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9.xml" ContentType="application/vnd.ms-office.chartstyle+xml"/>
  <Override PartName="/xl/charts/colors9.xml" ContentType="application/vnd.ms-office.chartcolorstyle+xml"/>
  <Override PartName="/xl/charts/chart13.xml" ContentType="application/vnd.openxmlformats-officedocument.drawingml.chart+xml"/>
  <Override PartName="/xl/charts/style10.xml" ContentType="application/vnd.ms-office.chartstyle+xml"/>
  <Override PartName="/xl/charts/colors10.xml" ContentType="application/vnd.ms-office.chartcolorstyle+xml"/>
  <Override PartName="/xl/charts/chart14.xml" ContentType="application/vnd.openxmlformats-officedocument.drawingml.chart+xml"/>
  <Override PartName="/xl/charts/style11.xml" ContentType="application/vnd.ms-office.chartstyle+xml"/>
  <Override PartName="/xl/charts/colors11.xml" ContentType="application/vnd.ms-office.chartcolorstyle+xml"/>
  <Override PartName="/xl/charts/chart15.xml" ContentType="application/vnd.openxmlformats-officedocument.drawingml.chart+xml"/>
  <Override PartName="/xl/charts/style12.xml" ContentType="application/vnd.ms-office.chartstyle+xml"/>
  <Override PartName="/xl/charts/colors12.xml" ContentType="application/vnd.ms-office.chartcolorstyle+xml"/>
  <Override PartName="/xl/charts/chart16.xml" ContentType="application/vnd.openxmlformats-officedocument.drawingml.chart+xml"/>
  <Override PartName="/xl/charts/style13.xml" ContentType="application/vnd.ms-office.chartstyle+xml"/>
  <Override PartName="/xl/charts/colors13.xml" ContentType="application/vnd.ms-office.chartcolorstyle+xml"/>
  <Override PartName="/xl/charts/chart17.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8.xml" ContentType="application/vnd.openxmlformats-officedocument.drawing+xml"/>
  <Override PartName="/xl/charts/chart18.xml" ContentType="application/vnd.openxmlformats-officedocument.drawingml.chart+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9.xml" ContentType="application/vnd.openxmlformats-officedocument.drawing+xml"/>
  <Override PartName="/xl/charts/chart19.xml" ContentType="application/vnd.openxmlformats-officedocument.drawingml.chart+xml"/>
  <Override PartName="/xl/charts/style15.xml" ContentType="application/vnd.ms-office.chartstyle+xml"/>
  <Override PartName="/xl/charts/colors15.xml" ContentType="application/vnd.ms-office.chartcolorstyle+xml"/>
  <Override PartName="/xl/charts/chart20.xml" ContentType="application/vnd.openxmlformats-officedocument.drawingml.chart+xml"/>
  <Override PartName="/xl/charts/style16.xml" ContentType="application/vnd.ms-office.chartstyle+xml"/>
  <Override PartName="/xl/charts/colors16.xml" ContentType="application/vnd.ms-office.chartcolorstyle+xml"/>
  <Override PartName="/xl/charts/chart21.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0.xml" ContentType="application/vnd.openxmlformats-officedocument.drawing+xml"/>
  <Override PartName="/xl/charts/chart22.xml" ContentType="application/vnd.openxmlformats-officedocument.drawingml.chart+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11.xml" ContentType="application/vnd.openxmlformats-officedocument.drawing+xml"/>
  <Override PartName="/xl/charts/chart23.xml" ContentType="application/vnd.openxmlformats-officedocument.drawingml.chart+xml"/>
  <Override PartName="/xl/charts/style18.xml" ContentType="application/vnd.ms-office.chartstyle+xml"/>
  <Override PartName="/xl/charts/colors18.xml" ContentType="application/vnd.ms-office.chartcolorstyle+xml"/>
  <Override PartName="/xl/charts/chart24.xml" ContentType="application/vnd.openxmlformats-officedocument.drawingml.chart+xml"/>
  <Override PartName="/xl/charts/style19.xml" ContentType="application/vnd.ms-office.chartstyle+xml"/>
  <Override PartName="/xl/charts/colors19.xml" ContentType="application/vnd.ms-office.chartcolorstyle+xml"/>
  <Override PartName="/xl/charts/chart25.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2.xml" ContentType="application/vnd.openxmlformats-officedocument.drawing+xml"/>
  <Override PartName="/xl/charts/chart26.xml" ContentType="application/vnd.openxmlformats-officedocument.drawingml.chart+xml"/>
  <Override PartName="/xl/drawings/drawing13.xml" ContentType="application/vnd.openxmlformats-officedocument.drawing+xml"/>
  <Override PartName="/xl/charts/chart27.xml" ContentType="application/vnd.openxmlformats-officedocument.drawingml.chart+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drawings/drawing14.xml" ContentType="application/vnd.openxmlformats-officedocument.drawing+xml"/>
  <Override PartName="/xl/charts/chart28.xml" ContentType="application/vnd.openxmlformats-officedocument.drawingml.chart+xml"/>
  <Override PartName="/xl/charts/style21.xml" ContentType="application/vnd.ms-office.chartstyle+xml"/>
  <Override PartName="/xl/charts/colors21.xml" ContentType="application/vnd.ms-office.chartcolorstyle+xml"/>
  <Override PartName="/xl/charts/chart29.xml" ContentType="application/vnd.openxmlformats-officedocument.drawingml.chart+xml"/>
  <Override PartName="/xl/charts/style22.xml" ContentType="application/vnd.ms-office.chartstyle+xml"/>
  <Override PartName="/xl/charts/colors22.xml" ContentType="application/vnd.ms-office.chartcolorstyle+xml"/>
  <Override PartName="/xl/charts/chart30.xml" ContentType="application/vnd.openxmlformats-officedocument.drawingml.chart+xml"/>
  <Override PartName="/xl/charts/style23.xml" ContentType="application/vnd.ms-office.chartstyle+xml"/>
  <Override PartName="/xl/charts/colors23.xml" ContentType="application/vnd.ms-office.chartcolorstyle+xml"/>
  <Override PartName="/xl/charts/chart31.xml" ContentType="application/vnd.openxmlformats-officedocument.drawingml.chart+xml"/>
  <Override PartName="/xl/charts/style24.xml" ContentType="application/vnd.ms-office.chartstyle+xml"/>
  <Override PartName="/xl/charts/colors24.xml" ContentType="application/vnd.ms-office.chartcolorstyle+xml"/>
  <Override PartName="/xl/charts/chart32.xml" ContentType="application/vnd.openxmlformats-officedocument.drawingml.chart+xml"/>
  <Override PartName="/xl/charts/style25.xml" ContentType="application/vnd.ms-office.chartstyle+xml"/>
  <Override PartName="/xl/charts/colors25.xml" ContentType="application/vnd.ms-office.chartcolorstyle+xml"/>
  <Override PartName="/xl/charts/chart33.xml" ContentType="application/vnd.openxmlformats-officedocument.drawingml.chart+xml"/>
  <Override PartName="/xl/charts/style26.xml" ContentType="application/vnd.ms-office.chartstyle+xml"/>
  <Override PartName="/xl/charts/colors26.xml" ContentType="application/vnd.ms-office.chartcolorstyle+xml"/>
  <Override PartName="/xl/charts/chart34.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15.xml" ContentType="application/vnd.openxmlformats-officedocument.drawing+xml"/>
  <Override PartName="/xl/charts/chart35.xml" ContentType="application/vnd.openxmlformats-officedocument.drawingml.chart+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drawings/drawing16.xml" ContentType="application/vnd.openxmlformats-officedocument.drawing+xml"/>
  <Override PartName="/xl/charts/chart36.xml" ContentType="application/vnd.openxmlformats-officedocument.drawingml.chart+xml"/>
  <Override PartName="/xl/charts/style28.xml" ContentType="application/vnd.ms-office.chartstyle+xml"/>
  <Override PartName="/xl/charts/colors28.xml" ContentType="application/vnd.ms-office.chartcolorstyle+xml"/>
  <Override PartName="/xl/charts/chart37.xml" ContentType="application/vnd.openxmlformats-officedocument.drawingml.chart+xml"/>
  <Override PartName="/xl/charts/style29.xml" ContentType="application/vnd.ms-office.chartstyle+xml"/>
  <Override PartName="/xl/charts/colors29.xml" ContentType="application/vnd.ms-office.chartcolorstyle+xml"/>
  <Override PartName="/xl/charts/chart38.xml" ContentType="application/vnd.openxmlformats-officedocument.drawingml.chart+xml"/>
  <Override PartName="/xl/charts/style30.xml" ContentType="application/vnd.ms-office.chartstyle+xml"/>
  <Override PartName="/xl/charts/colors30.xml" ContentType="application/vnd.ms-office.chartcolorsty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Tables/pivotTable46.xml" ContentType="application/vnd.openxmlformats-officedocument.spreadsheetml.pivotTable+xml"/>
  <Override PartName="/xl/drawings/drawing17.xml" ContentType="application/vnd.openxmlformats-officedocument.drawing+xml"/>
  <Override PartName="/xl/charts/chart39.xml" ContentType="application/vnd.openxmlformats-officedocument.drawingml.chart+xml"/>
  <Override PartName="/xl/charts/style31.xml" ContentType="application/vnd.ms-office.chartstyle+xml"/>
  <Override PartName="/xl/charts/colors31.xml" ContentType="application/vnd.ms-office.chartcolorstyle+xml"/>
  <Override PartName="/xl/charts/chart40.xml" ContentType="application/vnd.openxmlformats-officedocument.drawingml.chart+xml"/>
  <Override PartName="/xl/charts/style32.xml" ContentType="application/vnd.ms-office.chartstyle+xml"/>
  <Override PartName="/xl/charts/colors32.xml" ContentType="application/vnd.ms-office.chartcolorstyle+xml"/>
  <Override PartName="/xl/charts/chart41.xml" ContentType="application/vnd.openxmlformats-officedocument.drawingml.chart+xml"/>
  <Override PartName="/xl/charts/style33.xml" ContentType="application/vnd.ms-office.chartstyle+xml"/>
  <Override PartName="/xl/charts/colors33.xml" ContentType="application/vnd.ms-office.chartcolorstyle+xml"/>
  <Override PartName="/xl/charts/chart42.xml" ContentType="application/vnd.openxmlformats-officedocument.drawingml.chart+xml"/>
  <Override PartName="/xl/charts/style34.xml" ContentType="application/vnd.ms-office.chartstyle+xml"/>
  <Override PartName="/xl/charts/colors34.xml" ContentType="application/vnd.ms-office.chartcolorstyle+xml"/>
  <Override PartName="/xl/charts/chart43.xml" ContentType="application/vnd.openxmlformats-officedocument.drawingml.chart+xml"/>
  <Override PartName="/xl/charts/style35.xml" ContentType="application/vnd.ms-office.chartstyle+xml"/>
  <Override PartName="/xl/charts/colors35.xml" ContentType="application/vnd.ms-office.chartcolorstyle+xml"/>
  <Override PartName="/xl/charts/chart44.xml" ContentType="application/vnd.openxmlformats-officedocument.drawingml.chart+xml"/>
  <Override PartName="/xl/charts/style36.xml" ContentType="application/vnd.ms-office.chartstyle+xml"/>
  <Override PartName="/xl/charts/colors36.xml" ContentType="application/vnd.ms-office.chartcolorstyle+xml"/>
  <Override PartName="/xl/charts/chart45.xml" ContentType="application/vnd.openxmlformats-officedocument.drawingml.chart+xml"/>
  <Override PartName="/xl/charts/style37.xml" ContentType="application/vnd.ms-office.chartstyle+xml"/>
  <Override PartName="/xl/charts/colors37.xml" ContentType="application/vnd.ms-office.chartcolorstyle+xml"/>
  <Override PartName="/xl/charts/chart46.xml" ContentType="application/vnd.openxmlformats-officedocument.drawingml.chart+xml"/>
  <Override PartName="/xl/charts/style38.xml" ContentType="application/vnd.ms-office.chartstyle+xml"/>
  <Override PartName="/xl/charts/colors38.xml" ContentType="application/vnd.ms-office.chartcolorstyle+xml"/>
  <Override PartName="/xl/drawings/drawing18.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charts/chart47.xml" ContentType="application/vnd.openxmlformats-officedocument.drawingml.chart+xml"/>
  <Override PartName="/xl/charts/style39.xml" ContentType="application/vnd.ms-office.chartstyle+xml"/>
  <Override PartName="/xl/charts/colors39.xml" ContentType="application/vnd.ms-office.chartcolorstyle+xml"/>
  <Override PartName="/xl/drawings/drawing19.xml" ContentType="application/vnd.openxmlformats-officedocument.drawing+xml"/>
  <Override PartName="/xl/slicers/slicer1.xml" ContentType="application/vnd.ms-excel.slicer+xml"/>
  <Override PartName="/xl/charts/chart48.xml" ContentType="application/vnd.openxmlformats-officedocument.drawingml.chart+xml"/>
  <Override PartName="/xl/charts/style40.xml" ContentType="application/vnd.ms-office.chartstyle+xml"/>
  <Override PartName="/xl/charts/colors40.xml" ContentType="application/vnd.ms-office.chartcolorstyle+xml"/>
  <Override PartName="/xl/charts/chart49.xml" ContentType="application/vnd.openxmlformats-officedocument.drawingml.chart+xml"/>
  <Override PartName="/xl/charts/style41.xml" ContentType="application/vnd.ms-office.chartstyle+xml"/>
  <Override PartName="/xl/charts/colors41.xml" ContentType="application/vnd.ms-office.chartcolorstyle+xml"/>
  <Override PartName="/xl/charts/chart50.xml" ContentType="application/vnd.openxmlformats-officedocument.drawingml.chart+xml"/>
  <Override PartName="/xl/charts/style42.xml" ContentType="application/vnd.ms-office.chartstyle+xml"/>
  <Override PartName="/xl/charts/colors42.xml" ContentType="application/vnd.ms-office.chartcolorstyle+xml"/>
  <Override PartName="/xl/drawings/drawing20.xml" ContentType="application/vnd.openxmlformats-officedocument.drawing+xml"/>
  <Override PartName="/xl/slicers/slicer2.xml" ContentType="application/vnd.ms-excel.slicer+xml"/>
  <Override PartName="/xl/charts/chart51.xml" ContentType="application/vnd.openxmlformats-officedocument.drawingml.chart+xml"/>
  <Override PartName="/xl/charts/style43.xml" ContentType="application/vnd.ms-office.chartstyle+xml"/>
  <Override PartName="/xl/charts/colors43.xml" ContentType="application/vnd.ms-office.chartcolorstyle+xml"/>
  <Override PartName="/xl/charts/chart52.xml" ContentType="application/vnd.openxmlformats-officedocument.drawingml.chart+xml"/>
  <Override PartName="/xl/charts/style44.xml" ContentType="application/vnd.ms-office.chartstyle+xml"/>
  <Override PartName="/xl/charts/colors44.xml" ContentType="application/vnd.ms-office.chartcolorstyle+xml"/>
  <Override PartName="/xl/charts/chart53.xml" ContentType="application/vnd.openxmlformats-officedocument.drawingml.chart+xml"/>
  <Override PartName="/xl/charts/style45.xml" ContentType="application/vnd.ms-office.chartstyle+xml"/>
  <Override PartName="/xl/charts/colors45.xml" ContentType="application/vnd.ms-office.chartcolorstyle+xml"/>
  <Override PartName="/xl/charts/chart54.xml" ContentType="application/vnd.openxmlformats-officedocument.drawingml.chart+xml"/>
  <Override PartName="/xl/charts/style46.xml" ContentType="application/vnd.ms-office.chartstyle+xml"/>
  <Override PartName="/xl/charts/colors46.xml" ContentType="application/vnd.ms-office.chartcolorstyle+xml"/>
  <Override PartName="/xl/drawings/drawing21.xml" ContentType="application/vnd.openxmlformats-officedocument.drawing+xml"/>
  <Override PartName="/xl/slicers/slicer3.xml" ContentType="application/vnd.ms-excel.slicer+xml"/>
  <Override PartName="/xl/charts/chart55.xml" ContentType="application/vnd.openxmlformats-officedocument.drawingml.chart+xml"/>
  <Override PartName="/xl/charts/style47.xml" ContentType="application/vnd.ms-office.chartstyle+xml"/>
  <Override PartName="/xl/charts/colors47.xml" ContentType="application/vnd.ms-office.chartcolorstyle+xml"/>
  <Override PartName="/xl/charts/chart56.xml" ContentType="application/vnd.openxmlformats-officedocument.drawingml.chart+xml"/>
  <Override PartName="/xl/charts/style48.xml" ContentType="application/vnd.ms-office.chartstyle+xml"/>
  <Override PartName="/xl/charts/colors48.xml" ContentType="application/vnd.ms-office.chartcolorstyle+xml"/>
  <Override PartName="/xl/charts/chart57.xml" ContentType="application/vnd.openxmlformats-officedocument.drawingml.chart+xml"/>
  <Override PartName="/xl/charts/style49.xml" ContentType="application/vnd.ms-office.chartstyle+xml"/>
  <Override PartName="/xl/charts/colors49.xml" ContentType="application/vnd.ms-office.chartcolorstyle+xml"/>
  <Override PartName="/xl/charts/chart58.xml" ContentType="application/vnd.openxmlformats-officedocument.drawingml.chart+xml"/>
  <Override PartName="/xl/charts/style50.xml" ContentType="application/vnd.ms-office.chartstyle+xml"/>
  <Override PartName="/xl/charts/colors50.xml" ContentType="application/vnd.ms-office.chartcolorstyle+xml"/>
  <Override PartName="/xl/charts/chart59.xml" ContentType="application/vnd.openxmlformats-officedocument.drawingml.chart+xml"/>
  <Override PartName="/xl/charts/style51.xml" ContentType="application/vnd.ms-office.chartstyle+xml"/>
  <Override PartName="/xl/charts/colors51.xml" ContentType="application/vnd.ms-office.chartcolorstyle+xml"/>
  <Override PartName="/xl/charts/chart60.xml" ContentType="application/vnd.openxmlformats-officedocument.drawingml.chart+xml"/>
  <Override PartName="/xl/charts/style52.xml" ContentType="application/vnd.ms-office.chartstyle+xml"/>
  <Override PartName="/xl/charts/colors52.xml" ContentType="application/vnd.ms-office.chartcolorstyle+xml"/>
  <Override PartName="/xl/drawings/drawing22.xml" ContentType="application/vnd.openxmlformats-officedocument.drawing+xml"/>
  <Override PartName="/xl/charts/chart61.xml" ContentType="application/vnd.openxmlformats-officedocument.drawingml.chart+xml"/>
  <Override PartName="/xl/charts/style53.xml" ContentType="application/vnd.ms-office.chartstyle+xml"/>
  <Override PartName="/xl/charts/colors53.xml" ContentType="application/vnd.ms-office.chartcolorstyle+xml"/>
  <Override PartName="/xl/drawings/drawing23.xml" ContentType="application/vnd.openxmlformats-officedocument.drawing+xml"/>
  <Override PartName="/xl/charts/chart62.xml" ContentType="application/vnd.openxmlformats-officedocument.drawingml.chart+xml"/>
  <Override PartName="/xl/charts/style54.xml" ContentType="application/vnd.ms-office.chartstyle+xml"/>
  <Override PartName="/xl/charts/colors54.xml" ContentType="application/vnd.ms-office.chartcolorstyle+xml"/>
  <Override PartName="/xl/drawings/drawing24.xml" ContentType="application/vnd.openxmlformats-officedocument.drawing+xml"/>
  <Override PartName="/xl/charts/chart63.xml" ContentType="application/vnd.openxmlformats-officedocument.drawingml.chart+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drawings/drawing25.xml" ContentType="application/vnd.openxmlformats-officedocument.drawing+xml"/>
  <Override PartName="/xl/charts/chart64.xml" ContentType="application/vnd.openxmlformats-officedocument.drawingml.chart+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charts/chart65.xml" ContentType="application/vnd.openxmlformats-officedocument.drawingml.chart+xml"/>
  <Override PartName="/xl/charts/style55.xml" ContentType="application/vnd.ms-office.chartstyle+xml"/>
  <Override PartName="/xl/charts/colors55.xml" ContentType="application/vnd.ms-office.chartcolorstyle+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drawings/drawing26.xml" ContentType="application/vnd.openxmlformats-officedocument.drawing+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charts/chart66.xml" ContentType="application/vnd.openxmlformats-officedocument.drawingml.chart+xml"/>
  <Override PartName="/xl/charts/style56.xml" ContentType="application/vnd.ms-office.chartstyle+xml"/>
  <Override PartName="/xl/charts/colors56.xml" ContentType="application/vnd.ms-office.chartcolorstyle+xml"/>
  <Override PartName="/xl/charts/chart67.xml" ContentType="application/vnd.openxmlformats-officedocument.drawingml.chart+xml"/>
  <Override PartName="/xl/charts/style57.xml" ContentType="application/vnd.ms-office.chartstyle+xml"/>
  <Override PartName="/xl/charts/colors57.xml" ContentType="application/vnd.ms-office.chartcolorstyle+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0.xml" ContentType="application/inkml+xml"/>
  <Override PartName="/xl/ink/ink91.xml" ContentType="application/inkml+xml"/>
  <Override PartName="/xl/ink/ink92.xml" ContentType="application/inkml+xml"/>
  <Override PartName="/xl/ink/ink93.xml" ContentType="application/inkml+xml"/>
  <Override PartName="/xl/ink/ink94.xml" ContentType="application/inkml+xml"/>
  <Override PartName="/xl/ink/ink95.xml" ContentType="application/inkml+xml"/>
  <Override PartName="/xl/ink/ink96.xml" ContentType="application/inkml+xml"/>
  <Override PartName="/xl/ink/ink97.xml" ContentType="application/inkml+xml"/>
  <Override PartName="/xl/ink/ink98.xml" ContentType="application/inkml+xml"/>
  <Override PartName="/xl/ink/ink99.xml" ContentType="application/inkml+xml"/>
  <Override PartName="/xl/ink/ink100.xml" ContentType="application/inkml+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3d19c59c9419daa9/Documents/"/>
    </mc:Choice>
  </mc:AlternateContent>
  <xr:revisionPtr revIDLastSave="7" documentId="8_{4AE47102-1976-4E1D-B990-29B1E41E960F}" xr6:coauthVersionLast="47" xr6:coauthVersionMax="47" xr10:uidLastSave="{E6AA521E-5271-430E-B7DE-4D6206712157}"/>
  <bookViews>
    <workbookView xWindow="-110" yWindow="-110" windowWidth="19420" windowHeight="10300" firstSheet="18" activeTab="19" xr2:uid="{836050C0-26AD-4CBD-A44A-AECD1E74DC97}"/>
  </bookViews>
  <sheets>
    <sheet name="Sheet1" sheetId="3" r:id="rId1"/>
    <sheet name="Sheet6" sheetId="9" r:id="rId2"/>
    <sheet name="Sheet8" sheetId="11" r:id="rId3"/>
    <sheet name="Sheet9" sheetId="12" r:id="rId4"/>
    <sheet name="Sheet10" sheetId="13" r:id="rId5"/>
    <sheet name="Sheet11" sheetId="14" r:id="rId6"/>
    <sheet name="Sheet15" sheetId="21" r:id="rId7"/>
    <sheet name="Sheet7" sheetId="19" r:id="rId8"/>
    <sheet name="Sheet16" sheetId="22" r:id="rId9"/>
    <sheet name="Sheet13" sheetId="24" r:id="rId10"/>
    <sheet name="Sheet21" sheetId="28" r:id="rId11"/>
    <sheet name="Sheet19" sheetId="30" r:id="rId12"/>
    <sheet name="Sheet23" sheetId="31" r:id="rId13"/>
    <sheet name="Sheet24" sheetId="32" r:id="rId14"/>
    <sheet name="customer retention" sheetId="33" r:id="rId15"/>
    <sheet name="Sheet17" sheetId="34" r:id="rId16"/>
    <sheet name="Sheet14" sheetId="35" r:id="rId17"/>
    <sheet name="strategic bsnes Insights" sheetId="36" r:id="rId18"/>
    <sheet name="marketing_campaign" sheetId="2" r:id="rId19"/>
    <sheet name="dasbord 3" sheetId="29" r:id="rId20"/>
    <sheet name="dashboard1" sheetId="18" r:id="rId21"/>
    <sheet name="dashboard2" sheetId="23" r:id="rId22"/>
    <sheet name="Sheet20" sheetId="27" r:id="rId23"/>
    <sheet name="Sheet18" sheetId="25" r:id="rId24"/>
    <sheet name="Sheet12" sheetId="16" state="hidden" r:id="rId25"/>
    <sheet name="Sheet5" sheetId="7" state="hidden" r:id="rId26"/>
    <sheet name="Sheet3" sheetId="5" state="hidden" r:id="rId27"/>
    <sheet name="Sheet4" sheetId="6" state="hidden" r:id="rId28"/>
    <sheet name="Sheet2" sheetId="4" state="hidden" r:id="rId29"/>
  </sheets>
  <definedNames>
    <definedName name="ExternalData_1" localSheetId="18" hidden="1">marketing_campaign!$A$1:$AM$2241</definedName>
    <definedName name="Slicer_Family__category">#N/A</definedName>
    <definedName name="Slicer_Income_category">#N/A</definedName>
    <definedName name="Slicer_Marital_Status">#N/A</definedName>
    <definedName name="Slicer_Recency_Category">#N/A</definedName>
  </definedNames>
  <calcPr calcId="191029"/>
  <pivotCaches>
    <pivotCache cacheId="13" r:id="rId30"/>
  </pivotCaches>
  <extLst>
    <ext xmlns:x14="http://schemas.microsoft.com/office/spreadsheetml/2009/9/main" uri="{BBE1A952-AA13-448e-AADC-164F8A28A991}">
      <x14:slicerCaches>
        <x14:slicerCache r:id="rId31"/>
        <x14:slicerCache r:id="rId32"/>
        <x14:slicerCache r:id="rId33"/>
        <x14:slicerCache r:id="rId3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 i="2" l="1" a="1"/>
  <c r="G2" i="2" s="1"/>
  <c r="G3" i="2" a="1"/>
  <c r="G3" i="2" s="1"/>
  <c r="G4" i="2" a="1"/>
  <c r="G4" i="2"/>
  <c r="G5" i="2" a="1"/>
  <c r="G5" i="2" s="1"/>
  <c r="G6" i="2" a="1"/>
  <c r="G6" i="2" s="1"/>
  <c r="G7" i="2" a="1"/>
  <c r="G7" i="2"/>
  <c r="G8" i="2" a="1"/>
  <c r="G8" i="2"/>
  <c r="G9" i="2" a="1"/>
  <c r="G9" i="2" s="1"/>
  <c r="G10" i="2" a="1"/>
  <c r="G10" i="2" s="1"/>
  <c r="G11" i="2" a="1"/>
  <c r="G11" i="2" s="1"/>
  <c r="G12" i="2" a="1"/>
  <c r="G12" i="2" s="1"/>
  <c r="G13" i="2" a="1"/>
  <c r="G13" i="2" s="1"/>
  <c r="G14" i="2" a="1"/>
  <c r="G14" i="2" s="1"/>
  <c r="G15" i="2" a="1"/>
  <c r="G15" i="2"/>
  <c r="G16" i="2" a="1"/>
  <c r="G16" i="2"/>
  <c r="G17" i="2" a="1"/>
  <c r="G17" i="2" s="1"/>
  <c r="G18" i="2" a="1"/>
  <c r="G18" i="2" s="1"/>
  <c r="G19" i="2" a="1"/>
  <c r="G19" i="2" s="1"/>
  <c r="G20" i="2" a="1"/>
  <c r="G20" i="2" s="1"/>
  <c r="G21" i="2" a="1"/>
  <c r="G21" i="2" s="1"/>
  <c r="G22" i="2" a="1"/>
  <c r="G22" i="2" s="1"/>
  <c r="G23" i="2" a="1"/>
  <c r="G23" i="2" s="1"/>
  <c r="G24" i="2" a="1"/>
  <c r="G24" i="2"/>
  <c r="G25" i="2" a="1"/>
  <c r="G25" i="2"/>
  <c r="G26" i="2" a="1"/>
  <c r="G26" i="2" s="1"/>
  <c r="G27" i="2" a="1"/>
  <c r="G27" i="2"/>
  <c r="G28" i="2" a="1"/>
  <c r="G28" i="2"/>
  <c r="G29" i="2" a="1"/>
  <c r="G29" i="2" s="1"/>
  <c r="G30" i="2" a="1"/>
  <c r="G30" i="2" s="1"/>
  <c r="G31" i="2" a="1"/>
  <c r="G31" i="2" s="1"/>
  <c r="G32" i="2" a="1"/>
  <c r="G32" i="2" s="1"/>
  <c r="G33" i="2" a="1"/>
  <c r="G33" i="2"/>
  <c r="G34" i="2" a="1"/>
  <c r="G34" i="2" s="1"/>
  <c r="G35" i="2" a="1"/>
  <c r="G35" i="2" s="1"/>
  <c r="G36" i="2" a="1"/>
  <c r="G36" i="2"/>
  <c r="G37" i="2" a="1"/>
  <c r="G37" i="2"/>
  <c r="G38" i="2" a="1"/>
  <c r="G38" i="2" s="1"/>
  <c r="G39" i="2" a="1"/>
  <c r="G39" i="2"/>
  <c r="G40" i="2" a="1"/>
  <c r="G40" i="2" s="1"/>
  <c r="G41" i="2" a="1"/>
  <c r="G41" i="2" s="1"/>
  <c r="G42" i="2" a="1"/>
  <c r="G42" i="2" s="1"/>
  <c r="G43" i="2" a="1"/>
  <c r="G43" i="2" s="1"/>
  <c r="G44" i="2" a="1"/>
  <c r="G44" i="2" s="1"/>
  <c r="G45" i="2" a="1"/>
  <c r="G45" i="2"/>
  <c r="G46" i="2" a="1"/>
  <c r="G46" i="2" s="1"/>
  <c r="G47" i="2" a="1"/>
  <c r="G47" i="2"/>
  <c r="G48" i="2" a="1"/>
  <c r="G48" i="2"/>
  <c r="G49" i="2" a="1"/>
  <c r="G49" i="2" s="1"/>
  <c r="G50" i="2" a="1"/>
  <c r="G50" i="2" s="1"/>
  <c r="G51" i="2" a="1"/>
  <c r="G51" i="2"/>
  <c r="G52" i="2" a="1"/>
  <c r="G52" i="2" s="1"/>
  <c r="G53" i="2" a="1"/>
  <c r="G53" i="2" s="1"/>
  <c r="G54" i="2" a="1"/>
  <c r="G54" i="2" s="1"/>
  <c r="G55" i="2" a="1"/>
  <c r="G55" i="2" s="1"/>
  <c r="G56" i="2" a="1"/>
  <c r="G56" i="2"/>
  <c r="G57" i="2" a="1"/>
  <c r="G57" i="2"/>
  <c r="G58" i="2" a="1"/>
  <c r="G58" i="2" s="1"/>
  <c r="G59" i="2" a="1"/>
  <c r="G59" i="2"/>
  <c r="G60" i="2" a="1"/>
  <c r="G60" i="2"/>
  <c r="G61" i="2" a="1"/>
  <c r="G61" i="2" s="1"/>
  <c r="G62" i="2" a="1"/>
  <c r="G62" i="2" s="1"/>
  <c r="G63" i="2" a="1"/>
  <c r="G63" i="2" s="1"/>
  <c r="G64" i="2" a="1"/>
  <c r="G64" i="2" s="1"/>
  <c r="G65" i="2" a="1"/>
  <c r="G65" i="2"/>
  <c r="G66" i="2" a="1"/>
  <c r="G66" i="2" s="1"/>
  <c r="G67" i="2" a="1"/>
  <c r="G67" i="2" s="1"/>
  <c r="G68" i="2" a="1"/>
  <c r="G68" i="2"/>
  <c r="G69" i="2" a="1"/>
  <c r="G69" i="2"/>
  <c r="G70" i="2" a="1"/>
  <c r="G70" i="2" s="1"/>
  <c r="G71" i="2" a="1"/>
  <c r="G71" i="2"/>
  <c r="G72" i="2" a="1"/>
  <c r="G72" i="2" s="1"/>
  <c r="G73" i="2" a="1"/>
  <c r="G73" i="2" s="1"/>
  <c r="G74" i="2" a="1"/>
  <c r="G74" i="2" s="1"/>
  <c r="G75" i="2" a="1"/>
  <c r="G75" i="2" s="1"/>
  <c r="G76" i="2" a="1"/>
  <c r="G76" i="2" s="1"/>
  <c r="G77" i="2" a="1"/>
  <c r="G77" i="2"/>
  <c r="G78" i="2" a="1"/>
  <c r="G78" i="2" s="1"/>
  <c r="G79" i="2" a="1"/>
  <c r="G79" i="2"/>
  <c r="G80" i="2" a="1"/>
  <c r="G80" i="2"/>
  <c r="G81" i="2" a="1"/>
  <c r="G81" i="2" s="1"/>
  <c r="G82" i="2" a="1"/>
  <c r="G82" i="2" s="1"/>
  <c r="G83" i="2" a="1"/>
  <c r="G83" i="2"/>
  <c r="G84" i="2" a="1"/>
  <c r="G84" i="2" s="1"/>
  <c r="G85" i="2" a="1"/>
  <c r="G85" i="2" s="1"/>
  <c r="G86" i="2" a="1"/>
  <c r="G86" i="2" s="1"/>
  <c r="G87" i="2" a="1"/>
  <c r="G87" i="2" s="1"/>
  <c r="G88" i="2" a="1"/>
  <c r="G88" i="2"/>
  <c r="G89" i="2" a="1"/>
  <c r="G89" i="2"/>
  <c r="G90" i="2" a="1"/>
  <c r="G90" i="2" s="1"/>
  <c r="G91" i="2" a="1"/>
  <c r="G91" i="2"/>
  <c r="G92" i="2" a="1"/>
  <c r="G92" i="2"/>
  <c r="G93" i="2" a="1"/>
  <c r="G93" i="2" s="1"/>
  <c r="G94" i="2" a="1"/>
  <c r="G94" i="2" s="1"/>
  <c r="G95" i="2" a="1"/>
  <c r="G95" i="2" s="1"/>
  <c r="G96" i="2" a="1"/>
  <c r="G96" i="2" s="1"/>
  <c r="G97" i="2" a="1"/>
  <c r="G97" i="2"/>
  <c r="G98" i="2" a="1"/>
  <c r="G98" i="2" s="1"/>
  <c r="G99" i="2" a="1"/>
  <c r="G99" i="2" s="1"/>
  <c r="G100" i="2" a="1"/>
  <c r="G100" i="2"/>
  <c r="G101" i="2" a="1"/>
  <c r="G101" i="2"/>
  <c r="G102" i="2" a="1"/>
  <c r="G102" i="2" s="1"/>
  <c r="G103" i="2" a="1"/>
  <c r="G103" i="2"/>
  <c r="G104" i="2" a="1"/>
  <c r="G104" i="2" s="1"/>
  <c r="G105" i="2" a="1"/>
  <c r="G105" i="2" s="1"/>
  <c r="G106" i="2" a="1"/>
  <c r="G106" i="2" s="1"/>
  <c r="G107" i="2" a="1"/>
  <c r="G107" i="2" s="1"/>
  <c r="G108" i="2" a="1"/>
  <c r="G108" i="2" s="1"/>
  <c r="G109" i="2" a="1"/>
  <c r="G109" i="2"/>
  <c r="G110" i="2" a="1"/>
  <c r="G110" i="2" s="1"/>
  <c r="G111" i="2" a="1"/>
  <c r="G111" i="2"/>
  <c r="G112" i="2" a="1"/>
  <c r="G112" i="2"/>
  <c r="G113" i="2" a="1"/>
  <c r="G113" i="2" s="1"/>
  <c r="G114" i="2" a="1"/>
  <c r="G114" i="2" s="1"/>
  <c r="G115" i="2" a="1"/>
  <c r="G115" i="2"/>
  <c r="G116" i="2" a="1"/>
  <c r="G116" i="2" s="1"/>
  <c r="G117" i="2" a="1"/>
  <c r="G117" i="2" s="1"/>
  <c r="G118" i="2" a="1"/>
  <c r="G118" i="2" s="1"/>
  <c r="G119" i="2" a="1"/>
  <c r="G119" i="2" s="1"/>
  <c r="G120" i="2" a="1"/>
  <c r="G120" i="2"/>
  <c r="G121" i="2" a="1"/>
  <c r="G121" i="2"/>
  <c r="G122" i="2" a="1"/>
  <c r="G122" i="2" s="1"/>
  <c r="G123" i="2" a="1"/>
  <c r="G123" i="2"/>
  <c r="G124" i="2" a="1"/>
  <c r="G124" i="2"/>
  <c r="G125" i="2" a="1"/>
  <c r="G125" i="2" s="1"/>
  <c r="G126" i="2" a="1"/>
  <c r="G126" i="2" s="1"/>
  <c r="G127" i="2" a="1"/>
  <c r="G127" i="2" s="1"/>
  <c r="G128" i="2" a="1"/>
  <c r="G128" i="2" s="1"/>
  <c r="G129" i="2" a="1"/>
  <c r="G129" i="2"/>
  <c r="G130" i="2" a="1"/>
  <c r="G130" i="2" s="1"/>
  <c r="G131" i="2" a="1"/>
  <c r="G131" i="2" s="1"/>
  <c r="G132" i="2" a="1"/>
  <c r="G132" i="2"/>
  <c r="G133" i="2" a="1"/>
  <c r="G133" i="2"/>
  <c r="G134" i="2" a="1"/>
  <c r="G134" i="2" s="1"/>
  <c r="G135" i="2" a="1"/>
  <c r="G135" i="2"/>
  <c r="G136" i="2" a="1"/>
  <c r="G136" i="2" s="1"/>
  <c r="G137" i="2" a="1"/>
  <c r="G137" i="2" s="1"/>
  <c r="G138" i="2" a="1"/>
  <c r="G138" i="2" s="1"/>
  <c r="G139" i="2" a="1"/>
  <c r="G139" i="2" s="1"/>
  <c r="G140" i="2" a="1"/>
  <c r="G140" i="2" s="1"/>
  <c r="G141" i="2" a="1"/>
  <c r="G141" i="2"/>
  <c r="G142" i="2" a="1"/>
  <c r="G142" i="2" s="1"/>
  <c r="G143" i="2" a="1"/>
  <c r="G143" i="2"/>
  <c r="G144" i="2" a="1"/>
  <c r="G144" i="2"/>
  <c r="G145" i="2" a="1"/>
  <c r="G145" i="2" s="1"/>
  <c r="G146" i="2" a="1"/>
  <c r="G146" i="2" s="1"/>
  <c r="G147" i="2" a="1"/>
  <c r="G147" i="2"/>
  <c r="G148" i="2" a="1"/>
  <c r="G148" i="2" s="1"/>
  <c r="G149" i="2" a="1"/>
  <c r="G149" i="2" s="1"/>
  <c r="G150" i="2" a="1"/>
  <c r="G150" i="2" s="1"/>
  <c r="G151" i="2" a="1"/>
  <c r="G151" i="2" s="1"/>
  <c r="G152" i="2" a="1"/>
  <c r="G152" i="2"/>
  <c r="G153" i="2" a="1"/>
  <c r="G153" i="2"/>
  <c r="G154" i="2" a="1"/>
  <c r="G154" i="2" s="1"/>
  <c r="G155" i="2" a="1"/>
  <c r="G155" i="2"/>
  <c r="G156" i="2" a="1"/>
  <c r="G156" i="2"/>
  <c r="G157" i="2" a="1"/>
  <c r="G157" i="2" s="1"/>
  <c r="G158" i="2" a="1"/>
  <c r="G158" i="2" s="1"/>
  <c r="G159" i="2" a="1"/>
  <c r="G159" i="2" s="1"/>
  <c r="G160" i="2" a="1"/>
  <c r="G160" i="2" s="1"/>
  <c r="G161" i="2" a="1"/>
  <c r="G161" i="2"/>
  <c r="G162" i="2" a="1"/>
  <c r="G162" i="2" s="1"/>
  <c r="G163" i="2" a="1"/>
  <c r="G163" i="2" s="1"/>
  <c r="G164" i="2" a="1"/>
  <c r="G164" i="2"/>
  <c r="G165" i="2" a="1"/>
  <c r="G165" i="2"/>
  <c r="G166" i="2" a="1"/>
  <c r="G166" i="2" s="1"/>
  <c r="G167" i="2" a="1"/>
  <c r="G167" i="2"/>
  <c r="G168" i="2" a="1"/>
  <c r="G168" i="2" s="1"/>
  <c r="G169" i="2" a="1"/>
  <c r="G169" i="2" s="1"/>
  <c r="G170" i="2" a="1"/>
  <c r="G170" i="2" s="1"/>
  <c r="G171" i="2" a="1"/>
  <c r="G171" i="2" s="1"/>
  <c r="G172" i="2" a="1"/>
  <c r="G172" i="2" s="1"/>
  <c r="G173" i="2" a="1"/>
  <c r="G173" i="2" s="1"/>
  <c r="G174" i="2" a="1"/>
  <c r="G174" i="2" s="1"/>
  <c r="G175" i="2" a="1"/>
  <c r="G175" i="2"/>
  <c r="G176" i="2" a="1"/>
  <c r="G176" i="2"/>
  <c r="G177" i="2" a="1"/>
  <c r="G177" i="2" s="1"/>
  <c r="G178" i="2" a="1"/>
  <c r="G178" i="2" s="1"/>
  <c r="G179" i="2" a="1"/>
  <c r="G179" i="2"/>
  <c r="G180" i="2" a="1"/>
  <c r="G180" i="2" s="1"/>
  <c r="G181" i="2" a="1"/>
  <c r="G181" i="2" s="1"/>
  <c r="G182" i="2" a="1"/>
  <c r="G182" i="2" s="1"/>
  <c r="G183" i="2" a="1"/>
  <c r="G183" i="2" s="1"/>
  <c r="G184" i="2" a="1"/>
  <c r="G184" i="2"/>
  <c r="G185" i="2" a="1"/>
  <c r="G185" i="2"/>
  <c r="G186" i="2" a="1"/>
  <c r="G186" i="2" s="1"/>
  <c r="G187" i="2" a="1"/>
  <c r="G187" i="2" s="1"/>
  <c r="G188" i="2" a="1"/>
  <c r="G188" i="2"/>
  <c r="G189" i="2" a="1"/>
  <c r="G189" i="2" s="1"/>
  <c r="G190" i="2" a="1"/>
  <c r="G190" i="2" s="1"/>
  <c r="G191" i="2" a="1"/>
  <c r="G191" i="2" s="1"/>
  <c r="G192" i="2" a="1"/>
  <c r="G192" i="2" s="1"/>
  <c r="G193" i="2" a="1"/>
  <c r="G193" i="2"/>
  <c r="G194" i="2" a="1"/>
  <c r="G194" i="2" s="1"/>
  <c r="G195" i="2" a="1"/>
  <c r="G195" i="2" s="1"/>
  <c r="G196" i="2" a="1"/>
  <c r="G196" i="2" s="1"/>
  <c r="G197" i="2" a="1"/>
  <c r="G197" i="2"/>
  <c r="G198" i="2" a="1"/>
  <c r="G198" i="2" s="1"/>
  <c r="G199" i="2" a="1"/>
  <c r="G199" i="2"/>
  <c r="G200" i="2" a="1"/>
  <c r="G200" i="2" s="1"/>
  <c r="G201" i="2" a="1"/>
  <c r="G201" i="2" s="1"/>
  <c r="G202" i="2" a="1"/>
  <c r="G202" i="2" s="1"/>
  <c r="G203" i="2" a="1"/>
  <c r="G203" i="2" s="1"/>
  <c r="G204" i="2" a="1"/>
  <c r="G204" i="2" s="1"/>
  <c r="G205" i="2" a="1"/>
  <c r="G205" i="2" s="1"/>
  <c r="G206" i="2" a="1"/>
  <c r="G206" i="2" s="1"/>
  <c r="G207" i="2" a="1"/>
  <c r="G207" i="2"/>
  <c r="G208" i="2" a="1"/>
  <c r="G208" i="2"/>
  <c r="G209" i="2" a="1"/>
  <c r="G209" i="2" s="1"/>
  <c r="G210" i="2" a="1"/>
  <c r="G210" i="2" s="1"/>
  <c r="G211" i="2" a="1"/>
  <c r="G211" i="2"/>
  <c r="G212" i="2" a="1"/>
  <c r="G212" i="2" s="1"/>
  <c r="G213" i="2" a="1"/>
  <c r="G213" i="2" s="1"/>
  <c r="G214" i="2" a="1"/>
  <c r="G214" i="2" s="1"/>
  <c r="G215" i="2" a="1"/>
  <c r="G215" i="2"/>
  <c r="G216" i="2" a="1"/>
  <c r="G216" i="2"/>
  <c r="G217" i="2" a="1"/>
  <c r="G217" i="2"/>
  <c r="G218" i="2" a="1"/>
  <c r="G218" i="2" s="1"/>
  <c r="G219" i="2" a="1"/>
  <c r="G219" i="2" s="1"/>
  <c r="G220" i="2" a="1"/>
  <c r="G220" i="2"/>
  <c r="G221" i="2" a="1"/>
  <c r="G221" i="2" s="1"/>
  <c r="G222" i="2" a="1"/>
  <c r="G222" i="2" s="1"/>
  <c r="G223" i="2" a="1"/>
  <c r="G223" i="2"/>
  <c r="G224" i="2" a="1"/>
  <c r="G224" i="2"/>
  <c r="G225" i="2" a="1"/>
  <c r="G225" i="2"/>
  <c r="G226" i="2" a="1"/>
  <c r="G226" i="2" s="1"/>
  <c r="G227" i="2" a="1"/>
  <c r="G227" i="2" s="1"/>
  <c r="G228" i="2" a="1"/>
  <c r="G228" i="2" s="1"/>
  <c r="G229" i="2" a="1"/>
  <c r="G229" i="2"/>
  <c r="G230" i="2" a="1"/>
  <c r="G230" i="2" s="1"/>
  <c r="G231" i="2" a="1"/>
  <c r="G231" i="2"/>
  <c r="G232" i="2" a="1"/>
  <c r="G232" i="2"/>
  <c r="G233" i="2" a="1"/>
  <c r="G233" i="2"/>
  <c r="G234" i="2" a="1"/>
  <c r="G234" i="2" s="1"/>
  <c r="G235" i="2" a="1"/>
  <c r="G235" i="2" s="1"/>
  <c r="G236" i="2" a="1"/>
  <c r="G236" i="2" s="1"/>
  <c r="G237" i="2" a="1"/>
  <c r="G237" i="2" s="1"/>
  <c r="G238" i="2" a="1"/>
  <c r="G238" i="2" s="1"/>
  <c r="G239" i="2" a="1"/>
  <c r="G239" i="2"/>
  <c r="G240" i="2" a="1"/>
  <c r="G240" i="2"/>
  <c r="G241" i="2" a="1"/>
  <c r="G241" i="2"/>
  <c r="G242" i="2" a="1"/>
  <c r="G242" i="2" s="1"/>
  <c r="G243" i="2" a="1"/>
  <c r="G243" i="2"/>
  <c r="G244" i="2" a="1"/>
  <c r="G244" i="2" s="1"/>
  <c r="G245" i="2" a="1"/>
  <c r="G245" i="2" s="1"/>
  <c r="G246" i="2" a="1"/>
  <c r="G246" i="2" s="1"/>
  <c r="G247" i="2" a="1"/>
  <c r="G247" i="2"/>
  <c r="G248" i="2" a="1"/>
  <c r="G248" i="2"/>
  <c r="G249" i="2" a="1"/>
  <c r="G249" i="2"/>
  <c r="G250" i="2" a="1"/>
  <c r="G250" i="2" s="1"/>
  <c r="G251" i="2" a="1"/>
  <c r="G251" i="2" s="1"/>
  <c r="G252" i="2" a="1"/>
  <c r="G252" i="2"/>
  <c r="G253" i="2" a="1"/>
  <c r="G253" i="2" s="1"/>
  <c r="G254" i="2" a="1"/>
  <c r="G254" i="2" s="1"/>
  <c r="G255" i="2" a="1"/>
  <c r="G255" i="2"/>
  <c r="G256" i="2" a="1"/>
  <c r="G256" i="2"/>
  <c r="G257" i="2" a="1"/>
  <c r="G257" i="2"/>
  <c r="G258" i="2" a="1"/>
  <c r="G258" i="2" s="1"/>
  <c r="G259" i="2" a="1"/>
  <c r="G259" i="2" s="1"/>
  <c r="G260" i="2" a="1"/>
  <c r="G260" i="2" s="1"/>
  <c r="G261" i="2" a="1"/>
  <c r="G261" i="2"/>
  <c r="G262" i="2" a="1"/>
  <c r="G262" i="2" s="1"/>
  <c r="G263" i="2" a="1"/>
  <c r="G263" i="2" s="1"/>
  <c r="G264" i="2" a="1"/>
  <c r="G264" i="2"/>
  <c r="G265" i="2" a="1"/>
  <c r="G265" i="2"/>
  <c r="G266" i="2" a="1"/>
  <c r="G266" i="2" s="1"/>
  <c r="G267" i="2" a="1"/>
  <c r="G267" i="2"/>
  <c r="G268" i="2" a="1"/>
  <c r="G268" i="2" s="1"/>
  <c r="G269" i="2" a="1"/>
  <c r="G269" i="2" s="1"/>
  <c r="G270" i="2" a="1"/>
  <c r="G270" i="2" s="1"/>
  <c r="G271" i="2" a="1"/>
  <c r="G271" i="2"/>
  <c r="G272" i="2" a="1"/>
  <c r="G272" i="2"/>
  <c r="G273" i="2" a="1"/>
  <c r="G273" i="2"/>
  <c r="G274" i="2" a="1"/>
  <c r="G274" i="2" s="1"/>
  <c r="G275" i="2" a="1"/>
  <c r="G275" i="2"/>
  <c r="G276" i="2" a="1"/>
  <c r="G276" i="2"/>
  <c r="G277" i="2" a="1"/>
  <c r="G277" i="2" s="1"/>
  <c r="G278" i="2" a="1"/>
  <c r="G278" i="2" s="1"/>
  <c r="G279" i="2" a="1"/>
  <c r="G279" i="2"/>
  <c r="G280" i="2" a="1"/>
  <c r="G280" i="2"/>
  <c r="G281" i="2" a="1"/>
  <c r="G281" i="2"/>
  <c r="G282" i="2" a="1"/>
  <c r="G282" i="2" s="1"/>
  <c r="G283" i="2" a="1"/>
  <c r="G283" i="2" s="1"/>
  <c r="G284" i="2" a="1"/>
  <c r="G284" i="2"/>
  <c r="G285" i="2" a="1"/>
  <c r="G285" i="2" s="1"/>
  <c r="G286" i="2" a="1"/>
  <c r="G286" i="2" s="1"/>
  <c r="G287" i="2" a="1"/>
  <c r="G287" i="2"/>
  <c r="G288" i="2" a="1"/>
  <c r="G288" i="2"/>
  <c r="G289" i="2" a="1"/>
  <c r="G289" i="2"/>
  <c r="G290" i="2" a="1"/>
  <c r="G290" i="2" s="1"/>
  <c r="G291" i="2" a="1"/>
  <c r="G291" i="2" s="1"/>
  <c r="G292" i="2" a="1"/>
  <c r="G292" i="2" s="1"/>
  <c r="G293" i="2" a="1"/>
  <c r="G293" i="2"/>
  <c r="G294" i="2" a="1"/>
  <c r="G294" i="2" s="1"/>
  <c r="G295" i="2" a="1"/>
  <c r="G295" i="2" s="1"/>
  <c r="G296" i="2" a="1"/>
  <c r="G296" i="2"/>
  <c r="G297" i="2" a="1"/>
  <c r="G297" i="2"/>
  <c r="G298" i="2" a="1"/>
  <c r="G298" i="2" s="1"/>
  <c r="G299" i="2" a="1"/>
  <c r="G299" i="2"/>
  <c r="G300" i="2" a="1"/>
  <c r="G300" i="2" s="1"/>
  <c r="G301" i="2" a="1"/>
  <c r="G301" i="2" s="1"/>
  <c r="G302" i="2" a="1"/>
  <c r="G302" i="2" s="1"/>
  <c r="G303" i="2" a="1"/>
  <c r="G303" i="2"/>
  <c r="G304" i="2" a="1"/>
  <c r="G304" i="2" s="1"/>
  <c r="G305" i="2" a="1"/>
  <c r="G305" i="2"/>
  <c r="G306" i="2" a="1"/>
  <c r="G306" i="2" s="1"/>
  <c r="G307" i="2" a="1"/>
  <c r="G307" i="2"/>
  <c r="G308" i="2" a="1"/>
  <c r="G308" i="2"/>
  <c r="G309" i="2" a="1"/>
  <c r="G309" i="2" s="1"/>
  <c r="G310" i="2" a="1"/>
  <c r="G310" i="2" s="1"/>
  <c r="G311" i="2" a="1"/>
  <c r="G311" i="2"/>
  <c r="G312" i="2" a="1"/>
  <c r="G312" i="2"/>
  <c r="G313" i="2" a="1"/>
  <c r="G313" i="2"/>
  <c r="G314" i="2" a="1"/>
  <c r="G314" i="2" s="1"/>
  <c r="G315" i="2" a="1"/>
  <c r="G315" i="2" s="1"/>
  <c r="G316" i="2" a="1"/>
  <c r="G316" i="2"/>
  <c r="G317" i="2" a="1"/>
  <c r="G317" i="2"/>
  <c r="G318" i="2" a="1"/>
  <c r="G318" i="2" s="1"/>
  <c r="G319" i="2" a="1"/>
  <c r="G319" i="2"/>
  <c r="G320" i="2" a="1"/>
  <c r="G320" i="2"/>
  <c r="G321" i="2" a="1"/>
  <c r="G321" i="2"/>
  <c r="G322" i="2" a="1"/>
  <c r="G322" i="2" s="1"/>
  <c r="G323" i="2" a="1"/>
  <c r="G323" i="2" s="1"/>
  <c r="G324" i="2" a="1"/>
  <c r="G324" i="2" s="1"/>
  <c r="G325" i="2" a="1"/>
  <c r="G325" i="2"/>
  <c r="G326" i="2" a="1"/>
  <c r="G326" i="2" s="1"/>
  <c r="G327" i="2" a="1"/>
  <c r="G327" i="2"/>
  <c r="G328" i="2" a="1"/>
  <c r="G328" i="2"/>
  <c r="G329" i="2" a="1"/>
  <c r="G329" i="2"/>
  <c r="G330" i="2" a="1"/>
  <c r="G330" i="2" s="1"/>
  <c r="G331" i="2" a="1"/>
  <c r="G331" i="2" s="1"/>
  <c r="G332" i="2" a="1"/>
  <c r="G332" i="2" s="1"/>
  <c r="G333" i="2" a="1"/>
  <c r="G333" i="2" s="1"/>
  <c r="G334" i="2" a="1"/>
  <c r="G334" i="2" s="1"/>
  <c r="G335" i="2" a="1"/>
  <c r="G335" i="2"/>
  <c r="G336" i="2" a="1"/>
  <c r="G336" i="2" s="1"/>
  <c r="G337" i="2" a="1"/>
  <c r="G337" i="2"/>
  <c r="G338" i="2" a="1"/>
  <c r="G338" i="2" s="1"/>
  <c r="G339" i="2" a="1"/>
  <c r="G339" i="2"/>
  <c r="G340" i="2" a="1"/>
  <c r="G340" i="2"/>
  <c r="G341" i="2" a="1"/>
  <c r="G341" i="2" s="1"/>
  <c r="G342" i="2" a="1"/>
  <c r="G342" i="2" s="1"/>
  <c r="G343" i="2" a="1"/>
  <c r="G343" i="2"/>
  <c r="G344" i="2" a="1"/>
  <c r="G344" i="2"/>
  <c r="G345" i="2" a="1"/>
  <c r="G345" i="2" s="1"/>
  <c r="G346" i="2" a="1"/>
  <c r="G346" i="2" s="1"/>
  <c r="G347" i="2" a="1"/>
  <c r="G347" i="2"/>
  <c r="G348" i="2" a="1"/>
  <c r="G348" i="2"/>
  <c r="G349" i="2" a="1"/>
  <c r="G349" i="2" s="1"/>
  <c r="G350" i="2" a="1"/>
  <c r="G350" i="2" s="1"/>
  <c r="G351" i="2" a="1"/>
  <c r="G351" i="2"/>
  <c r="G352" i="2" a="1"/>
  <c r="G352" i="2" s="1"/>
  <c r="G353" i="2" a="1"/>
  <c r="G353" i="2" s="1"/>
  <c r="G354" i="2" a="1"/>
  <c r="G354" i="2" s="1"/>
  <c r="G355" i="2" a="1"/>
  <c r="G355" i="2"/>
  <c r="G356" i="2" a="1"/>
  <c r="G356" i="2"/>
  <c r="G357" i="2" a="1"/>
  <c r="G357" i="2" s="1"/>
  <c r="G358" i="2" a="1"/>
  <c r="G358" i="2" s="1"/>
  <c r="G359" i="2" a="1"/>
  <c r="G359" i="2" s="1"/>
  <c r="G360" i="2" a="1"/>
  <c r="G360" i="2"/>
  <c r="G361" i="2" a="1"/>
  <c r="G361" i="2" s="1"/>
  <c r="G362" i="2" a="1"/>
  <c r="G362" i="2" s="1"/>
  <c r="G363" i="2" a="1"/>
  <c r="G363" i="2" s="1"/>
  <c r="G364" i="2" a="1"/>
  <c r="G364" i="2" s="1"/>
  <c r="G365" i="2" a="1"/>
  <c r="G365" i="2" s="1"/>
  <c r="G366" i="2" a="1"/>
  <c r="G366" i="2" s="1"/>
  <c r="G367" i="2" a="1"/>
  <c r="G367" i="2"/>
  <c r="G368" i="2" a="1"/>
  <c r="G368" i="2" s="1"/>
  <c r="G369" i="2" a="1"/>
  <c r="G369" i="2" s="1"/>
  <c r="G370" i="2" a="1"/>
  <c r="G370" i="2" s="1"/>
  <c r="G371" i="2" a="1"/>
  <c r="G371" i="2"/>
  <c r="G372" i="2" a="1"/>
  <c r="G372" i="2"/>
  <c r="G373" i="2" a="1"/>
  <c r="G373" i="2" s="1"/>
  <c r="G374" i="2" a="1"/>
  <c r="G374" i="2" s="1"/>
  <c r="G375" i="2" a="1"/>
  <c r="G375" i="2" s="1"/>
  <c r="G376" i="2" a="1"/>
  <c r="G376" i="2"/>
  <c r="G377" i="2" a="1"/>
  <c r="G377" i="2" s="1"/>
  <c r="G378" i="2" a="1"/>
  <c r="G378" i="2" s="1"/>
  <c r="G379" i="2" a="1"/>
  <c r="G379" i="2" s="1"/>
  <c r="G380" i="2" a="1"/>
  <c r="G380" i="2" s="1"/>
  <c r="G381" i="2" a="1"/>
  <c r="G381" i="2" s="1"/>
  <c r="G382" i="2" a="1"/>
  <c r="G382" i="2" s="1"/>
  <c r="G383" i="2" a="1"/>
  <c r="G383" i="2"/>
  <c r="G384" i="2" a="1"/>
  <c r="G384" i="2" s="1"/>
  <c r="G385" i="2" a="1"/>
  <c r="G385" i="2" s="1"/>
  <c r="G386" i="2" a="1"/>
  <c r="G386" i="2" s="1"/>
  <c r="G387" i="2" a="1"/>
  <c r="G387" i="2"/>
  <c r="G388" i="2" a="1"/>
  <c r="G388" i="2"/>
  <c r="G389" i="2" a="1"/>
  <c r="G389" i="2" s="1"/>
  <c r="G390" i="2" a="1"/>
  <c r="G390" i="2" s="1"/>
  <c r="G391" i="2" a="1"/>
  <c r="G391" i="2" s="1"/>
  <c r="G392" i="2" a="1"/>
  <c r="G392" i="2"/>
  <c r="G393" i="2" a="1"/>
  <c r="G393" i="2" s="1"/>
  <c r="G394" i="2" a="1"/>
  <c r="G394" i="2" s="1"/>
  <c r="G395" i="2" a="1"/>
  <c r="G395" i="2" s="1"/>
  <c r="G396" i="2" a="1"/>
  <c r="G396" i="2" s="1"/>
  <c r="G397" i="2" a="1"/>
  <c r="G397" i="2" s="1"/>
  <c r="G398" i="2" a="1"/>
  <c r="G398" i="2" s="1"/>
  <c r="G399" i="2" a="1"/>
  <c r="G399" i="2"/>
  <c r="G400" i="2" a="1"/>
  <c r="G400" i="2" s="1"/>
  <c r="G401" i="2" a="1"/>
  <c r="G401" i="2" s="1"/>
  <c r="G402" i="2" a="1"/>
  <c r="G402" i="2" s="1"/>
  <c r="G403" i="2" a="1"/>
  <c r="G403" i="2"/>
  <c r="G404" i="2" a="1"/>
  <c r="G404" i="2"/>
  <c r="G405" i="2" a="1"/>
  <c r="G405" i="2" s="1"/>
  <c r="G406" i="2" a="1"/>
  <c r="G406" i="2" s="1"/>
  <c r="G407" i="2" a="1"/>
  <c r="G407" i="2" s="1"/>
  <c r="G408" i="2" a="1"/>
  <c r="G408" i="2"/>
  <c r="G409" i="2" a="1"/>
  <c r="G409" i="2" s="1"/>
  <c r="G410" i="2" a="1"/>
  <c r="G410" i="2" s="1"/>
  <c r="G411" i="2" a="1"/>
  <c r="G411" i="2" s="1"/>
  <c r="G412" i="2" a="1"/>
  <c r="G412" i="2" s="1"/>
  <c r="G413" i="2" a="1"/>
  <c r="G413" i="2" s="1"/>
  <c r="G414" i="2" a="1"/>
  <c r="G414" i="2" s="1"/>
  <c r="G415" i="2" a="1"/>
  <c r="G415" i="2"/>
  <c r="G416" i="2" a="1"/>
  <c r="G416" i="2" s="1"/>
  <c r="G417" i="2" a="1"/>
  <c r="G417" i="2" s="1"/>
  <c r="G418" i="2" a="1"/>
  <c r="G418" i="2" s="1"/>
  <c r="G419" i="2" a="1"/>
  <c r="G419" i="2"/>
  <c r="G420" i="2" a="1"/>
  <c r="G420" i="2"/>
  <c r="G421" i="2" a="1"/>
  <c r="G421" i="2" s="1"/>
  <c r="G422" i="2" a="1"/>
  <c r="G422" i="2" s="1"/>
  <c r="G423" i="2" a="1"/>
  <c r="G423" i="2" s="1"/>
  <c r="G424" i="2" a="1"/>
  <c r="G424" i="2"/>
  <c r="G425" i="2" a="1"/>
  <c r="G425" i="2" s="1"/>
  <c r="G426" i="2" a="1"/>
  <c r="G426" i="2" s="1"/>
  <c r="G427" i="2" a="1"/>
  <c r="G427" i="2" s="1"/>
  <c r="G428" i="2" a="1"/>
  <c r="G428" i="2" s="1"/>
  <c r="G429" i="2" a="1"/>
  <c r="G429" i="2" s="1"/>
  <c r="G430" i="2" a="1"/>
  <c r="G430" i="2" s="1"/>
  <c r="G431" i="2" a="1"/>
  <c r="G431" i="2"/>
  <c r="G432" i="2" a="1"/>
  <c r="G432" i="2" s="1"/>
  <c r="G433" i="2" a="1"/>
  <c r="G433" i="2" s="1"/>
  <c r="G434" i="2" a="1"/>
  <c r="G434" i="2" s="1"/>
  <c r="G435" i="2" a="1"/>
  <c r="G435" i="2"/>
  <c r="G436" i="2" a="1"/>
  <c r="G436" i="2"/>
  <c r="G437" i="2" a="1"/>
  <c r="G437" i="2" s="1"/>
  <c r="G438" i="2" a="1"/>
  <c r="G438" i="2" s="1"/>
  <c r="G439" i="2" a="1"/>
  <c r="G439" i="2" s="1"/>
  <c r="G440" i="2" a="1"/>
  <c r="G440" i="2"/>
  <c r="G441" i="2" a="1"/>
  <c r="G441" i="2" s="1"/>
  <c r="G442" i="2" a="1"/>
  <c r="G442" i="2" s="1"/>
  <c r="G443" i="2" a="1"/>
  <c r="G443" i="2" s="1"/>
  <c r="G444" i="2" a="1"/>
  <c r="G444" i="2" s="1"/>
  <c r="G445" i="2" a="1"/>
  <c r="G445" i="2" s="1"/>
  <c r="G446" i="2" a="1"/>
  <c r="G446" i="2" s="1"/>
  <c r="G447" i="2" a="1"/>
  <c r="G447" i="2"/>
  <c r="G448" i="2" a="1"/>
  <c r="G448" i="2" s="1"/>
  <c r="G449" i="2" a="1"/>
  <c r="G449" i="2" s="1"/>
  <c r="G450" i="2" a="1"/>
  <c r="G450" i="2" s="1"/>
  <c r="G451" i="2" a="1"/>
  <c r="G451" i="2"/>
  <c r="G452" i="2" a="1"/>
  <c r="G452" i="2"/>
  <c r="G453" i="2" a="1"/>
  <c r="G453" i="2" s="1"/>
  <c r="G454" i="2" a="1"/>
  <c r="G454" i="2" s="1"/>
  <c r="G455" i="2" a="1"/>
  <c r="G455" i="2" s="1"/>
  <c r="G456" i="2" a="1"/>
  <c r="G456" i="2"/>
  <c r="G457" i="2" a="1"/>
  <c r="G457" i="2" s="1"/>
  <c r="G458" i="2" a="1"/>
  <c r="G458" i="2" s="1"/>
  <c r="G459" i="2" a="1"/>
  <c r="G459" i="2" s="1"/>
  <c r="G460" i="2" a="1"/>
  <c r="G460" i="2" s="1"/>
  <c r="G461" i="2" a="1"/>
  <c r="G461" i="2" s="1"/>
  <c r="G462" i="2" a="1"/>
  <c r="G462" i="2" s="1"/>
  <c r="G463" i="2" a="1"/>
  <c r="G463" i="2"/>
  <c r="G464" i="2" a="1"/>
  <c r="G464" i="2" s="1"/>
  <c r="G465" i="2" a="1"/>
  <c r="G465" i="2" s="1"/>
  <c r="G466" i="2" a="1"/>
  <c r="G466" i="2" s="1"/>
  <c r="G467" i="2" a="1"/>
  <c r="G467" i="2"/>
  <c r="G468" i="2" a="1"/>
  <c r="G468" i="2"/>
  <c r="G469" i="2" a="1"/>
  <c r="G469" i="2" s="1"/>
  <c r="G470" i="2" a="1"/>
  <c r="G470" i="2" s="1"/>
  <c r="G471" i="2" a="1"/>
  <c r="G471" i="2" s="1"/>
  <c r="G472" i="2" a="1"/>
  <c r="G472" i="2"/>
  <c r="G473" i="2" a="1"/>
  <c r="G473" i="2" s="1"/>
  <c r="G474" i="2" a="1"/>
  <c r="G474" i="2" s="1"/>
  <c r="G475" i="2" a="1"/>
  <c r="G475" i="2" s="1"/>
  <c r="G476" i="2" a="1"/>
  <c r="G476" i="2" s="1"/>
  <c r="G477" i="2" a="1"/>
  <c r="G477" i="2" s="1"/>
  <c r="G478" i="2" a="1"/>
  <c r="G478" i="2" s="1"/>
  <c r="G479" i="2" a="1"/>
  <c r="G479" i="2"/>
  <c r="G480" i="2" a="1"/>
  <c r="G480" i="2" s="1"/>
  <c r="G481" i="2" a="1"/>
  <c r="G481" i="2" s="1"/>
  <c r="G482" i="2" a="1"/>
  <c r="G482" i="2" s="1"/>
  <c r="G483" i="2" a="1"/>
  <c r="G483" i="2"/>
  <c r="G484" i="2" a="1"/>
  <c r="G484" i="2"/>
  <c r="G485" i="2" a="1"/>
  <c r="G485" i="2" s="1"/>
  <c r="G486" i="2" a="1"/>
  <c r="G486" i="2" s="1"/>
  <c r="G487" i="2" a="1"/>
  <c r="G487" i="2" s="1"/>
  <c r="G488" i="2" a="1"/>
  <c r="G488" i="2"/>
  <c r="G489" i="2" a="1"/>
  <c r="G489" i="2" s="1"/>
  <c r="G490" i="2" a="1"/>
  <c r="G490" i="2" s="1"/>
  <c r="G491" i="2" a="1"/>
  <c r="G491" i="2" s="1"/>
  <c r="G492" i="2" a="1"/>
  <c r="G492" i="2" s="1"/>
  <c r="G493" i="2" a="1"/>
  <c r="G493" i="2" s="1"/>
  <c r="G494" i="2" a="1"/>
  <c r="G494" i="2" s="1"/>
  <c r="G495" i="2" a="1"/>
  <c r="G495" i="2"/>
  <c r="G496" i="2" a="1"/>
  <c r="G496" i="2" s="1"/>
  <c r="G497" i="2" a="1"/>
  <c r="G497" i="2" s="1"/>
  <c r="G498" i="2" a="1"/>
  <c r="G498" i="2" s="1"/>
  <c r="G499" i="2" a="1"/>
  <c r="G499" i="2"/>
  <c r="G500" i="2" a="1"/>
  <c r="G500" i="2"/>
  <c r="G501" i="2" a="1"/>
  <c r="G501" i="2" s="1"/>
  <c r="G502" i="2" a="1"/>
  <c r="G502" i="2" s="1"/>
  <c r="G503" i="2" a="1"/>
  <c r="G503" i="2" s="1"/>
  <c r="G504" i="2" a="1"/>
  <c r="G504" i="2"/>
  <c r="G505" i="2" a="1"/>
  <c r="G505" i="2" s="1"/>
  <c r="G506" i="2" a="1"/>
  <c r="G506" i="2" s="1"/>
  <c r="G507" i="2" a="1"/>
  <c r="G507" i="2" s="1"/>
  <c r="G508" i="2" a="1"/>
  <c r="G508" i="2" s="1"/>
  <c r="G509" i="2" a="1"/>
  <c r="G509" i="2" s="1"/>
  <c r="G510" i="2" a="1"/>
  <c r="G510" i="2" s="1"/>
  <c r="G511" i="2" a="1"/>
  <c r="G511" i="2"/>
  <c r="G512" i="2" a="1"/>
  <c r="G512" i="2" s="1"/>
  <c r="G513" i="2" a="1"/>
  <c r="G513" i="2" s="1"/>
  <c r="G514" i="2" a="1"/>
  <c r="G514" i="2" s="1"/>
  <c r="G515" i="2" a="1"/>
  <c r="G515" i="2"/>
  <c r="G516" i="2" a="1"/>
  <c r="G516" i="2"/>
  <c r="G517" i="2" a="1"/>
  <c r="G517" i="2" s="1"/>
  <c r="G518" i="2" a="1"/>
  <c r="G518" i="2" s="1"/>
  <c r="G519" i="2" a="1"/>
  <c r="G519" i="2" s="1"/>
  <c r="G520" i="2" a="1"/>
  <c r="G520" i="2"/>
  <c r="G521" i="2" a="1"/>
  <c r="G521" i="2" s="1"/>
  <c r="G522" i="2" a="1"/>
  <c r="G522" i="2" s="1"/>
  <c r="G523" i="2" a="1"/>
  <c r="G523" i="2" s="1"/>
  <c r="G524" i="2" a="1"/>
  <c r="G524" i="2" s="1"/>
  <c r="G525" i="2" a="1"/>
  <c r="G525" i="2" s="1"/>
  <c r="G526" i="2" a="1"/>
  <c r="G526" i="2" s="1"/>
  <c r="G527" i="2" a="1"/>
  <c r="G527" i="2"/>
  <c r="G528" i="2" a="1"/>
  <c r="G528" i="2" s="1"/>
  <c r="G529" i="2" a="1"/>
  <c r="G529" i="2" s="1"/>
  <c r="G530" i="2" a="1"/>
  <c r="G530" i="2" s="1"/>
  <c r="G531" i="2" a="1"/>
  <c r="G531" i="2"/>
  <c r="G532" i="2" a="1"/>
  <c r="G532" i="2"/>
  <c r="G533" i="2" a="1"/>
  <c r="G533" i="2" s="1"/>
  <c r="G534" i="2" a="1"/>
  <c r="G534" i="2" s="1"/>
  <c r="G535" i="2" a="1"/>
  <c r="G535" i="2" s="1"/>
  <c r="G536" i="2" a="1"/>
  <c r="G536" i="2"/>
  <c r="G537" i="2" a="1"/>
  <c r="G537" i="2" s="1"/>
  <c r="G538" i="2" a="1"/>
  <c r="G538" i="2" s="1"/>
  <c r="G539" i="2" a="1"/>
  <c r="G539" i="2" s="1"/>
  <c r="G540" i="2" a="1"/>
  <c r="G540" i="2" s="1"/>
  <c r="G541" i="2" a="1"/>
  <c r="G541" i="2" s="1"/>
  <c r="G542" i="2" a="1"/>
  <c r="G542" i="2" s="1"/>
  <c r="G543" i="2" a="1"/>
  <c r="G543" i="2"/>
  <c r="G544" i="2" a="1"/>
  <c r="G544" i="2" s="1"/>
  <c r="G545" i="2" a="1"/>
  <c r="G545" i="2" s="1"/>
  <c r="G546" i="2" a="1"/>
  <c r="G546" i="2" s="1"/>
  <c r="G547" i="2" a="1"/>
  <c r="G547" i="2"/>
  <c r="G548" i="2" a="1"/>
  <c r="G548" i="2"/>
  <c r="G549" i="2" a="1"/>
  <c r="G549" i="2" s="1"/>
  <c r="G550" i="2" a="1"/>
  <c r="G550" i="2" s="1"/>
  <c r="G551" i="2" a="1"/>
  <c r="G551" i="2" s="1"/>
  <c r="G552" i="2" a="1"/>
  <c r="G552" i="2"/>
  <c r="G553" i="2" a="1"/>
  <c r="G553" i="2"/>
  <c r="G554" i="2" a="1"/>
  <c r="G554" i="2" s="1"/>
  <c r="G555" i="2" a="1"/>
  <c r="G555" i="2"/>
  <c r="G556" i="2" a="1"/>
  <c r="G556" i="2"/>
  <c r="G557" i="2" a="1"/>
  <c r="G557" i="2" s="1"/>
  <c r="G558" i="2" a="1"/>
  <c r="G558" i="2" s="1"/>
  <c r="G559" i="2" a="1"/>
  <c r="G559" i="2" s="1"/>
  <c r="G560" i="2" a="1"/>
  <c r="G560" i="2" s="1"/>
  <c r="G561" i="2" a="1"/>
  <c r="G561" i="2"/>
  <c r="G562" i="2" a="1"/>
  <c r="G562" i="2" s="1"/>
  <c r="G563" i="2" a="1"/>
  <c r="G563" i="2" s="1"/>
  <c r="G564" i="2" a="1"/>
  <c r="G564" i="2"/>
  <c r="G565" i="2" a="1"/>
  <c r="G565" i="2"/>
  <c r="G566" i="2" a="1"/>
  <c r="G566" i="2" s="1"/>
  <c r="G567" i="2" a="1"/>
  <c r="G567" i="2"/>
  <c r="G568" i="2" a="1"/>
  <c r="G568" i="2" s="1"/>
  <c r="G569" i="2" a="1"/>
  <c r="G569" i="2" s="1"/>
  <c r="G570" i="2" a="1"/>
  <c r="G570" i="2" s="1"/>
  <c r="G571" i="2" a="1"/>
  <c r="G571" i="2" s="1"/>
  <c r="G572" i="2" a="1"/>
  <c r="G572" i="2" s="1"/>
  <c r="G573" i="2" a="1"/>
  <c r="G573" i="2"/>
  <c r="G574" i="2" a="1"/>
  <c r="G574" i="2" s="1"/>
  <c r="G575" i="2" a="1"/>
  <c r="G575" i="2"/>
  <c r="G576" i="2" a="1"/>
  <c r="G576" i="2"/>
  <c r="G577" i="2" a="1"/>
  <c r="G577" i="2" s="1"/>
  <c r="G578" i="2" a="1"/>
  <c r="G578" i="2" s="1"/>
  <c r="G579" i="2" a="1"/>
  <c r="G579" i="2"/>
  <c r="G580" i="2" a="1"/>
  <c r="G580" i="2" s="1"/>
  <c r="G581" i="2" a="1"/>
  <c r="G581" i="2" s="1"/>
  <c r="G582" i="2" a="1"/>
  <c r="G582" i="2" s="1"/>
  <c r="G583" i="2" a="1"/>
  <c r="G583" i="2" s="1"/>
  <c r="G584" i="2" a="1"/>
  <c r="G584" i="2" s="1"/>
  <c r="G585" i="2" a="1"/>
  <c r="G585" i="2"/>
  <c r="G586" i="2" a="1"/>
  <c r="G586" i="2" s="1"/>
  <c r="G587" i="2" a="1"/>
  <c r="G587" i="2"/>
  <c r="G588" i="2" a="1"/>
  <c r="G588" i="2"/>
  <c r="G589" i="2" a="1"/>
  <c r="G589" i="2" s="1"/>
  <c r="G590" i="2" a="1"/>
  <c r="G590" i="2" s="1"/>
  <c r="G591" i="2" a="1"/>
  <c r="G591" i="2" s="1"/>
  <c r="G592" i="2" a="1"/>
  <c r="G592" i="2" s="1"/>
  <c r="G593" i="2" a="1"/>
  <c r="G593" i="2"/>
  <c r="G594" i="2" a="1"/>
  <c r="G594" i="2" s="1"/>
  <c r="G595" i="2" a="1"/>
  <c r="G595" i="2" s="1"/>
  <c r="G596" i="2" a="1"/>
  <c r="G596" i="2"/>
  <c r="G597" i="2" a="1"/>
  <c r="G597" i="2"/>
  <c r="G598" i="2" a="1"/>
  <c r="G598" i="2" s="1"/>
  <c r="G599" i="2" a="1"/>
  <c r="G599" i="2"/>
  <c r="G600" i="2" a="1"/>
  <c r="G600" i="2" s="1"/>
  <c r="G601" i="2" a="1"/>
  <c r="G601" i="2" s="1"/>
  <c r="G602" i="2" a="1"/>
  <c r="G602" i="2" s="1"/>
  <c r="G603" i="2" a="1"/>
  <c r="G603" i="2" s="1"/>
  <c r="G604" i="2" a="1"/>
  <c r="G604" i="2"/>
  <c r="G605" i="2" a="1"/>
  <c r="G605" i="2"/>
  <c r="G606" i="2" a="1"/>
  <c r="G606" i="2" s="1"/>
  <c r="G607" i="2" a="1"/>
  <c r="G607" i="2" s="1"/>
  <c r="G608" i="2" a="1"/>
  <c r="G608" i="2"/>
  <c r="G609" i="2" a="1"/>
  <c r="G609" i="2" s="1"/>
  <c r="G610" i="2" a="1"/>
  <c r="G610" i="2" s="1"/>
  <c r="G611" i="2" a="1"/>
  <c r="G611" i="2"/>
  <c r="G612" i="2" a="1"/>
  <c r="G612" i="2" s="1"/>
  <c r="G613" i="2" a="1"/>
  <c r="G613" i="2"/>
  <c r="G614" i="2" a="1"/>
  <c r="G614" i="2"/>
  <c r="G615" i="2" a="1"/>
  <c r="G615" i="2"/>
  <c r="G616" i="2" a="1"/>
  <c r="G616" i="2" s="1"/>
  <c r="G617" i="2" a="1"/>
  <c r="G617" i="2" s="1"/>
  <c r="G618" i="2" a="1"/>
  <c r="G618" i="2"/>
  <c r="G619" i="2" a="1"/>
  <c r="G619" i="2"/>
  <c r="G620" i="2" a="1"/>
  <c r="G620" i="2" s="1"/>
  <c r="G621" i="2" a="1"/>
  <c r="G621" i="2"/>
  <c r="G622" i="2" a="1"/>
  <c r="G622" i="2"/>
  <c r="G623" i="2" a="1"/>
  <c r="G623" i="2"/>
  <c r="G624" i="2" a="1"/>
  <c r="G624" i="2" s="1"/>
  <c r="G625" i="2" a="1"/>
  <c r="G625" i="2"/>
  <c r="G626" i="2" a="1"/>
  <c r="G626" i="2"/>
  <c r="G627" i="2" a="1"/>
  <c r="G627" i="2"/>
  <c r="G628" i="2" a="1"/>
  <c r="G628" i="2" s="1"/>
  <c r="G629" i="2" a="1"/>
  <c r="G629" i="2"/>
  <c r="G630" i="2" a="1"/>
  <c r="G630" i="2"/>
  <c r="G631" i="2" a="1"/>
  <c r="G631" i="2"/>
  <c r="G632" i="2" a="1"/>
  <c r="G632" i="2" s="1"/>
  <c r="G633" i="2" a="1"/>
  <c r="G633" i="2" s="1"/>
  <c r="G634" i="2" a="1"/>
  <c r="G634" i="2"/>
  <c r="G635" i="2" a="1"/>
  <c r="G635" i="2"/>
  <c r="G636" i="2" a="1"/>
  <c r="G636" i="2" s="1"/>
  <c r="G637" i="2" a="1"/>
  <c r="G637" i="2"/>
  <c r="G638" i="2" a="1"/>
  <c r="G638" i="2"/>
  <c r="G639" i="2" a="1"/>
  <c r="G639" i="2"/>
  <c r="G640" i="2" a="1"/>
  <c r="G640" i="2" s="1"/>
  <c r="G641" i="2" a="1"/>
  <c r="G641" i="2" s="1"/>
  <c r="G642" i="2" a="1"/>
  <c r="G642" i="2"/>
  <c r="G643" i="2" a="1"/>
  <c r="G643" i="2"/>
  <c r="G644" i="2" a="1"/>
  <c r="G644" i="2" s="1"/>
  <c r="G645" i="2" a="1"/>
  <c r="G645" i="2"/>
  <c r="G646" i="2" a="1"/>
  <c r="G646" i="2"/>
  <c r="G647" i="2" a="1"/>
  <c r="G647" i="2"/>
  <c r="G648" i="2" a="1"/>
  <c r="G648" i="2" s="1"/>
  <c r="G649" i="2" a="1"/>
  <c r="G649" i="2" s="1"/>
  <c r="G650" i="2" a="1"/>
  <c r="G650" i="2"/>
  <c r="G651" i="2" a="1"/>
  <c r="G651" i="2"/>
  <c r="G652" i="2" a="1"/>
  <c r="G652" i="2" s="1"/>
  <c r="G653" i="2" a="1"/>
  <c r="G653" i="2"/>
  <c r="G654" i="2" a="1"/>
  <c r="G654" i="2"/>
  <c r="G655" i="2" a="1"/>
  <c r="G655" i="2"/>
  <c r="G656" i="2" a="1"/>
  <c r="G656" i="2" s="1"/>
  <c r="G657" i="2" a="1"/>
  <c r="G657" i="2"/>
  <c r="G658" i="2" a="1"/>
  <c r="G658" i="2"/>
  <c r="G659" i="2" a="1"/>
  <c r="G659" i="2"/>
  <c r="G660" i="2" a="1"/>
  <c r="G660" i="2" s="1"/>
  <c r="G661" i="2" a="1"/>
  <c r="G661" i="2"/>
  <c r="G662" i="2" a="1"/>
  <c r="G662" i="2"/>
  <c r="G663" i="2" a="1"/>
  <c r="G663" i="2"/>
  <c r="G664" i="2" a="1"/>
  <c r="G664" i="2" s="1"/>
  <c r="G665" i="2" a="1"/>
  <c r="G665" i="2" s="1"/>
  <c r="G666" i="2" a="1"/>
  <c r="G666" i="2"/>
  <c r="G667" i="2" a="1"/>
  <c r="G667" i="2"/>
  <c r="G668" i="2" a="1"/>
  <c r="G668" i="2" s="1"/>
  <c r="G669" i="2" a="1"/>
  <c r="G669" i="2"/>
  <c r="G670" i="2" a="1"/>
  <c r="G670" i="2"/>
  <c r="G671" i="2" a="1"/>
  <c r="G671" i="2"/>
  <c r="G672" i="2" a="1"/>
  <c r="G672" i="2" s="1"/>
  <c r="G673" i="2" a="1"/>
  <c r="G673" i="2" s="1"/>
  <c r="G674" i="2" a="1"/>
  <c r="G674" i="2"/>
  <c r="G675" i="2" a="1"/>
  <c r="G675" i="2"/>
  <c r="G676" i="2" a="1"/>
  <c r="G676" i="2" s="1"/>
  <c r="G677" i="2" a="1"/>
  <c r="G677" i="2"/>
  <c r="G678" i="2" a="1"/>
  <c r="G678" i="2"/>
  <c r="G679" i="2" a="1"/>
  <c r="G679" i="2"/>
  <c r="G680" i="2" a="1"/>
  <c r="G680" i="2" s="1"/>
  <c r="G681" i="2" a="1"/>
  <c r="G681" i="2" s="1"/>
  <c r="G682" i="2" a="1"/>
  <c r="G682" i="2"/>
  <c r="G683" i="2" a="1"/>
  <c r="G683" i="2"/>
  <c r="G684" i="2" a="1"/>
  <c r="G684" i="2" s="1"/>
  <c r="G685" i="2" a="1"/>
  <c r="G685" i="2"/>
  <c r="G686" i="2" a="1"/>
  <c r="G686" i="2"/>
  <c r="G687" i="2" a="1"/>
  <c r="G687" i="2"/>
  <c r="G688" i="2" a="1"/>
  <c r="G688" i="2" s="1"/>
  <c r="G689" i="2" a="1"/>
  <c r="G689" i="2"/>
  <c r="G690" i="2" a="1"/>
  <c r="G690" i="2"/>
  <c r="G691" i="2" a="1"/>
  <c r="G691" i="2"/>
  <c r="G692" i="2" a="1"/>
  <c r="G692" i="2" s="1"/>
  <c r="G693" i="2" a="1"/>
  <c r="G693" i="2"/>
  <c r="G694" i="2" a="1"/>
  <c r="G694" i="2"/>
  <c r="G695" i="2" a="1"/>
  <c r="G695" i="2"/>
  <c r="G696" i="2" a="1"/>
  <c r="G696" i="2" s="1"/>
  <c r="G697" i="2" a="1"/>
  <c r="G697" i="2" s="1"/>
  <c r="G698" i="2" a="1"/>
  <c r="G698" i="2"/>
  <c r="G699" i="2" a="1"/>
  <c r="G699" i="2"/>
  <c r="G700" i="2" a="1"/>
  <c r="G700" i="2" s="1"/>
  <c r="G701" i="2" a="1"/>
  <c r="G701" i="2"/>
  <c r="G702" i="2" a="1"/>
  <c r="G702" i="2"/>
  <c r="G703" i="2" a="1"/>
  <c r="G703" i="2"/>
  <c r="G704" i="2" a="1"/>
  <c r="G704" i="2" s="1"/>
  <c r="G705" i="2" a="1"/>
  <c r="G705" i="2" s="1"/>
  <c r="G706" i="2" a="1"/>
  <c r="G706" i="2"/>
  <c r="G707" i="2" a="1"/>
  <c r="G707" i="2"/>
  <c r="G708" i="2" a="1"/>
  <c r="G708" i="2" s="1"/>
  <c r="G709" i="2" a="1"/>
  <c r="G709" i="2"/>
  <c r="G710" i="2" a="1"/>
  <c r="G710" i="2"/>
  <c r="G711" i="2" a="1"/>
  <c r="G711" i="2"/>
  <c r="G712" i="2" a="1"/>
  <c r="G712" i="2" s="1"/>
  <c r="G713" i="2" a="1"/>
  <c r="G713" i="2" s="1"/>
  <c r="G714" i="2" a="1"/>
  <c r="G714" i="2"/>
  <c r="G715" i="2" a="1"/>
  <c r="G715" i="2" s="1"/>
  <c r="G716" i="2" a="1"/>
  <c r="G716" i="2" s="1"/>
  <c r="G717" i="2" a="1"/>
  <c r="G717" i="2"/>
  <c r="G718" i="2" a="1"/>
  <c r="G718" i="2"/>
  <c r="G719" i="2" a="1"/>
  <c r="G719" i="2"/>
  <c r="G720" i="2" a="1"/>
  <c r="G720" i="2" s="1"/>
  <c r="G721" i="2" a="1"/>
  <c r="G721" i="2"/>
  <c r="G722" i="2" a="1"/>
  <c r="G722" i="2"/>
  <c r="G723" i="2" a="1"/>
  <c r="G723" i="2" s="1"/>
  <c r="G724" i="2" a="1"/>
  <c r="G724" i="2" s="1"/>
  <c r="G725" i="2" a="1"/>
  <c r="G725" i="2"/>
  <c r="G726" i="2" a="1"/>
  <c r="G726" i="2"/>
  <c r="G727" i="2" a="1"/>
  <c r="G727" i="2"/>
  <c r="G728" i="2" a="1"/>
  <c r="G728" i="2" s="1"/>
  <c r="G729" i="2" a="1"/>
  <c r="G729" i="2" s="1"/>
  <c r="G730" i="2" a="1"/>
  <c r="G730" i="2"/>
  <c r="G731" i="2" a="1"/>
  <c r="G731" i="2" s="1"/>
  <c r="G732" i="2" a="1"/>
  <c r="G732" i="2" s="1"/>
  <c r="G733" i="2" a="1"/>
  <c r="G733" i="2"/>
  <c r="G734" i="2" a="1"/>
  <c r="G734" i="2"/>
  <c r="G735" i="2" a="1"/>
  <c r="G735" i="2"/>
  <c r="G736" i="2" a="1"/>
  <c r="G736" i="2" s="1"/>
  <c r="G737" i="2" a="1"/>
  <c r="G737" i="2" s="1"/>
  <c r="G738" i="2" a="1"/>
  <c r="G738" i="2"/>
  <c r="G739" i="2" a="1"/>
  <c r="G739" i="2"/>
  <c r="G740" i="2" a="1"/>
  <c r="G740" i="2" s="1"/>
  <c r="G741" i="2" a="1"/>
  <c r="G741" i="2"/>
  <c r="G742" i="2" a="1"/>
  <c r="G742" i="2" s="1"/>
  <c r="G743" i="2" a="1"/>
  <c r="G743" i="2" s="1"/>
  <c r="G744" i="2" a="1"/>
  <c r="G744" i="2" s="1"/>
  <c r="G745" i="2" a="1"/>
  <c r="G745" i="2"/>
  <c r="G746" i="2" a="1"/>
  <c r="G746" i="2" s="1"/>
  <c r="G747" i="2" a="1"/>
  <c r="G747" i="2" s="1"/>
  <c r="G748" i="2" a="1"/>
  <c r="G748" i="2" s="1"/>
  <c r="G749" i="2" a="1"/>
  <c r="G749" i="2"/>
  <c r="G750" i="2" a="1"/>
  <c r="G750" i="2" s="1"/>
  <c r="G751" i="2" a="1"/>
  <c r="G751" i="2" s="1"/>
  <c r="G752" i="2" a="1"/>
  <c r="G752" i="2" s="1"/>
  <c r="G753" i="2" a="1"/>
  <c r="G753" i="2"/>
  <c r="G754" i="2" a="1"/>
  <c r="G754" i="2" s="1"/>
  <c r="G755" i="2" a="1"/>
  <c r="G755" i="2"/>
  <c r="G756" i="2" a="1"/>
  <c r="G756" i="2" s="1"/>
  <c r="G757" i="2" a="1"/>
  <c r="G757" i="2"/>
  <c r="G758" i="2" a="1"/>
  <c r="G758" i="2" s="1"/>
  <c r="G759" i="2" a="1"/>
  <c r="G759" i="2" s="1"/>
  <c r="G760" i="2" a="1"/>
  <c r="G760" i="2" s="1"/>
  <c r="G761" i="2" a="1"/>
  <c r="G761" i="2"/>
  <c r="G762" i="2" a="1"/>
  <c r="G762" i="2" s="1"/>
  <c r="G763" i="2" a="1"/>
  <c r="G763" i="2" s="1"/>
  <c r="G764" i="2" a="1"/>
  <c r="G764" i="2" s="1"/>
  <c r="G765" i="2" a="1"/>
  <c r="G765" i="2"/>
  <c r="G766" i="2" a="1"/>
  <c r="G766" i="2" s="1"/>
  <c r="G767" i="2" a="1"/>
  <c r="G767" i="2" s="1"/>
  <c r="G768" i="2" a="1"/>
  <c r="G768" i="2" s="1"/>
  <c r="G769" i="2" a="1"/>
  <c r="G769" i="2"/>
  <c r="G770" i="2" a="1"/>
  <c r="G770" i="2" s="1"/>
  <c r="G771" i="2" a="1"/>
  <c r="G771" i="2"/>
  <c r="G772" i="2" a="1"/>
  <c r="G772" i="2" s="1"/>
  <c r="G773" i="2" a="1"/>
  <c r="G773" i="2"/>
  <c r="G774" i="2" a="1"/>
  <c r="G774" i="2" s="1"/>
  <c r="G775" i="2" a="1"/>
  <c r="G775" i="2" s="1"/>
  <c r="G776" i="2" a="1"/>
  <c r="G776" i="2" s="1"/>
  <c r="G777" i="2" a="1"/>
  <c r="G777" i="2"/>
  <c r="G778" i="2" a="1"/>
  <c r="G778" i="2" s="1"/>
  <c r="G779" i="2" a="1"/>
  <c r="G779" i="2" s="1"/>
  <c r="G780" i="2" a="1"/>
  <c r="G780" i="2" s="1"/>
  <c r="G781" i="2" a="1"/>
  <c r="G781" i="2"/>
  <c r="G782" i="2" a="1"/>
  <c r="G782" i="2" s="1"/>
  <c r="G783" i="2" a="1"/>
  <c r="G783" i="2" s="1"/>
  <c r="G784" i="2" a="1"/>
  <c r="G784" i="2" s="1"/>
  <c r="G785" i="2" a="1"/>
  <c r="G785" i="2"/>
  <c r="G786" i="2" a="1"/>
  <c r="G786" i="2" s="1"/>
  <c r="G787" i="2" a="1"/>
  <c r="G787" i="2"/>
  <c r="G788" i="2" a="1"/>
  <c r="G788" i="2" s="1"/>
  <c r="G789" i="2" a="1"/>
  <c r="G789" i="2"/>
  <c r="G790" i="2" a="1"/>
  <c r="G790" i="2" s="1"/>
  <c r="G791" i="2" a="1"/>
  <c r="G791" i="2" s="1"/>
  <c r="G792" i="2" a="1"/>
  <c r="G792" i="2" s="1"/>
  <c r="G793" i="2" a="1"/>
  <c r="G793" i="2"/>
  <c r="G794" i="2" a="1"/>
  <c r="G794" i="2" s="1"/>
  <c r="G795" i="2" a="1"/>
  <c r="G795" i="2" s="1"/>
  <c r="G796" i="2" a="1"/>
  <c r="G796" i="2" s="1"/>
  <c r="G797" i="2" a="1"/>
  <c r="G797" i="2"/>
  <c r="G798" i="2" a="1"/>
  <c r="G798" i="2" s="1"/>
  <c r="G799" i="2" a="1"/>
  <c r="G799" i="2" s="1"/>
  <c r="G800" i="2" a="1"/>
  <c r="G800" i="2" s="1"/>
  <c r="G801" i="2" a="1"/>
  <c r="G801" i="2"/>
  <c r="G802" i="2" a="1"/>
  <c r="G802" i="2" s="1"/>
  <c r="G803" i="2" a="1"/>
  <c r="G803" i="2"/>
  <c r="G804" i="2" a="1"/>
  <c r="G804" i="2" s="1"/>
  <c r="G805" i="2" a="1"/>
  <c r="G805" i="2"/>
  <c r="G806" i="2" a="1"/>
  <c r="G806" i="2" s="1"/>
  <c r="G807" i="2" a="1"/>
  <c r="G807" i="2" s="1"/>
  <c r="G808" i="2" a="1"/>
  <c r="G808" i="2" s="1"/>
  <c r="G809" i="2" a="1"/>
  <c r="G809" i="2"/>
  <c r="G810" i="2" a="1"/>
  <c r="G810" i="2" s="1"/>
  <c r="G811" i="2" a="1"/>
  <c r="G811" i="2" s="1"/>
  <c r="G812" i="2" a="1"/>
  <c r="G812" i="2" s="1"/>
  <c r="G813" i="2" a="1"/>
  <c r="G813" i="2"/>
  <c r="G814" i="2" a="1"/>
  <c r="G814" i="2" s="1"/>
  <c r="G815" i="2" a="1"/>
  <c r="G815" i="2" s="1"/>
  <c r="G816" i="2" a="1"/>
  <c r="G816" i="2" s="1"/>
  <c r="G817" i="2" a="1"/>
  <c r="G817" i="2"/>
  <c r="G818" i="2" a="1"/>
  <c r="G818" i="2" s="1"/>
  <c r="G819" i="2" a="1"/>
  <c r="G819" i="2"/>
  <c r="G820" i="2" a="1"/>
  <c r="G820" i="2" s="1"/>
  <c r="G821" i="2" a="1"/>
  <c r="G821" i="2"/>
  <c r="G822" i="2" a="1"/>
  <c r="G822" i="2" s="1"/>
  <c r="G823" i="2" a="1"/>
  <c r="G823" i="2" s="1"/>
  <c r="G824" i="2" a="1"/>
  <c r="G824" i="2" s="1"/>
  <c r="G825" i="2" a="1"/>
  <c r="G825" i="2"/>
  <c r="G826" i="2" a="1"/>
  <c r="G826" i="2" s="1"/>
  <c r="G827" i="2" a="1"/>
  <c r="G827" i="2" s="1"/>
  <c r="G828" i="2" a="1"/>
  <c r="G828" i="2" s="1"/>
  <c r="G829" i="2" a="1"/>
  <c r="G829" i="2"/>
  <c r="G830" i="2" a="1"/>
  <c r="G830" i="2" s="1"/>
  <c r="G831" i="2" a="1"/>
  <c r="G831" i="2" s="1"/>
  <c r="G832" i="2" a="1"/>
  <c r="G832" i="2" s="1"/>
  <c r="G833" i="2" a="1"/>
  <c r="G833" i="2"/>
  <c r="G834" i="2" a="1"/>
  <c r="G834" i="2" s="1"/>
  <c r="G835" i="2" a="1"/>
  <c r="G835" i="2"/>
  <c r="G836" i="2" a="1"/>
  <c r="G836" i="2" s="1"/>
  <c r="G837" i="2" a="1"/>
  <c r="G837" i="2" s="1"/>
  <c r="G838" i="2" a="1"/>
  <c r="G838" i="2" s="1"/>
  <c r="G839" i="2" a="1"/>
  <c r="G839" i="2"/>
  <c r="G840" i="2" a="1"/>
  <c r="G840" i="2" s="1"/>
  <c r="G841" i="2" a="1"/>
  <c r="G841" i="2"/>
  <c r="G842" i="2" a="1"/>
  <c r="G842" i="2"/>
  <c r="G843" i="2" a="1"/>
  <c r="G843" i="2"/>
  <c r="G844" i="2" a="1"/>
  <c r="G844" i="2" s="1"/>
  <c r="G845" i="2" a="1"/>
  <c r="G845" i="2" s="1"/>
  <c r="G846" i="2" a="1"/>
  <c r="G846" i="2" s="1"/>
  <c r="G847" i="2" a="1"/>
  <c r="G847" i="2" s="1"/>
  <c r="G848" i="2" a="1"/>
  <c r="G848" i="2" s="1"/>
  <c r="G849" i="2" a="1"/>
  <c r="G849" i="2"/>
  <c r="G850" i="2" a="1"/>
  <c r="G850" i="2"/>
  <c r="G851" i="2" a="1"/>
  <c r="G851" i="2"/>
  <c r="G852" i="2" a="1"/>
  <c r="G852" i="2" s="1"/>
  <c r="G853" i="2" a="1"/>
  <c r="G853" i="2"/>
  <c r="G854" i="2" a="1"/>
  <c r="G854" i="2" s="1"/>
  <c r="G855" i="2" a="1"/>
  <c r="G855" i="2" s="1"/>
  <c r="G856" i="2" a="1"/>
  <c r="G856" i="2" s="1"/>
  <c r="G857" i="2" a="1"/>
  <c r="G857" i="2"/>
  <c r="G858" i="2" a="1"/>
  <c r="G858" i="2"/>
  <c r="G859" i="2" a="1"/>
  <c r="G859" i="2"/>
  <c r="G860" i="2" a="1"/>
  <c r="G860" i="2" s="1"/>
  <c r="G861" i="2" a="1"/>
  <c r="G861" i="2" s="1"/>
  <c r="G862" i="2" a="1"/>
  <c r="G862" i="2"/>
  <c r="G863" i="2" a="1"/>
  <c r="G863" i="2" s="1"/>
  <c r="G864" i="2" a="1"/>
  <c r="G864" i="2" s="1"/>
  <c r="G865" i="2" a="1"/>
  <c r="G865" i="2"/>
  <c r="G866" i="2" a="1"/>
  <c r="G866" i="2" s="1"/>
  <c r="G867" i="2" a="1"/>
  <c r="G867" i="2"/>
  <c r="G868" i="2" a="1"/>
  <c r="G868" i="2" s="1"/>
  <c r="G869" i="2" a="1"/>
  <c r="G869" i="2" s="1"/>
  <c r="G870" i="2" a="1"/>
  <c r="G870" i="2" s="1"/>
  <c r="G871" i="2" a="1"/>
  <c r="G871" i="2"/>
  <c r="G872" i="2" a="1"/>
  <c r="G872" i="2" s="1"/>
  <c r="G873" i="2" a="1"/>
  <c r="G873" i="2"/>
  <c r="G874" i="2" a="1"/>
  <c r="G874" i="2"/>
  <c r="G875" i="2" a="1"/>
  <c r="G875" i="2" s="1"/>
  <c r="G876" i="2" a="1"/>
  <c r="G876" i="2" s="1"/>
  <c r="G877" i="2" a="1"/>
  <c r="G877" i="2" s="1"/>
  <c r="G878" i="2" a="1"/>
  <c r="G878" i="2" s="1"/>
  <c r="G879" i="2" a="1"/>
  <c r="G879" i="2" s="1"/>
  <c r="G880" i="2" a="1"/>
  <c r="G880" i="2" s="1"/>
  <c r="G881" i="2" a="1"/>
  <c r="G881" i="2"/>
  <c r="G882" i="2" a="1"/>
  <c r="G882" i="2"/>
  <c r="G883" i="2" a="1"/>
  <c r="G883" i="2"/>
  <c r="G884" i="2" a="1"/>
  <c r="G884" i="2" s="1"/>
  <c r="G885" i="2" a="1"/>
  <c r="G885" i="2"/>
  <c r="G886" i="2" a="1"/>
  <c r="G886" i="2" s="1"/>
  <c r="G887" i="2" a="1"/>
  <c r="G887" i="2" s="1"/>
  <c r="G888" i="2" a="1"/>
  <c r="G888" i="2" s="1"/>
  <c r="G889" i="2" a="1"/>
  <c r="G889" i="2" s="1"/>
  <c r="G890" i="2" a="1"/>
  <c r="G890" i="2"/>
  <c r="G891" i="2" a="1"/>
  <c r="G891" i="2"/>
  <c r="G892" i="2" a="1"/>
  <c r="G892" i="2" s="1"/>
  <c r="G893" i="2" a="1"/>
  <c r="G893" i="2" s="1"/>
  <c r="G894" i="2" a="1"/>
  <c r="G894" i="2"/>
  <c r="G895" i="2" a="1"/>
  <c r="G895" i="2" s="1"/>
  <c r="G896" i="2" a="1"/>
  <c r="G896" i="2" s="1"/>
  <c r="G897" i="2" a="1"/>
  <c r="G897" i="2"/>
  <c r="G898" i="2" a="1"/>
  <c r="G898" i="2" s="1"/>
  <c r="G899" i="2" a="1"/>
  <c r="G899" i="2"/>
  <c r="G900" i="2" a="1"/>
  <c r="G900" i="2" s="1"/>
  <c r="G901" i="2" a="1"/>
  <c r="G901" i="2" s="1"/>
  <c r="G902" i="2" a="1"/>
  <c r="G902" i="2" s="1"/>
  <c r="G903" i="2" a="1"/>
  <c r="G903" i="2"/>
  <c r="G904" i="2" a="1"/>
  <c r="G904" i="2" s="1"/>
  <c r="G905" i="2" a="1"/>
  <c r="G905" i="2"/>
  <c r="G906" i="2" a="1"/>
  <c r="G906" i="2"/>
  <c r="G907" i="2" a="1"/>
  <c r="G907" i="2" s="1"/>
  <c r="G908" i="2" a="1"/>
  <c r="G908" i="2" s="1"/>
  <c r="G909" i="2" a="1"/>
  <c r="G909" i="2" s="1"/>
  <c r="G910" i="2" a="1"/>
  <c r="G910" i="2" s="1"/>
  <c r="G911" i="2" a="1"/>
  <c r="G911" i="2" s="1"/>
  <c r="G912" i="2" a="1"/>
  <c r="G912" i="2" s="1"/>
  <c r="G913" i="2" a="1"/>
  <c r="G913" i="2"/>
  <c r="G914" i="2" a="1"/>
  <c r="G914" i="2"/>
  <c r="G915" i="2" a="1"/>
  <c r="G915" i="2"/>
  <c r="G916" i="2" a="1"/>
  <c r="G916" i="2" s="1"/>
  <c r="G917" i="2" a="1"/>
  <c r="G917" i="2"/>
  <c r="G918" i="2" a="1"/>
  <c r="G918" i="2" s="1"/>
  <c r="G919" i="2" a="1"/>
  <c r="G919" i="2" s="1"/>
  <c r="G920" i="2" a="1"/>
  <c r="G920" i="2" s="1"/>
  <c r="G921" i="2" a="1"/>
  <c r="G921" i="2" s="1"/>
  <c r="G922" i="2" a="1"/>
  <c r="G922" i="2"/>
  <c r="G923" i="2" a="1"/>
  <c r="G923" i="2"/>
  <c r="G924" i="2" a="1"/>
  <c r="G924" i="2"/>
  <c r="G925" i="2" a="1"/>
  <c r="G925" i="2" s="1"/>
  <c r="G926" i="2" a="1"/>
  <c r="G926" i="2"/>
  <c r="G927" i="2" a="1"/>
  <c r="G927" i="2"/>
  <c r="G928" i="2" a="1"/>
  <c r="G928" i="2"/>
  <c r="G929" i="2" a="1"/>
  <c r="G929" i="2" s="1"/>
  <c r="G930" i="2" a="1"/>
  <c r="G930" i="2"/>
  <c r="G931" i="2" a="1"/>
  <c r="G931" i="2"/>
  <c r="G932" i="2" a="1"/>
  <c r="G932" i="2"/>
  <c r="G933" i="2" a="1"/>
  <c r="G933" i="2" s="1"/>
  <c r="G934" i="2" a="1"/>
  <c r="G934" i="2"/>
  <c r="G935" i="2" a="1"/>
  <c r="G935" i="2"/>
  <c r="G936" i="2" a="1"/>
  <c r="G936" i="2"/>
  <c r="G937" i="2" a="1"/>
  <c r="G937" i="2" s="1"/>
  <c r="G938" i="2" a="1"/>
  <c r="G938" i="2"/>
  <c r="G939" i="2" a="1"/>
  <c r="G939" i="2"/>
  <c r="G940" i="2" a="1"/>
  <c r="G940" i="2"/>
  <c r="G941" i="2" a="1"/>
  <c r="G941" i="2"/>
  <c r="G942" i="2" a="1"/>
  <c r="G942" i="2"/>
  <c r="G943" i="2" a="1"/>
  <c r="G943" i="2"/>
  <c r="G944" i="2" a="1"/>
  <c r="G944" i="2"/>
  <c r="G945" i="2" a="1"/>
  <c r="G945" i="2" s="1"/>
  <c r="G946" i="2" a="1"/>
  <c r="G946" i="2"/>
  <c r="G947" i="2" a="1"/>
  <c r="G947" i="2"/>
  <c r="G948" i="2" a="1"/>
  <c r="G948" i="2"/>
  <c r="G949" i="2" a="1"/>
  <c r="G949" i="2" s="1"/>
  <c r="G950" i="2" a="1"/>
  <c r="G950" i="2"/>
  <c r="G951" i="2" a="1"/>
  <c r="G951" i="2"/>
  <c r="G952" i="2" a="1"/>
  <c r="G952" i="2"/>
  <c r="G953" i="2" a="1"/>
  <c r="G953" i="2" s="1"/>
  <c r="G954" i="2" a="1"/>
  <c r="G954" i="2"/>
  <c r="G955" i="2" a="1"/>
  <c r="G955" i="2"/>
  <c r="G956" i="2" a="1"/>
  <c r="G956" i="2"/>
  <c r="G957" i="2" a="1"/>
  <c r="G957" i="2" s="1"/>
  <c r="G958" i="2" a="1"/>
  <c r="G958" i="2"/>
  <c r="G959" i="2" a="1"/>
  <c r="G959" i="2"/>
  <c r="G960" i="2" a="1"/>
  <c r="G960" i="2"/>
  <c r="G961" i="2" a="1"/>
  <c r="G961" i="2" s="1"/>
  <c r="G962" i="2" a="1"/>
  <c r="G962" i="2" s="1"/>
  <c r="G963" i="2" a="1"/>
  <c r="G963" i="2"/>
  <c r="G964" i="2" a="1"/>
  <c r="G964" i="2"/>
  <c r="G965" i="2" a="1"/>
  <c r="G965" i="2" s="1"/>
  <c r="G966" i="2" a="1"/>
  <c r="G966" i="2" s="1"/>
  <c r="G967" i="2" a="1"/>
  <c r="G967" i="2"/>
  <c r="G968" i="2" a="1"/>
  <c r="G968" i="2"/>
  <c r="G969" i="2" a="1"/>
  <c r="G969" i="2" s="1"/>
  <c r="G970" i="2" a="1"/>
  <c r="G970" i="2" s="1"/>
  <c r="G971" i="2" a="1"/>
  <c r="G971" i="2"/>
  <c r="G972" i="2" a="1"/>
  <c r="G972" i="2"/>
  <c r="G973" i="2" a="1"/>
  <c r="G973" i="2" s="1"/>
  <c r="G974" i="2" a="1"/>
  <c r="G974" i="2" s="1"/>
  <c r="G975" i="2" a="1"/>
  <c r="G975" i="2"/>
  <c r="G976" i="2" a="1"/>
  <c r="G976" i="2"/>
  <c r="G977" i="2" a="1"/>
  <c r="G977" i="2" s="1"/>
  <c r="G978" i="2" a="1"/>
  <c r="G978" i="2" s="1"/>
  <c r="G979" i="2" a="1"/>
  <c r="G979" i="2"/>
  <c r="G980" i="2" a="1"/>
  <c r="G980" i="2"/>
  <c r="G981" i="2" a="1"/>
  <c r="G981" i="2" s="1"/>
  <c r="G982" i="2" a="1"/>
  <c r="G982" i="2" s="1"/>
  <c r="G983" i="2" a="1"/>
  <c r="G983" i="2"/>
  <c r="G984" i="2" a="1"/>
  <c r="G984" i="2"/>
  <c r="G985" i="2" a="1"/>
  <c r="G985" i="2" s="1"/>
  <c r="G986" i="2" a="1"/>
  <c r="G986" i="2" s="1"/>
  <c r="G987" i="2" a="1"/>
  <c r="G987" i="2"/>
  <c r="G988" i="2" a="1"/>
  <c r="G988" i="2"/>
  <c r="G989" i="2" a="1"/>
  <c r="G989" i="2" s="1"/>
  <c r="G990" i="2" a="1"/>
  <c r="G990" i="2" s="1"/>
  <c r="G991" i="2" a="1"/>
  <c r="G991" i="2"/>
  <c r="G992" i="2" a="1"/>
  <c r="G992" i="2"/>
  <c r="G993" i="2" a="1"/>
  <c r="G993" i="2" s="1"/>
  <c r="G994" i="2" a="1"/>
  <c r="G994" i="2" s="1"/>
  <c r="G995" i="2" a="1"/>
  <c r="G995" i="2"/>
  <c r="G996" i="2" a="1"/>
  <c r="G996" i="2"/>
  <c r="G997" i="2" a="1"/>
  <c r="G997" i="2" s="1"/>
  <c r="G998" i="2" a="1"/>
  <c r="G998" i="2" s="1"/>
  <c r="G999" i="2" a="1"/>
  <c r="G999" i="2" s="1"/>
  <c r="G1000" i="2" a="1"/>
  <c r="G1000" i="2"/>
  <c r="G1001" i="2" a="1"/>
  <c r="G1001" i="2" s="1"/>
  <c r="G1002" i="2" a="1"/>
  <c r="G1002" i="2" s="1"/>
  <c r="G1003" i="2" a="1"/>
  <c r="G1003" i="2" s="1"/>
  <c r="G1004" i="2" a="1"/>
  <c r="G1004" i="2"/>
  <c r="G1005" i="2" a="1"/>
  <c r="G1005" i="2" s="1"/>
  <c r="G1006" i="2" a="1"/>
  <c r="G1006" i="2" s="1"/>
  <c r="G1007" i="2" a="1"/>
  <c r="G1007" i="2" s="1"/>
  <c r="G1008" i="2" a="1"/>
  <c r="G1008" i="2" s="1"/>
  <c r="G1009" i="2" a="1"/>
  <c r="G1009" i="2" s="1"/>
  <c r="G1010" i="2" a="1"/>
  <c r="G1010" i="2" s="1"/>
  <c r="G1011" i="2" a="1"/>
  <c r="G1011" i="2"/>
  <c r="G1012" i="2" a="1"/>
  <c r="G1012" i="2"/>
  <c r="G1013" i="2" a="1"/>
  <c r="G1013" i="2" s="1"/>
  <c r="G1014" i="2" a="1"/>
  <c r="G1014" i="2" s="1"/>
  <c r="G1015" i="2" a="1"/>
  <c r="G1015" i="2" s="1"/>
  <c r="G1016" i="2" a="1"/>
  <c r="G1016" i="2"/>
  <c r="G1017" i="2" a="1"/>
  <c r="G1017" i="2" s="1"/>
  <c r="G1018" i="2" a="1"/>
  <c r="G1018" i="2" s="1"/>
  <c r="G1019" i="2" a="1"/>
  <c r="G1019" i="2" s="1"/>
  <c r="G1020" i="2" a="1"/>
  <c r="G1020" i="2" s="1"/>
  <c r="G1021" i="2" a="1"/>
  <c r="G1021" i="2" s="1"/>
  <c r="G1022" i="2" a="1"/>
  <c r="G1022" i="2" s="1"/>
  <c r="G1023" i="2" a="1"/>
  <c r="G1023" i="2" s="1"/>
  <c r="G1024" i="2" a="1"/>
  <c r="G1024" i="2" s="1"/>
  <c r="G1025" i="2" a="1"/>
  <c r="G1025" i="2" s="1"/>
  <c r="G1026" i="2" a="1"/>
  <c r="G1026" i="2" s="1"/>
  <c r="G1027" i="2" a="1"/>
  <c r="G1027" i="2"/>
  <c r="G1028" i="2" a="1"/>
  <c r="G1028" i="2" s="1"/>
  <c r="G1029" i="2" a="1"/>
  <c r="G1029" i="2" s="1"/>
  <c r="G1030" i="2" a="1"/>
  <c r="G1030" i="2" s="1"/>
  <c r="G1031" i="2" a="1"/>
  <c r="G1031" i="2" s="1"/>
  <c r="G1032" i="2" a="1"/>
  <c r="G1032" i="2"/>
  <c r="G1033" i="2" a="1"/>
  <c r="G1033" i="2" s="1"/>
  <c r="G1034" i="2" a="1"/>
  <c r="G1034" i="2" s="1"/>
  <c r="G1035" i="2" a="1"/>
  <c r="G1035" i="2" s="1"/>
  <c r="G1036" i="2" a="1"/>
  <c r="G1036" i="2" s="1"/>
  <c r="G1037" i="2" a="1"/>
  <c r="G1037" i="2" s="1"/>
  <c r="G1038" i="2" a="1"/>
  <c r="G1038" i="2" s="1"/>
  <c r="G1039" i="2" a="1"/>
  <c r="G1039" i="2" s="1"/>
  <c r="G1040" i="2" a="1"/>
  <c r="G1040" i="2" s="1"/>
  <c r="G1041" i="2" a="1"/>
  <c r="G1041" i="2" s="1"/>
  <c r="G1042" i="2" a="1"/>
  <c r="G1042" i="2" s="1"/>
  <c r="G1043" i="2" a="1"/>
  <c r="G1043" i="2"/>
  <c r="G1044" i="2" a="1"/>
  <c r="G1044" i="2"/>
  <c r="G1045" i="2" a="1"/>
  <c r="G1045" i="2" s="1"/>
  <c r="G1046" i="2" a="1"/>
  <c r="G1046" i="2" s="1"/>
  <c r="G1047" i="2" a="1"/>
  <c r="G1047" i="2" s="1"/>
  <c r="G1048" i="2" a="1"/>
  <c r="G1048" i="2"/>
  <c r="G1049" i="2" a="1"/>
  <c r="G1049" i="2" s="1"/>
  <c r="G1050" i="2" a="1"/>
  <c r="G1050" i="2" s="1"/>
  <c r="G1051" i="2" a="1"/>
  <c r="G1051" i="2" s="1"/>
  <c r="G1052" i="2" a="1"/>
  <c r="G1052" i="2" s="1"/>
  <c r="G1053" i="2" a="1"/>
  <c r="G1053" i="2" s="1"/>
  <c r="G1054" i="2" a="1"/>
  <c r="G1054" i="2" s="1"/>
  <c r="G1055" i="2" a="1"/>
  <c r="G1055" i="2" s="1"/>
  <c r="G1056" i="2" a="1"/>
  <c r="G1056" i="2" s="1"/>
  <c r="G1057" i="2" a="1"/>
  <c r="G1057" i="2" s="1"/>
  <c r="G1058" i="2" a="1"/>
  <c r="G1058" i="2" s="1"/>
  <c r="G1059" i="2" a="1"/>
  <c r="G1059" i="2"/>
  <c r="G1060" i="2" a="1"/>
  <c r="G1060" i="2" s="1"/>
  <c r="G1061" i="2" a="1"/>
  <c r="G1061" i="2" s="1"/>
  <c r="G1062" i="2" a="1"/>
  <c r="G1062" i="2" s="1"/>
  <c r="G1063" i="2" a="1"/>
  <c r="G1063" i="2" s="1"/>
  <c r="G1064" i="2" a="1"/>
  <c r="G1064" i="2"/>
  <c r="G1065" i="2" a="1"/>
  <c r="G1065" i="2" s="1"/>
  <c r="G1066" i="2" a="1"/>
  <c r="G1066" i="2" s="1"/>
  <c r="G1067" i="2" a="1"/>
  <c r="G1067" i="2" s="1"/>
  <c r="G1068" i="2" a="1"/>
  <c r="G1068" i="2" s="1"/>
  <c r="G1069" i="2" a="1"/>
  <c r="G1069" i="2" s="1"/>
  <c r="G1070" i="2" a="1"/>
  <c r="G1070" i="2" s="1"/>
  <c r="G1071" i="2" a="1"/>
  <c r="G1071" i="2" s="1"/>
  <c r="G1072" i="2" a="1"/>
  <c r="G1072" i="2" s="1"/>
  <c r="G1073" i="2" a="1"/>
  <c r="G1073" i="2" s="1"/>
  <c r="G1074" i="2" a="1"/>
  <c r="G1074" i="2" s="1"/>
  <c r="G1075" i="2" a="1"/>
  <c r="G1075" i="2"/>
  <c r="G1076" i="2" a="1"/>
  <c r="G1076" i="2"/>
  <c r="G1077" i="2" a="1"/>
  <c r="G1077" i="2" s="1"/>
  <c r="G1078" i="2" a="1"/>
  <c r="G1078" i="2" s="1"/>
  <c r="G1079" i="2" a="1"/>
  <c r="G1079" i="2" s="1"/>
  <c r="G1080" i="2" a="1"/>
  <c r="G1080" i="2"/>
  <c r="G1081" i="2" a="1"/>
  <c r="G1081" i="2" s="1"/>
  <c r="G1082" i="2" a="1"/>
  <c r="G1082" i="2" s="1"/>
  <c r="G1083" i="2" a="1"/>
  <c r="G1083" i="2" s="1"/>
  <c r="G1084" i="2" a="1"/>
  <c r="G1084" i="2" s="1"/>
  <c r="G1085" i="2" a="1"/>
  <c r="G1085" i="2" s="1"/>
  <c r="G1086" i="2" a="1"/>
  <c r="G1086" i="2" s="1"/>
  <c r="G1087" i="2" a="1"/>
  <c r="G1087" i="2" s="1"/>
  <c r="G1088" i="2" a="1"/>
  <c r="G1088" i="2" s="1"/>
  <c r="G1089" i="2" a="1"/>
  <c r="G1089" i="2" s="1"/>
  <c r="G1090" i="2" a="1"/>
  <c r="G1090" i="2" s="1"/>
  <c r="G1091" i="2" a="1"/>
  <c r="G1091" i="2"/>
  <c r="G1092" i="2" a="1"/>
  <c r="G1092" i="2" s="1"/>
  <c r="G1093" i="2" a="1"/>
  <c r="G1093" i="2" s="1"/>
  <c r="G1094" i="2" a="1"/>
  <c r="G1094" i="2" s="1"/>
  <c r="G1095" i="2" a="1"/>
  <c r="G1095" i="2" s="1"/>
  <c r="G1096" i="2" a="1"/>
  <c r="G1096" i="2"/>
  <c r="G1097" i="2" a="1"/>
  <c r="G1097" i="2" s="1"/>
  <c r="G1098" i="2" a="1"/>
  <c r="G1098" i="2" s="1"/>
  <c r="G1099" i="2" a="1"/>
  <c r="G1099" i="2"/>
  <c r="G1100" i="2" a="1"/>
  <c r="G1100" i="2"/>
  <c r="G1101" i="2" a="1"/>
  <c r="G1101" i="2"/>
  <c r="G1102" i="2" a="1"/>
  <c r="G1102" i="2" s="1"/>
  <c r="G1103" i="2" a="1"/>
  <c r="G1103" i="2" s="1"/>
  <c r="G1104" i="2" a="1"/>
  <c r="G1104" i="2" s="1"/>
  <c r="G1105" i="2" a="1"/>
  <c r="G1105" i="2"/>
  <c r="G1106" i="2" a="1"/>
  <c r="G1106" i="2" s="1"/>
  <c r="G1107" i="2" a="1"/>
  <c r="G1107" i="2"/>
  <c r="G1108" i="2" a="1"/>
  <c r="G1108" i="2"/>
  <c r="G1109" i="2" a="1"/>
  <c r="G1109" i="2"/>
  <c r="G1110" i="2" a="1"/>
  <c r="G1110" i="2" s="1"/>
  <c r="G1111" i="2" a="1"/>
  <c r="G1111" i="2" s="1"/>
  <c r="G1112" i="2" a="1"/>
  <c r="G1112" i="2" s="1"/>
  <c r="G1113" i="2" a="1"/>
  <c r="G1113" i="2" s="1"/>
  <c r="G1114" i="2" a="1"/>
  <c r="G1114" i="2" s="1"/>
  <c r="G1115" i="2" a="1"/>
  <c r="G1115" i="2"/>
  <c r="G1116" i="2" a="1"/>
  <c r="G1116" i="2"/>
  <c r="G1117" i="2" a="1"/>
  <c r="G1117" i="2"/>
  <c r="G1118" i="2" a="1"/>
  <c r="G1118" i="2" s="1"/>
  <c r="G1119" i="2" a="1"/>
  <c r="G1119" i="2"/>
  <c r="G1120" i="2" a="1"/>
  <c r="G1120" i="2"/>
  <c r="G1121" i="2" a="1"/>
  <c r="G1121" i="2" s="1"/>
  <c r="G1122" i="2" a="1"/>
  <c r="G1122" i="2" s="1"/>
  <c r="G1123" i="2" a="1"/>
  <c r="G1123" i="2"/>
  <c r="G1124" i="2" a="1"/>
  <c r="G1124" i="2"/>
  <c r="G1125" i="2" a="1"/>
  <c r="G1125" i="2"/>
  <c r="G1126" i="2" a="1"/>
  <c r="G1126" i="2" s="1"/>
  <c r="G1127" i="2" a="1"/>
  <c r="G1127" i="2" s="1"/>
  <c r="G1128" i="2" a="1"/>
  <c r="G1128" i="2"/>
  <c r="G1129" i="2" a="1"/>
  <c r="G1129" i="2" s="1"/>
  <c r="G1130" i="2" a="1"/>
  <c r="G1130" i="2" s="1"/>
  <c r="G1131" i="2" a="1"/>
  <c r="G1131" i="2"/>
  <c r="G1132" i="2" a="1"/>
  <c r="G1132" i="2"/>
  <c r="G1133" i="2" a="1"/>
  <c r="G1133" i="2"/>
  <c r="G1134" i="2" a="1"/>
  <c r="G1134" i="2" s="1"/>
  <c r="G1135" i="2" a="1"/>
  <c r="G1135" i="2" s="1"/>
  <c r="G1136" i="2" a="1"/>
  <c r="G1136" i="2" s="1"/>
  <c r="G1137" i="2" a="1"/>
  <c r="G1137" i="2"/>
  <c r="G1138" i="2" a="1"/>
  <c r="G1138" i="2" s="1"/>
  <c r="G1139" i="2" a="1"/>
  <c r="G1139" i="2" s="1"/>
  <c r="G1140" i="2" a="1"/>
  <c r="G1140" i="2"/>
  <c r="G1141" i="2" a="1"/>
  <c r="G1141" i="2"/>
  <c r="G1142" i="2" a="1"/>
  <c r="G1142" i="2" s="1"/>
  <c r="G1143" i="2" a="1"/>
  <c r="G1143" i="2" s="1"/>
  <c r="G1144" i="2" a="1"/>
  <c r="G1144" i="2" s="1"/>
  <c r="G1145" i="2" a="1"/>
  <c r="G1145" i="2" s="1"/>
  <c r="G1146" i="2" a="1"/>
  <c r="G1146" i="2" s="1"/>
  <c r="G1147" i="2" a="1"/>
  <c r="G1147" i="2"/>
  <c r="G1148" i="2" a="1"/>
  <c r="G1148" i="2"/>
  <c r="G1149" i="2" a="1"/>
  <c r="G1149" i="2"/>
  <c r="G1150" i="2" a="1"/>
  <c r="G1150" i="2" s="1"/>
  <c r="G1151" i="2" a="1"/>
  <c r="G1151" i="2"/>
  <c r="G1152" i="2" a="1"/>
  <c r="G1152" i="2" s="1"/>
  <c r="G1153" i="2" a="1"/>
  <c r="G1153" i="2" s="1"/>
  <c r="G1154" i="2" a="1"/>
  <c r="G1154" i="2" s="1"/>
  <c r="G1155" i="2" a="1"/>
  <c r="G1155" i="2"/>
  <c r="G1156" i="2" a="1"/>
  <c r="G1156" i="2"/>
  <c r="G1157" i="2" a="1"/>
  <c r="G1157" i="2" s="1"/>
  <c r="G1158" i="2" a="1"/>
  <c r="G1158" i="2" s="1"/>
  <c r="G1159" i="2" a="1"/>
  <c r="G1159" i="2" s="1"/>
  <c r="G1160" i="2" a="1"/>
  <c r="G1160" i="2"/>
  <c r="G1161" i="2" a="1"/>
  <c r="G1161" i="2"/>
  <c r="G1162" i="2" a="1"/>
  <c r="G1162" i="2" s="1"/>
  <c r="G1163" i="2" a="1"/>
  <c r="G1163" i="2"/>
  <c r="G1164" i="2" a="1"/>
  <c r="G1164" i="2"/>
  <c r="G1165" i="2" a="1"/>
  <c r="G1165" i="2"/>
  <c r="G1166" i="2" a="1"/>
  <c r="G1166" i="2" s="1"/>
  <c r="G1167" i="2" a="1"/>
  <c r="G1167" i="2" s="1"/>
  <c r="G1168" i="2" a="1"/>
  <c r="G1168" i="2" s="1"/>
  <c r="G1169" i="2" a="1"/>
  <c r="G1169" i="2"/>
  <c r="G1170" i="2" a="1"/>
  <c r="G1170" i="2" s="1"/>
  <c r="G1171" i="2" a="1"/>
  <c r="G1171" i="2"/>
  <c r="G1172" i="2" a="1"/>
  <c r="G1172" i="2"/>
  <c r="G1173" i="2" a="1"/>
  <c r="G1173" i="2"/>
  <c r="G1174" i="2" a="1"/>
  <c r="G1174" i="2" s="1"/>
  <c r="G1175" i="2" a="1"/>
  <c r="G1175" i="2" s="1"/>
  <c r="G1176" i="2" a="1"/>
  <c r="G1176" i="2" s="1"/>
  <c r="G1177" i="2" a="1"/>
  <c r="G1177" i="2" s="1"/>
  <c r="G1178" i="2" a="1"/>
  <c r="G1178" i="2" s="1"/>
  <c r="G1179" i="2" a="1"/>
  <c r="G1179" i="2"/>
  <c r="G1180" i="2" a="1"/>
  <c r="G1180" i="2" s="1"/>
  <c r="G1181" i="2" a="1"/>
  <c r="G1181" i="2"/>
  <c r="G1182" i="2" a="1"/>
  <c r="G1182" i="2" s="1"/>
  <c r="G1183" i="2" a="1"/>
  <c r="G1183" i="2"/>
  <c r="G1184" i="2" a="1"/>
  <c r="G1184" i="2" s="1"/>
  <c r="G1185" i="2" a="1"/>
  <c r="G1185" i="2" s="1"/>
  <c r="G1186" i="2" a="1"/>
  <c r="G1186" i="2" s="1"/>
  <c r="G1187" i="2" a="1"/>
  <c r="G1187" i="2"/>
  <c r="G1188" i="2" a="1"/>
  <c r="G1188" i="2"/>
  <c r="G1189" i="2" a="1"/>
  <c r="G1189" i="2" s="1"/>
  <c r="G1190" i="2" a="1"/>
  <c r="G1190" i="2" s="1"/>
  <c r="G1191" i="2" a="1"/>
  <c r="G1191" i="2" s="1"/>
  <c r="G1192" i="2" a="1"/>
  <c r="G1192" i="2"/>
  <c r="G1193" i="2" a="1"/>
  <c r="G1193" i="2" s="1"/>
  <c r="G1194" i="2" a="1"/>
  <c r="G1194" i="2" s="1"/>
  <c r="G1195" i="2" a="1"/>
  <c r="G1195" i="2"/>
  <c r="G1196" i="2" a="1"/>
  <c r="G1196" i="2"/>
  <c r="G1197" i="2" a="1"/>
  <c r="G1197" i="2"/>
  <c r="G1198" i="2" a="1"/>
  <c r="G1198" i="2" s="1"/>
  <c r="G1199" i="2" a="1"/>
  <c r="G1199" i="2" s="1"/>
  <c r="G1200" i="2" a="1"/>
  <c r="G1200" i="2" s="1"/>
  <c r="G1201" i="2" a="1"/>
  <c r="G1201" i="2"/>
  <c r="G1202" i="2" a="1"/>
  <c r="G1202" i="2" s="1"/>
  <c r="G1203" i="2" a="1"/>
  <c r="G1203" i="2"/>
  <c r="G1204" i="2" a="1"/>
  <c r="G1204" i="2"/>
  <c r="G1205" i="2" a="1"/>
  <c r="G1205" i="2"/>
  <c r="G1206" i="2" a="1"/>
  <c r="G1206" i="2" s="1"/>
  <c r="G1207" i="2" a="1"/>
  <c r="G1207" i="2"/>
  <c r="G1208" i="2" a="1"/>
  <c r="G1208" i="2" s="1"/>
  <c r="G1209" i="2" a="1"/>
  <c r="G1209" i="2" s="1"/>
  <c r="G1210" i="2" a="1"/>
  <c r="G1210" i="2" s="1"/>
  <c r="G1211" i="2" a="1"/>
  <c r="G1211" i="2"/>
  <c r="G1212" i="2" a="1"/>
  <c r="G1212" i="2" s="1"/>
  <c r="G1213" i="2" a="1"/>
  <c r="G1213" i="2"/>
  <c r="G1214" i="2" a="1"/>
  <c r="G1214" i="2" s="1"/>
  <c r="G1215" i="2" a="1"/>
  <c r="G1215" i="2"/>
  <c r="G1216" i="2" a="1"/>
  <c r="G1216" i="2"/>
  <c r="G1217" i="2" a="1"/>
  <c r="G1217" i="2" s="1"/>
  <c r="G1218" i="2" a="1"/>
  <c r="G1218" i="2" s="1"/>
  <c r="G1219" i="2" a="1"/>
  <c r="G1219" i="2"/>
  <c r="G1220" i="2" a="1"/>
  <c r="G1220" i="2"/>
  <c r="G1221" i="2" a="1"/>
  <c r="G1221" i="2"/>
  <c r="G1222" i="2" a="1"/>
  <c r="G1222" i="2" s="1"/>
  <c r="G1223" i="2" a="1"/>
  <c r="G1223" i="2" s="1"/>
  <c r="G1224" i="2" a="1"/>
  <c r="G1224" i="2"/>
  <c r="G1225" i="2" a="1"/>
  <c r="G1225" i="2" s="1"/>
  <c r="G1226" i="2" a="1"/>
  <c r="G1226" i="2" s="1"/>
  <c r="G1227" i="2" a="1"/>
  <c r="G1227" i="2"/>
  <c r="G1228" i="2" a="1"/>
  <c r="G1228" i="2"/>
  <c r="G1229" i="2" a="1"/>
  <c r="G1229" i="2"/>
  <c r="G1230" i="2" a="1"/>
  <c r="G1230" i="2" s="1"/>
  <c r="G1231" i="2" a="1"/>
  <c r="G1231" i="2" s="1"/>
  <c r="G1232" i="2" a="1"/>
  <c r="G1232" i="2" s="1"/>
  <c r="G1233" i="2" a="1"/>
  <c r="G1233" i="2"/>
  <c r="G1234" i="2" a="1"/>
  <c r="G1234" i="2" s="1"/>
  <c r="G1235" i="2" a="1"/>
  <c r="G1235" i="2"/>
  <c r="G1236" i="2" a="1"/>
  <c r="G1236" i="2"/>
  <c r="G1237" i="2" a="1"/>
  <c r="G1237" i="2"/>
  <c r="G1238" i="2" a="1"/>
  <c r="G1238" i="2" s="1"/>
  <c r="G1239" i="2" a="1"/>
  <c r="G1239" i="2" s="1"/>
  <c r="G1240" i="2" a="1"/>
  <c r="G1240" i="2" s="1"/>
  <c r="G1241" i="2" a="1"/>
  <c r="G1241" i="2" s="1"/>
  <c r="G1242" i="2" a="1"/>
  <c r="G1242" i="2" s="1"/>
  <c r="G1243" i="2" a="1"/>
  <c r="G1243" i="2"/>
  <c r="G1244" i="2" a="1"/>
  <c r="G1244" i="2"/>
  <c r="G1245" i="2" a="1"/>
  <c r="G1245" i="2"/>
  <c r="G1246" i="2" a="1"/>
  <c r="G1246" i="2" s="1"/>
  <c r="G1247" i="2" a="1"/>
  <c r="G1247" i="2"/>
  <c r="G1248" i="2" a="1"/>
  <c r="G1248" i="2"/>
  <c r="G1249" i="2" a="1"/>
  <c r="G1249" i="2" s="1"/>
  <c r="G1250" i="2" a="1"/>
  <c r="G1250" i="2" s="1"/>
  <c r="G1251" i="2" a="1"/>
  <c r="G1251" i="2"/>
  <c r="G1252" i="2" a="1"/>
  <c r="G1252" i="2"/>
  <c r="G1253" i="2" a="1"/>
  <c r="G1253" i="2"/>
  <c r="G1254" i="2" a="1"/>
  <c r="G1254" i="2" s="1"/>
  <c r="G1255" i="2" a="1"/>
  <c r="G1255" i="2" s="1"/>
  <c r="G1256" i="2" a="1"/>
  <c r="G1256" i="2"/>
  <c r="G1257" i="2" a="1"/>
  <c r="G1257" i="2"/>
  <c r="G1258" i="2" a="1"/>
  <c r="G1258" i="2" s="1"/>
  <c r="G1259" i="2" a="1"/>
  <c r="G1259" i="2"/>
  <c r="G1260" i="2" a="1"/>
  <c r="G1260" i="2"/>
  <c r="G1261" i="2" a="1"/>
  <c r="G1261" i="2"/>
  <c r="G1262" i="2" a="1"/>
  <c r="G1262" i="2" s="1"/>
  <c r="G1263" i="2" a="1"/>
  <c r="G1263" i="2" s="1"/>
  <c r="G1264" i="2" a="1"/>
  <c r="G1264" i="2" s="1"/>
  <c r="G1265" i="2" a="1"/>
  <c r="G1265" i="2"/>
  <c r="G1266" i="2" a="1"/>
  <c r="G1266" i="2" s="1"/>
  <c r="G1267" i="2" a="1"/>
  <c r="G1267" i="2"/>
  <c r="G1268" i="2" a="1"/>
  <c r="G1268" i="2"/>
  <c r="G1269" i="2" a="1"/>
  <c r="G1269" i="2"/>
  <c r="G1270" i="2" a="1"/>
  <c r="G1270" i="2" s="1"/>
  <c r="G1271" i="2" a="1"/>
  <c r="G1271" i="2" s="1"/>
  <c r="G1272" i="2" a="1"/>
  <c r="G1272" i="2" s="1"/>
  <c r="G1273" i="2" a="1"/>
  <c r="G1273" i="2" s="1"/>
  <c r="G1274" i="2" a="1"/>
  <c r="G1274" i="2" s="1"/>
  <c r="G1275" i="2" a="1"/>
  <c r="G1275" i="2"/>
  <c r="G1276" i="2" a="1"/>
  <c r="G1276" i="2"/>
  <c r="G1277" i="2" a="1"/>
  <c r="G1277" i="2"/>
  <c r="G1278" i="2" a="1"/>
  <c r="G1278" i="2" s="1"/>
  <c r="G1279" i="2" a="1"/>
  <c r="G1279" i="2"/>
  <c r="G1280" i="2" a="1"/>
  <c r="G1280" i="2" s="1"/>
  <c r="G1281" i="2" a="1"/>
  <c r="G1281" i="2" s="1"/>
  <c r="G1282" i="2" a="1"/>
  <c r="G1282" i="2" s="1"/>
  <c r="G1283" i="2" a="1"/>
  <c r="G1283" i="2"/>
  <c r="G1284" i="2" a="1"/>
  <c r="G1284" i="2"/>
  <c r="G1285" i="2" a="1"/>
  <c r="G1285" i="2" s="1"/>
  <c r="G1286" i="2" a="1"/>
  <c r="G1286" i="2" s="1"/>
  <c r="G1287" i="2" a="1"/>
  <c r="G1287" i="2" s="1"/>
  <c r="G1288" i="2" a="1"/>
  <c r="G1288" i="2"/>
  <c r="G1289" i="2" a="1"/>
  <c r="G1289" i="2"/>
  <c r="G1290" i="2" a="1"/>
  <c r="G1290" i="2" s="1"/>
  <c r="G1291" i="2" a="1"/>
  <c r="G1291" i="2"/>
  <c r="G1292" i="2" a="1"/>
  <c r="G1292" i="2"/>
  <c r="G1293" i="2" a="1"/>
  <c r="G1293" i="2"/>
  <c r="G1294" i="2" a="1"/>
  <c r="G1294" i="2" s="1"/>
  <c r="G1295" i="2" a="1"/>
  <c r="G1295" i="2" s="1"/>
  <c r="G1296" i="2" a="1"/>
  <c r="G1296" i="2" s="1"/>
  <c r="G1297" i="2" a="1"/>
  <c r="G1297" i="2"/>
  <c r="G1298" i="2" a="1"/>
  <c r="G1298" i="2" s="1"/>
  <c r="G1299" i="2" a="1"/>
  <c r="G1299" i="2" s="1"/>
  <c r="G1300" i="2" a="1"/>
  <c r="G1300" i="2"/>
  <c r="G1301" i="2" a="1"/>
  <c r="G1301" i="2"/>
  <c r="G1302" i="2" a="1"/>
  <c r="G1302" i="2"/>
  <c r="G1303" i="2" a="1"/>
  <c r="G1303" i="2" s="1"/>
  <c r="G1304" i="2" a="1"/>
  <c r="G1304" i="2"/>
  <c r="G1305" i="2" a="1"/>
  <c r="G1305" i="2"/>
  <c r="G1306" i="2" a="1"/>
  <c r="G1306" i="2"/>
  <c r="G1307" i="2" a="1"/>
  <c r="G1307" i="2" s="1"/>
  <c r="G1308" i="2" a="1"/>
  <c r="G1308" i="2"/>
  <c r="G1309" i="2" a="1"/>
  <c r="G1309" i="2"/>
  <c r="G1310" i="2" a="1"/>
  <c r="G1310" i="2"/>
  <c r="G1311" i="2" a="1"/>
  <c r="G1311" i="2" s="1"/>
  <c r="G1312" i="2" a="1"/>
  <c r="G1312" i="2"/>
  <c r="G1313" i="2" a="1"/>
  <c r="G1313" i="2"/>
  <c r="G1314" i="2" a="1"/>
  <c r="G1314" i="2"/>
  <c r="G1315" i="2" a="1"/>
  <c r="G1315" i="2" s="1"/>
  <c r="G1316" i="2" a="1"/>
  <c r="G1316" i="2"/>
  <c r="G1317" i="2" a="1"/>
  <c r="G1317" i="2"/>
  <c r="G1318" i="2" a="1"/>
  <c r="G1318" i="2"/>
  <c r="G1319" i="2" a="1"/>
  <c r="G1319" i="2" s="1"/>
  <c r="G1320" i="2" a="1"/>
  <c r="G1320" i="2"/>
  <c r="G1321" i="2" a="1"/>
  <c r="G1321" i="2"/>
  <c r="G1322" i="2" a="1"/>
  <c r="G1322" i="2"/>
  <c r="G1323" i="2" a="1"/>
  <c r="G1323" i="2" s="1"/>
  <c r="G1324" i="2" a="1"/>
  <c r="G1324" i="2"/>
  <c r="G1325" i="2" a="1"/>
  <c r="G1325" i="2"/>
  <c r="G1326" i="2" a="1"/>
  <c r="G1326" i="2"/>
  <c r="G1327" i="2" a="1"/>
  <c r="G1327" i="2" s="1"/>
  <c r="G1328" i="2" a="1"/>
  <c r="G1328" i="2"/>
  <c r="G1329" i="2" a="1"/>
  <c r="G1329" i="2"/>
  <c r="G1330" i="2" a="1"/>
  <c r="G1330" i="2"/>
  <c r="G1331" i="2" a="1"/>
  <c r="G1331" i="2" s="1"/>
  <c r="G1332" i="2" a="1"/>
  <c r="G1332" i="2"/>
  <c r="G1333" i="2" a="1"/>
  <c r="G1333" i="2"/>
  <c r="G1334" i="2" a="1"/>
  <c r="G1334" i="2"/>
  <c r="G1335" i="2" a="1"/>
  <c r="G1335" i="2" s="1"/>
  <c r="G1336" i="2" a="1"/>
  <c r="G1336" i="2"/>
  <c r="G1337" i="2" a="1"/>
  <c r="G1337" i="2"/>
  <c r="G1338" i="2" a="1"/>
  <c r="G1338" i="2"/>
  <c r="G1339" i="2" a="1"/>
  <c r="G1339" i="2" s="1"/>
  <c r="G1340" i="2" a="1"/>
  <c r="G1340" i="2"/>
  <c r="G1341" i="2" a="1"/>
  <c r="G1341" i="2"/>
  <c r="G1342" i="2" a="1"/>
  <c r="G1342" i="2"/>
  <c r="G1343" i="2" a="1"/>
  <c r="G1343" i="2" s="1"/>
  <c r="G1344" i="2" a="1"/>
  <c r="G1344" i="2"/>
  <c r="G1345" i="2" a="1"/>
  <c r="G1345" i="2"/>
  <c r="G1346" i="2" a="1"/>
  <c r="G1346" i="2"/>
  <c r="G1347" i="2" a="1"/>
  <c r="G1347" i="2" s="1"/>
  <c r="G1348" i="2" a="1"/>
  <c r="G1348" i="2"/>
  <c r="G1349" i="2" a="1"/>
  <c r="G1349" i="2"/>
  <c r="G1350" i="2" a="1"/>
  <c r="G1350" i="2" s="1"/>
  <c r="G1351" i="2" a="1"/>
  <c r="G1351" i="2" s="1"/>
  <c r="G1352" i="2" a="1"/>
  <c r="G1352" i="2"/>
  <c r="G1353" i="2" a="1"/>
  <c r="G1353" i="2"/>
  <c r="G1354" i="2" a="1"/>
  <c r="G1354" i="2" s="1"/>
  <c r="G1355" i="2" a="1"/>
  <c r="G1355" i="2" s="1"/>
  <c r="G1356" i="2" a="1"/>
  <c r="G1356" i="2"/>
  <c r="G1357" i="2" a="1"/>
  <c r="G1357" i="2"/>
  <c r="G1358" i="2" a="1"/>
  <c r="G1358" i="2" s="1"/>
  <c r="G1359" i="2" a="1"/>
  <c r="G1359" i="2" s="1"/>
  <c r="G1360" i="2" a="1"/>
  <c r="G1360" i="2"/>
  <c r="G1361" i="2" a="1"/>
  <c r="G1361" i="2"/>
  <c r="G1362" i="2" a="1"/>
  <c r="G1362" i="2" s="1"/>
  <c r="G1363" i="2" a="1"/>
  <c r="G1363" i="2" s="1"/>
  <c r="G1364" i="2" a="1"/>
  <c r="G1364" i="2"/>
  <c r="G1365" i="2" a="1"/>
  <c r="G1365" i="2"/>
  <c r="G1366" i="2" a="1"/>
  <c r="G1366" i="2" s="1"/>
  <c r="G1367" i="2" a="1"/>
  <c r="G1367" i="2" s="1"/>
  <c r="G1368" i="2" a="1"/>
  <c r="G1368" i="2"/>
  <c r="G1369" i="2" a="1"/>
  <c r="G1369" i="2"/>
  <c r="G1370" i="2" a="1"/>
  <c r="G1370" i="2" s="1"/>
  <c r="G1371" i="2" a="1"/>
  <c r="G1371" i="2" s="1"/>
  <c r="G1372" i="2" a="1"/>
  <c r="G1372" i="2"/>
  <c r="G1373" i="2" a="1"/>
  <c r="G1373" i="2" s="1"/>
  <c r="G1374" i="2" a="1"/>
  <c r="G1374" i="2" s="1"/>
  <c r="G1375" i="2" a="1"/>
  <c r="G1375" i="2"/>
  <c r="G1376" i="2" a="1"/>
  <c r="G1376" i="2"/>
  <c r="G1377" i="2" a="1"/>
  <c r="G1377" i="2"/>
  <c r="G1378" i="2" a="1"/>
  <c r="G1378" i="2" s="1"/>
  <c r="G1379" i="2" a="1"/>
  <c r="G1379" i="2"/>
  <c r="G1380" i="2" a="1"/>
  <c r="G1380" i="2"/>
  <c r="G1381" i="2" a="1"/>
  <c r="G1381" i="2"/>
  <c r="G1382" i="2" a="1"/>
  <c r="G1382" i="2" s="1"/>
  <c r="G1383" i="2" a="1"/>
  <c r="G1383" i="2"/>
  <c r="G1384" i="2" a="1"/>
  <c r="G1384" i="2"/>
  <c r="G1385" i="2" a="1"/>
  <c r="G1385" i="2"/>
  <c r="G1386" i="2" a="1"/>
  <c r="G1386" i="2" s="1"/>
  <c r="G1387" i="2" a="1"/>
  <c r="G1387" i="2"/>
  <c r="G1388" i="2" a="1"/>
  <c r="G1388" i="2"/>
  <c r="G1389" i="2" a="1"/>
  <c r="G1389" i="2"/>
  <c r="G1390" i="2" a="1"/>
  <c r="G1390" i="2" s="1"/>
  <c r="G1391" i="2" a="1"/>
  <c r="G1391" i="2"/>
  <c r="G1392" i="2" a="1"/>
  <c r="G1392" i="2"/>
  <c r="G1393" i="2" a="1"/>
  <c r="G1393" i="2" s="1"/>
  <c r="G1394" i="2" a="1"/>
  <c r="G1394" i="2"/>
  <c r="G1395" i="2" a="1"/>
  <c r="G1395" i="2" s="1"/>
  <c r="G1396" i="2" a="1"/>
  <c r="G1396" i="2"/>
  <c r="G1397" i="2" a="1"/>
  <c r="G1397" i="2" s="1"/>
  <c r="G1398" i="2" a="1"/>
  <c r="G1398" i="2" s="1"/>
  <c r="G1399" i="2" a="1"/>
  <c r="G1399" i="2" s="1"/>
  <c r="G1400" i="2" a="1"/>
  <c r="G1400" i="2" s="1"/>
  <c r="G1401" i="2" a="1"/>
  <c r="G1401" i="2" s="1"/>
  <c r="G1402" i="2" a="1"/>
  <c r="G1402" i="2"/>
  <c r="G1403" i="2" a="1"/>
  <c r="G1403" i="2" s="1"/>
  <c r="G1404" i="2" a="1"/>
  <c r="G1404" i="2" s="1"/>
  <c r="G1405" i="2" a="1"/>
  <c r="G1405" i="2" s="1"/>
  <c r="G1406" i="2" a="1"/>
  <c r="G1406" i="2"/>
  <c r="G1407" i="2" a="1"/>
  <c r="G1407" i="2"/>
  <c r="G1408" i="2" a="1"/>
  <c r="G1408" i="2" s="1"/>
  <c r="G1409" i="2" a="1"/>
  <c r="G1409" i="2" s="1"/>
  <c r="G1410" i="2" a="1"/>
  <c r="G1410" i="2" s="1"/>
  <c r="G1411" i="2" a="1"/>
  <c r="G1411" i="2"/>
  <c r="G1412" i="2" a="1"/>
  <c r="G1412" i="2" s="1"/>
  <c r="G1413" i="2" a="1"/>
  <c r="G1413" i="2" s="1"/>
  <c r="G1414" i="2" a="1"/>
  <c r="G1414" i="2" s="1"/>
  <c r="G1415" i="2" a="1"/>
  <c r="G1415" i="2" s="1"/>
  <c r="G1416" i="2" a="1"/>
  <c r="G1416" i="2" s="1"/>
  <c r="G1417" i="2" a="1"/>
  <c r="G1417" i="2" s="1"/>
  <c r="G1418" i="2" a="1"/>
  <c r="G1418" i="2"/>
  <c r="G1419" i="2" a="1"/>
  <c r="G1419" i="2" s="1"/>
  <c r="G1420" i="2" a="1"/>
  <c r="G1420" i="2" s="1"/>
  <c r="G1421" i="2" a="1"/>
  <c r="G1421" i="2" s="1"/>
  <c r="G1422" i="2" a="1"/>
  <c r="G1422" i="2"/>
  <c r="G1423" i="2" a="1"/>
  <c r="G1423" i="2"/>
  <c r="G1424" i="2" a="1"/>
  <c r="G1424" i="2" s="1"/>
  <c r="G1425" i="2" a="1"/>
  <c r="G1425" i="2" s="1"/>
  <c r="G1426" i="2" a="1"/>
  <c r="G1426" i="2" s="1"/>
  <c r="G1427" i="2" a="1"/>
  <c r="G1427" i="2"/>
  <c r="G1428" i="2" a="1"/>
  <c r="G1428" i="2" s="1"/>
  <c r="G1429" i="2" a="1"/>
  <c r="G1429" i="2" s="1"/>
  <c r="G1430" i="2" a="1"/>
  <c r="G1430" i="2" s="1"/>
  <c r="G1431" i="2" a="1"/>
  <c r="G1431" i="2" s="1"/>
  <c r="G1432" i="2" a="1"/>
  <c r="G1432" i="2" s="1"/>
  <c r="G1433" i="2" a="1"/>
  <c r="G1433" i="2" s="1"/>
  <c r="G1434" i="2" a="1"/>
  <c r="G1434" i="2"/>
  <c r="G1435" i="2" a="1"/>
  <c r="G1435" i="2" s="1"/>
  <c r="G1436" i="2" a="1"/>
  <c r="G1436" i="2" s="1"/>
  <c r="G1437" i="2" a="1"/>
  <c r="G1437" i="2" s="1"/>
  <c r="G1438" i="2" a="1"/>
  <c r="G1438" i="2"/>
  <c r="G1439" i="2" a="1"/>
  <c r="G1439" i="2"/>
  <c r="G1440" i="2" a="1"/>
  <c r="G1440" i="2" s="1"/>
  <c r="G1441" i="2" a="1"/>
  <c r="G1441" i="2" s="1"/>
  <c r="G1442" i="2" a="1"/>
  <c r="G1442" i="2" s="1"/>
  <c r="G1443" i="2" a="1"/>
  <c r="G1443" i="2"/>
  <c r="G1444" i="2" a="1"/>
  <c r="G1444" i="2" s="1"/>
  <c r="G1445" i="2" a="1"/>
  <c r="G1445" i="2" s="1"/>
  <c r="G1446" i="2" a="1"/>
  <c r="G1446" i="2" s="1"/>
  <c r="G1447" i="2" a="1"/>
  <c r="G1447" i="2" s="1"/>
  <c r="G1448" i="2" a="1"/>
  <c r="G1448" i="2" s="1"/>
  <c r="G1449" i="2" a="1"/>
  <c r="G1449" i="2" s="1"/>
  <c r="G1450" i="2" a="1"/>
  <c r="G1450" i="2"/>
  <c r="G1451" i="2" a="1"/>
  <c r="G1451" i="2" s="1"/>
  <c r="G1452" i="2" a="1"/>
  <c r="G1452" i="2" s="1"/>
  <c r="G1453" i="2" a="1"/>
  <c r="G1453" i="2" s="1"/>
  <c r="G1454" i="2" a="1"/>
  <c r="G1454" i="2"/>
  <c r="G1455" i="2" a="1"/>
  <c r="G1455" i="2"/>
  <c r="G1456" i="2" a="1"/>
  <c r="G1456" i="2" s="1"/>
  <c r="G1457" i="2" a="1"/>
  <c r="G1457" i="2" s="1"/>
  <c r="G1458" i="2" a="1"/>
  <c r="G1458" i="2" s="1"/>
  <c r="G1459" i="2" a="1"/>
  <c r="G1459" i="2"/>
  <c r="G1460" i="2" a="1"/>
  <c r="G1460" i="2" s="1"/>
  <c r="G1461" i="2" a="1"/>
  <c r="G1461" i="2" s="1"/>
  <c r="G1462" i="2" a="1"/>
  <c r="G1462" i="2" s="1"/>
  <c r="G1463" i="2" a="1"/>
  <c r="G1463" i="2" s="1"/>
  <c r="G1464" i="2" a="1"/>
  <c r="G1464" i="2" s="1"/>
  <c r="G1465" i="2" a="1"/>
  <c r="G1465" i="2" s="1"/>
  <c r="G1466" i="2" a="1"/>
  <c r="G1466" i="2"/>
  <c r="G1467" i="2" a="1"/>
  <c r="G1467" i="2" s="1"/>
  <c r="G1468" i="2" a="1"/>
  <c r="G1468" i="2" s="1"/>
  <c r="G1469" i="2" a="1"/>
  <c r="G1469" i="2" s="1"/>
  <c r="G1470" i="2" a="1"/>
  <c r="G1470" i="2"/>
  <c r="G1471" i="2" a="1"/>
  <c r="G1471" i="2"/>
  <c r="G1472" i="2" a="1"/>
  <c r="G1472" i="2" s="1"/>
  <c r="G1473" i="2" a="1"/>
  <c r="G1473" i="2" s="1"/>
  <c r="G1474" i="2" a="1"/>
  <c r="G1474" i="2" s="1"/>
  <c r="G1475" i="2" a="1"/>
  <c r="G1475" i="2"/>
  <c r="G1476" i="2" a="1"/>
  <c r="G1476" i="2" s="1"/>
  <c r="G1477" i="2" a="1"/>
  <c r="G1477" i="2" s="1"/>
  <c r="G1478" i="2" a="1"/>
  <c r="G1478" i="2" s="1"/>
  <c r="G1479" i="2" a="1"/>
  <c r="G1479" i="2" s="1"/>
  <c r="G1480" i="2" a="1"/>
  <c r="G1480" i="2" s="1"/>
  <c r="G1481" i="2" a="1"/>
  <c r="G1481" i="2" s="1"/>
  <c r="G1482" i="2" a="1"/>
  <c r="G1482" i="2"/>
  <c r="G1483" i="2" a="1"/>
  <c r="G1483" i="2" s="1"/>
  <c r="G1484" i="2" a="1"/>
  <c r="G1484" i="2" s="1"/>
  <c r="G1485" i="2" a="1"/>
  <c r="G1485" i="2" s="1"/>
  <c r="G1486" i="2" a="1"/>
  <c r="G1486" i="2"/>
  <c r="G1487" i="2" a="1"/>
  <c r="G1487" i="2"/>
  <c r="G1488" i="2" a="1"/>
  <c r="G1488" i="2" s="1"/>
  <c r="G1489" i="2" a="1"/>
  <c r="G1489" i="2" s="1"/>
  <c r="G1490" i="2" a="1"/>
  <c r="G1490" i="2" s="1"/>
  <c r="G1491" i="2" a="1"/>
  <c r="G1491" i="2"/>
  <c r="G1492" i="2" a="1"/>
  <c r="G1492" i="2" s="1"/>
  <c r="G1493" i="2" a="1"/>
  <c r="G1493" i="2" s="1"/>
  <c r="G1494" i="2" a="1"/>
  <c r="G1494" i="2" s="1"/>
  <c r="G1495" i="2" a="1"/>
  <c r="G1495" i="2" s="1"/>
  <c r="G1496" i="2" a="1"/>
  <c r="G1496" i="2" s="1"/>
  <c r="G1497" i="2" a="1"/>
  <c r="G1497" i="2" s="1"/>
  <c r="G1498" i="2" a="1"/>
  <c r="G1498" i="2"/>
  <c r="G1499" i="2" a="1"/>
  <c r="G1499" i="2" s="1"/>
  <c r="G1500" i="2" a="1"/>
  <c r="G1500" i="2" s="1"/>
  <c r="G1501" i="2" a="1"/>
  <c r="G1501" i="2" s="1"/>
  <c r="G1502" i="2" a="1"/>
  <c r="G1502" i="2"/>
  <c r="G1503" i="2" a="1"/>
  <c r="G1503" i="2"/>
  <c r="G1504" i="2" a="1"/>
  <c r="G1504" i="2" s="1"/>
  <c r="G1505" i="2" a="1"/>
  <c r="G1505" i="2" s="1"/>
  <c r="G1506" i="2" a="1"/>
  <c r="G1506" i="2" s="1"/>
  <c r="G1507" i="2" a="1"/>
  <c r="G1507" i="2"/>
  <c r="G1508" i="2" a="1"/>
  <c r="G1508" i="2" s="1"/>
  <c r="G1509" i="2" a="1"/>
  <c r="G1509" i="2" s="1"/>
  <c r="G1510" i="2" a="1"/>
  <c r="G1510" i="2" s="1"/>
  <c r="G1511" i="2" a="1"/>
  <c r="G1511" i="2" s="1"/>
  <c r="G1512" i="2" a="1"/>
  <c r="G1512" i="2" s="1"/>
  <c r="G1513" i="2" a="1"/>
  <c r="G1513" i="2" s="1"/>
  <c r="G1514" i="2" a="1"/>
  <c r="G1514" i="2"/>
  <c r="G1515" i="2" a="1"/>
  <c r="G1515" i="2" s="1"/>
  <c r="G1516" i="2" a="1"/>
  <c r="G1516" i="2" s="1"/>
  <c r="G1517" i="2" a="1"/>
  <c r="G1517" i="2" s="1"/>
  <c r="G1518" i="2" a="1"/>
  <c r="G1518" i="2"/>
  <c r="G1519" i="2" a="1"/>
  <c r="G1519" i="2"/>
  <c r="G1520" i="2" a="1"/>
  <c r="G1520" i="2" s="1"/>
  <c r="G1521" i="2" a="1"/>
  <c r="G1521" i="2" s="1"/>
  <c r="G1522" i="2" a="1"/>
  <c r="G1522" i="2" s="1"/>
  <c r="G1523" i="2" a="1"/>
  <c r="G1523" i="2"/>
  <c r="G1524" i="2" a="1"/>
  <c r="G1524" i="2" s="1"/>
  <c r="G1525" i="2" a="1"/>
  <c r="G1525" i="2" s="1"/>
  <c r="G1526" i="2" a="1"/>
  <c r="G1526" i="2" s="1"/>
  <c r="G1527" i="2" a="1"/>
  <c r="G1527" i="2" s="1"/>
  <c r="G1528" i="2" a="1"/>
  <c r="G1528" i="2" s="1"/>
  <c r="G1529" i="2" a="1"/>
  <c r="G1529" i="2" s="1"/>
  <c r="G1530" i="2" a="1"/>
  <c r="G1530" i="2"/>
  <c r="G1531" i="2" a="1"/>
  <c r="G1531" i="2" s="1"/>
  <c r="G1532" i="2" a="1"/>
  <c r="G1532" i="2" s="1"/>
  <c r="G1533" i="2" a="1"/>
  <c r="G1533" i="2" s="1"/>
  <c r="G1534" i="2" a="1"/>
  <c r="G1534" i="2"/>
  <c r="G1535" i="2" a="1"/>
  <c r="G1535" i="2"/>
  <c r="G1536" i="2" a="1"/>
  <c r="G1536" i="2" s="1"/>
  <c r="G1537" i="2" a="1"/>
  <c r="G1537" i="2" s="1"/>
  <c r="G1538" i="2" a="1"/>
  <c r="G1538" i="2" s="1"/>
  <c r="G1539" i="2" a="1"/>
  <c r="G1539" i="2"/>
  <c r="G1540" i="2" a="1"/>
  <c r="G1540" i="2" s="1"/>
  <c r="G1541" i="2" a="1"/>
  <c r="G1541" i="2" s="1"/>
  <c r="G1542" i="2" a="1"/>
  <c r="G1542" i="2" s="1"/>
  <c r="G1543" i="2" a="1"/>
  <c r="G1543" i="2" s="1"/>
  <c r="G1544" i="2" a="1"/>
  <c r="G1544" i="2" s="1"/>
  <c r="G1545" i="2" a="1"/>
  <c r="G1545" i="2" s="1"/>
  <c r="G1546" i="2" a="1"/>
  <c r="G1546" i="2"/>
  <c r="G1547" i="2" a="1"/>
  <c r="G1547" i="2" s="1"/>
  <c r="G1548" i="2" a="1"/>
  <c r="G1548" i="2" s="1"/>
  <c r="G1549" i="2" a="1"/>
  <c r="G1549" i="2" s="1"/>
  <c r="G1550" i="2" a="1"/>
  <c r="G1550" i="2"/>
  <c r="G1551" i="2" a="1"/>
  <c r="G1551" i="2"/>
  <c r="G1552" i="2" a="1"/>
  <c r="G1552" i="2" s="1"/>
  <c r="G1553" i="2" a="1"/>
  <c r="G1553" i="2" s="1"/>
  <c r="G1554" i="2" a="1"/>
  <c r="G1554" i="2" s="1"/>
  <c r="G1555" i="2" a="1"/>
  <c r="G1555" i="2"/>
  <c r="G1556" i="2" a="1"/>
  <c r="G1556" i="2" s="1"/>
  <c r="G1557" i="2" a="1"/>
  <c r="G1557" i="2" s="1"/>
  <c r="G1558" i="2" a="1"/>
  <c r="G1558" i="2" s="1"/>
  <c r="G1559" i="2" a="1"/>
  <c r="G1559" i="2" s="1"/>
  <c r="G1560" i="2" a="1"/>
  <c r="G1560" i="2" s="1"/>
  <c r="G1561" i="2" a="1"/>
  <c r="G1561" i="2" s="1"/>
  <c r="G1562" i="2" a="1"/>
  <c r="G1562" i="2"/>
  <c r="G1563" i="2" a="1"/>
  <c r="G1563" i="2" s="1"/>
  <c r="G1564" i="2" a="1"/>
  <c r="G1564" i="2" s="1"/>
  <c r="G1565" i="2" a="1"/>
  <c r="G1565" i="2" s="1"/>
  <c r="G1566" i="2" a="1"/>
  <c r="G1566" i="2"/>
  <c r="G1567" i="2" a="1"/>
  <c r="G1567" i="2"/>
  <c r="G1568" i="2" a="1"/>
  <c r="G1568" i="2" s="1"/>
  <c r="G1569" i="2" a="1"/>
  <c r="G1569" i="2" s="1"/>
  <c r="G1570" i="2" a="1"/>
  <c r="G1570" i="2" s="1"/>
  <c r="G1571" i="2" a="1"/>
  <c r="G1571" i="2"/>
  <c r="G1572" i="2" a="1"/>
  <c r="G1572" i="2" s="1"/>
  <c r="G1573" i="2" a="1"/>
  <c r="G1573" i="2" s="1"/>
  <c r="G1574" i="2" a="1"/>
  <c r="G1574" i="2" s="1"/>
  <c r="G1575" i="2" a="1"/>
  <c r="G1575" i="2" s="1"/>
  <c r="G1576" i="2" a="1"/>
  <c r="G1576" i="2" s="1"/>
  <c r="G1577" i="2" a="1"/>
  <c r="G1577" i="2" s="1"/>
  <c r="G1578" i="2" a="1"/>
  <c r="G1578" i="2"/>
  <c r="G1579" i="2" a="1"/>
  <c r="G1579" i="2" s="1"/>
  <c r="G1580" i="2" a="1"/>
  <c r="G1580" i="2" s="1"/>
  <c r="G1581" i="2" a="1"/>
  <c r="G1581" i="2" s="1"/>
  <c r="G1582" i="2" a="1"/>
  <c r="G1582" i="2"/>
  <c r="G1583" i="2" a="1"/>
  <c r="G1583" i="2"/>
  <c r="G1584" i="2" a="1"/>
  <c r="G1584" i="2" s="1"/>
  <c r="G1585" i="2" a="1"/>
  <c r="G1585" i="2" s="1"/>
  <c r="G1586" i="2" a="1"/>
  <c r="G1586" i="2" s="1"/>
  <c r="G1587" i="2" a="1"/>
  <c r="G1587" i="2"/>
  <c r="G1588" i="2" a="1"/>
  <c r="G1588" i="2" s="1"/>
  <c r="G1589" i="2" a="1"/>
  <c r="G1589" i="2" s="1"/>
  <c r="G1590" i="2" a="1"/>
  <c r="G1590" i="2" s="1"/>
  <c r="G1591" i="2" a="1"/>
  <c r="G1591" i="2" s="1"/>
  <c r="G1592" i="2" a="1"/>
  <c r="G1592" i="2" s="1"/>
  <c r="G1593" i="2" a="1"/>
  <c r="G1593" i="2" s="1"/>
  <c r="G1594" i="2" a="1"/>
  <c r="G1594" i="2"/>
  <c r="G1595" i="2" a="1"/>
  <c r="G1595" i="2" s="1"/>
  <c r="G1596" i="2" a="1"/>
  <c r="G1596" i="2" s="1"/>
  <c r="G1597" i="2" a="1"/>
  <c r="G1597" i="2" s="1"/>
  <c r="G1598" i="2" a="1"/>
  <c r="G1598" i="2"/>
  <c r="G1599" i="2" a="1"/>
  <c r="G1599" i="2"/>
  <c r="G1600" i="2" a="1"/>
  <c r="G1600" i="2" s="1"/>
  <c r="G1601" i="2" a="1"/>
  <c r="G1601" i="2" s="1"/>
  <c r="G1602" i="2" a="1"/>
  <c r="G1602" i="2" s="1"/>
  <c r="G1603" i="2" a="1"/>
  <c r="G1603" i="2"/>
  <c r="G1604" i="2" a="1"/>
  <c r="G1604" i="2" s="1"/>
  <c r="G1605" i="2" a="1"/>
  <c r="G1605" i="2" s="1"/>
  <c r="G1606" i="2" a="1"/>
  <c r="G1606" i="2" s="1"/>
  <c r="G1607" i="2" a="1"/>
  <c r="G1607" i="2" s="1"/>
  <c r="G1608" i="2" a="1"/>
  <c r="G1608" i="2" s="1"/>
  <c r="G1609" i="2" a="1"/>
  <c r="G1609" i="2" s="1"/>
  <c r="G1610" i="2" a="1"/>
  <c r="G1610" i="2"/>
  <c r="G1611" i="2" a="1"/>
  <c r="G1611" i="2" s="1"/>
  <c r="G1612" i="2" a="1"/>
  <c r="G1612" i="2" s="1"/>
  <c r="G1613" i="2" a="1"/>
  <c r="G1613" i="2" s="1"/>
  <c r="G1614" i="2" a="1"/>
  <c r="G1614" i="2"/>
  <c r="G1615" i="2" a="1"/>
  <c r="G1615" i="2"/>
  <c r="G1616" i="2" a="1"/>
  <c r="G1616" i="2" s="1"/>
  <c r="G1617" i="2" a="1"/>
  <c r="G1617" i="2" s="1"/>
  <c r="G1618" i="2" a="1"/>
  <c r="G1618" i="2" s="1"/>
  <c r="G1619" i="2" a="1"/>
  <c r="G1619" i="2"/>
  <c r="G1620" i="2" a="1"/>
  <c r="G1620" i="2" s="1"/>
  <c r="G1621" i="2" a="1"/>
  <c r="G1621" i="2" s="1"/>
  <c r="G1622" i="2" a="1"/>
  <c r="G1622" i="2" s="1"/>
  <c r="G1623" i="2" a="1"/>
  <c r="G1623" i="2" s="1"/>
  <c r="G1624" i="2" a="1"/>
  <c r="G1624" i="2" s="1"/>
  <c r="G1625" i="2" a="1"/>
  <c r="G1625" i="2" s="1"/>
  <c r="G1626" i="2" a="1"/>
  <c r="G1626" i="2"/>
  <c r="G1627" i="2" a="1"/>
  <c r="G1627" i="2" s="1"/>
  <c r="G1628" i="2" a="1"/>
  <c r="G1628" i="2" s="1"/>
  <c r="G1629" i="2" a="1"/>
  <c r="G1629" i="2" s="1"/>
  <c r="G1630" i="2" a="1"/>
  <c r="G1630" i="2"/>
  <c r="G1631" i="2" a="1"/>
  <c r="G1631" i="2"/>
  <c r="G1632" i="2" a="1"/>
  <c r="G1632" i="2" s="1"/>
  <c r="G1633" i="2" a="1"/>
  <c r="G1633" i="2" s="1"/>
  <c r="G1634" i="2" a="1"/>
  <c r="G1634" i="2" s="1"/>
  <c r="G1635" i="2" a="1"/>
  <c r="G1635" i="2"/>
  <c r="G1636" i="2" a="1"/>
  <c r="G1636" i="2" s="1"/>
  <c r="G1637" i="2" a="1"/>
  <c r="G1637" i="2" s="1"/>
  <c r="G1638" i="2" a="1"/>
  <c r="G1638" i="2" s="1"/>
  <c r="G1639" i="2" a="1"/>
  <c r="G1639" i="2" s="1"/>
  <c r="G1640" i="2" a="1"/>
  <c r="G1640" i="2" s="1"/>
  <c r="G1641" i="2" a="1"/>
  <c r="G1641" i="2" s="1"/>
  <c r="G1642" i="2" a="1"/>
  <c r="G1642" i="2"/>
  <c r="G1643" i="2" a="1"/>
  <c r="G1643" i="2" s="1"/>
  <c r="G1644" i="2" a="1"/>
  <c r="G1644" i="2" s="1"/>
  <c r="G1645" i="2" a="1"/>
  <c r="G1645" i="2" s="1"/>
  <c r="G1646" i="2" a="1"/>
  <c r="G1646" i="2"/>
  <c r="G1647" i="2" a="1"/>
  <c r="G1647" i="2"/>
  <c r="G1648" i="2" a="1"/>
  <c r="G1648" i="2" s="1"/>
  <c r="G1649" i="2" a="1"/>
  <c r="G1649" i="2" s="1"/>
  <c r="G1650" i="2" a="1"/>
  <c r="G1650" i="2" s="1"/>
  <c r="G1651" i="2" a="1"/>
  <c r="G1651" i="2"/>
  <c r="G1652" i="2" a="1"/>
  <c r="G1652" i="2" s="1"/>
  <c r="G1653" i="2" a="1"/>
  <c r="G1653" i="2" s="1"/>
  <c r="G1654" i="2" a="1"/>
  <c r="G1654" i="2" s="1"/>
  <c r="G1655" i="2" a="1"/>
  <c r="G1655" i="2" s="1"/>
  <c r="G1656" i="2" a="1"/>
  <c r="G1656" i="2" s="1"/>
  <c r="G1657" i="2" a="1"/>
  <c r="G1657" i="2" s="1"/>
  <c r="G1658" i="2" a="1"/>
  <c r="G1658" i="2"/>
  <c r="G1659" i="2" a="1"/>
  <c r="G1659" i="2" s="1"/>
  <c r="G1660" i="2" a="1"/>
  <c r="G1660" i="2" s="1"/>
  <c r="G1661" i="2" a="1"/>
  <c r="G1661" i="2" s="1"/>
  <c r="G1662" i="2" a="1"/>
  <c r="G1662" i="2"/>
  <c r="G1663" i="2" a="1"/>
  <c r="G1663" i="2"/>
  <c r="G1664" i="2" a="1"/>
  <c r="G1664" i="2" s="1"/>
  <c r="G1665" i="2" a="1"/>
  <c r="G1665" i="2" s="1"/>
  <c r="G1666" i="2" a="1"/>
  <c r="G1666" i="2" s="1"/>
  <c r="G1667" i="2" a="1"/>
  <c r="G1667" i="2"/>
  <c r="G1668" i="2" a="1"/>
  <c r="G1668" i="2" s="1"/>
  <c r="G1669" i="2" a="1"/>
  <c r="G1669" i="2" s="1"/>
  <c r="G1670" i="2" a="1"/>
  <c r="G1670" i="2" s="1"/>
  <c r="G1671" i="2" a="1"/>
  <c r="G1671" i="2" s="1"/>
  <c r="G1672" i="2" a="1"/>
  <c r="G1672" i="2" s="1"/>
  <c r="G1673" i="2" a="1"/>
  <c r="G1673" i="2" s="1"/>
  <c r="G1674" i="2" a="1"/>
  <c r="G1674" i="2"/>
  <c r="G1675" i="2" a="1"/>
  <c r="G1675" i="2" s="1"/>
  <c r="G1676" i="2" a="1"/>
  <c r="G1676" i="2" s="1"/>
  <c r="G1677" i="2" a="1"/>
  <c r="G1677" i="2" s="1"/>
  <c r="G1678" i="2" a="1"/>
  <c r="G1678" i="2"/>
  <c r="G1679" i="2" a="1"/>
  <c r="G1679" i="2"/>
  <c r="G1680" i="2" a="1"/>
  <c r="G1680" i="2" s="1"/>
  <c r="G1681" i="2" a="1"/>
  <c r="G1681" i="2" s="1"/>
  <c r="G1682" i="2" a="1"/>
  <c r="G1682" i="2" s="1"/>
  <c r="G1683" i="2" a="1"/>
  <c r="G1683" i="2"/>
  <c r="G1684" i="2" a="1"/>
  <c r="G1684" i="2" s="1"/>
  <c r="G1685" i="2" a="1"/>
  <c r="G1685" i="2" s="1"/>
  <c r="G1686" i="2" a="1"/>
  <c r="G1686" i="2" s="1"/>
  <c r="G1687" i="2" a="1"/>
  <c r="G1687" i="2" s="1"/>
  <c r="G1688" i="2" a="1"/>
  <c r="G1688" i="2" s="1"/>
  <c r="G1689" i="2" a="1"/>
  <c r="G1689" i="2" s="1"/>
  <c r="G1690" i="2" a="1"/>
  <c r="G1690" i="2"/>
  <c r="G1691" i="2" a="1"/>
  <c r="G1691" i="2" s="1"/>
  <c r="G1692" i="2" a="1"/>
  <c r="G1692" i="2" s="1"/>
  <c r="G1693" i="2" a="1"/>
  <c r="G1693" i="2" s="1"/>
  <c r="G1694" i="2" a="1"/>
  <c r="G1694" i="2"/>
  <c r="G1695" i="2" a="1"/>
  <c r="G1695" i="2"/>
  <c r="G1696" i="2" a="1"/>
  <c r="G1696" i="2" s="1"/>
  <c r="G1697" i="2" a="1"/>
  <c r="G1697" i="2" s="1"/>
  <c r="G1698" i="2" a="1"/>
  <c r="G1698" i="2" s="1"/>
  <c r="G1699" i="2" a="1"/>
  <c r="G1699" i="2"/>
  <c r="G1700" i="2" a="1"/>
  <c r="G1700" i="2" s="1"/>
  <c r="G1701" i="2" a="1"/>
  <c r="G1701" i="2" s="1"/>
  <c r="G1702" i="2" a="1"/>
  <c r="G1702" i="2" s="1"/>
  <c r="G1703" i="2" a="1"/>
  <c r="G1703" i="2" s="1"/>
  <c r="G1704" i="2" a="1"/>
  <c r="G1704" i="2" s="1"/>
  <c r="G1705" i="2" a="1"/>
  <c r="G1705" i="2" s="1"/>
  <c r="G1706" i="2" a="1"/>
  <c r="G1706" i="2"/>
  <c r="G1707" i="2" a="1"/>
  <c r="G1707" i="2" s="1"/>
  <c r="G1708" i="2" a="1"/>
  <c r="G1708" i="2" s="1"/>
  <c r="G1709" i="2" a="1"/>
  <c r="G1709" i="2" s="1"/>
  <c r="G1710" i="2" a="1"/>
  <c r="G1710" i="2"/>
  <c r="G1711" i="2" a="1"/>
  <c r="G1711" i="2"/>
  <c r="G1712" i="2" a="1"/>
  <c r="G1712" i="2" s="1"/>
  <c r="G1713" i="2" a="1"/>
  <c r="G1713" i="2" s="1"/>
  <c r="G1714" i="2" a="1"/>
  <c r="G1714" i="2" s="1"/>
  <c r="G1715" i="2" a="1"/>
  <c r="G1715" i="2"/>
  <c r="G1716" i="2" a="1"/>
  <c r="G1716" i="2" s="1"/>
  <c r="G1717" i="2" a="1"/>
  <c r="G1717" i="2" s="1"/>
  <c r="G1718" i="2" a="1"/>
  <c r="G1718" i="2" s="1"/>
  <c r="G1719" i="2" a="1"/>
  <c r="G1719" i="2" s="1"/>
  <c r="G1720" i="2" a="1"/>
  <c r="G1720" i="2" s="1"/>
  <c r="G1721" i="2" a="1"/>
  <c r="G1721" i="2" s="1"/>
  <c r="G1722" i="2" a="1"/>
  <c r="G1722" i="2"/>
  <c r="G1723" i="2" a="1"/>
  <c r="G1723" i="2" s="1"/>
  <c r="G1724" i="2" a="1"/>
  <c r="G1724" i="2" s="1"/>
  <c r="G1725" i="2" a="1"/>
  <c r="G1725" i="2" s="1"/>
  <c r="G1726" i="2" a="1"/>
  <c r="G1726" i="2"/>
  <c r="G1727" i="2" a="1"/>
  <c r="G1727" i="2"/>
  <c r="G1728" i="2" a="1"/>
  <c r="G1728" i="2" s="1"/>
  <c r="G1729" i="2" a="1"/>
  <c r="G1729" i="2"/>
  <c r="G1730" i="2" a="1"/>
  <c r="G1730" i="2" s="1"/>
  <c r="G1731" i="2" a="1"/>
  <c r="G1731" i="2" s="1"/>
  <c r="G1732" i="2" a="1"/>
  <c r="G1732" i="2" s="1"/>
  <c r="G1733" i="2" a="1"/>
  <c r="G1733" i="2" s="1"/>
  <c r="G1734" i="2" a="1"/>
  <c r="G1734" i="2" s="1"/>
  <c r="G1735" i="2" a="1"/>
  <c r="G1735" i="2"/>
  <c r="G1736" i="2" a="1"/>
  <c r="G1736" i="2" s="1"/>
  <c r="G1737" i="2" a="1"/>
  <c r="G1737" i="2"/>
  <c r="G1738" i="2" a="1"/>
  <c r="G1738" i="2"/>
  <c r="G1739" i="2" a="1"/>
  <c r="G1739" i="2" s="1"/>
  <c r="G1740" i="2" a="1"/>
  <c r="G1740" i="2" s="1"/>
  <c r="G1741" i="2" a="1"/>
  <c r="G1741" i="2"/>
  <c r="G1742" i="2" a="1"/>
  <c r="G1742" i="2" s="1"/>
  <c r="G1743" i="2" a="1"/>
  <c r="G1743" i="2" s="1"/>
  <c r="G1744" i="2" a="1"/>
  <c r="G1744" i="2" s="1"/>
  <c r="G1745" i="2" a="1"/>
  <c r="G1745" i="2" s="1"/>
  <c r="G1746" i="2" a="1"/>
  <c r="G1746" i="2"/>
  <c r="G1747" i="2" a="1"/>
  <c r="G1747" i="2"/>
  <c r="G1748" i="2" a="1"/>
  <c r="G1748" i="2" s="1"/>
  <c r="G1749" i="2" a="1"/>
  <c r="G1749" i="2"/>
  <c r="G1750" i="2" a="1"/>
  <c r="G1750" i="2"/>
  <c r="G1751" i="2" a="1"/>
  <c r="G1751" i="2" s="1"/>
  <c r="G1752" i="2" a="1"/>
  <c r="G1752" i="2" s="1"/>
  <c r="G1753" i="2" a="1"/>
  <c r="G1753" i="2" s="1"/>
  <c r="G1754" i="2" a="1"/>
  <c r="G1754" i="2" s="1"/>
  <c r="G1755" i="2" a="1"/>
  <c r="G1755" i="2"/>
  <c r="G1756" i="2" a="1"/>
  <c r="G1756" i="2" s="1"/>
  <c r="G1757" i="2" a="1"/>
  <c r="G1757" i="2" s="1"/>
  <c r="G1758" i="2" a="1"/>
  <c r="G1758" i="2"/>
  <c r="G1759" i="2" a="1"/>
  <c r="G1759" i="2"/>
  <c r="G1760" i="2" a="1"/>
  <c r="G1760" i="2" s="1"/>
  <c r="G1761" i="2" a="1"/>
  <c r="G1761" i="2"/>
  <c r="G1762" i="2" a="1"/>
  <c r="G1762" i="2" s="1"/>
  <c r="G1763" i="2" a="1"/>
  <c r="G1763" i="2" s="1"/>
  <c r="G1764" i="2" a="1"/>
  <c r="G1764" i="2" s="1"/>
  <c r="G1765" i="2" a="1"/>
  <c r="G1765" i="2" s="1"/>
  <c r="G1766" i="2" a="1"/>
  <c r="G1766" i="2" s="1"/>
  <c r="G1767" i="2" a="1"/>
  <c r="G1767" i="2"/>
  <c r="G1768" i="2" a="1"/>
  <c r="G1768" i="2" s="1"/>
  <c r="G1769" i="2" a="1"/>
  <c r="G1769" i="2"/>
  <c r="G1770" i="2" a="1"/>
  <c r="G1770" i="2"/>
  <c r="G1771" i="2" a="1"/>
  <c r="G1771" i="2" s="1"/>
  <c r="G1772" i="2" a="1"/>
  <c r="G1772" i="2" s="1"/>
  <c r="G1773" i="2" a="1"/>
  <c r="G1773" i="2"/>
  <c r="G1774" i="2" a="1"/>
  <c r="G1774" i="2" s="1"/>
  <c r="G1775" i="2" a="1"/>
  <c r="G1775" i="2" s="1"/>
  <c r="G1776" i="2" a="1"/>
  <c r="G1776" i="2" s="1"/>
  <c r="G1777" i="2" a="1"/>
  <c r="G1777" i="2" s="1"/>
  <c r="G1778" i="2" a="1"/>
  <c r="G1778" i="2"/>
  <c r="G1779" i="2" a="1"/>
  <c r="G1779" i="2"/>
  <c r="G1780" i="2" a="1"/>
  <c r="G1780" i="2" s="1"/>
  <c r="G1781" i="2" a="1"/>
  <c r="G1781" i="2"/>
  <c r="G1782" i="2" a="1"/>
  <c r="G1782" i="2"/>
  <c r="G1783" i="2" a="1"/>
  <c r="G1783" i="2" s="1"/>
  <c r="G1784" i="2" a="1"/>
  <c r="G1784" i="2" s="1"/>
  <c r="G1785" i="2" a="1"/>
  <c r="G1785" i="2" s="1"/>
  <c r="G1786" i="2" a="1"/>
  <c r="G1786" i="2" s="1"/>
  <c r="G1787" i="2" a="1"/>
  <c r="G1787" i="2"/>
  <c r="G1788" i="2" a="1"/>
  <c r="G1788" i="2" s="1"/>
  <c r="G1789" i="2" a="1"/>
  <c r="G1789" i="2" s="1"/>
  <c r="G1790" i="2" a="1"/>
  <c r="G1790" i="2"/>
  <c r="G1791" i="2" a="1"/>
  <c r="G1791" i="2"/>
  <c r="G1792" i="2" a="1"/>
  <c r="G1792" i="2" s="1"/>
  <c r="G1793" i="2" a="1"/>
  <c r="G1793" i="2"/>
  <c r="G1794" i="2" a="1"/>
  <c r="G1794" i="2" s="1"/>
  <c r="G1795" i="2" a="1"/>
  <c r="G1795" i="2" s="1"/>
  <c r="G1796" i="2" a="1"/>
  <c r="G1796" i="2" s="1"/>
  <c r="G1797" i="2" a="1"/>
  <c r="G1797" i="2" s="1"/>
  <c r="G1798" i="2" a="1"/>
  <c r="G1798" i="2" s="1"/>
  <c r="G1799" i="2" a="1"/>
  <c r="G1799" i="2"/>
  <c r="G1800" i="2" a="1"/>
  <c r="G1800" i="2" s="1"/>
  <c r="G1801" i="2" a="1"/>
  <c r="G1801" i="2"/>
  <c r="G1802" i="2" a="1"/>
  <c r="G1802" i="2"/>
  <c r="G1803" i="2" a="1"/>
  <c r="G1803" i="2" s="1"/>
  <c r="G1804" i="2" a="1"/>
  <c r="G1804" i="2" s="1"/>
  <c r="G1805" i="2" a="1"/>
  <c r="G1805" i="2"/>
  <c r="G1806" i="2" a="1"/>
  <c r="G1806" i="2" s="1"/>
  <c r="G1807" i="2" a="1"/>
  <c r="G1807" i="2" s="1"/>
  <c r="G1808" i="2" a="1"/>
  <c r="G1808" i="2" s="1"/>
  <c r="G1809" i="2" a="1"/>
  <c r="G1809" i="2" s="1"/>
  <c r="G1810" i="2" a="1"/>
  <c r="G1810" i="2"/>
  <c r="G1811" i="2" a="1"/>
  <c r="G1811" i="2"/>
  <c r="G1812" i="2" a="1"/>
  <c r="G1812" i="2" s="1"/>
  <c r="G1813" i="2" a="1"/>
  <c r="G1813" i="2"/>
  <c r="G1814" i="2" a="1"/>
  <c r="G1814" i="2"/>
  <c r="G1815" i="2" a="1"/>
  <c r="G1815" i="2" s="1"/>
  <c r="G1816" i="2" a="1"/>
  <c r="G1816" i="2" s="1"/>
  <c r="G1817" i="2" a="1"/>
  <c r="G1817" i="2" s="1"/>
  <c r="G1818" i="2" a="1"/>
  <c r="G1818" i="2" s="1"/>
  <c r="G1819" i="2" a="1"/>
  <c r="G1819" i="2"/>
  <c r="G1820" i="2" a="1"/>
  <c r="G1820" i="2" s="1"/>
  <c r="G1821" i="2" a="1"/>
  <c r="G1821" i="2" s="1"/>
  <c r="G1822" i="2" a="1"/>
  <c r="G1822" i="2"/>
  <c r="G1823" i="2" a="1"/>
  <c r="G1823" i="2"/>
  <c r="G1824" i="2" a="1"/>
  <c r="G1824" i="2" s="1"/>
  <c r="G1825" i="2" a="1"/>
  <c r="G1825" i="2"/>
  <c r="G1826" i="2" a="1"/>
  <c r="G1826" i="2" s="1"/>
  <c r="G1827" i="2" a="1"/>
  <c r="G1827" i="2" s="1"/>
  <c r="G1828" i="2" a="1"/>
  <c r="G1828" i="2" s="1"/>
  <c r="G1829" i="2" a="1"/>
  <c r="G1829" i="2" s="1"/>
  <c r="G1830" i="2" a="1"/>
  <c r="G1830" i="2" s="1"/>
  <c r="G1831" i="2" a="1"/>
  <c r="G1831" i="2"/>
  <c r="G1832" i="2" a="1"/>
  <c r="G1832" i="2" s="1"/>
  <c r="G1833" i="2" a="1"/>
  <c r="G1833" i="2"/>
  <c r="G1834" i="2" a="1"/>
  <c r="G1834" i="2"/>
  <c r="G1835" i="2" a="1"/>
  <c r="G1835" i="2" s="1"/>
  <c r="G1836" i="2" a="1"/>
  <c r="G1836" i="2" s="1"/>
  <c r="G1837" i="2" a="1"/>
  <c r="G1837" i="2"/>
  <c r="G1838" i="2" a="1"/>
  <c r="G1838" i="2" s="1"/>
  <c r="G1839" i="2" a="1"/>
  <c r="G1839" i="2" s="1"/>
  <c r="G1840" i="2" a="1"/>
  <c r="G1840" i="2" s="1"/>
  <c r="G1841" i="2" a="1"/>
  <c r="G1841" i="2" s="1"/>
  <c r="G1842" i="2" a="1"/>
  <c r="G1842" i="2"/>
  <c r="G1843" i="2" a="1"/>
  <c r="G1843" i="2"/>
  <c r="G1844" i="2" a="1"/>
  <c r="G1844" i="2" s="1"/>
  <c r="G1845" i="2" a="1"/>
  <c r="G1845" i="2"/>
  <c r="G1846" i="2" a="1"/>
  <c r="G1846" i="2"/>
  <c r="G1847" i="2" a="1"/>
  <c r="G1847" i="2" s="1"/>
  <c r="G1848" i="2" a="1"/>
  <c r="G1848" i="2" s="1"/>
  <c r="G1849" i="2" a="1"/>
  <c r="G1849" i="2" s="1"/>
  <c r="G1850" i="2" a="1"/>
  <c r="G1850" i="2" s="1"/>
  <c r="G1851" i="2" a="1"/>
  <c r="G1851" i="2"/>
  <c r="G1852" i="2" a="1"/>
  <c r="G1852" i="2" s="1"/>
  <c r="G1853" i="2" a="1"/>
  <c r="G1853" i="2" s="1"/>
  <c r="G1854" i="2" a="1"/>
  <c r="G1854" i="2"/>
  <c r="G1855" i="2" a="1"/>
  <c r="G1855" i="2"/>
  <c r="G1856" i="2" a="1"/>
  <c r="G1856" i="2" s="1"/>
  <c r="G1857" i="2" a="1"/>
  <c r="G1857" i="2"/>
  <c r="G1858" i="2" a="1"/>
  <c r="G1858" i="2" s="1"/>
  <c r="G1859" i="2" a="1"/>
  <c r="G1859" i="2" s="1"/>
  <c r="G1860" i="2" a="1"/>
  <c r="G1860" i="2" s="1"/>
  <c r="G1861" i="2" a="1"/>
  <c r="G1861" i="2" s="1"/>
  <c r="G1862" i="2" a="1"/>
  <c r="G1862" i="2" s="1"/>
  <c r="G1863" i="2" a="1"/>
  <c r="G1863" i="2"/>
  <c r="G1864" i="2" a="1"/>
  <c r="G1864" i="2" s="1"/>
  <c r="G1865" i="2" a="1"/>
  <c r="G1865" i="2"/>
  <c r="G1866" i="2" a="1"/>
  <c r="G1866" i="2"/>
  <c r="G1867" i="2" a="1"/>
  <c r="G1867" i="2" s="1"/>
  <c r="G1868" i="2" a="1"/>
  <c r="G1868" i="2" s="1"/>
  <c r="G1869" i="2" a="1"/>
  <c r="G1869" i="2"/>
  <c r="G1870" i="2" a="1"/>
  <c r="G1870" i="2" s="1"/>
  <c r="G1871" i="2" a="1"/>
  <c r="G1871" i="2" s="1"/>
  <c r="G1872" i="2" a="1"/>
  <c r="G1872" i="2" s="1"/>
  <c r="G1873" i="2" a="1"/>
  <c r="G1873" i="2" s="1"/>
  <c r="G1874" i="2" a="1"/>
  <c r="G1874" i="2"/>
  <c r="G1875" i="2" a="1"/>
  <c r="G1875" i="2"/>
  <c r="G1876" i="2" a="1"/>
  <c r="G1876" i="2" s="1"/>
  <c r="G1877" i="2" a="1"/>
  <c r="G1877" i="2"/>
  <c r="G1878" i="2" a="1"/>
  <c r="G1878" i="2"/>
  <c r="G1879" i="2" a="1"/>
  <c r="G1879" i="2" s="1"/>
  <c r="G1880" i="2" a="1"/>
  <c r="G1880" i="2" s="1"/>
  <c r="G1881" i="2" a="1"/>
  <c r="G1881" i="2" s="1"/>
  <c r="G1882" i="2" a="1"/>
  <c r="G1882" i="2" s="1"/>
  <c r="G1883" i="2" a="1"/>
  <c r="G1883" i="2"/>
  <c r="G1884" i="2" a="1"/>
  <c r="G1884" i="2" s="1"/>
  <c r="G1885" i="2" a="1"/>
  <c r="G1885" i="2" s="1"/>
  <c r="G1886" i="2" a="1"/>
  <c r="G1886" i="2"/>
  <c r="G1887" i="2" a="1"/>
  <c r="G1887" i="2"/>
  <c r="G1888" i="2" a="1"/>
  <c r="G1888" i="2" s="1"/>
  <c r="G1889" i="2" a="1"/>
  <c r="G1889" i="2"/>
  <c r="G1890" i="2" a="1"/>
  <c r="G1890" i="2" s="1"/>
  <c r="G1891" i="2" a="1"/>
  <c r="G1891" i="2" s="1"/>
  <c r="G1892" i="2" a="1"/>
  <c r="G1892" i="2" s="1"/>
  <c r="G1893" i="2" a="1"/>
  <c r="G1893" i="2" s="1"/>
  <c r="G1894" i="2" a="1"/>
  <c r="G1894" i="2" s="1"/>
  <c r="G1895" i="2" a="1"/>
  <c r="G1895" i="2"/>
  <c r="G1896" i="2" a="1"/>
  <c r="G1896" i="2" s="1"/>
  <c r="G1897" i="2" a="1"/>
  <c r="G1897" i="2"/>
  <c r="G1898" i="2" a="1"/>
  <c r="G1898" i="2"/>
  <c r="G1899" i="2" a="1"/>
  <c r="G1899" i="2" s="1"/>
  <c r="G1900" i="2" a="1"/>
  <c r="G1900" i="2" s="1"/>
  <c r="G1901" i="2" a="1"/>
  <c r="G1901" i="2"/>
  <c r="G1902" i="2" a="1"/>
  <c r="G1902" i="2" s="1"/>
  <c r="G1903" i="2" a="1"/>
  <c r="G1903" i="2" s="1"/>
  <c r="G1904" i="2" a="1"/>
  <c r="G1904" i="2" s="1"/>
  <c r="G1905" i="2" a="1"/>
  <c r="G1905" i="2" s="1"/>
  <c r="G1906" i="2" a="1"/>
  <c r="G1906" i="2"/>
  <c r="G1907" i="2" a="1"/>
  <c r="G1907" i="2"/>
  <c r="G1908" i="2" a="1"/>
  <c r="G1908" i="2" s="1"/>
  <c r="G1909" i="2" a="1"/>
  <c r="G1909" i="2"/>
  <c r="G1910" i="2" a="1"/>
  <c r="G1910" i="2"/>
  <c r="G1911" i="2" a="1"/>
  <c r="G1911" i="2" s="1"/>
  <c r="G1912" i="2" a="1"/>
  <c r="G1912" i="2" s="1"/>
  <c r="G1913" i="2" a="1"/>
  <c r="G1913" i="2" s="1"/>
  <c r="G1914" i="2" a="1"/>
  <c r="G1914" i="2" s="1"/>
  <c r="G1915" i="2" a="1"/>
  <c r="G1915" i="2"/>
  <c r="G1916" i="2" a="1"/>
  <c r="G1916" i="2" s="1"/>
  <c r="G1917" i="2" a="1"/>
  <c r="G1917" i="2" s="1"/>
  <c r="G1918" i="2" a="1"/>
  <c r="G1918" i="2"/>
  <c r="G1919" i="2" a="1"/>
  <c r="G1919" i="2"/>
  <c r="G1920" i="2" a="1"/>
  <c r="G1920" i="2" s="1"/>
  <c r="G1921" i="2" a="1"/>
  <c r="G1921" i="2"/>
  <c r="G1922" i="2" a="1"/>
  <c r="G1922" i="2" s="1"/>
  <c r="G1923" i="2" a="1"/>
  <c r="G1923" i="2" s="1"/>
  <c r="G1924" i="2" a="1"/>
  <c r="G1924" i="2" s="1"/>
  <c r="G1925" i="2" a="1"/>
  <c r="G1925" i="2" s="1"/>
  <c r="G1926" i="2" a="1"/>
  <c r="G1926" i="2" s="1"/>
  <c r="G1927" i="2" a="1"/>
  <c r="G1927" i="2"/>
  <c r="G1928" i="2" a="1"/>
  <c r="G1928" i="2" s="1"/>
  <c r="G1929" i="2" a="1"/>
  <c r="G1929" i="2"/>
  <c r="G1930" i="2" a="1"/>
  <c r="G1930" i="2"/>
  <c r="G1931" i="2" a="1"/>
  <c r="G1931" i="2" s="1"/>
  <c r="G1932" i="2" a="1"/>
  <c r="G1932" i="2" s="1"/>
  <c r="G1933" i="2" a="1"/>
  <c r="G1933" i="2" s="1"/>
  <c r="G1934" i="2" a="1"/>
  <c r="G1934" i="2" s="1"/>
  <c r="G1935" i="2" a="1"/>
  <c r="G1935" i="2" s="1"/>
  <c r="G1936" i="2" a="1"/>
  <c r="G1936" i="2" s="1"/>
  <c r="G1937" i="2" a="1"/>
  <c r="G1937" i="2" s="1"/>
  <c r="G1938" i="2" a="1"/>
  <c r="G1938" i="2"/>
  <c r="G1939" i="2" a="1"/>
  <c r="G1939" i="2"/>
  <c r="G1940" i="2" a="1"/>
  <c r="G1940" i="2" s="1"/>
  <c r="G1941" i="2" a="1"/>
  <c r="G1941" i="2"/>
  <c r="G1942" i="2" a="1"/>
  <c r="G1942" i="2" s="1"/>
  <c r="G1943" i="2" a="1"/>
  <c r="G1943" i="2" s="1"/>
  <c r="G1944" i="2" a="1"/>
  <c r="G1944" i="2" s="1"/>
  <c r="G1945" i="2" a="1"/>
  <c r="G1945" i="2" s="1"/>
  <c r="G1946" i="2" a="1"/>
  <c r="G1946" i="2" s="1"/>
  <c r="G1947" i="2" a="1"/>
  <c r="G1947" i="2"/>
  <c r="G1948" i="2" a="1"/>
  <c r="G1948" i="2" s="1"/>
  <c r="G1949" i="2" a="1"/>
  <c r="G1949" i="2" s="1"/>
  <c r="G1950" i="2" a="1"/>
  <c r="G1950" i="2"/>
  <c r="G1951" i="2" a="1"/>
  <c r="G1951" i="2" s="1"/>
  <c r="G1952" i="2" a="1"/>
  <c r="G1952" i="2" s="1"/>
  <c r="G1953" i="2" a="1"/>
  <c r="G1953" i="2"/>
  <c r="G1954" i="2" a="1"/>
  <c r="G1954" i="2" s="1"/>
  <c r="G1955" i="2" a="1"/>
  <c r="G1955" i="2" s="1"/>
  <c r="G1956" i="2" a="1"/>
  <c r="G1956" i="2" s="1"/>
  <c r="G1957" i="2" a="1"/>
  <c r="G1957" i="2" s="1"/>
  <c r="G1958" i="2" a="1"/>
  <c r="G1958" i="2" s="1"/>
  <c r="G1959" i="2" a="1"/>
  <c r="G1959" i="2"/>
  <c r="G1960" i="2" a="1"/>
  <c r="G1960" i="2" s="1"/>
  <c r="G1961" i="2" a="1"/>
  <c r="G1961" i="2"/>
  <c r="G1962" i="2" a="1"/>
  <c r="G1962" i="2"/>
  <c r="G1963" i="2" a="1"/>
  <c r="G1963" i="2" s="1"/>
  <c r="G1964" i="2" a="1"/>
  <c r="G1964" i="2" s="1"/>
  <c r="G1965" i="2" a="1"/>
  <c r="G1965" i="2" s="1"/>
  <c r="G1966" i="2" a="1"/>
  <c r="G1966" i="2" s="1"/>
  <c r="G1967" i="2" a="1"/>
  <c r="G1967" i="2" s="1"/>
  <c r="G1968" i="2" a="1"/>
  <c r="G1968" i="2" s="1"/>
  <c r="G1969" i="2" a="1"/>
  <c r="G1969" i="2" s="1"/>
  <c r="G1970" i="2" a="1"/>
  <c r="G1970" i="2"/>
  <c r="G1971" i="2" a="1"/>
  <c r="G1971" i="2"/>
  <c r="G1972" i="2" a="1"/>
  <c r="G1972" i="2" s="1"/>
  <c r="G1973" i="2" a="1"/>
  <c r="G1973" i="2"/>
  <c r="G1974" i="2" a="1"/>
  <c r="G1974" i="2" s="1"/>
  <c r="G1975" i="2" a="1"/>
  <c r="G1975" i="2" s="1"/>
  <c r="G1976" i="2" a="1"/>
  <c r="G1976" i="2" s="1"/>
  <c r="G1977" i="2" a="1"/>
  <c r="G1977" i="2" s="1"/>
  <c r="G1978" i="2" a="1"/>
  <c r="G1978" i="2" s="1"/>
  <c r="G1979" i="2" a="1"/>
  <c r="G1979" i="2"/>
  <c r="G1980" i="2" a="1"/>
  <c r="G1980" i="2" s="1"/>
  <c r="G1981" i="2" a="1"/>
  <c r="G1981" i="2" s="1"/>
  <c r="G1982" i="2" a="1"/>
  <c r="G1982" i="2"/>
  <c r="G1983" i="2" a="1"/>
  <c r="G1983" i="2" s="1"/>
  <c r="G1984" i="2" a="1"/>
  <c r="G1984" i="2" s="1"/>
  <c r="G1985" i="2" a="1"/>
  <c r="G1985" i="2"/>
  <c r="G1986" i="2" a="1"/>
  <c r="G1986" i="2" s="1"/>
  <c r="G1987" i="2" a="1"/>
  <c r="G1987" i="2" s="1"/>
  <c r="G1988" i="2" a="1"/>
  <c r="G1988" i="2" s="1"/>
  <c r="G1989" i="2" a="1"/>
  <c r="G1989" i="2" s="1"/>
  <c r="G1990" i="2" a="1"/>
  <c r="G1990" i="2" s="1"/>
  <c r="G1991" i="2" a="1"/>
  <c r="G1991" i="2"/>
  <c r="G1992" i="2" a="1"/>
  <c r="G1992" i="2" s="1"/>
  <c r="G1993" i="2" a="1"/>
  <c r="G1993" i="2"/>
  <c r="G1994" i="2" a="1"/>
  <c r="G1994" i="2"/>
  <c r="G1995" i="2" a="1"/>
  <c r="G1995" i="2" s="1"/>
  <c r="G1996" i="2" a="1"/>
  <c r="G1996" i="2" s="1"/>
  <c r="G1997" i="2" a="1"/>
  <c r="G1997" i="2" s="1"/>
  <c r="G1998" i="2" a="1"/>
  <c r="G1998" i="2" s="1"/>
  <c r="G1999" i="2" a="1"/>
  <c r="G1999" i="2" s="1"/>
  <c r="G2000" i="2" a="1"/>
  <c r="G2000" i="2" s="1"/>
  <c r="G2001" i="2" a="1"/>
  <c r="G2001" i="2" s="1"/>
  <c r="G2002" i="2" a="1"/>
  <c r="G2002" i="2"/>
  <c r="G2003" i="2" a="1"/>
  <c r="G2003" i="2"/>
  <c r="G2004" i="2" a="1"/>
  <c r="G2004" i="2" s="1"/>
  <c r="G2005" i="2" a="1"/>
  <c r="G2005" i="2"/>
  <c r="G2006" i="2" a="1"/>
  <c r="G2006" i="2" s="1"/>
  <c r="G2007" i="2" a="1"/>
  <c r="G2007" i="2" s="1"/>
  <c r="G2008" i="2" a="1"/>
  <c r="G2008" i="2" s="1"/>
  <c r="G2009" i="2" a="1"/>
  <c r="G2009" i="2" s="1"/>
  <c r="G2010" i="2" a="1"/>
  <c r="G2010" i="2" s="1"/>
  <c r="G2011" i="2" a="1"/>
  <c r="G2011" i="2"/>
  <c r="G2012" i="2" a="1"/>
  <c r="G2012" i="2" s="1"/>
  <c r="G2013" i="2" a="1"/>
  <c r="G2013" i="2" s="1"/>
  <c r="G2014" i="2" a="1"/>
  <c r="G2014" i="2"/>
  <c r="G2015" i="2" a="1"/>
  <c r="G2015" i="2" s="1"/>
  <c r="G2016" i="2" a="1"/>
  <c r="G2016" i="2" s="1"/>
  <c r="G2017" i="2" a="1"/>
  <c r="G2017" i="2"/>
  <c r="G2018" i="2" a="1"/>
  <c r="G2018" i="2" s="1"/>
  <c r="G2019" i="2" a="1"/>
  <c r="G2019" i="2" s="1"/>
  <c r="G2020" i="2" a="1"/>
  <c r="G2020" i="2" s="1"/>
  <c r="G2021" i="2" a="1"/>
  <c r="G2021" i="2"/>
  <c r="G2022" i="2" a="1"/>
  <c r="G2022" i="2" s="1"/>
  <c r="G2023" i="2" a="1"/>
  <c r="G2023" i="2"/>
  <c r="G2024" i="2" a="1"/>
  <c r="G2024" i="2" s="1"/>
  <c r="G2025" i="2" a="1"/>
  <c r="G2025" i="2" s="1"/>
  <c r="G2026" i="2" a="1"/>
  <c r="G2026" i="2" s="1"/>
  <c r="G2027" i="2" a="1"/>
  <c r="G2027" i="2"/>
  <c r="G2028" i="2" a="1"/>
  <c r="G2028" i="2" s="1"/>
  <c r="G2029" i="2" a="1"/>
  <c r="G2029" i="2"/>
  <c r="G2030" i="2" a="1"/>
  <c r="G2030" i="2" s="1"/>
  <c r="G2031" i="2" a="1"/>
  <c r="G2031" i="2"/>
  <c r="G2032" i="2" a="1"/>
  <c r="G2032" i="2" s="1"/>
  <c r="G2033" i="2" a="1"/>
  <c r="G2033" i="2"/>
  <c r="G2034" i="2" a="1"/>
  <c r="G2034" i="2" s="1"/>
  <c r="G2035" i="2" a="1"/>
  <c r="G2035" i="2"/>
  <c r="G2036" i="2" a="1"/>
  <c r="G2036" i="2" s="1"/>
  <c r="G2037" i="2" a="1"/>
  <c r="G2037" i="2"/>
  <c r="G2038" i="2" a="1"/>
  <c r="G2038" i="2" s="1"/>
  <c r="G2039" i="2" a="1"/>
  <c r="G2039" i="2"/>
  <c r="G2040" i="2" a="1"/>
  <c r="G2040" i="2" s="1"/>
  <c r="G2041" i="2" a="1"/>
  <c r="G2041" i="2" s="1"/>
  <c r="G2042" i="2" a="1"/>
  <c r="G2042" i="2" s="1"/>
  <c r="G2043" i="2" a="1"/>
  <c r="G2043" i="2"/>
  <c r="G2044" i="2" a="1"/>
  <c r="G2044" i="2" s="1"/>
  <c r="G2045" i="2" a="1"/>
  <c r="G2045" i="2"/>
  <c r="G2046" i="2" a="1"/>
  <c r="G2046" i="2" s="1"/>
  <c r="G2047" i="2" a="1"/>
  <c r="G2047" i="2"/>
  <c r="G2048" i="2" a="1"/>
  <c r="G2048" i="2" s="1"/>
  <c r="G2049" i="2" a="1"/>
  <c r="G2049" i="2"/>
  <c r="G2050" i="2" a="1"/>
  <c r="G2050" i="2"/>
  <c r="G2051" i="2" a="1"/>
  <c r="G2051" i="2" s="1"/>
  <c r="G2052" i="2" a="1"/>
  <c r="G2052" i="2" s="1"/>
  <c r="G2053" i="2" a="1"/>
  <c r="G2053" i="2"/>
  <c r="G2054" i="2" a="1"/>
  <c r="G2054" i="2"/>
  <c r="G2055" i="2" a="1"/>
  <c r="G2055" i="2" s="1"/>
  <c r="G2056" i="2" a="1"/>
  <c r="G2056" i="2" s="1"/>
  <c r="G2057" i="2" a="1"/>
  <c r="G2057" i="2"/>
  <c r="G2058" i="2" a="1"/>
  <c r="G2058" i="2"/>
  <c r="G2059" i="2" a="1"/>
  <c r="G2059" i="2"/>
  <c r="G2060" i="2" a="1"/>
  <c r="G2060" i="2" s="1"/>
  <c r="G2061" i="2" a="1"/>
  <c r="G2061" i="2"/>
  <c r="G2062" i="2" a="1"/>
  <c r="G2062" i="2"/>
  <c r="G2063" i="2" a="1"/>
  <c r="G2063" i="2"/>
  <c r="G2064" i="2" a="1"/>
  <c r="G2064" i="2" s="1"/>
  <c r="G2065" i="2" a="1"/>
  <c r="G2065" i="2" s="1"/>
  <c r="G2066" i="2" a="1"/>
  <c r="G2066" i="2"/>
  <c r="G2067" i="2" a="1"/>
  <c r="G2067" i="2"/>
  <c r="G2068" i="2" a="1"/>
  <c r="G2068" i="2" s="1"/>
  <c r="G2069" i="2" a="1"/>
  <c r="G2069" i="2" s="1"/>
  <c r="G2070" i="2" a="1"/>
  <c r="G2070" i="2"/>
  <c r="G2071" i="2" a="1"/>
  <c r="G2071" i="2"/>
  <c r="G2072" i="2" a="1"/>
  <c r="G2072" i="2" s="1"/>
  <c r="G2073" i="2" a="1"/>
  <c r="G2073" i="2"/>
  <c r="G2074" i="2" a="1"/>
  <c r="G2074" i="2" s="1"/>
  <c r="G2075" i="2" a="1"/>
  <c r="G2075" i="2"/>
  <c r="G2076" i="2" a="1"/>
  <c r="G2076" i="2" s="1"/>
  <c r="G2077" i="2" a="1"/>
  <c r="G2077" i="2"/>
  <c r="G2078" i="2" a="1"/>
  <c r="G2078" i="2" s="1"/>
  <c r="G2079" i="2" a="1"/>
  <c r="G2079" i="2"/>
  <c r="G2080" i="2" a="1"/>
  <c r="G2080" i="2" s="1"/>
  <c r="G2081" i="2" a="1"/>
  <c r="G2081" i="2"/>
  <c r="G2082" i="2" a="1"/>
  <c r="G2082" i="2"/>
  <c r="G2083" i="2" a="1"/>
  <c r="G2083" i="2" s="1"/>
  <c r="G2084" i="2" a="1"/>
  <c r="G2084" i="2" s="1"/>
  <c r="G2085" i="2" a="1"/>
  <c r="G2085" i="2"/>
  <c r="G2086" i="2" a="1"/>
  <c r="G2086" i="2"/>
  <c r="G2087" i="2" a="1"/>
  <c r="G2087" i="2" s="1"/>
  <c r="G2088" i="2" a="1"/>
  <c r="G2088" i="2" s="1"/>
  <c r="G2089" i="2" a="1"/>
  <c r="G2089" i="2"/>
  <c r="G2090" i="2" a="1"/>
  <c r="G2090" i="2"/>
  <c r="G2091" i="2" a="1"/>
  <c r="G2091" i="2"/>
  <c r="G2092" i="2" a="1"/>
  <c r="G2092" i="2" s="1"/>
  <c r="G2093" i="2" a="1"/>
  <c r="G2093" i="2"/>
  <c r="G2094" i="2" a="1"/>
  <c r="G2094" i="2"/>
  <c r="G2095" i="2" a="1"/>
  <c r="G2095" i="2"/>
  <c r="G2096" i="2" a="1"/>
  <c r="G2096" i="2" s="1"/>
  <c r="G2097" i="2" a="1"/>
  <c r="G2097" i="2" s="1"/>
  <c r="G2098" i="2" a="1"/>
  <c r="G2098" i="2"/>
  <c r="G2099" i="2" a="1"/>
  <c r="G2099" i="2"/>
  <c r="G2100" i="2" a="1"/>
  <c r="G2100" i="2" s="1"/>
  <c r="G2101" i="2" a="1"/>
  <c r="G2101" i="2" s="1"/>
  <c r="G2102" i="2" a="1"/>
  <c r="G2102" i="2"/>
  <c r="G2103" i="2" a="1"/>
  <c r="G2103" i="2"/>
  <c r="G2104" i="2" a="1"/>
  <c r="G2104" i="2" s="1"/>
  <c r="G2105" i="2" a="1"/>
  <c r="G2105" i="2"/>
  <c r="G2106" i="2" a="1"/>
  <c r="G2106" i="2" s="1"/>
  <c r="G2107" i="2" a="1"/>
  <c r="G2107" i="2"/>
  <c r="G2108" i="2" a="1"/>
  <c r="G2108" i="2" s="1"/>
  <c r="G2109" i="2" a="1"/>
  <c r="G2109" i="2"/>
  <c r="G2110" i="2" a="1"/>
  <c r="G2110" i="2" s="1"/>
  <c r="G2111" i="2" a="1"/>
  <c r="G2111" i="2"/>
  <c r="G2112" i="2" a="1"/>
  <c r="G2112" i="2" s="1"/>
  <c r="G2113" i="2" a="1"/>
  <c r="G2113" i="2"/>
  <c r="G2114" i="2" a="1"/>
  <c r="G2114" i="2"/>
  <c r="G2115" i="2" a="1"/>
  <c r="G2115" i="2" s="1"/>
  <c r="G2116" i="2" a="1"/>
  <c r="G2116" i="2" s="1"/>
  <c r="G2117" i="2" a="1"/>
  <c r="G2117" i="2"/>
  <c r="G2118" i="2" a="1"/>
  <c r="G2118" i="2"/>
  <c r="G2119" i="2" a="1"/>
  <c r="G2119" i="2" s="1"/>
  <c r="G2120" i="2" a="1"/>
  <c r="G2120" i="2" s="1"/>
  <c r="G2121" i="2" a="1"/>
  <c r="G2121" i="2"/>
  <c r="G2122" i="2" a="1"/>
  <c r="G2122" i="2"/>
  <c r="G2123" i="2" a="1"/>
  <c r="G2123" i="2"/>
  <c r="G2124" i="2" a="1"/>
  <c r="G2124" i="2" s="1"/>
  <c r="G2125" i="2" a="1"/>
  <c r="G2125" i="2"/>
  <c r="G2126" i="2" a="1"/>
  <c r="G2126" i="2"/>
  <c r="G2127" i="2" a="1"/>
  <c r="G2127" i="2"/>
  <c r="G2128" i="2" a="1"/>
  <c r="G2128" i="2" s="1"/>
  <c r="G2129" i="2" a="1"/>
  <c r="G2129" i="2" s="1"/>
  <c r="G2130" i="2" a="1"/>
  <c r="G2130" i="2"/>
  <c r="G2131" i="2" a="1"/>
  <c r="G2131" i="2"/>
  <c r="G2132" i="2" a="1"/>
  <c r="G2132" i="2" s="1"/>
  <c r="G2133" i="2" a="1"/>
  <c r="G2133" i="2" s="1"/>
  <c r="G2134" i="2" a="1"/>
  <c r="G2134" i="2"/>
  <c r="G2135" i="2" a="1"/>
  <c r="G2135" i="2"/>
  <c r="G2136" i="2" a="1"/>
  <c r="G2136" i="2" s="1"/>
  <c r="G2137" i="2" a="1"/>
  <c r="G2137" i="2"/>
  <c r="G2138" i="2" a="1"/>
  <c r="G2138" i="2" s="1"/>
  <c r="G2139" i="2" a="1"/>
  <c r="G2139" i="2"/>
  <c r="G2140" i="2" a="1"/>
  <c r="G2140" i="2" s="1"/>
  <c r="G2141" i="2" a="1"/>
  <c r="G2141" i="2"/>
  <c r="G2142" i="2" a="1"/>
  <c r="G2142" i="2" s="1"/>
  <c r="G2143" i="2" a="1"/>
  <c r="G2143" i="2"/>
  <c r="G2144" i="2" a="1"/>
  <c r="G2144" i="2" s="1"/>
  <c r="G2145" i="2" a="1"/>
  <c r="G2145" i="2"/>
  <c r="G2146" i="2" a="1"/>
  <c r="G2146" i="2"/>
  <c r="G2147" i="2" a="1"/>
  <c r="G2147" i="2" s="1"/>
  <c r="G2148" i="2" a="1"/>
  <c r="G2148" i="2" s="1"/>
  <c r="G2149" i="2" a="1"/>
  <c r="G2149" i="2"/>
  <c r="G2150" i="2" a="1"/>
  <c r="G2150" i="2"/>
  <c r="G2151" i="2" a="1"/>
  <c r="G2151" i="2" s="1"/>
  <c r="G2152" i="2" a="1"/>
  <c r="G2152" i="2" s="1"/>
  <c r="G2153" i="2" a="1"/>
  <c r="G2153" i="2"/>
  <c r="G2154" i="2" a="1"/>
  <c r="G2154" i="2"/>
  <c r="G2155" i="2" a="1"/>
  <c r="G2155" i="2"/>
  <c r="G2156" i="2" a="1"/>
  <c r="G2156" i="2" s="1"/>
  <c r="G2157" i="2" a="1"/>
  <c r="G2157" i="2"/>
  <c r="G2158" i="2" a="1"/>
  <c r="G2158" i="2"/>
  <c r="G2159" i="2" a="1"/>
  <c r="G2159" i="2"/>
  <c r="G2160" i="2" a="1"/>
  <c r="G2160" i="2" s="1"/>
  <c r="G2161" i="2" a="1"/>
  <c r="G2161" i="2" s="1"/>
  <c r="G2162" i="2" a="1"/>
  <c r="G2162" i="2"/>
  <c r="G2163" i="2" a="1"/>
  <c r="G2163" i="2"/>
  <c r="G2164" i="2" a="1"/>
  <c r="G2164" i="2" s="1"/>
  <c r="G2165" i="2" a="1"/>
  <c r="G2165" i="2" s="1"/>
  <c r="G2166" i="2" a="1"/>
  <c r="G2166" i="2"/>
  <c r="G2167" i="2" a="1"/>
  <c r="G2167" i="2"/>
  <c r="G2168" i="2" a="1"/>
  <c r="G2168" i="2" s="1"/>
  <c r="G2169" i="2" a="1"/>
  <c r="G2169" i="2"/>
  <c r="G2170" i="2" a="1"/>
  <c r="G2170" i="2" s="1"/>
  <c r="G2171" i="2" a="1"/>
  <c r="G2171" i="2"/>
  <c r="G2172" i="2" a="1"/>
  <c r="G2172" i="2" s="1"/>
  <c r="G2173" i="2" a="1"/>
  <c r="G2173" i="2"/>
  <c r="G2174" i="2" a="1"/>
  <c r="G2174" i="2" s="1"/>
  <c r="G2175" i="2" a="1"/>
  <c r="G2175" i="2"/>
  <c r="G2176" i="2" a="1"/>
  <c r="G2176" i="2" s="1"/>
  <c r="G2177" i="2" a="1"/>
  <c r="G2177" i="2"/>
  <c r="G2178" i="2" a="1"/>
  <c r="G2178" i="2"/>
  <c r="G2179" i="2" a="1"/>
  <c r="G2179" i="2" s="1"/>
  <c r="G2180" i="2" a="1"/>
  <c r="G2180" i="2" s="1"/>
  <c r="G2181" i="2" a="1"/>
  <c r="G2181" i="2"/>
  <c r="G2182" i="2" a="1"/>
  <c r="G2182" i="2"/>
  <c r="G2183" i="2" a="1"/>
  <c r="G2183" i="2" s="1"/>
  <c r="G2184" i="2" a="1"/>
  <c r="G2184" i="2" s="1"/>
  <c r="G2185" i="2" a="1"/>
  <c r="G2185" i="2"/>
  <c r="G2186" i="2" a="1"/>
  <c r="G2186" i="2"/>
  <c r="G2187" i="2" a="1"/>
  <c r="G2187" i="2"/>
  <c r="G2188" i="2" a="1"/>
  <c r="G2188" i="2" s="1"/>
  <c r="G2189" i="2" a="1"/>
  <c r="G2189" i="2"/>
  <c r="G2190" i="2" a="1"/>
  <c r="G2190" i="2"/>
  <c r="G2191" i="2" a="1"/>
  <c r="G2191" i="2"/>
  <c r="G2192" i="2" a="1"/>
  <c r="G2192" i="2" s="1"/>
  <c r="G2193" i="2" a="1"/>
  <c r="G2193" i="2" s="1"/>
  <c r="G2194" i="2" a="1"/>
  <c r="G2194" i="2"/>
  <c r="G2195" i="2" a="1"/>
  <c r="G2195" i="2"/>
  <c r="G2196" i="2" a="1"/>
  <c r="G2196" i="2" s="1"/>
  <c r="G2197" i="2" a="1"/>
  <c r="G2197" i="2" s="1"/>
  <c r="G2198" i="2" a="1"/>
  <c r="G2198" i="2"/>
  <c r="G2199" i="2" a="1"/>
  <c r="G2199" i="2"/>
  <c r="G2200" i="2" a="1"/>
  <c r="G2200" i="2" s="1"/>
  <c r="G2201" i="2" a="1"/>
  <c r="G2201" i="2"/>
  <c r="G2202" i="2" a="1"/>
  <c r="G2202" i="2" s="1"/>
  <c r="G2203" i="2" a="1"/>
  <c r="G2203" i="2"/>
  <c r="G2204" i="2" a="1"/>
  <c r="G2204" i="2" s="1"/>
  <c r="G2205" i="2" a="1"/>
  <c r="G2205" i="2"/>
  <c r="G2206" i="2" a="1"/>
  <c r="G2206" i="2" s="1"/>
  <c r="G2207" i="2" a="1"/>
  <c r="G2207" i="2"/>
  <c r="G2208" i="2" a="1"/>
  <c r="G2208" i="2" s="1"/>
  <c r="G2209" i="2" a="1"/>
  <c r="G2209" i="2"/>
  <c r="G2210" i="2" a="1"/>
  <c r="G2210" i="2"/>
  <c r="G2211" i="2" a="1"/>
  <c r="G2211" i="2" s="1"/>
  <c r="G2212" i="2" a="1"/>
  <c r="G2212" i="2" s="1"/>
  <c r="G2213" i="2" a="1"/>
  <c r="G2213" i="2"/>
  <c r="G2214" i="2" a="1"/>
  <c r="G2214" i="2"/>
  <c r="G2215" i="2" a="1"/>
  <c r="G2215" i="2" s="1"/>
  <c r="G2216" i="2" a="1"/>
  <c r="G2216" i="2" s="1"/>
  <c r="G2217" i="2" a="1"/>
  <c r="G2217" i="2"/>
  <c r="G2218" i="2" a="1"/>
  <c r="G2218" i="2"/>
  <c r="G2219" i="2" a="1"/>
  <c r="G2219" i="2"/>
  <c r="G2220" i="2" a="1"/>
  <c r="G2220" i="2" s="1"/>
  <c r="G2221" i="2" a="1"/>
  <c r="G2221" i="2"/>
  <c r="G2222" i="2" a="1"/>
  <c r="G2222" i="2"/>
  <c r="G2223" i="2" a="1"/>
  <c r="G2223" i="2"/>
  <c r="G2224" i="2" a="1"/>
  <c r="G2224" i="2" s="1"/>
  <c r="G2225" i="2" a="1"/>
  <c r="G2225" i="2" s="1"/>
  <c r="G2226" i="2" a="1"/>
  <c r="G2226" i="2"/>
  <c r="G2227" i="2" a="1"/>
  <c r="G2227" i="2"/>
  <c r="G2228" i="2" a="1"/>
  <c r="G2228" i="2" s="1"/>
  <c r="G2229" i="2" a="1"/>
  <c r="G2229" i="2" s="1"/>
  <c r="G2230" i="2" a="1"/>
  <c r="G2230" i="2"/>
  <c r="G2231" i="2" a="1"/>
  <c r="G2231" i="2"/>
  <c r="G2232" i="2" a="1"/>
  <c r="G2232" i="2" s="1"/>
  <c r="G2233" i="2" a="1"/>
  <c r="G2233" i="2"/>
  <c r="G2234" i="2" a="1"/>
  <c r="G2234" i="2" s="1"/>
  <c r="G2235" i="2" a="1"/>
  <c r="G2235" i="2"/>
  <c r="G2236" i="2" a="1"/>
  <c r="G2236" i="2" s="1"/>
  <c r="G2237" i="2" a="1"/>
  <c r="G2237" i="2"/>
  <c r="G2238" i="2" a="1"/>
  <c r="G2238" i="2" s="1"/>
  <c r="G2239" i="2" a="1"/>
  <c r="G2239" i="2"/>
  <c r="G2240" i="2" a="1"/>
  <c r="G2240" i="2" s="1"/>
  <c r="G2241" i="2" a="1"/>
  <c r="G2241" i="2"/>
  <c r="AO2" i="2" a="1"/>
  <c r="AO2" i="2" s="1"/>
  <c r="AO3" i="2" a="1"/>
  <c r="AO3" i="2" s="1"/>
  <c r="AO4" i="2" a="1"/>
  <c r="AO4" i="2"/>
  <c r="AO5" i="2" a="1"/>
  <c r="AO5" i="2"/>
  <c r="AO6" i="2" a="1"/>
  <c r="AO6" i="2" s="1"/>
  <c r="AO7" i="2" a="1"/>
  <c r="AO7" i="2" s="1"/>
  <c r="AO8" i="2" a="1"/>
  <c r="AO8" i="2"/>
  <c r="AO9" i="2" a="1"/>
  <c r="AO9" i="2" s="1"/>
  <c r="AO10" i="2" a="1"/>
  <c r="AO10" i="2" s="1"/>
  <c r="AO11" i="2" a="1"/>
  <c r="AO11" i="2" s="1"/>
  <c r="AO12" i="2" a="1"/>
  <c r="AO12" i="2"/>
  <c r="AO13" i="2" a="1"/>
  <c r="AO13" i="2" s="1"/>
  <c r="AO14" i="2" a="1"/>
  <c r="AO14" i="2" s="1"/>
  <c r="AO15" i="2" a="1"/>
  <c r="AO15" i="2" s="1"/>
  <c r="AO16" i="2" a="1"/>
  <c r="AO16" i="2"/>
  <c r="AO17" i="2" a="1"/>
  <c r="AO17" i="2"/>
  <c r="AO18" i="2" a="1"/>
  <c r="AO18" i="2" s="1"/>
  <c r="AO19" i="2" a="1"/>
  <c r="AO19" i="2" s="1"/>
  <c r="AO20" i="2" a="1"/>
  <c r="AO20" i="2"/>
  <c r="AO21" i="2" a="1"/>
  <c r="AO21" i="2"/>
  <c r="AO22" i="2" a="1"/>
  <c r="AO22" i="2" s="1"/>
  <c r="AO23" i="2" a="1"/>
  <c r="AO23" i="2" s="1"/>
  <c r="AO24" i="2" a="1"/>
  <c r="AO24" i="2"/>
  <c r="AO25" i="2" a="1"/>
  <c r="AO25" i="2" s="1"/>
  <c r="AO26" i="2" a="1"/>
  <c r="AO26" i="2" s="1"/>
  <c r="AO27" i="2" a="1"/>
  <c r="AO27" i="2" s="1"/>
  <c r="AO28" i="2" a="1"/>
  <c r="AO28" i="2"/>
  <c r="AO29" i="2" a="1"/>
  <c r="AO29" i="2" s="1"/>
  <c r="AO30" i="2" a="1"/>
  <c r="AO30" i="2" s="1"/>
  <c r="AO31" i="2" a="1"/>
  <c r="AO31" i="2" s="1"/>
  <c r="AO32" i="2" a="1"/>
  <c r="AO32" i="2"/>
  <c r="AO33" i="2" a="1"/>
  <c r="AO33" i="2" s="1"/>
  <c r="AO34" i="2" a="1"/>
  <c r="AO34" i="2" s="1"/>
  <c r="AO35" i="2" a="1"/>
  <c r="AO35" i="2" s="1"/>
  <c r="AO36" i="2" a="1"/>
  <c r="AO36" i="2" s="1"/>
  <c r="AO37" i="2" a="1"/>
  <c r="AO37" i="2"/>
  <c r="AO38" i="2" a="1"/>
  <c r="AO38" i="2" s="1"/>
  <c r="AO39" i="2" a="1"/>
  <c r="AO39" i="2" s="1"/>
  <c r="AO40" i="2" a="1"/>
  <c r="AO40" i="2" s="1"/>
  <c r="AO41" i="2" a="1"/>
  <c r="AO41" i="2" s="1"/>
  <c r="AO42" i="2" a="1"/>
  <c r="AO42" i="2" s="1"/>
  <c r="AO43" i="2" a="1"/>
  <c r="AO43" i="2" s="1"/>
  <c r="AO44" i="2" a="1"/>
  <c r="AO44" i="2" s="1"/>
  <c r="AO45" i="2" a="1"/>
  <c r="AO45" i="2" s="1"/>
  <c r="AO46" i="2" a="1"/>
  <c r="AO46" i="2" s="1"/>
  <c r="AO47" i="2" a="1"/>
  <c r="AO47" i="2" s="1"/>
  <c r="AO48" i="2" a="1"/>
  <c r="AO48" i="2"/>
  <c r="AO49" i="2" a="1"/>
  <c r="AO49" i="2"/>
  <c r="AO50" i="2" a="1"/>
  <c r="AO50" i="2" s="1"/>
  <c r="AO51" i="2" a="1"/>
  <c r="AO51" i="2" s="1"/>
  <c r="AO52" i="2" a="1"/>
  <c r="AO52" i="2" s="1"/>
  <c r="AO53" i="2" a="1"/>
  <c r="AO53" i="2"/>
  <c r="AO54" i="2" a="1"/>
  <c r="AO54" i="2" s="1"/>
  <c r="AO55" i="2" a="1"/>
  <c r="AO55" i="2" s="1"/>
  <c r="AO56" i="2" a="1"/>
  <c r="AO56" i="2" s="1"/>
  <c r="AO57" i="2" a="1"/>
  <c r="AO57" i="2" s="1"/>
  <c r="AO58" i="2" a="1"/>
  <c r="AO58" i="2" s="1"/>
  <c r="AO59" i="2" a="1"/>
  <c r="AO59" i="2" s="1"/>
  <c r="AO60" i="2" a="1"/>
  <c r="AO60" i="2"/>
  <c r="AO61" i="2" a="1"/>
  <c r="AO61" i="2" s="1"/>
  <c r="AO62" i="2" a="1"/>
  <c r="AO62" i="2" s="1"/>
  <c r="AO63" i="2" a="1"/>
  <c r="AO63" i="2" s="1"/>
  <c r="AO64" i="2" a="1"/>
  <c r="AO64" i="2"/>
  <c r="AO65" i="2" a="1"/>
  <c r="AO65" i="2" s="1"/>
  <c r="AO66" i="2" a="1"/>
  <c r="AO66" i="2" s="1"/>
  <c r="AO67" i="2" a="1"/>
  <c r="AO67" i="2" s="1"/>
  <c r="AO68" i="2" a="1"/>
  <c r="AO68" i="2" s="1"/>
  <c r="AO69" i="2" a="1"/>
  <c r="AO69" i="2"/>
  <c r="AO70" i="2" a="1"/>
  <c r="AO70" i="2" s="1"/>
  <c r="AO71" i="2" a="1"/>
  <c r="AO71" i="2" s="1"/>
  <c r="AO72" i="2" a="1"/>
  <c r="AO72" i="2" s="1"/>
  <c r="AO73" i="2" a="1"/>
  <c r="AO73" i="2" s="1"/>
  <c r="AO74" i="2" a="1"/>
  <c r="AO74" i="2" s="1"/>
  <c r="AO75" i="2" a="1"/>
  <c r="AO75" i="2" s="1"/>
  <c r="AO76" i="2" a="1"/>
  <c r="AO76" i="2" s="1"/>
  <c r="AO77" i="2" a="1"/>
  <c r="AO77" i="2" s="1"/>
  <c r="AO78" i="2" a="1"/>
  <c r="AO78" i="2" s="1"/>
  <c r="AO79" i="2" a="1"/>
  <c r="AO79" i="2" s="1"/>
  <c r="AO80" i="2" a="1"/>
  <c r="AO80" i="2"/>
  <c r="AO81" i="2" a="1"/>
  <c r="AO81" i="2" s="1"/>
  <c r="AO82" i="2" a="1"/>
  <c r="AO82" i="2" s="1"/>
  <c r="AO83" i="2" a="1"/>
  <c r="AO83" i="2" s="1"/>
  <c r="AO84" i="2" a="1"/>
  <c r="AO84" i="2" s="1"/>
  <c r="AO85" i="2" a="1"/>
  <c r="AO85" i="2"/>
  <c r="AO86" i="2" a="1"/>
  <c r="AO86" i="2" s="1"/>
  <c r="AO87" i="2" a="1"/>
  <c r="AO87" i="2" s="1"/>
  <c r="AO88" i="2" a="1"/>
  <c r="AO88" i="2" s="1"/>
  <c r="AO89" i="2" a="1"/>
  <c r="AO89" i="2" s="1"/>
  <c r="AO90" i="2" a="1"/>
  <c r="AO90" i="2" s="1"/>
  <c r="AO91" i="2" a="1"/>
  <c r="AO91" i="2" s="1"/>
  <c r="AO92" i="2" a="1"/>
  <c r="AO92" i="2"/>
  <c r="AO93" i="2" a="1"/>
  <c r="AO93" i="2" s="1"/>
  <c r="AO94" i="2" a="1"/>
  <c r="AO94" i="2" s="1"/>
  <c r="AO95" i="2" a="1"/>
  <c r="AO95" i="2" s="1"/>
  <c r="AO96" i="2" a="1"/>
  <c r="AO96" i="2"/>
  <c r="AO97" i="2" a="1"/>
  <c r="AO97" i="2" s="1"/>
  <c r="AO98" i="2" a="1"/>
  <c r="AO98" i="2" s="1"/>
  <c r="AO99" i="2" a="1"/>
  <c r="AO99" i="2" s="1"/>
  <c r="AO100" i="2" a="1"/>
  <c r="AO100" i="2" s="1"/>
  <c r="AO101" i="2" a="1"/>
  <c r="AO101" i="2"/>
  <c r="AO102" i="2" a="1"/>
  <c r="AO102" i="2" s="1"/>
  <c r="AO103" i="2" a="1"/>
  <c r="AO103" i="2" s="1"/>
  <c r="AO104" i="2" a="1"/>
  <c r="AO104" i="2" s="1"/>
  <c r="AO105" i="2" a="1"/>
  <c r="AO105" i="2" s="1"/>
  <c r="AO106" i="2" a="1"/>
  <c r="AO106" i="2" s="1"/>
  <c r="AO107" i="2" a="1"/>
  <c r="AO107" i="2" s="1"/>
  <c r="AO108" i="2" a="1"/>
  <c r="AO108" i="2" s="1"/>
  <c r="AO109" i="2" a="1"/>
  <c r="AO109" i="2" s="1"/>
  <c r="AO110" i="2" a="1"/>
  <c r="AO110" i="2" s="1"/>
  <c r="AO111" i="2" a="1"/>
  <c r="AO111" i="2" s="1"/>
  <c r="AO112" i="2" a="1"/>
  <c r="AO112" i="2"/>
  <c r="AO113" i="2" a="1"/>
  <c r="AO113" i="2"/>
  <c r="AO114" i="2" a="1"/>
  <c r="AO114" i="2" s="1"/>
  <c r="AO115" i="2" a="1"/>
  <c r="AO115" i="2" s="1"/>
  <c r="AO116" i="2" a="1"/>
  <c r="AO116" i="2" s="1"/>
  <c r="AO117" i="2" a="1"/>
  <c r="AO117" i="2"/>
  <c r="AO118" i="2" a="1"/>
  <c r="AO118" i="2" s="1"/>
  <c r="AO119" i="2" a="1"/>
  <c r="AO119" i="2" s="1"/>
  <c r="AO120" i="2" a="1"/>
  <c r="AO120" i="2" s="1"/>
  <c r="AO121" i="2" a="1"/>
  <c r="AO121" i="2" s="1"/>
  <c r="AO122" i="2" a="1"/>
  <c r="AO122" i="2" s="1"/>
  <c r="AO123" i="2" a="1"/>
  <c r="AO123" i="2" s="1"/>
  <c r="AO124" i="2" a="1"/>
  <c r="AO124" i="2"/>
  <c r="AO125" i="2" a="1"/>
  <c r="AO125" i="2" s="1"/>
  <c r="AO126" i="2" a="1"/>
  <c r="AO126" i="2" s="1"/>
  <c r="AO127" i="2" a="1"/>
  <c r="AO127" i="2" s="1"/>
  <c r="AO128" i="2" a="1"/>
  <c r="AO128" i="2"/>
  <c r="AO129" i="2" a="1"/>
  <c r="AO129" i="2" s="1"/>
  <c r="AO130" i="2" a="1"/>
  <c r="AO130" i="2" s="1"/>
  <c r="AO131" i="2" a="1"/>
  <c r="AO131" i="2" s="1"/>
  <c r="AO132" i="2" a="1"/>
  <c r="AO132" i="2" s="1"/>
  <c r="AO133" i="2" a="1"/>
  <c r="AO133" i="2"/>
  <c r="AO134" i="2" a="1"/>
  <c r="AO134" i="2" s="1"/>
  <c r="AO135" i="2" a="1"/>
  <c r="AO135" i="2" s="1"/>
  <c r="AO136" i="2" a="1"/>
  <c r="AO136" i="2" s="1"/>
  <c r="AO137" i="2" a="1"/>
  <c r="AO137" i="2" s="1"/>
  <c r="AO138" i="2" a="1"/>
  <c r="AO138" i="2" s="1"/>
  <c r="AO139" i="2" a="1"/>
  <c r="AO139" i="2" s="1"/>
  <c r="AO140" i="2" a="1"/>
  <c r="AO140" i="2" s="1"/>
  <c r="AO141" i="2" a="1"/>
  <c r="AO141" i="2" s="1"/>
  <c r="AO142" i="2" a="1"/>
  <c r="AO142" i="2" s="1"/>
  <c r="AO143" i="2" a="1"/>
  <c r="AO143" i="2" s="1"/>
  <c r="AO144" i="2" a="1"/>
  <c r="AO144" i="2"/>
  <c r="AO145" i="2" a="1"/>
  <c r="AO145" i="2" s="1"/>
  <c r="AO146" i="2" a="1"/>
  <c r="AO146" i="2" s="1"/>
  <c r="AO147" i="2" a="1"/>
  <c r="AO147" i="2" s="1"/>
  <c r="AO148" i="2" a="1"/>
  <c r="AO148" i="2" s="1"/>
  <c r="AO149" i="2" a="1"/>
  <c r="AO149" i="2"/>
  <c r="AO150" i="2" a="1"/>
  <c r="AO150" i="2" s="1"/>
  <c r="AO151" i="2" a="1"/>
  <c r="AO151" i="2" s="1"/>
  <c r="AO152" i="2" a="1"/>
  <c r="AO152" i="2" s="1"/>
  <c r="AO153" i="2" a="1"/>
  <c r="AO153" i="2" s="1"/>
  <c r="AO154" i="2" a="1"/>
  <c r="AO154" i="2" s="1"/>
  <c r="AO155" i="2" a="1"/>
  <c r="AO155" i="2" s="1"/>
  <c r="AO156" i="2" a="1"/>
  <c r="AO156" i="2"/>
  <c r="AO157" i="2" a="1"/>
  <c r="AO157" i="2" s="1"/>
  <c r="AO158" i="2" a="1"/>
  <c r="AO158" i="2" s="1"/>
  <c r="AO159" i="2" a="1"/>
  <c r="AO159" i="2" s="1"/>
  <c r="AO160" i="2" a="1"/>
  <c r="AO160" i="2"/>
  <c r="AO161" i="2" a="1"/>
  <c r="AO161" i="2" s="1"/>
  <c r="AO162" i="2" a="1"/>
  <c r="AO162" i="2" s="1"/>
  <c r="AO163" i="2" a="1"/>
  <c r="AO163" i="2" s="1"/>
  <c r="AO164" i="2" a="1"/>
  <c r="AO164" i="2" s="1"/>
  <c r="AO165" i="2" a="1"/>
  <c r="AO165" i="2"/>
  <c r="AO166" i="2" a="1"/>
  <c r="AO166" i="2" s="1"/>
  <c r="AO167" i="2" a="1"/>
  <c r="AO167" i="2" s="1"/>
  <c r="AO168" i="2" a="1"/>
  <c r="AO168" i="2" s="1"/>
  <c r="AO169" i="2" a="1"/>
  <c r="AO169" i="2" s="1"/>
  <c r="AO170" i="2" a="1"/>
  <c r="AO170" i="2" s="1"/>
  <c r="AO171" i="2" a="1"/>
  <c r="AO171" i="2" s="1"/>
  <c r="AO172" i="2" a="1"/>
  <c r="AO172" i="2" s="1"/>
  <c r="AO173" i="2" a="1"/>
  <c r="AO173" i="2" s="1"/>
  <c r="AO174" i="2" a="1"/>
  <c r="AO174" i="2" s="1"/>
  <c r="AO175" i="2" a="1"/>
  <c r="AO175" i="2" s="1"/>
  <c r="AO176" i="2" a="1"/>
  <c r="AO176" i="2"/>
  <c r="AO177" i="2" a="1"/>
  <c r="AO177" i="2" s="1"/>
  <c r="AO178" i="2" a="1"/>
  <c r="AO178" i="2"/>
  <c r="AO179" i="2" a="1"/>
  <c r="AO179" i="2" s="1"/>
  <c r="AO180" i="2" a="1"/>
  <c r="AO180" i="2"/>
  <c r="AO181" i="2" a="1"/>
  <c r="AO181" i="2"/>
  <c r="AO182" i="2" a="1"/>
  <c r="AO182" i="2" s="1"/>
  <c r="AO183" i="2" a="1"/>
  <c r="AO183" i="2" s="1"/>
  <c r="AO184" i="2" a="1"/>
  <c r="AO184" i="2"/>
  <c r="AO185" i="2" a="1"/>
  <c r="AO185" i="2" s="1"/>
  <c r="AO186" i="2" a="1"/>
  <c r="AO186" i="2" s="1"/>
  <c r="AO187" i="2" a="1"/>
  <c r="AO187" i="2" s="1"/>
  <c r="AO188" i="2" a="1"/>
  <c r="AO188" i="2" s="1"/>
  <c r="AO189" i="2" a="1"/>
  <c r="AO189" i="2"/>
  <c r="AO190" i="2" a="1"/>
  <c r="AO190" i="2"/>
  <c r="AO191" i="2" a="1"/>
  <c r="AO191" i="2" s="1"/>
  <c r="AO192" i="2" a="1"/>
  <c r="AO192" i="2"/>
  <c r="AO193" i="2" a="1"/>
  <c r="AO193" i="2"/>
  <c r="AO194" i="2" a="1"/>
  <c r="AO194" i="2"/>
  <c r="AO195" i="2" a="1"/>
  <c r="AO195" i="2" s="1"/>
  <c r="AO196" i="2" a="1"/>
  <c r="AO196" i="2" s="1"/>
  <c r="AO197" i="2" a="1"/>
  <c r="AO197" i="2" s="1"/>
  <c r="AO198" i="2" a="1"/>
  <c r="AO198" i="2"/>
  <c r="AO199" i="2" a="1"/>
  <c r="AO199" i="2" s="1"/>
  <c r="AO200" i="2" a="1"/>
  <c r="AO200" i="2" s="1"/>
  <c r="AO201" i="2" a="1"/>
  <c r="AO201" i="2"/>
  <c r="AO202" i="2" a="1"/>
  <c r="AO202" i="2"/>
  <c r="AO203" i="2" a="1"/>
  <c r="AO203" i="2" s="1"/>
  <c r="AO204" i="2" a="1"/>
  <c r="AO204" i="2"/>
  <c r="AO205" i="2" a="1"/>
  <c r="AO205" i="2" s="1"/>
  <c r="AO206" i="2" a="1"/>
  <c r="AO206" i="2" s="1"/>
  <c r="AO207" i="2" a="1"/>
  <c r="AO207" i="2" s="1"/>
  <c r="AO208" i="2" a="1"/>
  <c r="AO208" i="2"/>
  <c r="AO209" i="2" a="1"/>
  <c r="AO209" i="2" s="1"/>
  <c r="AO210" i="2" a="1"/>
  <c r="AO210" i="2"/>
  <c r="AO211" i="2" a="1"/>
  <c r="AO211" i="2" s="1"/>
  <c r="AO212" i="2" a="1"/>
  <c r="AO212" i="2"/>
  <c r="AO213" i="2" a="1"/>
  <c r="AO213" i="2"/>
  <c r="AO214" i="2" a="1"/>
  <c r="AO214" i="2" s="1"/>
  <c r="AO215" i="2" a="1"/>
  <c r="AO215" i="2" s="1"/>
  <c r="AO216" i="2" a="1"/>
  <c r="AO216" i="2"/>
  <c r="AO217" i="2" a="1"/>
  <c r="AO217" i="2"/>
  <c r="AO218" i="2" a="1"/>
  <c r="AO218" i="2" s="1"/>
  <c r="AO219" i="2" a="1"/>
  <c r="AO219" i="2" s="1"/>
  <c r="AO220" i="2" a="1"/>
  <c r="AO220" i="2" s="1"/>
  <c r="AO221" i="2" a="1"/>
  <c r="AO221" i="2"/>
  <c r="AO222" i="2" a="1"/>
  <c r="AO222" i="2"/>
  <c r="AO223" i="2" a="1"/>
  <c r="AO223" i="2" s="1"/>
  <c r="AO224" i="2" a="1"/>
  <c r="AO224" i="2"/>
  <c r="AO225" i="2" a="1"/>
  <c r="AO225" i="2"/>
  <c r="AO226" i="2" a="1"/>
  <c r="AO226" i="2" s="1"/>
  <c r="AO227" i="2" a="1"/>
  <c r="AO227" i="2" s="1"/>
  <c r="AO228" i="2" a="1"/>
  <c r="AO228" i="2" s="1"/>
  <c r="AO229" i="2" a="1"/>
  <c r="AO229" i="2" s="1"/>
  <c r="AO230" i="2" a="1"/>
  <c r="AO230" i="2"/>
  <c r="AO231" i="2" a="1"/>
  <c r="AO231" i="2" s="1"/>
  <c r="AO232" i="2" a="1"/>
  <c r="AO232" i="2" s="1"/>
  <c r="AO233" i="2" a="1"/>
  <c r="AO233" i="2"/>
  <c r="AO234" i="2" a="1"/>
  <c r="AO234" i="2"/>
  <c r="AO235" i="2" a="1"/>
  <c r="AO235" i="2" s="1"/>
  <c r="AO236" i="2" a="1"/>
  <c r="AO236" i="2"/>
  <c r="AO237" i="2" a="1"/>
  <c r="AO237" i="2" s="1"/>
  <c r="AO238" i="2" a="1"/>
  <c r="AO238" i="2" s="1"/>
  <c r="AO239" i="2" a="1"/>
  <c r="AO239" i="2" s="1"/>
  <c r="AO240" i="2" a="1"/>
  <c r="AO240" i="2" s="1"/>
  <c r="AO241" i="2" a="1"/>
  <c r="AO241" i="2"/>
  <c r="AO242" i="2" a="1"/>
  <c r="AO242" i="2"/>
  <c r="AO243" i="2" a="1"/>
  <c r="AO243" i="2" s="1"/>
  <c r="AO244" i="2" a="1"/>
  <c r="AO244" i="2"/>
  <c r="AO245" i="2" a="1"/>
  <c r="AO245" i="2"/>
  <c r="AO246" i="2" a="1"/>
  <c r="AO246" i="2" s="1"/>
  <c r="AO247" i="2" a="1"/>
  <c r="AO247" i="2" s="1"/>
  <c r="AO248" i="2" a="1"/>
  <c r="AO248" i="2"/>
  <c r="AO249" i="2" a="1"/>
  <c r="AO249" i="2"/>
  <c r="AO250" i="2" a="1"/>
  <c r="AO250" i="2"/>
  <c r="AO251" i="2" a="1"/>
  <c r="AO251" i="2" s="1"/>
  <c r="AO252" i="2" a="1"/>
  <c r="AO252" i="2" s="1"/>
  <c r="AO253" i="2" a="1"/>
  <c r="AO253" i="2" s="1"/>
  <c r="AO254" i="2" a="1"/>
  <c r="AO254" i="2"/>
  <c r="AO255" i="2" a="1"/>
  <c r="AO255" i="2" s="1"/>
  <c r="AO256" i="2" a="1"/>
  <c r="AO256" i="2"/>
  <c r="AO257" i="2" a="1"/>
  <c r="AO257" i="2"/>
  <c r="AO258" i="2" a="1"/>
  <c r="AO258" i="2"/>
  <c r="AO259" i="2" a="1"/>
  <c r="AO259" i="2" s="1"/>
  <c r="AO260" i="2" a="1"/>
  <c r="AO260" i="2" s="1"/>
  <c r="AO261" i="2" a="1"/>
  <c r="AO261" i="2" s="1"/>
  <c r="AO262" i="2" a="1"/>
  <c r="AO262" i="2" s="1"/>
  <c r="AO263" i="2" a="1"/>
  <c r="AO263" i="2" s="1"/>
  <c r="AO264" i="2" a="1"/>
  <c r="AO264" i="2"/>
  <c r="AO265" i="2" a="1"/>
  <c r="AO265" i="2"/>
  <c r="AO266" i="2" a="1"/>
  <c r="AO266" i="2"/>
  <c r="AO267" i="2" a="1"/>
  <c r="AO267" i="2" s="1"/>
  <c r="AO268" i="2" a="1"/>
  <c r="AO268" i="2" s="1"/>
  <c r="AO269" i="2" a="1"/>
  <c r="AO269" i="2" s="1"/>
  <c r="AO270" i="2" a="1"/>
  <c r="AO270" i="2" s="1"/>
  <c r="AO271" i="2" a="1"/>
  <c r="AO271" i="2" s="1"/>
  <c r="AO272" i="2" a="1"/>
  <c r="AO272" i="2"/>
  <c r="AO273" i="2" a="1"/>
  <c r="AO273" i="2" s="1"/>
  <c r="AO274" i="2" a="1"/>
  <c r="AO274" i="2"/>
  <c r="AO275" i="2" a="1"/>
  <c r="AO275" i="2" s="1"/>
  <c r="AO276" i="2" a="1"/>
  <c r="AO276" i="2"/>
  <c r="AO277" i="2" a="1"/>
  <c r="AO277" i="2" s="1"/>
  <c r="AO278" i="2" a="1"/>
  <c r="AO278" i="2" s="1"/>
  <c r="AO279" i="2" a="1"/>
  <c r="AO279" i="2" s="1"/>
  <c r="AO280" i="2" a="1"/>
  <c r="AO280" i="2"/>
  <c r="AO281" i="2" a="1"/>
  <c r="AO281" i="2"/>
  <c r="AO282" i="2" a="1"/>
  <c r="AO282" i="2" s="1"/>
  <c r="AO283" i="2" a="1"/>
  <c r="AO283" i="2" s="1"/>
  <c r="AO284" i="2" a="1"/>
  <c r="AO284" i="2" s="1"/>
  <c r="AO285" i="2" a="1"/>
  <c r="AO285" i="2"/>
  <c r="AO286" i="2" a="1"/>
  <c r="AO286" i="2"/>
  <c r="AO287" i="2" a="1"/>
  <c r="AO287" i="2" s="1"/>
  <c r="AO288" i="2" a="1"/>
  <c r="AO288" i="2"/>
  <c r="AO289" i="2" a="1"/>
  <c r="AO289" i="2"/>
  <c r="AO290" i="2" a="1"/>
  <c r="AO290" i="2" s="1"/>
  <c r="AO291" i="2" a="1"/>
  <c r="AO291" i="2" s="1"/>
  <c r="AO292" i="2" a="1"/>
  <c r="AO292" i="2" s="1"/>
  <c r="AO293" i="2" a="1"/>
  <c r="AO293" i="2" s="1"/>
  <c r="AO294" i="2" a="1"/>
  <c r="AO294" i="2" s="1"/>
  <c r="AO295" i="2" a="1"/>
  <c r="AO295" i="2" s="1"/>
  <c r="AO296" i="2" a="1"/>
  <c r="AO296" i="2" s="1"/>
  <c r="AO297" i="2" a="1"/>
  <c r="AO297" i="2"/>
  <c r="AO298" i="2" a="1"/>
  <c r="AO298" i="2"/>
  <c r="AO299" i="2" a="1"/>
  <c r="AO299" i="2" s="1"/>
  <c r="AO300" i="2" a="1"/>
  <c r="AO300" i="2"/>
  <c r="AO301" i="2" a="1"/>
  <c r="AO301" i="2" s="1"/>
  <c r="AO302" i="2" a="1"/>
  <c r="AO302" i="2" s="1"/>
  <c r="AO303" i="2" a="1"/>
  <c r="AO303" i="2" s="1"/>
  <c r="AO304" i="2" a="1"/>
  <c r="AO304" i="2"/>
  <c r="AO305" i="2" a="1"/>
  <c r="AO305" i="2"/>
  <c r="AO306" i="2" a="1"/>
  <c r="AO306" i="2"/>
  <c r="AO307" i="2" a="1"/>
  <c r="AO307" i="2" s="1"/>
  <c r="AO308" i="2" a="1"/>
  <c r="AO308" i="2"/>
  <c r="AO309" i="2" a="1"/>
  <c r="AO309" i="2" s="1"/>
  <c r="AO310" i="2" a="1"/>
  <c r="AO310" i="2" s="1"/>
  <c r="AO311" i="2" a="1"/>
  <c r="AO311" i="2" s="1"/>
  <c r="AO312" i="2" a="1"/>
  <c r="AO312" i="2"/>
  <c r="AO313" i="2" a="1"/>
  <c r="AO313" i="2" s="1"/>
  <c r="AO314" i="2" a="1"/>
  <c r="AO314" i="2" s="1"/>
  <c r="AO315" i="2" a="1"/>
  <c r="AO315" i="2" s="1"/>
  <c r="AO316" i="2" a="1"/>
  <c r="AO316" i="2" s="1"/>
  <c r="AO317" i="2" a="1"/>
  <c r="AO317" i="2"/>
  <c r="AO318" i="2" a="1"/>
  <c r="AO318" i="2" s="1"/>
  <c r="AO319" i="2" a="1"/>
  <c r="AO319" i="2" s="1"/>
  <c r="AO320" i="2" a="1"/>
  <c r="AO320" i="2"/>
  <c r="AO321" i="2" a="1"/>
  <c r="AO321" i="2"/>
  <c r="AO322" i="2" a="1"/>
  <c r="AO322" i="2"/>
  <c r="AO323" i="2" a="1"/>
  <c r="AO323" i="2" s="1"/>
  <c r="AO324" i="2" a="1"/>
  <c r="AO324" i="2" s="1"/>
  <c r="AO325" i="2" a="1"/>
  <c r="AO325" i="2"/>
  <c r="AO326" i="2" a="1"/>
  <c r="AO326" i="2"/>
  <c r="AO327" i="2" a="1"/>
  <c r="AO327" i="2" s="1"/>
  <c r="AO328" i="2" a="1"/>
  <c r="AO328" i="2" s="1"/>
  <c r="AO329" i="2" a="1"/>
  <c r="AO329" i="2"/>
  <c r="AO330" i="2" a="1"/>
  <c r="AO330" i="2" s="1"/>
  <c r="AO331" i="2" a="1"/>
  <c r="AO331" i="2" s="1"/>
  <c r="AO332" i="2" a="1"/>
  <c r="AO332" i="2" s="1"/>
  <c r="AO333" i="2" a="1"/>
  <c r="AO333" i="2" s="1"/>
  <c r="AO334" i="2" a="1"/>
  <c r="AO334" i="2"/>
  <c r="AO335" i="2" a="1"/>
  <c r="AO335" i="2" s="1"/>
  <c r="AO336" i="2" a="1"/>
  <c r="AO336" i="2"/>
  <c r="AO337" i="2" a="1"/>
  <c r="AO337" i="2" s="1"/>
  <c r="AO338" i="2" a="1"/>
  <c r="AO338" i="2"/>
  <c r="AO339" i="2" a="1"/>
  <c r="AO339" i="2" s="1"/>
  <c r="AO340" i="2" a="1"/>
  <c r="AO340" i="2" s="1"/>
  <c r="AO341" i="2" a="1"/>
  <c r="AO341" i="2"/>
  <c r="AO342" i="2" a="1"/>
  <c r="AO342" i="2" s="1"/>
  <c r="AO343" i="2" a="1"/>
  <c r="AO343" i="2" s="1"/>
  <c r="AO344" i="2" a="1"/>
  <c r="AO344" i="2"/>
  <c r="AO345" i="2" a="1"/>
  <c r="AO345" i="2"/>
  <c r="AO346" i="2" a="1"/>
  <c r="AO346" i="2" s="1"/>
  <c r="AO347" i="2" a="1"/>
  <c r="AO347" i="2" s="1"/>
  <c r="AO348" i="2" a="1"/>
  <c r="AO348" i="2"/>
  <c r="AO349" i="2" a="1"/>
  <c r="AO349" i="2" s="1"/>
  <c r="AO350" i="2" a="1"/>
  <c r="AO350" i="2" s="1"/>
  <c r="AO351" i="2" a="1"/>
  <c r="AO351" i="2"/>
  <c r="AO352" i="2" a="1"/>
  <c r="AO352" i="2" s="1"/>
  <c r="AO353" i="2" a="1"/>
  <c r="AO353" i="2"/>
  <c r="AO354" i="2" a="1"/>
  <c r="AO354" i="2" s="1"/>
  <c r="AO355" i="2" a="1"/>
  <c r="AO355" i="2"/>
  <c r="AO356" i="2" a="1"/>
  <c r="AO356" i="2"/>
  <c r="AO357" i="2" a="1"/>
  <c r="AO357" i="2"/>
  <c r="AO358" i="2" a="1"/>
  <c r="AO358" i="2" s="1"/>
  <c r="AO359" i="2" a="1"/>
  <c r="AO359" i="2"/>
  <c r="AO360" i="2" a="1"/>
  <c r="AO360" i="2"/>
  <c r="AO361" i="2" a="1"/>
  <c r="AO361" i="2" s="1"/>
  <c r="AO362" i="2" a="1"/>
  <c r="AO362" i="2" s="1"/>
  <c r="AO363" i="2" a="1"/>
  <c r="AO363" i="2" s="1"/>
  <c r="AO364" i="2" a="1"/>
  <c r="AO364" i="2"/>
  <c r="AO365" i="2" a="1"/>
  <c r="AO365" i="2" s="1"/>
  <c r="AO366" i="2" a="1"/>
  <c r="AO366" i="2" s="1"/>
  <c r="AO367" i="2" a="1"/>
  <c r="AO367" i="2"/>
  <c r="AO368" i="2" a="1"/>
  <c r="AO368" i="2"/>
  <c r="AO369" i="2" a="1"/>
  <c r="AO369" i="2" s="1"/>
  <c r="AO370" i="2" a="1"/>
  <c r="AO370" i="2" s="1"/>
  <c r="AO371" i="2" a="1"/>
  <c r="AO371" i="2"/>
  <c r="AO372" i="2" a="1"/>
  <c r="AO372" i="2" s="1"/>
  <c r="AO373" i="2" a="1"/>
  <c r="AO373" i="2"/>
  <c r="AO374" i="2" a="1"/>
  <c r="AO374" i="2" s="1"/>
  <c r="AO375" i="2" a="1"/>
  <c r="AO375" i="2" s="1"/>
  <c r="AO376" i="2" a="1"/>
  <c r="AO376" i="2"/>
  <c r="AO377" i="2" a="1"/>
  <c r="AO377" i="2"/>
  <c r="AO378" i="2" a="1"/>
  <c r="AO378" i="2" s="1"/>
  <c r="AO379" i="2" a="1"/>
  <c r="AO379" i="2"/>
  <c r="AO380" i="2" a="1"/>
  <c r="AO380" i="2"/>
  <c r="AO381" i="2" a="1"/>
  <c r="AO381" i="2" s="1"/>
  <c r="AO382" i="2" a="1"/>
  <c r="AO382" i="2" s="1"/>
  <c r="AO383" i="2" a="1"/>
  <c r="AO383" i="2" s="1"/>
  <c r="AO384" i="2" a="1"/>
  <c r="AO384" i="2" s="1"/>
  <c r="AO385" i="2" a="1"/>
  <c r="AO385" i="2"/>
  <c r="AO386" i="2" a="1"/>
  <c r="AO386" i="2" s="1"/>
  <c r="AO387" i="2" a="1"/>
  <c r="AO387" i="2"/>
  <c r="AO388" i="2" a="1"/>
  <c r="AO388" i="2" s="1"/>
  <c r="AO389" i="2" a="1"/>
  <c r="AO389" i="2"/>
  <c r="AO390" i="2" a="1"/>
  <c r="AO390" i="2" s="1"/>
  <c r="AO391" i="2" a="1"/>
  <c r="AO391" i="2"/>
  <c r="AO392" i="2" a="1"/>
  <c r="AO392" i="2"/>
  <c r="AO393" i="2" a="1"/>
  <c r="AO393" i="2" s="1"/>
  <c r="AO394" i="2" a="1"/>
  <c r="AO394" i="2" s="1"/>
  <c r="AO395" i="2" a="1"/>
  <c r="AO395" i="2" s="1"/>
  <c r="AO396" i="2" a="1"/>
  <c r="AO396" i="2"/>
  <c r="AO397" i="2" a="1"/>
  <c r="AO397" i="2"/>
  <c r="AO398" i="2" a="1"/>
  <c r="AO398" i="2" s="1"/>
  <c r="AO399" i="2" a="1"/>
  <c r="AO399" i="2"/>
  <c r="AO400" i="2" a="1"/>
  <c r="AO400" i="2"/>
  <c r="AO401" i="2" a="1"/>
  <c r="AO401" i="2"/>
  <c r="AO402" i="2" a="1"/>
  <c r="AO402" i="2" s="1"/>
  <c r="AO403" i="2" a="1"/>
  <c r="AO403" i="2"/>
  <c r="AO404" i="2" a="1"/>
  <c r="AO404" i="2" s="1"/>
  <c r="AO405" i="2" a="1"/>
  <c r="AO405" i="2"/>
  <c r="AO406" i="2" a="1"/>
  <c r="AO406" i="2" s="1"/>
  <c r="AO407" i="2" a="1"/>
  <c r="AO407" i="2" s="1"/>
  <c r="AO408" i="2" a="1"/>
  <c r="AO408" i="2"/>
  <c r="AO409" i="2" a="1"/>
  <c r="AO409" i="2"/>
  <c r="AO410" i="2" a="1"/>
  <c r="AO410" i="2" s="1"/>
  <c r="AO411" i="2" a="1"/>
  <c r="AO411" i="2" s="1"/>
  <c r="AO412" i="2" a="1"/>
  <c r="AO412" i="2"/>
  <c r="AO413" i="2" a="1"/>
  <c r="AO413" i="2" s="1"/>
  <c r="AO414" i="2" a="1"/>
  <c r="AO414" i="2" s="1"/>
  <c r="AO415" i="2" a="1"/>
  <c r="AO415" i="2"/>
  <c r="AO416" i="2" a="1"/>
  <c r="AO416" i="2" s="1"/>
  <c r="AO417" i="2" a="1"/>
  <c r="AO417" i="2"/>
  <c r="AO418" i="2" a="1"/>
  <c r="AO418" i="2" s="1"/>
  <c r="AO419" i="2" a="1"/>
  <c r="AO419" i="2"/>
  <c r="AO420" i="2" a="1"/>
  <c r="AO420" i="2"/>
  <c r="AO421" i="2" a="1"/>
  <c r="AO421" i="2"/>
  <c r="AO422" i="2" a="1"/>
  <c r="AO422" i="2" s="1"/>
  <c r="AO423" i="2" a="1"/>
  <c r="AO423" i="2"/>
  <c r="AO424" i="2" a="1"/>
  <c r="AO424" i="2" s="1"/>
  <c r="AO425" i="2" a="1"/>
  <c r="AO425" i="2" s="1"/>
  <c r="AO426" i="2" a="1"/>
  <c r="AO426" i="2" s="1"/>
  <c r="AO427" i="2" a="1"/>
  <c r="AO427" i="2" s="1"/>
  <c r="AO428" i="2" a="1"/>
  <c r="AO428" i="2"/>
  <c r="AO429" i="2" a="1"/>
  <c r="AO429" i="2" s="1"/>
  <c r="AO430" i="2" a="1"/>
  <c r="AO430" i="2" s="1"/>
  <c r="AO431" i="2" a="1"/>
  <c r="AO431" i="2"/>
  <c r="AO432" i="2" a="1"/>
  <c r="AO432" i="2"/>
  <c r="AO433" i="2" a="1"/>
  <c r="AO433" i="2" s="1"/>
  <c r="AO434" i="2" a="1"/>
  <c r="AO434" i="2" s="1"/>
  <c r="AO435" i="2" a="1"/>
  <c r="AO435" i="2" s="1"/>
  <c r="AO436" i="2" a="1"/>
  <c r="AO436" i="2" s="1"/>
  <c r="AO437" i="2" a="1"/>
  <c r="AO437" i="2"/>
  <c r="AO438" i="2" a="1"/>
  <c r="AO438" i="2" s="1"/>
  <c r="AO439" i="2" a="1"/>
  <c r="AO439" i="2" s="1"/>
  <c r="AO440" i="2" a="1"/>
  <c r="AO440" i="2"/>
  <c r="AO441" i="2" a="1"/>
  <c r="AO441" i="2"/>
  <c r="AO442" i="2" a="1"/>
  <c r="AO442" i="2" s="1"/>
  <c r="AO443" i="2" a="1"/>
  <c r="AO443" i="2"/>
  <c r="AO444" i="2" a="1"/>
  <c r="AO444" i="2" s="1"/>
  <c r="AO445" i="2" a="1"/>
  <c r="AO445" i="2" s="1"/>
  <c r="AO446" i="2" a="1"/>
  <c r="AO446" i="2" s="1"/>
  <c r="AO447" i="2" a="1"/>
  <c r="AO447" i="2"/>
  <c r="AO448" i="2" a="1"/>
  <c r="AO448" i="2" s="1"/>
  <c r="AO449" i="2" a="1"/>
  <c r="AO449" i="2"/>
  <c r="AO450" i="2" a="1"/>
  <c r="AO450" i="2" s="1"/>
  <c r="AO451" i="2" a="1"/>
  <c r="AO451" i="2"/>
  <c r="AO452" i="2" a="1"/>
  <c r="AO452" i="2"/>
  <c r="AO453" i="2" a="1"/>
  <c r="AO453" i="2" s="1"/>
  <c r="AO454" i="2" a="1"/>
  <c r="AO454" i="2" s="1"/>
  <c r="AO455" i="2" a="1"/>
  <c r="AO455" i="2"/>
  <c r="AO456" i="2" a="1"/>
  <c r="AO456" i="2" s="1"/>
  <c r="AO457" i="2" a="1"/>
  <c r="AO457" i="2" s="1"/>
  <c r="AO458" i="2" a="1"/>
  <c r="AO458" i="2" s="1"/>
  <c r="AO459" i="2" a="1"/>
  <c r="AO459" i="2" s="1"/>
  <c r="AO460" i="2" a="1"/>
  <c r="AO460" i="2"/>
  <c r="AO461" i="2" a="1"/>
  <c r="AO461" i="2"/>
  <c r="AO462" i="2" a="1"/>
  <c r="AO462" i="2" s="1"/>
  <c r="AO463" i="2" a="1"/>
  <c r="AO463" i="2"/>
  <c r="AO464" i="2" a="1"/>
  <c r="AO464" i="2"/>
  <c r="AO465" i="2" a="1"/>
  <c r="AO465" i="2"/>
  <c r="AO466" i="2" a="1"/>
  <c r="AO466" i="2" s="1"/>
  <c r="AO467" i="2" a="1"/>
  <c r="AO467" i="2" s="1"/>
  <c r="AO468" i="2" a="1"/>
  <c r="AO468" i="2" s="1"/>
  <c r="AO469" i="2" a="1"/>
  <c r="AO469" i="2"/>
  <c r="AO470" i="2" a="1"/>
  <c r="AO470" i="2" s="1"/>
  <c r="AO471" i="2" a="1"/>
  <c r="AO471" i="2" s="1"/>
  <c r="AO472" i="2" a="1"/>
  <c r="AO472" i="2"/>
  <c r="AO473" i="2" a="1"/>
  <c r="AO473" i="2"/>
  <c r="AO474" i="2" a="1"/>
  <c r="AO474" i="2" s="1"/>
  <c r="AO475" i="2" a="1"/>
  <c r="AO475" i="2" s="1"/>
  <c r="AO476" i="2" a="1"/>
  <c r="AO476" i="2" s="1"/>
  <c r="AO477" i="2" a="1"/>
  <c r="AO477" i="2" s="1"/>
  <c r="AO478" i="2" a="1"/>
  <c r="AO478" i="2" s="1"/>
  <c r="AO479" i="2" a="1"/>
  <c r="AO479" i="2" s="1"/>
  <c r="AO480" i="2" a="1"/>
  <c r="AO480" i="2" s="1"/>
  <c r="AO481" i="2" a="1"/>
  <c r="AO481" i="2"/>
  <c r="AO482" i="2" a="1"/>
  <c r="AO482" i="2" s="1"/>
  <c r="AO483" i="2" a="1"/>
  <c r="AO483" i="2"/>
  <c r="AO484" i="2" a="1"/>
  <c r="AO484" i="2" s="1"/>
  <c r="AO485" i="2" a="1"/>
  <c r="AO485" i="2" s="1"/>
  <c r="AO486" i="2" a="1"/>
  <c r="AO486" i="2" s="1"/>
  <c r="AO487" i="2" a="1"/>
  <c r="AO487" i="2"/>
  <c r="AO488" i="2" a="1"/>
  <c r="AO488" i="2"/>
  <c r="AO489" i="2" a="1"/>
  <c r="AO489" i="2" s="1"/>
  <c r="AO490" i="2" a="1"/>
  <c r="AO490" i="2" s="1"/>
  <c r="AO491" i="2" a="1"/>
  <c r="AO491" i="2" s="1"/>
  <c r="AO492" i="2" a="1"/>
  <c r="AO492" i="2"/>
  <c r="AO493" i="2" a="1"/>
  <c r="AO493" i="2"/>
  <c r="AO494" i="2" a="1"/>
  <c r="AO494" i="2" s="1"/>
  <c r="AO495" i="2" a="1"/>
  <c r="AO495" i="2"/>
  <c r="AO496" i="2" a="1"/>
  <c r="AO496" i="2"/>
  <c r="AO497" i="2" a="1"/>
  <c r="AO497" i="2"/>
  <c r="AO498" i="2" a="1"/>
  <c r="AO498" i="2" s="1"/>
  <c r="AO499" i="2" a="1"/>
  <c r="AO499" i="2" s="1"/>
  <c r="AO500" i="2" a="1"/>
  <c r="AO500" i="2" s="1"/>
  <c r="AO501" i="2" a="1"/>
  <c r="AO501" i="2"/>
  <c r="AO502" i="2" a="1"/>
  <c r="AO502" i="2" s="1"/>
  <c r="AO503" i="2" a="1"/>
  <c r="AO503" i="2" s="1"/>
  <c r="AO504" i="2" a="1"/>
  <c r="AO504" i="2"/>
  <c r="AO505" i="2" a="1"/>
  <c r="AO505" i="2"/>
  <c r="AO506" i="2" a="1"/>
  <c r="AO506" i="2" s="1"/>
  <c r="AO507" i="2" a="1"/>
  <c r="AO507" i="2" s="1"/>
  <c r="AO508" i="2" a="1"/>
  <c r="AO508" i="2" s="1"/>
  <c r="AO509" i="2" a="1"/>
  <c r="AO509" i="2" s="1"/>
  <c r="AO510" i="2" a="1"/>
  <c r="AO510" i="2" s="1"/>
  <c r="AO511" i="2" a="1"/>
  <c r="AO511" i="2" s="1"/>
  <c r="AO512" i="2" a="1"/>
  <c r="AO512" i="2" s="1"/>
  <c r="AO513" i="2" a="1"/>
  <c r="AO513" i="2"/>
  <c r="AO514" i="2" a="1"/>
  <c r="AO514" i="2" s="1"/>
  <c r="AO515" i="2" a="1"/>
  <c r="AO515" i="2"/>
  <c r="AO516" i="2" a="1"/>
  <c r="AO516" i="2" s="1"/>
  <c r="AO517" i="2" a="1"/>
  <c r="AO517" i="2" s="1"/>
  <c r="AO518" i="2" a="1"/>
  <c r="AO518" i="2" s="1"/>
  <c r="AO519" i="2" a="1"/>
  <c r="AO519" i="2"/>
  <c r="AO520" i="2" a="1"/>
  <c r="AO520" i="2"/>
  <c r="AO521" i="2" a="1"/>
  <c r="AO521" i="2" s="1"/>
  <c r="AO522" i="2" a="1"/>
  <c r="AO522" i="2" s="1"/>
  <c r="AO523" i="2" a="1"/>
  <c r="AO523" i="2" s="1"/>
  <c r="AO524" i="2" a="1"/>
  <c r="AO524" i="2"/>
  <c r="AO525" i="2" a="1"/>
  <c r="AO525" i="2"/>
  <c r="AO526" i="2" a="1"/>
  <c r="AO526" i="2" s="1"/>
  <c r="AO527" i="2" a="1"/>
  <c r="AO527" i="2"/>
  <c r="AO528" i="2" a="1"/>
  <c r="AO528" i="2"/>
  <c r="AO529" i="2" a="1"/>
  <c r="AO529" i="2" s="1"/>
  <c r="AO530" i="2" a="1"/>
  <c r="AO530" i="2" s="1"/>
  <c r="AO531" i="2" a="1"/>
  <c r="AO531" i="2" s="1"/>
  <c r="AO532" i="2" a="1"/>
  <c r="AO532" i="2" s="1"/>
  <c r="AO533" i="2" a="1"/>
  <c r="AO533" i="2" s="1"/>
  <c r="AO534" i="2" a="1"/>
  <c r="AO534" i="2" s="1"/>
  <c r="AO535" i="2" a="1"/>
  <c r="AO535" i="2" s="1"/>
  <c r="AO536" i="2" a="1"/>
  <c r="AO536" i="2"/>
  <c r="AO537" i="2" a="1"/>
  <c r="AO537" i="2"/>
  <c r="AO538" i="2" a="1"/>
  <c r="AO538" i="2" s="1"/>
  <c r="AO539" i="2" a="1"/>
  <c r="AO539" i="2"/>
  <c r="AO540" i="2" a="1"/>
  <c r="AO540" i="2" s="1"/>
  <c r="AO541" i="2" a="1"/>
  <c r="AO541" i="2" s="1"/>
  <c r="AO542" i="2" a="1"/>
  <c r="AO542" i="2"/>
  <c r="AO543" i="2" a="1"/>
  <c r="AO543" i="2" s="1"/>
  <c r="AO544" i="2" a="1"/>
  <c r="AO544" i="2" s="1"/>
  <c r="AO545" i="2" a="1"/>
  <c r="AO545" i="2" s="1"/>
  <c r="AO546" i="2" a="1"/>
  <c r="AO546" i="2" s="1"/>
  <c r="AO547" i="2" a="1"/>
  <c r="AO547" i="2"/>
  <c r="AO548" i="2" a="1"/>
  <c r="AO548" i="2" s="1"/>
  <c r="AO549" i="2" a="1"/>
  <c r="AO549" i="2" s="1"/>
  <c r="AO550" i="2" a="1"/>
  <c r="AO550" i="2"/>
  <c r="AO551" i="2" a="1"/>
  <c r="AO551" i="2" s="1"/>
  <c r="AO552" i="2" a="1"/>
  <c r="AO552" i="2" s="1"/>
  <c r="AO553" i="2" a="1"/>
  <c r="AO553" i="2" s="1"/>
  <c r="AO554" i="2" a="1"/>
  <c r="AO554" i="2" s="1"/>
  <c r="AO555" i="2" a="1"/>
  <c r="AO555" i="2"/>
  <c r="AO556" i="2" a="1"/>
  <c r="AO556" i="2" s="1"/>
  <c r="AO557" i="2" a="1"/>
  <c r="AO557" i="2" s="1"/>
  <c r="AO558" i="2" a="1"/>
  <c r="AO558" i="2"/>
  <c r="AO559" i="2" a="1"/>
  <c r="AO559" i="2" s="1"/>
  <c r="AO560" i="2" a="1"/>
  <c r="AO560" i="2" s="1"/>
  <c r="AO561" i="2" a="1"/>
  <c r="AO561" i="2" s="1"/>
  <c r="AO562" i="2" a="1"/>
  <c r="AO562" i="2" s="1"/>
  <c r="AO563" i="2" a="1"/>
  <c r="AO563" i="2"/>
  <c r="AO564" i="2" a="1"/>
  <c r="AO564" i="2" s="1"/>
  <c r="AO565" i="2" a="1"/>
  <c r="AO565" i="2" s="1"/>
  <c r="AO566" i="2" a="1"/>
  <c r="AO566" i="2"/>
  <c r="AO567" i="2" a="1"/>
  <c r="AO567" i="2" s="1"/>
  <c r="AO568" i="2" a="1"/>
  <c r="AO568" i="2" s="1"/>
  <c r="AO569" i="2" a="1"/>
  <c r="AO569" i="2" s="1"/>
  <c r="AO570" i="2" a="1"/>
  <c r="AO570" i="2" s="1"/>
  <c r="AO571" i="2" a="1"/>
  <c r="AO571" i="2"/>
  <c r="AO572" i="2" a="1"/>
  <c r="AO572" i="2" s="1"/>
  <c r="AO573" i="2" a="1"/>
  <c r="AO573" i="2" s="1"/>
  <c r="AO574" i="2" a="1"/>
  <c r="AO574" i="2"/>
  <c r="AO575" i="2" a="1"/>
  <c r="AO575" i="2" s="1"/>
  <c r="AO576" i="2" a="1"/>
  <c r="AO576" i="2" s="1"/>
  <c r="AO577" i="2" a="1"/>
  <c r="AO577" i="2" s="1"/>
  <c r="AO578" i="2" a="1"/>
  <c r="AO578" i="2" s="1"/>
  <c r="AO579" i="2" a="1"/>
  <c r="AO579" i="2"/>
  <c r="AO580" i="2" a="1"/>
  <c r="AO580" i="2" s="1"/>
  <c r="AO581" i="2" a="1"/>
  <c r="AO581" i="2" s="1"/>
  <c r="AO582" i="2" a="1"/>
  <c r="AO582" i="2"/>
  <c r="AO583" i="2" a="1"/>
  <c r="AO583" i="2" s="1"/>
  <c r="AO584" i="2" a="1"/>
  <c r="AO584" i="2" s="1"/>
  <c r="AO585" i="2" a="1"/>
  <c r="AO585" i="2" s="1"/>
  <c r="AO586" i="2" a="1"/>
  <c r="AO586" i="2" s="1"/>
  <c r="AO587" i="2" a="1"/>
  <c r="AO587" i="2"/>
  <c r="AO588" i="2" a="1"/>
  <c r="AO588" i="2" s="1"/>
  <c r="AO589" i="2" a="1"/>
  <c r="AO589" i="2" s="1"/>
  <c r="AO590" i="2" a="1"/>
  <c r="AO590" i="2"/>
  <c r="AO591" i="2" a="1"/>
  <c r="AO591" i="2" s="1"/>
  <c r="AO592" i="2" a="1"/>
  <c r="AO592" i="2" s="1"/>
  <c r="AO593" i="2" a="1"/>
  <c r="AO593" i="2" s="1"/>
  <c r="AO594" i="2" a="1"/>
  <c r="AO594" i="2" s="1"/>
  <c r="AO595" i="2" a="1"/>
  <c r="AO595" i="2"/>
  <c r="AO596" i="2" a="1"/>
  <c r="AO596" i="2" s="1"/>
  <c r="AO597" i="2" a="1"/>
  <c r="AO597" i="2" s="1"/>
  <c r="AO598" i="2" a="1"/>
  <c r="AO598" i="2"/>
  <c r="AO599" i="2" a="1"/>
  <c r="AO599" i="2" s="1"/>
  <c r="AO600" i="2" a="1"/>
  <c r="AO600" i="2" s="1"/>
  <c r="AO601" i="2" a="1"/>
  <c r="AO601" i="2" s="1"/>
  <c r="AO602" i="2" a="1"/>
  <c r="AO602" i="2" s="1"/>
  <c r="AO603" i="2" a="1"/>
  <c r="AO603" i="2"/>
  <c r="AO604" i="2" a="1"/>
  <c r="AO604" i="2" s="1"/>
  <c r="AO605" i="2" a="1"/>
  <c r="AO605" i="2" s="1"/>
  <c r="AO606" i="2" a="1"/>
  <c r="AO606" i="2"/>
  <c r="AO607" i="2" a="1"/>
  <c r="AO607" i="2" s="1"/>
  <c r="AO608" i="2" a="1"/>
  <c r="AO608" i="2" s="1"/>
  <c r="AO609" i="2" a="1"/>
  <c r="AO609" i="2" s="1"/>
  <c r="AO610" i="2" a="1"/>
  <c r="AO610" i="2" s="1"/>
  <c r="AO611" i="2" a="1"/>
  <c r="AO611" i="2"/>
  <c r="AO612" i="2" a="1"/>
  <c r="AO612" i="2" s="1"/>
  <c r="AO613" i="2" a="1"/>
  <c r="AO613" i="2" s="1"/>
  <c r="AO614" i="2" a="1"/>
  <c r="AO614" i="2"/>
  <c r="AO615" i="2" a="1"/>
  <c r="AO615" i="2" s="1"/>
  <c r="AO616" i="2" a="1"/>
  <c r="AO616" i="2" s="1"/>
  <c r="AO617" i="2" a="1"/>
  <c r="AO617" i="2" s="1"/>
  <c r="AO618" i="2" a="1"/>
  <c r="AO618" i="2" s="1"/>
  <c r="AO619" i="2" a="1"/>
  <c r="AO619" i="2"/>
  <c r="AO620" i="2" a="1"/>
  <c r="AO620" i="2" s="1"/>
  <c r="AO621" i="2" a="1"/>
  <c r="AO621" i="2" s="1"/>
  <c r="AO622" i="2" a="1"/>
  <c r="AO622" i="2"/>
  <c r="AO623" i="2" a="1"/>
  <c r="AO623" i="2" s="1"/>
  <c r="AO624" i="2" a="1"/>
  <c r="AO624" i="2" s="1"/>
  <c r="AO625" i="2" a="1"/>
  <c r="AO625" i="2" s="1"/>
  <c r="AO626" i="2" a="1"/>
  <c r="AO626" i="2" s="1"/>
  <c r="AO627" i="2" a="1"/>
  <c r="AO627" i="2"/>
  <c r="AO628" i="2" a="1"/>
  <c r="AO628" i="2" s="1"/>
  <c r="AO629" i="2" a="1"/>
  <c r="AO629" i="2" s="1"/>
  <c r="AO630" i="2" a="1"/>
  <c r="AO630" i="2"/>
  <c r="AO631" i="2" a="1"/>
  <c r="AO631" i="2" s="1"/>
  <c r="AO632" i="2" a="1"/>
  <c r="AO632" i="2" s="1"/>
  <c r="AO633" i="2" a="1"/>
  <c r="AO633" i="2" s="1"/>
  <c r="AO634" i="2" a="1"/>
  <c r="AO634" i="2" s="1"/>
  <c r="AO635" i="2" a="1"/>
  <c r="AO635" i="2"/>
  <c r="AO636" i="2" a="1"/>
  <c r="AO636" i="2" s="1"/>
  <c r="AO637" i="2" a="1"/>
  <c r="AO637" i="2" s="1"/>
  <c r="AO638" i="2" a="1"/>
  <c r="AO638" i="2"/>
  <c r="AO639" i="2" a="1"/>
  <c r="AO639" i="2" s="1"/>
  <c r="AO640" i="2" a="1"/>
  <c r="AO640" i="2" s="1"/>
  <c r="AO641" i="2" a="1"/>
  <c r="AO641" i="2" s="1"/>
  <c r="AO642" i="2" a="1"/>
  <c r="AO642" i="2" s="1"/>
  <c r="AO643" i="2" a="1"/>
  <c r="AO643" i="2"/>
  <c r="AO644" i="2" a="1"/>
  <c r="AO644" i="2" s="1"/>
  <c r="AO645" i="2" a="1"/>
  <c r="AO645" i="2" s="1"/>
  <c r="AO646" i="2" a="1"/>
  <c r="AO646" i="2"/>
  <c r="AO647" i="2" a="1"/>
  <c r="AO647" i="2" s="1"/>
  <c r="AO648" i="2" a="1"/>
  <c r="AO648" i="2" s="1"/>
  <c r="AO649" i="2" a="1"/>
  <c r="AO649" i="2" s="1"/>
  <c r="AO650" i="2" a="1"/>
  <c r="AO650" i="2" s="1"/>
  <c r="AO651" i="2" a="1"/>
  <c r="AO651" i="2"/>
  <c r="AO652" i="2" a="1"/>
  <c r="AO652" i="2" s="1"/>
  <c r="AO653" i="2" a="1"/>
  <c r="AO653" i="2" s="1"/>
  <c r="AO654" i="2" a="1"/>
  <c r="AO654" i="2"/>
  <c r="AO655" i="2" a="1"/>
  <c r="AO655" i="2" s="1"/>
  <c r="AO656" i="2" a="1"/>
  <c r="AO656" i="2" s="1"/>
  <c r="AO657" i="2" a="1"/>
  <c r="AO657" i="2" s="1"/>
  <c r="AO658" i="2" a="1"/>
  <c r="AO658" i="2" s="1"/>
  <c r="AO659" i="2" a="1"/>
  <c r="AO659" i="2"/>
  <c r="AO660" i="2" a="1"/>
  <c r="AO660" i="2" s="1"/>
  <c r="AO661" i="2" a="1"/>
  <c r="AO661" i="2" s="1"/>
  <c r="AO662" i="2" a="1"/>
  <c r="AO662" i="2"/>
  <c r="AO663" i="2" a="1"/>
  <c r="AO663" i="2" s="1"/>
  <c r="AO664" i="2" a="1"/>
  <c r="AO664" i="2"/>
  <c r="AO665" i="2" a="1"/>
  <c r="AO665" i="2" s="1"/>
  <c r="AO666" i="2" a="1"/>
  <c r="AO666" i="2" s="1"/>
  <c r="AO667" i="2" a="1"/>
  <c r="AO667" i="2"/>
  <c r="AO668" i="2" a="1"/>
  <c r="AO668" i="2"/>
  <c r="AO669" i="2" a="1"/>
  <c r="AO669" i="2" s="1"/>
  <c r="AO670" i="2" a="1"/>
  <c r="AO670" i="2" s="1"/>
  <c r="AO671" i="2" a="1"/>
  <c r="AO671" i="2"/>
  <c r="AO672" i="2" a="1"/>
  <c r="AO672" i="2"/>
  <c r="AO673" i="2" a="1"/>
  <c r="AO673" i="2" s="1"/>
  <c r="AO674" i="2" a="1"/>
  <c r="AO674" i="2"/>
  <c r="AO675" i="2" a="1"/>
  <c r="AO675" i="2" s="1"/>
  <c r="AO676" i="2" a="1"/>
  <c r="AO676" i="2"/>
  <c r="AO677" i="2" a="1"/>
  <c r="AO677" i="2" s="1"/>
  <c r="AO678" i="2" a="1"/>
  <c r="AO678" i="2"/>
  <c r="AO679" i="2" a="1"/>
  <c r="AO679" i="2" s="1"/>
  <c r="AO680" i="2" a="1"/>
  <c r="AO680" i="2"/>
  <c r="AO681" i="2" a="1"/>
  <c r="AO681" i="2" s="1"/>
  <c r="AO682" i="2" a="1"/>
  <c r="AO682" i="2"/>
  <c r="AO683" i="2" a="1"/>
  <c r="AO683" i="2" s="1"/>
  <c r="AO684" i="2" a="1"/>
  <c r="AO684" i="2"/>
  <c r="AO685" i="2" a="1"/>
  <c r="AO685" i="2" s="1"/>
  <c r="AO686" i="2" a="1"/>
  <c r="AO686" i="2" s="1"/>
  <c r="AO687" i="2" a="1"/>
  <c r="AO687" i="2"/>
  <c r="AO688" i="2" a="1"/>
  <c r="AO688" i="2"/>
  <c r="AO689" i="2" a="1"/>
  <c r="AO689" i="2" s="1"/>
  <c r="AO690" i="2" a="1"/>
  <c r="AO690" i="2"/>
  <c r="AO691" i="2" a="1"/>
  <c r="AO691" i="2"/>
  <c r="AO692" i="2" a="1"/>
  <c r="AO692" i="2"/>
  <c r="AO693" i="2" a="1"/>
  <c r="AO693" i="2" s="1"/>
  <c r="AO694" i="2" a="1"/>
  <c r="AO694" i="2"/>
  <c r="AO695" i="2" a="1"/>
  <c r="AO695" i="2" s="1"/>
  <c r="AO696" i="2" a="1"/>
  <c r="AO696" i="2"/>
  <c r="AO697" i="2" a="1"/>
  <c r="AO697" i="2" s="1"/>
  <c r="AO698" i="2" a="1"/>
  <c r="AO698" i="2" s="1"/>
  <c r="AO699" i="2" a="1"/>
  <c r="AO699" i="2"/>
  <c r="AO700" i="2" a="1"/>
  <c r="AO700" i="2"/>
  <c r="AO701" i="2" a="1"/>
  <c r="AO701" i="2" s="1"/>
  <c r="AO702" i="2" a="1"/>
  <c r="AO702" i="2" s="1"/>
  <c r="AO703" i="2" a="1"/>
  <c r="AO703" i="2"/>
  <c r="AO704" i="2" a="1"/>
  <c r="AO704" i="2"/>
  <c r="AO705" i="2" a="1"/>
  <c r="AO705" i="2" s="1"/>
  <c r="AO706" i="2" a="1"/>
  <c r="AO706" i="2" s="1"/>
  <c r="AO707" i="2" a="1"/>
  <c r="AO707" i="2" s="1"/>
  <c r="AO708" i="2" a="1"/>
  <c r="AO708" i="2"/>
  <c r="AO709" i="2" a="1"/>
  <c r="AO709" i="2" s="1"/>
  <c r="AO710" i="2" a="1"/>
  <c r="AO710" i="2"/>
  <c r="AO711" i="2" a="1"/>
  <c r="AO711" i="2" s="1"/>
  <c r="AO712" i="2" a="1"/>
  <c r="AO712" i="2"/>
  <c r="AO713" i="2" a="1"/>
  <c r="AO713" i="2" s="1"/>
  <c r="AO714" i="2" a="1"/>
  <c r="AO714" i="2"/>
  <c r="AO715" i="2" a="1"/>
  <c r="AO715" i="2"/>
  <c r="AO716" i="2" a="1"/>
  <c r="AO716" i="2"/>
  <c r="AO717" i="2" a="1"/>
  <c r="AO717" i="2" s="1"/>
  <c r="AO718" i="2" a="1"/>
  <c r="AO718" i="2" s="1"/>
  <c r="AO719" i="2" a="1"/>
  <c r="AO719" i="2"/>
  <c r="AO720" i="2" a="1"/>
  <c r="AO720" i="2"/>
  <c r="AO721" i="2" a="1"/>
  <c r="AO721" i="2" s="1"/>
  <c r="AO722" i="2" a="1"/>
  <c r="AO722" i="2" s="1"/>
  <c r="AO723" i="2" a="1"/>
  <c r="AO723" i="2"/>
  <c r="AO724" i="2" a="1"/>
  <c r="AO724" i="2"/>
  <c r="AO725" i="2" a="1"/>
  <c r="AO725" i="2" s="1"/>
  <c r="AO726" i="2" a="1"/>
  <c r="AO726" i="2"/>
  <c r="AO727" i="2" a="1"/>
  <c r="AO727" i="2" s="1"/>
  <c r="AO728" i="2" a="1"/>
  <c r="AO728" i="2"/>
  <c r="AO729" i="2" a="1"/>
  <c r="AO729" i="2" s="1"/>
  <c r="AO730" i="2" a="1"/>
  <c r="AO730" i="2" s="1"/>
  <c r="AO731" i="2" a="1"/>
  <c r="AO731" i="2" s="1"/>
  <c r="AO732" i="2" a="1"/>
  <c r="AO732" i="2"/>
  <c r="AO733" i="2" a="1"/>
  <c r="AO733" i="2" s="1"/>
  <c r="AO734" i="2" a="1"/>
  <c r="AO734" i="2" s="1"/>
  <c r="AO735" i="2" a="1"/>
  <c r="AO735" i="2"/>
  <c r="AO736" i="2" a="1"/>
  <c r="AO736" i="2"/>
  <c r="AO737" i="2" a="1"/>
  <c r="AO737" i="2" s="1"/>
  <c r="AO738" i="2" a="1"/>
  <c r="AO738" i="2"/>
  <c r="AO739" i="2" a="1"/>
  <c r="AO739" i="2" s="1"/>
  <c r="AO740" i="2" a="1"/>
  <c r="AO740" i="2"/>
  <c r="AO741" i="2" a="1"/>
  <c r="AO741" i="2" s="1"/>
  <c r="AO742" i="2" a="1"/>
  <c r="AO742" i="2"/>
  <c r="AO743" i="2" a="1"/>
  <c r="AO743" i="2" s="1"/>
  <c r="AO744" i="2" a="1"/>
  <c r="AO744" i="2"/>
  <c r="AO745" i="2" a="1"/>
  <c r="AO745" i="2" s="1"/>
  <c r="AO746" i="2" a="1"/>
  <c r="AO746" i="2"/>
  <c r="AO747" i="2" a="1"/>
  <c r="AO747" i="2" s="1"/>
  <c r="AO748" i="2" a="1"/>
  <c r="AO748" i="2"/>
  <c r="AO749" i="2" a="1"/>
  <c r="AO749" i="2" s="1"/>
  <c r="AO750" i="2" a="1"/>
  <c r="AO750" i="2" s="1"/>
  <c r="AO751" i="2" a="1"/>
  <c r="AO751" i="2"/>
  <c r="AO752" i="2" a="1"/>
  <c r="AO752" i="2"/>
  <c r="AO753" i="2" a="1"/>
  <c r="AO753" i="2" s="1"/>
  <c r="AO754" i="2" a="1"/>
  <c r="AO754" i="2"/>
  <c r="AO755" i="2" a="1"/>
  <c r="AO755" i="2"/>
  <c r="AO756" i="2" a="1"/>
  <c r="AO756" i="2"/>
  <c r="AO757" i="2" a="1"/>
  <c r="AO757" i="2" s="1"/>
  <c r="AO758" i="2" a="1"/>
  <c r="AO758" i="2"/>
  <c r="AO759" i="2" a="1"/>
  <c r="AO759" i="2" s="1"/>
  <c r="AO760" i="2" a="1"/>
  <c r="AO760" i="2"/>
  <c r="AO761" i="2" a="1"/>
  <c r="AO761" i="2" s="1"/>
  <c r="AO762" i="2" a="1"/>
  <c r="AO762" i="2" s="1"/>
  <c r="AO763" i="2" a="1"/>
  <c r="AO763" i="2" s="1"/>
  <c r="AO764" i="2" a="1"/>
  <c r="AO764" i="2"/>
  <c r="AO765" i="2" a="1"/>
  <c r="AO765" i="2" s="1"/>
  <c r="AO766" i="2" a="1"/>
  <c r="AO766" i="2" s="1"/>
  <c r="AO767" i="2" a="1"/>
  <c r="AO767" i="2"/>
  <c r="AO768" i="2" a="1"/>
  <c r="AO768" i="2"/>
  <c r="AO769" i="2" a="1"/>
  <c r="AO769" i="2" s="1"/>
  <c r="AO770" i="2" a="1"/>
  <c r="AO770" i="2" s="1"/>
  <c r="AO771" i="2" a="1"/>
  <c r="AO771" i="2" s="1"/>
  <c r="AO772" i="2" a="1"/>
  <c r="AO772" i="2"/>
  <c r="AO773" i="2" a="1"/>
  <c r="AO773" i="2" s="1"/>
  <c r="AO774" i="2" a="1"/>
  <c r="AO774" i="2"/>
  <c r="AO775" i="2" a="1"/>
  <c r="AO775" i="2" s="1"/>
  <c r="AO776" i="2" a="1"/>
  <c r="AO776" i="2"/>
  <c r="AO777" i="2" a="1"/>
  <c r="AO777" i="2" s="1"/>
  <c r="AO778" i="2" a="1"/>
  <c r="AO778" i="2"/>
  <c r="AO779" i="2" a="1"/>
  <c r="AO779" i="2"/>
  <c r="AO780" i="2" a="1"/>
  <c r="AO780" i="2"/>
  <c r="AO781" i="2" a="1"/>
  <c r="AO781" i="2" s="1"/>
  <c r="AO782" i="2" a="1"/>
  <c r="AO782" i="2" s="1"/>
  <c r="AO783" i="2" a="1"/>
  <c r="AO783" i="2"/>
  <c r="AO784" i="2" a="1"/>
  <c r="AO784" i="2"/>
  <c r="AO785" i="2" a="1"/>
  <c r="AO785" i="2" s="1"/>
  <c r="AO786" i="2" a="1"/>
  <c r="AO786" i="2"/>
  <c r="AO787" i="2" a="1"/>
  <c r="AO787" i="2"/>
  <c r="AO788" i="2" a="1"/>
  <c r="AO788" i="2"/>
  <c r="AO789" i="2" a="1"/>
  <c r="AO789" i="2" s="1"/>
  <c r="AO790" i="2" a="1"/>
  <c r="AO790" i="2"/>
  <c r="AO791" i="2" a="1"/>
  <c r="AO791" i="2" s="1"/>
  <c r="AO792" i="2" a="1"/>
  <c r="AO792" i="2"/>
  <c r="AO793" i="2" a="1"/>
  <c r="AO793" i="2" s="1"/>
  <c r="AO794" i="2" a="1"/>
  <c r="AO794" i="2" s="1"/>
  <c r="AO795" i="2" a="1"/>
  <c r="AO795" i="2"/>
  <c r="AO796" i="2" a="1"/>
  <c r="AO796" i="2"/>
  <c r="AO797" i="2" a="1"/>
  <c r="AO797" i="2" s="1"/>
  <c r="AO798" i="2" a="1"/>
  <c r="AO798" i="2" s="1"/>
  <c r="AO799" i="2" a="1"/>
  <c r="AO799" i="2"/>
  <c r="AO800" i="2" a="1"/>
  <c r="AO800" i="2"/>
  <c r="AO801" i="2" a="1"/>
  <c r="AO801" i="2" s="1"/>
  <c r="AO802" i="2" a="1"/>
  <c r="AO802" i="2"/>
  <c r="AO803" i="2" a="1"/>
  <c r="AO803" i="2" s="1"/>
  <c r="AO804" i="2" a="1"/>
  <c r="AO804" i="2"/>
  <c r="AO805" i="2" a="1"/>
  <c r="AO805" i="2" s="1"/>
  <c r="AO806" i="2" a="1"/>
  <c r="AO806" i="2"/>
  <c r="AO807" i="2" a="1"/>
  <c r="AO807" i="2" s="1"/>
  <c r="AO808" i="2" a="1"/>
  <c r="AO808" i="2"/>
  <c r="AO809" i="2" a="1"/>
  <c r="AO809" i="2" s="1"/>
  <c r="AO810" i="2" a="1"/>
  <c r="AO810" i="2"/>
  <c r="AO811" i="2" a="1"/>
  <c r="AO811" i="2" s="1"/>
  <c r="AO812" i="2" a="1"/>
  <c r="AO812" i="2"/>
  <c r="AO813" i="2" a="1"/>
  <c r="AO813" i="2" s="1"/>
  <c r="AO814" i="2" a="1"/>
  <c r="AO814" i="2" s="1"/>
  <c r="AO815" i="2" a="1"/>
  <c r="AO815" i="2"/>
  <c r="AO816" i="2" a="1"/>
  <c r="AO816" i="2"/>
  <c r="AO817" i="2" a="1"/>
  <c r="AO817" i="2" s="1"/>
  <c r="AO818" i="2" a="1"/>
  <c r="AO818" i="2" s="1"/>
  <c r="AO819" i="2" a="1"/>
  <c r="AO819" i="2"/>
  <c r="AO820" i="2" a="1"/>
  <c r="AO820" i="2"/>
  <c r="AO821" i="2" a="1"/>
  <c r="AO821" i="2" s="1"/>
  <c r="AO822" i="2" a="1"/>
  <c r="AO822" i="2"/>
  <c r="AO823" i="2" a="1"/>
  <c r="AO823" i="2" s="1"/>
  <c r="AO824" i="2" a="1"/>
  <c r="AO824" i="2"/>
  <c r="AO825" i="2" a="1"/>
  <c r="AO825" i="2" s="1"/>
  <c r="AO826" i="2" a="1"/>
  <c r="AO826" i="2" s="1"/>
  <c r="AO827" i="2" a="1"/>
  <c r="AO827" i="2"/>
  <c r="AO828" i="2" a="1"/>
  <c r="AO828" i="2"/>
  <c r="AO829" i="2" a="1"/>
  <c r="AO829" i="2" s="1"/>
  <c r="AO830" i="2" a="1"/>
  <c r="AO830" i="2" s="1"/>
  <c r="AO831" i="2" a="1"/>
  <c r="AO831" i="2"/>
  <c r="AO832" i="2" a="1"/>
  <c r="AO832" i="2"/>
  <c r="AO833" i="2" a="1"/>
  <c r="AO833" i="2" s="1"/>
  <c r="AO834" i="2" a="1"/>
  <c r="AO834" i="2" s="1"/>
  <c r="AO835" i="2" a="1"/>
  <c r="AO835" i="2" s="1"/>
  <c r="AO836" i="2" a="1"/>
  <c r="AO836" i="2"/>
  <c r="AO837" i="2" a="1"/>
  <c r="AO837" i="2" s="1"/>
  <c r="AO838" i="2" a="1"/>
  <c r="AO838" i="2"/>
  <c r="AO839" i="2" a="1"/>
  <c r="AO839" i="2" s="1"/>
  <c r="AO840" i="2" a="1"/>
  <c r="AO840" i="2"/>
  <c r="AO841" i="2" a="1"/>
  <c r="AO841" i="2" s="1"/>
  <c r="AO842" i="2" a="1"/>
  <c r="AO842" i="2"/>
  <c r="AO843" i="2" a="1"/>
  <c r="AO843" i="2"/>
  <c r="AO844" i="2" a="1"/>
  <c r="AO844" i="2"/>
  <c r="AO845" i="2" a="1"/>
  <c r="AO845" i="2" s="1"/>
  <c r="AO846" i="2" a="1"/>
  <c r="AO846" i="2" s="1"/>
  <c r="AO847" i="2" a="1"/>
  <c r="AO847" i="2"/>
  <c r="AO848" i="2" a="1"/>
  <c r="AO848" i="2"/>
  <c r="AO849" i="2" a="1"/>
  <c r="AO849" i="2" s="1"/>
  <c r="AO850" i="2" a="1"/>
  <c r="AO850" i="2" s="1"/>
  <c r="AO851" i="2" a="1"/>
  <c r="AO851" i="2"/>
  <c r="AO852" i="2" a="1"/>
  <c r="AO852" i="2"/>
  <c r="AO853" i="2" a="1"/>
  <c r="AO853" i="2" s="1"/>
  <c r="AO854" i="2" a="1"/>
  <c r="AO854" i="2"/>
  <c r="AO855" i="2" a="1"/>
  <c r="AO855" i="2" s="1"/>
  <c r="AO856" i="2" a="1"/>
  <c r="AO856" i="2"/>
  <c r="AO857" i="2" a="1"/>
  <c r="AO857" i="2" s="1"/>
  <c r="AO858" i="2" a="1"/>
  <c r="AO858" i="2" s="1"/>
  <c r="AO859" i="2" a="1"/>
  <c r="AO859" i="2"/>
  <c r="AO860" i="2" a="1"/>
  <c r="AO860" i="2"/>
  <c r="AO861" i="2" a="1"/>
  <c r="AO861" i="2" s="1"/>
  <c r="AO862" i="2" a="1"/>
  <c r="AO862" i="2" s="1"/>
  <c r="AO863" i="2" a="1"/>
  <c r="AO863" i="2"/>
  <c r="AO864" i="2" a="1"/>
  <c r="AO864" i="2"/>
  <c r="AO865" i="2" a="1"/>
  <c r="AO865" i="2" s="1"/>
  <c r="AO866" i="2" a="1"/>
  <c r="AO866" i="2"/>
  <c r="AO867" i="2" a="1"/>
  <c r="AO867" i="2" s="1"/>
  <c r="AO868" i="2" a="1"/>
  <c r="AO868" i="2"/>
  <c r="AO869" i="2" a="1"/>
  <c r="AO869" i="2" s="1"/>
  <c r="AO870" i="2" a="1"/>
  <c r="AO870" i="2"/>
  <c r="AO871" i="2" a="1"/>
  <c r="AO871" i="2" s="1"/>
  <c r="AO872" i="2" a="1"/>
  <c r="AO872" i="2"/>
  <c r="AO873" i="2" a="1"/>
  <c r="AO873" i="2" s="1"/>
  <c r="AO874" i="2" a="1"/>
  <c r="AO874" i="2"/>
  <c r="AO875" i="2" a="1"/>
  <c r="AO875" i="2" s="1"/>
  <c r="AO876" i="2" a="1"/>
  <c r="AO876" i="2"/>
  <c r="AO877" i="2" a="1"/>
  <c r="AO877" i="2" s="1"/>
  <c r="AO878" i="2" a="1"/>
  <c r="AO878" i="2" s="1"/>
  <c r="AO879" i="2" a="1"/>
  <c r="AO879" i="2"/>
  <c r="AO880" i="2" a="1"/>
  <c r="AO880" i="2"/>
  <c r="AO881" i="2" a="1"/>
  <c r="AO881" i="2" s="1"/>
  <c r="AO882" i="2" a="1"/>
  <c r="AO882" i="2"/>
  <c r="AO883" i="2" a="1"/>
  <c r="AO883" i="2"/>
  <c r="AO884" i="2" a="1"/>
  <c r="AO884" i="2"/>
  <c r="AO885" i="2" a="1"/>
  <c r="AO885" i="2" s="1"/>
  <c r="AO886" i="2" a="1"/>
  <c r="AO886" i="2"/>
  <c r="AO887" i="2" a="1"/>
  <c r="AO887" i="2" s="1"/>
  <c r="AO888" i="2" a="1"/>
  <c r="AO888" i="2"/>
  <c r="AO889" i="2" a="1"/>
  <c r="AO889" i="2" s="1"/>
  <c r="AO890" i="2" a="1"/>
  <c r="AO890" i="2" s="1"/>
  <c r="AO891" i="2" a="1"/>
  <c r="AO891" i="2" s="1"/>
  <c r="AO892" i="2" a="1"/>
  <c r="AO892" i="2"/>
  <c r="AO893" i="2" a="1"/>
  <c r="AO893" i="2" s="1"/>
  <c r="AO894" i="2" a="1"/>
  <c r="AO894" i="2" s="1"/>
  <c r="AO895" i="2" a="1"/>
  <c r="AO895" i="2"/>
  <c r="AO896" i="2" a="1"/>
  <c r="AO896" i="2"/>
  <c r="AO897" i="2" a="1"/>
  <c r="AO897" i="2" s="1"/>
  <c r="AO898" i="2" a="1"/>
  <c r="AO898" i="2" s="1"/>
  <c r="AO899" i="2" a="1"/>
  <c r="AO899" i="2" s="1"/>
  <c r="AO900" i="2" a="1"/>
  <c r="AO900" i="2"/>
  <c r="AO901" i="2" a="1"/>
  <c r="AO901" i="2" s="1"/>
  <c r="AO902" i="2" a="1"/>
  <c r="AO902" i="2"/>
  <c r="AO903" i="2" a="1"/>
  <c r="AO903" i="2" s="1"/>
  <c r="AO904" i="2" a="1"/>
  <c r="AO904" i="2"/>
  <c r="AO905" i="2" a="1"/>
  <c r="AO905" i="2" s="1"/>
  <c r="AO906" i="2" a="1"/>
  <c r="AO906" i="2"/>
  <c r="AO907" i="2" a="1"/>
  <c r="AO907" i="2"/>
  <c r="AO908" i="2" a="1"/>
  <c r="AO908" i="2"/>
  <c r="AO909" i="2" a="1"/>
  <c r="AO909" i="2" s="1"/>
  <c r="AO910" i="2" a="1"/>
  <c r="AO910" i="2" s="1"/>
  <c r="AO911" i="2" a="1"/>
  <c r="AO911" i="2" s="1"/>
  <c r="AO912" i="2" a="1"/>
  <c r="AO912" i="2"/>
  <c r="AO913" i="2" a="1"/>
  <c r="AO913" i="2" s="1"/>
  <c r="AO914" i="2" a="1"/>
  <c r="AO914" i="2"/>
  <c r="AO915" i="2" a="1"/>
  <c r="AO915" i="2"/>
  <c r="AO916" i="2" a="1"/>
  <c r="AO916" i="2"/>
  <c r="AO917" i="2" a="1"/>
  <c r="AO917" i="2" s="1"/>
  <c r="AO918" i="2" a="1"/>
  <c r="AO918" i="2"/>
  <c r="AO919" i="2" a="1"/>
  <c r="AO919" i="2" s="1"/>
  <c r="AO920" i="2" a="1"/>
  <c r="AO920" i="2"/>
  <c r="AO921" i="2" a="1"/>
  <c r="AO921" i="2" s="1"/>
  <c r="AO922" i="2" a="1"/>
  <c r="AO922" i="2" s="1"/>
  <c r="AO923" i="2" a="1"/>
  <c r="AO923" i="2"/>
  <c r="AO924" i="2" a="1"/>
  <c r="AO924" i="2"/>
  <c r="AO925" i="2" a="1"/>
  <c r="AO925" i="2" s="1"/>
  <c r="AO926" i="2" a="1"/>
  <c r="AO926" i="2" s="1"/>
  <c r="AO927" i="2" a="1"/>
  <c r="AO927" i="2"/>
  <c r="AO928" i="2" a="1"/>
  <c r="AO928" i="2"/>
  <c r="AO929" i="2" a="1"/>
  <c r="AO929" i="2" s="1"/>
  <c r="AO930" i="2" a="1"/>
  <c r="AO930" i="2"/>
  <c r="AO931" i="2" a="1"/>
  <c r="AO931" i="2" s="1"/>
  <c r="AO932" i="2" a="1"/>
  <c r="AO932" i="2"/>
  <c r="AO933" i="2" a="1"/>
  <c r="AO933" i="2" s="1"/>
  <c r="AO934" i="2" a="1"/>
  <c r="AO934" i="2"/>
  <c r="AO935" i="2" a="1"/>
  <c r="AO935" i="2"/>
  <c r="AO936" i="2" a="1"/>
  <c r="AO936" i="2"/>
  <c r="AO937" i="2" a="1"/>
  <c r="AO937" i="2" s="1"/>
  <c r="AO938" i="2" a="1"/>
  <c r="AO938" i="2"/>
  <c r="AO939" i="2" a="1"/>
  <c r="AO939" i="2"/>
  <c r="AO940" i="2" a="1"/>
  <c r="AO940" i="2" s="1"/>
  <c r="AO941" i="2" a="1"/>
  <c r="AO941" i="2" s="1"/>
  <c r="AO942" i="2" a="1"/>
  <c r="AO942" i="2" s="1"/>
  <c r="AO943" i="2" a="1"/>
  <c r="AO943" i="2"/>
  <c r="AO944" i="2" a="1"/>
  <c r="AO944" i="2"/>
  <c r="AO945" i="2" a="1"/>
  <c r="AO945" i="2" s="1"/>
  <c r="AO946" i="2" a="1"/>
  <c r="AO946" i="2" s="1"/>
  <c r="AO947" i="2" a="1"/>
  <c r="AO947" i="2"/>
  <c r="AO948" i="2" a="1"/>
  <c r="AO948" i="2" s="1"/>
  <c r="AO949" i="2" a="1"/>
  <c r="AO949" i="2" s="1"/>
  <c r="AO950" i="2" a="1"/>
  <c r="AO950" i="2"/>
  <c r="AO951" i="2" a="1"/>
  <c r="AO951" i="2" s="1"/>
  <c r="AO952" i="2" a="1"/>
  <c r="AO952" i="2"/>
  <c r="AO953" i="2" a="1"/>
  <c r="AO953" i="2" s="1"/>
  <c r="AO954" i="2" a="1"/>
  <c r="AO954" i="2" s="1"/>
  <c r="AO955" i="2" a="1"/>
  <c r="AO955" i="2"/>
  <c r="AO956" i="2" a="1"/>
  <c r="AO956" i="2"/>
  <c r="AO957" i="2" a="1"/>
  <c r="AO957" i="2" s="1"/>
  <c r="AO958" i="2" a="1"/>
  <c r="AO958" i="2"/>
  <c r="AO959" i="2" a="1"/>
  <c r="AO959" i="2"/>
  <c r="AO960" i="2" a="1"/>
  <c r="AO960" i="2" s="1"/>
  <c r="AO961" i="2" a="1"/>
  <c r="AO961" i="2" s="1"/>
  <c r="AO962" i="2" a="1"/>
  <c r="AO962" i="2" s="1"/>
  <c r="AO963" i="2" a="1"/>
  <c r="AO963" i="2" s="1"/>
  <c r="AO964" i="2" a="1"/>
  <c r="AO964" i="2" s="1"/>
  <c r="AO965" i="2" a="1"/>
  <c r="AO965" i="2" s="1"/>
  <c r="AO966" i="2" a="1"/>
  <c r="AO966" i="2"/>
  <c r="AO967" i="2" a="1"/>
  <c r="AO967" i="2" s="1"/>
  <c r="AO968" i="2" a="1"/>
  <c r="AO968" i="2"/>
  <c r="AO969" i="2" a="1"/>
  <c r="AO969" i="2" s="1"/>
  <c r="AO970" i="2" a="1"/>
  <c r="AO970" i="2"/>
  <c r="AO971" i="2" a="1"/>
  <c r="AO971" i="2" s="1"/>
  <c r="AO972" i="2" a="1"/>
  <c r="AO972" i="2" s="1"/>
  <c r="AO973" i="2" a="1"/>
  <c r="AO973" i="2" s="1"/>
  <c r="AO974" i="2" a="1"/>
  <c r="AO974" i="2" s="1"/>
  <c r="AO975" i="2" a="1"/>
  <c r="AO975" i="2"/>
  <c r="AO976" i="2" a="1"/>
  <c r="AO976" i="2" s="1"/>
  <c r="AO977" i="2" a="1"/>
  <c r="AO977" i="2" s="1"/>
  <c r="AO978" i="2" a="1"/>
  <c r="AO978" i="2"/>
  <c r="AO979" i="2" a="1"/>
  <c r="AO979" i="2"/>
  <c r="AO980" i="2" a="1"/>
  <c r="AO980" i="2"/>
  <c r="AO981" i="2" a="1"/>
  <c r="AO981" i="2" s="1"/>
  <c r="AO982" i="2" a="1"/>
  <c r="AO982" i="2"/>
  <c r="AO983" i="2" a="1"/>
  <c r="AO983" i="2" s="1"/>
  <c r="AO984" i="2" a="1"/>
  <c r="AO984" i="2" s="1"/>
  <c r="AO985" i="2" a="1"/>
  <c r="AO985" i="2" s="1"/>
  <c r="AO986" i="2" a="1"/>
  <c r="AO986" i="2" s="1"/>
  <c r="AO987" i="2" a="1"/>
  <c r="AO987" i="2" s="1"/>
  <c r="AO988" i="2" a="1"/>
  <c r="AO988" i="2"/>
  <c r="AO989" i="2" a="1"/>
  <c r="AO989" i="2" s="1"/>
  <c r="AO990" i="2" a="1"/>
  <c r="AO990" i="2"/>
  <c r="AO991" i="2" a="1"/>
  <c r="AO991" i="2"/>
  <c r="AO992" i="2" a="1"/>
  <c r="AO992" i="2" s="1"/>
  <c r="AO993" i="2" a="1"/>
  <c r="AO993" i="2" s="1"/>
  <c r="AO994" i="2" a="1"/>
  <c r="AO994" i="2"/>
  <c r="AO995" i="2" a="1"/>
  <c r="AO995" i="2" s="1"/>
  <c r="AO996" i="2" a="1"/>
  <c r="AO996" i="2"/>
  <c r="AO997" i="2" a="1"/>
  <c r="AO997" i="2" s="1"/>
  <c r="AO998" i="2" a="1"/>
  <c r="AO998" i="2" s="1"/>
  <c r="AO999" i="2" a="1"/>
  <c r="AO999" i="2"/>
  <c r="AO1000" i="2" a="1"/>
  <c r="AO1000" i="2"/>
  <c r="AO1001" i="2" a="1"/>
  <c r="AO1001" i="2" s="1"/>
  <c r="AO1002" i="2" a="1"/>
  <c r="AO1002" i="2"/>
  <c r="AO1003" i="2" a="1"/>
  <c r="AO1003" i="2"/>
  <c r="AO1004" i="2" a="1"/>
  <c r="AO1004" i="2" s="1"/>
  <c r="AO1005" i="2" a="1"/>
  <c r="AO1005" i="2" s="1"/>
  <c r="AO1006" i="2" a="1"/>
  <c r="AO1006" i="2" s="1"/>
  <c r="AO1007" i="2" a="1"/>
  <c r="AO1007" i="2" s="1"/>
  <c r="AO1008" i="2" a="1"/>
  <c r="AO1008" i="2" s="1"/>
  <c r="AO1009" i="2" a="1"/>
  <c r="AO1009" i="2" s="1"/>
  <c r="AO1010" i="2" a="1"/>
  <c r="AO1010" i="2" s="1"/>
  <c r="AO1011" i="2" a="1"/>
  <c r="AO1011" i="2"/>
  <c r="AO1012" i="2" a="1"/>
  <c r="AO1012" i="2" s="1"/>
  <c r="AO1013" i="2" a="1"/>
  <c r="AO1013" i="2" s="1"/>
  <c r="AO1014" i="2" a="1"/>
  <c r="AO1014" i="2"/>
  <c r="AO1015" i="2" a="1"/>
  <c r="AO1015" i="2" s="1"/>
  <c r="AO1016" i="2" a="1"/>
  <c r="AO1016" i="2"/>
  <c r="AO1017" i="2" a="1"/>
  <c r="AO1017" i="2" s="1"/>
  <c r="AO1018" i="2" a="1"/>
  <c r="AO1018" i="2" s="1"/>
  <c r="AO1019" i="2" a="1"/>
  <c r="AO1019" i="2"/>
  <c r="AO1020" i="2" a="1"/>
  <c r="AO1020" i="2"/>
  <c r="AO1021" i="2" a="1"/>
  <c r="AO1021" i="2" s="1"/>
  <c r="AO1022" i="2" a="1"/>
  <c r="AO1022" i="2"/>
  <c r="AO1023" i="2" a="1"/>
  <c r="AO1023" i="2"/>
  <c r="AO1024" i="2" a="1"/>
  <c r="AO1024" i="2" s="1"/>
  <c r="AO1025" i="2" a="1"/>
  <c r="AO1025" i="2" s="1"/>
  <c r="AO1026" i="2" a="1"/>
  <c r="AO1026" i="2"/>
  <c r="AO1027" i="2" a="1"/>
  <c r="AO1027" i="2" s="1"/>
  <c r="AO1028" i="2" a="1"/>
  <c r="AO1028" i="2" s="1"/>
  <c r="AO1029" i="2" a="1"/>
  <c r="AO1029" i="2" s="1"/>
  <c r="AO1030" i="2" a="1"/>
  <c r="AO1030" i="2"/>
  <c r="AO1031" i="2" a="1"/>
  <c r="AO1031" i="2"/>
  <c r="AO1032" i="2" a="1"/>
  <c r="AO1032" i="2"/>
  <c r="AO1033" i="2" a="1"/>
  <c r="AO1033" i="2" s="1"/>
  <c r="AO1034" i="2" a="1"/>
  <c r="AO1034" i="2"/>
  <c r="AO1035" i="2" a="1"/>
  <c r="AO1035" i="2" s="1"/>
  <c r="AO1036" i="2" a="1"/>
  <c r="AO1036" i="2" s="1"/>
  <c r="AO1037" i="2" a="1"/>
  <c r="AO1037" i="2" s="1"/>
  <c r="AO1038" i="2" a="1"/>
  <c r="AO1038" i="2" s="1"/>
  <c r="AO1039" i="2" a="1"/>
  <c r="AO1039" i="2" s="1"/>
  <c r="AO1040" i="2" a="1"/>
  <c r="AO1040" i="2"/>
  <c r="AO1041" i="2" a="1"/>
  <c r="AO1041" i="2" s="1"/>
  <c r="AO1042" i="2" a="1"/>
  <c r="AO1042" i="2"/>
  <c r="AO1043" i="2" a="1"/>
  <c r="AO1043" i="2"/>
  <c r="AO1044" i="2" a="1"/>
  <c r="AO1044" i="2"/>
  <c r="AO1045" i="2" a="1"/>
  <c r="AO1045" i="2" s="1"/>
  <c r="AO1046" i="2" a="1"/>
  <c r="AO1046" i="2"/>
  <c r="AO1047" i="2" a="1"/>
  <c r="AO1047" i="2" s="1"/>
  <c r="AO1048" i="2" a="1"/>
  <c r="AO1048" i="2" s="1"/>
  <c r="AO1049" i="2" a="1"/>
  <c r="AO1049" i="2" s="1"/>
  <c r="AO1050" i="2" a="1"/>
  <c r="AO1050" i="2" s="1"/>
  <c r="AO1051" i="2" a="1"/>
  <c r="AO1051" i="2" s="1"/>
  <c r="AO1052" i="2" a="1"/>
  <c r="AO1052" i="2"/>
  <c r="AO1053" i="2" a="1"/>
  <c r="AO1053" i="2" s="1"/>
  <c r="AO1054" i="2" a="1"/>
  <c r="AO1054" i="2" s="1"/>
  <c r="AO1055" i="2" a="1"/>
  <c r="AO1055" i="2"/>
  <c r="AO1056" i="2" a="1"/>
  <c r="AO1056" i="2" s="1"/>
  <c r="AO1057" i="2" a="1"/>
  <c r="AO1057" i="2" s="1"/>
  <c r="AO1058" i="2" a="1"/>
  <c r="AO1058" i="2" s="1"/>
  <c r="AO1059" i="2" a="1"/>
  <c r="AO1059" i="2" s="1"/>
  <c r="AO1060" i="2" a="1"/>
  <c r="AO1060" i="2"/>
  <c r="AO1061" i="2" a="1"/>
  <c r="AO1061" i="2" s="1"/>
  <c r="AO1062" i="2" a="1"/>
  <c r="AO1062" i="2"/>
  <c r="AO1063" i="2" a="1"/>
  <c r="AO1063" i="2" s="1"/>
  <c r="AO1064" i="2" a="1"/>
  <c r="AO1064" i="2"/>
  <c r="AO1065" i="2" a="1"/>
  <c r="AO1065" i="2" s="1"/>
  <c r="AO1066" i="2" a="1"/>
  <c r="AO1066" i="2"/>
  <c r="AO1067" i="2" a="1"/>
  <c r="AO1067" i="2"/>
  <c r="AO1068" i="2" a="1"/>
  <c r="AO1068" i="2" s="1"/>
  <c r="AO1069" i="2" a="1"/>
  <c r="AO1069" i="2" s="1"/>
  <c r="AO1070" i="2" a="1"/>
  <c r="AO1070" i="2" s="1"/>
  <c r="AO1071" i="2" a="1"/>
  <c r="AO1071" i="2"/>
  <c r="AO1072" i="2" a="1"/>
  <c r="AO1072" i="2"/>
  <c r="AO1073" i="2" a="1"/>
  <c r="AO1073" i="2" s="1"/>
  <c r="AO1074" i="2" a="1"/>
  <c r="AO1074" i="2" s="1"/>
  <c r="AO1075" i="2" a="1"/>
  <c r="AO1075" i="2"/>
  <c r="AO1076" i="2" a="1"/>
  <c r="AO1076" i="2" s="1"/>
  <c r="AO1077" i="2" a="1"/>
  <c r="AO1077" i="2" s="1"/>
  <c r="AO1078" i="2" a="1"/>
  <c r="AO1078" i="2"/>
  <c r="AO1079" i="2" a="1"/>
  <c r="AO1079" i="2" s="1"/>
  <c r="AO1080" i="2" a="1"/>
  <c r="AO1080" i="2"/>
  <c r="AO1081" i="2" a="1"/>
  <c r="AO1081" i="2" s="1"/>
  <c r="AO1082" i="2" a="1"/>
  <c r="AO1082" i="2" s="1"/>
  <c r="AO1083" i="2" a="1"/>
  <c r="AO1083" i="2"/>
  <c r="AO1084" i="2" a="1"/>
  <c r="AO1084" i="2"/>
  <c r="AO1085" i="2" a="1"/>
  <c r="AO1085" i="2" s="1"/>
  <c r="AO1086" i="2" a="1"/>
  <c r="AO1086" i="2"/>
  <c r="AO1087" i="2" a="1"/>
  <c r="AO1087" i="2"/>
  <c r="AO1088" i="2" a="1"/>
  <c r="AO1088" i="2" s="1"/>
  <c r="AO1089" i="2" a="1"/>
  <c r="AO1089" i="2" s="1"/>
  <c r="AO1090" i="2" a="1"/>
  <c r="AO1090" i="2" s="1"/>
  <c r="AO1091" i="2" a="1"/>
  <c r="AO1091" i="2" s="1"/>
  <c r="AO1092" i="2" a="1"/>
  <c r="AO1092" i="2" s="1"/>
  <c r="AO1093" i="2" a="1"/>
  <c r="AO1093" i="2" s="1"/>
  <c r="AO1094" i="2" a="1"/>
  <c r="AO1094" i="2" s="1"/>
  <c r="AO1095" i="2" a="1"/>
  <c r="AO1095" i="2" s="1"/>
  <c r="AO1096" i="2" a="1"/>
  <c r="AO1096" i="2"/>
  <c r="AO1097" i="2" a="1"/>
  <c r="AO1097" i="2" s="1"/>
  <c r="AO1098" i="2" a="1"/>
  <c r="AO1098" i="2"/>
  <c r="AO1099" i="2" a="1"/>
  <c r="AO1099" i="2" s="1"/>
  <c r="AO1100" i="2" a="1"/>
  <c r="AO1100" i="2" s="1"/>
  <c r="AO1101" i="2" a="1"/>
  <c r="AO1101" i="2"/>
  <c r="AO1102" i="2" a="1"/>
  <c r="AO1102" i="2"/>
  <c r="AO1103" i="2" a="1"/>
  <c r="AO1103" i="2"/>
  <c r="AO1104" i="2" a="1"/>
  <c r="AO1104" i="2" s="1"/>
  <c r="AO1105" i="2" a="1"/>
  <c r="AO1105" i="2"/>
  <c r="AO1106" i="2" a="1"/>
  <c r="AO1106" i="2"/>
  <c r="AO1107" i="2" a="1"/>
  <c r="AO1107" i="2"/>
  <c r="AO1108" i="2" a="1"/>
  <c r="AO1108" i="2" s="1"/>
  <c r="AO1109" i="2" a="1"/>
  <c r="AO1109" i="2" s="1"/>
  <c r="AO1110" i="2" a="1"/>
  <c r="AO1110" i="2"/>
  <c r="AO1111" i="2" a="1"/>
  <c r="AO1111" i="2"/>
  <c r="AO1112" i="2" a="1"/>
  <c r="AO1112" i="2" s="1"/>
  <c r="AO1113" i="2" a="1"/>
  <c r="AO1113" i="2" s="1"/>
  <c r="AO1114" i="2" a="1"/>
  <c r="AO1114" i="2"/>
  <c r="AO1115" i="2" a="1"/>
  <c r="AO1115" i="2" s="1"/>
  <c r="AO1116" i="2" a="1"/>
  <c r="AO1116" i="2" s="1"/>
  <c r="AO1117" i="2" a="1"/>
  <c r="AO1117" i="2"/>
  <c r="AO1118" i="2" a="1"/>
  <c r="AO1118" i="2"/>
  <c r="AO1119" i="2" a="1"/>
  <c r="AO1119" i="2"/>
  <c r="AO1120" i="2" a="1"/>
  <c r="AO1120" i="2" s="1"/>
  <c r="AO1121" i="2" a="1"/>
  <c r="AO1121" i="2"/>
  <c r="AO1122" i="2" a="1"/>
  <c r="AO1122" i="2"/>
  <c r="AO1123" i="2" a="1"/>
  <c r="AO1123" i="2"/>
  <c r="AO1124" i="2" a="1"/>
  <c r="AO1124" i="2" s="1"/>
  <c r="AO1125" i="2" a="1"/>
  <c r="AO1125" i="2"/>
  <c r="AO1126" i="2" a="1"/>
  <c r="AO1126" i="2"/>
  <c r="AO1127" i="2" a="1"/>
  <c r="AO1127" i="2" s="1"/>
  <c r="AO1128" i="2" a="1"/>
  <c r="AO1128" i="2" s="1"/>
  <c r="AO1129" i="2" a="1"/>
  <c r="AO1129" i="2" s="1"/>
  <c r="AO1130" i="2" a="1"/>
  <c r="AO1130" i="2"/>
  <c r="AO1131" i="2" a="1"/>
  <c r="AO1131" i="2" s="1"/>
  <c r="AO1132" i="2" a="1"/>
  <c r="AO1132" i="2" s="1"/>
  <c r="AO1133" i="2" a="1"/>
  <c r="AO1133" i="2"/>
  <c r="AO1134" i="2" a="1"/>
  <c r="AO1134" i="2"/>
  <c r="AO1135" i="2" a="1"/>
  <c r="AO1135" i="2" s="1"/>
  <c r="AO1136" i="2" a="1"/>
  <c r="AO1136" i="2" s="1"/>
  <c r="AO1137" i="2" a="1"/>
  <c r="AO1137" i="2"/>
  <c r="AO1138" i="2" a="1"/>
  <c r="AO1138" i="2"/>
  <c r="AO1139" i="2" a="1"/>
  <c r="AO1139" i="2"/>
  <c r="AO1140" i="2" a="1"/>
  <c r="AO1140" i="2" s="1"/>
  <c r="AO1141" i="2" a="1"/>
  <c r="AO1141" i="2" s="1"/>
  <c r="AO1142" i="2" a="1"/>
  <c r="AO1142" i="2"/>
  <c r="AO1143" i="2" a="1"/>
  <c r="AO1143" i="2"/>
  <c r="AO1144" i="2" a="1"/>
  <c r="AO1144" i="2" s="1"/>
  <c r="AO1145" i="2" a="1"/>
  <c r="AO1145" i="2" s="1"/>
  <c r="AO1146" i="2" a="1"/>
  <c r="AO1146" i="2"/>
  <c r="AO1147" i="2" a="1"/>
  <c r="AO1147" i="2" s="1"/>
  <c r="AO1148" i="2" a="1"/>
  <c r="AO1148" i="2" s="1"/>
  <c r="AO1149" i="2" a="1"/>
  <c r="AO1149" i="2" s="1"/>
  <c r="AO1150" i="2" a="1"/>
  <c r="AO1150" i="2"/>
  <c r="AO1151" i="2" a="1"/>
  <c r="AO1151" i="2"/>
  <c r="AO1152" i="2" a="1"/>
  <c r="AO1152" i="2" s="1"/>
  <c r="AO1153" i="2" a="1"/>
  <c r="AO1153" i="2"/>
  <c r="AO1154" i="2" a="1"/>
  <c r="AO1154" i="2"/>
  <c r="AO1155" i="2" a="1"/>
  <c r="AO1155" i="2"/>
  <c r="AO1156" i="2" a="1"/>
  <c r="AO1156" i="2" s="1"/>
  <c r="AO1157" i="2" a="1"/>
  <c r="AO1157" i="2"/>
  <c r="AO1158" i="2" a="1"/>
  <c r="AO1158" i="2" s="1"/>
  <c r="AO1159" i="2" a="1"/>
  <c r="AO1159" i="2" s="1"/>
  <c r="AO1160" i="2" a="1"/>
  <c r="AO1160" i="2" s="1"/>
  <c r="AO1161" i="2" a="1"/>
  <c r="AO1161" i="2" s="1"/>
  <c r="AO1162" i="2" a="1"/>
  <c r="AO1162" i="2"/>
  <c r="AO1163" i="2" a="1"/>
  <c r="AO1163" i="2" s="1"/>
  <c r="AO1164" i="2" a="1"/>
  <c r="AO1164" i="2" s="1"/>
  <c r="AO1165" i="2" a="1"/>
  <c r="AO1165" i="2"/>
  <c r="AO1166" i="2" a="1"/>
  <c r="AO1166" i="2"/>
  <c r="AO1167" i="2" a="1"/>
  <c r="AO1167" i="2"/>
  <c r="AO1168" i="2" a="1"/>
  <c r="AO1168" i="2" s="1"/>
  <c r="AO1169" i="2" a="1"/>
  <c r="AO1169" i="2"/>
  <c r="AO1170" i="2" a="1"/>
  <c r="AO1170" i="2" s="1"/>
  <c r="AO1171" i="2" a="1"/>
  <c r="AO1171" i="2"/>
  <c r="AO1172" i="2" a="1"/>
  <c r="AO1172" i="2" s="1"/>
  <c r="AO1173" i="2" a="1"/>
  <c r="AO1173" i="2" s="1"/>
  <c r="AO1174" i="2" a="1"/>
  <c r="AO1174" i="2"/>
  <c r="AO1175" i="2" a="1"/>
  <c r="AO1175" i="2"/>
  <c r="AO1176" i="2" a="1"/>
  <c r="AO1176" i="2" s="1"/>
  <c r="AO1177" i="2" a="1"/>
  <c r="AO1177" i="2" s="1"/>
  <c r="AO1178" i="2" a="1"/>
  <c r="AO1178" i="2"/>
  <c r="AO1179" i="2" a="1"/>
  <c r="AO1179" i="2" s="1"/>
  <c r="AO1180" i="2" a="1"/>
  <c r="AO1180" i="2" s="1"/>
  <c r="AO1181" i="2" a="1"/>
  <c r="AO1181" i="2"/>
  <c r="AO1182" i="2" a="1"/>
  <c r="AO1182" i="2" s="1"/>
  <c r="AO1183" i="2" a="1"/>
  <c r="AO1183" i="2"/>
  <c r="AO1184" i="2" a="1"/>
  <c r="AO1184" i="2" s="1"/>
  <c r="AO1185" i="2" a="1"/>
  <c r="AO1185" i="2"/>
  <c r="AO1186" i="2" a="1"/>
  <c r="AO1186" i="2" s="1"/>
  <c r="AO1187" i="2" a="1"/>
  <c r="AO1187" i="2"/>
  <c r="AO1188" i="2" a="1"/>
  <c r="AO1188" i="2" s="1"/>
  <c r="AO1189" i="2" a="1"/>
  <c r="AO1189" i="2"/>
  <c r="AO1190" i="2" a="1"/>
  <c r="AO1190" i="2" s="1"/>
  <c r="AO1191" i="2" a="1"/>
  <c r="AO1191" i="2" s="1"/>
  <c r="AO1192" i="2" a="1"/>
  <c r="AO1192" i="2" s="1"/>
  <c r="AO1193" i="2" a="1"/>
  <c r="AO1193" i="2" s="1"/>
  <c r="AO1194" i="2" a="1"/>
  <c r="AO1194" i="2"/>
  <c r="AO1195" i="2" a="1"/>
  <c r="AO1195" i="2" s="1"/>
  <c r="AO1196" i="2" a="1"/>
  <c r="AO1196" i="2" s="1"/>
  <c r="AO1197" i="2" a="1"/>
  <c r="AO1197" i="2"/>
  <c r="AO1198" i="2" a="1"/>
  <c r="AO1198" i="2"/>
  <c r="AO1199" i="2" a="1"/>
  <c r="AO1199" i="2" s="1"/>
  <c r="AO1200" i="2" a="1"/>
  <c r="AO1200" i="2" s="1"/>
  <c r="AO1201" i="2" a="1"/>
  <c r="AO1201" i="2"/>
  <c r="AO1202" i="2" a="1"/>
  <c r="AO1202" i="2" s="1"/>
  <c r="AO1203" i="2" a="1"/>
  <c r="AO1203" i="2"/>
  <c r="AO1204" i="2" a="1"/>
  <c r="AO1204" i="2" s="1"/>
  <c r="AO1205" i="2" a="1"/>
  <c r="AO1205" i="2" s="1"/>
  <c r="AO1206" i="2" a="1"/>
  <c r="AO1206" i="2"/>
  <c r="AO1207" i="2" a="1"/>
  <c r="AO1207" i="2"/>
  <c r="AO1208" i="2" a="1"/>
  <c r="AO1208" i="2" s="1"/>
  <c r="AO1209" i="2" a="1"/>
  <c r="AO1209" i="2" s="1"/>
  <c r="AO1210" i="2" a="1"/>
  <c r="AO1210" i="2"/>
  <c r="AO1211" i="2" a="1"/>
  <c r="AO1211" i="2" s="1"/>
  <c r="AO1212" i="2" a="1"/>
  <c r="AO1212" i="2" s="1"/>
  <c r="AO1213" i="2" a="1"/>
  <c r="AO1213" i="2" s="1"/>
  <c r="AO1214" i="2" a="1"/>
  <c r="AO1214" i="2" s="1"/>
  <c r="AO1215" i="2" a="1"/>
  <c r="AO1215" i="2"/>
  <c r="AO1216" i="2" a="1"/>
  <c r="AO1216" i="2" s="1"/>
  <c r="AO1217" i="2" a="1"/>
  <c r="AO1217" i="2"/>
  <c r="AO1218" i="2" a="1"/>
  <c r="AO1218" i="2" s="1"/>
  <c r="AO1219" i="2" a="1"/>
  <c r="AO1219" i="2"/>
  <c r="AO1220" i="2" a="1"/>
  <c r="AO1220" i="2" s="1"/>
  <c r="AO1221" i="2" a="1"/>
  <c r="AO1221" i="2"/>
  <c r="AO1222" i="2" a="1"/>
  <c r="AO1222" i="2"/>
  <c r="AO1223" i="2" a="1"/>
  <c r="AO1223" i="2" s="1"/>
  <c r="AO1224" i="2" a="1"/>
  <c r="AO1224" i="2" s="1"/>
  <c r="AO1225" i="2" a="1"/>
  <c r="AO1225" i="2" s="1"/>
  <c r="AO1226" i="2" a="1"/>
  <c r="AO1226" i="2"/>
  <c r="AO1227" i="2" a="1"/>
  <c r="AO1227" i="2" s="1"/>
  <c r="AO1228" i="2" a="1"/>
  <c r="AO1228" i="2" s="1"/>
  <c r="AO1229" i="2" a="1"/>
  <c r="AO1229" i="2"/>
  <c r="AO1230" i="2" a="1"/>
  <c r="AO1230" i="2"/>
  <c r="AO1231" i="2" a="1"/>
  <c r="AO1231" i="2" s="1"/>
  <c r="AO1232" i="2" a="1"/>
  <c r="AO1232" i="2" s="1"/>
  <c r="AO1233" i="2" a="1"/>
  <c r="AO1233" i="2"/>
  <c r="AO1234" i="2" a="1"/>
  <c r="AO1234" i="2" s="1"/>
  <c r="AO1235" i="2" a="1"/>
  <c r="AO1235" i="2"/>
  <c r="AO1236" i="2" a="1"/>
  <c r="AO1236" i="2" s="1"/>
  <c r="AO1237" i="2" a="1"/>
  <c r="AO1237" i="2" s="1"/>
  <c r="AO1238" i="2" a="1"/>
  <c r="AO1238" i="2"/>
  <c r="AO1239" i="2" a="1"/>
  <c r="AO1239" i="2"/>
  <c r="AO1240" i="2" a="1"/>
  <c r="AO1240" i="2" s="1"/>
  <c r="AO1241" i="2" a="1"/>
  <c r="AO1241" i="2" s="1"/>
  <c r="AO1242" i="2" a="1"/>
  <c r="AO1242" i="2"/>
  <c r="AO1243" i="2" a="1"/>
  <c r="AO1243" i="2" s="1"/>
  <c r="AO1244" i="2" a="1"/>
  <c r="AO1244" i="2" s="1"/>
  <c r="AO1245" i="2" a="1"/>
  <c r="AO1245" i="2" s="1"/>
  <c r="AO1246" i="2" a="1"/>
  <c r="AO1246" i="2" s="1"/>
  <c r="AO1247" i="2" a="1"/>
  <c r="AO1247" i="2"/>
  <c r="AO1248" i="2" a="1"/>
  <c r="AO1248" i="2" s="1"/>
  <c r="AO1249" i="2" a="1"/>
  <c r="AO1249" i="2"/>
  <c r="AO1250" i="2" a="1"/>
  <c r="AO1250" i="2" s="1"/>
  <c r="AO1251" i="2" a="1"/>
  <c r="AO1251" i="2"/>
  <c r="AO1252" i="2" a="1"/>
  <c r="AO1252" i="2" s="1"/>
  <c r="AO1253" i="2" a="1"/>
  <c r="AO1253" i="2"/>
  <c r="AO1254" i="2" a="1"/>
  <c r="AO1254" i="2"/>
  <c r="AO1255" i="2" a="1"/>
  <c r="AO1255" i="2" s="1"/>
  <c r="AO1256" i="2" a="1"/>
  <c r="AO1256" i="2" s="1"/>
  <c r="AO1257" i="2" a="1"/>
  <c r="AO1257" i="2" s="1"/>
  <c r="AO1258" i="2" a="1"/>
  <c r="AO1258" i="2"/>
  <c r="AO1259" i="2" a="1"/>
  <c r="AO1259" i="2" s="1"/>
  <c r="AO1260" i="2" a="1"/>
  <c r="AO1260" i="2" s="1"/>
  <c r="AO1261" i="2" a="1"/>
  <c r="AO1261" i="2"/>
  <c r="AO1262" i="2" a="1"/>
  <c r="AO1262" i="2"/>
  <c r="AO1263" i="2" a="1"/>
  <c r="AO1263" i="2"/>
  <c r="AO1264" i="2" a="1"/>
  <c r="AO1264" i="2" s="1"/>
  <c r="AO1265" i="2" a="1"/>
  <c r="AO1265" i="2"/>
  <c r="AO1266" i="2" a="1"/>
  <c r="AO1266" i="2" s="1"/>
  <c r="AO1267" i="2" a="1"/>
  <c r="AO1267" i="2"/>
  <c r="AO1268" i="2" a="1"/>
  <c r="AO1268" i="2" s="1"/>
  <c r="AO1269" i="2" a="1"/>
  <c r="AO1269" i="2" s="1"/>
  <c r="AO1270" i="2" a="1"/>
  <c r="AO1270" i="2"/>
  <c r="AO1271" i="2" a="1"/>
  <c r="AO1271" i="2"/>
  <c r="AO1272" i="2" a="1"/>
  <c r="AO1272" i="2" s="1"/>
  <c r="AO1273" i="2" a="1"/>
  <c r="AO1273" i="2" s="1"/>
  <c r="AO1274" i="2" a="1"/>
  <c r="AO1274" i="2"/>
  <c r="AO1275" i="2" a="1"/>
  <c r="AO1275" i="2" s="1"/>
  <c r="AO1276" i="2" a="1"/>
  <c r="AO1276" i="2"/>
  <c r="AO1277" i="2" a="1"/>
  <c r="AO1277" i="2" s="1"/>
  <c r="AO1278" i="2" a="1"/>
  <c r="AO1278" i="2"/>
  <c r="AO1279" i="2" a="1"/>
  <c r="AO1279" i="2" s="1"/>
  <c r="AO1280" i="2" a="1"/>
  <c r="AO1280" i="2"/>
  <c r="AO1281" i="2" a="1"/>
  <c r="AO1281" i="2" s="1"/>
  <c r="AO1282" i="2" a="1"/>
  <c r="AO1282" i="2"/>
  <c r="AO1283" i="2" a="1"/>
  <c r="AO1283" i="2" s="1"/>
  <c r="AO1284" i="2" a="1"/>
  <c r="AO1284" i="2"/>
  <c r="AO1285" i="2" a="1"/>
  <c r="AO1285" i="2" s="1"/>
  <c r="AO1286" i="2" a="1"/>
  <c r="AO1286" i="2"/>
  <c r="AO1287" i="2" a="1"/>
  <c r="AO1287" i="2" s="1"/>
  <c r="AO1288" i="2" a="1"/>
  <c r="AO1288" i="2"/>
  <c r="AO1289" i="2" a="1"/>
  <c r="AO1289" i="2" s="1"/>
  <c r="AO1290" i="2" a="1"/>
  <c r="AO1290" i="2"/>
  <c r="AO1291" i="2" a="1"/>
  <c r="AO1291" i="2" s="1"/>
  <c r="AO1292" i="2" a="1"/>
  <c r="AO1292" i="2"/>
  <c r="AO1293" i="2" a="1"/>
  <c r="AO1293" i="2" s="1"/>
  <c r="AO1294" i="2" a="1"/>
  <c r="AO1294" i="2"/>
  <c r="AO1295" i="2" a="1"/>
  <c r="AO1295" i="2" s="1"/>
  <c r="AO1296" i="2" a="1"/>
  <c r="AO1296" i="2"/>
  <c r="AO1297" i="2" a="1"/>
  <c r="AO1297" i="2" s="1"/>
  <c r="AO1298" i="2" a="1"/>
  <c r="AO1298" i="2"/>
  <c r="AO1299" i="2" a="1"/>
  <c r="AO1299" i="2" s="1"/>
  <c r="AO1300" i="2" a="1"/>
  <c r="AO1300" i="2"/>
  <c r="AO1301" i="2" a="1"/>
  <c r="AO1301" i="2" s="1"/>
  <c r="AO1302" i="2" a="1"/>
  <c r="AO1302" i="2"/>
  <c r="AO1303" i="2" a="1"/>
  <c r="AO1303" i="2" s="1"/>
  <c r="AO1304" i="2" a="1"/>
  <c r="AO1304" i="2"/>
  <c r="AO1305" i="2" a="1"/>
  <c r="AO1305" i="2" s="1"/>
  <c r="AO1306" i="2" a="1"/>
  <c r="AO1306" i="2"/>
  <c r="AO1307" i="2" a="1"/>
  <c r="AO1307" i="2" s="1"/>
  <c r="AO1308" i="2" a="1"/>
  <c r="AO1308" i="2"/>
  <c r="AO1309" i="2" a="1"/>
  <c r="AO1309" i="2" s="1"/>
  <c r="AO1310" i="2" a="1"/>
  <c r="AO1310" i="2"/>
  <c r="AO1311" i="2" a="1"/>
  <c r="AO1311" i="2" s="1"/>
  <c r="AO1312" i="2" a="1"/>
  <c r="AO1312" i="2"/>
  <c r="AO1313" i="2" a="1"/>
  <c r="AO1313" i="2" s="1"/>
  <c r="AO1314" i="2" a="1"/>
  <c r="AO1314" i="2"/>
  <c r="AO1315" i="2" a="1"/>
  <c r="AO1315" i="2" s="1"/>
  <c r="AO1316" i="2" a="1"/>
  <c r="AO1316" i="2"/>
  <c r="AO1317" i="2" a="1"/>
  <c r="AO1317" i="2" s="1"/>
  <c r="AO1318" i="2" a="1"/>
  <c r="AO1318" i="2"/>
  <c r="AO1319" i="2" a="1"/>
  <c r="AO1319" i="2" s="1"/>
  <c r="AO1320" i="2" a="1"/>
  <c r="AO1320" i="2"/>
  <c r="AO1321" i="2" a="1"/>
  <c r="AO1321" i="2" s="1"/>
  <c r="AO1322" i="2" a="1"/>
  <c r="AO1322" i="2"/>
  <c r="AO1323" i="2" a="1"/>
  <c r="AO1323" i="2" s="1"/>
  <c r="AO1324" i="2" a="1"/>
  <c r="AO1324" i="2"/>
  <c r="AO1325" i="2" a="1"/>
  <c r="AO1325" i="2" s="1"/>
  <c r="AO1326" i="2" a="1"/>
  <c r="AO1326" i="2"/>
  <c r="AO1327" i="2" a="1"/>
  <c r="AO1327" i="2" s="1"/>
  <c r="AO1328" i="2" a="1"/>
  <c r="AO1328" i="2"/>
  <c r="AO1329" i="2" a="1"/>
  <c r="AO1329" i="2" s="1"/>
  <c r="AO1330" i="2" a="1"/>
  <c r="AO1330" i="2"/>
  <c r="AO1331" i="2" a="1"/>
  <c r="AO1331" i="2" s="1"/>
  <c r="AO1332" i="2" a="1"/>
  <c r="AO1332" i="2"/>
  <c r="AO1333" i="2" a="1"/>
  <c r="AO1333" i="2" s="1"/>
  <c r="AO1334" i="2" a="1"/>
  <c r="AO1334" i="2"/>
  <c r="AO1335" i="2" a="1"/>
  <c r="AO1335" i="2" s="1"/>
  <c r="AO1336" i="2" a="1"/>
  <c r="AO1336" i="2"/>
  <c r="AO1337" i="2" a="1"/>
  <c r="AO1337" i="2" s="1"/>
  <c r="AO1338" i="2" a="1"/>
  <c r="AO1338" i="2"/>
  <c r="AO1339" i="2" a="1"/>
  <c r="AO1339" i="2" s="1"/>
  <c r="AO1340" i="2" a="1"/>
  <c r="AO1340" i="2"/>
  <c r="AO1341" i="2" a="1"/>
  <c r="AO1341" i="2" s="1"/>
  <c r="AO1342" i="2" a="1"/>
  <c r="AO1342" i="2"/>
  <c r="AO1343" i="2" a="1"/>
  <c r="AO1343" i="2" s="1"/>
  <c r="AO1344" i="2" a="1"/>
  <c r="AO1344" i="2"/>
  <c r="AO1345" i="2" a="1"/>
  <c r="AO1345" i="2" s="1"/>
  <c r="AO1346" i="2" a="1"/>
  <c r="AO1346" i="2"/>
  <c r="AO1347" i="2" a="1"/>
  <c r="AO1347" i="2" s="1"/>
  <c r="AO1348" i="2" a="1"/>
  <c r="AO1348" i="2"/>
  <c r="AO1349" i="2" a="1"/>
  <c r="AO1349" i="2" s="1"/>
  <c r="AO1350" i="2" a="1"/>
  <c r="AO1350" i="2"/>
  <c r="AO1351" i="2" a="1"/>
  <c r="AO1351" i="2" s="1"/>
  <c r="AO1352" i="2" a="1"/>
  <c r="AO1352" i="2"/>
  <c r="AO1353" i="2" a="1"/>
  <c r="AO1353" i="2" s="1"/>
  <c r="AO1354" i="2" a="1"/>
  <c r="AO1354" i="2"/>
  <c r="AO1355" i="2" a="1"/>
  <c r="AO1355" i="2" s="1"/>
  <c r="AO1356" i="2" a="1"/>
  <c r="AO1356" i="2"/>
  <c r="AO1357" i="2" a="1"/>
  <c r="AO1357" i="2" s="1"/>
  <c r="AO1358" i="2" a="1"/>
  <c r="AO1358" i="2"/>
  <c r="AO1359" i="2" a="1"/>
  <c r="AO1359" i="2" s="1"/>
  <c r="AO1360" i="2" a="1"/>
  <c r="AO1360" i="2"/>
  <c r="AO1361" i="2" a="1"/>
  <c r="AO1361" i="2" s="1"/>
  <c r="AO1362" i="2" a="1"/>
  <c r="AO1362" i="2"/>
  <c r="AO1363" i="2" a="1"/>
  <c r="AO1363" i="2" s="1"/>
  <c r="AO1364" i="2" a="1"/>
  <c r="AO1364" i="2"/>
  <c r="AO1365" i="2" a="1"/>
  <c r="AO1365" i="2" s="1"/>
  <c r="AO1366" i="2" a="1"/>
  <c r="AO1366" i="2"/>
  <c r="AO1367" i="2" a="1"/>
  <c r="AO1367" i="2" s="1"/>
  <c r="AO1368" i="2" a="1"/>
  <c r="AO1368" i="2"/>
  <c r="AO1369" i="2" a="1"/>
  <c r="AO1369" i="2" s="1"/>
  <c r="AO1370" i="2" a="1"/>
  <c r="AO1370" i="2"/>
  <c r="AO1371" i="2" a="1"/>
  <c r="AO1371" i="2" s="1"/>
  <c r="AO1372" i="2" a="1"/>
  <c r="AO1372" i="2"/>
  <c r="AO1373" i="2" a="1"/>
  <c r="AO1373" i="2" s="1"/>
  <c r="AO1374" i="2" a="1"/>
  <c r="AO1374" i="2"/>
  <c r="AO1375" i="2" a="1"/>
  <c r="AO1375" i="2" s="1"/>
  <c r="AO1376" i="2" a="1"/>
  <c r="AO1376" i="2"/>
  <c r="AO1377" i="2" a="1"/>
  <c r="AO1377" i="2" s="1"/>
  <c r="AO1378" i="2" a="1"/>
  <c r="AO1378" i="2"/>
  <c r="AO1379" i="2" a="1"/>
  <c r="AO1379" i="2" s="1"/>
  <c r="AO1380" i="2" a="1"/>
  <c r="AO1380" i="2"/>
  <c r="AO1381" i="2" a="1"/>
  <c r="AO1381" i="2" s="1"/>
  <c r="AO1382" i="2" a="1"/>
  <c r="AO1382" i="2"/>
  <c r="AO1383" i="2" a="1"/>
  <c r="AO1383" i="2" s="1"/>
  <c r="AO1384" i="2" a="1"/>
  <c r="AO1384" i="2"/>
  <c r="AO1385" i="2" a="1"/>
  <c r="AO1385" i="2" s="1"/>
  <c r="AO1386" i="2" a="1"/>
  <c r="AO1386" i="2"/>
  <c r="AO1387" i="2" a="1"/>
  <c r="AO1387" i="2" s="1"/>
  <c r="AO1388" i="2" a="1"/>
  <c r="AO1388" i="2"/>
  <c r="AO1389" i="2" a="1"/>
  <c r="AO1389" i="2" s="1"/>
  <c r="AO1390" i="2" a="1"/>
  <c r="AO1390" i="2"/>
  <c r="AO1391" i="2" a="1"/>
  <c r="AO1391" i="2" s="1"/>
  <c r="AO1392" i="2" a="1"/>
  <c r="AO1392" i="2"/>
  <c r="AO1393" i="2" a="1"/>
  <c r="AO1393" i="2" s="1"/>
  <c r="AO1394" i="2" a="1"/>
  <c r="AO1394" i="2"/>
  <c r="AO1395" i="2" a="1"/>
  <c r="AO1395" i="2" s="1"/>
  <c r="AO1396" i="2" a="1"/>
  <c r="AO1396" i="2"/>
  <c r="AO1397" i="2" a="1"/>
  <c r="AO1397" i="2" s="1"/>
  <c r="AO1398" i="2" a="1"/>
  <c r="AO1398" i="2"/>
  <c r="AO1399" i="2" a="1"/>
  <c r="AO1399" i="2" s="1"/>
  <c r="AO1400" i="2" a="1"/>
  <c r="AO1400" i="2"/>
  <c r="AO1401" i="2" a="1"/>
  <c r="AO1401" i="2" s="1"/>
  <c r="AO1402" i="2" a="1"/>
  <c r="AO1402" i="2"/>
  <c r="AO1403" i="2" a="1"/>
  <c r="AO1403" i="2" s="1"/>
  <c r="AO1404" i="2" a="1"/>
  <c r="AO1404" i="2"/>
  <c r="AO1405" i="2" a="1"/>
  <c r="AO1405" i="2" s="1"/>
  <c r="AO1406" i="2" a="1"/>
  <c r="AO1406" i="2"/>
  <c r="AO1407" i="2" a="1"/>
  <c r="AO1407" i="2" s="1"/>
  <c r="AO1408" i="2" a="1"/>
  <c r="AO1408" i="2"/>
  <c r="AO1409" i="2" a="1"/>
  <c r="AO1409" i="2" s="1"/>
  <c r="AO1410" i="2" a="1"/>
  <c r="AO1410" i="2"/>
  <c r="AO1411" i="2" a="1"/>
  <c r="AO1411" i="2" s="1"/>
  <c r="AO1412" i="2" a="1"/>
  <c r="AO1412" i="2"/>
  <c r="AO1413" i="2" a="1"/>
  <c r="AO1413" i="2" s="1"/>
  <c r="AO1414" i="2" a="1"/>
  <c r="AO1414" i="2"/>
  <c r="AO1415" i="2" a="1"/>
  <c r="AO1415" i="2" s="1"/>
  <c r="AO1416" i="2" a="1"/>
  <c r="AO1416" i="2"/>
  <c r="AO1417" i="2" a="1"/>
  <c r="AO1417" i="2" s="1"/>
  <c r="AO1418" i="2" a="1"/>
  <c r="AO1418" i="2"/>
  <c r="AO1419" i="2" a="1"/>
  <c r="AO1419" i="2" s="1"/>
  <c r="AO1420" i="2" a="1"/>
  <c r="AO1420" i="2"/>
  <c r="AO1421" i="2" a="1"/>
  <c r="AO1421" i="2" s="1"/>
  <c r="AO1422" i="2" a="1"/>
  <c r="AO1422" i="2"/>
  <c r="AO1423" i="2" a="1"/>
  <c r="AO1423" i="2" s="1"/>
  <c r="AO1424" i="2" a="1"/>
  <c r="AO1424" i="2"/>
  <c r="AO1425" i="2" a="1"/>
  <c r="AO1425" i="2" s="1"/>
  <c r="AO1426" i="2" a="1"/>
  <c r="AO1426" i="2"/>
  <c r="AO1427" i="2" a="1"/>
  <c r="AO1427" i="2" s="1"/>
  <c r="AO1428" i="2" a="1"/>
  <c r="AO1428" i="2"/>
  <c r="AO1429" i="2" a="1"/>
  <c r="AO1429" i="2" s="1"/>
  <c r="AO1430" i="2" a="1"/>
  <c r="AO1430" i="2"/>
  <c r="AO1431" i="2" a="1"/>
  <c r="AO1431" i="2" s="1"/>
  <c r="AO1432" i="2" a="1"/>
  <c r="AO1432" i="2"/>
  <c r="AO1433" i="2" a="1"/>
  <c r="AO1433" i="2" s="1"/>
  <c r="AO1434" i="2" a="1"/>
  <c r="AO1434" i="2"/>
  <c r="AO1435" i="2" a="1"/>
  <c r="AO1435" i="2" s="1"/>
  <c r="AO1436" i="2" a="1"/>
  <c r="AO1436" i="2"/>
  <c r="AO1437" i="2" a="1"/>
  <c r="AO1437" i="2" s="1"/>
  <c r="AO1438" i="2" a="1"/>
  <c r="AO1438" i="2"/>
  <c r="AO1439" i="2" a="1"/>
  <c r="AO1439" i="2" s="1"/>
  <c r="AO1440" i="2" a="1"/>
  <c r="AO1440" i="2"/>
  <c r="AO1441" i="2" a="1"/>
  <c r="AO1441" i="2" s="1"/>
  <c r="AO1442" i="2" a="1"/>
  <c r="AO1442" i="2"/>
  <c r="AO1443" i="2" a="1"/>
  <c r="AO1443" i="2" s="1"/>
  <c r="AO1444" i="2" a="1"/>
  <c r="AO1444" i="2"/>
  <c r="AO1445" i="2" a="1"/>
  <c r="AO1445" i="2" s="1"/>
  <c r="AO1446" i="2" a="1"/>
  <c r="AO1446" i="2"/>
  <c r="AO1447" i="2" a="1"/>
  <c r="AO1447" i="2" s="1"/>
  <c r="AO1448" i="2" a="1"/>
  <c r="AO1448" i="2"/>
  <c r="AO1449" i="2" a="1"/>
  <c r="AO1449" i="2" s="1"/>
  <c r="AO1450" i="2" a="1"/>
  <c r="AO1450" i="2"/>
  <c r="AO1451" i="2" a="1"/>
  <c r="AO1451" i="2" s="1"/>
  <c r="AO1452" i="2" a="1"/>
  <c r="AO1452" i="2"/>
  <c r="AO1453" i="2" a="1"/>
  <c r="AO1453" i="2" s="1"/>
  <c r="AO1454" i="2" a="1"/>
  <c r="AO1454" i="2"/>
  <c r="AO1455" i="2" a="1"/>
  <c r="AO1455" i="2" s="1"/>
  <c r="AO1456" i="2" a="1"/>
  <c r="AO1456" i="2"/>
  <c r="AO1457" i="2" a="1"/>
  <c r="AO1457" i="2" s="1"/>
  <c r="AO1458" i="2" a="1"/>
  <c r="AO1458" i="2"/>
  <c r="AO1459" i="2" a="1"/>
  <c r="AO1459" i="2" s="1"/>
  <c r="AO1460" i="2" a="1"/>
  <c r="AO1460" i="2"/>
  <c r="AO1461" i="2" a="1"/>
  <c r="AO1461" i="2" s="1"/>
  <c r="AO1462" i="2" a="1"/>
  <c r="AO1462" i="2"/>
  <c r="AO1463" i="2" a="1"/>
  <c r="AO1463" i="2" s="1"/>
  <c r="AO1464" i="2" a="1"/>
  <c r="AO1464" i="2"/>
  <c r="AO1465" i="2" a="1"/>
  <c r="AO1465" i="2" s="1"/>
  <c r="AO1466" i="2" a="1"/>
  <c r="AO1466" i="2"/>
  <c r="AO1467" i="2" a="1"/>
  <c r="AO1467" i="2" s="1"/>
  <c r="AO1468" i="2" a="1"/>
  <c r="AO1468" i="2"/>
  <c r="AO1469" i="2" a="1"/>
  <c r="AO1469" i="2" s="1"/>
  <c r="AO1470" i="2" a="1"/>
  <c r="AO1470" i="2"/>
  <c r="AO1471" i="2" a="1"/>
  <c r="AO1471" i="2" s="1"/>
  <c r="AO1472" i="2" a="1"/>
  <c r="AO1472" i="2"/>
  <c r="AO1473" i="2" a="1"/>
  <c r="AO1473" i="2" s="1"/>
  <c r="AO1474" i="2" a="1"/>
  <c r="AO1474" i="2"/>
  <c r="AO1475" i="2" a="1"/>
  <c r="AO1475" i="2" s="1"/>
  <c r="AO1476" i="2" a="1"/>
  <c r="AO1476" i="2"/>
  <c r="AO1477" i="2" a="1"/>
  <c r="AO1477" i="2" s="1"/>
  <c r="AO1478" i="2" a="1"/>
  <c r="AO1478" i="2"/>
  <c r="AO1479" i="2" a="1"/>
  <c r="AO1479" i="2" s="1"/>
  <c r="AO1480" i="2" a="1"/>
  <c r="AO1480" i="2"/>
  <c r="AO1481" i="2" a="1"/>
  <c r="AO1481" i="2" s="1"/>
  <c r="AO1482" i="2" a="1"/>
  <c r="AO1482" i="2"/>
  <c r="AO1483" i="2" a="1"/>
  <c r="AO1483" i="2" s="1"/>
  <c r="AO1484" i="2" a="1"/>
  <c r="AO1484" i="2"/>
  <c r="AO1485" i="2" a="1"/>
  <c r="AO1485" i="2" s="1"/>
  <c r="AO1486" i="2" a="1"/>
  <c r="AO1486" i="2"/>
  <c r="AO1487" i="2" a="1"/>
  <c r="AO1487" i="2" s="1"/>
  <c r="AO1488" i="2" a="1"/>
  <c r="AO1488" i="2"/>
  <c r="AO1489" i="2" a="1"/>
  <c r="AO1489" i="2" s="1"/>
  <c r="AO1490" i="2" a="1"/>
  <c r="AO1490" i="2"/>
  <c r="AO1491" i="2" a="1"/>
  <c r="AO1491" i="2" s="1"/>
  <c r="AO1492" i="2" a="1"/>
  <c r="AO1492" i="2"/>
  <c r="AO1493" i="2" a="1"/>
  <c r="AO1493" i="2" s="1"/>
  <c r="AO1494" i="2" a="1"/>
  <c r="AO1494" i="2"/>
  <c r="AO1495" i="2" a="1"/>
  <c r="AO1495" i="2" s="1"/>
  <c r="AO1496" i="2" a="1"/>
  <c r="AO1496" i="2"/>
  <c r="AO1497" i="2" a="1"/>
  <c r="AO1497" i="2" s="1"/>
  <c r="AO1498" i="2" a="1"/>
  <c r="AO1498" i="2"/>
  <c r="AO1499" i="2" a="1"/>
  <c r="AO1499" i="2" s="1"/>
  <c r="AO1500" i="2" a="1"/>
  <c r="AO1500" i="2"/>
  <c r="AO1501" i="2" a="1"/>
  <c r="AO1501" i="2" s="1"/>
  <c r="AO1502" i="2" a="1"/>
  <c r="AO1502" i="2"/>
  <c r="AO1503" i="2" a="1"/>
  <c r="AO1503" i="2" s="1"/>
  <c r="AO1504" i="2" a="1"/>
  <c r="AO1504" i="2"/>
  <c r="AO1505" i="2" a="1"/>
  <c r="AO1505" i="2"/>
  <c r="AO1506" i="2" a="1"/>
  <c r="AO1506" i="2"/>
  <c r="AO1507" i="2" a="1"/>
  <c r="AO1507" i="2" s="1"/>
  <c r="AO1508" i="2" a="1"/>
  <c r="AO1508" i="2"/>
  <c r="AO1509" i="2" a="1"/>
  <c r="AO1509" i="2"/>
  <c r="AO1510" i="2" a="1"/>
  <c r="AO1510" i="2"/>
  <c r="AO1511" i="2" a="1"/>
  <c r="AO1511" i="2" s="1"/>
  <c r="AO1512" i="2" a="1"/>
  <c r="AO1512" i="2"/>
  <c r="AO1513" i="2" a="1"/>
  <c r="AO1513" i="2" s="1"/>
  <c r="AO1514" i="2" a="1"/>
  <c r="AO1514" i="2"/>
  <c r="AO1515" i="2" a="1"/>
  <c r="AO1515" i="2" s="1"/>
  <c r="AO1516" i="2" a="1"/>
  <c r="AO1516" i="2"/>
  <c r="AO1517" i="2" a="1"/>
  <c r="AO1517" i="2" s="1"/>
  <c r="AO1518" i="2" a="1"/>
  <c r="AO1518" i="2"/>
  <c r="AO1519" i="2" a="1"/>
  <c r="AO1519" i="2" s="1"/>
  <c r="AO1520" i="2" a="1"/>
  <c r="AO1520" i="2"/>
  <c r="AO1521" i="2" a="1"/>
  <c r="AO1521" i="2"/>
  <c r="AO1522" i="2" a="1"/>
  <c r="AO1522" i="2"/>
  <c r="AO1523" i="2" a="1"/>
  <c r="AO1523" i="2" s="1"/>
  <c r="AO1524" i="2" a="1"/>
  <c r="AO1524" i="2"/>
  <c r="AO1525" i="2" a="1"/>
  <c r="AO1525" i="2"/>
  <c r="AO1526" i="2" a="1"/>
  <c r="AO1526" i="2"/>
  <c r="AO1527" i="2" a="1"/>
  <c r="AO1527" i="2" s="1"/>
  <c r="AO1528" i="2" a="1"/>
  <c r="AO1528" i="2"/>
  <c r="AO1529" i="2" a="1"/>
  <c r="AO1529" i="2" s="1"/>
  <c r="AO1530" i="2" a="1"/>
  <c r="AO1530" i="2"/>
  <c r="AO1531" i="2" a="1"/>
  <c r="AO1531" i="2" s="1"/>
  <c r="AO1532" i="2" a="1"/>
  <c r="AO1532" i="2"/>
  <c r="AO1533" i="2" a="1"/>
  <c r="AO1533" i="2" s="1"/>
  <c r="AO1534" i="2" a="1"/>
  <c r="AO1534" i="2"/>
  <c r="AO1535" i="2" a="1"/>
  <c r="AO1535" i="2" s="1"/>
  <c r="AO1536" i="2" a="1"/>
  <c r="AO1536" i="2"/>
  <c r="AO1537" i="2" a="1"/>
  <c r="AO1537" i="2"/>
  <c r="AO1538" i="2" a="1"/>
  <c r="AO1538" i="2"/>
  <c r="AO1539" i="2" a="1"/>
  <c r="AO1539" i="2" s="1"/>
  <c r="AO1540" i="2" a="1"/>
  <c r="AO1540" i="2"/>
  <c r="AO1541" i="2" a="1"/>
  <c r="AO1541" i="2"/>
  <c r="AO1542" i="2" a="1"/>
  <c r="AO1542" i="2"/>
  <c r="AO1543" i="2" a="1"/>
  <c r="AO1543" i="2" s="1"/>
  <c r="AO1544" i="2" a="1"/>
  <c r="AO1544" i="2"/>
  <c r="AO1545" i="2" a="1"/>
  <c r="AO1545" i="2" s="1"/>
  <c r="AO1546" i="2" a="1"/>
  <c r="AO1546" i="2"/>
  <c r="AO1547" i="2" a="1"/>
  <c r="AO1547" i="2" s="1"/>
  <c r="AO1548" i="2" a="1"/>
  <c r="AO1548" i="2"/>
  <c r="AO1549" i="2" a="1"/>
  <c r="AO1549" i="2" s="1"/>
  <c r="AO1550" i="2" a="1"/>
  <c r="AO1550" i="2"/>
  <c r="AO1551" i="2" a="1"/>
  <c r="AO1551" i="2" s="1"/>
  <c r="AO1552" i="2" a="1"/>
  <c r="AO1552" i="2"/>
  <c r="AO1553" i="2" a="1"/>
  <c r="AO1553" i="2"/>
  <c r="AO1554" i="2" a="1"/>
  <c r="AO1554" i="2"/>
  <c r="AO1555" i="2" a="1"/>
  <c r="AO1555" i="2" s="1"/>
  <c r="AO1556" i="2" a="1"/>
  <c r="AO1556" i="2"/>
  <c r="AO1557" i="2" a="1"/>
  <c r="AO1557" i="2"/>
  <c r="AO1558" i="2" a="1"/>
  <c r="AO1558" i="2"/>
  <c r="AO1559" i="2" a="1"/>
  <c r="AO1559" i="2" s="1"/>
  <c r="AO1560" i="2" a="1"/>
  <c r="AO1560" i="2"/>
  <c r="AO1561" i="2" a="1"/>
  <c r="AO1561" i="2" s="1"/>
  <c r="AO1562" i="2" a="1"/>
  <c r="AO1562" i="2"/>
  <c r="AO1563" i="2" a="1"/>
  <c r="AO1563" i="2" s="1"/>
  <c r="AO1564" i="2" a="1"/>
  <c r="AO1564" i="2"/>
  <c r="AO1565" i="2" a="1"/>
  <c r="AO1565" i="2" s="1"/>
  <c r="AO1566" i="2" a="1"/>
  <c r="AO1566" i="2"/>
  <c r="AO1567" i="2" a="1"/>
  <c r="AO1567" i="2" s="1"/>
  <c r="AO1568" i="2" a="1"/>
  <c r="AO1568" i="2"/>
  <c r="AO1569" i="2" a="1"/>
  <c r="AO1569" i="2"/>
  <c r="AO1570" i="2" a="1"/>
  <c r="AO1570" i="2"/>
  <c r="AO1571" i="2" a="1"/>
  <c r="AO1571" i="2" s="1"/>
  <c r="AO1572" i="2" a="1"/>
  <c r="AO1572" i="2"/>
  <c r="AO1573" i="2" a="1"/>
  <c r="AO1573" i="2"/>
  <c r="AO1574" i="2" a="1"/>
  <c r="AO1574" i="2"/>
  <c r="AO1575" i="2" a="1"/>
  <c r="AO1575" i="2" s="1"/>
  <c r="AO1576" i="2" a="1"/>
  <c r="AO1576" i="2"/>
  <c r="AO1577" i="2" a="1"/>
  <c r="AO1577" i="2" s="1"/>
  <c r="AO1578" i="2" a="1"/>
  <c r="AO1578" i="2"/>
  <c r="AO1579" i="2" a="1"/>
  <c r="AO1579" i="2" s="1"/>
  <c r="AO1580" i="2" a="1"/>
  <c r="AO1580" i="2"/>
  <c r="AO1581" i="2" a="1"/>
  <c r="AO1581" i="2" s="1"/>
  <c r="AO1582" i="2" a="1"/>
  <c r="AO1582" i="2"/>
  <c r="AO1583" i="2" a="1"/>
  <c r="AO1583" i="2" s="1"/>
  <c r="AO1584" i="2" a="1"/>
  <c r="AO1584" i="2"/>
  <c r="AO1585" i="2" a="1"/>
  <c r="AO1585" i="2"/>
  <c r="AO1586" i="2" a="1"/>
  <c r="AO1586" i="2"/>
  <c r="AO1587" i="2" a="1"/>
  <c r="AO1587" i="2" s="1"/>
  <c r="AO1588" i="2" a="1"/>
  <c r="AO1588" i="2"/>
  <c r="AO1589" i="2" a="1"/>
  <c r="AO1589" i="2"/>
  <c r="AO1590" i="2" a="1"/>
  <c r="AO1590" i="2"/>
  <c r="AO1591" i="2" a="1"/>
  <c r="AO1591" i="2" s="1"/>
  <c r="AO1592" i="2" a="1"/>
  <c r="AO1592" i="2"/>
  <c r="AO1593" i="2" a="1"/>
  <c r="AO1593" i="2" s="1"/>
  <c r="AO1594" i="2" a="1"/>
  <c r="AO1594" i="2"/>
  <c r="AO1595" i="2" a="1"/>
  <c r="AO1595" i="2" s="1"/>
  <c r="AO1596" i="2" a="1"/>
  <c r="AO1596" i="2"/>
  <c r="AO1597" i="2" a="1"/>
  <c r="AO1597" i="2" s="1"/>
  <c r="AO1598" i="2" a="1"/>
  <c r="AO1598" i="2"/>
  <c r="AO1599" i="2" a="1"/>
  <c r="AO1599" i="2" s="1"/>
  <c r="AO1600" i="2" a="1"/>
  <c r="AO1600" i="2"/>
  <c r="AO1601" i="2" a="1"/>
  <c r="AO1601" i="2"/>
  <c r="AO1602" i="2" a="1"/>
  <c r="AO1602" i="2"/>
  <c r="AO1603" i="2" a="1"/>
  <c r="AO1603" i="2" s="1"/>
  <c r="AO1604" i="2" a="1"/>
  <c r="AO1604" i="2"/>
  <c r="AO1605" i="2" a="1"/>
  <c r="AO1605" i="2"/>
  <c r="AO1606" i="2" a="1"/>
  <c r="AO1606" i="2"/>
  <c r="AO1607" i="2" a="1"/>
  <c r="AO1607" i="2" s="1"/>
  <c r="AO1608" i="2" a="1"/>
  <c r="AO1608" i="2"/>
  <c r="AO1609" i="2" a="1"/>
  <c r="AO1609" i="2" s="1"/>
  <c r="AO1610" i="2" a="1"/>
  <c r="AO1610" i="2"/>
  <c r="AO1611" i="2" a="1"/>
  <c r="AO1611" i="2" s="1"/>
  <c r="AO1612" i="2" a="1"/>
  <c r="AO1612" i="2"/>
  <c r="AO1613" i="2" a="1"/>
  <c r="AO1613" i="2" s="1"/>
  <c r="AO1614" i="2" a="1"/>
  <c r="AO1614" i="2"/>
  <c r="AO1615" i="2" a="1"/>
  <c r="AO1615" i="2" s="1"/>
  <c r="AO1616" i="2" a="1"/>
  <c r="AO1616" i="2"/>
  <c r="AO1617" i="2" a="1"/>
  <c r="AO1617" i="2"/>
  <c r="AO1618" i="2" a="1"/>
  <c r="AO1618" i="2"/>
  <c r="AO1619" i="2" a="1"/>
  <c r="AO1619" i="2" s="1"/>
  <c r="AO1620" i="2" a="1"/>
  <c r="AO1620" i="2"/>
  <c r="AO1621" i="2" a="1"/>
  <c r="AO1621" i="2"/>
  <c r="AO1622" i="2" a="1"/>
  <c r="AO1622" i="2"/>
  <c r="AO1623" i="2" a="1"/>
  <c r="AO1623" i="2" s="1"/>
  <c r="AO1624" i="2" a="1"/>
  <c r="AO1624" i="2"/>
  <c r="AO1625" i="2" a="1"/>
  <c r="AO1625" i="2" s="1"/>
  <c r="AO1626" i="2" a="1"/>
  <c r="AO1626" i="2"/>
  <c r="AO1627" i="2" a="1"/>
  <c r="AO1627" i="2" s="1"/>
  <c r="AO1628" i="2" a="1"/>
  <c r="AO1628" i="2"/>
  <c r="AO1629" i="2" a="1"/>
  <c r="AO1629" i="2" s="1"/>
  <c r="AO1630" i="2" a="1"/>
  <c r="AO1630" i="2"/>
  <c r="AO1631" i="2" a="1"/>
  <c r="AO1631" i="2" s="1"/>
  <c r="AO1632" i="2" a="1"/>
  <c r="AO1632" i="2"/>
  <c r="AO1633" i="2" a="1"/>
  <c r="AO1633" i="2"/>
  <c r="AO1634" i="2" a="1"/>
  <c r="AO1634" i="2"/>
  <c r="AO1635" i="2" a="1"/>
  <c r="AO1635" i="2" s="1"/>
  <c r="AO1636" i="2" a="1"/>
  <c r="AO1636" i="2"/>
  <c r="AO1637" i="2" a="1"/>
  <c r="AO1637" i="2"/>
  <c r="AO1638" i="2" a="1"/>
  <c r="AO1638" i="2"/>
  <c r="AO1639" i="2" a="1"/>
  <c r="AO1639" i="2" s="1"/>
  <c r="AO1640" i="2" a="1"/>
  <c r="AO1640" i="2"/>
  <c r="AO1641" i="2" a="1"/>
  <c r="AO1641" i="2" s="1"/>
  <c r="AO1642" i="2" a="1"/>
  <c r="AO1642" i="2"/>
  <c r="AO1643" i="2" a="1"/>
  <c r="AO1643" i="2" s="1"/>
  <c r="AO1644" i="2" a="1"/>
  <c r="AO1644" i="2"/>
  <c r="AO1645" i="2" a="1"/>
  <c r="AO1645" i="2" s="1"/>
  <c r="AO1646" i="2" a="1"/>
  <c r="AO1646" i="2" s="1"/>
  <c r="AO1647" i="2" a="1"/>
  <c r="AO1647" i="2" s="1"/>
  <c r="AO1648" i="2" a="1"/>
  <c r="AO1648" i="2"/>
  <c r="AO1649" i="2" a="1"/>
  <c r="AO1649" i="2"/>
  <c r="AO1650" i="2" a="1"/>
  <c r="AO1650" i="2" s="1"/>
  <c r="AO1651" i="2" a="1"/>
  <c r="AO1651" i="2" s="1"/>
  <c r="AO1652" i="2" a="1"/>
  <c r="AO1652" i="2"/>
  <c r="AO1653" i="2" a="1"/>
  <c r="AO1653" i="2" s="1"/>
  <c r="AO1654" i="2" a="1"/>
  <c r="AO1654" i="2" s="1"/>
  <c r="AO1655" i="2" a="1"/>
  <c r="AO1655" i="2" s="1"/>
  <c r="AO1656" i="2" a="1"/>
  <c r="AO1656" i="2"/>
  <c r="AO1657" i="2" a="1"/>
  <c r="AO1657" i="2"/>
  <c r="AO1658" i="2" a="1"/>
  <c r="AO1658" i="2" s="1"/>
  <c r="AO1659" i="2" a="1"/>
  <c r="AO1659" i="2" s="1"/>
  <c r="AO1660" i="2" a="1"/>
  <c r="AO1660" i="2"/>
  <c r="AO1661" i="2" a="1"/>
  <c r="AO1661" i="2" s="1"/>
  <c r="AO1662" i="2" a="1"/>
  <c r="AO1662" i="2" s="1"/>
  <c r="AO1663" i="2" a="1"/>
  <c r="AO1663" i="2" s="1"/>
  <c r="AO1664" i="2" a="1"/>
  <c r="AO1664" i="2"/>
  <c r="AO1665" i="2" a="1"/>
  <c r="AO1665" i="2"/>
  <c r="AO1666" i="2" a="1"/>
  <c r="AO1666" i="2" s="1"/>
  <c r="AO1667" i="2" a="1"/>
  <c r="AO1667" i="2" s="1"/>
  <c r="AO1668" i="2" a="1"/>
  <c r="AO1668" i="2"/>
  <c r="AO1669" i="2" a="1"/>
  <c r="AO1669" i="2" s="1"/>
  <c r="AO1670" i="2" a="1"/>
  <c r="AO1670" i="2" s="1"/>
  <c r="AO1671" i="2" a="1"/>
  <c r="AO1671" i="2" s="1"/>
  <c r="AO1672" i="2" a="1"/>
  <c r="AO1672" i="2"/>
  <c r="AO1673" i="2" a="1"/>
  <c r="AO1673" i="2"/>
  <c r="AO1674" i="2" a="1"/>
  <c r="AO1674" i="2" s="1"/>
  <c r="AO1675" i="2" a="1"/>
  <c r="AO1675" i="2" s="1"/>
  <c r="AO1676" i="2" a="1"/>
  <c r="AO1676" i="2"/>
  <c r="AO1677" i="2" a="1"/>
  <c r="AO1677" i="2" s="1"/>
  <c r="AO1678" i="2" a="1"/>
  <c r="AO1678" i="2" s="1"/>
  <c r="AO1679" i="2" a="1"/>
  <c r="AO1679" i="2" s="1"/>
  <c r="AO1680" i="2" a="1"/>
  <c r="AO1680" i="2"/>
  <c r="AO1681" i="2" a="1"/>
  <c r="AO1681" i="2"/>
  <c r="AO1682" i="2" a="1"/>
  <c r="AO1682" i="2" s="1"/>
  <c r="AO1683" i="2" a="1"/>
  <c r="AO1683" i="2" s="1"/>
  <c r="AO1684" i="2" a="1"/>
  <c r="AO1684" i="2"/>
  <c r="AO1685" i="2" a="1"/>
  <c r="AO1685" i="2" s="1"/>
  <c r="AO1686" i="2" a="1"/>
  <c r="AO1686" i="2" s="1"/>
  <c r="AO1687" i="2" a="1"/>
  <c r="AO1687" i="2" s="1"/>
  <c r="AO1688" i="2" a="1"/>
  <c r="AO1688" i="2"/>
  <c r="AO1689" i="2" a="1"/>
  <c r="AO1689" i="2"/>
  <c r="AO1690" i="2" a="1"/>
  <c r="AO1690" i="2" s="1"/>
  <c r="AO1691" i="2" a="1"/>
  <c r="AO1691" i="2" s="1"/>
  <c r="AO1692" i="2" a="1"/>
  <c r="AO1692" i="2"/>
  <c r="AO1693" i="2" a="1"/>
  <c r="AO1693" i="2" s="1"/>
  <c r="AO1694" i="2" a="1"/>
  <c r="AO1694" i="2" s="1"/>
  <c r="AO1695" i="2" a="1"/>
  <c r="AO1695" i="2" s="1"/>
  <c r="AO1696" i="2" a="1"/>
  <c r="AO1696" i="2"/>
  <c r="AO1697" i="2" a="1"/>
  <c r="AO1697" i="2"/>
  <c r="AO1698" i="2" a="1"/>
  <c r="AO1698" i="2" s="1"/>
  <c r="AO1699" i="2" a="1"/>
  <c r="AO1699" i="2" s="1"/>
  <c r="AO1700" i="2" a="1"/>
  <c r="AO1700" i="2"/>
  <c r="AO1701" i="2" a="1"/>
  <c r="AO1701" i="2" s="1"/>
  <c r="AO1702" i="2" a="1"/>
  <c r="AO1702" i="2" s="1"/>
  <c r="AO1703" i="2" a="1"/>
  <c r="AO1703" i="2" s="1"/>
  <c r="AO1704" i="2" a="1"/>
  <c r="AO1704" i="2"/>
  <c r="AO1705" i="2" a="1"/>
  <c r="AO1705" i="2"/>
  <c r="AO1706" i="2" a="1"/>
  <c r="AO1706" i="2" s="1"/>
  <c r="AO1707" i="2" a="1"/>
  <c r="AO1707" i="2" s="1"/>
  <c r="AO1708" i="2" a="1"/>
  <c r="AO1708" i="2"/>
  <c r="AO1709" i="2" a="1"/>
  <c r="AO1709" i="2" s="1"/>
  <c r="AO1710" i="2" a="1"/>
  <c r="AO1710" i="2" s="1"/>
  <c r="AO1711" i="2" a="1"/>
  <c r="AO1711" i="2" s="1"/>
  <c r="AO1712" i="2" a="1"/>
  <c r="AO1712" i="2"/>
  <c r="AO1713" i="2" a="1"/>
  <c r="AO1713" i="2"/>
  <c r="AO1714" i="2" a="1"/>
  <c r="AO1714" i="2" s="1"/>
  <c r="AO1715" i="2" a="1"/>
  <c r="AO1715" i="2" s="1"/>
  <c r="AO1716" i="2" a="1"/>
  <c r="AO1716" i="2"/>
  <c r="AO1717" i="2" a="1"/>
  <c r="AO1717" i="2" s="1"/>
  <c r="AO1718" i="2" a="1"/>
  <c r="AO1718" i="2" s="1"/>
  <c r="AO1719" i="2" a="1"/>
  <c r="AO1719" i="2" s="1"/>
  <c r="AO1720" i="2" a="1"/>
  <c r="AO1720" i="2"/>
  <c r="AO1721" i="2" a="1"/>
  <c r="AO1721" i="2"/>
  <c r="AO1722" i="2" a="1"/>
  <c r="AO1722" i="2" s="1"/>
  <c r="AO1723" i="2" a="1"/>
  <c r="AO1723" i="2" s="1"/>
  <c r="AO1724" i="2" a="1"/>
  <c r="AO1724" i="2"/>
  <c r="AO1725" i="2" a="1"/>
  <c r="AO1725" i="2" s="1"/>
  <c r="AO1726" i="2" a="1"/>
  <c r="AO1726" i="2" s="1"/>
  <c r="AO1727" i="2" a="1"/>
  <c r="AO1727" i="2" s="1"/>
  <c r="AO1728" i="2" a="1"/>
  <c r="AO1728" i="2"/>
  <c r="AO1729" i="2" a="1"/>
  <c r="AO1729" i="2"/>
  <c r="AO1730" i="2" a="1"/>
  <c r="AO1730" i="2" s="1"/>
  <c r="AO1731" i="2" a="1"/>
  <c r="AO1731" i="2" s="1"/>
  <c r="AO1732" i="2" a="1"/>
  <c r="AO1732" i="2"/>
  <c r="AO1733" i="2" a="1"/>
  <c r="AO1733" i="2" s="1"/>
  <c r="AO1734" i="2" a="1"/>
  <c r="AO1734" i="2" s="1"/>
  <c r="AO1735" i="2" a="1"/>
  <c r="AO1735" i="2" s="1"/>
  <c r="AO1736" i="2" a="1"/>
  <c r="AO1736" i="2"/>
  <c r="AO1737" i="2" a="1"/>
  <c r="AO1737" i="2"/>
  <c r="AO1738" i="2" a="1"/>
  <c r="AO1738" i="2" s="1"/>
  <c r="AO1739" i="2" a="1"/>
  <c r="AO1739" i="2" s="1"/>
  <c r="AO1740" i="2" a="1"/>
  <c r="AO1740" i="2"/>
  <c r="AO1741" i="2" a="1"/>
  <c r="AO1741" i="2" s="1"/>
  <c r="AO1742" i="2" a="1"/>
  <c r="AO1742" i="2" s="1"/>
  <c r="AO1743" i="2" a="1"/>
  <c r="AO1743" i="2" s="1"/>
  <c r="AO1744" i="2" a="1"/>
  <c r="AO1744" i="2"/>
  <c r="AO1745" i="2" a="1"/>
  <c r="AO1745" i="2"/>
  <c r="AO1746" i="2" a="1"/>
  <c r="AO1746" i="2" s="1"/>
  <c r="AO1747" i="2" a="1"/>
  <c r="AO1747" i="2" s="1"/>
  <c r="AO1748" i="2" a="1"/>
  <c r="AO1748" i="2"/>
  <c r="AO1749" i="2" a="1"/>
  <c r="AO1749" i="2" s="1"/>
  <c r="AO1750" i="2" a="1"/>
  <c r="AO1750" i="2" s="1"/>
  <c r="AO1751" i="2" a="1"/>
  <c r="AO1751" i="2" s="1"/>
  <c r="AO1752" i="2" a="1"/>
  <c r="AO1752" i="2"/>
  <c r="AO1753" i="2" a="1"/>
  <c r="AO1753" i="2"/>
  <c r="AO1754" i="2" a="1"/>
  <c r="AO1754" i="2" s="1"/>
  <c r="AO1755" i="2" a="1"/>
  <c r="AO1755" i="2" s="1"/>
  <c r="AO1756" i="2" a="1"/>
  <c r="AO1756" i="2"/>
  <c r="AO1757" i="2" a="1"/>
  <c r="AO1757" i="2" s="1"/>
  <c r="AO1758" i="2" a="1"/>
  <c r="AO1758" i="2" s="1"/>
  <c r="AO1759" i="2" a="1"/>
  <c r="AO1759" i="2" s="1"/>
  <c r="AO1760" i="2" a="1"/>
  <c r="AO1760" i="2"/>
  <c r="AO1761" i="2" a="1"/>
  <c r="AO1761" i="2"/>
  <c r="AO1762" i="2" a="1"/>
  <c r="AO1762" i="2" s="1"/>
  <c r="AO1763" i="2" a="1"/>
  <c r="AO1763" i="2" s="1"/>
  <c r="AO1764" i="2" a="1"/>
  <c r="AO1764" i="2"/>
  <c r="AO1765" i="2" a="1"/>
  <c r="AO1765" i="2" s="1"/>
  <c r="AO1766" i="2" a="1"/>
  <c r="AO1766" i="2" s="1"/>
  <c r="AO1767" i="2" a="1"/>
  <c r="AO1767" i="2" s="1"/>
  <c r="AO1768" i="2" a="1"/>
  <c r="AO1768" i="2"/>
  <c r="AO1769" i="2" a="1"/>
  <c r="AO1769" i="2"/>
  <c r="AO1770" i="2" a="1"/>
  <c r="AO1770" i="2" s="1"/>
  <c r="AO1771" i="2" a="1"/>
  <c r="AO1771" i="2" s="1"/>
  <c r="AO1772" i="2" a="1"/>
  <c r="AO1772" i="2"/>
  <c r="AO1773" i="2" a="1"/>
  <c r="AO1773" i="2" s="1"/>
  <c r="AO1774" i="2" a="1"/>
  <c r="AO1774" i="2" s="1"/>
  <c r="AO1775" i="2" a="1"/>
  <c r="AO1775" i="2" s="1"/>
  <c r="AO1776" i="2" a="1"/>
  <c r="AO1776" i="2"/>
  <c r="AO1777" i="2" a="1"/>
  <c r="AO1777" i="2"/>
  <c r="AO1778" i="2" a="1"/>
  <c r="AO1778" i="2" s="1"/>
  <c r="AO1779" i="2" a="1"/>
  <c r="AO1779" i="2" s="1"/>
  <c r="AO1780" i="2" a="1"/>
  <c r="AO1780" i="2"/>
  <c r="AO1781" i="2" a="1"/>
  <c r="AO1781" i="2" s="1"/>
  <c r="AO1782" i="2" a="1"/>
  <c r="AO1782" i="2" s="1"/>
  <c r="AO1783" i="2" a="1"/>
  <c r="AO1783" i="2" s="1"/>
  <c r="AO1784" i="2" a="1"/>
  <c r="AO1784" i="2"/>
  <c r="AO1785" i="2" a="1"/>
  <c r="AO1785" i="2"/>
  <c r="AO1786" i="2" a="1"/>
  <c r="AO1786" i="2" s="1"/>
  <c r="AO1787" i="2" a="1"/>
  <c r="AO1787" i="2" s="1"/>
  <c r="AO1788" i="2" a="1"/>
  <c r="AO1788" i="2"/>
  <c r="AO1789" i="2" a="1"/>
  <c r="AO1789" i="2" s="1"/>
  <c r="AO1790" i="2" a="1"/>
  <c r="AO1790" i="2" s="1"/>
  <c r="AO1791" i="2" a="1"/>
  <c r="AO1791" i="2" s="1"/>
  <c r="AO1792" i="2" a="1"/>
  <c r="AO1792" i="2"/>
  <c r="AO1793" i="2" a="1"/>
  <c r="AO1793" i="2"/>
  <c r="AO1794" i="2" a="1"/>
  <c r="AO1794" i="2" s="1"/>
  <c r="AO1795" i="2" a="1"/>
  <c r="AO1795" i="2" s="1"/>
  <c r="AO1796" i="2" a="1"/>
  <c r="AO1796" i="2"/>
  <c r="AO1797" i="2" a="1"/>
  <c r="AO1797" i="2" s="1"/>
  <c r="AO1798" i="2" a="1"/>
  <c r="AO1798" i="2" s="1"/>
  <c r="AO1799" i="2" a="1"/>
  <c r="AO1799" i="2" s="1"/>
  <c r="AO1800" i="2" a="1"/>
  <c r="AO1800" i="2"/>
  <c r="AO1801" i="2" a="1"/>
  <c r="AO1801" i="2"/>
  <c r="AO1802" i="2" a="1"/>
  <c r="AO1802" i="2" s="1"/>
  <c r="AO1803" i="2" a="1"/>
  <c r="AO1803" i="2" s="1"/>
  <c r="AO1804" i="2" a="1"/>
  <c r="AO1804" i="2"/>
  <c r="AO1805" i="2" a="1"/>
  <c r="AO1805" i="2" s="1"/>
  <c r="AO1806" i="2" a="1"/>
  <c r="AO1806" i="2" s="1"/>
  <c r="AO1807" i="2" a="1"/>
  <c r="AO1807" i="2" s="1"/>
  <c r="AO1808" i="2" a="1"/>
  <c r="AO1808" i="2"/>
  <c r="AO1809" i="2" a="1"/>
  <c r="AO1809" i="2"/>
  <c r="AO1810" i="2" a="1"/>
  <c r="AO1810" i="2" s="1"/>
  <c r="AO1811" i="2" a="1"/>
  <c r="AO1811" i="2" s="1"/>
  <c r="AO1812" i="2" a="1"/>
  <c r="AO1812" i="2"/>
  <c r="AO1813" i="2" a="1"/>
  <c r="AO1813" i="2" s="1"/>
  <c r="AO1814" i="2" a="1"/>
  <c r="AO1814" i="2" s="1"/>
  <c r="AO1815" i="2" a="1"/>
  <c r="AO1815" i="2" s="1"/>
  <c r="AO1816" i="2" a="1"/>
  <c r="AO1816" i="2"/>
  <c r="AO1817" i="2" a="1"/>
  <c r="AO1817" i="2"/>
  <c r="AO1818" i="2" a="1"/>
  <c r="AO1818" i="2" s="1"/>
  <c r="AO1819" i="2" a="1"/>
  <c r="AO1819" i="2" s="1"/>
  <c r="AO1820" i="2" a="1"/>
  <c r="AO1820" i="2"/>
  <c r="AO1821" i="2" a="1"/>
  <c r="AO1821" i="2" s="1"/>
  <c r="AO1822" i="2" a="1"/>
  <c r="AO1822" i="2" s="1"/>
  <c r="AO1823" i="2" a="1"/>
  <c r="AO1823" i="2" s="1"/>
  <c r="AO1824" i="2" a="1"/>
  <c r="AO1824" i="2"/>
  <c r="AO1825" i="2" a="1"/>
  <c r="AO1825" i="2"/>
  <c r="AO1826" i="2" a="1"/>
  <c r="AO1826" i="2" s="1"/>
  <c r="AO1827" i="2" a="1"/>
  <c r="AO1827" i="2" s="1"/>
  <c r="AO1828" i="2" a="1"/>
  <c r="AO1828" i="2"/>
  <c r="AO1829" i="2" a="1"/>
  <c r="AO1829" i="2" s="1"/>
  <c r="AO1830" i="2" a="1"/>
  <c r="AO1830" i="2" s="1"/>
  <c r="AO1831" i="2" a="1"/>
  <c r="AO1831" i="2" s="1"/>
  <c r="AO1832" i="2" a="1"/>
  <c r="AO1832" i="2" s="1"/>
  <c r="AO1833" i="2" a="1"/>
  <c r="AO1833" i="2"/>
  <c r="AO1834" i="2" a="1"/>
  <c r="AO1834" i="2" s="1"/>
  <c r="AO1835" i="2" a="1"/>
  <c r="AO1835" i="2" s="1"/>
  <c r="AO1836" i="2" a="1"/>
  <c r="AO1836" i="2"/>
  <c r="AO1837" i="2" a="1"/>
  <c r="AO1837" i="2" s="1"/>
  <c r="AO1838" i="2" a="1"/>
  <c r="AO1838" i="2" s="1"/>
  <c r="AO1839" i="2" a="1"/>
  <c r="AO1839" i="2" s="1"/>
  <c r="AO1840" i="2" a="1"/>
  <c r="AO1840" i="2" s="1"/>
  <c r="AO1841" i="2" a="1"/>
  <c r="AO1841" i="2"/>
  <c r="AO1842" i="2" a="1"/>
  <c r="AO1842" i="2" s="1"/>
  <c r="AO1843" i="2" a="1"/>
  <c r="AO1843" i="2" s="1"/>
  <c r="AO1844" i="2" a="1"/>
  <c r="AO1844" i="2"/>
  <c r="AO1845" i="2" a="1"/>
  <c r="AO1845" i="2" s="1"/>
  <c r="AO1846" i="2" a="1"/>
  <c r="AO1846" i="2" s="1"/>
  <c r="AO1847" i="2" a="1"/>
  <c r="AO1847" i="2" s="1"/>
  <c r="AO1848" i="2" a="1"/>
  <c r="AO1848" i="2" s="1"/>
  <c r="AO1849" i="2" a="1"/>
  <c r="AO1849" i="2"/>
  <c r="AO1850" i="2" a="1"/>
  <c r="AO1850" i="2" s="1"/>
  <c r="AO1851" i="2" a="1"/>
  <c r="AO1851" i="2" s="1"/>
  <c r="AO1852" i="2" a="1"/>
  <c r="AO1852" i="2"/>
  <c r="AO1853" i="2" a="1"/>
  <c r="AO1853" i="2" s="1"/>
  <c r="AO1854" i="2" a="1"/>
  <c r="AO1854" i="2" s="1"/>
  <c r="AO1855" i="2" a="1"/>
  <c r="AO1855" i="2" s="1"/>
  <c r="AO1856" i="2" a="1"/>
  <c r="AO1856" i="2" s="1"/>
  <c r="AO1857" i="2" a="1"/>
  <c r="AO1857" i="2"/>
  <c r="AO1858" i="2" a="1"/>
  <c r="AO1858" i="2" s="1"/>
  <c r="AO1859" i="2" a="1"/>
  <c r="AO1859" i="2" s="1"/>
  <c r="AO1860" i="2" a="1"/>
  <c r="AO1860" i="2"/>
  <c r="AO1861" i="2" a="1"/>
  <c r="AO1861" i="2" s="1"/>
  <c r="AO1862" i="2" a="1"/>
  <c r="AO1862" i="2" s="1"/>
  <c r="AO1863" i="2" a="1"/>
  <c r="AO1863" i="2" s="1"/>
  <c r="AO1864" i="2" a="1"/>
  <c r="AO1864" i="2" s="1"/>
  <c r="AO1865" i="2" a="1"/>
  <c r="AO1865" i="2"/>
  <c r="AO1866" i="2" a="1"/>
  <c r="AO1866" i="2" s="1"/>
  <c r="AO1867" i="2" a="1"/>
  <c r="AO1867" i="2" s="1"/>
  <c r="AO1868" i="2" a="1"/>
  <c r="AO1868" i="2"/>
  <c r="AO1869" i="2" a="1"/>
  <c r="AO1869" i="2" s="1"/>
  <c r="AO1870" i="2" a="1"/>
  <c r="AO1870" i="2" s="1"/>
  <c r="AO1871" i="2" a="1"/>
  <c r="AO1871" i="2" s="1"/>
  <c r="AO1872" i="2" a="1"/>
  <c r="AO1872" i="2" s="1"/>
  <c r="AO1873" i="2" a="1"/>
  <c r="AO1873" i="2"/>
  <c r="AO1874" i="2" a="1"/>
  <c r="AO1874" i="2" s="1"/>
  <c r="AO1875" i="2" a="1"/>
  <c r="AO1875" i="2" s="1"/>
  <c r="AO1876" i="2" a="1"/>
  <c r="AO1876" i="2"/>
  <c r="AO1877" i="2" a="1"/>
  <c r="AO1877" i="2" s="1"/>
  <c r="AO1878" i="2" a="1"/>
  <c r="AO1878" i="2" s="1"/>
  <c r="AO1879" i="2" a="1"/>
  <c r="AO1879" i="2" s="1"/>
  <c r="AO1880" i="2" a="1"/>
  <c r="AO1880" i="2" s="1"/>
  <c r="AO1881" i="2" a="1"/>
  <c r="AO1881" i="2"/>
  <c r="AO1882" i="2" a="1"/>
  <c r="AO1882" i="2" s="1"/>
  <c r="AO1883" i="2" a="1"/>
  <c r="AO1883" i="2" s="1"/>
  <c r="AO1884" i="2" a="1"/>
  <c r="AO1884" i="2"/>
  <c r="AO1885" i="2" a="1"/>
  <c r="AO1885" i="2" s="1"/>
  <c r="AO1886" i="2" a="1"/>
  <c r="AO1886" i="2" s="1"/>
  <c r="AO1887" i="2" a="1"/>
  <c r="AO1887" i="2" s="1"/>
  <c r="AO1888" i="2" a="1"/>
  <c r="AO1888" i="2" s="1"/>
  <c r="AO1889" i="2" a="1"/>
  <c r="AO1889" i="2"/>
  <c r="AO1890" i="2" a="1"/>
  <c r="AO1890" i="2" s="1"/>
  <c r="AO1891" i="2" a="1"/>
  <c r="AO1891" i="2" s="1"/>
  <c r="AO1892" i="2" a="1"/>
  <c r="AO1892" i="2"/>
  <c r="AO1893" i="2" a="1"/>
  <c r="AO1893" i="2" s="1"/>
  <c r="AO1894" i="2" a="1"/>
  <c r="AO1894" i="2" s="1"/>
  <c r="AO1895" i="2" a="1"/>
  <c r="AO1895" i="2" s="1"/>
  <c r="AO1896" i="2" a="1"/>
  <c r="AO1896" i="2" s="1"/>
  <c r="AO1897" i="2" a="1"/>
  <c r="AO1897" i="2"/>
  <c r="AO1898" i="2" a="1"/>
  <c r="AO1898" i="2" s="1"/>
  <c r="AO1899" i="2" a="1"/>
  <c r="AO1899" i="2" s="1"/>
  <c r="AO1900" i="2" a="1"/>
  <c r="AO1900" i="2"/>
  <c r="AO1901" i="2" a="1"/>
  <c r="AO1901" i="2" s="1"/>
  <c r="AO1902" i="2" a="1"/>
  <c r="AO1902" i="2" s="1"/>
  <c r="AO1903" i="2" a="1"/>
  <c r="AO1903" i="2" s="1"/>
  <c r="AO1904" i="2" a="1"/>
  <c r="AO1904" i="2" s="1"/>
  <c r="AO1905" i="2" a="1"/>
  <c r="AO1905" i="2"/>
  <c r="AO1906" i="2" a="1"/>
  <c r="AO1906" i="2" s="1"/>
  <c r="AO1907" i="2" a="1"/>
  <c r="AO1907" i="2" s="1"/>
  <c r="AO1908" i="2" a="1"/>
  <c r="AO1908" i="2"/>
  <c r="AO1909" i="2" a="1"/>
  <c r="AO1909" i="2" s="1"/>
  <c r="AO1910" i="2" a="1"/>
  <c r="AO1910" i="2" s="1"/>
  <c r="AO1911" i="2" a="1"/>
  <c r="AO1911" i="2" s="1"/>
  <c r="AO1912" i="2" a="1"/>
  <c r="AO1912" i="2" s="1"/>
  <c r="AO1913" i="2" a="1"/>
  <c r="AO1913" i="2"/>
  <c r="AO1914" i="2" a="1"/>
  <c r="AO1914" i="2" s="1"/>
  <c r="AO1915" i="2" a="1"/>
  <c r="AO1915" i="2" s="1"/>
  <c r="AO1916" i="2" a="1"/>
  <c r="AO1916" i="2"/>
  <c r="AO1917" i="2" a="1"/>
  <c r="AO1917" i="2" s="1"/>
  <c r="AO1918" i="2" a="1"/>
  <c r="AO1918" i="2" s="1"/>
  <c r="AO1919" i="2" a="1"/>
  <c r="AO1919" i="2" s="1"/>
  <c r="AO1920" i="2" a="1"/>
  <c r="AO1920" i="2" s="1"/>
  <c r="AO1921" i="2" a="1"/>
  <c r="AO1921" i="2"/>
  <c r="AO1922" i="2" a="1"/>
  <c r="AO1922" i="2" s="1"/>
  <c r="AO1923" i="2" a="1"/>
  <c r="AO1923" i="2" s="1"/>
  <c r="AO1924" i="2" a="1"/>
  <c r="AO1924" i="2"/>
  <c r="AO1925" i="2" a="1"/>
  <c r="AO1925" i="2" s="1"/>
  <c r="AO1926" i="2" a="1"/>
  <c r="AO1926" i="2" s="1"/>
  <c r="AO1927" i="2" a="1"/>
  <c r="AO1927" i="2" s="1"/>
  <c r="AO1928" i="2" a="1"/>
  <c r="AO1928" i="2" s="1"/>
  <c r="AO1929" i="2" a="1"/>
  <c r="AO1929" i="2"/>
  <c r="AO1930" i="2" a="1"/>
  <c r="AO1930" i="2" s="1"/>
  <c r="AO1931" i="2" a="1"/>
  <c r="AO1931" i="2" s="1"/>
  <c r="AO1932" i="2" a="1"/>
  <c r="AO1932" i="2"/>
  <c r="AO1933" i="2" a="1"/>
  <c r="AO1933" i="2" s="1"/>
  <c r="AO1934" i="2" a="1"/>
  <c r="AO1934" i="2" s="1"/>
  <c r="AO1935" i="2" a="1"/>
  <c r="AO1935" i="2" s="1"/>
  <c r="AO1936" i="2" a="1"/>
  <c r="AO1936" i="2" s="1"/>
  <c r="AO1937" i="2" a="1"/>
  <c r="AO1937" i="2"/>
  <c r="AO1938" i="2" a="1"/>
  <c r="AO1938" i="2" s="1"/>
  <c r="AO1939" i="2" a="1"/>
  <c r="AO1939" i="2" s="1"/>
  <c r="AO1940" i="2" a="1"/>
  <c r="AO1940" i="2"/>
  <c r="AO1941" i="2" a="1"/>
  <c r="AO1941" i="2" s="1"/>
  <c r="AO1942" i="2" a="1"/>
  <c r="AO1942" i="2" s="1"/>
  <c r="AO1943" i="2" a="1"/>
  <c r="AO1943" i="2" s="1"/>
  <c r="AO1944" i="2" a="1"/>
  <c r="AO1944" i="2" s="1"/>
  <c r="AO1945" i="2" a="1"/>
  <c r="AO1945" i="2"/>
  <c r="AO1946" i="2" a="1"/>
  <c r="AO1946" i="2" s="1"/>
  <c r="AO1947" i="2" a="1"/>
  <c r="AO1947" i="2" s="1"/>
  <c r="AO1948" i="2" a="1"/>
  <c r="AO1948" i="2"/>
  <c r="AO1949" i="2" a="1"/>
  <c r="AO1949" i="2" s="1"/>
  <c r="AO1950" i="2" a="1"/>
  <c r="AO1950" i="2" s="1"/>
  <c r="AO1951" i="2" a="1"/>
  <c r="AO1951" i="2" s="1"/>
  <c r="AO1952" i="2" a="1"/>
  <c r="AO1952" i="2" s="1"/>
  <c r="AO1953" i="2" a="1"/>
  <c r="AO1953" i="2"/>
  <c r="AO1954" i="2" a="1"/>
  <c r="AO1954" i="2" s="1"/>
  <c r="AO1955" i="2" a="1"/>
  <c r="AO1955" i="2" s="1"/>
  <c r="AO1956" i="2" a="1"/>
  <c r="AO1956" i="2"/>
  <c r="AO1957" i="2" a="1"/>
  <c r="AO1957" i="2" s="1"/>
  <c r="AO1958" i="2" a="1"/>
  <c r="AO1958" i="2" s="1"/>
  <c r="AO1959" i="2" a="1"/>
  <c r="AO1959" i="2" s="1"/>
  <c r="AO1960" i="2" a="1"/>
  <c r="AO1960" i="2" s="1"/>
  <c r="AO1961" i="2" a="1"/>
  <c r="AO1961" i="2"/>
  <c r="AO1962" i="2" a="1"/>
  <c r="AO1962" i="2" s="1"/>
  <c r="AO1963" i="2" a="1"/>
  <c r="AO1963" i="2" s="1"/>
  <c r="AO1964" i="2" a="1"/>
  <c r="AO1964" i="2"/>
  <c r="AO1965" i="2" a="1"/>
  <c r="AO1965" i="2" s="1"/>
  <c r="AO1966" i="2" a="1"/>
  <c r="AO1966" i="2" s="1"/>
  <c r="AO1967" i="2" a="1"/>
  <c r="AO1967" i="2" s="1"/>
  <c r="AO1968" i="2" a="1"/>
  <c r="AO1968" i="2" s="1"/>
  <c r="AO1969" i="2" a="1"/>
  <c r="AO1969" i="2"/>
  <c r="AO1970" i="2" a="1"/>
  <c r="AO1970" i="2" s="1"/>
  <c r="AO1971" i="2" a="1"/>
  <c r="AO1971" i="2" s="1"/>
  <c r="AO1972" i="2" a="1"/>
  <c r="AO1972" i="2"/>
  <c r="AO1973" i="2" a="1"/>
  <c r="AO1973" i="2" s="1"/>
  <c r="AO1974" i="2" a="1"/>
  <c r="AO1974" i="2" s="1"/>
  <c r="AO1975" i="2" a="1"/>
  <c r="AO1975" i="2" s="1"/>
  <c r="AO1976" i="2" a="1"/>
  <c r="AO1976" i="2" s="1"/>
  <c r="AO1977" i="2" a="1"/>
  <c r="AO1977" i="2"/>
  <c r="AO1978" i="2" a="1"/>
  <c r="AO1978" i="2" s="1"/>
  <c r="AO1979" i="2" a="1"/>
  <c r="AO1979" i="2" s="1"/>
  <c r="AO1980" i="2" a="1"/>
  <c r="AO1980" i="2"/>
  <c r="AO1981" i="2" a="1"/>
  <c r="AO1981" i="2" s="1"/>
  <c r="AO1982" i="2" a="1"/>
  <c r="AO1982" i="2" s="1"/>
  <c r="AO1983" i="2" a="1"/>
  <c r="AO1983" i="2" s="1"/>
  <c r="AO1984" i="2" a="1"/>
  <c r="AO1984" i="2" s="1"/>
  <c r="AO1985" i="2" a="1"/>
  <c r="AO1985" i="2"/>
  <c r="AO1986" i="2" a="1"/>
  <c r="AO1986" i="2" s="1"/>
  <c r="AO1987" i="2" a="1"/>
  <c r="AO1987" i="2" s="1"/>
  <c r="AO1988" i="2" a="1"/>
  <c r="AO1988" i="2"/>
  <c r="AO1989" i="2" a="1"/>
  <c r="AO1989" i="2" s="1"/>
  <c r="AO1990" i="2" a="1"/>
  <c r="AO1990" i="2" s="1"/>
  <c r="AO1991" i="2" a="1"/>
  <c r="AO1991" i="2" s="1"/>
  <c r="AO1992" i="2" a="1"/>
  <c r="AO1992" i="2" s="1"/>
  <c r="AO1993" i="2" a="1"/>
  <c r="AO1993" i="2" s="1"/>
  <c r="AO1994" i="2" a="1"/>
  <c r="AO1994" i="2" s="1"/>
  <c r="AO1995" i="2" a="1"/>
  <c r="AO1995" i="2" s="1"/>
  <c r="AO1996" i="2" a="1"/>
  <c r="AO1996" i="2"/>
  <c r="AO1997" i="2" a="1"/>
  <c r="AO1997" i="2" s="1"/>
  <c r="AO1998" i="2" a="1"/>
  <c r="AO1998" i="2" s="1"/>
  <c r="AO1999" i="2" a="1"/>
  <c r="AO1999" i="2" s="1"/>
  <c r="AO2000" i="2" a="1"/>
  <c r="AO2000" i="2" s="1"/>
  <c r="AO2001" i="2" a="1"/>
  <c r="AO2001" i="2"/>
  <c r="AO2002" i="2" a="1"/>
  <c r="AO2002" i="2" s="1"/>
  <c r="AO2003" i="2" a="1"/>
  <c r="AO2003" i="2" s="1"/>
  <c r="AO2004" i="2" a="1"/>
  <c r="AO2004" i="2" s="1"/>
  <c r="AO2005" i="2" a="1"/>
  <c r="AO2005" i="2" s="1"/>
  <c r="AO2006" i="2" a="1"/>
  <c r="AO2006" i="2" s="1"/>
  <c r="AO2007" i="2" a="1"/>
  <c r="AO2007" i="2" s="1"/>
  <c r="AO2008" i="2" a="1"/>
  <c r="AO2008" i="2" s="1"/>
  <c r="AO2009" i="2" a="1"/>
  <c r="AO2009" i="2" s="1"/>
  <c r="AO2010" i="2" a="1"/>
  <c r="AO2010" i="2" s="1"/>
  <c r="AO2011" i="2" a="1"/>
  <c r="AO2011" i="2" s="1"/>
  <c r="AO2012" i="2" a="1"/>
  <c r="AO2012" i="2"/>
  <c r="AO2013" i="2" a="1"/>
  <c r="AO2013" i="2" s="1"/>
  <c r="AO2014" i="2" a="1"/>
  <c r="AO2014" i="2" s="1"/>
  <c r="AO2015" i="2" a="1"/>
  <c r="AO2015" i="2" s="1"/>
  <c r="AO2016" i="2" a="1"/>
  <c r="AO2016" i="2" s="1"/>
  <c r="AO2017" i="2" a="1"/>
  <c r="AO2017" i="2"/>
  <c r="AO2018" i="2" a="1"/>
  <c r="AO2018" i="2" s="1"/>
  <c r="AO2019" i="2" a="1"/>
  <c r="AO2019" i="2" s="1"/>
  <c r="AO2020" i="2" a="1"/>
  <c r="AO2020" i="2" s="1"/>
  <c r="AO2021" i="2" a="1"/>
  <c r="AO2021" i="2" s="1"/>
  <c r="AO2022" i="2" a="1"/>
  <c r="AO2022" i="2" s="1"/>
  <c r="AO2023" i="2" a="1"/>
  <c r="AO2023" i="2" s="1"/>
  <c r="AO2024" i="2" a="1"/>
  <c r="AO2024" i="2" s="1"/>
  <c r="AO2025" i="2" a="1"/>
  <c r="AO2025" i="2" s="1"/>
  <c r="AO2026" i="2" a="1"/>
  <c r="AO2026" i="2" s="1"/>
  <c r="AO2027" i="2" a="1"/>
  <c r="AO2027" i="2" s="1"/>
  <c r="AO2028" i="2" a="1"/>
  <c r="AO2028" i="2"/>
  <c r="AO2029" i="2" a="1"/>
  <c r="AO2029" i="2" s="1"/>
  <c r="AO2030" i="2" a="1"/>
  <c r="AO2030" i="2" s="1"/>
  <c r="AO2031" i="2" a="1"/>
  <c r="AO2031" i="2" s="1"/>
  <c r="AO2032" i="2" a="1"/>
  <c r="AO2032" i="2" s="1"/>
  <c r="AO2033" i="2" a="1"/>
  <c r="AO2033" i="2"/>
  <c r="AO2034" i="2" a="1"/>
  <c r="AO2034" i="2" s="1"/>
  <c r="AO2035" i="2" a="1"/>
  <c r="AO2035" i="2" s="1"/>
  <c r="AO2036" i="2" a="1"/>
  <c r="AO2036" i="2" s="1"/>
  <c r="AO2037" i="2" a="1"/>
  <c r="AO2037" i="2" s="1"/>
  <c r="AO2038" i="2" a="1"/>
  <c r="AO2038" i="2" s="1"/>
  <c r="AO2039" i="2" a="1"/>
  <c r="AO2039" i="2" s="1"/>
  <c r="AO2040" i="2" a="1"/>
  <c r="AO2040" i="2" s="1"/>
  <c r="AO2041" i="2" a="1"/>
  <c r="AO2041" i="2" s="1"/>
  <c r="AO2042" i="2" a="1"/>
  <c r="AO2042" i="2" s="1"/>
  <c r="AO2043" i="2" a="1"/>
  <c r="AO2043" i="2" s="1"/>
  <c r="AO2044" i="2" a="1"/>
  <c r="AO2044" i="2"/>
  <c r="AO2045" i="2" a="1"/>
  <c r="AO2045" i="2" s="1"/>
  <c r="AO2046" i="2" a="1"/>
  <c r="AO2046" i="2" s="1"/>
  <c r="AO2047" i="2" a="1"/>
  <c r="AO2047" i="2" s="1"/>
  <c r="AO2048" i="2" a="1"/>
  <c r="AO2048" i="2" s="1"/>
  <c r="AO2049" i="2" a="1"/>
  <c r="AO2049" i="2"/>
  <c r="AO2050" i="2" a="1"/>
  <c r="AO2050" i="2" s="1"/>
  <c r="AO2051" i="2" a="1"/>
  <c r="AO2051" i="2" s="1"/>
  <c r="AO2052" i="2" a="1"/>
  <c r="AO2052" i="2" s="1"/>
  <c r="AO2053" i="2" a="1"/>
  <c r="AO2053" i="2" s="1"/>
  <c r="AO2054" i="2" a="1"/>
  <c r="AO2054" i="2" s="1"/>
  <c r="AO2055" i="2" a="1"/>
  <c r="AO2055" i="2" s="1"/>
  <c r="AO2056" i="2" a="1"/>
  <c r="AO2056" i="2" s="1"/>
  <c r="AO2057" i="2" a="1"/>
  <c r="AO2057" i="2" s="1"/>
  <c r="AO2058" i="2" a="1"/>
  <c r="AO2058" i="2" s="1"/>
  <c r="AO2059" i="2" a="1"/>
  <c r="AO2059" i="2" s="1"/>
  <c r="AO2060" i="2" a="1"/>
  <c r="AO2060" i="2"/>
  <c r="AO2061" i="2" a="1"/>
  <c r="AO2061" i="2" s="1"/>
  <c r="AO2062" i="2" a="1"/>
  <c r="AO2062" i="2" s="1"/>
  <c r="AO2063" i="2" a="1"/>
  <c r="AO2063" i="2" s="1"/>
  <c r="AO2064" i="2" a="1"/>
  <c r="AO2064" i="2" s="1"/>
  <c r="AO2065" i="2" a="1"/>
  <c r="AO2065" i="2"/>
  <c r="AO2066" i="2" a="1"/>
  <c r="AO2066" i="2" s="1"/>
  <c r="AO2067" i="2" a="1"/>
  <c r="AO2067" i="2" s="1"/>
  <c r="AO2068" i="2" a="1"/>
  <c r="AO2068" i="2" s="1"/>
  <c r="AO2069" i="2" a="1"/>
  <c r="AO2069" i="2" s="1"/>
  <c r="AO2070" i="2" a="1"/>
  <c r="AO2070" i="2" s="1"/>
  <c r="AO2071" i="2" a="1"/>
  <c r="AO2071" i="2" s="1"/>
  <c r="AO2072" i="2" a="1"/>
  <c r="AO2072" i="2" s="1"/>
  <c r="AO2073" i="2" a="1"/>
  <c r="AO2073" i="2" s="1"/>
  <c r="AO2074" i="2" a="1"/>
  <c r="AO2074" i="2" s="1"/>
  <c r="AO2075" i="2" a="1"/>
  <c r="AO2075" i="2" s="1"/>
  <c r="AO2076" i="2" a="1"/>
  <c r="AO2076" i="2"/>
  <c r="AO2077" i="2" a="1"/>
  <c r="AO2077" i="2" s="1"/>
  <c r="AO2078" i="2" a="1"/>
  <c r="AO2078" i="2" s="1"/>
  <c r="AO2079" i="2" a="1"/>
  <c r="AO2079" i="2" s="1"/>
  <c r="AO2080" i="2" a="1"/>
  <c r="AO2080" i="2" s="1"/>
  <c r="AO2081" i="2" a="1"/>
  <c r="AO2081" i="2"/>
  <c r="AO2082" i="2" a="1"/>
  <c r="AO2082" i="2" s="1"/>
  <c r="AO2083" i="2" a="1"/>
  <c r="AO2083" i="2" s="1"/>
  <c r="AO2084" i="2" a="1"/>
  <c r="AO2084" i="2" s="1"/>
  <c r="AO2085" i="2" a="1"/>
  <c r="AO2085" i="2" s="1"/>
  <c r="AO2086" i="2" a="1"/>
  <c r="AO2086" i="2" s="1"/>
  <c r="AO2087" i="2" a="1"/>
  <c r="AO2087" i="2" s="1"/>
  <c r="AO2088" i="2" a="1"/>
  <c r="AO2088" i="2" s="1"/>
  <c r="AO2089" i="2" a="1"/>
  <c r="AO2089" i="2" s="1"/>
  <c r="AO2090" i="2" a="1"/>
  <c r="AO2090" i="2" s="1"/>
  <c r="AO2091" i="2" a="1"/>
  <c r="AO2091" i="2" s="1"/>
  <c r="AO2092" i="2" a="1"/>
  <c r="AO2092" i="2"/>
  <c r="AO2093" i="2" a="1"/>
  <c r="AO2093" i="2" s="1"/>
  <c r="AO2094" i="2" a="1"/>
  <c r="AO2094" i="2" s="1"/>
  <c r="AO2095" i="2" a="1"/>
  <c r="AO2095" i="2" s="1"/>
  <c r="AO2096" i="2" a="1"/>
  <c r="AO2096" i="2" s="1"/>
  <c r="AO2097" i="2" a="1"/>
  <c r="AO2097" i="2"/>
  <c r="AO2098" i="2" a="1"/>
  <c r="AO2098" i="2" s="1"/>
  <c r="AO2099" i="2" a="1"/>
  <c r="AO2099" i="2" s="1"/>
  <c r="AO2100" i="2" a="1"/>
  <c r="AO2100" i="2" s="1"/>
  <c r="AO2101" i="2" a="1"/>
  <c r="AO2101" i="2" s="1"/>
  <c r="AO2102" i="2" a="1"/>
  <c r="AO2102" i="2" s="1"/>
  <c r="AO2103" i="2" a="1"/>
  <c r="AO2103" i="2" s="1"/>
  <c r="AO2104" i="2" a="1"/>
  <c r="AO2104" i="2" s="1"/>
  <c r="AO2105" i="2" a="1"/>
  <c r="AO2105" i="2" s="1"/>
  <c r="AO2106" i="2" a="1"/>
  <c r="AO2106" i="2" s="1"/>
  <c r="AO2107" i="2" a="1"/>
  <c r="AO2107" i="2" s="1"/>
  <c r="AO2108" i="2" a="1"/>
  <c r="AO2108" i="2"/>
  <c r="AO2109" i="2" a="1"/>
  <c r="AO2109" i="2" s="1"/>
  <c r="AO2110" i="2" a="1"/>
  <c r="AO2110" i="2" s="1"/>
  <c r="AO2111" i="2" a="1"/>
  <c r="AO2111" i="2" s="1"/>
  <c r="AO2112" i="2" a="1"/>
  <c r="AO2112" i="2" s="1"/>
  <c r="AO2113" i="2" a="1"/>
  <c r="AO2113" i="2"/>
  <c r="AO2114" i="2" a="1"/>
  <c r="AO2114" i="2" s="1"/>
  <c r="AO2115" i="2" a="1"/>
  <c r="AO2115" i="2" s="1"/>
  <c r="AO2116" i="2" a="1"/>
  <c r="AO2116" i="2" s="1"/>
  <c r="AO2117" i="2" a="1"/>
  <c r="AO2117" i="2" s="1"/>
  <c r="AO2118" i="2" a="1"/>
  <c r="AO2118" i="2" s="1"/>
  <c r="AO2119" i="2" a="1"/>
  <c r="AO2119" i="2" s="1"/>
  <c r="AO2120" i="2" a="1"/>
  <c r="AO2120" i="2" s="1"/>
  <c r="AO2121" i="2" a="1"/>
  <c r="AO2121" i="2" s="1"/>
  <c r="AO2122" i="2" a="1"/>
  <c r="AO2122" i="2" s="1"/>
  <c r="AO2123" i="2" a="1"/>
  <c r="AO2123" i="2" s="1"/>
  <c r="AO2124" i="2" a="1"/>
  <c r="AO2124" i="2"/>
  <c r="AO2125" i="2" a="1"/>
  <c r="AO2125" i="2" s="1"/>
  <c r="AO2126" i="2" a="1"/>
  <c r="AO2126" i="2" s="1"/>
  <c r="AO2127" i="2" a="1"/>
  <c r="AO2127" i="2" s="1"/>
  <c r="AO2128" i="2" a="1"/>
  <c r="AO2128" i="2" s="1"/>
  <c r="AO2129" i="2" a="1"/>
  <c r="AO2129" i="2"/>
  <c r="AO2130" i="2" a="1"/>
  <c r="AO2130" i="2" s="1"/>
  <c r="AO2131" i="2" a="1"/>
  <c r="AO2131" i="2" s="1"/>
  <c r="AO2132" i="2" a="1"/>
  <c r="AO2132" i="2" s="1"/>
  <c r="AO2133" i="2" a="1"/>
  <c r="AO2133" i="2" s="1"/>
  <c r="AO2134" i="2" a="1"/>
  <c r="AO2134" i="2" s="1"/>
  <c r="AO2135" i="2" a="1"/>
  <c r="AO2135" i="2" s="1"/>
  <c r="AO2136" i="2" a="1"/>
  <c r="AO2136" i="2" s="1"/>
  <c r="AO2137" i="2" a="1"/>
  <c r="AO2137" i="2" s="1"/>
  <c r="AO2138" i="2" a="1"/>
  <c r="AO2138" i="2" s="1"/>
  <c r="AO2139" i="2" a="1"/>
  <c r="AO2139" i="2" s="1"/>
  <c r="AO2140" i="2" a="1"/>
  <c r="AO2140" i="2"/>
  <c r="AO2141" i="2" a="1"/>
  <c r="AO2141" i="2" s="1"/>
  <c r="AO2142" i="2" a="1"/>
  <c r="AO2142" i="2" s="1"/>
  <c r="AO2143" i="2" a="1"/>
  <c r="AO2143" i="2" s="1"/>
  <c r="AO2144" i="2" a="1"/>
  <c r="AO2144" i="2" s="1"/>
  <c r="AO2145" i="2" a="1"/>
  <c r="AO2145" i="2"/>
  <c r="AO2146" i="2" a="1"/>
  <c r="AO2146" i="2" s="1"/>
  <c r="AO2147" i="2" a="1"/>
  <c r="AO2147" i="2" s="1"/>
  <c r="AO2148" i="2" a="1"/>
  <c r="AO2148" i="2" s="1"/>
  <c r="AO2149" i="2" a="1"/>
  <c r="AO2149" i="2" s="1"/>
  <c r="AO2150" i="2" a="1"/>
  <c r="AO2150" i="2" s="1"/>
  <c r="AO2151" i="2" a="1"/>
  <c r="AO2151" i="2" s="1"/>
  <c r="AO2152" i="2" a="1"/>
  <c r="AO2152" i="2" s="1"/>
  <c r="AO2153" i="2" a="1"/>
  <c r="AO2153" i="2" s="1"/>
  <c r="AO2154" i="2" a="1"/>
  <c r="AO2154" i="2" s="1"/>
  <c r="AO2155" i="2" a="1"/>
  <c r="AO2155" i="2" s="1"/>
  <c r="AO2156" i="2" a="1"/>
  <c r="AO2156" i="2"/>
  <c r="AO2157" i="2" a="1"/>
  <c r="AO2157" i="2" s="1"/>
  <c r="AO2158" i="2" a="1"/>
  <c r="AO2158" i="2" s="1"/>
  <c r="AO2159" i="2" a="1"/>
  <c r="AO2159" i="2" s="1"/>
  <c r="AO2160" i="2" a="1"/>
  <c r="AO2160" i="2" s="1"/>
  <c r="AO2161" i="2" a="1"/>
  <c r="AO2161" i="2"/>
  <c r="AO2162" i="2" a="1"/>
  <c r="AO2162" i="2" s="1"/>
  <c r="AO2163" i="2" a="1"/>
  <c r="AO2163" i="2" s="1"/>
  <c r="AO2164" i="2" a="1"/>
  <c r="AO2164" i="2" s="1"/>
  <c r="AO2165" i="2" a="1"/>
  <c r="AO2165" i="2" s="1"/>
  <c r="AO2166" i="2" a="1"/>
  <c r="AO2166" i="2" s="1"/>
  <c r="AO2167" i="2" a="1"/>
  <c r="AO2167" i="2" s="1"/>
  <c r="AO2168" i="2" a="1"/>
  <c r="AO2168" i="2" s="1"/>
  <c r="AO2169" i="2" a="1"/>
  <c r="AO2169" i="2" s="1"/>
  <c r="AO2170" i="2" a="1"/>
  <c r="AO2170" i="2" s="1"/>
  <c r="AO2171" i="2" a="1"/>
  <c r="AO2171" i="2" s="1"/>
  <c r="AO2172" i="2" a="1"/>
  <c r="AO2172" i="2"/>
  <c r="AO2173" i="2" a="1"/>
  <c r="AO2173" i="2" s="1"/>
  <c r="AO2174" i="2" a="1"/>
  <c r="AO2174" i="2" s="1"/>
  <c r="AO2175" i="2" a="1"/>
  <c r="AO2175" i="2" s="1"/>
  <c r="AO2176" i="2" a="1"/>
  <c r="AO2176" i="2" s="1"/>
  <c r="AO2177" i="2" a="1"/>
  <c r="AO2177" i="2"/>
  <c r="AO2178" i="2" a="1"/>
  <c r="AO2178" i="2" s="1"/>
  <c r="AO2179" i="2" a="1"/>
  <c r="AO2179" i="2" s="1"/>
  <c r="AO2180" i="2" a="1"/>
  <c r="AO2180" i="2" s="1"/>
  <c r="AO2181" i="2" a="1"/>
  <c r="AO2181" i="2" s="1"/>
  <c r="AO2182" i="2" a="1"/>
  <c r="AO2182" i="2" s="1"/>
  <c r="AO2183" i="2" a="1"/>
  <c r="AO2183" i="2" s="1"/>
  <c r="AO2184" i="2" a="1"/>
  <c r="AO2184" i="2" s="1"/>
  <c r="AO2185" i="2" a="1"/>
  <c r="AO2185" i="2" s="1"/>
  <c r="AO2186" i="2" a="1"/>
  <c r="AO2186" i="2" s="1"/>
  <c r="AO2187" i="2" a="1"/>
  <c r="AO2187" i="2" s="1"/>
  <c r="AO2188" i="2" a="1"/>
  <c r="AO2188" i="2"/>
  <c r="AO2189" i="2" a="1"/>
  <c r="AO2189" i="2" s="1"/>
  <c r="AO2190" i="2" a="1"/>
  <c r="AO2190" i="2" s="1"/>
  <c r="AO2191" i="2" a="1"/>
  <c r="AO2191" i="2" s="1"/>
  <c r="AO2192" i="2" a="1"/>
  <c r="AO2192" i="2" s="1"/>
  <c r="AO2193" i="2" a="1"/>
  <c r="AO2193" i="2"/>
  <c r="AO2194" i="2" a="1"/>
  <c r="AO2194" i="2" s="1"/>
  <c r="AO2195" i="2" a="1"/>
  <c r="AO2195" i="2" s="1"/>
  <c r="AO2196" i="2" a="1"/>
  <c r="AO2196" i="2" s="1"/>
  <c r="AO2197" i="2" a="1"/>
  <c r="AO2197" i="2" s="1"/>
  <c r="AO2198" i="2" a="1"/>
  <c r="AO2198" i="2" s="1"/>
  <c r="AO2199" i="2" a="1"/>
  <c r="AO2199" i="2" s="1"/>
  <c r="AO2200" i="2" a="1"/>
  <c r="AO2200" i="2" s="1"/>
  <c r="AO2201" i="2" a="1"/>
  <c r="AO2201" i="2" s="1"/>
  <c r="AO2202" i="2" a="1"/>
  <c r="AO2202" i="2" s="1"/>
  <c r="AO2203" i="2" a="1"/>
  <c r="AO2203" i="2" s="1"/>
  <c r="AO2204" i="2" a="1"/>
  <c r="AO2204" i="2"/>
  <c r="AO2205" i="2" a="1"/>
  <c r="AO2205" i="2" s="1"/>
  <c r="AO2206" i="2" a="1"/>
  <c r="AO2206" i="2" s="1"/>
  <c r="AO2207" i="2" a="1"/>
  <c r="AO2207" i="2" s="1"/>
  <c r="AO2208" i="2" a="1"/>
  <c r="AO2208" i="2" s="1"/>
  <c r="AO2209" i="2" a="1"/>
  <c r="AO2209" i="2"/>
  <c r="AO2210" i="2" a="1"/>
  <c r="AO2210" i="2" s="1"/>
  <c r="AO2211" i="2" a="1"/>
  <c r="AO2211" i="2" s="1"/>
  <c r="AO2212" i="2" a="1"/>
  <c r="AO2212" i="2" s="1"/>
  <c r="AO2213" i="2" a="1"/>
  <c r="AO2213" i="2" s="1"/>
  <c r="AO2214" i="2" a="1"/>
  <c r="AO2214" i="2" s="1"/>
  <c r="AO2215" i="2" a="1"/>
  <c r="AO2215" i="2" s="1"/>
  <c r="AO2216" i="2" a="1"/>
  <c r="AO2216" i="2" s="1"/>
  <c r="AO2217" i="2" a="1"/>
  <c r="AO2217" i="2" s="1"/>
  <c r="AO2218" i="2" a="1"/>
  <c r="AO2218" i="2" s="1"/>
  <c r="AO2219" i="2" a="1"/>
  <c r="AO2219" i="2" s="1"/>
  <c r="AO2220" i="2" a="1"/>
  <c r="AO2220" i="2"/>
  <c r="AO2221" i="2" a="1"/>
  <c r="AO2221" i="2" s="1"/>
  <c r="AO2222" i="2" a="1"/>
  <c r="AO2222" i="2" s="1"/>
  <c r="AO2223" i="2" a="1"/>
  <c r="AO2223" i="2" s="1"/>
  <c r="AO2224" i="2" a="1"/>
  <c r="AO2224" i="2" s="1"/>
  <c r="AO2225" i="2" a="1"/>
  <c r="AO2225" i="2"/>
  <c r="AO2226" i="2" a="1"/>
  <c r="AO2226" i="2" s="1"/>
  <c r="AO2227" i="2" a="1"/>
  <c r="AO2227" i="2" s="1"/>
  <c r="AO2228" i="2" a="1"/>
  <c r="AO2228" i="2" s="1"/>
  <c r="AO2229" i="2" a="1"/>
  <c r="AO2229" i="2" s="1"/>
  <c r="AO2230" i="2" a="1"/>
  <c r="AO2230" i="2" s="1"/>
  <c r="AO2231" i="2" a="1"/>
  <c r="AO2231" i="2" s="1"/>
  <c r="AO2232" i="2" a="1"/>
  <c r="AO2232" i="2" s="1"/>
  <c r="AO2233" i="2" a="1"/>
  <c r="AO2233" i="2" s="1"/>
  <c r="AO2234" i="2" a="1"/>
  <c r="AO2234" i="2" s="1"/>
  <c r="AO2235" i="2" a="1"/>
  <c r="AO2235" i="2" s="1"/>
  <c r="AO2236" i="2" a="1"/>
  <c r="AO2236" i="2"/>
  <c r="AO2237" i="2" a="1"/>
  <c r="AO2237" i="2" s="1"/>
  <c r="AO2238" i="2" a="1"/>
  <c r="AO2238" i="2" s="1"/>
  <c r="AO2239" i="2" a="1"/>
  <c r="AO2239" i="2" s="1"/>
  <c r="AO2240" i="2" a="1"/>
  <c r="AO2240" i="2" s="1"/>
  <c r="AO2241" i="2" a="1"/>
  <c r="AO2241" i="2"/>
  <c r="AN2" i="2"/>
  <c r="O2" i="2" a="1"/>
  <c r="O2" i="2" s="1"/>
  <c r="O3" i="2" a="1"/>
  <c r="O3" i="2"/>
  <c r="O4" i="2" a="1"/>
  <c r="O4" i="2"/>
  <c r="O5" i="2" a="1"/>
  <c r="O5" i="2"/>
  <c r="O6" i="2" a="1"/>
  <c r="O6" i="2" s="1"/>
  <c r="O7" i="2" a="1"/>
  <c r="O7" i="2" s="1"/>
  <c r="O8" i="2" a="1"/>
  <c r="O8" i="2" s="1"/>
  <c r="O9" i="2" a="1"/>
  <c r="O9" i="2"/>
  <c r="O10" i="2" a="1"/>
  <c r="O10" i="2" s="1"/>
  <c r="O11" i="2" a="1"/>
  <c r="O11" i="2" s="1"/>
  <c r="O12" i="2" a="1"/>
  <c r="O12" i="2" s="1"/>
  <c r="O13" i="2" a="1"/>
  <c r="O13" i="2" s="1"/>
  <c r="O14" i="2" a="1"/>
  <c r="O14" i="2" s="1"/>
  <c r="O15" i="2" a="1"/>
  <c r="O15" i="2"/>
  <c r="O16" i="2" a="1"/>
  <c r="O16" i="2" s="1"/>
  <c r="O17" i="2" a="1"/>
  <c r="O17" i="2" s="1"/>
  <c r="O18" i="2" a="1"/>
  <c r="O18" i="2" s="1"/>
  <c r="O19" i="2" a="1"/>
  <c r="O19" i="2" s="1"/>
  <c r="O20" i="2" a="1"/>
  <c r="O20" i="2" s="1"/>
  <c r="O21" i="2" a="1"/>
  <c r="O21" i="2"/>
  <c r="O22" i="2" a="1"/>
  <c r="O22" i="2" s="1"/>
  <c r="O23" i="2" a="1"/>
  <c r="O23" i="2" s="1"/>
  <c r="O24" i="2" a="1"/>
  <c r="O24" i="2"/>
  <c r="O25" i="2" a="1"/>
  <c r="O25" i="2" s="1"/>
  <c r="O26" i="2" a="1"/>
  <c r="O26" i="2" s="1"/>
  <c r="O27" i="2" a="1"/>
  <c r="O27" i="2"/>
  <c r="O28" i="2" a="1"/>
  <c r="O28" i="2" s="1"/>
  <c r="O29" i="2" a="1"/>
  <c r="O29" i="2" s="1"/>
  <c r="O30" i="2" a="1"/>
  <c r="O30" i="2" s="1"/>
  <c r="O31" i="2" a="1"/>
  <c r="O31" i="2" s="1"/>
  <c r="O32" i="2" a="1"/>
  <c r="O32" i="2" s="1"/>
  <c r="O33" i="2" a="1"/>
  <c r="O33" i="2" s="1"/>
  <c r="O34" i="2" a="1"/>
  <c r="O34" i="2" s="1"/>
  <c r="O35" i="2" a="1"/>
  <c r="O35" i="2" s="1"/>
  <c r="O36" i="2" a="1"/>
  <c r="O36" i="2" s="1"/>
  <c r="O37" i="2" a="1"/>
  <c r="O37" i="2"/>
  <c r="O38" i="2" a="1"/>
  <c r="O38" i="2" s="1"/>
  <c r="O39" i="2" a="1"/>
  <c r="O39" i="2"/>
  <c r="O40" i="2" a="1"/>
  <c r="O40" i="2" s="1"/>
  <c r="O41" i="2" a="1"/>
  <c r="O41" i="2" s="1"/>
  <c r="O42" i="2" a="1"/>
  <c r="O42" i="2" s="1"/>
  <c r="O43" i="2" a="1"/>
  <c r="O43" i="2" s="1"/>
  <c r="O44" i="2" a="1"/>
  <c r="O44" i="2"/>
  <c r="O45" i="2" a="1"/>
  <c r="O45" i="2" s="1"/>
  <c r="O46" i="2" a="1"/>
  <c r="O46" i="2" s="1"/>
  <c r="O47" i="2" a="1"/>
  <c r="O47" i="2"/>
  <c r="O48" i="2" a="1"/>
  <c r="O48" i="2"/>
  <c r="O49" i="2" a="1"/>
  <c r="O49" i="2" s="1"/>
  <c r="O50" i="2" a="1"/>
  <c r="O50" i="2" s="1"/>
  <c r="O51" i="2" a="1"/>
  <c r="O51" i="2" s="1"/>
  <c r="O52" i="2" a="1"/>
  <c r="O52" i="2" s="1"/>
  <c r="O53" i="2" a="1"/>
  <c r="O53" i="2"/>
  <c r="O54" i="2" a="1"/>
  <c r="O54" i="2" s="1"/>
  <c r="O55" i="2" a="1"/>
  <c r="O55" i="2" s="1"/>
  <c r="O56" i="2" a="1"/>
  <c r="O56" i="2" s="1"/>
  <c r="O57" i="2" a="1"/>
  <c r="O57" i="2" s="1"/>
  <c r="O58" i="2" a="1"/>
  <c r="O58" i="2" s="1"/>
  <c r="O59" i="2" a="1"/>
  <c r="O59" i="2"/>
  <c r="O60" i="2" a="1"/>
  <c r="O60" i="2" s="1"/>
  <c r="O61" i="2" a="1"/>
  <c r="O61" i="2" s="1"/>
  <c r="O62" i="2" a="1"/>
  <c r="O62" i="2" s="1"/>
  <c r="O63" i="2" a="1"/>
  <c r="O63" i="2" s="1"/>
  <c r="O64" i="2" a="1"/>
  <c r="O64" i="2" s="1"/>
  <c r="O65" i="2" a="1"/>
  <c r="O65" i="2" s="1"/>
  <c r="O66" i="2" a="1"/>
  <c r="O66" i="2" s="1"/>
  <c r="O67" i="2" a="1"/>
  <c r="O67" i="2"/>
  <c r="O68" i="2" a="1"/>
  <c r="O68" i="2" s="1"/>
  <c r="O69" i="2" a="1"/>
  <c r="O69" i="2" s="1"/>
  <c r="O70" i="2" a="1"/>
  <c r="O70" i="2" s="1"/>
  <c r="O71" i="2" a="1"/>
  <c r="O71" i="2"/>
  <c r="O72" i="2" a="1"/>
  <c r="O72" i="2"/>
  <c r="O73" i="2" a="1"/>
  <c r="O73" i="2" s="1"/>
  <c r="O74" i="2" a="1"/>
  <c r="O74" i="2" s="1"/>
  <c r="O75" i="2" a="1"/>
  <c r="O75" i="2" s="1"/>
  <c r="O76" i="2" a="1"/>
  <c r="O76" i="2" s="1"/>
  <c r="O77" i="2" a="1"/>
  <c r="O77" i="2" s="1"/>
  <c r="O78" i="2" a="1"/>
  <c r="O78" i="2" s="1"/>
  <c r="O79" i="2" a="1"/>
  <c r="O79" i="2" s="1"/>
  <c r="O80" i="2" a="1"/>
  <c r="O80" i="2" s="1"/>
  <c r="O81" i="2" a="1"/>
  <c r="O81" i="2" s="1"/>
  <c r="O82" i="2" a="1"/>
  <c r="O82" i="2" s="1"/>
  <c r="O83" i="2" a="1"/>
  <c r="O83" i="2" s="1"/>
  <c r="O84" i="2" a="1"/>
  <c r="O84" i="2" s="1"/>
  <c r="O85" i="2" a="1"/>
  <c r="O85" i="2"/>
  <c r="O86" i="2" a="1"/>
  <c r="O86" i="2" s="1"/>
  <c r="O87" i="2" a="1"/>
  <c r="O87" i="2" s="1"/>
  <c r="O88" i="2" a="1"/>
  <c r="O88" i="2" s="1"/>
  <c r="O89" i="2" a="1"/>
  <c r="O89" i="2"/>
  <c r="O90" i="2" a="1"/>
  <c r="O90" i="2" s="1"/>
  <c r="O91" i="2" a="1"/>
  <c r="O91" i="2" s="1"/>
  <c r="O92" i="2" a="1"/>
  <c r="O92" i="2" s="1"/>
  <c r="O93" i="2" a="1"/>
  <c r="O93" i="2" s="1"/>
  <c r="O94" i="2" a="1"/>
  <c r="O94" i="2" s="1"/>
  <c r="O95" i="2" a="1"/>
  <c r="O95" i="2" s="1"/>
  <c r="O96" i="2" a="1"/>
  <c r="O96" i="2" s="1"/>
  <c r="O97" i="2" a="1"/>
  <c r="O97" i="2" s="1"/>
  <c r="O98" i="2" a="1"/>
  <c r="O98" i="2" s="1"/>
  <c r="O99" i="2" a="1"/>
  <c r="O99" i="2" s="1"/>
  <c r="O100" i="2" a="1"/>
  <c r="O100" i="2"/>
  <c r="O101" i="2" a="1"/>
  <c r="O101" i="2"/>
  <c r="O102" i="2" a="1"/>
  <c r="O102" i="2" s="1"/>
  <c r="O103" i="2" a="1"/>
  <c r="O103" i="2" s="1"/>
  <c r="O104" i="2" a="1"/>
  <c r="O104" i="2" s="1"/>
  <c r="O105" i="2" a="1"/>
  <c r="O105" i="2" s="1"/>
  <c r="O106" i="2" a="1"/>
  <c r="O106" i="2" s="1"/>
  <c r="O107" i="2" a="1"/>
  <c r="O107" i="2" s="1"/>
  <c r="O108" i="2" a="1"/>
  <c r="O108" i="2"/>
  <c r="O109" i="2" a="1"/>
  <c r="O109" i="2" s="1"/>
  <c r="O110" i="2" a="1"/>
  <c r="O110" i="2" s="1"/>
  <c r="O111" i="2" a="1"/>
  <c r="O111" i="2" s="1"/>
  <c r="O112" i="2" a="1"/>
  <c r="O112" i="2" s="1"/>
  <c r="O113" i="2" a="1"/>
  <c r="O113" i="2" s="1"/>
  <c r="O114" i="2" a="1"/>
  <c r="O114" i="2" s="1"/>
  <c r="O115" i="2" a="1"/>
  <c r="O115" i="2" s="1"/>
  <c r="O116" i="2" a="1"/>
  <c r="O116" i="2" s="1"/>
  <c r="O117" i="2" a="1"/>
  <c r="O117" i="2" s="1"/>
  <c r="O118" i="2" a="1"/>
  <c r="O118" i="2" s="1"/>
  <c r="O119" i="2" a="1"/>
  <c r="O119" i="2" s="1"/>
  <c r="O120" i="2" a="1"/>
  <c r="O120" i="2" s="1"/>
  <c r="O121" i="2" a="1"/>
  <c r="O121" i="2" s="1"/>
  <c r="O122" i="2" a="1"/>
  <c r="O122" i="2" s="1"/>
  <c r="O123" i="2" a="1"/>
  <c r="O123" i="2" s="1"/>
  <c r="O124" i="2" a="1"/>
  <c r="O124" i="2" s="1"/>
  <c r="O125" i="2" a="1"/>
  <c r="O125" i="2" s="1"/>
  <c r="O126" i="2" a="1"/>
  <c r="O126" i="2" s="1"/>
  <c r="O127" i="2" a="1"/>
  <c r="O127" i="2" s="1"/>
  <c r="O128" i="2" a="1"/>
  <c r="O128" i="2" s="1"/>
  <c r="O129" i="2" a="1"/>
  <c r="O129" i="2" s="1"/>
  <c r="O130" i="2" a="1"/>
  <c r="O130" i="2" s="1"/>
  <c r="O131" i="2" a="1"/>
  <c r="O131" i="2" s="1"/>
  <c r="O132" i="2" a="1"/>
  <c r="O132" i="2" s="1"/>
  <c r="O133" i="2" a="1"/>
  <c r="O133" i="2" s="1"/>
  <c r="O134" i="2" a="1"/>
  <c r="O134" i="2" s="1"/>
  <c r="O135" i="2" a="1"/>
  <c r="O135" i="2"/>
  <c r="O136" i="2" a="1"/>
  <c r="O136" i="2" s="1"/>
  <c r="O137" i="2" a="1"/>
  <c r="O137" i="2" s="1"/>
  <c r="O138" i="2" a="1"/>
  <c r="O138" i="2" s="1"/>
  <c r="O139" i="2" a="1"/>
  <c r="O139" i="2" s="1"/>
  <c r="O140" i="2" a="1"/>
  <c r="O140" i="2" s="1"/>
  <c r="O141" i="2" a="1"/>
  <c r="O141" i="2" s="1"/>
  <c r="O142" i="2" a="1"/>
  <c r="O142" i="2" s="1"/>
  <c r="O143" i="2" a="1"/>
  <c r="O143" i="2" s="1"/>
  <c r="O144" i="2" a="1"/>
  <c r="O144" i="2" s="1"/>
  <c r="O145" i="2" a="1"/>
  <c r="O145" i="2" s="1"/>
  <c r="O146" i="2" a="1"/>
  <c r="O146" i="2" s="1"/>
  <c r="O147" i="2" a="1"/>
  <c r="O147" i="2"/>
  <c r="O148" i="2" a="1"/>
  <c r="O148" i="2" s="1"/>
  <c r="O149" i="2" a="1"/>
  <c r="O149" i="2" s="1"/>
  <c r="O150" i="2" a="1"/>
  <c r="O150" i="2" s="1"/>
  <c r="O151" i="2" a="1"/>
  <c r="O151" i="2"/>
  <c r="O152" i="2" a="1"/>
  <c r="O152" i="2"/>
  <c r="O153" i="2" a="1"/>
  <c r="O153" i="2" s="1"/>
  <c r="O154" i="2" a="1"/>
  <c r="O154" i="2" s="1"/>
  <c r="O155" i="2" a="1"/>
  <c r="O155" i="2" s="1"/>
  <c r="O156" i="2" a="1"/>
  <c r="O156" i="2" s="1"/>
  <c r="O157" i="2" a="1"/>
  <c r="O157" i="2" s="1"/>
  <c r="O158" i="2" a="1"/>
  <c r="O158" i="2" s="1"/>
  <c r="O159" i="2" a="1"/>
  <c r="O159" i="2" s="1"/>
  <c r="O160" i="2" a="1"/>
  <c r="O160" i="2" s="1"/>
  <c r="O161" i="2" a="1"/>
  <c r="O161" i="2" s="1"/>
  <c r="O162" i="2" a="1"/>
  <c r="O162" i="2" s="1"/>
  <c r="O163" i="2" a="1"/>
  <c r="O163" i="2"/>
  <c r="O164" i="2" a="1"/>
  <c r="O164" i="2"/>
  <c r="O165" i="2" a="1"/>
  <c r="O165" i="2" s="1"/>
  <c r="O166" i="2" a="1"/>
  <c r="O166" i="2" s="1"/>
  <c r="O167" i="2" a="1"/>
  <c r="O167" i="2" s="1"/>
  <c r="O168" i="2" a="1"/>
  <c r="O168" i="2" s="1"/>
  <c r="O169" i="2" a="1"/>
  <c r="O169" i="2" s="1"/>
  <c r="O170" i="2" a="1"/>
  <c r="O170" i="2" s="1"/>
  <c r="O171" i="2" a="1"/>
  <c r="O171" i="2" s="1"/>
  <c r="O172" i="2" a="1"/>
  <c r="O172" i="2"/>
  <c r="O173" i="2" a="1"/>
  <c r="O173" i="2" s="1"/>
  <c r="O174" i="2" a="1"/>
  <c r="O174" i="2" s="1"/>
  <c r="O175" i="2" a="1"/>
  <c r="O175" i="2" s="1"/>
  <c r="O176" i="2" a="1"/>
  <c r="O176" i="2" s="1"/>
  <c r="O177" i="2" a="1"/>
  <c r="O177" i="2"/>
  <c r="O178" i="2" a="1"/>
  <c r="O178" i="2" s="1"/>
  <c r="O179" i="2" a="1"/>
  <c r="O179" i="2" s="1"/>
  <c r="O180" i="2" a="1"/>
  <c r="O180" i="2" s="1"/>
  <c r="O181" i="2" a="1"/>
  <c r="O181" i="2"/>
  <c r="O182" i="2" a="1"/>
  <c r="O182" i="2" s="1"/>
  <c r="O183" i="2" a="1"/>
  <c r="O183" i="2" s="1"/>
  <c r="O184" i="2" a="1"/>
  <c r="O184" i="2" s="1"/>
  <c r="O185" i="2" a="1"/>
  <c r="O185" i="2" s="1"/>
  <c r="O186" i="2" a="1"/>
  <c r="O186" i="2" s="1"/>
  <c r="O187" i="2" a="1"/>
  <c r="O187" i="2" s="1"/>
  <c r="O188" i="2" a="1"/>
  <c r="O188" i="2" s="1"/>
  <c r="O189" i="2" a="1"/>
  <c r="O189" i="2" s="1"/>
  <c r="O190" i="2" a="1"/>
  <c r="O190" i="2" s="1"/>
  <c r="O191" i="2" a="1"/>
  <c r="O191" i="2" s="1"/>
  <c r="O192" i="2" a="1"/>
  <c r="O192" i="2"/>
  <c r="O193" i="2" a="1"/>
  <c r="O193" i="2"/>
  <c r="O194" i="2" a="1"/>
  <c r="O194" i="2" s="1"/>
  <c r="O195" i="2" a="1"/>
  <c r="O195" i="2" s="1"/>
  <c r="O196" i="2" a="1"/>
  <c r="O196" i="2" s="1"/>
  <c r="O197" i="2" a="1"/>
  <c r="O197" i="2" s="1"/>
  <c r="O198" i="2" a="1"/>
  <c r="O198" i="2" s="1"/>
  <c r="O199" i="2" a="1"/>
  <c r="O199" i="2"/>
  <c r="O200" i="2" a="1"/>
  <c r="O200" i="2" s="1"/>
  <c r="O201" i="2" a="1"/>
  <c r="O201" i="2" s="1"/>
  <c r="O202" i="2" a="1"/>
  <c r="O202" i="2" s="1"/>
  <c r="O203" i="2" a="1"/>
  <c r="O203" i="2" s="1"/>
  <c r="O204" i="2" a="1"/>
  <c r="O204" i="2"/>
  <c r="O205" i="2" a="1"/>
  <c r="O205" i="2"/>
  <c r="O206" i="2" a="1"/>
  <c r="O206" i="2" s="1"/>
  <c r="O207" i="2" a="1"/>
  <c r="O207" i="2" s="1"/>
  <c r="O208" i="2" a="1"/>
  <c r="O208" i="2"/>
  <c r="O209" i="2" a="1"/>
  <c r="O209" i="2"/>
  <c r="O210" i="2" a="1"/>
  <c r="O210" i="2" s="1"/>
  <c r="O211" i="2" a="1"/>
  <c r="O211" i="2" s="1"/>
  <c r="O212" i="2" a="1"/>
  <c r="O212" i="2" s="1"/>
  <c r="O213" i="2" a="1"/>
  <c r="O213" i="2"/>
  <c r="O214" i="2" a="1"/>
  <c r="O214" i="2" s="1"/>
  <c r="O215" i="2" a="1"/>
  <c r="O215" i="2"/>
  <c r="O216" i="2" a="1"/>
  <c r="O216" i="2" s="1"/>
  <c r="O217" i="2" a="1"/>
  <c r="O217" i="2"/>
  <c r="O218" i="2" a="1"/>
  <c r="O218" i="2" s="1"/>
  <c r="O219" i="2" a="1"/>
  <c r="O219" i="2"/>
  <c r="O220" i="2" a="1"/>
  <c r="O220" i="2" s="1"/>
  <c r="O221" i="2" a="1"/>
  <c r="O221" i="2" s="1"/>
  <c r="O222" i="2" a="1"/>
  <c r="O222" i="2" s="1"/>
  <c r="O223" i="2" a="1"/>
  <c r="O223" i="2" s="1"/>
  <c r="O224" i="2" a="1"/>
  <c r="O224" i="2" s="1"/>
  <c r="O225" i="2" a="1"/>
  <c r="O225" i="2" s="1"/>
  <c r="O226" i="2" a="1"/>
  <c r="O226" i="2" s="1"/>
  <c r="O227" i="2" a="1"/>
  <c r="O227" i="2"/>
  <c r="O228" i="2" a="1"/>
  <c r="O228" i="2" s="1"/>
  <c r="O229" i="2" a="1"/>
  <c r="O229" i="2" s="1"/>
  <c r="O230" i="2" a="1"/>
  <c r="O230" i="2" s="1"/>
  <c r="O231" i="2" a="1"/>
  <c r="O231" i="2" s="1"/>
  <c r="O232" i="2" a="1"/>
  <c r="O232" i="2"/>
  <c r="O233" i="2" a="1"/>
  <c r="O233" i="2" s="1"/>
  <c r="O234" i="2" a="1"/>
  <c r="O234" i="2" s="1"/>
  <c r="O235" i="2" a="1"/>
  <c r="O235" i="2" s="1"/>
  <c r="O236" i="2" a="1"/>
  <c r="O236" i="2" s="1"/>
  <c r="O237" i="2" a="1"/>
  <c r="O237" i="2"/>
  <c r="O238" i="2" a="1"/>
  <c r="O238" i="2" s="1"/>
  <c r="O239" i="2" a="1"/>
  <c r="O239" i="2" s="1"/>
  <c r="O240" i="2" a="1"/>
  <c r="O240" i="2" s="1"/>
  <c r="O241" i="2" a="1"/>
  <c r="O241" i="2" s="1"/>
  <c r="O242" i="2" a="1"/>
  <c r="O242" i="2" s="1"/>
  <c r="O243" i="2" a="1"/>
  <c r="O243" i="2" s="1"/>
  <c r="O244" i="2" a="1"/>
  <c r="O244" i="2" s="1"/>
  <c r="O245" i="2" a="1"/>
  <c r="O245" i="2"/>
  <c r="O246" i="2" a="1"/>
  <c r="O246" i="2" s="1"/>
  <c r="O247" i="2" a="1"/>
  <c r="O247" i="2" s="1"/>
  <c r="O248" i="2" a="1"/>
  <c r="O248" i="2" s="1"/>
  <c r="O249" i="2" a="1"/>
  <c r="O249" i="2" s="1"/>
  <c r="O250" i="2" a="1"/>
  <c r="O250" i="2" s="1"/>
  <c r="O251" i="2" a="1"/>
  <c r="O251" i="2" s="1"/>
  <c r="O252" i="2" a="1"/>
  <c r="O252" i="2" s="1"/>
  <c r="O253" i="2" a="1"/>
  <c r="O253" i="2" s="1"/>
  <c r="O254" i="2" a="1"/>
  <c r="O254" i="2" s="1"/>
  <c r="O255" i="2" a="1"/>
  <c r="O255" i="2" s="1"/>
  <c r="O256" i="2" a="1"/>
  <c r="O256" i="2" s="1"/>
  <c r="O257" i="2" a="1"/>
  <c r="O257" i="2" s="1"/>
  <c r="O258" i="2" a="1"/>
  <c r="O258" i="2" s="1"/>
  <c r="O259" i="2" a="1"/>
  <c r="O259" i="2"/>
  <c r="O260" i="2" a="1"/>
  <c r="O260" i="2" s="1"/>
  <c r="O261" i="2" a="1"/>
  <c r="O261" i="2" s="1"/>
  <c r="O262" i="2" a="1"/>
  <c r="O262" i="2" s="1"/>
  <c r="O263" i="2" a="1"/>
  <c r="O263" i="2" s="1"/>
  <c r="O264" i="2" a="1"/>
  <c r="O264" i="2"/>
  <c r="O265" i="2" a="1"/>
  <c r="O265" i="2"/>
  <c r="O266" i="2" a="1"/>
  <c r="O266" i="2" s="1"/>
  <c r="O267" i="2" a="1"/>
  <c r="O267" i="2" s="1"/>
  <c r="O268" i="2" a="1"/>
  <c r="O268" i="2"/>
  <c r="O269" i="2" a="1"/>
  <c r="O269" i="2"/>
  <c r="O270" i="2" a="1"/>
  <c r="O270" i="2" s="1"/>
  <c r="O271" i="2" a="1"/>
  <c r="O271" i="2" s="1"/>
  <c r="O272" i="2" a="1"/>
  <c r="O272" i="2" s="1"/>
  <c r="O273" i="2" a="1"/>
  <c r="O273" i="2"/>
  <c r="O274" i="2" a="1"/>
  <c r="O274" i="2" s="1"/>
  <c r="O275" i="2" a="1"/>
  <c r="O275" i="2"/>
  <c r="O276" i="2" a="1"/>
  <c r="O276" i="2" s="1"/>
  <c r="O277" i="2" a="1"/>
  <c r="O277" i="2" s="1"/>
  <c r="O278" i="2" a="1"/>
  <c r="O278" i="2" s="1"/>
  <c r="O279" i="2" a="1"/>
  <c r="O279" i="2"/>
  <c r="O280" i="2" a="1"/>
  <c r="O280" i="2"/>
  <c r="O281" i="2" a="1"/>
  <c r="O281" i="2" s="1"/>
  <c r="O282" i="2" a="1"/>
  <c r="O282" i="2" s="1"/>
  <c r="O283" i="2" a="1"/>
  <c r="O283" i="2" s="1"/>
  <c r="O284" i="2" a="1"/>
  <c r="O284" i="2" s="1"/>
  <c r="O285" i="2" a="1"/>
  <c r="O285" i="2" s="1"/>
  <c r="O286" i="2" a="1"/>
  <c r="O286" i="2" s="1"/>
  <c r="O287" i="2" a="1"/>
  <c r="O287" i="2" s="1"/>
  <c r="O288" i="2" a="1"/>
  <c r="O288" i="2" s="1"/>
  <c r="O289" i="2" a="1"/>
  <c r="O289" i="2"/>
  <c r="O290" i="2" a="1"/>
  <c r="O290" i="2" s="1"/>
  <c r="O291" i="2" a="1"/>
  <c r="O291" i="2"/>
  <c r="O292" i="2" a="1"/>
  <c r="O292" i="2"/>
  <c r="O293" i="2" a="1"/>
  <c r="O293" i="2" s="1"/>
  <c r="O294" i="2" a="1"/>
  <c r="O294" i="2" s="1"/>
  <c r="O295" i="2" a="1"/>
  <c r="O295" i="2" s="1"/>
  <c r="O296" i="2" a="1"/>
  <c r="O296" i="2" s="1"/>
  <c r="O297" i="2" a="1"/>
  <c r="O297" i="2"/>
  <c r="O298" i="2" a="1"/>
  <c r="O298" i="2" s="1"/>
  <c r="O299" i="2" a="1"/>
  <c r="O299" i="2" s="1"/>
  <c r="O300" i="2" a="1"/>
  <c r="O300" i="2" s="1"/>
  <c r="O301" i="2" a="1"/>
  <c r="O301" i="2" s="1"/>
  <c r="O302" i="2" a="1"/>
  <c r="O302" i="2" s="1"/>
  <c r="O303" i="2" a="1"/>
  <c r="O303" i="2" s="1"/>
  <c r="O304" i="2" a="1"/>
  <c r="O304" i="2" s="1"/>
  <c r="O305" i="2" a="1"/>
  <c r="O305" i="2" s="1"/>
  <c r="O306" i="2" a="1"/>
  <c r="O306" i="2" s="1"/>
  <c r="O307" i="2" a="1"/>
  <c r="O307" i="2" s="1"/>
  <c r="O308" i="2" a="1"/>
  <c r="O308" i="2" s="1"/>
  <c r="O309" i="2" a="1"/>
  <c r="O309" i="2"/>
  <c r="O310" i="2" a="1"/>
  <c r="O310" i="2" s="1"/>
  <c r="O311" i="2" a="1"/>
  <c r="O311" i="2" s="1"/>
  <c r="O312" i="2" a="1"/>
  <c r="O312" i="2" s="1"/>
  <c r="O313" i="2" a="1"/>
  <c r="O313" i="2" s="1"/>
  <c r="O314" i="2" a="1"/>
  <c r="O314" i="2" s="1"/>
  <c r="O315" i="2" a="1"/>
  <c r="O315" i="2"/>
  <c r="O316" i="2" a="1"/>
  <c r="O316" i="2" s="1"/>
  <c r="O317" i="2" a="1"/>
  <c r="O317" i="2" s="1"/>
  <c r="O318" i="2" a="1"/>
  <c r="O318" i="2" s="1"/>
  <c r="O319" i="2" a="1"/>
  <c r="O319" i="2" s="1"/>
  <c r="O320" i="2" a="1"/>
  <c r="O320" i="2" s="1"/>
  <c r="O321" i="2" a="1"/>
  <c r="O321" i="2"/>
  <c r="O322" i="2" a="1"/>
  <c r="O322" i="2" s="1"/>
  <c r="O323" i="2" a="1"/>
  <c r="O323" i="2"/>
  <c r="O324" i="2" a="1"/>
  <c r="O324" i="2" s="1"/>
  <c r="O325" i="2" a="1"/>
  <c r="O325" i="2" s="1"/>
  <c r="O326" i="2" a="1"/>
  <c r="O326" i="2" s="1"/>
  <c r="O327" i="2" a="1"/>
  <c r="O327" i="2" s="1"/>
  <c r="O328" i="2" a="1"/>
  <c r="O328" i="2" s="1"/>
  <c r="O329" i="2" a="1"/>
  <c r="O329" i="2" s="1"/>
  <c r="O330" i="2" a="1"/>
  <c r="O330" i="2" s="1"/>
  <c r="O331" i="2" a="1"/>
  <c r="O331" i="2" s="1"/>
  <c r="O332" i="2" a="1"/>
  <c r="O332" i="2"/>
  <c r="O333" i="2" a="1"/>
  <c r="O333" i="2"/>
  <c r="O334" i="2" a="1"/>
  <c r="O334" i="2" s="1"/>
  <c r="O335" i="2" a="1"/>
  <c r="O335" i="2" s="1"/>
  <c r="O336" i="2" a="1"/>
  <c r="O336" i="2" s="1"/>
  <c r="O337" i="2" a="1"/>
  <c r="O337" i="2"/>
  <c r="O338" i="2" a="1"/>
  <c r="O338" i="2" s="1"/>
  <c r="O339" i="2" a="1"/>
  <c r="O339" i="2" s="1"/>
  <c r="O340" i="2" a="1"/>
  <c r="O340" i="2" s="1"/>
  <c r="O341" i="2" a="1"/>
  <c r="O341" i="2" s="1"/>
  <c r="O342" i="2" a="1"/>
  <c r="O342" i="2" s="1"/>
  <c r="O343" i="2" a="1"/>
  <c r="O343" i="2"/>
  <c r="O344" i="2" a="1"/>
  <c r="O344" i="2" s="1"/>
  <c r="O345" i="2" a="1"/>
  <c r="O345" i="2"/>
  <c r="O346" i="2" a="1"/>
  <c r="O346" i="2" s="1"/>
  <c r="O347" i="2" a="1"/>
  <c r="O347" i="2" s="1"/>
  <c r="O348" i="2" a="1"/>
  <c r="O348" i="2" s="1"/>
  <c r="O349" i="2" a="1"/>
  <c r="O349" i="2"/>
  <c r="O350" i="2" a="1"/>
  <c r="O350" i="2" s="1"/>
  <c r="O351" i="2" a="1"/>
  <c r="O351" i="2" s="1"/>
  <c r="O352" i="2" a="1"/>
  <c r="O352" i="2" s="1"/>
  <c r="O353" i="2" a="1"/>
  <c r="O353" i="2"/>
  <c r="O354" i="2" a="1"/>
  <c r="O354" i="2" s="1"/>
  <c r="O355" i="2" a="1"/>
  <c r="O355" i="2" s="1"/>
  <c r="O356" i="2" a="1"/>
  <c r="O356" i="2" s="1"/>
  <c r="O357" i="2" a="1"/>
  <c r="O357" i="2" s="1"/>
  <c r="O358" i="2" a="1"/>
  <c r="O358" i="2"/>
  <c r="O359" i="2" a="1"/>
  <c r="O359" i="2"/>
  <c r="O360" i="2" a="1"/>
  <c r="O360" i="2" s="1"/>
  <c r="O361" i="2" a="1"/>
  <c r="O361" i="2" s="1"/>
  <c r="O362" i="2" a="1"/>
  <c r="O362" i="2" s="1"/>
  <c r="O363" i="2" a="1"/>
  <c r="O363" i="2" s="1"/>
  <c r="O364" i="2" a="1"/>
  <c r="O364" i="2" s="1"/>
  <c r="O365" i="2" a="1"/>
  <c r="O365" i="2"/>
  <c r="O366" i="2" a="1"/>
  <c r="O366" i="2"/>
  <c r="O367" i="2" a="1"/>
  <c r="O367" i="2" s="1"/>
  <c r="O368" i="2" a="1"/>
  <c r="O368" i="2" s="1"/>
  <c r="O369" i="2" a="1"/>
  <c r="O369" i="2"/>
  <c r="O370" i="2" a="1"/>
  <c r="O370" i="2" s="1"/>
  <c r="O371" i="2" a="1"/>
  <c r="O371" i="2" s="1"/>
  <c r="O372" i="2" a="1"/>
  <c r="O372" i="2" s="1"/>
  <c r="O373" i="2" a="1"/>
  <c r="O373" i="2" s="1"/>
  <c r="O374" i="2" a="1"/>
  <c r="O374" i="2" s="1"/>
  <c r="O375" i="2" a="1"/>
  <c r="O375" i="2"/>
  <c r="O376" i="2" a="1"/>
  <c r="O376" i="2" s="1"/>
  <c r="O377" i="2" a="1"/>
  <c r="O377" i="2" s="1"/>
  <c r="O378" i="2" a="1"/>
  <c r="O378" i="2" s="1"/>
  <c r="O379" i="2" a="1"/>
  <c r="O379" i="2" s="1"/>
  <c r="O380" i="2" a="1"/>
  <c r="O380" i="2" s="1"/>
  <c r="O381" i="2" a="1"/>
  <c r="O381" i="2"/>
  <c r="O382" i="2" a="1"/>
  <c r="O382" i="2"/>
  <c r="O383" i="2" a="1"/>
  <c r="O383" i="2" s="1"/>
  <c r="O384" i="2" a="1"/>
  <c r="O384" i="2" s="1"/>
  <c r="O385" i="2" a="1"/>
  <c r="O385" i="2"/>
  <c r="O386" i="2" a="1"/>
  <c r="O386" i="2"/>
  <c r="O387" i="2" a="1"/>
  <c r="O387" i="2"/>
  <c r="O388" i="2" a="1"/>
  <c r="O388" i="2" s="1"/>
  <c r="O389" i="2" a="1"/>
  <c r="O389" i="2" s="1"/>
  <c r="O390" i="2" a="1"/>
  <c r="O390" i="2"/>
  <c r="O391" i="2" a="1"/>
  <c r="O391" i="2" s="1"/>
  <c r="O392" i="2" a="1"/>
  <c r="O392" i="2" s="1"/>
  <c r="O393" i="2" a="1"/>
  <c r="O393" i="2"/>
  <c r="O394" i="2" a="1"/>
  <c r="O394" i="2" s="1"/>
  <c r="O395" i="2" a="1"/>
  <c r="O395" i="2"/>
  <c r="O396" i="2" a="1"/>
  <c r="O396" i="2" s="1"/>
  <c r="O397" i="2" a="1"/>
  <c r="O397" i="2"/>
  <c r="O398" i="2" a="1"/>
  <c r="O398" i="2"/>
  <c r="O399" i="2" a="1"/>
  <c r="O399" i="2" s="1"/>
  <c r="O400" i="2" a="1"/>
  <c r="O400" i="2" s="1"/>
  <c r="O401" i="2" a="1"/>
  <c r="O401" i="2"/>
  <c r="O402" i="2" a="1"/>
  <c r="O402" i="2" s="1"/>
  <c r="O403" i="2" a="1"/>
  <c r="O403" i="2" s="1"/>
  <c r="O404" i="2" a="1"/>
  <c r="O404" i="2" s="1"/>
  <c r="O405" i="2" a="1"/>
  <c r="O405" i="2" s="1"/>
  <c r="O406" i="2" a="1"/>
  <c r="O406" i="2"/>
  <c r="O407" i="2" a="1"/>
  <c r="O407" i="2"/>
  <c r="O408" i="2" a="1"/>
  <c r="O408" i="2" s="1"/>
  <c r="O409" i="2" a="1"/>
  <c r="O409" i="2" s="1"/>
  <c r="O410" i="2" a="1"/>
  <c r="O410" i="2"/>
  <c r="O411" i="2" a="1"/>
  <c r="O411" i="2" s="1"/>
  <c r="O412" i="2" a="1"/>
  <c r="O412" i="2" s="1"/>
  <c r="O413" i="2" a="1"/>
  <c r="O413" i="2" s="1"/>
  <c r="O414" i="2" a="1"/>
  <c r="O414" i="2" s="1"/>
  <c r="O415" i="2" a="1"/>
  <c r="O415" i="2" s="1"/>
  <c r="O416" i="2" a="1"/>
  <c r="O416" i="2" s="1"/>
  <c r="O417" i="2" a="1"/>
  <c r="O417" i="2"/>
  <c r="O418" i="2" a="1"/>
  <c r="O418" i="2"/>
  <c r="O419" i="2" a="1"/>
  <c r="O419" i="2" s="1"/>
  <c r="O420" i="2" a="1"/>
  <c r="O420" i="2" s="1"/>
  <c r="O421" i="2" a="1"/>
  <c r="O421" i="2"/>
  <c r="O422" i="2" a="1"/>
  <c r="O422" i="2"/>
  <c r="O423" i="2" a="1"/>
  <c r="O423" i="2" s="1"/>
  <c r="O424" i="2" a="1"/>
  <c r="O424" i="2" s="1"/>
  <c r="O425" i="2" a="1"/>
  <c r="O425" i="2" s="1"/>
  <c r="O426" i="2" a="1"/>
  <c r="O426" i="2" s="1"/>
  <c r="O427" i="2" a="1"/>
  <c r="O427" i="2" s="1"/>
  <c r="O428" i="2" a="1"/>
  <c r="O428" i="2" s="1"/>
  <c r="O429" i="2" a="1"/>
  <c r="O429" i="2" s="1"/>
  <c r="O430" i="2" a="1"/>
  <c r="O430" i="2" s="1"/>
  <c r="O431" i="2" a="1"/>
  <c r="O431" i="2" s="1"/>
  <c r="O432" i="2" a="1"/>
  <c r="O432" i="2" s="1"/>
  <c r="O433" i="2" a="1"/>
  <c r="O433" i="2"/>
  <c r="O434" i="2" a="1"/>
  <c r="O434" i="2"/>
  <c r="O435" i="2" a="1"/>
  <c r="O435" i="2" s="1"/>
  <c r="O436" i="2" a="1"/>
  <c r="O436" i="2" s="1"/>
  <c r="O437" i="2" a="1"/>
  <c r="O437" i="2"/>
  <c r="O438" i="2" a="1"/>
  <c r="O438" i="2" s="1"/>
  <c r="O439" i="2" a="1"/>
  <c r="O439" i="2"/>
  <c r="O440" i="2" a="1"/>
  <c r="O440" i="2" s="1"/>
  <c r="O441" i="2" a="1"/>
  <c r="O441" i="2" s="1"/>
  <c r="O442" i="2" a="1"/>
  <c r="O442" i="2"/>
  <c r="O443" i="2" a="1"/>
  <c r="O443" i="2"/>
  <c r="O444" i="2" a="1"/>
  <c r="O444" i="2" s="1"/>
  <c r="O445" i="2" a="1"/>
  <c r="O445" i="2"/>
  <c r="O446" i="2" a="1"/>
  <c r="O446" i="2" s="1"/>
  <c r="O447" i="2" a="1"/>
  <c r="O447" i="2" s="1"/>
  <c r="O448" i="2" a="1"/>
  <c r="O448" i="2" s="1"/>
  <c r="O449" i="2" a="1"/>
  <c r="O449" i="2"/>
  <c r="O450" i="2" a="1"/>
  <c r="O450" i="2" s="1"/>
  <c r="O451" i="2" a="1"/>
  <c r="O451" i="2"/>
  <c r="O452" i="2" a="1"/>
  <c r="O452" i="2" s="1"/>
  <c r="O453" i="2" a="1"/>
  <c r="O453" i="2" s="1"/>
  <c r="O454" i="2" a="1"/>
  <c r="O454" i="2"/>
  <c r="O455" i="2" a="1"/>
  <c r="O455" i="2" s="1"/>
  <c r="O456" i="2" a="1"/>
  <c r="O456" i="2" s="1"/>
  <c r="O457" i="2" a="1"/>
  <c r="O457" i="2" s="1"/>
  <c r="O458" i="2" a="1"/>
  <c r="O458" i="2" s="1"/>
  <c r="O459" i="2" a="1"/>
  <c r="O459" i="2" s="1"/>
  <c r="O460" i="2" a="1"/>
  <c r="O460" i="2" s="1"/>
  <c r="O461" i="2" a="1"/>
  <c r="O461" i="2"/>
  <c r="O462" i="2" a="1"/>
  <c r="O462" i="2" s="1"/>
  <c r="O463" i="2" a="1"/>
  <c r="O463" i="2" s="1"/>
  <c r="O464" i="2" a="1"/>
  <c r="O464" i="2" s="1"/>
  <c r="O465" i="2" a="1"/>
  <c r="O465" i="2" s="1"/>
  <c r="O466" i="2" a="1"/>
  <c r="O466" i="2" s="1"/>
  <c r="O467" i="2" a="1"/>
  <c r="O467" i="2" s="1"/>
  <c r="O468" i="2" a="1"/>
  <c r="O468" i="2" s="1"/>
  <c r="O469" i="2" a="1"/>
  <c r="O469" i="2" s="1"/>
  <c r="O470" i="2" a="1"/>
  <c r="O470" i="2" s="1"/>
  <c r="O471" i="2" a="1"/>
  <c r="O471" i="2" s="1"/>
  <c r="O472" i="2" a="1"/>
  <c r="O472" i="2" s="1"/>
  <c r="O473" i="2" a="1"/>
  <c r="O473" i="2"/>
  <c r="O474" i="2" a="1"/>
  <c r="O474" i="2" s="1"/>
  <c r="O475" i="2" a="1"/>
  <c r="O475" i="2"/>
  <c r="O476" i="2" a="1"/>
  <c r="O476" i="2" s="1"/>
  <c r="O477" i="2" a="1"/>
  <c r="O477" i="2" s="1"/>
  <c r="O478" i="2" a="1"/>
  <c r="O478" i="2"/>
  <c r="O479" i="2" a="1"/>
  <c r="O479" i="2" s="1"/>
  <c r="O480" i="2" a="1"/>
  <c r="O480" i="2" s="1"/>
  <c r="O481" i="2" a="1"/>
  <c r="O481" i="2" s="1"/>
  <c r="O482" i="2" a="1"/>
  <c r="O482" i="2" s="1"/>
  <c r="O483" i="2" a="1"/>
  <c r="O483" i="2" s="1"/>
  <c r="O484" i="2" a="1"/>
  <c r="O484" i="2" s="1"/>
  <c r="O485" i="2" a="1"/>
  <c r="O485" i="2"/>
  <c r="O486" i="2" a="1"/>
  <c r="O486" i="2"/>
  <c r="O487" i="2" a="1"/>
  <c r="O487" i="2" s="1"/>
  <c r="O488" i="2" a="1"/>
  <c r="O488" i="2" s="1"/>
  <c r="O489" i="2" a="1"/>
  <c r="O489" i="2" s="1"/>
  <c r="O490" i="2" a="1"/>
  <c r="O490" i="2" s="1"/>
  <c r="O491" i="2" a="1"/>
  <c r="O491" i="2"/>
  <c r="O492" i="2" a="1"/>
  <c r="O492" i="2" s="1"/>
  <c r="O493" i="2" a="1"/>
  <c r="O493" i="2" s="1"/>
  <c r="O494" i="2" a="1"/>
  <c r="O494" i="2" s="1"/>
  <c r="O495" i="2" a="1"/>
  <c r="O495" i="2" s="1"/>
  <c r="O496" i="2" a="1"/>
  <c r="O496" i="2" s="1"/>
  <c r="O497" i="2" a="1"/>
  <c r="O497" i="2"/>
  <c r="O498" i="2" a="1"/>
  <c r="O498" i="2" s="1"/>
  <c r="O499" i="2" a="1"/>
  <c r="O499" i="2" s="1"/>
  <c r="O500" i="2" a="1"/>
  <c r="O500" i="2" s="1"/>
  <c r="O501" i="2" a="1"/>
  <c r="O501" i="2" s="1"/>
  <c r="O502" i="2" a="1"/>
  <c r="O502" i="2" s="1"/>
  <c r="O503" i="2" a="1"/>
  <c r="O503" i="2" s="1"/>
  <c r="O504" i="2" a="1"/>
  <c r="O504" i="2" s="1"/>
  <c r="O505" i="2" a="1"/>
  <c r="O505" i="2" s="1"/>
  <c r="O506" i="2" a="1"/>
  <c r="O506" i="2" s="1"/>
  <c r="O507" i="2" a="1"/>
  <c r="O507" i="2" s="1"/>
  <c r="O508" i="2" a="1"/>
  <c r="O508" i="2" s="1"/>
  <c r="O509" i="2" a="1"/>
  <c r="O509" i="2"/>
  <c r="O510" i="2" a="1"/>
  <c r="O510" i="2"/>
  <c r="O511" i="2" a="1"/>
  <c r="O511" i="2" s="1"/>
  <c r="O512" i="2" a="1"/>
  <c r="O512" i="2" s="1"/>
  <c r="O513" i="2" a="1"/>
  <c r="O513" i="2" s="1"/>
  <c r="O514" i="2" a="1"/>
  <c r="O514" i="2"/>
  <c r="O515" i="2" a="1"/>
  <c r="O515" i="2" s="1"/>
  <c r="O516" i="2" a="1"/>
  <c r="O516" i="2" s="1"/>
  <c r="O517" i="2" a="1"/>
  <c r="O517" i="2" s="1"/>
  <c r="O518" i="2" a="1"/>
  <c r="O518" i="2"/>
  <c r="O519" i="2" a="1"/>
  <c r="O519" i="2" s="1"/>
  <c r="O520" i="2" a="1"/>
  <c r="O520" i="2" s="1"/>
  <c r="O521" i="2" a="1"/>
  <c r="O521" i="2" s="1"/>
  <c r="O522" i="2" a="1"/>
  <c r="O522" i="2" s="1"/>
  <c r="O523" i="2" a="1"/>
  <c r="O523" i="2" s="1"/>
  <c r="O524" i="2" a="1"/>
  <c r="O524" i="2" s="1"/>
  <c r="O525" i="2" a="1"/>
  <c r="O525" i="2"/>
  <c r="O526" i="2" a="1"/>
  <c r="O526" i="2" s="1"/>
  <c r="O527" i="2" a="1"/>
  <c r="O527" i="2" s="1"/>
  <c r="O528" i="2" a="1"/>
  <c r="O528" i="2" s="1"/>
  <c r="O529" i="2" a="1"/>
  <c r="O529" i="2" s="1"/>
  <c r="O530" i="2" a="1"/>
  <c r="O530" i="2"/>
  <c r="O531" i="2" a="1"/>
  <c r="O531" i="2" s="1"/>
  <c r="O532" i="2" a="1"/>
  <c r="O532" i="2" s="1"/>
  <c r="O533" i="2" a="1"/>
  <c r="O533" i="2" s="1"/>
  <c r="O534" i="2" a="1"/>
  <c r="O534" i="2" s="1"/>
  <c r="O535" i="2" a="1"/>
  <c r="O535" i="2" s="1"/>
  <c r="O536" i="2" a="1"/>
  <c r="O536" i="2" s="1"/>
  <c r="O537" i="2" a="1"/>
  <c r="O537" i="2" s="1"/>
  <c r="O538" i="2" a="1"/>
  <c r="O538" i="2"/>
  <c r="O539" i="2" a="1"/>
  <c r="O539" i="2"/>
  <c r="O540" i="2" a="1"/>
  <c r="O540" i="2" s="1"/>
  <c r="O541" i="2" a="1"/>
  <c r="O541" i="2" s="1"/>
  <c r="O542" i="2" a="1"/>
  <c r="O542" i="2" s="1"/>
  <c r="O543" i="2" a="1"/>
  <c r="O543" i="2" s="1"/>
  <c r="O544" i="2" a="1"/>
  <c r="O544" i="2" s="1"/>
  <c r="O545" i="2" a="1"/>
  <c r="O545" i="2" s="1"/>
  <c r="O546" i="2" a="1"/>
  <c r="O546" i="2" s="1"/>
  <c r="O547" i="2" a="1"/>
  <c r="O547" i="2" s="1"/>
  <c r="O548" i="2" a="1"/>
  <c r="O548" i="2" s="1"/>
  <c r="O549" i="2" a="1"/>
  <c r="O549" i="2"/>
  <c r="O550" i="2" a="1"/>
  <c r="O550" i="2"/>
  <c r="O551" i="2" a="1"/>
  <c r="O551" i="2" s="1"/>
  <c r="O552" i="2" a="1"/>
  <c r="O552" i="2" s="1"/>
  <c r="O553" i="2" a="1"/>
  <c r="O553" i="2" s="1"/>
  <c r="O554" i="2" a="1"/>
  <c r="O554" i="2" s="1"/>
  <c r="O555" i="2" a="1"/>
  <c r="O555" i="2" s="1"/>
  <c r="O556" i="2" a="1"/>
  <c r="O556" i="2" s="1"/>
  <c r="O557" i="2" a="1"/>
  <c r="O557" i="2"/>
  <c r="O558" i="2" a="1"/>
  <c r="O558" i="2" s="1"/>
  <c r="O559" i="2" a="1"/>
  <c r="O559" i="2" s="1"/>
  <c r="O560" i="2" a="1"/>
  <c r="O560" i="2" s="1"/>
  <c r="O561" i="2" a="1"/>
  <c r="O561" i="2" s="1"/>
  <c r="O562" i="2" a="1"/>
  <c r="O562" i="2" s="1"/>
  <c r="O563" i="2" a="1"/>
  <c r="O563" i="2" s="1"/>
  <c r="O564" i="2" a="1"/>
  <c r="O564" i="2" s="1"/>
  <c r="O565" i="2" a="1"/>
  <c r="O565" i="2" s="1"/>
  <c r="O566" i="2" a="1"/>
  <c r="O566" i="2" s="1"/>
  <c r="O567" i="2" a="1"/>
  <c r="O567" i="2" s="1"/>
  <c r="O568" i="2" a="1"/>
  <c r="O568" i="2"/>
  <c r="O569" i="2" a="1"/>
  <c r="O569" i="2" s="1"/>
  <c r="O570" i="2" a="1"/>
  <c r="O570" i="2" s="1"/>
  <c r="O571" i="2" a="1"/>
  <c r="O571" i="2" s="1"/>
  <c r="O572" i="2" a="1"/>
  <c r="O572" i="2"/>
  <c r="O573" i="2" a="1"/>
  <c r="O573" i="2"/>
  <c r="O574" i="2" a="1"/>
  <c r="O574" i="2" s="1"/>
  <c r="O575" i="2" a="1"/>
  <c r="O575" i="2" s="1"/>
  <c r="O576" i="2" a="1"/>
  <c r="O576" i="2" s="1"/>
  <c r="O577" i="2" a="1"/>
  <c r="O577" i="2" s="1"/>
  <c r="O578" i="2" a="1"/>
  <c r="O578" i="2" s="1"/>
  <c r="O579" i="2" a="1"/>
  <c r="O579" i="2" s="1"/>
  <c r="O580" i="2" a="1"/>
  <c r="O580" i="2"/>
  <c r="O581" i="2" a="1"/>
  <c r="O581" i="2" s="1"/>
  <c r="O582" i="2" a="1"/>
  <c r="O582" i="2" s="1"/>
  <c r="O583" i="2" a="1"/>
  <c r="O583" i="2"/>
  <c r="O584" i="2" a="1"/>
  <c r="O584" i="2" s="1"/>
  <c r="O585" i="2" a="1"/>
  <c r="O585" i="2" s="1"/>
  <c r="O586" i="2" a="1"/>
  <c r="O586" i="2" s="1"/>
  <c r="O587" i="2" a="1"/>
  <c r="O587" i="2" s="1"/>
  <c r="O588" i="2" a="1"/>
  <c r="O588" i="2" s="1"/>
  <c r="O589" i="2" a="1"/>
  <c r="O589" i="2"/>
  <c r="O590" i="2" a="1"/>
  <c r="O590" i="2" s="1"/>
  <c r="O591" i="2" a="1"/>
  <c r="O591" i="2"/>
  <c r="O592" i="2" a="1"/>
  <c r="O592" i="2" s="1"/>
  <c r="O593" i="2" a="1"/>
  <c r="O593" i="2" s="1"/>
  <c r="O594" i="2" a="1"/>
  <c r="O594" i="2" s="1"/>
  <c r="O595" i="2" a="1"/>
  <c r="O595" i="2"/>
  <c r="O596" i="2" a="1"/>
  <c r="O596" i="2" s="1"/>
  <c r="O597" i="2" a="1"/>
  <c r="O597" i="2" s="1"/>
  <c r="O598" i="2" a="1"/>
  <c r="O598" i="2" s="1"/>
  <c r="O599" i="2" a="1"/>
  <c r="O599" i="2" s="1"/>
  <c r="O600" i="2" a="1"/>
  <c r="O600" i="2"/>
  <c r="O601" i="2" a="1"/>
  <c r="O601" i="2"/>
  <c r="O602" i="2" a="1"/>
  <c r="O602" i="2" s="1"/>
  <c r="O603" i="2" a="1"/>
  <c r="O603" i="2" s="1"/>
  <c r="O604" i="2" a="1"/>
  <c r="O604" i="2" s="1"/>
  <c r="O605" i="2" a="1"/>
  <c r="O605" i="2" s="1"/>
  <c r="O606" i="2" a="1"/>
  <c r="O606" i="2" s="1"/>
  <c r="O607" i="2" a="1"/>
  <c r="O607" i="2" s="1"/>
  <c r="O608" i="2" a="1"/>
  <c r="O608" i="2" s="1"/>
  <c r="O609" i="2" a="1"/>
  <c r="O609" i="2" s="1"/>
  <c r="O610" i="2" a="1"/>
  <c r="O610" i="2" s="1"/>
  <c r="O611" i="2" a="1"/>
  <c r="O611" i="2" s="1"/>
  <c r="O612" i="2" a="1"/>
  <c r="O612" i="2"/>
  <c r="O613" i="2" a="1"/>
  <c r="O613" i="2" s="1"/>
  <c r="O614" i="2" a="1"/>
  <c r="O614" i="2" s="1"/>
  <c r="O615" i="2" a="1"/>
  <c r="O615" i="2" s="1"/>
  <c r="O616" i="2" a="1"/>
  <c r="O616" i="2" s="1"/>
  <c r="O617" i="2" a="1"/>
  <c r="O617" i="2" s="1"/>
  <c r="O618" i="2" a="1"/>
  <c r="O618" i="2" s="1"/>
  <c r="O619" i="2" a="1"/>
  <c r="O619" i="2"/>
  <c r="O620" i="2" a="1"/>
  <c r="O620" i="2" s="1"/>
  <c r="O621" i="2" a="1"/>
  <c r="O621" i="2" s="1"/>
  <c r="O622" i="2" a="1"/>
  <c r="O622" i="2" s="1"/>
  <c r="O623" i="2" a="1"/>
  <c r="O623" i="2"/>
  <c r="O624" i="2" a="1"/>
  <c r="O624" i="2"/>
  <c r="O625" i="2" a="1"/>
  <c r="O625" i="2" s="1"/>
  <c r="O626" i="2" a="1"/>
  <c r="O626" i="2" s="1"/>
  <c r="O627" i="2" a="1"/>
  <c r="O627" i="2" s="1"/>
  <c r="O628" i="2" a="1"/>
  <c r="O628" i="2"/>
  <c r="O629" i="2" a="1"/>
  <c r="O629" i="2" s="1"/>
  <c r="O630" i="2" a="1"/>
  <c r="O630" i="2" s="1"/>
  <c r="O631" i="2" a="1"/>
  <c r="O631" i="2" s="1"/>
  <c r="O632" i="2" a="1"/>
  <c r="O632" i="2" s="1"/>
  <c r="O633" i="2" a="1"/>
  <c r="O633" i="2" s="1"/>
  <c r="O634" i="2" a="1"/>
  <c r="O634" i="2" s="1"/>
  <c r="O635" i="2" a="1"/>
  <c r="O635" i="2"/>
  <c r="O636" i="2" a="1"/>
  <c r="O636" i="2" s="1"/>
  <c r="O637" i="2" a="1"/>
  <c r="O637" i="2" s="1"/>
  <c r="O638" i="2" a="1"/>
  <c r="O638" i="2" s="1"/>
  <c r="O639" i="2" a="1"/>
  <c r="O639" i="2" s="1"/>
  <c r="O640" i="2" a="1"/>
  <c r="O640" i="2" s="1"/>
  <c r="O641" i="2" a="1"/>
  <c r="O641" i="2"/>
  <c r="O642" i="2" a="1"/>
  <c r="O642" i="2" s="1"/>
  <c r="O643" i="2" a="1"/>
  <c r="O643" i="2" s="1"/>
  <c r="O644" i="2" a="1"/>
  <c r="O644" i="2" s="1"/>
  <c r="O645" i="2" a="1"/>
  <c r="O645" i="2"/>
  <c r="O646" i="2" a="1"/>
  <c r="O646" i="2" s="1"/>
  <c r="O647" i="2" a="1"/>
  <c r="O647" i="2" s="1"/>
  <c r="O648" i="2" a="1"/>
  <c r="O648" i="2" s="1"/>
  <c r="O649" i="2" a="1"/>
  <c r="O649" i="2" s="1"/>
  <c r="O650" i="2" a="1"/>
  <c r="O650" i="2" s="1"/>
  <c r="O651" i="2" a="1"/>
  <c r="O651" i="2" s="1"/>
  <c r="O652" i="2" a="1"/>
  <c r="O652" i="2" s="1"/>
  <c r="O653" i="2" a="1"/>
  <c r="O653" i="2"/>
  <c r="O654" i="2" a="1"/>
  <c r="O654" i="2" s="1"/>
  <c r="O655" i="2" a="1"/>
  <c r="O655" i="2"/>
  <c r="O656" i="2" a="1"/>
  <c r="O656" i="2" s="1"/>
  <c r="O657" i="2" a="1"/>
  <c r="O657" i="2" s="1"/>
  <c r="O658" i="2" a="1"/>
  <c r="O658" i="2" s="1"/>
  <c r="O659" i="2" a="1"/>
  <c r="O659" i="2"/>
  <c r="O660" i="2" a="1"/>
  <c r="O660" i="2" s="1"/>
  <c r="O661" i="2" a="1"/>
  <c r="O661" i="2" s="1"/>
  <c r="O662" i="2" a="1"/>
  <c r="O662" i="2" s="1"/>
  <c r="O663" i="2" a="1"/>
  <c r="O663" i="2" s="1"/>
  <c r="O664" i="2" a="1"/>
  <c r="O664" i="2" s="1"/>
  <c r="O665" i="2" a="1"/>
  <c r="O665" i="2"/>
  <c r="O666" i="2" a="1"/>
  <c r="O666" i="2" s="1"/>
  <c r="O667" i="2" a="1"/>
  <c r="O667" i="2" s="1"/>
  <c r="O668" i="2" a="1"/>
  <c r="O668" i="2" s="1"/>
  <c r="O669" i="2" a="1"/>
  <c r="O669" i="2" s="1"/>
  <c r="O670" i="2" a="1"/>
  <c r="O670" i="2" s="1"/>
  <c r="O671" i="2" a="1"/>
  <c r="O671" i="2" s="1"/>
  <c r="O672" i="2" a="1"/>
  <c r="O672" i="2" s="1"/>
  <c r="O673" i="2" a="1"/>
  <c r="O673" i="2"/>
  <c r="O674" i="2" a="1"/>
  <c r="O674" i="2" s="1"/>
  <c r="O675" i="2" a="1"/>
  <c r="O675" i="2" s="1"/>
  <c r="O676" i="2" a="1"/>
  <c r="O676" i="2"/>
  <c r="O677" i="2" a="1"/>
  <c r="O677" i="2"/>
  <c r="O678" i="2" a="1"/>
  <c r="O678" i="2" s="1"/>
  <c r="O679" i="2" a="1"/>
  <c r="O679" i="2" s="1"/>
  <c r="O680" i="2" a="1"/>
  <c r="O680" i="2" s="1"/>
  <c r="O681" i="2" a="1"/>
  <c r="O681" i="2" s="1"/>
  <c r="O682" i="2" a="1"/>
  <c r="O682" i="2" s="1"/>
  <c r="O683" i="2" a="1"/>
  <c r="O683" i="2"/>
  <c r="O684" i="2" a="1"/>
  <c r="O684" i="2" s="1"/>
  <c r="O685" i="2" a="1"/>
  <c r="O685" i="2"/>
  <c r="O686" i="2" a="1"/>
  <c r="O686" i="2" s="1"/>
  <c r="O687" i="2" a="1"/>
  <c r="O687" i="2" s="1"/>
  <c r="O688" i="2" a="1"/>
  <c r="O688" i="2"/>
  <c r="O689" i="2" a="1"/>
  <c r="O689" i="2" s="1"/>
  <c r="O690" i="2" a="1"/>
  <c r="O690" i="2" s="1"/>
  <c r="O691" i="2" a="1"/>
  <c r="O691" i="2" s="1"/>
  <c r="O692" i="2" a="1"/>
  <c r="O692" i="2" s="1"/>
  <c r="O693" i="2" a="1"/>
  <c r="O693" i="2"/>
  <c r="O694" i="2" a="1"/>
  <c r="O694" i="2" s="1"/>
  <c r="O695" i="2" a="1"/>
  <c r="O695" i="2" s="1"/>
  <c r="O696" i="2" a="1"/>
  <c r="O696" i="2" s="1"/>
  <c r="O697" i="2" a="1"/>
  <c r="O697" i="2" s="1"/>
  <c r="O698" i="2" a="1"/>
  <c r="O698" i="2" s="1"/>
  <c r="O699" i="2" a="1"/>
  <c r="O699" i="2"/>
  <c r="O700" i="2" a="1"/>
  <c r="O700" i="2" s="1"/>
  <c r="O701" i="2" a="1"/>
  <c r="O701" i="2" s="1"/>
  <c r="O702" i="2" a="1"/>
  <c r="O702" i="2" s="1"/>
  <c r="O703" i="2" a="1"/>
  <c r="O703" i="2" s="1"/>
  <c r="O704" i="2" a="1"/>
  <c r="O704" i="2" s="1"/>
  <c r="O705" i="2" a="1"/>
  <c r="O705" i="2"/>
  <c r="O706" i="2" a="1"/>
  <c r="O706" i="2" s="1"/>
  <c r="O707" i="2" a="1"/>
  <c r="O707" i="2" s="1"/>
  <c r="O708" i="2" a="1"/>
  <c r="O708" i="2" s="1"/>
  <c r="O709" i="2" a="1"/>
  <c r="O709" i="2"/>
  <c r="O710" i="2" a="1"/>
  <c r="O710" i="2" s="1"/>
  <c r="O711" i="2" a="1"/>
  <c r="O711" i="2" s="1"/>
  <c r="O712" i="2" a="1"/>
  <c r="O712" i="2" s="1"/>
  <c r="O713" i="2" a="1"/>
  <c r="O713" i="2" s="1"/>
  <c r="O714" i="2" a="1"/>
  <c r="O714" i="2" s="1"/>
  <c r="O715" i="2" a="1"/>
  <c r="O715" i="2" s="1"/>
  <c r="O716" i="2" a="1"/>
  <c r="O716" i="2" s="1"/>
  <c r="O717" i="2" a="1"/>
  <c r="O717" i="2"/>
  <c r="O718" i="2" a="1"/>
  <c r="O718" i="2" s="1"/>
  <c r="O719" i="2" a="1"/>
  <c r="O719" i="2"/>
  <c r="O720" i="2" a="1"/>
  <c r="O720" i="2" s="1"/>
  <c r="O721" i="2" a="1"/>
  <c r="O721" i="2" s="1"/>
  <c r="O722" i="2" a="1"/>
  <c r="O722" i="2" s="1"/>
  <c r="O723" i="2" a="1"/>
  <c r="O723" i="2"/>
  <c r="O724" i="2" a="1"/>
  <c r="O724" i="2" s="1"/>
  <c r="O725" i="2" a="1"/>
  <c r="O725" i="2" s="1"/>
  <c r="O726" i="2" a="1"/>
  <c r="O726" i="2" s="1"/>
  <c r="O727" i="2" a="1"/>
  <c r="O727" i="2" s="1"/>
  <c r="O728" i="2" a="1"/>
  <c r="O728" i="2"/>
  <c r="O729" i="2" a="1"/>
  <c r="O729" i="2"/>
  <c r="O730" i="2" a="1"/>
  <c r="O730" i="2" s="1"/>
  <c r="O731" i="2" a="1"/>
  <c r="O731" i="2" s="1"/>
  <c r="O732" i="2" a="1"/>
  <c r="O732" i="2" s="1"/>
  <c r="O733" i="2" a="1"/>
  <c r="O733" i="2" s="1"/>
  <c r="O734" i="2" a="1"/>
  <c r="O734" i="2"/>
  <c r="O735" i="2" a="1"/>
  <c r="O735" i="2"/>
  <c r="O736" i="2" a="1"/>
  <c r="O736" i="2" s="1"/>
  <c r="O737" i="2" a="1"/>
  <c r="O737" i="2" s="1"/>
  <c r="O738" i="2" a="1"/>
  <c r="O738" i="2"/>
  <c r="O739" i="2" a="1"/>
  <c r="O739" i="2" s="1"/>
  <c r="O740" i="2" a="1"/>
  <c r="O740" i="2" s="1"/>
  <c r="O741" i="2" a="1"/>
  <c r="O741" i="2" s="1"/>
  <c r="O742" i="2" a="1"/>
  <c r="O742" i="2" s="1"/>
  <c r="O743" i="2" a="1"/>
  <c r="O743" i="2"/>
  <c r="O744" i="2" a="1"/>
  <c r="O744" i="2"/>
  <c r="O745" i="2" a="1"/>
  <c r="O745" i="2" s="1"/>
  <c r="O746" i="2" a="1"/>
  <c r="O746" i="2" s="1"/>
  <c r="O747" i="2" a="1"/>
  <c r="O747" i="2"/>
  <c r="O748" i="2" a="1"/>
  <c r="O748" i="2"/>
  <c r="O749" i="2" a="1"/>
  <c r="O749" i="2" s="1"/>
  <c r="O750" i="2" a="1"/>
  <c r="O750" i="2" s="1"/>
  <c r="O751" i="2" a="1"/>
  <c r="O751" i="2" s="1"/>
  <c r="O752" i="2" a="1"/>
  <c r="O752" i="2"/>
  <c r="O753" i="2" a="1"/>
  <c r="O753" i="2" s="1"/>
  <c r="O754" i="2" a="1"/>
  <c r="O754" i="2" s="1"/>
  <c r="O755" i="2" a="1"/>
  <c r="O755" i="2" s="1"/>
  <c r="O756" i="2" a="1"/>
  <c r="O756" i="2" s="1"/>
  <c r="O757" i="2" a="1"/>
  <c r="O757" i="2" s="1"/>
  <c r="O758" i="2" a="1"/>
  <c r="O758" i="2"/>
  <c r="O759" i="2" a="1"/>
  <c r="O759" i="2" s="1"/>
  <c r="O760" i="2" a="1"/>
  <c r="O760" i="2" s="1"/>
  <c r="O761" i="2" a="1"/>
  <c r="O761" i="2" s="1"/>
  <c r="O762" i="2" a="1"/>
  <c r="O762" i="2" s="1"/>
  <c r="O763" i="2" a="1"/>
  <c r="O763" i="2"/>
  <c r="O764" i="2" a="1"/>
  <c r="O764" i="2"/>
  <c r="O765" i="2" a="1"/>
  <c r="O765" i="2" s="1"/>
  <c r="O766" i="2" a="1"/>
  <c r="O766" i="2" s="1"/>
  <c r="O767" i="2" a="1"/>
  <c r="O767" i="2"/>
  <c r="O768" i="2" a="1"/>
  <c r="O768" i="2" s="1"/>
  <c r="O769" i="2" a="1"/>
  <c r="O769" i="2" s="1"/>
  <c r="O770" i="2" a="1"/>
  <c r="O770" i="2" s="1"/>
  <c r="O771" i="2" a="1"/>
  <c r="O771" i="2"/>
  <c r="O772" i="2" a="1"/>
  <c r="O772" i="2"/>
  <c r="O773" i="2" a="1"/>
  <c r="O773" i="2" s="1"/>
  <c r="O774" i="2" a="1"/>
  <c r="O774" i="2" s="1"/>
  <c r="O775" i="2" a="1"/>
  <c r="O775" i="2" s="1"/>
  <c r="O776" i="2" a="1"/>
  <c r="O776" i="2"/>
  <c r="O777" i="2" a="1"/>
  <c r="O777" i="2" s="1"/>
  <c r="O778" i="2" a="1"/>
  <c r="O778" i="2" s="1"/>
  <c r="O779" i="2" a="1"/>
  <c r="O779" i="2"/>
  <c r="O780" i="2" a="1"/>
  <c r="O780" i="2" s="1"/>
  <c r="O781" i="2" a="1"/>
  <c r="O781" i="2" s="1"/>
  <c r="O782" i="2" a="1"/>
  <c r="O782" i="2"/>
  <c r="O783" i="2" a="1"/>
  <c r="O783" i="2" s="1"/>
  <c r="O784" i="2" a="1"/>
  <c r="O784" i="2"/>
  <c r="O785" i="2" a="1"/>
  <c r="O785" i="2" s="1"/>
  <c r="O786" i="2" a="1"/>
  <c r="O786" i="2" s="1"/>
  <c r="O787" i="2" a="1"/>
  <c r="O787" i="2" s="1"/>
  <c r="O788" i="2" a="1"/>
  <c r="O788" i="2"/>
  <c r="O789" i="2" a="1"/>
  <c r="O789" i="2" s="1"/>
  <c r="O790" i="2" a="1"/>
  <c r="O790" i="2" s="1"/>
  <c r="O791" i="2" a="1"/>
  <c r="O791" i="2"/>
  <c r="O792" i="2" a="1"/>
  <c r="O792" i="2" s="1"/>
  <c r="O793" i="2" a="1"/>
  <c r="O793" i="2"/>
  <c r="O794" i="2" a="1"/>
  <c r="O794" i="2"/>
  <c r="O795" i="2" a="1"/>
  <c r="O795" i="2" s="1"/>
  <c r="O796" i="2" a="1"/>
  <c r="O796" i="2" s="1"/>
  <c r="O797" i="2" a="1"/>
  <c r="O797" i="2" s="1"/>
  <c r="O798" i="2" a="1"/>
  <c r="O798" i="2" s="1"/>
  <c r="O799" i="2" a="1"/>
  <c r="O799" i="2" s="1"/>
  <c r="O800" i="2" a="1"/>
  <c r="O800" i="2" s="1"/>
  <c r="O801" i="2" a="1"/>
  <c r="O801" i="2" s="1"/>
  <c r="O802" i="2" a="1"/>
  <c r="O802" i="2" s="1"/>
  <c r="O803" i="2" a="1"/>
  <c r="O803" i="2" s="1"/>
  <c r="O804" i="2" a="1"/>
  <c r="O804" i="2" s="1"/>
  <c r="O805" i="2" a="1"/>
  <c r="O805" i="2"/>
  <c r="O806" i="2" a="1"/>
  <c r="O806" i="2" s="1"/>
  <c r="O807" i="2" a="1"/>
  <c r="O807" i="2" s="1"/>
  <c r="O808" i="2" a="1"/>
  <c r="O808" i="2" s="1"/>
  <c r="O809" i="2" a="1"/>
  <c r="O809" i="2" s="1"/>
  <c r="O810" i="2" a="1"/>
  <c r="O810" i="2" s="1"/>
  <c r="O811" i="2" a="1"/>
  <c r="O811" i="2"/>
  <c r="O812" i="2" a="1"/>
  <c r="O812" i="2" s="1"/>
  <c r="O813" i="2" a="1"/>
  <c r="O813" i="2"/>
  <c r="O814" i="2" a="1"/>
  <c r="O814" i="2" s="1"/>
  <c r="O815" i="2" a="1"/>
  <c r="O815" i="2" s="1"/>
  <c r="O816" i="2" a="1"/>
  <c r="O816" i="2" s="1"/>
  <c r="O817" i="2" a="1"/>
  <c r="O817" i="2"/>
  <c r="O818" i="2" a="1"/>
  <c r="O818" i="2"/>
  <c r="O819" i="2" a="1"/>
  <c r="O819" i="2" s="1"/>
  <c r="O820" i="2" a="1"/>
  <c r="O820" i="2" s="1"/>
  <c r="O821" i="2" a="1"/>
  <c r="O821" i="2" s="1"/>
  <c r="O822" i="2" a="1"/>
  <c r="O822" i="2" s="1"/>
  <c r="O823" i="2" a="1"/>
  <c r="O823" i="2" s="1"/>
  <c r="O824" i="2" a="1"/>
  <c r="O824" i="2" s="1"/>
  <c r="O825" i="2" a="1"/>
  <c r="O825" i="2"/>
  <c r="O826" i="2" a="1"/>
  <c r="O826" i="2" s="1"/>
  <c r="O827" i="2" a="1"/>
  <c r="O827" i="2" s="1"/>
  <c r="O828" i="2" a="1"/>
  <c r="O828" i="2" s="1"/>
  <c r="O829" i="2" a="1"/>
  <c r="O829" i="2" s="1"/>
  <c r="O830" i="2" a="1"/>
  <c r="O830" i="2" s="1"/>
  <c r="O831" i="2" a="1"/>
  <c r="O831" i="2" s="1"/>
  <c r="O832" i="2" a="1"/>
  <c r="O832" i="2" s="1"/>
  <c r="O833" i="2" a="1"/>
  <c r="O833" i="2" s="1"/>
  <c r="O834" i="2" a="1"/>
  <c r="O834" i="2"/>
  <c r="O835" i="2" a="1"/>
  <c r="O835" i="2" s="1"/>
  <c r="O836" i="2" a="1"/>
  <c r="O836" i="2" s="1"/>
  <c r="O837" i="2" a="1"/>
  <c r="O837" i="2" s="1"/>
  <c r="O838" i="2" a="1"/>
  <c r="O838" i="2" s="1"/>
  <c r="O839" i="2" a="1"/>
  <c r="O839" i="2" s="1"/>
  <c r="O840" i="2" a="1"/>
  <c r="O840" i="2" s="1"/>
  <c r="O841" i="2" a="1"/>
  <c r="O841" i="2"/>
  <c r="O842" i="2" a="1"/>
  <c r="O842" i="2" s="1"/>
  <c r="O843" i="2" a="1"/>
  <c r="O843" i="2" s="1"/>
  <c r="O844" i="2" a="1"/>
  <c r="O844" i="2" s="1"/>
  <c r="O845" i="2" a="1"/>
  <c r="O845" i="2" s="1"/>
  <c r="O846" i="2" a="1"/>
  <c r="O846" i="2"/>
  <c r="O847" i="2" a="1"/>
  <c r="O847" i="2" s="1"/>
  <c r="O848" i="2" a="1"/>
  <c r="O848" i="2" s="1"/>
  <c r="O849" i="2" a="1"/>
  <c r="O849" i="2" s="1"/>
  <c r="O850" i="2" a="1"/>
  <c r="O850" i="2" s="1"/>
  <c r="O851" i="2" a="1"/>
  <c r="O851" i="2" s="1"/>
  <c r="O852" i="2" a="1"/>
  <c r="O852" i="2" s="1"/>
  <c r="O853" i="2" a="1"/>
  <c r="O853" i="2" s="1"/>
  <c r="O854" i="2" a="1"/>
  <c r="O854" i="2" s="1"/>
  <c r="O855" i="2" a="1"/>
  <c r="O855" i="2" s="1"/>
  <c r="O856" i="2" a="1"/>
  <c r="O856" i="2" s="1"/>
  <c r="O857" i="2" a="1"/>
  <c r="O857" i="2" s="1"/>
  <c r="O858" i="2" a="1"/>
  <c r="O858" i="2"/>
  <c r="O859" i="2" a="1"/>
  <c r="O859" i="2"/>
  <c r="O860" i="2" a="1"/>
  <c r="O860" i="2" s="1"/>
  <c r="O861" i="2" a="1"/>
  <c r="O861" i="2" s="1"/>
  <c r="O862" i="2" a="1"/>
  <c r="O862" i="2" s="1"/>
  <c r="O863" i="2" a="1"/>
  <c r="O863" i="2" s="1"/>
  <c r="O864" i="2" a="1"/>
  <c r="O864" i="2" s="1"/>
  <c r="O865" i="2" a="1"/>
  <c r="O865" i="2" s="1"/>
  <c r="O866" i="2" a="1"/>
  <c r="O866" i="2"/>
  <c r="O867" i="2" a="1"/>
  <c r="O867" i="2" s="1"/>
  <c r="O868" i="2" a="1"/>
  <c r="O868" i="2" s="1"/>
  <c r="O869" i="2" a="1"/>
  <c r="O869" i="2" s="1"/>
  <c r="O870" i="2" a="1"/>
  <c r="O870" i="2" s="1"/>
  <c r="O871" i="2" a="1"/>
  <c r="O871" i="2" s="1"/>
  <c r="O872" i="2" a="1"/>
  <c r="O872" i="2" s="1"/>
  <c r="O873" i="2" a="1"/>
  <c r="O873" i="2" s="1"/>
  <c r="O874" i="2" a="1"/>
  <c r="O874" i="2" s="1"/>
  <c r="O875" i="2" a="1"/>
  <c r="O875" i="2" s="1"/>
  <c r="O876" i="2" a="1"/>
  <c r="O876" i="2" s="1"/>
  <c r="O877" i="2" a="1"/>
  <c r="O877" i="2"/>
  <c r="O878" i="2" a="1"/>
  <c r="O878" i="2" s="1"/>
  <c r="O879" i="2" a="1"/>
  <c r="O879" i="2" s="1"/>
  <c r="O880" i="2" a="1"/>
  <c r="O880" i="2" s="1"/>
  <c r="O881" i="2" a="1"/>
  <c r="O881" i="2"/>
  <c r="O882" i="2" a="1"/>
  <c r="O882" i="2" s="1"/>
  <c r="O883" i="2" a="1"/>
  <c r="O883" i="2" s="1"/>
  <c r="O884" i="2" a="1"/>
  <c r="O884" i="2" s="1"/>
  <c r="O885" i="2" a="1"/>
  <c r="O885" i="2" s="1"/>
  <c r="O886" i="2" a="1"/>
  <c r="O886" i="2" s="1"/>
  <c r="O887" i="2" a="1"/>
  <c r="O887" i="2"/>
  <c r="O888" i="2" a="1"/>
  <c r="O888" i="2" s="1"/>
  <c r="O889" i="2" a="1"/>
  <c r="O889" i="2" s="1"/>
  <c r="O890" i="2" a="1"/>
  <c r="O890" i="2" s="1"/>
  <c r="O891" i="2" a="1"/>
  <c r="O891" i="2"/>
  <c r="O892" i="2" a="1"/>
  <c r="O892" i="2" s="1"/>
  <c r="O893" i="2" a="1"/>
  <c r="O893" i="2" s="1"/>
  <c r="O894" i="2" a="1"/>
  <c r="O894" i="2" s="1"/>
  <c r="O895" i="2" a="1"/>
  <c r="O895" i="2" s="1"/>
  <c r="O896" i="2" a="1"/>
  <c r="O896" i="2" s="1"/>
  <c r="O897" i="2" a="1"/>
  <c r="O897" i="2" s="1"/>
  <c r="O898" i="2" a="1"/>
  <c r="O898" i="2"/>
  <c r="O899" i="2" a="1"/>
  <c r="O899" i="2"/>
  <c r="O900" i="2" a="1"/>
  <c r="O900" i="2" s="1"/>
  <c r="O901" i="2" a="1"/>
  <c r="O901" i="2" s="1"/>
  <c r="O902" i="2" a="1"/>
  <c r="O902" i="2" s="1"/>
  <c r="O903" i="2" a="1"/>
  <c r="O903" i="2" s="1"/>
  <c r="O904" i="2" a="1"/>
  <c r="O904" i="2" s="1"/>
  <c r="O905" i="2" a="1"/>
  <c r="O905" i="2"/>
  <c r="O906" i="2" a="1"/>
  <c r="O906" i="2" s="1"/>
  <c r="O907" i="2" a="1"/>
  <c r="O907" i="2" s="1"/>
  <c r="O908" i="2" a="1"/>
  <c r="O908" i="2" s="1"/>
  <c r="O909" i="2" a="1"/>
  <c r="O909" i="2"/>
  <c r="O910" i="2" a="1"/>
  <c r="O910" i="2" s="1"/>
  <c r="O911" i="2" a="1"/>
  <c r="O911" i="2" s="1"/>
  <c r="O912" i="2" a="1"/>
  <c r="O912" i="2" s="1"/>
  <c r="O913" i="2" a="1"/>
  <c r="O913" i="2" s="1"/>
  <c r="O914" i="2" a="1"/>
  <c r="O914" i="2"/>
  <c r="O915" i="2" a="1"/>
  <c r="O915" i="2" s="1"/>
  <c r="O916" i="2" a="1"/>
  <c r="O916" i="2" s="1"/>
  <c r="O917" i="2" a="1"/>
  <c r="O917" i="2" s="1"/>
  <c r="O918" i="2" a="1"/>
  <c r="O918" i="2" s="1"/>
  <c r="O919" i="2" a="1"/>
  <c r="O919" i="2" s="1"/>
  <c r="O920" i="2" a="1"/>
  <c r="O920" i="2" s="1"/>
  <c r="O921" i="2" a="1"/>
  <c r="O921" i="2"/>
  <c r="O922" i="2" a="1"/>
  <c r="O922" i="2"/>
  <c r="O923" i="2" a="1"/>
  <c r="O923" i="2" s="1"/>
  <c r="O924" i="2" a="1"/>
  <c r="O924" i="2" s="1"/>
  <c r="O925" i="2" a="1"/>
  <c r="O925" i="2" s="1"/>
  <c r="O926" i="2" a="1"/>
  <c r="O926" i="2" s="1"/>
  <c r="O927" i="2" a="1"/>
  <c r="O927" i="2"/>
  <c r="O928" i="2" a="1"/>
  <c r="O928" i="2" s="1"/>
  <c r="O929" i="2" a="1"/>
  <c r="O929" i="2" s="1"/>
  <c r="O930" i="2" a="1"/>
  <c r="O930" i="2" s="1"/>
  <c r="O931" i="2" a="1"/>
  <c r="O931" i="2" s="1"/>
  <c r="O932" i="2" a="1"/>
  <c r="O932" i="2" s="1"/>
  <c r="O933" i="2" a="1"/>
  <c r="O933" i="2" s="1"/>
  <c r="O934" i="2" a="1"/>
  <c r="O934" i="2" s="1"/>
  <c r="O935" i="2" a="1"/>
  <c r="O935" i="2" s="1"/>
  <c r="O936" i="2" a="1"/>
  <c r="O936" i="2" s="1"/>
  <c r="O937" i="2" a="1"/>
  <c r="O937" i="2" s="1"/>
  <c r="O938" i="2" a="1"/>
  <c r="O938" i="2" s="1"/>
  <c r="O939" i="2" a="1"/>
  <c r="O939" i="2"/>
  <c r="O940" i="2" a="1"/>
  <c r="O940" i="2" s="1"/>
  <c r="O941" i="2" a="1"/>
  <c r="O941" i="2" s="1"/>
  <c r="O942" i="2" a="1"/>
  <c r="O942" i="2" s="1"/>
  <c r="O943" i="2" a="1"/>
  <c r="O943" i="2" s="1"/>
  <c r="O944" i="2" a="1"/>
  <c r="O944" i="2" s="1"/>
  <c r="O945" i="2" a="1"/>
  <c r="O945" i="2"/>
  <c r="O946" i="2" a="1"/>
  <c r="O946" i="2" s="1"/>
  <c r="O947" i="2" a="1"/>
  <c r="O947" i="2" s="1"/>
  <c r="O948" i="2" a="1"/>
  <c r="O948" i="2" s="1"/>
  <c r="O949" i="2" a="1"/>
  <c r="O949" i="2" s="1"/>
  <c r="O950" i="2" a="1"/>
  <c r="O950" i="2" s="1"/>
  <c r="O951" i="2" a="1"/>
  <c r="O951" i="2"/>
  <c r="O952" i="2" a="1"/>
  <c r="O952" i="2" s="1"/>
  <c r="O953" i="2" a="1"/>
  <c r="O953" i="2" s="1"/>
  <c r="O954" i="2" a="1"/>
  <c r="O954" i="2" s="1"/>
  <c r="O955" i="2" a="1"/>
  <c r="O955" i="2" s="1"/>
  <c r="O956" i="2" a="1"/>
  <c r="O956" i="2" s="1"/>
  <c r="O957" i="2" a="1"/>
  <c r="O957" i="2" s="1"/>
  <c r="O958" i="2" a="1"/>
  <c r="O958" i="2" s="1"/>
  <c r="O959" i="2" a="1"/>
  <c r="O959" i="2"/>
  <c r="O960" i="2" a="1"/>
  <c r="O960" i="2" s="1"/>
  <c r="O961" i="2" a="1"/>
  <c r="O961" i="2" s="1"/>
  <c r="O962" i="2" a="1"/>
  <c r="O962" i="2" s="1"/>
  <c r="O963" i="2" a="1"/>
  <c r="O963" i="2"/>
  <c r="O964" i="2" a="1"/>
  <c r="O964" i="2" s="1"/>
  <c r="O965" i="2" a="1"/>
  <c r="O965" i="2" s="1"/>
  <c r="O966" i="2" a="1"/>
  <c r="O966" i="2" s="1"/>
  <c r="O967" i="2" a="1"/>
  <c r="O967" i="2" s="1"/>
  <c r="O968" i="2" a="1"/>
  <c r="O968" i="2" s="1"/>
  <c r="O969" i="2" a="1"/>
  <c r="O969" i="2" s="1"/>
  <c r="O970" i="2" a="1"/>
  <c r="O970" i="2" s="1"/>
  <c r="O971" i="2" a="1"/>
  <c r="O971" i="2" s="1"/>
  <c r="O972" i="2" a="1"/>
  <c r="O972" i="2" s="1"/>
  <c r="O973" i="2" a="1"/>
  <c r="O973" i="2" s="1"/>
  <c r="O974" i="2" a="1"/>
  <c r="O974" i="2" s="1"/>
  <c r="O975" i="2" a="1"/>
  <c r="O975" i="2" s="1"/>
  <c r="O976" i="2" a="1"/>
  <c r="O976" i="2" s="1"/>
  <c r="O977" i="2" a="1"/>
  <c r="O977" i="2"/>
  <c r="O978" i="2" a="1"/>
  <c r="O978" i="2" s="1"/>
  <c r="O979" i="2" a="1"/>
  <c r="O979" i="2" s="1"/>
  <c r="O980" i="2" a="1"/>
  <c r="O980" i="2" s="1"/>
  <c r="O981" i="2" a="1"/>
  <c r="O981" i="2" s="1"/>
  <c r="O982" i="2" a="1"/>
  <c r="O982" i="2" s="1"/>
  <c r="O983" i="2" a="1"/>
  <c r="O983" i="2" s="1"/>
  <c r="O984" i="2" a="1"/>
  <c r="O984" i="2" s="1"/>
  <c r="O985" i="2" a="1"/>
  <c r="O985" i="2" s="1"/>
  <c r="O986" i="2" a="1"/>
  <c r="O986" i="2"/>
  <c r="O987" i="2" a="1"/>
  <c r="O987" i="2"/>
  <c r="O988" i="2" a="1"/>
  <c r="O988" i="2" s="1"/>
  <c r="O989" i="2" a="1"/>
  <c r="O989" i="2" s="1"/>
  <c r="O990" i="2" a="1"/>
  <c r="O990" i="2" s="1"/>
  <c r="O991" i="2" a="1"/>
  <c r="O991" i="2" s="1"/>
  <c r="O992" i="2" a="1"/>
  <c r="O992" i="2" s="1"/>
  <c r="O993" i="2" a="1"/>
  <c r="O993" i="2" s="1"/>
  <c r="O994" i="2" a="1"/>
  <c r="O994" i="2"/>
  <c r="O995" i="2" a="1"/>
  <c r="O995" i="2" s="1"/>
  <c r="O996" i="2" a="1"/>
  <c r="O996" i="2" s="1"/>
  <c r="O997" i="2" a="1"/>
  <c r="O997" i="2" s="1"/>
  <c r="O998" i="2" a="1"/>
  <c r="O998" i="2" s="1"/>
  <c r="O999" i="2" a="1"/>
  <c r="O999" i="2" s="1"/>
  <c r="O1000" i="2" a="1"/>
  <c r="O1000" i="2" s="1"/>
  <c r="O1001" i="2" a="1"/>
  <c r="O1001" i="2" s="1"/>
  <c r="O1002" i="2" a="1"/>
  <c r="O1002" i="2" s="1"/>
  <c r="O1003" i="2" a="1"/>
  <c r="O1003" i="2" s="1"/>
  <c r="O1004" i="2" a="1"/>
  <c r="O1004" i="2" s="1"/>
  <c r="O1005" i="2" a="1"/>
  <c r="O1005" i="2" s="1"/>
  <c r="O1006" i="2" a="1"/>
  <c r="O1006" i="2" s="1"/>
  <c r="O1007" i="2" a="1"/>
  <c r="O1007" i="2" s="1"/>
  <c r="O1008" i="2" a="1"/>
  <c r="O1008" i="2" s="1"/>
  <c r="O1009" i="2" a="1"/>
  <c r="O1009" i="2" s="1"/>
  <c r="O1010" i="2" a="1"/>
  <c r="O1010" i="2" s="1"/>
  <c r="O1011" i="2" a="1"/>
  <c r="O1011" i="2" s="1"/>
  <c r="O1012" i="2" a="1"/>
  <c r="O1012" i="2" s="1"/>
  <c r="O1013" i="2" a="1"/>
  <c r="O1013" i="2" s="1"/>
  <c r="O1014" i="2" a="1"/>
  <c r="O1014" i="2" s="1"/>
  <c r="O1015" i="2" a="1"/>
  <c r="O1015" i="2" s="1"/>
  <c r="O1016" i="2" a="1"/>
  <c r="O1016" i="2" s="1"/>
  <c r="O1017" i="2" a="1"/>
  <c r="O1017" i="2"/>
  <c r="O1018" i="2" a="1"/>
  <c r="O1018" i="2"/>
  <c r="O1019" i="2" a="1"/>
  <c r="O1019" i="2" s="1"/>
  <c r="O1020" i="2" a="1"/>
  <c r="O1020" i="2" s="1"/>
  <c r="O1021" i="2" a="1"/>
  <c r="O1021" i="2" s="1"/>
  <c r="O1022" i="2" a="1"/>
  <c r="O1022" i="2" s="1"/>
  <c r="O1023" i="2" a="1"/>
  <c r="O1023" i="2" s="1"/>
  <c r="O1024" i="2" a="1"/>
  <c r="O1024" i="2" s="1"/>
  <c r="O1025" i="2" a="1"/>
  <c r="O1025" i="2" s="1"/>
  <c r="O1026" i="2" a="1"/>
  <c r="O1026" i="2" s="1"/>
  <c r="O1027" i="2" a="1"/>
  <c r="O1027" i="2" s="1"/>
  <c r="O1028" i="2" a="1"/>
  <c r="O1028" i="2" s="1"/>
  <c r="O1029" i="2" a="1"/>
  <c r="O1029" i="2"/>
  <c r="O1030" i="2" a="1"/>
  <c r="O1030" i="2" s="1"/>
  <c r="O1031" i="2" a="1"/>
  <c r="O1031" i="2" s="1"/>
  <c r="O1032" i="2" a="1"/>
  <c r="O1032" i="2" s="1"/>
  <c r="O1033" i="2" a="1"/>
  <c r="O1033" i="2" s="1"/>
  <c r="O1034" i="2" a="1"/>
  <c r="O1034" i="2" s="1"/>
  <c r="O1035" i="2" a="1"/>
  <c r="O1035" i="2"/>
  <c r="O1036" i="2" a="1"/>
  <c r="O1036" i="2" s="1"/>
  <c r="O1037" i="2" a="1"/>
  <c r="O1037" i="2" s="1"/>
  <c r="O1038" i="2" a="1"/>
  <c r="O1038" i="2" s="1"/>
  <c r="O1039" i="2" a="1"/>
  <c r="O1039" i="2" s="1"/>
  <c r="O1040" i="2" a="1"/>
  <c r="O1040" i="2" s="1"/>
  <c r="O1041" i="2" a="1"/>
  <c r="O1041" i="2" s="1"/>
  <c r="O1042" i="2" a="1"/>
  <c r="O1042" i="2" s="1"/>
  <c r="O1043" i="2" a="1"/>
  <c r="O1043" i="2" s="1"/>
  <c r="O1044" i="2" a="1"/>
  <c r="O1044" i="2" s="1"/>
  <c r="O1045" i="2" a="1"/>
  <c r="O1045" i="2" s="1"/>
  <c r="O1046" i="2" a="1"/>
  <c r="O1046" i="2"/>
  <c r="O1047" i="2" a="1"/>
  <c r="O1047" i="2" s="1"/>
  <c r="O1048" i="2" a="1"/>
  <c r="O1048" i="2" s="1"/>
  <c r="O1049" i="2" a="1"/>
  <c r="O1049" i="2" s="1"/>
  <c r="O1050" i="2" a="1"/>
  <c r="O1050" i="2" s="1"/>
  <c r="O1051" i="2" a="1"/>
  <c r="O1051" i="2"/>
  <c r="O1052" i="2" a="1"/>
  <c r="O1052" i="2" s="1"/>
  <c r="O1053" i="2" a="1"/>
  <c r="O1053" i="2" s="1"/>
  <c r="O1054" i="2" a="1"/>
  <c r="O1054" i="2" s="1"/>
  <c r="O1055" i="2" a="1"/>
  <c r="O1055" i="2" s="1"/>
  <c r="O1056" i="2" a="1"/>
  <c r="O1056" i="2" s="1"/>
  <c r="O1057" i="2" a="1"/>
  <c r="O1057" i="2" s="1"/>
  <c r="O1058" i="2" a="1"/>
  <c r="O1058" i="2"/>
  <c r="O1059" i="2" a="1"/>
  <c r="O1059" i="2" s="1"/>
  <c r="O1060" i="2" a="1"/>
  <c r="O1060" i="2" s="1"/>
  <c r="O1061" i="2" a="1"/>
  <c r="O1061" i="2" s="1"/>
  <c r="O1062" i="2" a="1"/>
  <c r="O1062" i="2" s="1"/>
  <c r="O1063" i="2" a="1"/>
  <c r="O1063" i="2" s="1"/>
  <c r="O1064" i="2" a="1"/>
  <c r="O1064" i="2" s="1"/>
  <c r="O1065" i="2" a="1"/>
  <c r="O1065" i="2" s="1"/>
  <c r="O1066" i="2" a="1"/>
  <c r="O1066" i="2" s="1"/>
  <c r="O1067" i="2" a="1"/>
  <c r="O1067" i="2" s="1"/>
  <c r="O1068" i="2" a="1"/>
  <c r="O1068" i="2" s="1"/>
  <c r="O1069" i="2" a="1"/>
  <c r="O1069" i="2"/>
  <c r="O1070" i="2" a="1"/>
  <c r="O1070" i="2" s="1"/>
  <c r="O1071" i="2" a="1"/>
  <c r="O1071" i="2" s="1"/>
  <c r="O1072" i="2" a="1"/>
  <c r="O1072" i="2" s="1"/>
  <c r="O1073" i="2" a="1"/>
  <c r="O1073" i="2" s="1"/>
  <c r="O1074" i="2" a="1"/>
  <c r="O1074" i="2" s="1"/>
  <c r="O1075" i="2" a="1"/>
  <c r="O1075" i="2" s="1"/>
  <c r="O1076" i="2" a="1"/>
  <c r="O1076" i="2" s="1"/>
  <c r="O1077" i="2" a="1"/>
  <c r="O1077" i="2" s="1"/>
  <c r="O1078" i="2" a="1"/>
  <c r="O1078" i="2" s="1"/>
  <c r="O1079" i="2" a="1"/>
  <c r="O1079" i="2" s="1"/>
  <c r="O1080" i="2" a="1"/>
  <c r="O1080" i="2" s="1"/>
  <c r="O1081" i="2" a="1"/>
  <c r="O1081" i="2"/>
  <c r="O1082" i="2" a="1"/>
  <c r="O1082" i="2"/>
  <c r="O1083" i="2" a="1"/>
  <c r="O1083" i="2" s="1"/>
  <c r="O1084" i="2" a="1"/>
  <c r="O1084" i="2" s="1"/>
  <c r="O1085" i="2" a="1"/>
  <c r="O1085" i="2" s="1"/>
  <c r="O1086" i="2" a="1"/>
  <c r="O1086" i="2" s="1"/>
  <c r="O1087" i="2" a="1"/>
  <c r="O1087" i="2"/>
  <c r="O1088" i="2" a="1"/>
  <c r="O1088" i="2" s="1"/>
  <c r="O1089" i="2" a="1"/>
  <c r="O1089" i="2" s="1"/>
  <c r="O1090" i="2" a="1"/>
  <c r="O1090" i="2" s="1"/>
  <c r="O1091" i="2" a="1"/>
  <c r="O1091" i="2" s="1"/>
  <c r="O1092" i="2" a="1"/>
  <c r="O1092" i="2" s="1"/>
  <c r="O1093" i="2" a="1"/>
  <c r="O1093" i="2"/>
  <c r="O1094" i="2" a="1"/>
  <c r="O1094" i="2" s="1"/>
  <c r="O1095" i="2" a="1"/>
  <c r="O1095" i="2" s="1"/>
  <c r="O1096" i="2" a="1"/>
  <c r="O1096" i="2" s="1"/>
  <c r="O1097" i="2" a="1"/>
  <c r="O1097" i="2" s="1"/>
  <c r="O1098" i="2" a="1"/>
  <c r="O1098" i="2" s="1"/>
  <c r="O1099" i="2" a="1"/>
  <c r="O1099" i="2" s="1"/>
  <c r="O1100" i="2" a="1"/>
  <c r="O1100" i="2" s="1"/>
  <c r="O1101" i="2" a="1"/>
  <c r="O1101" i="2" s="1"/>
  <c r="O1102" i="2" a="1"/>
  <c r="O1102" i="2" s="1"/>
  <c r="O1103" i="2" a="1"/>
  <c r="O1103" i="2" s="1"/>
  <c r="O1104" i="2" a="1"/>
  <c r="O1104" i="2" s="1"/>
  <c r="O1105" i="2" a="1"/>
  <c r="O1105" i="2"/>
  <c r="O1106" i="2" a="1"/>
  <c r="O1106" i="2" s="1"/>
  <c r="O1107" i="2" a="1"/>
  <c r="O1107" i="2" s="1"/>
  <c r="O1108" i="2" a="1"/>
  <c r="O1108" i="2" s="1"/>
  <c r="O1109" i="2" a="1"/>
  <c r="O1109" i="2" s="1"/>
  <c r="O1110" i="2" a="1"/>
  <c r="O1110" i="2"/>
  <c r="O1111" i="2" a="1"/>
  <c r="O1111" i="2"/>
  <c r="O1112" i="2" a="1"/>
  <c r="O1112" i="2" s="1"/>
  <c r="O1113" i="2" a="1"/>
  <c r="O1113" i="2" s="1"/>
  <c r="O1114" i="2" a="1"/>
  <c r="O1114" i="2" s="1"/>
  <c r="O1115" i="2" a="1"/>
  <c r="O1115" i="2"/>
  <c r="O1116" i="2" a="1"/>
  <c r="O1116" i="2" s="1"/>
  <c r="O1117" i="2" a="1"/>
  <c r="O1117" i="2" s="1"/>
  <c r="O1118" i="2" a="1"/>
  <c r="O1118" i="2" s="1"/>
  <c r="O1119" i="2" a="1"/>
  <c r="O1119" i="2" s="1"/>
  <c r="O1120" i="2" a="1"/>
  <c r="O1120" i="2" s="1"/>
  <c r="O1121" i="2" a="1"/>
  <c r="O1121" i="2" s="1"/>
  <c r="O1122" i="2" a="1"/>
  <c r="O1122" i="2"/>
  <c r="O1123" i="2" a="1"/>
  <c r="O1123" i="2"/>
  <c r="O1124" i="2" a="1"/>
  <c r="O1124" i="2" s="1"/>
  <c r="O1125" i="2" a="1"/>
  <c r="O1125" i="2" s="1"/>
  <c r="O1126" i="2" a="1"/>
  <c r="O1126" i="2" s="1"/>
  <c r="O1127" i="2" a="1"/>
  <c r="O1127" i="2" s="1"/>
  <c r="O1128" i="2" a="1"/>
  <c r="O1128" i="2" s="1"/>
  <c r="O1129" i="2" a="1"/>
  <c r="O1129" i="2" s="1"/>
  <c r="O1130" i="2" a="1"/>
  <c r="O1130" i="2" s="1"/>
  <c r="O1131" i="2" a="1"/>
  <c r="O1131" i="2" s="1"/>
  <c r="O1132" i="2" a="1"/>
  <c r="O1132" i="2" s="1"/>
  <c r="O1133" i="2" a="1"/>
  <c r="O1133" i="2"/>
  <c r="O1134" i="2" a="1"/>
  <c r="O1134" i="2" s="1"/>
  <c r="O1135" i="2" a="1"/>
  <c r="O1135" i="2" s="1"/>
  <c r="O1136" i="2" a="1"/>
  <c r="O1136" i="2" s="1"/>
  <c r="O1137" i="2" a="1"/>
  <c r="O1137" i="2"/>
  <c r="O1138" i="2" a="1"/>
  <c r="O1138" i="2" s="1"/>
  <c r="O1139" i="2" a="1"/>
  <c r="O1139" i="2"/>
  <c r="O1140" i="2" a="1"/>
  <c r="O1140" i="2" s="1"/>
  <c r="O1141" i="2" a="1"/>
  <c r="O1141" i="2" s="1"/>
  <c r="O1142" i="2" a="1"/>
  <c r="O1142" i="2" s="1"/>
  <c r="O1143" i="2" a="1"/>
  <c r="O1143" i="2"/>
  <c r="O1144" i="2" a="1"/>
  <c r="O1144" i="2" s="1"/>
  <c r="O1145" i="2" a="1"/>
  <c r="O1145" i="2" s="1"/>
  <c r="O1146" i="2" a="1"/>
  <c r="O1146" i="2" s="1"/>
  <c r="O1147" i="2" a="1"/>
  <c r="O1147" i="2"/>
  <c r="O1148" i="2" a="1"/>
  <c r="O1148" i="2" s="1"/>
  <c r="O1149" i="2" a="1"/>
  <c r="O1149" i="2" s="1"/>
  <c r="O1150" i="2" a="1"/>
  <c r="O1150" i="2" s="1"/>
  <c r="O1151" i="2" a="1"/>
  <c r="O1151" i="2"/>
  <c r="O1152" i="2" a="1"/>
  <c r="O1152" i="2"/>
  <c r="O1153" i="2" a="1"/>
  <c r="O1153" i="2" s="1"/>
  <c r="O1154" i="2" a="1"/>
  <c r="O1154" i="2" s="1"/>
  <c r="O1155" i="2" a="1"/>
  <c r="O1155" i="2" s="1"/>
  <c r="O1156" i="2" a="1"/>
  <c r="O1156" i="2"/>
  <c r="O1157" i="2" a="1"/>
  <c r="O1157" i="2" s="1"/>
  <c r="O1158" i="2" a="1"/>
  <c r="O1158" i="2" s="1"/>
  <c r="O1159" i="2" a="1"/>
  <c r="O1159" i="2" s="1"/>
  <c r="O1160" i="2" a="1"/>
  <c r="O1160" i="2" s="1"/>
  <c r="O1161" i="2" a="1"/>
  <c r="O1161" i="2"/>
  <c r="O1162" i="2" a="1"/>
  <c r="O1162" i="2" s="1"/>
  <c r="O1163" i="2" a="1"/>
  <c r="O1163" i="2"/>
  <c r="O1164" i="2" a="1"/>
  <c r="O1164" i="2" s="1"/>
  <c r="O1165" i="2" a="1"/>
  <c r="O1165" i="2" s="1"/>
  <c r="O1166" i="2" a="1"/>
  <c r="O1166" i="2" s="1"/>
  <c r="O1167" i="2" a="1"/>
  <c r="O1167" i="2"/>
  <c r="O1168" i="2" a="1"/>
  <c r="O1168" i="2" s="1"/>
  <c r="O1169" i="2" a="1"/>
  <c r="O1169" i="2" s="1"/>
  <c r="O1170" i="2" a="1"/>
  <c r="O1170" i="2" s="1"/>
  <c r="O1171" i="2" a="1"/>
  <c r="O1171" i="2"/>
  <c r="O1172" i="2" a="1"/>
  <c r="O1172" i="2" s="1"/>
  <c r="O1173" i="2" a="1"/>
  <c r="O1173" i="2" s="1"/>
  <c r="O1174" i="2" a="1"/>
  <c r="O1174" i="2" s="1"/>
  <c r="O1175" i="2" a="1"/>
  <c r="O1175" i="2"/>
  <c r="O1176" i="2" a="1"/>
  <c r="O1176" i="2"/>
  <c r="O1177" i="2" a="1"/>
  <c r="O1177" i="2" s="1"/>
  <c r="O1178" i="2" a="1"/>
  <c r="O1178" i="2" s="1"/>
  <c r="O1179" i="2" a="1"/>
  <c r="O1179" i="2" s="1"/>
  <c r="O1180" i="2" a="1"/>
  <c r="O1180" i="2"/>
  <c r="O1181" i="2" a="1"/>
  <c r="O1181" i="2" s="1"/>
  <c r="O1182" i="2" a="1"/>
  <c r="O1182" i="2" s="1"/>
  <c r="O1183" i="2" a="1"/>
  <c r="O1183" i="2" s="1"/>
  <c r="O1184" i="2" a="1"/>
  <c r="O1184" i="2" s="1"/>
  <c r="O1185" i="2" a="1"/>
  <c r="O1185" i="2" s="1"/>
  <c r="O1186" i="2" a="1"/>
  <c r="O1186" i="2" s="1"/>
  <c r="O1187" i="2" a="1"/>
  <c r="O1187" i="2"/>
  <c r="O1188" i="2" a="1"/>
  <c r="O1188" i="2" s="1"/>
  <c r="O1189" i="2" a="1"/>
  <c r="O1189" i="2" s="1"/>
  <c r="O1190" i="2" a="1"/>
  <c r="O1190" i="2" s="1"/>
  <c r="O1191" i="2" a="1"/>
  <c r="O1191" i="2"/>
  <c r="O1192" i="2" a="1"/>
  <c r="O1192" i="2" s="1"/>
  <c r="O1193" i="2" a="1"/>
  <c r="O1193" i="2" s="1"/>
  <c r="O1194" i="2" a="1"/>
  <c r="O1194" i="2" s="1"/>
  <c r="O1195" i="2" a="1"/>
  <c r="O1195" i="2"/>
  <c r="O1196" i="2" a="1"/>
  <c r="O1196" i="2" s="1"/>
  <c r="O1197" i="2" a="1"/>
  <c r="O1197" i="2" s="1"/>
  <c r="O1198" i="2" a="1"/>
  <c r="O1198" i="2" s="1"/>
  <c r="O1199" i="2" a="1"/>
  <c r="O1199" i="2" s="1"/>
  <c r="O1200" i="2" a="1"/>
  <c r="O1200" i="2"/>
  <c r="O1201" i="2" a="1"/>
  <c r="O1201" i="2" s="1"/>
  <c r="O1202" i="2" a="1"/>
  <c r="O1202" i="2" s="1"/>
  <c r="O1203" i="2" a="1"/>
  <c r="O1203" i="2" s="1"/>
  <c r="O1204" i="2" a="1"/>
  <c r="O1204" i="2" s="1"/>
  <c r="O1205" i="2" a="1"/>
  <c r="O1205" i="2"/>
  <c r="O1206" i="2" a="1"/>
  <c r="O1206" i="2" s="1"/>
  <c r="O1207" i="2" a="1"/>
  <c r="O1207" i="2" s="1"/>
  <c r="O1208" i="2" a="1"/>
  <c r="O1208" i="2" s="1"/>
  <c r="O1209" i="2" a="1"/>
  <c r="O1209" i="2"/>
  <c r="O1210" i="2" a="1"/>
  <c r="O1210" i="2" s="1"/>
  <c r="O1211" i="2" a="1"/>
  <c r="O1211" i="2" s="1"/>
  <c r="O1212" i="2" a="1"/>
  <c r="O1212" i="2" s="1"/>
  <c r="O1213" i="2" a="1"/>
  <c r="O1213" i="2" s="1"/>
  <c r="O1214" i="2" a="1"/>
  <c r="O1214" i="2" s="1"/>
  <c r="O1215" i="2" a="1"/>
  <c r="O1215" i="2" s="1"/>
  <c r="O1216" i="2" a="1"/>
  <c r="O1216" i="2"/>
  <c r="O1217" i="2" a="1"/>
  <c r="O1217" i="2" s="1"/>
  <c r="O1218" i="2" a="1"/>
  <c r="O1218" i="2" s="1"/>
  <c r="O1219" i="2" a="1"/>
  <c r="O1219" i="2" s="1"/>
  <c r="O1220" i="2" a="1"/>
  <c r="O1220" i="2"/>
  <c r="O1221" i="2" a="1"/>
  <c r="O1221" i="2" s="1"/>
  <c r="O1222" i="2" a="1"/>
  <c r="O1222" i="2" s="1"/>
  <c r="O1223" i="2" a="1"/>
  <c r="O1223" i="2" s="1"/>
  <c r="O1224" i="2" a="1"/>
  <c r="O1224" i="2" s="1"/>
  <c r="O1225" i="2" a="1"/>
  <c r="O1225" i="2"/>
  <c r="O1226" i="2" a="1"/>
  <c r="O1226" i="2" s="1"/>
  <c r="O1227" i="2" a="1"/>
  <c r="O1227" i="2" s="1"/>
  <c r="O1228" i="2" a="1"/>
  <c r="O1228" i="2" s="1"/>
  <c r="O1229" i="2" a="1"/>
  <c r="O1229" i="2" s="1"/>
  <c r="O1230" i="2" a="1"/>
  <c r="O1230" i="2" s="1"/>
  <c r="O1231" i="2" a="1"/>
  <c r="O1231" i="2" s="1"/>
  <c r="O1232" i="2" a="1"/>
  <c r="O1232" i="2" s="1"/>
  <c r="O1233" i="2" a="1"/>
  <c r="O1233" i="2" s="1"/>
  <c r="O1234" i="2" a="1"/>
  <c r="O1234" i="2" s="1"/>
  <c r="O1235" i="2" a="1"/>
  <c r="O1235" i="2"/>
  <c r="O1236" i="2" a="1"/>
  <c r="O1236" i="2" s="1"/>
  <c r="O1237" i="2" a="1"/>
  <c r="O1237" i="2" s="1"/>
  <c r="O1238" i="2" a="1"/>
  <c r="O1238" i="2" s="1"/>
  <c r="O1239" i="2" a="1"/>
  <c r="O1239" i="2" s="1"/>
  <c r="O1240" i="2" a="1"/>
  <c r="O1240" i="2" s="1"/>
  <c r="O1241" i="2" a="1"/>
  <c r="O1241" i="2"/>
  <c r="O1242" i="2" a="1"/>
  <c r="O1242" i="2" s="1"/>
  <c r="O1243" i="2" a="1"/>
  <c r="O1243" i="2" s="1"/>
  <c r="O1244" i="2" a="1"/>
  <c r="O1244" i="2" s="1"/>
  <c r="O1245" i="2" a="1"/>
  <c r="O1245" i="2"/>
  <c r="O1246" i="2" a="1"/>
  <c r="O1246" i="2" s="1"/>
  <c r="O1247" i="2" a="1"/>
  <c r="O1247" i="2"/>
  <c r="O1248" i="2" a="1"/>
  <c r="O1248" i="2" s="1"/>
  <c r="O1249" i="2" a="1"/>
  <c r="O1249" i="2" s="1"/>
  <c r="O1250" i="2" a="1"/>
  <c r="O1250" i="2" s="1"/>
  <c r="O1251" i="2" a="1"/>
  <c r="O1251" i="2"/>
  <c r="O1252" i="2" a="1"/>
  <c r="O1252" i="2" s="1"/>
  <c r="O1253" i="2" a="1"/>
  <c r="O1253" i="2" s="1"/>
  <c r="O1254" i="2" a="1"/>
  <c r="O1254" i="2" s="1"/>
  <c r="O1255" i="2" a="1"/>
  <c r="O1255" i="2" s="1"/>
  <c r="O1256" i="2" a="1"/>
  <c r="O1256" i="2"/>
  <c r="O1257" i="2" a="1"/>
  <c r="O1257" i="2"/>
  <c r="O1258" i="2" a="1"/>
  <c r="O1258" i="2" s="1"/>
  <c r="O1259" i="2" a="1"/>
  <c r="O1259" i="2" s="1"/>
  <c r="O1260" i="2" a="1"/>
  <c r="O1260" i="2"/>
  <c r="O1261" i="2" a="1"/>
  <c r="O1261" i="2" s="1"/>
  <c r="O1262" i="2" a="1"/>
  <c r="O1262" i="2" s="1"/>
  <c r="O1263" i="2" a="1"/>
  <c r="O1263" i="2" s="1"/>
  <c r="O1264" i="2" a="1"/>
  <c r="O1264" i="2" s="1"/>
  <c r="O1265" i="2" a="1"/>
  <c r="O1265" i="2"/>
  <c r="O1266" i="2" a="1"/>
  <c r="O1266" i="2" s="1"/>
  <c r="O1267" i="2" a="1"/>
  <c r="O1267" i="2" s="1"/>
  <c r="O1268" i="2" a="1"/>
  <c r="O1268" i="2" s="1"/>
  <c r="O1269" i="2" a="1"/>
  <c r="O1269" i="2" s="1"/>
  <c r="O1270" i="2" a="1"/>
  <c r="O1270" i="2" s="1"/>
  <c r="O1271" i="2" a="1"/>
  <c r="O1271" i="2"/>
  <c r="O1272" i="2" a="1"/>
  <c r="O1272" i="2" s="1"/>
  <c r="O1273" i="2" a="1"/>
  <c r="O1273" i="2"/>
  <c r="O1274" i="2" a="1"/>
  <c r="O1274" i="2" s="1"/>
  <c r="O1275" i="2" a="1"/>
  <c r="O1275" i="2" s="1"/>
  <c r="O1276" i="2" a="1"/>
  <c r="O1276" i="2"/>
  <c r="O1277" i="2" a="1"/>
  <c r="O1277" i="2" s="1"/>
  <c r="O1278" i="2" a="1"/>
  <c r="O1278" i="2" s="1"/>
  <c r="O1279" i="2" a="1"/>
  <c r="O1279" i="2" s="1"/>
  <c r="O1280" i="2" a="1"/>
  <c r="O1280" i="2"/>
  <c r="O1281" i="2" a="1"/>
  <c r="O1281" i="2" s="1"/>
  <c r="O1282" i="2" a="1"/>
  <c r="O1282" i="2" s="1"/>
  <c r="O1283" i="2" a="1"/>
  <c r="O1283" i="2" s="1"/>
  <c r="O1284" i="2" a="1"/>
  <c r="O1284" i="2" s="1"/>
  <c r="O1285" i="2" a="1"/>
  <c r="O1285" i="2"/>
  <c r="O1286" i="2" a="1"/>
  <c r="O1286" i="2" s="1"/>
  <c r="O1287" i="2" a="1"/>
  <c r="O1287" i="2" s="1"/>
  <c r="O1288" i="2" a="1"/>
  <c r="O1288" i="2"/>
  <c r="O1289" i="2" a="1"/>
  <c r="O1289" i="2" s="1"/>
  <c r="O1290" i="2" a="1"/>
  <c r="O1290" i="2" s="1"/>
  <c r="O1291" i="2" a="1"/>
  <c r="O1291" i="2"/>
  <c r="O1292" i="2" a="1"/>
  <c r="O1292" i="2" s="1"/>
  <c r="O1293" i="2" a="1"/>
  <c r="O1293" i="2" s="1"/>
  <c r="O1294" i="2" a="1"/>
  <c r="O1294" i="2" s="1"/>
  <c r="O1295" i="2" a="1"/>
  <c r="O1295" i="2" s="1"/>
  <c r="O1296" i="2" a="1"/>
  <c r="O1296" i="2"/>
  <c r="O1297" i="2" a="1"/>
  <c r="O1297" i="2" s="1"/>
  <c r="O1298" i="2" a="1"/>
  <c r="O1298" i="2" s="1"/>
  <c r="O1299" i="2" a="1"/>
  <c r="O1299" i="2" s="1"/>
  <c r="O1300" i="2" a="1"/>
  <c r="O1300" i="2"/>
  <c r="O1301" i="2" a="1"/>
  <c r="O1301" i="2"/>
  <c r="O1302" i="2" a="1"/>
  <c r="O1302" i="2" s="1"/>
  <c r="O1303" i="2" a="1"/>
  <c r="O1303" i="2" s="1"/>
  <c r="O1304" i="2" a="1"/>
  <c r="O1304" i="2" s="1"/>
  <c r="O1305" i="2" a="1"/>
  <c r="O1305" i="2" s="1"/>
  <c r="O1306" i="2" a="1"/>
  <c r="O1306" i="2" s="1"/>
  <c r="O1307" i="2" a="1"/>
  <c r="O1307" i="2" s="1"/>
  <c r="O1308" i="2" a="1"/>
  <c r="O1308" i="2" s="1"/>
  <c r="O1309" i="2" a="1"/>
  <c r="O1309" i="2" s="1"/>
  <c r="O1310" i="2" a="1"/>
  <c r="O1310" i="2" s="1"/>
  <c r="O1311" i="2" a="1"/>
  <c r="O1311" i="2" s="1"/>
  <c r="O1312" i="2" a="1"/>
  <c r="O1312" i="2" s="1"/>
  <c r="O1313" i="2" a="1"/>
  <c r="O1313" i="2" s="1"/>
  <c r="O1314" i="2" a="1"/>
  <c r="O1314" i="2" s="1"/>
  <c r="O1315" i="2" a="1"/>
  <c r="O1315" i="2" s="1"/>
  <c r="O1316" i="2" a="1"/>
  <c r="O1316" i="2"/>
  <c r="O1317" i="2" a="1"/>
  <c r="O1317" i="2" s="1"/>
  <c r="O1318" i="2" a="1"/>
  <c r="O1318" i="2" s="1"/>
  <c r="O1319" i="2" a="1"/>
  <c r="O1319" i="2"/>
  <c r="O1320" i="2" a="1"/>
  <c r="O1320" i="2"/>
  <c r="O1321" i="2" a="1"/>
  <c r="O1321" i="2"/>
  <c r="O1322" i="2" a="1"/>
  <c r="O1322" i="2" s="1"/>
  <c r="O1323" i="2" a="1"/>
  <c r="O1323" i="2" s="1"/>
  <c r="O1324" i="2" a="1"/>
  <c r="O1324" i="2" s="1"/>
  <c r="O1325" i="2" a="1"/>
  <c r="O1325" i="2"/>
  <c r="O1326" i="2" a="1"/>
  <c r="O1326" i="2" s="1"/>
  <c r="O1327" i="2" a="1"/>
  <c r="O1327" i="2" s="1"/>
  <c r="O1328" i="2" a="1"/>
  <c r="O1328" i="2" s="1"/>
  <c r="O1329" i="2" a="1"/>
  <c r="O1329" i="2" s="1"/>
  <c r="O1330" i="2" a="1"/>
  <c r="O1330" i="2" s="1"/>
  <c r="O1331" i="2" a="1"/>
  <c r="O1331" i="2"/>
  <c r="O1332" i="2" a="1"/>
  <c r="O1332" i="2"/>
  <c r="O1333" i="2" a="1"/>
  <c r="O1333" i="2" s="1"/>
  <c r="O1334" i="2" a="1"/>
  <c r="O1334" i="2" s="1"/>
  <c r="O1335" i="2" a="1"/>
  <c r="O1335" i="2"/>
  <c r="O1336" i="2" a="1"/>
  <c r="O1336" i="2" s="1"/>
  <c r="O1337" i="2" a="1"/>
  <c r="O1337" i="2" s="1"/>
  <c r="O1338" i="2" a="1"/>
  <c r="O1338" i="2" s="1"/>
  <c r="O1339" i="2" a="1"/>
  <c r="O1339" i="2" s="1"/>
  <c r="O1340" i="2" a="1"/>
  <c r="O1340" i="2"/>
  <c r="O1341" i="2" a="1"/>
  <c r="O1341" i="2"/>
  <c r="O1342" i="2" a="1"/>
  <c r="O1342" i="2" s="1"/>
  <c r="O1343" i="2" a="1"/>
  <c r="O1343" i="2"/>
  <c r="O1344" i="2" a="1"/>
  <c r="O1344" i="2" s="1"/>
  <c r="O1345" i="2" a="1"/>
  <c r="O1345" i="2" s="1"/>
  <c r="O1346" i="2" a="1"/>
  <c r="O1346" i="2" s="1"/>
  <c r="O1347" i="2" a="1"/>
  <c r="O1347" i="2" s="1"/>
  <c r="O1348" i="2" a="1"/>
  <c r="O1348" i="2"/>
  <c r="O1349" i="2" a="1"/>
  <c r="O1349" i="2" s="1"/>
  <c r="O1350" i="2" a="1"/>
  <c r="O1350" i="2" s="1"/>
  <c r="O1351" i="2" a="1"/>
  <c r="O1351" i="2" s="1"/>
  <c r="O1352" i="2" a="1"/>
  <c r="O1352" i="2"/>
  <c r="O1353" i="2" a="1"/>
  <c r="O1353" i="2" s="1"/>
  <c r="O1354" i="2" a="1"/>
  <c r="O1354" i="2" s="1"/>
  <c r="O1355" i="2" a="1"/>
  <c r="O1355" i="2" s="1"/>
  <c r="O1356" i="2" a="1"/>
  <c r="O1356" i="2" s="1"/>
  <c r="O1357" i="2" a="1"/>
  <c r="O1357" i="2"/>
  <c r="O1358" i="2" a="1"/>
  <c r="O1358" i="2" s="1"/>
  <c r="O1359" i="2" a="1"/>
  <c r="O1359" i="2" s="1"/>
  <c r="O1360" i="2" a="1"/>
  <c r="O1360" i="2" s="1"/>
  <c r="O1361" i="2" a="1"/>
  <c r="O1361" i="2" s="1"/>
  <c r="O1362" i="2" a="1"/>
  <c r="O1362" i="2" s="1"/>
  <c r="O1363" i="2" a="1"/>
  <c r="O1363" i="2" s="1"/>
  <c r="O1364" i="2" a="1"/>
  <c r="O1364" i="2"/>
  <c r="O1365" i="2" a="1"/>
  <c r="O1365" i="2"/>
  <c r="O1366" i="2" a="1"/>
  <c r="O1366" i="2" s="1"/>
  <c r="O1367" i="2" a="1"/>
  <c r="O1367" i="2"/>
  <c r="O1368" i="2" a="1"/>
  <c r="O1368" i="2" s="1"/>
  <c r="O1369" i="2" a="1"/>
  <c r="O1369" i="2"/>
  <c r="O1370" i="2" a="1"/>
  <c r="O1370" i="2" s="1"/>
  <c r="O1371" i="2" a="1"/>
  <c r="O1371" i="2" s="1"/>
  <c r="O1372" i="2" a="1"/>
  <c r="O1372" i="2" s="1"/>
  <c r="O1373" i="2" a="1"/>
  <c r="O1373" i="2" s="1"/>
  <c r="O1374" i="2" a="1"/>
  <c r="O1374" i="2" s="1"/>
  <c r="O1375" i="2" a="1"/>
  <c r="O1375" i="2"/>
  <c r="O1376" i="2" a="1"/>
  <c r="O1376" i="2" s="1"/>
  <c r="O1377" i="2" a="1"/>
  <c r="O1377" i="2" s="1"/>
  <c r="O1378" i="2" a="1"/>
  <c r="O1378" i="2" s="1"/>
  <c r="O1379" i="2" a="1"/>
  <c r="O1379" i="2"/>
  <c r="O1380" i="2" a="1"/>
  <c r="O1380" i="2" s="1"/>
  <c r="O1381" i="2" a="1"/>
  <c r="O1381" i="2" s="1"/>
  <c r="O1382" i="2" a="1"/>
  <c r="O1382" i="2" s="1"/>
  <c r="O1383" i="2" a="1"/>
  <c r="O1383" i="2" s="1"/>
  <c r="O1384" i="2" a="1"/>
  <c r="O1384" i="2"/>
  <c r="O1385" i="2" a="1"/>
  <c r="O1385" i="2" s="1"/>
  <c r="O1386" i="2" a="1"/>
  <c r="O1386" i="2" s="1"/>
  <c r="O1387" i="2" a="1"/>
  <c r="O1387" i="2" s="1"/>
  <c r="O1388" i="2" a="1"/>
  <c r="O1388" i="2" s="1"/>
  <c r="O1389" i="2" a="1"/>
  <c r="O1389" i="2"/>
  <c r="O1390" i="2" a="1"/>
  <c r="O1390" i="2" s="1"/>
  <c r="O1391" i="2" a="1"/>
  <c r="O1391" i="2" s="1"/>
  <c r="O1392" i="2" a="1"/>
  <c r="O1392" i="2" s="1"/>
  <c r="O1393" i="2" a="1"/>
  <c r="O1393" i="2"/>
  <c r="O1394" i="2" a="1"/>
  <c r="O1394" i="2" s="1"/>
  <c r="O1395" i="2" a="1"/>
  <c r="O1395" i="2" s="1"/>
  <c r="O1396" i="2" a="1"/>
  <c r="O1396" i="2"/>
  <c r="O1397" i="2" a="1"/>
  <c r="O1397" i="2" s="1"/>
  <c r="O1398" i="2" a="1"/>
  <c r="O1398" i="2" s="1"/>
  <c r="O1399" i="2" a="1"/>
  <c r="O1399" i="2" s="1"/>
  <c r="O1400" i="2" a="1"/>
  <c r="O1400" i="2" s="1"/>
  <c r="O1401" i="2" a="1"/>
  <c r="O1401" i="2"/>
  <c r="O1402" i="2" a="1"/>
  <c r="O1402" i="2" s="1"/>
  <c r="O1403" i="2" a="1"/>
  <c r="O1403" i="2" s="1"/>
  <c r="O1404" i="2" a="1"/>
  <c r="O1404" i="2" s="1"/>
  <c r="O1405" i="2" a="1"/>
  <c r="O1405" i="2"/>
  <c r="O1406" i="2" a="1"/>
  <c r="O1406" i="2" s="1"/>
  <c r="O1407" i="2" a="1"/>
  <c r="O1407" i="2" s="1"/>
  <c r="O1408" i="2" a="1"/>
  <c r="O1408" i="2"/>
  <c r="O1409" i="2" a="1"/>
  <c r="O1409" i="2" s="1"/>
  <c r="O1410" i="2" a="1"/>
  <c r="O1410" i="2" s="1"/>
  <c r="O1411" i="2" a="1"/>
  <c r="O1411" i="2"/>
  <c r="O1412" i="2" a="1"/>
  <c r="O1412" i="2" s="1"/>
  <c r="O1413" i="2" a="1"/>
  <c r="O1413" i="2"/>
  <c r="O1414" i="2" a="1"/>
  <c r="O1414" i="2" s="1"/>
  <c r="O1415" i="2" a="1"/>
  <c r="O1415" i="2"/>
  <c r="O1416" i="2" a="1"/>
  <c r="O1416" i="2" s="1"/>
  <c r="O1417" i="2" a="1"/>
  <c r="O1417" i="2" s="1"/>
  <c r="O1418" i="2" a="1"/>
  <c r="O1418" i="2" s="1"/>
  <c r="O1419" i="2" a="1"/>
  <c r="O1419" i="2" s="1"/>
  <c r="O1420" i="2" a="1"/>
  <c r="O1420" i="2"/>
  <c r="O1421" i="2" a="1"/>
  <c r="O1421" i="2" s="1"/>
  <c r="O1422" i="2" a="1"/>
  <c r="O1422" i="2" s="1"/>
  <c r="O1423" i="2" a="1"/>
  <c r="O1423" i="2" s="1"/>
  <c r="O1424" i="2" a="1"/>
  <c r="O1424" i="2" s="1"/>
  <c r="O1425" i="2" a="1"/>
  <c r="O1425" i="2"/>
  <c r="O1426" i="2" a="1"/>
  <c r="O1426" i="2" s="1"/>
  <c r="O1427" i="2" a="1"/>
  <c r="O1427" i="2" s="1"/>
  <c r="O1428" i="2" a="1"/>
  <c r="O1428" i="2" s="1"/>
  <c r="O1429" i="2" a="1"/>
  <c r="O1429" i="2" s="1"/>
  <c r="O1430" i="2" a="1"/>
  <c r="O1430" i="2" s="1"/>
  <c r="O1431" i="2" a="1"/>
  <c r="O1431" i="2"/>
  <c r="O1432" i="2" a="1"/>
  <c r="O1432" i="2" s="1"/>
  <c r="O1433" i="2" a="1"/>
  <c r="O1433" i="2" s="1"/>
  <c r="O1434" i="2" a="1"/>
  <c r="O1434" i="2" s="1"/>
  <c r="O1435" i="2" a="1"/>
  <c r="O1435" i="2"/>
  <c r="O1436" i="2" a="1"/>
  <c r="O1436" i="2"/>
  <c r="O1437" i="2" a="1"/>
  <c r="O1437" i="2" s="1"/>
  <c r="O1438" i="2" a="1"/>
  <c r="O1438" i="2" s="1"/>
  <c r="O1439" i="2" a="1"/>
  <c r="O1439" i="2" s="1"/>
  <c r="O1440" i="2" a="1"/>
  <c r="O1440" i="2" s="1"/>
  <c r="O1441" i="2" a="1"/>
  <c r="O1441" i="2" s="1"/>
  <c r="O1442" i="2" a="1"/>
  <c r="O1442" i="2" s="1"/>
  <c r="O1443" i="2" a="1"/>
  <c r="O1443" i="2" s="1"/>
  <c r="O1444" i="2" a="1"/>
  <c r="O1444" i="2"/>
  <c r="O1445" i="2" a="1"/>
  <c r="O1445" i="2" s="1"/>
  <c r="O1446" i="2" a="1"/>
  <c r="O1446" i="2" s="1"/>
  <c r="O1447" i="2" a="1"/>
  <c r="O1447" i="2"/>
  <c r="O1448" i="2" a="1"/>
  <c r="O1448" i="2" s="1"/>
  <c r="O1449" i="2" a="1"/>
  <c r="O1449" i="2" s="1"/>
  <c r="O1450" i="2" a="1"/>
  <c r="O1450" i="2" s="1"/>
  <c r="O1451" i="2" a="1"/>
  <c r="O1451" i="2"/>
  <c r="O1452" i="2" a="1"/>
  <c r="O1452" i="2" s="1"/>
  <c r="O1453" i="2" a="1"/>
  <c r="O1453" i="2" s="1"/>
  <c r="O1454" i="2" a="1"/>
  <c r="O1454" i="2" s="1"/>
  <c r="O1455" i="2" a="1"/>
  <c r="O1455" i="2" s="1"/>
  <c r="O1456" i="2" a="1"/>
  <c r="O1456" i="2"/>
  <c r="O1457" i="2" a="1"/>
  <c r="O1457" i="2"/>
  <c r="O1458" i="2" a="1"/>
  <c r="O1458" i="2" s="1"/>
  <c r="O1459" i="2" a="1"/>
  <c r="O1459" i="2" s="1"/>
  <c r="O1460" i="2" a="1"/>
  <c r="O1460" i="2" s="1"/>
  <c r="O1461" i="2" a="1"/>
  <c r="O1461" i="2"/>
  <c r="O1462" i="2" a="1"/>
  <c r="O1462" i="2" s="1"/>
  <c r="O1463" i="2" a="1"/>
  <c r="O1463" i="2"/>
  <c r="O1464" i="2" a="1"/>
  <c r="O1464" i="2" s="1"/>
  <c r="O1465" i="2" a="1"/>
  <c r="O1465" i="2" s="1"/>
  <c r="O1466" i="2" a="1"/>
  <c r="O1466" i="2" s="1"/>
  <c r="O1467" i="2" a="1"/>
  <c r="O1467" i="2"/>
  <c r="O1468" i="2" a="1"/>
  <c r="O1468" i="2" s="1"/>
  <c r="O1469" i="2" a="1"/>
  <c r="O1469" i="2"/>
  <c r="O1470" i="2" a="1"/>
  <c r="O1470" i="2" s="1"/>
  <c r="O1471" i="2" a="1"/>
  <c r="O1471" i="2" s="1"/>
  <c r="O1472" i="2" a="1"/>
  <c r="O1472" i="2" s="1"/>
  <c r="O1473" i="2" a="1"/>
  <c r="O1473" i="2" s="1"/>
  <c r="O1474" i="2" a="1"/>
  <c r="O1474" i="2" s="1"/>
  <c r="O1475" i="2" a="1"/>
  <c r="O1475" i="2"/>
  <c r="O1476" i="2" a="1"/>
  <c r="O1476" i="2"/>
  <c r="O1477" i="2" a="1"/>
  <c r="O1477" i="2" s="1"/>
  <c r="O1478" i="2" a="1"/>
  <c r="O1478" i="2" s="1"/>
  <c r="O1479" i="2" a="1"/>
  <c r="O1479" i="2" s="1"/>
  <c r="O1480" i="2" a="1"/>
  <c r="O1480" i="2" s="1"/>
  <c r="O1481" i="2" a="1"/>
  <c r="O1481" i="2" s="1"/>
  <c r="O1482" i="2" a="1"/>
  <c r="O1482" i="2" s="1"/>
  <c r="O1483" i="2" a="1"/>
  <c r="O1483" i="2"/>
  <c r="O1484" i="2" a="1"/>
  <c r="O1484" i="2"/>
  <c r="O1485" i="2" a="1"/>
  <c r="O1485" i="2"/>
  <c r="O1486" i="2" a="1"/>
  <c r="O1486" i="2" s="1"/>
  <c r="O1487" i="2" a="1"/>
  <c r="O1487" i="2" s="1"/>
  <c r="O1488" i="2" a="1"/>
  <c r="O1488" i="2"/>
  <c r="O1489" i="2" a="1"/>
  <c r="O1489" i="2"/>
  <c r="O1490" i="2" a="1"/>
  <c r="O1490" i="2" s="1"/>
  <c r="O1491" i="2" a="1"/>
  <c r="O1491" i="2" s="1"/>
  <c r="O1492" i="2" a="1"/>
  <c r="O1492" i="2" s="1"/>
  <c r="O1493" i="2" a="1"/>
  <c r="O1493" i="2" s="1"/>
  <c r="O1494" i="2" a="1"/>
  <c r="O1494" i="2" s="1"/>
  <c r="O1495" i="2" a="1"/>
  <c r="O1495" i="2" s="1"/>
  <c r="O1496" i="2" a="1"/>
  <c r="O1496" i="2" s="1"/>
  <c r="O1497" i="2" a="1"/>
  <c r="O1497" i="2" s="1"/>
  <c r="O1498" i="2" a="1"/>
  <c r="O1498" i="2" s="1"/>
  <c r="O1499" i="2" a="1"/>
  <c r="O1499" i="2" s="1"/>
  <c r="O1500" i="2" a="1"/>
  <c r="O1500" i="2"/>
  <c r="O1501" i="2" a="1"/>
  <c r="O1501" i="2"/>
  <c r="O1502" i="2" a="1"/>
  <c r="O1502" i="2" s="1"/>
  <c r="O1503" i="2" a="1"/>
  <c r="O1503" i="2" s="1"/>
  <c r="O1504" i="2" a="1"/>
  <c r="O1504" i="2" s="1"/>
  <c r="O1505" i="2" a="1"/>
  <c r="O1505" i="2" s="1"/>
  <c r="O1506" i="2" a="1"/>
  <c r="O1506" i="2" s="1"/>
  <c r="O1507" i="2" a="1"/>
  <c r="O1507" i="2" s="1"/>
  <c r="O1508" i="2" a="1"/>
  <c r="O1508" i="2" s="1"/>
  <c r="O1509" i="2" a="1"/>
  <c r="O1509" i="2"/>
  <c r="O1510" i="2" a="1"/>
  <c r="O1510" i="2" s="1"/>
  <c r="O1511" i="2" a="1"/>
  <c r="O1511" i="2" s="1"/>
  <c r="O1512" i="2" a="1"/>
  <c r="O1512" i="2"/>
  <c r="O1513" i="2" a="1"/>
  <c r="O1513" i="2" s="1"/>
  <c r="O1514" i="2" a="1"/>
  <c r="O1514" i="2" s="1"/>
  <c r="O1515" i="2" a="1"/>
  <c r="O1515" i="2" s="1"/>
  <c r="O1516" i="2" a="1"/>
  <c r="O1516" i="2" s="1"/>
  <c r="O1517" i="2" a="1"/>
  <c r="O1517" i="2" s="1"/>
  <c r="O1518" i="2" a="1"/>
  <c r="O1518" i="2" s="1"/>
  <c r="O1519" i="2" a="1"/>
  <c r="O1519" i="2" s="1"/>
  <c r="O1520" i="2" a="1"/>
  <c r="O1520" i="2" s="1"/>
  <c r="O1521" i="2" a="1"/>
  <c r="O1521" i="2" s="1"/>
  <c r="O1522" i="2" a="1"/>
  <c r="O1522" i="2" s="1"/>
  <c r="O1523" i="2" a="1"/>
  <c r="O1523" i="2"/>
  <c r="O1524" i="2" a="1"/>
  <c r="O1524" i="2" s="1"/>
  <c r="O1525" i="2" a="1"/>
  <c r="O1525" i="2" s="1"/>
  <c r="O1526" i="2" a="1"/>
  <c r="O1526" i="2" s="1"/>
  <c r="O1527" i="2" a="1"/>
  <c r="O1527" i="2" s="1"/>
  <c r="O1528" i="2" a="1"/>
  <c r="O1528" i="2" s="1"/>
  <c r="O1529" i="2" a="1"/>
  <c r="O1529" i="2" s="1"/>
  <c r="O1530" i="2" a="1"/>
  <c r="O1530" i="2" s="1"/>
  <c r="O1531" i="2" a="1"/>
  <c r="O1531" i="2" s="1"/>
  <c r="O1532" i="2" a="1"/>
  <c r="O1532" i="2" s="1"/>
  <c r="O1533" i="2" a="1"/>
  <c r="O1533" i="2"/>
  <c r="O1534" i="2" a="1"/>
  <c r="O1534" i="2" s="1"/>
  <c r="O1535" i="2" a="1"/>
  <c r="O1535" i="2" s="1"/>
  <c r="O1536" i="2" a="1"/>
  <c r="O1536" i="2"/>
  <c r="O1537" i="2" a="1"/>
  <c r="O1537" i="2" s="1"/>
  <c r="O1538" i="2" a="1"/>
  <c r="O1538" i="2" s="1"/>
  <c r="O1539" i="2" a="1"/>
  <c r="O1539" i="2"/>
  <c r="O1540" i="2" a="1"/>
  <c r="O1540" i="2" s="1"/>
  <c r="O1541" i="2" a="1"/>
  <c r="O1541" i="2" s="1"/>
  <c r="O1542" i="2" a="1"/>
  <c r="O1542" i="2" s="1"/>
  <c r="O1543" i="2" a="1"/>
  <c r="O1543" i="2"/>
  <c r="O1544" i="2" a="1"/>
  <c r="O1544" i="2"/>
  <c r="O1545" i="2" a="1"/>
  <c r="O1545" i="2" s="1"/>
  <c r="O1546" i="2" a="1"/>
  <c r="O1546" i="2" s="1"/>
  <c r="O1547" i="2" a="1"/>
  <c r="O1547" i="2"/>
  <c r="O1548" i="2" a="1"/>
  <c r="O1548" i="2"/>
  <c r="O1549" i="2" a="1"/>
  <c r="O1549" i="2" s="1"/>
  <c r="O1550" i="2" a="1"/>
  <c r="O1550" i="2" s="1"/>
  <c r="O1551" i="2" a="1"/>
  <c r="O1551" i="2" s="1"/>
  <c r="O1552" i="2" a="1"/>
  <c r="O1552" i="2" s="1"/>
  <c r="O1553" i="2" a="1"/>
  <c r="O1553" i="2" s="1"/>
  <c r="O1554" i="2" a="1"/>
  <c r="O1554" i="2" s="1"/>
  <c r="O1555" i="2" a="1"/>
  <c r="O1555" i="2" s="1"/>
  <c r="O1556" i="2" a="1"/>
  <c r="O1556" i="2"/>
  <c r="O1557" i="2" a="1"/>
  <c r="O1557" i="2" s="1"/>
  <c r="O1558" i="2" a="1"/>
  <c r="O1558" i="2" s="1"/>
  <c r="O1559" i="2" a="1"/>
  <c r="O1559" i="2" s="1"/>
  <c r="O1560" i="2" a="1"/>
  <c r="O1560" i="2" s="1"/>
  <c r="O1561" i="2" a="1"/>
  <c r="O1561" i="2" s="1"/>
  <c r="O1562" i="2" a="1"/>
  <c r="O1562" i="2" s="1"/>
  <c r="O1563" i="2" a="1"/>
  <c r="O1563" i="2"/>
  <c r="O1564" i="2" a="1"/>
  <c r="O1564" i="2" s="1"/>
  <c r="O1565" i="2" a="1"/>
  <c r="O1565" i="2" s="1"/>
  <c r="O1566" i="2" a="1"/>
  <c r="O1566" i="2" s="1"/>
  <c r="O1567" i="2" a="1"/>
  <c r="O1567" i="2"/>
  <c r="O1568" i="2" a="1"/>
  <c r="O1568" i="2"/>
  <c r="O1569" i="2" a="1"/>
  <c r="O1569" i="2" s="1"/>
  <c r="O1570" i="2" a="1"/>
  <c r="O1570" i="2" s="1"/>
  <c r="O1571" i="2" a="1"/>
  <c r="O1571" i="2" s="1"/>
  <c r="O1572" i="2" a="1"/>
  <c r="O1572" i="2" s="1"/>
  <c r="O1573" i="2" a="1"/>
  <c r="O1573" i="2" s="1"/>
  <c r="O1574" i="2" a="1"/>
  <c r="O1574" i="2" s="1"/>
  <c r="O1575" i="2" a="1"/>
  <c r="O1575" i="2" s="1"/>
  <c r="O1576" i="2" a="1"/>
  <c r="O1576" i="2" s="1"/>
  <c r="O1577" i="2" a="1"/>
  <c r="O1577" i="2"/>
  <c r="O1578" i="2" a="1"/>
  <c r="O1578" i="2" s="1"/>
  <c r="O1579" i="2" a="1"/>
  <c r="O1579" i="2"/>
  <c r="O1580" i="2" a="1"/>
  <c r="O1580" i="2" s="1"/>
  <c r="O1581" i="2" a="1"/>
  <c r="O1581" i="2" s="1"/>
  <c r="O1582" i="2" a="1"/>
  <c r="O1582" i="2" s="1"/>
  <c r="O1583" i="2" a="1"/>
  <c r="O1583" i="2" s="1"/>
  <c r="O1584" i="2" a="1"/>
  <c r="O1584" i="2" s="1"/>
  <c r="O1585" i="2" a="1"/>
  <c r="O1585" i="2" s="1"/>
  <c r="O1586" i="2" a="1"/>
  <c r="O1586" i="2" s="1"/>
  <c r="O1587" i="2" a="1"/>
  <c r="O1587" i="2"/>
  <c r="O1588" i="2" a="1"/>
  <c r="O1588" i="2" s="1"/>
  <c r="O1589" i="2" a="1"/>
  <c r="O1589" i="2"/>
  <c r="O1590" i="2" a="1"/>
  <c r="O1590" i="2" s="1"/>
  <c r="O1591" i="2" a="1"/>
  <c r="O1591" i="2"/>
  <c r="O1592" i="2" a="1"/>
  <c r="O1592" i="2" s="1"/>
  <c r="O1593" i="2" a="1"/>
  <c r="O1593" i="2" s="1"/>
  <c r="O1594" i="2" a="1"/>
  <c r="O1594" i="2" s="1"/>
  <c r="O1595" i="2" a="1"/>
  <c r="O1595" i="2" s="1"/>
  <c r="O1596" i="2" a="1"/>
  <c r="O1596" i="2" s="1"/>
  <c r="O1597" i="2" a="1"/>
  <c r="O1597" i="2"/>
  <c r="O1598" i="2" a="1"/>
  <c r="O1598" i="2" s="1"/>
  <c r="O1599" i="2" a="1"/>
  <c r="O1599" i="2" s="1"/>
  <c r="O1600" i="2" a="1"/>
  <c r="O1600" i="2"/>
  <c r="O1601" i="2" a="1"/>
  <c r="O1601" i="2" s="1"/>
  <c r="O1602" i="2" a="1"/>
  <c r="O1602" i="2" s="1"/>
  <c r="O1603" i="2" a="1"/>
  <c r="O1603" i="2" s="1"/>
  <c r="O1604" i="2" a="1"/>
  <c r="O1604" i="2" s="1"/>
  <c r="O1605" i="2" a="1"/>
  <c r="O1605" i="2"/>
  <c r="O1606" i="2" a="1"/>
  <c r="O1606" i="2" s="1"/>
  <c r="O1607" i="2" a="1"/>
  <c r="O1607" i="2" s="1"/>
  <c r="O1608" i="2" a="1"/>
  <c r="O1608" i="2" s="1"/>
  <c r="O1609" i="2" a="1"/>
  <c r="O1609" i="2" s="1"/>
  <c r="O1610" i="2" a="1"/>
  <c r="O1610" i="2" s="1"/>
  <c r="O1611" i="2" a="1"/>
  <c r="O1611" i="2"/>
  <c r="O1612" i="2" a="1"/>
  <c r="O1612" i="2" s="1"/>
  <c r="O1613" i="2" a="1"/>
  <c r="O1613" i="2" s="1"/>
  <c r="O1614" i="2" a="1"/>
  <c r="O1614" i="2" s="1"/>
  <c r="O1615" i="2" a="1"/>
  <c r="O1615" i="2" s="1"/>
  <c r="O1616" i="2" a="1"/>
  <c r="O1616" i="2" s="1"/>
  <c r="O1617" i="2" a="1"/>
  <c r="O1617" i="2" s="1"/>
  <c r="O1618" i="2" a="1"/>
  <c r="O1618" i="2" s="1"/>
  <c r="O1619" i="2" a="1"/>
  <c r="O1619" i="2" s="1"/>
  <c r="O1620" i="2" a="1"/>
  <c r="O1620" i="2" s="1"/>
  <c r="O1621" i="2" a="1"/>
  <c r="O1621" i="2"/>
  <c r="O1622" i="2" a="1"/>
  <c r="O1622" i="2" s="1"/>
  <c r="O1623" i="2" a="1"/>
  <c r="O1623" i="2" s="1"/>
  <c r="O1624" i="2" a="1"/>
  <c r="O1624" i="2" s="1"/>
  <c r="O1625" i="2" a="1"/>
  <c r="O1625" i="2" s="1"/>
  <c r="O1626" i="2" a="1"/>
  <c r="O1626" i="2" s="1"/>
  <c r="O1627" i="2" a="1"/>
  <c r="O1627" i="2" s="1"/>
  <c r="O1628" i="2" a="1"/>
  <c r="O1628" i="2"/>
  <c r="O1629" i="2" a="1"/>
  <c r="O1629" i="2"/>
  <c r="O1630" i="2" a="1"/>
  <c r="O1630" i="2" s="1"/>
  <c r="O1631" i="2" a="1"/>
  <c r="O1631" i="2"/>
  <c r="O1632" i="2" a="1"/>
  <c r="O1632" i="2" s="1"/>
  <c r="O1633" i="2" a="1"/>
  <c r="O1633" i="2" s="1"/>
  <c r="O1634" i="2" a="1"/>
  <c r="O1634" i="2" s="1"/>
  <c r="O1635" i="2" a="1"/>
  <c r="O1635" i="2"/>
  <c r="O1636" i="2" a="1"/>
  <c r="O1636" i="2" s="1"/>
  <c r="O1637" i="2" a="1"/>
  <c r="O1637" i="2" s="1"/>
  <c r="O1638" i="2" a="1"/>
  <c r="O1638" i="2" s="1"/>
  <c r="O1639" i="2" a="1"/>
  <c r="O1639" i="2"/>
  <c r="O1640" i="2" a="1"/>
  <c r="O1640" i="2"/>
  <c r="O1641" i="2" a="1"/>
  <c r="O1641" i="2" s="1"/>
  <c r="O1642" i="2" a="1"/>
  <c r="O1642" i="2" s="1"/>
  <c r="O1643" i="2" a="1"/>
  <c r="O1643" i="2"/>
  <c r="O1644" i="2" a="1"/>
  <c r="O1644" i="2"/>
  <c r="O1645" i="2" a="1"/>
  <c r="O1645" i="2"/>
  <c r="O1646" i="2" a="1"/>
  <c r="O1646" i="2" s="1"/>
  <c r="O1647" i="2" a="1"/>
  <c r="O1647" i="2" s="1"/>
  <c r="O1648" i="2" a="1"/>
  <c r="O1648" i="2" s="1"/>
  <c r="O1649" i="2" a="1"/>
  <c r="O1649" i="2" s="1"/>
  <c r="O1650" i="2" a="1"/>
  <c r="O1650" i="2"/>
  <c r="O1651" i="2" a="1"/>
  <c r="O1651" i="2" s="1"/>
  <c r="O1652" i="2" a="1"/>
  <c r="O1652" i="2"/>
  <c r="O1653" i="2" a="1"/>
  <c r="O1653" i="2"/>
  <c r="O1654" i="2" a="1"/>
  <c r="O1654" i="2"/>
  <c r="O1655" i="2" a="1"/>
  <c r="O1655" i="2" s="1"/>
  <c r="O1656" i="2" a="1"/>
  <c r="O1656" i="2" s="1"/>
  <c r="O1657" i="2" a="1"/>
  <c r="O1657" i="2" s="1"/>
  <c r="O1658" i="2" a="1"/>
  <c r="O1658" i="2" s="1"/>
  <c r="O1659" i="2" a="1"/>
  <c r="O1659" i="2" s="1"/>
  <c r="O1660" i="2" a="1"/>
  <c r="O1660" i="2" s="1"/>
  <c r="O1661" i="2" a="1"/>
  <c r="O1661" i="2"/>
  <c r="O1662" i="2" a="1"/>
  <c r="O1662" i="2"/>
  <c r="O1663" i="2" a="1"/>
  <c r="O1663" i="2" s="1"/>
  <c r="O1664" i="2" a="1"/>
  <c r="O1664" i="2"/>
  <c r="O1665" i="2" a="1"/>
  <c r="O1665" i="2" s="1"/>
  <c r="O1666" i="2" a="1"/>
  <c r="O1666" i="2" s="1"/>
  <c r="O1667" i="2" a="1"/>
  <c r="O1667" i="2" s="1"/>
  <c r="O1668" i="2" a="1"/>
  <c r="O1668" i="2"/>
  <c r="O1669" i="2" a="1"/>
  <c r="O1669" i="2" s="1"/>
  <c r="O1670" i="2" a="1"/>
  <c r="O1670" i="2"/>
  <c r="O1671" i="2" a="1"/>
  <c r="O1671" i="2" s="1"/>
  <c r="O1672" i="2" a="1"/>
  <c r="O1672" i="2"/>
  <c r="O1673" i="2" a="1"/>
  <c r="O1673" i="2"/>
  <c r="O1674" i="2" a="1"/>
  <c r="O1674" i="2" s="1"/>
  <c r="O1675" i="2" a="1"/>
  <c r="O1675" i="2" s="1"/>
  <c r="O1676" i="2" a="1"/>
  <c r="O1676" i="2" s="1"/>
  <c r="O1677" i="2" a="1"/>
  <c r="O1677" i="2" s="1"/>
  <c r="O1678" i="2" a="1"/>
  <c r="O1678" i="2" s="1"/>
  <c r="O1679" i="2" a="1"/>
  <c r="O1679" i="2" s="1"/>
  <c r="O1680" i="2" a="1"/>
  <c r="O1680" i="2" s="1"/>
  <c r="O1681" i="2" a="1"/>
  <c r="O1681" i="2" s="1"/>
  <c r="O1682" i="2" a="1"/>
  <c r="O1682" i="2"/>
  <c r="O1683" i="2" a="1"/>
  <c r="O1683" i="2" s="1"/>
  <c r="O1684" i="2" a="1"/>
  <c r="O1684" i="2" s="1"/>
  <c r="O1685" i="2" a="1"/>
  <c r="O1685" i="2"/>
  <c r="O1686" i="2" a="1"/>
  <c r="O1686" i="2" s="1"/>
  <c r="O1687" i="2" a="1"/>
  <c r="O1687" i="2" s="1"/>
  <c r="O1688" i="2" a="1"/>
  <c r="O1688" i="2" s="1"/>
  <c r="O1689" i="2" a="1"/>
  <c r="O1689" i="2" s="1"/>
  <c r="O1690" i="2" a="1"/>
  <c r="O1690" i="2" s="1"/>
  <c r="O1691" i="2" a="1"/>
  <c r="O1691" i="2" s="1"/>
  <c r="O1692" i="2" a="1"/>
  <c r="O1692" i="2" s="1"/>
  <c r="O1693" i="2" a="1"/>
  <c r="O1693" i="2"/>
  <c r="O1694" i="2" a="1"/>
  <c r="O1694" i="2" s="1"/>
  <c r="O1695" i="2" a="1"/>
  <c r="O1695" i="2" s="1"/>
  <c r="O1696" i="2" a="1"/>
  <c r="O1696" i="2"/>
  <c r="O1697" i="2" a="1"/>
  <c r="O1697" i="2" s="1"/>
  <c r="O1698" i="2" a="1"/>
  <c r="O1698" i="2" s="1"/>
  <c r="O1699" i="2" a="1"/>
  <c r="O1699" i="2" s="1"/>
  <c r="O1700" i="2" a="1"/>
  <c r="O1700" i="2" s="1"/>
  <c r="O1701" i="2" a="1"/>
  <c r="O1701" i="2" s="1"/>
  <c r="O1702" i="2" a="1"/>
  <c r="O1702" i="2"/>
  <c r="O1703" i="2" a="1"/>
  <c r="O1703" i="2" s="1"/>
  <c r="O1704" i="2" a="1"/>
  <c r="O1704" i="2"/>
  <c r="O1705" i="2" a="1"/>
  <c r="O1705" i="2" s="1"/>
  <c r="O1706" i="2" a="1"/>
  <c r="O1706" i="2" s="1"/>
  <c r="O1707" i="2" a="1"/>
  <c r="O1707" i="2" s="1"/>
  <c r="O1708" i="2" a="1"/>
  <c r="O1708" i="2"/>
  <c r="O1709" i="2" a="1"/>
  <c r="O1709" i="2"/>
  <c r="O1710" i="2" a="1"/>
  <c r="O1710" i="2" s="1"/>
  <c r="O1711" i="2" a="1"/>
  <c r="O1711" i="2" s="1"/>
  <c r="O1712" i="2" a="1"/>
  <c r="O1712" i="2" s="1"/>
  <c r="O1713" i="2" a="1"/>
  <c r="O1713" i="2"/>
  <c r="O1714" i="2" a="1"/>
  <c r="O1714" i="2" s="1"/>
  <c r="O1715" i="2" a="1"/>
  <c r="O1715" i="2" s="1"/>
  <c r="O1716" i="2" a="1"/>
  <c r="O1716" i="2"/>
  <c r="O1717" i="2" a="1"/>
  <c r="O1717" i="2"/>
  <c r="O1718" i="2" a="1"/>
  <c r="O1718" i="2"/>
  <c r="O1719" i="2" a="1"/>
  <c r="O1719" i="2" s="1"/>
  <c r="O1720" i="2" a="1"/>
  <c r="O1720" i="2" s="1"/>
  <c r="O1721" i="2" a="1"/>
  <c r="O1721" i="2" s="1"/>
  <c r="O1722" i="2" a="1"/>
  <c r="O1722" i="2" s="1"/>
  <c r="O1723" i="2" a="1"/>
  <c r="O1723" i="2" s="1"/>
  <c r="O1724" i="2" a="1"/>
  <c r="O1724" i="2" s="1"/>
  <c r="O1725" i="2" a="1"/>
  <c r="O1725" i="2" s="1"/>
  <c r="O1726" i="2" a="1"/>
  <c r="O1726" i="2" s="1"/>
  <c r="O1727" i="2" a="1"/>
  <c r="O1727" i="2" s="1"/>
  <c r="O1728" i="2" a="1"/>
  <c r="O1728" i="2" s="1"/>
  <c r="O1729" i="2" a="1"/>
  <c r="O1729" i="2" s="1"/>
  <c r="O1730" i="2" a="1"/>
  <c r="O1730" i="2" s="1"/>
  <c r="O1731" i="2" a="1"/>
  <c r="O1731" i="2" s="1"/>
  <c r="O1732" i="2" a="1"/>
  <c r="O1732" i="2" s="1"/>
  <c r="O1733" i="2" a="1"/>
  <c r="O1733" i="2" s="1"/>
  <c r="O1734" i="2" a="1"/>
  <c r="O1734" i="2" s="1"/>
  <c r="O1735" i="2" a="1"/>
  <c r="O1735" i="2" s="1"/>
  <c r="O1736" i="2" a="1"/>
  <c r="O1736" i="2" s="1"/>
  <c r="O1737" i="2" a="1"/>
  <c r="O1737" i="2"/>
  <c r="O1738" i="2" a="1"/>
  <c r="O1738" i="2" s="1"/>
  <c r="O1739" i="2" a="1"/>
  <c r="O1739" i="2" s="1"/>
  <c r="O1740" i="2" a="1"/>
  <c r="O1740" i="2" s="1"/>
  <c r="O1741" i="2" a="1"/>
  <c r="O1741" i="2" s="1"/>
  <c r="O1742" i="2" a="1"/>
  <c r="O1742" i="2" s="1"/>
  <c r="O1743" i="2" a="1"/>
  <c r="O1743" i="2" s="1"/>
  <c r="O1744" i="2" a="1"/>
  <c r="O1744" i="2" s="1"/>
  <c r="O1745" i="2" a="1"/>
  <c r="O1745" i="2"/>
  <c r="O1746" i="2" a="1"/>
  <c r="O1746" i="2" s="1"/>
  <c r="O1747" i="2" a="1"/>
  <c r="O1747" i="2" s="1"/>
  <c r="O1748" i="2" a="1"/>
  <c r="O1748" i="2"/>
  <c r="O1749" i="2" a="1"/>
  <c r="O1749" i="2" s="1"/>
  <c r="O1750" i="2" a="1"/>
  <c r="O1750" i="2"/>
  <c r="O1751" i="2" a="1"/>
  <c r="O1751" i="2" s="1"/>
  <c r="O1752" i="2" a="1"/>
  <c r="O1752" i="2" s="1"/>
  <c r="O1753" i="2" a="1"/>
  <c r="O1753" i="2" s="1"/>
  <c r="O1754" i="2" a="1"/>
  <c r="O1754" i="2"/>
  <c r="O1755" i="2" a="1"/>
  <c r="O1755" i="2" s="1"/>
  <c r="O1756" i="2" a="1"/>
  <c r="O1756" i="2" s="1"/>
  <c r="O1757" i="2" a="1"/>
  <c r="O1757" i="2" s="1"/>
  <c r="O1758" i="2" a="1"/>
  <c r="O1758" i="2"/>
  <c r="O1759" i="2" a="1"/>
  <c r="O1759" i="2" s="1"/>
  <c r="O1760" i="2" a="1"/>
  <c r="O1760" i="2" s="1"/>
  <c r="O1761" i="2" a="1"/>
  <c r="O1761" i="2" s="1"/>
  <c r="O1762" i="2" a="1"/>
  <c r="O1762" i="2" s="1"/>
  <c r="O1763" i="2" a="1"/>
  <c r="O1763" i="2" s="1"/>
  <c r="O1764" i="2" a="1"/>
  <c r="O1764" i="2"/>
  <c r="O1765" i="2" a="1"/>
  <c r="O1765" i="2" s="1"/>
  <c r="O1766" i="2" a="1"/>
  <c r="O1766" i="2" s="1"/>
  <c r="O1767" i="2" a="1"/>
  <c r="O1767" i="2" s="1"/>
  <c r="O1768" i="2" a="1"/>
  <c r="O1768" i="2" s="1"/>
  <c r="O1769" i="2" a="1"/>
  <c r="O1769" i="2"/>
  <c r="O1770" i="2" a="1"/>
  <c r="O1770" i="2" s="1"/>
  <c r="O1771" i="2" a="1"/>
  <c r="O1771" i="2" s="1"/>
  <c r="O1772" i="2" a="1"/>
  <c r="O1772" i="2"/>
  <c r="O1773" i="2" a="1"/>
  <c r="O1773" i="2" s="1"/>
  <c r="O1774" i="2" a="1"/>
  <c r="O1774" i="2" s="1"/>
  <c r="O1775" i="2" a="1"/>
  <c r="O1775" i="2" s="1"/>
  <c r="O1776" i="2" a="1"/>
  <c r="O1776" i="2" s="1"/>
  <c r="O1777" i="2" a="1"/>
  <c r="O1777" i="2" s="1"/>
  <c r="O1778" i="2" a="1"/>
  <c r="O1778" i="2"/>
  <c r="O1779" i="2" a="1"/>
  <c r="O1779" i="2" s="1"/>
  <c r="O1780" i="2" a="1"/>
  <c r="O1780" i="2"/>
  <c r="O1781" i="2" a="1"/>
  <c r="O1781" i="2"/>
  <c r="O1782" i="2" a="1"/>
  <c r="O1782" i="2"/>
  <c r="O1783" i="2" a="1"/>
  <c r="O1783" i="2" s="1"/>
  <c r="O1784" i="2" a="1"/>
  <c r="O1784" i="2" s="1"/>
  <c r="O1785" i="2" a="1"/>
  <c r="O1785" i="2" s="1"/>
  <c r="O1786" i="2" a="1"/>
  <c r="O1786" i="2"/>
  <c r="O1787" i="2" a="1"/>
  <c r="O1787" i="2" s="1"/>
  <c r="O1788" i="2" a="1"/>
  <c r="O1788" i="2" s="1"/>
  <c r="O1789" i="2" a="1"/>
  <c r="O1789" i="2"/>
  <c r="O1790" i="2" a="1"/>
  <c r="O1790" i="2" s="1"/>
  <c r="O1791" i="2" a="1"/>
  <c r="O1791" i="2" s="1"/>
  <c r="O1792" i="2" a="1"/>
  <c r="O1792" i="2"/>
  <c r="O1793" i="2" a="1"/>
  <c r="O1793" i="2" s="1"/>
  <c r="O1794" i="2" a="1"/>
  <c r="O1794" i="2" s="1"/>
  <c r="O1795" i="2" a="1"/>
  <c r="O1795" i="2" s="1"/>
  <c r="O1796" i="2" a="1"/>
  <c r="O1796" i="2" s="1"/>
  <c r="O1797" i="2" a="1"/>
  <c r="O1797" i="2" s="1"/>
  <c r="O1798" i="2" a="1"/>
  <c r="O1798" i="2" s="1"/>
  <c r="O1799" i="2" a="1"/>
  <c r="O1799" i="2" s="1"/>
  <c r="O1800" i="2" a="1"/>
  <c r="O1800" i="2" s="1"/>
  <c r="O1801" i="2" a="1"/>
  <c r="O1801" i="2" s="1"/>
  <c r="O1802" i="2" a="1"/>
  <c r="O1802" i="2" s="1"/>
  <c r="O1803" i="2" a="1"/>
  <c r="O1803" i="2" s="1"/>
  <c r="O1804" i="2" a="1"/>
  <c r="O1804" i="2" s="1"/>
  <c r="O1805" i="2" a="1"/>
  <c r="O1805" i="2"/>
  <c r="O1806" i="2" a="1"/>
  <c r="O1806" i="2" s="1"/>
  <c r="O1807" i="2" a="1"/>
  <c r="O1807" i="2" s="1"/>
  <c r="O1808" i="2" a="1"/>
  <c r="O1808" i="2" s="1"/>
  <c r="O1809" i="2" a="1"/>
  <c r="O1809" i="2"/>
  <c r="O1810" i="2" a="1"/>
  <c r="O1810" i="2"/>
  <c r="O1811" i="2" a="1"/>
  <c r="O1811" i="2" s="1"/>
  <c r="O1812" i="2" a="1"/>
  <c r="O1812" i="2" s="1"/>
  <c r="O1813" i="2" a="1"/>
  <c r="O1813" i="2"/>
  <c r="O1814" i="2" a="1"/>
  <c r="O1814" i="2"/>
  <c r="O1815" i="2" a="1"/>
  <c r="O1815" i="2" s="1"/>
  <c r="O1816" i="2" a="1"/>
  <c r="O1816" i="2" s="1"/>
  <c r="O1817" i="2" a="1"/>
  <c r="O1817" i="2" s="1"/>
  <c r="O1818" i="2" a="1"/>
  <c r="O1818" i="2"/>
  <c r="O1819" i="2" a="1"/>
  <c r="O1819" i="2" s="1"/>
  <c r="O1820" i="2" a="1"/>
  <c r="O1820" i="2" s="1"/>
  <c r="O1821" i="2" a="1"/>
  <c r="O1821" i="2" s="1"/>
  <c r="O1822" i="2" a="1"/>
  <c r="O1822" i="2"/>
  <c r="O1823" i="2" a="1"/>
  <c r="O1823" i="2" s="1"/>
  <c r="O1824" i="2" a="1"/>
  <c r="O1824" i="2"/>
  <c r="O1825" i="2" a="1"/>
  <c r="O1825" i="2" s="1"/>
  <c r="O1826" i="2" a="1"/>
  <c r="O1826" i="2" s="1"/>
  <c r="O1827" i="2" a="1"/>
  <c r="O1827" i="2" s="1"/>
  <c r="O1828" i="2" a="1"/>
  <c r="O1828" i="2"/>
  <c r="O1829" i="2" a="1"/>
  <c r="O1829" i="2" s="1"/>
  <c r="O1830" i="2" a="1"/>
  <c r="O1830" i="2"/>
  <c r="O1831" i="2" a="1"/>
  <c r="O1831" i="2" s="1"/>
  <c r="O1832" i="2" a="1"/>
  <c r="O1832" i="2" s="1"/>
  <c r="O1833" i="2" a="1"/>
  <c r="O1833" i="2"/>
  <c r="O1834" i="2" a="1"/>
  <c r="O1834" i="2" s="1"/>
  <c r="O1835" i="2" a="1"/>
  <c r="O1835" i="2" s="1"/>
  <c r="O1836" i="2" a="1"/>
  <c r="O1836" i="2" s="1"/>
  <c r="O1837" i="2" a="1"/>
  <c r="O1837" i="2" s="1"/>
  <c r="O1838" i="2" a="1"/>
  <c r="O1838" i="2" s="1"/>
  <c r="O1839" i="2" a="1"/>
  <c r="O1839" i="2" s="1"/>
  <c r="O1840" i="2" a="1"/>
  <c r="O1840" i="2" s="1"/>
  <c r="O1841" i="2" a="1"/>
  <c r="O1841" i="2"/>
  <c r="O1842" i="2" a="1"/>
  <c r="O1842" i="2"/>
  <c r="O1843" i="2" a="1"/>
  <c r="O1843" i="2" s="1"/>
  <c r="O1844" i="2" a="1"/>
  <c r="O1844" i="2"/>
  <c r="O1845" i="2" a="1"/>
  <c r="O1845" i="2"/>
  <c r="O1846" i="2" a="1"/>
  <c r="O1846" i="2" s="1"/>
  <c r="O1847" i="2" a="1"/>
  <c r="O1847" i="2" s="1"/>
  <c r="O1848" i="2" a="1"/>
  <c r="O1848" i="2" s="1"/>
  <c r="O1849" i="2" a="1"/>
  <c r="O1849" i="2" s="1"/>
  <c r="O1850" i="2" a="1"/>
  <c r="O1850" i="2" s="1"/>
  <c r="O1851" i="2" a="1"/>
  <c r="O1851" i="2" s="1"/>
  <c r="O1852" i="2" a="1"/>
  <c r="O1852" i="2" s="1"/>
  <c r="O1853" i="2" a="1"/>
  <c r="O1853" i="2" s="1"/>
  <c r="O1854" i="2" a="1"/>
  <c r="O1854" i="2" s="1"/>
  <c r="O1855" i="2" a="1"/>
  <c r="O1855" i="2" s="1"/>
  <c r="O1856" i="2" a="1"/>
  <c r="O1856" i="2"/>
  <c r="O1857" i="2" a="1"/>
  <c r="O1857" i="2" s="1"/>
  <c r="O1858" i="2" a="1"/>
  <c r="O1858" i="2" s="1"/>
  <c r="O1859" i="2" a="1"/>
  <c r="O1859" i="2" s="1"/>
  <c r="O1860" i="2" a="1"/>
  <c r="O1860" i="2" s="1"/>
  <c r="O1861" i="2" a="1"/>
  <c r="O1861" i="2" s="1"/>
  <c r="O1862" i="2" a="1"/>
  <c r="O1862" i="2"/>
  <c r="O1863" i="2" a="1"/>
  <c r="O1863" i="2" s="1"/>
  <c r="O1864" i="2" a="1"/>
  <c r="O1864" i="2" s="1"/>
  <c r="O1865" i="2" a="1"/>
  <c r="O1865" i="2" s="1"/>
  <c r="O1866" i="2" a="1"/>
  <c r="O1866" i="2" s="1"/>
  <c r="O1867" i="2" a="1"/>
  <c r="O1867" i="2" s="1"/>
  <c r="O1868" i="2" a="1"/>
  <c r="O1868" i="2"/>
  <c r="O1869" i="2" a="1"/>
  <c r="O1869" i="2" s="1"/>
  <c r="O1870" i="2" a="1"/>
  <c r="O1870" i="2" s="1"/>
  <c r="O1871" i="2" a="1"/>
  <c r="O1871" i="2" s="1"/>
  <c r="O1872" i="2" a="1"/>
  <c r="O1872" i="2" s="1"/>
  <c r="O1873" i="2" a="1"/>
  <c r="O1873" i="2"/>
  <c r="O1874" i="2" a="1"/>
  <c r="O1874" i="2"/>
  <c r="O1875" i="2" a="1"/>
  <c r="O1875" i="2" s="1"/>
  <c r="O1876" i="2" a="1"/>
  <c r="O1876" i="2" s="1"/>
  <c r="O1877" i="2" a="1"/>
  <c r="O1877" i="2" s="1"/>
  <c r="O1878" i="2" a="1"/>
  <c r="O1878" i="2" s="1"/>
  <c r="O1879" i="2" a="1"/>
  <c r="O1879" i="2" s="1"/>
  <c r="O1880" i="2" a="1"/>
  <c r="O1880" i="2" s="1"/>
  <c r="O1881" i="2" a="1"/>
  <c r="O1881" i="2" s="1"/>
  <c r="O1882" i="2" a="1"/>
  <c r="O1882" i="2" s="1"/>
  <c r="O1883" i="2" a="1"/>
  <c r="O1883" i="2" s="1"/>
  <c r="O1884" i="2" a="1"/>
  <c r="O1884" i="2" s="1"/>
  <c r="O1885" i="2" a="1"/>
  <c r="O1885" i="2"/>
  <c r="O1886" i="2" a="1"/>
  <c r="O1886" i="2" s="1"/>
  <c r="O1887" i="2" a="1"/>
  <c r="O1887" i="2" s="1"/>
  <c r="O1888" i="2" a="1"/>
  <c r="O1888" i="2" s="1"/>
  <c r="O1889" i="2" a="1"/>
  <c r="O1889" i="2" s="1"/>
  <c r="O1890" i="2" a="1"/>
  <c r="O1890" i="2" s="1"/>
  <c r="O1891" i="2" a="1"/>
  <c r="O1891" i="2" s="1"/>
  <c r="O1892" i="2" a="1"/>
  <c r="O1892" i="2"/>
  <c r="O1893" i="2" a="1"/>
  <c r="O1893" i="2" s="1"/>
  <c r="O1894" i="2" a="1"/>
  <c r="O1894" i="2" s="1"/>
  <c r="O1895" i="2" a="1"/>
  <c r="O1895" i="2" s="1"/>
  <c r="O1896" i="2" a="1"/>
  <c r="O1896" i="2"/>
  <c r="O1897" i="2" a="1"/>
  <c r="O1897" i="2"/>
  <c r="O1898" i="2" a="1"/>
  <c r="O1898" i="2" s="1"/>
  <c r="O1899" i="2" a="1"/>
  <c r="O1899" i="2" s="1"/>
  <c r="O1900" i="2" a="1"/>
  <c r="O1900" i="2"/>
  <c r="O1901" i="2" a="1"/>
  <c r="O1901" i="2"/>
  <c r="O1902" i="2" a="1"/>
  <c r="O1902" i="2" s="1"/>
  <c r="O1903" i="2" a="1"/>
  <c r="O1903" i="2" s="1"/>
  <c r="O1904" i="2" a="1"/>
  <c r="O1904" i="2" s="1"/>
  <c r="O1905" i="2" a="1"/>
  <c r="O1905" i="2" s="1"/>
  <c r="O1906" i="2" a="1"/>
  <c r="O1906" i="2" s="1"/>
  <c r="O1907" i="2" a="1"/>
  <c r="O1907" i="2" s="1"/>
  <c r="O1908" i="2" a="1"/>
  <c r="O1908" i="2" s="1"/>
  <c r="O1909" i="2" a="1"/>
  <c r="O1909" i="2"/>
  <c r="O1910" i="2" a="1"/>
  <c r="O1910" i="2"/>
  <c r="O1911" i="2" a="1"/>
  <c r="O1911" i="2" s="1"/>
  <c r="O1912" i="2" a="1"/>
  <c r="O1912" i="2" s="1"/>
  <c r="O1913" i="2" a="1"/>
  <c r="O1913" i="2" s="1"/>
  <c r="O1914" i="2" a="1"/>
  <c r="O1914" i="2"/>
  <c r="O1915" i="2" a="1"/>
  <c r="O1915" i="2" s="1"/>
  <c r="O1916" i="2" a="1"/>
  <c r="O1916" i="2" s="1"/>
  <c r="O1917" i="2" a="1"/>
  <c r="O1917" i="2" s="1"/>
  <c r="O1918" i="2" a="1"/>
  <c r="O1918" i="2"/>
  <c r="O1919" i="2" a="1"/>
  <c r="O1919" i="2" s="1"/>
  <c r="O1920" i="2" a="1"/>
  <c r="O1920" i="2"/>
  <c r="O1921" i="2" a="1"/>
  <c r="O1921" i="2" s="1"/>
  <c r="O1922" i="2" a="1"/>
  <c r="O1922" i="2" s="1"/>
  <c r="O1923" i="2" a="1"/>
  <c r="O1923" i="2" s="1"/>
  <c r="O1924" i="2" a="1"/>
  <c r="O1924" i="2"/>
  <c r="O1925" i="2" a="1"/>
  <c r="O1925" i="2" s="1"/>
  <c r="O1926" i="2" a="1"/>
  <c r="O1926" i="2"/>
  <c r="O1927" i="2" a="1"/>
  <c r="O1927" i="2" s="1"/>
  <c r="O1928" i="2" a="1"/>
  <c r="O1928" i="2" s="1"/>
  <c r="O1929" i="2" a="1"/>
  <c r="O1929" i="2"/>
  <c r="O1930" i="2" a="1"/>
  <c r="O1930" i="2" s="1"/>
  <c r="O1931" i="2" a="1"/>
  <c r="O1931" i="2" s="1"/>
  <c r="O1932" i="2" a="1"/>
  <c r="O1932" i="2" s="1"/>
  <c r="O1933" i="2" a="1"/>
  <c r="O1933" i="2"/>
  <c r="O1934" i="2" a="1"/>
  <c r="O1934" i="2" s="1"/>
  <c r="O1935" i="2" a="1"/>
  <c r="O1935" i="2" s="1"/>
  <c r="O1936" i="2" a="1"/>
  <c r="O1936" i="2" s="1"/>
  <c r="O1937" i="2" a="1"/>
  <c r="O1937" i="2"/>
  <c r="O1938" i="2" a="1"/>
  <c r="O1938" i="2"/>
  <c r="O1939" i="2" a="1"/>
  <c r="O1939" i="2" s="1"/>
  <c r="O1940" i="2" a="1"/>
  <c r="O1940" i="2"/>
  <c r="O1941" i="2" a="1"/>
  <c r="O1941" i="2" s="1"/>
  <c r="O1942" i="2" a="1"/>
  <c r="O1942" i="2" s="1"/>
  <c r="O1943" i="2" a="1"/>
  <c r="O1943" i="2" s="1"/>
  <c r="O1944" i="2" a="1"/>
  <c r="O1944" i="2" s="1"/>
  <c r="O1945" i="2" a="1"/>
  <c r="O1945" i="2" s="1"/>
  <c r="O1946" i="2" a="1"/>
  <c r="O1946" i="2"/>
  <c r="O1947" i="2" a="1"/>
  <c r="O1947" i="2" s="1"/>
  <c r="O1948" i="2" a="1"/>
  <c r="O1948" i="2" s="1"/>
  <c r="O1949" i="2" a="1"/>
  <c r="O1949" i="2"/>
  <c r="O1950" i="2" a="1"/>
  <c r="O1950" i="2"/>
  <c r="O1951" i="2" a="1"/>
  <c r="O1951" i="2" s="1"/>
  <c r="O1952" i="2" a="1"/>
  <c r="O1952" i="2"/>
  <c r="O1953" i="2" a="1"/>
  <c r="O1953" i="2" s="1"/>
  <c r="O1954" i="2" a="1"/>
  <c r="O1954" i="2" s="1"/>
  <c r="O1955" i="2" a="1"/>
  <c r="O1955" i="2" s="1"/>
  <c r="O1956" i="2" a="1"/>
  <c r="O1956" i="2"/>
  <c r="O1957" i="2" a="1"/>
  <c r="O1957" i="2" s="1"/>
  <c r="O1958" i="2" a="1"/>
  <c r="O1958" i="2"/>
  <c r="O1959" i="2" a="1"/>
  <c r="O1959" i="2" s="1"/>
  <c r="O1960" i="2" a="1"/>
  <c r="O1960" i="2"/>
  <c r="O1961" i="2" a="1"/>
  <c r="O1961" i="2"/>
  <c r="O1962" i="2" a="1"/>
  <c r="O1962" i="2" s="1"/>
  <c r="O1963" i="2" a="1"/>
  <c r="O1963" i="2" s="1"/>
  <c r="O1964" i="2" a="1"/>
  <c r="O1964" i="2" s="1"/>
  <c r="O1965" i="2" a="1"/>
  <c r="O1965" i="2"/>
  <c r="O1966" i="2" a="1"/>
  <c r="O1966" i="2" s="1"/>
  <c r="O1967" i="2" a="1"/>
  <c r="O1967" i="2" s="1"/>
  <c r="O1968" i="2" a="1"/>
  <c r="O1968" i="2" s="1"/>
  <c r="O1969" i="2" a="1"/>
  <c r="O1969" i="2"/>
  <c r="O1970" i="2" a="1"/>
  <c r="O1970" i="2" s="1"/>
  <c r="O1971" i="2" a="1"/>
  <c r="O1971" i="2" s="1"/>
  <c r="O1972" i="2" a="1"/>
  <c r="O1972" i="2" s="1"/>
  <c r="O1973" i="2" a="1"/>
  <c r="O1973" i="2" s="1"/>
  <c r="O1974" i="2" a="1"/>
  <c r="O1974" i="2"/>
  <c r="O1975" i="2" a="1"/>
  <c r="O1975" i="2" s="1"/>
  <c r="O1976" i="2" a="1"/>
  <c r="O1976" i="2" s="1"/>
  <c r="O1977" i="2" a="1"/>
  <c r="O1977" i="2" s="1"/>
  <c r="O1978" i="2" a="1"/>
  <c r="O1978" i="2"/>
  <c r="O1979" i="2" a="1"/>
  <c r="O1979" i="2" s="1"/>
  <c r="O1980" i="2" a="1"/>
  <c r="O1980" i="2" s="1"/>
  <c r="O1981" i="2" a="1"/>
  <c r="O1981" i="2" s="1"/>
  <c r="O1982" i="2" a="1"/>
  <c r="O1982" i="2"/>
  <c r="O1983" i="2" a="1"/>
  <c r="O1983" i="2" s="1"/>
  <c r="O1984" i="2" a="1"/>
  <c r="O1984" i="2"/>
  <c r="O1985" i="2" a="1"/>
  <c r="O1985" i="2" s="1"/>
  <c r="O1986" i="2" a="1"/>
  <c r="O1986" i="2" s="1"/>
  <c r="O1987" i="2" a="1"/>
  <c r="O1987" i="2" s="1"/>
  <c r="O1988" i="2" a="1"/>
  <c r="O1988" i="2"/>
  <c r="O1989" i="2" a="1"/>
  <c r="O1989" i="2" s="1"/>
  <c r="O1990" i="2" a="1"/>
  <c r="O1990" i="2"/>
  <c r="O1991" i="2" a="1"/>
  <c r="O1991" i="2" s="1"/>
  <c r="O1992" i="2" a="1"/>
  <c r="O1992" i="2" s="1"/>
  <c r="O1993" i="2" a="1"/>
  <c r="O1993" i="2" s="1"/>
  <c r="O1994" i="2" a="1"/>
  <c r="O1994" i="2" s="1"/>
  <c r="O1995" i="2" a="1"/>
  <c r="O1995" i="2" s="1"/>
  <c r="O1996" i="2" a="1"/>
  <c r="O1996" i="2"/>
  <c r="O1997" i="2" a="1"/>
  <c r="O1997" i="2" s="1"/>
  <c r="O1998" i="2" a="1"/>
  <c r="O1998" i="2" s="1"/>
  <c r="O1999" i="2" a="1"/>
  <c r="O1999" i="2" s="1"/>
  <c r="O2000" i="2" a="1"/>
  <c r="O2000" i="2" s="1"/>
  <c r="O2001" i="2" a="1"/>
  <c r="O2001" i="2"/>
  <c r="O2002" i="2" a="1"/>
  <c r="O2002" i="2"/>
  <c r="O2003" i="2" a="1"/>
  <c r="O2003" i="2" s="1"/>
  <c r="O2004" i="2" a="1"/>
  <c r="O2004" i="2"/>
  <c r="O2005" i="2" a="1"/>
  <c r="O2005" i="2"/>
  <c r="O2006" i="2" a="1"/>
  <c r="O2006" i="2" s="1"/>
  <c r="O2007" i="2" a="1"/>
  <c r="O2007" i="2" s="1"/>
  <c r="O2008" i="2" a="1"/>
  <c r="O2008" i="2" s="1"/>
  <c r="O2009" i="2" a="1"/>
  <c r="O2009" i="2" s="1"/>
  <c r="O2010" i="2" a="1"/>
  <c r="O2010" i="2" s="1"/>
  <c r="O2011" i="2" a="1"/>
  <c r="O2011" i="2" s="1"/>
  <c r="O2012" i="2" a="1"/>
  <c r="O2012" i="2" s="1"/>
  <c r="O2013" i="2" a="1"/>
  <c r="O2013" i="2"/>
  <c r="O2014" i="2" a="1"/>
  <c r="O2014" i="2"/>
  <c r="O2015" i="2" a="1"/>
  <c r="O2015" i="2" s="1"/>
  <c r="O2016" i="2" a="1"/>
  <c r="O2016" i="2"/>
  <c r="O2017" i="2" a="1"/>
  <c r="O2017" i="2" s="1"/>
  <c r="O2018" i="2" a="1"/>
  <c r="O2018" i="2" s="1"/>
  <c r="O2019" i="2" a="1"/>
  <c r="O2019" i="2" s="1"/>
  <c r="O2020" i="2" a="1"/>
  <c r="O2020" i="2"/>
  <c r="O2021" i="2" a="1"/>
  <c r="O2021" i="2" s="1"/>
  <c r="O2022" i="2" a="1"/>
  <c r="O2022" i="2"/>
  <c r="O2023" i="2" a="1"/>
  <c r="O2023" i="2" s="1"/>
  <c r="O2024" i="2" a="1"/>
  <c r="O2024" i="2"/>
  <c r="O2025" i="2" a="1"/>
  <c r="O2025" i="2"/>
  <c r="O2026" i="2" a="1"/>
  <c r="O2026" i="2" s="1"/>
  <c r="O2027" i="2" a="1"/>
  <c r="O2027" i="2" s="1"/>
  <c r="O2028" i="2" a="1"/>
  <c r="O2028" i="2"/>
  <c r="O2029" i="2" a="1"/>
  <c r="O2029" i="2"/>
  <c r="O2030" i="2" a="1"/>
  <c r="O2030" i="2" s="1"/>
  <c r="O2031" i="2" a="1"/>
  <c r="O2031" i="2" s="1"/>
  <c r="O2032" i="2" a="1"/>
  <c r="O2032" i="2" s="1"/>
  <c r="O2033" i="2" a="1"/>
  <c r="O2033" i="2"/>
  <c r="O2034" i="2" a="1"/>
  <c r="O2034" i="2" s="1"/>
  <c r="O2035" i="2" a="1"/>
  <c r="O2035" i="2" s="1"/>
  <c r="O2036" i="2" a="1"/>
  <c r="O2036" i="2"/>
  <c r="O2037" i="2" a="1"/>
  <c r="O2037" i="2" s="1"/>
  <c r="O2038" i="2" a="1"/>
  <c r="O2038" i="2"/>
  <c r="O2039" i="2" a="1"/>
  <c r="O2039" i="2" s="1"/>
  <c r="O2040" i="2" a="1"/>
  <c r="O2040" i="2" s="1"/>
  <c r="O2041" i="2" a="1"/>
  <c r="O2041" i="2" s="1"/>
  <c r="O2042" i="2" a="1"/>
  <c r="O2042" i="2"/>
  <c r="O2043" i="2" a="1"/>
  <c r="O2043" i="2" s="1"/>
  <c r="O2044" i="2" a="1"/>
  <c r="O2044" i="2" s="1"/>
  <c r="O2045" i="2" a="1"/>
  <c r="O2045" i="2" s="1"/>
  <c r="O2046" i="2" a="1"/>
  <c r="O2046" i="2" s="1"/>
  <c r="O2047" i="2" a="1"/>
  <c r="O2047" i="2" s="1"/>
  <c r="O2048" i="2" a="1"/>
  <c r="O2048" i="2"/>
  <c r="O2049" i="2" a="1"/>
  <c r="O2049" i="2" s="1"/>
  <c r="O2050" i="2" a="1"/>
  <c r="O2050" i="2" s="1"/>
  <c r="O2051" i="2" a="1"/>
  <c r="O2051" i="2" s="1"/>
  <c r="O2052" i="2" a="1"/>
  <c r="O2052" i="2" s="1"/>
  <c r="O2053" i="2" a="1"/>
  <c r="O2053" i="2" s="1"/>
  <c r="O2054" i="2" a="1"/>
  <c r="O2054" i="2"/>
  <c r="O2055" i="2" a="1"/>
  <c r="O2055" i="2" s="1"/>
  <c r="O2056" i="2" a="1"/>
  <c r="O2056" i="2"/>
  <c r="O2057" i="2" a="1"/>
  <c r="O2057" i="2" s="1"/>
  <c r="O2058" i="2" a="1"/>
  <c r="O2058" i="2" s="1"/>
  <c r="O2059" i="2" a="1"/>
  <c r="O2059" i="2" s="1"/>
  <c r="O2060" i="2" a="1"/>
  <c r="O2060" i="2"/>
  <c r="O2061" i="2" a="1"/>
  <c r="O2061" i="2" s="1"/>
  <c r="O2062" i="2" a="1"/>
  <c r="O2062" i="2" s="1"/>
  <c r="O2063" i="2" a="1"/>
  <c r="O2063" i="2" s="1"/>
  <c r="O2064" i="2" a="1"/>
  <c r="O2064" i="2" s="1"/>
  <c r="O2065" i="2" a="1"/>
  <c r="O2065" i="2" s="1"/>
  <c r="O2066" i="2" a="1"/>
  <c r="O2066" i="2"/>
  <c r="O2067" i="2" a="1"/>
  <c r="O2067" i="2" s="1"/>
  <c r="O2068" i="2" a="1"/>
  <c r="O2068" i="2"/>
  <c r="O2069" i="2" a="1"/>
  <c r="O2069" i="2"/>
  <c r="O2070" i="2" a="1"/>
  <c r="O2070" i="2"/>
  <c r="O2071" i="2" a="1"/>
  <c r="O2071" i="2" s="1"/>
  <c r="O2072" i="2" a="1"/>
  <c r="O2072" i="2" s="1"/>
  <c r="O2073" i="2" a="1"/>
  <c r="O2073" i="2" s="1"/>
  <c r="O2074" i="2" a="1"/>
  <c r="O2074" i="2" s="1"/>
  <c r="O2075" i="2" a="1"/>
  <c r="O2075" i="2" s="1"/>
  <c r="O2076" i="2" a="1"/>
  <c r="O2076" i="2" s="1"/>
  <c r="O2077" i="2" a="1"/>
  <c r="O2077" i="2"/>
  <c r="O2078" i="2" a="1"/>
  <c r="O2078" i="2"/>
  <c r="O2079" i="2" a="1"/>
  <c r="O2079" i="2" s="1"/>
  <c r="O2080" i="2" a="1"/>
  <c r="O2080" i="2"/>
  <c r="O2081" i="2" a="1"/>
  <c r="O2081" i="2" s="1"/>
  <c r="O2082" i="2" a="1"/>
  <c r="O2082" i="2" s="1"/>
  <c r="O2083" i="2" a="1"/>
  <c r="O2083" i="2" s="1"/>
  <c r="O2084" i="2" a="1"/>
  <c r="O2084" i="2"/>
  <c r="O2085" i="2" a="1"/>
  <c r="O2085" i="2" s="1"/>
  <c r="O2086" i="2" a="1"/>
  <c r="O2086" i="2" s="1"/>
  <c r="O2087" i="2" a="1"/>
  <c r="O2087" i="2"/>
  <c r="O2088" i="2" a="1"/>
  <c r="O2088" i="2" s="1"/>
  <c r="O2089" i="2" a="1"/>
  <c r="O2089" i="2" s="1"/>
  <c r="O2090" i="2" a="1"/>
  <c r="O2090" i="2" s="1"/>
  <c r="O2091" i="2" a="1"/>
  <c r="O2091" i="2"/>
  <c r="O2092" i="2" a="1"/>
  <c r="O2092" i="2"/>
  <c r="O2093" i="2" a="1"/>
  <c r="O2093" i="2" s="1"/>
  <c r="O2094" i="2" a="1"/>
  <c r="O2094" i="2" s="1"/>
  <c r="O2095" i="2" a="1"/>
  <c r="O2095" i="2"/>
  <c r="O2096" i="2" a="1"/>
  <c r="O2096" i="2"/>
  <c r="O2097" i="2" a="1"/>
  <c r="O2097" i="2" s="1"/>
  <c r="O2098" i="2" a="1"/>
  <c r="O2098" i="2" s="1"/>
  <c r="O2099" i="2" a="1"/>
  <c r="O2099" i="2" s="1"/>
  <c r="O2100" i="2" a="1"/>
  <c r="O2100" i="2"/>
  <c r="O2101" i="2" a="1"/>
  <c r="O2101" i="2" s="1"/>
  <c r="O2102" i="2" a="1"/>
  <c r="O2102" i="2" s="1"/>
  <c r="O2103" i="2" a="1"/>
  <c r="O2103" i="2"/>
  <c r="O2104" i="2" a="1"/>
  <c r="O2104" i="2" s="1"/>
  <c r="O2105" i="2" a="1"/>
  <c r="O2105" i="2" s="1"/>
  <c r="O2106" i="2" a="1"/>
  <c r="O2106" i="2" s="1"/>
  <c r="O2107" i="2" a="1"/>
  <c r="O2107" i="2"/>
  <c r="O2108" i="2" a="1"/>
  <c r="O2108" i="2"/>
  <c r="O2109" i="2" a="1"/>
  <c r="O2109" i="2" s="1"/>
  <c r="O2110" i="2" a="1"/>
  <c r="O2110" i="2" s="1"/>
  <c r="O2111" i="2" a="1"/>
  <c r="O2111" i="2"/>
  <c r="O2112" i="2" a="1"/>
  <c r="O2112" i="2"/>
  <c r="O2113" i="2" a="1"/>
  <c r="O2113" i="2" s="1"/>
  <c r="O2114" i="2" a="1"/>
  <c r="O2114" i="2" s="1"/>
  <c r="O2115" i="2" a="1"/>
  <c r="O2115" i="2" s="1"/>
  <c r="O2116" i="2" a="1"/>
  <c r="O2116" i="2"/>
  <c r="O2117" i="2" a="1"/>
  <c r="O2117" i="2" s="1"/>
  <c r="O2118" i="2" a="1"/>
  <c r="O2118" i="2" s="1"/>
  <c r="O2119" i="2" a="1"/>
  <c r="O2119" i="2"/>
  <c r="O2120" i="2" a="1"/>
  <c r="O2120" i="2" s="1"/>
  <c r="O2121" i="2" a="1"/>
  <c r="O2121" i="2" s="1"/>
  <c r="O2122" i="2" a="1"/>
  <c r="O2122" i="2" s="1"/>
  <c r="O2123" i="2" a="1"/>
  <c r="O2123" i="2"/>
  <c r="O2124" i="2" a="1"/>
  <c r="O2124" i="2"/>
  <c r="O2125" i="2" a="1"/>
  <c r="O2125" i="2" s="1"/>
  <c r="O2126" i="2" a="1"/>
  <c r="O2126" i="2" s="1"/>
  <c r="O2127" i="2" a="1"/>
  <c r="O2127" i="2"/>
  <c r="O2128" i="2" a="1"/>
  <c r="O2128" i="2"/>
  <c r="O2129" i="2" a="1"/>
  <c r="O2129" i="2" s="1"/>
  <c r="O2130" i="2" a="1"/>
  <c r="O2130" i="2" s="1"/>
  <c r="O2131" i="2" a="1"/>
  <c r="O2131" i="2" s="1"/>
  <c r="O2132" i="2" a="1"/>
  <c r="O2132" i="2"/>
  <c r="O2133" i="2" a="1"/>
  <c r="O2133" i="2" s="1"/>
  <c r="O2134" i="2" a="1"/>
  <c r="O2134" i="2" s="1"/>
  <c r="O2135" i="2" a="1"/>
  <c r="O2135" i="2"/>
  <c r="O2136" i="2" a="1"/>
  <c r="O2136" i="2" s="1"/>
  <c r="O2137" i="2" a="1"/>
  <c r="O2137" i="2" s="1"/>
  <c r="O2138" i="2" a="1"/>
  <c r="O2138" i="2" s="1"/>
  <c r="O2139" i="2" a="1"/>
  <c r="O2139" i="2"/>
  <c r="O2140" i="2" a="1"/>
  <c r="O2140" i="2"/>
  <c r="O2141" i="2" a="1"/>
  <c r="O2141" i="2" s="1"/>
  <c r="O2142" i="2" a="1"/>
  <c r="O2142" i="2" s="1"/>
  <c r="O2143" i="2" a="1"/>
  <c r="O2143" i="2"/>
  <c r="O2144" i="2" a="1"/>
  <c r="O2144" i="2"/>
  <c r="O2145" i="2" a="1"/>
  <c r="O2145" i="2" s="1"/>
  <c r="O2146" i="2" a="1"/>
  <c r="O2146" i="2" s="1"/>
  <c r="O2147" i="2" a="1"/>
  <c r="O2147" i="2" s="1"/>
  <c r="O2148" i="2" a="1"/>
  <c r="O2148" i="2"/>
  <c r="O2149" i="2" a="1"/>
  <c r="O2149" i="2" s="1"/>
  <c r="O2150" i="2" a="1"/>
  <c r="O2150" i="2" s="1"/>
  <c r="O2151" i="2" a="1"/>
  <c r="O2151" i="2"/>
  <c r="O2152" i="2" a="1"/>
  <c r="O2152" i="2" s="1"/>
  <c r="O2153" i="2" a="1"/>
  <c r="O2153" i="2" s="1"/>
  <c r="O2154" i="2" a="1"/>
  <c r="O2154" i="2" s="1"/>
  <c r="O2155" i="2" a="1"/>
  <c r="O2155" i="2"/>
  <c r="O2156" i="2" a="1"/>
  <c r="O2156" i="2"/>
  <c r="O2157" i="2" a="1"/>
  <c r="O2157" i="2" s="1"/>
  <c r="O2158" i="2" a="1"/>
  <c r="O2158" i="2" s="1"/>
  <c r="O2159" i="2" a="1"/>
  <c r="O2159" i="2"/>
  <c r="O2160" i="2" a="1"/>
  <c r="O2160" i="2"/>
  <c r="O2161" i="2" a="1"/>
  <c r="O2161" i="2" s="1"/>
  <c r="O2162" i="2" a="1"/>
  <c r="O2162" i="2" s="1"/>
  <c r="O2163" i="2" a="1"/>
  <c r="O2163" i="2" s="1"/>
  <c r="O2164" i="2" a="1"/>
  <c r="O2164" i="2"/>
  <c r="O2165" i="2" a="1"/>
  <c r="O2165" i="2" s="1"/>
  <c r="O2166" i="2" a="1"/>
  <c r="O2166" i="2" s="1"/>
  <c r="O2167" i="2" a="1"/>
  <c r="O2167" i="2"/>
  <c r="O2168" i="2" a="1"/>
  <c r="O2168" i="2" s="1"/>
  <c r="O2169" i="2" a="1"/>
  <c r="O2169" i="2" s="1"/>
  <c r="O2170" i="2" a="1"/>
  <c r="O2170" i="2" s="1"/>
  <c r="O2171" i="2" a="1"/>
  <c r="O2171" i="2"/>
  <c r="O2172" i="2" a="1"/>
  <c r="O2172" i="2"/>
  <c r="O2173" i="2" a="1"/>
  <c r="O2173" i="2" s="1"/>
  <c r="O2174" i="2" a="1"/>
  <c r="O2174" i="2" s="1"/>
  <c r="O2175" i="2" a="1"/>
  <c r="O2175" i="2"/>
  <c r="O2176" i="2" a="1"/>
  <c r="O2176" i="2"/>
  <c r="O2177" i="2" a="1"/>
  <c r="O2177" i="2" s="1"/>
  <c r="O2178" i="2" a="1"/>
  <c r="O2178" i="2" s="1"/>
  <c r="O2179" i="2" a="1"/>
  <c r="O2179" i="2" s="1"/>
  <c r="O2180" i="2" a="1"/>
  <c r="O2180" i="2"/>
  <c r="O2181" i="2" a="1"/>
  <c r="O2181" i="2" s="1"/>
  <c r="O2182" i="2" a="1"/>
  <c r="O2182" i="2" s="1"/>
  <c r="O2183" i="2" a="1"/>
  <c r="O2183" i="2"/>
  <c r="O2184" i="2" a="1"/>
  <c r="O2184" i="2" s="1"/>
  <c r="O2185" i="2" a="1"/>
  <c r="O2185" i="2" s="1"/>
  <c r="O2186" i="2" a="1"/>
  <c r="O2186" i="2" s="1"/>
  <c r="O2187" i="2" a="1"/>
  <c r="O2187" i="2"/>
  <c r="O2188" i="2" a="1"/>
  <c r="O2188" i="2"/>
  <c r="O2189" i="2" a="1"/>
  <c r="O2189" i="2" s="1"/>
  <c r="O2190" i="2" a="1"/>
  <c r="O2190" i="2" s="1"/>
  <c r="O2191" i="2" a="1"/>
  <c r="O2191" i="2"/>
  <c r="O2192" i="2" a="1"/>
  <c r="O2192" i="2"/>
  <c r="O2193" i="2" a="1"/>
  <c r="O2193" i="2" s="1"/>
  <c r="O2194" i="2" a="1"/>
  <c r="O2194" i="2" s="1"/>
  <c r="O2195" i="2" a="1"/>
  <c r="O2195" i="2" s="1"/>
  <c r="O2196" i="2" a="1"/>
  <c r="O2196" i="2"/>
  <c r="O2197" i="2" a="1"/>
  <c r="O2197" i="2" s="1"/>
  <c r="O2198" i="2" a="1"/>
  <c r="O2198" i="2" s="1"/>
  <c r="O2199" i="2" a="1"/>
  <c r="O2199" i="2"/>
  <c r="O2200" i="2" a="1"/>
  <c r="O2200" i="2" s="1"/>
  <c r="O2201" i="2" a="1"/>
  <c r="O2201" i="2" s="1"/>
  <c r="O2202" i="2" a="1"/>
  <c r="O2202" i="2" s="1"/>
  <c r="O2203" i="2" a="1"/>
  <c r="O2203" i="2"/>
  <c r="O2204" i="2" a="1"/>
  <c r="O2204" i="2"/>
  <c r="O2205" i="2" a="1"/>
  <c r="O2205" i="2" s="1"/>
  <c r="O2206" i="2" a="1"/>
  <c r="O2206" i="2" s="1"/>
  <c r="O2207" i="2" a="1"/>
  <c r="O2207" i="2"/>
  <c r="O2208" i="2" a="1"/>
  <c r="O2208" i="2"/>
  <c r="O2209" i="2" a="1"/>
  <c r="O2209" i="2" s="1"/>
  <c r="O2210" i="2" a="1"/>
  <c r="O2210" i="2" s="1"/>
  <c r="O2211" i="2" a="1"/>
  <c r="O2211" i="2" s="1"/>
  <c r="O2212" i="2" a="1"/>
  <c r="O2212" i="2"/>
  <c r="O2213" i="2" a="1"/>
  <c r="O2213" i="2" s="1"/>
  <c r="O2214" i="2" a="1"/>
  <c r="O2214" i="2" s="1"/>
  <c r="O2215" i="2" a="1"/>
  <c r="O2215" i="2"/>
  <c r="O2216" i="2" a="1"/>
  <c r="O2216" i="2" s="1"/>
  <c r="O2217" i="2" a="1"/>
  <c r="O2217" i="2" s="1"/>
  <c r="O2218" i="2" a="1"/>
  <c r="O2218" i="2" s="1"/>
  <c r="O2219" i="2" a="1"/>
  <c r="O2219" i="2"/>
  <c r="O2220" i="2" a="1"/>
  <c r="O2220" i="2"/>
  <c r="O2221" i="2" a="1"/>
  <c r="O2221" i="2" s="1"/>
  <c r="O2222" i="2" a="1"/>
  <c r="O2222" i="2" s="1"/>
  <c r="O2223" i="2" a="1"/>
  <c r="O2223" i="2"/>
  <c r="O2224" i="2" a="1"/>
  <c r="O2224" i="2"/>
  <c r="O2225" i="2" a="1"/>
  <c r="O2225" i="2" s="1"/>
  <c r="O2226" i="2" a="1"/>
  <c r="O2226" i="2" s="1"/>
  <c r="O2227" i="2" a="1"/>
  <c r="O2227" i="2" s="1"/>
  <c r="O2228" i="2" a="1"/>
  <c r="O2228" i="2"/>
  <c r="O2229" i="2" a="1"/>
  <c r="O2229" i="2" s="1"/>
  <c r="O2230" i="2" a="1"/>
  <c r="O2230" i="2" s="1"/>
  <c r="O2231" i="2" a="1"/>
  <c r="O2231" i="2"/>
  <c r="O2232" i="2" a="1"/>
  <c r="O2232" i="2" s="1"/>
  <c r="O2233" i="2" a="1"/>
  <c r="O2233" i="2" s="1"/>
  <c r="O2234" i="2" a="1"/>
  <c r="O2234" i="2" s="1"/>
  <c r="O2235" i="2" a="1"/>
  <c r="O2235" i="2"/>
  <c r="O2236" i="2" a="1"/>
  <c r="O2236" i="2"/>
  <c r="O2237" i="2" a="1"/>
  <c r="O2237" i="2" s="1"/>
  <c r="O2238" i="2" a="1"/>
  <c r="O2238" i="2" s="1"/>
  <c r="O2239" i="2" a="1"/>
  <c r="O2239" i="2"/>
  <c r="O2240" i="2" a="1"/>
  <c r="O2240" i="2"/>
  <c r="O2241" i="2" a="1"/>
  <c r="O2241" i="2" s="1"/>
  <c r="G146" i="36"/>
  <c r="F146" i="36"/>
  <c r="E146" i="36"/>
  <c r="D146" i="36"/>
  <c r="AA2" i="2" l="1"/>
  <c r="AB2" i="2" s="1" a="1"/>
  <c r="AB2" i="2" s="1"/>
  <c r="V6" i="2"/>
  <c r="O2244" i="2" a="1"/>
  <c r="O2244" i="2" s="1"/>
  <c r="P2244" i="2" a="1"/>
  <c r="P2244" i="2" s="1"/>
  <c r="Q2244" i="2" a="1"/>
  <c r="Q2244" i="2" s="1"/>
  <c r="R2244" i="2" a="1"/>
  <c r="R2244" i="2" s="1"/>
  <c r="S2244" i="2" a="1"/>
  <c r="S2244" i="2" s="1"/>
  <c r="T2244" i="2" a="1"/>
  <c r="T2244" i="2" s="1"/>
  <c r="U2244" i="2" a="1"/>
  <c r="U2244" i="2" s="1"/>
  <c r="V2244" i="2" a="1"/>
  <c r="V2244" i="2" s="1"/>
  <c r="W2244" i="2" a="1"/>
  <c r="W2244" i="2" s="1"/>
  <c r="X2244" i="2" a="1"/>
  <c r="X2244" i="2" s="1"/>
  <c r="Y2244" i="2" a="1"/>
  <c r="Y2244" i="2" s="1"/>
  <c r="Z2244" i="2" a="1"/>
  <c r="Z2244" i="2" s="1"/>
  <c r="AC2244" i="2" a="1"/>
  <c r="AC2244" i="2" s="1"/>
  <c r="AG2244" i="2" a="1"/>
  <c r="AG2244" i="2" s="1"/>
  <c r="AH2244" i="2" a="1"/>
  <c r="AH2244" i="2" s="1"/>
  <c r="AI2244" i="2" a="1"/>
  <c r="AI2244" i="2" s="1"/>
  <c r="AJ2244" i="2" a="1"/>
  <c r="AJ2244" i="2" s="1"/>
  <c r="AK2244" i="2" a="1"/>
  <c r="AK2244" i="2" s="1"/>
  <c r="AN3" i="2"/>
  <c r="AN4" i="2"/>
  <c r="AN5" i="2"/>
  <c r="AN6" i="2"/>
  <c r="AN7" i="2"/>
  <c r="AN8" i="2"/>
  <c r="AN9" i="2"/>
  <c r="AN10" i="2"/>
  <c r="AN11" i="2"/>
  <c r="AN12" i="2"/>
  <c r="AN13" i="2"/>
  <c r="AN14" i="2"/>
  <c r="AN15" i="2"/>
  <c r="AN16" i="2"/>
  <c r="AN17" i="2"/>
  <c r="AN18" i="2"/>
  <c r="AN19" i="2"/>
  <c r="AN20" i="2"/>
  <c r="AN21" i="2"/>
  <c r="AN22" i="2"/>
  <c r="AN23" i="2"/>
  <c r="AN24" i="2"/>
  <c r="AN25" i="2"/>
  <c r="AN26" i="2"/>
  <c r="AN27" i="2"/>
  <c r="AN28" i="2"/>
  <c r="AN29" i="2"/>
  <c r="AN30" i="2"/>
  <c r="AN31" i="2"/>
  <c r="AN32" i="2"/>
  <c r="AN33" i="2"/>
  <c r="AN34" i="2"/>
  <c r="AN35" i="2"/>
  <c r="AN36" i="2"/>
  <c r="AN37" i="2"/>
  <c r="AN38" i="2"/>
  <c r="AN39" i="2"/>
  <c r="AN40" i="2"/>
  <c r="AN41" i="2"/>
  <c r="AN42" i="2"/>
  <c r="AN43" i="2"/>
  <c r="AN44" i="2"/>
  <c r="AN45" i="2"/>
  <c r="AN46" i="2"/>
  <c r="AN47" i="2"/>
  <c r="AN48" i="2"/>
  <c r="AN49" i="2"/>
  <c r="AN50" i="2"/>
  <c r="AN51" i="2"/>
  <c r="AN52" i="2"/>
  <c r="AN53" i="2"/>
  <c r="AN54" i="2"/>
  <c r="AN55" i="2"/>
  <c r="AN56" i="2"/>
  <c r="AN57" i="2"/>
  <c r="AN58" i="2"/>
  <c r="AN59" i="2"/>
  <c r="AN60" i="2"/>
  <c r="AN61" i="2"/>
  <c r="AN62" i="2"/>
  <c r="AN63" i="2"/>
  <c r="AN64" i="2"/>
  <c r="AN65" i="2"/>
  <c r="AN66" i="2"/>
  <c r="AN67" i="2"/>
  <c r="AN68" i="2"/>
  <c r="AN69" i="2"/>
  <c r="AN70" i="2"/>
  <c r="AN71" i="2"/>
  <c r="AN72" i="2"/>
  <c r="AN73" i="2"/>
  <c r="AN74" i="2"/>
  <c r="AN75" i="2"/>
  <c r="AN76" i="2"/>
  <c r="AN77" i="2"/>
  <c r="AN78" i="2"/>
  <c r="AN79" i="2"/>
  <c r="AN80" i="2"/>
  <c r="AN81" i="2"/>
  <c r="AN82" i="2"/>
  <c r="AN83" i="2"/>
  <c r="AN84" i="2"/>
  <c r="AN85" i="2"/>
  <c r="AN86" i="2"/>
  <c r="AN87" i="2"/>
  <c r="AN88" i="2"/>
  <c r="AN89" i="2"/>
  <c r="AN90" i="2"/>
  <c r="AN91" i="2"/>
  <c r="AN92" i="2"/>
  <c r="AN93" i="2"/>
  <c r="AN94" i="2"/>
  <c r="AN95" i="2"/>
  <c r="AN96" i="2"/>
  <c r="AN97" i="2"/>
  <c r="AN98" i="2"/>
  <c r="AN99" i="2"/>
  <c r="AN100" i="2"/>
  <c r="AN101" i="2"/>
  <c r="AN102" i="2"/>
  <c r="AN103" i="2"/>
  <c r="AN104" i="2"/>
  <c r="AN105" i="2"/>
  <c r="AN106" i="2"/>
  <c r="AN107" i="2"/>
  <c r="AN108" i="2"/>
  <c r="AN109" i="2"/>
  <c r="AN110" i="2"/>
  <c r="AN111" i="2"/>
  <c r="AN112" i="2"/>
  <c r="AN113" i="2"/>
  <c r="AN114" i="2"/>
  <c r="AN115" i="2"/>
  <c r="AN116" i="2"/>
  <c r="AN117" i="2"/>
  <c r="AN118" i="2"/>
  <c r="AN119" i="2"/>
  <c r="AN120" i="2"/>
  <c r="AN121" i="2"/>
  <c r="AN122" i="2"/>
  <c r="AN123" i="2"/>
  <c r="AN124" i="2"/>
  <c r="AN125" i="2"/>
  <c r="AN126" i="2"/>
  <c r="AN127" i="2"/>
  <c r="AN128" i="2"/>
  <c r="AN129" i="2"/>
  <c r="AN130" i="2"/>
  <c r="AN131" i="2"/>
  <c r="AN132" i="2"/>
  <c r="AN133" i="2"/>
  <c r="AN134" i="2"/>
  <c r="AN135" i="2"/>
  <c r="AN136" i="2"/>
  <c r="AN137" i="2"/>
  <c r="AN138" i="2"/>
  <c r="AN139" i="2"/>
  <c r="AN140" i="2"/>
  <c r="AN141" i="2"/>
  <c r="AN142" i="2"/>
  <c r="AN143" i="2"/>
  <c r="AN144" i="2"/>
  <c r="AN145" i="2"/>
  <c r="AN146" i="2"/>
  <c r="AN147" i="2"/>
  <c r="AN148" i="2"/>
  <c r="AN149" i="2"/>
  <c r="AN150" i="2"/>
  <c r="AN151" i="2"/>
  <c r="AN152" i="2"/>
  <c r="AN153" i="2"/>
  <c r="AN154" i="2"/>
  <c r="AN155" i="2"/>
  <c r="AN156" i="2"/>
  <c r="AN157" i="2"/>
  <c r="AN158" i="2"/>
  <c r="AN159" i="2"/>
  <c r="AN160" i="2"/>
  <c r="AN161" i="2"/>
  <c r="AN162" i="2"/>
  <c r="AN163" i="2"/>
  <c r="AN164" i="2"/>
  <c r="AN165" i="2"/>
  <c r="AN166" i="2"/>
  <c r="AN167" i="2"/>
  <c r="AN168" i="2"/>
  <c r="AN169" i="2"/>
  <c r="AN170" i="2"/>
  <c r="AN171" i="2"/>
  <c r="AN172" i="2"/>
  <c r="AN173" i="2"/>
  <c r="AN174" i="2"/>
  <c r="AN175" i="2"/>
  <c r="AN176" i="2"/>
  <c r="AN177" i="2"/>
  <c r="AN178" i="2"/>
  <c r="AN179" i="2"/>
  <c r="AN180" i="2"/>
  <c r="AN181" i="2"/>
  <c r="AN182" i="2"/>
  <c r="AN183" i="2"/>
  <c r="AN184" i="2"/>
  <c r="AN185" i="2"/>
  <c r="AN186" i="2"/>
  <c r="AN187" i="2"/>
  <c r="AN188" i="2"/>
  <c r="AN189" i="2"/>
  <c r="AN190" i="2"/>
  <c r="AN191" i="2"/>
  <c r="AN192" i="2"/>
  <c r="AN193" i="2"/>
  <c r="AN194" i="2"/>
  <c r="AN195" i="2"/>
  <c r="AN196" i="2"/>
  <c r="AN197" i="2"/>
  <c r="AN198" i="2"/>
  <c r="AN199" i="2"/>
  <c r="AN200" i="2"/>
  <c r="AN201" i="2"/>
  <c r="AN202" i="2"/>
  <c r="AN203" i="2"/>
  <c r="AN204" i="2"/>
  <c r="AN205" i="2"/>
  <c r="AN206" i="2"/>
  <c r="AN207" i="2"/>
  <c r="AN208" i="2"/>
  <c r="AN209" i="2"/>
  <c r="AN210" i="2"/>
  <c r="AN211" i="2"/>
  <c r="AN212" i="2"/>
  <c r="AN213" i="2"/>
  <c r="AN214" i="2"/>
  <c r="AN215" i="2"/>
  <c r="AN216" i="2"/>
  <c r="AN217" i="2"/>
  <c r="AN218" i="2"/>
  <c r="AN219" i="2"/>
  <c r="AN220" i="2"/>
  <c r="AN221" i="2"/>
  <c r="AN222" i="2"/>
  <c r="AN223" i="2"/>
  <c r="AN224" i="2"/>
  <c r="AN225" i="2"/>
  <c r="AN226" i="2"/>
  <c r="AN227" i="2"/>
  <c r="AN228" i="2"/>
  <c r="AN229" i="2"/>
  <c r="AN230" i="2"/>
  <c r="AN231" i="2"/>
  <c r="AN232" i="2"/>
  <c r="AN233" i="2"/>
  <c r="AN234" i="2"/>
  <c r="AN235" i="2"/>
  <c r="AN236" i="2"/>
  <c r="AN237" i="2"/>
  <c r="AN238" i="2"/>
  <c r="AN239" i="2"/>
  <c r="AN240" i="2"/>
  <c r="AN241" i="2"/>
  <c r="AN242" i="2"/>
  <c r="AN243" i="2"/>
  <c r="AN244" i="2"/>
  <c r="AN245" i="2"/>
  <c r="AN246" i="2"/>
  <c r="AN247" i="2"/>
  <c r="AN248" i="2"/>
  <c r="AN249" i="2"/>
  <c r="AN250" i="2"/>
  <c r="AN251" i="2"/>
  <c r="AN252" i="2"/>
  <c r="AN253" i="2"/>
  <c r="AN254" i="2"/>
  <c r="AN255" i="2"/>
  <c r="AN256" i="2"/>
  <c r="AN257" i="2"/>
  <c r="AN258" i="2"/>
  <c r="AN259" i="2"/>
  <c r="AN260" i="2"/>
  <c r="AN261" i="2"/>
  <c r="AN262" i="2"/>
  <c r="AN263" i="2"/>
  <c r="AN264" i="2"/>
  <c r="AN265" i="2"/>
  <c r="AN266" i="2"/>
  <c r="AN267" i="2"/>
  <c r="AN268" i="2"/>
  <c r="AN269" i="2"/>
  <c r="AN270" i="2"/>
  <c r="AN271" i="2"/>
  <c r="AN272" i="2"/>
  <c r="AN273" i="2"/>
  <c r="AN274" i="2"/>
  <c r="AN275" i="2"/>
  <c r="AN276" i="2"/>
  <c r="AN277" i="2"/>
  <c r="AN278" i="2"/>
  <c r="AN279" i="2"/>
  <c r="AN280" i="2"/>
  <c r="AN281" i="2"/>
  <c r="AN282" i="2"/>
  <c r="AN283" i="2"/>
  <c r="AN284" i="2"/>
  <c r="AN285" i="2"/>
  <c r="AN286" i="2"/>
  <c r="AN287" i="2"/>
  <c r="AN288" i="2"/>
  <c r="AN289" i="2"/>
  <c r="AN290" i="2"/>
  <c r="AN291" i="2"/>
  <c r="AN292" i="2"/>
  <c r="AN293" i="2"/>
  <c r="AN294" i="2"/>
  <c r="AN295" i="2"/>
  <c r="AN296" i="2"/>
  <c r="AN297" i="2"/>
  <c r="AN298" i="2"/>
  <c r="AN299" i="2"/>
  <c r="AN300" i="2"/>
  <c r="AN301" i="2"/>
  <c r="AN302" i="2"/>
  <c r="AN303" i="2"/>
  <c r="AN304" i="2"/>
  <c r="AN305" i="2"/>
  <c r="AN306" i="2"/>
  <c r="AN307" i="2"/>
  <c r="AN308" i="2"/>
  <c r="AN309" i="2"/>
  <c r="AN310" i="2"/>
  <c r="AN311" i="2"/>
  <c r="AN312" i="2"/>
  <c r="AN313" i="2"/>
  <c r="AN314" i="2"/>
  <c r="AN315" i="2"/>
  <c r="AN316" i="2"/>
  <c r="AN317" i="2"/>
  <c r="AN318" i="2"/>
  <c r="AN319" i="2"/>
  <c r="AN320" i="2"/>
  <c r="AN321" i="2"/>
  <c r="AN322" i="2"/>
  <c r="AN323" i="2"/>
  <c r="AN324" i="2"/>
  <c r="AN325" i="2"/>
  <c r="AN326" i="2"/>
  <c r="AN327" i="2"/>
  <c r="AN328" i="2"/>
  <c r="AN329" i="2"/>
  <c r="AN330" i="2"/>
  <c r="AN331" i="2"/>
  <c r="AN332" i="2"/>
  <c r="AN333" i="2"/>
  <c r="AN334" i="2"/>
  <c r="AN335" i="2"/>
  <c r="AN336" i="2"/>
  <c r="AN337" i="2"/>
  <c r="AN338" i="2"/>
  <c r="AN339" i="2"/>
  <c r="AN340" i="2"/>
  <c r="AN341" i="2"/>
  <c r="AN342" i="2"/>
  <c r="AN343" i="2"/>
  <c r="AN344" i="2"/>
  <c r="AN345" i="2"/>
  <c r="AN346" i="2"/>
  <c r="AN347" i="2"/>
  <c r="AN348" i="2"/>
  <c r="AN349" i="2"/>
  <c r="AN350" i="2"/>
  <c r="AN351" i="2"/>
  <c r="AN352" i="2"/>
  <c r="AN353" i="2"/>
  <c r="AN354" i="2"/>
  <c r="AN355" i="2"/>
  <c r="AN356" i="2"/>
  <c r="AN357" i="2"/>
  <c r="AN358" i="2"/>
  <c r="AN359" i="2"/>
  <c r="AN360" i="2"/>
  <c r="AN361" i="2"/>
  <c r="AN362" i="2"/>
  <c r="AN363" i="2"/>
  <c r="AN364" i="2"/>
  <c r="AN365" i="2"/>
  <c r="AN366" i="2"/>
  <c r="AN367" i="2"/>
  <c r="AN368" i="2"/>
  <c r="AN369" i="2"/>
  <c r="AN370" i="2"/>
  <c r="AN371" i="2"/>
  <c r="AN372" i="2"/>
  <c r="AN373" i="2"/>
  <c r="AN374" i="2"/>
  <c r="AN375" i="2"/>
  <c r="AN376" i="2"/>
  <c r="AN377" i="2"/>
  <c r="AN378" i="2"/>
  <c r="AN379" i="2"/>
  <c r="AN380" i="2"/>
  <c r="AN381" i="2"/>
  <c r="AN382" i="2"/>
  <c r="AN383" i="2"/>
  <c r="AN384" i="2"/>
  <c r="AN385" i="2"/>
  <c r="AN386" i="2"/>
  <c r="AN387" i="2"/>
  <c r="AN388" i="2"/>
  <c r="AN389" i="2"/>
  <c r="AN390" i="2"/>
  <c r="AN391" i="2"/>
  <c r="AN392" i="2"/>
  <c r="AN393" i="2"/>
  <c r="AN394" i="2"/>
  <c r="AN395" i="2"/>
  <c r="AN396" i="2"/>
  <c r="AN397" i="2"/>
  <c r="AN398" i="2"/>
  <c r="AN399" i="2"/>
  <c r="AN400" i="2"/>
  <c r="AN401" i="2"/>
  <c r="AN402" i="2"/>
  <c r="AN403" i="2"/>
  <c r="AN404" i="2"/>
  <c r="AN405" i="2"/>
  <c r="AN406" i="2"/>
  <c r="AN407" i="2"/>
  <c r="AN408" i="2"/>
  <c r="AN409" i="2"/>
  <c r="AN410" i="2"/>
  <c r="AN411" i="2"/>
  <c r="AN412" i="2"/>
  <c r="AN413" i="2"/>
  <c r="AN414" i="2"/>
  <c r="AN415" i="2"/>
  <c r="AN416" i="2"/>
  <c r="AN417" i="2"/>
  <c r="AN418" i="2"/>
  <c r="AN419" i="2"/>
  <c r="AN420" i="2"/>
  <c r="AN421" i="2"/>
  <c r="AN422" i="2"/>
  <c r="AN423" i="2"/>
  <c r="AN424" i="2"/>
  <c r="AN425" i="2"/>
  <c r="AN426" i="2"/>
  <c r="AN427" i="2"/>
  <c r="AN428" i="2"/>
  <c r="AN429" i="2"/>
  <c r="AN430" i="2"/>
  <c r="AN431" i="2"/>
  <c r="AN432" i="2"/>
  <c r="AN433" i="2"/>
  <c r="AN434" i="2"/>
  <c r="AN435" i="2"/>
  <c r="AN436" i="2"/>
  <c r="AN437" i="2"/>
  <c r="AN438" i="2"/>
  <c r="AN439" i="2"/>
  <c r="AN440" i="2"/>
  <c r="AN441" i="2"/>
  <c r="AN442" i="2"/>
  <c r="AN443" i="2"/>
  <c r="AN444" i="2"/>
  <c r="AN445" i="2"/>
  <c r="AN446" i="2"/>
  <c r="AN447" i="2"/>
  <c r="AN448" i="2"/>
  <c r="AN449" i="2"/>
  <c r="AN450" i="2"/>
  <c r="AN451" i="2"/>
  <c r="AN452" i="2"/>
  <c r="AN453" i="2"/>
  <c r="AN454" i="2"/>
  <c r="AN455" i="2"/>
  <c r="AN456" i="2"/>
  <c r="AN457" i="2"/>
  <c r="AN458" i="2"/>
  <c r="AN459" i="2"/>
  <c r="AN460" i="2"/>
  <c r="AN461" i="2"/>
  <c r="AN462" i="2"/>
  <c r="AN463" i="2"/>
  <c r="AN464" i="2"/>
  <c r="AN465" i="2"/>
  <c r="AN466" i="2"/>
  <c r="AN467" i="2"/>
  <c r="AN468" i="2"/>
  <c r="AN469" i="2"/>
  <c r="AN470" i="2"/>
  <c r="AN471" i="2"/>
  <c r="AN472" i="2"/>
  <c r="AN473" i="2"/>
  <c r="AN474" i="2"/>
  <c r="AN475" i="2"/>
  <c r="AN476" i="2"/>
  <c r="AN477" i="2"/>
  <c r="AN478" i="2"/>
  <c r="AN479" i="2"/>
  <c r="AN480" i="2"/>
  <c r="AN481" i="2"/>
  <c r="AN482" i="2"/>
  <c r="AN483" i="2"/>
  <c r="AN484" i="2"/>
  <c r="AN485" i="2"/>
  <c r="AN486" i="2"/>
  <c r="AN487" i="2"/>
  <c r="AN488" i="2"/>
  <c r="AN489" i="2"/>
  <c r="AN490" i="2"/>
  <c r="AN491" i="2"/>
  <c r="AN492" i="2"/>
  <c r="AN493" i="2"/>
  <c r="AN494" i="2"/>
  <c r="AN495" i="2"/>
  <c r="AN496" i="2"/>
  <c r="AN497" i="2"/>
  <c r="AN498" i="2"/>
  <c r="AN499" i="2"/>
  <c r="AN500" i="2"/>
  <c r="AN501" i="2"/>
  <c r="AN502" i="2"/>
  <c r="AN503" i="2"/>
  <c r="AN504" i="2"/>
  <c r="AN505" i="2"/>
  <c r="AN506" i="2"/>
  <c r="AN507" i="2"/>
  <c r="AN508" i="2"/>
  <c r="AN509" i="2"/>
  <c r="AN510" i="2"/>
  <c r="AN511" i="2"/>
  <c r="AN512" i="2"/>
  <c r="AN513" i="2"/>
  <c r="AN514" i="2"/>
  <c r="AN515" i="2"/>
  <c r="AN516" i="2"/>
  <c r="AN517" i="2"/>
  <c r="AN518" i="2"/>
  <c r="AN519" i="2"/>
  <c r="AN520" i="2"/>
  <c r="AN521" i="2"/>
  <c r="AN522" i="2"/>
  <c r="AN523" i="2"/>
  <c r="AN524" i="2"/>
  <c r="AN525" i="2"/>
  <c r="AN526" i="2"/>
  <c r="AN527" i="2"/>
  <c r="AN528" i="2"/>
  <c r="AN529" i="2"/>
  <c r="AN530" i="2"/>
  <c r="AN531" i="2"/>
  <c r="AN532" i="2"/>
  <c r="AN533" i="2"/>
  <c r="AN534" i="2"/>
  <c r="AN535" i="2"/>
  <c r="AN536" i="2"/>
  <c r="AN537" i="2"/>
  <c r="AN538" i="2"/>
  <c r="AN539" i="2"/>
  <c r="AN540" i="2"/>
  <c r="AN541" i="2"/>
  <c r="AN542" i="2"/>
  <c r="AN543" i="2"/>
  <c r="AN544" i="2"/>
  <c r="AN545" i="2"/>
  <c r="AN546" i="2"/>
  <c r="AN547" i="2"/>
  <c r="AN548" i="2"/>
  <c r="AN549" i="2"/>
  <c r="AN550" i="2"/>
  <c r="AN551" i="2"/>
  <c r="AN552" i="2"/>
  <c r="AN553" i="2"/>
  <c r="AN554" i="2"/>
  <c r="AN555" i="2"/>
  <c r="AN556" i="2"/>
  <c r="AN557" i="2"/>
  <c r="AN558" i="2"/>
  <c r="AN559" i="2"/>
  <c r="AN560" i="2"/>
  <c r="AN561" i="2"/>
  <c r="AN562" i="2"/>
  <c r="AN563" i="2"/>
  <c r="AN564" i="2"/>
  <c r="AN565" i="2"/>
  <c r="AN566" i="2"/>
  <c r="AN567" i="2"/>
  <c r="AN568" i="2"/>
  <c r="AN569" i="2"/>
  <c r="AN570" i="2"/>
  <c r="AN571" i="2"/>
  <c r="AN572" i="2"/>
  <c r="AN573" i="2"/>
  <c r="AN574" i="2"/>
  <c r="AN575" i="2"/>
  <c r="AN576" i="2"/>
  <c r="AN577" i="2"/>
  <c r="AN578" i="2"/>
  <c r="AN579" i="2"/>
  <c r="AN580" i="2"/>
  <c r="AN581" i="2"/>
  <c r="AN582" i="2"/>
  <c r="AN583" i="2"/>
  <c r="AN584" i="2"/>
  <c r="AN585" i="2"/>
  <c r="AN586" i="2"/>
  <c r="AN587" i="2"/>
  <c r="AN588" i="2"/>
  <c r="AN589" i="2"/>
  <c r="AN590" i="2"/>
  <c r="AN591" i="2"/>
  <c r="AN592" i="2"/>
  <c r="AN593" i="2"/>
  <c r="AN594" i="2"/>
  <c r="AN595" i="2"/>
  <c r="AN596" i="2"/>
  <c r="AN597" i="2"/>
  <c r="AN598" i="2"/>
  <c r="AN599" i="2"/>
  <c r="AN600" i="2"/>
  <c r="AN601" i="2"/>
  <c r="AN602" i="2"/>
  <c r="AN603" i="2"/>
  <c r="AN604" i="2"/>
  <c r="AN605" i="2"/>
  <c r="AN606" i="2"/>
  <c r="AN607" i="2"/>
  <c r="AN608" i="2"/>
  <c r="AN609" i="2"/>
  <c r="AN610" i="2"/>
  <c r="AN611" i="2"/>
  <c r="AN612" i="2"/>
  <c r="AN613" i="2"/>
  <c r="AN614" i="2"/>
  <c r="AN615" i="2"/>
  <c r="AN616" i="2"/>
  <c r="AN617" i="2"/>
  <c r="AN618" i="2"/>
  <c r="AN619" i="2"/>
  <c r="AN620" i="2"/>
  <c r="AN621" i="2"/>
  <c r="AN622" i="2"/>
  <c r="AN623" i="2"/>
  <c r="AN624" i="2"/>
  <c r="AN625" i="2"/>
  <c r="AN626" i="2"/>
  <c r="AN627" i="2"/>
  <c r="AN628" i="2"/>
  <c r="AN629" i="2"/>
  <c r="AN630" i="2"/>
  <c r="AN631" i="2"/>
  <c r="AN632" i="2"/>
  <c r="AN633" i="2"/>
  <c r="AN634" i="2"/>
  <c r="AN635" i="2"/>
  <c r="AN636" i="2"/>
  <c r="AN637" i="2"/>
  <c r="AN638" i="2"/>
  <c r="AN639" i="2"/>
  <c r="AN640" i="2"/>
  <c r="AN641" i="2"/>
  <c r="AN642" i="2"/>
  <c r="AN643" i="2"/>
  <c r="AN644" i="2"/>
  <c r="AN645" i="2"/>
  <c r="AN646" i="2"/>
  <c r="AN647" i="2"/>
  <c r="AN648" i="2"/>
  <c r="AN649" i="2"/>
  <c r="AN650" i="2"/>
  <c r="AN651" i="2"/>
  <c r="AN652" i="2"/>
  <c r="AN653" i="2"/>
  <c r="AN654" i="2"/>
  <c r="AN655" i="2"/>
  <c r="AN656" i="2"/>
  <c r="AN657" i="2"/>
  <c r="AN658" i="2"/>
  <c r="AN659" i="2"/>
  <c r="AN660" i="2"/>
  <c r="AN661" i="2"/>
  <c r="AN662" i="2"/>
  <c r="AN663" i="2"/>
  <c r="AN664" i="2"/>
  <c r="AN665" i="2"/>
  <c r="AN666" i="2"/>
  <c r="AN667" i="2"/>
  <c r="AN668" i="2"/>
  <c r="AN669" i="2"/>
  <c r="AN670" i="2"/>
  <c r="AN671" i="2"/>
  <c r="AN672" i="2"/>
  <c r="AN673" i="2"/>
  <c r="AN674" i="2"/>
  <c r="AN675" i="2"/>
  <c r="AN676" i="2"/>
  <c r="AN677" i="2"/>
  <c r="AN678" i="2"/>
  <c r="AN679" i="2"/>
  <c r="AN680" i="2"/>
  <c r="AN681" i="2"/>
  <c r="AN682" i="2"/>
  <c r="AN683" i="2"/>
  <c r="AN684" i="2"/>
  <c r="AN685" i="2"/>
  <c r="AN686" i="2"/>
  <c r="AN687" i="2"/>
  <c r="AN688" i="2"/>
  <c r="AN689" i="2"/>
  <c r="AN690" i="2"/>
  <c r="AN691" i="2"/>
  <c r="AN692" i="2"/>
  <c r="AN693" i="2"/>
  <c r="AN694" i="2"/>
  <c r="AN695" i="2"/>
  <c r="AN696" i="2"/>
  <c r="AN697" i="2"/>
  <c r="AN698" i="2"/>
  <c r="AN699" i="2"/>
  <c r="AN700" i="2"/>
  <c r="AN701" i="2"/>
  <c r="AN702" i="2"/>
  <c r="AN703" i="2"/>
  <c r="AN704" i="2"/>
  <c r="AN705" i="2"/>
  <c r="AN706" i="2"/>
  <c r="AN707" i="2"/>
  <c r="AN708" i="2"/>
  <c r="AN709" i="2"/>
  <c r="AN710" i="2"/>
  <c r="AN711" i="2"/>
  <c r="AN712" i="2"/>
  <c r="AN713" i="2"/>
  <c r="AN714" i="2"/>
  <c r="AN715" i="2"/>
  <c r="AN716" i="2"/>
  <c r="AN717" i="2"/>
  <c r="AN718" i="2"/>
  <c r="AN719" i="2"/>
  <c r="AN720" i="2"/>
  <c r="AN721" i="2"/>
  <c r="AN722" i="2"/>
  <c r="AN723" i="2"/>
  <c r="AN724" i="2"/>
  <c r="AN725" i="2"/>
  <c r="AN726" i="2"/>
  <c r="AN727" i="2"/>
  <c r="AN728" i="2"/>
  <c r="AN729" i="2"/>
  <c r="AN730" i="2"/>
  <c r="AN731" i="2"/>
  <c r="AN732" i="2"/>
  <c r="AN733" i="2"/>
  <c r="AN734" i="2"/>
  <c r="AN735" i="2"/>
  <c r="AN736" i="2"/>
  <c r="AN737" i="2"/>
  <c r="AN738" i="2"/>
  <c r="AN739" i="2"/>
  <c r="AN740" i="2"/>
  <c r="AN741" i="2"/>
  <c r="AN742" i="2"/>
  <c r="AN743" i="2"/>
  <c r="AN744" i="2"/>
  <c r="AN745" i="2"/>
  <c r="AN746" i="2"/>
  <c r="AN747" i="2"/>
  <c r="AN748" i="2"/>
  <c r="AN749" i="2"/>
  <c r="AN750" i="2"/>
  <c r="AN751" i="2"/>
  <c r="AN752" i="2"/>
  <c r="AN753" i="2"/>
  <c r="AN754" i="2"/>
  <c r="AN755" i="2"/>
  <c r="AN756" i="2"/>
  <c r="AN757" i="2"/>
  <c r="AN758" i="2"/>
  <c r="AN759" i="2"/>
  <c r="AN760" i="2"/>
  <c r="AN761" i="2"/>
  <c r="AN762" i="2"/>
  <c r="AN763" i="2"/>
  <c r="AN764" i="2"/>
  <c r="AN765" i="2"/>
  <c r="AN766" i="2"/>
  <c r="AN767" i="2"/>
  <c r="AN768" i="2"/>
  <c r="AN769" i="2"/>
  <c r="AN770" i="2"/>
  <c r="AN771" i="2"/>
  <c r="AN772" i="2"/>
  <c r="AN773" i="2"/>
  <c r="AN774" i="2"/>
  <c r="AN775" i="2"/>
  <c r="AN776" i="2"/>
  <c r="AN777" i="2"/>
  <c r="AN778" i="2"/>
  <c r="AN779" i="2"/>
  <c r="AN780" i="2"/>
  <c r="AN781" i="2"/>
  <c r="AN782" i="2"/>
  <c r="AN783" i="2"/>
  <c r="AN784" i="2"/>
  <c r="AN785" i="2"/>
  <c r="AN786" i="2"/>
  <c r="AN787" i="2"/>
  <c r="AN788" i="2"/>
  <c r="AN789" i="2"/>
  <c r="AN790" i="2"/>
  <c r="AN791" i="2"/>
  <c r="AN792" i="2"/>
  <c r="AN793" i="2"/>
  <c r="AN794" i="2"/>
  <c r="AN795" i="2"/>
  <c r="AN796" i="2"/>
  <c r="AN797" i="2"/>
  <c r="AN798" i="2"/>
  <c r="AN799" i="2"/>
  <c r="AN800" i="2"/>
  <c r="AN801" i="2"/>
  <c r="AN802" i="2"/>
  <c r="AN803" i="2"/>
  <c r="AN804" i="2"/>
  <c r="AN805" i="2"/>
  <c r="AN806" i="2"/>
  <c r="AN807" i="2"/>
  <c r="AN808" i="2"/>
  <c r="AN809" i="2"/>
  <c r="AN810" i="2"/>
  <c r="AN811" i="2"/>
  <c r="AN812" i="2"/>
  <c r="AN813" i="2"/>
  <c r="AN814" i="2"/>
  <c r="AN815" i="2"/>
  <c r="AN816" i="2"/>
  <c r="AN817" i="2"/>
  <c r="AN818" i="2"/>
  <c r="AN819" i="2"/>
  <c r="AN820" i="2"/>
  <c r="AN821" i="2"/>
  <c r="AN822" i="2"/>
  <c r="AN823" i="2"/>
  <c r="AN824" i="2"/>
  <c r="AN825" i="2"/>
  <c r="AN826" i="2"/>
  <c r="AN827" i="2"/>
  <c r="AN828" i="2"/>
  <c r="AN829" i="2"/>
  <c r="AN830" i="2"/>
  <c r="AN831" i="2"/>
  <c r="AN832" i="2"/>
  <c r="AN833" i="2"/>
  <c r="AN834" i="2"/>
  <c r="AN835" i="2"/>
  <c r="AN836" i="2"/>
  <c r="AN837" i="2"/>
  <c r="AN838" i="2"/>
  <c r="AN839" i="2"/>
  <c r="AN840" i="2"/>
  <c r="AN841" i="2"/>
  <c r="AN842" i="2"/>
  <c r="AN843" i="2"/>
  <c r="AN844" i="2"/>
  <c r="AN845" i="2"/>
  <c r="AN846" i="2"/>
  <c r="AN847" i="2"/>
  <c r="AN848" i="2"/>
  <c r="AN849" i="2"/>
  <c r="AN850" i="2"/>
  <c r="AN851" i="2"/>
  <c r="AN852" i="2"/>
  <c r="AN853" i="2"/>
  <c r="AN854" i="2"/>
  <c r="AN855" i="2"/>
  <c r="AN856" i="2"/>
  <c r="AN857" i="2"/>
  <c r="AN858" i="2"/>
  <c r="AN859" i="2"/>
  <c r="AN860" i="2"/>
  <c r="AN861" i="2"/>
  <c r="AN862" i="2"/>
  <c r="AN863" i="2"/>
  <c r="AN864" i="2"/>
  <c r="AN865" i="2"/>
  <c r="AN866" i="2"/>
  <c r="AN867" i="2"/>
  <c r="AN868" i="2"/>
  <c r="AN869" i="2"/>
  <c r="AN870" i="2"/>
  <c r="AN871" i="2"/>
  <c r="AN872" i="2"/>
  <c r="AN873" i="2"/>
  <c r="AN874" i="2"/>
  <c r="AN875" i="2"/>
  <c r="AN876" i="2"/>
  <c r="AN877" i="2"/>
  <c r="AN878" i="2"/>
  <c r="AN879" i="2"/>
  <c r="AN880" i="2"/>
  <c r="AN881" i="2"/>
  <c r="AN882" i="2"/>
  <c r="AN883" i="2"/>
  <c r="AN884" i="2"/>
  <c r="AN885" i="2"/>
  <c r="AN886" i="2"/>
  <c r="AN887" i="2"/>
  <c r="AN888" i="2"/>
  <c r="AN889" i="2"/>
  <c r="AN890" i="2"/>
  <c r="AN891" i="2"/>
  <c r="AN892" i="2"/>
  <c r="AN893" i="2"/>
  <c r="AN894" i="2"/>
  <c r="AN895" i="2"/>
  <c r="AN896" i="2"/>
  <c r="AN897" i="2"/>
  <c r="AN898" i="2"/>
  <c r="AN899" i="2"/>
  <c r="AN900" i="2"/>
  <c r="AN901" i="2"/>
  <c r="AN902" i="2"/>
  <c r="AN903" i="2"/>
  <c r="AN904" i="2"/>
  <c r="AN905" i="2"/>
  <c r="AN906" i="2"/>
  <c r="AN907" i="2"/>
  <c r="AN908" i="2"/>
  <c r="AN909" i="2"/>
  <c r="AN910" i="2"/>
  <c r="AN911" i="2"/>
  <c r="AN912" i="2"/>
  <c r="AN913" i="2"/>
  <c r="AN914" i="2"/>
  <c r="AN915" i="2"/>
  <c r="AN916" i="2"/>
  <c r="AN917" i="2"/>
  <c r="AN918" i="2"/>
  <c r="AN919" i="2"/>
  <c r="AN920" i="2"/>
  <c r="AN921" i="2"/>
  <c r="AN922" i="2"/>
  <c r="AN923" i="2"/>
  <c r="AN924" i="2"/>
  <c r="AN925" i="2"/>
  <c r="AN926" i="2"/>
  <c r="AN927" i="2"/>
  <c r="AN928" i="2"/>
  <c r="AN929" i="2"/>
  <c r="AN930" i="2"/>
  <c r="AN931" i="2"/>
  <c r="AN932" i="2"/>
  <c r="AN933" i="2"/>
  <c r="AN934" i="2"/>
  <c r="AN935" i="2"/>
  <c r="AN936" i="2"/>
  <c r="AN937" i="2"/>
  <c r="AN938" i="2"/>
  <c r="AN939" i="2"/>
  <c r="AN940" i="2"/>
  <c r="AN941" i="2"/>
  <c r="AN942" i="2"/>
  <c r="AN943" i="2"/>
  <c r="AN944" i="2"/>
  <c r="AN945" i="2"/>
  <c r="AN946" i="2"/>
  <c r="AN947" i="2"/>
  <c r="AN948" i="2"/>
  <c r="AN949" i="2"/>
  <c r="AN950" i="2"/>
  <c r="AN951" i="2"/>
  <c r="AN952" i="2"/>
  <c r="AN953" i="2"/>
  <c r="AN954" i="2"/>
  <c r="AN955" i="2"/>
  <c r="AN956" i="2"/>
  <c r="AN957" i="2"/>
  <c r="AN958" i="2"/>
  <c r="AN959" i="2"/>
  <c r="AN960" i="2"/>
  <c r="AN961" i="2"/>
  <c r="AN962" i="2"/>
  <c r="AN963" i="2"/>
  <c r="AN964" i="2"/>
  <c r="AN965" i="2"/>
  <c r="AN966" i="2"/>
  <c r="AN967" i="2"/>
  <c r="AN968" i="2"/>
  <c r="AN969" i="2"/>
  <c r="AN970" i="2"/>
  <c r="AN971" i="2"/>
  <c r="AN972" i="2"/>
  <c r="AN973" i="2"/>
  <c r="AN974" i="2"/>
  <c r="AN975" i="2"/>
  <c r="AN976" i="2"/>
  <c r="AN977" i="2"/>
  <c r="AN978" i="2"/>
  <c r="AN979" i="2"/>
  <c r="AN980" i="2"/>
  <c r="AN981" i="2"/>
  <c r="AN982" i="2"/>
  <c r="AN983" i="2"/>
  <c r="AN984" i="2"/>
  <c r="AN985" i="2"/>
  <c r="AN986" i="2"/>
  <c r="AN987" i="2"/>
  <c r="AN988" i="2"/>
  <c r="AN989" i="2"/>
  <c r="AN990" i="2"/>
  <c r="AN991" i="2"/>
  <c r="AN992" i="2"/>
  <c r="AN993" i="2"/>
  <c r="AN994" i="2"/>
  <c r="AN995" i="2"/>
  <c r="AN996" i="2"/>
  <c r="AN997" i="2"/>
  <c r="AN998" i="2"/>
  <c r="AN999" i="2"/>
  <c r="AN1000" i="2"/>
  <c r="AN1001" i="2"/>
  <c r="AN1002" i="2"/>
  <c r="AN1003" i="2"/>
  <c r="AN1004" i="2"/>
  <c r="AN1005" i="2"/>
  <c r="AN1006" i="2"/>
  <c r="AN1007" i="2"/>
  <c r="AN1008" i="2"/>
  <c r="AN1009" i="2"/>
  <c r="AN1010" i="2"/>
  <c r="AN1011" i="2"/>
  <c r="AN1012" i="2"/>
  <c r="AN1013" i="2"/>
  <c r="AN1014" i="2"/>
  <c r="AN1015" i="2"/>
  <c r="AN1016" i="2"/>
  <c r="AN1017" i="2"/>
  <c r="AN1018" i="2"/>
  <c r="AN1019" i="2"/>
  <c r="AN1020" i="2"/>
  <c r="AN1021" i="2"/>
  <c r="AN1022" i="2"/>
  <c r="AN1023" i="2"/>
  <c r="AN1024" i="2"/>
  <c r="AN1025" i="2"/>
  <c r="AN1026" i="2"/>
  <c r="AN1027" i="2"/>
  <c r="AN1028" i="2"/>
  <c r="AN1029" i="2"/>
  <c r="AN1030" i="2"/>
  <c r="AN1031" i="2"/>
  <c r="AN1032" i="2"/>
  <c r="AN1033" i="2"/>
  <c r="AN1034" i="2"/>
  <c r="AN1035" i="2"/>
  <c r="AN1036" i="2"/>
  <c r="AN1037" i="2"/>
  <c r="AN1038" i="2"/>
  <c r="AN1039" i="2"/>
  <c r="AN1040" i="2"/>
  <c r="AN1041" i="2"/>
  <c r="AN1042" i="2"/>
  <c r="AN1043" i="2"/>
  <c r="AN1044" i="2"/>
  <c r="AN1045" i="2"/>
  <c r="AN1046" i="2"/>
  <c r="AN1047" i="2"/>
  <c r="AN1048" i="2"/>
  <c r="AN1049" i="2"/>
  <c r="AN1050" i="2"/>
  <c r="AN1051" i="2"/>
  <c r="AN1052" i="2"/>
  <c r="AN1053" i="2"/>
  <c r="AN1054" i="2"/>
  <c r="AN1055" i="2"/>
  <c r="AN1056" i="2"/>
  <c r="AN1057" i="2"/>
  <c r="AN1058" i="2"/>
  <c r="AN1059" i="2"/>
  <c r="AN1060" i="2"/>
  <c r="AN1061" i="2"/>
  <c r="AN1062" i="2"/>
  <c r="AN1063" i="2"/>
  <c r="AN1064" i="2"/>
  <c r="AN1065" i="2"/>
  <c r="AN1066" i="2"/>
  <c r="AN1067" i="2"/>
  <c r="AN1068" i="2"/>
  <c r="AN1069" i="2"/>
  <c r="AN1070" i="2"/>
  <c r="AN1071" i="2"/>
  <c r="AN1072" i="2"/>
  <c r="AN1073" i="2"/>
  <c r="AN1074" i="2"/>
  <c r="AN1075" i="2"/>
  <c r="AN1076" i="2"/>
  <c r="AN1077" i="2"/>
  <c r="AN1078" i="2"/>
  <c r="AN1079" i="2"/>
  <c r="AN1080" i="2"/>
  <c r="AN1081" i="2"/>
  <c r="AN1082" i="2"/>
  <c r="AN1083" i="2"/>
  <c r="AN1084" i="2"/>
  <c r="AN1085" i="2"/>
  <c r="AN1086" i="2"/>
  <c r="AN1087" i="2"/>
  <c r="AN1088" i="2"/>
  <c r="AN1089" i="2"/>
  <c r="AN1090" i="2"/>
  <c r="AN1091" i="2"/>
  <c r="AN1092" i="2"/>
  <c r="AN1093" i="2"/>
  <c r="AN1094" i="2"/>
  <c r="AN1095" i="2"/>
  <c r="AN1096" i="2"/>
  <c r="AN1097" i="2"/>
  <c r="AN1098" i="2"/>
  <c r="AN1099" i="2"/>
  <c r="AN1100" i="2"/>
  <c r="AN1101" i="2"/>
  <c r="AN1102" i="2"/>
  <c r="AN1103" i="2"/>
  <c r="AN1104" i="2"/>
  <c r="AN1105" i="2"/>
  <c r="AN1106" i="2"/>
  <c r="AN1107" i="2"/>
  <c r="AN1108" i="2"/>
  <c r="AN1109" i="2"/>
  <c r="AN1110" i="2"/>
  <c r="AN1111" i="2"/>
  <c r="AN1112" i="2"/>
  <c r="AN1113" i="2"/>
  <c r="AN1114" i="2"/>
  <c r="AN1115" i="2"/>
  <c r="AN1116" i="2"/>
  <c r="AN1117" i="2"/>
  <c r="AN1118" i="2"/>
  <c r="AN1119" i="2"/>
  <c r="AN1120" i="2"/>
  <c r="AN1121" i="2"/>
  <c r="AN1122" i="2"/>
  <c r="AN1123" i="2"/>
  <c r="AN1124" i="2"/>
  <c r="AN1125" i="2"/>
  <c r="AN1126" i="2"/>
  <c r="AN1127" i="2"/>
  <c r="AN1128" i="2"/>
  <c r="AN1129" i="2"/>
  <c r="AN1130" i="2"/>
  <c r="AN1131" i="2"/>
  <c r="AN1132" i="2"/>
  <c r="AN1133" i="2"/>
  <c r="AN1134" i="2"/>
  <c r="AN1135" i="2"/>
  <c r="AN1136" i="2"/>
  <c r="AN1137" i="2"/>
  <c r="AN1138" i="2"/>
  <c r="AN1139" i="2"/>
  <c r="AN1140" i="2"/>
  <c r="AN1141" i="2"/>
  <c r="AN1142" i="2"/>
  <c r="AN1143" i="2"/>
  <c r="AN1144" i="2"/>
  <c r="AN1145" i="2"/>
  <c r="AN1146" i="2"/>
  <c r="AN1147" i="2"/>
  <c r="AN1148" i="2"/>
  <c r="AN1149" i="2"/>
  <c r="AN1150" i="2"/>
  <c r="AN1151" i="2"/>
  <c r="AN1152" i="2"/>
  <c r="AN1153" i="2"/>
  <c r="AN1154" i="2"/>
  <c r="AN1155" i="2"/>
  <c r="AN1156" i="2"/>
  <c r="AN1157" i="2"/>
  <c r="AN1158" i="2"/>
  <c r="AN1159" i="2"/>
  <c r="AN1160" i="2"/>
  <c r="AN1161" i="2"/>
  <c r="AN1162" i="2"/>
  <c r="AN1163" i="2"/>
  <c r="AN1164" i="2"/>
  <c r="AN1165" i="2"/>
  <c r="AN1166" i="2"/>
  <c r="AN1167" i="2"/>
  <c r="AN1168" i="2"/>
  <c r="AN1169" i="2"/>
  <c r="AN1170" i="2"/>
  <c r="AN1171" i="2"/>
  <c r="AN1172" i="2"/>
  <c r="AN1173" i="2"/>
  <c r="AN1174" i="2"/>
  <c r="AN1175" i="2"/>
  <c r="AN1176" i="2"/>
  <c r="AN1177" i="2"/>
  <c r="AN1178" i="2"/>
  <c r="AN1179" i="2"/>
  <c r="AN1180" i="2"/>
  <c r="AN1181" i="2"/>
  <c r="AN1182" i="2"/>
  <c r="AN1183" i="2"/>
  <c r="AN1184" i="2"/>
  <c r="AN1185" i="2"/>
  <c r="AN1186" i="2"/>
  <c r="AN1187" i="2"/>
  <c r="AN1188" i="2"/>
  <c r="AN1189" i="2"/>
  <c r="AN1190" i="2"/>
  <c r="AN1191" i="2"/>
  <c r="AN1192" i="2"/>
  <c r="AN1193" i="2"/>
  <c r="AN1194" i="2"/>
  <c r="AN1195" i="2"/>
  <c r="AN1196" i="2"/>
  <c r="AN1197" i="2"/>
  <c r="AN1198" i="2"/>
  <c r="AN1199" i="2"/>
  <c r="AN1200" i="2"/>
  <c r="AN1201" i="2"/>
  <c r="AN1202" i="2"/>
  <c r="AN1203" i="2"/>
  <c r="AN1204" i="2"/>
  <c r="AN1205" i="2"/>
  <c r="AN1206" i="2"/>
  <c r="AN1207" i="2"/>
  <c r="AN1208" i="2"/>
  <c r="AN1209" i="2"/>
  <c r="AN1210" i="2"/>
  <c r="AN1211" i="2"/>
  <c r="AN1212" i="2"/>
  <c r="AN1213" i="2"/>
  <c r="AN1214" i="2"/>
  <c r="AN1215" i="2"/>
  <c r="AN1216" i="2"/>
  <c r="AN1217" i="2"/>
  <c r="AN1218" i="2"/>
  <c r="AN1219" i="2"/>
  <c r="AN1220" i="2"/>
  <c r="AN1221" i="2"/>
  <c r="AN1222" i="2"/>
  <c r="AN1223" i="2"/>
  <c r="AN1224" i="2"/>
  <c r="AN1225" i="2"/>
  <c r="AN1226" i="2"/>
  <c r="AN1227" i="2"/>
  <c r="AN1228" i="2"/>
  <c r="AN1229" i="2"/>
  <c r="AN1230" i="2"/>
  <c r="AN1231" i="2"/>
  <c r="AN1232" i="2"/>
  <c r="AN1233" i="2"/>
  <c r="AN1234" i="2"/>
  <c r="AN1235" i="2"/>
  <c r="AN1236" i="2"/>
  <c r="AN1237" i="2"/>
  <c r="AN1238" i="2"/>
  <c r="AN1239" i="2"/>
  <c r="AN1240" i="2"/>
  <c r="AN1241" i="2"/>
  <c r="AN1242" i="2"/>
  <c r="AN1243" i="2"/>
  <c r="AN1244" i="2"/>
  <c r="AN1245" i="2"/>
  <c r="AN1246" i="2"/>
  <c r="AN1247" i="2"/>
  <c r="AN1248" i="2"/>
  <c r="AN1249" i="2"/>
  <c r="AN1250" i="2"/>
  <c r="AN1251" i="2"/>
  <c r="AN1252" i="2"/>
  <c r="AN1253" i="2"/>
  <c r="AN1254" i="2"/>
  <c r="AN1255" i="2"/>
  <c r="AN1256" i="2"/>
  <c r="AN1257" i="2"/>
  <c r="AN1258" i="2"/>
  <c r="AN1259" i="2"/>
  <c r="AN1260" i="2"/>
  <c r="AN1261" i="2"/>
  <c r="AN1262" i="2"/>
  <c r="AN1263" i="2"/>
  <c r="AN1264" i="2"/>
  <c r="AN1265" i="2"/>
  <c r="AN1266" i="2"/>
  <c r="AN1267" i="2"/>
  <c r="AN1268" i="2"/>
  <c r="AN1269" i="2"/>
  <c r="AN1270" i="2"/>
  <c r="AN1271" i="2"/>
  <c r="AN1272" i="2"/>
  <c r="AN1273" i="2"/>
  <c r="AN1274" i="2"/>
  <c r="AN1275" i="2"/>
  <c r="AN1276" i="2"/>
  <c r="AN1277" i="2"/>
  <c r="AN1278" i="2"/>
  <c r="AN1279" i="2"/>
  <c r="AN1280" i="2"/>
  <c r="AN1281" i="2"/>
  <c r="AN1282" i="2"/>
  <c r="AN1283" i="2"/>
  <c r="AN1284" i="2"/>
  <c r="AN1285" i="2"/>
  <c r="AN1286" i="2"/>
  <c r="AN1287" i="2"/>
  <c r="AN1288" i="2"/>
  <c r="AN1289" i="2"/>
  <c r="AN1290" i="2"/>
  <c r="AN1291" i="2"/>
  <c r="AN1292" i="2"/>
  <c r="AN1293" i="2"/>
  <c r="AN1294" i="2"/>
  <c r="AN1295" i="2"/>
  <c r="AN1296" i="2"/>
  <c r="AN1297" i="2"/>
  <c r="AN1298" i="2"/>
  <c r="AN1299" i="2"/>
  <c r="AN1300" i="2"/>
  <c r="AN1301" i="2"/>
  <c r="AN1302" i="2"/>
  <c r="AN1303" i="2"/>
  <c r="AN1304" i="2"/>
  <c r="AN1305" i="2"/>
  <c r="AN1306" i="2"/>
  <c r="AN1307" i="2"/>
  <c r="AN1308" i="2"/>
  <c r="AN1309" i="2"/>
  <c r="AN1310" i="2"/>
  <c r="AN1311" i="2"/>
  <c r="AN1312" i="2"/>
  <c r="AN1313" i="2"/>
  <c r="AN1314" i="2"/>
  <c r="AN1315" i="2"/>
  <c r="AN1316" i="2"/>
  <c r="AN1317" i="2"/>
  <c r="AN1318" i="2"/>
  <c r="AN1319" i="2"/>
  <c r="AN1320" i="2"/>
  <c r="AN1321" i="2"/>
  <c r="AN1322" i="2"/>
  <c r="AN1323" i="2"/>
  <c r="AN1324" i="2"/>
  <c r="AN1325" i="2"/>
  <c r="AN1326" i="2"/>
  <c r="AN1327" i="2"/>
  <c r="AN1328" i="2"/>
  <c r="AN1329" i="2"/>
  <c r="AN1330" i="2"/>
  <c r="AN1331" i="2"/>
  <c r="AN1332" i="2"/>
  <c r="AN1333" i="2"/>
  <c r="AN1334" i="2"/>
  <c r="AN1335" i="2"/>
  <c r="AN1336" i="2"/>
  <c r="AN1337" i="2"/>
  <c r="AN1338" i="2"/>
  <c r="AN1339" i="2"/>
  <c r="AN1340" i="2"/>
  <c r="AN1341" i="2"/>
  <c r="AN1342" i="2"/>
  <c r="AN1343" i="2"/>
  <c r="AN1344" i="2"/>
  <c r="AN1345" i="2"/>
  <c r="AN1346" i="2"/>
  <c r="AN1347" i="2"/>
  <c r="AN1348" i="2"/>
  <c r="AN1349" i="2"/>
  <c r="AN1350" i="2"/>
  <c r="AN1351" i="2"/>
  <c r="AN1352" i="2"/>
  <c r="AN1353" i="2"/>
  <c r="AN1354" i="2"/>
  <c r="AN1355" i="2"/>
  <c r="AN1356" i="2"/>
  <c r="AN1357" i="2"/>
  <c r="AN1358" i="2"/>
  <c r="AN1359" i="2"/>
  <c r="AN1360" i="2"/>
  <c r="AN1361" i="2"/>
  <c r="AN1362" i="2"/>
  <c r="AN1363" i="2"/>
  <c r="AN1364" i="2"/>
  <c r="AN1365" i="2"/>
  <c r="AN1366" i="2"/>
  <c r="AN1367" i="2"/>
  <c r="AN1368" i="2"/>
  <c r="AN1369" i="2"/>
  <c r="AN1370" i="2"/>
  <c r="AN1371" i="2"/>
  <c r="AN1372" i="2"/>
  <c r="AN1373" i="2"/>
  <c r="AN1374" i="2"/>
  <c r="AN1375" i="2"/>
  <c r="AN1376" i="2"/>
  <c r="AN1377" i="2"/>
  <c r="AN1378" i="2"/>
  <c r="AN1379" i="2"/>
  <c r="AN1380" i="2"/>
  <c r="AN1381" i="2"/>
  <c r="AN1382" i="2"/>
  <c r="AN1383" i="2"/>
  <c r="AN1384" i="2"/>
  <c r="AN1385" i="2"/>
  <c r="AN1386" i="2"/>
  <c r="AN1387" i="2"/>
  <c r="AN1388" i="2"/>
  <c r="AN1389" i="2"/>
  <c r="AN1390" i="2"/>
  <c r="AN1391" i="2"/>
  <c r="AN1392" i="2"/>
  <c r="AN1393" i="2"/>
  <c r="AN1394" i="2"/>
  <c r="AN1395" i="2"/>
  <c r="AN1396" i="2"/>
  <c r="AN1397" i="2"/>
  <c r="AN1398" i="2"/>
  <c r="AN1399" i="2"/>
  <c r="AN1400" i="2"/>
  <c r="AN1401" i="2"/>
  <c r="AN1402" i="2"/>
  <c r="AN1403" i="2"/>
  <c r="AN1404" i="2"/>
  <c r="AN1405" i="2"/>
  <c r="AN1406" i="2"/>
  <c r="AN1407" i="2"/>
  <c r="AN1408" i="2"/>
  <c r="AN1409" i="2"/>
  <c r="AN1410" i="2"/>
  <c r="AN1411" i="2"/>
  <c r="AN1412" i="2"/>
  <c r="AN1413" i="2"/>
  <c r="AN1414" i="2"/>
  <c r="AN1415" i="2"/>
  <c r="AN1416" i="2"/>
  <c r="AN1417" i="2"/>
  <c r="AN1418" i="2"/>
  <c r="AN1419" i="2"/>
  <c r="AN1420" i="2"/>
  <c r="AN1421" i="2"/>
  <c r="AN1422" i="2"/>
  <c r="AN1423" i="2"/>
  <c r="AN1424" i="2"/>
  <c r="AN1425" i="2"/>
  <c r="AN1426" i="2"/>
  <c r="AN1427" i="2"/>
  <c r="AN1428" i="2"/>
  <c r="AN1429" i="2"/>
  <c r="AN1430" i="2"/>
  <c r="AN1431" i="2"/>
  <c r="AN1432" i="2"/>
  <c r="AN1433" i="2"/>
  <c r="AN1434" i="2"/>
  <c r="AN1435" i="2"/>
  <c r="AN1436" i="2"/>
  <c r="AN1437" i="2"/>
  <c r="AN1438" i="2"/>
  <c r="AN1439" i="2"/>
  <c r="AN1440" i="2"/>
  <c r="AN1441" i="2"/>
  <c r="AN1442" i="2"/>
  <c r="AN1443" i="2"/>
  <c r="AN1444" i="2"/>
  <c r="AN1445" i="2"/>
  <c r="AN1446" i="2"/>
  <c r="AN1447" i="2"/>
  <c r="AN1448" i="2"/>
  <c r="AN1449" i="2"/>
  <c r="AN1450" i="2"/>
  <c r="AN1451" i="2"/>
  <c r="AN1452" i="2"/>
  <c r="AN1453" i="2"/>
  <c r="AN1454" i="2"/>
  <c r="AN1455" i="2"/>
  <c r="AN1456" i="2"/>
  <c r="AN1457" i="2"/>
  <c r="AN1458" i="2"/>
  <c r="AN1459" i="2"/>
  <c r="AN1460" i="2"/>
  <c r="AN1461" i="2"/>
  <c r="AN1462" i="2"/>
  <c r="AN1463" i="2"/>
  <c r="AN1464" i="2"/>
  <c r="AN1465" i="2"/>
  <c r="AN1466" i="2"/>
  <c r="AN1467" i="2"/>
  <c r="AN1468" i="2"/>
  <c r="AN1469" i="2"/>
  <c r="AN1470" i="2"/>
  <c r="AN1471" i="2"/>
  <c r="AN1472" i="2"/>
  <c r="AN1473" i="2"/>
  <c r="AN1474" i="2"/>
  <c r="AN1475" i="2"/>
  <c r="AN1476" i="2"/>
  <c r="AN1477" i="2"/>
  <c r="AN1478" i="2"/>
  <c r="AN1479" i="2"/>
  <c r="AN1480" i="2"/>
  <c r="AN1481" i="2"/>
  <c r="AN1482" i="2"/>
  <c r="AN1483" i="2"/>
  <c r="AN1484" i="2"/>
  <c r="AN1485" i="2"/>
  <c r="AN1486" i="2"/>
  <c r="AN1487" i="2"/>
  <c r="AN1488" i="2"/>
  <c r="AN1489" i="2"/>
  <c r="AN1490" i="2"/>
  <c r="AN1491" i="2"/>
  <c r="AN1492" i="2"/>
  <c r="AN1493" i="2"/>
  <c r="AN1494" i="2"/>
  <c r="AN1495" i="2"/>
  <c r="AN1496" i="2"/>
  <c r="AN1497" i="2"/>
  <c r="AN1498" i="2"/>
  <c r="AN1499" i="2"/>
  <c r="AN1500" i="2"/>
  <c r="AN1501" i="2"/>
  <c r="AN1502" i="2"/>
  <c r="AN1503" i="2"/>
  <c r="AN1504" i="2"/>
  <c r="AN1505" i="2"/>
  <c r="AN1506" i="2"/>
  <c r="AN1507" i="2"/>
  <c r="AN1508" i="2"/>
  <c r="AN1509" i="2"/>
  <c r="AN1510" i="2"/>
  <c r="AN1511" i="2"/>
  <c r="AN1512" i="2"/>
  <c r="AN1513" i="2"/>
  <c r="AN1514" i="2"/>
  <c r="AN1515" i="2"/>
  <c r="AN1516" i="2"/>
  <c r="AN1517" i="2"/>
  <c r="AN1518" i="2"/>
  <c r="AN1519" i="2"/>
  <c r="AN1520" i="2"/>
  <c r="AN1521" i="2"/>
  <c r="AN1522" i="2"/>
  <c r="AN1523" i="2"/>
  <c r="AN1524" i="2"/>
  <c r="AN1525" i="2"/>
  <c r="AN1526" i="2"/>
  <c r="AN1527" i="2"/>
  <c r="AN1528" i="2"/>
  <c r="AN1529" i="2"/>
  <c r="AN1530" i="2"/>
  <c r="AN1531" i="2"/>
  <c r="AN1532" i="2"/>
  <c r="AN1533" i="2"/>
  <c r="AN1534" i="2"/>
  <c r="AN1535" i="2"/>
  <c r="AN1536" i="2"/>
  <c r="AN1537" i="2"/>
  <c r="AN1538" i="2"/>
  <c r="AN1539" i="2"/>
  <c r="AN1540" i="2"/>
  <c r="AN1541" i="2"/>
  <c r="AN1542" i="2"/>
  <c r="AN1543" i="2"/>
  <c r="AN1544" i="2"/>
  <c r="AN1545" i="2"/>
  <c r="AN1546" i="2"/>
  <c r="AN1547" i="2"/>
  <c r="AN1548" i="2"/>
  <c r="AN1549" i="2"/>
  <c r="AN1550" i="2"/>
  <c r="AN1551" i="2"/>
  <c r="AN1552" i="2"/>
  <c r="AN1553" i="2"/>
  <c r="AN1554" i="2"/>
  <c r="AN1555" i="2"/>
  <c r="AN1556" i="2"/>
  <c r="AN1557" i="2"/>
  <c r="AN1558" i="2"/>
  <c r="AN1559" i="2"/>
  <c r="AN1560" i="2"/>
  <c r="AN1561" i="2"/>
  <c r="AN1562" i="2"/>
  <c r="AN1563" i="2"/>
  <c r="AN1564" i="2"/>
  <c r="AN1565" i="2"/>
  <c r="AN1566" i="2"/>
  <c r="AN1567" i="2"/>
  <c r="AN1568" i="2"/>
  <c r="AN1569" i="2"/>
  <c r="AN1570" i="2"/>
  <c r="AN1571" i="2"/>
  <c r="AN1572" i="2"/>
  <c r="AN1573" i="2"/>
  <c r="AN1574" i="2"/>
  <c r="AN1575" i="2"/>
  <c r="AN1576" i="2"/>
  <c r="AN1577" i="2"/>
  <c r="AN1578" i="2"/>
  <c r="AN1579" i="2"/>
  <c r="AN1580" i="2"/>
  <c r="AN1581" i="2"/>
  <c r="AN1582" i="2"/>
  <c r="AN1583" i="2"/>
  <c r="AN1584" i="2"/>
  <c r="AN1585" i="2"/>
  <c r="AN1586" i="2"/>
  <c r="AN1587" i="2"/>
  <c r="AN1588" i="2"/>
  <c r="AN1589" i="2"/>
  <c r="AN1590" i="2"/>
  <c r="AN1591" i="2"/>
  <c r="AN1592" i="2"/>
  <c r="AN1593" i="2"/>
  <c r="AN1594" i="2"/>
  <c r="AN1595" i="2"/>
  <c r="AN1596" i="2"/>
  <c r="AN1597" i="2"/>
  <c r="AN1598" i="2"/>
  <c r="AN1599" i="2"/>
  <c r="AN1600" i="2"/>
  <c r="AN1601" i="2"/>
  <c r="AN1602" i="2"/>
  <c r="AN1603" i="2"/>
  <c r="AN1604" i="2"/>
  <c r="AN1605" i="2"/>
  <c r="AN1606" i="2"/>
  <c r="AN1607" i="2"/>
  <c r="AN1608" i="2"/>
  <c r="AN1609" i="2"/>
  <c r="AN1610" i="2"/>
  <c r="AN1611" i="2"/>
  <c r="AN1612" i="2"/>
  <c r="AN1613" i="2"/>
  <c r="AN1614" i="2"/>
  <c r="AN1615" i="2"/>
  <c r="AN1616" i="2"/>
  <c r="AN1617" i="2"/>
  <c r="AN1618" i="2"/>
  <c r="AN1619" i="2"/>
  <c r="AN1620" i="2"/>
  <c r="AN1621" i="2"/>
  <c r="AN1622" i="2"/>
  <c r="AN1623" i="2"/>
  <c r="AN1624" i="2"/>
  <c r="AN1625" i="2"/>
  <c r="AN1626" i="2"/>
  <c r="AN1627" i="2"/>
  <c r="AN1628" i="2"/>
  <c r="AN1629" i="2"/>
  <c r="AN1630" i="2"/>
  <c r="AN1631" i="2"/>
  <c r="AN1632" i="2"/>
  <c r="AN1633" i="2"/>
  <c r="AN1634" i="2"/>
  <c r="AN1635" i="2"/>
  <c r="AN1636" i="2"/>
  <c r="AN1637" i="2"/>
  <c r="AN1638" i="2"/>
  <c r="AN1639" i="2"/>
  <c r="AN1640" i="2"/>
  <c r="AN1641" i="2"/>
  <c r="AN1642" i="2"/>
  <c r="AN1643" i="2"/>
  <c r="AN1644" i="2"/>
  <c r="AN1645" i="2"/>
  <c r="AN1646" i="2"/>
  <c r="AN1647" i="2"/>
  <c r="AN1648" i="2"/>
  <c r="AN1649" i="2"/>
  <c r="AN1650" i="2"/>
  <c r="AN1651" i="2"/>
  <c r="AN1652" i="2"/>
  <c r="AN1653" i="2"/>
  <c r="AN1654" i="2"/>
  <c r="AN1655" i="2"/>
  <c r="AN1656" i="2"/>
  <c r="AN1657" i="2"/>
  <c r="AN1658" i="2"/>
  <c r="AN1659" i="2"/>
  <c r="AN1660" i="2"/>
  <c r="AN1661" i="2"/>
  <c r="AN1662" i="2"/>
  <c r="AN1663" i="2"/>
  <c r="AN1664" i="2"/>
  <c r="AN1665" i="2"/>
  <c r="AN1666" i="2"/>
  <c r="AN1667" i="2"/>
  <c r="AN1668" i="2"/>
  <c r="AN1669" i="2"/>
  <c r="AN1670" i="2"/>
  <c r="AN1671" i="2"/>
  <c r="AN1672" i="2"/>
  <c r="AN1673" i="2"/>
  <c r="AN1674" i="2"/>
  <c r="AN1675" i="2"/>
  <c r="AN1676" i="2"/>
  <c r="AN1677" i="2"/>
  <c r="AN1678" i="2"/>
  <c r="AN1679" i="2"/>
  <c r="AN1680" i="2"/>
  <c r="AN1681" i="2"/>
  <c r="AN1682" i="2"/>
  <c r="AN1683" i="2"/>
  <c r="AN1684" i="2"/>
  <c r="AN1685" i="2"/>
  <c r="AN1686" i="2"/>
  <c r="AN1687" i="2"/>
  <c r="AN1688" i="2"/>
  <c r="AN1689" i="2"/>
  <c r="AN1690" i="2"/>
  <c r="AN1691" i="2"/>
  <c r="AN1692" i="2"/>
  <c r="AN1693" i="2"/>
  <c r="AN1694" i="2"/>
  <c r="AN1695" i="2"/>
  <c r="AN1696" i="2"/>
  <c r="AN1697" i="2"/>
  <c r="AN1698" i="2"/>
  <c r="AN1699" i="2"/>
  <c r="AN1700" i="2"/>
  <c r="AN1701" i="2"/>
  <c r="AN1702" i="2"/>
  <c r="AN1703" i="2"/>
  <c r="AN1704" i="2"/>
  <c r="AN1705" i="2"/>
  <c r="AN1706" i="2"/>
  <c r="AN1707" i="2"/>
  <c r="AN1708" i="2"/>
  <c r="AN1709" i="2"/>
  <c r="AN1710" i="2"/>
  <c r="AN1711" i="2"/>
  <c r="AN1712" i="2"/>
  <c r="AN1713" i="2"/>
  <c r="AN1714" i="2"/>
  <c r="AN1715" i="2"/>
  <c r="AN1716" i="2"/>
  <c r="AN1717" i="2"/>
  <c r="AN1718" i="2"/>
  <c r="AN1719" i="2"/>
  <c r="AN1720" i="2"/>
  <c r="AN1721" i="2"/>
  <c r="AN1722" i="2"/>
  <c r="AN1723" i="2"/>
  <c r="AN1724" i="2"/>
  <c r="AN1725" i="2"/>
  <c r="AN1726" i="2"/>
  <c r="AN1727" i="2"/>
  <c r="AN1728" i="2"/>
  <c r="AN1729" i="2"/>
  <c r="AN1730" i="2"/>
  <c r="AN1731" i="2"/>
  <c r="AN1732" i="2"/>
  <c r="AN1733" i="2"/>
  <c r="AN1734" i="2"/>
  <c r="AN1735" i="2"/>
  <c r="AN1736" i="2"/>
  <c r="AN1737" i="2"/>
  <c r="AN1738" i="2"/>
  <c r="AN1739" i="2"/>
  <c r="AN1740" i="2"/>
  <c r="AN1741" i="2"/>
  <c r="AN1742" i="2"/>
  <c r="AN1743" i="2"/>
  <c r="AN1744" i="2"/>
  <c r="AN1745" i="2"/>
  <c r="AN1746" i="2"/>
  <c r="AN1747" i="2"/>
  <c r="AN1748" i="2"/>
  <c r="AN1749" i="2"/>
  <c r="AN1750" i="2"/>
  <c r="AN1751" i="2"/>
  <c r="AN1752" i="2"/>
  <c r="AN1753" i="2"/>
  <c r="AN1754" i="2"/>
  <c r="AN1755" i="2"/>
  <c r="AN1756" i="2"/>
  <c r="AN1757" i="2"/>
  <c r="AN1758" i="2"/>
  <c r="AN1759" i="2"/>
  <c r="AN1760" i="2"/>
  <c r="AN1761" i="2"/>
  <c r="AN1762" i="2"/>
  <c r="AN1763" i="2"/>
  <c r="AN1764" i="2"/>
  <c r="AN1765" i="2"/>
  <c r="AN1766" i="2"/>
  <c r="AN1767" i="2"/>
  <c r="AN1768" i="2"/>
  <c r="AN1769" i="2"/>
  <c r="AN1770" i="2"/>
  <c r="AN1771" i="2"/>
  <c r="AN1772" i="2"/>
  <c r="AN1773" i="2"/>
  <c r="AN1774" i="2"/>
  <c r="AN1775" i="2"/>
  <c r="AN1776" i="2"/>
  <c r="AN1777" i="2"/>
  <c r="AN1778" i="2"/>
  <c r="AN1779" i="2"/>
  <c r="AN1780" i="2"/>
  <c r="AN1781" i="2"/>
  <c r="AN1782" i="2"/>
  <c r="AN1783" i="2"/>
  <c r="AN1784" i="2"/>
  <c r="AN1785" i="2"/>
  <c r="AN1786" i="2"/>
  <c r="AN1787" i="2"/>
  <c r="AN1788" i="2"/>
  <c r="AN1789" i="2"/>
  <c r="AN1790" i="2"/>
  <c r="AN1791" i="2"/>
  <c r="AN1792" i="2"/>
  <c r="AN1793" i="2"/>
  <c r="AN1794" i="2"/>
  <c r="AN1795" i="2"/>
  <c r="AN1796" i="2"/>
  <c r="AN1797" i="2"/>
  <c r="AN1798" i="2"/>
  <c r="AN1799" i="2"/>
  <c r="AN1800" i="2"/>
  <c r="AN1801" i="2"/>
  <c r="AN1802" i="2"/>
  <c r="AN1803" i="2"/>
  <c r="AN1804" i="2"/>
  <c r="AN1805" i="2"/>
  <c r="AN1806" i="2"/>
  <c r="AN1807" i="2"/>
  <c r="AN1808" i="2"/>
  <c r="AN1809" i="2"/>
  <c r="AN1810" i="2"/>
  <c r="AN1811" i="2"/>
  <c r="AN1812" i="2"/>
  <c r="AN1813" i="2"/>
  <c r="AN1814" i="2"/>
  <c r="AN1815" i="2"/>
  <c r="AN1816" i="2"/>
  <c r="AN1817" i="2"/>
  <c r="AN1818" i="2"/>
  <c r="AN1819" i="2"/>
  <c r="AN1820" i="2"/>
  <c r="AN1821" i="2"/>
  <c r="AN1822" i="2"/>
  <c r="AN1823" i="2"/>
  <c r="AN1824" i="2"/>
  <c r="AN1825" i="2"/>
  <c r="AN1826" i="2"/>
  <c r="AN1827" i="2"/>
  <c r="AN1828" i="2"/>
  <c r="AN1829" i="2"/>
  <c r="AN1830" i="2"/>
  <c r="AN1831" i="2"/>
  <c r="AN1832" i="2"/>
  <c r="AN1833" i="2"/>
  <c r="AN1834" i="2"/>
  <c r="AN1835" i="2"/>
  <c r="AN1836" i="2"/>
  <c r="AN1837" i="2"/>
  <c r="AN1838" i="2"/>
  <c r="AN1839" i="2"/>
  <c r="AN1840" i="2"/>
  <c r="AN1841" i="2"/>
  <c r="AN1842" i="2"/>
  <c r="AN1843" i="2"/>
  <c r="AN1844" i="2"/>
  <c r="AN1845" i="2"/>
  <c r="AN1846" i="2"/>
  <c r="AN1847" i="2"/>
  <c r="AN1848" i="2"/>
  <c r="AN1849" i="2"/>
  <c r="AN1850" i="2"/>
  <c r="AN1851" i="2"/>
  <c r="AN1852" i="2"/>
  <c r="AN1853" i="2"/>
  <c r="AN1854" i="2"/>
  <c r="AN1855" i="2"/>
  <c r="AN1856" i="2"/>
  <c r="AN1857" i="2"/>
  <c r="AN1858" i="2"/>
  <c r="AN1859" i="2"/>
  <c r="AN1860" i="2"/>
  <c r="AN1861" i="2"/>
  <c r="AN1862" i="2"/>
  <c r="AN1863" i="2"/>
  <c r="AN1864" i="2"/>
  <c r="AN1865" i="2"/>
  <c r="AN1866" i="2"/>
  <c r="AN1867" i="2"/>
  <c r="AN1868" i="2"/>
  <c r="AN1869" i="2"/>
  <c r="AN1870" i="2"/>
  <c r="AN1871" i="2"/>
  <c r="AN1872" i="2"/>
  <c r="AN1873" i="2"/>
  <c r="AN1874" i="2"/>
  <c r="AN1875" i="2"/>
  <c r="AN1876" i="2"/>
  <c r="AN1877" i="2"/>
  <c r="AN1878" i="2"/>
  <c r="AN1879" i="2"/>
  <c r="AN1880" i="2"/>
  <c r="AN1881" i="2"/>
  <c r="AN1882" i="2"/>
  <c r="AN1883" i="2"/>
  <c r="AN1884" i="2"/>
  <c r="AN1885" i="2"/>
  <c r="AN1886" i="2"/>
  <c r="AN1887" i="2"/>
  <c r="AN1888" i="2"/>
  <c r="AN1889" i="2"/>
  <c r="AN1890" i="2"/>
  <c r="AN1891" i="2"/>
  <c r="AN1892" i="2"/>
  <c r="AN1893" i="2"/>
  <c r="AN1894" i="2"/>
  <c r="AN1895" i="2"/>
  <c r="AN1896" i="2"/>
  <c r="AN1897" i="2"/>
  <c r="AN1898" i="2"/>
  <c r="AN1899" i="2"/>
  <c r="AN1900" i="2"/>
  <c r="AN1901" i="2"/>
  <c r="AN1902" i="2"/>
  <c r="AN1903" i="2"/>
  <c r="AN1904" i="2"/>
  <c r="AN1905" i="2"/>
  <c r="AN1906" i="2"/>
  <c r="AN1907" i="2"/>
  <c r="AN1908" i="2"/>
  <c r="AN1909" i="2"/>
  <c r="AN1910" i="2"/>
  <c r="AN1911" i="2"/>
  <c r="AN1912" i="2"/>
  <c r="AN1913" i="2"/>
  <c r="AN1914" i="2"/>
  <c r="AN1915" i="2"/>
  <c r="AN1916" i="2"/>
  <c r="AN1917" i="2"/>
  <c r="AN1918" i="2"/>
  <c r="AN1919" i="2"/>
  <c r="AN1920" i="2"/>
  <c r="AN1921" i="2"/>
  <c r="AN1922" i="2"/>
  <c r="AN1923" i="2"/>
  <c r="AN1924" i="2"/>
  <c r="AN1925" i="2"/>
  <c r="AN1926" i="2"/>
  <c r="AN1927" i="2"/>
  <c r="AN1928" i="2"/>
  <c r="AN1929" i="2"/>
  <c r="AN1930" i="2"/>
  <c r="AN1931" i="2"/>
  <c r="AN1932" i="2"/>
  <c r="AN1933" i="2"/>
  <c r="AN1934" i="2"/>
  <c r="AN1935" i="2"/>
  <c r="AN1936" i="2"/>
  <c r="AN1937" i="2"/>
  <c r="AN1938" i="2"/>
  <c r="AN1939" i="2"/>
  <c r="AN1940" i="2"/>
  <c r="AN1941" i="2"/>
  <c r="AN1942" i="2"/>
  <c r="AN1943" i="2"/>
  <c r="AN1944" i="2"/>
  <c r="AN1945" i="2"/>
  <c r="AN1946" i="2"/>
  <c r="AN1947" i="2"/>
  <c r="AN1948" i="2"/>
  <c r="AN1949" i="2"/>
  <c r="AN1950" i="2"/>
  <c r="AN1951" i="2"/>
  <c r="AN1952" i="2"/>
  <c r="AN1953" i="2"/>
  <c r="AN1954" i="2"/>
  <c r="AN1955" i="2"/>
  <c r="AN1956" i="2"/>
  <c r="AN1957" i="2"/>
  <c r="AN1958" i="2"/>
  <c r="AN1959" i="2"/>
  <c r="AN1960" i="2"/>
  <c r="AN1961" i="2"/>
  <c r="AN1962" i="2"/>
  <c r="AN1963" i="2"/>
  <c r="AN1964" i="2"/>
  <c r="AN1965" i="2"/>
  <c r="AN1966" i="2"/>
  <c r="AN1967" i="2"/>
  <c r="AN1968" i="2"/>
  <c r="AN1969" i="2"/>
  <c r="AN1970" i="2"/>
  <c r="AN1971" i="2"/>
  <c r="AN1972" i="2"/>
  <c r="AN1973" i="2"/>
  <c r="AN1974" i="2"/>
  <c r="AN1975" i="2"/>
  <c r="AN1976" i="2"/>
  <c r="AN1977" i="2"/>
  <c r="AN1978" i="2"/>
  <c r="AN1979" i="2"/>
  <c r="AN1980" i="2"/>
  <c r="AN1981" i="2"/>
  <c r="AN1982" i="2"/>
  <c r="AN1983" i="2"/>
  <c r="AN1984" i="2"/>
  <c r="AN1985" i="2"/>
  <c r="AN1986" i="2"/>
  <c r="AN1987" i="2"/>
  <c r="AN1988" i="2"/>
  <c r="AN1989" i="2"/>
  <c r="AN1990" i="2"/>
  <c r="AN1991" i="2"/>
  <c r="AN1992" i="2"/>
  <c r="AN1993" i="2"/>
  <c r="AN1994" i="2"/>
  <c r="AN1995" i="2"/>
  <c r="AN1996" i="2"/>
  <c r="AN1997" i="2"/>
  <c r="AN1998" i="2"/>
  <c r="AN1999" i="2"/>
  <c r="AN2000" i="2"/>
  <c r="AN2001" i="2"/>
  <c r="AN2002" i="2"/>
  <c r="AN2003" i="2"/>
  <c r="AN2004" i="2"/>
  <c r="AN2005" i="2"/>
  <c r="AN2006" i="2"/>
  <c r="AN2007" i="2"/>
  <c r="AN2008" i="2"/>
  <c r="AN2009" i="2"/>
  <c r="AN2010" i="2"/>
  <c r="AN2011" i="2"/>
  <c r="AN2012" i="2"/>
  <c r="AN2013" i="2"/>
  <c r="AN2014" i="2"/>
  <c r="AN2015" i="2"/>
  <c r="AN2016" i="2"/>
  <c r="AN2017" i="2"/>
  <c r="AN2018" i="2"/>
  <c r="AN2019" i="2"/>
  <c r="AN2020" i="2"/>
  <c r="AN2021" i="2"/>
  <c r="AN2022" i="2"/>
  <c r="AN2023" i="2"/>
  <c r="AN2024" i="2"/>
  <c r="AN2025" i="2"/>
  <c r="AN2026" i="2"/>
  <c r="AN2027" i="2"/>
  <c r="AN2028" i="2"/>
  <c r="AN2029" i="2"/>
  <c r="AN2030" i="2"/>
  <c r="AN2031" i="2"/>
  <c r="AN2032" i="2"/>
  <c r="AN2033" i="2"/>
  <c r="AN2034" i="2"/>
  <c r="AN2035" i="2"/>
  <c r="AN2036" i="2"/>
  <c r="AN2037" i="2"/>
  <c r="AN2038" i="2"/>
  <c r="AN2039" i="2"/>
  <c r="AN2040" i="2"/>
  <c r="AN2041" i="2"/>
  <c r="AN2042" i="2"/>
  <c r="AN2043" i="2"/>
  <c r="AN2044" i="2"/>
  <c r="AN2045" i="2"/>
  <c r="AN2046" i="2"/>
  <c r="AN2047" i="2"/>
  <c r="AN2048" i="2"/>
  <c r="AN2049" i="2"/>
  <c r="AN2050" i="2"/>
  <c r="AN2051" i="2"/>
  <c r="AN2052" i="2"/>
  <c r="AN2053" i="2"/>
  <c r="AN2054" i="2"/>
  <c r="AN2055" i="2"/>
  <c r="AN2056" i="2"/>
  <c r="AN2057" i="2"/>
  <c r="AN2058" i="2"/>
  <c r="AN2059" i="2"/>
  <c r="AN2060" i="2"/>
  <c r="AN2061" i="2"/>
  <c r="AN2062" i="2"/>
  <c r="AN2063" i="2"/>
  <c r="AN2064" i="2"/>
  <c r="AN2065" i="2"/>
  <c r="AN2066" i="2"/>
  <c r="AN2067" i="2"/>
  <c r="AN2068" i="2"/>
  <c r="AN2069" i="2"/>
  <c r="AN2070" i="2"/>
  <c r="AN2071" i="2"/>
  <c r="AN2072" i="2"/>
  <c r="AN2073" i="2"/>
  <c r="AN2074" i="2"/>
  <c r="AN2075" i="2"/>
  <c r="AN2076" i="2"/>
  <c r="AN2077" i="2"/>
  <c r="AN2078" i="2"/>
  <c r="AN2079" i="2"/>
  <c r="AN2080" i="2"/>
  <c r="AN2081" i="2"/>
  <c r="AN2082" i="2"/>
  <c r="AN2083" i="2"/>
  <c r="AN2084" i="2"/>
  <c r="AN2085" i="2"/>
  <c r="AN2086" i="2"/>
  <c r="AN2087" i="2"/>
  <c r="AN2088" i="2"/>
  <c r="AN2089" i="2"/>
  <c r="AN2090" i="2"/>
  <c r="AN2091" i="2"/>
  <c r="AN2092" i="2"/>
  <c r="AN2093" i="2"/>
  <c r="AN2094" i="2"/>
  <c r="AN2095" i="2"/>
  <c r="AN2096" i="2"/>
  <c r="AN2097" i="2"/>
  <c r="AN2098" i="2"/>
  <c r="AN2099" i="2"/>
  <c r="AN2100" i="2"/>
  <c r="AN2101" i="2"/>
  <c r="AN2102" i="2"/>
  <c r="AN2103" i="2"/>
  <c r="AN2104" i="2"/>
  <c r="AN2105" i="2"/>
  <c r="AN2106" i="2"/>
  <c r="AN2107" i="2"/>
  <c r="AN2108" i="2"/>
  <c r="AN2109" i="2"/>
  <c r="AN2110" i="2"/>
  <c r="AN2111" i="2"/>
  <c r="AN2112" i="2"/>
  <c r="AN2113" i="2"/>
  <c r="AN2114" i="2"/>
  <c r="AN2115" i="2"/>
  <c r="AN2116" i="2"/>
  <c r="AN2117" i="2"/>
  <c r="AN2118" i="2"/>
  <c r="AN2119" i="2"/>
  <c r="AN2120" i="2"/>
  <c r="AN2121" i="2"/>
  <c r="AN2122" i="2"/>
  <c r="AN2123" i="2"/>
  <c r="AN2124" i="2"/>
  <c r="AN2125" i="2"/>
  <c r="AN2126" i="2"/>
  <c r="AN2127" i="2"/>
  <c r="AN2128" i="2"/>
  <c r="AN2129" i="2"/>
  <c r="AN2130" i="2"/>
  <c r="AN2131" i="2"/>
  <c r="AN2132" i="2"/>
  <c r="AN2133" i="2"/>
  <c r="AN2134" i="2"/>
  <c r="AN2135" i="2"/>
  <c r="AN2136" i="2"/>
  <c r="AN2137" i="2"/>
  <c r="AN2138" i="2"/>
  <c r="AN2139" i="2"/>
  <c r="AN2140" i="2"/>
  <c r="AN2141" i="2"/>
  <c r="AN2142" i="2"/>
  <c r="AN2143" i="2"/>
  <c r="AN2144" i="2"/>
  <c r="AN2145" i="2"/>
  <c r="AN2146" i="2"/>
  <c r="AN2147" i="2"/>
  <c r="AN2148" i="2"/>
  <c r="AN2149" i="2"/>
  <c r="AN2150" i="2"/>
  <c r="AN2151" i="2"/>
  <c r="AN2152" i="2"/>
  <c r="AN2153" i="2"/>
  <c r="AN2154" i="2"/>
  <c r="AN2155" i="2"/>
  <c r="AN2156" i="2"/>
  <c r="AN2157" i="2"/>
  <c r="AN2158" i="2"/>
  <c r="AN2159" i="2"/>
  <c r="AN2160" i="2"/>
  <c r="AN2161" i="2"/>
  <c r="AN2162" i="2"/>
  <c r="AN2163" i="2"/>
  <c r="AN2164" i="2"/>
  <c r="AN2165" i="2"/>
  <c r="AN2166" i="2"/>
  <c r="AN2167" i="2"/>
  <c r="AN2168" i="2"/>
  <c r="AN2169" i="2"/>
  <c r="AN2170" i="2"/>
  <c r="AN2171" i="2"/>
  <c r="AN2172" i="2"/>
  <c r="AN2173" i="2"/>
  <c r="AN2174" i="2"/>
  <c r="AN2175" i="2"/>
  <c r="AN2176" i="2"/>
  <c r="AN2177" i="2"/>
  <c r="AN2178" i="2"/>
  <c r="AN2179" i="2"/>
  <c r="AN2180" i="2"/>
  <c r="AN2181" i="2"/>
  <c r="AN2182" i="2"/>
  <c r="AN2183" i="2"/>
  <c r="AN2184" i="2"/>
  <c r="AN2185" i="2"/>
  <c r="AN2186" i="2"/>
  <c r="AN2187" i="2"/>
  <c r="AN2188" i="2"/>
  <c r="AN2189" i="2"/>
  <c r="AN2190" i="2"/>
  <c r="AN2191" i="2"/>
  <c r="AN2192" i="2"/>
  <c r="AN2193" i="2"/>
  <c r="AN2194" i="2"/>
  <c r="AN2195" i="2"/>
  <c r="AN2196" i="2"/>
  <c r="AN2197" i="2"/>
  <c r="AN2198" i="2"/>
  <c r="AN2199" i="2"/>
  <c r="AN2200" i="2"/>
  <c r="AN2201" i="2"/>
  <c r="AN2202" i="2"/>
  <c r="AN2203" i="2"/>
  <c r="AN2204" i="2"/>
  <c r="AN2205" i="2"/>
  <c r="AN2206" i="2"/>
  <c r="AN2207" i="2"/>
  <c r="AN2208" i="2"/>
  <c r="AN2209" i="2"/>
  <c r="AN2210" i="2"/>
  <c r="AN2211" i="2"/>
  <c r="AN2212" i="2"/>
  <c r="AN2213" i="2"/>
  <c r="AN2214" i="2"/>
  <c r="AN2215" i="2"/>
  <c r="AN2216" i="2"/>
  <c r="AN2217" i="2"/>
  <c r="AN2218" i="2"/>
  <c r="AN2219" i="2"/>
  <c r="AN2220" i="2"/>
  <c r="AN2221" i="2"/>
  <c r="AN2222" i="2"/>
  <c r="AN2223" i="2"/>
  <c r="AN2224" i="2"/>
  <c r="AN2225" i="2"/>
  <c r="AN2226" i="2"/>
  <c r="AN2227" i="2"/>
  <c r="AN2228" i="2"/>
  <c r="AN2229" i="2"/>
  <c r="AN2230" i="2"/>
  <c r="AN2231" i="2"/>
  <c r="AN2232" i="2"/>
  <c r="AN2233" i="2"/>
  <c r="AN2234" i="2"/>
  <c r="AN2235" i="2"/>
  <c r="AN2236" i="2"/>
  <c r="AN2237" i="2"/>
  <c r="AN2238" i="2"/>
  <c r="AN2239" i="2"/>
  <c r="AN2240" i="2"/>
  <c r="AN2241" i="2"/>
  <c r="AD206" i="2"/>
  <c r="AD2" i="2"/>
  <c r="AD3" i="2"/>
  <c r="AD4" i="2"/>
  <c r="AD5" i="2"/>
  <c r="AD6" i="2"/>
  <c r="AD7" i="2"/>
  <c r="AD8" i="2"/>
  <c r="AD9" i="2"/>
  <c r="AD10" i="2"/>
  <c r="AD11" i="2"/>
  <c r="AD12" i="2"/>
  <c r="AD13" i="2"/>
  <c r="AD14" i="2"/>
  <c r="AD15" i="2"/>
  <c r="AD16" i="2"/>
  <c r="AD17" i="2"/>
  <c r="AD18" i="2"/>
  <c r="AD19" i="2"/>
  <c r="AD20" i="2"/>
  <c r="AD21" i="2"/>
  <c r="AD22" i="2"/>
  <c r="AD23" i="2"/>
  <c r="AD24" i="2"/>
  <c r="AD25" i="2"/>
  <c r="AD26" i="2"/>
  <c r="AD27" i="2"/>
  <c r="AD28" i="2"/>
  <c r="AD29" i="2"/>
  <c r="AD30" i="2"/>
  <c r="AD31" i="2"/>
  <c r="AD32" i="2"/>
  <c r="AD33" i="2"/>
  <c r="AD34" i="2"/>
  <c r="AD35" i="2"/>
  <c r="AD36" i="2"/>
  <c r="AD37" i="2"/>
  <c r="AD38" i="2"/>
  <c r="AD39" i="2"/>
  <c r="AD40" i="2"/>
  <c r="AD41" i="2"/>
  <c r="AD42" i="2"/>
  <c r="AD43" i="2"/>
  <c r="AD44" i="2"/>
  <c r="AD45" i="2"/>
  <c r="AD46" i="2"/>
  <c r="AD47" i="2"/>
  <c r="AD48" i="2"/>
  <c r="AD49" i="2"/>
  <c r="AD50" i="2"/>
  <c r="AD51" i="2"/>
  <c r="AD52" i="2"/>
  <c r="AD53" i="2"/>
  <c r="AD54" i="2"/>
  <c r="AD55" i="2"/>
  <c r="AD56" i="2"/>
  <c r="AD57" i="2"/>
  <c r="AD58" i="2"/>
  <c r="AD59" i="2"/>
  <c r="AD60" i="2"/>
  <c r="AD61" i="2"/>
  <c r="AD62" i="2"/>
  <c r="AD63" i="2"/>
  <c r="AD64" i="2"/>
  <c r="AD65" i="2"/>
  <c r="AD66" i="2"/>
  <c r="AD67" i="2"/>
  <c r="AD68" i="2"/>
  <c r="AD69" i="2"/>
  <c r="AD70" i="2"/>
  <c r="AD71" i="2"/>
  <c r="AD72" i="2"/>
  <c r="AD73" i="2"/>
  <c r="AD74" i="2"/>
  <c r="AD75" i="2"/>
  <c r="AD76" i="2"/>
  <c r="AD77" i="2"/>
  <c r="AD78" i="2"/>
  <c r="AD79" i="2"/>
  <c r="AD80" i="2"/>
  <c r="AD81" i="2"/>
  <c r="AD82" i="2"/>
  <c r="AD83" i="2"/>
  <c r="AD84" i="2"/>
  <c r="AD85" i="2"/>
  <c r="AD86" i="2"/>
  <c r="AD87" i="2"/>
  <c r="AD88" i="2"/>
  <c r="AD89" i="2"/>
  <c r="AD90" i="2"/>
  <c r="AD91" i="2"/>
  <c r="AD92" i="2"/>
  <c r="AD93" i="2"/>
  <c r="AD94" i="2"/>
  <c r="AD95" i="2"/>
  <c r="AD96" i="2"/>
  <c r="AD97" i="2"/>
  <c r="AD98" i="2"/>
  <c r="AD99" i="2"/>
  <c r="AD100" i="2"/>
  <c r="AD101" i="2"/>
  <c r="AD102" i="2"/>
  <c r="AD103" i="2"/>
  <c r="AD104" i="2"/>
  <c r="AD105" i="2"/>
  <c r="AD106" i="2"/>
  <c r="AD107" i="2"/>
  <c r="AD108" i="2"/>
  <c r="AD109" i="2"/>
  <c r="AD110" i="2"/>
  <c r="AD111" i="2"/>
  <c r="AD112" i="2"/>
  <c r="AD113" i="2"/>
  <c r="AD114" i="2"/>
  <c r="AD115" i="2"/>
  <c r="AD116" i="2"/>
  <c r="AD117" i="2"/>
  <c r="AD118" i="2"/>
  <c r="AD119" i="2"/>
  <c r="AD120" i="2"/>
  <c r="AD121" i="2"/>
  <c r="AD122" i="2"/>
  <c r="AD123" i="2"/>
  <c r="AD124" i="2"/>
  <c r="AD125" i="2"/>
  <c r="AD126" i="2"/>
  <c r="AD127" i="2"/>
  <c r="AD128" i="2"/>
  <c r="AD129" i="2"/>
  <c r="AD130" i="2"/>
  <c r="AD131" i="2"/>
  <c r="AD132" i="2"/>
  <c r="AD133" i="2"/>
  <c r="AD134" i="2"/>
  <c r="AD135" i="2"/>
  <c r="AD136" i="2"/>
  <c r="AD137" i="2"/>
  <c r="AD138" i="2"/>
  <c r="AD139" i="2"/>
  <c r="AD140" i="2"/>
  <c r="AD141" i="2"/>
  <c r="AD142" i="2"/>
  <c r="AD143" i="2"/>
  <c r="AD144" i="2"/>
  <c r="AD145" i="2"/>
  <c r="AD146" i="2"/>
  <c r="AD147" i="2"/>
  <c r="AD148" i="2"/>
  <c r="AD149" i="2"/>
  <c r="AD150" i="2"/>
  <c r="AD151" i="2"/>
  <c r="AD152" i="2"/>
  <c r="AD153" i="2"/>
  <c r="AD154" i="2"/>
  <c r="AD155" i="2"/>
  <c r="AD156" i="2"/>
  <c r="AD157" i="2"/>
  <c r="AD158" i="2"/>
  <c r="AD159" i="2"/>
  <c r="AD160" i="2"/>
  <c r="AD161" i="2"/>
  <c r="AD162" i="2"/>
  <c r="AD163" i="2"/>
  <c r="AD164" i="2"/>
  <c r="AD165" i="2"/>
  <c r="AD166" i="2"/>
  <c r="AD167" i="2"/>
  <c r="AD168" i="2"/>
  <c r="AD169" i="2"/>
  <c r="AD170" i="2"/>
  <c r="AD171" i="2"/>
  <c r="AD172" i="2"/>
  <c r="AD173" i="2"/>
  <c r="AD174" i="2"/>
  <c r="AD175" i="2"/>
  <c r="AD176" i="2"/>
  <c r="AD177" i="2"/>
  <c r="AD178" i="2"/>
  <c r="AD179" i="2"/>
  <c r="AD180" i="2"/>
  <c r="AD181" i="2"/>
  <c r="AD182" i="2"/>
  <c r="AD183" i="2"/>
  <c r="AD184" i="2"/>
  <c r="AD185" i="2"/>
  <c r="AD186" i="2"/>
  <c r="AD187" i="2"/>
  <c r="AD188" i="2"/>
  <c r="AD189" i="2"/>
  <c r="AD190" i="2"/>
  <c r="AD191" i="2"/>
  <c r="AD192" i="2"/>
  <c r="AD193" i="2"/>
  <c r="AD194" i="2"/>
  <c r="AD195" i="2"/>
  <c r="AD196" i="2"/>
  <c r="AD197" i="2"/>
  <c r="AD198" i="2"/>
  <c r="AD199" i="2"/>
  <c r="AD200" i="2"/>
  <c r="AD201" i="2"/>
  <c r="AD202" i="2"/>
  <c r="AD203" i="2"/>
  <c r="AD204" i="2"/>
  <c r="AD205" i="2"/>
  <c r="AD207" i="2"/>
  <c r="AD208" i="2"/>
  <c r="AD209" i="2"/>
  <c r="AD210" i="2"/>
  <c r="AD211" i="2"/>
  <c r="AD212" i="2"/>
  <c r="AD213" i="2"/>
  <c r="AD214" i="2"/>
  <c r="AD215" i="2"/>
  <c r="AD216" i="2"/>
  <c r="AD217" i="2"/>
  <c r="AD218" i="2"/>
  <c r="AD219" i="2"/>
  <c r="AD220" i="2"/>
  <c r="AD221" i="2"/>
  <c r="AD222" i="2"/>
  <c r="AD223" i="2"/>
  <c r="AD224" i="2"/>
  <c r="AD225" i="2"/>
  <c r="AD226" i="2"/>
  <c r="AD227" i="2"/>
  <c r="AD228" i="2"/>
  <c r="AD229" i="2"/>
  <c r="AD230" i="2"/>
  <c r="AD231" i="2"/>
  <c r="AD232" i="2"/>
  <c r="AD233"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3" i="2"/>
  <c r="AD264" i="2"/>
  <c r="AD265" i="2"/>
  <c r="AD266" i="2"/>
  <c r="AD267" i="2"/>
  <c r="AD268" i="2"/>
  <c r="AD269" i="2"/>
  <c r="AD270" i="2"/>
  <c r="AD271" i="2"/>
  <c r="AD272" i="2"/>
  <c r="AD273" i="2"/>
  <c r="AD274" i="2"/>
  <c r="AD275" i="2"/>
  <c r="AD276" i="2"/>
  <c r="AD277" i="2"/>
  <c r="AD278" i="2"/>
  <c r="AD279" i="2"/>
  <c r="AD280" i="2"/>
  <c r="AD281" i="2"/>
  <c r="AD282" i="2"/>
  <c r="AD283" i="2"/>
  <c r="AD284" i="2"/>
  <c r="AD285" i="2"/>
  <c r="AD286" i="2"/>
  <c r="AD287" i="2"/>
  <c r="AD288" i="2"/>
  <c r="AD289" i="2"/>
  <c r="AD290" i="2"/>
  <c r="AD291" i="2"/>
  <c r="AD292" i="2"/>
  <c r="AD293" i="2"/>
  <c r="AD294" i="2"/>
  <c r="AD295" i="2"/>
  <c r="AD296" i="2"/>
  <c r="AD297" i="2"/>
  <c r="AD298" i="2"/>
  <c r="AD299" i="2"/>
  <c r="AD300" i="2"/>
  <c r="AD301" i="2"/>
  <c r="AD302" i="2"/>
  <c r="AD303" i="2"/>
  <c r="AD304" i="2"/>
  <c r="AD305" i="2"/>
  <c r="AD306" i="2"/>
  <c r="AD307" i="2"/>
  <c r="AD308" i="2"/>
  <c r="AD309" i="2"/>
  <c r="AD310" i="2"/>
  <c r="AD311" i="2"/>
  <c r="AD312" i="2"/>
  <c r="AD313" i="2"/>
  <c r="AD314" i="2"/>
  <c r="AD315" i="2"/>
  <c r="AD316" i="2"/>
  <c r="AD317" i="2"/>
  <c r="AD318" i="2"/>
  <c r="AD319" i="2"/>
  <c r="AD320"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D351" i="2"/>
  <c r="AD352" i="2"/>
  <c r="AD353" i="2"/>
  <c r="AD354" i="2"/>
  <c r="AD355" i="2"/>
  <c r="AD356" i="2"/>
  <c r="AD357" i="2"/>
  <c r="AD358" i="2"/>
  <c r="AD359" i="2"/>
  <c r="AD360" i="2"/>
  <c r="AD361" i="2"/>
  <c r="AD362" i="2"/>
  <c r="AD363" i="2"/>
  <c r="AD364" i="2"/>
  <c r="AD365" i="2"/>
  <c r="AD366" i="2"/>
  <c r="AD367" i="2"/>
  <c r="AD368" i="2"/>
  <c r="AD369" i="2"/>
  <c r="AD370" i="2"/>
  <c r="AD371" i="2"/>
  <c r="AD372" i="2"/>
  <c r="AD373" i="2"/>
  <c r="AD374" i="2"/>
  <c r="AD375" i="2"/>
  <c r="AD376" i="2"/>
  <c r="AD377" i="2"/>
  <c r="AD378" i="2"/>
  <c r="AD379" i="2"/>
  <c r="AD380" i="2"/>
  <c r="AD381" i="2"/>
  <c r="AD382" i="2"/>
  <c r="AD383" i="2"/>
  <c r="AD384" i="2"/>
  <c r="AD385" i="2"/>
  <c r="AD386" i="2"/>
  <c r="AD387" i="2"/>
  <c r="AD388" i="2"/>
  <c r="AD389" i="2"/>
  <c r="AD390" i="2"/>
  <c r="AD391" i="2"/>
  <c r="AD392" i="2"/>
  <c r="AD393" i="2"/>
  <c r="AD394" i="2"/>
  <c r="AD395" i="2"/>
  <c r="AD396" i="2"/>
  <c r="AD397" i="2"/>
  <c r="AD398" i="2"/>
  <c r="AD399" i="2"/>
  <c r="AD400" i="2"/>
  <c r="AD401" i="2"/>
  <c r="AD402" i="2"/>
  <c r="AD403" i="2"/>
  <c r="AD404" i="2"/>
  <c r="AD405" i="2"/>
  <c r="AD406" i="2"/>
  <c r="AD407" i="2"/>
  <c r="AD408" i="2"/>
  <c r="AD409" i="2"/>
  <c r="AD410" i="2"/>
  <c r="AD411" i="2"/>
  <c r="AD412" i="2"/>
  <c r="AD413" i="2"/>
  <c r="AD414" i="2"/>
  <c r="AD415" i="2"/>
  <c r="AD416" i="2"/>
  <c r="AD417" i="2"/>
  <c r="AD418" i="2"/>
  <c r="AD419" i="2"/>
  <c r="AD420" i="2"/>
  <c r="AD421" i="2"/>
  <c r="AD422" i="2"/>
  <c r="AD423" i="2"/>
  <c r="AD424" i="2"/>
  <c r="AD425" i="2"/>
  <c r="AD426" i="2"/>
  <c r="AD427" i="2"/>
  <c r="AD428" i="2"/>
  <c r="AD429" i="2"/>
  <c r="AD430" i="2"/>
  <c r="AD431" i="2"/>
  <c r="AD432" i="2"/>
  <c r="AD433" i="2"/>
  <c r="AD434" i="2"/>
  <c r="AD435" i="2"/>
  <c r="AD436" i="2"/>
  <c r="AD437" i="2"/>
  <c r="AD438" i="2"/>
  <c r="AD439" i="2"/>
  <c r="AD440" i="2"/>
  <c r="AD441" i="2"/>
  <c r="AD442" i="2"/>
  <c r="AD443" i="2"/>
  <c r="AD444" i="2"/>
  <c r="AD445" i="2"/>
  <c r="AD446" i="2"/>
  <c r="AD447" i="2"/>
  <c r="AD448" i="2"/>
  <c r="AD449" i="2"/>
  <c r="AD450" i="2"/>
  <c r="AD451" i="2"/>
  <c r="AD452" i="2"/>
  <c r="AD453" i="2"/>
  <c r="AD454" i="2"/>
  <c r="AD455" i="2"/>
  <c r="AD456" i="2"/>
  <c r="AD457" i="2"/>
  <c r="AD458" i="2"/>
  <c r="AD459" i="2"/>
  <c r="AD460" i="2"/>
  <c r="AD461" i="2"/>
  <c r="AD462" i="2"/>
  <c r="AD463" i="2"/>
  <c r="AD464" i="2"/>
  <c r="AD465" i="2"/>
  <c r="AD466" i="2"/>
  <c r="AD467" i="2"/>
  <c r="AD468" i="2"/>
  <c r="AD469" i="2"/>
  <c r="AD470" i="2"/>
  <c r="AD471" i="2"/>
  <c r="AD472" i="2"/>
  <c r="AD473" i="2"/>
  <c r="AD474" i="2"/>
  <c r="AD475" i="2"/>
  <c r="AD476" i="2"/>
  <c r="AD477" i="2"/>
  <c r="AD478" i="2"/>
  <c r="AD479" i="2"/>
  <c r="AD480" i="2"/>
  <c r="AD481" i="2"/>
  <c r="AD482" i="2"/>
  <c r="AD483" i="2"/>
  <c r="AD484" i="2"/>
  <c r="AD485" i="2"/>
  <c r="AD486" i="2"/>
  <c r="AD487" i="2"/>
  <c r="AD488" i="2"/>
  <c r="AD489" i="2"/>
  <c r="AD490" i="2"/>
  <c r="AD491" i="2"/>
  <c r="AD492" i="2"/>
  <c r="AD493" i="2"/>
  <c r="AD494" i="2"/>
  <c r="AD495" i="2"/>
  <c r="AD496" i="2"/>
  <c r="AD497" i="2"/>
  <c r="AD498" i="2"/>
  <c r="AD499" i="2"/>
  <c r="AD500" i="2"/>
  <c r="AD501" i="2"/>
  <c r="AD502" i="2"/>
  <c r="AD503" i="2"/>
  <c r="AD504" i="2"/>
  <c r="AD505" i="2"/>
  <c r="AD506" i="2"/>
  <c r="AD507" i="2"/>
  <c r="AD508" i="2"/>
  <c r="AD509" i="2"/>
  <c r="AD510" i="2"/>
  <c r="AD511" i="2"/>
  <c r="AD512" i="2"/>
  <c r="AD513" i="2"/>
  <c r="AD514" i="2"/>
  <c r="AD515" i="2"/>
  <c r="AD516" i="2"/>
  <c r="AD517" i="2"/>
  <c r="AD518" i="2"/>
  <c r="AD519" i="2"/>
  <c r="AD520" i="2"/>
  <c r="AD521" i="2"/>
  <c r="AD522" i="2"/>
  <c r="AD523" i="2"/>
  <c r="AD524" i="2"/>
  <c r="AD525" i="2"/>
  <c r="AD526" i="2"/>
  <c r="AD527" i="2"/>
  <c r="AD528" i="2"/>
  <c r="AD529" i="2"/>
  <c r="AD530" i="2"/>
  <c r="AD531" i="2"/>
  <c r="AD532" i="2"/>
  <c r="AD533" i="2"/>
  <c r="AD534" i="2"/>
  <c r="AD535" i="2"/>
  <c r="AD536" i="2"/>
  <c r="AD537" i="2"/>
  <c r="AD538" i="2"/>
  <c r="AD539" i="2"/>
  <c r="AD540" i="2"/>
  <c r="AD541" i="2"/>
  <c r="AD542" i="2"/>
  <c r="AD543" i="2"/>
  <c r="AD544" i="2"/>
  <c r="AD545" i="2"/>
  <c r="AD546" i="2"/>
  <c r="AD547" i="2"/>
  <c r="AD548" i="2"/>
  <c r="AD549" i="2"/>
  <c r="AD550" i="2"/>
  <c r="AD551" i="2"/>
  <c r="AD552" i="2"/>
  <c r="AD553" i="2"/>
  <c r="AD554" i="2"/>
  <c r="AD555" i="2"/>
  <c r="AD556" i="2"/>
  <c r="AD557" i="2"/>
  <c r="AD558" i="2"/>
  <c r="AD559" i="2"/>
  <c r="AD560" i="2"/>
  <c r="AD561" i="2"/>
  <c r="AD562" i="2"/>
  <c r="AD563" i="2"/>
  <c r="AD564" i="2"/>
  <c r="AD565" i="2"/>
  <c r="AD566" i="2"/>
  <c r="AD567" i="2"/>
  <c r="AD568" i="2"/>
  <c r="AD569" i="2"/>
  <c r="AD570" i="2"/>
  <c r="AD571" i="2"/>
  <c r="AD572" i="2"/>
  <c r="AD573" i="2"/>
  <c r="AD574" i="2"/>
  <c r="AD575" i="2"/>
  <c r="AD576" i="2"/>
  <c r="AD577" i="2"/>
  <c r="AD578" i="2"/>
  <c r="AD579" i="2"/>
  <c r="AD580" i="2"/>
  <c r="AD581" i="2"/>
  <c r="AD582" i="2"/>
  <c r="AD583" i="2"/>
  <c r="AD584" i="2"/>
  <c r="AD585" i="2"/>
  <c r="AD586" i="2"/>
  <c r="AD587" i="2"/>
  <c r="AD588" i="2"/>
  <c r="AD589" i="2"/>
  <c r="AD590" i="2"/>
  <c r="AD591" i="2"/>
  <c r="AD592" i="2"/>
  <c r="AD593" i="2"/>
  <c r="AD594" i="2"/>
  <c r="AD595" i="2"/>
  <c r="AD596" i="2"/>
  <c r="AD597" i="2"/>
  <c r="AD598" i="2"/>
  <c r="AD599" i="2"/>
  <c r="AD600" i="2"/>
  <c r="AD601" i="2"/>
  <c r="AD602" i="2"/>
  <c r="AD603" i="2"/>
  <c r="AD604" i="2"/>
  <c r="AD605" i="2"/>
  <c r="AD606" i="2"/>
  <c r="AD607" i="2"/>
  <c r="AD608" i="2"/>
  <c r="AD609" i="2"/>
  <c r="AD610" i="2"/>
  <c r="AD611" i="2"/>
  <c r="AD612" i="2"/>
  <c r="AD613" i="2"/>
  <c r="AD614" i="2"/>
  <c r="AD615" i="2"/>
  <c r="AD616" i="2"/>
  <c r="AD617" i="2"/>
  <c r="AD618" i="2"/>
  <c r="AD619" i="2"/>
  <c r="AD620" i="2"/>
  <c r="AD621" i="2"/>
  <c r="AD622" i="2"/>
  <c r="AD623" i="2"/>
  <c r="AD624" i="2"/>
  <c r="AD625" i="2"/>
  <c r="AD626" i="2"/>
  <c r="AD627" i="2"/>
  <c r="AD628" i="2"/>
  <c r="AD629" i="2"/>
  <c r="AD630" i="2"/>
  <c r="AD631" i="2"/>
  <c r="AD632" i="2"/>
  <c r="AD633" i="2"/>
  <c r="AD634" i="2"/>
  <c r="AD635" i="2"/>
  <c r="AD636" i="2"/>
  <c r="AD637" i="2"/>
  <c r="AD638" i="2"/>
  <c r="AD639" i="2"/>
  <c r="AD640" i="2"/>
  <c r="AD641" i="2"/>
  <c r="AD642" i="2"/>
  <c r="AD643" i="2"/>
  <c r="AD644" i="2"/>
  <c r="AD645" i="2"/>
  <c r="AD646" i="2"/>
  <c r="AD647" i="2"/>
  <c r="AD648" i="2"/>
  <c r="AD649" i="2"/>
  <c r="AD650" i="2"/>
  <c r="AD651" i="2"/>
  <c r="AD652" i="2"/>
  <c r="AD653" i="2"/>
  <c r="AD654" i="2"/>
  <c r="AD655" i="2"/>
  <c r="AD656" i="2"/>
  <c r="AD657" i="2"/>
  <c r="AD658" i="2"/>
  <c r="AD659" i="2"/>
  <c r="AD660" i="2"/>
  <c r="AD661" i="2"/>
  <c r="AD662" i="2"/>
  <c r="AD663" i="2"/>
  <c r="AD664" i="2"/>
  <c r="AD665" i="2"/>
  <c r="AD666" i="2"/>
  <c r="AD667" i="2"/>
  <c r="AD668" i="2"/>
  <c r="AD669" i="2"/>
  <c r="AD670" i="2"/>
  <c r="AD671" i="2"/>
  <c r="AD672" i="2"/>
  <c r="AD673" i="2"/>
  <c r="AD674" i="2"/>
  <c r="AD675" i="2"/>
  <c r="AD676" i="2"/>
  <c r="AD677" i="2"/>
  <c r="AD678" i="2"/>
  <c r="AD679" i="2"/>
  <c r="AD680" i="2"/>
  <c r="AD681" i="2"/>
  <c r="AD682" i="2"/>
  <c r="AD683" i="2"/>
  <c r="AD684" i="2"/>
  <c r="AD685" i="2"/>
  <c r="AD686" i="2"/>
  <c r="AD687" i="2"/>
  <c r="AD688" i="2"/>
  <c r="AD689" i="2"/>
  <c r="AD690" i="2"/>
  <c r="AD691" i="2"/>
  <c r="AD692" i="2"/>
  <c r="AD693" i="2"/>
  <c r="AD694" i="2"/>
  <c r="AD695" i="2"/>
  <c r="AD696" i="2"/>
  <c r="AD697" i="2"/>
  <c r="AD698" i="2"/>
  <c r="AD699" i="2"/>
  <c r="AD700" i="2"/>
  <c r="AD701" i="2"/>
  <c r="AD702" i="2"/>
  <c r="AD703" i="2"/>
  <c r="AD704" i="2"/>
  <c r="AD705" i="2"/>
  <c r="AD706" i="2"/>
  <c r="AD707" i="2"/>
  <c r="AD708" i="2"/>
  <c r="AD709" i="2"/>
  <c r="AD710" i="2"/>
  <c r="AD711" i="2"/>
  <c r="AD712" i="2"/>
  <c r="AD713" i="2"/>
  <c r="AD714" i="2"/>
  <c r="AD715" i="2"/>
  <c r="AD716" i="2"/>
  <c r="AD717" i="2"/>
  <c r="AD718" i="2"/>
  <c r="AD719" i="2"/>
  <c r="AD720" i="2"/>
  <c r="AD721" i="2"/>
  <c r="AD722" i="2"/>
  <c r="AD723" i="2"/>
  <c r="AD724" i="2"/>
  <c r="AD725" i="2"/>
  <c r="AD726" i="2"/>
  <c r="AD727" i="2"/>
  <c r="AD728" i="2"/>
  <c r="AD729" i="2"/>
  <c r="AD730" i="2"/>
  <c r="AD731" i="2"/>
  <c r="AD732" i="2"/>
  <c r="AD733" i="2"/>
  <c r="AD734" i="2"/>
  <c r="AD735" i="2"/>
  <c r="AD736" i="2"/>
  <c r="AD737" i="2"/>
  <c r="AD738" i="2"/>
  <c r="AD739" i="2"/>
  <c r="AD740" i="2"/>
  <c r="AD741" i="2"/>
  <c r="AD742" i="2"/>
  <c r="AD743" i="2"/>
  <c r="AD744" i="2"/>
  <c r="AD745" i="2"/>
  <c r="AD746" i="2"/>
  <c r="AD747" i="2"/>
  <c r="AD748" i="2"/>
  <c r="AD749" i="2"/>
  <c r="AD750" i="2"/>
  <c r="AD751" i="2"/>
  <c r="AD752" i="2"/>
  <c r="AD753" i="2"/>
  <c r="AD754" i="2"/>
  <c r="AD755" i="2"/>
  <c r="AD756" i="2"/>
  <c r="AD757" i="2"/>
  <c r="AD758" i="2"/>
  <c r="AD759" i="2"/>
  <c r="AD760" i="2"/>
  <c r="AD761" i="2"/>
  <c r="AD762" i="2"/>
  <c r="AD763" i="2"/>
  <c r="AD764" i="2"/>
  <c r="AD765" i="2"/>
  <c r="AD766" i="2"/>
  <c r="AD767" i="2"/>
  <c r="AD768" i="2"/>
  <c r="AD769" i="2"/>
  <c r="AD770" i="2"/>
  <c r="AD771" i="2"/>
  <c r="AD772" i="2"/>
  <c r="AD773" i="2"/>
  <c r="AD774" i="2"/>
  <c r="AD775" i="2"/>
  <c r="AD776" i="2"/>
  <c r="AD777" i="2"/>
  <c r="AD778" i="2"/>
  <c r="AD779" i="2"/>
  <c r="AD780" i="2"/>
  <c r="AD781" i="2"/>
  <c r="AD782" i="2"/>
  <c r="AD783" i="2"/>
  <c r="AD784" i="2"/>
  <c r="AD785" i="2"/>
  <c r="AD786" i="2"/>
  <c r="AD787" i="2"/>
  <c r="AD788" i="2"/>
  <c r="AD789" i="2"/>
  <c r="AD790" i="2"/>
  <c r="AD791" i="2"/>
  <c r="AD792" i="2"/>
  <c r="AD793" i="2"/>
  <c r="AD794" i="2"/>
  <c r="AD795" i="2"/>
  <c r="AD796" i="2"/>
  <c r="AD797" i="2"/>
  <c r="AD798" i="2"/>
  <c r="AD799" i="2"/>
  <c r="AD800" i="2"/>
  <c r="AD801" i="2"/>
  <c r="AD802" i="2"/>
  <c r="AD803" i="2"/>
  <c r="AD804" i="2"/>
  <c r="AD805" i="2"/>
  <c r="AD806" i="2"/>
  <c r="AD807" i="2"/>
  <c r="AD808" i="2"/>
  <c r="AD809" i="2"/>
  <c r="AD810" i="2"/>
  <c r="AD811" i="2"/>
  <c r="AD812" i="2"/>
  <c r="AD813" i="2"/>
  <c r="AD814" i="2"/>
  <c r="AD815" i="2"/>
  <c r="AD816" i="2"/>
  <c r="AD817" i="2"/>
  <c r="AD818" i="2"/>
  <c r="AD819" i="2"/>
  <c r="AD820" i="2"/>
  <c r="AD821" i="2"/>
  <c r="AD822" i="2"/>
  <c r="AD823" i="2"/>
  <c r="AD824" i="2"/>
  <c r="AD825" i="2"/>
  <c r="AD826" i="2"/>
  <c r="AD827" i="2"/>
  <c r="AD828" i="2"/>
  <c r="AD829" i="2"/>
  <c r="AD830" i="2"/>
  <c r="AD831" i="2"/>
  <c r="AD832" i="2"/>
  <c r="AD833" i="2"/>
  <c r="AD834" i="2"/>
  <c r="AD835" i="2"/>
  <c r="AD836" i="2"/>
  <c r="AD837" i="2"/>
  <c r="AD838" i="2"/>
  <c r="AD839" i="2"/>
  <c r="AD840" i="2"/>
  <c r="AD841" i="2"/>
  <c r="AD842" i="2"/>
  <c r="AD843" i="2"/>
  <c r="AD844" i="2"/>
  <c r="AD845" i="2"/>
  <c r="AD846" i="2"/>
  <c r="AD847" i="2"/>
  <c r="AD848" i="2"/>
  <c r="AD849" i="2"/>
  <c r="AD850" i="2"/>
  <c r="AD851" i="2"/>
  <c r="AD852" i="2"/>
  <c r="AD853" i="2"/>
  <c r="AD854" i="2"/>
  <c r="AD855" i="2"/>
  <c r="AD856" i="2"/>
  <c r="AD857" i="2"/>
  <c r="AD858" i="2"/>
  <c r="AD859" i="2"/>
  <c r="AD860" i="2"/>
  <c r="AD861" i="2"/>
  <c r="AD862" i="2"/>
  <c r="AD863" i="2"/>
  <c r="AD864" i="2"/>
  <c r="AD865" i="2"/>
  <c r="AD866" i="2"/>
  <c r="AD867" i="2"/>
  <c r="AD868" i="2"/>
  <c r="AD869" i="2"/>
  <c r="AD870" i="2"/>
  <c r="AD871" i="2"/>
  <c r="AD872" i="2"/>
  <c r="AD873" i="2"/>
  <c r="AD874" i="2"/>
  <c r="AD875" i="2"/>
  <c r="AD876" i="2"/>
  <c r="AD877" i="2"/>
  <c r="AD878" i="2"/>
  <c r="AD879" i="2"/>
  <c r="AD880" i="2"/>
  <c r="AD881" i="2"/>
  <c r="AD882" i="2"/>
  <c r="AD883" i="2"/>
  <c r="AD884" i="2"/>
  <c r="AD885" i="2"/>
  <c r="AD886" i="2"/>
  <c r="AD887" i="2"/>
  <c r="AD888" i="2"/>
  <c r="AD889" i="2"/>
  <c r="AD890" i="2"/>
  <c r="AD891" i="2"/>
  <c r="AD892" i="2"/>
  <c r="AD893" i="2"/>
  <c r="AD894" i="2"/>
  <c r="AD895" i="2"/>
  <c r="AD896" i="2"/>
  <c r="AD897" i="2"/>
  <c r="AD898" i="2"/>
  <c r="AD899" i="2"/>
  <c r="AD900" i="2"/>
  <c r="AD901" i="2"/>
  <c r="AD902" i="2"/>
  <c r="AD903" i="2"/>
  <c r="AD904" i="2"/>
  <c r="AD905" i="2"/>
  <c r="AD906" i="2"/>
  <c r="AD907" i="2"/>
  <c r="AD908" i="2"/>
  <c r="AD909" i="2"/>
  <c r="AD910" i="2"/>
  <c r="AD911" i="2"/>
  <c r="AD912" i="2"/>
  <c r="AD913" i="2"/>
  <c r="AD914" i="2"/>
  <c r="AD915" i="2"/>
  <c r="AD916" i="2"/>
  <c r="AD917" i="2"/>
  <c r="AD918" i="2"/>
  <c r="AD919" i="2"/>
  <c r="AD920" i="2"/>
  <c r="AD921" i="2"/>
  <c r="AD922" i="2"/>
  <c r="AD923" i="2"/>
  <c r="AD924" i="2"/>
  <c r="AD925" i="2"/>
  <c r="AD926" i="2"/>
  <c r="AD927" i="2"/>
  <c r="AD928" i="2"/>
  <c r="AD929" i="2"/>
  <c r="AD930" i="2"/>
  <c r="AD931" i="2"/>
  <c r="AD932" i="2"/>
  <c r="AD933" i="2"/>
  <c r="AD934" i="2"/>
  <c r="AD935" i="2"/>
  <c r="AD936" i="2"/>
  <c r="AD937" i="2"/>
  <c r="AD938" i="2"/>
  <c r="AD939" i="2"/>
  <c r="AD940" i="2"/>
  <c r="AD941" i="2"/>
  <c r="AD942" i="2"/>
  <c r="AD943" i="2"/>
  <c r="AD944" i="2"/>
  <c r="AD945" i="2"/>
  <c r="AD946" i="2"/>
  <c r="AD947" i="2"/>
  <c r="AD948" i="2"/>
  <c r="AD949" i="2"/>
  <c r="AD950" i="2"/>
  <c r="AD951" i="2"/>
  <c r="AD952" i="2"/>
  <c r="AD953" i="2"/>
  <c r="AD954" i="2"/>
  <c r="AD955" i="2"/>
  <c r="AD956" i="2"/>
  <c r="AD957" i="2"/>
  <c r="AD958" i="2"/>
  <c r="AD959" i="2"/>
  <c r="AD960" i="2"/>
  <c r="AD961" i="2"/>
  <c r="AD962" i="2"/>
  <c r="AD963" i="2"/>
  <c r="AD964" i="2"/>
  <c r="AD965" i="2"/>
  <c r="AD966" i="2"/>
  <c r="AD967" i="2"/>
  <c r="AD968" i="2"/>
  <c r="AD969" i="2"/>
  <c r="AD970" i="2"/>
  <c r="AD971" i="2"/>
  <c r="AD972" i="2"/>
  <c r="AD973" i="2"/>
  <c r="AD974" i="2"/>
  <c r="AD975" i="2"/>
  <c r="AD976" i="2"/>
  <c r="AD977" i="2"/>
  <c r="AD978" i="2"/>
  <c r="AD979" i="2"/>
  <c r="AD980" i="2"/>
  <c r="AD981" i="2"/>
  <c r="AD982" i="2"/>
  <c r="AD983" i="2"/>
  <c r="AD984" i="2"/>
  <c r="AD985" i="2"/>
  <c r="AD986" i="2"/>
  <c r="AD987" i="2"/>
  <c r="AD988" i="2"/>
  <c r="AD989" i="2"/>
  <c r="AD990" i="2"/>
  <c r="AD991" i="2"/>
  <c r="AD992" i="2"/>
  <c r="AD993" i="2"/>
  <c r="AD994" i="2"/>
  <c r="AD995" i="2"/>
  <c r="AD996" i="2"/>
  <c r="AD997" i="2"/>
  <c r="AD998" i="2"/>
  <c r="AD999" i="2"/>
  <c r="AD1000" i="2"/>
  <c r="AD1001" i="2"/>
  <c r="AD1002" i="2"/>
  <c r="AD1003" i="2"/>
  <c r="AD1004" i="2"/>
  <c r="AD1005" i="2"/>
  <c r="AD1006" i="2"/>
  <c r="AD1007" i="2"/>
  <c r="AD1008" i="2"/>
  <c r="AD1009" i="2"/>
  <c r="AD1010" i="2"/>
  <c r="AD1011" i="2"/>
  <c r="AD1012" i="2"/>
  <c r="AD1013" i="2"/>
  <c r="AD1014" i="2"/>
  <c r="AD1015" i="2"/>
  <c r="AD1016" i="2"/>
  <c r="AD1017" i="2"/>
  <c r="AD1018" i="2"/>
  <c r="AD1019" i="2"/>
  <c r="AD1020" i="2"/>
  <c r="AD1021" i="2"/>
  <c r="AD1022" i="2"/>
  <c r="AD1023" i="2"/>
  <c r="AD1024" i="2"/>
  <c r="AD1025" i="2"/>
  <c r="AD1026" i="2"/>
  <c r="AD1027" i="2"/>
  <c r="AD1028" i="2"/>
  <c r="AD1029" i="2"/>
  <c r="AD1030" i="2"/>
  <c r="AD1031" i="2"/>
  <c r="AD1032" i="2"/>
  <c r="AD1033" i="2"/>
  <c r="AD1034" i="2"/>
  <c r="AD1035" i="2"/>
  <c r="AD1036" i="2"/>
  <c r="AD1037" i="2"/>
  <c r="AD1038" i="2"/>
  <c r="AD1039" i="2"/>
  <c r="AD1040" i="2"/>
  <c r="AD1041" i="2"/>
  <c r="AD1042" i="2"/>
  <c r="AD1043" i="2"/>
  <c r="AD1044" i="2"/>
  <c r="AD1045" i="2"/>
  <c r="AD1046" i="2"/>
  <c r="AD1047" i="2"/>
  <c r="AD1048" i="2"/>
  <c r="AD1049" i="2"/>
  <c r="AD1050" i="2"/>
  <c r="AD1051" i="2"/>
  <c r="AD1052" i="2"/>
  <c r="AD1053" i="2"/>
  <c r="AD1054" i="2"/>
  <c r="AD1055" i="2"/>
  <c r="AD1056" i="2"/>
  <c r="AD1057" i="2"/>
  <c r="AD1058" i="2"/>
  <c r="AD1059" i="2"/>
  <c r="AD1060" i="2"/>
  <c r="AD1061" i="2"/>
  <c r="AD1062" i="2"/>
  <c r="AD1063" i="2"/>
  <c r="AD1064" i="2"/>
  <c r="AD1065" i="2"/>
  <c r="AD1066" i="2"/>
  <c r="AD1067" i="2"/>
  <c r="AD1068" i="2"/>
  <c r="AD1069" i="2"/>
  <c r="AD1070" i="2"/>
  <c r="AD1071" i="2"/>
  <c r="AD1072" i="2"/>
  <c r="AD1073" i="2"/>
  <c r="AD1074" i="2"/>
  <c r="AD1075" i="2"/>
  <c r="AD1076" i="2"/>
  <c r="AD1077" i="2"/>
  <c r="AD1078" i="2"/>
  <c r="AD1079" i="2"/>
  <c r="AD1080" i="2"/>
  <c r="AD1081" i="2"/>
  <c r="AD1082" i="2"/>
  <c r="AD1083" i="2"/>
  <c r="AD1084" i="2"/>
  <c r="AD1085" i="2"/>
  <c r="AD1086" i="2"/>
  <c r="AD1087" i="2"/>
  <c r="AD1088" i="2"/>
  <c r="AD1089" i="2"/>
  <c r="AD1090" i="2"/>
  <c r="AD1091" i="2"/>
  <c r="AD1092" i="2"/>
  <c r="AD1093" i="2"/>
  <c r="AD1094" i="2"/>
  <c r="AD1095" i="2"/>
  <c r="AD1096" i="2"/>
  <c r="AD1097" i="2"/>
  <c r="AD1098" i="2"/>
  <c r="AD1099" i="2"/>
  <c r="AD1100" i="2"/>
  <c r="AD1101" i="2"/>
  <c r="AD1102" i="2"/>
  <c r="AD1103" i="2"/>
  <c r="AD1104" i="2"/>
  <c r="AD1105" i="2"/>
  <c r="AD1106" i="2"/>
  <c r="AD1107" i="2"/>
  <c r="AD1108" i="2"/>
  <c r="AD1109" i="2"/>
  <c r="AD1110" i="2"/>
  <c r="AD1111" i="2"/>
  <c r="AD1112" i="2"/>
  <c r="AD1113" i="2"/>
  <c r="AD1114" i="2"/>
  <c r="AD1115" i="2"/>
  <c r="AD1116" i="2"/>
  <c r="AD1117" i="2"/>
  <c r="AD1118" i="2"/>
  <c r="AD1119" i="2"/>
  <c r="AD1120" i="2"/>
  <c r="AD1121" i="2"/>
  <c r="AD1122" i="2"/>
  <c r="AD1123" i="2"/>
  <c r="AD1124" i="2"/>
  <c r="AD1125" i="2"/>
  <c r="AD1126" i="2"/>
  <c r="AD1127" i="2"/>
  <c r="AD1128" i="2"/>
  <c r="AD1129" i="2"/>
  <c r="AD1130" i="2"/>
  <c r="AD1131" i="2"/>
  <c r="AD1132" i="2"/>
  <c r="AD1133" i="2"/>
  <c r="AD1134" i="2"/>
  <c r="AD1135" i="2"/>
  <c r="AD1136" i="2"/>
  <c r="AD1137" i="2"/>
  <c r="AD1138" i="2"/>
  <c r="AD1139" i="2"/>
  <c r="AD1140" i="2"/>
  <c r="AD1141" i="2"/>
  <c r="AD1142" i="2"/>
  <c r="AD1143" i="2"/>
  <c r="AD1144" i="2"/>
  <c r="AD1145" i="2"/>
  <c r="AD1146" i="2"/>
  <c r="AD1147" i="2"/>
  <c r="AD1148" i="2"/>
  <c r="AD1149" i="2"/>
  <c r="AD1150" i="2"/>
  <c r="AD1151" i="2"/>
  <c r="AD1152" i="2"/>
  <c r="AD1153" i="2"/>
  <c r="AD1154" i="2"/>
  <c r="AD1155" i="2"/>
  <c r="AD1156" i="2"/>
  <c r="AD1157" i="2"/>
  <c r="AD1158" i="2"/>
  <c r="AD1159" i="2"/>
  <c r="AD1160" i="2"/>
  <c r="AD1161" i="2"/>
  <c r="AD1162" i="2"/>
  <c r="AD1163" i="2"/>
  <c r="AD1164" i="2"/>
  <c r="AD1165" i="2"/>
  <c r="AD1166" i="2"/>
  <c r="AD1167" i="2"/>
  <c r="AD1168" i="2"/>
  <c r="AD1169" i="2"/>
  <c r="AD1170" i="2"/>
  <c r="AD1171" i="2"/>
  <c r="AD1172" i="2"/>
  <c r="AD1173" i="2"/>
  <c r="AD1174" i="2"/>
  <c r="AD1175" i="2"/>
  <c r="AD1176" i="2"/>
  <c r="AD1177" i="2"/>
  <c r="AD1178" i="2"/>
  <c r="AD1179" i="2"/>
  <c r="AD1180" i="2"/>
  <c r="AD1181" i="2"/>
  <c r="AD1182" i="2"/>
  <c r="AD1183" i="2"/>
  <c r="AD1184" i="2"/>
  <c r="AD1185" i="2"/>
  <c r="AD1186" i="2"/>
  <c r="AD1187" i="2"/>
  <c r="AD1188" i="2"/>
  <c r="AD1189" i="2"/>
  <c r="AD1190" i="2"/>
  <c r="AD1191" i="2"/>
  <c r="AD1192" i="2"/>
  <c r="AD1193" i="2"/>
  <c r="AD1194" i="2"/>
  <c r="AD1195" i="2"/>
  <c r="AD1196" i="2"/>
  <c r="AD1197" i="2"/>
  <c r="AD1198" i="2"/>
  <c r="AD1199" i="2"/>
  <c r="AD1200" i="2"/>
  <c r="AD1201" i="2"/>
  <c r="AD1202" i="2"/>
  <c r="AD1203" i="2"/>
  <c r="AD1204" i="2"/>
  <c r="AD1205" i="2"/>
  <c r="AD1206" i="2"/>
  <c r="AD1207" i="2"/>
  <c r="AD1208" i="2"/>
  <c r="AD1209" i="2"/>
  <c r="AD1210" i="2"/>
  <c r="AD1211" i="2"/>
  <c r="AD1212" i="2"/>
  <c r="AD1213" i="2"/>
  <c r="AD1214" i="2"/>
  <c r="AD1215" i="2"/>
  <c r="AD1216" i="2"/>
  <c r="AD1217" i="2"/>
  <c r="AD1218" i="2"/>
  <c r="AD1219" i="2"/>
  <c r="AD1220" i="2"/>
  <c r="AD1221" i="2"/>
  <c r="AD1222" i="2"/>
  <c r="AD1223" i="2"/>
  <c r="AD1224" i="2"/>
  <c r="AD1225" i="2"/>
  <c r="AD1226" i="2"/>
  <c r="AD1227" i="2"/>
  <c r="AD1228" i="2"/>
  <c r="AD1229" i="2"/>
  <c r="AD1230" i="2"/>
  <c r="AD1231" i="2"/>
  <c r="AD1232" i="2"/>
  <c r="AD1233" i="2"/>
  <c r="AD1234" i="2"/>
  <c r="AD1235" i="2"/>
  <c r="AD1236" i="2"/>
  <c r="AD1237" i="2"/>
  <c r="AD1238" i="2"/>
  <c r="AD1239" i="2"/>
  <c r="AD1240" i="2"/>
  <c r="AD1241" i="2"/>
  <c r="AD1242" i="2"/>
  <c r="AD1243" i="2"/>
  <c r="AD1244" i="2"/>
  <c r="AD1245" i="2"/>
  <c r="AD1246" i="2"/>
  <c r="AD1247" i="2"/>
  <c r="AD1248" i="2"/>
  <c r="AD1249" i="2"/>
  <c r="AD1250" i="2"/>
  <c r="AD1251" i="2"/>
  <c r="AD1252" i="2"/>
  <c r="AD1253" i="2"/>
  <c r="AD1254" i="2"/>
  <c r="AD1255" i="2"/>
  <c r="AD1256" i="2"/>
  <c r="AD1257" i="2"/>
  <c r="AD1258" i="2"/>
  <c r="AD1259" i="2"/>
  <c r="AD1260" i="2"/>
  <c r="AD1261" i="2"/>
  <c r="AD1262" i="2"/>
  <c r="AD1263" i="2"/>
  <c r="AD1264" i="2"/>
  <c r="AD1265" i="2"/>
  <c r="AD1266" i="2"/>
  <c r="AD1267" i="2"/>
  <c r="AD1268" i="2"/>
  <c r="AD1269" i="2"/>
  <c r="AD1270" i="2"/>
  <c r="AD1271" i="2"/>
  <c r="AD1272" i="2"/>
  <c r="AD1273" i="2"/>
  <c r="AD1274" i="2"/>
  <c r="AD1275" i="2"/>
  <c r="AD1276" i="2"/>
  <c r="AD1277" i="2"/>
  <c r="AD1278" i="2"/>
  <c r="AD1279" i="2"/>
  <c r="AD1280" i="2"/>
  <c r="AD1281" i="2"/>
  <c r="AD1282" i="2"/>
  <c r="AD1283" i="2"/>
  <c r="AD1284" i="2"/>
  <c r="AD1285" i="2"/>
  <c r="AD1286" i="2"/>
  <c r="AD1287" i="2"/>
  <c r="AD1288" i="2"/>
  <c r="AD1289" i="2"/>
  <c r="AD1290" i="2"/>
  <c r="AD1291" i="2"/>
  <c r="AD1292" i="2"/>
  <c r="AD1293" i="2"/>
  <c r="AD1294" i="2"/>
  <c r="AD1295" i="2"/>
  <c r="AD1296" i="2"/>
  <c r="AD1297" i="2"/>
  <c r="AD1298" i="2"/>
  <c r="AD1299" i="2"/>
  <c r="AD1300" i="2"/>
  <c r="AD1301" i="2"/>
  <c r="AD1302" i="2"/>
  <c r="AD1303" i="2"/>
  <c r="AD1304" i="2"/>
  <c r="AD1305" i="2"/>
  <c r="AD1306" i="2"/>
  <c r="AD1307" i="2"/>
  <c r="AD1308" i="2"/>
  <c r="AD1309" i="2"/>
  <c r="AD1310" i="2"/>
  <c r="AD1311" i="2"/>
  <c r="AD1312" i="2"/>
  <c r="AD1313" i="2"/>
  <c r="AD1314" i="2"/>
  <c r="AD1315" i="2"/>
  <c r="AD1316" i="2"/>
  <c r="AD1317" i="2"/>
  <c r="AD1318" i="2"/>
  <c r="AD1319" i="2"/>
  <c r="AD1320" i="2"/>
  <c r="AD1321" i="2"/>
  <c r="AD1322" i="2"/>
  <c r="AD1323" i="2"/>
  <c r="AD1324" i="2"/>
  <c r="AD1325" i="2"/>
  <c r="AD1326" i="2"/>
  <c r="AD1327" i="2"/>
  <c r="AD1328" i="2"/>
  <c r="AD1329" i="2"/>
  <c r="AD1330" i="2"/>
  <c r="AD1331" i="2"/>
  <c r="AD1332" i="2"/>
  <c r="AD1333" i="2"/>
  <c r="AD1334" i="2"/>
  <c r="AD1335" i="2"/>
  <c r="AD1336" i="2"/>
  <c r="AD1337" i="2"/>
  <c r="AD1338" i="2"/>
  <c r="AD1339" i="2"/>
  <c r="AD1340" i="2"/>
  <c r="AD1341" i="2"/>
  <c r="AD1342" i="2"/>
  <c r="AD1343" i="2"/>
  <c r="AD1344" i="2"/>
  <c r="AD1345" i="2"/>
  <c r="AD1346" i="2"/>
  <c r="AD1347" i="2"/>
  <c r="AD1348" i="2"/>
  <c r="AD1349" i="2"/>
  <c r="AD1350" i="2"/>
  <c r="AD1351" i="2"/>
  <c r="AD1352" i="2"/>
  <c r="AD1353" i="2"/>
  <c r="AD1354" i="2"/>
  <c r="AD1355" i="2"/>
  <c r="AD1356" i="2"/>
  <c r="AD1357" i="2"/>
  <c r="AD1358" i="2"/>
  <c r="AD1359" i="2"/>
  <c r="AD1360" i="2"/>
  <c r="AD1361" i="2"/>
  <c r="AD1362" i="2"/>
  <c r="AD1363" i="2"/>
  <c r="AD1364" i="2"/>
  <c r="AD1365" i="2"/>
  <c r="AD1366" i="2"/>
  <c r="AD1367" i="2"/>
  <c r="AD1368" i="2"/>
  <c r="AD1369" i="2"/>
  <c r="AD1370" i="2"/>
  <c r="AD1371" i="2"/>
  <c r="AD1372" i="2"/>
  <c r="AD1373" i="2"/>
  <c r="AD1374" i="2"/>
  <c r="AD1375" i="2"/>
  <c r="AD1376" i="2"/>
  <c r="AD1377" i="2"/>
  <c r="AD1378" i="2"/>
  <c r="AD1379" i="2"/>
  <c r="AD1380" i="2"/>
  <c r="AD1381" i="2"/>
  <c r="AD1382" i="2"/>
  <c r="AD1383" i="2"/>
  <c r="AD1384" i="2"/>
  <c r="AD1385" i="2"/>
  <c r="AD1386" i="2"/>
  <c r="AD1387" i="2"/>
  <c r="AD1388" i="2"/>
  <c r="AD1389" i="2"/>
  <c r="AD1390" i="2"/>
  <c r="AD1391" i="2"/>
  <c r="AD1392" i="2"/>
  <c r="AD1393" i="2"/>
  <c r="AD1394" i="2"/>
  <c r="AD1395" i="2"/>
  <c r="AD1396" i="2"/>
  <c r="AD1397" i="2"/>
  <c r="AD1398" i="2"/>
  <c r="AD1399" i="2"/>
  <c r="AD1400" i="2"/>
  <c r="AD1401" i="2"/>
  <c r="AD1402" i="2"/>
  <c r="AD1403" i="2"/>
  <c r="AD1404" i="2"/>
  <c r="AD1405" i="2"/>
  <c r="AD1406" i="2"/>
  <c r="AD1407" i="2"/>
  <c r="AD1408" i="2"/>
  <c r="AD1409" i="2"/>
  <c r="AD1410" i="2"/>
  <c r="AD1411" i="2"/>
  <c r="AD1412" i="2"/>
  <c r="AD1413" i="2"/>
  <c r="AD1414" i="2"/>
  <c r="AD1415" i="2"/>
  <c r="AD1416" i="2"/>
  <c r="AD1417" i="2"/>
  <c r="AD1418" i="2"/>
  <c r="AD1419" i="2"/>
  <c r="AD1420" i="2"/>
  <c r="AD1421" i="2"/>
  <c r="AD1422" i="2"/>
  <c r="AD1423" i="2"/>
  <c r="AD1424" i="2"/>
  <c r="AD1425" i="2"/>
  <c r="AD1426" i="2"/>
  <c r="AD1427" i="2"/>
  <c r="AD1428" i="2"/>
  <c r="AD1429" i="2"/>
  <c r="AD1430" i="2"/>
  <c r="AD1431" i="2"/>
  <c r="AD1432" i="2"/>
  <c r="AD1433" i="2"/>
  <c r="AD1434" i="2"/>
  <c r="AD1435" i="2"/>
  <c r="AD1436" i="2"/>
  <c r="AD1437" i="2"/>
  <c r="AD1438" i="2"/>
  <c r="AD1439" i="2"/>
  <c r="AD1440" i="2"/>
  <c r="AD1441" i="2"/>
  <c r="AD1442" i="2"/>
  <c r="AD1443" i="2"/>
  <c r="AD1444" i="2"/>
  <c r="AD1445" i="2"/>
  <c r="AD1446" i="2"/>
  <c r="AD1447" i="2"/>
  <c r="AD1448" i="2"/>
  <c r="AD1449" i="2"/>
  <c r="AD1450" i="2"/>
  <c r="AD1451" i="2"/>
  <c r="AD1452" i="2"/>
  <c r="AD1453" i="2"/>
  <c r="AD1454" i="2"/>
  <c r="AD1455" i="2"/>
  <c r="AD1456" i="2"/>
  <c r="AD1457" i="2"/>
  <c r="AD1458" i="2"/>
  <c r="AD1459" i="2"/>
  <c r="AD1460" i="2"/>
  <c r="AD1461" i="2"/>
  <c r="AD1462" i="2"/>
  <c r="AD1463" i="2"/>
  <c r="AD1464" i="2"/>
  <c r="AD1465" i="2"/>
  <c r="AD1466" i="2"/>
  <c r="AD1467" i="2"/>
  <c r="AD1468" i="2"/>
  <c r="AD1469" i="2"/>
  <c r="AD1470" i="2"/>
  <c r="AD1471" i="2"/>
  <c r="AD1472" i="2"/>
  <c r="AD1473" i="2"/>
  <c r="AD1474" i="2"/>
  <c r="AD1475" i="2"/>
  <c r="AD1476" i="2"/>
  <c r="AD1477" i="2"/>
  <c r="AD1478" i="2"/>
  <c r="AD1479" i="2"/>
  <c r="AD1480" i="2"/>
  <c r="AD1481" i="2"/>
  <c r="AD1482" i="2"/>
  <c r="AD1483" i="2"/>
  <c r="AD1484" i="2"/>
  <c r="AD1485" i="2"/>
  <c r="AD1486" i="2"/>
  <c r="AD1487" i="2"/>
  <c r="AD1488" i="2"/>
  <c r="AD1489" i="2"/>
  <c r="AD1490" i="2"/>
  <c r="AD1491" i="2"/>
  <c r="AD1492" i="2"/>
  <c r="AD1493" i="2"/>
  <c r="AD1494" i="2"/>
  <c r="AD1495" i="2"/>
  <c r="AD1496" i="2"/>
  <c r="AD1497" i="2"/>
  <c r="AD1498" i="2"/>
  <c r="AD1499" i="2"/>
  <c r="AD1500" i="2"/>
  <c r="AD1501" i="2"/>
  <c r="AD1502" i="2"/>
  <c r="AD1503" i="2"/>
  <c r="AD1504" i="2"/>
  <c r="AD1505" i="2"/>
  <c r="AD1506" i="2"/>
  <c r="AD1507" i="2"/>
  <c r="AD1508" i="2"/>
  <c r="AD1509" i="2"/>
  <c r="AD1510" i="2"/>
  <c r="AD1511" i="2"/>
  <c r="AD1512" i="2"/>
  <c r="AD1513" i="2"/>
  <c r="AD1514" i="2"/>
  <c r="AD1515" i="2"/>
  <c r="AD1516" i="2"/>
  <c r="AD1517" i="2"/>
  <c r="AD1518" i="2"/>
  <c r="AD1519" i="2"/>
  <c r="AD1520" i="2"/>
  <c r="AD1521" i="2"/>
  <c r="AD1522" i="2"/>
  <c r="AD1523" i="2"/>
  <c r="AD1524" i="2"/>
  <c r="AD1525" i="2"/>
  <c r="AD1526" i="2"/>
  <c r="AD1527" i="2"/>
  <c r="AD1528" i="2"/>
  <c r="AD1529" i="2"/>
  <c r="AD1530" i="2"/>
  <c r="AD1531" i="2"/>
  <c r="AD1532" i="2"/>
  <c r="AD1533" i="2"/>
  <c r="AD1534" i="2"/>
  <c r="AD1535" i="2"/>
  <c r="AD1536" i="2"/>
  <c r="AD1537" i="2"/>
  <c r="AD1538" i="2"/>
  <c r="AD1539" i="2"/>
  <c r="AD1540" i="2"/>
  <c r="AD1541" i="2"/>
  <c r="AD1542" i="2"/>
  <c r="AD1543" i="2"/>
  <c r="AD1544" i="2"/>
  <c r="AD1545" i="2"/>
  <c r="AD1546" i="2"/>
  <c r="AD1547" i="2"/>
  <c r="AD1548" i="2"/>
  <c r="AD1549" i="2"/>
  <c r="AD1550" i="2"/>
  <c r="AD1551" i="2"/>
  <c r="AD1552" i="2"/>
  <c r="AD1553" i="2"/>
  <c r="AD1554" i="2"/>
  <c r="AD1555" i="2"/>
  <c r="AD1556" i="2"/>
  <c r="AD1557" i="2"/>
  <c r="AD1558" i="2"/>
  <c r="AD1559" i="2"/>
  <c r="AD1560" i="2"/>
  <c r="AD1561" i="2"/>
  <c r="AD1562" i="2"/>
  <c r="AD1563" i="2"/>
  <c r="AD1564" i="2"/>
  <c r="AD1565" i="2"/>
  <c r="AD1566" i="2"/>
  <c r="AD1567" i="2"/>
  <c r="AD1568" i="2"/>
  <c r="AD1569" i="2"/>
  <c r="AD1570" i="2"/>
  <c r="AD1571" i="2"/>
  <c r="AD1572" i="2"/>
  <c r="AD1573" i="2"/>
  <c r="AD1574" i="2"/>
  <c r="AD1575" i="2"/>
  <c r="AD1576" i="2"/>
  <c r="AD1577" i="2"/>
  <c r="AD1578" i="2"/>
  <c r="AD1579" i="2"/>
  <c r="AD1580" i="2"/>
  <c r="AD1581" i="2"/>
  <c r="AD1582" i="2"/>
  <c r="AD1583" i="2"/>
  <c r="AD1584" i="2"/>
  <c r="AD1585" i="2"/>
  <c r="AD1586" i="2"/>
  <c r="AD1587" i="2"/>
  <c r="AD1588" i="2"/>
  <c r="AD1589" i="2"/>
  <c r="AD1590" i="2"/>
  <c r="AD1591" i="2"/>
  <c r="AD1592" i="2"/>
  <c r="AD1593" i="2"/>
  <c r="AD1594" i="2"/>
  <c r="AD1595" i="2"/>
  <c r="AD1596" i="2"/>
  <c r="AD1597" i="2"/>
  <c r="AD1598" i="2"/>
  <c r="AD1599" i="2"/>
  <c r="AD1600" i="2"/>
  <c r="AD1601" i="2"/>
  <c r="AD1602" i="2"/>
  <c r="AD1603" i="2"/>
  <c r="AD1604" i="2"/>
  <c r="AD1605" i="2"/>
  <c r="AD1606" i="2"/>
  <c r="AD1607" i="2"/>
  <c r="AD1608" i="2"/>
  <c r="AD1609" i="2"/>
  <c r="AD1610" i="2"/>
  <c r="AD1611" i="2"/>
  <c r="AD1612" i="2"/>
  <c r="AD1613" i="2"/>
  <c r="AD1614" i="2"/>
  <c r="AD1615" i="2"/>
  <c r="AD1616" i="2"/>
  <c r="AD1617" i="2"/>
  <c r="AD1618" i="2"/>
  <c r="AD1619" i="2"/>
  <c r="AD1620" i="2"/>
  <c r="AD1621" i="2"/>
  <c r="AD1622" i="2"/>
  <c r="AD1623" i="2"/>
  <c r="AD1624" i="2"/>
  <c r="AD1625" i="2"/>
  <c r="AD1626" i="2"/>
  <c r="AD1627" i="2"/>
  <c r="AD1628" i="2"/>
  <c r="AD1629" i="2"/>
  <c r="AD1630" i="2"/>
  <c r="AD1631" i="2"/>
  <c r="AD1632" i="2"/>
  <c r="AD1633" i="2"/>
  <c r="AD1634" i="2"/>
  <c r="AD1635" i="2"/>
  <c r="AD1636" i="2"/>
  <c r="AD1637" i="2"/>
  <c r="AD1638" i="2"/>
  <c r="AD1639" i="2"/>
  <c r="AD1640" i="2"/>
  <c r="AD1641" i="2"/>
  <c r="AD1642" i="2"/>
  <c r="AD1643" i="2"/>
  <c r="AD1644" i="2"/>
  <c r="AD1645" i="2"/>
  <c r="AD1646" i="2"/>
  <c r="AD1647" i="2"/>
  <c r="AD1648" i="2"/>
  <c r="AD1649" i="2"/>
  <c r="AD1650" i="2"/>
  <c r="AD1651" i="2"/>
  <c r="AD1652" i="2"/>
  <c r="AD1653" i="2"/>
  <c r="AD1654" i="2"/>
  <c r="AD1655" i="2"/>
  <c r="AD1656" i="2"/>
  <c r="AD1657" i="2"/>
  <c r="AD1658" i="2"/>
  <c r="AD1659" i="2"/>
  <c r="AD1660" i="2"/>
  <c r="AD1661" i="2"/>
  <c r="AD1662" i="2"/>
  <c r="AD1663" i="2"/>
  <c r="AD1664" i="2"/>
  <c r="AD1665" i="2"/>
  <c r="AD1666" i="2"/>
  <c r="AD1667" i="2"/>
  <c r="AD1668" i="2"/>
  <c r="AD1669" i="2"/>
  <c r="AD1670" i="2"/>
  <c r="AD1671" i="2"/>
  <c r="AD1672" i="2"/>
  <c r="AD1673" i="2"/>
  <c r="AD1674" i="2"/>
  <c r="AD1675" i="2"/>
  <c r="AD1676" i="2"/>
  <c r="AD1677" i="2"/>
  <c r="AD1678" i="2"/>
  <c r="AD1679" i="2"/>
  <c r="AD1680" i="2"/>
  <c r="AD1681" i="2"/>
  <c r="AD1682" i="2"/>
  <c r="AD1683" i="2"/>
  <c r="AD1684" i="2"/>
  <c r="AD1685" i="2"/>
  <c r="AD1686" i="2"/>
  <c r="AD1687" i="2"/>
  <c r="AD1688" i="2"/>
  <c r="AD1689" i="2"/>
  <c r="AD1690" i="2"/>
  <c r="AD1691" i="2"/>
  <c r="AD1692" i="2"/>
  <c r="AD1693" i="2"/>
  <c r="AD1694" i="2"/>
  <c r="AD1695" i="2"/>
  <c r="AD1696" i="2"/>
  <c r="AD1697" i="2"/>
  <c r="AD1698" i="2"/>
  <c r="AD1699" i="2"/>
  <c r="AD1700" i="2"/>
  <c r="AD1701" i="2"/>
  <c r="AD1702" i="2"/>
  <c r="AD1703" i="2"/>
  <c r="AD1704" i="2"/>
  <c r="AD1705" i="2"/>
  <c r="AD1706" i="2"/>
  <c r="AD1707" i="2"/>
  <c r="AD1708" i="2"/>
  <c r="AD1709" i="2"/>
  <c r="AD1710" i="2"/>
  <c r="AD1711" i="2"/>
  <c r="AD1712" i="2"/>
  <c r="AD1713" i="2"/>
  <c r="AD1714" i="2"/>
  <c r="AD1715" i="2"/>
  <c r="AD1716" i="2"/>
  <c r="AD1717" i="2"/>
  <c r="AD1718" i="2"/>
  <c r="AD1719" i="2"/>
  <c r="AD1720" i="2"/>
  <c r="AD1721" i="2"/>
  <c r="AD1722" i="2"/>
  <c r="AD1723" i="2"/>
  <c r="AD1724" i="2"/>
  <c r="AD1725" i="2"/>
  <c r="AD1726" i="2"/>
  <c r="AD1727" i="2"/>
  <c r="AD1728" i="2"/>
  <c r="AD1729" i="2"/>
  <c r="AD1730" i="2"/>
  <c r="AD1731" i="2"/>
  <c r="AD1732" i="2"/>
  <c r="AD1733" i="2"/>
  <c r="AD1734" i="2"/>
  <c r="AD1735" i="2"/>
  <c r="AD1736" i="2"/>
  <c r="AD1737" i="2"/>
  <c r="AD1738" i="2"/>
  <c r="AD1739" i="2"/>
  <c r="AD1740" i="2"/>
  <c r="AD1741" i="2"/>
  <c r="AD1742" i="2"/>
  <c r="AD1743" i="2"/>
  <c r="AD1744" i="2"/>
  <c r="AD1745" i="2"/>
  <c r="AD1746" i="2"/>
  <c r="AD1747" i="2"/>
  <c r="AD1748" i="2"/>
  <c r="AD1749" i="2"/>
  <c r="AD1750" i="2"/>
  <c r="AD1751" i="2"/>
  <c r="AD1752" i="2"/>
  <c r="AD1753" i="2"/>
  <c r="AD1754" i="2"/>
  <c r="AD1755" i="2"/>
  <c r="AD1756" i="2"/>
  <c r="AD1757" i="2"/>
  <c r="AD1758" i="2"/>
  <c r="AD1759" i="2"/>
  <c r="AD1760" i="2"/>
  <c r="AD1761" i="2"/>
  <c r="AD1762" i="2"/>
  <c r="AD1763" i="2"/>
  <c r="AD1764" i="2"/>
  <c r="AD1765" i="2"/>
  <c r="AD1766" i="2"/>
  <c r="AD1767" i="2"/>
  <c r="AD1768" i="2"/>
  <c r="AD1769" i="2"/>
  <c r="AD1770" i="2"/>
  <c r="AD1771" i="2"/>
  <c r="AD1772" i="2"/>
  <c r="AD1773" i="2"/>
  <c r="AD1774" i="2"/>
  <c r="AD1775" i="2"/>
  <c r="AD1776" i="2"/>
  <c r="AD1777" i="2"/>
  <c r="AD1778" i="2"/>
  <c r="AD1779" i="2"/>
  <c r="AD1780" i="2"/>
  <c r="AD1781" i="2"/>
  <c r="AD1782" i="2"/>
  <c r="AD1783" i="2"/>
  <c r="AD1784" i="2"/>
  <c r="AD1785" i="2"/>
  <c r="AD1786" i="2"/>
  <c r="AD1787" i="2"/>
  <c r="AD1788" i="2"/>
  <c r="AD1789" i="2"/>
  <c r="AD1790" i="2"/>
  <c r="AD1791" i="2"/>
  <c r="AD1792" i="2"/>
  <c r="AD1793" i="2"/>
  <c r="AD1794" i="2"/>
  <c r="AD1795" i="2"/>
  <c r="AD1796" i="2"/>
  <c r="AD1797" i="2"/>
  <c r="AD1798" i="2"/>
  <c r="AD1799" i="2"/>
  <c r="AD1800" i="2"/>
  <c r="AD1801" i="2"/>
  <c r="AD1802" i="2"/>
  <c r="AD1803" i="2"/>
  <c r="AD1804" i="2"/>
  <c r="AD1805" i="2"/>
  <c r="AD1806" i="2"/>
  <c r="AD1807" i="2"/>
  <c r="AD1808" i="2"/>
  <c r="AD1809" i="2"/>
  <c r="AD1810" i="2"/>
  <c r="AD1811" i="2"/>
  <c r="AD1812" i="2"/>
  <c r="AD1813" i="2"/>
  <c r="AD1814" i="2"/>
  <c r="AD1815" i="2"/>
  <c r="AD1816" i="2"/>
  <c r="AD1817" i="2"/>
  <c r="AD1818" i="2"/>
  <c r="AD1819" i="2"/>
  <c r="AD1820" i="2"/>
  <c r="AD1821" i="2"/>
  <c r="AD1822" i="2"/>
  <c r="AD1823" i="2"/>
  <c r="AD1824" i="2"/>
  <c r="AD1825" i="2"/>
  <c r="AD1826" i="2"/>
  <c r="AD1827" i="2"/>
  <c r="AD1828" i="2"/>
  <c r="AD1829" i="2"/>
  <c r="AD1830" i="2"/>
  <c r="AD1831" i="2"/>
  <c r="AD1832" i="2"/>
  <c r="AD1833" i="2"/>
  <c r="AD1834" i="2"/>
  <c r="AD1835" i="2"/>
  <c r="AD1836" i="2"/>
  <c r="AD1837" i="2"/>
  <c r="AD1838" i="2"/>
  <c r="AD1839" i="2"/>
  <c r="AD1840" i="2"/>
  <c r="AD1841" i="2"/>
  <c r="AD1842" i="2"/>
  <c r="AD1843" i="2"/>
  <c r="AD1844" i="2"/>
  <c r="AD1845" i="2"/>
  <c r="AD1846" i="2"/>
  <c r="AD1847" i="2"/>
  <c r="AD1848" i="2"/>
  <c r="AD1849" i="2"/>
  <c r="AD1850" i="2"/>
  <c r="AD1851" i="2"/>
  <c r="AD1852" i="2"/>
  <c r="AD1853" i="2"/>
  <c r="AD1854" i="2"/>
  <c r="AD1855" i="2"/>
  <c r="AD1856" i="2"/>
  <c r="AD1857" i="2"/>
  <c r="AD1858" i="2"/>
  <c r="AD1859" i="2"/>
  <c r="AD1860" i="2"/>
  <c r="AD1861" i="2"/>
  <c r="AD1862" i="2"/>
  <c r="AD1863" i="2"/>
  <c r="AD1864" i="2"/>
  <c r="AD1865" i="2"/>
  <c r="AD1866" i="2"/>
  <c r="AD1867" i="2"/>
  <c r="AD1868" i="2"/>
  <c r="AD1869" i="2"/>
  <c r="AD1870" i="2"/>
  <c r="AD1871" i="2"/>
  <c r="AD1872" i="2"/>
  <c r="AD1873" i="2"/>
  <c r="AD1874" i="2"/>
  <c r="AD1875" i="2"/>
  <c r="AD1876" i="2"/>
  <c r="AD1877" i="2"/>
  <c r="AD1878" i="2"/>
  <c r="AD1879" i="2"/>
  <c r="AD1880" i="2"/>
  <c r="AD1881" i="2"/>
  <c r="AD1882" i="2"/>
  <c r="AD1883" i="2"/>
  <c r="AD1884" i="2"/>
  <c r="AD1885" i="2"/>
  <c r="AD1886" i="2"/>
  <c r="AD1887" i="2"/>
  <c r="AD1888" i="2"/>
  <c r="AD1889" i="2"/>
  <c r="AD1890" i="2"/>
  <c r="AD1891" i="2"/>
  <c r="AD1892" i="2"/>
  <c r="AD1893" i="2"/>
  <c r="AD1894" i="2"/>
  <c r="AD1895" i="2"/>
  <c r="AD1896" i="2"/>
  <c r="AD1897" i="2"/>
  <c r="AD1898" i="2"/>
  <c r="AD1899" i="2"/>
  <c r="AD1900" i="2"/>
  <c r="AD1901" i="2"/>
  <c r="AD1902" i="2"/>
  <c r="AD1903" i="2"/>
  <c r="AD1904" i="2"/>
  <c r="AD1905" i="2"/>
  <c r="AD1906" i="2"/>
  <c r="AD1907" i="2"/>
  <c r="AD1908" i="2"/>
  <c r="AD1909" i="2"/>
  <c r="AD1910" i="2"/>
  <c r="AD1911" i="2"/>
  <c r="AD1912" i="2"/>
  <c r="AD1913" i="2"/>
  <c r="AD1914" i="2"/>
  <c r="AD1915" i="2"/>
  <c r="AD1916" i="2"/>
  <c r="AD1917" i="2"/>
  <c r="AD1918" i="2"/>
  <c r="AD1919" i="2"/>
  <c r="AD1920" i="2"/>
  <c r="AD1921" i="2"/>
  <c r="AD1922" i="2"/>
  <c r="AD1923" i="2"/>
  <c r="AD1924" i="2"/>
  <c r="AD1925" i="2"/>
  <c r="AD1926" i="2"/>
  <c r="AD1927" i="2"/>
  <c r="AD1928" i="2"/>
  <c r="AD1929" i="2"/>
  <c r="AD1930" i="2"/>
  <c r="AD1931" i="2"/>
  <c r="AD1932" i="2"/>
  <c r="AD1933" i="2"/>
  <c r="AD1934" i="2"/>
  <c r="AD1935" i="2"/>
  <c r="AD1936" i="2"/>
  <c r="AD1937" i="2"/>
  <c r="AD1938" i="2"/>
  <c r="AD1939" i="2"/>
  <c r="AD1940" i="2"/>
  <c r="AD1941" i="2"/>
  <c r="AD1942" i="2"/>
  <c r="AD1943" i="2"/>
  <c r="AD1944" i="2"/>
  <c r="AD1945" i="2"/>
  <c r="AD1946" i="2"/>
  <c r="AD1947" i="2"/>
  <c r="AD1948" i="2"/>
  <c r="AD1949" i="2"/>
  <c r="AD1950" i="2"/>
  <c r="AD1951" i="2"/>
  <c r="AD1952" i="2"/>
  <c r="AD1953" i="2"/>
  <c r="AD1954" i="2"/>
  <c r="AD1955" i="2"/>
  <c r="AD1956" i="2"/>
  <c r="AD1957" i="2"/>
  <c r="AD1958" i="2"/>
  <c r="AD1959" i="2"/>
  <c r="AD1960" i="2"/>
  <c r="AD1961" i="2"/>
  <c r="AD1962" i="2"/>
  <c r="AD1963" i="2"/>
  <c r="AD1964" i="2"/>
  <c r="AD1965" i="2"/>
  <c r="AD1966" i="2"/>
  <c r="AD1967" i="2"/>
  <c r="AD1968" i="2"/>
  <c r="AD1969" i="2"/>
  <c r="AD1970" i="2"/>
  <c r="AD1971" i="2"/>
  <c r="AD1972" i="2"/>
  <c r="AD1973" i="2"/>
  <c r="AD1974" i="2"/>
  <c r="AD1975" i="2"/>
  <c r="AD1976" i="2"/>
  <c r="AD1977" i="2"/>
  <c r="AD1978" i="2"/>
  <c r="AD1979" i="2"/>
  <c r="AD1980" i="2"/>
  <c r="AD1981" i="2"/>
  <c r="AD1982" i="2"/>
  <c r="AD1983" i="2"/>
  <c r="AD1984" i="2"/>
  <c r="AD1985" i="2"/>
  <c r="AD1986" i="2"/>
  <c r="AD1987" i="2"/>
  <c r="AD1988" i="2"/>
  <c r="AD1989" i="2"/>
  <c r="AD1990" i="2"/>
  <c r="AD1991" i="2"/>
  <c r="AD1992" i="2"/>
  <c r="AD1993" i="2"/>
  <c r="AD1994" i="2"/>
  <c r="AD1995" i="2"/>
  <c r="AD1996" i="2"/>
  <c r="AD1997" i="2"/>
  <c r="AD1998" i="2"/>
  <c r="AD1999" i="2"/>
  <c r="AD2000" i="2"/>
  <c r="AD2001" i="2"/>
  <c r="AD2002" i="2"/>
  <c r="AD2003" i="2"/>
  <c r="AD2004" i="2"/>
  <c r="AD2005" i="2"/>
  <c r="AD2006" i="2"/>
  <c r="AD2007" i="2"/>
  <c r="AD2008" i="2"/>
  <c r="AD2009" i="2"/>
  <c r="AD2010" i="2"/>
  <c r="AD2011" i="2"/>
  <c r="AD2012" i="2"/>
  <c r="AD2013" i="2"/>
  <c r="AD2014" i="2"/>
  <c r="AD2015" i="2"/>
  <c r="AD2016" i="2"/>
  <c r="AD2017" i="2"/>
  <c r="AD2018" i="2"/>
  <c r="AD2019" i="2"/>
  <c r="AD2020" i="2"/>
  <c r="AD2021" i="2"/>
  <c r="AD2022" i="2"/>
  <c r="AD2023" i="2"/>
  <c r="AD2024" i="2"/>
  <c r="AD2025" i="2"/>
  <c r="AD2026" i="2"/>
  <c r="AD2027" i="2"/>
  <c r="AD2028" i="2"/>
  <c r="AD2029" i="2"/>
  <c r="AD2030" i="2"/>
  <c r="AD2031" i="2"/>
  <c r="AD2032" i="2"/>
  <c r="AD2033" i="2"/>
  <c r="AD2034" i="2"/>
  <c r="AD2035" i="2"/>
  <c r="AD2036" i="2"/>
  <c r="AD2037" i="2"/>
  <c r="AD2038" i="2"/>
  <c r="AD2039" i="2"/>
  <c r="AD2040" i="2"/>
  <c r="AD2041" i="2"/>
  <c r="AD2042" i="2"/>
  <c r="AD2043" i="2"/>
  <c r="AD2044" i="2"/>
  <c r="AD2045" i="2"/>
  <c r="AD2046" i="2"/>
  <c r="AD2047" i="2"/>
  <c r="AD2048" i="2"/>
  <c r="AD2049" i="2"/>
  <c r="AD2050" i="2"/>
  <c r="AD2051" i="2"/>
  <c r="AD2052" i="2"/>
  <c r="AD2053" i="2"/>
  <c r="AD2054" i="2"/>
  <c r="AD2055" i="2"/>
  <c r="AD2056" i="2"/>
  <c r="AD2057" i="2"/>
  <c r="AD2058" i="2"/>
  <c r="AD2059" i="2"/>
  <c r="AD2060" i="2"/>
  <c r="AD2061" i="2"/>
  <c r="AD2062" i="2"/>
  <c r="AD2063" i="2"/>
  <c r="AD2064" i="2"/>
  <c r="AD2065" i="2"/>
  <c r="AD2066" i="2"/>
  <c r="AD2067" i="2"/>
  <c r="AD2068" i="2"/>
  <c r="AD2069" i="2"/>
  <c r="AD2070" i="2"/>
  <c r="AD2071" i="2"/>
  <c r="AD2072" i="2"/>
  <c r="AD2073" i="2"/>
  <c r="AD2074" i="2"/>
  <c r="AD2075" i="2"/>
  <c r="AD2076" i="2"/>
  <c r="AD2077" i="2"/>
  <c r="AD2078" i="2"/>
  <c r="AD2079" i="2"/>
  <c r="AD2080" i="2"/>
  <c r="AD2081" i="2"/>
  <c r="AD2082" i="2"/>
  <c r="AD2083" i="2"/>
  <c r="AD2084" i="2"/>
  <c r="AD2085" i="2"/>
  <c r="AD2086" i="2"/>
  <c r="AD2087" i="2"/>
  <c r="AD2088" i="2"/>
  <c r="AD2089" i="2"/>
  <c r="AD2090" i="2"/>
  <c r="AD2091" i="2"/>
  <c r="AD2092" i="2"/>
  <c r="AD2093" i="2"/>
  <c r="AD2094" i="2"/>
  <c r="AD2095" i="2"/>
  <c r="AD2096" i="2"/>
  <c r="AD2097" i="2"/>
  <c r="AD2098" i="2"/>
  <c r="AD2099" i="2"/>
  <c r="AD2100" i="2"/>
  <c r="AD2101" i="2"/>
  <c r="AD2102" i="2"/>
  <c r="AD2103" i="2"/>
  <c r="AD2104" i="2"/>
  <c r="AD2105" i="2"/>
  <c r="AD2106" i="2"/>
  <c r="AD2107" i="2"/>
  <c r="AD2108" i="2"/>
  <c r="AD2109" i="2"/>
  <c r="AD2110" i="2"/>
  <c r="AD2111" i="2"/>
  <c r="AD2112" i="2"/>
  <c r="AD2113" i="2"/>
  <c r="AD2114" i="2"/>
  <c r="AD2115" i="2"/>
  <c r="AD2116" i="2"/>
  <c r="AD2117" i="2"/>
  <c r="AD2118" i="2"/>
  <c r="AD2119" i="2"/>
  <c r="AD2120" i="2"/>
  <c r="AD2121" i="2"/>
  <c r="AD2122" i="2"/>
  <c r="AD2123" i="2"/>
  <c r="AD2124" i="2"/>
  <c r="AD2125" i="2"/>
  <c r="AD2126" i="2"/>
  <c r="AD2127" i="2"/>
  <c r="AD2128" i="2"/>
  <c r="AD2129" i="2"/>
  <c r="AD2130" i="2"/>
  <c r="AD2131" i="2"/>
  <c r="AD2132" i="2"/>
  <c r="AD2133" i="2"/>
  <c r="AD2134" i="2"/>
  <c r="AD2135" i="2"/>
  <c r="AD2136" i="2"/>
  <c r="AD2137" i="2"/>
  <c r="AD2138" i="2"/>
  <c r="AD2139" i="2"/>
  <c r="AD2140" i="2"/>
  <c r="AD2141" i="2"/>
  <c r="AD2142" i="2"/>
  <c r="AD2143" i="2"/>
  <c r="AD2144" i="2"/>
  <c r="AD2145" i="2"/>
  <c r="AD2146" i="2"/>
  <c r="AD2147" i="2"/>
  <c r="AD2148" i="2"/>
  <c r="AD2149" i="2"/>
  <c r="AD2150" i="2"/>
  <c r="AD2151" i="2"/>
  <c r="AD2152" i="2"/>
  <c r="AD2153" i="2"/>
  <c r="AD2154" i="2"/>
  <c r="AD2155" i="2"/>
  <c r="AD2156" i="2"/>
  <c r="AD2157" i="2"/>
  <c r="AD2158" i="2"/>
  <c r="AD2159" i="2"/>
  <c r="AD2160" i="2"/>
  <c r="AD2161" i="2"/>
  <c r="AD2162" i="2"/>
  <c r="AD2163" i="2"/>
  <c r="AD2164" i="2"/>
  <c r="AD2165" i="2"/>
  <c r="AD2166" i="2"/>
  <c r="AD2167" i="2"/>
  <c r="AD2168" i="2"/>
  <c r="AD2169" i="2"/>
  <c r="AD2170" i="2"/>
  <c r="AD2171" i="2"/>
  <c r="AD2172" i="2"/>
  <c r="AD2173" i="2"/>
  <c r="AD2174" i="2"/>
  <c r="AD2175" i="2"/>
  <c r="AD2176" i="2"/>
  <c r="AD2177" i="2"/>
  <c r="AD2178" i="2"/>
  <c r="AD2179" i="2"/>
  <c r="AD2180" i="2"/>
  <c r="AD2181" i="2"/>
  <c r="AD2182" i="2"/>
  <c r="AD2183" i="2"/>
  <c r="AD2184" i="2"/>
  <c r="AD2185" i="2"/>
  <c r="AD2186" i="2"/>
  <c r="AD2187" i="2"/>
  <c r="AD2188" i="2"/>
  <c r="AD2189" i="2"/>
  <c r="AD2190" i="2"/>
  <c r="AD2191" i="2"/>
  <c r="AD2192" i="2"/>
  <c r="AD2193" i="2"/>
  <c r="AD2194" i="2"/>
  <c r="AD2195" i="2"/>
  <c r="AD2196" i="2"/>
  <c r="AD2197" i="2"/>
  <c r="AD2198" i="2"/>
  <c r="AD2199" i="2"/>
  <c r="AD2200" i="2"/>
  <c r="AD2201" i="2"/>
  <c r="AD2202" i="2"/>
  <c r="AD2203" i="2"/>
  <c r="AD2204" i="2"/>
  <c r="AD2205" i="2"/>
  <c r="AD2206" i="2"/>
  <c r="AD2207" i="2"/>
  <c r="AD2208" i="2"/>
  <c r="AD2209" i="2"/>
  <c r="AD2210" i="2"/>
  <c r="AD2211" i="2"/>
  <c r="AD2212" i="2"/>
  <c r="AD2213" i="2"/>
  <c r="AD2214" i="2"/>
  <c r="AD2215" i="2"/>
  <c r="AD2216" i="2"/>
  <c r="AD2217" i="2"/>
  <c r="AD2218" i="2"/>
  <c r="AD2219" i="2"/>
  <c r="AD2220" i="2"/>
  <c r="AD2221" i="2"/>
  <c r="AD2222" i="2"/>
  <c r="AD2223" i="2"/>
  <c r="AD2224" i="2"/>
  <c r="AD2225" i="2"/>
  <c r="AD2226" i="2"/>
  <c r="AD2227" i="2"/>
  <c r="AD2228" i="2"/>
  <c r="AD2229" i="2"/>
  <c r="AD2230" i="2"/>
  <c r="AD2231" i="2"/>
  <c r="AD2232" i="2"/>
  <c r="AD2233" i="2"/>
  <c r="AD2234" i="2"/>
  <c r="AD2235" i="2"/>
  <c r="AD2236" i="2"/>
  <c r="AD2237" i="2"/>
  <c r="AD2238" i="2"/>
  <c r="AD2239" i="2"/>
  <c r="AD2240" i="2"/>
  <c r="AD2241" i="2"/>
  <c r="B51" i="30"/>
  <c r="D46" i="30"/>
  <c r="C51" i="30"/>
  <c r="D51" i="30"/>
  <c r="AL2243" i="2" l="1"/>
  <c r="AL2244" i="2" s="1" a="1"/>
  <c r="AL2244" i="2" s="1"/>
  <c r="B51" i="28"/>
  <c r="J10" i="2"/>
  <c r="J2" i="2"/>
  <c r="J3" i="2"/>
  <c r="J4" i="2"/>
  <c r="J5" i="2"/>
  <c r="J6" i="2"/>
  <c r="J7" i="2"/>
  <c r="J8" i="2"/>
  <c r="J9"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B53" i="28"/>
  <c r="B52" i="28"/>
  <c r="B50" i="28"/>
  <c r="E50" i="28"/>
  <c r="E3" i="28"/>
  <c r="E4" i="28"/>
  <c r="E5" i="28"/>
  <c r="E6" i="28"/>
  <c r="E7" i="28"/>
  <c r="E8" i="28"/>
  <c r="E9" i="28"/>
  <c r="E10" i="28"/>
  <c r="E11" i="28"/>
  <c r="E12" i="28"/>
  <c r="E13" i="28"/>
  <c r="E14" i="28"/>
  <c r="E15" i="28"/>
  <c r="E16" i="28"/>
  <c r="E17" i="28"/>
  <c r="E18" i="28"/>
  <c r="E19" i="28"/>
  <c r="E20" i="28"/>
  <c r="E21" i="28"/>
  <c r="E22" i="28"/>
  <c r="E23" i="28"/>
  <c r="E24" i="28"/>
  <c r="E25" i="28"/>
  <c r="E26" i="28"/>
  <c r="E27" i="28"/>
  <c r="E28" i="28"/>
  <c r="E29" i="28"/>
  <c r="E30" i="28"/>
  <c r="E31" i="28"/>
  <c r="E32" i="28"/>
  <c r="E33" i="28"/>
  <c r="E34" i="28"/>
  <c r="E35" i="28"/>
  <c r="E36" i="28"/>
  <c r="E37" i="28"/>
  <c r="E38" i="28"/>
  <c r="E39" i="28"/>
  <c r="E40" i="28"/>
  <c r="E41" i="28"/>
  <c r="E42" i="28"/>
  <c r="E43" i="28"/>
  <c r="E44" i="28"/>
  <c r="E45" i="28"/>
  <c r="E46" i="28"/>
  <c r="E47" i="28"/>
  <c r="E48" i="28"/>
  <c r="E49" i="28"/>
  <c r="E2" i="28"/>
  <c r="D49" i="28"/>
  <c r="D48" i="28"/>
  <c r="D5" i="28"/>
  <c r="D6" i="28"/>
  <c r="D7" i="28"/>
  <c r="D8" i="28"/>
  <c r="D9" i="28"/>
  <c r="D10" i="28"/>
  <c r="D11" i="28"/>
  <c r="D12" i="28"/>
  <c r="D13" i="28"/>
  <c r="D14" i="28"/>
  <c r="D15" i="28"/>
  <c r="D16" i="28"/>
  <c r="D17" i="28"/>
  <c r="D18" i="28"/>
  <c r="D19" i="28"/>
  <c r="D20" i="28"/>
  <c r="D21" i="28"/>
  <c r="D22" i="28"/>
  <c r="D23" i="28"/>
  <c r="D24" i="28"/>
  <c r="D25" i="28"/>
  <c r="D26" i="28"/>
  <c r="D27" i="28"/>
  <c r="D28" i="28"/>
  <c r="D29" i="28"/>
  <c r="D30" i="28"/>
  <c r="D31" i="28"/>
  <c r="D32" i="28"/>
  <c r="D33" i="28"/>
  <c r="D34" i="28"/>
  <c r="D35" i="28"/>
  <c r="D36" i="28"/>
  <c r="D37" i="28"/>
  <c r="D38" i="28"/>
  <c r="D39" i="28"/>
  <c r="D40" i="28"/>
  <c r="D41" i="28"/>
  <c r="D42" i="28"/>
  <c r="D43" i="28"/>
  <c r="D44" i="28"/>
  <c r="D45" i="28"/>
  <c r="D46" i="28"/>
  <c r="D47" i="28"/>
  <c r="D3" i="28"/>
  <c r="D4" i="28"/>
  <c r="D2" i="28"/>
  <c r="C49" i="28"/>
  <c r="C48" i="28"/>
  <c r="C6" i="28"/>
  <c r="C7" i="28"/>
  <c r="C8" i="28"/>
  <c r="C9" i="28"/>
  <c r="C10" i="28"/>
  <c r="C11" i="28"/>
  <c r="C12" i="28"/>
  <c r="C13" i="28"/>
  <c r="C14" i="28"/>
  <c r="C15" i="28"/>
  <c r="C16" i="28"/>
  <c r="C17" i="28"/>
  <c r="C18" i="28"/>
  <c r="C19" i="28"/>
  <c r="C20" i="28"/>
  <c r="C21" i="28"/>
  <c r="C22" i="28"/>
  <c r="C23" i="28"/>
  <c r="C24" i="28"/>
  <c r="C25" i="28"/>
  <c r="C26" i="28"/>
  <c r="C27" i="28"/>
  <c r="C28" i="28"/>
  <c r="C29" i="28"/>
  <c r="C30" i="28"/>
  <c r="C31" i="28"/>
  <c r="C32" i="28"/>
  <c r="C33" i="28"/>
  <c r="C34" i="28"/>
  <c r="C35" i="28"/>
  <c r="C36" i="28"/>
  <c r="C37" i="28"/>
  <c r="C38" i="28"/>
  <c r="C39" i="28"/>
  <c r="C40" i="28"/>
  <c r="C41" i="28"/>
  <c r="C42" i="28"/>
  <c r="C43" i="28"/>
  <c r="C44" i="28"/>
  <c r="C45" i="28"/>
  <c r="C46" i="28"/>
  <c r="C47" i="28"/>
  <c r="C3" i="28"/>
  <c r="C4" i="28"/>
  <c r="C5" i="28"/>
  <c r="C2" i="28"/>
  <c r="B5" i="30"/>
  <c r="B70" i="24"/>
  <c r="C5" i="30"/>
  <c r="A5" i="30"/>
  <c r="A70" i="24"/>
  <c r="D5" i="30"/>
  <c r="H2242" i="2" l="1"/>
  <c r="I2242" i="2"/>
  <c r="K2242" i="2"/>
  <c r="L2242" i="2"/>
  <c r="M2242" i="2"/>
  <c r="G2242" i="2"/>
  <c r="F2243" i="2"/>
  <c r="H3" i="2" a="1"/>
  <c r="H3" i="2" s="1"/>
  <c r="H4" i="2" a="1"/>
  <c r="H4" i="2" s="1"/>
  <c r="H5" i="2" a="1"/>
  <c r="H5" i="2" s="1"/>
  <c r="H6" i="2" a="1"/>
  <c r="H6" i="2" s="1"/>
  <c r="H7" i="2" a="1"/>
  <c r="H7" i="2" s="1"/>
  <c r="H8" i="2" a="1"/>
  <c r="H8" i="2" s="1"/>
  <c r="H9" i="2" a="1"/>
  <c r="H9" i="2" s="1"/>
  <c r="H10" i="2" a="1"/>
  <c r="H10" i="2" s="1"/>
  <c r="H11" i="2" a="1"/>
  <c r="H11" i="2" s="1"/>
  <c r="H12" i="2" a="1"/>
  <c r="H12" i="2" s="1"/>
  <c r="H13" i="2" a="1"/>
  <c r="H13" i="2" s="1"/>
  <c r="H14" i="2" a="1"/>
  <c r="H14" i="2" s="1"/>
  <c r="H15" i="2" a="1"/>
  <c r="H15" i="2" s="1"/>
  <c r="H16" i="2" a="1"/>
  <c r="H16" i="2" s="1"/>
  <c r="H17" i="2" a="1"/>
  <c r="H17" i="2" s="1"/>
  <c r="H18" i="2" a="1"/>
  <c r="H18" i="2" s="1"/>
  <c r="H19" i="2" a="1"/>
  <c r="H19" i="2" s="1"/>
  <c r="H20" i="2" a="1"/>
  <c r="H20" i="2" s="1"/>
  <c r="H21" i="2" a="1"/>
  <c r="H21" i="2" s="1"/>
  <c r="H22" i="2" a="1"/>
  <c r="H22" i="2" s="1"/>
  <c r="H23" i="2" a="1"/>
  <c r="H23" i="2" s="1"/>
  <c r="H24" i="2" a="1"/>
  <c r="H24" i="2" s="1"/>
  <c r="H25" i="2" a="1"/>
  <c r="H25" i="2" s="1"/>
  <c r="H26" i="2" a="1"/>
  <c r="H26" i="2" s="1"/>
  <c r="H27" i="2" a="1"/>
  <c r="H27" i="2" s="1"/>
  <c r="H28" i="2" a="1"/>
  <c r="H28" i="2" s="1"/>
  <c r="H29" i="2" a="1"/>
  <c r="H29" i="2" s="1"/>
  <c r="H30" i="2" a="1"/>
  <c r="H30" i="2" s="1"/>
  <c r="H31" i="2" a="1"/>
  <c r="H31" i="2" s="1"/>
  <c r="H32" i="2" a="1"/>
  <c r="H32" i="2" s="1"/>
  <c r="H33" i="2" a="1"/>
  <c r="H33" i="2" s="1"/>
  <c r="H34" i="2" a="1"/>
  <c r="H34" i="2" s="1"/>
  <c r="H35" i="2" a="1"/>
  <c r="H35" i="2" s="1"/>
  <c r="H36" i="2" a="1"/>
  <c r="H36" i="2" s="1"/>
  <c r="H37" i="2" a="1"/>
  <c r="H37" i="2" s="1"/>
  <c r="H38" i="2" a="1"/>
  <c r="H38" i="2" s="1"/>
  <c r="H39" i="2" a="1"/>
  <c r="H39" i="2" s="1"/>
  <c r="H40" i="2" a="1"/>
  <c r="H40" i="2" s="1"/>
  <c r="H41" i="2" a="1"/>
  <c r="H41" i="2" s="1"/>
  <c r="H42" i="2" a="1"/>
  <c r="H42" i="2" s="1"/>
  <c r="H43" i="2" a="1"/>
  <c r="H43" i="2" s="1"/>
  <c r="H44" i="2" a="1"/>
  <c r="H44" i="2" s="1"/>
  <c r="H45" i="2" a="1"/>
  <c r="H45" i="2" s="1"/>
  <c r="H46" i="2" a="1"/>
  <c r="H46" i="2" s="1"/>
  <c r="H47" i="2" a="1"/>
  <c r="H47" i="2" s="1"/>
  <c r="H48" i="2" a="1"/>
  <c r="H48" i="2" s="1"/>
  <c r="H49" i="2" a="1"/>
  <c r="H49" i="2" s="1"/>
  <c r="H50" i="2" a="1"/>
  <c r="H50" i="2" s="1"/>
  <c r="H51" i="2" a="1"/>
  <c r="H51" i="2" s="1"/>
  <c r="H52" i="2" a="1"/>
  <c r="H52" i="2" s="1"/>
  <c r="H53" i="2" a="1"/>
  <c r="H53" i="2" s="1"/>
  <c r="H54" i="2" a="1"/>
  <c r="H54" i="2" s="1"/>
  <c r="H55" i="2" a="1"/>
  <c r="H55" i="2" s="1"/>
  <c r="H56" i="2" a="1"/>
  <c r="H56" i="2" s="1"/>
  <c r="H57" i="2" a="1"/>
  <c r="H57" i="2" s="1"/>
  <c r="H58" i="2" a="1"/>
  <c r="H58" i="2" s="1"/>
  <c r="H59" i="2" a="1"/>
  <c r="H59" i="2" s="1"/>
  <c r="H60" i="2" a="1"/>
  <c r="H60" i="2" s="1"/>
  <c r="H61" i="2" a="1"/>
  <c r="H61" i="2" s="1"/>
  <c r="H62" i="2" a="1"/>
  <c r="H62" i="2" s="1"/>
  <c r="H63" i="2" a="1"/>
  <c r="H63" i="2" s="1"/>
  <c r="H64" i="2" a="1"/>
  <c r="H64" i="2" s="1"/>
  <c r="H65" i="2" a="1"/>
  <c r="H65" i="2" s="1"/>
  <c r="H66" i="2" a="1"/>
  <c r="H66" i="2" s="1"/>
  <c r="H67" i="2" a="1"/>
  <c r="H67" i="2" s="1"/>
  <c r="H68" i="2" a="1"/>
  <c r="H68" i="2" s="1"/>
  <c r="H69" i="2" a="1"/>
  <c r="H69" i="2" s="1"/>
  <c r="H70" i="2" a="1"/>
  <c r="H70" i="2" s="1"/>
  <c r="H71" i="2" a="1"/>
  <c r="H71" i="2" s="1"/>
  <c r="H72" i="2" a="1"/>
  <c r="H72" i="2" s="1"/>
  <c r="H73" i="2" a="1"/>
  <c r="H73" i="2" s="1"/>
  <c r="H74" i="2" a="1"/>
  <c r="H74" i="2" s="1"/>
  <c r="H75" i="2" a="1"/>
  <c r="H75" i="2" s="1"/>
  <c r="H76" i="2" a="1"/>
  <c r="H76" i="2" s="1"/>
  <c r="H77" i="2" a="1"/>
  <c r="H77" i="2" s="1"/>
  <c r="H78" i="2" a="1"/>
  <c r="H78" i="2" s="1"/>
  <c r="H79" i="2" a="1"/>
  <c r="H79" i="2" s="1"/>
  <c r="H80" i="2" a="1"/>
  <c r="H80" i="2" s="1"/>
  <c r="H81" i="2" a="1"/>
  <c r="H81" i="2" s="1"/>
  <c r="H82" i="2" a="1"/>
  <c r="H82" i="2" s="1"/>
  <c r="H83" i="2" a="1"/>
  <c r="H83" i="2" s="1"/>
  <c r="H84" i="2" a="1"/>
  <c r="H84" i="2" s="1"/>
  <c r="H85" i="2" a="1"/>
  <c r="H85" i="2" s="1"/>
  <c r="H86" i="2" a="1"/>
  <c r="H86" i="2" s="1"/>
  <c r="H87" i="2" a="1"/>
  <c r="H87" i="2" s="1"/>
  <c r="H88" i="2" a="1"/>
  <c r="H88" i="2" s="1"/>
  <c r="H89" i="2" a="1"/>
  <c r="H89" i="2" s="1"/>
  <c r="H90" i="2" a="1"/>
  <c r="H90" i="2" s="1"/>
  <c r="H91" i="2" a="1"/>
  <c r="H91" i="2" s="1"/>
  <c r="H92" i="2" a="1"/>
  <c r="H92" i="2" s="1"/>
  <c r="H93" i="2" a="1"/>
  <c r="H93" i="2" s="1"/>
  <c r="H94" i="2" a="1"/>
  <c r="H94" i="2" s="1"/>
  <c r="H95" i="2" a="1"/>
  <c r="H95" i="2" s="1"/>
  <c r="H96" i="2" a="1"/>
  <c r="H96" i="2" s="1"/>
  <c r="H97" i="2" a="1"/>
  <c r="H97" i="2" s="1"/>
  <c r="H98" i="2" a="1"/>
  <c r="H98" i="2" s="1"/>
  <c r="H99" i="2" a="1"/>
  <c r="H99" i="2" s="1"/>
  <c r="H100" i="2" a="1"/>
  <c r="H100" i="2" s="1"/>
  <c r="H101" i="2" a="1"/>
  <c r="H101" i="2" s="1"/>
  <c r="H102" i="2" a="1"/>
  <c r="H102" i="2" s="1"/>
  <c r="H103" i="2" a="1"/>
  <c r="H103" i="2" s="1"/>
  <c r="H104" i="2" a="1"/>
  <c r="H104" i="2" s="1"/>
  <c r="H105" i="2" a="1"/>
  <c r="H105" i="2" s="1"/>
  <c r="H106" i="2" a="1"/>
  <c r="H106" i="2" s="1"/>
  <c r="H107" i="2" a="1"/>
  <c r="H107" i="2" s="1"/>
  <c r="H108" i="2" a="1"/>
  <c r="H108" i="2" s="1"/>
  <c r="H109" i="2" a="1"/>
  <c r="H109" i="2" s="1"/>
  <c r="H110" i="2" a="1"/>
  <c r="H110" i="2" s="1"/>
  <c r="H111" i="2" a="1"/>
  <c r="H111" i="2" s="1"/>
  <c r="H112" i="2" a="1"/>
  <c r="H112" i="2" s="1"/>
  <c r="H113" i="2" a="1"/>
  <c r="H113" i="2" s="1"/>
  <c r="H114" i="2" a="1"/>
  <c r="H114" i="2" s="1"/>
  <c r="H115" i="2" a="1"/>
  <c r="H115" i="2" s="1"/>
  <c r="H116" i="2" a="1"/>
  <c r="H116" i="2" s="1"/>
  <c r="H117" i="2" a="1"/>
  <c r="H117" i="2" s="1"/>
  <c r="H118" i="2" a="1"/>
  <c r="H118" i="2" s="1"/>
  <c r="H119" i="2" a="1"/>
  <c r="H119" i="2" s="1"/>
  <c r="H120" i="2" a="1"/>
  <c r="H120" i="2" s="1"/>
  <c r="H121" i="2" a="1"/>
  <c r="H121" i="2" s="1"/>
  <c r="H122" i="2" a="1"/>
  <c r="H122" i="2" s="1"/>
  <c r="H123" i="2" a="1"/>
  <c r="H123" i="2" s="1"/>
  <c r="H124" i="2" a="1"/>
  <c r="H124" i="2" s="1"/>
  <c r="H125" i="2" a="1"/>
  <c r="H125" i="2" s="1"/>
  <c r="H126" i="2" a="1"/>
  <c r="H126" i="2" s="1"/>
  <c r="H127" i="2" a="1"/>
  <c r="H127" i="2" s="1"/>
  <c r="H128" i="2" a="1"/>
  <c r="H128" i="2" s="1"/>
  <c r="H129" i="2" a="1"/>
  <c r="H129" i="2" s="1"/>
  <c r="H130" i="2" a="1"/>
  <c r="H130" i="2" s="1"/>
  <c r="H131" i="2" a="1"/>
  <c r="H131" i="2" s="1"/>
  <c r="H132" i="2" a="1"/>
  <c r="H132" i="2" s="1"/>
  <c r="H133" i="2" a="1"/>
  <c r="H133" i="2" s="1"/>
  <c r="H134" i="2" a="1"/>
  <c r="H134" i="2" s="1"/>
  <c r="H135" i="2" a="1"/>
  <c r="H135" i="2" s="1"/>
  <c r="H136" i="2" a="1"/>
  <c r="H136" i="2" s="1"/>
  <c r="H137" i="2" a="1"/>
  <c r="H137" i="2" s="1"/>
  <c r="H138" i="2" a="1"/>
  <c r="H138" i="2" s="1"/>
  <c r="H139" i="2" a="1"/>
  <c r="H139" i="2" s="1"/>
  <c r="H140" i="2" a="1"/>
  <c r="H140" i="2" s="1"/>
  <c r="H141" i="2" a="1"/>
  <c r="H141" i="2" s="1"/>
  <c r="H142" i="2" a="1"/>
  <c r="H142" i="2" s="1"/>
  <c r="H143" i="2" a="1"/>
  <c r="H143" i="2" s="1"/>
  <c r="H144" i="2" a="1"/>
  <c r="H144" i="2" s="1"/>
  <c r="H145" i="2" a="1"/>
  <c r="H145" i="2" s="1"/>
  <c r="H146" i="2" a="1"/>
  <c r="H146" i="2" s="1"/>
  <c r="H147" i="2" a="1"/>
  <c r="H147" i="2" s="1"/>
  <c r="H148" i="2" a="1"/>
  <c r="H148" i="2" s="1"/>
  <c r="H149" i="2" a="1"/>
  <c r="H149" i="2" s="1"/>
  <c r="H150" i="2" a="1"/>
  <c r="H150" i="2" s="1"/>
  <c r="H151" i="2" a="1"/>
  <c r="H151" i="2" s="1"/>
  <c r="H152" i="2" a="1"/>
  <c r="H152" i="2" s="1"/>
  <c r="H153" i="2" a="1"/>
  <c r="H153" i="2" s="1"/>
  <c r="H154" i="2" a="1"/>
  <c r="H154" i="2" s="1"/>
  <c r="H155" i="2" a="1"/>
  <c r="H155" i="2" s="1"/>
  <c r="H156" i="2" a="1"/>
  <c r="H156" i="2" s="1"/>
  <c r="H157" i="2" a="1"/>
  <c r="H157" i="2" s="1"/>
  <c r="H158" i="2" a="1"/>
  <c r="H158" i="2" s="1"/>
  <c r="H159" i="2" a="1"/>
  <c r="H159" i="2" s="1"/>
  <c r="H160" i="2" a="1"/>
  <c r="H160" i="2" s="1"/>
  <c r="H161" i="2" a="1"/>
  <c r="H161" i="2" s="1"/>
  <c r="H162" i="2" a="1"/>
  <c r="H162" i="2" s="1"/>
  <c r="H163" i="2" a="1"/>
  <c r="H163" i="2" s="1"/>
  <c r="H164" i="2" a="1"/>
  <c r="H164" i="2" s="1"/>
  <c r="H165" i="2" a="1"/>
  <c r="H165" i="2" s="1"/>
  <c r="H166" i="2" a="1"/>
  <c r="H166" i="2" s="1"/>
  <c r="H167" i="2" a="1"/>
  <c r="H167" i="2" s="1"/>
  <c r="H168" i="2" a="1"/>
  <c r="H168" i="2" s="1"/>
  <c r="H169" i="2" a="1"/>
  <c r="H169" i="2" s="1"/>
  <c r="H170" i="2" a="1"/>
  <c r="H170" i="2" s="1"/>
  <c r="H171" i="2" a="1"/>
  <c r="H171" i="2" s="1"/>
  <c r="H172" i="2" a="1"/>
  <c r="H172" i="2" s="1"/>
  <c r="H173" i="2" a="1"/>
  <c r="H173" i="2" s="1"/>
  <c r="H174" i="2" a="1"/>
  <c r="H174" i="2" s="1"/>
  <c r="H175" i="2" a="1"/>
  <c r="H175" i="2" s="1"/>
  <c r="H176" i="2" a="1"/>
  <c r="H176" i="2" s="1"/>
  <c r="H177" i="2" a="1"/>
  <c r="H177" i="2" s="1"/>
  <c r="H178" i="2" a="1"/>
  <c r="H178" i="2" s="1"/>
  <c r="H179" i="2" a="1"/>
  <c r="H179" i="2" s="1"/>
  <c r="H180" i="2" a="1"/>
  <c r="H180" i="2" s="1"/>
  <c r="H181" i="2" a="1"/>
  <c r="H181" i="2" s="1"/>
  <c r="H182" i="2" a="1"/>
  <c r="H182" i="2" s="1"/>
  <c r="H183" i="2" a="1"/>
  <c r="H183" i="2" s="1"/>
  <c r="H184" i="2" a="1"/>
  <c r="H184" i="2" s="1"/>
  <c r="H185" i="2" a="1"/>
  <c r="H185" i="2" s="1"/>
  <c r="H186" i="2" a="1"/>
  <c r="H186" i="2" s="1"/>
  <c r="H187" i="2" a="1"/>
  <c r="H187" i="2" s="1"/>
  <c r="H188" i="2" a="1"/>
  <c r="H188" i="2" s="1"/>
  <c r="H189" i="2" a="1"/>
  <c r="H189" i="2" s="1"/>
  <c r="H190" i="2" a="1"/>
  <c r="H190" i="2" s="1"/>
  <c r="H191" i="2" a="1"/>
  <c r="H191" i="2" s="1"/>
  <c r="H192" i="2" a="1"/>
  <c r="H192" i="2" s="1"/>
  <c r="H193" i="2" a="1"/>
  <c r="H193" i="2" s="1"/>
  <c r="H194" i="2" a="1"/>
  <c r="H194" i="2" s="1"/>
  <c r="H195" i="2" a="1"/>
  <c r="H195" i="2" s="1"/>
  <c r="H196" i="2" a="1"/>
  <c r="H196" i="2" s="1"/>
  <c r="H197" i="2" a="1"/>
  <c r="H197" i="2" s="1"/>
  <c r="H198" i="2" a="1"/>
  <c r="H198" i="2" s="1"/>
  <c r="H199" i="2" a="1"/>
  <c r="H199" i="2" s="1"/>
  <c r="H200" i="2" a="1"/>
  <c r="H200" i="2" s="1"/>
  <c r="H201" i="2" a="1"/>
  <c r="H201" i="2" s="1"/>
  <c r="H202" i="2" a="1"/>
  <c r="H202" i="2" s="1"/>
  <c r="H203" i="2" a="1"/>
  <c r="H203" i="2" s="1"/>
  <c r="H204" i="2" a="1"/>
  <c r="H204" i="2" s="1"/>
  <c r="H205" i="2" a="1"/>
  <c r="H205" i="2" s="1"/>
  <c r="H206" i="2" a="1"/>
  <c r="H206" i="2" s="1"/>
  <c r="H207" i="2" a="1"/>
  <c r="H207" i="2" s="1"/>
  <c r="H208" i="2" a="1"/>
  <c r="H208" i="2" s="1"/>
  <c r="H209" i="2" a="1"/>
  <c r="H209" i="2" s="1"/>
  <c r="H210" i="2" a="1"/>
  <c r="H210" i="2" s="1"/>
  <c r="H211" i="2" a="1"/>
  <c r="H211" i="2" s="1"/>
  <c r="H212" i="2" a="1"/>
  <c r="H212" i="2" s="1"/>
  <c r="H213" i="2" a="1"/>
  <c r="H213" i="2" s="1"/>
  <c r="H214" i="2" a="1"/>
  <c r="H214" i="2" s="1"/>
  <c r="H215" i="2" a="1"/>
  <c r="H215" i="2" s="1"/>
  <c r="H216" i="2" a="1"/>
  <c r="H216" i="2" s="1"/>
  <c r="H217" i="2" a="1"/>
  <c r="H217" i="2" s="1"/>
  <c r="H218" i="2" a="1"/>
  <c r="H218" i="2" s="1"/>
  <c r="H219" i="2" a="1"/>
  <c r="H219" i="2" s="1"/>
  <c r="H220" i="2" a="1"/>
  <c r="H220" i="2" s="1"/>
  <c r="H221" i="2" a="1"/>
  <c r="H221" i="2" s="1"/>
  <c r="H222" i="2" a="1"/>
  <c r="H222" i="2" s="1"/>
  <c r="H223" i="2" a="1"/>
  <c r="H223" i="2" s="1"/>
  <c r="H224" i="2" a="1"/>
  <c r="H224" i="2" s="1"/>
  <c r="H225" i="2" a="1"/>
  <c r="H225" i="2" s="1"/>
  <c r="H226" i="2" a="1"/>
  <c r="H226" i="2" s="1"/>
  <c r="H227" i="2" a="1"/>
  <c r="H227" i="2" s="1"/>
  <c r="H228" i="2" a="1"/>
  <c r="H228" i="2" s="1"/>
  <c r="H229" i="2" a="1"/>
  <c r="H229" i="2" s="1"/>
  <c r="H230" i="2" a="1"/>
  <c r="H230" i="2" s="1"/>
  <c r="H231" i="2" a="1"/>
  <c r="H231" i="2" s="1"/>
  <c r="H232" i="2" a="1"/>
  <c r="H232" i="2" s="1"/>
  <c r="H233" i="2" a="1"/>
  <c r="H233" i="2" s="1"/>
  <c r="H234" i="2" a="1"/>
  <c r="H234" i="2" s="1"/>
  <c r="H235" i="2" a="1"/>
  <c r="H235" i="2" s="1"/>
  <c r="H236" i="2" a="1"/>
  <c r="H236" i="2" s="1"/>
  <c r="H237" i="2" a="1"/>
  <c r="H237" i="2" s="1"/>
  <c r="H238" i="2" a="1"/>
  <c r="H238" i="2" s="1"/>
  <c r="H239" i="2" a="1"/>
  <c r="H239" i="2" s="1"/>
  <c r="H240" i="2" a="1"/>
  <c r="H240" i="2" s="1"/>
  <c r="H241" i="2" a="1"/>
  <c r="H241" i="2" s="1"/>
  <c r="H242" i="2" a="1"/>
  <c r="H242" i="2" s="1"/>
  <c r="H243" i="2" a="1"/>
  <c r="H243" i="2" s="1"/>
  <c r="H244" i="2" a="1"/>
  <c r="H244" i="2" s="1"/>
  <c r="H245" i="2" a="1"/>
  <c r="H245" i="2" s="1"/>
  <c r="H246" i="2" a="1"/>
  <c r="H246" i="2" s="1"/>
  <c r="H247" i="2" a="1"/>
  <c r="H247" i="2" s="1"/>
  <c r="H248" i="2" a="1"/>
  <c r="H248" i="2" s="1"/>
  <c r="H249" i="2" a="1"/>
  <c r="H249" i="2" s="1"/>
  <c r="H250" i="2" a="1"/>
  <c r="H250" i="2" s="1"/>
  <c r="H251" i="2" a="1"/>
  <c r="H251" i="2" s="1"/>
  <c r="H252" i="2" a="1"/>
  <c r="H252" i="2" s="1"/>
  <c r="H253" i="2" a="1"/>
  <c r="H253" i="2" s="1"/>
  <c r="H254" i="2" a="1"/>
  <c r="H254" i="2" s="1"/>
  <c r="H255" i="2" a="1"/>
  <c r="H255" i="2" s="1"/>
  <c r="H256" i="2" a="1"/>
  <c r="H256" i="2" s="1"/>
  <c r="H257" i="2" a="1"/>
  <c r="H257" i="2" s="1"/>
  <c r="H258" i="2" a="1"/>
  <c r="H258" i="2" s="1"/>
  <c r="H259" i="2" a="1"/>
  <c r="H259" i="2" s="1"/>
  <c r="H260" i="2" a="1"/>
  <c r="H260" i="2" s="1"/>
  <c r="H261" i="2" a="1"/>
  <c r="H261" i="2" s="1"/>
  <c r="H262" i="2" a="1"/>
  <c r="H262" i="2" s="1"/>
  <c r="H263" i="2" a="1"/>
  <c r="H263" i="2" s="1"/>
  <c r="H264" i="2" a="1"/>
  <c r="H264" i="2" s="1"/>
  <c r="H265" i="2" a="1"/>
  <c r="H265" i="2" s="1"/>
  <c r="H266" i="2" a="1"/>
  <c r="H266" i="2" s="1"/>
  <c r="H267" i="2" a="1"/>
  <c r="H267" i="2" s="1"/>
  <c r="H268" i="2" a="1"/>
  <c r="H268" i="2" s="1"/>
  <c r="H269" i="2" a="1"/>
  <c r="H269" i="2" s="1"/>
  <c r="H270" i="2" a="1"/>
  <c r="H270" i="2" s="1"/>
  <c r="H271" i="2" a="1"/>
  <c r="H271" i="2" s="1"/>
  <c r="H272" i="2" a="1"/>
  <c r="H272" i="2" s="1"/>
  <c r="H273" i="2" a="1"/>
  <c r="H273" i="2" s="1"/>
  <c r="H274" i="2" a="1"/>
  <c r="H274" i="2" s="1"/>
  <c r="H275" i="2" a="1"/>
  <c r="H275" i="2" s="1"/>
  <c r="H276" i="2" a="1"/>
  <c r="H276" i="2" s="1"/>
  <c r="H277" i="2" a="1"/>
  <c r="H277" i="2" s="1"/>
  <c r="H278" i="2" a="1"/>
  <c r="H278" i="2" s="1"/>
  <c r="H279" i="2" a="1"/>
  <c r="H279" i="2" s="1"/>
  <c r="H280" i="2" a="1"/>
  <c r="H280" i="2" s="1"/>
  <c r="H281" i="2" a="1"/>
  <c r="H281" i="2" s="1"/>
  <c r="H282" i="2" a="1"/>
  <c r="H282" i="2" s="1"/>
  <c r="H283" i="2" a="1"/>
  <c r="H283" i="2" s="1"/>
  <c r="H284" i="2" a="1"/>
  <c r="H284" i="2" s="1"/>
  <c r="H285" i="2" a="1"/>
  <c r="H285" i="2" s="1"/>
  <c r="H286" i="2" a="1"/>
  <c r="H286" i="2" s="1"/>
  <c r="H287" i="2" a="1"/>
  <c r="H287" i="2" s="1"/>
  <c r="H288" i="2" a="1"/>
  <c r="H288" i="2" s="1"/>
  <c r="H289" i="2" a="1"/>
  <c r="H289" i="2" s="1"/>
  <c r="H290" i="2" a="1"/>
  <c r="H290" i="2" s="1"/>
  <c r="H291" i="2" a="1"/>
  <c r="H291" i="2" s="1"/>
  <c r="H292" i="2" a="1"/>
  <c r="H292" i="2" s="1"/>
  <c r="H293" i="2" a="1"/>
  <c r="H293" i="2" s="1"/>
  <c r="H294" i="2" a="1"/>
  <c r="H294" i="2" s="1"/>
  <c r="H295" i="2" a="1"/>
  <c r="H295" i="2" s="1"/>
  <c r="H296" i="2" a="1"/>
  <c r="H296" i="2" s="1"/>
  <c r="H297" i="2" a="1"/>
  <c r="H297" i="2" s="1"/>
  <c r="H298" i="2" a="1"/>
  <c r="H298" i="2" s="1"/>
  <c r="H299" i="2" a="1"/>
  <c r="H299" i="2" s="1"/>
  <c r="H300" i="2" a="1"/>
  <c r="H300" i="2" s="1"/>
  <c r="H301" i="2" a="1"/>
  <c r="H301" i="2" s="1"/>
  <c r="H302" i="2" a="1"/>
  <c r="H302" i="2" s="1"/>
  <c r="H303" i="2" a="1"/>
  <c r="H303" i="2" s="1"/>
  <c r="H304" i="2" a="1"/>
  <c r="H304" i="2" s="1"/>
  <c r="H305" i="2" a="1"/>
  <c r="H305" i="2" s="1"/>
  <c r="H306" i="2" a="1"/>
  <c r="H306" i="2" s="1"/>
  <c r="H307" i="2" a="1"/>
  <c r="H307" i="2" s="1"/>
  <c r="H308" i="2" a="1"/>
  <c r="H308" i="2" s="1"/>
  <c r="H309" i="2" a="1"/>
  <c r="H309" i="2" s="1"/>
  <c r="H310" i="2" a="1"/>
  <c r="H310" i="2" s="1"/>
  <c r="H311" i="2" a="1"/>
  <c r="H311" i="2" s="1"/>
  <c r="H312" i="2" a="1"/>
  <c r="H312" i="2" s="1"/>
  <c r="H313" i="2" a="1"/>
  <c r="H313" i="2" s="1"/>
  <c r="H314" i="2" a="1"/>
  <c r="H314" i="2" s="1"/>
  <c r="H315" i="2" a="1"/>
  <c r="H315" i="2" s="1"/>
  <c r="H316" i="2" a="1"/>
  <c r="H316" i="2" s="1"/>
  <c r="H317" i="2" a="1"/>
  <c r="H317" i="2" s="1"/>
  <c r="H318" i="2" a="1"/>
  <c r="H318" i="2" s="1"/>
  <c r="H319" i="2" a="1"/>
  <c r="H319" i="2" s="1"/>
  <c r="H320" i="2" a="1"/>
  <c r="H320" i="2" s="1"/>
  <c r="H321" i="2" a="1"/>
  <c r="H321" i="2" s="1"/>
  <c r="H322" i="2" a="1"/>
  <c r="H322" i="2" s="1"/>
  <c r="H323" i="2" a="1"/>
  <c r="H323" i="2" s="1"/>
  <c r="H324" i="2" a="1"/>
  <c r="H324" i="2" s="1"/>
  <c r="H325" i="2" a="1"/>
  <c r="H325" i="2" s="1"/>
  <c r="H326" i="2" a="1"/>
  <c r="H326" i="2" s="1"/>
  <c r="H327" i="2" a="1"/>
  <c r="H327" i="2" s="1"/>
  <c r="H328" i="2" a="1"/>
  <c r="H328" i="2" s="1"/>
  <c r="H329" i="2" a="1"/>
  <c r="H329" i="2" s="1"/>
  <c r="H330" i="2" a="1"/>
  <c r="H330" i="2" s="1"/>
  <c r="H331" i="2" a="1"/>
  <c r="H331" i="2" s="1"/>
  <c r="H332" i="2" a="1"/>
  <c r="H332" i="2" s="1"/>
  <c r="H333" i="2" a="1"/>
  <c r="H333" i="2" s="1"/>
  <c r="H334" i="2" a="1"/>
  <c r="H334" i="2" s="1"/>
  <c r="H335" i="2" a="1"/>
  <c r="H335" i="2" s="1"/>
  <c r="H336" i="2" a="1"/>
  <c r="H336" i="2" s="1"/>
  <c r="H337" i="2" a="1"/>
  <c r="H337" i="2" s="1"/>
  <c r="H338" i="2" a="1"/>
  <c r="H338" i="2" s="1"/>
  <c r="H339" i="2" a="1"/>
  <c r="H339" i="2" s="1"/>
  <c r="H340" i="2" a="1"/>
  <c r="H340" i="2" s="1"/>
  <c r="H341" i="2" a="1"/>
  <c r="H341" i="2" s="1"/>
  <c r="H342" i="2" a="1"/>
  <c r="H342" i="2" s="1"/>
  <c r="H343" i="2" a="1"/>
  <c r="H343" i="2" s="1"/>
  <c r="H344" i="2" a="1"/>
  <c r="H344" i="2" s="1"/>
  <c r="H345" i="2" a="1"/>
  <c r="H345" i="2" s="1"/>
  <c r="H346" i="2" a="1"/>
  <c r="H346" i="2" s="1"/>
  <c r="H347" i="2" a="1"/>
  <c r="H347" i="2" s="1"/>
  <c r="H348" i="2" a="1"/>
  <c r="H348" i="2" s="1"/>
  <c r="H349" i="2" a="1"/>
  <c r="H349" i="2" s="1"/>
  <c r="H350" i="2" a="1"/>
  <c r="H350" i="2" s="1"/>
  <c r="H351" i="2" a="1"/>
  <c r="H351" i="2" s="1"/>
  <c r="H352" i="2" a="1"/>
  <c r="H352" i="2" s="1"/>
  <c r="H353" i="2" a="1"/>
  <c r="H353" i="2" s="1"/>
  <c r="H354" i="2" a="1"/>
  <c r="H354" i="2" s="1"/>
  <c r="H355" i="2" a="1"/>
  <c r="H355" i="2" s="1"/>
  <c r="H356" i="2" a="1"/>
  <c r="H356" i="2" s="1"/>
  <c r="H357" i="2" a="1"/>
  <c r="H357" i="2" s="1"/>
  <c r="H358" i="2" a="1"/>
  <c r="H358" i="2" s="1"/>
  <c r="H359" i="2" a="1"/>
  <c r="H359" i="2" s="1"/>
  <c r="H360" i="2" a="1"/>
  <c r="H360" i="2" s="1"/>
  <c r="H361" i="2" a="1"/>
  <c r="H361" i="2" s="1"/>
  <c r="H362" i="2" a="1"/>
  <c r="H362" i="2" s="1"/>
  <c r="H363" i="2" a="1"/>
  <c r="H363" i="2" s="1"/>
  <c r="H364" i="2" a="1"/>
  <c r="H364" i="2" s="1"/>
  <c r="H365" i="2" a="1"/>
  <c r="H365" i="2" s="1"/>
  <c r="H366" i="2" a="1"/>
  <c r="H366" i="2" s="1"/>
  <c r="H367" i="2" a="1"/>
  <c r="H367" i="2" s="1"/>
  <c r="H368" i="2" a="1"/>
  <c r="H368" i="2" s="1"/>
  <c r="H369" i="2" a="1"/>
  <c r="H369" i="2" s="1"/>
  <c r="H370" i="2" a="1"/>
  <c r="H370" i="2" s="1"/>
  <c r="H371" i="2" a="1"/>
  <c r="H371" i="2" s="1"/>
  <c r="H372" i="2" a="1"/>
  <c r="H372" i="2" s="1"/>
  <c r="H373" i="2" a="1"/>
  <c r="H373" i="2" s="1"/>
  <c r="H374" i="2" a="1"/>
  <c r="H374" i="2" s="1"/>
  <c r="H375" i="2" a="1"/>
  <c r="H375" i="2" s="1"/>
  <c r="H376" i="2" a="1"/>
  <c r="H376" i="2" s="1"/>
  <c r="H377" i="2" a="1"/>
  <c r="H377" i="2" s="1"/>
  <c r="H378" i="2" a="1"/>
  <c r="H378" i="2" s="1"/>
  <c r="H379" i="2" a="1"/>
  <c r="H379" i="2" s="1"/>
  <c r="H380" i="2" a="1"/>
  <c r="H380" i="2" s="1"/>
  <c r="H381" i="2" a="1"/>
  <c r="H381" i="2" s="1"/>
  <c r="H382" i="2" a="1"/>
  <c r="H382" i="2" s="1"/>
  <c r="H383" i="2" a="1"/>
  <c r="H383" i="2" s="1"/>
  <c r="H384" i="2" a="1"/>
  <c r="H384" i="2" s="1"/>
  <c r="H385" i="2" a="1"/>
  <c r="H385" i="2" s="1"/>
  <c r="H386" i="2" a="1"/>
  <c r="H386" i="2" s="1"/>
  <c r="H387" i="2" a="1"/>
  <c r="H387" i="2" s="1"/>
  <c r="H388" i="2" a="1"/>
  <c r="H388" i="2" s="1"/>
  <c r="H389" i="2" a="1"/>
  <c r="H389" i="2" s="1"/>
  <c r="H390" i="2" a="1"/>
  <c r="H390" i="2" s="1"/>
  <c r="H391" i="2" a="1"/>
  <c r="H391" i="2" s="1"/>
  <c r="H392" i="2" a="1"/>
  <c r="H392" i="2" s="1"/>
  <c r="H393" i="2" a="1"/>
  <c r="H393" i="2" s="1"/>
  <c r="H394" i="2" a="1"/>
  <c r="H394" i="2" s="1"/>
  <c r="H395" i="2" a="1"/>
  <c r="H395" i="2" s="1"/>
  <c r="H396" i="2" a="1"/>
  <c r="H396" i="2" s="1"/>
  <c r="H397" i="2" a="1"/>
  <c r="H397" i="2" s="1"/>
  <c r="H398" i="2" a="1"/>
  <c r="H398" i="2" s="1"/>
  <c r="H399" i="2" a="1"/>
  <c r="H399" i="2" s="1"/>
  <c r="H400" i="2" a="1"/>
  <c r="H400" i="2" s="1"/>
  <c r="H401" i="2" a="1"/>
  <c r="H401" i="2" s="1"/>
  <c r="H402" i="2" a="1"/>
  <c r="H402" i="2" s="1"/>
  <c r="H403" i="2" a="1"/>
  <c r="H403" i="2" s="1"/>
  <c r="H404" i="2" a="1"/>
  <c r="H404" i="2" s="1"/>
  <c r="H405" i="2" a="1"/>
  <c r="H405" i="2" s="1"/>
  <c r="H406" i="2" a="1"/>
  <c r="H406" i="2" s="1"/>
  <c r="H407" i="2" a="1"/>
  <c r="H407" i="2" s="1"/>
  <c r="H408" i="2" a="1"/>
  <c r="H408" i="2" s="1"/>
  <c r="H409" i="2" a="1"/>
  <c r="H409" i="2" s="1"/>
  <c r="H410" i="2" a="1"/>
  <c r="H410" i="2" s="1"/>
  <c r="H411" i="2" a="1"/>
  <c r="H411" i="2" s="1"/>
  <c r="H412" i="2" a="1"/>
  <c r="H412" i="2" s="1"/>
  <c r="H413" i="2" a="1"/>
  <c r="H413" i="2" s="1"/>
  <c r="H414" i="2" a="1"/>
  <c r="H414" i="2" s="1"/>
  <c r="H415" i="2" a="1"/>
  <c r="H415" i="2" s="1"/>
  <c r="H416" i="2" a="1"/>
  <c r="H416" i="2" s="1"/>
  <c r="H417" i="2" a="1"/>
  <c r="H417" i="2" s="1"/>
  <c r="H418" i="2" a="1"/>
  <c r="H418" i="2" s="1"/>
  <c r="H419" i="2" a="1"/>
  <c r="H419" i="2" s="1"/>
  <c r="H420" i="2" a="1"/>
  <c r="H420" i="2" s="1"/>
  <c r="H421" i="2" a="1"/>
  <c r="H421" i="2" s="1"/>
  <c r="H422" i="2" a="1"/>
  <c r="H422" i="2" s="1"/>
  <c r="H423" i="2" a="1"/>
  <c r="H423" i="2" s="1"/>
  <c r="H424" i="2" a="1"/>
  <c r="H424" i="2" s="1"/>
  <c r="H425" i="2" a="1"/>
  <c r="H425" i="2" s="1"/>
  <c r="H426" i="2" a="1"/>
  <c r="H426" i="2" s="1"/>
  <c r="H427" i="2" a="1"/>
  <c r="H427" i="2" s="1"/>
  <c r="H428" i="2" a="1"/>
  <c r="H428" i="2" s="1"/>
  <c r="H429" i="2" a="1"/>
  <c r="H429" i="2" s="1"/>
  <c r="H430" i="2" a="1"/>
  <c r="H430" i="2" s="1"/>
  <c r="H431" i="2" a="1"/>
  <c r="H431" i="2" s="1"/>
  <c r="H432" i="2" a="1"/>
  <c r="H432" i="2" s="1"/>
  <c r="H433" i="2" a="1"/>
  <c r="H433" i="2" s="1"/>
  <c r="H434" i="2" a="1"/>
  <c r="H434" i="2" s="1"/>
  <c r="H435" i="2" a="1"/>
  <c r="H435" i="2" s="1"/>
  <c r="H436" i="2" a="1"/>
  <c r="H436" i="2" s="1"/>
  <c r="H437" i="2" a="1"/>
  <c r="H437" i="2" s="1"/>
  <c r="H438" i="2" a="1"/>
  <c r="H438" i="2" s="1"/>
  <c r="H439" i="2" a="1"/>
  <c r="H439" i="2" s="1"/>
  <c r="H440" i="2" a="1"/>
  <c r="H440" i="2" s="1"/>
  <c r="H441" i="2" a="1"/>
  <c r="H441" i="2" s="1"/>
  <c r="H442" i="2" a="1"/>
  <c r="H442" i="2" s="1"/>
  <c r="H443" i="2" a="1"/>
  <c r="H443" i="2" s="1"/>
  <c r="H444" i="2" a="1"/>
  <c r="H444" i="2" s="1"/>
  <c r="H445" i="2" a="1"/>
  <c r="H445" i="2" s="1"/>
  <c r="H446" i="2" a="1"/>
  <c r="H446" i="2" s="1"/>
  <c r="H447" i="2" a="1"/>
  <c r="H447" i="2" s="1"/>
  <c r="H448" i="2" a="1"/>
  <c r="H448" i="2" s="1"/>
  <c r="H449" i="2" a="1"/>
  <c r="H449" i="2" s="1"/>
  <c r="H450" i="2" a="1"/>
  <c r="H450" i="2" s="1"/>
  <c r="H451" i="2" a="1"/>
  <c r="H451" i="2" s="1"/>
  <c r="H452" i="2" a="1"/>
  <c r="H452" i="2" s="1"/>
  <c r="H453" i="2" a="1"/>
  <c r="H453" i="2" s="1"/>
  <c r="H454" i="2" a="1"/>
  <c r="H454" i="2" s="1"/>
  <c r="H455" i="2" a="1"/>
  <c r="H455" i="2" s="1"/>
  <c r="H456" i="2" a="1"/>
  <c r="H456" i="2" s="1"/>
  <c r="H457" i="2" a="1"/>
  <c r="H457" i="2" s="1"/>
  <c r="H458" i="2" a="1"/>
  <c r="H458" i="2" s="1"/>
  <c r="H459" i="2" a="1"/>
  <c r="H459" i="2" s="1"/>
  <c r="H460" i="2" a="1"/>
  <c r="H460" i="2" s="1"/>
  <c r="H461" i="2" a="1"/>
  <c r="H461" i="2" s="1"/>
  <c r="H462" i="2" a="1"/>
  <c r="H462" i="2" s="1"/>
  <c r="H463" i="2" a="1"/>
  <c r="H463" i="2" s="1"/>
  <c r="H464" i="2" a="1"/>
  <c r="H464" i="2" s="1"/>
  <c r="H465" i="2" a="1"/>
  <c r="H465" i="2" s="1"/>
  <c r="H466" i="2" a="1"/>
  <c r="H466" i="2" s="1"/>
  <c r="H467" i="2" a="1"/>
  <c r="H467" i="2" s="1"/>
  <c r="H468" i="2" a="1"/>
  <c r="H468" i="2" s="1"/>
  <c r="H469" i="2" a="1"/>
  <c r="H469" i="2" s="1"/>
  <c r="H470" i="2" a="1"/>
  <c r="H470" i="2" s="1"/>
  <c r="H471" i="2" a="1"/>
  <c r="H471" i="2" s="1"/>
  <c r="H472" i="2" a="1"/>
  <c r="H472" i="2" s="1"/>
  <c r="H473" i="2" a="1"/>
  <c r="H473" i="2" s="1"/>
  <c r="H474" i="2" a="1"/>
  <c r="H474" i="2" s="1"/>
  <c r="H475" i="2" a="1"/>
  <c r="H475" i="2" s="1"/>
  <c r="H476" i="2" a="1"/>
  <c r="H476" i="2" s="1"/>
  <c r="H477" i="2" a="1"/>
  <c r="H477" i="2" s="1"/>
  <c r="H478" i="2" a="1"/>
  <c r="H478" i="2" s="1"/>
  <c r="H479" i="2" a="1"/>
  <c r="H479" i="2" s="1"/>
  <c r="H480" i="2" a="1"/>
  <c r="H480" i="2" s="1"/>
  <c r="H481" i="2" a="1"/>
  <c r="H481" i="2" s="1"/>
  <c r="H482" i="2" a="1"/>
  <c r="H482" i="2" s="1"/>
  <c r="H483" i="2" a="1"/>
  <c r="H483" i="2" s="1"/>
  <c r="H484" i="2" a="1"/>
  <c r="H484" i="2" s="1"/>
  <c r="H485" i="2" a="1"/>
  <c r="H485" i="2" s="1"/>
  <c r="H486" i="2" a="1"/>
  <c r="H486" i="2" s="1"/>
  <c r="H487" i="2" a="1"/>
  <c r="H487" i="2" s="1"/>
  <c r="H488" i="2" a="1"/>
  <c r="H488" i="2" s="1"/>
  <c r="H489" i="2" a="1"/>
  <c r="H489" i="2" s="1"/>
  <c r="H490" i="2" a="1"/>
  <c r="H490" i="2" s="1"/>
  <c r="H491" i="2" a="1"/>
  <c r="H491" i="2" s="1"/>
  <c r="H492" i="2" a="1"/>
  <c r="H492" i="2" s="1"/>
  <c r="H493" i="2" a="1"/>
  <c r="H493" i="2" s="1"/>
  <c r="H494" i="2" a="1"/>
  <c r="H494" i="2" s="1"/>
  <c r="H495" i="2" a="1"/>
  <c r="H495" i="2" s="1"/>
  <c r="H496" i="2" a="1"/>
  <c r="H496" i="2" s="1"/>
  <c r="H497" i="2" a="1"/>
  <c r="H497" i="2" s="1"/>
  <c r="H498" i="2" a="1"/>
  <c r="H498" i="2" s="1"/>
  <c r="H499" i="2" a="1"/>
  <c r="H499" i="2" s="1"/>
  <c r="H500" i="2" a="1"/>
  <c r="H500" i="2" s="1"/>
  <c r="H501" i="2" a="1"/>
  <c r="H501" i="2" s="1"/>
  <c r="H502" i="2" a="1"/>
  <c r="H502" i="2" s="1"/>
  <c r="H503" i="2" a="1"/>
  <c r="H503" i="2" s="1"/>
  <c r="H504" i="2" a="1"/>
  <c r="H504" i="2" s="1"/>
  <c r="H505" i="2" a="1"/>
  <c r="H505" i="2" s="1"/>
  <c r="H506" i="2" a="1"/>
  <c r="H506" i="2" s="1"/>
  <c r="H507" i="2" a="1"/>
  <c r="H507" i="2" s="1"/>
  <c r="H508" i="2" a="1"/>
  <c r="H508" i="2" s="1"/>
  <c r="H509" i="2" a="1"/>
  <c r="H509" i="2" s="1"/>
  <c r="H510" i="2" a="1"/>
  <c r="H510" i="2" s="1"/>
  <c r="H511" i="2" a="1"/>
  <c r="H511" i="2" s="1"/>
  <c r="H512" i="2" a="1"/>
  <c r="H512" i="2" s="1"/>
  <c r="H513" i="2" a="1"/>
  <c r="H513" i="2" s="1"/>
  <c r="H514" i="2" a="1"/>
  <c r="H514" i="2" s="1"/>
  <c r="H515" i="2" a="1"/>
  <c r="H515" i="2" s="1"/>
  <c r="H516" i="2" a="1"/>
  <c r="H516" i="2" s="1"/>
  <c r="H517" i="2" a="1"/>
  <c r="H517" i="2" s="1"/>
  <c r="H518" i="2" a="1"/>
  <c r="H518" i="2" s="1"/>
  <c r="H519" i="2" a="1"/>
  <c r="H519" i="2" s="1"/>
  <c r="H520" i="2" a="1"/>
  <c r="H520" i="2" s="1"/>
  <c r="H521" i="2" a="1"/>
  <c r="H521" i="2" s="1"/>
  <c r="H522" i="2" a="1"/>
  <c r="H522" i="2" s="1"/>
  <c r="H523" i="2" a="1"/>
  <c r="H523" i="2" s="1"/>
  <c r="H524" i="2" a="1"/>
  <c r="H524" i="2" s="1"/>
  <c r="H525" i="2" a="1"/>
  <c r="H525" i="2" s="1"/>
  <c r="H526" i="2" a="1"/>
  <c r="H526" i="2" s="1"/>
  <c r="H527" i="2" a="1"/>
  <c r="H527" i="2" s="1"/>
  <c r="H528" i="2" a="1"/>
  <c r="H528" i="2" s="1"/>
  <c r="H529" i="2" a="1"/>
  <c r="H529" i="2" s="1"/>
  <c r="H530" i="2" a="1"/>
  <c r="H530" i="2" s="1"/>
  <c r="H531" i="2" a="1"/>
  <c r="H531" i="2" s="1"/>
  <c r="H532" i="2" a="1"/>
  <c r="H532" i="2" s="1"/>
  <c r="H533" i="2" a="1"/>
  <c r="H533" i="2" s="1"/>
  <c r="H534" i="2" a="1"/>
  <c r="H534" i="2" s="1"/>
  <c r="H535" i="2" a="1"/>
  <c r="H535" i="2" s="1"/>
  <c r="H536" i="2" a="1"/>
  <c r="H536" i="2" s="1"/>
  <c r="H537" i="2" a="1"/>
  <c r="H537" i="2" s="1"/>
  <c r="H538" i="2" a="1"/>
  <c r="H538" i="2" s="1"/>
  <c r="H539" i="2" a="1"/>
  <c r="H539" i="2" s="1"/>
  <c r="H540" i="2" a="1"/>
  <c r="H540" i="2" s="1"/>
  <c r="H541" i="2" a="1"/>
  <c r="H541" i="2" s="1"/>
  <c r="H542" i="2" a="1"/>
  <c r="H542" i="2" s="1"/>
  <c r="H543" i="2" a="1"/>
  <c r="H543" i="2" s="1"/>
  <c r="H544" i="2" a="1"/>
  <c r="H544" i="2" s="1"/>
  <c r="H545" i="2" a="1"/>
  <c r="H545" i="2" s="1"/>
  <c r="H546" i="2" a="1"/>
  <c r="H546" i="2" s="1"/>
  <c r="H547" i="2" a="1"/>
  <c r="H547" i="2" s="1"/>
  <c r="H548" i="2" a="1"/>
  <c r="H548" i="2" s="1"/>
  <c r="H549" i="2" a="1"/>
  <c r="H549" i="2" s="1"/>
  <c r="H550" i="2" a="1"/>
  <c r="H550" i="2" s="1"/>
  <c r="H551" i="2" a="1"/>
  <c r="H551" i="2" s="1"/>
  <c r="H552" i="2" a="1"/>
  <c r="H552" i="2" s="1"/>
  <c r="H553" i="2" a="1"/>
  <c r="H553" i="2" s="1"/>
  <c r="H554" i="2" a="1"/>
  <c r="H554" i="2" s="1"/>
  <c r="H555" i="2" a="1"/>
  <c r="H555" i="2" s="1"/>
  <c r="H556" i="2" a="1"/>
  <c r="H556" i="2" s="1"/>
  <c r="H557" i="2" a="1"/>
  <c r="H557" i="2" s="1"/>
  <c r="H558" i="2" a="1"/>
  <c r="H558" i="2" s="1"/>
  <c r="H559" i="2" a="1"/>
  <c r="H559" i="2" s="1"/>
  <c r="H560" i="2" a="1"/>
  <c r="H560" i="2" s="1"/>
  <c r="H561" i="2" a="1"/>
  <c r="H561" i="2" s="1"/>
  <c r="H562" i="2" a="1"/>
  <c r="H562" i="2" s="1"/>
  <c r="H563" i="2" a="1"/>
  <c r="H563" i="2" s="1"/>
  <c r="H564" i="2" a="1"/>
  <c r="H564" i="2" s="1"/>
  <c r="H565" i="2" a="1"/>
  <c r="H565" i="2" s="1"/>
  <c r="H566" i="2" a="1"/>
  <c r="H566" i="2" s="1"/>
  <c r="H567" i="2" a="1"/>
  <c r="H567" i="2" s="1"/>
  <c r="H568" i="2" a="1"/>
  <c r="H568" i="2" s="1"/>
  <c r="H569" i="2" a="1"/>
  <c r="H569" i="2" s="1"/>
  <c r="H570" i="2" a="1"/>
  <c r="H570" i="2" s="1"/>
  <c r="H571" i="2" a="1"/>
  <c r="H571" i="2" s="1"/>
  <c r="H572" i="2" a="1"/>
  <c r="H572" i="2" s="1"/>
  <c r="H573" i="2" a="1"/>
  <c r="H573" i="2" s="1"/>
  <c r="H574" i="2" a="1"/>
  <c r="H574" i="2" s="1"/>
  <c r="H575" i="2" a="1"/>
  <c r="H575" i="2" s="1"/>
  <c r="H576" i="2" a="1"/>
  <c r="H576" i="2" s="1"/>
  <c r="H577" i="2" a="1"/>
  <c r="H577" i="2" s="1"/>
  <c r="H578" i="2" a="1"/>
  <c r="H578" i="2" s="1"/>
  <c r="H579" i="2" a="1"/>
  <c r="H579" i="2" s="1"/>
  <c r="H580" i="2" a="1"/>
  <c r="H580" i="2" s="1"/>
  <c r="H581" i="2" a="1"/>
  <c r="H581" i="2" s="1"/>
  <c r="H582" i="2" a="1"/>
  <c r="H582" i="2" s="1"/>
  <c r="H583" i="2" a="1"/>
  <c r="H583" i="2" s="1"/>
  <c r="H584" i="2" a="1"/>
  <c r="H584" i="2" s="1"/>
  <c r="H585" i="2" a="1"/>
  <c r="H585" i="2" s="1"/>
  <c r="H586" i="2" a="1"/>
  <c r="H586" i="2" s="1"/>
  <c r="H587" i="2" a="1"/>
  <c r="H587" i="2" s="1"/>
  <c r="H588" i="2" a="1"/>
  <c r="H588" i="2" s="1"/>
  <c r="H589" i="2" a="1"/>
  <c r="H589" i="2" s="1"/>
  <c r="H590" i="2" a="1"/>
  <c r="H590" i="2" s="1"/>
  <c r="H591" i="2" a="1"/>
  <c r="H591" i="2" s="1"/>
  <c r="H592" i="2" a="1"/>
  <c r="H592" i="2" s="1"/>
  <c r="H593" i="2" a="1"/>
  <c r="H593" i="2" s="1"/>
  <c r="H594" i="2" a="1"/>
  <c r="H594" i="2" s="1"/>
  <c r="H595" i="2" a="1"/>
  <c r="H595" i="2" s="1"/>
  <c r="H596" i="2" a="1"/>
  <c r="H596" i="2" s="1"/>
  <c r="H597" i="2" a="1"/>
  <c r="H597" i="2" s="1"/>
  <c r="H598" i="2" a="1"/>
  <c r="H598" i="2" s="1"/>
  <c r="H599" i="2" a="1"/>
  <c r="H599" i="2" s="1"/>
  <c r="H600" i="2" a="1"/>
  <c r="H600" i="2" s="1"/>
  <c r="H601" i="2" a="1"/>
  <c r="H601" i="2" s="1"/>
  <c r="H602" i="2" a="1"/>
  <c r="H602" i="2" s="1"/>
  <c r="H603" i="2" a="1"/>
  <c r="H603" i="2" s="1"/>
  <c r="H604" i="2" a="1"/>
  <c r="H604" i="2" s="1"/>
  <c r="H605" i="2" a="1"/>
  <c r="H605" i="2" s="1"/>
  <c r="H606" i="2" a="1"/>
  <c r="H606" i="2" s="1"/>
  <c r="H607" i="2" a="1"/>
  <c r="H607" i="2" s="1"/>
  <c r="H608" i="2" a="1"/>
  <c r="H608" i="2" s="1"/>
  <c r="H609" i="2" a="1"/>
  <c r="H609" i="2" s="1"/>
  <c r="H610" i="2" a="1"/>
  <c r="H610" i="2" s="1"/>
  <c r="H611" i="2" a="1"/>
  <c r="H611" i="2" s="1"/>
  <c r="H612" i="2" a="1"/>
  <c r="H612" i="2" s="1"/>
  <c r="H613" i="2" a="1"/>
  <c r="H613" i="2" s="1"/>
  <c r="H614" i="2" a="1"/>
  <c r="H614" i="2" s="1"/>
  <c r="H615" i="2" a="1"/>
  <c r="H615" i="2" s="1"/>
  <c r="H616" i="2" a="1"/>
  <c r="H616" i="2" s="1"/>
  <c r="H617" i="2" a="1"/>
  <c r="H617" i="2" s="1"/>
  <c r="H618" i="2" a="1"/>
  <c r="H618" i="2" s="1"/>
  <c r="H619" i="2" a="1"/>
  <c r="H619" i="2" s="1"/>
  <c r="H620" i="2" a="1"/>
  <c r="H620" i="2" s="1"/>
  <c r="H621" i="2" a="1"/>
  <c r="H621" i="2" s="1"/>
  <c r="H622" i="2" a="1"/>
  <c r="H622" i="2" s="1"/>
  <c r="H623" i="2" a="1"/>
  <c r="H623" i="2" s="1"/>
  <c r="H624" i="2" a="1"/>
  <c r="H624" i="2" s="1"/>
  <c r="H625" i="2" a="1"/>
  <c r="H625" i="2" s="1"/>
  <c r="H626" i="2" a="1"/>
  <c r="H626" i="2" s="1"/>
  <c r="H627" i="2" a="1"/>
  <c r="H627" i="2" s="1"/>
  <c r="H628" i="2" a="1"/>
  <c r="H628" i="2" s="1"/>
  <c r="H629" i="2" a="1"/>
  <c r="H629" i="2" s="1"/>
  <c r="H630" i="2" a="1"/>
  <c r="H630" i="2" s="1"/>
  <c r="H631" i="2" a="1"/>
  <c r="H631" i="2" s="1"/>
  <c r="H632" i="2" a="1"/>
  <c r="H632" i="2" s="1"/>
  <c r="H633" i="2" a="1"/>
  <c r="H633" i="2" s="1"/>
  <c r="H634" i="2" a="1"/>
  <c r="H634" i="2" s="1"/>
  <c r="H635" i="2" a="1"/>
  <c r="H635" i="2" s="1"/>
  <c r="H636" i="2" a="1"/>
  <c r="H636" i="2" s="1"/>
  <c r="H637" i="2" a="1"/>
  <c r="H637" i="2" s="1"/>
  <c r="H638" i="2" a="1"/>
  <c r="H638" i="2" s="1"/>
  <c r="H639" i="2" a="1"/>
  <c r="H639" i="2" s="1"/>
  <c r="H640" i="2" a="1"/>
  <c r="H640" i="2" s="1"/>
  <c r="H641" i="2" a="1"/>
  <c r="H641" i="2" s="1"/>
  <c r="H642" i="2" a="1"/>
  <c r="H642" i="2" s="1"/>
  <c r="H643" i="2" a="1"/>
  <c r="H643" i="2" s="1"/>
  <c r="H644" i="2" a="1"/>
  <c r="H644" i="2" s="1"/>
  <c r="H645" i="2" a="1"/>
  <c r="H645" i="2" s="1"/>
  <c r="H646" i="2" a="1"/>
  <c r="H646" i="2" s="1"/>
  <c r="H647" i="2" a="1"/>
  <c r="H647" i="2" s="1"/>
  <c r="H648" i="2" a="1"/>
  <c r="H648" i="2" s="1"/>
  <c r="H649" i="2" a="1"/>
  <c r="H649" i="2" s="1"/>
  <c r="H650" i="2" a="1"/>
  <c r="H650" i="2" s="1"/>
  <c r="H651" i="2" a="1"/>
  <c r="H651" i="2" s="1"/>
  <c r="H652" i="2" a="1"/>
  <c r="H652" i="2" s="1"/>
  <c r="H653" i="2" a="1"/>
  <c r="H653" i="2" s="1"/>
  <c r="H654" i="2" a="1"/>
  <c r="H654" i="2" s="1"/>
  <c r="H655" i="2" a="1"/>
  <c r="H655" i="2" s="1"/>
  <c r="H656" i="2" a="1"/>
  <c r="H656" i="2" s="1"/>
  <c r="H657" i="2" a="1"/>
  <c r="H657" i="2" s="1"/>
  <c r="H658" i="2" a="1"/>
  <c r="H658" i="2" s="1"/>
  <c r="H659" i="2" a="1"/>
  <c r="H659" i="2" s="1"/>
  <c r="H660" i="2" a="1"/>
  <c r="H660" i="2" s="1"/>
  <c r="H661" i="2" a="1"/>
  <c r="H661" i="2" s="1"/>
  <c r="H662" i="2" a="1"/>
  <c r="H662" i="2" s="1"/>
  <c r="H663" i="2" a="1"/>
  <c r="H663" i="2" s="1"/>
  <c r="H664" i="2" a="1"/>
  <c r="H664" i="2" s="1"/>
  <c r="H665" i="2" a="1"/>
  <c r="H665" i="2" s="1"/>
  <c r="H666" i="2" a="1"/>
  <c r="H666" i="2" s="1"/>
  <c r="H667" i="2" a="1"/>
  <c r="H667" i="2" s="1"/>
  <c r="H668" i="2" a="1"/>
  <c r="H668" i="2" s="1"/>
  <c r="H669" i="2" a="1"/>
  <c r="H669" i="2" s="1"/>
  <c r="H670" i="2" a="1"/>
  <c r="H670" i="2" s="1"/>
  <c r="H671" i="2" a="1"/>
  <c r="H671" i="2" s="1"/>
  <c r="H672" i="2" a="1"/>
  <c r="H672" i="2" s="1"/>
  <c r="H673" i="2" a="1"/>
  <c r="H673" i="2" s="1"/>
  <c r="H674" i="2" a="1"/>
  <c r="H674" i="2" s="1"/>
  <c r="H675" i="2" a="1"/>
  <c r="H675" i="2" s="1"/>
  <c r="H676" i="2" a="1"/>
  <c r="H676" i="2" s="1"/>
  <c r="H677" i="2" a="1"/>
  <c r="H677" i="2" s="1"/>
  <c r="H678" i="2" a="1"/>
  <c r="H678" i="2" s="1"/>
  <c r="H679" i="2" a="1"/>
  <c r="H679" i="2" s="1"/>
  <c r="H680" i="2" a="1"/>
  <c r="H680" i="2" s="1"/>
  <c r="H681" i="2" a="1"/>
  <c r="H681" i="2" s="1"/>
  <c r="H682" i="2" a="1"/>
  <c r="H682" i="2" s="1"/>
  <c r="H683" i="2" a="1"/>
  <c r="H683" i="2" s="1"/>
  <c r="H684" i="2" a="1"/>
  <c r="H684" i="2" s="1"/>
  <c r="H685" i="2" a="1"/>
  <c r="H685" i="2" s="1"/>
  <c r="H686" i="2" a="1"/>
  <c r="H686" i="2" s="1"/>
  <c r="H687" i="2" a="1"/>
  <c r="H687" i="2" s="1"/>
  <c r="H688" i="2" a="1"/>
  <c r="H688" i="2" s="1"/>
  <c r="H689" i="2" a="1"/>
  <c r="H689" i="2" s="1"/>
  <c r="H690" i="2" a="1"/>
  <c r="H690" i="2" s="1"/>
  <c r="H691" i="2" a="1"/>
  <c r="H691" i="2" s="1"/>
  <c r="H692" i="2" a="1"/>
  <c r="H692" i="2" s="1"/>
  <c r="H693" i="2" a="1"/>
  <c r="H693" i="2" s="1"/>
  <c r="H694" i="2" a="1"/>
  <c r="H694" i="2" s="1"/>
  <c r="H695" i="2" a="1"/>
  <c r="H695" i="2" s="1"/>
  <c r="H696" i="2" a="1"/>
  <c r="H696" i="2" s="1"/>
  <c r="H697" i="2" a="1"/>
  <c r="H697" i="2" s="1"/>
  <c r="H698" i="2" a="1"/>
  <c r="H698" i="2" s="1"/>
  <c r="H699" i="2" a="1"/>
  <c r="H699" i="2" s="1"/>
  <c r="H700" i="2" a="1"/>
  <c r="H700" i="2" s="1"/>
  <c r="H701" i="2" a="1"/>
  <c r="H701" i="2" s="1"/>
  <c r="H702" i="2" a="1"/>
  <c r="H702" i="2" s="1"/>
  <c r="H703" i="2" a="1"/>
  <c r="H703" i="2" s="1"/>
  <c r="H704" i="2" a="1"/>
  <c r="H704" i="2" s="1"/>
  <c r="H705" i="2" a="1"/>
  <c r="H705" i="2" s="1"/>
  <c r="H706" i="2" a="1"/>
  <c r="H706" i="2" s="1"/>
  <c r="H707" i="2" a="1"/>
  <c r="H707" i="2" s="1"/>
  <c r="H708" i="2" a="1"/>
  <c r="H708" i="2" s="1"/>
  <c r="H709" i="2" a="1"/>
  <c r="H709" i="2" s="1"/>
  <c r="H710" i="2" a="1"/>
  <c r="H710" i="2" s="1"/>
  <c r="H711" i="2" a="1"/>
  <c r="H711" i="2" s="1"/>
  <c r="H712" i="2" a="1"/>
  <c r="H712" i="2" s="1"/>
  <c r="H713" i="2" a="1"/>
  <c r="H713" i="2" s="1"/>
  <c r="H714" i="2" a="1"/>
  <c r="H714" i="2" s="1"/>
  <c r="H715" i="2" a="1"/>
  <c r="H715" i="2" s="1"/>
  <c r="H716" i="2" a="1"/>
  <c r="H716" i="2" s="1"/>
  <c r="H717" i="2" a="1"/>
  <c r="H717" i="2" s="1"/>
  <c r="H718" i="2" a="1"/>
  <c r="H718" i="2" s="1"/>
  <c r="H719" i="2" a="1"/>
  <c r="H719" i="2" s="1"/>
  <c r="H720" i="2" a="1"/>
  <c r="H720" i="2" s="1"/>
  <c r="H721" i="2" a="1"/>
  <c r="H721" i="2" s="1"/>
  <c r="H722" i="2" a="1"/>
  <c r="H722" i="2" s="1"/>
  <c r="H723" i="2" a="1"/>
  <c r="H723" i="2" s="1"/>
  <c r="H724" i="2" a="1"/>
  <c r="H724" i="2" s="1"/>
  <c r="H725" i="2" a="1"/>
  <c r="H725" i="2" s="1"/>
  <c r="H726" i="2" a="1"/>
  <c r="H726" i="2" s="1"/>
  <c r="H727" i="2" a="1"/>
  <c r="H727" i="2" s="1"/>
  <c r="H728" i="2" a="1"/>
  <c r="H728" i="2" s="1"/>
  <c r="H729" i="2" a="1"/>
  <c r="H729" i="2" s="1"/>
  <c r="H730" i="2" a="1"/>
  <c r="H730" i="2" s="1"/>
  <c r="H731" i="2" a="1"/>
  <c r="H731" i="2" s="1"/>
  <c r="H732" i="2" a="1"/>
  <c r="H732" i="2" s="1"/>
  <c r="H733" i="2" a="1"/>
  <c r="H733" i="2" s="1"/>
  <c r="H734" i="2" a="1"/>
  <c r="H734" i="2" s="1"/>
  <c r="H735" i="2" a="1"/>
  <c r="H735" i="2" s="1"/>
  <c r="H736" i="2" a="1"/>
  <c r="H736" i="2" s="1"/>
  <c r="H737" i="2" a="1"/>
  <c r="H737" i="2" s="1"/>
  <c r="H738" i="2" a="1"/>
  <c r="H738" i="2" s="1"/>
  <c r="H739" i="2" a="1"/>
  <c r="H739" i="2" s="1"/>
  <c r="H740" i="2" a="1"/>
  <c r="H740" i="2" s="1"/>
  <c r="H741" i="2" a="1"/>
  <c r="H741" i="2" s="1"/>
  <c r="H742" i="2" a="1"/>
  <c r="H742" i="2" s="1"/>
  <c r="H743" i="2" a="1"/>
  <c r="H743" i="2" s="1"/>
  <c r="H744" i="2" a="1"/>
  <c r="H744" i="2" s="1"/>
  <c r="H745" i="2" a="1"/>
  <c r="H745" i="2" s="1"/>
  <c r="H746" i="2" a="1"/>
  <c r="H746" i="2" s="1"/>
  <c r="H747" i="2" a="1"/>
  <c r="H747" i="2" s="1"/>
  <c r="H748" i="2" a="1"/>
  <c r="H748" i="2" s="1"/>
  <c r="H749" i="2" a="1"/>
  <c r="H749" i="2" s="1"/>
  <c r="H750" i="2" a="1"/>
  <c r="H750" i="2" s="1"/>
  <c r="H751" i="2" a="1"/>
  <c r="H751" i="2" s="1"/>
  <c r="H752" i="2" a="1"/>
  <c r="H752" i="2" s="1"/>
  <c r="H753" i="2" a="1"/>
  <c r="H753" i="2" s="1"/>
  <c r="H754" i="2" a="1"/>
  <c r="H754" i="2" s="1"/>
  <c r="H755" i="2" a="1"/>
  <c r="H755" i="2" s="1"/>
  <c r="H756" i="2" a="1"/>
  <c r="H756" i="2" s="1"/>
  <c r="H757" i="2" a="1"/>
  <c r="H757" i="2" s="1"/>
  <c r="H758" i="2" a="1"/>
  <c r="H758" i="2" s="1"/>
  <c r="H759" i="2" a="1"/>
  <c r="H759" i="2" s="1"/>
  <c r="H760" i="2" a="1"/>
  <c r="H760" i="2" s="1"/>
  <c r="H761" i="2" a="1"/>
  <c r="H761" i="2" s="1"/>
  <c r="H762" i="2" a="1"/>
  <c r="H762" i="2" s="1"/>
  <c r="H763" i="2" a="1"/>
  <c r="H763" i="2" s="1"/>
  <c r="H764" i="2" a="1"/>
  <c r="H764" i="2" s="1"/>
  <c r="H765" i="2" a="1"/>
  <c r="H765" i="2" s="1"/>
  <c r="H766" i="2" a="1"/>
  <c r="H766" i="2" s="1"/>
  <c r="H767" i="2" a="1"/>
  <c r="H767" i="2" s="1"/>
  <c r="H768" i="2" a="1"/>
  <c r="H768" i="2" s="1"/>
  <c r="H769" i="2" a="1"/>
  <c r="H769" i="2" s="1"/>
  <c r="H770" i="2" a="1"/>
  <c r="H770" i="2" s="1"/>
  <c r="H771" i="2" a="1"/>
  <c r="H771" i="2" s="1"/>
  <c r="H772" i="2" a="1"/>
  <c r="H772" i="2" s="1"/>
  <c r="H773" i="2" a="1"/>
  <c r="H773" i="2" s="1"/>
  <c r="H774" i="2" a="1"/>
  <c r="H774" i="2" s="1"/>
  <c r="H775" i="2" a="1"/>
  <c r="H775" i="2" s="1"/>
  <c r="H776" i="2" a="1"/>
  <c r="H776" i="2" s="1"/>
  <c r="H777" i="2" a="1"/>
  <c r="H777" i="2" s="1"/>
  <c r="H778" i="2" a="1"/>
  <c r="H778" i="2" s="1"/>
  <c r="H779" i="2" a="1"/>
  <c r="H779" i="2" s="1"/>
  <c r="H780" i="2" a="1"/>
  <c r="H780" i="2" s="1"/>
  <c r="H781" i="2" a="1"/>
  <c r="H781" i="2" s="1"/>
  <c r="H782" i="2" a="1"/>
  <c r="H782" i="2" s="1"/>
  <c r="H783" i="2" a="1"/>
  <c r="H783" i="2" s="1"/>
  <c r="H784" i="2" a="1"/>
  <c r="H784" i="2" s="1"/>
  <c r="H785" i="2" a="1"/>
  <c r="H785" i="2" s="1"/>
  <c r="H786" i="2" a="1"/>
  <c r="H786" i="2" s="1"/>
  <c r="H787" i="2" a="1"/>
  <c r="H787" i="2" s="1"/>
  <c r="H788" i="2" a="1"/>
  <c r="H788" i="2" s="1"/>
  <c r="H789" i="2" a="1"/>
  <c r="H789" i="2" s="1"/>
  <c r="H790" i="2" a="1"/>
  <c r="H790" i="2" s="1"/>
  <c r="H791" i="2" a="1"/>
  <c r="H791" i="2" s="1"/>
  <c r="H792" i="2" a="1"/>
  <c r="H792" i="2" s="1"/>
  <c r="H793" i="2" a="1"/>
  <c r="H793" i="2" s="1"/>
  <c r="H794" i="2" a="1"/>
  <c r="H794" i="2" s="1"/>
  <c r="H795" i="2" a="1"/>
  <c r="H795" i="2" s="1"/>
  <c r="H796" i="2" a="1"/>
  <c r="H796" i="2" s="1"/>
  <c r="H797" i="2" a="1"/>
  <c r="H797" i="2" s="1"/>
  <c r="H798" i="2" a="1"/>
  <c r="H798" i="2" s="1"/>
  <c r="H799" i="2" a="1"/>
  <c r="H799" i="2" s="1"/>
  <c r="H800" i="2" a="1"/>
  <c r="H800" i="2" s="1"/>
  <c r="H801" i="2" a="1"/>
  <c r="H801" i="2" s="1"/>
  <c r="H802" i="2" a="1"/>
  <c r="H802" i="2" s="1"/>
  <c r="H803" i="2" a="1"/>
  <c r="H803" i="2" s="1"/>
  <c r="H804" i="2" a="1"/>
  <c r="H804" i="2" s="1"/>
  <c r="H805" i="2" a="1"/>
  <c r="H805" i="2" s="1"/>
  <c r="H806" i="2" a="1"/>
  <c r="H806" i="2" s="1"/>
  <c r="H807" i="2" a="1"/>
  <c r="H807" i="2" s="1"/>
  <c r="H808" i="2" a="1"/>
  <c r="H808" i="2" s="1"/>
  <c r="H809" i="2" a="1"/>
  <c r="H809" i="2" s="1"/>
  <c r="H810" i="2" a="1"/>
  <c r="H810" i="2" s="1"/>
  <c r="H811" i="2" a="1"/>
  <c r="H811" i="2" s="1"/>
  <c r="H812" i="2" a="1"/>
  <c r="H812" i="2" s="1"/>
  <c r="H813" i="2" a="1"/>
  <c r="H813" i="2" s="1"/>
  <c r="H814" i="2" a="1"/>
  <c r="H814" i="2" s="1"/>
  <c r="H815" i="2" a="1"/>
  <c r="H815" i="2" s="1"/>
  <c r="H816" i="2" a="1"/>
  <c r="H816" i="2" s="1"/>
  <c r="H817" i="2" a="1"/>
  <c r="H817" i="2" s="1"/>
  <c r="H818" i="2" a="1"/>
  <c r="H818" i="2" s="1"/>
  <c r="H819" i="2" a="1"/>
  <c r="H819" i="2" s="1"/>
  <c r="H820" i="2" a="1"/>
  <c r="H820" i="2" s="1"/>
  <c r="H821" i="2" a="1"/>
  <c r="H821" i="2" s="1"/>
  <c r="H822" i="2" a="1"/>
  <c r="H822" i="2" s="1"/>
  <c r="H823" i="2" a="1"/>
  <c r="H823" i="2" s="1"/>
  <c r="H824" i="2" a="1"/>
  <c r="H824" i="2" s="1"/>
  <c r="H825" i="2" a="1"/>
  <c r="H825" i="2" s="1"/>
  <c r="H826" i="2" a="1"/>
  <c r="H826" i="2" s="1"/>
  <c r="H827" i="2" a="1"/>
  <c r="H827" i="2" s="1"/>
  <c r="H828" i="2" a="1"/>
  <c r="H828" i="2" s="1"/>
  <c r="H829" i="2" a="1"/>
  <c r="H829" i="2" s="1"/>
  <c r="H830" i="2" a="1"/>
  <c r="H830" i="2" s="1"/>
  <c r="H831" i="2" a="1"/>
  <c r="H831" i="2" s="1"/>
  <c r="H832" i="2" a="1"/>
  <c r="H832" i="2" s="1"/>
  <c r="H833" i="2" a="1"/>
  <c r="H833" i="2" s="1"/>
  <c r="H834" i="2" a="1"/>
  <c r="H834" i="2" s="1"/>
  <c r="H835" i="2" a="1"/>
  <c r="H835" i="2" s="1"/>
  <c r="H836" i="2" a="1"/>
  <c r="H836" i="2" s="1"/>
  <c r="H837" i="2" a="1"/>
  <c r="H837" i="2" s="1"/>
  <c r="H838" i="2" a="1"/>
  <c r="H838" i="2" s="1"/>
  <c r="H839" i="2" a="1"/>
  <c r="H839" i="2" s="1"/>
  <c r="H840" i="2" a="1"/>
  <c r="H840" i="2" s="1"/>
  <c r="H841" i="2" a="1"/>
  <c r="H841" i="2" s="1"/>
  <c r="H842" i="2" a="1"/>
  <c r="H842" i="2" s="1"/>
  <c r="H843" i="2" a="1"/>
  <c r="H843" i="2" s="1"/>
  <c r="H844" i="2" a="1"/>
  <c r="H844" i="2" s="1"/>
  <c r="H845" i="2" a="1"/>
  <c r="H845" i="2" s="1"/>
  <c r="H846" i="2" a="1"/>
  <c r="H846" i="2" s="1"/>
  <c r="H847" i="2" a="1"/>
  <c r="H847" i="2" s="1"/>
  <c r="H848" i="2" a="1"/>
  <c r="H848" i="2" s="1"/>
  <c r="H849" i="2" a="1"/>
  <c r="H849" i="2" s="1"/>
  <c r="H850" i="2" a="1"/>
  <c r="H850" i="2" s="1"/>
  <c r="H851" i="2" a="1"/>
  <c r="H851" i="2" s="1"/>
  <c r="H852" i="2" a="1"/>
  <c r="H852" i="2" s="1"/>
  <c r="H853" i="2" a="1"/>
  <c r="H853" i="2" s="1"/>
  <c r="H854" i="2" a="1"/>
  <c r="H854" i="2" s="1"/>
  <c r="H855" i="2" a="1"/>
  <c r="H855" i="2" s="1"/>
  <c r="H856" i="2" a="1"/>
  <c r="H856" i="2" s="1"/>
  <c r="H857" i="2" a="1"/>
  <c r="H857" i="2" s="1"/>
  <c r="H858" i="2" a="1"/>
  <c r="H858" i="2" s="1"/>
  <c r="H859" i="2" a="1"/>
  <c r="H859" i="2" s="1"/>
  <c r="H860" i="2" a="1"/>
  <c r="H860" i="2" s="1"/>
  <c r="H861" i="2" a="1"/>
  <c r="H861" i="2" s="1"/>
  <c r="H862" i="2" a="1"/>
  <c r="H862" i="2" s="1"/>
  <c r="H863" i="2" a="1"/>
  <c r="H863" i="2" s="1"/>
  <c r="H864" i="2" a="1"/>
  <c r="H864" i="2" s="1"/>
  <c r="H865" i="2" a="1"/>
  <c r="H865" i="2" s="1"/>
  <c r="H866" i="2" a="1"/>
  <c r="H866" i="2" s="1"/>
  <c r="H867" i="2" a="1"/>
  <c r="H867" i="2" s="1"/>
  <c r="H868" i="2" a="1"/>
  <c r="H868" i="2" s="1"/>
  <c r="H869" i="2" a="1"/>
  <c r="H869" i="2" s="1"/>
  <c r="H870" i="2" a="1"/>
  <c r="H870" i="2" s="1"/>
  <c r="H871" i="2" a="1"/>
  <c r="H871" i="2" s="1"/>
  <c r="H872" i="2" a="1"/>
  <c r="H872" i="2" s="1"/>
  <c r="H873" i="2" a="1"/>
  <c r="H873" i="2" s="1"/>
  <c r="H874" i="2" a="1"/>
  <c r="H874" i="2" s="1"/>
  <c r="H875" i="2" a="1"/>
  <c r="H875" i="2" s="1"/>
  <c r="H876" i="2" a="1"/>
  <c r="H876" i="2" s="1"/>
  <c r="H877" i="2" a="1"/>
  <c r="H877" i="2" s="1"/>
  <c r="H878" i="2" a="1"/>
  <c r="H878" i="2" s="1"/>
  <c r="H879" i="2" a="1"/>
  <c r="H879" i="2" s="1"/>
  <c r="H880" i="2" a="1"/>
  <c r="H880" i="2" s="1"/>
  <c r="H881" i="2" a="1"/>
  <c r="H881" i="2" s="1"/>
  <c r="H882" i="2" a="1"/>
  <c r="H882" i="2" s="1"/>
  <c r="H883" i="2" a="1"/>
  <c r="H883" i="2" s="1"/>
  <c r="H884" i="2" a="1"/>
  <c r="H884" i="2" s="1"/>
  <c r="H885" i="2" a="1"/>
  <c r="H885" i="2" s="1"/>
  <c r="H886" i="2" a="1"/>
  <c r="H886" i="2" s="1"/>
  <c r="H887" i="2" a="1"/>
  <c r="H887" i="2" s="1"/>
  <c r="H888" i="2" a="1"/>
  <c r="H888" i="2" s="1"/>
  <c r="H889" i="2" a="1"/>
  <c r="H889" i="2" s="1"/>
  <c r="H890" i="2" a="1"/>
  <c r="H890" i="2" s="1"/>
  <c r="H891" i="2" a="1"/>
  <c r="H891" i="2" s="1"/>
  <c r="H892" i="2" a="1"/>
  <c r="H892" i="2" s="1"/>
  <c r="H893" i="2" a="1"/>
  <c r="H893" i="2" s="1"/>
  <c r="H894" i="2" a="1"/>
  <c r="H894" i="2" s="1"/>
  <c r="H895" i="2" a="1"/>
  <c r="H895" i="2" s="1"/>
  <c r="H896" i="2" a="1"/>
  <c r="H896" i="2" s="1"/>
  <c r="H897" i="2" a="1"/>
  <c r="H897" i="2" s="1"/>
  <c r="H898" i="2" a="1"/>
  <c r="H898" i="2" s="1"/>
  <c r="H899" i="2" a="1"/>
  <c r="H899" i="2" s="1"/>
  <c r="H900" i="2" a="1"/>
  <c r="H900" i="2" s="1"/>
  <c r="H901" i="2" a="1"/>
  <c r="H901" i="2" s="1"/>
  <c r="H902" i="2" a="1"/>
  <c r="H902" i="2" s="1"/>
  <c r="H903" i="2" a="1"/>
  <c r="H903" i="2" s="1"/>
  <c r="H904" i="2" a="1"/>
  <c r="H904" i="2" s="1"/>
  <c r="H905" i="2" a="1"/>
  <c r="H905" i="2" s="1"/>
  <c r="H906" i="2" a="1"/>
  <c r="H906" i="2" s="1"/>
  <c r="H907" i="2" a="1"/>
  <c r="H907" i="2" s="1"/>
  <c r="H908" i="2" a="1"/>
  <c r="H908" i="2" s="1"/>
  <c r="H909" i="2" a="1"/>
  <c r="H909" i="2" s="1"/>
  <c r="H910" i="2" a="1"/>
  <c r="H910" i="2" s="1"/>
  <c r="H911" i="2" a="1"/>
  <c r="H911" i="2" s="1"/>
  <c r="H912" i="2" a="1"/>
  <c r="H912" i="2" s="1"/>
  <c r="H913" i="2" a="1"/>
  <c r="H913" i="2" s="1"/>
  <c r="H914" i="2" a="1"/>
  <c r="H914" i="2" s="1"/>
  <c r="H915" i="2" a="1"/>
  <c r="H915" i="2" s="1"/>
  <c r="H916" i="2" a="1"/>
  <c r="H916" i="2" s="1"/>
  <c r="H917" i="2" a="1"/>
  <c r="H917" i="2" s="1"/>
  <c r="H918" i="2" a="1"/>
  <c r="H918" i="2" s="1"/>
  <c r="H919" i="2" a="1"/>
  <c r="H919" i="2" s="1"/>
  <c r="H920" i="2" a="1"/>
  <c r="H920" i="2" s="1"/>
  <c r="H921" i="2" a="1"/>
  <c r="H921" i="2" s="1"/>
  <c r="H922" i="2" a="1"/>
  <c r="H922" i="2" s="1"/>
  <c r="H923" i="2" a="1"/>
  <c r="H923" i="2" s="1"/>
  <c r="H924" i="2" a="1"/>
  <c r="H924" i="2" s="1"/>
  <c r="H925" i="2" a="1"/>
  <c r="H925" i="2" s="1"/>
  <c r="H926" i="2" a="1"/>
  <c r="H926" i="2" s="1"/>
  <c r="H927" i="2" a="1"/>
  <c r="H927" i="2" s="1"/>
  <c r="H928" i="2" a="1"/>
  <c r="H928" i="2" s="1"/>
  <c r="H929" i="2" a="1"/>
  <c r="H929" i="2" s="1"/>
  <c r="H930" i="2" a="1"/>
  <c r="H930" i="2" s="1"/>
  <c r="H931" i="2" a="1"/>
  <c r="H931" i="2" s="1"/>
  <c r="H932" i="2" a="1"/>
  <c r="H932" i="2" s="1"/>
  <c r="H933" i="2" a="1"/>
  <c r="H933" i="2" s="1"/>
  <c r="H934" i="2" a="1"/>
  <c r="H934" i="2" s="1"/>
  <c r="H935" i="2" a="1"/>
  <c r="H935" i="2" s="1"/>
  <c r="H936" i="2" a="1"/>
  <c r="H936" i="2" s="1"/>
  <c r="H937" i="2" a="1"/>
  <c r="H937" i="2" s="1"/>
  <c r="H938" i="2" a="1"/>
  <c r="H938" i="2" s="1"/>
  <c r="H939" i="2" a="1"/>
  <c r="H939" i="2" s="1"/>
  <c r="H940" i="2" a="1"/>
  <c r="H940" i="2" s="1"/>
  <c r="H941" i="2" a="1"/>
  <c r="H941" i="2" s="1"/>
  <c r="H942" i="2" a="1"/>
  <c r="H942" i="2" s="1"/>
  <c r="H943" i="2" a="1"/>
  <c r="H943" i="2" s="1"/>
  <c r="H944" i="2" a="1"/>
  <c r="H944" i="2" s="1"/>
  <c r="H945" i="2" a="1"/>
  <c r="H945" i="2" s="1"/>
  <c r="H946" i="2" a="1"/>
  <c r="H946" i="2" s="1"/>
  <c r="H947" i="2" a="1"/>
  <c r="H947" i="2" s="1"/>
  <c r="H948" i="2" a="1"/>
  <c r="H948" i="2" s="1"/>
  <c r="H949" i="2" a="1"/>
  <c r="H949" i="2" s="1"/>
  <c r="H950" i="2" a="1"/>
  <c r="H950" i="2" s="1"/>
  <c r="H951" i="2" a="1"/>
  <c r="H951" i="2" s="1"/>
  <c r="H952" i="2" a="1"/>
  <c r="H952" i="2" s="1"/>
  <c r="H953" i="2" a="1"/>
  <c r="H953" i="2" s="1"/>
  <c r="H954" i="2" a="1"/>
  <c r="H954" i="2" s="1"/>
  <c r="H955" i="2" a="1"/>
  <c r="H955" i="2" s="1"/>
  <c r="H956" i="2" a="1"/>
  <c r="H956" i="2" s="1"/>
  <c r="H957" i="2" a="1"/>
  <c r="H957" i="2" s="1"/>
  <c r="H958" i="2" a="1"/>
  <c r="H958" i="2" s="1"/>
  <c r="H959" i="2" a="1"/>
  <c r="H959" i="2" s="1"/>
  <c r="H960" i="2" a="1"/>
  <c r="H960" i="2" s="1"/>
  <c r="H961" i="2" a="1"/>
  <c r="H961" i="2" s="1"/>
  <c r="H962" i="2" a="1"/>
  <c r="H962" i="2" s="1"/>
  <c r="H963" i="2" a="1"/>
  <c r="H963" i="2" s="1"/>
  <c r="H964" i="2" a="1"/>
  <c r="H964" i="2" s="1"/>
  <c r="H965" i="2" a="1"/>
  <c r="H965" i="2" s="1"/>
  <c r="H966" i="2" a="1"/>
  <c r="H966" i="2" s="1"/>
  <c r="H967" i="2" a="1"/>
  <c r="H967" i="2" s="1"/>
  <c r="H968" i="2" a="1"/>
  <c r="H968" i="2" s="1"/>
  <c r="H969" i="2" a="1"/>
  <c r="H969" i="2" s="1"/>
  <c r="H970" i="2" a="1"/>
  <c r="H970" i="2" s="1"/>
  <c r="H971" i="2" a="1"/>
  <c r="H971" i="2" s="1"/>
  <c r="H972" i="2" a="1"/>
  <c r="H972" i="2" s="1"/>
  <c r="H973" i="2" a="1"/>
  <c r="H973" i="2" s="1"/>
  <c r="H974" i="2" a="1"/>
  <c r="H974" i="2" s="1"/>
  <c r="H975" i="2" a="1"/>
  <c r="H975" i="2" s="1"/>
  <c r="H976" i="2" a="1"/>
  <c r="H976" i="2" s="1"/>
  <c r="H977" i="2" a="1"/>
  <c r="H977" i="2" s="1"/>
  <c r="H978" i="2" a="1"/>
  <c r="H978" i="2" s="1"/>
  <c r="H979" i="2" a="1"/>
  <c r="H979" i="2" s="1"/>
  <c r="H980" i="2" a="1"/>
  <c r="H980" i="2" s="1"/>
  <c r="H981" i="2" a="1"/>
  <c r="H981" i="2" s="1"/>
  <c r="H982" i="2" a="1"/>
  <c r="H982" i="2" s="1"/>
  <c r="H983" i="2" a="1"/>
  <c r="H983" i="2" s="1"/>
  <c r="H984" i="2" a="1"/>
  <c r="H984" i="2" s="1"/>
  <c r="H985" i="2" a="1"/>
  <c r="H985" i="2" s="1"/>
  <c r="H986" i="2" a="1"/>
  <c r="H986" i="2" s="1"/>
  <c r="H987" i="2" a="1"/>
  <c r="H987" i="2" s="1"/>
  <c r="H988" i="2" a="1"/>
  <c r="H988" i="2" s="1"/>
  <c r="H989" i="2" a="1"/>
  <c r="H989" i="2" s="1"/>
  <c r="H990" i="2" a="1"/>
  <c r="H990" i="2" s="1"/>
  <c r="H991" i="2" a="1"/>
  <c r="H991" i="2" s="1"/>
  <c r="H992" i="2" a="1"/>
  <c r="H992" i="2" s="1"/>
  <c r="H993" i="2" a="1"/>
  <c r="H993" i="2" s="1"/>
  <c r="H994" i="2" a="1"/>
  <c r="H994" i="2" s="1"/>
  <c r="H995" i="2" a="1"/>
  <c r="H995" i="2" s="1"/>
  <c r="H996" i="2" a="1"/>
  <c r="H996" i="2" s="1"/>
  <c r="H997" i="2" a="1"/>
  <c r="H997" i="2" s="1"/>
  <c r="H998" i="2" a="1"/>
  <c r="H998" i="2" s="1"/>
  <c r="H999" i="2" a="1"/>
  <c r="H999" i="2" s="1"/>
  <c r="H1000" i="2" a="1"/>
  <c r="H1000" i="2" s="1"/>
  <c r="H1001" i="2" a="1"/>
  <c r="H1001" i="2" s="1"/>
  <c r="H1002" i="2" a="1"/>
  <c r="H1002" i="2" s="1"/>
  <c r="H1003" i="2" a="1"/>
  <c r="H1003" i="2" s="1"/>
  <c r="H1004" i="2" a="1"/>
  <c r="H1004" i="2" s="1"/>
  <c r="H1005" i="2" a="1"/>
  <c r="H1005" i="2" s="1"/>
  <c r="H1006" i="2" a="1"/>
  <c r="H1006" i="2" s="1"/>
  <c r="H1007" i="2" a="1"/>
  <c r="H1007" i="2" s="1"/>
  <c r="H1008" i="2" a="1"/>
  <c r="H1008" i="2" s="1"/>
  <c r="H1009" i="2" a="1"/>
  <c r="H1009" i="2" s="1"/>
  <c r="H1010" i="2" a="1"/>
  <c r="H1010" i="2" s="1"/>
  <c r="H1011" i="2" a="1"/>
  <c r="H1011" i="2" s="1"/>
  <c r="H1012" i="2" a="1"/>
  <c r="H1012" i="2" s="1"/>
  <c r="H1013" i="2" a="1"/>
  <c r="H1013" i="2" s="1"/>
  <c r="H1014" i="2" a="1"/>
  <c r="H1014" i="2" s="1"/>
  <c r="H1015" i="2" a="1"/>
  <c r="H1015" i="2" s="1"/>
  <c r="H1016" i="2" a="1"/>
  <c r="H1016" i="2" s="1"/>
  <c r="H1017" i="2" a="1"/>
  <c r="H1017" i="2" s="1"/>
  <c r="H1018" i="2" a="1"/>
  <c r="H1018" i="2" s="1"/>
  <c r="H1019" i="2" a="1"/>
  <c r="H1019" i="2" s="1"/>
  <c r="H1020" i="2" a="1"/>
  <c r="H1020" i="2" s="1"/>
  <c r="H1021" i="2" a="1"/>
  <c r="H1021" i="2" s="1"/>
  <c r="H1022" i="2" a="1"/>
  <c r="H1022" i="2" s="1"/>
  <c r="H1023" i="2" a="1"/>
  <c r="H1023" i="2" s="1"/>
  <c r="H1024" i="2" a="1"/>
  <c r="H1024" i="2" s="1"/>
  <c r="H1025" i="2" a="1"/>
  <c r="H1025" i="2" s="1"/>
  <c r="H1026" i="2" a="1"/>
  <c r="H1026" i="2" s="1"/>
  <c r="H1027" i="2" a="1"/>
  <c r="H1027" i="2" s="1"/>
  <c r="H1028" i="2" a="1"/>
  <c r="H1028" i="2" s="1"/>
  <c r="H1029" i="2" a="1"/>
  <c r="H1029" i="2" s="1"/>
  <c r="H1030" i="2" a="1"/>
  <c r="H1030" i="2" s="1"/>
  <c r="H1031" i="2" a="1"/>
  <c r="H1031" i="2" s="1"/>
  <c r="H1032" i="2" a="1"/>
  <c r="H1032" i="2" s="1"/>
  <c r="H1033" i="2" a="1"/>
  <c r="H1033" i="2" s="1"/>
  <c r="H1034" i="2" a="1"/>
  <c r="H1034" i="2" s="1"/>
  <c r="H1035" i="2" a="1"/>
  <c r="H1035" i="2" s="1"/>
  <c r="H1036" i="2" a="1"/>
  <c r="H1036" i="2" s="1"/>
  <c r="H1037" i="2" a="1"/>
  <c r="H1037" i="2" s="1"/>
  <c r="H1038" i="2" a="1"/>
  <c r="H1038" i="2" s="1"/>
  <c r="H1039" i="2" a="1"/>
  <c r="H1039" i="2" s="1"/>
  <c r="H1040" i="2" a="1"/>
  <c r="H1040" i="2" s="1"/>
  <c r="H1041" i="2" a="1"/>
  <c r="H1041" i="2" s="1"/>
  <c r="H1042" i="2" a="1"/>
  <c r="H1042" i="2" s="1"/>
  <c r="H1043" i="2" a="1"/>
  <c r="H1043" i="2" s="1"/>
  <c r="H1044" i="2" a="1"/>
  <c r="H1044" i="2" s="1"/>
  <c r="H1045" i="2" a="1"/>
  <c r="H1045" i="2" s="1"/>
  <c r="H1046" i="2" a="1"/>
  <c r="H1046" i="2" s="1"/>
  <c r="H1047" i="2" a="1"/>
  <c r="H1047" i="2" s="1"/>
  <c r="H1048" i="2" a="1"/>
  <c r="H1048" i="2" s="1"/>
  <c r="H1049" i="2" a="1"/>
  <c r="H1049" i="2" s="1"/>
  <c r="H1050" i="2" a="1"/>
  <c r="H1050" i="2" s="1"/>
  <c r="H1051" i="2" a="1"/>
  <c r="H1051" i="2" s="1"/>
  <c r="H1052" i="2" a="1"/>
  <c r="H1052" i="2" s="1"/>
  <c r="H1053" i="2" a="1"/>
  <c r="H1053" i="2" s="1"/>
  <c r="H1054" i="2" a="1"/>
  <c r="H1054" i="2" s="1"/>
  <c r="H1055" i="2" a="1"/>
  <c r="H1055" i="2" s="1"/>
  <c r="H1056" i="2" a="1"/>
  <c r="H1056" i="2" s="1"/>
  <c r="H1057" i="2" a="1"/>
  <c r="H1057" i="2" s="1"/>
  <c r="H1058" i="2" a="1"/>
  <c r="H1058" i="2" s="1"/>
  <c r="H1059" i="2" a="1"/>
  <c r="H1059" i="2" s="1"/>
  <c r="H1060" i="2" a="1"/>
  <c r="H1060" i="2" s="1"/>
  <c r="H1061" i="2" a="1"/>
  <c r="H1061" i="2" s="1"/>
  <c r="H1062" i="2" a="1"/>
  <c r="H1062" i="2" s="1"/>
  <c r="H1063" i="2" a="1"/>
  <c r="H1063" i="2" s="1"/>
  <c r="H1064" i="2" a="1"/>
  <c r="H1064" i="2" s="1"/>
  <c r="H1065" i="2" a="1"/>
  <c r="H1065" i="2" s="1"/>
  <c r="H1066" i="2" a="1"/>
  <c r="H1066" i="2" s="1"/>
  <c r="H1067" i="2" a="1"/>
  <c r="H1067" i="2" s="1"/>
  <c r="H1068" i="2" a="1"/>
  <c r="H1068" i="2" s="1"/>
  <c r="H1069" i="2" a="1"/>
  <c r="H1069" i="2" s="1"/>
  <c r="H1070" i="2" a="1"/>
  <c r="H1070" i="2" s="1"/>
  <c r="H1071" i="2" a="1"/>
  <c r="H1071" i="2" s="1"/>
  <c r="H1072" i="2" a="1"/>
  <c r="H1072" i="2" s="1"/>
  <c r="H1073" i="2" a="1"/>
  <c r="H1073" i="2" s="1"/>
  <c r="H1074" i="2" a="1"/>
  <c r="H1074" i="2" s="1"/>
  <c r="H1075" i="2" a="1"/>
  <c r="H1075" i="2" s="1"/>
  <c r="H1076" i="2" a="1"/>
  <c r="H1076" i="2" s="1"/>
  <c r="H1077" i="2" a="1"/>
  <c r="H1077" i="2" s="1"/>
  <c r="H1078" i="2" a="1"/>
  <c r="H1078" i="2" s="1"/>
  <c r="H1079" i="2" a="1"/>
  <c r="H1079" i="2" s="1"/>
  <c r="H1080" i="2" a="1"/>
  <c r="H1080" i="2" s="1"/>
  <c r="H1081" i="2" a="1"/>
  <c r="H1081" i="2" s="1"/>
  <c r="H1082" i="2" a="1"/>
  <c r="H1082" i="2" s="1"/>
  <c r="H1083" i="2" a="1"/>
  <c r="H1083" i="2" s="1"/>
  <c r="H1084" i="2" a="1"/>
  <c r="H1084" i="2" s="1"/>
  <c r="H1085" i="2" a="1"/>
  <c r="H1085" i="2" s="1"/>
  <c r="H1086" i="2" a="1"/>
  <c r="H1086" i="2" s="1"/>
  <c r="H1087" i="2" a="1"/>
  <c r="H1087" i="2" s="1"/>
  <c r="H1088" i="2" a="1"/>
  <c r="H1088" i="2" s="1"/>
  <c r="H1089" i="2" a="1"/>
  <c r="H1089" i="2" s="1"/>
  <c r="H1090" i="2" a="1"/>
  <c r="H1090" i="2" s="1"/>
  <c r="H1091" i="2" a="1"/>
  <c r="H1091" i="2" s="1"/>
  <c r="H1092" i="2" a="1"/>
  <c r="H1092" i="2" s="1"/>
  <c r="H1093" i="2" a="1"/>
  <c r="H1093" i="2" s="1"/>
  <c r="H1094" i="2" a="1"/>
  <c r="H1094" i="2" s="1"/>
  <c r="H1095" i="2" a="1"/>
  <c r="H1095" i="2" s="1"/>
  <c r="H1096" i="2" a="1"/>
  <c r="H1096" i="2" s="1"/>
  <c r="H1097" i="2" a="1"/>
  <c r="H1097" i="2" s="1"/>
  <c r="H1098" i="2" a="1"/>
  <c r="H1098" i="2" s="1"/>
  <c r="H1099" i="2" a="1"/>
  <c r="H1099" i="2" s="1"/>
  <c r="H1100" i="2" a="1"/>
  <c r="H1100" i="2" s="1"/>
  <c r="H1101" i="2" a="1"/>
  <c r="H1101" i="2" s="1"/>
  <c r="H1102" i="2" a="1"/>
  <c r="H1102" i="2" s="1"/>
  <c r="H1103" i="2" a="1"/>
  <c r="H1103" i="2" s="1"/>
  <c r="H1104" i="2" a="1"/>
  <c r="H1104" i="2" s="1"/>
  <c r="H1105" i="2" a="1"/>
  <c r="H1105" i="2" s="1"/>
  <c r="H1106" i="2" a="1"/>
  <c r="H1106" i="2" s="1"/>
  <c r="H1107" i="2" a="1"/>
  <c r="H1107" i="2" s="1"/>
  <c r="H1108" i="2" a="1"/>
  <c r="H1108" i="2" s="1"/>
  <c r="H1109" i="2" a="1"/>
  <c r="H1109" i="2" s="1"/>
  <c r="H1110" i="2" a="1"/>
  <c r="H1110" i="2" s="1"/>
  <c r="H1111" i="2" a="1"/>
  <c r="H1111" i="2" s="1"/>
  <c r="H1112" i="2" a="1"/>
  <c r="H1112" i="2" s="1"/>
  <c r="H1113" i="2" a="1"/>
  <c r="H1113" i="2" s="1"/>
  <c r="H1114" i="2" a="1"/>
  <c r="H1114" i="2" s="1"/>
  <c r="H1115" i="2" a="1"/>
  <c r="H1115" i="2" s="1"/>
  <c r="H1116" i="2" a="1"/>
  <c r="H1116" i="2" s="1"/>
  <c r="H1117" i="2" a="1"/>
  <c r="H1117" i="2" s="1"/>
  <c r="H1118" i="2" a="1"/>
  <c r="H1118" i="2" s="1"/>
  <c r="H1119" i="2" a="1"/>
  <c r="H1119" i="2" s="1"/>
  <c r="H1120" i="2" a="1"/>
  <c r="H1120" i="2" s="1"/>
  <c r="H1121" i="2" a="1"/>
  <c r="H1121" i="2" s="1"/>
  <c r="H1122" i="2" a="1"/>
  <c r="H1122" i="2" s="1"/>
  <c r="H1123" i="2" a="1"/>
  <c r="H1123" i="2" s="1"/>
  <c r="H1124" i="2" a="1"/>
  <c r="H1124" i="2" s="1"/>
  <c r="H1125" i="2" a="1"/>
  <c r="H1125" i="2" s="1"/>
  <c r="H1126" i="2" a="1"/>
  <c r="H1126" i="2" s="1"/>
  <c r="H1127" i="2" a="1"/>
  <c r="H1127" i="2" s="1"/>
  <c r="H1128" i="2" a="1"/>
  <c r="H1128" i="2" s="1"/>
  <c r="H1129" i="2" a="1"/>
  <c r="H1129" i="2" s="1"/>
  <c r="H1130" i="2" a="1"/>
  <c r="H1130" i="2" s="1"/>
  <c r="H1131" i="2" a="1"/>
  <c r="H1131" i="2" s="1"/>
  <c r="H1132" i="2" a="1"/>
  <c r="H1132" i="2" s="1"/>
  <c r="H1133" i="2" a="1"/>
  <c r="H1133" i="2" s="1"/>
  <c r="H1134" i="2" a="1"/>
  <c r="H1134" i="2" s="1"/>
  <c r="H1135" i="2" a="1"/>
  <c r="H1135" i="2" s="1"/>
  <c r="H1136" i="2" a="1"/>
  <c r="H1136" i="2" s="1"/>
  <c r="H1137" i="2" a="1"/>
  <c r="H1137" i="2" s="1"/>
  <c r="H1138" i="2" a="1"/>
  <c r="H1138" i="2" s="1"/>
  <c r="H1139" i="2" a="1"/>
  <c r="H1139" i="2" s="1"/>
  <c r="H1140" i="2" a="1"/>
  <c r="H1140" i="2" s="1"/>
  <c r="H1141" i="2" a="1"/>
  <c r="H1141" i="2" s="1"/>
  <c r="H1142" i="2" a="1"/>
  <c r="H1142" i="2" s="1"/>
  <c r="H1143" i="2" a="1"/>
  <c r="H1143" i="2" s="1"/>
  <c r="H1144" i="2" a="1"/>
  <c r="H1144" i="2" s="1"/>
  <c r="H1145" i="2" a="1"/>
  <c r="H1145" i="2" s="1"/>
  <c r="H1146" i="2" a="1"/>
  <c r="H1146" i="2" s="1"/>
  <c r="H1147" i="2" a="1"/>
  <c r="H1147" i="2" s="1"/>
  <c r="H1148" i="2" a="1"/>
  <c r="H1148" i="2" s="1"/>
  <c r="H1149" i="2" a="1"/>
  <c r="H1149" i="2" s="1"/>
  <c r="H1150" i="2" a="1"/>
  <c r="H1150" i="2" s="1"/>
  <c r="H1151" i="2" a="1"/>
  <c r="H1151" i="2" s="1"/>
  <c r="H1152" i="2" a="1"/>
  <c r="H1152" i="2" s="1"/>
  <c r="H1153" i="2" a="1"/>
  <c r="H1153" i="2" s="1"/>
  <c r="H1154" i="2" a="1"/>
  <c r="H1154" i="2" s="1"/>
  <c r="H1155" i="2" a="1"/>
  <c r="H1155" i="2" s="1"/>
  <c r="H1156" i="2" a="1"/>
  <c r="H1156" i="2" s="1"/>
  <c r="H1157" i="2" a="1"/>
  <c r="H1157" i="2" s="1"/>
  <c r="H1158" i="2" a="1"/>
  <c r="H1158" i="2" s="1"/>
  <c r="H1159" i="2" a="1"/>
  <c r="H1159" i="2" s="1"/>
  <c r="H1160" i="2" a="1"/>
  <c r="H1160" i="2" s="1"/>
  <c r="H1161" i="2" a="1"/>
  <c r="H1161" i="2" s="1"/>
  <c r="H1162" i="2" a="1"/>
  <c r="H1162" i="2" s="1"/>
  <c r="H1163" i="2" a="1"/>
  <c r="H1163" i="2" s="1"/>
  <c r="H1164" i="2" a="1"/>
  <c r="H1164" i="2" s="1"/>
  <c r="H1165" i="2" a="1"/>
  <c r="H1165" i="2" s="1"/>
  <c r="H1166" i="2" a="1"/>
  <c r="H1166" i="2" s="1"/>
  <c r="H1167" i="2" a="1"/>
  <c r="H1167" i="2" s="1"/>
  <c r="H1168" i="2" a="1"/>
  <c r="H1168" i="2" s="1"/>
  <c r="H1169" i="2" a="1"/>
  <c r="H1169" i="2" s="1"/>
  <c r="H1170" i="2" a="1"/>
  <c r="H1170" i="2" s="1"/>
  <c r="H1171" i="2" a="1"/>
  <c r="H1171" i="2" s="1"/>
  <c r="H1172" i="2" a="1"/>
  <c r="H1172" i="2" s="1"/>
  <c r="H1173" i="2" a="1"/>
  <c r="H1173" i="2" s="1"/>
  <c r="H1174" i="2" a="1"/>
  <c r="H1174" i="2" s="1"/>
  <c r="H1175" i="2" a="1"/>
  <c r="H1175" i="2" s="1"/>
  <c r="H1176" i="2" a="1"/>
  <c r="H1176" i="2" s="1"/>
  <c r="H1177" i="2" a="1"/>
  <c r="H1177" i="2" s="1"/>
  <c r="H1178" i="2" a="1"/>
  <c r="H1178" i="2" s="1"/>
  <c r="H1179" i="2" a="1"/>
  <c r="H1179" i="2" s="1"/>
  <c r="H1180" i="2" a="1"/>
  <c r="H1180" i="2" s="1"/>
  <c r="H1181" i="2" a="1"/>
  <c r="H1181" i="2" s="1"/>
  <c r="H1182" i="2" a="1"/>
  <c r="H1182" i="2" s="1"/>
  <c r="H1183" i="2" a="1"/>
  <c r="H1183" i="2" s="1"/>
  <c r="H1184" i="2" a="1"/>
  <c r="H1184" i="2" s="1"/>
  <c r="H1185" i="2" a="1"/>
  <c r="H1185" i="2" s="1"/>
  <c r="H1186" i="2" a="1"/>
  <c r="H1186" i="2" s="1"/>
  <c r="H1187" i="2" a="1"/>
  <c r="H1187" i="2" s="1"/>
  <c r="H1188" i="2" a="1"/>
  <c r="H1188" i="2" s="1"/>
  <c r="H1189" i="2" a="1"/>
  <c r="H1189" i="2" s="1"/>
  <c r="H1190" i="2" a="1"/>
  <c r="H1190" i="2" s="1"/>
  <c r="H1191" i="2" a="1"/>
  <c r="H1191" i="2" s="1"/>
  <c r="H1192" i="2" a="1"/>
  <c r="H1192" i="2" s="1"/>
  <c r="H1193" i="2" a="1"/>
  <c r="H1193" i="2" s="1"/>
  <c r="H1194" i="2" a="1"/>
  <c r="H1194" i="2" s="1"/>
  <c r="H1195" i="2" a="1"/>
  <c r="H1195" i="2" s="1"/>
  <c r="H1196" i="2" a="1"/>
  <c r="H1196" i="2" s="1"/>
  <c r="H1197" i="2" a="1"/>
  <c r="H1197" i="2" s="1"/>
  <c r="H1198" i="2" a="1"/>
  <c r="H1198" i="2" s="1"/>
  <c r="H1199" i="2" a="1"/>
  <c r="H1199" i="2" s="1"/>
  <c r="H1200" i="2" a="1"/>
  <c r="H1200" i="2" s="1"/>
  <c r="H1201" i="2" a="1"/>
  <c r="H1201" i="2" s="1"/>
  <c r="H1202" i="2" a="1"/>
  <c r="H1202" i="2" s="1"/>
  <c r="H1203" i="2" a="1"/>
  <c r="H1203" i="2" s="1"/>
  <c r="H1204" i="2" a="1"/>
  <c r="H1204" i="2" s="1"/>
  <c r="H1205" i="2" a="1"/>
  <c r="H1205" i="2" s="1"/>
  <c r="H1206" i="2" a="1"/>
  <c r="H1206" i="2" s="1"/>
  <c r="H1207" i="2" a="1"/>
  <c r="H1207" i="2" s="1"/>
  <c r="H1208" i="2" a="1"/>
  <c r="H1208" i="2" s="1"/>
  <c r="H1209" i="2" a="1"/>
  <c r="H1209" i="2" s="1"/>
  <c r="H1210" i="2" a="1"/>
  <c r="H1210" i="2" s="1"/>
  <c r="H1211" i="2" a="1"/>
  <c r="H1211" i="2" s="1"/>
  <c r="H1212" i="2" a="1"/>
  <c r="H1212" i="2" s="1"/>
  <c r="H1213" i="2" a="1"/>
  <c r="H1213" i="2" s="1"/>
  <c r="H1214" i="2" a="1"/>
  <c r="H1214" i="2" s="1"/>
  <c r="H1215" i="2" a="1"/>
  <c r="H1215" i="2" s="1"/>
  <c r="H1216" i="2" a="1"/>
  <c r="H1216" i="2" s="1"/>
  <c r="H1217" i="2" a="1"/>
  <c r="H1217" i="2" s="1"/>
  <c r="H1218" i="2" a="1"/>
  <c r="H1218" i="2" s="1"/>
  <c r="H1219" i="2" a="1"/>
  <c r="H1219" i="2" s="1"/>
  <c r="H1220" i="2" a="1"/>
  <c r="H1220" i="2" s="1"/>
  <c r="H1221" i="2" a="1"/>
  <c r="H1221" i="2" s="1"/>
  <c r="H1222" i="2" a="1"/>
  <c r="H1222" i="2" s="1"/>
  <c r="H1223" i="2" a="1"/>
  <c r="H1223" i="2" s="1"/>
  <c r="H1224" i="2" a="1"/>
  <c r="H1224" i="2" s="1"/>
  <c r="H1225" i="2" a="1"/>
  <c r="H1225" i="2" s="1"/>
  <c r="H1226" i="2" a="1"/>
  <c r="H1226" i="2" s="1"/>
  <c r="H1227" i="2" a="1"/>
  <c r="H1227" i="2" s="1"/>
  <c r="H1228" i="2" a="1"/>
  <c r="H1228" i="2" s="1"/>
  <c r="H1229" i="2" a="1"/>
  <c r="H1229" i="2" s="1"/>
  <c r="H1230" i="2" a="1"/>
  <c r="H1230" i="2" s="1"/>
  <c r="H1231" i="2" a="1"/>
  <c r="H1231" i="2" s="1"/>
  <c r="H1232" i="2" a="1"/>
  <c r="H1232" i="2" s="1"/>
  <c r="H1233" i="2" a="1"/>
  <c r="H1233" i="2" s="1"/>
  <c r="H1234" i="2" a="1"/>
  <c r="H1234" i="2" s="1"/>
  <c r="H1235" i="2" a="1"/>
  <c r="H1235" i="2" s="1"/>
  <c r="H1236" i="2" a="1"/>
  <c r="H1236" i="2" s="1"/>
  <c r="H1237" i="2" a="1"/>
  <c r="H1237" i="2" s="1"/>
  <c r="H1238" i="2" a="1"/>
  <c r="H1238" i="2" s="1"/>
  <c r="H1239" i="2" a="1"/>
  <c r="H1239" i="2" s="1"/>
  <c r="H1240" i="2" a="1"/>
  <c r="H1240" i="2" s="1"/>
  <c r="H1241" i="2" a="1"/>
  <c r="H1241" i="2" s="1"/>
  <c r="H1242" i="2" a="1"/>
  <c r="H1242" i="2" s="1"/>
  <c r="H1243" i="2" a="1"/>
  <c r="H1243" i="2" s="1"/>
  <c r="H1244" i="2" a="1"/>
  <c r="H1244" i="2" s="1"/>
  <c r="H1245" i="2" a="1"/>
  <c r="H1245" i="2" s="1"/>
  <c r="H1246" i="2" a="1"/>
  <c r="H1246" i="2" s="1"/>
  <c r="H1247" i="2" a="1"/>
  <c r="H1247" i="2" s="1"/>
  <c r="H1248" i="2" a="1"/>
  <c r="H1248" i="2" s="1"/>
  <c r="H1249" i="2" a="1"/>
  <c r="H1249" i="2" s="1"/>
  <c r="H1250" i="2" a="1"/>
  <c r="H1250" i="2" s="1"/>
  <c r="H1251" i="2" a="1"/>
  <c r="H1251" i="2" s="1"/>
  <c r="H1252" i="2" a="1"/>
  <c r="H1252" i="2" s="1"/>
  <c r="H1253" i="2" a="1"/>
  <c r="H1253" i="2" s="1"/>
  <c r="H1254" i="2" a="1"/>
  <c r="H1254" i="2" s="1"/>
  <c r="H1255" i="2" a="1"/>
  <c r="H1255" i="2" s="1"/>
  <c r="H1256" i="2" a="1"/>
  <c r="H1256" i="2" s="1"/>
  <c r="H1257" i="2" a="1"/>
  <c r="H1257" i="2" s="1"/>
  <c r="H1258" i="2" a="1"/>
  <c r="H1258" i="2" s="1"/>
  <c r="H1259" i="2" a="1"/>
  <c r="H1259" i="2" s="1"/>
  <c r="H1260" i="2" a="1"/>
  <c r="H1260" i="2" s="1"/>
  <c r="H1261" i="2" a="1"/>
  <c r="H1261" i="2" s="1"/>
  <c r="H1262" i="2" a="1"/>
  <c r="H1262" i="2" s="1"/>
  <c r="H1263" i="2" a="1"/>
  <c r="H1263" i="2" s="1"/>
  <c r="H1264" i="2" a="1"/>
  <c r="H1264" i="2" s="1"/>
  <c r="H1265" i="2" a="1"/>
  <c r="H1265" i="2" s="1"/>
  <c r="H1266" i="2" a="1"/>
  <c r="H1266" i="2" s="1"/>
  <c r="H1267" i="2" a="1"/>
  <c r="H1267" i="2" s="1"/>
  <c r="H1268" i="2" a="1"/>
  <c r="H1268" i="2" s="1"/>
  <c r="H1269" i="2" a="1"/>
  <c r="H1269" i="2" s="1"/>
  <c r="H1270" i="2" a="1"/>
  <c r="H1270" i="2" s="1"/>
  <c r="H1271" i="2" a="1"/>
  <c r="H1271" i="2" s="1"/>
  <c r="H1272" i="2" a="1"/>
  <c r="H1272" i="2" s="1"/>
  <c r="H1273" i="2" a="1"/>
  <c r="H1273" i="2" s="1"/>
  <c r="H1274" i="2" a="1"/>
  <c r="H1274" i="2" s="1"/>
  <c r="H1275" i="2" a="1"/>
  <c r="H1275" i="2" s="1"/>
  <c r="H1276" i="2" a="1"/>
  <c r="H1276" i="2" s="1"/>
  <c r="H1277" i="2" a="1"/>
  <c r="H1277" i="2" s="1"/>
  <c r="H1278" i="2" a="1"/>
  <c r="H1278" i="2" s="1"/>
  <c r="H1279" i="2" a="1"/>
  <c r="H1279" i="2" s="1"/>
  <c r="H1280" i="2" a="1"/>
  <c r="H1280" i="2" s="1"/>
  <c r="H1281" i="2" a="1"/>
  <c r="H1281" i="2" s="1"/>
  <c r="H1282" i="2" a="1"/>
  <c r="H1282" i="2" s="1"/>
  <c r="H1283" i="2" a="1"/>
  <c r="H1283" i="2" s="1"/>
  <c r="H1284" i="2" a="1"/>
  <c r="H1284" i="2" s="1"/>
  <c r="H1285" i="2" a="1"/>
  <c r="H1285" i="2" s="1"/>
  <c r="H1286" i="2" a="1"/>
  <c r="H1286" i="2" s="1"/>
  <c r="H1287" i="2" a="1"/>
  <c r="H1287" i="2" s="1"/>
  <c r="H1288" i="2" a="1"/>
  <c r="H1288" i="2" s="1"/>
  <c r="H1289" i="2" a="1"/>
  <c r="H1289" i="2" s="1"/>
  <c r="H1290" i="2" a="1"/>
  <c r="H1290" i="2" s="1"/>
  <c r="H1291" i="2" a="1"/>
  <c r="H1291" i="2" s="1"/>
  <c r="H1292" i="2" a="1"/>
  <c r="H1292" i="2" s="1"/>
  <c r="H1293" i="2" a="1"/>
  <c r="H1293" i="2" s="1"/>
  <c r="H1294" i="2" a="1"/>
  <c r="H1294" i="2" s="1"/>
  <c r="H1295" i="2" a="1"/>
  <c r="H1295" i="2" s="1"/>
  <c r="H1296" i="2" a="1"/>
  <c r="H1296" i="2" s="1"/>
  <c r="H1297" i="2" a="1"/>
  <c r="H1297" i="2" s="1"/>
  <c r="H1298" i="2" a="1"/>
  <c r="H1298" i="2" s="1"/>
  <c r="H1299" i="2" a="1"/>
  <c r="H1299" i="2" s="1"/>
  <c r="H1300" i="2" a="1"/>
  <c r="H1300" i="2" s="1"/>
  <c r="H1301" i="2" a="1"/>
  <c r="H1301" i="2" s="1"/>
  <c r="H1302" i="2" a="1"/>
  <c r="H1302" i="2" s="1"/>
  <c r="H1303" i="2" a="1"/>
  <c r="H1303" i="2" s="1"/>
  <c r="H1304" i="2" a="1"/>
  <c r="H1304" i="2" s="1"/>
  <c r="H1305" i="2" a="1"/>
  <c r="H1305" i="2" s="1"/>
  <c r="H1306" i="2" a="1"/>
  <c r="H1306" i="2" s="1"/>
  <c r="H1307" i="2" a="1"/>
  <c r="H1307" i="2" s="1"/>
  <c r="H1308" i="2" a="1"/>
  <c r="H1308" i="2" s="1"/>
  <c r="H1309" i="2" a="1"/>
  <c r="H1309" i="2" s="1"/>
  <c r="H1310" i="2" a="1"/>
  <c r="H1310" i="2" s="1"/>
  <c r="H1311" i="2" a="1"/>
  <c r="H1311" i="2" s="1"/>
  <c r="H1312" i="2" a="1"/>
  <c r="H1312" i="2" s="1"/>
  <c r="H1313" i="2" a="1"/>
  <c r="H1313" i="2" s="1"/>
  <c r="H1314" i="2" a="1"/>
  <c r="H1314" i="2" s="1"/>
  <c r="H1315" i="2" a="1"/>
  <c r="H1315" i="2" s="1"/>
  <c r="H1316" i="2" a="1"/>
  <c r="H1316" i="2" s="1"/>
  <c r="H1317" i="2" a="1"/>
  <c r="H1317" i="2" s="1"/>
  <c r="H1318" i="2" a="1"/>
  <c r="H1318" i="2" s="1"/>
  <c r="H1319" i="2" a="1"/>
  <c r="H1319" i="2" s="1"/>
  <c r="H1320" i="2" a="1"/>
  <c r="H1320" i="2" s="1"/>
  <c r="H1321" i="2" a="1"/>
  <c r="H1321" i="2" s="1"/>
  <c r="H1322" i="2" a="1"/>
  <c r="H1322" i="2" s="1"/>
  <c r="H1323" i="2" a="1"/>
  <c r="H1323" i="2" s="1"/>
  <c r="H1324" i="2" a="1"/>
  <c r="H1324" i="2" s="1"/>
  <c r="H1325" i="2" a="1"/>
  <c r="H1325" i="2" s="1"/>
  <c r="H1326" i="2" a="1"/>
  <c r="H1326" i="2" s="1"/>
  <c r="H1327" i="2" a="1"/>
  <c r="H1327" i="2" s="1"/>
  <c r="H1328" i="2" a="1"/>
  <c r="H1328" i="2" s="1"/>
  <c r="H1329" i="2" a="1"/>
  <c r="H1329" i="2" s="1"/>
  <c r="H1330" i="2" a="1"/>
  <c r="H1330" i="2" s="1"/>
  <c r="H1331" i="2" a="1"/>
  <c r="H1331" i="2" s="1"/>
  <c r="H1332" i="2" a="1"/>
  <c r="H1332" i="2" s="1"/>
  <c r="H1333" i="2" a="1"/>
  <c r="H1333" i="2" s="1"/>
  <c r="H1334" i="2" a="1"/>
  <c r="H1334" i="2" s="1"/>
  <c r="H1335" i="2" a="1"/>
  <c r="H1335" i="2" s="1"/>
  <c r="H1336" i="2" a="1"/>
  <c r="H1336" i="2" s="1"/>
  <c r="H1337" i="2" a="1"/>
  <c r="H1337" i="2" s="1"/>
  <c r="H1338" i="2" a="1"/>
  <c r="H1338" i="2" s="1"/>
  <c r="H1339" i="2" a="1"/>
  <c r="H1339" i="2" s="1"/>
  <c r="H1340" i="2" a="1"/>
  <c r="H1340" i="2" s="1"/>
  <c r="H1341" i="2" a="1"/>
  <c r="H1341" i="2" s="1"/>
  <c r="H1342" i="2" a="1"/>
  <c r="H1342" i="2" s="1"/>
  <c r="H1343" i="2" a="1"/>
  <c r="H1343" i="2" s="1"/>
  <c r="H1344" i="2" a="1"/>
  <c r="H1344" i="2" s="1"/>
  <c r="H1345" i="2" a="1"/>
  <c r="H1345" i="2" s="1"/>
  <c r="H1346" i="2" a="1"/>
  <c r="H1346" i="2" s="1"/>
  <c r="H1347" i="2" a="1"/>
  <c r="H1347" i="2" s="1"/>
  <c r="H1348" i="2" a="1"/>
  <c r="H1348" i="2" s="1"/>
  <c r="H1349" i="2" a="1"/>
  <c r="H1349" i="2" s="1"/>
  <c r="H1350" i="2" a="1"/>
  <c r="H1350" i="2" s="1"/>
  <c r="H1351" i="2" a="1"/>
  <c r="H1351" i="2" s="1"/>
  <c r="H1352" i="2" a="1"/>
  <c r="H1352" i="2" s="1"/>
  <c r="H1353" i="2" a="1"/>
  <c r="H1353" i="2" s="1"/>
  <c r="H1354" i="2" a="1"/>
  <c r="H1354" i="2" s="1"/>
  <c r="H1355" i="2" a="1"/>
  <c r="H1355" i="2" s="1"/>
  <c r="H1356" i="2" a="1"/>
  <c r="H1356" i="2" s="1"/>
  <c r="H1357" i="2" a="1"/>
  <c r="H1357" i="2" s="1"/>
  <c r="H1358" i="2" a="1"/>
  <c r="H1358" i="2" s="1"/>
  <c r="H1359" i="2" a="1"/>
  <c r="H1359" i="2" s="1"/>
  <c r="H1360" i="2" a="1"/>
  <c r="H1360" i="2" s="1"/>
  <c r="H1361" i="2" a="1"/>
  <c r="H1361" i="2" s="1"/>
  <c r="H1362" i="2" a="1"/>
  <c r="H1362" i="2" s="1"/>
  <c r="H1363" i="2" a="1"/>
  <c r="H1363" i="2" s="1"/>
  <c r="H1364" i="2" a="1"/>
  <c r="H1364" i="2" s="1"/>
  <c r="H1365" i="2" a="1"/>
  <c r="H1365" i="2" s="1"/>
  <c r="H1366" i="2" a="1"/>
  <c r="H1366" i="2" s="1"/>
  <c r="H1367" i="2" a="1"/>
  <c r="H1367" i="2" s="1"/>
  <c r="H1368" i="2" a="1"/>
  <c r="H1368" i="2" s="1"/>
  <c r="H1369" i="2" a="1"/>
  <c r="H1369" i="2" s="1"/>
  <c r="H1370" i="2" a="1"/>
  <c r="H1370" i="2" s="1"/>
  <c r="H1371" i="2" a="1"/>
  <c r="H1371" i="2" s="1"/>
  <c r="H1372" i="2" a="1"/>
  <c r="H1372" i="2" s="1"/>
  <c r="H1373" i="2" a="1"/>
  <c r="H1373" i="2" s="1"/>
  <c r="H1374" i="2" a="1"/>
  <c r="H1374" i="2" s="1"/>
  <c r="H1375" i="2" a="1"/>
  <c r="H1375" i="2" s="1"/>
  <c r="H1376" i="2" a="1"/>
  <c r="H1376" i="2" s="1"/>
  <c r="H1377" i="2" a="1"/>
  <c r="H1377" i="2" s="1"/>
  <c r="H1378" i="2" a="1"/>
  <c r="H1378" i="2" s="1"/>
  <c r="H1379" i="2" a="1"/>
  <c r="H1379" i="2" s="1"/>
  <c r="H1380" i="2" a="1"/>
  <c r="H1380" i="2" s="1"/>
  <c r="H1381" i="2" a="1"/>
  <c r="H1381" i="2" s="1"/>
  <c r="H1382" i="2" a="1"/>
  <c r="H1382" i="2" s="1"/>
  <c r="H1383" i="2" a="1"/>
  <c r="H1383" i="2" s="1"/>
  <c r="H1384" i="2" a="1"/>
  <c r="H1384" i="2" s="1"/>
  <c r="H1385" i="2" a="1"/>
  <c r="H1385" i="2" s="1"/>
  <c r="H1386" i="2" a="1"/>
  <c r="H1386" i="2" s="1"/>
  <c r="H1387" i="2" a="1"/>
  <c r="H1387" i="2" s="1"/>
  <c r="H1388" i="2" a="1"/>
  <c r="H1388" i="2" s="1"/>
  <c r="H1389" i="2" a="1"/>
  <c r="H1389" i="2" s="1"/>
  <c r="H1390" i="2" a="1"/>
  <c r="H1390" i="2" s="1"/>
  <c r="H1391" i="2" a="1"/>
  <c r="H1391" i="2" s="1"/>
  <c r="H1392" i="2" a="1"/>
  <c r="H1392" i="2" s="1"/>
  <c r="H1393" i="2" a="1"/>
  <c r="H1393" i="2" s="1"/>
  <c r="H1394" i="2" a="1"/>
  <c r="H1394" i="2" s="1"/>
  <c r="H1395" i="2" a="1"/>
  <c r="H1395" i="2" s="1"/>
  <c r="H1396" i="2" a="1"/>
  <c r="H1396" i="2" s="1"/>
  <c r="H1397" i="2" a="1"/>
  <c r="H1397" i="2" s="1"/>
  <c r="H1398" i="2" a="1"/>
  <c r="H1398" i="2" s="1"/>
  <c r="H1399" i="2" a="1"/>
  <c r="H1399" i="2" s="1"/>
  <c r="H1400" i="2" a="1"/>
  <c r="H1400" i="2" s="1"/>
  <c r="H1401" i="2" a="1"/>
  <c r="H1401" i="2" s="1"/>
  <c r="H1402" i="2" a="1"/>
  <c r="H1402" i="2" s="1"/>
  <c r="H1403" i="2" a="1"/>
  <c r="H1403" i="2" s="1"/>
  <c r="H1404" i="2" a="1"/>
  <c r="H1404" i="2" s="1"/>
  <c r="H1405" i="2" a="1"/>
  <c r="H1405" i="2" s="1"/>
  <c r="H1406" i="2" a="1"/>
  <c r="H1406" i="2" s="1"/>
  <c r="H1407" i="2" a="1"/>
  <c r="H1407" i="2" s="1"/>
  <c r="H1408" i="2" a="1"/>
  <c r="H1408" i="2" s="1"/>
  <c r="H1409" i="2" a="1"/>
  <c r="H1409" i="2" s="1"/>
  <c r="H1410" i="2" a="1"/>
  <c r="H1410" i="2" s="1"/>
  <c r="H1411" i="2" a="1"/>
  <c r="H1411" i="2" s="1"/>
  <c r="H1412" i="2" a="1"/>
  <c r="H1412" i="2" s="1"/>
  <c r="H1413" i="2" a="1"/>
  <c r="H1413" i="2" s="1"/>
  <c r="H1414" i="2" a="1"/>
  <c r="H1414" i="2" s="1"/>
  <c r="H1415" i="2" a="1"/>
  <c r="H1415" i="2" s="1"/>
  <c r="H1416" i="2" a="1"/>
  <c r="H1416" i="2" s="1"/>
  <c r="H1417" i="2" a="1"/>
  <c r="H1417" i="2" s="1"/>
  <c r="H1418" i="2" a="1"/>
  <c r="H1418" i="2" s="1"/>
  <c r="H1419" i="2" a="1"/>
  <c r="H1419" i="2" s="1"/>
  <c r="H1420" i="2" a="1"/>
  <c r="H1420" i="2" s="1"/>
  <c r="H1421" i="2" a="1"/>
  <c r="H1421" i="2" s="1"/>
  <c r="H1422" i="2" a="1"/>
  <c r="H1422" i="2" s="1"/>
  <c r="H1423" i="2" a="1"/>
  <c r="H1423" i="2" s="1"/>
  <c r="H1424" i="2" a="1"/>
  <c r="H1424" i="2" s="1"/>
  <c r="H1425" i="2" a="1"/>
  <c r="H1425" i="2" s="1"/>
  <c r="H1426" i="2" a="1"/>
  <c r="H1426" i="2" s="1"/>
  <c r="H1427" i="2" a="1"/>
  <c r="H1427" i="2" s="1"/>
  <c r="H1428" i="2" a="1"/>
  <c r="H1428" i="2" s="1"/>
  <c r="H1429" i="2" a="1"/>
  <c r="H1429" i="2" s="1"/>
  <c r="H1430" i="2" a="1"/>
  <c r="H1430" i="2" s="1"/>
  <c r="H1431" i="2" a="1"/>
  <c r="H1431" i="2" s="1"/>
  <c r="H1432" i="2" a="1"/>
  <c r="H1432" i="2" s="1"/>
  <c r="H1433" i="2" a="1"/>
  <c r="H1433" i="2" s="1"/>
  <c r="H1434" i="2" a="1"/>
  <c r="H1434" i="2" s="1"/>
  <c r="H1435" i="2" a="1"/>
  <c r="H1435" i="2" s="1"/>
  <c r="H1436" i="2" a="1"/>
  <c r="H1436" i="2" s="1"/>
  <c r="H1437" i="2" a="1"/>
  <c r="H1437" i="2" s="1"/>
  <c r="H1438" i="2" a="1"/>
  <c r="H1438" i="2" s="1"/>
  <c r="H1439" i="2" a="1"/>
  <c r="H1439" i="2" s="1"/>
  <c r="H1440" i="2" a="1"/>
  <c r="H1440" i="2" s="1"/>
  <c r="H1441" i="2" a="1"/>
  <c r="H1441" i="2" s="1"/>
  <c r="H1442" i="2" a="1"/>
  <c r="H1442" i="2" s="1"/>
  <c r="H1443" i="2" a="1"/>
  <c r="H1443" i="2" s="1"/>
  <c r="H1444" i="2" a="1"/>
  <c r="H1444" i="2" s="1"/>
  <c r="H1445" i="2" a="1"/>
  <c r="H1445" i="2" s="1"/>
  <c r="H1446" i="2" a="1"/>
  <c r="H1446" i="2" s="1"/>
  <c r="H1447" i="2" a="1"/>
  <c r="H1447" i="2" s="1"/>
  <c r="H1448" i="2" a="1"/>
  <c r="H1448" i="2" s="1"/>
  <c r="H1449" i="2" a="1"/>
  <c r="H1449" i="2" s="1"/>
  <c r="H1450" i="2" a="1"/>
  <c r="H1450" i="2" s="1"/>
  <c r="H1451" i="2" a="1"/>
  <c r="H1451" i="2" s="1"/>
  <c r="H1452" i="2" a="1"/>
  <c r="H1452" i="2" s="1"/>
  <c r="H1453" i="2" a="1"/>
  <c r="H1453" i="2" s="1"/>
  <c r="H1454" i="2" a="1"/>
  <c r="H1454" i="2" s="1"/>
  <c r="H1455" i="2" a="1"/>
  <c r="H1455" i="2" s="1"/>
  <c r="H1456" i="2" a="1"/>
  <c r="H1456" i="2" s="1"/>
  <c r="H1457" i="2" a="1"/>
  <c r="H1457" i="2" s="1"/>
  <c r="H1458" i="2" a="1"/>
  <c r="H1458" i="2" s="1"/>
  <c r="H1459" i="2" a="1"/>
  <c r="H1459" i="2" s="1"/>
  <c r="H1460" i="2" a="1"/>
  <c r="H1460" i="2" s="1"/>
  <c r="H1461" i="2" a="1"/>
  <c r="H1461" i="2" s="1"/>
  <c r="H1462" i="2" a="1"/>
  <c r="H1462" i="2" s="1"/>
  <c r="H1463" i="2" a="1"/>
  <c r="H1463" i="2" s="1"/>
  <c r="H1464" i="2" a="1"/>
  <c r="H1464" i="2" s="1"/>
  <c r="H1465" i="2" a="1"/>
  <c r="H1465" i="2" s="1"/>
  <c r="H1466" i="2" a="1"/>
  <c r="H1466" i="2" s="1"/>
  <c r="H1467" i="2" a="1"/>
  <c r="H1467" i="2" s="1"/>
  <c r="H1468" i="2" a="1"/>
  <c r="H1468" i="2" s="1"/>
  <c r="H1469" i="2" a="1"/>
  <c r="H1469" i="2" s="1"/>
  <c r="H1470" i="2" a="1"/>
  <c r="H1470" i="2" s="1"/>
  <c r="H1471" i="2" a="1"/>
  <c r="H1471" i="2" s="1"/>
  <c r="H1472" i="2" a="1"/>
  <c r="H1472" i="2" s="1"/>
  <c r="H1473" i="2" a="1"/>
  <c r="H1473" i="2" s="1"/>
  <c r="H1474" i="2" a="1"/>
  <c r="H1474" i="2" s="1"/>
  <c r="H1475" i="2" a="1"/>
  <c r="H1475" i="2" s="1"/>
  <c r="H1476" i="2" a="1"/>
  <c r="H1476" i="2" s="1"/>
  <c r="H1477" i="2" a="1"/>
  <c r="H1477" i="2" s="1"/>
  <c r="H1478" i="2" a="1"/>
  <c r="H1478" i="2" s="1"/>
  <c r="H1479" i="2" a="1"/>
  <c r="H1479" i="2" s="1"/>
  <c r="H1480" i="2" a="1"/>
  <c r="H1480" i="2" s="1"/>
  <c r="H1481" i="2" a="1"/>
  <c r="H1481" i="2" s="1"/>
  <c r="H1482" i="2" a="1"/>
  <c r="H1482" i="2" s="1"/>
  <c r="H1483" i="2" a="1"/>
  <c r="H1483" i="2" s="1"/>
  <c r="H1484" i="2" a="1"/>
  <c r="H1484" i="2" s="1"/>
  <c r="H1485" i="2" a="1"/>
  <c r="H1485" i="2" s="1"/>
  <c r="H1486" i="2" a="1"/>
  <c r="H1486" i="2" s="1"/>
  <c r="H1487" i="2" a="1"/>
  <c r="H1487" i="2" s="1"/>
  <c r="H1488" i="2" a="1"/>
  <c r="H1488" i="2" s="1"/>
  <c r="H1489" i="2" a="1"/>
  <c r="H1489" i="2" s="1"/>
  <c r="H1490" i="2" a="1"/>
  <c r="H1490" i="2" s="1"/>
  <c r="H1491" i="2" a="1"/>
  <c r="H1491" i="2" s="1"/>
  <c r="H1492" i="2" a="1"/>
  <c r="H1492" i="2" s="1"/>
  <c r="H1493" i="2" a="1"/>
  <c r="H1493" i="2" s="1"/>
  <c r="H1494" i="2" a="1"/>
  <c r="H1494" i="2" s="1"/>
  <c r="H1495" i="2" a="1"/>
  <c r="H1495" i="2" s="1"/>
  <c r="H1496" i="2" a="1"/>
  <c r="H1496" i="2" s="1"/>
  <c r="H1497" i="2" a="1"/>
  <c r="H1497" i="2" s="1"/>
  <c r="H1498" i="2" a="1"/>
  <c r="H1498" i="2" s="1"/>
  <c r="H1499" i="2" a="1"/>
  <c r="H1499" i="2" s="1"/>
  <c r="H1500" i="2" a="1"/>
  <c r="H1500" i="2" s="1"/>
  <c r="H1501" i="2" a="1"/>
  <c r="H1501" i="2" s="1"/>
  <c r="H1502" i="2" a="1"/>
  <c r="H1502" i="2" s="1"/>
  <c r="H1503" i="2" a="1"/>
  <c r="H1503" i="2" s="1"/>
  <c r="H1504" i="2" a="1"/>
  <c r="H1504" i="2" s="1"/>
  <c r="H1505" i="2" a="1"/>
  <c r="H1505" i="2" s="1"/>
  <c r="H1506" i="2" a="1"/>
  <c r="H1506" i="2" s="1"/>
  <c r="H1507" i="2" a="1"/>
  <c r="H1507" i="2" s="1"/>
  <c r="H1508" i="2" a="1"/>
  <c r="H1508" i="2" s="1"/>
  <c r="H1509" i="2" a="1"/>
  <c r="H1509" i="2" s="1"/>
  <c r="H1510" i="2" a="1"/>
  <c r="H1510" i="2" s="1"/>
  <c r="H1511" i="2" a="1"/>
  <c r="H1511" i="2" s="1"/>
  <c r="H1512" i="2" a="1"/>
  <c r="H1512" i="2" s="1"/>
  <c r="H1513" i="2" a="1"/>
  <c r="H1513" i="2" s="1"/>
  <c r="H1514" i="2" a="1"/>
  <c r="H1514" i="2" s="1"/>
  <c r="H1515" i="2" a="1"/>
  <c r="H1515" i="2" s="1"/>
  <c r="H1516" i="2" a="1"/>
  <c r="H1516" i="2" s="1"/>
  <c r="H1517" i="2" a="1"/>
  <c r="H1517" i="2" s="1"/>
  <c r="H1518" i="2" a="1"/>
  <c r="H1518" i="2" s="1"/>
  <c r="H1519" i="2" a="1"/>
  <c r="H1519" i="2" s="1"/>
  <c r="H1520" i="2" a="1"/>
  <c r="H1520" i="2" s="1"/>
  <c r="H1521" i="2" a="1"/>
  <c r="H1521" i="2" s="1"/>
  <c r="H1522" i="2" a="1"/>
  <c r="H1522" i="2" s="1"/>
  <c r="H1523" i="2" a="1"/>
  <c r="H1523" i="2" s="1"/>
  <c r="H1524" i="2" a="1"/>
  <c r="H1524" i="2" s="1"/>
  <c r="H1525" i="2" a="1"/>
  <c r="H1525" i="2" s="1"/>
  <c r="H1526" i="2" a="1"/>
  <c r="H1526" i="2" s="1"/>
  <c r="H1527" i="2" a="1"/>
  <c r="H1527" i="2" s="1"/>
  <c r="H1528" i="2" a="1"/>
  <c r="H1528" i="2" s="1"/>
  <c r="H1529" i="2" a="1"/>
  <c r="H1529" i="2" s="1"/>
  <c r="H1530" i="2" a="1"/>
  <c r="H1530" i="2" s="1"/>
  <c r="H1531" i="2" a="1"/>
  <c r="H1531" i="2" s="1"/>
  <c r="H1532" i="2" a="1"/>
  <c r="H1532" i="2" s="1"/>
  <c r="H1533" i="2" a="1"/>
  <c r="H1533" i="2" s="1"/>
  <c r="H1534" i="2" a="1"/>
  <c r="H1534" i="2" s="1"/>
  <c r="H1535" i="2" a="1"/>
  <c r="H1535" i="2" s="1"/>
  <c r="H1536" i="2" a="1"/>
  <c r="H1536" i="2" s="1"/>
  <c r="H1537" i="2" a="1"/>
  <c r="H1537" i="2" s="1"/>
  <c r="H1538" i="2" a="1"/>
  <c r="H1538" i="2" s="1"/>
  <c r="H1539" i="2" a="1"/>
  <c r="H1539" i="2" s="1"/>
  <c r="H1540" i="2" a="1"/>
  <c r="H1540" i="2" s="1"/>
  <c r="H1541" i="2" a="1"/>
  <c r="H1541" i="2" s="1"/>
  <c r="H1542" i="2" a="1"/>
  <c r="H1542" i="2" s="1"/>
  <c r="H1543" i="2" a="1"/>
  <c r="H1543" i="2" s="1"/>
  <c r="H1544" i="2" a="1"/>
  <c r="H1544" i="2" s="1"/>
  <c r="H1545" i="2" a="1"/>
  <c r="H1545" i="2" s="1"/>
  <c r="H1546" i="2" a="1"/>
  <c r="H1546" i="2" s="1"/>
  <c r="H1547" i="2" a="1"/>
  <c r="H1547" i="2" s="1"/>
  <c r="H1548" i="2" a="1"/>
  <c r="H1548" i="2" s="1"/>
  <c r="H1549" i="2" a="1"/>
  <c r="H1549" i="2" s="1"/>
  <c r="H1550" i="2" a="1"/>
  <c r="H1550" i="2" s="1"/>
  <c r="H1551" i="2" a="1"/>
  <c r="H1551" i="2" s="1"/>
  <c r="H1552" i="2" a="1"/>
  <c r="H1552" i="2" s="1"/>
  <c r="H1553" i="2" a="1"/>
  <c r="H1553" i="2" s="1"/>
  <c r="H1554" i="2" a="1"/>
  <c r="H1554" i="2" s="1"/>
  <c r="H1555" i="2" a="1"/>
  <c r="H1555" i="2" s="1"/>
  <c r="H1556" i="2" a="1"/>
  <c r="H1556" i="2" s="1"/>
  <c r="H1557" i="2" a="1"/>
  <c r="H1557" i="2" s="1"/>
  <c r="H1558" i="2" a="1"/>
  <c r="H1558" i="2" s="1"/>
  <c r="H1559" i="2" a="1"/>
  <c r="H1559" i="2" s="1"/>
  <c r="H1560" i="2" a="1"/>
  <c r="H1560" i="2" s="1"/>
  <c r="H1561" i="2" a="1"/>
  <c r="H1561" i="2" s="1"/>
  <c r="H1562" i="2" a="1"/>
  <c r="H1562" i="2" s="1"/>
  <c r="H1563" i="2" a="1"/>
  <c r="H1563" i="2" s="1"/>
  <c r="H1564" i="2" a="1"/>
  <c r="H1564" i="2" s="1"/>
  <c r="H1565" i="2" a="1"/>
  <c r="H1565" i="2" s="1"/>
  <c r="H1566" i="2" a="1"/>
  <c r="H1566" i="2" s="1"/>
  <c r="H1567" i="2" a="1"/>
  <c r="H1567" i="2" s="1"/>
  <c r="H1568" i="2" a="1"/>
  <c r="H1568" i="2" s="1"/>
  <c r="H1569" i="2" a="1"/>
  <c r="H1569" i="2" s="1"/>
  <c r="H1570" i="2" a="1"/>
  <c r="H1570" i="2" s="1"/>
  <c r="H1571" i="2" a="1"/>
  <c r="H1571" i="2" s="1"/>
  <c r="H1572" i="2" a="1"/>
  <c r="H1572" i="2" s="1"/>
  <c r="H1573" i="2" a="1"/>
  <c r="H1573" i="2" s="1"/>
  <c r="H1574" i="2" a="1"/>
  <c r="H1574" i="2" s="1"/>
  <c r="H1575" i="2" a="1"/>
  <c r="H1575" i="2" s="1"/>
  <c r="H1576" i="2" a="1"/>
  <c r="H1576" i="2" s="1"/>
  <c r="H1577" i="2" a="1"/>
  <c r="H1577" i="2" s="1"/>
  <c r="H1578" i="2" a="1"/>
  <c r="H1578" i="2" s="1"/>
  <c r="H1579" i="2" a="1"/>
  <c r="H1579" i="2" s="1"/>
  <c r="H1580" i="2" a="1"/>
  <c r="H1580" i="2" s="1"/>
  <c r="H1581" i="2" a="1"/>
  <c r="H1581" i="2" s="1"/>
  <c r="H1582" i="2" a="1"/>
  <c r="H1582" i="2" s="1"/>
  <c r="H1583" i="2" a="1"/>
  <c r="H1583" i="2" s="1"/>
  <c r="H1584" i="2" a="1"/>
  <c r="H1584" i="2" s="1"/>
  <c r="H1585" i="2" a="1"/>
  <c r="H1585" i="2" s="1"/>
  <c r="H1586" i="2" a="1"/>
  <c r="H1586" i="2" s="1"/>
  <c r="H1587" i="2" a="1"/>
  <c r="H1587" i="2" s="1"/>
  <c r="H1588" i="2" a="1"/>
  <c r="H1588" i="2" s="1"/>
  <c r="H1589" i="2" a="1"/>
  <c r="H1589" i="2" s="1"/>
  <c r="H1590" i="2" a="1"/>
  <c r="H1590" i="2" s="1"/>
  <c r="H1591" i="2" a="1"/>
  <c r="H1591" i="2" s="1"/>
  <c r="H1592" i="2" a="1"/>
  <c r="H1592" i="2" s="1"/>
  <c r="H1593" i="2" a="1"/>
  <c r="H1593" i="2" s="1"/>
  <c r="H1594" i="2" a="1"/>
  <c r="H1594" i="2" s="1"/>
  <c r="H1595" i="2" a="1"/>
  <c r="H1595" i="2" s="1"/>
  <c r="H1596" i="2" a="1"/>
  <c r="H1596" i="2" s="1"/>
  <c r="H1597" i="2" a="1"/>
  <c r="H1597" i="2" s="1"/>
  <c r="H1598" i="2" a="1"/>
  <c r="H1598" i="2" s="1"/>
  <c r="H1599" i="2" a="1"/>
  <c r="H1599" i="2" s="1"/>
  <c r="H1600" i="2" a="1"/>
  <c r="H1600" i="2" s="1"/>
  <c r="H1601" i="2" a="1"/>
  <c r="H1601" i="2" s="1"/>
  <c r="H1602" i="2" a="1"/>
  <c r="H1602" i="2" s="1"/>
  <c r="H1603" i="2" a="1"/>
  <c r="H1603" i="2" s="1"/>
  <c r="H1604" i="2" a="1"/>
  <c r="H1604" i="2" s="1"/>
  <c r="H1605" i="2" a="1"/>
  <c r="H1605" i="2" s="1"/>
  <c r="H1606" i="2" a="1"/>
  <c r="H1606" i="2" s="1"/>
  <c r="H1607" i="2" a="1"/>
  <c r="H1607" i="2" s="1"/>
  <c r="H1608" i="2" a="1"/>
  <c r="H1608" i="2" s="1"/>
  <c r="H1609" i="2" a="1"/>
  <c r="H1609" i="2" s="1"/>
  <c r="H1610" i="2" a="1"/>
  <c r="H1610" i="2" s="1"/>
  <c r="H1611" i="2" a="1"/>
  <c r="H1611" i="2" s="1"/>
  <c r="H1612" i="2" a="1"/>
  <c r="H1612" i="2" s="1"/>
  <c r="H1613" i="2" a="1"/>
  <c r="H1613" i="2" s="1"/>
  <c r="H1614" i="2" a="1"/>
  <c r="H1614" i="2" s="1"/>
  <c r="H1615" i="2" a="1"/>
  <c r="H1615" i="2" s="1"/>
  <c r="H1616" i="2" a="1"/>
  <c r="H1616" i="2" s="1"/>
  <c r="H1617" i="2" a="1"/>
  <c r="H1617" i="2" s="1"/>
  <c r="H1618" i="2" a="1"/>
  <c r="H1618" i="2" s="1"/>
  <c r="H1619" i="2" a="1"/>
  <c r="H1619" i="2" s="1"/>
  <c r="H1620" i="2" a="1"/>
  <c r="H1620" i="2" s="1"/>
  <c r="H1621" i="2" a="1"/>
  <c r="H1621" i="2" s="1"/>
  <c r="H1622" i="2" a="1"/>
  <c r="H1622" i="2" s="1"/>
  <c r="H1623" i="2" a="1"/>
  <c r="H1623" i="2" s="1"/>
  <c r="H1624" i="2" a="1"/>
  <c r="H1624" i="2" s="1"/>
  <c r="H1625" i="2" a="1"/>
  <c r="H1625" i="2" s="1"/>
  <c r="H1626" i="2" a="1"/>
  <c r="H1626" i="2" s="1"/>
  <c r="H1627" i="2" a="1"/>
  <c r="H1627" i="2" s="1"/>
  <c r="H1628" i="2" a="1"/>
  <c r="H1628" i="2" s="1"/>
  <c r="H1629" i="2" a="1"/>
  <c r="H1629" i="2" s="1"/>
  <c r="H1630" i="2" a="1"/>
  <c r="H1630" i="2" s="1"/>
  <c r="H1631" i="2" a="1"/>
  <c r="H1631" i="2" s="1"/>
  <c r="H1632" i="2" a="1"/>
  <c r="H1632" i="2" s="1"/>
  <c r="H1633" i="2" a="1"/>
  <c r="H1633" i="2" s="1"/>
  <c r="H1634" i="2" a="1"/>
  <c r="H1634" i="2" s="1"/>
  <c r="H1635" i="2" a="1"/>
  <c r="H1635" i="2" s="1"/>
  <c r="H1636" i="2" a="1"/>
  <c r="H1636" i="2" s="1"/>
  <c r="H1637" i="2" a="1"/>
  <c r="H1637" i="2" s="1"/>
  <c r="H1638" i="2" a="1"/>
  <c r="H1638" i="2" s="1"/>
  <c r="H1639" i="2" a="1"/>
  <c r="H1639" i="2" s="1"/>
  <c r="H1640" i="2" a="1"/>
  <c r="H1640" i="2" s="1"/>
  <c r="H1641" i="2" a="1"/>
  <c r="H1641" i="2" s="1"/>
  <c r="H1642" i="2" a="1"/>
  <c r="H1642" i="2" s="1"/>
  <c r="H1643" i="2" a="1"/>
  <c r="H1643" i="2" s="1"/>
  <c r="H1644" i="2" a="1"/>
  <c r="H1644" i="2" s="1"/>
  <c r="H1645" i="2" a="1"/>
  <c r="H1645" i="2" s="1"/>
  <c r="H1646" i="2" a="1"/>
  <c r="H1646" i="2" s="1"/>
  <c r="H1647" i="2" a="1"/>
  <c r="H1647" i="2" s="1"/>
  <c r="H1648" i="2" a="1"/>
  <c r="H1648" i="2" s="1"/>
  <c r="H1649" i="2" a="1"/>
  <c r="H1649" i="2" s="1"/>
  <c r="H1650" i="2" a="1"/>
  <c r="H1650" i="2" s="1"/>
  <c r="H1651" i="2" a="1"/>
  <c r="H1651" i="2" s="1"/>
  <c r="H1652" i="2" a="1"/>
  <c r="H1652" i="2" s="1"/>
  <c r="H1653" i="2" a="1"/>
  <c r="H1653" i="2" s="1"/>
  <c r="H1654" i="2" a="1"/>
  <c r="H1654" i="2" s="1"/>
  <c r="H1655" i="2" a="1"/>
  <c r="H1655" i="2" s="1"/>
  <c r="H1656" i="2" a="1"/>
  <c r="H1656" i="2" s="1"/>
  <c r="H1657" i="2" a="1"/>
  <c r="H1657" i="2" s="1"/>
  <c r="H1658" i="2" a="1"/>
  <c r="H1658" i="2" s="1"/>
  <c r="H1659" i="2" a="1"/>
  <c r="H1659" i="2" s="1"/>
  <c r="H1660" i="2" a="1"/>
  <c r="H1660" i="2" s="1"/>
  <c r="H1661" i="2" a="1"/>
  <c r="H1661" i="2" s="1"/>
  <c r="H1662" i="2" a="1"/>
  <c r="H1662" i="2" s="1"/>
  <c r="H1663" i="2" a="1"/>
  <c r="H1663" i="2" s="1"/>
  <c r="H1664" i="2" a="1"/>
  <c r="H1664" i="2" s="1"/>
  <c r="H1665" i="2" a="1"/>
  <c r="H1665" i="2" s="1"/>
  <c r="H1666" i="2" a="1"/>
  <c r="H1666" i="2" s="1"/>
  <c r="H1667" i="2" a="1"/>
  <c r="H1667" i="2" s="1"/>
  <c r="H1668" i="2" a="1"/>
  <c r="H1668" i="2" s="1"/>
  <c r="H1669" i="2" a="1"/>
  <c r="H1669" i="2" s="1"/>
  <c r="H1670" i="2" a="1"/>
  <c r="H1670" i="2" s="1"/>
  <c r="H1671" i="2" a="1"/>
  <c r="H1671" i="2" s="1"/>
  <c r="H1672" i="2" a="1"/>
  <c r="H1672" i="2" s="1"/>
  <c r="H1673" i="2" a="1"/>
  <c r="H1673" i="2" s="1"/>
  <c r="H1674" i="2" a="1"/>
  <c r="H1674" i="2" s="1"/>
  <c r="H1675" i="2" a="1"/>
  <c r="H1675" i="2" s="1"/>
  <c r="H1676" i="2" a="1"/>
  <c r="H1676" i="2" s="1"/>
  <c r="H1677" i="2" a="1"/>
  <c r="H1677" i="2" s="1"/>
  <c r="H1678" i="2" a="1"/>
  <c r="H1678" i="2" s="1"/>
  <c r="H1679" i="2" a="1"/>
  <c r="H1679" i="2" s="1"/>
  <c r="H1680" i="2" a="1"/>
  <c r="H1680" i="2" s="1"/>
  <c r="H1681" i="2" a="1"/>
  <c r="H1681" i="2" s="1"/>
  <c r="H1682" i="2" a="1"/>
  <c r="H1682" i="2" s="1"/>
  <c r="H1683" i="2" a="1"/>
  <c r="H1683" i="2" s="1"/>
  <c r="H1684" i="2" a="1"/>
  <c r="H1684" i="2" s="1"/>
  <c r="H1685" i="2" a="1"/>
  <c r="H1685" i="2" s="1"/>
  <c r="H1686" i="2" a="1"/>
  <c r="H1686" i="2" s="1"/>
  <c r="H1687" i="2" a="1"/>
  <c r="H1687" i="2" s="1"/>
  <c r="H1688" i="2" a="1"/>
  <c r="H1688" i="2" s="1"/>
  <c r="H1689" i="2" a="1"/>
  <c r="H1689" i="2" s="1"/>
  <c r="H1690" i="2" a="1"/>
  <c r="H1690" i="2" s="1"/>
  <c r="H1691" i="2" a="1"/>
  <c r="H1691" i="2" s="1"/>
  <c r="H1692" i="2" a="1"/>
  <c r="H1692" i="2" s="1"/>
  <c r="H1693" i="2" a="1"/>
  <c r="H1693" i="2" s="1"/>
  <c r="H1694" i="2" a="1"/>
  <c r="H1694" i="2" s="1"/>
  <c r="H1695" i="2" a="1"/>
  <c r="H1695" i="2" s="1"/>
  <c r="H1696" i="2" a="1"/>
  <c r="H1696" i="2" s="1"/>
  <c r="H1697" i="2" a="1"/>
  <c r="H1697" i="2" s="1"/>
  <c r="H1698" i="2" a="1"/>
  <c r="H1698" i="2" s="1"/>
  <c r="H1699" i="2" a="1"/>
  <c r="H1699" i="2" s="1"/>
  <c r="H1700" i="2" a="1"/>
  <c r="H1700" i="2" s="1"/>
  <c r="H1701" i="2" a="1"/>
  <c r="H1701" i="2" s="1"/>
  <c r="H1702" i="2" a="1"/>
  <c r="H1702" i="2" s="1"/>
  <c r="H1703" i="2" a="1"/>
  <c r="H1703" i="2" s="1"/>
  <c r="H1704" i="2" a="1"/>
  <c r="H1704" i="2" s="1"/>
  <c r="H1705" i="2" a="1"/>
  <c r="H1705" i="2" s="1"/>
  <c r="H1706" i="2" a="1"/>
  <c r="H1706" i="2" s="1"/>
  <c r="H1707" i="2" a="1"/>
  <c r="H1707" i="2" s="1"/>
  <c r="H1708" i="2" a="1"/>
  <c r="H1708" i="2" s="1"/>
  <c r="H1709" i="2" a="1"/>
  <c r="H1709" i="2" s="1"/>
  <c r="H1710" i="2" a="1"/>
  <c r="H1710" i="2" s="1"/>
  <c r="H1711" i="2" a="1"/>
  <c r="H1711" i="2" s="1"/>
  <c r="H1712" i="2" a="1"/>
  <c r="H1712" i="2" s="1"/>
  <c r="H1713" i="2" a="1"/>
  <c r="H1713" i="2" s="1"/>
  <c r="H1714" i="2" a="1"/>
  <c r="H1714" i="2" s="1"/>
  <c r="H1715" i="2" a="1"/>
  <c r="H1715" i="2" s="1"/>
  <c r="H1716" i="2" a="1"/>
  <c r="H1716" i="2" s="1"/>
  <c r="H1717" i="2" a="1"/>
  <c r="H1717" i="2" s="1"/>
  <c r="H1718" i="2" a="1"/>
  <c r="H1718" i="2" s="1"/>
  <c r="H1719" i="2" a="1"/>
  <c r="H1719" i="2" s="1"/>
  <c r="H1720" i="2" a="1"/>
  <c r="H1720" i="2" s="1"/>
  <c r="H1721" i="2" a="1"/>
  <c r="H1721" i="2" s="1"/>
  <c r="H1722" i="2" a="1"/>
  <c r="H1722" i="2" s="1"/>
  <c r="H1723" i="2" a="1"/>
  <c r="H1723" i="2" s="1"/>
  <c r="H1724" i="2" a="1"/>
  <c r="H1724" i="2" s="1"/>
  <c r="H1725" i="2" a="1"/>
  <c r="H1725" i="2" s="1"/>
  <c r="H1726" i="2" a="1"/>
  <c r="H1726" i="2" s="1"/>
  <c r="H1727" i="2" a="1"/>
  <c r="H1727" i="2" s="1"/>
  <c r="H1728" i="2" a="1"/>
  <c r="H1728" i="2" s="1"/>
  <c r="H1729" i="2" a="1"/>
  <c r="H1729" i="2" s="1"/>
  <c r="H1730" i="2" a="1"/>
  <c r="H1730" i="2" s="1"/>
  <c r="H1731" i="2" a="1"/>
  <c r="H1731" i="2" s="1"/>
  <c r="H1732" i="2" a="1"/>
  <c r="H1732" i="2" s="1"/>
  <c r="H1733" i="2" a="1"/>
  <c r="H1733" i="2" s="1"/>
  <c r="H1734" i="2" a="1"/>
  <c r="H1734" i="2" s="1"/>
  <c r="H1735" i="2" a="1"/>
  <c r="H1735" i="2" s="1"/>
  <c r="H1736" i="2" a="1"/>
  <c r="H1736" i="2" s="1"/>
  <c r="H1737" i="2" a="1"/>
  <c r="H1737" i="2" s="1"/>
  <c r="H1738" i="2" a="1"/>
  <c r="H1738" i="2" s="1"/>
  <c r="H1739" i="2" a="1"/>
  <c r="H1739" i="2" s="1"/>
  <c r="H1740" i="2" a="1"/>
  <c r="H1740" i="2" s="1"/>
  <c r="H1741" i="2" a="1"/>
  <c r="H1741" i="2" s="1"/>
  <c r="H1742" i="2" a="1"/>
  <c r="H1742" i="2" s="1"/>
  <c r="H1743" i="2" a="1"/>
  <c r="H1743" i="2" s="1"/>
  <c r="H1744" i="2" a="1"/>
  <c r="H1744" i="2" s="1"/>
  <c r="H1745" i="2" a="1"/>
  <c r="H1745" i="2" s="1"/>
  <c r="H1746" i="2" a="1"/>
  <c r="H1746" i="2" s="1"/>
  <c r="H1747" i="2" a="1"/>
  <c r="H1747" i="2" s="1"/>
  <c r="H1748" i="2" a="1"/>
  <c r="H1748" i="2" s="1"/>
  <c r="H1749" i="2" a="1"/>
  <c r="H1749" i="2" s="1"/>
  <c r="H1750" i="2" a="1"/>
  <c r="H1750" i="2" s="1"/>
  <c r="H1751" i="2" a="1"/>
  <c r="H1751" i="2" s="1"/>
  <c r="H1752" i="2" a="1"/>
  <c r="H1752" i="2" s="1"/>
  <c r="H1753" i="2" a="1"/>
  <c r="H1753" i="2" s="1"/>
  <c r="H1754" i="2" a="1"/>
  <c r="H1754" i="2" s="1"/>
  <c r="H1755" i="2" a="1"/>
  <c r="H1755" i="2" s="1"/>
  <c r="H1756" i="2" a="1"/>
  <c r="H1756" i="2" s="1"/>
  <c r="H1757" i="2" a="1"/>
  <c r="H1757" i="2" s="1"/>
  <c r="H1758" i="2" a="1"/>
  <c r="H1758" i="2" s="1"/>
  <c r="H1759" i="2" a="1"/>
  <c r="H1759" i="2" s="1"/>
  <c r="H1760" i="2" a="1"/>
  <c r="H1760" i="2" s="1"/>
  <c r="H1761" i="2" a="1"/>
  <c r="H1761" i="2" s="1"/>
  <c r="H1762" i="2" a="1"/>
  <c r="H1762" i="2" s="1"/>
  <c r="H1763" i="2" a="1"/>
  <c r="H1763" i="2" s="1"/>
  <c r="H1764" i="2" a="1"/>
  <c r="H1764" i="2" s="1"/>
  <c r="H1765" i="2" a="1"/>
  <c r="H1765" i="2" s="1"/>
  <c r="H1766" i="2" a="1"/>
  <c r="H1766" i="2" s="1"/>
  <c r="H1767" i="2" a="1"/>
  <c r="H1767" i="2" s="1"/>
  <c r="H1768" i="2" a="1"/>
  <c r="H1768" i="2" s="1"/>
  <c r="H1769" i="2" a="1"/>
  <c r="H1769" i="2" s="1"/>
  <c r="H1770" i="2" a="1"/>
  <c r="H1770" i="2" s="1"/>
  <c r="H1771" i="2" a="1"/>
  <c r="H1771" i="2" s="1"/>
  <c r="H1772" i="2" a="1"/>
  <c r="H1772" i="2" s="1"/>
  <c r="H1773" i="2" a="1"/>
  <c r="H1773" i="2" s="1"/>
  <c r="H1774" i="2" a="1"/>
  <c r="H1774" i="2" s="1"/>
  <c r="H1775" i="2" a="1"/>
  <c r="H1775" i="2" s="1"/>
  <c r="H1776" i="2" a="1"/>
  <c r="H1776" i="2" s="1"/>
  <c r="H1777" i="2" a="1"/>
  <c r="H1777" i="2" s="1"/>
  <c r="H1778" i="2" a="1"/>
  <c r="H1778" i="2" s="1"/>
  <c r="H1779" i="2" a="1"/>
  <c r="H1779" i="2" s="1"/>
  <c r="H1780" i="2" a="1"/>
  <c r="H1780" i="2" s="1"/>
  <c r="H1781" i="2" a="1"/>
  <c r="H1781" i="2" s="1"/>
  <c r="H1782" i="2" a="1"/>
  <c r="H1782" i="2" s="1"/>
  <c r="H1783" i="2" a="1"/>
  <c r="H1783" i="2" s="1"/>
  <c r="H1784" i="2" a="1"/>
  <c r="H1784" i="2" s="1"/>
  <c r="H1785" i="2" a="1"/>
  <c r="H1785" i="2" s="1"/>
  <c r="H1786" i="2" a="1"/>
  <c r="H1786" i="2" s="1"/>
  <c r="H1787" i="2" a="1"/>
  <c r="H1787" i="2" s="1"/>
  <c r="H1788" i="2" a="1"/>
  <c r="H1788" i="2" s="1"/>
  <c r="H1789" i="2" a="1"/>
  <c r="H1789" i="2" s="1"/>
  <c r="H1790" i="2" a="1"/>
  <c r="H1790" i="2" s="1"/>
  <c r="H1791" i="2" a="1"/>
  <c r="H1791" i="2" s="1"/>
  <c r="H1792" i="2" a="1"/>
  <c r="H1792" i="2" s="1"/>
  <c r="H1793" i="2" a="1"/>
  <c r="H1793" i="2" s="1"/>
  <c r="H1794" i="2" a="1"/>
  <c r="H1794" i="2" s="1"/>
  <c r="H1795" i="2" a="1"/>
  <c r="H1795" i="2" s="1"/>
  <c r="H1796" i="2" a="1"/>
  <c r="H1796" i="2" s="1"/>
  <c r="H1797" i="2" a="1"/>
  <c r="H1797" i="2" s="1"/>
  <c r="H1798" i="2" a="1"/>
  <c r="H1798" i="2" s="1"/>
  <c r="H1799" i="2" a="1"/>
  <c r="H1799" i="2" s="1"/>
  <c r="H1800" i="2" a="1"/>
  <c r="H1800" i="2" s="1"/>
  <c r="H1801" i="2" a="1"/>
  <c r="H1801" i="2" s="1"/>
  <c r="H1802" i="2" a="1"/>
  <c r="H1802" i="2" s="1"/>
  <c r="H1803" i="2" a="1"/>
  <c r="H1803" i="2" s="1"/>
  <c r="H1804" i="2" a="1"/>
  <c r="H1804" i="2" s="1"/>
  <c r="H1805" i="2" a="1"/>
  <c r="H1805" i="2" s="1"/>
  <c r="H1806" i="2" a="1"/>
  <c r="H1806" i="2" s="1"/>
  <c r="H1807" i="2" a="1"/>
  <c r="H1807" i="2" s="1"/>
  <c r="H1808" i="2" a="1"/>
  <c r="H1808" i="2" s="1"/>
  <c r="H1809" i="2" a="1"/>
  <c r="H1809" i="2" s="1"/>
  <c r="H1810" i="2" a="1"/>
  <c r="H1810" i="2" s="1"/>
  <c r="H1811" i="2" a="1"/>
  <c r="H1811" i="2" s="1"/>
  <c r="H1812" i="2" a="1"/>
  <c r="H1812" i="2" s="1"/>
  <c r="H1813" i="2" a="1"/>
  <c r="H1813" i="2" s="1"/>
  <c r="H1814" i="2" a="1"/>
  <c r="H1814" i="2" s="1"/>
  <c r="H1815" i="2" a="1"/>
  <c r="H1815" i="2" s="1"/>
  <c r="H1816" i="2" a="1"/>
  <c r="H1816" i="2" s="1"/>
  <c r="H1817" i="2" a="1"/>
  <c r="H1817" i="2" s="1"/>
  <c r="H1818" i="2" a="1"/>
  <c r="H1818" i="2" s="1"/>
  <c r="H1819" i="2" a="1"/>
  <c r="H1819" i="2" s="1"/>
  <c r="H1820" i="2" a="1"/>
  <c r="H1820" i="2" s="1"/>
  <c r="H1821" i="2" a="1"/>
  <c r="H1821" i="2" s="1"/>
  <c r="H1822" i="2" a="1"/>
  <c r="H1822" i="2" s="1"/>
  <c r="H1823" i="2" a="1"/>
  <c r="H1823" i="2" s="1"/>
  <c r="H1824" i="2" a="1"/>
  <c r="H1824" i="2" s="1"/>
  <c r="H1825" i="2" a="1"/>
  <c r="H1825" i="2" s="1"/>
  <c r="H1826" i="2" a="1"/>
  <c r="H1826" i="2" s="1"/>
  <c r="H1827" i="2" a="1"/>
  <c r="H1827" i="2" s="1"/>
  <c r="H1828" i="2" a="1"/>
  <c r="H1828" i="2" s="1"/>
  <c r="H1829" i="2" a="1"/>
  <c r="H1829" i="2" s="1"/>
  <c r="H1830" i="2" a="1"/>
  <c r="H1830" i="2" s="1"/>
  <c r="H1831" i="2" a="1"/>
  <c r="H1831" i="2" s="1"/>
  <c r="H1832" i="2" a="1"/>
  <c r="H1832" i="2" s="1"/>
  <c r="H1833" i="2" a="1"/>
  <c r="H1833" i="2" s="1"/>
  <c r="H1834" i="2" a="1"/>
  <c r="H1834" i="2" s="1"/>
  <c r="H1835" i="2" a="1"/>
  <c r="H1835" i="2" s="1"/>
  <c r="H1836" i="2" a="1"/>
  <c r="H1836" i="2" s="1"/>
  <c r="H1837" i="2" a="1"/>
  <c r="H1837" i="2" s="1"/>
  <c r="H1838" i="2" a="1"/>
  <c r="H1838" i="2" s="1"/>
  <c r="H1839" i="2" a="1"/>
  <c r="H1839" i="2" s="1"/>
  <c r="H1840" i="2" a="1"/>
  <c r="H1840" i="2" s="1"/>
  <c r="H1841" i="2" a="1"/>
  <c r="H1841" i="2" s="1"/>
  <c r="H1842" i="2" a="1"/>
  <c r="H1842" i="2" s="1"/>
  <c r="H1843" i="2" a="1"/>
  <c r="H1843" i="2" s="1"/>
  <c r="H1844" i="2" a="1"/>
  <c r="H1844" i="2" s="1"/>
  <c r="H1845" i="2" a="1"/>
  <c r="H1845" i="2" s="1"/>
  <c r="H1846" i="2" a="1"/>
  <c r="H1846" i="2" s="1"/>
  <c r="H1847" i="2" a="1"/>
  <c r="H1847" i="2" s="1"/>
  <c r="H1848" i="2" a="1"/>
  <c r="H1848" i="2" s="1"/>
  <c r="H1849" i="2" a="1"/>
  <c r="H1849" i="2" s="1"/>
  <c r="H1850" i="2" a="1"/>
  <c r="H1850" i="2" s="1"/>
  <c r="H1851" i="2" a="1"/>
  <c r="H1851" i="2" s="1"/>
  <c r="H1852" i="2" a="1"/>
  <c r="H1852" i="2" s="1"/>
  <c r="H1853" i="2" a="1"/>
  <c r="H1853" i="2" s="1"/>
  <c r="H1854" i="2" a="1"/>
  <c r="H1854" i="2" s="1"/>
  <c r="H1855" i="2" a="1"/>
  <c r="H1855" i="2" s="1"/>
  <c r="H1856" i="2" a="1"/>
  <c r="H1856" i="2" s="1"/>
  <c r="H1857" i="2" a="1"/>
  <c r="H1857" i="2" s="1"/>
  <c r="H1858" i="2" a="1"/>
  <c r="H1858" i="2" s="1"/>
  <c r="H1859" i="2" a="1"/>
  <c r="H1859" i="2" s="1"/>
  <c r="H1860" i="2" a="1"/>
  <c r="H1860" i="2" s="1"/>
  <c r="H1861" i="2" a="1"/>
  <c r="H1861" i="2" s="1"/>
  <c r="H1862" i="2" a="1"/>
  <c r="H1862" i="2" s="1"/>
  <c r="H1863" i="2" a="1"/>
  <c r="H1863" i="2" s="1"/>
  <c r="H1864" i="2" a="1"/>
  <c r="H1864" i="2" s="1"/>
  <c r="H1865" i="2" a="1"/>
  <c r="H1865" i="2" s="1"/>
  <c r="H1866" i="2" a="1"/>
  <c r="H1866" i="2" s="1"/>
  <c r="H1867" i="2" a="1"/>
  <c r="H1867" i="2" s="1"/>
  <c r="H1868" i="2" a="1"/>
  <c r="H1868" i="2" s="1"/>
  <c r="H1869" i="2" a="1"/>
  <c r="H1869" i="2" s="1"/>
  <c r="H1870" i="2" a="1"/>
  <c r="H1870" i="2" s="1"/>
  <c r="H1871" i="2" a="1"/>
  <c r="H1871" i="2" s="1"/>
  <c r="H1872" i="2" a="1"/>
  <c r="H1872" i="2" s="1"/>
  <c r="H1873" i="2" a="1"/>
  <c r="H1873" i="2" s="1"/>
  <c r="H1874" i="2" a="1"/>
  <c r="H1874" i="2" s="1"/>
  <c r="H1875" i="2" a="1"/>
  <c r="H1875" i="2" s="1"/>
  <c r="H1876" i="2" a="1"/>
  <c r="H1876" i="2" s="1"/>
  <c r="H1877" i="2" a="1"/>
  <c r="H1877" i="2" s="1"/>
  <c r="H1878" i="2" a="1"/>
  <c r="H1878" i="2" s="1"/>
  <c r="H1879" i="2" a="1"/>
  <c r="H1879" i="2" s="1"/>
  <c r="H1880" i="2" a="1"/>
  <c r="H1880" i="2" s="1"/>
  <c r="H1881" i="2" a="1"/>
  <c r="H1881" i="2" s="1"/>
  <c r="H1882" i="2" a="1"/>
  <c r="H1882" i="2" s="1"/>
  <c r="H1883" i="2" a="1"/>
  <c r="H1883" i="2" s="1"/>
  <c r="H1884" i="2" a="1"/>
  <c r="H1884" i="2" s="1"/>
  <c r="H1885" i="2" a="1"/>
  <c r="H1885" i="2" s="1"/>
  <c r="H1886" i="2" a="1"/>
  <c r="H1886" i="2" s="1"/>
  <c r="H1887" i="2" a="1"/>
  <c r="H1887" i="2" s="1"/>
  <c r="H1888" i="2" a="1"/>
  <c r="H1888" i="2" s="1"/>
  <c r="H1889" i="2" a="1"/>
  <c r="H1889" i="2" s="1"/>
  <c r="H1890" i="2" a="1"/>
  <c r="H1890" i="2" s="1"/>
  <c r="H1891" i="2" a="1"/>
  <c r="H1891" i="2" s="1"/>
  <c r="H1892" i="2" a="1"/>
  <c r="H1892" i="2" s="1"/>
  <c r="H1893" i="2" a="1"/>
  <c r="H1893" i="2" s="1"/>
  <c r="H1894" i="2" a="1"/>
  <c r="H1894" i="2" s="1"/>
  <c r="H1895" i="2" a="1"/>
  <c r="H1895" i="2" s="1"/>
  <c r="H1896" i="2" a="1"/>
  <c r="H1896" i="2" s="1"/>
  <c r="H1897" i="2" a="1"/>
  <c r="H1897" i="2" s="1"/>
  <c r="H1898" i="2" a="1"/>
  <c r="H1898" i="2" s="1"/>
  <c r="H1899" i="2" a="1"/>
  <c r="H1899" i="2" s="1"/>
  <c r="H1900" i="2" a="1"/>
  <c r="H1900" i="2" s="1"/>
  <c r="H1901" i="2" a="1"/>
  <c r="H1901" i="2" s="1"/>
  <c r="H1902" i="2" a="1"/>
  <c r="H1902" i="2" s="1"/>
  <c r="H1903" i="2" a="1"/>
  <c r="H1903" i="2" s="1"/>
  <c r="H1904" i="2" a="1"/>
  <c r="H1904" i="2" s="1"/>
  <c r="H1905" i="2" a="1"/>
  <c r="H1905" i="2" s="1"/>
  <c r="H1906" i="2" a="1"/>
  <c r="H1906" i="2" s="1"/>
  <c r="H1907" i="2" a="1"/>
  <c r="H1907" i="2" s="1"/>
  <c r="H1908" i="2" a="1"/>
  <c r="H1908" i="2" s="1"/>
  <c r="H1909" i="2" a="1"/>
  <c r="H1909" i="2" s="1"/>
  <c r="H1910" i="2" a="1"/>
  <c r="H1910" i="2" s="1"/>
  <c r="H1911" i="2" a="1"/>
  <c r="H1911" i="2" s="1"/>
  <c r="H1912" i="2" a="1"/>
  <c r="H1912" i="2" s="1"/>
  <c r="H1913" i="2" a="1"/>
  <c r="H1913" i="2" s="1"/>
  <c r="H1914" i="2" a="1"/>
  <c r="H1914" i="2" s="1"/>
  <c r="H1915" i="2" a="1"/>
  <c r="H1915" i="2" s="1"/>
  <c r="H1916" i="2" a="1"/>
  <c r="H1916" i="2" s="1"/>
  <c r="H1917" i="2" a="1"/>
  <c r="H1917" i="2" s="1"/>
  <c r="H1918" i="2" a="1"/>
  <c r="H1918" i="2" s="1"/>
  <c r="H1919" i="2" a="1"/>
  <c r="H1919" i="2" s="1"/>
  <c r="H1920" i="2" a="1"/>
  <c r="H1920" i="2" s="1"/>
  <c r="H1921" i="2" a="1"/>
  <c r="H1921" i="2" s="1"/>
  <c r="H1922" i="2" a="1"/>
  <c r="H1922" i="2" s="1"/>
  <c r="H1923" i="2" a="1"/>
  <c r="H1923" i="2" s="1"/>
  <c r="H1924" i="2" a="1"/>
  <c r="H1924" i="2" s="1"/>
  <c r="H1925" i="2" a="1"/>
  <c r="H1925" i="2" s="1"/>
  <c r="H1926" i="2" a="1"/>
  <c r="H1926" i="2" s="1"/>
  <c r="H1927" i="2" a="1"/>
  <c r="H1927" i="2" s="1"/>
  <c r="H1928" i="2" a="1"/>
  <c r="H1928" i="2" s="1"/>
  <c r="H1929" i="2" a="1"/>
  <c r="H1929" i="2" s="1"/>
  <c r="H1930" i="2" a="1"/>
  <c r="H1930" i="2" s="1"/>
  <c r="H1931" i="2" a="1"/>
  <c r="H1931" i="2" s="1"/>
  <c r="H1932" i="2" a="1"/>
  <c r="H1932" i="2" s="1"/>
  <c r="H1933" i="2" a="1"/>
  <c r="H1933" i="2" s="1"/>
  <c r="H1934" i="2" a="1"/>
  <c r="H1934" i="2" s="1"/>
  <c r="H1935" i="2" a="1"/>
  <c r="H1935" i="2" s="1"/>
  <c r="H1936" i="2" a="1"/>
  <c r="H1936" i="2" s="1"/>
  <c r="H1937" i="2" a="1"/>
  <c r="H1937" i="2" s="1"/>
  <c r="H1938" i="2" a="1"/>
  <c r="H1938" i="2" s="1"/>
  <c r="H1939" i="2" a="1"/>
  <c r="H1939" i="2" s="1"/>
  <c r="H1940" i="2" a="1"/>
  <c r="H1940" i="2" s="1"/>
  <c r="H1941" i="2" a="1"/>
  <c r="H1941" i="2" s="1"/>
  <c r="H1942" i="2" a="1"/>
  <c r="H1942" i="2" s="1"/>
  <c r="H1943" i="2" a="1"/>
  <c r="H1943" i="2" s="1"/>
  <c r="H1944" i="2" a="1"/>
  <c r="H1944" i="2" s="1"/>
  <c r="H1945" i="2" a="1"/>
  <c r="H1945" i="2" s="1"/>
  <c r="H1946" i="2" a="1"/>
  <c r="H1946" i="2" s="1"/>
  <c r="H1947" i="2" a="1"/>
  <c r="H1947" i="2" s="1"/>
  <c r="H1948" i="2" a="1"/>
  <c r="H1948" i="2" s="1"/>
  <c r="H1949" i="2" a="1"/>
  <c r="H1949" i="2" s="1"/>
  <c r="H1950" i="2" a="1"/>
  <c r="H1950" i="2" s="1"/>
  <c r="H1951" i="2" a="1"/>
  <c r="H1951" i="2" s="1"/>
  <c r="H1952" i="2" a="1"/>
  <c r="H1952" i="2" s="1"/>
  <c r="H1953" i="2" a="1"/>
  <c r="H1953" i="2" s="1"/>
  <c r="H1954" i="2" a="1"/>
  <c r="H1954" i="2" s="1"/>
  <c r="H1955" i="2" a="1"/>
  <c r="H1955" i="2" s="1"/>
  <c r="H1956" i="2" a="1"/>
  <c r="H1956" i="2" s="1"/>
  <c r="H1957" i="2" a="1"/>
  <c r="H1957" i="2" s="1"/>
  <c r="H1958" i="2" a="1"/>
  <c r="H1958" i="2" s="1"/>
  <c r="H1959" i="2" a="1"/>
  <c r="H1959" i="2" s="1"/>
  <c r="H1960" i="2" a="1"/>
  <c r="H1960" i="2" s="1"/>
  <c r="H1961" i="2" a="1"/>
  <c r="H1961" i="2" s="1"/>
  <c r="H1962" i="2" a="1"/>
  <c r="H1962" i="2" s="1"/>
  <c r="H1963" i="2" a="1"/>
  <c r="H1963" i="2" s="1"/>
  <c r="H1964" i="2" a="1"/>
  <c r="H1964" i="2" s="1"/>
  <c r="H1965" i="2" a="1"/>
  <c r="H1965" i="2" s="1"/>
  <c r="H1966" i="2" a="1"/>
  <c r="H1966" i="2" s="1"/>
  <c r="H1967" i="2" a="1"/>
  <c r="H1967" i="2" s="1"/>
  <c r="H1968" i="2" a="1"/>
  <c r="H1968" i="2" s="1"/>
  <c r="H1969" i="2" a="1"/>
  <c r="H1969" i="2" s="1"/>
  <c r="H1970" i="2" a="1"/>
  <c r="H1970" i="2" s="1"/>
  <c r="H1971" i="2" a="1"/>
  <c r="H1971" i="2" s="1"/>
  <c r="H1972" i="2" a="1"/>
  <c r="H1972" i="2" s="1"/>
  <c r="H1973" i="2" a="1"/>
  <c r="H1973" i="2" s="1"/>
  <c r="H1974" i="2" a="1"/>
  <c r="H1974" i="2" s="1"/>
  <c r="H1975" i="2" a="1"/>
  <c r="H1975" i="2" s="1"/>
  <c r="H1976" i="2" a="1"/>
  <c r="H1976" i="2" s="1"/>
  <c r="H1977" i="2" a="1"/>
  <c r="H1977" i="2" s="1"/>
  <c r="H1978" i="2" a="1"/>
  <c r="H1978" i="2" s="1"/>
  <c r="H1979" i="2" a="1"/>
  <c r="H1979" i="2" s="1"/>
  <c r="H1980" i="2" a="1"/>
  <c r="H1980" i="2" s="1"/>
  <c r="H1981" i="2" a="1"/>
  <c r="H1981" i="2" s="1"/>
  <c r="H1982" i="2" a="1"/>
  <c r="H1982" i="2" s="1"/>
  <c r="H1983" i="2" a="1"/>
  <c r="H1983" i="2" s="1"/>
  <c r="H1984" i="2" a="1"/>
  <c r="H1984" i="2" s="1"/>
  <c r="H1985" i="2" a="1"/>
  <c r="H1985" i="2" s="1"/>
  <c r="H1986" i="2" a="1"/>
  <c r="H1986" i="2" s="1"/>
  <c r="H1987" i="2" a="1"/>
  <c r="H1987" i="2" s="1"/>
  <c r="H1988" i="2" a="1"/>
  <c r="H1988" i="2" s="1"/>
  <c r="H1989" i="2" a="1"/>
  <c r="H1989" i="2" s="1"/>
  <c r="H1990" i="2" a="1"/>
  <c r="H1990" i="2" s="1"/>
  <c r="H1991" i="2" a="1"/>
  <c r="H1991" i="2" s="1"/>
  <c r="H1992" i="2" a="1"/>
  <c r="H1992" i="2" s="1"/>
  <c r="H1993" i="2" a="1"/>
  <c r="H1993" i="2" s="1"/>
  <c r="H1994" i="2" a="1"/>
  <c r="H1994" i="2" s="1"/>
  <c r="H1995" i="2" a="1"/>
  <c r="H1995" i="2" s="1"/>
  <c r="H1996" i="2" a="1"/>
  <c r="H1996" i="2" s="1"/>
  <c r="H1997" i="2" a="1"/>
  <c r="H1997" i="2" s="1"/>
  <c r="H1998" i="2" a="1"/>
  <c r="H1998" i="2" s="1"/>
  <c r="H1999" i="2" a="1"/>
  <c r="H1999" i="2" s="1"/>
  <c r="H2000" i="2" a="1"/>
  <c r="H2000" i="2" s="1"/>
  <c r="H2001" i="2" a="1"/>
  <c r="H2001" i="2" s="1"/>
  <c r="H2002" i="2" a="1"/>
  <c r="H2002" i="2" s="1"/>
  <c r="H2003" i="2" a="1"/>
  <c r="H2003" i="2" s="1"/>
  <c r="H2004" i="2" a="1"/>
  <c r="H2004" i="2" s="1"/>
  <c r="H2005" i="2" a="1"/>
  <c r="H2005" i="2" s="1"/>
  <c r="H2006" i="2" a="1"/>
  <c r="H2006" i="2" s="1"/>
  <c r="H2007" i="2" a="1"/>
  <c r="H2007" i="2" s="1"/>
  <c r="H2008" i="2" a="1"/>
  <c r="H2008" i="2" s="1"/>
  <c r="H2009" i="2" a="1"/>
  <c r="H2009" i="2" s="1"/>
  <c r="H2010" i="2" a="1"/>
  <c r="H2010" i="2" s="1"/>
  <c r="H2011" i="2" a="1"/>
  <c r="H2011" i="2" s="1"/>
  <c r="H2012" i="2" a="1"/>
  <c r="H2012" i="2" s="1"/>
  <c r="H2013" i="2" a="1"/>
  <c r="H2013" i="2" s="1"/>
  <c r="H2014" i="2" a="1"/>
  <c r="H2014" i="2" s="1"/>
  <c r="H2015" i="2" a="1"/>
  <c r="H2015" i="2" s="1"/>
  <c r="H2016" i="2" a="1"/>
  <c r="H2016" i="2" s="1"/>
  <c r="H2017" i="2" a="1"/>
  <c r="H2017" i="2" s="1"/>
  <c r="H2018" i="2" a="1"/>
  <c r="H2018" i="2" s="1"/>
  <c r="H2019" i="2" a="1"/>
  <c r="H2019" i="2" s="1"/>
  <c r="H2020" i="2" a="1"/>
  <c r="H2020" i="2" s="1"/>
  <c r="H2021" i="2" a="1"/>
  <c r="H2021" i="2" s="1"/>
  <c r="H2022" i="2" a="1"/>
  <c r="H2022" i="2" s="1"/>
  <c r="H2023" i="2" a="1"/>
  <c r="H2023" i="2" s="1"/>
  <c r="H2024" i="2" a="1"/>
  <c r="H2024" i="2" s="1"/>
  <c r="H2025" i="2" a="1"/>
  <c r="H2025" i="2" s="1"/>
  <c r="H2026" i="2" a="1"/>
  <c r="H2026" i="2" s="1"/>
  <c r="H2027" i="2" a="1"/>
  <c r="H2027" i="2" s="1"/>
  <c r="H2028" i="2" a="1"/>
  <c r="H2028" i="2" s="1"/>
  <c r="H2029" i="2" a="1"/>
  <c r="H2029" i="2" s="1"/>
  <c r="H2030" i="2" a="1"/>
  <c r="H2030" i="2" s="1"/>
  <c r="H2031" i="2" a="1"/>
  <c r="H2031" i="2" s="1"/>
  <c r="H2032" i="2" a="1"/>
  <c r="H2032" i="2" s="1"/>
  <c r="H2033" i="2" a="1"/>
  <c r="H2033" i="2" s="1"/>
  <c r="H2034" i="2" a="1"/>
  <c r="H2034" i="2" s="1"/>
  <c r="H2035" i="2" a="1"/>
  <c r="H2035" i="2" s="1"/>
  <c r="H2036" i="2" a="1"/>
  <c r="H2036" i="2" s="1"/>
  <c r="H2037" i="2" a="1"/>
  <c r="H2037" i="2" s="1"/>
  <c r="H2038" i="2" a="1"/>
  <c r="H2038" i="2" s="1"/>
  <c r="H2039" i="2" a="1"/>
  <c r="H2039" i="2" s="1"/>
  <c r="H2040" i="2" a="1"/>
  <c r="H2040" i="2" s="1"/>
  <c r="H2041" i="2" a="1"/>
  <c r="H2041" i="2" s="1"/>
  <c r="H2042" i="2" a="1"/>
  <c r="H2042" i="2" s="1"/>
  <c r="H2043" i="2" a="1"/>
  <c r="H2043" i="2" s="1"/>
  <c r="H2044" i="2" a="1"/>
  <c r="H2044" i="2" s="1"/>
  <c r="H2045" i="2" a="1"/>
  <c r="H2045" i="2" s="1"/>
  <c r="H2046" i="2" a="1"/>
  <c r="H2046" i="2" s="1"/>
  <c r="H2047" i="2" a="1"/>
  <c r="H2047" i="2" s="1"/>
  <c r="H2048" i="2" a="1"/>
  <c r="H2048" i="2" s="1"/>
  <c r="H2049" i="2" a="1"/>
  <c r="H2049" i="2" s="1"/>
  <c r="H2050" i="2" a="1"/>
  <c r="H2050" i="2" s="1"/>
  <c r="H2051" i="2" a="1"/>
  <c r="H2051" i="2" s="1"/>
  <c r="H2052" i="2" a="1"/>
  <c r="H2052" i="2" s="1"/>
  <c r="H2053" i="2" a="1"/>
  <c r="H2053" i="2" s="1"/>
  <c r="H2054" i="2" a="1"/>
  <c r="H2054" i="2" s="1"/>
  <c r="H2055" i="2" a="1"/>
  <c r="H2055" i="2" s="1"/>
  <c r="H2056" i="2" a="1"/>
  <c r="H2056" i="2" s="1"/>
  <c r="H2057" i="2" a="1"/>
  <c r="H2057" i="2" s="1"/>
  <c r="H2058" i="2" a="1"/>
  <c r="H2058" i="2" s="1"/>
  <c r="H2059" i="2" a="1"/>
  <c r="H2059" i="2" s="1"/>
  <c r="H2060" i="2" a="1"/>
  <c r="H2060" i="2" s="1"/>
  <c r="H2061" i="2" a="1"/>
  <c r="H2061" i="2" s="1"/>
  <c r="H2062" i="2" a="1"/>
  <c r="H2062" i="2" s="1"/>
  <c r="H2063" i="2" a="1"/>
  <c r="H2063" i="2" s="1"/>
  <c r="H2064" i="2" a="1"/>
  <c r="H2064" i="2" s="1"/>
  <c r="H2065" i="2" a="1"/>
  <c r="H2065" i="2" s="1"/>
  <c r="H2066" i="2" a="1"/>
  <c r="H2066" i="2" s="1"/>
  <c r="H2067" i="2" a="1"/>
  <c r="H2067" i="2" s="1"/>
  <c r="H2068" i="2" a="1"/>
  <c r="H2068" i="2" s="1"/>
  <c r="H2069" i="2" a="1"/>
  <c r="H2069" i="2" s="1"/>
  <c r="H2070" i="2" a="1"/>
  <c r="H2070" i="2" s="1"/>
  <c r="H2071" i="2" a="1"/>
  <c r="H2071" i="2" s="1"/>
  <c r="H2072" i="2" a="1"/>
  <c r="H2072" i="2" s="1"/>
  <c r="H2073" i="2" a="1"/>
  <c r="H2073" i="2" s="1"/>
  <c r="H2074" i="2" a="1"/>
  <c r="H2074" i="2" s="1"/>
  <c r="H2075" i="2" a="1"/>
  <c r="H2075" i="2" s="1"/>
  <c r="H2076" i="2" a="1"/>
  <c r="H2076" i="2" s="1"/>
  <c r="H2077" i="2" a="1"/>
  <c r="H2077" i="2" s="1"/>
  <c r="H2078" i="2" a="1"/>
  <c r="H2078" i="2" s="1"/>
  <c r="H2079" i="2" a="1"/>
  <c r="H2079" i="2" s="1"/>
  <c r="H2080" i="2" a="1"/>
  <c r="H2080" i="2" s="1"/>
  <c r="H2081" i="2" a="1"/>
  <c r="H2081" i="2" s="1"/>
  <c r="H2082" i="2" a="1"/>
  <c r="H2082" i="2" s="1"/>
  <c r="H2083" i="2" a="1"/>
  <c r="H2083" i="2" s="1"/>
  <c r="H2084" i="2" a="1"/>
  <c r="H2084" i="2" s="1"/>
  <c r="H2085" i="2" a="1"/>
  <c r="H2085" i="2" s="1"/>
  <c r="H2086" i="2" a="1"/>
  <c r="H2086" i="2" s="1"/>
  <c r="H2087" i="2" a="1"/>
  <c r="H2087" i="2" s="1"/>
  <c r="H2088" i="2" a="1"/>
  <c r="H2088" i="2" s="1"/>
  <c r="H2089" i="2" a="1"/>
  <c r="H2089" i="2" s="1"/>
  <c r="H2090" i="2" a="1"/>
  <c r="H2090" i="2" s="1"/>
  <c r="H2091" i="2" a="1"/>
  <c r="H2091" i="2" s="1"/>
  <c r="H2092" i="2" a="1"/>
  <c r="H2092" i="2" s="1"/>
  <c r="H2093" i="2" a="1"/>
  <c r="H2093" i="2" s="1"/>
  <c r="H2094" i="2" a="1"/>
  <c r="H2094" i="2" s="1"/>
  <c r="H2095" i="2" a="1"/>
  <c r="H2095" i="2" s="1"/>
  <c r="H2096" i="2" a="1"/>
  <c r="H2096" i="2" s="1"/>
  <c r="H2097" i="2" a="1"/>
  <c r="H2097" i="2" s="1"/>
  <c r="H2098" i="2" a="1"/>
  <c r="H2098" i="2" s="1"/>
  <c r="H2099" i="2" a="1"/>
  <c r="H2099" i="2" s="1"/>
  <c r="H2100" i="2" a="1"/>
  <c r="H2100" i="2" s="1"/>
  <c r="H2101" i="2" a="1"/>
  <c r="H2101" i="2" s="1"/>
  <c r="H2102" i="2" a="1"/>
  <c r="H2102" i="2" s="1"/>
  <c r="H2103" i="2" a="1"/>
  <c r="H2103" i="2" s="1"/>
  <c r="H2104" i="2" a="1"/>
  <c r="H2104" i="2" s="1"/>
  <c r="H2105" i="2" a="1"/>
  <c r="H2105" i="2" s="1"/>
  <c r="H2106" i="2" a="1"/>
  <c r="H2106" i="2" s="1"/>
  <c r="H2107" i="2" a="1"/>
  <c r="H2107" i="2" s="1"/>
  <c r="H2108" i="2" a="1"/>
  <c r="H2108" i="2" s="1"/>
  <c r="H2109" i="2" a="1"/>
  <c r="H2109" i="2" s="1"/>
  <c r="H2110" i="2" a="1"/>
  <c r="H2110" i="2" s="1"/>
  <c r="H2111" i="2" a="1"/>
  <c r="H2111" i="2" s="1"/>
  <c r="H2112" i="2" a="1"/>
  <c r="H2112" i="2" s="1"/>
  <c r="H2113" i="2" a="1"/>
  <c r="H2113" i="2" s="1"/>
  <c r="H2114" i="2" a="1"/>
  <c r="H2114" i="2" s="1"/>
  <c r="H2115" i="2" a="1"/>
  <c r="H2115" i="2" s="1"/>
  <c r="H2116" i="2" a="1"/>
  <c r="H2116" i="2" s="1"/>
  <c r="H2117" i="2" a="1"/>
  <c r="H2117" i="2" s="1"/>
  <c r="H2118" i="2" a="1"/>
  <c r="H2118" i="2" s="1"/>
  <c r="H2119" i="2" a="1"/>
  <c r="H2119" i="2" s="1"/>
  <c r="H2120" i="2" a="1"/>
  <c r="H2120" i="2" s="1"/>
  <c r="H2121" i="2" a="1"/>
  <c r="H2121" i="2" s="1"/>
  <c r="H2122" i="2" a="1"/>
  <c r="H2122" i="2" s="1"/>
  <c r="H2123" i="2" a="1"/>
  <c r="H2123" i="2" s="1"/>
  <c r="H2124" i="2" a="1"/>
  <c r="H2124" i="2" s="1"/>
  <c r="H2125" i="2" a="1"/>
  <c r="H2125" i="2" s="1"/>
  <c r="H2126" i="2" a="1"/>
  <c r="H2126" i="2" s="1"/>
  <c r="H2127" i="2" a="1"/>
  <c r="H2127" i="2" s="1"/>
  <c r="H2128" i="2" a="1"/>
  <c r="H2128" i="2" s="1"/>
  <c r="H2129" i="2" a="1"/>
  <c r="H2129" i="2" s="1"/>
  <c r="H2130" i="2" a="1"/>
  <c r="H2130" i="2" s="1"/>
  <c r="H2131" i="2" a="1"/>
  <c r="H2131" i="2" s="1"/>
  <c r="H2132" i="2" a="1"/>
  <c r="H2132" i="2" s="1"/>
  <c r="H2133" i="2" a="1"/>
  <c r="H2133" i="2" s="1"/>
  <c r="H2134" i="2" a="1"/>
  <c r="H2134" i="2" s="1"/>
  <c r="H2135" i="2" a="1"/>
  <c r="H2135" i="2" s="1"/>
  <c r="H2136" i="2" a="1"/>
  <c r="H2136" i="2" s="1"/>
  <c r="H2137" i="2" a="1"/>
  <c r="H2137" i="2" s="1"/>
  <c r="H2138" i="2" a="1"/>
  <c r="H2138" i="2" s="1"/>
  <c r="H2139" i="2" a="1"/>
  <c r="H2139" i="2" s="1"/>
  <c r="H2140" i="2" a="1"/>
  <c r="H2140" i="2" s="1"/>
  <c r="H2141" i="2" a="1"/>
  <c r="H2141" i="2" s="1"/>
  <c r="H2142" i="2" a="1"/>
  <c r="H2142" i="2" s="1"/>
  <c r="H2143" i="2" a="1"/>
  <c r="H2143" i="2" s="1"/>
  <c r="H2144" i="2" a="1"/>
  <c r="H2144" i="2" s="1"/>
  <c r="H2145" i="2" a="1"/>
  <c r="H2145" i="2" s="1"/>
  <c r="H2146" i="2" a="1"/>
  <c r="H2146" i="2" s="1"/>
  <c r="H2147" i="2" a="1"/>
  <c r="H2147" i="2" s="1"/>
  <c r="H2148" i="2" a="1"/>
  <c r="H2148" i="2" s="1"/>
  <c r="H2149" i="2" a="1"/>
  <c r="H2149" i="2" s="1"/>
  <c r="H2150" i="2" a="1"/>
  <c r="H2150" i="2" s="1"/>
  <c r="H2151" i="2" a="1"/>
  <c r="H2151" i="2" s="1"/>
  <c r="H2152" i="2" a="1"/>
  <c r="H2152" i="2" s="1"/>
  <c r="H2153" i="2" a="1"/>
  <c r="H2153" i="2" s="1"/>
  <c r="H2154" i="2" a="1"/>
  <c r="H2154" i="2" s="1"/>
  <c r="H2155" i="2" a="1"/>
  <c r="H2155" i="2" s="1"/>
  <c r="H2156" i="2" a="1"/>
  <c r="H2156" i="2" s="1"/>
  <c r="H2157" i="2" a="1"/>
  <c r="H2157" i="2" s="1"/>
  <c r="H2158" i="2" a="1"/>
  <c r="H2158" i="2" s="1"/>
  <c r="H2159" i="2" a="1"/>
  <c r="H2159" i="2" s="1"/>
  <c r="H2160" i="2" a="1"/>
  <c r="H2160" i="2" s="1"/>
  <c r="H2161" i="2" a="1"/>
  <c r="H2161" i="2" s="1"/>
  <c r="H2162" i="2" a="1"/>
  <c r="H2162" i="2" s="1"/>
  <c r="H2163" i="2" a="1"/>
  <c r="H2163" i="2" s="1"/>
  <c r="H2164" i="2" a="1"/>
  <c r="H2164" i="2" s="1"/>
  <c r="H2165" i="2" a="1"/>
  <c r="H2165" i="2" s="1"/>
  <c r="H2166" i="2" a="1"/>
  <c r="H2166" i="2" s="1"/>
  <c r="H2167" i="2" a="1"/>
  <c r="H2167" i="2" s="1"/>
  <c r="H2168" i="2" a="1"/>
  <c r="H2168" i="2" s="1"/>
  <c r="H2169" i="2" a="1"/>
  <c r="H2169" i="2" s="1"/>
  <c r="H2170" i="2" a="1"/>
  <c r="H2170" i="2" s="1"/>
  <c r="H2171" i="2" a="1"/>
  <c r="H2171" i="2" s="1"/>
  <c r="H2172" i="2" a="1"/>
  <c r="H2172" i="2" s="1"/>
  <c r="H2173" i="2" a="1"/>
  <c r="H2173" i="2" s="1"/>
  <c r="H2174" i="2" a="1"/>
  <c r="H2174" i="2" s="1"/>
  <c r="H2175" i="2" a="1"/>
  <c r="H2175" i="2" s="1"/>
  <c r="H2176" i="2" a="1"/>
  <c r="H2176" i="2" s="1"/>
  <c r="H2177" i="2" a="1"/>
  <c r="H2177" i="2" s="1"/>
  <c r="H2178" i="2" a="1"/>
  <c r="H2178" i="2" s="1"/>
  <c r="H2179" i="2" a="1"/>
  <c r="H2179" i="2" s="1"/>
  <c r="H2180" i="2" a="1"/>
  <c r="H2180" i="2" s="1"/>
  <c r="H2181" i="2" a="1"/>
  <c r="H2181" i="2" s="1"/>
  <c r="H2182" i="2" a="1"/>
  <c r="H2182" i="2" s="1"/>
  <c r="H2183" i="2" a="1"/>
  <c r="H2183" i="2" s="1"/>
  <c r="H2184" i="2" a="1"/>
  <c r="H2184" i="2" s="1"/>
  <c r="H2185" i="2" a="1"/>
  <c r="H2185" i="2" s="1"/>
  <c r="H2186" i="2" a="1"/>
  <c r="H2186" i="2" s="1"/>
  <c r="H2187" i="2" a="1"/>
  <c r="H2187" i="2" s="1"/>
  <c r="H2188" i="2" a="1"/>
  <c r="H2188" i="2" s="1"/>
  <c r="H2189" i="2" a="1"/>
  <c r="H2189" i="2" s="1"/>
  <c r="H2190" i="2" a="1"/>
  <c r="H2190" i="2" s="1"/>
  <c r="H2191" i="2" a="1"/>
  <c r="H2191" i="2" s="1"/>
  <c r="H2192" i="2" a="1"/>
  <c r="H2192" i="2" s="1"/>
  <c r="H2193" i="2" a="1"/>
  <c r="H2193" i="2" s="1"/>
  <c r="H2194" i="2" a="1"/>
  <c r="H2194" i="2" s="1"/>
  <c r="H2195" i="2" a="1"/>
  <c r="H2195" i="2" s="1"/>
  <c r="H2196" i="2" a="1"/>
  <c r="H2196" i="2" s="1"/>
  <c r="H2197" i="2" a="1"/>
  <c r="H2197" i="2" s="1"/>
  <c r="H2198" i="2" a="1"/>
  <c r="H2198" i="2" s="1"/>
  <c r="H2199" i="2" a="1"/>
  <c r="H2199" i="2" s="1"/>
  <c r="H2200" i="2" a="1"/>
  <c r="H2200" i="2" s="1"/>
  <c r="H2201" i="2" a="1"/>
  <c r="H2201" i="2" s="1"/>
  <c r="H2202" i="2" a="1"/>
  <c r="H2202" i="2" s="1"/>
  <c r="H2203" i="2" a="1"/>
  <c r="H2203" i="2" s="1"/>
  <c r="H2204" i="2" a="1"/>
  <c r="H2204" i="2" s="1"/>
  <c r="H2205" i="2" a="1"/>
  <c r="H2205" i="2" s="1"/>
  <c r="H2206" i="2" a="1"/>
  <c r="H2206" i="2" s="1"/>
  <c r="H2207" i="2" a="1"/>
  <c r="H2207" i="2" s="1"/>
  <c r="H2208" i="2" a="1"/>
  <c r="H2208" i="2" s="1"/>
  <c r="H2209" i="2" a="1"/>
  <c r="H2209" i="2" s="1"/>
  <c r="H2210" i="2" a="1"/>
  <c r="H2210" i="2" s="1"/>
  <c r="H2211" i="2" a="1"/>
  <c r="H2211" i="2" s="1"/>
  <c r="H2212" i="2" a="1"/>
  <c r="H2212" i="2" s="1"/>
  <c r="H2213" i="2" a="1"/>
  <c r="H2213" i="2" s="1"/>
  <c r="H2214" i="2" a="1"/>
  <c r="H2214" i="2" s="1"/>
  <c r="H2215" i="2" a="1"/>
  <c r="H2215" i="2" s="1"/>
  <c r="H2216" i="2" a="1"/>
  <c r="H2216" i="2" s="1"/>
  <c r="H2217" i="2" a="1"/>
  <c r="H2217" i="2" s="1"/>
  <c r="H2218" i="2" a="1"/>
  <c r="H2218" i="2" s="1"/>
  <c r="H2219" i="2" a="1"/>
  <c r="H2219" i="2" s="1"/>
  <c r="H2220" i="2" a="1"/>
  <c r="H2220" i="2" s="1"/>
  <c r="H2221" i="2" a="1"/>
  <c r="H2221" i="2" s="1"/>
  <c r="H2222" i="2" a="1"/>
  <c r="H2222" i="2" s="1"/>
  <c r="H2223" i="2" a="1"/>
  <c r="H2223" i="2" s="1"/>
  <c r="H2224" i="2" a="1"/>
  <c r="H2224" i="2" s="1"/>
  <c r="H2225" i="2" a="1"/>
  <c r="H2225" i="2" s="1"/>
  <c r="H2226" i="2" a="1"/>
  <c r="H2226" i="2" s="1"/>
  <c r="H2227" i="2" a="1"/>
  <c r="H2227" i="2" s="1"/>
  <c r="H2228" i="2" a="1"/>
  <c r="H2228" i="2" s="1"/>
  <c r="H2229" i="2" a="1"/>
  <c r="H2229" i="2" s="1"/>
  <c r="H2230" i="2" a="1"/>
  <c r="H2230" i="2" s="1"/>
  <c r="H2231" i="2" a="1"/>
  <c r="H2231" i="2" s="1"/>
  <c r="H2232" i="2" a="1"/>
  <c r="H2232" i="2" s="1"/>
  <c r="H2233" i="2" a="1"/>
  <c r="H2233" i="2" s="1"/>
  <c r="H2234" i="2" a="1"/>
  <c r="H2234" i="2" s="1"/>
  <c r="H2235" i="2" a="1"/>
  <c r="H2235" i="2" s="1"/>
  <c r="H2236" i="2" a="1"/>
  <c r="H2236" i="2" s="1"/>
  <c r="H2237" i="2" a="1"/>
  <c r="H2237" i="2" s="1"/>
  <c r="H2238" i="2" a="1"/>
  <c r="H2238" i="2" s="1"/>
  <c r="H2239" i="2" a="1"/>
  <c r="H2239" i="2" s="1"/>
  <c r="H2240" i="2" a="1"/>
  <c r="H2240" i="2" s="1"/>
  <c r="H2241" i="2" a="1"/>
  <c r="H2241" i="2" s="1"/>
  <c r="E5" i="24"/>
  <c r="C37" i="19"/>
  <c r="E23" i="19"/>
  <c r="F5" i="24"/>
  <c r="C5" i="24"/>
  <c r="A5" i="24"/>
  <c r="D5" i="24"/>
  <c r="B5" i="24"/>
  <c r="G2243" i="2" l="1"/>
  <c r="G2244" i="2" s="1" a="1"/>
  <c r="G2244" i="2" s="1"/>
  <c r="H2" i="2" a="1"/>
  <c r="H2" i="2" s="1"/>
  <c r="H2243" i="2"/>
  <c r="H2244" i="2" s="1" a="1"/>
  <c r="H2244" i="2" s="1"/>
  <c r="K2243" i="2"/>
  <c r="K2244" i="2" s="1" a="1"/>
  <c r="K2244" i="2" s="1"/>
  <c r="I2243" i="2"/>
  <c r="I2244" i="2" s="1" a="1"/>
  <c r="I2244" i="2" s="1"/>
  <c r="L2243" i="2"/>
  <c r="L2244" i="2" s="1" a="1"/>
  <c r="L2244" i="2" s="1"/>
  <c r="J2243" i="2"/>
  <c r="J2244" i="2" s="1" a="1"/>
  <c r="J2244" i="2" s="1"/>
  <c r="B2244" i="16"/>
  <c r="V2" i="2"/>
  <c r="V3" i="2"/>
  <c r="V4" i="2"/>
  <c r="V5"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E24" i="19"/>
  <c r="C9" i="13"/>
  <c r="C2285" i="19"/>
  <c r="B9" i="13"/>
  <c r="B27" i="13"/>
  <c r="B47" i="13"/>
  <c r="M2243" i="2" l="1"/>
  <c r="M2244" i="2" s="1" a="1"/>
  <c r="M2244" i="2" s="1"/>
  <c r="C2" i="2"/>
  <c r="D2" i="2" s="1" a="1"/>
  <c r="D2" i="2" s="1"/>
  <c r="AM2242" i="2"/>
  <c r="AE2243" i="2"/>
  <c r="AE2244" i="2" s="1" a="1"/>
  <c r="AE2244" i="2" s="1"/>
  <c r="AF2243" i="2"/>
  <c r="AF2244" i="2" s="1" a="1"/>
  <c r="AF2244" i="2" s="1"/>
  <c r="AA2243" i="2"/>
  <c r="AA2244" i="2" s="1" a="1"/>
  <c r="AA2244" i="2" s="1"/>
  <c r="AB2243" i="2"/>
  <c r="AB2244" i="2" s="1" a="1"/>
  <c r="AB2244" i="2" s="1"/>
  <c r="AD2243" i="2"/>
  <c r="AD2244" i="2" s="1" a="1"/>
  <c r="AD2244" i="2" s="1"/>
  <c r="O2242" i="6"/>
  <c r="S4" i="6"/>
  <c r="R4" i="6"/>
  <c r="AN2242" i="2"/>
  <c r="B2242" i="4"/>
  <c r="A2241" i="4"/>
  <c r="A2240" i="4"/>
  <c r="A2239" i="4"/>
  <c r="A2238" i="4"/>
  <c r="A2237" i="4"/>
  <c r="A2236" i="4"/>
  <c r="A2235" i="4"/>
  <c r="A2234" i="4"/>
  <c r="A2233" i="4"/>
  <c r="A2232" i="4"/>
  <c r="A2231" i="4"/>
  <c r="A2230" i="4"/>
  <c r="A2229" i="4"/>
  <c r="A2228" i="4"/>
  <c r="A2227" i="4"/>
  <c r="A2226" i="4"/>
  <c r="A2225" i="4"/>
  <c r="A2224" i="4"/>
  <c r="A2223" i="4"/>
  <c r="A2222" i="4"/>
  <c r="A2221" i="4"/>
  <c r="A2220" i="4"/>
  <c r="A2219" i="4"/>
  <c r="A2218" i="4"/>
  <c r="A2217" i="4"/>
  <c r="A2216" i="4"/>
  <c r="A2215" i="4"/>
  <c r="A2214" i="4"/>
  <c r="A2213" i="4"/>
  <c r="A2212" i="4"/>
  <c r="A2211" i="4"/>
  <c r="A2210" i="4"/>
  <c r="A2209" i="4"/>
  <c r="A2208" i="4"/>
  <c r="A2207" i="4"/>
  <c r="A2206" i="4"/>
  <c r="A2205" i="4"/>
  <c r="A2204" i="4"/>
  <c r="A2203" i="4"/>
  <c r="A2202" i="4"/>
  <c r="A2201" i="4"/>
  <c r="A2200" i="4"/>
  <c r="A2199" i="4"/>
  <c r="A2198" i="4"/>
  <c r="A2197" i="4"/>
  <c r="A2196" i="4"/>
  <c r="A2195" i="4"/>
  <c r="A2194" i="4"/>
  <c r="A2193" i="4"/>
  <c r="A2192" i="4"/>
  <c r="A2191" i="4"/>
  <c r="A2190" i="4"/>
  <c r="A2189" i="4"/>
  <c r="A2188" i="4"/>
  <c r="A2187" i="4"/>
  <c r="A2186" i="4"/>
  <c r="A2185" i="4"/>
  <c r="A2184" i="4"/>
  <c r="A2183" i="4"/>
  <c r="A2182" i="4"/>
  <c r="A2181" i="4"/>
  <c r="A2180" i="4"/>
  <c r="A2179" i="4"/>
  <c r="A2178" i="4"/>
  <c r="A2177" i="4"/>
  <c r="A2176" i="4"/>
  <c r="A2175" i="4"/>
  <c r="A2174" i="4"/>
  <c r="A2173" i="4"/>
  <c r="A2172" i="4"/>
  <c r="A2171" i="4"/>
  <c r="A2170" i="4"/>
  <c r="A2169" i="4"/>
  <c r="A2168" i="4"/>
  <c r="A2167" i="4"/>
  <c r="A2166" i="4"/>
  <c r="A2165" i="4"/>
  <c r="A2164" i="4"/>
  <c r="A2163" i="4"/>
  <c r="A2162" i="4"/>
  <c r="A2161" i="4"/>
  <c r="A2160" i="4"/>
  <c r="A2159" i="4"/>
  <c r="A2158" i="4"/>
  <c r="A2157" i="4"/>
  <c r="A2156" i="4"/>
  <c r="A2155" i="4"/>
  <c r="A2154" i="4"/>
  <c r="A2153" i="4"/>
  <c r="A2152" i="4"/>
  <c r="A2151" i="4"/>
  <c r="A2150" i="4"/>
  <c r="A2149" i="4"/>
  <c r="A2148" i="4"/>
  <c r="A2147" i="4"/>
  <c r="A2146" i="4"/>
  <c r="A2145" i="4"/>
  <c r="A2144" i="4"/>
  <c r="A2143" i="4"/>
  <c r="A2142" i="4"/>
  <c r="A2141" i="4"/>
  <c r="A2140" i="4"/>
  <c r="A2139" i="4"/>
  <c r="A2138" i="4"/>
  <c r="A2137" i="4"/>
  <c r="A2136" i="4"/>
  <c r="A2135" i="4"/>
  <c r="A2134" i="4"/>
  <c r="A2133" i="4"/>
  <c r="A2132" i="4"/>
  <c r="A2131" i="4"/>
  <c r="A2130" i="4"/>
  <c r="A2129" i="4"/>
  <c r="A2128" i="4"/>
  <c r="A2127" i="4"/>
  <c r="A2126" i="4"/>
  <c r="A2125" i="4"/>
  <c r="A2124" i="4"/>
  <c r="A2123" i="4"/>
  <c r="A2122" i="4"/>
  <c r="A2121" i="4"/>
  <c r="A2120" i="4"/>
  <c r="A2119" i="4"/>
  <c r="A2118" i="4"/>
  <c r="A2117" i="4"/>
  <c r="A2116" i="4"/>
  <c r="A2115" i="4"/>
  <c r="A2114" i="4"/>
  <c r="A2113" i="4"/>
  <c r="A2112" i="4"/>
  <c r="A2111" i="4"/>
  <c r="A2110" i="4"/>
  <c r="A2109" i="4"/>
  <c r="A2108" i="4"/>
  <c r="A2107" i="4"/>
  <c r="A2106" i="4"/>
  <c r="A2105" i="4"/>
  <c r="A2104" i="4"/>
  <c r="A2103" i="4"/>
  <c r="A2102" i="4"/>
  <c r="A2101" i="4"/>
  <c r="A2100" i="4"/>
  <c r="A2099" i="4"/>
  <c r="A2098" i="4"/>
  <c r="A2097" i="4"/>
  <c r="A2096" i="4"/>
  <c r="A2095" i="4"/>
  <c r="A2094" i="4"/>
  <c r="A2093" i="4"/>
  <c r="A2092" i="4"/>
  <c r="A2091" i="4"/>
  <c r="A2090" i="4"/>
  <c r="A2089" i="4"/>
  <c r="A2088" i="4"/>
  <c r="A2087" i="4"/>
  <c r="A2086" i="4"/>
  <c r="A2085" i="4"/>
  <c r="A2084" i="4"/>
  <c r="A2083" i="4"/>
  <c r="A2082" i="4"/>
  <c r="A2081" i="4"/>
  <c r="A2080" i="4"/>
  <c r="A2079" i="4"/>
  <c r="A2078" i="4"/>
  <c r="A2077" i="4"/>
  <c r="A2076" i="4"/>
  <c r="A2075" i="4"/>
  <c r="A2074" i="4"/>
  <c r="A2073" i="4"/>
  <c r="A2072" i="4"/>
  <c r="A2071" i="4"/>
  <c r="A2070" i="4"/>
  <c r="A2069" i="4"/>
  <c r="A2068" i="4"/>
  <c r="A2067" i="4"/>
  <c r="A2066" i="4"/>
  <c r="A2065" i="4"/>
  <c r="A2064" i="4"/>
  <c r="A2063" i="4"/>
  <c r="A2062" i="4"/>
  <c r="A2061" i="4"/>
  <c r="A2060" i="4"/>
  <c r="A2059" i="4"/>
  <c r="A2058" i="4"/>
  <c r="A2057" i="4"/>
  <c r="A2056" i="4"/>
  <c r="A2055" i="4"/>
  <c r="A2054" i="4"/>
  <c r="A2053" i="4"/>
  <c r="A2052" i="4"/>
  <c r="A2051" i="4"/>
  <c r="A2050" i="4"/>
  <c r="A2049" i="4"/>
  <c r="A2048" i="4"/>
  <c r="A2047" i="4"/>
  <c r="A2046" i="4"/>
  <c r="A2045" i="4"/>
  <c r="A2044" i="4"/>
  <c r="A2043" i="4"/>
  <c r="A2042" i="4"/>
  <c r="A2041" i="4"/>
  <c r="A2040" i="4"/>
  <c r="A2039" i="4"/>
  <c r="A2038" i="4"/>
  <c r="A2037" i="4"/>
  <c r="A2036" i="4"/>
  <c r="A2035" i="4"/>
  <c r="A2034" i="4"/>
  <c r="A2033" i="4"/>
  <c r="A2032" i="4"/>
  <c r="A2031" i="4"/>
  <c r="A2030" i="4"/>
  <c r="A2029" i="4"/>
  <c r="A2028" i="4"/>
  <c r="A2027" i="4"/>
  <c r="A2026" i="4"/>
  <c r="A2025" i="4"/>
  <c r="A2024" i="4"/>
  <c r="A2023" i="4"/>
  <c r="A2022" i="4"/>
  <c r="A2021" i="4"/>
  <c r="A2020" i="4"/>
  <c r="A2019" i="4"/>
  <c r="A2018" i="4"/>
  <c r="A2017" i="4"/>
  <c r="A2016" i="4"/>
  <c r="A2015" i="4"/>
  <c r="A2014" i="4"/>
  <c r="A2013" i="4"/>
  <c r="A2012" i="4"/>
  <c r="A2011" i="4"/>
  <c r="A2010" i="4"/>
  <c r="A2009" i="4"/>
  <c r="A2008" i="4"/>
  <c r="A2007" i="4"/>
  <c r="A2006" i="4"/>
  <c r="A2005" i="4"/>
  <c r="A2004" i="4"/>
  <c r="A2003" i="4"/>
  <c r="A2002" i="4"/>
  <c r="A2001" i="4"/>
  <c r="A2000" i="4"/>
  <c r="A1999" i="4"/>
  <c r="A1998" i="4"/>
  <c r="A1997" i="4"/>
  <c r="A1996" i="4"/>
  <c r="A1995" i="4"/>
  <c r="A1994" i="4"/>
  <c r="A1993" i="4"/>
  <c r="A1992" i="4"/>
  <c r="A1991" i="4"/>
  <c r="A1990" i="4"/>
  <c r="A1989" i="4"/>
  <c r="A1988" i="4"/>
  <c r="A1987" i="4"/>
  <c r="A1986" i="4"/>
  <c r="A1985" i="4"/>
  <c r="A1984" i="4"/>
  <c r="A1983" i="4"/>
  <c r="A1982" i="4"/>
  <c r="A1981" i="4"/>
  <c r="A1980" i="4"/>
  <c r="A1979" i="4"/>
  <c r="A1978" i="4"/>
  <c r="A1977" i="4"/>
  <c r="A1976" i="4"/>
  <c r="A1975" i="4"/>
  <c r="A1974" i="4"/>
  <c r="A1973" i="4"/>
  <c r="A1972" i="4"/>
  <c r="A1971" i="4"/>
  <c r="A1970" i="4"/>
  <c r="A1969" i="4"/>
  <c r="A1968" i="4"/>
  <c r="A1967" i="4"/>
  <c r="A1966" i="4"/>
  <c r="A1965" i="4"/>
  <c r="A1964" i="4"/>
  <c r="A1963" i="4"/>
  <c r="A1962" i="4"/>
  <c r="A1961" i="4"/>
  <c r="A1960" i="4"/>
  <c r="A1959" i="4"/>
  <c r="A1958" i="4"/>
  <c r="A1957" i="4"/>
  <c r="A1956" i="4"/>
  <c r="A1955" i="4"/>
  <c r="A1954" i="4"/>
  <c r="A1953" i="4"/>
  <c r="A1952" i="4"/>
  <c r="A1951" i="4"/>
  <c r="A1950" i="4"/>
  <c r="A1949" i="4"/>
  <c r="A1948" i="4"/>
  <c r="A1947" i="4"/>
  <c r="A1946" i="4"/>
  <c r="A1945" i="4"/>
  <c r="A1944" i="4"/>
  <c r="A1943" i="4"/>
  <c r="A1942" i="4"/>
  <c r="A1941" i="4"/>
  <c r="A1940" i="4"/>
  <c r="A1939" i="4"/>
  <c r="A1938" i="4"/>
  <c r="A1937" i="4"/>
  <c r="A1936" i="4"/>
  <c r="A1935" i="4"/>
  <c r="A1934" i="4"/>
  <c r="A1933" i="4"/>
  <c r="A1932" i="4"/>
  <c r="A1931" i="4"/>
  <c r="A1930" i="4"/>
  <c r="A1929" i="4"/>
  <c r="A1928" i="4"/>
  <c r="A1927" i="4"/>
  <c r="A1926" i="4"/>
  <c r="A1925" i="4"/>
  <c r="A1924" i="4"/>
  <c r="A1923" i="4"/>
  <c r="A1922" i="4"/>
  <c r="A1921" i="4"/>
  <c r="A1920" i="4"/>
  <c r="A1919" i="4"/>
  <c r="A1918" i="4"/>
  <c r="A1917" i="4"/>
  <c r="A1916" i="4"/>
  <c r="A1915" i="4"/>
  <c r="A1914" i="4"/>
  <c r="A1913" i="4"/>
  <c r="A1912" i="4"/>
  <c r="A1911" i="4"/>
  <c r="A1910" i="4"/>
  <c r="A1909" i="4"/>
  <c r="A1908" i="4"/>
  <c r="A1907" i="4"/>
  <c r="A1906" i="4"/>
  <c r="A1905" i="4"/>
  <c r="A1904" i="4"/>
  <c r="A1903" i="4"/>
  <c r="A1902" i="4"/>
  <c r="A1901" i="4"/>
  <c r="A1900" i="4"/>
  <c r="A1899" i="4"/>
  <c r="A1898" i="4"/>
  <c r="A1897" i="4"/>
  <c r="A1896" i="4"/>
  <c r="A1895" i="4"/>
  <c r="A1894" i="4"/>
  <c r="A1893" i="4"/>
  <c r="A1892" i="4"/>
  <c r="A1891" i="4"/>
  <c r="A1890" i="4"/>
  <c r="A1889" i="4"/>
  <c r="A1888" i="4"/>
  <c r="A1887" i="4"/>
  <c r="A1886" i="4"/>
  <c r="A1885" i="4"/>
  <c r="A1884" i="4"/>
  <c r="A1883" i="4"/>
  <c r="A1882" i="4"/>
  <c r="A1881" i="4"/>
  <c r="A1880" i="4"/>
  <c r="A1879" i="4"/>
  <c r="A1878" i="4"/>
  <c r="A1877" i="4"/>
  <c r="A1876" i="4"/>
  <c r="A1875" i="4"/>
  <c r="A1874" i="4"/>
  <c r="A1873" i="4"/>
  <c r="A1872" i="4"/>
  <c r="A1871" i="4"/>
  <c r="A1870" i="4"/>
  <c r="A1869" i="4"/>
  <c r="A1868" i="4"/>
  <c r="A1867" i="4"/>
  <c r="A1866" i="4"/>
  <c r="A1865" i="4"/>
  <c r="A1864" i="4"/>
  <c r="A1863" i="4"/>
  <c r="A1862" i="4"/>
  <c r="A1861" i="4"/>
  <c r="A1860" i="4"/>
  <c r="A1859" i="4"/>
  <c r="A1858" i="4"/>
  <c r="A1857" i="4"/>
  <c r="A1856" i="4"/>
  <c r="A1855" i="4"/>
  <c r="A1854" i="4"/>
  <c r="A1853" i="4"/>
  <c r="A1852" i="4"/>
  <c r="A1851" i="4"/>
  <c r="A1850" i="4"/>
  <c r="A1849" i="4"/>
  <c r="A1848" i="4"/>
  <c r="A1847" i="4"/>
  <c r="A1846" i="4"/>
  <c r="A1845" i="4"/>
  <c r="A1844" i="4"/>
  <c r="A1843" i="4"/>
  <c r="A1842" i="4"/>
  <c r="A1841" i="4"/>
  <c r="A1840" i="4"/>
  <c r="A1839" i="4"/>
  <c r="A1838" i="4"/>
  <c r="A1837" i="4"/>
  <c r="A1836" i="4"/>
  <c r="A1835" i="4"/>
  <c r="A1834" i="4"/>
  <c r="A1833" i="4"/>
  <c r="A1832" i="4"/>
  <c r="A1831" i="4"/>
  <c r="A1830" i="4"/>
  <c r="A1829" i="4"/>
  <c r="A1828" i="4"/>
  <c r="A1827" i="4"/>
  <c r="A1826" i="4"/>
  <c r="A1825" i="4"/>
  <c r="A1824" i="4"/>
  <c r="A1823" i="4"/>
  <c r="A1822" i="4"/>
  <c r="A1821" i="4"/>
  <c r="A1820" i="4"/>
  <c r="A1819" i="4"/>
  <c r="A1818" i="4"/>
  <c r="A1817" i="4"/>
  <c r="A1816" i="4"/>
  <c r="A1815" i="4"/>
  <c r="A1814" i="4"/>
  <c r="A1813" i="4"/>
  <c r="A1812" i="4"/>
  <c r="A1811" i="4"/>
  <c r="A1810" i="4"/>
  <c r="A1809" i="4"/>
  <c r="A1808" i="4"/>
  <c r="A1807" i="4"/>
  <c r="A1806" i="4"/>
  <c r="A1805" i="4"/>
  <c r="A1804" i="4"/>
  <c r="A1803" i="4"/>
  <c r="A1802" i="4"/>
  <c r="A1801" i="4"/>
  <c r="A1800" i="4"/>
  <c r="A1799" i="4"/>
  <c r="A1798" i="4"/>
  <c r="A1797" i="4"/>
  <c r="A1796" i="4"/>
  <c r="A1795" i="4"/>
  <c r="A1794" i="4"/>
  <c r="A1793" i="4"/>
  <c r="A1792" i="4"/>
  <c r="A1791" i="4"/>
  <c r="A1790" i="4"/>
  <c r="A1789" i="4"/>
  <c r="A1788" i="4"/>
  <c r="A1787" i="4"/>
  <c r="A1786" i="4"/>
  <c r="A1785" i="4"/>
  <c r="A1784" i="4"/>
  <c r="A1783" i="4"/>
  <c r="A1782" i="4"/>
  <c r="A1781" i="4"/>
  <c r="A1780" i="4"/>
  <c r="A1779" i="4"/>
  <c r="A1778" i="4"/>
  <c r="A1777" i="4"/>
  <c r="A1776" i="4"/>
  <c r="A1775" i="4"/>
  <c r="A1774" i="4"/>
  <c r="A1773" i="4"/>
  <c r="A1772" i="4"/>
  <c r="A1771" i="4"/>
  <c r="A1770" i="4"/>
  <c r="A1769" i="4"/>
  <c r="A1768" i="4"/>
  <c r="A1767" i="4"/>
  <c r="A1766" i="4"/>
  <c r="A1765" i="4"/>
  <c r="A1764" i="4"/>
  <c r="A1763" i="4"/>
  <c r="A1762" i="4"/>
  <c r="A1761" i="4"/>
  <c r="A1760" i="4"/>
  <c r="A1759" i="4"/>
  <c r="A1758" i="4"/>
  <c r="A1757" i="4"/>
  <c r="A1756" i="4"/>
  <c r="A1755" i="4"/>
  <c r="A1754" i="4"/>
  <c r="A1753" i="4"/>
  <c r="A1752" i="4"/>
  <c r="A1751" i="4"/>
  <c r="A1750" i="4"/>
  <c r="A1749" i="4"/>
  <c r="A1748" i="4"/>
  <c r="A1747" i="4"/>
  <c r="A1746" i="4"/>
  <c r="A1745" i="4"/>
  <c r="A1744" i="4"/>
  <c r="A1743" i="4"/>
  <c r="A1742" i="4"/>
  <c r="A1741" i="4"/>
  <c r="A1740" i="4"/>
  <c r="A1739" i="4"/>
  <c r="A1738" i="4"/>
  <c r="A1737" i="4"/>
  <c r="A1736" i="4"/>
  <c r="A1735" i="4"/>
  <c r="A1734" i="4"/>
  <c r="A1733" i="4"/>
  <c r="A1732" i="4"/>
  <c r="A1731" i="4"/>
  <c r="A1730" i="4"/>
  <c r="A1729" i="4"/>
  <c r="A1728" i="4"/>
  <c r="A1727" i="4"/>
  <c r="A1726" i="4"/>
  <c r="A1725" i="4"/>
  <c r="A1724" i="4"/>
  <c r="A1723" i="4"/>
  <c r="A1722" i="4"/>
  <c r="A1721" i="4"/>
  <c r="A1720" i="4"/>
  <c r="A1719" i="4"/>
  <c r="A1718" i="4"/>
  <c r="A1717" i="4"/>
  <c r="A1716" i="4"/>
  <c r="A1715" i="4"/>
  <c r="A1714" i="4"/>
  <c r="A1713" i="4"/>
  <c r="A1712" i="4"/>
  <c r="A1711" i="4"/>
  <c r="A1710" i="4"/>
  <c r="A1709" i="4"/>
  <c r="A1708" i="4"/>
  <c r="A1707" i="4"/>
  <c r="A1706" i="4"/>
  <c r="A1705" i="4"/>
  <c r="A1704" i="4"/>
  <c r="A1703" i="4"/>
  <c r="A1702" i="4"/>
  <c r="A1701" i="4"/>
  <c r="A1700" i="4"/>
  <c r="A1699" i="4"/>
  <c r="A1698" i="4"/>
  <c r="A1697" i="4"/>
  <c r="A1696" i="4"/>
  <c r="A1695" i="4"/>
  <c r="A1694" i="4"/>
  <c r="A1693" i="4"/>
  <c r="A1692" i="4"/>
  <c r="A1691" i="4"/>
  <c r="A1690" i="4"/>
  <c r="A1689" i="4"/>
  <c r="A1688" i="4"/>
  <c r="A1687" i="4"/>
  <c r="A1686" i="4"/>
  <c r="A1685" i="4"/>
  <c r="A1684" i="4"/>
  <c r="A1683" i="4"/>
  <c r="A1682" i="4"/>
  <c r="A1681" i="4"/>
  <c r="A1680" i="4"/>
  <c r="A1679" i="4"/>
  <c r="A1678" i="4"/>
  <c r="A1677" i="4"/>
  <c r="A1676" i="4"/>
  <c r="A1675" i="4"/>
  <c r="A1674" i="4"/>
  <c r="A1673" i="4"/>
  <c r="A1672" i="4"/>
  <c r="A1671" i="4"/>
  <c r="A1670" i="4"/>
  <c r="A1669" i="4"/>
  <c r="A1668" i="4"/>
  <c r="A1667" i="4"/>
  <c r="A1666" i="4"/>
  <c r="A1665" i="4"/>
  <c r="A1664" i="4"/>
  <c r="A1663" i="4"/>
  <c r="A1662" i="4"/>
  <c r="A1661" i="4"/>
  <c r="A1660" i="4"/>
  <c r="A1659" i="4"/>
  <c r="A1658" i="4"/>
  <c r="A1657" i="4"/>
  <c r="A1656" i="4"/>
  <c r="A1655" i="4"/>
  <c r="A1654" i="4"/>
  <c r="A1653" i="4"/>
  <c r="A1652" i="4"/>
  <c r="A1651" i="4"/>
  <c r="A1650" i="4"/>
  <c r="A1649" i="4"/>
  <c r="A1648" i="4"/>
  <c r="A1647" i="4"/>
  <c r="A1646" i="4"/>
  <c r="A1645" i="4"/>
  <c r="A1644" i="4"/>
  <c r="A1643" i="4"/>
  <c r="A1642" i="4"/>
  <c r="A1641" i="4"/>
  <c r="A1640" i="4"/>
  <c r="A1639" i="4"/>
  <c r="A1638" i="4"/>
  <c r="A1637" i="4"/>
  <c r="A1636" i="4"/>
  <c r="A1635" i="4"/>
  <c r="A1634" i="4"/>
  <c r="A1633" i="4"/>
  <c r="A1632" i="4"/>
  <c r="A1631" i="4"/>
  <c r="A1630" i="4"/>
  <c r="A1629" i="4"/>
  <c r="A1628" i="4"/>
  <c r="A1627" i="4"/>
  <c r="A1626" i="4"/>
  <c r="A1625" i="4"/>
  <c r="A1624" i="4"/>
  <c r="A1623" i="4"/>
  <c r="A1622" i="4"/>
  <c r="A1621" i="4"/>
  <c r="A1620" i="4"/>
  <c r="A1619" i="4"/>
  <c r="A1618" i="4"/>
  <c r="A1617" i="4"/>
  <c r="A1616" i="4"/>
  <c r="A1615" i="4"/>
  <c r="A1614" i="4"/>
  <c r="A1613" i="4"/>
  <c r="A1612" i="4"/>
  <c r="A1611" i="4"/>
  <c r="A1610" i="4"/>
  <c r="A1609" i="4"/>
  <c r="A1608" i="4"/>
  <c r="A1607" i="4"/>
  <c r="A1606" i="4"/>
  <c r="A1605" i="4"/>
  <c r="A1604" i="4"/>
  <c r="A1603" i="4"/>
  <c r="A1602" i="4"/>
  <c r="A1601" i="4"/>
  <c r="A1600" i="4"/>
  <c r="A1599" i="4"/>
  <c r="A1598" i="4"/>
  <c r="A1597" i="4"/>
  <c r="A1596" i="4"/>
  <c r="A1595" i="4"/>
  <c r="A1594" i="4"/>
  <c r="A1593" i="4"/>
  <c r="A1592" i="4"/>
  <c r="A1591" i="4"/>
  <c r="A1590" i="4"/>
  <c r="A1589" i="4"/>
  <c r="A1588" i="4"/>
  <c r="A1587" i="4"/>
  <c r="A1586" i="4"/>
  <c r="A1585" i="4"/>
  <c r="A1584" i="4"/>
  <c r="A1583" i="4"/>
  <c r="A1582" i="4"/>
  <c r="A1581" i="4"/>
  <c r="A1580" i="4"/>
  <c r="A1579" i="4"/>
  <c r="A1578" i="4"/>
  <c r="A1577" i="4"/>
  <c r="A1576" i="4"/>
  <c r="A1575" i="4"/>
  <c r="A1574" i="4"/>
  <c r="A1573" i="4"/>
  <c r="A1572" i="4"/>
  <c r="A1571" i="4"/>
  <c r="A1570" i="4"/>
  <c r="A1569" i="4"/>
  <c r="A1568" i="4"/>
  <c r="A1567" i="4"/>
  <c r="A1566" i="4"/>
  <c r="A1565" i="4"/>
  <c r="A1564" i="4"/>
  <c r="A1563" i="4"/>
  <c r="A1562" i="4"/>
  <c r="A1561" i="4"/>
  <c r="A1560" i="4"/>
  <c r="A1559" i="4"/>
  <c r="A1558" i="4"/>
  <c r="A1557" i="4"/>
  <c r="A1556" i="4"/>
  <c r="A1555" i="4"/>
  <c r="A1554" i="4"/>
  <c r="A1553" i="4"/>
  <c r="A1552" i="4"/>
  <c r="A1551" i="4"/>
  <c r="A1550" i="4"/>
  <c r="A1549" i="4"/>
  <c r="A1548" i="4"/>
  <c r="A1547" i="4"/>
  <c r="A1546" i="4"/>
  <c r="A1545" i="4"/>
  <c r="A1544" i="4"/>
  <c r="A1543" i="4"/>
  <c r="A1542" i="4"/>
  <c r="A1541" i="4"/>
  <c r="A1540" i="4"/>
  <c r="A1539" i="4"/>
  <c r="A1538" i="4"/>
  <c r="A1537" i="4"/>
  <c r="A1536" i="4"/>
  <c r="A1535" i="4"/>
  <c r="A1534" i="4"/>
  <c r="A1533" i="4"/>
  <c r="A1532" i="4"/>
  <c r="A1531" i="4"/>
  <c r="A1530" i="4"/>
  <c r="A1529" i="4"/>
  <c r="A1528" i="4"/>
  <c r="A1527" i="4"/>
  <c r="A1526" i="4"/>
  <c r="A1525" i="4"/>
  <c r="A1524" i="4"/>
  <c r="A1523" i="4"/>
  <c r="A1522" i="4"/>
  <c r="A1521" i="4"/>
  <c r="A1520" i="4"/>
  <c r="A1519" i="4"/>
  <c r="A1518" i="4"/>
  <c r="A1517" i="4"/>
  <c r="A1516" i="4"/>
  <c r="A1515" i="4"/>
  <c r="A1514" i="4"/>
  <c r="A1513" i="4"/>
  <c r="A1512" i="4"/>
  <c r="A1511" i="4"/>
  <c r="A1510" i="4"/>
  <c r="A1509" i="4"/>
  <c r="A1508" i="4"/>
  <c r="A1507" i="4"/>
  <c r="A1506" i="4"/>
  <c r="A1505" i="4"/>
  <c r="A1504" i="4"/>
  <c r="A1503" i="4"/>
  <c r="A1502" i="4"/>
  <c r="A1501" i="4"/>
  <c r="A1500" i="4"/>
  <c r="A1499" i="4"/>
  <c r="A1498" i="4"/>
  <c r="A1497" i="4"/>
  <c r="A1496" i="4"/>
  <c r="A1495" i="4"/>
  <c r="A1494" i="4"/>
  <c r="A1493" i="4"/>
  <c r="A1492" i="4"/>
  <c r="A1491" i="4"/>
  <c r="A1490" i="4"/>
  <c r="A1489" i="4"/>
  <c r="A1488" i="4"/>
  <c r="A1487" i="4"/>
  <c r="A1486" i="4"/>
  <c r="A1485" i="4"/>
  <c r="A1484" i="4"/>
  <c r="A1483" i="4"/>
  <c r="A1482" i="4"/>
  <c r="A1481" i="4"/>
  <c r="A1480" i="4"/>
  <c r="A1479" i="4"/>
  <c r="A1478" i="4"/>
  <c r="A1477" i="4"/>
  <c r="A1476" i="4"/>
  <c r="A1475" i="4"/>
  <c r="A1474" i="4"/>
  <c r="A1473" i="4"/>
  <c r="A1472" i="4"/>
  <c r="A1471" i="4"/>
  <c r="A1470" i="4"/>
  <c r="A1469" i="4"/>
  <c r="A1468" i="4"/>
  <c r="A1467" i="4"/>
  <c r="A1466" i="4"/>
  <c r="A1465" i="4"/>
  <c r="A1464" i="4"/>
  <c r="A1463" i="4"/>
  <c r="A1462" i="4"/>
  <c r="A1461" i="4"/>
  <c r="A1460" i="4"/>
  <c r="A1459" i="4"/>
  <c r="A1458" i="4"/>
  <c r="A1457" i="4"/>
  <c r="A1456" i="4"/>
  <c r="A1455" i="4"/>
  <c r="A1454" i="4"/>
  <c r="A1453" i="4"/>
  <c r="A1452" i="4"/>
  <c r="A1451" i="4"/>
  <c r="A1450" i="4"/>
  <c r="A1449" i="4"/>
  <c r="A1448" i="4"/>
  <c r="A1447" i="4"/>
  <c r="A1446" i="4"/>
  <c r="A1445" i="4"/>
  <c r="A1444" i="4"/>
  <c r="A1443" i="4"/>
  <c r="A1442" i="4"/>
  <c r="A1441" i="4"/>
  <c r="A1440" i="4"/>
  <c r="A1439" i="4"/>
  <c r="A1438" i="4"/>
  <c r="A1437" i="4"/>
  <c r="A1436" i="4"/>
  <c r="A1435" i="4"/>
  <c r="A1434" i="4"/>
  <c r="A1433" i="4"/>
  <c r="A1432" i="4"/>
  <c r="A1431" i="4"/>
  <c r="A1430" i="4"/>
  <c r="A1429" i="4"/>
  <c r="A1428" i="4"/>
  <c r="A1427" i="4"/>
  <c r="A1426" i="4"/>
  <c r="A1425" i="4"/>
  <c r="A1424" i="4"/>
  <c r="A1423" i="4"/>
  <c r="A1422" i="4"/>
  <c r="A1421" i="4"/>
  <c r="A1420" i="4"/>
  <c r="A1419" i="4"/>
  <c r="A1418" i="4"/>
  <c r="A1417" i="4"/>
  <c r="A1416" i="4"/>
  <c r="A1415" i="4"/>
  <c r="A1414" i="4"/>
  <c r="A1413" i="4"/>
  <c r="A1412" i="4"/>
  <c r="A1411" i="4"/>
  <c r="A1410" i="4"/>
  <c r="A1409" i="4"/>
  <c r="A1408" i="4"/>
  <c r="A1407" i="4"/>
  <c r="A1406" i="4"/>
  <c r="A1405" i="4"/>
  <c r="A1404" i="4"/>
  <c r="A1403" i="4"/>
  <c r="A1402" i="4"/>
  <c r="A1401" i="4"/>
  <c r="A1400" i="4"/>
  <c r="A1399" i="4"/>
  <c r="A1398" i="4"/>
  <c r="A1397" i="4"/>
  <c r="A1396" i="4"/>
  <c r="A1395" i="4"/>
  <c r="A1394" i="4"/>
  <c r="A1393" i="4"/>
  <c r="A1392" i="4"/>
  <c r="A1391" i="4"/>
  <c r="A1390" i="4"/>
  <c r="A1389" i="4"/>
  <c r="A1388" i="4"/>
  <c r="A1387" i="4"/>
  <c r="A1386" i="4"/>
  <c r="A1385" i="4"/>
  <c r="A1384" i="4"/>
  <c r="A1383" i="4"/>
  <c r="A1382" i="4"/>
  <c r="A1381" i="4"/>
  <c r="A1380" i="4"/>
  <c r="A1379" i="4"/>
  <c r="A1378" i="4"/>
  <c r="A1377" i="4"/>
  <c r="A1376" i="4"/>
  <c r="A1375" i="4"/>
  <c r="A1374" i="4"/>
  <c r="A1373" i="4"/>
  <c r="A1372" i="4"/>
  <c r="A1371" i="4"/>
  <c r="A1370" i="4"/>
  <c r="A1369" i="4"/>
  <c r="A1368" i="4"/>
  <c r="A1367" i="4"/>
  <c r="A1366" i="4"/>
  <c r="A1365" i="4"/>
  <c r="A1364" i="4"/>
  <c r="A1363" i="4"/>
  <c r="A1362" i="4"/>
  <c r="A1361" i="4"/>
  <c r="A1360" i="4"/>
  <c r="A1359" i="4"/>
  <c r="A1358" i="4"/>
  <c r="A1357" i="4"/>
  <c r="A1356" i="4"/>
  <c r="A1355" i="4"/>
  <c r="A1354" i="4"/>
  <c r="A1353" i="4"/>
  <c r="A1352" i="4"/>
  <c r="A1351" i="4"/>
  <c r="A1350" i="4"/>
  <c r="A1349" i="4"/>
  <c r="A1348" i="4"/>
  <c r="A1347" i="4"/>
  <c r="A1346" i="4"/>
  <c r="A1345" i="4"/>
  <c r="A1344" i="4"/>
  <c r="A1343" i="4"/>
  <c r="A1342" i="4"/>
  <c r="A1341" i="4"/>
  <c r="A1340" i="4"/>
  <c r="A1339" i="4"/>
  <c r="A1338" i="4"/>
  <c r="A1337" i="4"/>
  <c r="A1336" i="4"/>
  <c r="A1335" i="4"/>
  <c r="A1334" i="4"/>
  <c r="A1333" i="4"/>
  <c r="A1332" i="4"/>
  <c r="A1331" i="4"/>
  <c r="A1330" i="4"/>
  <c r="A1329" i="4"/>
  <c r="A1328" i="4"/>
  <c r="A1327" i="4"/>
  <c r="A1326" i="4"/>
  <c r="A1325" i="4"/>
  <c r="A1324" i="4"/>
  <c r="A1323" i="4"/>
  <c r="A1322" i="4"/>
  <c r="A1321" i="4"/>
  <c r="A1320" i="4"/>
  <c r="A1319" i="4"/>
  <c r="A1318" i="4"/>
  <c r="A1317" i="4"/>
  <c r="A1316" i="4"/>
  <c r="A1315" i="4"/>
  <c r="A1314" i="4"/>
  <c r="A1313" i="4"/>
  <c r="A1312" i="4"/>
  <c r="A1311" i="4"/>
  <c r="A1310" i="4"/>
  <c r="A1309" i="4"/>
  <c r="A1308" i="4"/>
  <c r="A1307" i="4"/>
  <c r="A1306" i="4"/>
  <c r="A1305" i="4"/>
  <c r="A1304" i="4"/>
  <c r="A1303" i="4"/>
  <c r="A1302" i="4"/>
  <c r="A1301" i="4"/>
  <c r="A1300" i="4"/>
  <c r="A1299" i="4"/>
  <c r="A1298" i="4"/>
  <c r="A1297" i="4"/>
  <c r="A1296" i="4"/>
  <c r="A1295" i="4"/>
  <c r="A1294" i="4"/>
  <c r="A1293" i="4"/>
  <c r="A1292" i="4"/>
  <c r="A1291" i="4"/>
  <c r="A1290" i="4"/>
  <c r="A1289" i="4"/>
  <c r="A1288" i="4"/>
  <c r="A1287" i="4"/>
  <c r="A1286" i="4"/>
  <c r="A1285" i="4"/>
  <c r="A1284" i="4"/>
  <c r="A1283" i="4"/>
  <c r="A1282" i="4"/>
  <c r="A1281" i="4"/>
  <c r="A1280" i="4"/>
  <c r="A1279" i="4"/>
  <c r="A1278" i="4"/>
  <c r="A1277" i="4"/>
  <c r="A1276" i="4"/>
  <c r="A1275" i="4"/>
  <c r="A1274" i="4"/>
  <c r="A1273" i="4"/>
  <c r="A1272" i="4"/>
  <c r="A1271" i="4"/>
  <c r="A1270" i="4"/>
  <c r="A1269" i="4"/>
  <c r="A1268" i="4"/>
  <c r="A1267" i="4"/>
  <c r="A1266" i="4"/>
  <c r="A1265" i="4"/>
  <c r="A1264" i="4"/>
  <c r="A1263" i="4"/>
  <c r="A1262" i="4"/>
  <c r="A1261" i="4"/>
  <c r="A1260" i="4"/>
  <c r="A1259" i="4"/>
  <c r="A1258" i="4"/>
  <c r="A1257" i="4"/>
  <c r="A1256" i="4"/>
  <c r="A1255" i="4"/>
  <c r="A1254" i="4"/>
  <c r="A1253" i="4"/>
  <c r="A1252" i="4"/>
  <c r="A1251" i="4"/>
  <c r="A1250" i="4"/>
  <c r="A1249" i="4"/>
  <c r="A1248" i="4"/>
  <c r="A1247" i="4"/>
  <c r="A1246" i="4"/>
  <c r="A1245" i="4"/>
  <c r="A1244" i="4"/>
  <c r="A1243" i="4"/>
  <c r="A1242" i="4"/>
  <c r="A1241" i="4"/>
  <c r="A1240" i="4"/>
  <c r="A1239" i="4"/>
  <c r="A1238" i="4"/>
  <c r="A1237" i="4"/>
  <c r="A1236" i="4"/>
  <c r="A1235" i="4"/>
  <c r="A1234" i="4"/>
  <c r="A1233" i="4"/>
  <c r="A1232" i="4"/>
  <c r="A1231" i="4"/>
  <c r="A1230" i="4"/>
  <c r="A1229" i="4"/>
  <c r="A1228" i="4"/>
  <c r="A1227" i="4"/>
  <c r="A1226" i="4"/>
  <c r="A1225" i="4"/>
  <c r="A1224" i="4"/>
  <c r="A1223" i="4"/>
  <c r="A1222" i="4"/>
  <c r="A1221" i="4"/>
  <c r="A1220" i="4"/>
  <c r="A1219" i="4"/>
  <c r="A1218" i="4"/>
  <c r="A1217" i="4"/>
  <c r="A1216" i="4"/>
  <c r="A1215" i="4"/>
  <c r="A1214" i="4"/>
  <c r="A1213" i="4"/>
  <c r="A1212" i="4"/>
  <c r="A1211" i="4"/>
  <c r="A1210" i="4"/>
  <c r="A1209" i="4"/>
  <c r="A1208" i="4"/>
  <c r="A1207" i="4"/>
  <c r="A1206" i="4"/>
  <c r="A1205" i="4"/>
  <c r="A1204" i="4"/>
  <c r="A1203" i="4"/>
  <c r="A1202" i="4"/>
  <c r="A1201" i="4"/>
  <c r="A1200" i="4"/>
  <c r="A1199" i="4"/>
  <c r="A1198" i="4"/>
  <c r="A1197" i="4"/>
  <c r="A1196" i="4"/>
  <c r="A1195" i="4"/>
  <c r="A1194" i="4"/>
  <c r="A1193" i="4"/>
  <c r="A1192" i="4"/>
  <c r="A1191" i="4"/>
  <c r="A1190" i="4"/>
  <c r="A1189" i="4"/>
  <c r="A1188" i="4"/>
  <c r="A1187" i="4"/>
  <c r="A1186" i="4"/>
  <c r="A1185" i="4"/>
  <c r="A1184" i="4"/>
  <c r="A1183" i="4"/>
  <c r="A1182" i="4"/>
  <c r="A1181" i="4"/>
  <c r="A1180" i="4"/>
  <c r="A1179" i="4"/>
  <c r="A1178" i="4"/>
  <c r="A1177" i="4"/>
  <c r="A1176" i="4"/>
  <c r="A1175" i="4"/>
  <c r="A1174" i="4"/>
  <c r="A1173" i="4"/>
  <c r="A1172" i="4"/>
  <c r="A1171" i="4"/>
  <c r="A1170" i="4"/>
  <c r="A1169" i="4"/>
  <c r="A1168" i="4"/>
  <c r="A1167" i="4"/>
  <c r="A1166" i="4"/>
  <c r="A1165" i="4"/>
  <c r="A1164" i="4"/>
  <c r="A1163" i="4"/>
  <c r="A1162" i="4"/>
  <c r="A1161" i="4"/>
  <c r="A1160" i="4"/>
  <c r="A1159" i="4"/>
  <c r="A1158" i="4"/>
  <c r="A1157" i="4"/>
  <c r="A1156" i="4"/>
  <c r="A1155" i="4"/>
  <c r="A1154" i="4"/>
  <c r="A1153" i="4"/>
  <c r="A1152" i="4"/>
  <c r="A1151" i="4"/>
  <c r="A1150" i="4"/>
  <c r="A1149" i="4"/>
  <c r="A1148" i="4"/>
  <c r="A1147" i="4"/>
  <c r="A1146" i="4"/>
  <c r="A1145" i="4"/>
  <c r="A1144" i="4"/>
  <c r="A1143" i="4"/>
  <c r="A1142" i="4"/>
  <c r="A1141" i="4"/>
  <c r="A1140" i="4"/>
  <c r="A1139" i="4"/>
  <c r="A1138" i="4"/>
  <c r="A1137" i="4"/>
  <c r="A1136" i="4"/>
  <c r="A1135" i="4"/>
  <c r="A1134" i="4"/>
  <c r="A1133" i="4"/>
  <c r="A1132" i="4"/>
  <c r="A1131" i="4"/>
  <c r="A1130" i="4"/>
  <c r="A1129" i="4"/>
  <c r="A1128" i="4"/>
  <c r="A1127" i="4"/>
  <c r="A1126" i="4"/>
  <c r="A1125" i="4"/>
  <c r="A1124" i="4"/>
  <c r="A1123" i="4"/>
  <c r="A1122" i="4"/>
  <c r="A1121" i="4"/>
  <c r="A1120" i="4"/>
  <c r="A1119" i="4"/>
  <c r="A1118" i="4"/>
  <c r="A1117" i="4"/>
  <c r="A1116" i="4"/>
  <c r="A1115" i="4"/>
  <c r="A1114" i="4"/>
  <c r="A1113" i="4"/>
  <c r="A1112" i="4"/>
  <c r="A1111" i="4"/>
  <c r="A1110" i="4"/>
  <c r="A1109" i="4"/>
  <c r="A1108" i="4"/>
  <c r="A1107" i="4"/>
  <c r="A1106" i="4"/>
  <c r="A1105" i="4"/>
  <c r="A1104" i="4"/>
  <c r="A1103" i="4"/>
  <c r="A1102" i="4"/>
  <c r="A1101" i="4"/>
  <c r="A1100" i="4"/>
  <c r="A1099" i="4"/>
  <c r="A1098" i="4"/>
  <c r="A1097" i="4"/>
  <c r="A1096" i="4"/>
  <c r="A1095" i="4"/>
  <c r="A1094" i="4"/>
  <c r="A1093" i="4"/>
  <c r="A1092" i="4"/>
  <c r="A1091" i="4"/>
  <c r="A1090" i="4"/>
  <c r="A1089" i="4"/>
  <c r="A1088" i="4"/>
  <c r="A1087" i="4"/>
  <c r="A1086" i="4"/>
  <c r="A1085" i="4"/>
  <c r="A1084" i="4"/>
  <c r="A1083" i="4"/>
  <c r="A1082" i="4"/>
  <c r="A1081" i="4"/>
  <c r="A1080" i="4"/>
  <c r="A1079" i="4"/>
  <c r="A1078" i="4"/>
  <c r="A1077" i="4"/>
  <c r="A1076" i="4"/>
  <c r="A1075" i="4"/>
  <c r="A1074" i="4"/>
  <c r="A1073" i="4"/>
  <c r="A1072" i="4"/>
  <c r="A1071" i="4"/>
  <c r="A1070" i="4"/>
  <c r="A1069" i="4"/>
  <c r="A1068" i="4"/>
  <c r="A1067" i="4"/>
  <c r="A1066" i="4"/>
  <c r="A1065" i="4"/>
  <c r="A1064" i="4"/>
  <c r="A1063" i="4"/>
  <c r="A1062" i="4"/>
  <c r="A1061" i="4"/>
  <c r="A1060" i="4"/>
  <c r="A1059" i="4"/>
  <c r="A1058" i="4"/>
  <c r="A1057" i="4"/>
  <c r="A1056" i="4"/>
  <c r="A1055" i="4"/>
  <c r="A1054" i="4"/>
  <c r="A1053" i="4"/>
  <c r="A1052" i="4"/>
  <c r="A1051" i="4"/>
  <c r="A1050" i="4"/>
  <c r="A1049" i="4"/>
  <c r="A1048" i="4"/>
  <c r="A1047" i="4"/>
  <c r="A1046" i="4"/>
  <c r="A1045" i="4"/>
  <c r="A1044" i="4"/>
  <c r="A1043" i="4"/>
  <c r="A1042" i="4"/>
  <c r="A1041" i="4"/>
  <c r="A1040" i="4"/>
  <c r="A1039" i="4"/>
  <c r="A1038" i="4"/>
  <c r="A1037" i="4"/>
  <c r="A1036" i="4"/>
  <c r="A1035" i="4"/>
  <c r="A1034" i="4"/>
  <c r="A1033" i="4"/>
  <c r="A1032" i="4"/>
  <c r="A1031" i="4"/>
  <c r="A1030" i="4"/>
  <c r="A1029" i="4"/>
  <c r="A1028" i="4"/>
  <c r="A1027" i="4"/>
  <c r="A1026" i="4"/>
  <c r="A1025" i="4"/>
  <c r="A1024" i="4"/>
  <c r="A1023" i="4"/>
  <c r="A1022" i="4"/>
  <c r="A1021" i="4"/>
  <c r="A1020" i="4"/>
  <c r="A1019" i="4"/>
  <c r="A1018" i="4"/>
  <c r="A1017" i="4"/>
  <c r="A1016" i="4"/>
  <c r="A1015" i="4"/>
  <c r="A1014" i="4"/>
  <c r="A1013" i="4"/>
  <c r="A1012" i="4"/>
  <c r="A1011" i="4"/>
  <c r="A1010" i="4"/>
  <c r="A1009" i="4"/>
  <c r="A1008" i="4"/>
  <c r="A1007" i="4"/>
  <c r="A1006" i="4"/>
  <c r="A1005" i="4"/>
  <c r="A1004" i="4"/>
  <c r="A1003" i="4"/>
  <c r="A1002" i="4"/>
  <c r="A1001" i="4"/>
  <c r="A1000" i="4"/>
  <c r="A999" i="4"/>
  <c r="A998" i="4"/>
  <c r="A997" i="4"/>
  <c r="A996" i="4"/>
  <c r="A995" i="4"/>
  <c r="A994" i="4"/>
  <c r="A993" i="4"/>
  <c r="A992" i="4"/>
  <c r="A991" i="4"/>
  <c r="A990" i="4"/>
  <c r="A989" i="4"/>
  <c r="A988" i="4"/>
  <c r="A987" i="4"/>
  <c r="A986" i="4"/>
  <c r="A985" i="4"/>
  <c r="A984" i="4"/>
  <c r="A983" i="4"/>
  <c r="A982" i="4"/>
  <c r="A981" i="4"/>
  <c r="A980" i="4"/>
  <c r="A979" i="4"/>
  <c r="A978" i="4"/>
  <c r="A977" i="4"/>
  <c r="A976" i="4"/>
  <c r="A975" i="4"/>
  <c r="A974" i="4"/>
  <c r="A973" i="4"/>
  <c r="A972" i="4"/>
  <c r="A971" i="4"/>
  <c r="A970" i="4"/>
  <c r="A969" i="4"/>
  <c r="A968" i="4"/>
  <c r="A967" i="4"/>
  <c r="A966" i="4"/>
  <c r="A965" i="4"/>
  <c r="A964" i="4"/>
  <c r="A963" i="4"/>
  <c r="A962" i="4"/>
  <c r="A961" i="4"/>
  <c r="A960" i="4"/>
  <c r="A959" i="4"/>
  <c r="A958" i="4"/>
  <c r="A957" i="4"/>
  <c r="A956" i="4"/>
  <c r="A955" i="4"/>
  <c r="A954" i="4"/>
  <c r="A953" i="4"/>
  <c r="A952" i="4"/>
  <c r="A951" i="4"/>
  <c r="A950" i="4"/>
  <c r="A949" i="4"/>
  <c r="A948" i="4"/>
  <c r="A947" i="4"/>
  <c r="A946" i="4"/>
  <c r="A945" i="4"/>
  <c r="A944" i="4"/>
  <c r="A943" i="4"/>
  <c r="A942" i="4"/>
  <c r="A941" i="4"/>
  <c r="A940" i="4"/>
  <c r="A939" i="4"/>
  <c r="A938" i="4"/>
  <c r="A937" i="4"/>
  <c r="A936" i="4"/>
  <c r="A935" i="4"/>
  <c r="A934" i="4"/>
  <c r="A933" i="4"/>
  <c r="A932" i="4"/>
  <c r="A931" i="4"/>
  <c r="A930" i="4"/>
  <c r="A929" i="4"/>
  <c r="A928" i="4"/>
  <c r="A927" i="4"/>
  <c r="A926" i="4"/>
  <c r="A925" i="4"/>
  <c r="A924" i="4"/>
  <c r="A923" i="4"/>
  <c r="A922" i="4"/>
  <c r="A921" i="4"/>
  <c r="A920" i="4"/>
  <c r="A919" i="4"/>
  <c r="A918" i="4"/>
  <c r="A917" i="4"/>
  <c r="A916" i="4"/>
  <c r="A915" i="4"/>
  <c r="A914" i="4"/>
  <c r="A913" i="4"/>
  <c r="A912" i="4"/>
  <c r="A911" i="4"/>
  <c r="A910" i="4"/>
  <c r="A909" i="4"/>
  <c r="A908" i="4"/>
  <c r="A907" i="4"/>
  <c r="A906" i="4"/>
  <c r="A905" i="4"/>
  <c r="A904" i="4"/>
  <c r="A903" i="4"/>
  <c r="A902" i="4"/>
  <c r="A901" i="4"/>
  <c r="A900" i="4"/>
  <c r="A899" i="4"/>
  <c r="A898" i="4"/>
  <c r="A897" i="4"/>
  <c r="A896" i="4"/>
  <c r="A895" i="4"/>
  <c r="A894" i="4"/>
  <c r="A893" i="4"/>
  <c r="A892" i="4"/>
  <c r="A891" i="4"/>
  <c r="A890" i="4"/>
  <c r="A889" i="4"/>
  <c r="A888" i="4"/>
  <c r="A887" i="4"/>
  <c r="A886" i="4"/>
  <c r="A885" i="4"/>
  <c r="A884" i="4"/>
  <c r="A883" i="4"/>
  <c r="A882" i="4"/>
  <c r="A881" i="4"/>
  <c r="A880" i="4"/>
  <c r="A879" i="4"/>
  <c r="A878" i="4"/>
  <c r="A877" i="4"/>
  <c r="A876" i="4"/>
  <c r="A875" i="4"/>
  <c r="A874" i="4"/>
  <c r="A873" i="4"/>
  <c r="A872" i="4"/>
  <c r="A871" i="4"/>
  <c r="A870" i="4"/>
  <c r="A869" i="4"/>
  <c r="A868" i="4"/>
  <c r="A867" i="4"/>
  <c r="A866" i="4"/>
  <c r="A865" i="4"/>
  <c r="A864" i="4"/>
  <c r="A863" i="4"/>
  <c r="A862" i="4"/>
  <c r="A861" i="4"/>
  <c r="A860" i="4"/>
  <c r="A859" i="4"/>
  <c r="A858" i="4"/>
  <c r="A857" i="4"/>
  <c r="A856" i="4"/>
  <c r="A855" i="4"/>
  <c r="A854" i="4"/>
  <c r="A853" i="4"/>
  <c r="A852" i="4"/>
  <c r="A851" i="4"/>
  <c r="A850" i="4"/>
  <c r="A849" i="4"/>
  <c r="A848" i="4"/>
  <c r="A847" i="4"/>
  <c r="A846" i="4"/>
  <c r="A845" i="4"/>
  <c r="A844" i="4"/>
  <c r="A843" i="4"/>
  <c r="A842" i="4"/>
  <c r="A841" i="4"/>
  <c r="A840" i="4"/>
  <c r="A839" i="4"/>
  <c r="A838" i="4"/>
  <c r="A837" i="4"/>
  <c r="A836" i="4"/>
  <c r="A835" i="4"/>
  <c r="A834" i="4"/>
  <c r="A833" i="4"/>
  <c r="A832" i="4"/>
  <c r="A831" i="4"/>
  <c r="A830" i="4"/>
  <c r="A829" i="4"/>
  <c r="A828" i="4"/>
  <c r="A827" i="4"/>
  <c r="A826" i="4"/>
  <c r="A825" i="4"/>
  <c r="A824" i="4"/>
  <c r="A823" i="4"/>
  <c r="A822" i="4"/>
  <c r="A821" i="4"/>
  <c r="A820" i="4"/>
  <c r="A819" i="4"/>
  <c r="A818" i="4"/>
  <c r="A817" i="4"/>
  <c r="A816" i="4"/>
  <c r="A815" i="4"/>
  <c r="A814" i="4"/>
  <c r="A813" i="4"/>
  <c r="A812" i="4"/>
  <c r="A811" i="4"/>
  <c r="A810" i="4"/>
  <c r="A809" i="4"/>
  <c r="A808" i="4"/>
  <c r="A807" i="4"/>
  <c r="A806" i="4"/>
  <c r="A805" i="4"/>
  <c r="A804" i="4"/>
  <c r="A803" i="4"/>
  <c r="A802" i="4"/>
  <c r="A801" i="4"/>
  <c r="A800" i="4"/>
  <c r="A799" i="4"/>
  <c r="A798" i="4"/>
  <c r="A797" i="4"/>
  <c r="A796" i="4"/>
  <c r="A795" i="4"/>
  <c r="A794" i="4"/>
  <c r="A793" i="4"/>
  <c r="A792" i="4"/>
  <c r="A791" i="4"/>
  <c r="A790" i="4"/>
  <c r="A789" i="4"/>
  <c r="A788" i="4"/>
  <c r="A787" i="4"/>
  <c r="A786" i="4"/>
  <c r="A785" i="4"/>
  <c r="A784" i="4"/>
  <c r="A783" i="4"/>
  <c r="A782" i="4"/>
  <c r="A781" i="4"/>
  <c r="A780" i="4"/>
  <c r="A779" i="4"/>
  <c r="A778" i="4"/>
  <c r="A777" i="4"/>
  <c r="A776" i="4"/>
  <c r="A775" i="4"/>
  <c r="A774" i="4"/>
  <c r="A773" i="4"/>
  <c r="A772" i="4"/>
  <c r="A771" i="4"/>
  <c r="A770" i="4"/>
  <c r="A769" i="4"/>
  <c r="A768" i="4"/>
  <c r="A767" i="4"/>
  <c r="A766" i="4"/>
  <c r="A765" i="4"/>
  <c r="A764" i="4"/>
  <c r="A763" i="4"/>
  <c r="A762" i="4"/>
  <c r="A761" i="4"/>
  <c r="A760" i="4"/>
  <c r="A759" i="4"/>
  <c r="A758" i="4"/>
  <c r="A757" i="4"/>
  <c r="A756" i="4"/>
  <c r="A755" i="4"/>
  <c r="A754" i="4"/>
  <c r="A753" i="4"/>
  <c r="A752" i="4"/>
  <c r="A751" i="4"/>
  <c r="A750" i="4"/>
  <c r="A749" i="4"/>
  <c r="A748" i="4"/>
  <c r="A747" i="4"/>
  <c r="A746" i="4"/>
  <c r="A745" i="4"/>
  <c r="A744" i="4"/>
  <c r="A743" i="4"/>
  <c r="A742" i="4"/>
  <c r="A741" i="4"/>
  <c r="A740" i="4"/>
  <c r="A739" i="4"/>
  <c r="A738" i="4"/>
  <c r="A737" i="4"/>
  <c r="A736" i="4"/>
  <c r="A735" i="4"/>
  <c r="A734" i="4"/>
  <c r="A733" i="4"/>
  <c r="A732" i="4"/>
  <c r="A731" i="4"/>
  <c r="A730" i="4"/>
  <c r="A729" i="4"/>
  <c r="A728" i="4"/>
  <c r="A727" i="4"/>
  <c r="A726" i="4"/>
  <c r="A725" i="4"/>
  <c r="A724" i="4"/>
  <c r="A723" i="4"/>
  <c r="A722" i="4"/>
  <c r="A721" i="4"/>
  <c r="A720" i="4"/>
  <c r="A719" i="4"/>
  <c r="A718" i="4"/>
  <c r="A717" i="4"/>
  <c r="A716" i="4"/>
  <c r="A715" i="4"/>
  <c r="A714" i="4"/>
  <c r="A713" i="4"/>
  <c r="A712" i="4"/>
  <c r="A711" i="4"/>
  <c r="A710" i="4"/>
  <c r="A709" i="4"/>
  <c r="A708" i="4"/>
  <c r="A707" i="4"/>
  <c r="A706" i="4"/>
  <c r="A705" i="4"/>
  <c r="A704" i="4"/>
  <c r="A703" i="4"/>
  <c r="A702" i="4"/>
  <c r="A701" i="4"/>
  <c r="A700" i="4"/>
  <c r="A699" i="4"/>
  <c r="A698" i="4"/>
  <c r="A697" i="4"/>
  <c r="A696" i="4"/>
  <c r="A695" i="4"/>
  <c r="A694" i="4"/>
  <c r="A693" i="4"/>
  <c r="A692" i="4"/>
  <c r="A691" i="4"/>
  <c r="A690" i="4"/>
  <c r="A689" i="4"/>
  <c r="A688" i="4"/>
  <c r="A687" i="4"/>
  <c r="A686" i="4"/>
  <c r="A685" i="4"/>
  <c r="A684" i="4"/>
  <c r="A683" i="4"/>
  <c r="A682" i="4"/>
  <c r="A681" i="4"/>
  <c r="A680" i="4"/>
  <c r="A679" i="4"/>
  <c r="A678" i="4"/>
  <c r="A677" i="4"/>
  <c r="A676" i="4"/>
  <c r="A675" i="4"/>
  <c r="A674" i="4"/>
  <c r="A673" i="4"/>
  <c r="A672" i="4"/>
  <c r="A671" i="4"/>
  <c r="A670" i="4"/>
  <c r="A669" i="4"/>
  <c r="A668" i="4"/>
  <c r="A667" i="4"/>
  <c r="A666" i="4"/>
  <c r="A665" i="4"/>
  <c r="A664" i="4"/>
  <c r="A663" i="4"/>
  <c r="A662" i="4"/>
  <c r="A661" i="4"/>
  <c r="A660" i="4"/>
  <c r="A659" i="4"/>
  <c r="A658" i="4"/>
  <c r="A657" i="4"/>
  <c r="A656" i="4"/>
  <c r="A655" i="4"/>
  <c r="A654" i="4"/>
  <c r="A653" i="4"/>
  <c r="A652" i="4"/>
  <c r="A651" i="4"/>
  <c r="A650" i="4"/>
  <c r="A649" i="4"/>
  <c r="A648" i="4"/>
  <c r="A647" i="4"/>
  <c r="A646" i="4"/>
  <c r="A645" i="4"/>
  <c r="A644" i="4"/>
  <c r="A643" i="4"/>
  <c r="A642" i="4"/>
  <c r="A641" i="4"/>
  <c r="A640" i="4"/>
  <c r="A639" i="4"/>
  <c r="A638" i="4"/>
  <c r="A637" i="4"/>
  <c r="A636" i="4"/>
  <c r="A635" i="4"/>
  <c r="A634" i="4"/>
  <c r="A633" i="4"/>
  <c r="A632" i="4"/>
  <c r="A631" i="4"/>
  <c r="A630" i="4"/>
  <c r="A629" i="4"/>
  <c r="A628" i="4"/>
  <c r="A627" i="4"/>
  <c r="A626" i="4"/>
  <c r="A625" i="4"/>
  <c r="A624" i="4"/>
  <c r="A623" i="4"/>
  <c r="A622" i="4"/>
  <c r="A621" i="4"/>
  <c r="A620" i="4"/>
  <c r="A619" i="4"/>
  <c r="A618" i="4"/>
  <c r="A617" i="4"/>
  <c r="A616" i="4"/>
  <c r="A615" i="4"/>
  <c r="A614" i="4"/>
  <c r="A613" i="4"/>
  <c r="A612" i="4"/>
  <c r="A611" i="4"/>
  <c r="A610" i="4"/>
  <c r="A609" i="4"/>
  <c r="A608" i="4"/>
  <c r="A607" i="4"/>
  <c r="A606" i="4"/>
  <c r="A605" i="4"/>
  <c r="A604" i="4"/>
  <c r="A603" i="4"/>
  <c r="A602" i="4"/>
  <c r="A601" i="4"/>
  <c r="A600" i="4"/>
  <c r="A599" i="4"/>
  <c r="A598" i="4"/>
  <c r="A597" i="4"/>
  <c r="A596" i="4"/>
  <c r="A595" i="4"/>
  <c r="A594" i="4"/>
  <c r="A593" i="4"/>
  <c r="A592" i="4"/>
  <c r="A591" i="4"/>
  <c r="A590" i="4"/>
  <c r="A589" i="4"/>
  <c r="A588" i="4"/>
  <c r="A587" i="4"/>
  <c r="A586" i="4"/>
  <c r="A585" i="4"/>
  <c r="A584" i="4"/>
  <c r="A583" i="4"/>
  <c r="A582" i="4"/>
  <c r="A581" i="4"/>
  <c r="A580" i="4"/>
  <c r="A579" i="4"/>
  <c r="A578" i="4"/>
  <c r="A577" i="4"/>
  <c r="A576" i="4"/>
  <c r="A575" i="4"/>
  <c r="A574" i="4"/>
  <c r="A573" i="4"/>
  <c r="A572" i="4"/>
  <c r="A571" i="4"/>
  <c r="A570" i="4"/>
  <c r="A569" i="4"/>
  <c r="A568" i="4"/>
  <c r="A567" i="4"/>
  <c r="A566" i="4"/>
  <c r="A565" i="4"/>
  <c r="A564" i="4"/>
  <c r="A563" i="4"/>
  <c r="A562" i="4"/>
  <c r="A561" i="4"/>
  <c r="A560" i="4"/>
  <c r="A559" i="4"/>
  <c r="A558" i="4"/>
  <c r="A557" i="4"/>
  <c r="A556" i="4"/>
  <c r="A555" i="4"/>
  <c r="A554" i="4"/>
  <c r="A553" i="4"/>
  <c r="A552" i="4"/>
  <c r="A551" i="4"/>
  <c r="A550" i="4"/>
  <c r="A549" i="4"/>
  <c r="A548" i="4"/>
  <c r="A547" i="4"/>
  <c r="A546" i="4"/>
  <c r="A545" i="4"/>
  <c r="A544" i="4"/>
  <c r="A543" i="4"/>
  <c r="A542" i="4"/>
  <c r="A541" i="4"/>
  <c r="A540" i="4"/>
  <c r="A539" i="4"/>
  <c r="A538" i="4"/>
  <c r="A537" i="4"/>
  <c r="A536" i="4"/>
  <c r="A535" i="4"/>
  <c r="A534" i="4"/>
  <c r="A533" i="4"/>
  <c r="A532" i="4"/>
  <c r="A531" i="4"/>
  <c r="A530" i="4"/>
  <c r="A529" i="4"/>
  <c r="A528" i="4"/>
  <c r="A527" i="4"/>
  <c r="A526" i="4"/>
  <c r="A525" i="4"/>
  <c r="A524" i="4"/>
  <c r="A523" i="4"/>
  <c r="A522" i="4"/>
  <c r="A521" i="4"/>
  <c r="A520" i="4"/>
  <c r="A519" i="4"/>
  <c r="A518" i="4"/>
  <c r="A517" i="4"/>
  <c r="A516" i="4"/>
  <c r="A515" i="4"/>
  <c r="A514" i="4"/>
  <c r="A513" i="4"/>
  <c r="A512" i="4"/>
  <c r="A511" i="4"/>
  <c r="A510" i="4"/>
  <c r="A509" i="4"/>
  <c r="A508" i="4"/>
  <c r="A507" i="4"/>
  <c r="A506" i="4"/>
  <c r="A505" i="4"/>
  <c r="A504" i="4"/>
  <c r="A503" i="4"/>
  <c r="A502" i="4"/>
  <c r="A501" i="4"/>
  <c r="A500" i="4"/>
  <c r="A499" i="4"/>
  <c r="A498" i="4"/>
  <c r="A497" i="4"/>
  <c r="A496" i="4"/>
  <c r="A495" i="4"/>
  <c r="A494" i="4"/>
  <c r="A493" i="4"/>
  <c r="A492" i="4"/>
  <c r="A491" i="4"/>
  <c r="A490" i="4"/>
  <c r="A489" i="4"/>
  <c r="A488" i="4"/>
  <c r="A487" i="4"/>
  <c r="A486" i="4"/>
  <c r="A485" i="4"/>
  <c r="A484" i="4"/>
  <c r="A483" i="4"/>
  <c r="A482" i="4"/>
  <c r="A481" i="4"/>
  <c r="A480" i="4"/>
  <c r="A479" i="4"/>
  <c r="A478" i="4"/>
  <c r="A477" i="4"/>
  <c r="A476" i="4"/>
  <c r="A475" i="4"/>
  <c r="A474" i="4"/>
  <c r="A473" i="4"/>
  <c r="A472" i="4"/>
  <c r="A471" i="4"/>
  <c r="A470" i="4"/>
  <c r="A469" i="4"/>
  <c r="A468" i="4"/>
  <c r="A467" i="4"/>
  <c r="A466" i="4"/>
  <c r="A465" i="4"/>
  <c r="A464" i="4"/>
  <c r="A463" i="4"/>
  <c r="A462" i="4"/>
  <c r="A461" i="4"/>
  <c r="A460" i="4"/>
  <c r="A459" i="4"/>
  <c r="A458" i="4"/>
  <c r="A457" i="4"/>
  <c r="A456" i="4"/>
  <c r="A455" i="4"/>
  <c r="A454" i="4"/>
  <c r="A453" i="4"/>
  <c r="A452" i="4"/>
  <c r="A451" i="4"/>
  <c r="A450" i="4"/>
  <c r="A449" i="4"/>
  <c r="A448" i="4"/>
  <c r="A447" i="4"/>
  <c r="A446" i="4"/>
  <c r="A445" i="4"/>
  <c r="A444" i="4"/>
  <c r="A443" i="4"/>
  <c r="A442" i="4"/>
  <c r="A441" i="4"/>
  <c r="A440" i="4"/>
  <c r="A439" i="4"/>
  <c r="A438" i="4"/>
  <c r="A437" i="4"/>
  <c r="A436" i="4"/>
  <c r="A435" i="4"/>
  <c r="A434" i="4"/>
  <c r="A433" i="4"/>
  <c r="A432" i="4"/>
  <c r="A431" i="4"/>
  <c r="A430" i="4"/>
  <c r="A429" i="4"/>
  <c r="A428" i="4"/>
  <c r="A427" i="4"/>
  <c r="A426" i="4"/>
  <c r="A425" i="4"/>
  <c r="A424" i="4"/>
  <c r="A423" i="4"/>
  <c r="A422" i="4"/>
  <c r="A421" i="4"/>
  <c r="A420" i="4"/>
  <c r="A419" i="4"/>
  <c r="A418" i="4"/>
  <c r="A417" i="4"/>
  <c r="A416" i="4"/>
  <c r="A415" i="4"/>
  <c r="A414" i="4"/>
  <c r="A413" i="4"/>
  <c r="A412" i="4"/>
  <c r="A411" i="4"/>
  <c r="A410" i="4"/>
  <c r="A409" i="4"/>
  <c r="A408" i="4"/>
  <c r="A407" i="4"/>
  <c r="A406" i="4"/>
  <c r="A405" i="4"/>
  <c r="A404" i="4"/>
  <c r="A403" i="4"/>
  <c r="A402" i="4"/>
  <c r="A401" i="4"/>
  <c r="A400" i="4"/>
  <c r="A399" i="4"/>
  <c r="A398" i="4"/>
  <c r="A397" i="4"/>
  <c r="A396" i="4"/>
  <c r="A395" i="4"/>
  <c r="A394" i="4"/>
  <c r="A393" i="4"/>
  <c r="A392" i="4"/>
  <c r="A391" i="4"/>
  <c r="A390" i="4"/>
  <c r="A389" i="4"/>
  <c r="A388" i="4"/>
  <c r="A387" i="4"/>
  <c r="A386" i="4"/>
  <c r="A385" i="4"/>
  <c r="A384" i="4"/>
  <c r="A383" i="4"/>
  <c r="A382" i="4"/>
  <c r="A381" i="4"/>
  <c r="A380" i="4"/>
  <c r="A379" i="4"/>
  <c r="A378" i="4"/>
  <c r="A377" i="4"/>
  <c r="A376" i="4"/>
  <c r="A375" i="4"/>
  <c r="A374" i="4"/>
  <c r="A373" i="4"/>
  <c r="A372" i="4"/>
  <c r="A371" i="4"/>
  <c r="A370" i="4"/>
  <c r="A369" i="4"/>
  <c r="A368" i="4"/>
  <c r="A367" i="4"/>
  <c r="A366" i="4"/>
  <c r="A365" i="4"/>
  <c r="A364" i="4"/>
  <c r="A363" i="4"/>
  <c r="A362" i="4"/>
  <c r="A361" i="4"/>
  <c r="A360" i="4"/>
  <c r="A359" i="4"/>
  <c r="A358" i="4"/>
  <c r="A357" i="4"/>
  <c r="A356" i="4"/>
  <c r="A355" i="4"/>
  <c r="A354" i="4"/>
  <c r="A353" i="4"/>
  <c r="A352" i="4"/>
  <c r="A351" i="4"/>
  <c r="A350" i="4"/>
  <c r="A349" i="4"/>
  <c r="A348" i="4"/>
  <c r="A347" i="4"/>
  <c r="A346" i="4"/>
  <c r="A345" i="4"/>
  <c r="A344" i="4"/>
  <c r="A343" i="4"/>
  <c r="A342" i="4"/>
  <c r="A341" i="4"/>
  <c r="A340" i="4"/>
  <c r="A339" i="4"/>
  <c r="A338" i="4"/>
  <c r="A337" i="4"/>
  <c r="A336" i="4"/>
  <c r="A335" i="4"/>
  <c r="A334" i="4"/>
  <c r="A333" i="4"/>
  <c r="A332" i="4"/>
  <c r="A331" i="4"/>
  <c r="A330" i="4"/>
  <c r="A329" i="4"/>
  <c r="A328" i="4"/>
  <c r="A327" i="4"/>
  <c r="A326" i="4"/>
  <c r="A325" i="4"/>
  <c r="A324" i="4"/>
  <c r="A323" i="4"/>
  <c r="A322" i="4"/>
  <c r="A321" i="4"/>
  <c r="A320" i="4"/>
  <c r="A319" i="4"/>
  <c r="A318" i="4"/>
  <c r="A317" i="4"/>
  <c r="A316" i="4"/>
  <c r="A315" i="4"/>
  <c r="A314" i="4"/>
  <c r="A313" i="4"/>
  <c r="A312" i="4"/>
  <c r="A311" i="4"/>
  <c r="A310" i="4"/>
  <c r="A309" i="4"/>
  <c r="A308" i="4"/>
  <c r="A307" i="4"/>
  <c r="A306" i="4"/>
  <c r="A305" i="4"/>
  <c r="A304" i="4"/>
  <c r="A303" i="4"/>
  <c r="A302" i="4"/>
  <c r="A301" i="4"/>
  <c r="A300" i="4"/>
  <c r="A299" i="4"/>
  <c r="A298" i="4"/>
  <c r="A297" i="4"/>
  <c r="A296" i="4"/>
  <c r="A295" i="4"/>
  <c r="A294" i="4"/>
  <c r="A293" i="4"/>
  <c r="A292" i="4"/>
  <c r="A291" i="4"/>
  <c r="A290" i="4"/>
  <c r="A289" i="4"/>
  <c r="A288" i="4"/>
  <c r="A287" i="4"/>
  <c r="A286" i="4"/>
  <c r="A285" i="4"/>
  <c r="A284" i="4"/>
  <c r="A283" i="4"/>
  <c r="A282" i="4"/>
  <c r="A281" i="4"/>
  <c r="A280" i="4"/>
  <c r="A279" i="4"/>
  <c r="A278" i="4"/>
  <c r="A277" i="4"/>
  <c r="A276" i="4"/>
  <c r="A275" i="4"/>
  <c r="A274" i="4"/>
  <c r="A273" i="4"/>
  <c r="A272" i="4"/>
  <c r="A271" i="4"/>
  <c r="A270" i="4"/>
  <c r="A269" i="4"/>
  <c r="A268" i="4"/>
  <c r="A267" i="4"/>
  <c r="A266" i="4"/>
  <c r="A265" i="4"/>
  <c r="A264" i="4"/>
  <c r="A263" i="4"/>
  <c r="A262" i="4"/>
  <c r="A261" i="4"/>
  <c r="A260" i="4"/>
  <c r="A259" i="4"/>
  <c r="A258" i="4"/>
  <c r="A257" i="4"/>
  <c r="A256" i="4"/>
  <c r="A255" i="4"/>
  <c r="A254" i="4"/>
  <c r="A253" i="4"/>
  <c r="A252" i="4"/>
  <c r="A251" i="4"/>
  <c r="A250" i="4"/>
  <c r="A249" i="4"/>
  <c r="A248" i="4"/>
  <c r="A247" i="4"/>
  <c r="A246" i="4"/>
  <c r="A245" i="4"/>
  <c r="A244" i="4"/>
  <c r="A243" i="4"/>
  <c r="A242" i="4"/>
  <c r="A241" i="4"/>
  <c r="A240" i="4"/>
  <c r="A239" i="4"/>
  <c r="A238" i="4"/>
  <c r="A237" i="4"/>
  <c r="A236" i="4"/>
  <c r="A235" i="4"/>
  <c r="A234" i="4"/>
  <c r="A233" i="4"/>
  <c r="A232" i="4"/>
  <c r="A231" i="4"/>
  <c r="A230" i="4"/>
  <c r="A229" i="4"/>
  <c r="A228" i="4"/>
  <c r="A227" i="4"/>
  <c r="A226" i="4"/>
  <c r="A225" i="4"/>
  <c r="A224" i="4"/>
  <c r="A223" i="4"/>
  <c r="A222" i="4"/>
  <c r="A221" i="4"/>
  <c r="A220" i="4"/>
  <c r="A219" i="4"/>
  <c r="A218" i="4"/>
  <c r="A217" i="4"/>
  <c r="A216" i="4"/>
  <c r="A215" i="4"/>
  <c r="A214" i="4"/>
  <c r="A213" i="4"/>
  <c r="A212" i="4"/>
  <c r="A211" i="4"/>
  <c r="A210" i="4"/>
  <c r="A209" i="4"/>
  <c r="A208" i="4"/>
  <c r="A207" i="4"/>
  <c r="A206" i="4"/>
  <c r="A205" i="4"/>
  <c r="A204" i="4"/>
  <c r="A203" i="4"/>
  <c r="A202" i="4"/>
  <c r="A201" i="4"/>
  <c r="A200" i="4"/>
  <c r="A199" i="4"/>
  <c r="A198" i="4"/>
  <c r="A197" i="4"/>
  <c r="A196" i="4"/>
  <c r="A195" i="4"/>
  <c r="A194" i="4"/>
  <c r="A193" i="4"/>
  <c r="A192" i="4"/>
  <c r="A191" i="4"/>
  <c r="A190" i="4"/>
  <c r="A189" i="4"/>
  <c r="A188" i="4"/>
  <c r="A187" i="4"/>
  <c r="A186"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5" i="4"/>
  <c r="A124" i="4"/>
  <c r="A123" i="4"/>
  <c r="A122" i="4"/>
  <c r="A121" i="4"/>
  <c r="A120" i="4"/>
  <c r="A119" i="4"/>
  <c r="A118" i="4"/>
  <c r="A117" i="4"/>
  <c r="A116" i="4"/>
  <c r="A115" i="4"/>
  <c r="A114" i="4"/>
  <c r="A113" i="4"/>
  <c r="A112" i="4"/>
  <c r="A111" i="4"/>
  <c r="A110" i="4"/>
  <c r="A109"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81" i="4"/>
  <c r="A80" i="4"/>
  <c r="A79" i="4"/>
  <c r="A78" i="4"/>
  <c r="A77" i="4"/>
  <c r="A76" i="4"/>
  <c r="A75" i="4"/>
  <c r="A74" i="4"/>
  <c r="A73" i="4"/>
  <c r="A72" i="4"/>
  <c r="A71" i="4"/>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 i="4"/>
  <c r="A9" i="4"/>
  <c r="A8" i="4"/>
  <c r="A7" i="4"/>
  <c r="A6" i="4"/>
  <c r="A5" i="4"/>
  <c r="A4" i="4"/>
  <c r="A3" i="4"/>
  <c r="A2" i="4"/>
  <c r="P2237" i="5"/>
  <c r="P2236" i="5"/>
  <c r="L7" i="6"/>
  <c r="B2244" i="4" l="1"/>
  <c r="E4" i="4"/>
  <c r="E3" i="4"/>
  <c r="AA3" i="2"/>
  <c r="AB3" i="2" s="1" a="1"/>
  <c r="AB3" i="2" s="1"/>
  <c r="AA4" i="2"/>
  <c r="AB4" i="2" s="1" a="1"/>
  <c r="AB4" i="2" s="1"/>
  <c r="AA5" i="2"/>
  <c r="AB5" i="2" s="1" a="1"/>
  <c r="AB5" i="2" s="1"/>
  <c r="AA6" i="2"/>
  <c r="AB6" i="2" s="1" a="1"/>
  <c r="AB6" i="2" s="1"/>
  <c r="AA7" i="2"/>
  <c r="AB7" i="2" s="1" a="1"/>
  <c r="AB7" i="2" s="1"/>
  <c r="AA8" i="2"/>
  <c r="AB8" i="2" s="1" a="1"/>
  <c r="AB8" i="2" s="1"/>
  <c r="AA9" i="2"/>
  <c r="AB9" i="2" s="1" a="1"/>
  <c r="AB9" i="2" s="1"/>
  <c r="AA10" i="2"/>
  <c r="AB10" i="2" s="1" a="1"/>
  <c r="AB10" i="2" s="1"/>
  <c r="AA11" i="2"/>
  <c r="AB11" i="2" s="1" a="1"/>
  <c r="AB11" i="2" s="1"/>
  <c r="AA12" i="2"/>
  <c r="AB12" i="2" s="1" a="1"/>
  <c r="AB12" i="2" s="1"/>
  <c r="AA13" i="2"/>
  <c r="AB13" i="2" s="1" a="1"/>
  <c r="AB13" i="2" s="1"/>
  <c r="AA14" i="2"/>
  <c r="AB14" i="2" s="1" a="1"/>
  <c r="AB14" i="2" s="1"/>
  <c r="AA15" i="2"/>
  <c r="AB15" i="2" s="1" a="1"/>
  <c r="AB15" i="2" s="1"/>
  <c r="AA16" i="2"/>
  <c r="AB16" i="2" s="1" a="1"/>
  <c r="AB16" i="2" s="1"/>
  <c r="AA17" i="2"/>
  <c r="AB17" i="2" s="1" a="1"/>
  <c r="AB17" i="2" s="1"/>
  <c r="AA18" i="2"/>
  <c r="AB18" i="2" s="1" a="1"/>
  <c r="AB18" i="2" s="1"/>
  <c r="AA19" i="2"/>
  <c r="AB19" i="2" s="1" a="1"/>
  <c r="AB19" i="2" s="1"/>
  <c r="AA20" i="2"/>
  <c r="AB20" i="2" s="1" a="1"/>
  <c r="AB20" i="2" s="1"/>
  <c r="AA21" i="2"/>
  <c r="AB21" i="2" s="1" a="1"/>
  <c r="AB21" i="2" s="1"/>
  <c r="AA22" i="2"/>
  <c r="AB22" i="2" s="1" a="1"/>
  <c r="AB22" i="2" s="1"/>
  <c r="AA23" i="2"/>
  <c r="AB23" i="2" s="1" a="1"/>
  <c r="AB23" i="2" s="1"/>
  <c r="AA24" i="2"/>
  <c r="AB24" i="2" s="1" a="1"/>
  <c r="AB24" i="2" s="1"/>
  <c r="AA25" i="2"/>
  <c r="AB25" i="2" s="1" a="1"/>
  <c r="AB25" i="2" s="1"/>
  <c r="AA26" i="2"/>
  <c r="AB26" i="2" s="1" a="1"/>
  <c r="AB26" i="2" s="1"/>
  <c r="AA27" i="2"/>
  <c r="AB27" i="2" s="1" a="1"/>
  <c r="AB27" i="2" s="1"/>
  <c r="AA28" i="2"/>
  <c r="AB28" i="2" s="1" a="1"/>
  <c r="AB28" i="2" s="1"/>
  <c r="AA29" i="2"/>
  <c r="AB29" i="2" s="1" a="1"/>
  <c r="AB29" i="2" s="1"/>
  <c r="AA30" i="2"/>
  <c r="AB30" i="2" s="1" a="1"/>
  <c r="AB30" i="2" s="1"/>
  <c r="AA31" i="2"/>
  <c r="AB31" i="2" s="1" a="1"/>
  <c r="AB31" i="2" s="1"/>
  <c r="AA32" i="2"/>
  <c r="AB32" i="2" s="1" a="1"/>
  <c r="AB32" i="2" s="1"/>
  <c r="AA33" i="2"/>
  <c r="AB33" i="2" s="1" a="1"/>
  <c r="AB33" i="2" s="1"/>
  <c r="AA34" i="2"/>
  <c r="AB34" i="2" s="1" a="1"/>
  <c r="AB34" i="2" s="1"/>
  <c r="AA35" i="2"/>
  <c r="AB35" i="2" s="1" a="1"/>
  <c r="AB35" i="2" s="1"/>
  <c r="AA36" i="2"/>
  <c r="AB36" i="2" s="1" a="1"/>
  <c r="AB36" i="2" s="1"/>
  <c r="AA37" i="2"/>
  <c r="AB37" i="2" s="1" a="1"/>
  <c r="AB37" i="2" s="1"/>
  <c r="AA38" i="2"/>
  <c r="AB38" i="2" s="1" a="1"/>
  <c r="AB38" i="2" s="1"/>
  <c r="AA39" i="2"/>
  <c r="AB39" i="2" s="1" a="1"/>
  <c r="AB39" i="2" s="1"/>
  <c r="AA40" i="2"/>
  <c r="AB40" i="2" s="1" a="1"/>
  <c r="AB40" i="2" s="1"/>
  <c r="AA41" i="2"/>
  <c r="AB41" i="2" s="1" a="1"/>
  <c r="AB41" i="2" s="1"/>
  <c r="AA42" i="2"/>
  <c r="AB42" i="2" s="1" a="1"/>
  <c r="AB42" i="2" s="1"/>
  <c r="AA43" i="2"/>
  <c r="AB43" i="2" s="1" a="1"/>
  <c r="AB43" i="2" s="1"/>
  <c r="AA44" i="2"/>
  <c r="AB44" i="2" s="1" a="1"/>
  <c r="AB44" i="2" s="1"/>
  <c r="AA45" i="2"/>
  <c r="AB45" i="2" s="1" a="1"/>
  <c r="AB45" i="2" s="1"/>
  <c r="AA46" i="2"/>
  <c r="AB46" i="2" s="1" a="1"/>
  <c r="AB46" i="2" s="1"/>
  <c r="AA47" i="2"/>
  <c r="AB47" i="2" s="1" a="1"/>
  <c r="AB47" i="2" s="1"/>
  <c r="AA48" i="2"/>
  <c r="AB48" i="2" s="1" a="1"/>
  <c r="AB48" i="2" s="1"/>
  <c r="AA49" i="2"/>
  <c r="AB49" i="2" s="1" a="1"/>
  <c r="AB49" i="2" s="1"/>
  <c r="AA50" i="2"/>
  <c r="AB50" i="2" s="1" a="1"/>
  <c r="AB50" i="2" s="1"/>
  <c r="AA51" i="2"/>
  <c r="AB51" i="2" s="1" a="1"/>
  <c r="AB51" i="2" s="1"/>
  <c r="AA52" i="2"/>
  <c r="AB52" i="2" s="1" a="1"/>
  <c r="AB52" i="2" s="1"/>
  <c r="AA53" i="2"/>
  <c r="AB53" i="2" s="1" a="1"/>
  <c r="AB53" i="2" s="1"/>
  <c r="AA54" i="2"/>
  <c r="AB54" i="2" s="1" a="1"/>
  <c r="AB54" i="2" s="1"/>
  <c r="AA55" i="2"/>
  <c r="AB55" i="2" s="1" a="1"/>
  <c r="AB55" i="2" s="1"/>
  <c r="AA56" i="2"/>
  <c r="AB56" i="2" s="1" a="1"/>
  <c r="AB56" i="2" s="1"/>
  <c r="AA57" i="2"/>
  <c r="AB57" i="2" s="1" a="1"/>
  <c r="AB57" i="2" s="1"/>
  <c r="AA58" i="2"/>
  <c r="AB58" i="2" s="1" a="1"/>
  <c r="AB58" i="2" s="1"/>
  <c r="AA59" i="2"/>
  <c r="AB59" i="2" s="1" a="1"/>
  <c r="AB59" i="2" s="1"/>
  <c r="AA60" i="2"/>
  <c r="AB60" i="2" s="1" a="1"/>
  <c r="AB60" i="2" s="1"/>
  <c r="AA61" i="2"/>
  <c r="AB61" i="2" s="1" a="1"/>
  <c r="AB61" i="2" s="1"/>
  <c r="AA62" i="2"/>
  <c r="AB62" i="2" s="1" a="1"/>
  <c r="AB62" i="2" s="1"/>
  <c r="AA63" i="2"/>
  <c r="AB63" i="2" s="1" a="1"/>
  <c r="AB63" i="2" s="1"/>
  <c r="AA64" i="2"/>
  <c r="AB64" i="2" s="1" a="1"/>
  <c r="AB64" i="2" s="1"/>
  <c r="AA65" i="2"/>
  <c r="AB65" i="2" s="1" a="1"/>
  <c r="AB65" i="2" s="1"/>
  <c r="AA66" i="2"/>
  <c r="AB66" i="2" s="1" a="1"/>
  <c r="AB66" i="2" s="1"/>
  <c r="AA67" i="2"/>
  <c r="AB67" i="2" s="1" a="1"/>
  <c r="AB67" i="2" s="1"/>
  <c r="AA68" i="2"/>
  <c r="AB68" i="2" s="1" a="1"/>
  <c r="AB68" i="2" s="1"/>
  <c r="AA69" i="2"/>
  <c r="AB69" i="2" s="1" a="1"/>
  <c r="AB69" i="2" s="1"/>
  <c r="AA70" i="2"/>
  <c r="AB70" i="2" s="1" a="1"/>
  <c r="AB70" i="2" s="1"/>
  <c r="AA71" i="2"/>
  <c r="AB71" i="2" s="1" a="1"/>
  <c r="AB71" i="2" s="1"/>
  <c r="AA72" i="2"/>
  <c r="AB72" i="2" s="1" a="1"/>
  <c r="AB72" i="2" s="1"/>
  <c r="AA73" i="2"/>
  <c r="AB73" i="2" s="1" a="1"/>
  <c r="AB73" i="2" s="1"/>
  <c r="AA74" i="2"/>
  <c r="AB74" i="2" s="1" a="1"/>
  <c r="AB74" i="2" s="1"/>
  <c r="AA75" i="2"/>
  <c r="AB75" i="2" s="1" a="1"/>
  <c r="AB75" i="2" s="1"/>
  <c r="AA76" i="2"/>
  <c r="AB76" i="2" s="1" a="1"/>
  <c r="AB76" i="2" s="1"/>
  <c r="AA77" i="2"/>
  <c r="AB77" i="2" s="1" a="1"/>
  <c r="AB77" i="2" s="1"/>
  <c r="AA78" i="2"/>
  <c r="AB78" i="2" s="1" a="1"/>
  <c r="AB78" i="2" s="1"/>
  <c r="AA79" i="2"/>
  <c r="AB79" i="2" s="1" a="1"/>
  <c r="AB79" i="2" s="1"/>
  <c r="AA80" i="2"/>
  <c r="AB80" i="2" s="1" a="1"/>
  <c r="AB80" i="2" s="1"/>
  <c r="AA81" i="2"/>
  <c r="AB81" i="2" s="1" a="1"/>
  <c r="AB81" i="2" s="1"/>
  <c r="AA82" i="2"/>
  <c r="AB82" i="2" s="1" a="1"/>
  <c r="AB82" i="2" s="1"/>
  <c r="AA83" i="2"/>
  <c r="AB83" i="2" s="1" a="1"/>
  <c r="AB83" i="2" s="1"/>
  <c r="AA84" i="2"/>
  <c r="AB84" i="2" s="1" a="1"/>
  <c r="AB84" i="2" s="1"/>
  <c r="AA85" i="2"/>
  <c r="AB85" i="2" s="1" a="1"/>
  <c r="AB85" i="2" s="1"/>
  <c r="AA86" i="2"/>
  <c r="AB86" i="2" s="1" a="1"/>
  <c r="AB86" i="2" s="1"/>
  <c r="AA87" i="2"/>
  <c r="AB87" i="2" s="1" a="1"/>
  <c r="AB87" i="2" s="1"/>
  <c r="AA88" i="2"/>
  <c r="AB88" i="2" s="1" a="1"/>
  <c r="AB88" i="2" s="1"/>
  <c r="AA89" i="2"/>
  <c r="AB89" i="2" s="1" a="1"/>
  <c r="AB89" i="2" s="1"/>
  <c r="AA90" i="2"/>
  <c r="AB90" i="2" s="1" a="1"/>
  <c r="AB90" i="2" s="1"/>
  <c r="AA91" i="2"/>
  <c r="AB91" i="2" s="1" a="1"/>
  <c r="AB91" i="2" s="1"/>
  <c r="AA92" i="2"/>
  <c r="AB92" i="2" s="1" a="1"/>
  <c r="AB92" i="2" s="1"/>
  <c r="AA93" i="2"/>
  <c r="AB93" i="2" s="1" a="1"/>
  <c r="AB93" i="2" s="1"/>
  <c r="AA94" i="2"/>
  <c r="AB94" i="2" s="1" a="1"/>
  <c r="AB94" i="2" s="1"/>
  <c r="AA95" i="2"/>
  <c r="AB95" i="2" s="1" a="1"/>
  <c r="AB95" i="2" s="1"/>
  <c r="AA96" i="2"/>
  <c r="AB96" i="2" s="1" a="1"/>
  <c r="AB96" i="2" s="1"/>
  <c r="AA97" i="2"/>
  <c r="AB97" i="2" s="1" a="1"/>
  <c r="AB97" i="2" s="1"/>
  <c r="AA98" i="2"/>
  <c r="AB98" i="2" s="1" a="1"/>
  <c r="AB98" i="2" s="1"/>
  <c r="AA99" i="2"/>
  <c r="AB99" i="2" s="1" a="1"/>
  <c r="AB99" i="2" s="1"/>
  <c r="AA100" i="2"/>
  <c r="AB100" i="2" s="1" a="1"/>
  <c r="AB100" i="2" s="1"/>
  <c r="AA101" i="2"/>
  <c r="AB101" i="2" s="1" a="1"/>
  <c r="AB101" i="2" s="1"/>
  <c r="AA102" i="2"/>
  <c r="AB102" i="2" s="1" a="1"/>
  <c r="AB102" i="2" s="1"/>
  <c r="AA103" i="2"/>
  <c r="AB103" i="2" s="1" a="1"/>
  <c r="AB103" i="2" s="1"/>
  <c r="AA104" i="2"/>
  <c r="AB104" i="2" s="1" a="1"/>
  <c r="AB104" i="2" s="1"/>
  <c r="AA105" i="2"/>
  <c r="AB105" i="2" s="1" a="1"/>
  <c r="AB105" i="2" s="1"/>
  <c r="AA106" i="2"/>
  <c r="AB106" i="2" s="1" a="1"/>
  <c r="AB106" i="2" s="1"/>
  <c r="AA107" i="2"/>
  <c r="AB107" i="2" s="1" a="1"/>
  <c r="AB107" i="2" s="1"/>
  <c r="AA108" i="2"/>
  <c r="AB108" i="2" s="1" a="1"/>
  <c r="AB108" i="2" s="1"/>
  <c r="AA109" i="2"/>
  <c r="AB109" i="2" s="1" a="1"/>
  <c r="AB109" i="2" s="1"/>
  <c r="AA110" i="2"/>
  <c r="AB110" i="2" s="1" a="1"/>
  <c r="AB110" i="2" s="1"/>
  <c r="AA111" i="2"/>
  <c r="AB111" i="2" s="1" a="1"/>
  <c r="AB111" i="2" s="1"/>
  <c r="AA112" i="2"/>
  <c r="AB112" i="2" s="1" a="1"/>
  <c r="AB112" i="2" s="1"/>
  <c r="AA113" i="2"/>
  <c r="AB113" i="2" s="1" a="1"/>
  <c r="AB113" i="2" s="1"/>
  <c r="AA114" i="2"/>
  <c r="AB114" i="2" s="1" a="1"/>
  <c r="AB114" i="2" s="1"/>
  <c r="AA115" i="2"/>
  <c r="AB115" i="2" s="1" a="1"/>
  <c r="AB115" i="2" s="1"/>
  <c r="AA116" i="2"/>
  <c r="AB116" i="2" s="1" a="1"/>
  <c r="AB116" i="2" s="1"/>
  <c r="AA117" i="2"/>
  <c r="AB117" i="2" s="1" a="1"/>
  <c r="AB117" i="2" s="1"/>
  <c r="AA118" i="2"/>
  <c r="AB118" i="2" s="1" a="1"/>
  <c r="AB118" i="2" s="1"/>
  <c r="AA119" i="2"/>
  <c r="AB119" i="2" s="1" a="1"/>
  <c r="AB119" i="2" s="1"/>
  <c r="AA120" i="2"/>
  <c r="AB120" i="2" s="1" a="1"/>
  <c r="AB120" i="2" s="1"/>
  <c r="AA121" i="2"/>
  <c r="AB121" i="2" s="1" a="1"/>
  <c r="AB121" i="2" s="1"/>
  <c r="AA122" i="2"/>
  <c r="AB122" i="2" s="1" a="1"/>
  <c r="AB122" i="2" s="1"/>
  <c r="AA123" i="2"/>
  <c r="AB123" i="2" s="1" a="1"/>
  <c r="AB123" i="2" s="1"/>
  <c r="AA124" i="2"/>
  <c r="AB124" i="2" s="1" a="1"/>
  <c r="AB124" i="2" s="1"/>
  <c r="AA125" i="2"/>
  <c r="AB125" i="2" s="1" a="1"/>
  <c r="AB125" i="2" s="1"/>
  <c r="AA126" i="2"/>
  <c r="AB126" i="2" s="1" a="1"/>
  <c r="AB126" i="2" s="1"/>
  <c r="AA127" i="2"/>
  <c r="AB127" i="2" s="1" a="1"/>
  <c r="AB127" i="2" s="1"/>
  <c r="AA128" i="2"/>
  <c r="AB128" i="2" s="1" a="1"/>
  <c r="AB128" i="2" s="1"/>
  <c r="AA129" i="2"/>
  <c r="AB129" i="2" s="1" a="1"/>
  <c r="AB129" i="2" s="1"/>
  <c r="AA130" i="2"/>
  <c r="AB130" i="2" s="1" a="1"/>
  <c r="AB130" i="2" s="1"/>
  <c r="AA131" i="2"/>
  <c r="AB131" i="2" s="1" a="1"/>
  <c r="AB131" i="2" s="1"/>
  <c r="AA132" i="2"/>
  <c r="AB132" i="2" s="1" a="1"/>
  <c r="AB132" i="2" s="1"/>
  <c r="AA133" i="2"/>
  <c r="AB133" i="2" s="1" a="1"/>
  <c r="AB133" i="2" s="1"/>
  <c r="AA134" i="2"/>
  <c r="AB134" i="2" s="1" a="1"/>
  <c r="AB134" i="2" s="1"/>
  <c r="AA135" i="2"/>
  <c r="AB135" i="2" s="1" a="1"/>
  <c r="AB135" i="2" s="1"/>
  <c r="AA136" i="2"/>
  <c r="AB136" i="2" s="1" a="1"/>
  <c r="AB136" i="2" s="1"/>
  <c r="AA137" i="2"/>
  <c r="AB137" i="2" s="1" a="1"/>
  <c r="AB137" i="2" s="1"/>
  <c r="AA138" i="2"/>
  <c r="AB138" i="2" s="1" a="1"/>
  <c r="AB138" i="2" s="1"/>
  <c r="AA139" i="2"/>
  <c r="AB139" i="2" s="1" a="1"/>
  <c r="AB139" i="2" s="1"/>
  <c r="AA140" i="2"/>
  <c r="AB140" i="2" s="1" a="1"/>
  <c r="AB140" i="2" s="1"/>
  <c r="AA141" i="2"/>
  <c r="AB141" i="2" s="1" a="1"/>
  <c r="AB141" i="2" s="1"/>
  <c r="AA142" i="2"/>
  <c r="AB142" i="2" s="1" a="1"/>
  <c r="AB142" i="2" s="1"/>
  <c r="AA143" i="2"/>
  <c r="AB143" i="2" s="1" a="1"/>
  <c r="AB143" i="2" s="1"/>
  <c r="AA144" i="2"/>
  <c r="AB144" i="2" s="1" a="1"/>
  <c r="AB144" i="2" s="1"/>
  <c r="AA145" i="2"/>
  <c r="AB145" i="2" s="1" a="1"/>
  <c r="AB145" i="2" s="1"/>
  <c r="AA146" i="2"/>
  <c r="AB146" i="2" s="1" a="1"/>
  <c r="AB146" i="2" s="1"/>
  <c r="AA147" i="2"/>
  <c r="AB147" i="2" s="1" a="1"/>
  <c r="AB147" i="2" s="1"/>
  <c r="AA148" i="2"/>
  <c r="AB148" i="2" s="1" a="1"/>
  <c r="AB148" i="2" s="1"/>
  <c r="AA149" i="2"/>
  <c r="AB149" i="2" s="1" a="1"/>
  <c r="AB149" i="2" s="1"/>
  <c r="AA150" i="2"/>
  <c r="AB150" i="2" s="1" a="1"/>
  <c r="AB150" i="2" s="1"/>
  <c r="AA151" i="2"/>
  <c r="AB151" i="2" s="1" a="1"/>
  <c r="AB151" i="2" s="1"/>
  <c r="AA152" i="2"/>
  <c r="AB152" i="2" s="1" a="1"/>
  <c r="AB152" i="2" s="1"/>
  <c r="AA153" i="2"/>
  <c r="AB153" i="2" s="1" a="1"/>
  <c r="AB153" i="2" s="1"/>
  <c r="AA154" i="2"/>
  <c r="AB154" i="2" s="1" a="1"/>
  <c r="AB154" i="2" s="1"/>
  <c r="AA155" i="2"/>
  <c r="AB155" i="2" s="1" a="1"/>
  <c r="AB155" i="2" s="1"/>
  <c r="AA156" i="2"/>
  <c r="AB156" i="2" s="1" a="1"/>
  <c r="AB156" i="2" s="1"/>
  <c r="AA157" i="2"/>
  <c r="AB157" i="2" s="1" a="1"/>
  <c r="AB157" i="2" s="1"/>
  <c r="AA158" i="2"/>
  <c r="AB158" i="2" s="1" a="1"/>
  <c r="AB158" i="2" s="1"/>
  <c r="AA159" i="2"/>
  <c r="AB159" i="2" s="1" a="1"/>
  <c r="AB159" i="2" s="1"/>
  <c r="AA160" i="2"/>
  <c r="AB160" i="2" s="1" a="1"/>
  <c r="AB160" i="2" s="1"/>
  <c r="AA161" i="2"/>
  <c r="AB161" i="2" s="1" a="1"/>
  <c r="AB161" i="2" s="1"/>
  <c r="AA162" i="2"/>
  <c r="AB162" i="2" s="1" a="1"/>
  <c r="AB162" i="2" s="1"/>
  <c r="AA163" i="2"/>
  <c r="AB163" i="2" s="1" a="1"/>
  <c r="AB163" i="2" s="1"/>
  <c r="AA164" i="2"/>
  <c r="AB164" i="2" s="1" a="1"/>
  <c r="AB164" i="2" s="1"/>
  <c r="AA165" i="2"/>
  <c r="AB165" i="2" s="1" a="1"/>
  <c r="AB165" i="2" s="1"/>
  <c r="AA166" i="2"/>
  <c r="AB166" i="2" s="1" a="1"/>
  <c r="AB166" i="2" s="1"/>
  <c r="AA167" i="2"/>
  <c r="AB167" i="2" s="1" a="1"/>
  <c r="AB167" i="2" s="1"/>
  <c r="AA168" i="2"/>
  <c r="AB168" i="2" s="1" a="1"/>
  <c r="AB168" i="2" s="1"/>
  <c r="AA169" i="2"/>
  <c r="AB169" i="2" s="1" a="1"/>
  <c r="AB169" i="2" s="1"/>
  <c r="AA170" i="2"/>
  <c r="AB170" i="2" s="1" a="1"/>
  <c r="AB170" i="2" s="1"/>
  <c r="AA171" i="2"/>
  <c r="AB171" i="2" s="1" a="1"/>
  <c r="AB171" i="2" s="1"/>
  <c r="AA172" i="2"/>
  <c r="AB172" i="2" s="1" a="1"/>
  <c r="AB172" i="2" s="1"/>
  <c r="AA173" i="2"/>
  <c r="AB173" i="2" s="1" a="1"/>
  <c r="AB173" i="2" s="1"/>
  <c r="AA174" i="2"/>
  <c r="AB174" i="2" s="1" a="1"/>
  <c r="AB174" i="2" s="1"/>
  <c r="AA175" i="2"/>
  <c r="AB175" i="2" s="1" a="1"/>
  <c r="AB175" i="2" s="1"/>
  <c r="AA176" i="2"/>
  <c r="AB176" i="2" s="1" a="1"/>
  <c r="AB176" i="2" s="1"/>
  <c r="AA177" i="2"/>
  <c r="AB177" i="2" s="1" a="1"/>
  <c r="AB177" i="2" s="1"/>
  <c r="AA178" i="2"/>
  <c r="AB178" i="2" s="1" a="1"/>
  <c r="AB178" i="2" s="1"/>
  <c r="AA179" i="2"/>
  <c r="AB179" i="2" s="1" a="1"/>
  <c r="AB179" i="2" s="1"/>
  <c r="AA180" i="2"/>
  <c r="AB180" i="2" s="1" a="1"/>
  <c r="AB180" i="2" s="1"/>
  <c r="AA181" i="2"/>
  <c r="AB181" i="2" s="1" a="1"/>
  <c r="AB181" i="2" s="1"/>
  <c r="AA182" i="2"/>
  <c r="AB182" i="2" s="1" a="1"/>
  <c r="AB182" i="2" s="1"/>
  <c r="AA183" i="2"/>
  <c r="AB183" i="2" s="1" a="1"/>
  <c r="AB183" i="2" s="1"/>
  <c r="AA184" i="2"/>
  <c r="AB184" i="2" s="1" a="1"/>
  <c r="AB184" i="2" s="1"/>
  <c r="AA185" i="2"/>
  <c r="AB185" i="2" s="1" a="1"/>
  <c r="AB185" i="2" s="1"/>
  <c r="AA186" i="2"/>
  <c r="AB186" i="2" s="1" a="1"/>
  <c r="AB186" i="2" s="1"/>
  <c r="AA187" i="2"/>
  <c r="AB187" i="2" s="1" a="1"/>
  <c r="AB187" i="2" s="1"/>
  <c r="AA188" i="2"/>
  <c r="AB188" i="2" s="1" a="1"/>
  <c r="AB188" i="2" s="1"/>
  <c r="AA189" i="2"/>
  <c r="AB189" i="2" s="1" a="1"/>
  <c r="AB189" i="2" s="1"/>
  <c r="AA190" i="2"/>
  <c r="AB190" i="2" s="1" a="1"/>
  <c r="AB190" i="2" s="1"/>
  <c r="AA191" i="2"/>
  <c r="AB191" i="2" s="1" a="1"/>
  <c r="AB191" i="2" s="1"/>
  <c r="AA192" i="2"/>
  <c r="AB192" i="2" s="1" a="1"/>
  <c r="AB192" i="2" s="1"/>
  <c r="AA193" i="2"/>
  <c r="AB193" i="2" s="1" a="1"/>
  <c r="AB193" i="2" s="1"/>
  <c r="AA194" i="2"/>
  <c r="AB194" i="2" s="1" a="1"/>
  <c r="AB194" i="2" s="1"/>
  <c r="AA195" i="2"/>
  <c r="AB195" i="2" s="1" a="1"/>
  <c r="AB195" i="2" s="1"/>
  <c r="AA196" i="2"/>
  <c r="AB196" i="2" s="1" a="1"/>
  <c r="AB196" i="2" s="1"/>
  <c r="AA197" i="2"/>
  <c r="AB197" i="2" s="1" a="1"/>
  <c r="AB197" i="2" s="1"/>
  <c r="AA198" i="2"/>
  <c r="AB198" i="2" s="1" a="1"/>
  <c r="AB198" i="2" s="1"/>
  <c r="AA199" i="2"/>
  <c r="AB199" i="2" s="1" a="1"/>
  <c r="AB199" i="2" s="1"/>
  <c r="AA200" i="2"/>
  <c r="AB200" i="2" s="1" a="1"/>
  <c r="AB200" i="2" s="1"/>
  <c r="AA201" i="2"/>
  <c r="AB201" i="2" s="1" a="1"/>
  <c r="AB201" i="2" s="1"/>
  <c r="AA202" i="2"/>
  <c r="AB202" i="2" s="1" a="1"/>
  <c r="AB202" i="2" s="1"/>
  <c r="AA203" i="2"/>
  <c r="AB203" i="2" s="1" a="1"/>
  <c r="AB203" i="2" s="1"/>
  <c r="AA204" i="2"/>
  <c r="AB204" i="2" s="1" a="1"/>
  <c r="AB204" i="2" s="1"/>
  <c r="AA205" i="2"/>
  <c r="AB205" i="2" s="1" a="1"/>
  <c r="AB205" i="2" s="1"/>
  <c r="AA206" i="2"/>
  <c r="AB206" i="2" s="1" a="1"/>
  <c r="AB206" i="2" s="1"/>
  <c r="AA207" i="2"/>
  <c r="AB207" i="2" s="1" a="1"/>
  <c r="AB207" i="2" s="1"/>
  <c r="AA208" i="2"/>
  <c r="AB208" i="2" s="1" a="1"/>
  <c r="AB208" i="2" s="1"/>
  <c r="AA209" i="2"/>
  <c r="AB209" i="2" s="1" a="1"/>
  <c r="AB209" i="2" s="1"/>
  <c r="AA210" i="2"/>
  <c r="AB210" i="2" s="1" a="1"/>
  <c r="AB210" i="2" s="1"/>
  <c r="AA211" i="2"/>
  <c r="AB211" i="2" s="1" a="1"/>
  <c r="AB211" i="2" s="1"/>
  <c r="AA212" i="2"/>
  <c r="AB212" i="2" s="1" a="1"/>
  <c r="AB212" i="2" s="1"/>
  <c r="AA213" i="2"/>
  <c r="AB213" i="2" s="1" a="1"/>
  <c r="AB213" i="2" s="1"/>
  <c r="AA214" i="2"/>
  <c r="AB214" i="2" s="1" a="1"/>
  <c r="AB214" i="2" s="1"/>
  <c r="AA215" i="2"/>
  <c r="AB215" i="2" s="1" a="1"/>
  <c r="AB215" i="2" s="1"/>
  <c r="AA216" i="2"/>
  <c r="AB216" i="2" s="1" a="1"/>
  <c r="AB216" i="2" s="1"/>
  <c r="AA217" i="2"/>
  <c r="AB217" i="2" s="1" a="1"/>
  <c r="AB217" i="2" s="1"/>
  <c r="AA218" i="2"/>
  <c r="AB218" i="2" s="1" a="1"/>
  <c r="AB218" i="2" s="1"/>
  <c r="AA219" i="2"/>
  <c r="AB219" i="2" s="1" a="1"/>
  <c r="AB219" i="2" s="1"/>
  <c r="AA220" i="2"/>
  <c r="AB220" i="2" s="1" a="1"/>
  <c r="AB220" i="2" s="1"/>
  <c r="AA221" i="2"/>
  <c r="AB221" i="2" s="1" a="1"/>
  <c r="AB221" i="2" s="1"/>
  <c r="AA222" i="2"/>
  <c r="AB222" i="2" s="1" a="1"/>
  <c r="AB222" i="2" s="1"/>
  <c r="AA223" i="2"/>
  <c r="AB223" i="2" s="1" a="1"/>
  <c r="AB223" i="2" s="1"/>
  <c r="AA224" i="2"/>
  <c r="AB224" i="2" s="1" a="1"/>
  <c r="AB224" i="2" s="1"/>
  <c r="AA225" i="2"/>
  <c r="AB225" i="2" s="1" a="1"/>
  <c r="AB225" i="2" s="1"/>
  <c r="AA226" i="2"/>
  <c r="AB226" i="2" s="1" a="1"/>
  <c r="AB226" i="2" s="1"/>
  <c r="AA227" i="2"/>
  <c r="AB227" i="2" s="1" a="1"/>
  <c r="AB227" i="2" s="1"/>
  <c r="AA228" i="2"/>
  <c r="AB228" i="2" s="1" a="1"/>
  <c r="AB228" i="2" s="1"/>
  <c r="AA229" i="2"/>
  <c r="AB229" i="2" s="1" a="1"/>
  <c r="AB229" i="2" s="1"/>
  <c r="AA230" i="2"/>
  <c r="AB230" i="2" s="1" a="1"/>
  <c r="AB230" i="2" s="1"/>
  <c r="AA231" i="2"/>
  <c r="AB231" i="2" s="1" a="1"/>
  <c r="AB231" i="2" s="1"/>
  <c r="AA232" i="2"/>
  <c r="AB232" i="2" s="1" a="1"/>
  <c r="AB232" i="2" s="1"/>
  <c r="AA233" i="2"/>
  <c r="AB233" i="2" s="1" a="1"/>
  <c r="AB233" i="2" s="1"/>
  <c r="AA234" i="2"/>
  <c r="AB234" i="2" s="1" a="1"/>
  <c r="AB234" i="2" s="1"/>
  <c r="AA235" i="2"/>
  <c r="AB235" i="2" s="1" a="1"/>
  <c r="AB235" i="2" s="1"/>
  <c r="AA236" i="2"/>
  <c r="AB236" i="2" s="1" a="1"/>
  <c r="AB236" i="2" s="1"/>
  <c r="AA237" i="2"/>
  <c r="AB237" i="2" s="1" a="1"/>
  <c r="AB237" i="2" s="1"/>
  <c r="AA238" i="2"/>
  <c r="AB238" i="2" s="1" a="1"/>
  <c r="AB238" i="2" s="1"/>
  <c r="AA239" i="2"/>
  <c r="AB239" i="2" s="1" a="1"/>
  <c r="AB239" i="2" s="1"/>
  <c r="AA240" i="2"/>
  <c r="AB240" i="2" s="1" a="1"/>
  <c r="AB240" i="2" s="1"/>
  <c r="AA241" i="2"/>
  <c r="AB241" i="2" s="1" a="1"/>
  <c r="AB241" i="2" s="1"/>
  <c r="AA242" i="2"/>
  <c r="AB242" i="2" s="1" a="1"/>
  <c r="AB242" i="2" s="1"/>
  <c r="AA243" i="2"/>
  <c r="AB243" i="2" s="1" a="1"/>
  <c r="AB243" i="2" s="1"/>
  <c r="AA244" i="2"/>
  <c r="AB244" i="2" s="1" a="1"/>
  <c r="AB244" i="2" s="1"/>
  <c r="AA245" i="2"/>
  <c r="AB245" i="2" s="1" a="1"/>
  <c r="AB245" i="2" s="1"/>
  <c r="AA246" i="2"/>
  <c r="AB246" i="2" s="1" a="1"/>
  <c r="AB246" i="2" s="1"/>
  <c r="AA247" i="2"/>
  <c r="AB247" i="2" s="1" a="1"/>
  <c r="AB247" i="2" s="1"/>
  <c r="AA248" i="2"/>
  <c r="AB248" i="2" s="1" a="1"/>
  <c r="AB248" i="2" s="1"/>
  <c r="AA249" i="2"/>
  <c r="AB249" i="2" s="1" a="1"/>
  <c r="AB249" i="2" s="1"/>
  <c r="AA250" i="2"/>
  <c r="AB250" i="2" s="1" a="1"/>
  <c r="AB250" i="2" s="1"/>
  <c r="AA251" i="2"/>
  <c r="AB251" i="2" s="1" a="1"/>
  <c r="AB251" i="2" s="1"/>
  <c r="AA252" i="2"/>
  <c r="AB252" i="2" s="1" a="1"/>
  <c r="AB252" i="2" s="1"/>
  <c r="AA253" i="2"/>
  <c r="AB253" i="2" s="1" a="1"/>
  <c r="AB253" i="2" s="1"/>
  <c r="AA254" i="2"/>
  <c r="AB254" i="2" s="1" a="1"/>
  <c r="AB254" i="2" s="1"/>
  <c r="AA255" i="2"/>
  <c r="AB255" i="2" s="1" a="1"/>
  <c r="AB255" i="2" s="1"/>
  <c r="AA256" i="2"/>
  <c r="AB256" i="2" s="1" a="1"/>
  <c r="AB256" i="2" s="1"/>
  <c r="AA257" i="2"/>
  <c r="AB257" i="2" s="1" a="1"/>
  <c r="AB257" i="2" s="1"/>
  <c r="AA258" i="2"/>
  <c r="AB258" i="2" s="1" a="1"/>
  <c r="AB258" i="2" s="1"/>
  <c r="AA259" i="2"/>
  <c r="AB259" i="2" s="1" a="1"/>
  <c r="AB259" i="2" s="1"/>
  <c r="AA260" i="2"/>
  <c r="AB260" i="2" s="1" a="1"/>
  <c r="AB260" i="2" s="1"/>
  <c r="AA261" i="2"/>
  <c r="AB261" i="2" s="1" a="1"/>
  <c r="AB261" i="2" s="1"/>
  <c r="AA262" i="2"/>
  <c r="AB262" i="2" s="1" a="1"/>
  <c r="AB262" i="2" s="1"/>
  <c r="AA263" i="2"/>
  <c r="AB263" i="2" s="1" a="1"/>
  <c r="AB263" i="2" s="1"/>
  <c r="AA264" i="2"/>
  <c r="AB264" i="2" s="1" a="1"/>
  <c r="AB264" i="2" s="1"/>
  <c r="AA265" i="2"/>
  <c r="AB265" i="2" s="1" a="1"/>
  <c r="AB265" i="2" s="1"/>
  <c r="AA266" i="2"/>
  <c r="AB266" i="2" s="1" a="1"/>
  <c r="AB266" i="2" s="1"/>
  <c r="AA267" i="2"/>
  <c r="AB267" i="2" s="1" a="1"/>
  <c r="AB267" i="2" s="1"/>
  <c r="AA268" i="2"/>
  <c r="AB268" i="2" s="1" a="1"/>
  <c r="AB268" i="2" s="1"/>
  <c r="AA269" i="2"/>
  <c r="AB269" i="2" s="1" a="1"/>
  <c r="AB269" i="2" s="1"/>
  <c r="AA270" i="2"/>
  <c r="AB270" i="2" s="1" a="1"/>
  <c r="AB270" i="2" s="1"/>
  <c r="AA271" i="2"/>
  <c r="AB271" i="2" s="1" a="1"/>
  <c r="AB271" i="2" s="1"/>
  <c r="AA272" i="2"/>
  <c r="AB272" i="2" s="1" a="1"/>
  <c r="AB272" i="2" s="1"/>
  <c r="AA273" i="2"/>
  <c r="AB273" i="2" s="1" a="1"/>
  <c r="AB273" i="2" s="1"/>
  <c r="AA274" i="2"/>
  <c r="AB274" i="2" s="1" a="1"/>
  <c r="AB274" i="2" s="1"/>
  <c r="AA275" i="2"/>
  <c r="AB275" i="2" s="1" a="1"/>
  <c r="AB275" i="2" s="1"/>
  <c r="AA276" i="2"/>
  <c r="AB276" i="2" s="1" a="1"/>
  <c r="AB276" i="2" s="1"/>
  <c r="AA277" i="2"/>
  <c r="AB277" i="2" s="1" a="1"/>
  <c r="AB277" i="2" s="1"/>
  <c r="AA278" i="2"/>
  <c r="AB278" i="2" s="1" a="1"/>
  <c r="AB278" i="2" s="1"/>
  <c r="AA279" i="2"/>
  <c r="AB279" i="2" s="1" a="1"/>
  <c r="AB279" i="2" s="1"/>
  <c r="AA280" i="2"/>
  <c r="AB280" i="2" s="1" a="1"/>
  <c r="AB280" i="2" s="1"/>
  <c r="AA281" i="2"/>
  <c r="AB281" i="2" s="1" a="1"/>
  <c r="AB281" i="2" s="1"/>
  <c r="AA282" i="2"/>
  <c r="AB282" i="2" s="1" a="1"/>
  <c r="AB282" i="2" s="1"/>
  <c r="AA283" i="2"/>
  <c r="AB283" i="2" s="1" a="1"/>
  <c r="AB283" i="2" s="1"/>
  <c r="AA284" i="2"/>
  <c r="AB284" i="2" s="1" a="1"/>
  <c r="AB284" i="2" s="1"/>
  <c r="AA285" i="2"/>
  <c r="AB285" i="2" s="1" a="1"/>
  <c r="AB285" i="2" s="1"/>
  <c r="AA286" i="2"/>
  <c r="AB286" i="2" s="1" a="1"/>
  <c r="AB286" i="2" s="1"/>
  <c r="AA287" i="2"/>
  <c r="AB287" i="2" s="1" a="1"/>
  <c r="AB287" i="2" s="1"/>
  <c r="AA288" i="2"/>
  <c r="AB288" i="2" s="1" a="1"/>
  <c r="AB288" i="2" s="1"/>
  <c r="AA289" i="2"/>
  <c r="AB289" i="2" s="1" a="1"/>
  <c r="AB289" i="2" s="1"/>
  <c r="AA290" i="2"/>
  <c r="AB290" i="2" s="1" a="1"/>
  <c r="AB290" i="2" s="1"/>
  <c r="AA291" i="2"/>
  <c r="AB291" i="2" s="1" a="1"/>
  <c r="AB291" i="2" s="1"/>
  <c r="AA292" i="2"/>
  <c r="AB292" i="2" s="1" a="1"/>
  <c r="AB292" i="2" s="1"/>
  <c r="AA293" i="2"/>
  <c r="AB293" i="2" s="1" a="1"/>
  <c r="AB293" i="2" s="1"/>
  <c r="AA294" i="2"/>
  <c r="AB294" i="2" s="1" a="1"/>
  <c r="AB294" i="2" s="1"/>
  <c r="AA295" i="2"/>
  <c r="AB295" i="2" s="1" a="1"/>
  <c r="AB295" i="2" s="1"/>
  <c r="AA296" i="2"/>
  <c r="AB296" i="2" s="1" a="1"/>
  <c r="AB296" i="2" s="1"/>
  <c r="AA297" i="2"/>
  <c r="AB297" i="2" s="1" a="1"/>
  <c r="AB297" i="2" s="1"/>
  <c r="AA298" i="2"/>
  <c r="AB298" i="2" s="1" a="1"/>
  <c r="AB298" i="2" s="1"/>
  <c r="AA299" i="2"/>
  <c r="AB299" i="2" s="1" a="1"/>
  <c r="AB299" i="2" s="1"/>
  <c r="AA300" i="2"/>
  <c r="AB300" i="2" s="1" a="1"/>
  <c r="AB300" i="2" s="1"/>
  <c r="AA301" i="2"/>
  <c r="AB301" i="2" s="1" a="1"/>
  <c r="AB301" i="2" s="1"/>
  <c r="AA302" i="2"/>
  <c r="AB302" i="2" s="1" a="1"/>
  <c r="AB302" i="2" s="1"/>
  <c r="AA303" i="2"/>
  <c r="AB303" i="2" s="1" a="1"/>
  <c r="AB303" i="2" s="1"/>
  <c r="AA304" i="2"/>
  <c r="AB304" i="2" s="1" a="1"/>
  <c r="AB304" i="2" s="1"/>
  <c r="AA305" i="2"/>
  <c r="AB305" i="2" s="1" a="1"/>
  <c r="AB305" i="2" s="1"/>
  <c r="AA306" i="2"/>
  <c r="AB306" i="2" s="1" a="1"/>
  <c r="AB306" i="2" s="1"/>
  <c r="AA307" i="2"/>
  <c r="AB307" i="2" s="1" a="1"/>
  <c r="AB307" i="2" s="1"/>
  <c r="AA308" i="2"/>
  <c r="AB308" i="2" s="1" a="1"/>
  <c r="AB308" i="2" s="1"/>
  <c r="AA309" i="2"/>
  <c r="AB309" i="2" s="1" a="1"/>
  <c r="AB309" i="2" s="1"/>
  <c r="AA310" i="2"/>
  <c r="AB310" i="2" s="1" a="1"/>
  <c r="AB310" i="2" s="1"/>
  <c r="AA311" i="2"/>
  <c r="AB311" i="2" s="1" a="1"/>
  <c r="AB311" i="2" s="1"/>
  <c r="AA312" i="2"/>
  <c r="AB312" i="2" s="1" a="1"/>
  <c r="AB312" i="2" s="1"/>
  <c r="AA313" i="2"/>
  <c r="AB313" i="2" s="1" a="1"/>
  <c r="AB313" i="2" s="1"/>
  <c r="AA314" i="2"/>
  <c r="AB314" i="2" s="1" a="1"/>
  <c r="AB314" i="2" s="1"/>
  <c r="AA315" i="2"/>
  <c r="AB315" i="2" s="1" a="1"/>
  <c r="AB315" i="2" s="1"/>
  <c r="AA316" i="2"/>
  <c r="AB316" i="2" s="1" a="1"/>
  <c r="AB316" i="2" s="1"/>
  <c r="AA317" i="2"/>
  <c r="AB317" i="2" s="1" a="1"/>
  <c r="AB317" i="2" s="1"/>
  <c r="AA318" i="2"/>
  <c r="AB318" i="2" s="1" a="1"/>
  <c r="AB318" i="2" s="1"/>
  <c r="AA319" i="2"/>
  <c r="AB319" i="2" s="1" a="1"/>
  <c r="AB319" i="2" s="1"/>
  <c r="AA320" i="2"/>
  <c r="AB320" i="2" s="1" a="1"/>
  <c r="AB320" i="2" s="1"/>
  <c r="AA321" i="2"/>
  <c r="AB321" i="2" s="1" a="1"/>
  <c r="AB321" i="2" s="1"/>
  <c r="AA322" i="2"/>
  <c r="AB322" i="2" s="1" a="1"/>
  <c r="AB322" i="2" s="1"/>
  <c r="AA323" i="2"/>
  <c r="AB323" i="2" s="1" a="1"/>
  <c r="AB323" i="2" s="1"/>
  <c r="AA324" i="2"/>
  <c r="AB324" i="2" s="1" a="1"/>
  <c r="AB324" i="2" s="1"/>
  <c r="AA325" i="2"/>
  <c r="AB325" i="2" s="1" a="1"/>
  <c r="AB325" i="2" s="1"/>
  <c r="AA326" i="2"/>
  <c r="AB326" i="2" s="1" a="1"/>
  <c r="AB326" i="2" s="1"/>
  <c r="AA327" i="2"/>
  <c r="AB327" i="2" s="1" a="1"/>
  <c r="AB327" i="2" s="1"/>
  <c r="AA328" i="2"/>
  <c r="AB328" i="2" s="1" a="1"/>
  <c r="AB328" i="2" s="1"/>
  <c r="AA329" i="2"/>
  <c r="AB329" i="2" s="1" a="1"/>
  <c r="AB329" i="2" s="1"/>
  <c r="AA330" i="2"/>
  <c r="AB330" i="2" s="1" a="1"/>
  <c r="AB330" i="2" s="1"/>
  <c r="AA331" i="2"/>
  <c r="AB331" i="2" s="1" a="1"/>
  <c r="AB331" i="2" s="1"/>
  <c r="AA332" i="2"/>
  <c r="AB332" i="2" s="1" a="1"/>
  <c r="AB332" i="2" s="1"/>
  <c r="AA333" i="2"/>
  <c r="AB333" i="2" s="1" a="1"/>
  <c r="AB333" i="2" s="1"/>
  <c r="AA334" i="2"/>
  <c r="AB334" i="2" s="1" a="1"/>
  <c r="AB334" i="2" s="1"/>
  <c r="AA335" i="2"/>
  <c r="AB335" i="2" s="1" a="1"/>
  <c r="AB335" i="2" s="1"/>
  <c r="AA336" i="2"/>
  <c r="AB336" i="2" s="1" a="1"/>
  <c r="AB336" i="2" s="1"/>
  <c r="AA337" i="2"/>
  <c r="AB337" i="2" s="1" a="1"/>
  <c r="AB337" i="2" s="1"/>
  <c r="AA338" i="2"/>
  <c r="AB338" i="2" s="1" a="1"/>
  <c r="AB338" i="2" s="1"/>
  <c r="AA339" i="2"/>
  <c r="AB339" i="2" s="1" a="1"/>
  <c r="AB339" i="2" s="1"/>
  <c r="AA340" i="2"/>
  <c r="AB340" i="2" s="1" a="1"/>
  <c r="AB340" i="2" s="1"/>
  <c r="AA341" i="2"/>
  <c r="AB341" i="2" s="1" a="1"/>
  <c r="AB341" i="2" s="1"/>
  <c r="AA342" i="2"/>
  <c r="AB342" i="2" s="1" a="1"/>
  <c r="AB342" i="2" s="1"/>
  <c r="AA343" i="2"/>
  <c r="AB343" i="2" s="1" a="1"/>
  <c r="AB343" i="2" s="1"/>
  <c r="AA344" i="2"/>
  <c r="AB344" i="2" s="1" a="1"/>
  <c r="AB344" i="2" s="1"/>
  <c r="AA345" i="2"/>
  <c r="AB345" i="2" s="1" a="1"/>
  <c r="AB345" i="2" s="1"/>
  <c r="AA346" i="2"/>
  <c r="AB346" i="2" s="1" a="1"/>
  <c r="AB346" i="2" s="1"/>
  <c r="AA347" i="2"/>
  <c r="AB347" i="2" s="1" a="1"/>
  <c r="AB347" i="2" s="1"/>
  <c r="AA348" i="2"/>
  <c r="AB348" i="2" s="1" a="1"/>
  <c r="AB348" i="2" s="1"/>
  <c r="AA349" i="2"/>
  <c r="AB349" i="2" s="1" a="1"/>
  <c r="AB349" i="2" s="1"/>
  <c r="AA350" i="2"/>
  <c r="AB350" i="2" s="1" a="1"/>
  <c r="AB350" i="2" s="1"/>
  <c r="AA351" i="2"/>
  <c r="AB351" i="2" s="1" a="1"/>
  <c r="AB351" i="2" s="1"/>
  <c r="AA352" i="2"/>
  <c r="AB352" i="2" s="1" a="1"/>
  <c r="AB352" i="2" s="1"/>
  <c r="AA353" i="2"/>
  <c r="AB353" i="2" s="1" a="1"/>
  <c r="AB353" i="2" s="1"/>
  <c r="AA354" i="2"/>
  <c r="AB354" i="2" s="1" a="1"/>
  <c r="AB354" i="2" s="1"/>
  <c r="AA355" i="2"/>
  <c r="AB355" i="2" s="1" a="1"/>
  <c r="AB355" i="2" s="1"/>
  <c r="AA356" i="2"/>
  <c r="AB356" i="2" s="1" a="1"/>
  <c r="AB356" i="2" s="1"/>
  <c r="AA357" i="2"/>
  <c r="AB357" i="2" s="1" a="1"/>
  <c r="AB357" i="2" s="1"/>
  <c r="AA358" i="2"/>
  <c r="AB358" i="2" s="1" a="1"/>
  <c r="AB358" i="2" s="1"/>
  <c r="AA359" i="2"/>
  <c r="AB359" i="2" s="1" a="1"/>
  <c r="AB359" i="2" s="1"/>
  <c r="AA360" i="2"/>
  <c r="AB360" i="2" s="1" a="1"/>
  <c r="AB360" i="2" s="1"/>
  <c r="AA361" i="2"/>
  <c r="AB361" i="2" s="1" a="1"/>
  <c r="AB361" i="2" s="1"/>
  <c r="AA362" i="2"/>
  <c r="AB362" i="2" s="1" a="1"/>
  <c r="AB362" i="2" s="1"/>
  <c r="AA363" i="2"/>
  <c r="AB363" i="2" s="1" a="1"/>
  <c r="AB363" i="2" s="1"/>
  <c r="AA364" i="2"/>
  <c r="AB364" i="2" s="1" a="1"/>
  <c r="AB364" i="2" s="1"/>
  <c r="AA365" i="2"/>
  <c r="AB365" i="2" s="1" a="1"/>
  <c r="AB365" i="2" s="1"/>
  <c r="AA366" i="2"/>
  <c r="AB366" i="2" s="1" a="1"/>
  <c r="AB366" i="2" s="1"/>
  <c r="AA367" i="2"/>
  <c r="AB367" i="2" s="1" a="1"/>
  <c r="AB367" i="2" s="1"/>
  <c r="AA368" i="2"/>
  <c r="AB368" i="2" s="1" a="1"/>
  <c r="AB368" i="2" s="1"/>
  <c r="AA369" i="2"/>
  <c r="AB369" i="2" s="1" a="1"/>
  <c r="AB369" i="2" s="1"/>
  <c r="AA370" i="2"/>
  <c r="AB370" i="2" s="1" a="1"/>
  <c r="AB370" i="2" s="1"/>
  <c r="AA371" i="2"/>
  <c r="AB371" i="2" s="1" a="1"/>
  <c r="AB371" i="2" s="1"/>
  <c r="AA372" i="2"/>
  <c r="AB372" i="2" s="1" a="1"/>
  <c r="AB372" i="2" s="1"/>
  <c r="AA373" i="2"/>
  <c r="AB373" i="2" s="1" a="1"/>
  <c r="AB373" i="2" s="1"/>
  <c r="AA374" i="2"/>
  <c r="AB374" i="2" s="1" a="1"/>
  <c r="AB374" i="2" s="1"/>
  <c r="AA375" i="2"/>
  <c r="AB375" i="2" s="1" a="1"/>
  <c r="AB375" i="2" s="1"/>
  <c r="AA376" i="2"/>
  <c r="AB376" i="2" s="1" a="1"/>
  <c r="AB376" i="2" s="1"/>
  <c r="AA377" i="2"/>
  <c r="AB377" i="2" s="1" a="1"/>
  <c r="AB377" i="2" s="1"/>
  <c r="AA378" i="2"/>
  <c r="AB378" i="2" s="1" a="1"/>
  <c r="AB378" i="2" s="1"/>
  <c r="AA379" i="2"/>
  <c r="AB379" i="2" s="1" a="1"/>
  <c r="AB379" i="2" s="1"/>
  <c r="AA380" i="2"/>
  <c r="AB380" i="2" s="1" a="1"/>
  <c r="AB380" i="2" s="1"/>
  <c r="AA381" i="2"/>
  <c r="AB381" i="2" s="1" a="1"/>
  <c r="AB381" i="2" s="1"/>
  <c r="AA382" i="2"/>
  <c r="AB382" i="2" s="1" a="1"/>
  <c r="AB382" i="2" s="1"/>
  <c r="AA383" i="2"/>
  <c r="AB383" i="2" s="1" a="1"/>
  <c r="AB383" i="2" s="1"/>
  <c r="AA384" i="2"/>
  <c r="AB384" i="2" s="1" a="1"/>
  <c r="AB384" i="2" s="1"/>
  <c r="AA385" i="2"/>
  <c r="AB385" i="2" s="1" a="1"/>
  <c r="AB385" i="2" s="1"/>
  <c r="AA386" i="2"/>
  <c r="AB386" i="2" s="1" a="1"/>
  <c r="AB386" i="2" s="1"/>
  <c r="AA387" i="2"/>
  <c r="AB387" i="2" s="1" a="1"/>
  <c r="AB387" i="2" s="1"/>
  <c r="AA388" i="2"/>
  <c r="AB388" i="2" s="1" a="1"/>
  <c r="AB388" i="2" s="1"/>
  <c r="AA389" i="2"/>
  <c r="AB389" i="2" s="1" a="1"/>
  <c r="AB389" i="2" s="1"/>
  <c r="AA390" i="2"/>
  <c r="AB390" i="2" s="1" a="1"/>
  <c r="AB390" i="2" s="1"/>
  <c r="AA391" i="2"/>
  <c r="AB391" i="2" s="1" a="1"/>
  <c r="AB391" i="2" s="1"/>
  <c r="AA392" i="2"/>
  <c r="AB392" i="2" s="1" a="1"/>
  <c r="AB392" i="2" s="1"/>
  <c r="AA393" i="2"/>
  <c r="AB393" i="2" s="1" a="1"/>
  <c r="AB393" i="2" s="1"/>
  <c r="AA394" i="2"/>
  <c r="AB394" i="2" s="1" a="1"/>
  <c r="AB394" i="2" s="1"/>
  <c r="AA395" i="2"/>
  <c r="AB395" i="2" s="1" a="1"/>
  <c r="AB395" i="2" s="1"/>
  <c r="AA396" i="2"/>
  <c r="AB396" i="2" s="1" a="1"/>
  <c r="AB396" i="2" s="1"/>
  <c r="AA397" i="2"/>
  <c r="AB397" i="2" s="1" a="1"/>
  <c r="AB397" i="2" s="1"/>
  <c r="AA398" i="2"/>
  <c r="AB398" i="2" s="1" a="1"/>
  <c r="AB398" i="2" s="1"/>
  <c r="AA399" i="2"/>
  <c r="AB399" i="2" s="1" a="1"/>
  <c r="AB399" i="2" s="1"/>
  <c r="AA400" i="2"/>
  <c r="AB400" i="2" s="1" a="1"/>
  <c r="AB400" i="2" s="1"/>
  <c r="AA401" i="2"/>
  <c r="AB401" i="2" s="1" a="1"/>
  <c r="AB401" i="2" s="1"/>
  <c r="AA402" i="2"/>
  <c r="AB402" i="2" s="1" a="1"/>
  <c r="AB402" i="2" s="1"/>
  <c r="AA403" i="2"/>
  <c r="AB403" i="2" s="1" a="1"/>
  <c r="AB403" i="2" s="1"/>
  <c r="AA404" i="2"/>
  <c r="AB404" i="2" s="1" a="1"/>
  <c r="AB404" i="2" s="1"/>
  <c r="AA405" i="2"/>
  <c r="AB405" i="2" s="1" a="1"/>
  <c r="AB405" i="2" s="1"/>
  <c r="AA406" i="2"/>
  <c r="AB406" i="2" s="1" a="1"/>
  <c r="AB406" i="2" s="1"/>
  <c r="AA407" i="2"/>
  <c r="AB407" i="2" s="1" a="1"/>
  <c r="AB407" i="2" s="1"/>
  <c r="AA408" i="2"/>
  <c r="AB408" i="2" s="1" a="1"/>
  <c r="AB408" i="2" s="1"/>
  <c r="AA409" i="2"/>
  <c r="AB409" i="2" s="1" a="1"/>
  <c r="AB409" i="2" s="1"/>
  <c r="AA410" i="2"/>
  <c r="AB410" i="2" s="1" a="1"/>
  <c r="AB410" i="2" s="1"/>
  <c r="AA411" i="2"/>
  <c r="AB411" i="2" s="1" a="1"/>
  <c r="AB411" i="2" s="1"/>
  <c r="AA412" i="2"/>
  <c r="AB412" i="2" s="1" a="1"/>
  <c r="AB412" i="2" s="1"/>
  <c r="AA413" i="2"/>
  <c r="AB413" i="2" s="1" a="1"/>
  <c r="AB413" i="2" s="1"/>
  <c r="AA414" i="2"/>
  <c r="AB414" i="2" s="1" a="1"/>
  <c r="AB414" i="2" s="1"/>
  <c r="AA415" i="2"/>
  <c r="AB415" i="2" s="1" a="1"/>
  <c r="AB415" i="2" s="1"/>
  <c r="AA416" i="2"/>
  <c r="AB416" i="2" s="1" a="1"/>
  <c r="AB416" i="2" s="1"/>
  <c r="AA417" i="2"/>
  <c r="AB417" i="2" s="1" a="1"/>
  <c r="AB417" i="2" s="1"/>
  <c r="AA418" i="2"/>
  <c r="AB418" i="2" s="1" a="1"/>
  <c r="AB418" i="2" s="1"/>
  <c r="AA419" i="2"/>
  <c r="AB419" i="2" s="1" a="1"/>
  <c r="AB419" i="2" s="1"/>
  <c r="AA420" i="2"/>
  <c r="AB420" i="2" s="1" a="1"/>
  <c r="AB420" i="2" s="1"/>
  <c r="AA421" i="2"/>
  <c r="AB421" i="2" s="1" a="1"/>
  <c r="AB421" i="2" s="1"/>
  <c r="AA422" i="2"/>
  <c r="AB422" i="2" s="1" a="1"/>
  <c r="AB422" i="2" s="1"/>
  <c r="AA423" i="2"/>
  <c r="AB423" i="2" s="1" a="1"/>
  <c r="AB423" i="2" s="1"/>
  <c r="AA424" i="2"/>
  <c r="AB424" i="2" s="1" a="1"/>
  <c r="AB424" i="2" s="1"/>
  <c r="AA425" i="2"/>
  <c r="AB425" i="2" s="1" a="1"/>
  <c r="AB425" i="2" s="1"/>
  <c r="AA426" i="2"/>
  <c r="AB426" i="2" s="1" a="1"/>
  <c r="AB426" i="2" s="1"/>
  <c r="AA427" i="2"/>
  <c r="AB427" i="2" s="1" a="1"/>
  <c r="AB427" i="2" s="1"/>
  <c r="AA428" i="2"/>
  <c r="AB428" i="2" s="1" a="1"/>
  <c r="AB428" i="2" s="1"/>
  <c r="AA429" i="2"/>
  <c r="AB429" i="2" s="1" a="1"/>
  <c r="AB429" i="2" s="1"/>
  <c r="AA430" i="2"/>
  <c r="AB430" i="2" s="1" a="1"/>
  <c r="AB430" i="2" s="1"/>
  <c r="AA431" i="2"/>
  <c r="AB431" i="2" s="1" a="1"/>
  <c r="AB431" i="2" s="1"/>
  <c r="AA432" i="2"/>
  <c r="AB432" i="2" s="1" a="1"/>
  <c r="AB432" i="2" s="1"/>
  <c r="AA433" i="2"/>
  <c r="AB433" i="2" s="1" a="1"/>
  <c r="AB433" i="2" s="1"/>
  <c r="AA434" i="2"/>
  <c r="AB434" i="2" s="1" a="1"/>
  <c r="AB434" i="2" s="1"/>
  <c r="AA435" i="2"/>
  <c r="AB435" i="2" s="1" a="1"/>
  <c r="AB435" i="2" s="1"/>
  <c r="AA436" i="2"/>
  <c r="AB436" i="2" s="1" a="1"/>
  <c r="AB436" i="2" s="1"/>
  <c r="AA437" i="2"/>
  <c r="AB437" i="2" s="1" a="1"/>
  <c r="AB437" i="2" s="1"/>
  <c r="AA438" i="2"/>
  <c r="AB438" i="2" s="1" a="1"/>
  <c r="AB438" i="2" s="1"/>
  <c r="AA439" i="2"/>
  <c r="AB439" i="2" s="1" a="1"/>
  <c r="AB439" i="2" s="1"/>
  <c r="AA440" i="2"/>
  <c r="AB440" i="2" s="1" a="1"/>
  <c r="AB440" i="2" s="1"/>
  <c r="AA441" i="2"/>
  <c r="AB441" i="2" s="1" a="1"/>
  <c r="AB441" i="2" s="1"/>
  <c r="AA442" i="2"/>
  <c r="AB442" i="2" s="1" a="1"/>
  <c r="AB442" i="2" s="1"/>
  <c r="AA443" i="2"/>
  <c r="AB443" i="2" s="1" a="1"/>
  <c r="AB443" i="2" s="1"/>
  <c r="AA444" i="2"/>
  <c r="AB444" i="2" s="1" a="1"/>
  <c r="AB444" i="2" s="1"/>
  <c r="AA445" i="2"/>
  <c r="AB445" i="2" s="1" a="1"/>
  <c r="AB445" i="2" s="1"/>
  <c r="AA446" i="2"/>
  <c r="AB446" i="2" s="1" a="1"/>
  <c r="AB446" i="2" s="1"/>
  <c r="AA447" i="2"/>
  <c r="AB447" i="2" s="1" a="1"/>
  <c r="AB447" i="2" s="1"/>
  <c r="AA448" i="2"/>
  <c r="AB448" i="2" s="1" a="1"/>
  <c r="AB448" i="2" s="1"/>
  <c r="AA449" i="2"/>
  <c r="AB449" i="2" s="1" a="1"/>
  <c r="AB449" i="2" s="1"/>
  <c r="AA450" i="2"/>
  <c r="AB450" i="2" s="1" a="1"/>
  <c r="AB450" i="2" s="1"/>
  <c r="AA451" i="2"/>
  <c r="AB451" i="2" s="1" a="1"/>
  <c r="AB451" i="2" s="1"/>
  <c r="AA452" i="2"/>
  <c r="AB452" i="2" s="1" a="1"/>
  <c r="AB452" i="2" s="1"/>
  <c r="AA453" i="2"/>
  <c r="AB453" i="2" s="1" a="1"/>
  <c r="AB453" i="2" s="1"/>
  <c r="AA454" i="2"/>
  <c r="AB454" i="2" s="1" a="1"/>
  <c r="AB454" i="2" s="1"/>
  <c r="AA455" i="2"/>
  <c r="AB455" i="2" s="1" a="1"/>
  <c r="AB455" i="2" s="1"/>
  <c r="AA456" i="2"/>
  <c r="AB456" i="2" s="1" a="1"/>
  <c r="AB456" i="2" s="1"/>
  <c r="AA457" i="2"/>
  <c r="AB457" i="2" s="1" a="1"/>
  <c r="AB457" i="2" s="1"/>
  <c r="AA458" i="2"/>
  <c r="AB458" i="2" s="1" a="1"/>
  <c r="AB458" i="2" s="1"/>
  <c r="AA459" i="2"/>
  <c r="AB459" i="2" s="1" a="1"/>
  <c r="AB459" i="2" s="1"/>
  <c r="AA460" i="2"/>
  <c r="AB460" i="2" s="1" a="1"/>
  <c r="AB460" i="2" s="1"/>
  <c r="AA461" i="2"/>
  <c r="AB461" i="2" s="1" a="1"/>
  <c r="AB461" i="2" s="1"/>
  <c r="AA462" i="2"/>
  <c r="AB462" i="2" s="1" a="1"/>
  <c r="AB462" i="2" s="1"/>
  <c r="AA463" i="2"/>
  <c r="AB463" i="2" s="1" a="1"/>
  <c r="AB463" i="2" s="1"/>
  <c r="AA464" i="2"/>
  <c r="AB464" i="2" s="1" a="1"/>
  <c r="AB464" i="2" s="1"/>
  <c r="AA465" i="2"/>
  <c r="AB465" i="2" s="1" a="1"/>
  <c r="AB465" i="2" s="1"/>
  <c r="AA466" i="2"/>
  <c r="AB466" i="2" s="1" a="1"/>
  <c r="AB466" i="2" s="1"/>
  <c r="AA467" i="2"/>
  <c r="AB467" i="2" s="1" a="1"/>
  <c r="AB467" i="2" s="1"/>
  <c r="AA468" i="2"/>
  <c r="AB468" i="2" s="1" a="1"/>
  <c r="AB468" i="2" s="1"/>
  <c r="AA469" i="2"/>
  <c r="AB469" i="2" s="1" a="1"/>
  <c r="AB469" i="2" s="1"/>
  <c r="AA470" i="2"/>
  <c r="AB470" i="2" s="1" a="1"/>
  <c r="AB470" i="2" s="1"/>
  <c r="AA471" i="2"/>
  <c r="AB471" i="2" s="1" a="1"/>
  <c r="AB471" i="2" s="1"/>
  <c r="AA472" i="2"/>
  <c r="AB472" i="2" s="1" a="1"/>
  <c r="AB472" i="2" s="1"/>
  <c r="AA473" i="2"/>
  <c r="AB473" i="2" s="1" a="1"/>
  <c r="AB473" i="2" s="1"/>
  <c r="AA474" i="2"/>
  <c r="AB474" i="2" s="1" a="1"/>
  <c r="AB474" i="2" s="1"/>
  <c r="AA475" i="2"/>
  <c r="AB475" i="2" s="1" a="1"/>
  <c r="AB475" i="2" s="1"/>
  <c r="AA476" i="2"/>
  <c r="AB476" i="2" s="1" a="1"/>
  <c r="AB476" i="2" s="1"/>
  <c r="AA477" i="2"/>
  <c r="AB477" i="2" s="1" a="1"/>
  <c r="AB477" i="2" s="1"/>
  <c r="AA478" i="2"/>
  <c r="AB478" i="2" s="1" a="1"/>
  <c r="AB478" i="2" s="1"/>
  <c r="AA479" i="2"/>
  <c r="AB479" i="2" s="1" a="1"/>
  <c r="AB479" i="2" s="1"/>
  <c r="AA480" i="2"/>
  <c r="AB480" i="2" s="1" a="1"/>
  <c r="AB480" i="2" s="1"/>
  <c r="AA481" i="2"/>
  <c r="AB481" i="2" s="1" a="1"/>
  <c r="AB481" i="2" s="1"/>
  <c r="AA482" i="2"/>
  <c r="AB482" i="2" s="1" a="1"/>
  <c r="AB482" i="2" s="1"/>
  <c r="AA483" i="2"/>
  <c r="AB483" i="2" s="1" a="1"/>
  <c r="AB483" i="2" s="1"/>
  <c r="AA484" i="2"/>
  <c r="AB484" i="2" s="1" a="1"/>
  <c r="AB484" i="2" s="1"/>
  <c r="AA485" i="2"/>
  <c r="AB485" i="2" s="1" a="1"/>
  <c r="AB485" i="2" s="1"/>
  <c r="AA486" i="2"/>
  <c r="AB486" i="2" s="1" a="1"/>
  <c r="AB486" i="2" s="1"/>
  <c r="AA487" i="2"/>
  <c r="AB487" i="2" s="1" a="1"/>
  <c r="AB487" i="2" s="1"/>
  <c r="AA488" i="2"/>
  <c r="AB488" i="2" s="1" a="1"/>
  <c r="AB488" i="2" s="1"/>
  <c r="AA489" i="2"/>
  <c r="AB489" i="2" s="1" a="1"/>
  <c r="AB489" i="2" s="1"/>
  <c r="AA490" i="2"/>
  <c r="AB490" i="2" s="1" a="1"/>
  <c r="AB490" i="2" s="1"/>
  <c r="AA491" i="2"/>
  <c r="AB491" i="2" s="1" a="1"/>
  <c r="AB491" i="2" s="1"/>
  <c r="AA492" i="2"/>
  <c r="AB492" i="2" s="1" a="1"/>
  <c r="AB492" i="2" s="1"/>
  <c r="AA493" i="2"/>
  <c r="AB493" i="2" s="1" a="1"/>
  <c r="AB493" i="2" s="1"/>
  <c r="AA494" i="2"/>
  <c r="AB494" i="2" s="1" a="1"/>
  <c r="AB494" i="2" s="1"/>
  <c r="AA495" i="2"/>
  <c r="AB495" i="2" s="1" a="1"/>
  <c r="AB495" i="2" s="1"/>
  <c r="AA496" i="2"/>
  <c r="AB496" i="2" s="1" a="1"/>
  <c r="AB496" i="2" s="1"/>
  <c r="AA497" i="2"/>
  <c r="AB497" i="2" s="1" a="1"/>
  <c r="AB497" i="2" s="1"/>
  <c r="AA498" i="2"/>
  <c r="AB498" i="2" s="1" a="1"/>
  <c r="AB498" i="2" s="1"/>
  <c r="AA499" i="2"/>
  <c r="AB499" i="2" s="1" a="1"/>
  <c r="AB499" i="2" s="1"/>
  <c r="AA500" i="2"/>
  <c r="AB500" i="2" s="1" a="1"/>
  <c r="AB500" i="2" s="1"/>
  <c r="AA501" i="2"/>
  <c r="AB501" i="2" s="1" a="1"/>
  <c r="AB501" i="2" s="1"/>
  <c r="AA502" i="2"/>
  <c r="AB502" i="2" s="1" a="1"/>
  <c r="AB502" i="2" s="1"/>
  <c r="AA503" i="2"/>
  <c r="AB503" i="2" s="1" a="1"/>
  <c r="AB503" i="2" s="1"/>
  <c r="AA504" i="2"/>
  <c r="AB504" i="2" s="1" a="1"/>
  <c r="AB504" i="2" s="1"/>
  <c r="AA505" i="2"/>
  <c r="AB505" i="2" s="1" a="1"/>
  <c r="AB505" i="2" s="1"/>
  <c r="AA506" i="2"/>
  <c r="AB506" i="2" s="1" a="1"/>
  <c r="AB506" i="2" s="1"/>
  <c r="AA507" i="2"/>
  <c r="AB507" i="2" s="1" a="1"/>
  <c r="AB507" i="2" s="1"/>
  <c r="AA508" i="2"/>
  <c r="AB508" i="2" s="1" a="1"/>
  <c r="AB508" i="2" s="1"/>
  <c r="AA509" i="2"/>
  <c r="AB509" i="2" s="1" a="1"/>
  <c r="AB509" i="2" s="1"/>
  <c r="AA510" i="2"/>
  <c r="AB510" i="2" s="1" a="1"/>
  <c r="AB510" i="2" s="1"/>
  <c r="AA511" i="2"/>
  <c r="AB511" i="2" s="1" a="1"/>
  <c r="AB511" i="2" s="1"/>
  <c r="AA512" i="2"/>
  <c r="AB512" i="2" s="1" a="1"/>
  <c r="AB512" i="2" s="1"/>
  <c r="AA513" i="2"/>
  <c r="AB513" i="2" s="1" a="1"/>
  <c r="AB513" i="2" s="1"/>
  <c r="AA514" i="2"/>
  <c r="AB514" i="2" s="1" a="1"/>
  <c r="AB514" i="2" s="1"/>
  <c r="AA515" i="2"/>
  <c r="AB515" i="2" s="1" a="1"/>
  <c r="AB515" i="2" s="1"/>
  <c r="AA516" i="2"/>
  <c r="AB516" i="2" s="1" a="1"/>
  <c r="AB516" i="2" s="1"/>
  <c r="AA517" i="2"/>
  <c r="AB517" i="2" s="1" a="1"/>
  <c r="AB517" i="2" s="1"/>
  <c r="AA518" i="2"/>
  <c r="AB518" i="2" s="1" a="1"/>
  <c r="AB518" i="2" s="1"/>
  <c r="AA519" i="2"/>
  <c r="AB519" i="2" s="1" a="1"/>
  <c r="AB519" i="2" s="1"/>
  <c r="AA520" i="2"/>
  <c r="AB520" i="2" s="1" a="1"/>
  <c r="AB520" i="2" s="1"/>
  <c r="AA521" i="2"/>
  <c r="AB521" i="2" s="1" a="1"/>
  <c r="AB521" i="2" s="1"/>
  <c r="AA522" i="2"/>
  <c r="AB522" i="2" s="1" a="1"/>
  <c r="AB522" i="2" s="1"/>
  <c r="AA523" i="2"/>
  <c r="AB523" i="2" s="1" a="1"/>
  <c r="AB523" i="2" s="1"/>
  <c r="AA524" i="2"/>
  <c r="AB524" i="2" s="1" a="1"/>
  <c r="AB524" i="2" s="1"/>
  <c r="AA525" i="2"/>
  <c r="AB525" i="2" s="1" a="1"/>
  <c r="AB525" i="2" s="1"/>
  <c r="AA526" i="2"/>
  <c r="AB526" i="2" s="1" a="1"/>
  <c r="AB526" i="2" s="1"/>
  <c r="AA527" i="2"/>
  <c r="AB527" i="2" s="1" a="1"/>
  <c r="AB527" i="2" s="1"/>
  <c r="AA528" i="2"/>
  <c r="AB528" i="2" s="1" a="1"/>
  <c r="AB528" i="2" s="1"/>
  <c r="AA529" i="2"/>
  <c r="AB529" i="2" s="1" a="1"/>
  <c r="AB529" i="2" s="1"/>
  <c r="AA530" i="2"/>
  <c r="AB530" i="2" s="1" a="1"/>
  <c r="AB530" i="2" s="1"/>
  <c r="AA531" i="2"/>
  <c r="AB531" i="2" s="1" a="1"/>
  <c r="AB531" i="2" s="1"/>
  <c r="AA532" i="2"/>
  <c r="AB532" i="2" s="1" a="1"/>
  <c r="AB532" i="2" s="1"/>
  <c r="AA533" i="2"/>
  <c r="AB533" i="2" s="1" a="1"/>
  <c r="AB533" i="2" s="1"/>
  <c r="AA534" i="2"/>
  <c r="AB534" i="2" s="1" a="1"/>
  <c r="AB534" i="2" s="1"/>
  <c r="AA535" i="2"/>
  <c r="AB535" i="2" s="1" a="1"/>
  <c r="AB535" i="2" s="1"/>
  <c r="AA536" i="2"/>
  <c r="AB536" i="2" s="1" a="1"/>
  <c r="AB536" i="2" s="1"/>
  <c r="AA537" i="2"/>
  <c r="AB537" i="2" s="1" a="1"/>
  <c r="AB537" i="2" s="1"/>
  <c r="AA538" i="2"/>
  <c r="AB538" i="2" s="1" a="1"/>
  <c r="AB538" i="2" s="1"/>
  <c r="AA539" i="2"/>
  <c r="AB539" i="2" s="1" a="1"/>
  <c r="AB539" i="2" s="1"/>
  <c r="AA540" i="2"/>
  <c r="AB540" i="2" s="1" a="1"/>
  <c r="AB540" i="2" s="1"/>
  <c r="AA541" i="2"/>
  <c r="AB541" i="2" s="1" a="1"/>
  <c r="AB541" i="2" s="1"/>
  <c r="AA542" i="2"/>
  <c r="AB542" i="2" s="1" a="1"/>
  <c r="AB542" i="2" s="1"/>
  <c r="AA543" i="2"/>
  <c r="AB543" i="2" s="1" a="1"/>
  <c r="AB543" i="2" s="1"/>
  <c r="AA544" i="2"/>
  <c r="AB544" i="2" s="1" a="1"/>
  <c r="AB544" i="2" s="1"/>
  <c r="AA545" i="2"/>
  <c r="AB545" i="2" s="1" a="1"/>
  <c r="AB545" i="2" s="1"/>
  <c r="AA546" i="2"/>
  <c r="AB546" i="2" s="1" a="1"/>
  <c r="AB546" i="2" s="1"/>
  <c r="AA547" i="2"/>
  <c r="AB547" i="2" s="1" a="1"/>
  <c r="AB547" i="2" s="1"/>
  <c r="AA548" i="2"/>
  <c r="AB548" i="2" s="1" a="1"/>
  <c r="AB548" i="2" s="1"/>
  <c r="AA549" i="2"/>
  <c r="AB549" i="2" s="1" a="1"/>
  <c r="AB549" i="2" s="1"/>
  <c r="AA550" i="2"/>
  <c r="AB550" i="2" s="1" a="1"/>
  <c r="AB550" i="2" s="1"/>
  <c r="AA551" i="2"/>
  <c r="AB551" i="2" s="1" a="1"/>
  <c r="AB551" i="2" s="1"/>
  <c r="AA552" i="2"/>
  <c r="AB552" i="2" s="1" a="1"/>
  <c r="AB552" i="2" s="1"/>
  <c r="AA553" i="2"/>
  <c r="AB553" i="2" s="1" a="1"/>
  <c r="AB553" i="2" s="1"/>
  <c r="AA554" i="2"/>
  <c r="AB554" i="2" s="1" a="1"/>
  <c r="AB554" i="2" s="1"/>
  <c r="AA555" i="2"/>
  <c r="AB555" i="2" s="1" a="1"/>
  <c r="AB555" i="2" s="1"/>
  <c r="AA556" i="2"/>
  <c r="AB556" i="2" s="1" a="1"/>
  <c r="AB556" i="2" s="1"/>
  <c r="AA557" i="2"/>
  <c r="AB557" i="2" s="1" a="1"/>
  <c r="AB557" i="2" s="1"/>
  <c r="AA558" i="2"/>
  <c r="AB558" i="2" s="1" a="1"/>
  <c r="AB558" i="2" s="1"/>
  <c r="AA559" i="2"/>
  <c r="AB559" i="2" s="1" a="1"/>
  <c r="AB559" i="2" s="1"/>
  <c r="AA560" i="2"/>
  <c r="AB560" i="2" s="1" a="1"/>
  <c r="AB560" i="2" s="1"/>
  <c r="AA561" i="2"/>
  <c r="AB561" i="2" s="1" a="1"/>
  <c r="AB561" i="2" s="1"/>
  <c r="AA562" i="2"/>
  <c r="AB562" i="2" s="1" a="1"/>
  <c r="AB562" i="2" s="1"/>
  <c r="AA563" i="2"/>
  <c r="AB563" i="2" s="1" a="1"/>
  <c r="AB563" i="2" s="1"/>
  <c r="AA564" i="2"/>
  <c r="AB564" i="2" s="1" a="1"/>
  <c r="AB564" i="2" s="1"/>
  <c r="AA565" i="2"/>
  <c r="AB565" i="2" s="1" a="1"/>
  <c r="AB565" i="2" s="1"/>
  <c r="AA566" i="2"/>
  <c r="AB566" i="2" s="1" a="1"/>
  <c r="AB566" i="2" s="1"/>
  <c r="AA567" i="2"/>
  <c r="AB567" i="2" s="1" a="1"/>
  <c r="AB567" i="2" s="1"/>
  <c r="AA568" i="2"/>
  <c r="AB568" i="2" s="1" a="1"/>
  <c r="AB568" i="2" s="1"/>
  <c r="AA569" i="2"/>
  <c r="AB569" i="2" s="1" a="1"/>
  <c r="AB569" i="2" s="1"/>
  <c r="AA570" i="2"/>
  <c r="AB570" i="2" s="1" a="1"/>
  <c r="AB570" i="2" s="1"/>
  <c r="AA571" i="2"/>
  <c r="AB571" i="2" s="1" a="1"/>
  <c r="AB571" i="2" s="1"/>
  <c r="AA572" i="2"/>
  <c r="AB572" i="2" s="1" a="1"/>
  <c r="AB572" i="2" s="1"/>
  <c r="AA573" i="2"/>
  <c r="AB573" i="2" s="1" a="1"/>
  <c r="AB573" i="2" s="1"/>
  <c r="AA574" i="2"/>
  <c r="AB574" i="2" s="1" a="1"/>
  <c r="AB574" i="2" s="1"/>
  <c r="AA575" i="2"/>
  <c r="AB575" i="2" s="1" a="1"/>
  <c r="AB575" i="2" s="1"/>
  <c r="AA576" i="2"/>
  <c r="AB576" i="2" s="1" a="1"/>
  <c r="AB576" i="2" s="1"/>
  <c r="AA577" i="2"/>
  <c r="AB577" i="2" s="1" a="1"/>
  <c r="AB577" i="2" s="1"/>
  <c r="AA578" i="2"/>
  <c r="AB578" i="2" s="1" a="1"/>
  <c r="AB578" i="2" s="1"/>
  <c r="AA579" i="2"/>
  <c r="AB579" i="2" s="1" a="1"/>
  <c r="AB579" i="2" s="1"/>
  <c r="AA580" i="2"/>
  <c r="AB580" i="2" s="1" a="1"/>
  <c r="AB580" i="2" s="1"/>
  <c r="AA581" i="2"/>
  <c r="AB581" i="2" s="1" a="1"/>
  <c r="AB581" i="2" s="1"/>
  <c r="AA582" i="2"/>
  <c r="AB582" i="2" s="1" a="1"/>
  <c r="AB582" i="2" s="1"/>
  <c r="AA583" i="2"/>
  <c r="AB583" i="2" s="1" a="1"/>
  <c r="AB583" i="2" s="1"/>
  <c r="AA584" i="2"/>
  <c r="AB584" i="2" s="1" a="1"/>
  <c r="AB584" i="2" s="1"/>
  <c r="AA585" i="2"/>
  <c r="AB585" i="2" s="1" a="1"/>
  <c r="AB585" i="2" s="1"/>
  <c r="AA586" i="2"/>
  <c r="AB586" i="2" s="1" a="1"/>
  <c r="AB586" i="2" s="1"/>
  <c r="AA587" i="2"/>
  <c r="AB587" i="2" s="1" a="1"/>
  <c r="AB587" i="2" s="1"/>
  <c r="AA588" i="2"/>
  <c r="AB588" i="2" s="1" a="1"/>
  <c r="AB588" i="2" s="1"/>
  <c r="AA589" i="2"/>
  <c r="AB589" i="2" s="1" a="1"/>
  <c r="AB589" i="2" s="1"/>
  <c r="AA590" i="2"/>
  <c r="AB590" i="2" s="1" a="1"/>
  <c r="AB590" i="2" s="1"/>
  <c r="AA591" i="2"/>
  <c r="AB591" i="2" s="1" a="1"/>
  <c r="AB591" i="2" s="1"/>
  <c r="AA592" i="2"/>
  <c r="AB592" i="2" s="1" a="1"/>
  <c r="AB592" i="2" s="1"/>
  <c r="AA593" i="2"/>
  <c r="AB593" i="2" s="1" a="1"/>
  <c r="AB593" i="2" s="1"/>
  <c r="AA594" i="2"/>
  <c r="AB594" i="2" s="1" a="1"/>
  <c r="AB594" i="2" s="1"/>
  <c r="AA595" i="2"/>
  <c r="AB595" i="2" s="1" a="1"/>
  <c r="AB595" i="2" s="1"/>
  <c r="AA596" i="2"/>
  <c r="AB596" i="2" s="1" a="1"/>
  <c r="AB596" i="2" s="1"/>
  <c r="AA597" i="2"/>
  <c r="AB597" i="2" s="1" a="1"/>
  <c r="AB597" i="2" s="1"/>
  <c r="AA598" i="2"/>
  <c r="AB598" i="2" s="1" a="1"/>
  <c r="AB598" i="2" s="1"/>
  <c r="AA599" i="2"/>
  <c r="AB599" i="2" s="1" a="1"/>
  <c r="AB599" i="2" s="1"/>
  <c r="AA600" i="2"/>
  <c r="AB600" i="2" s="1" a="1"/>
  <c r="AB600" i="2" s="1"/>
  <c r="AA601" i="2"/>
  <c r="AB601" i="2" s="1" a="1"/>
  <c r="AB601" i="2" s="1"/>
  <c r="AA602" i="2"/>
  <c r="AB602" i="2" s="1" a="1"/>
  <c r="AB602" i="2" s="1"/>
  <c r="AA603" i="2"/>
  <c r="AB603" i="2" s="1" a="1"/>
  <c r="AB603" i="2" s="1"/>
  <c r="AA604" i="2"/>
  <c r="AB604" i="2" s="1" a="1"/>
  <c r="AB604" i="2" s="1"/>
  <c r="AA605" i="2"/>
  <c r="AB605" i="2" s="1" a="1"/>
  <c r="AB605" i="2" s="1"/>
  <c r="AA606" i="2"/>
  <c r="AB606" i="2" s="1" a="1"/>
  <c r="AB606" i="2" s="1"/>
  <c r="AA607" i="2"/>
  <c r="AB607" i="2" s="1" a="1"/>
  <c r="AB607" i="2" s="1"/>
  <c r="AA608" i="2"/>
  <c r="AB608" i="2" s="1" a="1"/>
  <c r="AB608" i="2" s="1"/>
  <c r="AA609" i="2"/>
  <c r="AB609" i="2" s="1" a="1"/>
  <c r="AB609" i="2" s="1"/>
  <c r="AA610" i="2"/>
  <c r="AB610" i="2" s="1" a="1"/>
  <c r="AB610" i="2" s="1"/>
  <c r="AA611" i="2"/>
  <c r="AB611" i="2" s="1" a="1"/>
  <c r="AB611" i="2" s="1"/>
  <c r="AA612" i="2"/>
  <c r="AB612" i="2" s="1" a="1"/>
  <c r="AB612" i="2" s="1"/>
  <c r="AA613" i="2"/>
  <c r="AB613" i="2" s="1" a="1"/>
  <c r="AB613" i="2" s="1"/>
  <c r="AA614" i="2"/>
  <c r="AB614" i="2" s="1" a="1"/>
  <c r="AB614" i="2" s="1"/>
  <c r="AA615" i="2"/>
  <c r="AB615" i="2" s="1" a="1"/>
  <c r="AB615" i="2" s="1"/>
  <c r="AA616" i="2"/>
  <c r="AB616" i="2" s="1" a="1"/>
  <c r="AB616" i="2" s="1"/>
  <c r="AA617" i="2"/>
  <c r="AB617" i="2" s="1" a="1"/>
  <c r="AB617" i="2" s="1"/>
  <c r="AA618" i="2"/>
  <c r="AB618" i="2" s="1" a="1"/>
  <c r="AB618" i="2" s="1"/>
  <c r="AA619" i="2"/>
  <c r="AB619" i="2" s="1" a="1"/>
  <c r="AB619" i="2" s="1"/>
  <c r="AA620" i="2"/>
  <c r="AB620" i="2" s="1" a="1"/>
  <c r="AB620" i="2" s="1"/>
  <c r="AA621" i="2"/>
  <c r="AB621" i="2" s="1" a="1"/>
  <c r="AB621" i="2" s="1"/>
  <c r="AA622" i="2"/>
  <c r="AB622" i="2" s="1" a="1"/>
  <c r="AB622" i="2" s="1"/>
  <c r="AA623" i="2"/>
  <c r="AB623" i="2" s="1" a="1"/>
  <c r="AB623" i="2" s="1"/>
  <c r="AA624" i="2"/>
  <c r="AB624" i="2" s="1" a="1"/>
  <c r="AB624" i="2" s="1"/>
  <c r="AA625" i="2"/>
  <c r="AB625" i="2" s="1" a="1"/>
  <c r="AB625" i="2" s="1"/>
  <c r="AA626" i="2"/>
  <c r="AB626" i="2" s="1" a="1"/>
  <c r="AB626" i="2" s="1"/>
  <c r="AA627" i="2"/>
  <c r="AB627" i="2" s="1" a="1"/>
  <c r="AB627" i="2" s="1"/>
  <c r="AA628" i="2"/>
  <c r="AB628" i="2" s="1" a="1"/>
  <c r="AB628" i="2" s="1"/>
  <c r="AA629" i="2"/>
  <c r="AB629" i="2" s="1" a="1"/>
  <c r="AB629" i="2" s="1"/>
  <c r="AA630" i="2"/>
  <c r="AB630" i="2" s="1" a="1"/>
  <c r="AB630" i="2" s="1"/>
  <c r="AA631" i="2"/>
  <c r="AB631" i="2" s="1" a="1"/>
  <c r="AB631" i="2" s="1"/>
  <c r="AA632" i="2"/>
  <c r="AB632" i="2" s="1" a="1"/>
  <c r="AB632" i="2" s="1"/>
  <c r="AA633" i="2"/>
  <c r="AB633" i="2" s="1" a="1"/>
  <c r="AB633" i="2" s="1"/>
  <c r="AA634" i="2"/>
  <c r="AB634" i="2" s="1" a="1"/>
  <c r="AB634" i="2" s="1"/>
  <c r="AA635" i="2"/>
  <c r="AB635" i="2" s="1" a="1"/>
  <c r="AB635" i="2" s="1"/>
  <c r="AA636" i="2"/>
  <c r="AB636" i="2" s="1" a="1"/>
  <c r="AB636" i="2" s="1"/>
  <c r="AA637" i="2"/>
  <c r="AB637" i="2" s="1" a="1"/>
  <c r="AB637" i="2" s="1"/>
  <c r="AA638" i="2"/>
  <c r="AB638" i="2" s="1" a="1"/>
  <c r="AB638" i="2" s="1"/>
  <c r="AA639" i="2"/>
  <c r="AB639" i="2" s="1" a="1"/>
  <c r="AB639" i="2" s="1"/>
  <c r="AA640" i="2"/>
  <c r="AB640" i="2" s="1" a="1"/>
  <c r="AB640" i="2" s="1"/>
  <c r="AA641" i="2"/>
  <c r="AB641" i="2" s="1" a="1"/>
  <c r="AB641" i="2" s="1"/>
  <c r="AA642" i="2"/>
  <c r="AB642" i="2" s="1" a="1"/>
  <c r="AB642" i="2" s="1"/>
  <c r="AA643" i="2"/>
  <c r="AB643" i="2" s="1" a="1"/>
  <c r="AB643" i="2" s="1"/>
  <c r="AA644" i="2"/>
  <c r="AB644" i="2" s="1" a="1"/>
  <c r="AB644" i="2" s="1"/>
  <c r="AA645" i="2"/>
  <c r="AB645" i="2" s="1" a="1"/>
  <c r="AB645" i="2" s="1"/>
  <c r="AA646" i="2"/>
  <c r="AB646" i="2" s="1" a="1"/>
  <c r="AB646" i="2" s="1"/>
  <c r="AA647" i="2"/>
  <c r="AB647" i="2" s="1" a="1"/>
  <c r="AB647" i="2" s="1"/>
  <c r="AA648" i="2"/>
  <c r="AB648" i="2" s="1" a="1"/>
  <c r="AB648" i="2" s="1"/>
  <c r="AA649" i="2"/>
  <c r="AB649" i="2" s="1" a="1"/>
  <c r="AB649" i="2" s="1"/>
  <c r="AA650" i="2"/>
  <c r="AB650" i="2" s="1" a="1"/>
  <c r="AB650" i="2" s="1"/>
  <c r="AA651" i="2"/>
  <c r="AB651" i="2" s="1" a="1"/>
  <c r="AB651" i="2" s="1"/>
  <c r="AA652" i="2"/>
  <c r="AB652" i="2" s="1" a="1"/>
  <c r="AB652" i="2" s="1"/>
  <c r="AA653" i="2"/>
  <c r="AB653" i="2" s="1" a="1"/>
  <c r="AB653" i="2" s="1"/>
  <c r="AA654" i="2"/>
  <c r="AB654" i="2" s="1" a="1"/>
  <c r="AB654" i="2" s="1"/>
  <c r="AA655" i="2"/>
  <c r="AB655" i="2" s="1" a="1"/>
  <c r="AB655" i="2" s="1"/>
  <c r="AA656" i="2"/>
  <c r="AB656" i="2" s="1" a="1"/>
  <c r="AB656" i="2" s="1"/>
  <c r="AA657" i="2"/>
  <c r="AB657" i="2" s="1" a="1"/>
  <c r="AB657" i="2" s="1"/>
  <c r="AA658" i="2"/>
  <c r="AB658" i="2" s="1" a="1"/>
  <c r="AB658" i="2" s="1"/>
  <c r="AA659" i="2"/>
  <c r="AB659" i="2" s="1" a="1"/>
  <c r="AB659" i="2" s="1"/>
  <c r="AA660" i="2"/>
  <c r="AB660" i="2" s="1" a="1"/>
  <c r="AB660" i="2" s="1"/>
  <c r="AA661" i="2"/>
  <c r="AB661" i="2" s="1" a="1"/>
  <c r="AB661" i="2" s="1"/>
  <c r="AA662" i="2"/>
  <c r="AB662" i="2" s="1" a="1"/>
  <c r="AB662" i="2" s="1"/>
  <c r="AA663" i="2"/>
  <c r="AB663" i="2" s="1" a="1"/>
  <c r="AB663" i="2" s="1"/>
  <c r="AA664" i="2"/>
  <c r="AB664" i="2" s="1" a="1"/>
  <c r="AB664" i="2" s="1"/>
  <c r="AA665" i="2"/>
  <c r="AB665" i="2" s="1" a="1"/>
  <c r="AB665" i="2" s="1"/>
  <c r="AA666" i="2"/>
  <c r="AB666" i="2" s="1" a="1"/>
  <c r="AB666" i="2" s="1"/>
  <c r="AA667" i="2"/>
  <c r="AB667" i="2" s="1" a="1"/>
  <c r="AB667" i="2" s="1"/>
  <c r="AA668" i="2"/>
  <c r="AB668" i="2" s="1" a="1"/>
  <c r="AB668" i="2" s="1"/>
  <c r="AA669" i="2"/>
  <c r="AB669" i="2" s="1" a="1"/>
  <c r="AB669" i="2" s="1"/>
  <c r="AA670" i="2"/>
  <c r="AB670" i="2" s="1" a="1"/>
  <c r="AB670" i="2" s="1"/>
  <c r="AA671" i="2"/>
  <c r="AB671" i="2" s="1" a="1"/>
  <c r="AB671" i="2" s="1"/>
  <c r="AA672" i="2"/>
  <c r="AB672" i="2" s="1" a="1"/>
  <c r="AB672" i="2" s="1"/>
  <c r="AA673" i="2"/>
  <c r="AB673" i="2" s="1" a="1"/>
  <c r="AB673" i="2" s="1"/>
  <c r="AA674" i="2"/>
  <c r="AB674" i="2" s="1" a="1"/>
  <c r="AB674" i="2" s="1"/>
  <c r="AA675" i="2"/>
  <c r="AB675" i="2" s="1" a="1"/>
  <c r="AB675" i="2" s="1"/>
  <c r="AA676" i="2"/>
  <c r="AB676" i="2" s="1" a="1"/>
  <c r="AB676" i="2" s="1"/>
  <c r="AA677" i="2"/>
  <c r="AB677" i="2" s="1" a="1"/>
  <c r="AB677" i="2" s="1"/>
  <c r="AA678" i="2"/>
  <c r="AB678" i="2" s="1" a="1"/>
  <c r="AB678" i="2" s="1"/>
  <c r="AA679" i="2"/>
  <c r="AB679" i="2" s="1" a="1"/>
  <c r="AB679" i="2" s="1"/>
  <c r="AA680" i="2"/>
  <c r="AB680" i="2" s="1" a="1"/>
  <c r="AB680" i="2" s="1"/>
  <c r="AA681" i="2"/>
  <c r="AB681" i="2" s="1" a="1"/>
  <c r="AB681" i="2" s="1"/>
  <c r="AA682" i="2"/>
  <c r="AB682" i="2" s="1" a="1"/>
  <c r="AB682" i="2" s="1"/>
  <c r="AA683" i="2"/>
  <c r="AB683" i="2" s="1" a="1"/>
  <c r="AB683" i="2" s="1"/>
  <c r="AA684" i="2"/>
  <c r="AB684" i="2" s="1" a="1"/>
  <c r="AB684" i="2" s="1"/>
  <c r="AA685" i="2"/>
  <c r="AB685" i="2" s="1" a="1"/>
  <c r="AB685" i="2" s="1"/>
  <c r="AA686" i="2"/>
  <c r="AB686" i="2" s="1" a="1"/>
  <c r="AB686" i="2" s="1"/>
  <c r="AA687" i="2"/>
  <c r="AB687" i="2" s="1" a="1"/>
  <c r="AB687" i="2" s="1"/>
  <c r="AA688" i="2"/>
  <c r="AB688" i="2" s="1" a="1"/>
  <c r="AB688" i="2" s="1"/>
  <c r="AA689" i="2"/>
  <c r="AB689" i="2" s="1" a="1"/>
  <c r="AB689" i="2" s="1"/>
  <c r="AA690" i="2"/>
  <c r="AB690" i="2" s="1" a="1"/>
  <c r="AB690" i="2" s="1"/>
  <c r="AA691" i="2"/>
  <c r="AB691" i="2" s="1" a="1"/>
  <c r="AB691" i="2" s="1"/>
  <c r="AA692" i="2"/>
  <c r="AB692" i="2" s="1" a="1"/>
  <c r="AB692" i="2" s="1"/>
  <c r="AA693" i="2"/>
  <c r="AB693" i="2" s="1" a="1"/>
  <c r="AB693" i="2" s="1"/>
  <c r="AA694" i="2"/>
  <c r="AB694" i="2" s="1" a="1"/>
  <c r="AB694" i="2" s="1"/>
  <c r="AA695" i="2"/>
  <c r="AB695" i="2" s="1" a="1"/>
  <c r="AB695" i="2" s="1"/>
  <c r="AA696" i="2"/>
  <c r="AB696" i="2" s="1" a="1"/>
  <c r="AB696" i="2" s="1"/>
  <c r="AA697" i="2"/>
  <c r="AB697" i="2" s="1" a="1"/>
  <c r="AB697" i="2" s="1"/>
  <c r="AA698" i="2"/>
  <c r="AB698" i="2" s="1" a="1"/>
  <c r="AB698" i="2" s="1"/>
  <c r="AA699" i="2"/>
  <c r="AB699" i="2" s="1" a="1"/>
  <c r="AB699" i="2" s="1"/>
  <c r="AA700" i="2"/>
  <c r="AB700" i="2" s="1" a="1"/>
  <c r="AB700" i="2" s="1"/>
  <c r="AA701" i="2"/>
  <c r="AB701" i="2" s="1" a="1"/>
  <c r="AB701" i="2" s="1"/>
  <c r="AA702" i="2"/>
  <c r="AB702" i="2" s="1" a="1"/>
  <c r="AB702" i="2" s="1"/>
  <c r="AA703" i="2"/>
  <c r="AB703" i="2" s="1" a="1"/>
  <c r="AB703" i="2" s="1"/>
  <c r="AA704" i="2"/>
  <c r="AB704" i="2" s="1" a="1"/>
  <c r="AB704" i="2" s="1"/>
  <c r="AA705" i="2"/>
  <c r="AB705" i="2" s="1" a="1"/>
  <c r="AB705" i="2" s="1"/>
  <c r="AA706" i="2"/>
  <c r="AB706" i="2" s="1" a="1"/>
  <c r="AB706" i="2" s="1"/>
  <c r="AA707" i="2"/>
  <c r="AB707" i="2" s="1" a="1"/>
  <c r="AB707" i="2" s="1"/>
  <c r="AA708" i="2"/>
  <c r="AB708" i="2" s="1" a="1"/>
  <c r="AB708" i="2" s="1"/>
  <c r="AA709" i="2"/>
  <c r="AB709" i="2" s="1" a="1"/>
  <c r="AB709" i="2" s="1"/>
  <c r="AA710" i="2"/>
  <c r="AB710" i="2" s="1" a="1"/>
  <c r="AB710" i="2" s="1"/>
  <c r="AA711" i="2"/>
  <c r="AB711" i="2" s="1" a="1"/>
  <c r="AB711" i="2" s="1"/>
  <c r="AA712" i="2"/>
  <c r="AB712" i="2" s="1" a="1"/>
  <c r="AB712" i="2" s="1"/>
  <c r="AA713" i="2"/>
  <c r="AB713" i="2" s="1" a="1"/>
  <c r="AB713" i="2" s="1"/>
  <c r="AA714" i="2"/>
  <c r="AB714" i="2" s="1" a="1"/>
  <c r="AB714" i="2" s="1"/>
  <c r="AA715" i="2"/>
  <c r="AB715" i="2" s="1" a="1"/>
  <c r="AB715" i="2" s="1"/>
  <c r="AA716" i="2"/>
  <c r="AB716" i="2" s="1" a="1"/>
  <c r="AB716" i="2" s="1"/>
  <c r="AA717" i="2"/>
  <c r="AB717" i="2" s="1" a="1"/>
  <c r="AB717" i="2" s="1"/>
  <c r="AA718" i="2"/>
  <c r="AB718" i="2" s="1" a="1"/>
  <c r="AB718" i="2" s="1"/>
  <c r="AA719" i="2"/>
  <c r="AB719" i="2" s="1" a="1"/>
  <c r="AB719" i="2" s="1"/>
  <c r="AA720" i="2"/>
  <c r="AB720" i="2" s="1" a="1"/>
  <c r="AB720" i="2" s="1"/>
  <c r="AA721" i="2"/>
  <c r="AB721" i="2" s="1" a="1"/>
  <c r="AB721" i="2" s="1"/>
  <c r="AA722" i="2"/>
  <c r="AB722" i="2" s="1" a="1"/>
  <c r="AB722" i="2" s="1"/>
  <c r="AA723" i="2"/>
  <c r="AB723" i="2" s="1" a="1"/>
  <c r="AB723" i="2" s="1"/>
  <c r="AA724" i="2"/>
  <c r="AB724" i="2" s="1" a="1"/>
  <c r="AB724" i="2" s="1"/>
  <c r="AA725" i="2"/>
  <c r="AB725" i="2" s="1" a="1"/>
  <c r="AB725" i="2" s="1"/>
  <c r="AA726" i="2"/>
  <c r="AB726" i="2" s="1" a="1"/>
  <c r="AB726" i="2" s="1"/>
  <c r="AA727" i="2"/>
  <c r="AB727" i="2" s="1" a="1"/>
  <c r="AB727" i="2" s="1"/>
  <c r="AA728" i="2"/>
  <c r="AB728" i="2" s="1" a="1"/>
  <c r="AB728" i="2" s="1"/>
  <c r="AA729" i="2"/>
  <c r="AB729" i="2" s="1" a="1"/>
  <c r="AB729" i="2" s="1"/>
  <c r="AA730" i="2"/>
  <c r="AB730" i="2" s="1" a="1"/>
  <c r="AB730" i="2" s="1"/>
  <c r="AA731" i="2"/>
  <c r="AB731" i="2" s="1" a="1"/>
  <c r="AB731" i="2" s="1"/>
  <c r="AA732" i="2"/>
  <c r="AB732" i="2" s="1" a="1"/>
  <c r="AB732" i="2" s="1"/>
  <c r="AA733" i="2"/>
  <c r="AB733" i="2" s="1" a="1"/>
  <c r="AB733" i="2" s="1"/>
  <c r="AA734" i="2"/>
  <c r="AB734" i="2" s="1" a="1"/>
  <c r="AB734" i="2" s="1"/>
  <c r="AA735" i="2"/>
  <c r="AB735" i="2" s="1" a="1"/>
  <c r="AB735" i="2" s="1"/>
  <c r="AA736" i="2"/>
  <c r="AB736" i="2" s="1" a="1"/>
  <c r="AB736" i="2" s="1"/>
  <c r="AA737" i="2"/>
  <c r="AB737" i="2" s="1" a="1"/>
  <c r="AB737" i="2" s="1"/>
  <c r="AA738" i="2"/>
  <c r="AB738" i="2" s="1" a="1"/>
  <c r="AB738" i="2" s="1"/>
  <c r="AA739" i="2"/>
  <c r="AB739" i="2" s="1" a="1"/>
  <c r="AB739" i="2" s="1"/>
  <c r="AA740" i="2"/>
  <c r="AB740" i="2" s="1" a="1"/>
  <c r="AB740" i="2" s="1"/>
  <c r="AA741" i="2"/>
  <c r="AB741" i="2" s="1" a="1"/>
  <c r="AB741" i="2" s="1"/>
  <c r="AA742" i="2"/>
  <c r="AB742" i="2" s="1" a="1"/>
  <c r="AB742" i="2" s="1"/>
  <c r="AA743" i="2"/>
  <c r="AB743" i="2" s="1" a="1"/>
  <c r="AB743" i="2" s="1"/>
  <c r="AA744" i="2"/>
  <c r="AB744" i="2" s="1" a="1"/>
  <c r="AB744" i="2" s="1"/>
  <c r="AA745" i="2"/>
  <c r="AB745" i="2" s="1" a="1"/>
  <c r="AB745" i="2" s="1"/>
  <c r="AA746" i="2"/>
  <c r="AB746" i="2" s="1" a="1"/>
  <c r="AB746" i="2" s="1"/>
  <c r="AA747" i="2"/>
  <c r="AB747" i="2" s="1" a="1"/>
  <c r="AB747" i="2" s="1"/>
  <c r="AA748" i="2"/>
  <c r="AB748" i="2" s="1" a="1"/>
  <c r="AB748" i="2" s="1"/>
  <c r="AA749" i="2"/>
  <c r="AB749" i="2" s="1" a="1"/>
  <c r="AB749" i="2" s="1"/>
  <c r="AA750" i="2"/>
  <c r="AB750" i="2" s="1" a="1"/>
  <c r="AB750" i="2" s="1"/>
  <c r="AA751" i="2"/>
  <c r="AB751" i="2" s="1" a="1"/>
  <c r="AB751" i="2" s="1"/>
  <c r="AA752" i="2"/>
  <c r="AB752" i="2" s="1" a="1"/>
  <c r="AB752" i="2" s="1"/>
  <c r="AA753" i="2"/>
  <c r="AB753" i="2" s="1" a="1"/>
  <c r="AB753" i="2" s="1"/>
  <c r="AA754" i="2"/>
  <c r="AB754" i="2" s="1" a="1"/>
  <c r="AB754" i="2" s="1"/>
  <c r="AA755" i="2"/>
  <c r="AB755" i="2" s="1" a="1"/>
  <c r="AB755" i="2" s="1"/>
  <c r="AA756" i="2"/>
  <c r="AB756" i="2" s="1" a="1"/>
  <c r="AB756" i="2" s="1"/>
  <c r="AA757" i="2"/>
  <c r="AB757" i="2" s="1" a="1"/>
  <c r="AB757" i="2" s="1"/>
  <c r="AA758" i="2"/>
  <c r="AB758" i="2" s="1" a="1"/>
  <c r="AB758" i="2" s="1"/>
  <c r="AA759" i="2"/>
  <c r="AB759" i="2" s="1" a="1"/>
  <c r="AB759" i="2" s="1"/>
  <c r="AA760" i="2"/>
  <c r="AB760" i="2" s="1" a="1"/>
  <c r="AB760" i="2" s="1"/>
  <c r="AA761" i="2"/>
  <c r="AB761" i="2" s="1" a="1"/>
  <c r="AB761" i="2" s="1"/>
  <c r="AA762" i="2"/>
  <c r="AB762" i="2" s="1" a="1"/>
  <c r="AB762" i="2" s="1"/>
  <c r="AA763" i="2"/>
  <c r="AB763" i="2" s="1" a="1"/>
  <c r="AB763" i="2" s="1"/>
  <c r="AA764" i="2"/>
  <c r="AB764" i="2" s="1" a="1"/>
  <c r="AB764" i="2" s="1"/>
  <c r="AA765" i="2"/>
  <c r="AB765" i="2" s="1" a="1"/>
  <c r="AB765" i="2" s="1"/>
  <c r="AA766" i="2"/>
  <c r="AB766" i="2" s="1" a="1"/>
  <c r="AB766" i="2" s="1"/>
  <c r="AA767" i="2"/>
  <c r="AB767" i="2" s="1" a="1"/>
  <c r="AB767" i="2" s="1"/>
  <c r="AA768" i="2"/>
  <c r="AB768" i="2" s="1" a="1"/>
  <c r="AB768" i="2" s="1"/>
  <c r="AA769" i="2"/>
  <c r="AB769" i="2" s="1" a="1"/>
  <c r="AB769" i="2" s="1"/>
  <c r="AA770" i="2"/>
  <c r="AB770" i="2" s="1" a="1"/>
  <c r="AB770" i="2" s="1"/>
  <c r="AA771" i="2"/>
  <c r="AB771" i="2" s="1" a="1"/>
  <c r="AB771" i="2" s="1"/>
  <c r="AA772" i="2"/>
  <c r="AB772" i="2" s="1" a="1"/>
  <c r="AB772" i="2" s="1"/>
  <c r="AA773" i="2"/>
  <c r="AB773" i="2" s="1" a="1"/>
  <c r="AB773" i="2" s="1"/>
  <c r="AA774" i="2"/>
  <c r="AB774" i="2" s="1" a="1"/>
  <c r="AB774" i="2" s="1"/>
  <c r="AA775" i="2"/>
  <c r="AB775" i="2" s="1" a="1"/>
  <c r="AB775" i="2" s="1"/>
  <c r="AA776" i="2"/>
  <c r="AB776" i="2" s="1" a="1"/>
  <c r="AB776" i="2" s="1"/>
  <c r="AA777" i="2"/>
  <c r="AB777" i="2" s="1" a="1"/>
  <c r="AB777" i="2" s="1"/>
  <c r="AA778" i="2"/>
  <c r="AB778" i="2" s="1" a="1"/>
  <c r="AB778" i="2" s="1"/>
  <c r="AA779" i="2"/>
  <c r="AB779" i="2" s="1" a="1"/>
  <c r="AB779" i="2" s="1"/>
  <c r="AA780" i="2"/>
  <c r="AB780" i="2" s="1" a="1"/>
  <c r="AB780" i="2" s="1"/>
  <c r="AA781" i="2"/>
  <c r="AB781" i="2" s="1" a="1"/>
  <c r="AB781" i="2" s="1"/>
  <c r="AA782" i="2"/>
  <c r="AB782" i="2" s="1" a="1"/>
  <c r="AB782" i="2" s="1"/>
  <c r="AA783" i="2"/>
  <c r="AB783" i="2" s="1" a="1"/>
  <c r="AB783" i="2" s="1"/>
  <c r="AA784" i="2"/>
  <c r="AB784" i="2" s="1" a="1"/>
  <c r="AB784" i="2" s="1"/>
  <c r="AA785" i="2"/>
  <c r="AB785" i="2" s="1" a="1"/>
  <c r="AB785" i="2" s="1"/>
  <c r="AA786" i="2"/>
  <c r="AB786" i="2" s="1" a="1"/>
  <c r="AB786" i="2" s="1"/>
  <c r="AA787" i="2"/>
  <c r="AB787" i="2" s="1" a="1"/>
  <c r="AB787" i="2" s="1"/>
  <c r="AA788" i="2"/>
  <c r="AB788" i="2" s="1" a="1"/>
  <c r="AB788" i="2" s="1"/>
  <c r="AA789" i="2"/>
  <c r="AB789" i="2" s="1" a="1"/>
  <c r="AB789" i="2" s="1"/>
  <c r="AA790" i="2"/>
  <c r="AB790" i="2" s="1" a="1"/>
  <c r="AB790" i="2" s="1"/>
  <c r="AA791" i="2"/>
  <c r="AB791" i="2" s="1" a="1"/>
  <c r="AB791" i="2" s="1"/>
  <c r="AA792" i="2"/>
  <c r="AB792" i="2" s="1" a="1"/>
  <c r="AB792" i="2" s="1"/>
  <c r="AA793" i="2"/>
  <c r="AB793" i="2" s="1" a="1"/>
  <c r="AB793" i="2" s="1"/>
  <c r="AA794" i="2"/>
  <c r="AB794" i="2" s="1" a="1"/>
  <c r="AB794" i="2" s="1"/>
  <c r="AA795" i="2"/>
  <c r="AB795" i="2" s="1" a="1"/>
  <c r="AB795" i="2" s="1"/>
  <c r="AA796" i="2"/>
  <c r="AB796" i="2" s="1" a="1"/>
  <c r="AB796" i="2" s="1"/>
  <c r="AA797" i="2"/>
  <c r="AB797" i="2" s="1" a="1"/>
  <c r="AB797" i="2" s="1"/>
  <c r="AA798" i="2"/>
  <c r="AB798" i="2" s="1" a="1"/>
  <c r="AB798" i="2" s="1"/>
  <c r="AA799" i="2"/>
  <c r="AB799" i="2" s="1" a="1"/>
  <c r="AB799" i="2" s="1"/>
  <c r="AA800" i="2"/>
  <c r="AB800" i="2" s="1" a="1"/>
  <c r="AB800" i="2" s="1"/>
  <c r="AA801" i="2"/>
  <c r="AB801" i="2" s="1" a="1"/>
  <c r="AB801" i="2" s="1"/>
  <c r="AA802" i="2"/>
  <c r="AB802" i="2" s="1" a="1"/>
  <c r="AB802" i="2" s="1"/>
  <c r="AA803" i="2"/>
  <c r="AB803" i="2" s="1" a="1"/>
  <c r="AB803" i="2" s="1"/>
  <c r="AA804" i="2"/>
  <c r="AB804" i="2" s="1" a="1"/>
  <c r="AB804" i="2" s="1"/>
  <c r="AA805" i="2"/>
  <c r="AB805" i="2" s="1" a="1"/>
  <c r="AB805" i="2" s="1"/>
  <c r="AA806" i="2"/>
  <c r="AB806" i="2" s="1" a="1"/>
  <c r="AB806" i="2" s="1"/>
  <c r="AA807" i="2"/>
  <c r="AB807" i="2" s="1" a="1"/>
  <c r="AB807" i="2" s="1"/>
  <c r="AA808" i="2"/>
  <c r="AB808" i="2" s="1" a="1"/>
  <c r="AB808" i="2" s="1"/>
  <c r="AA809" i="2"/>
  <c r="AB809" i="2" s="1" a="1"/>
  <c r="AB809" i="2" s="1"/>
  <c r="AA810" i="2"/>
  <c r="AB810" i="2" s="1" a="1"/>
  <c r="AB810" i="2" s="1"/>
  <c r="AA811" i="2"/>
  <c r="AB811" i="2" s="1" a="1"/>
  <c r="AB811" i="2" s="1"/>
  <c r="AA812" i="2"/>
  <c r="AB812" i="2" s="1" a="1"/>
  <c r="AB812" i="2" s="1"/>
  <c r="AA813" i="2"/>
  <c r="AB813" i="2" s="1" a="1"/>
  <c r="AB813" i="2" s="1"/>
  <c r="AA814" i="2"/>
  <c r="AB814" i="2" s="1" a="1"/>
  <c r="AB814" i="2" s="1"/>
  <c r="AA815" i="2"/>
  <c r="AB815" i="2" s="1" a="1"/>
  <c r="AB815" i="2" s="1"/>
  <c r="AA816" i="2"/>
  <c r="AB816" i="2" s="1" a="1"/>
  <c r="AB816" i="2" s="1"/>
  <c r="AA817" i="2"/>
  <c r="AB817" i="2" s="1" a="1"/>
  <c r="AB817" i="2" s="1"/>
  <c r="AA818" i="2"/>
  <c r="AB818" i="2" s="1" a="1"/>
  <c r="AB818" i="2" s="1"/>
  <c r="AA819" i="2"/>
  <c r="AB819" i="2" s="1" a="1"/>
  <c r="AB819" i="2" s="1"/>
  <c r="AA820" i="2"/>
  <c r="AB820" i="2" s="1" a="1"/>
  <c r="AB820" i="2" s="1"/>
  <c r="AA821" i="2"/>
  <c r="AB821" i="2" s="1" a="1"/>
  <c r="AB821" i="2" s="1"/>
  <c r="AA822" i="2"/>
  <c r="AB822" i="2" s="1" a="1"/>
  <c r="AB822" i="2" s="1"/>
  <c r="AA823" i="2"/>
  <c r="AB823" i="2" s="1" a="1"/>
  <c r="AB823" i="2" s="1"/>
  <c r="AA824" i="2"/>
  <c r="AB824" i="2" s="1" a="1"/>
  <c r="AB824" i="2" s="1"/>
  <c r="AA825" i="2"/>
  <c r="AB825" i="2" s="1" a="1"/>
  <c r="AB825" i="2" s="1"/>
  <c r="AA826" i="2"/>
  <c r="AB826" i="2" s="1" a="1"/>
  <c r="AB826" i="2" s="1"/>
  <c r="AA827" i="2"/>
  <c r="AB827" i="2" s="1" a="1"/>
  <c r="AB827" i="2" s="1"/>
  <c r="AA828" i="2"/>
  <c r="AB828" i="2" s="1" a="1"/>
  <c r="AB828" i="2" s="1"/>
  <c r="AA829" i="2"/>
  <c r="AB829" i="2" s="1" a="1"/>
  <c r="AB829" i="2" s="1"/>
  <c r="AA830" i="2"/>
  <c r="AB830" i="2" s="1" a="1"/>
  <c r="AB830" i="2" s="1"/>
  <c r="AA831" i="2"/>
  <c r="AB831" i="2" s="1" a="1"/>
  <c r="AB831" i="2" s="1"/>
  <c r="AA832" i="2"/>
  <c r="AB832" i="2" s="1" a="1"/>
  <c r="AB832" i="2" s="1"/>
  <c r="AA833" i="2"/>
  <c r="AB833" i="2" s="1" a="1"/>
  <c r="AB833" i="2" s="1"/>
  <c r="AA834" i="2"/>
  <c r="AB834" i="2" s="1" a="1"/>
  <c r="AB834" i="2" s="1"/>
  <c r="AA835" i="2"/>
  <c r="AB835" i="2" s="1" a="1"/>
  <c r="AB835" i="2" s="1"/>
  <c r="AA836" i="2"/>
  <c r="AB836" i="2" s="1" a="1"/>
  <c r="AB836" i="2" s="1"/>
  <c r="AA837" i="2"/>
  <c r="AB837" i="2" s="1" a="1"/>
  <c r="AB837" i="2" s="1"/>
  <c r="AA838" i="2"/>
  <c r="AB838" i="2" s="1" a="1"/>
  <c r="AB838" i="2" s="1"/>
  <c r="AA839" i="2"/>
  <c r="AB839" i="2" s="1" a="1"/>
  <c r="AB839" i="2" s="1"/>
  <c r="AA840" i="2"/>
  <c r="AB840" i="2" s="1" a="1"/>
  <c r="AB840" i="2" s="1"/>
  <c r="AA841" i="2"/>
  <c r="AB841" i="2" s="1" a="1"/>
  <c r="AB841" i="2" s="1"/>
  <c r="AA842" i="2"/>
  <c r="AB842" i="2" s="1" a="1"/>
  <c r="AB842" i="2" s="1"/>
  <c r="AA843" i="2"/>
  <c r="AB843" i="2" s="1" a="1"/>
  <c r="AB843" i="2" s="1"/>
  <c r="AA844" i="2"/>
  <c r="AB844" i="2" s="1" a="1"/>
  <c r="AB844" i="2" s="1"/>
  <c r="AA845" i="2"/>
  <c r="AB845" i="2" s="1" a="1"/>
  <c r="AB845" i="2" s="1"/>
  <c r="AA846" i="2"/>
  <c r="AB846" i="2" s="1" a="1"/>
  <c r="AB846" i="2" s="1"/>
  <c r="AA847" i="2"/>
  <c r="AB847" i="2" s="1" a="1"/>
  <c r="AB847" i="2" s="1"/>
  <c r="AA848" i="2"/>
  <c r="AB848" i="2" s="1" a="1"/>
  <c r="AB848" i="2" s="1"/>
  <c r="AA849" i="2"/>
  <c r="AB849" i="2" s="1" a="1"/>
  <c r="AB849" i="2" s="1"/>
  <c r="AA850" i="2"/>
  <c r="AB850" i="2" s="1" a="1"/>
  <c r="AB850" i="2" s="1"/>
  <c r="AA851" i="2"/>
  <c r="AB851" i="2" s="1" a="1"/>
  <c r="AB851" i="2" s="1"/>
  <c r="AA852" i="2"/>
  <c r="AB852" i="2" s="1" a="1"/>
  <c r="AB852" i="2" s="1"/>
  <c r="AA853" i="2"/>
  <c r="AB853" i="2" s="1" a="1"/>
  <c r="AB853" i="2" s="1"/>
  <c r="AA854" i="2"/>
  <c r="AB854" i="2" s="1" a="1"/>
  <c r="AB854" i="2" s="1"/>
  <c r="AA855" i="2"/>
  <c r="AB855" i="2" s="1" a="1"/>
  <c r="AB855" i="2" s="1"/>
  <c r="AA856" i="2"/>
  <c r="AB856" i="2" s="1" a="1"/>
  <c r="AB856" i="2" s="1"/>
  <c r="AA857" i="2"/>
  <c r="AB857" i="2" s="1" a="1"/>
  <c r="AB857" i="2" s="1"/>
  <c r="AA858" i="2"/>
  <c r="AB858" i="2" s="1" a="1"/>
  <c r="AB858" i="2" s="1"/>
  <c r="AA859" i="2"/>
  <c r="AB859" i="2" s="1" a="1"/>
  <c r="AB859" i="2" s="1"/>
  <c r="AA860" i="2"/>
  <c r="AB860" i="2" s="1" a="1"/>
  <c r="AB860" i="2" s="1"/>
  <c r="AA861" i="2"/>
  <c r="AB861" i="2" s="1" a="1"/>
  <c r="AB861" i="2" s="1"/>
  <c r="AA862" i="2"/>
  <c r="AB862" i="2" s="1" a="1"/>
  <c r="AB862" i="2" s="1"/>
  <c r="AA863" i="2"/>
  <c r="AB863" i="2" s="1" a="1"/>
  <c r="AB863" i="2" s="1"/>
  <c r="AA864" i="2"/>
  <c r="AB864" i="2" s="1" a="1"/>
  <c r="AB864" i="2" s="1"/>
  <c r="AA865" i="2"/>
  <c r="AB865" i="2" s="1" a="1"/>
  <c r="AB865" i="2" s="1"/>
  <c r="AA866" i="2"/>
  <c r="AB866" i="2" s="1" a="1"/>
  <c r="AB866" i="2" s="1"/>
  <c r="AA867" i="2"/>
  <c r="AB867" i="2" s="1" a="1"/>
  <c r="AB867" i="2" s="1"/>
  <c r="AA868" i="2"/>
  <c r="AB868" i="2" s="1" a="1"/>
  <c r="AB868" i="2" s="1"/>
  <c r="AA869" i="2"/>
  <c r="AB869" i="2" s="1" a="1"/>
  <c r="AB869" i="2" s="1"/>
  <c r="AA870" i="2"/>
  <c r="AB870" i="2" s="1" a="1"/>
  <c r="AB870" i="2" s="1"/>
  <c r="AA871" i="2"/>
  <c r="AB871" i="2" s="1" a="1"/>
  <c r="AB871" i="2" s="1"/>
  <c r="AA872" i="2"/>
  <c r="AB872" i="2" s="1" a="1"/>
  <c r="AB872" i="2" s="1"/>
  <c r="AA873" i="2"/>
  <c r="AB873" i="2" s="1" a="1"/>
  <c r="AB873" i="2" s="1"/>
  <c r="AA874" i="2"/>
  <c r="AB874" i="2" s="1" a="1"/>
  <c r="AB874" i="2" s="1"/>
  <c r="AA875" i="2"/>
  <c r="AB875" i="2" s="1" a="1"/>
  <c r="AB875" i="2" s="1"/>
  <c r="AA876" i="2"/>
  <c r="AB876" i="2" s="1" a="1"/>
  <c r="AB876" i="2" s="1"/>
  <c r="AA877" i="2"/>
  <c r="AB877" i="2" s="1" a="1"/>
  <c r="AB877" i="2" s="1"/>
  <c r="AA878" i="2"/>
  <c r="AB878" i="2" s="1" a="1"/>
  <c r="AB878" i="2" s="1"/>
  <c r="AA879" i="2"/>
  <c r="AB879" i="2" s="1" a="1"/>
  <c r="AB879" i="2" s="1"/>
  <c r="AA880" i="2"/>
  <c r="AB880" i="2" s="1" a="1"/>
  <c r="AB880" i="2" s="1"/>
  <c r="AA881" i="2"/>
  <c r="AB881" i="2" s="1" a="1"/>
  <c r="AB881" i="2" s="1"/>
  <c r="AA882" i="2"/>
  <c r="AB882" i="2" s="1" a="1"/>
  <c r="AB882" i="2" s="1"/>
  <c r="AA883" i="2"/>
  <c r="AB883" i="2" s="1" a="1"/>
  <c r="AB883" i="2" s="1"/>
  <c r="AA884" i="2"/>
  <c r="AB884" i="2" s="1" a="1"/>
  <c r="AB884" i="2" s="1"/>
  <c r="AA885" i="2"/>
  <c r="AB885" i="2" s="1" a="1"/>
  <c r="AB885" i="2" s="1"/>
  <c r="AA886" i="2"/>
  <c r="AB886" i="2" s="1" a="1"/>
  <c r="AB886" i="2" s="1"/>
  <c r="AA887" i="2"/>
  <c r="AB887" i="2" s="1" a="1"/>
  <c r="AB887" i="2" s="1"/>
  <c r="AA888" i="2"/>
  <c r="AB888" i="2" s="1" a="1"/>
  <c r="AB888" i="2" s="1"/>
  <c r="AA889" i="2"/>
  <c r="AB889" i="2" s="1" a="1"/>
  <c r="AB889" i="2" s="1"/>
  <c r="AA890" i="2"/>
  <c r="AB890" i="2" s="1" a="1"/>
  <c r="AB890" i="2" s="1"/>
  <c r="AA891" i="2"/>
  <c r="AB891" i="2" s="1" a="1"/>
  <c r="AB891" i="2" s="1"/>
  <c r="AA892" i="2"/>
  <c r="AB892" i="2" s="1" a="1"/>
  <c r="AB892" i="2" s="1"/>
  <c r="AA893" i="2"/>
  <c r="AB893" i="2" s="1" a="1"/>
  <c r="AB893" i="2" s="1"/>
  <c r="AA894" i="2"/>
  <c r="AB894" i="2" s="1" a="1"/>
  <c r="AB894" i="2" s="1"/>
  <c r="AA895" i="2"/>
  <c r="AB895" i="2" s="1" a="1"/>
  <c r="AB895" i="2" s="1"/>
  <c r="AA896" i="2"/>
  <c r="AB896" i="2" s="1" a="1"/>
  <c r="AB896" i="2" s="1"/>
  <c r="AA897" i="2"/>
  <c r="AB897" i="2" s="1" a="1"/>
  <c r="AB897" i="2" s="1"/>
  <c r="AA898" i="2"/>
  <c r="AB898" i="2" s="1" a="1"/>
  <c r="AB898" i="2" s="1"/>
  <c r="AA899" i="2"/>
  <c r="AB899" i="2" s="1" a="1"/>
  <c r="AB899" i="2" s="1"/>
  <c r="AA900" i="2"/>
  <c r="AB900" i="2" s="1" a="1"/>
  <c r="AB900" i="2" s="1"/>
  <c r="AA901" i="2"/>
  <c r="AB901" i="2" s="1" a="1"/>
  <c r="AB901" i="2" s="1"/>
  <c r="AA902" i="2"/>
  <c r="AB902" i="2" s="1" a="1"/>
  <c r="AB902" i="2" s="1"/>
  <c r="AA903" i="2"/>
  <c r="AB903" i="2" s="1" a="1"/>
  <c r="AB903" i="2" s="1"/>
  <c r="AA904" i="2"/>
  <c r="AB904" i="2" s="1" a="1"/>
  <c r="AB904" i="2" s="1"/>
  <c r="AA905" i="2"/>
  <c r="AB905" i="2" s="1" a="1"/>
  <c r="AB905" i="2" s="1"/>
  <c r="AA906" i="2"/>
  <c r="AB906" i="2" s="1" a="1"/>
  <c r="AB906" i="2" s="1"/>
  <c r="AA907" i="2"/>
  <c r="AB907" i="2" s="1" a="1"/>
  <c r="AB907" i="2" s="1"/>
  <c r="AA908" i="2"/>
  <c r="AB908" i="2" s="1" a="1"/>
  <c r="AB908" i="2" s="1"/>
  <c r="AA909" i="2"/>
  <c r="AB909" i="2" s="1" a="1"/>
  <c r="AB909" i="2" s="1"/>
  <c r="AA910" i="2"/>
  <c r="AB910" i="2" s="1" a="1"/>
  <c r="AB910" i="2" s="1"/>
  <c r="AA911" i="2"/>
  <c r="AB911" i="2" s="1" a="1"/>
  <c r="AB911" i="2" s="1"/>
  <c r="AA912" i="2"/>
  <c r="AB912" i="2" s="1" a="1"/>
  <c r="AB912" i="2" s="1"/>
  <c r="AA913" i="2"/>
  <c r="AB913" i="2" s="1" a="1"/>
  <c r="AB913" i="2" s="1"/>
  <c r="AA914" i="2"/>
  <c r="AB914" i="2" s="1" a="1"/>
  <c r="AB914" i="2" s="1"/>
  <c r="AA915" i="2"/>
  <c r="AB915" i="2" s="1" a="1"/>
  <c r="AB915" i="2" s="1"/>
  <c r="AA916" i="2"/>
  <c r="AB916" i="2" s="1" a="1"/>
  <c r="AB916" i="2" s="1"/>
  <c r="AA917" i="2"/>
  <c r="AB917" i="2" s="1" a="1"/>
  <c r="AB917" i="2" s="1"/>
  <c r="AA918" i="2"/>
  <c r="AB918" i="2" s="1" a="1"/>
  <c r="AB918" i="2" s="1"/>
  <c r="AA919" i="2"/>
  <c r="AB919" i="2" s="1" a="1"/>
  <c r="AB919" i="2" s="1"/>
  <c r="AA920" i="2"/>
  <c r="AB920" i="2" s="1" a="1"/>
  <c r="AB920" i="2" s="1"/>
  <c r="AA921" i="2"/>
  <c r="AB921" i="2" s="1" a="1"/>
  <c r="AB921" i="2" s="1"/>
  <c r="AA922" i="2"/>
  <c r="AB922" i="2" s="1" a="1"/>
  <c r="AB922" i="2" s="1"/>
  <c r="AA923" i="2"/>
  <c r="AB923" i="2" s="1" a="1"/>
  <c r="AB923" i="2" s="1"/>
  <c r="AA924" i="2"/>
  <c r="AB924" i="2" s="1" a="1"/>
  <c r="AB924" i="2" s="1"/>
  <c r="AA925" i="2"/>
  <c r="AB925" i="2" s="1" a="1"/>
  <c r="AB925" i="2" s="1"/>
  <c r="AA926" i="2"/>
  <c r="AB926" i="2" s="1" a="1"/>
  <c r="AB926" i="2" s="1"/>
  <c r="AA927" i="2"/>
  <c r="AB927" i="2" s="1" a="1"/>
  <c r="AB927" i="2" s="1"/>
  <c r="AA928" i="2"/>
  <c r="AB928" i="2" s="1" a="1"/>
  <c r="AB928" i="2" s="1"/>
  <c r="AA929" i="2"/>
  <c r="AB929" i="2" s="1" a="1"/>
  <c r="AB929" i="2" s="1"/>
  <c r="AA930" i="2"/>
  <c r="AB930" i="2" s="1" a="1"/>
  <c r="AB930" i="2" s="1"/>
  <c r="AA931" i="2"/>
  <c r="AB931" i="2" s="1" a="1"/>
  <c r="AB931" i="2" s="1"/>
  <c r="AA932" i="2"/>
  <c r="AB932" i="2" s="1" a="1"/>
  <c r="AB932" i="2" s="1"/>
  <c r="AA933" i="2"/>
  <c r="AB933" i="2" s="1" a="1"/>
  <c r="AB933" i="2" s="1"/>
  <c r="AA934" i="2"/>
  <c r="AB934" i="2" s="1" a="1"/>
  <c r="AB934" i="2" s="1"/>
  <c r="AA935" i="2"/>
  <c r="AB935" i="2" s="1" a="1"/>
  <c r="AB935" i="2" s="1"/>
  <c r="AA936" i="2"/>
  <c r="AB936" i="2" s="1" a="1"/>
  <c r="AB936" i="2" s="1"/>
  <c r="AA937" i="2"/>
  <c r="AB937" i="2" s="1" a="1"/>
  <c r="AB937" i="2" s="1"/>
  <c r="AA938" i="2"/>
  <c r="AB938" i="2" s="1" a="1"/>
  <c r="AB938" i="2" s="1"/>
  <c r="AA939" i="2"/>
  <c r="AB939" i="2" s="1" a="1"/>
  <c r="AB939" i="2" s="1"/>
  <c r="AA940" i="2"/>
  <c r="AB940" i="2" s="1" a="1"/>
  <c r="AB940" i="2" s="1"/>
  <c r="AA941" i="2"/>
  <c r="AB941" i="2" s="1" a="1"/>
  <c r="AB941" i="2" s="1"/>
  <c r="AA942" i="2"/>
  <c r="AB942" i="2" s="1" a="1"/>
  <c r="AB942" i="2" s="1"/>
  <c r="AA943" i="2"/>
  <c r="AB943" i="2" s="1" a="1"/>
  <c r="AB943" i="2" s="1"/>
  <c r="AA944" i="2"/>
  <c r="AB944" i="2" s="1" a="1"/>
  <c r="AB944" i="2" s="1"/>
  <c r="AA945" i="2"/>
  <c r="AB945" i="2" s="1" a="1"/>
  <c r="AB945" i="2" s="1"/>
  <c r="AA946" i="2"/>
  <c r="AB946" i="2" s="1" a="1"/>
  <c r="AB946" i="2" s="1"/>
  <c r="AA947" i="2"/>
  <c r="AB947" i="2" s="1" a="1"/>
  <c r="AB947" i="2" s="1"/>
  <c r="AA948" i="2"/>
  <c r="AB948" i="2" s="1" a="1"/>
  <c r="AB948" i="2" s="1"/>
  <c r="AA949" i="2"/>
  <c r="AB949" i="2" s="1" a="1"/>
  <c r="AB949" i="2" s="1"/>
  <c r="AA950" i="2"/>
  <c r="AB950" i="2" s="1" a="1"/>
  <c r="AB950" i="2" s="1"/>
  <c r="AA951" i="2"/>
  <c r="AB951" i="2" s="1" a="1"/>
  <c r="AB951" i="2" s="1"/>
  <c r="AA952" i="2"/>
  <c r="AB952" i="2" s="1" a="1"/>
  <c r="AB952" i="2" s="1"/>
  <c r="AA953" i="2"/>
  <c r="AB953" i="2" s="1" a="1"/>
  <c r="AB953" i="2" s="1"/>
  <c r="AA954" i="2"/>
  <c r="AB954" i="2" s="1" a="1"/>
  <c r="AB954" i="2" s="1"/>
  <c r="AA955" i="2"/>
  <c r="AB955" i="2" s="1" a="1"/>
  <c r="AB955" i="2" s="1"/>
  <c r="AA956" i="2"/>
  <c r="AB956" i="2" s="1" a="1"/>
  <c r="AB956" i="2" s="1"/>
  <c r="AA957" i="2"/>
  <c r="AB957" i="2" s="1" a="1"/>
  <c r="AB957" i="2" s="1"/>
  <c r="AA958" i="2"/>
  <c r="AB958" i="2" s="1" a="1"/>
  <c r="AB958" i="2" s="1"/>
  <c r="AA959" i="2"/>
  <c r="AB959" i="2" s="1" a="1"/>
  <c r="AB959" i="2" s="1"/>
  <c r="AA960" i="2"/>
  <c r="AB960" i="2" s="1" a="1"/>
  <c r="AB960" i="2" s="1"/>
  <c r="AA961" i="2"/>
  <c r="AB961" i="2" s="1" a="1"/>
  <c r="AB961" i="2" s="1"/>
  <c r="AA962" i="2"/>
  <c r="AB962" i="2" s="1" a="1"/>
  <c r="AB962" i="2" s="1"/>
  <c r="AA963" i="2"/>
  <c r="AB963" i="2" s="1" a="1"/>
  <c r="AB963" i="2" s="1"/>
  <c r="AA964" i="2"/>
  <c r="AB964" i="2" s="1" a="1"/>
  <c r="AB964" i="2" s="1"/>
  <c r="AA965" i="2"/>
  <c r="AB965" i="2" s="1" a="1"/>
  <c r="AB965" i="2" s="1"/>
  <c r="AA966" i="2"/>
  <c r="AB966" i="2" s="1" a="1"/>
  <c r="AB966" i="2" s="1"/>
  <c r="AA967" i="2"/>
  <c r="AB967" i="2" s="1" a="1"/>
  <c r="AB967" i="2" s="1"/>
  <c r="AA968" i="2"/>
  <c r="AB968" i="2" s="1" a="1"/>
  <c r="AB968" i="2" s="1"/>
  <c r="AA969" i="2"/>
  <c r="AB969" i="2" s="1" a="1"/>
  <c r="AB969" i="2" s="1"/>
  <c r="AA970" i="2"/>
  <c r="AB970" i="2" s="1" a="1"/>
  <c r="AB970" i="2" s="1"/>
  <c r="AA971" i="2"/>
  <c r="AB971" i="2" s="1" a="1"/>
  <c r="AB971" i="2" s="1"/>
  <c r="AA972" i="2"/>
  <c r="AB972" i="2" s="1" a="1"/>
  <c r="AB972" i="2" s="1"/>
  <c r="AA973" i="2"/>
  <c r="AB973" i="2" s="1" a="1"/>
  <c r="AB973" i="2" s="1"/>
  <c r="AA974" i="2"/>
  <c r="AB974" i="2" s="1" a="1"/>
  <c r="AB974" i="2" s="1"/>
  <c r="AA975" i="2"/>
  <c r="AB975" i="2" s="1" a="1"/>
  <c r="AB975" i="2" s="1"/>
  <c r="AA976" i="2"/>
  <c r="AB976" i="2" s="1" a="1"/>
  <c r="AB976" i="2" s="1"/>
  <c r="AA977" i="2"/>
  <c r="AB977" i="2" s="1" a="1"/>
  <c r="AB977" i="2" s="1"/>
  <c r="AA978" i="2"/>
  <c r="AB978" i="2" s="1" a="1"/>
  <c r="AB978" i="2" s="1"/>
  <c r="AA979" i="2"/>
  <c r="AB979" i="2" s="1" a="1"/>
  <c r="AB979" i="2" s="1"/>
  <c r="AA980" i="2"/>
  <c r="AB980" i="2" s="1" a="1"/>
  <c r="AB980" i="2" s="1"/>
  <c r="AA981" i="2"/>
  <c r="AB981" i="2" s="1" a="1"/>
  <c r="AB981" i="2" s="1"/>
  <c r="AA982" i="2"/>
  <c r="AB982" i="2" s="1" a="1"/>
  <c r="AB982" i="2" s="1"/>
  <c r="AA983" i="2"/>
  <c r="AB983" i="2" s="1" a="1"/>
  <c r="AB983" i="2" s="1"/>
  <c r="AA984" i="2"/>
  <c r="AB984" i="2" s="1" a="1"/>
  <c r="AB984" i="2" s="1"/>
  <c r="AA985" i="2"/>
  <c r="AB985" i="2" s="1" a="1"/>
  <c r="AB985" i="2" s="1"/>
  <c r="AA986" i="2"/>
  <c r="AB986" i="2" s="1" a="1"/>
  <c r="AB986" i="2" s="1"/>
  <c r="AA987" i="2"/>
  <c r="AB987" i="2" s="1" a="1"/>
  <c r="AB987" i="2" s="1"/>
  <c r="AA988" i="2"/>
  <c r="AB988" i="2" s="1" a="1"/>
  <c r="AB988" i="2" s="1"/>
  <c r="AA989" i="2"/>
  <c r="AB989" i="2" s="1" a="1"/>
  <c r="AB989" i="2" s="1"/>
  <c r="AA990" i="2"/>
  <c r="AB990" i="2" s="1" a="1"/>
  <c r="AB990" i="2" s="1"/>
  <c r="AA991" i="2"/>
  <c r="AB991" i="2" s="1" a="1"/>
  <c r="AB991" i="2" s="1"/>
  <c r="AA992" i="2"/>
  <c r="AB992" i="2" s="1" a="1"/>
  <c r="AB992" i="2" s="1"/>
  <c r="AA993" i="2"/>
  <c r="AB993" i="2" s="1" a="1"/>
  <c r="AB993" i="2" s="1"/>
  <c r="AA994" i="2"/>
  <c r="AB994" i="2" s="1" a="1"/>
  <c r="AB994" i="2" s="1"/>
  <c r="AA995" i="2"/>
  <c r="AB995" i="2" s="1" a="1"/>
  <c r="AB995" i="2" s="1"/>
  <c r="AA996" i="2"/>
  <c r="AB996" i="2" s="1" a="1"/>
  <c r="AB996" i="2" s="1"/>
  <c r="AA997" i="2"/>
  <c r="AB997" i="2" s="1" a="1"/>
  <c r="AB997" i="2" s="1"/>
  <c r="AA998" i="2"/>
  <c r="AB998" i="2" s="1" a="1"/>
  <c r="AB998" i="2" s="1"/>
  <c r="AA999" i="2"/>
  <c r="AB999" i="2" s="1" a="1"/>
  <c r="AB999" i="2" s="1"/>
  <c r="AA1000" i="2"/>
  <c r="AB1000" i="2" s="1" a="1"/>
  <c r="AB1000" i="2" s="1"/>
  <c r="AA1001" i="2"/>
  <c r="AB1001" i="2" s="1" a="1"/>
  <c r="AB1001" i="2" s="1"/>
  <c r="AA1002" i="2"/>
  <c r="AB1002" i="2" s="1" a="1"/>
  <c r="AB1002" i="2" s="1"/>
  <c r="AA1003" i="2"/>
  <c r="AB1003" i="2" s="1" a="1"/>
  <c r="AB1003" i="2" s="1"/>
  <c r="AA1004" i="2"/>
  <c r="AB1004" i="2" s="1" a="1"/>
  <c r="AB1004" i="2" s="1"/>
  <c r="AA1005" i="2"/>
  <c r="AB1005" i="2" s="1" a="1"/>
  <c r="AB1005" i="2" s="1"/>
  <c r="AA1006" i="2"/>
  <c r="AB1006" i="2" s="1" a="1"/>
  <c r="AB1006" i="2" s="1"/>
  <c r="AA1007" i="2"/>
  <c r="AB1007" i="2" s="1" a="1"/>
  <c r="AB1007" i="2" s="1"/>
  <c r="AA1008" i="2"/>
  <c r="AB1008" i="2" s="1" a="1"/>
  <c r="AB1008" i="2" s="1"/>
  <c r="AA1009" i="2"/>
  <c r="AB1009" i="2" s="1" a="1"/>
  <c r="AB1009" i="2" s="1"/>
  <c r="AA1010" i="2"/>
  <c r="AB1010" i="2" s="1" a="1"/>
  <c r="AB1010" i="2" s="1"/>
  <c r="AA1011" i="2"/>
  <c r="AB1011" i="2" s="1" a="1"/>
  <c r="AB1011" i="2" s="1"/>
  <c r="AA1012" i="2"/>
  <c r="AB1012" i="2" s="1" a="1"/>
  <c r="AB1012" i="2" s="1"/>
  <c r="AA1013" i="2"/>
  <c r="AB1013" i="2" s="1" a="1"/>
  <c r="AB1013" i="2" s="1"/>
  <c r="AA1014" i="2"/>
  <c r="AB1014" i="2" s="1" a="1"/>
  <c r="AB1014" i="2" s="1"/>
  <c r="AA1015" i="2"/>
  <c r="AB1015" i="2" s="1" a="1"/>
  <c r="AB1015" i="2" s="1"/>
  <c r="AA1016" i="2"/>
  <c r="AB1016" i="2" s="1" a="1"/>
  <c r="AB1016" i="2" s="1"/>
  <c r="AA1017" i="2"/>
  <c r="AB1017" i="2" s="1" a="1"/>
  <c r="AB1017" i="2" s="1"/>
  <c r="AA1018" i="2"/>
  <c r="AB1018" i="2" s="1" a="1"/>
  <c r="AB1018" i="2" s="1"/>
  <c r="AA1019" i="2"/>
  <c r="AB1019" i="2" s="1" a="1"/>
  <c r="AB1019" i="2" s="1"/>
  <c r="AA1020" i="2"/>
  <c r="AB1020" i="2" s="1" a="1"/>
  <c r="AB1020" i="2" s="1"/>
  <c r="AA1021" i="2"/>
  <c r="AB1021" i="2" s="1" a="1"/>
  <c r="AB1021" i="2" s="1"/>
  <c r="AA1022" i="2"/>
  <c r="AB1022" i="2" s="1" a="1"/>
  <c r="AB1022" i="2" s="1"/>
  <c r="AA1023" i="2"/>
  <c r="AB1023" i="2" s="1" a="1"/>
  <c r="AB1023" i="2" s="1"/>
  <c r="AA1024" i="2"/>
  <c r="AB1024" i="2" s="1" a="1"/>
  <c r="AB1024" i="2" s="1"/>
  <c r="AA1025" i="2"/>
  <c r="AB1025" i="2" s="1" a="1"/>
  <c r="AB1025" i="2" s="1"/>
  <c r="AA1026" i="2"/>
  <c r="AB1026" i="2" s="1" a="1"/>
  <c r="AB1026" i="2" s="1"/>
  <c r="AA1027" i="2"/>
  <c r="AB1027" i="2" s="1" a="1"/>
  <c r="AB1027" i="2" s="1"/>
  <c r="AA1028" i="2"/>
  <c r="AB1028" i="2" s="1" a="1"/>
  <c r="AB1028" i="2" s="1"/>
  <c r="AA1029" i="2"/>
  <c r="AB1029" i="2" s="1" a="1"/>
  <c r="AB1029" i="2" s="1"/>
  <c r="AA1030" i="2"/>
  <c r="AB1030" i="2" s="1" a="1"/>
  <c r="AB1030" i="2" s="1"/>
  <c r="AA1031" i="2"/>
  <c r="AB1031" i="2" s="1" a="1"/>
  <c r="AB1031" i="2" s="1"/>
  <c r="AA1032" i="2"/>
  <c r="AB1032" i="2" s="1" a="1"/>
  <c r="AB1032" i="2" s="1"/>
  <c r="AA1033" i="2"/>
  <c r="AB1033" i="2" s="1" a="1"/>
  <c r="AB1033" i="2" s="1"/>
  <c r="AA1034" i="2"/>
  <c r="AB1034" i="2" s="1" a="1"/>
  <c r="AB1034" i="2" s="1"/>
  <c r="AA1035" i="2"/>
  <c r="AB1035" i="2" s="1" a="1"/>
  <c r="AB1035" i="2" s="1"/>
  <c r="AA1036" i="2"/>
  <c r="AB1036" i="2" s="1" a="1"/>
  <c r="AB1036" i="2" s="1"/>
  <c r="AA1037" i="2"/>
  <c r="AB1037" i="2" s="1" a="1"/>
  <c r="AB1037" i="2" s="1"/>
  <c r="AA1038" i="2"/>
  <c r="AB1038" i="2" s="1" a="1"/>
  <c r="AB1038" i="2" s="1"/>
  <c r="AA1039" i="2"/>
  <c r="AB1039" i="2" s="1" a="1"/>
  <c r="AB1039" i="2" s="1"/>
  <c r="AA1040" i="2"/>
  <c r="AB1040" i="2" s="1" a="1"/>
  <c r="AB1040" i="2" s="1"/>
  <c r="AA1041" i="2"/>
  <c r="AB1041" i="2" s="1" a="1"/>
  <c r="AB1041" i="2" s="1"/>
  <c r="AA1042" i="2"/>
  <c r="AB1042" i="2" s="1" a="1"/>
  <c r="AB1042" i="2" s="1"/>
  <c r="AA1043" i="2"/>
  <c r="AB1043" i="2" s="1" a="1"/>
  <c r="AB1043" i="2" s="1"/>
  <c r="AA1044" i="2"/>
  <c r="AB1044" i="2" s="1" a="1"/>
  <c r="AB1044" i="2" s="1"/>
  <c r="AA1045" i="2"/>
  <c r="AB1045" i="2" s="1" a="1"/>
  <c r="AB1045" i="2" s="1"/>
  <c r="AA1046" i="2"/>
  <c r="AB1046" i="2" s="1" a="1"/>
  <c r="AB1046" i="2" s="1"/>
  <c r="AA1047" i="2"/>
  <c r="AB1047" i="2" s="1" a="1"/>
  <c r="AB1047" i="2" s="1"/>
  <c r="AA1048" i="2"/>
  <c r="AB1048" i="2" s="1" a="1"/>
  <c r="AB1048" i="2" s="1"/>
  <c r="AA1049" i="2"/>
  <c r="AB1049" i="2" s="1" a="1"/>
  <c r="AB1049" i="2" s="1"/>
  <c r="AA1050" i="2"/>
  <c r="AB1050" i="2" s="1" a="1"/>
  <c r="AB1050" i="2" s="1"/>
  <c r="AA1051" i="2"/>
  <c r="AB1051" i="2" s="1" a="1"/>
  <c r="AB1051" i="2" s="1"/>
  <c r="AA1052" i="2"/>
  <c r="AB1052" i="2" s="1" a="1"/>
  <c r="AB1052" i="2" s="1"/>
  <c r="AA1053" i="2"/>
  <c r="AB1053" i="2" s="1" a="1"/>
  <c r="AB1053" i="2" s="1"/>
  <c r="AA1054" i="2"/>
  <c r="AB1054" i="2" s="1" a="1"/>
  <c r="AB1054" i="2" s="1"/>
  <c r="AA1055" i="2"/>
  <c r="AB1055" i="2" s="1" a="1"/>
  <c r="AB1055" i="2" s="1"/>
  <c r="AA1056" i="2"/>
  <c r="AB1056" i="2" s="1" a="1"/>
  <c r="AB1056" i="2" s="1"/>
  <c r="AA1057" i="2"/>
  <c r="AB1057" i="2" s="1" a="1"/>
  <c r="AB1057" i="2" s="1"/>
  <c r="AA1058" i="2"/>
  <c r="AB1058" i="2" s="1" a="1"/>
  <c r="AB1058" i="2" s="1"/>
  <c r="AA1059" i="2"/>
  <c r="AB1059" i="2" s="1" a="1"/>
  <c r="AB1059" i="2" s="1"/>
  <c r="AA1060" i="2"/>
  <c r="AB1060" i="2" s="1" a="1"/>
  <c r="AB1060" i="2" s="1"/>
  <c r="AA1061" i="2"/>
  <c r="AB1061" i="2" s="1" a="1"/>
  <c r="AB1061" i="2" s="1"/>
  <c r="AA1062" i="2"/>
  <c r="AB1062" i="2" s="1" a="1"/>
  <c r="AB1062" i="2" s="1"/>
  <c r="AA1063" i="2"/>
  <c r="AB1063" i="2" s="1" a="1"/>
  <c r="AB1063" i="2" s="1"/>
  <c r="AA1064" i="2"/>
  <c r="AB1064" i="2" s="1" a="1"/>
  <c r="AB1064" i="2" s="1"/>
  <c r="AA1065" i="2"/>
  <c r="AB1065" i="2" s="1" a="1"/>
  <c r="AB1065" i="2" s="1"/>
  <c r="AA1066" i="2"/>
  <c r="AB1066" i="2" s="1" a="1"/>
  <c r="AB1066" i="2" s="1"/>
  <c r="AA1067" i="2"/>
  <c r="AB1067" i="2" s="1" a="1"/>
  <c r="AB1067" i="2" s="1"/>
  <c r="AA1068" i="2"/>
  <c r="AB1068" i="2" s="1" a="1"/>
  <c r="AB1068" i="2" s="1"/>
  <c r="AA1069" i="2"/>
  <c r="AB1069" i="2" s="1" a="1"/>
  <c r="AB1069" i="2" s="1"/>
  <c r="AA1070" i="2"/>
  <c r="AB1070" i="2" s="1" a="1"/>
  <c r="AB1070" i="2" s="1"/>
  <c r="AA1071" i="2"/>
  <c r="AB1071" i="2" s="1" a="1"/>
  <c r="AB1071" i="2" s="1"/>
  <c r="AA1072" i="2"/>
  <c r="AB1072" i="2" s="1" a="1"/>
  <c r="AB1072" i="2" s="1"/>
  <c r="AA1073" i="2"/>
  <c r="AB1073" i="2" s="1" a="1"/>
  <c r="AB1073" i="2" s="1"/>
  <c r="AA1074" i="2"/>
  <c r="AB1074" i="2" s="1" a="1"/>
  <c r="AB1074" i="2" s="1"/>
  <c r="AA1075" i="2"/>
  <c r="AB1075" i="2" s="1" a="1"/>
  <c r="AB1075" i="2" s="1"/>
  <c r="AA1076" i="2"/>
  <c r="AB1076" i="2" s="1" a="1"/>
  <c r="AB1076" i="2" s="1"/>
  <c r="AA1077" i="2"/>
  <c r="AB1077" i="2" s="1" a="1"/>
  <c r="AB1077" i="2" s="1"/>
  <c r="AA1078" i="2"/>
  <c r="AB1078" i="2" s="1" a="1"/>
  <c r="AB1078" i="2" s="1"/>
  <c r="AA1079" i="2"/>
  <c r="AB1079" i="2" s="1" a="1"/>
  <c r="AB1079" i="2" s="1"/>
  <c r="AA1080" i="2"/>
  <c r="AB1080" i="2" s="1" a="1"/>
  <c r="AB1080" i="2" s="1"/>
  <c r="AA1081" i="2"/>
  <c r="AB1081" i="2" s="1" a="1"/>
  <c r="AB1081" i="2" s="1"/>
  <c r="AA1082" i="2"/>
  <c r="AB1082" i="2" s="1" a="1"/>
  <c r="AB1082" i="2" s="1"/>
  <c r="AA1083" i="2"/>
  <c r="AB1083" i="2" s="1" a="1"/>
  <c r="AB1083" i="2" s="1"/>
  <c r="AA1084" i="2"/>
  <c r="AB1084" i="2" s="1" a="1"/>
  <c r="AB1084" i="2" s="1"/>
  <c r="AA1085" i="2"/>
  <c r="AB1085" i="2" s="1" a="1"/>
  <c r="AB1085" i="2" s="1"/>
  <c r="AA1086" i="2"/>
  <c r="AB1086" i="2" s="1" a="1"/>
  <c r="AB1086" i="2" s="1"/>
  <c r="AA1087" i="2"/>
  <c r="AB1087" i="2" s="1" a="1"/>
  <c r="AB1087" i="2" s="1"/>
  <c r="AA1088" i="2"/>
  <c r="AB1088" i="2" s="1" a="1"/>
  <c r="AB1088" i="2" s="1"/>
  <c r="AA1089" i="2"/>
  <c r="AB1089" i="2" s="1" a="1"/>
  <c r="AB1089" i="2" s="1"/>
  <c r="AA1090" i="2"/>
  <c r="AB1090" i="2" s="1" a="1"/>
  <c r="AB1090" i="2" s="1"/>
  <c r="AA1091" i="2"/>
  <c r="AB1091" i="2" s="1" a="1"/>
  <c r="AB1091" i="2" s="1"/>
  <c r="AA1092" i="2"/>
  <c r="AB1092" i="2" s="1" a="1"/>
  <c r="AB1092" i="2" s="1"/>
  <c r="AA1093" i="2"/>
  <c r="AB1093" i="2" s="1" a="1"/>
  <c r="AB1093" i="2" s="1"/>
  <c r="AA1094" i="2"/>
  <c r="AB1094" i="2" s="1" a="1"/>
  <c r="AB1094" i="2" s="1"/>
  <c r="AA1095" i="2"/>
  <c r="AB1095" i="2" s="1" a="1"/>
  <c r="AB1095" i="2" s="1"/>
  <c r="AA1096" i="2"/>
  <c r="AB1096" i="2" s="1" a="1"/>
  <c r="AB1096" i="2" s="1"/>
  <c r="AA1097" i="2"/>
  <c r="AB1097" i="2" s="1" a="1"/>
  <c r="AB1097" i="2" s="1"/>
  <c r="AA1098" i="2"/>
  <c r="AB1098" i="2" s="1" a="1"/>
  <c r="AB1098" i="2" s="1"/>
  <c r="AA1099" i="2"/>
  <c r="AB1099" i="2" s="1" a="1"/>
  <c r="AB1099" i="2" s="1"/>
  <c r="AA1100" i="2"/>
  <c r="AB1100" i="2" s="1" a="1"/>
  <c r="AB1100" i="2" s="1"/>
  <c r="AA1101" i="2"/>
  <c r="AB1101" i="2" s="1" a="1"/>
  <c r="AB1101" i="2" s="1"/>
  <c r="AA1102" i="2"/>
  <c r="AB1102" i="2" s="1" a="1"/>
  <c r="AB1102" i="2" s="1"/>
  <c r="AA1103" i="2"/>
  <c r="AB1103" i="2" s="1" a="1"/>
  <c r="AB1103" i="2" s="1"/>
  <c r="AA1104" i="2"/>
  <c r="AB1104" i="2" s="1" a="1"/>
  <c r="AB1104" i="2" s="1"/>
  <c r="AA1105" i="2"/>
  <c r="AB1105" i="2" s="1" a="1"/>
  <c r="AB1105" i="2" s="1"/>
  <c r="AA1106" i="2"/>
  <c r="AB1106" i="2" s="1" a="1"/>
  <c r="AB1106" i="2" s="1"/>
  <c r="AA1107" i="2"/>
  <c r="AB1107" i="2" s="1" a="1"/>
  <c r="AB1107" i="2" s="1"/>
  <c r="AA1108" i="2"/>
  <c r="AB1108" i="2" s="1" a="1"/>
  <c r="AB1108" i="2" s="1"/>
  <c r="AA1109" i="2"/>
  <c r="AB1109" i="2" s="1" a="1"/>
  <c r="AB1109" i="2" s="1"/>
  <c r="AA1110" i="2"/>
  <c r="AB1110" i="2" s="1" a="1"/>
  <c r="AB1110" i="2" s="1"/>
  <c r="AA1111" i="2"/>
  <c r="AB1111" i="2" s="1" a="1"/>
  <c r="AB1111" i="2" s="1"/>
  <c r="AA1112" i="2"/>
  <c r="AB1112" i="2" s="1" a="1"/>
  <c r="AB1112" i="2" s="1"/>
  <c r="AA1113" i="2"/>
  <c r="AB1113" i="2" s="1" a="1"/>
  <c r="AB1113" i="2" s="1"/>
  <c r="AA1114" i="2"/>
  <c r="AB1114" i="2" s="1" a="1"/>
  <c r="AB1114" i="2" s="1"/>
  <c r="AA1115" i="2"/>
  <c r="AB1115" i="2" s="1" a="1"/>
  <c r="AB1115" i="2" s="1"/>
  <c r="AA1116" i="2"/>
  <c r="AB1116" i="2" s="1" a="1"/>
  <c r="AB1116" i="2" s="1"/>
  <c r="AA1117" i="2"/>
  <c r="AB1117" i="2" s="1" a="1"/>
  <c r="AB1117" i="2" s="1"/>
  <c r="AA1118" i="2"/>
  <c r="AB1118" i="2" s="1" a="1"/>
  <c r="AB1118" i="2" s="1"/>
  <c r="AA1119" i="2"/>
  <c r="AB1119" i="2" s="1" a="1"/>
  <c r="AB1119" i="2" s="1"/>
  <c r="AA1120" i="2"/>
  <c r="AB1120" i="2" s="1" a="1"/>
  <c r="AB1120" i="2" s="1"/>
  <c r="AA1121" i="2"/>
  <c r="AB1121" i="2" s="1" a="1"/>
  <c r="AB1121" i="2" s="1"/>
  <c r="AA1122" i="2"/>
  <c r="AB1122" i="2" s="1" a="1"/>
  <c r="AB1122" i="2" s="1"/>
  <c r="AA1123" i="2"/>
  <c r="AB1123" i="2" s="1" a="1"/>
  <c r="AB1123" i="2" s="1"/>
  <c r="AA1124" i="2"/>
  <c r="AB1124" i="2" s="1" a="1"/>
  <c r="AB1124" i="2" s="1"/>
  <c r="AA1125" i="2"/>
  <c r="AB1125" i="2" s="1" a="1"/>
  <c r="AB1125" i="2" s="1"/>
  <c r="AA1126" i="2"/>
  <c r="AB1126" i="2" s="1" a="1"/>
  <c r="AB1126" i="2" s="1"/>
  <c r="AA1127" i="2"/>
  <c r="AB1127" i="2" s="1" a="1"/>
  <c r="AB1127" i="2" s="1"/>
  <c r="AA1128" i="2"/>
  <c r="AB1128" i="2" s="1" a="1"/>
  <c r="AB1128" i="2" s="1"/>
  <c r="AA1129" i="2"/>
  <c r="AB1129" i="2" s="1" a="1"/>
  <c r="AB1129" i="2" s="1"/>
  <c r="AA1130" i="2"/>
  <c r="AB1130" i="2" s="1" a="1"/>
  <c r="AB1130" i="2" s="1"/>
  <c r="AA1131" i="2"/>
  <c r="AB1131" i="2" s="1" a="1"/>
  <c r="AB1131" i="2" s="1"/>
  <c r="AA1132" i="2"/>
  <c r="AB1132" i="2" s="1" a="1"/>
  <c r="AB1132" i="2" s="1"/>
  <c r="AA1133" i="2"/>
  <c r="AB1133" i="2" s="1" a="1"/>
  <c r="AB1133" i="2" s="1"/>
  <c r="AA1134" i="2"/>
  <c r="AB1134" i="2" s="1" a="1"/>
  <c r="AB1134" i="2" s="1"/>
  <c r="AA1135" i="2"/>
  <c r="AB1135" i="2" s="1" a="1"/>
  <c r="AB1135" i="2" s="1"/>
  <c r="AA1136" i="2"/>
  <c r="AB1136" i="2" s="1" a="1"/>
  <c r="AB1136" i="2" s="1"/>
  <c r="AA1137" i="2"/>
  <c r="AB1137" i="2" s="1" a="1"/>
  <c r="AB1137" i="2" s="1"/>
  <c r="AA1138" i="2"/>
  <c r="AB1138" i="2" s="1" a="1"/>
  <c r="AB1138" i="2" s="1"/>
  <c r="AA1139" i="2"/>
  <c r="AB1139" i="2" s="1" a="1"/>
  <c r="AB1139" i="2" s="1"/>
  <c r="AA1140" i="2"/>
  <c r="AB1140" i="2" s="1" a="1"/>
  <c r="AB1140" i="2" s="1"/>
  <c r="AA1141" i="2"/>
  <c r="AB1141" i="2" s="1" a="1"/>
  <c r="AB1141" i="2" s="1"/>
  <c r="AA1142" i="2"/>
  <c r="AB1142" i="2" s="1" a="1"/>
  <c r="AB1142" i="2" s="1"/>
  <c r="AA1143" i="2"/>
  <c r="AB1143" i="2" s="1" a="1"/>
  <c r="AB1143" i="2" s="1"/>
  <c r="AA1144" i="2"/>
  <c r="AB1144" i="2" s="1" a="1"/>
  <c r="AB1144" i="2" s="1"/>
  <c r="AA1145" i="2"/>
  <c r="AB1145" i="2" s="1" a="1"/>
  <c r="AB1145" i="2" s="1"/>
  <c r="AA1146" i="2"/>
  <c r="AB1146" i="2" s="1" a="1"/>
  <c r="AB1146" i="2" s="1"/>
  <c r="AA1147" i="2"/>
  <c r="AB1147" i="2" s="1" a="1"/>
  <c r="AB1147" i="2" s="1"/>
  <c r="AA1148" i="2"/>
  <c r="AB1148" i="2" s="1" a="1"/>
  <c r="AB1148" i="2" s="1"/>
  <c r="AA1149" i="2"/>
  <c r="AB1149" i="2" s="1" a="1"/>
  <c r="AB1149" i="2" s="1"/>
  <c r="AA1150" i="2"/>
  <c r="AB1150" i="2" s="1" a="1"/>
  <c r="AB1150" i="2" s="1"/>
  <c r="AA1151" i="2"/>
  <c r="AB1151" i="2" s="1" a="1"/>
  <c r="AB1151" i="2" s="1"/>
  <c r="AA1152" i="2"/>
  <c r="AB1152" i="2" s="1" a="1"/>
  <c r="AB1152" i="2" s="1"/>
  <c r="AA1153" i="2"/>
  <c r="AB1153" i="2" s="1" a="1"/>
  <c r="AB1153" i="2" s="1"/>
  <c r="AA1154" i="2"/>
  <c r="AB1154" i="2" s="1" a="1"/>
  <c r="AB1154" i="2" s="1"/>
  <c r="AA1155" i="2"/>
  <c r="AB1155" i="2" s="1" a="1"/>
  <c r="AB1155" i="2" s="1"/>
  <c r="AA1156" i="2"/>
  <c r="AB1156" i="2" s="1" a="1"/>
  <c r="AB1156" i="2" s="1"/>
  <c r="AA1157" i="2"/>
  <c r="AB1157" i="2" s="1" a="1"/>
  <c r="AB1157" i="2" s="1"/>
  <c r="AA1158" i="2"/>
  <c r="AB1158" i="2" s="1" a="1"/>
  <c r="AB1158" i="2" s="1"/>
  <c r="AA1159" i="2"/>
  <c r="AB1159" i="2" s="1" a="1"/>
  <c r="AB1159" i="2" s="1"/>
  <c r="AA1160" i="2"/>
  <c r="AB1160" i="2" s="1" a="1"/>
  <c r="AB1160" i="2" s="1"/>
  <c r="AA1161" i="2"/>
  <c r="AB1161" i="2" s="1" a="1"/>
  <c r="AB1161" i="2" s="1"/>
  <c r="AA1162" i="2"/>
  <c r="AB1162" i="2" s="1" a="1"/>
  <c r="AB1162" i="2" s="1"/>
  <c r="AA1163" i="2"/>
  <c r="AB1163" i="2" s="1" a="1"/>
  <c r="AB1163" i="2" s="1"/>
  <c r="AA1164" i="2"/>
  <c r="AB1164" i="2" s="1" a="1"/>
  <c r="AB1164" i="2" s="1"/>
  <c r="AA1165" i="2"/>
  <c r="AB1165" i="2" s="1" a="1"/>
  <c r="AB1165" i="2" s="1"/>
  <c r="AA1166" i="2"/>
  <c r="AB1166" i="2" s="1" a="1"/>
  <c r="AB1166" i="2" s="1"/>
  <c r="AA1167" i="2"/>
  <c r="AB1167" i="2" s="1" a="1"/>
  <c r="AB1167" i="2" s="1"/>
  <c r="AA1168" i="2"/>
  <c r="AB1168" i="2" s="1" a="1"/>
  <c r="AB1168" i="2" s="1"/>
  <c r="AA1169" i="2"/>
  <c r="AB1169" i="2" s="1" a="1"/>
  <c r="AB1169" i="2" s="1"/>
  <c r="AA1170" i="2"/>
  <c r="AB1170" i="2" s="1" a="1"/>
  <c r="AB1170" i="2" s="1"/>
  <c r="AA1171" i="2"/>
  <c r="AB1171" i="2" s="1" a="1"/>
  <c r="AB1171" i="2" s="1"/>
  <c r="AA1172" i="2"/>
  <c r="AB1172" i="2" s="1" a="1"/>
  <c r="AB1172" i="2" s="1"/>
  <c r="AA1173" i="2"/>
  <c r="AB1173" i="2" s="1" a="1"/>
  <c r="AB1173" i="2" s="1"/>
  <c r="AA1174" i="2"/>
  <c r="AB1174" i="2" s="1" a="1"/>
  <c r="AB1174" i="2" s="1"/>
  <c r="AA1175" i="2"/>
  <c r="AB1175" i="2" s="1" a="1"/>
  <c r="AB1175" i="2" s="1"/>
  <c r="AA1176" i="2"/>
  <c r="AB1176" i="2" s="1" a="1"/>
  <c r="AB1176" i="2" s="1"/>
  <c r="AA1177" i="2"/>
  <c r="AB1177" i="2" s="1" a="1"/>
  <c r="AB1177" i="2" s="1"/>
  <c r="AA1178" i="2"/>
  <c r="AB1178" i="2" s="1" a="1"/>
  <c r="AB1178" i="2" s="1"/>
  <c r="AA1179" i="2"/>
  <c r="AB1179" i="2" s="1" a="1"/>
  <c r="AB1179" i="2" s="1"/>
  <c r="AA1180" i="2"/>
  <c r="AB1180" i="2" s="1" a="1"/>
  <c r="AB1180" i="2" s="1"/>
  <c r="AA1181" i="2"/>
  <c r="AB1181" i="2" s="1" a="1"/>
  <c r="AB1181" i="2" s="1"/>
  <c r="AA1182" i="2"/>
  <c r="AB1182" i="2" s="1" a="1"/>
  <c r="AB1182" i="2" s="1"/>
  <c r="AA1183" i="2"/>
  <c r="AB1183" i="2" s="1" a="1"/>
  <c r="AB1183" i="2" s="1"/>
  <c r="AA1184" i="2"/>
  <c r="AB1184" i="2" s="1" a="1"/>
  <c r="AB1184" i="2" s="1"/>
  <c r="AA1185" i="2"/>
  <c r="AB1185" i="2" s="1" a="1"/>
  <c r="AB1185" i="2" s="1"/>
  <c r="AA1186" i="2"/>
  <c r="AB1186" i="2" s="1" a="1"/>
  <c r="AB1186" i="2" s="1"/>
  <c r="AA1187" i="2"/>
  <c r="AB1187" i="2" s="1" a="1"/>
  <c r="AB1187" i="2" s="1"/>
  <c r="AA1188" i="2"/>
  <c r="AB1188" i="2" s="1" a="1"/>
  <c r="AB1188" i="2" s="1"/>
  <c r="AA1189" i="2"/>
  <c r="AB1189" i="2" s="1" a="1"/>
  <c r="AB1189" i="2" s="1"/>
  <c r="AA1190" i="2"/>
  <c r="AB1190" i="2" s="1" a="1"/>
  <c r="AB1190" i="2" s="1"/>
  <c r="AA1191" i="2"/>
  <c r="AB1191" i="2" s="1" a="1"/>
  <c r="AB1191" i="2" s="1"/>
  <c r="AA1192" i="2"/>
  <c r="AB1192" i="2" s="1" a="1"/>
  <c r="AB1192" i="2" s="1"/>
  <c r="AA1193" i="2"/>
  <c r="AB1193" i="2" s="1" a="1"/>
  <c r="AB1193" i="2" s="1"/>
  <c r="AA1194" i="2"/>
  <c r="AB1194" i="2" s="1" a="1"/>
  <c r="AB1194" i="2" s="1"/>
  <c r="AA1195" i="2"/>
  <c r="AB1195" i="2" s="1" a="1"/>
  <c r="AB1195" i="2" s="1"/>
  <c r="AA1196" i="2"/>
  <c r="AB1196" i="2" s="1" a="1"/>
  <c r="AB1196" i="2" s="1"/>
  <c r="AA1197" i="2"/>
  <c r="AB1197" i="2" s="1" a="1"/>
  <c r="AB1197" i="2" s="1"/>
  <c r="AA1198" i="2"/>
  <c r="AB1198" i="2" s="1" a="1"/>
  <c r="AB1198" i="2" s="1"/>
  <c r="AA1199" i="2"/>
  <c r="AB1199" i="2" s="1" a="1"/>
  <c r="AB1199" i="2" s="1"/>
  <c r="AA1200" i="2"/>
  <c r="AB1200" i="2" s="1" a="1"/>
  <c r="AB1200" i="2" s="1"/>
  <c r="AA1201" i="2"/>
  <c r="AB1201" i="2" s="1" a="1"/>
  <c r="AB1201" i="2" s="1"/>
  <c r="AA1202" i="2"/>
  <c r="AB1202" i="2" s="1" a="1"/>
  <c r="AB1202" i="2" s="1"/>
  <c r="AA1203" i="2"/>
  <c r="AB1203" i="2" s="1" a="1"/>
  <c r="AB1203" i="2" s="1"/>
  <c r="AA1204" i="2"/>
  <c r="AB1204" i="2" s="1" a="1"/>
  <c r="AB1204" i="2" s="1"/>
  <c r="AA1205" i="2"/>
  <c r="AB1205" i="2" s="1" a="1"/>
  <c r="AB1205" i="2" s="1"/>
  <c r="AA1206" i="2"/>
  <c r="AB1206" i="2" s="1" a="1"/>
  <c r="AB1206" i="2" s="1"/>
  <c r="AA1207" i="2"/>
  <c r="AB1207" i="2" s="1" a="1"/>
  <c r="AB1207" i="2" s="1"/>
  <c r="AA1208" i="2"/>
  <c r="AB1208" i="2" s="1" a="1"/>
  <c r="AB1208" i="2" s="1"/>
  <c r="AA1209" i="2"/>
  <c r="AB1209" i="2" s="1" a="1"/>
  <c r="AB1209" i="2" s="1"/>
  <c r="AA1210" i="2"/>
  <c r="AB1210" i="2" s="1" a="1"/>
  <c r="AB1210" i="2" s="1"/>
  <c r="AA1211" i="2"/>
  <c r="AB1211" i="2" s="1" a="1"/>
  <c r="AB1211" i="2" s="1"/>
  <c r="AA1212" i="2"/>
  <c r="AB1212" i="2" s="1" a="1"/>
  <c r="AB1212" i="2" s="1"/>
  <c r="AA1213" i="2"/>
  <c r="AB1213" i="2" s="1" a="1"/>
  <c r="AB1213" i="2" s="1"/>
  <c r="AA1214" i="2"/>
  <c r="AB1214" i="2" s="1" a="1"/>
  <c r="AB1214" i="2" s="1"/>
  <c r="AA1215" i="2"/>
  <c r="AB1215" i="2" s="1" a="1"/>
  <c r="AB1215" i="2" s="1"/>
  <c r="AA1216" i="2"/>
  <c r="AB1216" i="2" s="1" a="1"/>
  <c r="AB1216" i="2" s="1"/>
  <c r="AA1217" i="2"/>
  <c r="AB1217" i="2" s="1" a="1"/>
  <c r="AB1217" i="2" s="1"/>
  <c r="AA1218" i="2"/>
  <c r="AB1218" i="2" s="1" a="1"/>
  <c r="AB1218" i="2" s="1"/>
  <c r="AA1219" i="2"/>
  <c r="AB1219" i="2" s="1" a="1"/>
  <c r="AB1219" i="2" s="1"/>
  <c r="AA1220" i="2"/>
  <c r="AB1220" i="2" s="1" a="1"/>
  <c r="AB1220" i="2" s="1"/>
  <c r="AA1221" i="2"/>
  <c r="AB1221" i="2" s="1" a="1"/>
  <c r="AB1221" i="2" s="1"/>
  <c r="AA1222" i="2"/>
  <c r="AB1222" i="2" s="1" a="1"/>
  <c r="AB1222" i="2" s="1"/>
  <c r="AA1223" i="2"/>
  <c r="AB1223" i="2" s="1" a="1"/>
  <c r="AB1223" i="2" s="1"/>
  <c r="AA1224" i="2"/>
  <c r="AB1224" i="2" s="1" a="1"/>
  <c r="AB1224" i="2" s="1"/>
  <c r="AA1225" i="2"/>
  <c r="AB1225" i="2" s="1" a="1"/>
  <c r="AB1225" i="2" s="1"/>
  <c r="AA1226" i="2"/>
  <c r="AB1226" i="2" s="1" a="1"/>
  <c r="AB1226" i="2" s="1"/>
  <c r="AA1227" i="2"/>
  <c r="AB1227" i="2" s="1" a="1"/>
  <c r="AB1227" i="2" s="1"/>
  <c r="AA1228" i="2"/>
  <c r="AB1228" i="2" s="1" a="1"/>
  <c r="AB1228" i="2" s="1"/>
  <c r="AA1229" i="2"/>
  <c r="AB1229" i="2" s="1" a="1"/>
  <c r="AB1229" i="2" s="1"/>
  <c r="AA1230" i="2"/>
  <c r="AB1230" i="2" s="1" a="1"/>
  <c r="AB1230" i="2" s="1"/>
  <c r="AA1231" i="2"/>
  <c r="AB1231" i="2" s="1" a="1"/>
  <c r="AB1231" i="2" s="1"/>
  <c r="AA1232" i="2"/>
  <c r="AB1232" i="2" s="1" a="1"/>
  <c r="AB1232" i="2" s="1"/>
  <c r="AA1233" i="2"/>
  <c r="AB1233" i="2" s="1" a="1"/>
  <c r="AB1233" i="2" s="1"/>
  <c r="AA1234" i="2"/>
  <c r="AB1234" i="2" s="1" a="1"/>
  <c r="AB1234" i="2" s="1"/>
  <c r="AA1235" i="2"/>
  <c r="AB1235" i="2" s="1" a="1"/>
  <c r="AB1235" i="2" s="1"/>
  <c r="AA1236" i="2"/>
  <c r="AB1236" i="2" s="1" a="1"/>
  <c r="AB1236" i="2" s="1"/>
  <c r="AA1237" i="2"/>
  <c r="AB1237" i="2" s="1" a="1"/>
  <c r="AB1237" i="2" s="1"/>
  <c r="AA1238" i="2"/>
  <c r="AB1238" i="2" s="1" a="1"/>
  <c r="AB1238" i="2" s="1"/>
  <c r="AA1239" i="2"/>
  <c r="AB1239" i="2" s="1" a="1"/>
  <c r="AB1239" i="2" s="1"/>
  <c r="AA1240" i="2"/>
  <c r="AB1240" i="2" s="1" a="1"/>
  <c r="AB1240" i="2" s="1"/>
  <c r="AA1241" i="2"/>
  <c r="AB1241" i="2" s="1" a="1"/>
  <c r="AB1241" i="2" s="1"/>
  <c r="AA1242" i="2"/>
  <c r="AB1242" i="2" s="1" a="1"/>
  <c r="AB1242" i="2" s="1"/>
  <c r="AA1243" i="2"/>
  <c r="AB1243" i="2" s="1" a="1"/>
  <c r="AB1243" i="2" s="1"/>
  <c r="AA1244" i="2"/>
  <c r="AB1244" i="2" s="1" a="1"/>
  <c r="AB1244" i="2" s="1"/>
  <c r="AA1245" i="2"/>
  <c r="AB1245" i="2" s="1" a="1"/>
  <c r="AB1245" i="2" s="1"/>
  <c r="AA1246" i="2"/>
  <c r="AB1246" i="2" s="1" a="1"/>
  <c r="AB1246" i="2" s="1"/>
  <c r="AA1247" i="2"/>
  <c r="AB1247" i="2" s="1" a="1"/>
  <c r="AB1247" i="2" s="1"/>
  <c r="AA1248" i="2"/>
  <c r="AB1248" i="2" s="1" a="1"/>
  <c r="AB1248" i="2" s="1"/>
  <c r="AA1249" i="2"/>
  <c r="AB1249" i="2" s="1" a="1"/>
  <c r="AB1249" i="2" s="1"/>
  <c r="AA1250" i="2"/>
  <c r="AB1250" i="2" s="1" a="1"/>
  <c r="AB1250" i="2" s="1"/>
  <c r="AA1251" i="2"/>
  <c r="AB1251" i="2" s="1" a="1"/>
  <c r="AB1251" i="2" s="1"/>
  <c r="AA1252" i="2"/>
  <c r="AB1252" i="2" s="1" a="1"/>
  <c r="AB1252" i="2" s="1"/>
  <c r="AA1253" i="2"/>
  <c r="AB1253" i="2" s="1" a="1"/>
  <c r="AB1253" i="2" s="1"/>
  <c r="AA1254" i="2"/>
  <c r="AB1254" i="2" s="1" a="1"/>
  <c r="AB1254" i="2" s="1"/>
  <c r="AA1255" i="2"/>
  <c r="AB1255" i="2" s="1" a="1"/>
  <c r="AB1255" i="2" s="1"/>
  <c r="AA1256" i="2"/>
  <c r="AB1256" i="2" s="1" a="1"/>
  <c r="AB1256" i="2" s="1"/>
  <c r="AA1257" i="2"/>
  <c r="AB1257" i="2" s="1" a="1"/>
  <c r="AB1257" i="2" s="1"/>
  <c r="AA1258" i="2"/>
  <c r="AB1258" i="2" s="1" a="1"/>
  <c r="AB1258" i="2" s="1"/>
  <c r="AA1259" i="2"/>
  <c r="AB1259" i="2" s="1" a="1"/>
  <c r="AB1259" i="2" s="1"/>
  <c r="AA1260" i="2"/>
  <c r="AB1260" i="2" s="1" a="1"/>
  <c r="AB1260" i="2" s="1"/>
  <c r="AA1261" i="2"/>
  <c r="AB1261" i="2" s="1" a="1"/>
  <c r="AB1261" i="2" s="1"/>
  <c r="AA1262" i="2"/>
  <c r="AB1262" i="2" s="1" a="1"/>
  <c r="AB1262" i="2" s="1"/>
  <c r="AA1263" i="2"/>
  <c r="AB1263" i="2" s="1" a="1"/>
  <c r="AB1263" i="2" s="1"/>
  <c r="AA1264" i="2"/>
  <c r="AB1264" i="2" s="1" a="1"/>
  <c r="AB1264" i="2" s="1"/>
  <c r="AA1265" i="2"/>
  <c r="AB1265" i="2" s="1" a="1"/>
  <c r="AB1265" i="2" s="1"/>
  <c r="AA1266" i="2"/>
  <c r="AB1266" i="2" s="1" a="1"/>
  <c r="AB1266" i="2" s="1"/>
  <c r="AA1267" i="2"/>
  <c r="AB1267" i="2" s="1" a="1"/>
  <c r="AB1267" i="2" s="1"/>
  <c r="AA1268" i="2"/>
  <c r="AB1268" i="2" s="1" a="1"/>
  <c r="AB1268" i="2" s="1"/>
  <c r="AA1269" i="2"/>
  <c r="AB1269" i="2" s="1" a="1"/>
  <c r="AB1269" i="2" s="1"/>
  <c r="AA1270" i="2"/>
  <c r="AB1270" i="2" s="1" a="1"/>
  <c r="AB1270" i="2" s="1"/>
  <c r="AA1271" i="2"/>
  <c r="AB1271" i="2" s="1" a="1"/>
  <c r="AB1271" i="2" s="1"/>
  <c r="AA1272" i="2"/>
  <c r="AB1272" i="2" s="1" a="1"/>
  <c r="AB1272" i="2" s="1"/>
  <c r="AA1273" i="2"/>
  <c r="AB1273" i="2" s="1" a="1"/>
  <c r="AB1273" i="2" s="1"/>
  <c r="AA1274" i="2"/>
  <c r="AB1274" i="2" s="1" a="1"/>
  <c r="AB1274" i="2" s="1"/>
  <c r="AA1275" i="2"/>
  <c r="AB1275" i="2" s="1" a="1"/>
  <c r="AB1275" i="2" s="1"/>
  <c r="AA1276" i="2"/>
  <c r="AB1276" i="2" s="1" a="1"/>
  <c r="AB1276" i="2" s="1"/>
  <c r="AA1277" i="2"/>
  <c r="AB1277" i="2" s="1" a="1"/>
  <c r="AB1277" i="2" s="1"/>
  <c r="AA1278" i="2"/>
  <c r="AB1278" i="2" s="1" a="1"/>
  <c r="AB1278" i="2" s="1"/>
  <c r="AA1279" i="2"/>
  <c r="AB1279" i="2" s="1" a="1"/>
  <c r="AB1279" i="2" s="1"/>
  <c r="AA1280" i="2"/>
  <c r="AB1280" i="2" s="1" a="1"/>
  <c r="AB1280" i="2" s="1"/>
  <c r="AA1281" i="2"/>
  <c r="AB1281" i="2" s="1" a="1"/>
  <c r="AB1281" i="2" s="1"/>
  <c r="AA1282" i="2"/>
  <c r="AB1282" i="2" s="1" a="1"/>
  <c r="AB1282" i="2" s="1"/>
  <c r="AA1283" i="2"/>
  <c r="AB1283" i="2" s="1" a="1"/>
  <c r="AB1283" i="2" s="1"/>
  <c r="AA1284" i="2"/>
  <c r="AB1284" i="2" s="1" a="1"/>
  <c r="AB1284" i="2" s="1"/>
  <c r="AA1285" i="2"/>
  <c r="AB1285" i="2" s="1" a="1"/>
  <c r="AB1285" i="2" s="1"/>
  <c r="AA1286" i="2"/>
  <c r="AB1286" i="2" s="1" a="1"/>
  <c r="AB1286" i="2" s="1"/>
  <c r="AA1287" i="2"/>
  <c r="AB1287" i="2" s="1" a="1"/>
  <c r="AB1287" i="2" s="1"/>
  <c r="AA1288" i="2"/>
  <c r="AB1288" i="2" s="1" a="1"/>
  <c r="AB1288" i="2" s="1"/>
  <c r="AA1289" i="2"/>
  <c r="AB1289" i="2" s="1" a="1"/>
  <c r="AB1289" i="2" s="1"/>
  <c r="AA1290" i="2"/>
  <c r="AB1290" i="2" s="1" a="1"/>
  <c r="AB1290" i="2" s="1"/>
  <c r="AA1291" i="2"/>
  <c r="AB1291" i="2" s="1" a="1"/>
  <c r="AB1291" i="2" s="1"/>
  <c r="AA1292" i="2"/>
  <c r="AB1292" i="2" s="1" a="1"/>
  <c r="AB1292" i="2" s="1"/>
  <c r="AA1293" i="2"/>
  <c r="AB1293" i="2" s="1" a="1"/>
  <c r="AB1293" i="2" s="1"/>
  <c r="AA1294" i="2"/>
  <c r="AB1294" i="2" s="1" a="1"/>
  <c r="AB1294" i="2" s="1"/>
  <c r="AA1295" i="2"/>
  <c r="AB1295" i="2" s="1" a="1"/>
  <c r="AB1295" i="2" s="1"/>
  <c r="AA1296" i="2"/>
  <c r="AB1296" i="2" s="1" a="1"/>
  <c r="AB1296" i="2" s="1"/>
  <c r="AA1297" i="2"/>
  <c r="AB1297" i="2" s="1" a="1"/>
  <c r="AB1297" i="2" s="1"/>
  <c r="AA1298" i="2"/>
  <c r="AB1298" i="2" s="1" a="1"/>
  <c r="AB1298" i="2" s="1"/>
  <c r="AA1299" i="2"/>
  <c r="AB1299" i="2" s="1" a="1"/>
  <c r="AB1299" i="2" s="1"/>
  <c r="AA1300" i="2"/>
  <c r="AB1300" i="2" s="1" a="1"/>
  <c r="AB1300" i="2" s="1"/>
  <c r="AA1301" i="2"/>
  <c r="AB1301" i="2" s="1" a="1"/>
  <c r="AB1301" i="2" s="1"/>
  <c r="AA1302" i="2"/>
  <c r="AB1302" i="2" s="1" a="1"/>
  <c r="AB1302" i="2" s="1"/>
  <c r="AA1303" i="2"/>
  <c r="AB1303" i="2" s="1" a="1"/>
  <c r="AB1303" i="2" s="1"/>
  <c r="AA1304" i="2"/>
  <c r="AB1304" i="2" s="1" a="1"/>
  <c r="AB1304" i="2" s="1"/>
  <c r="AA1305" i="2"/>
  <c r="AB1305" i="2" s="1" a="1"/>
  <c r="AB1305" i="2" s="1"/>
  <c r="AA1306" i="2"/>
  <c r="AB1306" i="2" s="1" a="1"/>
  <c r="AB1306" i="2" s="1"/>
  <c r="AA1307" i="2"/>
  <c r="AB1307" i="2" s="1" a="1"/>
  <c r="AB1307" i="2" s="1"/>
  <c r="AA1308" i="2"/>
  <c r="AB1308" i="2" s="1" a="1"/>
  <c r="AB1308" i="2" s="1"/>
  <c r="AA1309" i="2"/>
  <c r="AB1309" i="2" s="1" a="1"/>
  <c r="AB1309" i="2" s="1"/>
  <c r="AA1310" i="2"/>
  <c r="AB1310" i="2" s="1" a="1"/>
  <c r="AB1310" i="2" s="1"/>
  <c r="AA1311" i="2"/>
  <c r="AB1311" i="2" s="1" a="1"/>
  <c r="AB1311" i="2" s="1"/>
  <c r="AA1312" i="2"/>
  <c r="AB1312" i="2" s="1" a="1"/>
  <c r="AB1312" i="2" s="1"/>
  <c r="AA1313" i="2"/>
  <c r="AB1313" i="2" s="1" a="1"/>
  <c r="AB1313" i="2" s="1"/>
  <c r="AA1314" i="2"/>
  <c r="AB1314" i="2" s="1" a="1"/>
  <c r="AB1314" i="2" s="1"/>
  <c r="AA1315" i="2"/>
  <c r="AB1315" i="2" s="1" a="1"/>
  <c r="AB1315" i="2" s="1"/>
  <c r="AA1316" i="2"/>
  <c r="AB1316" i="2" s="1" a="1"/>
  <c r="AB1316" i="2" s="1"/>
  <c r="AA1317" i="2"/>
  <c r="AB1317" i="2" s="1" a="1"/>
  <c r="AB1317" i="2" s="1"/>
  <c r="AA1318" i="2"/>
  <c r="AB1318" i="2" s="1" a="1"/>
  <c r="AB1318" i="2" s="1"/>
  <c r="AA1319" i="2"/>
  <c r="AB1319" i="2" s="1" a="1"/>
  <c r="AB1319" i="2" s="1"/>
  <c r="AA1320" i="2"/>
  <c r="AB1320" i="2" s="1" a="1"/>
  <c r="AB1320" i="2" s="1"/>
  <c r="AA1321" i="2"/>
  <c r="AB1321" i="2" s="1" a="1"/>
  <c r="AB1321" i="2" s="1"/>
  <c r="AA1322" i="2"/>
  <c r="AB1322" i="2" s="1" a="1"/>
  <c r="AB1322" i="2" s="1"/>
  <c r="AA1323" i="2"/>
  <c r="AB1323" i="2" s="1" a="1"/>
  <c r="AB1323" i="2" s="1"/>
  <c r="AA1324" i="2"/>
  <c r="AB1324" i="2" s="1" a="1"/>
  <c r="AB1324" i="2" s="1"/>
  <c r="AA1325" i="2"/>
  <c r="AB1325" i="2" s="1" a="1"/>
  <c r="AB1325" i="2" s="1"/>
  <c r="AA1326" i="2"/>
  <c r="AB1326" i="2" s="1" a="1"/>
  <c r="AB1326" i="2" s="1"/>
  <c r="AA1327" i="2"/>
  <c r="AB1327" i="2" s="1" a="1"/>
  <c r="AB1327" i="2" s="1"/>
  <c r="AA1328" i="2"/>
  <c r="AB1328" i="2" s="1" a="1"/>
  <c r="AB1328" i="2" s="1"/>
  <c r="AA1329" i="2"/>
  <c r="AB1329" i="2" s="1" a="1"/>
  <c r="AB1329" i="2" s="1"/>
  <c r="AA1330" i="2"/>
  <c r="AB1330" i="2" s="1" a="1"/>
  <c r="AB1330" i="2" s="1"/>
  <c r="AA1331" i="2"/>
  <c r="AB1331" i="2" s="1" a="1"/>
  <c r="AB1331" i="2" s="1"/>
  <c r="AA1332" i="2"/>
  <c r="AB1332" i="2" s="1" a="1"/>
  <c r="AB1332" i="2" s="1"/>
  <c r="AA1333" i="2"/>
  <c r="AB1333" i="2" s="1" a="1"/>
  <c r="AB1333" i="2" s="1"/>
  <c r="AA1334" i="2"/>
  <c r="AB1334" i="2" s="1" a="1"/>
  <c r="AB1334" i="2" s="1"/>
  <c r="AA1335" i="2"/>
  <c r="AB1335" i="2" s="1" a="1"/>
  <c r="AB1335" i="2" s="1"/>
  <c r="AA1336" i="2"/>
  <c r="AB1336" i="2" s="1" a="1"/>
  <c r="AB1336" i="2" s="1"/>
  <c r="AA1337" i="2"/>
  <c r="AB1337" i="2" s="1" a="1"/>
  <c r="AB1337" i="2" s="1"/>
  <c r="AA1338" i="2"/>
  <c r="AB1338" i="2" s="1" a="1"/>
  <c r="AB1338" i="2" s="1"/>
  <c r="AA1339" i="2"/>
  <c r="AB1339" i="2" s="1" a="1"/>
  <c r="AB1339" i="2" s="1"/>
  <c r="AA1340" i="2"/>
  <c r="AB1340" i="2" s="1" a="1"/>
  <c r="AB1340" i="2" s="1"/>
  <c r="AA1341" i="2"/>
  <c r="AB1341" i="2" s="1" a="1"/>
  <c r="AB1341" i="2" s="1"/>
  <c r="AA1342" i="2"/>
  <c r="AB1342" i="2" s="1" a="1"/>
  <c r="AB1342" i="2" s="1"/>
  <c r="AA1343" i="2"/>
  <c r="AB1343" i="2" s="1" a="1"/>
  <c r="AB1343" i="2" s="1"/>
  <c r="AA1344" i="2"/>
  <c r="AB1344" i="2" s="1" a="1"/>
  <c r="AB1344" i="2" s="1"/>
  <c r="AA1345" i="2"/>
  <c r="AB1345" i="2" s="1" a="1"/>
  <c r="AB1345" i="2" s="1"/>
  <c r="AA1346" i="2"/>
  <c r="AB1346" i="2" s="1" a="1"/>
  <c r="AB1346" i="2" s="1"/>
  <c r="AA1347" i="2"/>
  <c r="AB1347" i="2" s="1" a="1"/>
  <c r="AB1347" i="2" s="1"/>
  <c r="AA1348" i="2"/>
  <c r="AB1348" i="2" s="1" a="1"/>
  <c r="AB1348" i="2" s="1"/>
  <c r="AA1349" i="2"/>
  <c r="AB1349" i="2" s="1" a="1"/>
  <c r="AB1349" i="2" s="1"/>
  <c r="AA1350" i="2"/>
  <c r="AB1350" i="2" s="1" a="1"/>
  <c r="AB1350" i="2" s="1"/>
  <c r="AA1351" i="2"/>
  <c r="AB1351" i="2" s="1" a="1"/>
  <c r="AB1351" i="2" s="1"/>
  <c r="AA1352" i="2"/>
  <c r="AB1352" i="2" s="1" a="1"/>
  <c r="AB1352" i="2" s="1"/>
  <c r="AA1353" i="2"/>
  <c r="AB1353" i="2" s="1" a="1"/>
  <c r="AB1353" i="2" s="1"/>
  <c r="AA1354" i="2"/>
  <c r="AB1354" i="2" s="1" a="1"/>
  <c r="AB1354" i="2" s="1"/>
  <c r="AA1355" i="2"/>
  <c r="AB1355" i="2" s="1" a="1"/>
  <c r="AB1355" i="2" s="1"/>
  <c r="AA1356" i="2"/>
  <c r="AB1356" i="2" s="1" a="1"/>
  <c r="AB1356" i="2" s="1"/>
  <c r="AA1357" i="2"/>
  <c r="AB1357" i="2" s="1" a="1"/>
  <c r="AB1357" i="2" s="1"/>
  <c r="AA1358" i="2"/>
  <c r="AB1358" i="2" s="1" a="1"/>
  <c r="AB1358" i="2" s="1"/>
  <c r="AA1359" i="2"/>
  <c r="AB1359" i="2" s="1" a="1"/>
  <c r="AB1359" i="2" s="1"/>
  <c r="AA1360" i="2"/>
  <c r="AB1360" i="2" s="1" a="1"/>
  <c r="AB1360" i="2" s="1"/>
  <c r="AA1361" i="2"/>
  <c r="AB1361" i="2" s="1" a="1"/>
  <c r="AB1361" i="2" s="1"/>
  <c r="AA1362" i="2"/>
  <c r="AB1362" i="2" s="1" a="1"/>
  <c r="AB1362" i="2" s="1"/>
  <c r="AA1363" i="2"/>
  <c r="AB1363" i="2" s="1" a="1"/>
  <c r="AB1363" i="2" s="1"/>
  <c r="AA1364" i="2"/>
  <c r="AB1364" i="2" s="1" a="1"/>
  <c r="AB1364" i="2" s="1"/>
  <c r="AA1365" i="2"/>
  <c r="AB1365" i="2" s="1" a="1"/>
  <c r="AB1365" i="2" s="1"/>
  <c r="AA1366" i="2"/>
  <c r="AB1366" i="2" s="1" a="1"/>
  <c r="AB1366" i="2" s="1"/>
  <c r="AA1367" i="2"/>
  <c r="AB1367" i="2" s="1" a="1"/>
  <c r="AB1367" i="2" s="1"/>
  <c r="AA1368" i="2"/>
  <c r="AB1368" i="2" s="1" a="1"/>
  <c r="AB1368" i="2" s="1"/>
  <c r="AA1369" i="2"/>
  <c r="AB1369" i="2" s="1" a="1"/>
  <c r="AB1369" i="2" s="1"/>
  <c r="AA1370" i="2"/>
  <c r="AB1370" i="2" s="1" a="1"/>
  <c r="AB1370" i="2" s="1"/>
  <c r="AA1371" i="2"/>
  <c r="AB1371" i="2" s="1" a="1"/>
  <c r="AB1371" i="2" s="1"/>
  <c r="AA1372" i="2"/>
  <c r="AB1372" i="2" s="1" a="1"/>
  <c r="AB1372" i="2" s="1"/>
  <c r="AA1373" i="2"/>
  <c r="AB1373" i="2" s="1" a="1"/>
  <c r="AB1373" i="2" s="1"/>
  <c r="AA1374" i="2"/>
  <c r="AB1374" i="2" s="1" a="1"/>
  <c r="AB1374" i="2" s="1"/>
  <c r="AA1375" i="2"/>
  <c r="AB1375" i="2" s="1" a="1"/>
  <c r="AB1375" i="2" s="1"/>
  <c r="AA1376" i="2"/>
  <c r="AB1376" i="2" s="1" a="1"/>
  <c r="AB1376" i="2" s="1"/>
  <c r="AA1377" i="2"/>
  <c r="AB1377" i="2" s="1" a="1"/>
  <c r="AB1377" i="2" s="1"/>
  <c r="AA1378" i="2"/>
  <c r="AB1378" i="2" s="1" a="1"/>
  <c r="AB1378" i="2" s="1"/>
  <c r="AA1379" i="2"/>
  <c r="AB1379" i="2" s="1" a="1"/>
  <c r="AB1379" i="2" s="1"/>
  <c r="AA1380" i="2"/>
  <c r="AB1380" i="2" s="1" a="1"/>
  <c r="AB1380" i="2" s="1"/>
  <c r="AA1381" i="2"/>
  <c r="AB1381" i="2" s="1" a="1"/>
  <c r="AB1381" i="2" s="1"/>
  <c r="AA1382" i="2"/>
  <c r="AB1382" i="2" s="1" a="1"/>
  <c r="AB1382" i="2" s="1"/>
  <c r="AA1383" i="2"/>
  <c r="AB1383" i="2" s="1" a="1"/>
  <c r="AB1383" i="2" s="1"/>
  <c r="AA1384" i="2"/>
  <c r="AB1384" i="2" s="1" a="1"/>
  <c r="AB1384" i="2" s="1"/>
  <c r="AA1385" i="2"/>
  <c r="AB1385" i="2" s="1" a="1"/>
  <c r="AB1385" i="2" s="1"/>
  <c r="AA1386" i="2"/>
  <c r="AB1386" i="2" s="1" a="1"/>
  <c r="AB1386" i="2" s="1"/>
  <c r="AA1387" i="2"/>
  <c r="AB1387" i="2" s="1" a="1"/>
  <c r="AB1387" i="2" s="1"/>
  <c r="AA1388" i="2"/>
  <c r="AB1388" i="2" s="1" a="1"/>
  <c r="AB1388" i="2" s="1"/>
  <c r="AA1389" i="2"/>
  <c r="AB1389" i="2" s="1" a="1"/>
  <c r="AB1389" i="2" s="1"/>
  <c r="AA1390" i="2"/>
  <c r="AB1390" i="2" s="1" a="1"/>
  <c r="AB1390" i="2" s="1"/>
  <c r="AA1391" i="2"/>
  <c r="AB1391" i="2" s="1" a="1"/>
  <c r="AB1391" i="2" s="1"/>
  <c r="AA1392" i="2"/>
  <c r="AB1392" i="2" s="1" a="1"/>
  <c r="AB1392" i="2" s="1"/>
  <c r="AA1393" i="2"/>
  <c r="AB1393" i="2" s="1" a="1"/>
  <c r="AB1393" i="2" s="1"/>
  <c r="AA1394" i="2"/>
  <c r="AB1394" i="2" s="1" a="1"/>
  <c r="AB1394" i="2" s="1"/>
  <c r="AA1395" i="2"/>
  <c r="AB1395" i="2" s="1" a="1"/>
  <c r="AB1395" i="2" s="1"/>
  <c r="AA1396" i="2"/>
  <c r="AB1396" i="2" s="1" a="1"/>
  <c r="AB1396" i="2" s="1"/>
  <c r="AA1397" i="2"/>
  <c r="AB1397" i="2" s="1" a="1"/>
  <c r="AB1397" i="2" s="1"/>
  <c r="AA1398" i="2"/>
  <c r="AB1398" i="2" s="1" a="1"/>
  <c r="AB1398" i="2" s="1"/>
  <c r="AA1399" i="2"/>
  <c r="AB1399" i="2" s="1" a="1"/>
  <c r="AB1399" i="2" s="1"/>
  <c r="AA1400" i="2"/>
  <c r="AB1400" i="2" s="1" a="1"/>
  <c r="AB1400" i="2" s="1"/>
  <c r="AA1401" i="2"/>
  <c r="AB1401" i="2" s="1" a="1"/>
  <c r="AB1401" i="2" s="1"/>
  <c r="AA1402" i="2"/>
  <c r="AB1402" i="2" s="1" a="1"/>
  <c r="AB1402" i="2" s="1"/>
  <c r="AA1403" i="2"/>
  <c r="AB1403" i="2" s="1" a="1"/>
  <c r="AB1403" i="2" s="1"/>
  <c r="AA1404" i="2"/>
  <c r="AB1404" i="2" s="1" a="1"/>
  <c r="AB1404" i="2" s="1"/>
  <c r="AA1405" i="2"/>
  <c r="AB1405" i="2" s="1" a="1"/>
  <c r="AB1405" i="2" s="1"/>
  <c r="AA1406" i="2"/>
  <c r="AB1406" i="2" s="1" a="1"/>
  <c r="AB1406" i="2" s="1"/>
  <c r="AA1407" i="2"/>
  <c r="AB1407" i="2" s="1" a="1"/>
  <c r="AB1407" i="2" s="1"/>
  <c r="AA1408" i="2"/>
  <c r="AB1408" i="2" s="1" a="1"/>
  <c r="AB1408" i="2" s="1"/>
  <c r="AA1409" i="2"/>
  <c r="AB1409" i="2" s="1" a="1"/>
  <c r="AB1409" i="2" s="1"/>
  <c r="AA1410" i="2"/>
  <c r="AB1410" i="2" s="1" a="1"/>
  <c r="AB1410" i="2" s="1"/>
  <c r="AA1411" i="2"/>
  <c r="AB1411" i="2" s="1" a="1"/>
  <c r="AB1411" i="2" s="1"/>
  <c r="AA1412" i="2"/>
  <c r="AB1412" i="2" s="1" a="1"/>
  <c r="AB1412" i="2" s="1"/>
  <c r="AA1413" i="2"/>
  <c r="AB1413" i="2" s="1" a="1"/>
  <c r="AB1413" i="2" s="1"/>
  <c r="AA1414" i="2"/>
  <c r="AB1414" i="2" s="1" a="1"/>
  <c r="AB1414" i="2" s="1"/>
  <c r="AA1415" i="2"/>
  <c r="AB1415" i="2" s="1" a="1"/>
  <c r="AB1415" i="2" s="1"/>
  <c r="AA1416" i="2"/>
  <c r="AB1416" i="2" s="1" a="1"/>
  <c r="AB1416" i="2" s="1"/>
  <c r="AA1417" i="2"/>
  <c r="AB1417" i="2" s="1" a="1"/>
  <c r="AB1417" i="2" s="1"/>
  <c r="AA1418" i="2"/>
  <c r="AB1418" i="2" s="1" a="1"/>
  <c r="AB1418" i="2" s="1"/>
  <c r="AA1419" i="2"/>
  <c r="AB1419" i="2" s="1" a="1"/>
  <c r="AB1419" i="2" s="1"/>
  <c r="AA1420" i="2"/>
  <c r="AB1420" i="2" s="1" a="1"/>
  <c r="AB1420" i="2" s="1"/>
  <c r="AA1421" i="2"/>
  <c r="AB1421" i="2" s="1" a="1"/>
  <c r="AB1421" i="2" s="1"/>
  <c r="AA1422" i="2"/>
  <c r="AB1422" i="2" s="1" a="1"/>
  <c r="AB1422" i="2" s="1"/>
  <c r="AA1423" i="2"/>
  <c r="AB1423" i="2" s="1" a="1"/>
  <c r="AB1423" i="2" s="1"/>
  <c r="AA1424" i="2"/>
  <c r="AB1424" i="2" s="1" a="1"/>
  <c r="AB1424" i="2" s="1"/>
  <c r="AA1425" i="2"/>
  <c r="AB1425" i="2" s="1" a="1"/>
  <c r="AB1425" i="2" s="1"/>
  <c r="AA1426" i="2"/>
  <c r="AB1426" i="2" s="1" a="1"/>
  <c r="AB1426" i="2" s="1"/>
  <c r="AA1427" i="2"/>
  <c r="AB1427" i="2" s="1" a="1"/>
  <c r="AB1427" i="2" s="1"/>
  <c r="AA1428" i="2"/>
  <c r="AB1428" i="2" s="1" a="1"/>
  <c r="AB1428" i="2" s="1"/>
  <c r="AA1429" i="2"/>
  <c r="AB1429" i="2" s="1" a="1"/>
  <c r="AB1429" i="2" s="1"/>
  <c r="AA1430" i="2"/>
  <c r="AB1430" i="2" s="1" a="1"/>
  <c r="AB1430" i="2" s="1"/>
  <c r="AA1431" i="2"/>
  <c r="AB1431" i="2" s="1" a="1"/>
  <c r="AB1431" i="2" s="1"/>
  <c r="AA1432" i="2"/>
  <c r="AB1432" i="2" s="1" a="1"/>
  <c r="AB1432" i="2" s="1"/>
  <c r="AA1433" i="2"/>
  <c r="AB1433" i="2" s="1" a="1"/>
  <c r="AB1433" i="2" s="1"/>
  <c r="AA1434" i="2"/>
  <c r="AB1434" i="2" s="1" a="1"/>
  <c r="AB1434" i="2" s="1"/>
  <c r="AA1435" i="2"/>
  <c r="AB1435" i="2" s="1" a="1"/>
  <c r="AB1435" i="2" s="1"/>
  <c r="AA1436" i="2"/>
  <c r="AB1436" i="2" s="1" a="1"/>
  <c r="AB1436" i="2" s="1"/>
  <c r="AA1437" i="2"/>
  <c r="AB1437" i="2" s="1" a="1"/>
  <c r="AB1437" i="2" s="1"/>
  <c r="AA1438" i="2"/>
  <c r="AB1438" i="2" s="1" a="1"/>
  <c r="AB1438" i="2" s="1"/>
  <c r="AA1439" i="2"/>
  <c r="AB1439" i="2" s="1" a="1"/>
  <c r="AB1439" i="2" s="1"/>
  <c r="AA1440" i="2"/>
  <c r="AB1440" i="2" s="1" a="1"/>
  <c r="AB1440" i="2" s="1"/>
  <c r="AA1441" i="2"/>
  <c r="AB1441" i="2" s="1" a="1"/>
  <c r="AB1441" i="2" s="1"/>
  <c r="AA1442" i="2"/>
  <c r="AB1442" i="2" s="1" a="1"/>
  <c r="AB1442" i="2" s="1"/>
  <c r="AA1443" i="2"/>
  <c r="AB1443" i="2" s="1" a="1"/>
  <c r="AB1443" i="2" s="1"/>
  <c r="AA1444" i="2"/>
  <c r="AB1444" i="2" s="1" a="1"/>
  <c r="AB1444" i="2" s="1"/>
  <c r="AA1445" i="2"/>
  <c r="AB1445" i="2" s="1" a="1"/>
  <c r="AB1445" i="2" s="1"/>
  <c r="AA1446" i="2"/>
  <c r="AB1446" i="2" s="1" a="1"/>
  <c r="AB1446" i="2" s="1"/>
  <c r="AA1447" i="2"/>
  <c r="AB1447" i="2" s="1" a="1"/>
  <c r="AB1447" i="2" s="1"/>
  <c r="AA1448" i="2"/>
  <c r="AB1448" i="2" s="1" a="1"/>
  <c r="AB1448" i="2" s="1"/>
  <c r="AA1449" i="2"/>
  <c r="AB1449" i="2" s="1" a="1"/>
  <c r="AB1449" i="2" s="1"/>
  <c r="AA1450" i="2"/>
  <c r="AB1450" i="2" s="1" a="1"/>
  <c r="AB1450" i="2" s="1"/>
  <c r="AA1451" i="2"/>
  <c r="AB1451" i="2" s="1" a="1"/>
  <c r="AB1451" i="2" s="1"/>
  <c r="AA1452" i="2"/>
  <c r="AB1452" i="2" s="1" a="1"/>
  <c r="AB1452" i="2" s="1"/>
  <c r="AA1453" i="2"/>
  <c r="AB1453" i="2" s="1" a="1"/>
  <c r="AB1453" i="2" s="1"/>
  <c r="AA1454" i="2"/>
  <c r="AB1454" i="2" s="1" a="1"/>
  <c r="AB1454" i="2" s="1"/>
  <c r="AA1455" i="2"/>
  <c r="AB1455" i="2" s="1" a="1"/>
  <c r="AB1455" i="2" s="1"/>
  <c r="AA1456" i="2"/>
  <c r="AB1456" i="2" s="1" a="1"/>
  <c r="AB1456" i="2" s="1"/>
  <c r="AA1457" i="2"/>
  <c r="AB1457" i="2" s="1" a="1"/>
  <c r="AB1457" i="2" s="1"/>
  <c r="AA1458" i="2"/>
  <c r="AB1458" i="2" s="1" a="1"/>
  <c r="AB1458" i="2" s="1"/>
  <c r="AA1459" i="2"/>
  <c r="AB1459" i="2" s="1" a="1"/>
  <c r="AB1459" i="2" s="1"/>
  <c r="AA1460" i="2"/>
  <c r="AB1460" i="2" s="1" a="1"/>
  <c r="AB1460" i="2" s="1"/>
  <c r="AA1461" i="2"/>
  <c r="AB1461" i="2" s="1" a="1"/>
  <c r="AB1461" i="2" s="1"/>
  <c r="AA1462" i="2"/>
  <c r="AB1462" i="2" s="1" a="1"/>
  <c r="AB1462" i="2" s="1"/>
  <c r="AA1463" i="2"/>
  <c r="AB1463" i="2" s="1" a="1"/>
  <c r="AB1463" i="2" s="1"/>
  <c r="AA1464" i="2"/>
  <c r="AB1464" i="2" s="1" a="1"/>
  <c r="AB1464" i="2" s="1"/>
  <c r="AA1465" i="2"/>
  <c r="AB1465" i="2" s="1" a="1"/>
  <c r="AB1465" i="2" s="1"/>
  <c r="AA1466" i="2"/>
  <c r="AB1466" i="2" s="1" a="1"/>
  <c r="AB1466" i="2" s="1"/>
  <c r="AA1467" i="2"/>
  <c r="AB1467" i="2" s="1" a="1"/>
  <c r="AB1467" i="2" s="1"/>
  <c r="AA1468" i="2"/>
  <c r="AB1468" i="2" s="1" a="1"/>
  <c r="AB1468" i="2" s="1"/>
  <c r="AA1469" i="2"/>
  <c r="AB1469" i="2" s="1" a="1"/>
  <c r="AB1469" i="2" s="1"/>
  <c r="AA1470" i="2"/>
  <c r="AB1470" i="2" s="1" a="1"/>
  <c r="AB1470" i="2" s="1"/>
  <c r="AA1471" i="2"/>
  <c r="AB1471" i="2" s="1" a="1"/>
  <c r="AB1471" i="2" s="1"/>
  <c r="AA1472" i="2"/>
  <c r="AB1472" i="2" s="1" a="1"/>
  <c r="AB1472" i="2" s="1"/>
  <c r="AA1473" i="2"/>
  <c r="AB1473" i="2" s="1" a="1"/>
  <c r="AB1473" i="2" s="1"/>
  <c r="AA1474" i="2"/>
  <c r="AB1474" i="2" s="1" a="1"/>
  <c r="AB1474" i="2" s="1"/>
  <c r="AA1475" i="2"/>
  <c r="AB1475" i="2" s="1" a="1"/>
  <c r="AB1475" i="2" s="1"/>
  <c r="AA1476" i="2"/>
  <c r="AB1476" i="2" s="1" a="1"/>
  <c r="AB1476" i="2" s="1"/>
  <c r="AA1477" i="2"/>
  <c r="AB1477" i="2" s="1" a="1"/>
  <c r="AB1477" i="2" s="1"/>
  <c r="AA1478" i="2"/>
  <c r="AB1478" i="2" s="1" a="1"/>
  <c r="AB1478" i="2" s="1"/>
  <c r="AA1479" i="2"/>
  <c r="AB1479" i="2" s="1" a="1"/>
  <c r="AB1479" i="2" s="1"/>
  <c r="AA1480" i="2"/>
  <c r="AB1480" i="2" s="1" a="1"/>
  <c r="AB1480" i="2" s="1"/>
  <c r="AA1481" i="2"/>
  <c r="AB1481" i="2" s="1" a="1"/>
  <c r="AB1481" i="2" s="1"/>
  <c r="AA1482" i="2"/>
  <c r="AB1482" i="2" s="1" a="1"/>
  <c r="AB1482" i="2" s="1"/>
  <c r="AA1483" i="2"/>
  <c r="AB1483" i="2" s="1" a="1"/>
  <c r="AB1483" i="2" s="1"/>
  <c r="AA1484" i="2"/>
  <c r="AB1484" i="2" s="1" a="1"/>
  <c r="AB1484" i="2" s="1"/>
  <c r="AA1485" i="2"/>
  <c r="AB1485" i="2" s="1" a="1"/>
  <c r="AB1485" i="2" s="1"/>
  <c r="AA1486" i="2"/>
  <c r="AB1486" i="2" s="1" a="1"/>
  <c r="AB1486" i="2" s="1"/>
  <c r="AA1487" i="2"/>
  <c r="AB1487" i="2" s="1" a="1"/>
  <c r="AB1487" i="2" s="1"/>
  <c r="AA1488" i="2"/>
  <c r="AB1488" i="2" s="1" a="1"/>
  <c r="AB1488" i="2" s="1"/>
  <c r="AA1489" i="2"/>
  <c r="AB1489" i="2" s="1" a="1"/>
  <c r="AB1489" i="2" s="1"/>
  <c r="AA1490" i="2"/>
  <c r="AB1490" i="2" s="1" a="1"/>
  <c r="AB1490" i="2" s="1"/>
  <c r="AA1491" i="2"/>
  <c r="AB1491" i="2" s="1" a="1"/>
  <c r="AB1491" i="2" s="1"/>
  <c r="AA1492" i="2"/>
  <c r="AB1492" i="2" s="1" a="1"/>
  <c r="AB1492" i="2" s="1"/>
  <c r="AA1493" i="2"/>
  <c r="AB1493" i="2" s="1" a="1"/>
  <c r="AB1493" i="2" s="1"/>
  <c r="AA1494" i="2"/>
  <c r="AB1494" i="2" s="1" a="1"/>
  <c r="AB1494" i="2" s="1"/>
  <c r="AA1495" i="2"/>
  <c r="AB1495" i="2" s="1" a="1"/>
  <c r="AB1495" i="2" s="1"/>
  <c r="AA1496" i="2"/>
  <c r="AB1496" i="2" s="1" a="1"/>
  <c r="AB1496" i="2" s="1"/>
  <c r="AA1497" i="2"/>
  <c r="AB1497" i="2" s="1" a="1"/>
  <c r="AB1497" i="2" s="1"/>
  <c r="AA1498" i="2"/>
  <c r="AB1498" i="2" s="1" a="1"/>
  <c r="AB1498" i="2" s="1"/>
  <c r="AA1499" i="2"/>
  <c r="AB1499" i="2" s="1" a="1"/>
  <c r="AB1499" i="2" s="1"/>
  <c r="AA1500" i="2"/>
  <c r="AB1500" i="2" s="1" a="1"/>
  <c r="AB1500" i="2" s="1"/>
  <c r="AA1501" i="2"/>
  <c r="AB1501" i="2" s="1" a="1"/>
  <c r="AB1501" i="2" s="1"/>
  <c r="AA1502" i="2"/>
  <c r="AB1502" i="2" s="1" a="1"/>
  <c r="AB1502" i="2" s="1"/>
  <c r="AA1503" i="2"/>
  <c r="AB1503" i="2" s="1" a="1"/>
  <c r="AB1503" i="2" s="1"/>
  <c r="AA1504" i="2"/>
  <c r="AB1504" i="2" s="1" a="1"/>
  <c r="AB1504" i="2" s="1"/>
  <c r="AA1505" i="2"/>
  <c r="AB1505" i="2" s="1" a="1"/>
  <c r="AB1505" i="2" s="1"/>
  <c r="AA1506" i="2"/>
  <c r="AB1506" i="2" s="1" a="1"/>
  <c r="AB1506" i="2" s="1"/>
  <c r="AA1507" i="2"/>
  <c r="AB1507" i="2" s="1" a="1"/>
  <c r="AB1507" i="2" s="1"/>
  <c r="AA1508" i="2"/>
  <c r="AB1508" i="2" s="1" a="1"/>
  <c r="AB1508" i="2" s="1"/>
  <c r="AA1509" i="2"/>
  <c r="AB1509" i="2" s="1" a="1"/>
  <c r="AB1509" i="2" s="1"/>
  <c r="AA1510" i="2"/>
  <c r="AB1510" i="2" s="1" a="1"/>
  <c r="AB1510" i="2" s="1"/>
  <c r="AA1511" i="2"/>
  <c r="AB1511" i="2" s="1" a="1"/>
  <c r="AB1511" i="2" s="1"/>
  <c r="AA1512" i="2"/>
  <c r="AB1512" i="2" s="1" a="1"/>
  <c r="AB1512" i="2" s="1"/>
  <c r="AA1513" i="2"/>
  <c r="AB1513" i="2" s="1" a="1"/>
  <c r="AB1513" i="2" s="1"/>
  <c r="AA1514" i="2"/>
  <c r="AB1514" i="2" s="1" a="1"/>
  <c r="AB1514" i="2" s="1"/>
  <c r="AA1515" i="2"/>
  <c r="AB1515" i="2" s="1" a="1"/>
  <c r="AB1515" i="2" s="1"/>
  <c r="AA1516" i="2"/>
  <c r="AB1516" i="2" s="1" a="1"/>
  <c r="AB1516" i="2" s="1"/>
  <c r="AA1517" i="2"/>
  <c r="AB1517" i="2" s="1" a="1"/>
  <c r="AB1517" i="2" s="1"/>
  <c r="AA1518" i="2"/>
  <c r="AB1518" i="2" s="1" a="1"/>
  <c r="AB1518" i="2" s="1"/>
  <c r="AA1519" i="2"/>
  <c r="AB1519" i="2" s="1" a="1"/>
  <c r="AB1519" i="2" s="1"/>
  <c r="AA1520" i="2"/>
  <c r="AB1520" i="2" s="1" a="1"/>
  <c r="AB1520" i="2" s="1"/>
  <c r="AA1521" i="2"/>
  <c r="AB1521" i="2" s="1" a="1"/>
  <c r="AB1521" i="2" s="1"/>
  <c r="AA1522" i="2"/>
  <c r="AB1522" i="2" s="1" a="1"/>
  <c r="AB1522" i="2" s="1"/>
  <c r="AA1523" i="2"/>
  <c r="AB1523" i="2" s="1" a="1"/>
  <c r="AB1523" i="2" s="1"/>
  <c r="AA1524" i="2"/>
  <c r="AB1524" i="2" s="1" a="1"/>
  <c r="AB1524" i="2" s="1"/>
  <c r="AA1525" i="2"/>
  <c r="AB1525" i="2" s="1" a="1"/>
  <c r="AB1525" i="2" s="1"/>
  <c r="AA1526" i="2"/>
  <c r="AB1526" i="2" s="1" a="1"/>
  <c r="AB1526" i="2" s="1"/>
  <c r="AA1527" i="2"/>
  <c r="AB1527" i="2" s="1" a="1"/>
  <c r="AB1527" i="2" s="1"/>
  <c r="AA1528" i="2"/>
  <c r="AB1528" i="2" s="1" a="1"/>
  <c r="AB1528" i="2" s="1"/>
  <c r="AA1529" i="2"/>
  <c r="AB1529" i="2" s="1" a="1"/>
  <c r="AB1529" i="2" s="1"/>
  <c r="AA1530" i="2"/>
  <c r="AB1530" i="2" s="1" a="1"/>
  <c r="AB1530" i="2" s="1"/>
  <c r="AA1531" i="2"/>
  <c r="AB1531" i="2" s="1" a="1"/>
  <c r="AB1531" i="2" s="1"/>
  <c r="AA1532" i="2"/>
  <c r="AB1532" i="2" s="1" a="1"/>
  <c r="AB1532" i="2" s="1"/>
  <c r="AA1533" i="2"/>
  <c r="AB1533" i="2" s="1" a="1"/>
  <c r="AB1533" i="2" s="1"/>
  <c r="AA1534" i="2"/>
  <c r="AB1534" i="2" s="1" a="1"/>
  <c r="AB1534" i="2" s="1"/>
  <c r="AA1535" i="2"/>
  <c r="AB1535" i="2" s="1" a="1"/>
  <c r="AB1535" i="2" s="1"/>
  <c r="AA1536" i="2"/>
  <c r="AB1536" i="2" s="1" a="1"/>
  <c r="AB1536" i="2" s="1"/>
  <c r="AA1537" i="2"/>
  <c r="AB1537" i="2" s="1" a="1"/>
  <c r="AB1537" i="2" s="1"/>
  <c r="AA1538" i="2"/>
  <c r="AB1538" i="2" s="1" a="1"/>
  <c r="AB1538" i="2" s="1"/>
  <c r="AA1539" i="2"/>
  <c r="AB1539" i="2" s="1" a="1"/>
  <c r="AB1539" i="2" s="1"/>
  <c r="AA1540" i="2"/>
  <c r="AB1540" i="2" s="1" a="1"/>
  <c r="AB1540" i="2" s="1"/>
  <c r="AA1541" i="2"/>
  <c r="AB1541" i="2" s="1" a="1"/>
  <c r="AB1541" i="2" s="1"/>
  <c r="AA1542" i="2"/>
  <c r="AB1542" i="2" s="1" a="1"/>
  <c r="AB1542" i="2" s="1"/>
  <c r="AA1543" i="2"/>
  <c r="AB1543" i="2" s="1" a="1"/>
  <c r="AB1543" i="2" s="1"/>
  <c r="AA1544" i="2"/>
  <c r="AB1544" i="2" s="1" a="1"/>
  <c r="AB1544" i="2" s="1"/>
  <c r="AA1545" i="2"/>
  <c r="AB1545" i="2" s="1" a="1"/>
  <c r="AB1545" i="2" s="1"/>
  <c r="AA1546" i="2"/>
  <c r="AB1546" i="2" s="1" a="1"/>
  <c r="AB1546" i="2" s="1"/>
  <c r="AA1547" i="2"/>
  <c r="AB1547" i="2" s="1" a="1"/>
  <c r="AB1547" i="2" s="1"/>
  <c r="AA1548" i="2"/>
  <c r="AB1548" i="2" s="1" a="1"/>
  <c r="AB1548" i="2" s="1"/>
  <c r="AA1549" i="2"/>
  <c r="AB1549" i="2" s="1" a="1"/>
  <c r="AB1549" i="2" s="1"/>
  <c r="AA1550" i="2"/>
  <c r="AB1550" i="2" s="1" a="1"/>
  <c r="AB1550" i="2" s="1"/>
  <c r="AA1551" i="2"/>
  <c r="AB1551" i="2" s="1" a="1"/>
  <c r="AB1551" i="2" s="1"/>
  <c r="AA1552" i="2"/>
  <c r="AB1552" i="2" s="1" a="1"/>
  <c r="AB1552" i="2" s="1"/>
  <c r="AA1553" i="2"/>
  <c r="AB1553" i="2" s="1" a="1"/>
  <c r="AB1553" i="2" s="1"/>
  <c r="AA1554" i="2"/>
  <c r="AB1554" i="2" s="1" a="1"/>
  <c r="AB1554" i="2" s="1"/>
  <c r="AA1555" i="2"/>
  <c r="AB1555" i="2" s="1" a="1"/>
  <c r="AB1555" i="2" s="1"/>
  <c r="AA1556" i="2"/>
  <c r="AB1556" i="2" s="1" a="1"/>
  <c r="AB1556" i="2" s="1"/>
  <c r="AA1557" i="2"/>
  <c r="AB1557" i="2" s="1" a="1"/>
  <c r="AB1557" i="2" s="1"/>
  <c r="AA1558" i="2"/>
  <c r="AB1558" i="2" s="1" a="1"/>
  <c r="AB1558" i="2" s="1"/>
  <c r="AA1559" i="2"/>
  <c r="AB1559" i="2" s="1" a="1"/>
  <c r="AB1559" i="2" s="1"/>
  <c r="AA1560" i="2"/>
  <c r="AB1560" i="2" s="1" a="1"/>
  <c r="AB1560" i="2" s="1"/>
  <c r="AA1561" i="2"/>
  <c r="AB1561" i="2" s="1" a="1"/>
  <c r="AB1561" i="2" s="1"/>
  <c r="AA1562" i="2"/>
  <c r="AB1562" i="2" s="1" a="1"/>
  <c r="AB1562" i="2" s="1"/>
  <c r="AA1563" i="2"/>
  <c r="AB1563" i="2" s="1" a="1"/>
  <c r="AB1563" i="2" s="1"/>
  <c r="AA1564" i="2"/>
  <c r="AB1564" i="2" s="1" a="1"/>
  <c r="AB1564" i="2" s="1"/>
  <c r="AA1565" i="2"/>
  <c r="AB1565" i="2" s="1" a="1"/>
  <c r="AB1565" i="2" s="1"/>
  <c r="AA1566" i="2"/>
  <c r="AB1566" i="2" s="1" a="1"/>
  <c r="AB1566" i="2" s="1"/>
  <c r="AA1567" i="2"/>
  <c r="AB1567" i="2" s="1" a="1"/>
  <c r="AB1567" i="2" s="1"/>
  <c r="AA1568" i="2"/>
  <c r="AB1568" i="2" s="1" a="1"/>
  <c r="AB1568" i="2" s="1"/>
  <c r="AA1569" i="2"/>
  <c r="AB1569" i="2" s="1" a="1"/>
  <c r="AB1569" i="2" s="1"/>
  <c r="AA1570" i="2"/>
  <c r="AB1570" i="2" s="1" a="1"/>
  <c r="AB1570" i="2" s="1"/>
  <c r="AA1571" i="2"/>
  <c r="AB1571" i="2" s="1" a="1"/>
  <c r="AB1571" i="2" s="1"/>
  <c r="AA1572" i="2"/>
  <c r="AB1572" i="2" s="1" a="1"/>
  <c r="AB1572" i="2" s="1"/>
  <c r="AA1573" i="2"/>
  <c r="AB1573" i="2" s="1" a="1"/>
  <c r="AB1573" i="2" s="1"/>
  <c r="AA1574" i="2"/>
  <c r="AB1574" i="2" s="1" a="1"/>
  <c r="AB1574" i="2" s="1"/>
  <c r="AA1575" i="2"/>
  <c r="AB1575" i="2" s="1" a="1"/>
  <c r="AB1575" i="2" s="1"/>
  <c r="AA1576" i="2"/>
  <c r="AB1576" i="2" s="1" a="1"/>
  <c r="AB1576" i="2" s="1"/>
  <c r="AA1577" i="2"/>
  <c r="AB1577" i="2" s="1" a="1"/>
  <c r="AB1577" i="2" s="1"/>
  <c r="AA1578" i="2"/>
  <c r="AB1578" i="2" s="1" a="1"/>
  <c r="AB1578" i="2" s="1"/>
  <c r="AA1579" i="2"/>
  <c r="AB1579" i="2" s="1" a="1"/>
  <c r="AB1579" i="2" s="1"/>
  <c r="AA1580" i="2"/>
  <c r="AB1580" i="2" s="1" a="1"/>
  <c r="AB1580" i="2" s="1"/>
  <c r="AA1581" i="2"/>
  <c r="AB1581" i="2" s="1" a="1"/>
  <c r="AB1581" i="2" s="1"/>
  <c r="AA1582" i="2"/>
  <c r="AB1582" i="2" s="1" a="1"/>
  <c r="AB1582" i="2" s="1"/>
  <c r="AA1583" i="2"/>
  <c r="AB1583" i="2" s="1" a="1"/>
  <c r="AB1583" i="2" s="1"/>
  <c r="AA1584" i="2"/>
  <c r="AB1584" i="2" s="1" a="1"/>
  <c r="AB1584" i="2" s="1"/>
  <c r="AA1585" i="2"/>
  <c r="AB1585" i="2" s="1" a="1"/>
  <c r="AB1585" i="2" s="1"/>
  <c r="AA1586" i="2"/>
  <c r="AB1586" i="2" s="1" a="1"/>
  <c r="AB1586" i="2" s="1"/>
  <c r="AA1587" i="2"/>
  <c r="AB1587" i="2" s="1" a="1"/>
  <c r="AB1587" i="2" s="1"/>
  <c r="AA1588" i="2"/>
  <c r="AB1588" i="2" s="1" a="1"/>
  <c r="AB1588" i="2" s="1"/>
  <c r="AA1589" i="2"/>
  <c r="AB1589" i="2" s="1" a="1"/>
  <c r="AB1589" i="2" s="1"/>
  <c r="AA1590" i="2"/>
  <c r="AB1590" i="2" s="1" a="1"/>
  <c r="AB1590" i="2" s="1"/>
  <c r="AA1591" i="2"/>
  <c r="AB1591" i="2" s="1" a="1"/>
  <c r="AB1591" i="2" s="1"/>
  <c r="AA1592" i="2"/>
  <c r="AB1592" i="2" s="1" a="1"/>
  <c r="AB1592" i="2" s="1"/>
  <c r="AA1593" i="2"/>
  <c r="AB1593" i="2" s="1" a="1"/>
  <c r="AB1593" i="2" s="1"/>
  <c r="AA1594" i="2"/>
  <c r="AB1594" i="2" s="1" a="1"/>
  <c r="AB1594" i="2" s="1"/>
  <c r="AA1595" i="2"/>
  <c r="AB1595" i="2" s="1" a="1"/>
  <c r="AB1595" i="2" s="1"/>
  <c r="AA1596" i="2"/>
  <c r="AB1596" i="2" s="1" a="1"/>
  <c r="AB1596" i="2" s="1"/>
  <c r="AA1597" i="2"/>
  <c r="AB1597" i="2" s="1" a="1"/>
  <c r="AB1597" i="2" s="1"/>
  <c r="AA1598" i="2"/>
  <c r="AB1598" i="2" s="1" a="1"/>
  <c r="AB1598" i="2" s="1"/>
  <c r="AA1599" i="2"/>
  <c r="AB1599" i="2" s="1" a="1"/>
  <c r="AB1599" i="2" s="1"/>
  <c r="AA1600" i="2"/>
  <c r="AB1600" i="2" s="1" a="1"/>
  <c r="AB1600" i="2" s="1"/>
  <c r="AA1601" i="2"/>
  <c r="AB1601" i="2" s="1" a="1"/>
  <c r="AB1601" i="2" s="1"/>
  <c r="AA1602" i="2"/>
  <c r="AB1602" i="2" s="1" a="1"/>
  <c r="AB1602" i="2" s="1"/>
  <c r="AA1603" i="2"/>
  <c r="AB1603" i="2" s="1" a="1"/>
  <c r="AB1603" i="2" s="1"/>
  <c r="AA1604" i="2"/>
  <c r="AB1604" i="2" s="1" a="1"/>
  <c r="AB1604" i="2" s="1"/>
  <c r="AA1605" i="2"/>
  <c r="AB1605" i="2" s="1" a="1"/>
  <c r="AB1605" i="2" s="1"/>
  <c r="AA1606" i="2"/>
  <c r="AB1606" i="2" s="1" a="1"/>
  <c r="AB1606" i="2" s="1"/>
  <c r="AA1607" i="2"/>
  <c r="AB1607" i="2" s="1" a="1"/>
  <c r="AB1607" i="2" s="1"/>
  <c r="AA1608" i="2"/>
  <c r="AB1608" i="2" s="1" a="1"/>
  <c r="AB1608" i="2" s="1"/>
  <c r="AA1609" i="2"/>
  <c r="AB1609" i="2" s="1" a="1"/>
  <c r="AB1609" i="2" s="1"/>
  <c r="AA1610" i="2"/>
  <c r="AB1610" i="2" s="1" a="1"/>
  <c r="AB1610" i="2" s="1"/>
  <c r="AA1611" i="2"/>
  <c r="AB1611" i="2" s="1" a="1"/>
  <c r="AB1611" i="2" s="1"/>
  <c r="AA1612" i="2"/>
  <c r="AB1612" i="2" s="1" a="1"/>
  <c r="AB1612" i="2" s="1"/>
  <c r="AA1613" i="2"/>
  <c r="AB1613" i="2" s="1" a="1"/>
  <c r="AB1613" i="2" s="1"/>
  <c r="AA1614" i="2"/>
  <c r="AB1614" i="2" s="1" a="1"/>
  <c r="AB1614" i="2" s="1"/>
  <c r="AA1615" i="2"/>
  <c r="AB1615" i="2" s="1" a="1"/>
  <c r="AB1615" i="2" s="1"/>
  <c r="AA1616" i="2"/>
  <c r="AB1616" i="2" s="1" a="1"/>
  <c r="AB1616" i="2" s="1"/>
  <c r="AA1617" i="2"/>
  <c r="AB1617" i="2" s="1" a="1"/>
  <c r="AB1617" i="2" s="1"/>
  <c r="AA1618" i="2"/>
  <c r="AB1618" i="2" s="1" a="1"/>
  <c r="AB1618" i="2" s="1"/>
  <c r="AA1619" i="2"/>
  <c r="AB1619" i="2" s="1" a="1"/>
  <c r="AB1619" i="2" s="1"/>
  <c r="AA1620" i="2"/>
  <c r="AB1620" i="2" s="1" a="1"/>
  <c r="AB1620" i="2" s="1"/>
  <c r="AA1621" i="2"/>
  <c r="AB1621" i="2" s="1" a="1"/>
  <c r="AB1621" i="2" s="1"/>
  <c r="AA1622" i="2"/>
  <c r="AB1622" i="2" s="1" a="1"/>
  <c r="AB1622" i="2" s="1"/>
  <c r="AA1623" i="2"/>
  <c r="AB1623" i="2" s="1" a="1"/>
  <c r="AB1623" i="2" s="1"/>
  <c r="AA1624" i="2"/>
  <c r="AB1624" i="2" s="1" a="1"/>
  <c r="AB1624" i="2" s="1"/>
  <c r="AA1625" i="2"/>
  <c r="AB1625" i="2" s="1" a="1"/>
  <c r="AB1625" i="2" s="1"/>
  <c r="AA1626" i="2"/>
  <c r="AB1626" i="2" s="1" a="1"/>
  <c r="AB1626" i="2" s="1"/>
  <c r="AA1627" i="2"/>
  <c r="AB1627" i="2" s="1" a="1"/>
  <c r="AB1627" i="2" s="1"/>
  <c r="AA1628" i="2"/>
  <c r="AB1628" i="2" s="1" a="1"/>
  <c r="AB1628" i="2" s="1"/>
  <c r="AA1629" i="2"/>
  <c r="AB1629" i="2" s="1" a="1"/>
  <c r="AB1629" i="2" s="1"/>
  <c r="AA1630" i="2"/>
  <c r="AB1630" i="2" s="1" a="1"/>
  <c r="AB1630" i="2" s="1"/>
  <c r="AA1631" i="2"/>
  <c r="AB1631" i="2" s="1" a="1"/>
  <c r="AB1631" i="2" s="1"/>
  <c r="AA1632" i="2"/>
  <c r="AB1632" i="2" s="1" a="1"/>
  <c r="AB1632" i="2" s="1"/>
  <c r="AA1633" i="2"/>
  <c r="AB1633" i="2" s="1" a="1"/>
  <c r="AB1633" i="2" s="1"/>
  <c r="AA1634" i="2"/>
  <c r="AB1634" i="2" s="1" a="1"/>
  <c r="AB1634" i="2" s="1"/>
  <c r="AA1635" i="2"/>
  <c r="AB1635" i="2" s="1" a="1"/>
  <c r="AB1635" i="2" s="1"/>
  <c r="AA1636" i="2"/>
  <c r="AB1636" i="2" s="1" a="1"/>
  <c r="AB1636" i="2" s="1"/>
  <c r="AA1637" i="2"/>
  <c r="AB1637" i="2" s="1" a="1"/>
  <c r="AB1637" i="2" s="1"/>
  <c r="AA1638" i="2"/>
  <c r="AB1638" i="2" s="1" a="1"/>
  <c r="AB1638" i="2" s="1"/>
  <c r="AA1639" i="2"/>
  <c r="AB1639" i="2" s="1" a="1"/>
  <c r="AB1639" i="2" s="1"/>
  <c r="AA1640" i="2"/>
  <c r="AB1640" i="2" s="1" a="1"/>
  <c r="AB1640" i="2" s="1"/>
  <c r="AA1641" i="2"/>
  <c r="AB1641" i="2" s="1" a="1"/>
  <c r="AB1641" i="2" s="1"/>
  <c r="AA1642" i="2"/>
  <c r="AB1642" i="2" s="1" a="1"/>
  <c r="AB1642" i="2" s="1"/>
  <c r="AA1643" i="2"/>
  <c r="AB1643" i="2" s="1" a="1"/>
  <c r="AB1643" i="2" s="1"/>
  <c r="AA1644" i="2"/>
  <c r="AB1644" i="2" s="1" a="1"/>
  <c r="AB1644" i="2" s="1"/>
  <c r="AA1645" i="2"/>
  <c r="AB1645" i="2" s="1" a="1"/>
  <c r="AB1645" i="2" s="1"/>
  <c r="AA1646" i="2"/>
  <c r="AB1646" i="2" s="1" a="1"/>
  <c r="AB1646" i="2" s="1"/>
  <c r="AA1647" i="2"/>
  <c r="AB1647" i="2" s="1" a="1"/>
  <c r="AB1647" i="2" s="1"/>
  <c r="AA1648" i="2"/>
  <c r="AB1648" i="2" s="1" a="1"/>
  <c r="AB1648" i="2" s="1"/>
  <c r="AA1649" i="2"/>
  <c r="AB1649" i="2" s="1" a="1"/>
  <c r="AB1649" i="2" s="1"/>
  <c r="AA1650" i="2"/>
  <c r="AB1650" i="2" s="1" a="1"/>
  <c r="AB1650" i="2" s="1"/>
  <c r="AA1651" i="2"/>
  <c r="AB1651" i="2" s="1" a="1"/>
  <c r="AB1651" i="2" s="1"/>
  <c r="AA1652" i="2"/>
  <c r="AB1652" i="2" s="1" a="1"/>
  <c r="AB1652" i="2" s="1"/>
  <c r="AA1653" i="2"/>
  <c r="AB1653" i="2" s="1" a="1"/>
  <c r="AB1653" i="2" s="1"/>
  <c r="AA1654" i="2"/>
  <c r="AB1654" i="2" s="1" a="1"/>
  <c r="AB1654" i="2" s="1"/>
  <c r="AA1655" i="2"/>
  <c r="AB1655" i="2" s="1" a="1"/>
  <c r="AB1655" i="2" s="1"/>
  <c r="AA1656" i="2"/>
  <c r="AB1656" i="2" s="1" a="1"/>
  <c r="AB1656" i="2" s="1"/>
  <c r="AA1657" i="2"/>
  <c r="AB1657" i="2" s="1" a="1"/>
  <c r="AB1657" i="2" s="1"/>
  <c r="AA1658" i="2"/>
  <c r="AB1658" i="2" s="1" a="1"/>
  <c r="AB1658" i="2" s="1"/>
  <c r="AA1659" i="2"/>
  <c r="AB1659" i="2" s="1" a="1"/>
  <c r="AB1659" i="2" s="1"/>
  <c r="AA1660" i="2"/>
  <c r="AB1660" i="2" s="1" a="1"/>
  <c r="AB1660" i="2" s="1"/>
  <c r="AA1661" i="2"/>
  <c r="AB1661" i="2" s="1" a="1"/>
  <c r="AB1661" i="2" s="1"/>
  <c r="AA1662" i="2"/>
  <c r="AB1662" i="2" s="1" a="1"/>
  <c r="AB1662" i="2" s="1"/>
  <c r="AA1663" i="2"/>
  <c r="AB1663" i="2" s="1" a="1"/>
  <c r="AB1663" i="2" s="1"/>
  <c r="AA1664" i="2"/>
  <c r="AB1664" i="2" s="1" a="1"/>
  <c r="AB1664" i="2" s="1"/>
  <c r="AA1665" i="2"/>
  <c r="AB1665" i="2" s="1" a="1"/>
  <c r="AB1665" i="2" s="1"/>
  <c r="AA1666" i="2"/>
  <c r="AB1666" i="2" s="1" a="1"/>
  <c r="AB1666" i="2" s="1"/>
  <c r="AA1667" i="2"/>
  <c r="AB1667" i="2" s="1" a="1"/>
  <c r="AB1667" i="2" s="1"/>
  <c r="AA1668" i="2"/>
  <c r="AB1668" i="2" s="1" a="1"/>
  <c r="AB1668" i="2" s="1"/>
  <c r="AA1669" i="2"/>
  <c r="AB1669" i="2" s="1" a="1"/>
  <c r="AB1669" i="2" s="1"/>
  <c r="AA1670" i="2"/>
  <c r="AB1670" i="2" s="1" a="1"/>
  <c r="AB1670" i="2" s="1"/>
  <c r="AA1671" i="2"/>
  <c r="AB1671" i="2" s="1" a="1"/>
  <c r="AB1671" i="2" s="1"/>
  <c r="AA1672" i="2"/>
  <c r="AB1672" i="2" s="1" a="1"/>
  <c r="AB1672" i="2" s="1"/>
  <c r="AA1673" i="2"/>
  <c r="AB1673" i="2" s="1" a="1"/>
  <c r="AB1673" i="2" s="1"/>
  <c r="AA1674" i="2"/>
  <c r="AB1674" i="2" s="1" a="1"/>
  <c r="AB1674" i="2" s="1"/>
  <c r="AA1675" i="2"/>
  <c r="AB1675" i="2" s="1" a="1"/>
  <c r="AB1675" i="2" s="1"/>
  <c r="AA1676" i="2"/>
  <c r="AB1676" i="2" s="1" a="1"/>
  <c r="AB1676" i="2" s="1"/>
  <c r="AA1677" i="2"/>
  <c r="AB1677" i="2" s="1" a="1"/>
  <c r="AB1677" i="2" s="1"/>
  <c r="AA1678" i="2"/>
  <c r="AB1678" i="2" s="1" a="1"/>
  <c r="AB1678" i="2" s="1"/>
  <c r="AA1679" i="2"/>
  <c r="AB1679" i="2" s="1" a="1"/>
  <c r="AB1679" i="2" s="1"/>
  <c r="AA1680" i="2"/>
  <c r="AB1680" i="2" s="1" a="1"/>
  <c r="AB1680" i="2" s="1"/>
  <c r="AA1681" i="2"/>
  <c r="AB1681" i="2" s="1" a="1"/>
  <c r="AB1681" i="2" s="1"/>
  <c r="AA1682" i="2"/>
  <c r="AB1682" i="2" s="1" a="1"/>
  <c r="AB1682" i="2" s="1"/>
  <c r="AA1683" i="2"/>
  <c r="AB1683" i="2" s="1" a="1"/>
  <c r="AB1683" i="2" s="1"/>
  <c r="AA1684" i="2"/>
  <c r="AB1684" i="2" s="1" a="1"/>
  <c r="AB1684" i="2" s="1"/>
  <c r="AA1685" i="2"/>
  <c r="AB1685" i="2" s="1" a="1"/>
  <c r="AB1685" i="2" s="1"/>
  <c r="AA1686" i="2"/>
  <c r="AB1686" i="2" s="1" a="1"/>
  <c r="AB1686" i="2" s="1"/>
  <c r="AA1687" i="2"/>
  <c r="AB1687" i="2" s="1" a="1"/>
  <c r="AB1687" i="2" s="1"/>
  <c r="AA1688" i="2"/>
  <c r="AB1688" i="2" s="1" a="1"/>
  <c r="AB1688" i="2" s="1"/>
  <c r="AA1689" i="2"/>
  <c r="AB1689" i="2" s="1" a="1"/>
  <c r="AB1689" i="2" s="1"/>
  <c r="AA1690" i="2"/>
  <c r="AB1690" i="2" s="1" a="1"/>
  <c r="AB1690" i="2" s="1"/>
  <c r="AA1691" i="2"/>
  <c r="AB1691" i="2" s="1" a="1"/>
  <c r="AB1691" i="2" s="1"/>
  <c r="AA1692" i="2"/>
  <c r="AB1692" i="2" s="1" a="1"/>
  <c r="AB1692" i="2" s="1"/>
  <c r="AA1693" i="2"/>
  <c r="AB1693" i="2" s="1" a="1"/>
  <c r="AB1693" i="2" s="1"/>
  <c r="AA1694" i="2"/>
  <c r="AB1694" i="2" s="1" a="1"/>
  <c r="AB1694" i="2" s="1"/>
  <c r="AA1695" i="2"/>
  <c r="AB1695" i="2" s="1" a="1"/>
  <c r="AB1695" i="2" s="1"/>
  <c r="AA1696" i="2"/>
  <c r="AB1696" i="2" s="1" a="1"/>
  <c r="AB1696" i="2" s="1"/>
  <c r="AA1697" i="2"/>
  <c r="AB1697" i="2" s="1" a="1"/>
  <c r="AB1697" i="2" s="1"/>
  <c r="AA1698" i="2"/>
  <c r="AB1698" i="2" s="1" a="1"/>
  <c r="AB1698" i="2" s="1"/>
  <c r="AA1699" i="2"/>
  <c r="AB1699" i="2" s="1" a="1"/>
  <c r="AB1699" i="2" s="1"/>
  <c r="AA1700" i="2"/>
  <c r="AB1700" i="2" s="1" a="1"/>
  <c r="AB1700" i="2" s="1"/>
  <c r="AA1701" i="2"/>
  <c r="AB1701" i="2" s="1" a="1"/>
  <c r="AB1701" i="2" s="1"/>
  <c r="AA1702" i="2"/>
  <c r="AB1702" i="2" s="1" a="1"/>
  <c r="AB1702" i="2" s="1"/>
  <c r="AA1703" i="2"/>
  <c r="AB1703" i="2" s="1" a="1"/>
  <c r="AB1703" i="2" s="1"/>
  <c r="AA1704" i="2"/>
  <c r="AB1704" i="2" s="1" a="1"/>
  <c r="AB1704" i="2" s="1"/>
  <c r="AA1705" i="2"/>
  <c r="AB1705" i="2" s="1" a="1"/>
  <c r="AB1705" i="2" s="1"/>
  <c r="AA1706" i="2"/>
  <c r="AB1706" i="2" s="1" a="1"/>
  <c r="AB1706" i="2" s="1"/>
  <c r="AA1707" i="2"/>
  <c r="AB1707" i="2" s="1" a="1"/>
  <c r="AB1707" i="2" s="1"/>
  <c r="AA1708" i="2"/>
  <c r="AB1708" i="2" s="1" a="1"/>
  <c r="AB1708" i="2" s="1"/>
  <c r="AA1709" i="2"/>
  <c r="AB1709" i="2" s="1" a="1"/>
  <c r="AB1709" i="2" s="1"/>
  <c r="AA1710" i="2"/>
  <c r="AB1710" i="2" s="1" a="1"/>
  <c r="AB1710" i="2" s="1"/>
  <c r="AA1711" i="2"/>
  <c r="AB1711" i="2" s="1" a="1"/>
  <c r="AB1711" i="2" s="1"/>
  <c r="AA1712" i="2"/>
  <c r="AB1712" i="2" s="1" a="1"/>
  <c r="AB1712" i="2" s="1"/>
  <c r="AA1713" i="2"/>
  <c r="AB1713" i="2" s="1" a="1"/>
  <c r="AB1713" i="2" s="1"/>
  <c r="AA1714" i="2"/>
  <c r="AB1714" i="2" s="1" a="1"/>
  <c r="AB1714" i="2" s="1"/>
  <c r="AA1715" i="2"/>
  <c r="AB1715" i="2" s="1" a="1"/>
  <c r="AB1715" i="2" s="1"/>
  <c r="AA1716" i="2"/>
  <c r="AB1716" i="2" s="1" a="1"/>
  <c r="AB1716" i="2" s="1"/>
  <c r="AA1717" i="2"/>
  <c r="AB1717" i="2" s="1" a="1"/>
  <c r="AB1717" i="2" s="1"/>
  <c r="AA1718" i="2"/>
  <c r="AB1718" i="2" s="1" a="1"/>
  <c r="AB1718" i="2" s="1"/>
  <c r="AA1719" i="2"/>
  <c r="AB1719" i="2" s="1" a="1"/>
  <c r="AB1719" i="2" s="1"/>
  <c r="AA1720" i="2"/>
  <c r="AB1720" i="2" s="1" a="1"/>
  <c r="AB1720" i="2" s="1"/>
  <c r="AA1721" i="2"/>
  <c r="AB1721" i="2" s="1" a="1"/>
  <c r="AB1721" i="2" s="1"/>
  <c r="AA1722" i="2"/>
  <c r="AB1722" i="2" s="1" a="1"/>
  <c r="AB1722" i="2" s="1"/>
  <c r="AA1723" i="2"/>
  <c r="AB1723" i="2" s="1" a="1"/>
  <c r="AB1723" i="2" s="1"/>
  <c r="AA1724" i="2"/>
  <c r="AB1724" i="2" s="1" a="1"/>
  <c r="AB1724" i="2" s="1"/>
  <c r="AA1725" i="2"/>
  <c r="AB1725" i="2" s="1" a="1"/>
  <c r="AB1725" i="2" s="1"/>
  <c r="AA1726" i="2"/>
  <c r="AB1726" i="2" s="1" a="1"/>
  <c r="AB1726" i="2" s="1"/>
  <c r="AA1727" i="2"/>
  <c r="AB1727" i="2" s="1" a="1"/>
  <c r="AB1727" i="2" s="1"/>
  <c r="AA1728" i="2"/>
  <c r="AB1728" i="2" s="1" a="1"/>
  <c r="AB1728" i="2" s="1"/>
  <c r="AA1729" i="2"/>
  <c r="AB1729" i="2" s="1" a="1"/>
  <c r="AB1729" i="2" s="1"/>
  <c r="AA1730" i="2"/>
  <c r="AB1730" i="2" s="1" a="1"/>
  <c r="AB1730" i="2" s="1"/>
  <c r="AA1731" i="2"/>
  <c r="AB1731" i="2" s="1" a="1"/>
  <c r="AB1731" i="2" s="1"/>
  <c r="AA1732" i="2"/>
  <c r="AB1732" i="2" s="1" a="1"/>
  <c r="AB1732" i="2" s="1"/>
  <c r="AA1733" i="2"/>
  <c r="AB1733" i="2" s="1" a="1"/>
  <c r="AB1733" i="2" s="1"/>
  <c r="AA1734" i="2"/>
  <c r="AB1734" i="2" s="1" a="1"/>
  <c r="AB1734" i="2" s="1"/>
  <c r="AA1735" i="2"/>
  <c r="AB1735" i="2" s="1" a="1"/>
  <c r="AB1735" i="2" s="1"/>
  <c r="AA1736" i="2"/>
  <c r="AB1736" i="2" s="1" a="1"/>
  <c r="AB1736" i="2" s="1"/>
  <c r="AA1737" i="2"/>
  <c r="AB1737" i="2" s="1" a="1"/>
  <c r="AB1737" i="2" s="1"/>
  <c r="AA1738" i="2"/>
  <c r="AB1738" i="2" s="1" a="1"/>
  <c r="AB1738" i="2" s="1"/>
  <c r="AA1739" i="2"/>
  <c r="AB1739" i="2" s="1" a="1"/>
  <c r="AB1739" i="2" s="1"/>
  <c r="AA1740" i="2"/>
  <c r="AB1740" i="2" s="1" a="1"/>
  <c r="AB1740" i="2" s="1"/>
  <c r="AA1741" i="2"/>
  <c r="AB1741" i="2" s="1" a="1"/>
  <c r="AB1741" i="2" s="1"/>
  <c r="AA1742" i="2"/>
  <c r="AB1742" i="2" s="1" a="1"/>
  <c r="AB1742" i="2" s="1"/>
  <c r="AA1743" i="2"/>
  <c r="AB1743" i="2" s="1" a="1"/>
  <c r="AB1743" i="2" s="1"/>
  <c r="AA1744" i="2"/>
  <c r="AB1744" i="2" s="1" a="1"/>
  <c r="AB1744" i="2" s="1"/>
  <c r="AA1745" i="2"/>
  <c r="AB1745" i="2" s="1" a="1"/>
  <c r="AB1745" i="2" s="1"/>
  <c r="AA1746" i="2"/>
  <c r="AB1746" i="2" s="1" a="1"/>
  <c r="AB1746" i="2" s="1"/>
  <c r="AA1747" i="2"/>
  <c r="AB1747" i="2" s="1" a="1"/>
  <c r="AB1747" i="2" s="1"/>
  <c r="AA1748" i="2"/>
  <c r="AB1748" i="2" s="1" a="1"/>
  <c r="AB1748" i="2" s="1"/>
  <c r="AA1749" i="2"/>
  <c r="AB1749" i="2" s="1" a="1"/>
  <c r="AB1749" i="2" s="1"/>
  <c r="AA1750" i="2"/>
  <c r="AB1750" i="2" s="1" a="1"/>
  <c r="AB1750" i="2" s="1"/>
  <c r="AA1751" i="2"/>
  <c r="AB1751" i="2" s="1" a="1"/>
  <c r="AB1751" i="2" s="1"/>
  <c r="AA1752" i="2"/>
  <c r="AB1752" i="2" s="1" a="1"/>
  <c r="AB1752" i="2" s="1"/>
  <c r="AA1753" i="2"/>
  <c r="AB1753" i="2" s="1" a="1"/>
  <c r="AB1753" i="2" s="1"/>
  <c r="AA1754" i="2"/>
  <c r="AB1754" i="2" s="1" a="1"/>
  <c r="AB1754" i="2" s="1"/>
  <c r="AA1755" i="2"/>
  <c r="AB1755" i="2" s="1" a="1"/>
  <c r="AB1755" i="2" s="1"/>
  <c r="AA1756" i="2"/>
  <c r="AB1756" i="2" s="1" a="1"/>
  <c r="AB1756" i="2" s="1"/>
  <c r="AA1757" i="2"/>
  <c r="AB1757" i="2" s="1" a="1"/>
  <c r="AB1757" i="2" s="1"/>
  <c r="AA1758" i="2"/>
  <c r="AB1758" i="2" s="1" a="1"/>
  <c r="AB1758" i="2" s="1"/>
  <c r="AA1759" i="2"/>
  <c r="AB1759" i="2" s="1" a="1"/>
  <c r="AB1759" i="2" s="1"/>
  <c r="AA1760" i="2"/>
  <c r="AB1760" i="2" s="1" a="1"/>
  <c r="AB1760" i="2" s="1"/>
  <c r="AA1761" i="2"/>
  <c r="AB1761" i="2" s="1" a="1"/>
  <c r="AB1761" i="2" s="1"/>
  <c r="AA1762" i="2"/>
  <c r="AB1762" i="2" s="1" a="1"/>
  <c r="AB1762" i="2" s="1"/>
  <c r="AA1763" i="2"/>
  <c r="AB1763" i="2" s="1" a="1"/>
  <c r="AB1763" i="2" s="1"/>
  <c r="AA1764" i="2"/>
  <c r="AB1764" i="2" s="1" a="1"/>
  <c r="AB1764" i="2" s="1"/>
  <c r="AA1765" i="2"/>
  <c r="AB1765" i="2" s="1" a="1"/>
  <c r="AB1765" i="2" s="1"/>
  <c r="AA1766" i="2"/>
  <c r="AB1766" i="2" s="1" a="1"/>
  <c r="AB1766" i="2" s="1"/>
  <c r="AA1767" i="2"/>
  <c r="AB1767" i="2" s="1" a="1"/>
  <c r="AB1767" i="2" s="1"/>
  <c r="AA1768" i="2"/>
  <c r="AB1768" i="2" s="1" a="1"/>
  <c r="AB1768" i="2" s="1"/>
  <c r="AA1769" i="2"/>
  <c r="AB1769" i="2" s="1" a="1"/>
  <c r="AB1769" i="2" s="1"/>
  <c r="AA1770" i="2"/>
  <c r="AB1770" i="2" s="1" a="1"/>
  <c r="AB1770" i="2" s="1"/>
  <c r="AA1771" i="2"/>
  <c r="AB1771" i="2" s="1" a="1"/>
  <c r="AB1771" i="2" s="1"/>
  <c r="AA1772" i="2"/>
  <c r="AB1772" i="2" s="1" a="1"/>
  <c r="AB1772" i="2" s="1"/>
  <c r="AA1773" i="2"/>
  <c r="AB1773" i="2" s="1" a="1"/>
  <c r="AB1773" i="2" s="1"/>
  <c r="AA1774" i="2"/>
  <c r="AB1774" i="2" s="1" a="1"/>
  <c r="AB1774" i="2" s="1"/>
  <c r="AA1775" i="2"/>
  <c r="AB1775" i="2" s="1" a="1"/>
  <c r="AB1775" i="2" s="1"/>
  <c r="AA1776" i="2"/>
  <c r="AB1776" i="2" s="1" a="1"/>
  <c r="AB1776" i="2" s="1"/>
  <c r="AA1777" i="2"/>
  <c r="AB1777" i="2" s="1" a="1"/>
  <c r="AB1777" i="2" s="1"/>
  <c r="AA1778" i="2"/>
  <c r="AB1778" i="2" s="1" a="1"/>
  <c r="AB1778" i="2" s="1"/>
  <c r="AA1779" i="2"/>
  <c r="AB1779" i="2" s="1" a="1"/>
  <c r="AB1779" i="2" s="1"/>
  <c r="AA1780" i="2"/>
  <c r="AB1780" i="2" s="1" a="1"/>
  <c r="AB1780" i="2" s="1"/>
  <c r="AA1781" i="2"/>
  <c r="AB1781" i="2" s="1" a="1"/>
  <c r="AB1781" i="2" s="1"/>
  <c r="AA1782" i="2"/>
  <c r="AB1782" i="2" s="1" a="1"/>
  <c r="AB1782" i="2" s="1"/>
  <c r="AA1783" i="2"/>
  <c r="AB1783" i="2" s="1" a="1"/>
  <c r="AB1783" i="2" s="1"/>
  <c r="AA1784" i="2"/>
  <c r="AB1784" i="2" s="1" a="1"/>
  <c r="AB1784" i="2" s="1"/>
  <c r="AA1785" i="2"/>
  <c r="AB1785" i="2" s="1" a="1"/>
  <c r="AB1785" i="2" s="1"/>
  <c r="AA1786" i="2"/>
  <c r="AB1786" i="2" s="1" a="1"/>
  <c r="AB1786" i="2" s="1"/>
  <c r="AA1787" i="2"/>
  <c r="AB1787" i="2" s="1" a="1"/>
  <c r="AB1787" i="2" s="1"/>
  <c r="AA1788" i="2"/>
  <c r="AB1788" i="2" s="1" a="1"/>
  <c r="AB1788" i="2" s="1"/>
  <c r="AA1789" i="2"/>
  <c r="AB1789" i="2" s="1" a="1"/>
  <c r="AB1789" i="2" s="1"/>
  <c r="AA1790" i="2"/>
  <c r="AB1790" i="2" s="1" a="1"/>
  <c r="AB1790" i="2" s="1"/>
  <c r="AA1791" i="2"/>
  <c r="AB1791" i="2" s="1" a="1"/>
  <c r="AB1791" i="2" s="1"/>
  <c r="AA1792" i="2"/>
  <c r="AB1792" i="2" s="1" a="1"/>
  <c r="AB1792" i="2" s="1"/>
  <c r="AA1793" i="2"/>
  <c r="AB1793" i="2" s="1" a="1"/>
  <c r="AB1793" i="2" s="1"/>
  <c r="AA1794" i="2"/>
  <c r="AB1794" i="2" s="1" a="1"/>
  <c r="AB1794" i="2" s="1"/>
  <c r="AA1795" i="2"/>
  <c r="AB1795" i="2" s="1" a="1"/>
  <c r="AB1795" i="2" s="1"/>
  <c r="AA1796" i="2"/>
  <c r="AB1796" i="2" s="1" a="1"/>
  <c r="AB1796" i="2" s="1"/>
  <c r="AA1797" i="2"/>
  <c r="AB1797" i="2" s="1" a="1"/>
  <c r="AB1797" i="2" s="1"/>
  <c r="AA1798" i="2"/>
  <c r="AB1798" i="2" s="1" a="1"/>
  <c r="AB1798" i="2" s="1"/>
  <c r="AA1799" i="2"/>
  <c r="AB1799" i="2" s="1" a="1"/>
  <c r="AB1799" i="2" s="1"/>
  <c r="AA1800" i="2"/>
  <c r="AB1800" i="2" s="1" a="1"/>
  <c r="AB1800" i="2" s="1"/>
  <c r="AA1801" i="2"/>
  <c r="AB1801" i="2" s="1" a="1"/>
  <c r="AB1801" i="2" s="1"/>
  <c r="AA1802" i="2"/>
  <c r="AB1802" i="2" s="1" a="1"/>
  <c r="AB1802" i="2" s="1"/>
  <c r="AA1803" i="2"/>
  <c r="AB1803" i="2" s="1" a="1"/>
  <c r="AB1803" i="2" s="1"/>
  <c r="AA1804" i="2"/>
  <c r="AB1804" i="2" s="1" a="1"/>
  <c r="AB1804" i="2" s="1"/>
  <c r="AA1805" i="2"/>
  <c r="AB1805" i="2" s="1" a="1"/>
  <c r="AB1805" i="2" s="1"/>
  <c r="AA1806" i="2"/>
  <c r="AB1806" i="2" s="1" a="1"/>
  <c r="AB1806" i="2" s="1"/>
  <c r="AA1807" i="2"/>
  <c r="AB1807" i="2" s="1" a="1"/>
  <c r="AB1807" i="2" s="1"/>
  <c r="AA1808" i="2"/>
  <c r="AB1808" i="2" s="1" a="1"/>
  <c r="AB1808" i="2" s="1"/>
  <c r="AA1809" i="2"/>
  <c r="AB1809" i="2" s="1" a="1"/>
  <c r="AB1809" i="2" s="1"/>
  <c r="AA1810" i="2"/>
  <c r="AB1810" i="2" s="1" a="1"/>
  <c r="AB1810" i="2" s="1"/>
  <c r="AA1811" i="2"/>
  <c r="AB1811" i="2" s="1" a="1"/>
  <c r="AB1811" i="2" s="1"/>
  <c r="AA1812" i="2"/>
  <c r="AB1812" i="2" s="1" a="1"/>
  <c r="AB1812" i="2" s="1"/>
  <c r="AA1813" i="2"/>
  <c r="AB1813" i="2" s="1" a="1"/>
  <c r="AB1813" i="2" s="1"/>
  <c r="AA1814" i="2"/>
  <c r="AB1814" i="2" s="1" a="1"/>
  <c r="AB1814" i="2" s="1"/>
  <c r="AA1815" i="2"/>
  <c r="AB1815" i="2" s="1" a="1"/>
  <c r="AB1815" i="2" s="1"/>
  <c r="AA1816" i="2"/>
  <c r="AB1816" i="2" s="1" a="1"/>
  <c r="AB1816" i="2" s="1"/>
  <c r="AA1817" i="2"/>
  <c r="AB1817" i="2" s="1" a="1"/>
  <c r="AB1817" i="2" s="1"/>
  <c r="AA1818" i="2"/>
  <c r="AB1818" i="2" s="1" a="1"/>
  <c r="AB1818" i="2" s="1"/>
  <c r="AA1819" i="2"/>
  <c r="AB1819" i="2" s="1" a="1"/>
  <c r="AB1819" i="2" s="1"/>
  <c r="AA1820" i="2"/>
  <c r="AB1820" i="2" s="1" a="1"/>
  <c r="AB1820" i="2" s="1"/>
  <c r="AA1821" i="2"/>
  <c r="AB1821" i="2" s="1" a="1"/>
  <c r="AB1821" i="2" s="1"/>
  <c r="AA1822" i="2"/>
  <c r="AB1822" i="2" s="1" a="1"/>
  <c r="AB1822" i="2" s="1"/>
  <c r="AA1823" i="2"/>
  <c r="AB1823" i="2" s="1" a="1"/>
  <c r="AB1823" i="2" s="1"/>
  <c r="AA1824" i="2"/>
  <c r="AB1824" i="2" s="1" a="1"/>
  <c r="AB1824" i="2" s="1"/>
  <c r="AA1825" i="2"/>
  <c r="AB1825" i="2" s="1" a="1"/>
  <c r="AB1825" i="2" s="1"/>
  <c r="AA1826" i="2"/>
  <c r="AB1826" i="2" s="1" a="1"/>
  <c r="AB1826" i="2" s="1"/>
  <c r="AA1827" i="2"/>
  <c r="AB1827" i="2" s="1" a="1"/>
  <c r="AB1827" i="2" s="1"/>
  <c r="AA1828" i="2"/>
  <c r="AB1828" i="2" s="1" a="1"/>
  <c r="AB1828" i="2" s="1"/>
  <c r="AA1829" i="2"/>
  <c r="AB1829" i="2" s="1" a="1"/>
  <c r="AB1829" i="2" s="1"/>
  <c r="AA1830" i="2"/>
  <c r="AB1830" i="2" s="1" a="1"/>
  <c r="AB1830" i="2" s="1"/>
  <c r="AA1831" i="2"/>
  <c r="AB1831" i="2" s="1" a="1"/>
  <c r="AB1831" i="2" s="1"/>
  <c r="AA1832" i="2"/>
  <c r="AB1832" i="2" s="1" a="1"/>
  <c r="AB1832" i="2" s="1"/>
  <c r="AA1833" i="2"/>
  <c r="AB1833" i="2" s="1" a="1"/>
  <c r="AB1833" i="2" s="1"/>
  <c r="AA1834" i="2"/>
  <c r="AB1834" i="2" s="1" a="1"/>
  <c r="AB1834" i="2" s="1"/>
  <c r="AA1835" i="2"/>
  <c r="AB1835" i="2" s="1" a="1"/>
  <c r="AB1835" i="2" s="1"/>
  <c r="AA1836" i="2"/>
  <c r="AB1836" i="2" s="1" a="1"/>
  <c r="AB1836" i="2" s="1"/>
  <c r="AA1837" i="2"/>
  <c r="AB1837" i="2" s="1" a="1"/>
  <c r="AB1837" i="2" s="1"/>
  <c r="AA1838" i="2"/>
  <c r="AB1838" i="2" s="1" a="1"/>
  <c r="AB1838" i="2" s="1"/>
  <c r="AA1839" i="2"/>
  <c r="AB1839" i="2" s="1" a="1"/>
  <c r="AB1839" i="2" s="1"/>
  <c r="AA1840" i="2"/>
  <c r="AB1840" i="2" s="1" a="1"/>
  <c r="AB1840" i="2" s="1"/>
  <c r="AA1841" i="2"/>
  <c r="AB1841" i="2" s="1" a="1"/>
  <c r="AB1841" i="2" s="1"/>
  <c r="AA1842" i="2"/>
  <c r="AB1842" i="2" s="1" a="1"/>
  <c r="AB1842" i="2" s="1"/>
  <c r="AA1843" i="2"/>
  <c r="AB1843" i="2" s="1" a="1"/>
  <c r="AB1843" i="2" s="1"/>
  <c r="AA1844" i="2"/>
  <c r="AB1844" i="2" s="1" a="1"/>
  <c r="AB1844" i="2" s="1"/>
  <c r="AA1845" i="2"/>
  <c r="AB1845" i="2" s="1" a="1"/>
  <c r="AB1845" i="2" s="1"/>
  <c r="AA1846" i="2"/>
  <c r="AB1846" i="2" s="1" a="1"/>
  <c r="AB1846" i="2" s="1"/>
  <c r="AA1847" i="2"/>
  <c r="AB1847" i="2" s="1" a="1"/>
  <c r="AB1847" i="2" s="1"/>
  <c r="AA1848" i="2"/>
  <c r="AB1848" i="2" s="1" a="1"/>
  <c r="AB1848" i="2" s="1"/>
  <c r="AA1849" i="2"/>
  <c r="AB1849" i="2" s="1" a="1"/>
  <c r="AB1849" i="2" s="1"/>
  <c r="AA1850" i="2"/>
  <c r="AB1850" i="2" s="1" a="1"/>
  <c r="AB1850" i="2" s="1"/>
  <c r="AA1851" i="2"/>
  <c r="AB1851" i="2" s="1" a="1"/>
  <c r="AB1851" i="2" s="1"/>
  <c r="AA1852" i="2"/>
  <c r="AB1852" i="2" s="1" a="1"/>
  <c r="AB1852" i="2" s="1"/>
  <c r="AA1853" i="2"/>
  <c r="AB1853" i="2" s="1" a="1"/>
  <c r="AB1853" i="2" s="1"/>
  <c r="AA1854" i="2"/>
  <c r="AB1854" i="2" s="1" a="1"/>
  <c r="AB1854" i="2" s="1"/>
  <c r="AA1855" i="2"/>
  <c r="AB1855" i="2" s="1" a="1"/>
  <c r="AB1855" i="2" s="1"/>
  <c r="AA1856" i="2"/>
  <c r="AB1856" i="2" s="1" a="1"/>
  <c r="AB1856" i="2" s="1"/>
  <c r="AA1857" i="2"/>
  <c r="AB1857" i="2" s="1" a="1"/>
  <c r="AB1857" i="2" s="1"/>
  <c r="AA1858" i="2"/>
  <c r="AB1858" i="2" s="1" a="1"/>
  <c r="AB1858" i="2" s="1"/>
  <c r="AA1859" i="2"/>
  <c r="AB1859" i="2" s="1" a="1"/>
  <c r="AB1859" i="2" s="1"/>
  <c r="AA1860" i="2"/>
  <c r="AB1860" i="2" s="1" a="1"/>
  <c r="AB1860" i="2" s="1"/>
  <c r="AA1861" i="2"/>
  <c r="AB1861" i="2" s="1" a="1"/>
  <c r="AB1861" i="2" s="1"/>
  <c r="AA1862" i="2"/>
  <c r="AB1862" i="2" s="1" a="1"/>
  <c r="AB1862" i="2" s="1"/>
  <c r="AA1863" i="2"/>
  <c r="AB1863" i="2" s="1" a="1"/>
  <c r="AB1863" i="2" s="1"/>
  <c r="AA1864" i="2"/>
  <c r="AB1864" i="2" s="1" a="1"/>
  <c r="AB1864" i="2" s="1"/>
  <c r="AA1865" i="2"/>
  <c r="AB1865" i="2" s="1" a="1"/>
  <c r="AB1865" i="2" s="1"/>
  <c r="AA1866" i="2"/>
  <c r="AB1866" i="2" s="1" a="1"/>
  <c r="AB1866" i="2" s="1"/>
  <c r="AA1867" i="2"/>
  <c r="AB1867" i="2" s="1" a="1"/>
  <c r="AB1867" i="2" s="1"/>
  <c r="AA1868" i="2"/>
  <c r="AB1868" i="2" s="1" a="1"/>
  <c r="AB1868" i="2" s="1"/>
  <c r="AA1869" i="2"/>
  <c r="AB1869" i="2" s="1" a="1"/>
  <c r="AB1869" i="2" s="1"/>
  <c r="AA1870" i="2"/>
  <c r="AB1870" i="2" s="1" a="1"/>
  <c r="AB1870" i="2" s="1"/>
  <c r="AA1871" i="2"/>
  <c r="AB1871" i="2" s="1" a="1"/>
  <c r="AB1871" i="2" s="1"/>
  <c r="AA1872" i="2"/>
  <c r="AB1872" i="2" s="1" a="1"/>
  <c r="AB1872" i="2" s="1"/>
  <c r="AA1873" i="2"/>
  <c r="AB1873" i="2" s="1" a="1"/>
  <c r="AB1873" i="2" s="1"/>
  <c r="AA1874" i="2"/>
  <c r="AB1874" i="2" s="1" a="1"/>
  <c r="AB1874" i="2" s="1"/>
  <c r="AA1875" i="2"/>
  <c r="AB1875" i="2" s="1" a="1"/>
  <c r="AB1875" i="2" s="1"/>
  <c r="AA1876" i="2"/>
  <c r="AB1876" i="2" s="1" a="1"/>
  <c r="AB1876" i="2" s="1"/>
  <c r="AA1877" i="2"/>
  <c r="AB1877" i="2" s="1" a="1"/>
  <c r="AB1877" i="2" s="1"/>
  <c r="AA1878" i="2"/>
  <c r="AB1878" i="2" s="1" a="1"/>
  <c r="AB1878" i="2" s="1"/>
  <c r="AA1879" i="2"/>
  <c r="AB1879" i="2" s="1" a="1"/>
  <c r="AB1879" i="2" s="1"/>
  <c r="AA1880" i="2"/>
  <c r="AB1880" i="2" s="1" a="1"/>
  <c r="AB1880" i="2" s="1"/>
  <c r="AA1881" i="2"/>
  <c r="AB1881" i="2" s="1" a="1"/>
  <c r="AB1881" i="2" s="1"/>
  <c r="AA1882" i="2"/>
  <c r="AB1882" i="2" s="1" a="1"/>
  <c r="AB1882" i="2" s="1"/>
  <c r="AA1883" i="2"/>
  <c r="AB1883" i="2" s="1" a="1"/>
  <c r="AB1883" i="2" s="1"/>
  <c r="AA1884" i="2"/>
  <c r="AB1884" i="2" s="1" a="1"/>
  <c r="AB1884" i="2" s="1"/>
  <c r="AA1885" i="2"/>
  <c r="AB1885" i="2" s="1" a="1"/>
  <c r="AB1885" i="2" s="1"/>
  <c r="AA1886" i="2"/>
  <c r="AB1886" i="2" s="1" a="1"/>
  <c r="AB1886" i="2" s="1"/>
  <c r="AA1887" i="2"/>
  <c r="AB1887" i="2" s="1" a="1"/>
  <c r="AB1887" i="2" s="1"/>
  <c r="AA1888" i="2"/>
  <c r="AB1888" i="2" s="1" a="1"/>
  <c r="AB1888" i="2" s="1"/>
  <c r="AA1889" i="2"/>
  <c r="AB1889" i="2" s="1" a="1"/>
  <c r="AB1889" i="2" s="1"/>
  <c r="AA1890" i="2"/>
  <c r="AB1890" i="2" s="1" a="1"/>
  <c r="AB1890" i="2" s="1"/>
  <c r="AA1891" i="2"/>
  <c r="AB1891" i="2" s="1" a="1"/>
  <c r="AB1891" i="2" s="1"/>
  <c r="AA1892" i="2"/>
  <c r="AB1892" i="2" s="1" a="1"/>
  <c r="AB1892" i="2" s="1"/>
  <c r="AA1893" i="2"/>
  <c r="AB1893" i="2" s="1" a="1"/>
  <c r="AB1893" i="2" s="1"/>
  <c r="AA1894" i="2"/>
  <c r="AB1894" i="2" s="1" a="1"/>
  <c r="AB1894" i="2" s="1"/>
  <c r="AA1895" i="2"/>
  <c r="AB1895" i="2" s="1" a="1"/>
  <c r="AB1895" i="2" s="1"/>
  <c r="AA1896" i="2"/>
  <c r="AB1896" i="2" s="1" a="1"/>
  <c r="AB1896" i="2" s="1"/>
  <c r="AA1897" i="2"/>
  <c r="AB1897" i="2" s="1" a="1"/>
  <c r="AB1897" i="2" s="1"/>
  <c r="AA1898" i="2"/>
  <c r="AB1898" i="2" s="1" a="1"/>
  <c r="AB1898" i="2" s="1"/>
  <c r="AA1899" i="2"/>
  <c r="AB1899" i="2" s="1" a="1"/>
  <c r="AB1899" i="2" s="1"/>
  <c r="AA1900" i="2"/>
  <c r="AB1900" i="2" s="1" a="1"/>
  <c r="AB1900" i="2" s="1"/>
  <c r="AA1901" i="2"/>
  <c r="AB1901" i="2" s="1" a="1"/>
  <c r="AB1901" i="2" s="1"/>
  <c r="AA1902" i="2"/>
  <c r="AB1902" i="2" s="1" a="1"/>
  <c r="AB1902" i="2" s="1"/>
  <c r="AA1903" i="2"/>
  <c r="AB1903" i="2" s="1" a="1"/>
  <c r="AB1903" i="2" s="1"/>
  <c r="AA1904" i="2"/>
  <c r="AB1904" i="2" s="1" a="1"/>
  <c r="AB1904" i="2" s="1"/>
  <c r="AA1905" i="2"/>
  <c r="AB1905" i="2" s="1" a="1"/>
  <c r="AB1905" i="2" s="1"/>
  <c r="AA1906" i="2"/>
  <c r="AB1906" i="2" s="1" a="1"/>
  <c r="AB1906" i="2" s="1"/>
  <c r="AA1907" i="2"/>
  <c r="AB1907" i="2" s="1" a="1"/>
  <c r="AB1907" i="2" s="1"/>
  <c r="AA1908" i="2"/>
  <c r="AB1908" i="2" s="1" a="1"/>
  <c r="AB1908" i="2" s="1"/>
  <c r="AA1909" i="2"/>
  <c r="AB1909" i="2" s="1" a="1"/>
  <c r="AB1909" i="2" s="1"/>
  <c r="AA1910" i="2"/>
  <c r="AB1910" i="2" s="1" a="1"/>
  <c r="AB1910" i="2" s="1"/>
  <c r="AA1911" i="2"/>
  <c r="AB1911" i="2" s="1" a="1"/>
  <c r="AB1911" i="2" s="1"/>
  <c r="AA1912" i="2"/>
  <c r="AB1912" i="2" s="1" a="1"/>
  <c r="AB1912" i="2" s="1"/>
  <c r="AA1913" i="2"/>
  <c r="AB1913" i="2" s="1" a="1"/>
  <c r="AB1913" i="2" s="1"/>
  <c r="AA1914" i="2"/>
  <c r="AB1914" i="2" s="1" a="1"/>
  <c r="AB1914" i="2" s="1"/>
  <c r="AA1915" i="2"/>
  <c r="AB1915" i="2" s="1" a="1"/>
  <c r="AB1915" i="2" s="1"/>
  <c r="AA1916" i="2"/>
  <c r="AB1916" i="2" s="1" a="1"/>
  <c r="AB1916" i="2" s="1"/>
  <c r="AA1917" i="2"/>
  <c r="AB1917" i="2" s="1" a="1"/>
  <c r="AB1917" i="2" s="1"/>
  <c r="AA1918" i="2"/>
  <c r="AB1918" i="2" s="1" a="1"/>
  <c r="AB1918" i="2" s="1"/>
  <c r="AA1919" i="2"/>
  <c r="AB1919" i="2" s="1" a="1"/>
  <c r="AB1919" i="2" s="1"/>
  <c r="AA1920" i="2"/>
  <c r="AB1920" i="2" s="1" a="1"/>
  <c r="AB1920" i="2" s="1"/>
  <c r="AA1921" i="2"/>
  <c r="AB1921" i="2" s="1" a="1"/>
  <c r="AB1921" i="2" s="1"/>
  <c r="AA1922" i="2"/>
  <c r="AB1922" i="2" s="1" a="1"/>
  <c r="AB1922" i="2" s="1"/>
  <c r="AA1923" i="2"/>
  <c r="AB1923" i="2" s="1" a="1"/>
  <c r="AB1923" i="2" s="1"/>
  <c r="AA1924" i="2"/>
  <c r="AB1924" i="2" s="1" a="1"/>
  <c r="AB1924" i="2" s="1"/>
  <c r="AA1925" i="2"/>
  <c r="AB1925" i="2" s="1" a="1"/>
  <c r="AB1925" i="2" s="1"/>
  <c r="AA1926" i="2"/>
  <c r="AB1926" i="2" s="1" a="1"/>
  <c r="AB1926" i="2" s="1"/>
  <c r="AA1927" i="2"/>
  <c r="AB1927" i="2" s="1" a="1"/>
  <c r="AB1927" i="2" s="1"/>
  <c r="AA1928" i="2"/>
  <c r="AB1928" i="2" s="1" a="1"/>
  <c r="AB1928" i="2" s="1"/>
  <c r="AA1929" i="2"/>
  <c r="AB1929" i="2" s="1" a="1"/>
  <c r="AB1929" i="2" s="1"/>
  <c r="AA1930" i="2"/>
  <c r="AB1930" i="2" s="1" a="1"/>
  <c r="AB1930" i="2" s="1"/>
  <c r="AA1931" i="2"/>
  <c r="AB1931" i="2" s="1" a="1"/>
  <c r="AB1931" i="2" s="1"/>
  <c r="AA1932" i="2"/>
  <c r="AB1932" i="2" s="1" a="1"/>
  <c r="AB1932" i="2" s="1"/>
  <c r="AA1933" i="2"/>
  <c r="AB1933" i="2" s="1" a="1"/>
  <c r="AB1933" i="2" s="1"/>
  <c r="AA1934" i="2"/>
  <c r="AB1934" i="2" s="1" a="1"/>
  <c r="AB1934" i="2" s="1"/>
  <c r="AA1935" i="2"/>
  <c r="AB1935" i="2" s="1" a="1"/>
  <c r="AB1935" i="2" s="1"/>
  <c r="AA1936" i="2"/>
  <c r="AB1936" i="2" s="1" a="1"/>
  <c r="AB1936" i="2" s="1"/>
  <c r="AA1937" i="2"/>
  <c r="AB1937" i="2" s="1" a="1"/>
  <c r="AB1937" i="2" s="1"/>
  <c r="AA1938" i="2"/>
  <c r="AB1938" i="2" s="1" a="1"/>
  <c r="AB1938" i="2" s="1"/>
  <c r="AA1939" i="2"/>
  <c r="AB1939" i="2" s="1" a="1"/>
  <c r="AB1939" i="2" s="1"/>
  <c r="AA1940" i="2"/>
  <c r="AB1940" i="2" s="1" a="1"/>
  <c r="AB1940" i="2" s="1"/>
  <c r="AA1941" i="2"/>
  <c r="AB1941" i="2" s="1" a="1"/>
  <c r="AB1941" i="2" s="1"/>
  <c r="AA1942" i="2"/>
  <c r="AB1942" i="2" s="1" a="1"/>
  <c r="AB1942" i="2" s="1"/>
  <c r="AA1943" i="2"/>
  <c r="AB1943" i="2" s="1" a="1"/>
  <c r="AB1943" i="2" s="1"/>
  <c r="AA1944" i="2"/>
  <c r="AB1944" i="2" s="1" a="1"/>
  <c r="AB1944" i="2" s="1"/>
  <c r="AA1945" i="2"/>
  <c r="AB1945" i="2" s="1" a="1"/>
  <c r="AB1945" i="2" s="1"/>
  <c r="AA1946" i="2"/>
  <c r="AB1946" i="2" s="1" a="1"/>
  <c r="AB1946" i="2" s="1"/>
  <c r="AA1947" i="2"/>
  <c r="AB1947" i="2" s="1" a="1"/>
  <c r="AB1947" i="2" s="1"/>
  <c r="AA1948" i="2"/>
  <c r="AB1948" i="2" s="1" a="1"/>
  <c r="AB1948" i="2" s="1"/>
  <c r="AA1949" i="2"/>
  <c r="AB1949" i="2" s="1" a="1"/>
  <c r="AB1949" i="2" s="1"/>
  <c r="AA1950" i="2"/>
  <c r="AB1950" i="2" s="1" a="1"/>
  <c r="AB1950" i="2" s="1"/>
  <c r="AA1951" i="2"/>
  <c r="AB1951" i="2" s="1" a="1"/>
  <c r="AB1951" i="2" s="1"/>
  <c r="AA1952" i="2"/>
  <c r="AB1952" i="2" s="1" a="1"/>
  <c r="AB1952" i="2" s="1"/>
  <c r="AA1953" i="2"/>
  <c r="AB1953" i="2" s="1" a="1"/>
  <c r="AB1953" i="2" s="1"/>
  <c r="AA1954" i="2"/>
  <c r="AB1954" i="2" s="1" a="1"/>
  <c r="AB1954" i="2" s="1"/>
  <c r="AA1955" i="2"/>
  <c r="AB1955" i="2" s="1" a="1"/>
  <c r="AB1955" i="2" s="1"/>
  <c r="AA1956" i="2"/>
  <c r="AB1956" i="2" s="1" a="1"/>
  <c r="AB1956" i="2" s="1"/>
  <c r="AA1957" i="2"/>
  <c r="AB1957" i="2" s="1" a="1"/>
  <c r="AB1957" i="2" s="1"/>
  <c r="AA1958" i="2"/>
  <c r="AB1958" i="2" s="1" a="1"/>
  <c r="AB1958" i="2" s="1"/>
  <c r="AA1959" i="2"/>
  <c r="AB1959" i="2" s="1" a="1"/>
  <c r="AB1959" i="2" s="1"/>
  <c r="AA1960" i="2"/>
  <c r="AB1960" i="2" s="1" a="1"/>
  <c r="AB1960" i="2" s="1"/>
  <c r="AA1961" i="2"/>
  <c r="AB1961" i="2" s="1" a="1"/>
  <c r="AB1961" i="2" s="1"/>
  <c r="AA1962" i="2"/>
  <c r="AB1962" i="2" s="1" a="1"/>
  <c r="AB1962" i="2" s="1"/>
  <c r="AA1963" i="2"/>
  <c r="AB1963" i="2" s="1" a="1"/>
  <c r="AB1963" i="2" s="1"/>
  <c r="AA1964" i="2"/>
  <c r="AB1964" i="2" s="1" a="1"/>
  <c r="AB1964" i="2" s="1"/>
  <c r="AA1965" i="2"/>
  <c r="AB1965" i="2" s="1" a="1"/>
  <c r="AB1965" i="2" s="1"/>
  <c r="AA1966" i="2"/>
  <c r="AB1966" i="2" s="1" a="1"/>
  <c r="AB1966" i="2" s="1"/>
  <c r="AA1967" i="2"/>
  <c r="AB1967" i="2" s="1" a="1"/>
  <c r="AB1967" i="2" s="1"/>
  <c r="AA1968" i="2"/>
  <c r="AB1968" i="2" s="1" a="1"/>
  <c r="AB1968" i="2" s="1"/>
  <c r="AA1969" i="2"/>
  <c r="AB1969" i="2" s="1" a="1"/>
  <c r="AB1969" i="2" s="1"/>
  <c r="AA1970" i="2"/>
  <c r="AB1970" i="2" s="1" a="1"/>
  <c r="AB1970" i="2" s="1"/>
  <c r="AA1971" i="2"/>
  <c r="AB1971" i="2" s="1" a="1"/>
  <c r="AB1971" i="2" s="1"/>
  <c r="AA1972" i="2"/>
  <c r="AB1972" i="2" s="1" a="1"/>
  <c r="AB1972" i="2" s="1"/>
  <c r="AA1973" i="2"/>
  <c r="AB1973" i="2" s="1" a="1"/>
  <c r="AB1973" i="2" s="1"/>
  <c r="AA1974" i="2"/>
  <c r="AB1974" i="2" s="1" a="1"/>
  <c r="AB1974" i="2" s="1"/>
  <c r="AA1975" i="2"/>
  <c r="AB1975" i="2" s="1" a="1"/>
  <c r="AB1975" i="2" s="1"/>
  <c r="AA1976" i="2"/>
  <c r="AB1976" i="2" s="1" a="1"/>
  <c r="AB1976" i="2" s="1"/>
  <c r="AA1977" i="2"/>
  <c r="AB1977" i="2" s="1" a="1"/>
  <c r="AB1977" i="2" s="1"/>
  <c r="AA1978" i="2"/>
  <c r="AB1978" i="2" s="1" a="1"/>
  <c r="AB1978" i="2" s="1"/>
  <c r="AA1979" i="2"/>
  <c r="AB1979" i="2" s="1" a="1"/>
  <c r="AB1979" i="2" s="1"/>
  <c r="AA1980" i="2"/>
  <c r="AB1980" i="2" s="1" a="1"/>
  <c r="AB1980" i="2" s="1"/>
  <c r="AA1981" i="2"/>
  <c r="AB1981" i="2" s="1" a="1"/>
  <c r="AB1981" i="2" s="1"/>
  <c r="AA1982" i="2"/>
  <c r="AB1982" i="2" s="1" a="1"/>
  <c r="AB1982" i="2" s="1"/>
  <c r="AA1983" i="2"/>
  <c r="AB1983" i="2" s="1" a="1"/>
  <c r="AB1983" i="2" s="1"/>
  <c r="AA1984" i="2"/>
  <c r="AB1984" i="2" s="1" a="1"/>
  <c r="AB1984" i="2" s="1"/>
  <c r="AA1985" i="2"/>
  <c r="AB1985" i="2" s="1" a="1"/>
  <c r="AB1985" i="2" s="1"/>
  <c r="AA1986" i="2"/>
  <c r="AB1986" i="2" s="1" a="1"/>
  <c r="AB1986" i="2" s="1"/>
  <c r="AA1987" i="2"/>
  <c r="AB1987" i="2" s="1" a="1"/>
  <c r="AB1987" i="2" s="1"/>
  <c r="AA1988" i="2"/>
  <c r="AB1988" i="2" s="1" a="1"/>
  <c r="AB1988" i="2" s="1"/>
  <c r="AA1989" i="2"/>
  <c r="AB1989" i="2" s="1" a="1"/>
  <c r="AB1989" i="2" s="1"/>
  <c r="AA1990" i="2"/>
  <c r="AB1990" i="2" s="1" a="1"/>
  <c r="AB1990" i="2" s="1"/>
  <c r="AA1991" i="2"/>
  <c r="AB1991" i="2" s="1" a="1"/>
  <c r="AB1991" i="2" s="1"/>
  <c r="AA1992" i="2"/>
  <c r="AB1992" i="2" s="1" a="1"/>
  <c r="AB1992" i="2" s="1"/>
  <c r="AA1993" i="2"/>
  <c r="AB1993" i="2" s="1" a="1"/>
  <c r="AB1993" i="2" s="1"/>
  <c r="AA1994" i="2"/>
  <c r="AB1994" i="2" s="1" a="1"/>
  <c r="AB1994" i="2" s="1"/>
  <c r="AA1995" i="2"/>
  <c r="AB1995" i="2" s="1" a="1"/>
  <c r="AB1995" i="2" s="1"/>
  <c r="AA1996" i="2"/>
  <c r="AB1996" i="2" s="1" a="1"/>
  <c r="AB1996" i="2" s="1"/>
  <c r="AA1997" i="2"/>
  <c r="AB1997" i="2" s="1" a="1"/>
  <c r="AB1997" i="2" s="1"/>
  <c r="AA1998" i="2"/>
  <c r="AB1998" i="2" s="1" a="1"/>
  <c r="AB1998" i="2" s="1"/>
  <c r="AA1999" i="2"/>
  <c r="AB1999" i="2" s="1" a="1"/>
  <c r="AB1999" i="2" s="1"/>
  <c r="AA2000" i="2"/>
  <c r="AB2000" i="2" s="1" a="1"/>
  <c r="AB2000" i="2" s="1"/>
  <c r="AA2001" i="2"/>
  <c r="AB2001" i="2" s="1" a="1"/>
  <c r="AB2001" i="2" s="1"/>
  <c r="AA2002" i="2"/>
  <c r="AB2002" i="2" s="1" a="1"/>
  <c r="AB2002" i="2" s="1"/>
  <c r="AA2003" i="2"/>
  <c r="AB2003" i="2" s="1" a="1"/>
  <c r="AB2003" i="2" s="1"/>
  <c r="AA2004" i="2"/>
  <c r="AB2004" i="2" s="1" a="1"/>
  <c r="AB2004" i="2" s="1"/>
  <c r="AA2005" i="2"/>
  <c r="AB2005" i="2" s="1" a="1"/>
  <c r="AB2005" i="2" s="1"/>
  <c r="AA2006" i="2"/>
  <c r="AB2006" i="2" s="1" a="1"/>
  <c r="AB2006" i="2" s="1"/>
  <c r="AA2007" i="2"/>
  <c r="AB2007" i="2" s="1" a="1"/>
  <c r="AB2007" i="2" s="1"/>
  <c r="AA2008" i="2"/>
  <c r="AB2008" i="2" s="1" a="1"/>
  <c r="AB2008" i="2" s="1"/>
  <c r="AA2009" i="2"/>
  <c r="AB2009" i="2" s="1" a="1"/>
  <c r="AB2009" i="2" s="1"/>
  <c r="AA2010" i="2"/>
  <c r="AB2010" i="2" s="1" a="1"/>
  <c r="AB2010" i="2" s="1"/>
  <c r="AA2011" i="2"/>
  <c r="AB2011" i="2" s="1" a="1"/>
  <c r="AB2011" i="2" s="1"/>
  <c r="AA2012" i="2"/>
  <c r="AB2012" i="2" s="1" a="1"/>
  <c r="AB2012" i="2" s="1"/>
  <c r="AA2013" i="2"/>
  <c r="AB2013" i="2" s="1" a="1"/>
  <c r="AB2013" i="2" s="1"/>
  <c r="AA2014" i="2"/>
  <c r="AB2014" i="2" s="1" a="1"/>
  <c r="AB2014" i="2" s="1"/>
  <c r="AA2015" i="2"/>
  <c r="AB2015" i="2" s="1" a="1"/>
  <c r="AB2015" i="2" s="1"/>
  <c r="AA2016" i="2"/>
  <c r="AB2016" i="2" s="1" a="1"/>
  <c r="AB2016" i="2" s="1"/>
  <c r="AA2017" i="2"/>
  <c r="AB2017" i="2" s="1" a="1"/>
  <c r="AB2017" i="2" s="1"/>
  <c r="AA2018" i="2"/>
  <c r="AB2018" i="2" s="1" a="1"/>
  <c r="AB2018" i="2" s="1"/>
  <c r="AA2019" i="2"/>
  <c r="AB2019" i="2" s="1" a="1"/>
  <c r="AB2019" i="2" s="1"/>
  <c r="AA2020" i="2"/>
  <c r="AB2020" i="2" s="1" a="1"/>
  <c r="AB2020" i="2" s="1"/>
  <c r="AA2021" i="2"/>
  <c r="AB2021" i="2" s="1" a="1"/>
  <c r="AB2021" i="2" s="1"/>
  <c r="AA2022" i="2"/>
  <c r="AB2022" i="2" s="1" a="1"/>
  <c r="AB2022" i="2" s="1"/>
  <c r="AA2023" i="2"/>
  <c r="AB2023" i="2" s="1" a="1"/>
  <c r="AB2023" i="2" s="1"/>
  <c r="AA2024" i="2"/>
  <c r="AB2024" i="2" s="1" a="1"/>
  <c r="AB2024" i="2" s="1"/>
  <c r="AA2025" i="2"/>
  <c r="AB2025" i="2" s="1" a="1"/>
  <c r="AB2025" i="2" s="1"/>
  <c r="AA2026" i="2"/>
  <c r="AB2026" i="2" s="1" a="1"/>
  <c r="AB2026" i="2" s="1"/>
  <c r="AA2027" i="2"/>
  <c r="AB2027" i="2" s="1" a="1"/>
  <c r="AB2027" i="2" s="1"/>
  <c r="AA2028" i="2"/>
  <c r="AB2028" i="2" s="1" a="1"/>
  <c r="AB2028" i="2" s="1"/>
  <c r="AA2029" i="2"/>
  <c r="AB2029" i="2" s="1" a="1"/>
  <c r="AB2029" i="2" s="1"/>
  <c r="AA2030" i="2"/>
  <c r="AB2030" i="2" s="1" a="1"/>
  <c r="AB2030" i="2" s="1"/>
  <c r="AA2031" i="2"/>
  <c r="AB2031" i="2" s="1" a="1"/>
  <c r="AB2031" i="2" s="1"/>
  <c r="AA2032" i="2"/>
  <c r="AB2032" i="2" s="1" a="1"/>
  <c r="AB2032" i="2" s="1"/>
  <c r="AA2033" i="2"/>
  <c r="AB2033" i="2" s="1" a="1"/>
  <c r="AB2033" i="2" s="1"/>
  <c r="AA2034" i="2"/>
  <c r="AB2034" i="2" s="1" a="1"/>
  <c r="AB2034" i="2" s="1"/>
  <c r="AA2035" i="2"/>
  <c r="AB2035" i="2" s="1" a="1"/>
  <c r="AB2035" i="2" s="1"/>
  <c r="AA2036" i="2"/>
  <c r="AB2036" i="2" s="1" a="1"/>
  <c r="AB2036" i="2" s="1"/>
  <c r="AA2037" i="2"/>
  <c r="AB2037" i="2" s="1" a="1"/>
  <c r="AB2037" i="2" s="1"/>
  <c r="AA2038" i="2"/>
  <c r="AB2038" i="2" s="1" a="1"/>
  <c r="AB2038" i="2" s="1"/>
  <c r="AA2039" i="2"/>
  <c r="AB2039" i="2" s="1" a="1"/>
  <c r="AB2039" i="2" s="1"/>
  <c r="AA2040" i="2"/>
  <c r="AB2040" i="2" s="1" a="1"/>
  <c r="AB2040" i="2" s="1"/>
  <c r="AA2041" i="2"/>
  <c r="AB2041" i="2" s="1" a="1"/>
  <c r="AB2041" i="2" s="1"/>
  <c r="AA2042" i="2"/>
  <c r="AB2042" i="2" s="1" a="1"/>
  <c r="AB2042" i="2" s="1"/>
  <c r="AA2043" i="2"/>
  <c r="AB2043" i="2" s="1" a="1"/>
  <c r="AB2043" i="2" s="1"/>
  <c r="AA2044" i="2"/>
  <c r="AB2044" i="2" s="1" a="1"/>
  <c r="AB2044" i="2" s="1"/>
  <c r="AA2045" i="2"/>
  <c r="AB2045" i="2" s="1" a="1"/>
  <c r="AB2045" i="2" s="1"/>
  <c r="AA2046" i="2"/>
  <c r="AB2046" i="2" s="1" a="1"/>
  <c r="AB2046" i="2" s="1"/>
  <c r="AA2047" i="2"/>
  <c r="AB2047" i="2" s="1" a="1"/>
  <c r="AB2047" i="2" s="1"/>
  <c r="AA2048" i="2"/>
  <c r="AB2048" i="2" s="1" a="1"/>
  <c r="AB2048" i="2" s="1"/>
  <c r="AA2049" i="2"/>
  <c r="AB2049" i="2" s="1" a="1"/>
  <c r="AB2049" i="2" s="1"/>
  <c r="AA2050" i="2"/>
  <c r="AB2050" i="2" s="1" a="1"/>
  <c r="AB2050" i="2" s="1"/>
  <c r="AA2051" i="2"/>
  <c r="AB2051" i="2" s="1" a="1"/>
  <c r="AB2051" i="2" s="1"/>
  <c r="AA2052" i="2"/>
  <c r="AB2052" i="2" s="1" a="1"/>
  <c r="AB2052" i="2" s="1"/>
  <c r="AA2053" i="2"/>
  <c r="AB2053" i="2" s="1" a="1"/>
  <c r="AB2053" i="2" s="1"/>
  <c r="AA2054" i="2"/>
  <c r="AB2054" i="2" s="1" a="1"/>
  <c r="AB2054" i="2" s="1"/>
  <c r="AA2055" i="2"/>
  <c r="AB2055" i="2" s="1" a="1"/>
  <c r="AB2055" i="2" s="1"/>
  <c r="AA2056" i="2"/>
  <c r="AB2056" i="2" s="1" a="1"/>
  <c r="AB2056" i="2" s="1"/>
  <c r="AA2057" i="2"/>
  <c r="AB2057" i="2" s="1" a="1"/>
  <c r="AB2057" i="2" s="1"/>
  <c r="AA2058" i="2"/>
  <c r="AB2058" i="2" s="1" a="1"/>
  <c r="AB2058" i="2" s="1"/>
  <c r="AA2059" i="2"/>
  <c r="AB2059" i="2" s="1" a="1"/>
  <c r="AB2059" i="2" s="1"/>
  <c r="AA2060" i="2"/>
  <c r="AB2060" i="2" s="1" a="1"/>
  <c r="AB2060" i="2" s="1"/>
  <c r="AA2061" i="2"/>
  <c r="AB2061" i="2" s="1" a="1"/>
  <c r="AB2061" i="2" s="1"/>
  <c r="AA2062" i="2"/>
  <c r="AB2062" i="2" s="1" a="1"/>
  <c r="AB2062" i="2" s="1"/>
  <c r="AA2063" i="2"/>
  <c r="AB2063" i="2" s="1" a="1"/>
  <c r="AB2063" i="2" s="1"/>
  <c r="AA2064" i="2"/>
  <c r="AB2064" i="2" s="1" a="1"/>
  <c r="AB2064" i="2" s="1"/>
  <c r="AA2065" i="2"/>
  <c r="AB2065" i="2" s="1" a="1"/>
  <c r="AB2065" i="2" s="1"/>
  <c r="AA2066" i="2"/>
  <c r="AB2066" i="2" s="1" a="1"/>
  <c r="AB2066" i="2" s="1"/>
  <c r="AA2067" i="2"/>
  <c r="AB2067" i="2" s="1" a="1"/>
  <c r="AB2067" i="2" s="1"/>
  <c r="AA2068" i="2"/>
  <c r="AB2068" i="2" s="1" a="1"/>
  <c r="AB2068" i="2" s="1"/>
  <c r="AA2069" i="2"/>
  <c r="AB2069" i="2" s="1" a="1"/>
  <c r="AB2069" i="2" s="1"/>
  <c r="AA2070" i="2"/>
  <c r="AB2070" i="2" s="1" a="1"/>
  <c r="AB2070" i="2" s="1"/>
  <c r="AA2071" i="2"/>
  <c r="AB2071" i="2" s="1" a="1"/>
  <c r="AB2071" i="2" s="1"/>
  <c r="AA2072" i="2"/>
  <c r="AB2072" i="2" s="1" a="1"/>
  <c r="AB2072" i="2" s="1"/>
  <c r="AA2073" i="2"/>
  <c r="AB2073" i="2" s="1" a="1"/>
  <c r="AB2073" i="2" s="1"/>
  <c r="AA2074" i="2"/>
  <c r="AB2074" i="2" s="1" a="1"/>
  <c r="AB2074" i="2" s="1"/>
  <c r="AA2075" i="2"/>
  <c r="AB2075" i="2" s="1" a="1"/>
  <c r="AB2075" i="2" s="1"/>
  <c r="AA2076" i="2"/>
  <c r="AB2076" i="2" s="1" a="1"/>
  <c r="AB2076" i="2" s="1"/>
  <c r="AA2077" i="2"/>
  <c r="AB2077" i="2" s="1" a="1"/>
  <c r="AB2077" i="2" s="1"/>
  <c r="AA2078" i="2"/>
  <c r="AB2078" i="2" s="1" a="1"/>
  <c r="AB2078" i="2" s="1"/>
  <c r="AA2079" i="2"/>
  <c r="AB2079" i="2" s="1" a="1"/>
  <c r="AB2079" i="2" s="1"/>
  <c r="AA2080" i="2"/>
  <c r="AB2080" i="2" s="1" a="1"/>
  <c r="AB2080" i="2" s="1"/>
  <c r="AA2081" i="2"/>
  <c r="AB2081" i="2" s="1" a="1"/>
  <c r="AB2081" i="2" s="1"/>
  <c r="AA2082" i="2"/>
  <c r="AB2082" i="2" s="1" a="1"/>
  <c r="AB2082" i="2" s="1"/>
  <c r="AA2083" i="2"/>
  <c r="AB2083" i="2" s="1" a="1"/>
  <c r="AB2083" i="2" s="1"/>
  <c r="AA2084" i="2"/>
  <c r="AB2084" i="2" s="1" a="1"/>
  <c r="AB2084" i="2" s="1"/>
  <c r="AA2085" i="2"/>
  <c r="AB2085" i="2" s="1" a="1"/>
  <c r="AB2085" i="2" s="1"/>
  <c r="AA2086" i="2"/>
  <c r="AB2086" i="2" s="1" a="1"/>
  <c r="AB2086" i="2" s="1"/>
  <c r="AA2087" i="2"/>
  <c r="AB2087" i="2" s="1" a="1"/>
  <c r="AB2087" i="2" s="1"/>
  <c r="AA2088" i="2"/>
  <c r="AB2088" i="2" s="1" a="1"/>
  <c r="AB2088" i="2" s="1"/>
  <c r="AA2089" i="2"/>
  <c r="AB2089" i="2" s="1" a="1"/>
  <c r="AB2089" i="2" s="1"/>
  <c r="AA2090" i="2"/>
  <c r="AB2090" i="2" s="1" a="1"/>
  <c r="AB2090" i="2" s="1"/>
  <c r="AA2091" i="2"/>
  <c r="AB2091" i="2" s="1" a="1"/>
  <c r="AB2091" i="2" s="1"/>
  <c r="AA2092" i="2"/>
  <c r="AB2092" i="2" s="1" a="1"/>
  <c r="AB2092" i="2" s="1"/>
  <c r="AA2093" i="2"/>
  <c r="AB2093" i="2" s="1" a="1"/>
  <c r="AB2093" i="2" s="1"/>
  <c r="AA2094" i="2"/>
  <c r="AB2094" i="2" s="1" a="1"/>
  <c r="AB2094" i="2" s="1"/>
  <c r="AA2095" i="2"/>
  <c r="AB2095" i="2" s="1" a="1"/>
  <c r="AB2095" i="2" s="1"/>
  <c r="AA2096" i="2"/>
  <c r="AB2096" i="2" s="1" a="1"/>
  <c r="AB2096" i="2" s="1"/>
  <c r="AA2097" i="2"/>
  <c r="AB2097" i="2" s="1" a="1"/>
  <c r="AB2097" i="2" s="1"/>
  <c r="AA2098" i="2"/>
  <c r="AB2098" i="2" s="1" a="1"/>
  <c r="AB2098" i="2" s="1"/>
  <c r="AA2099" i="2"/>
  <c r="AB2099" i="2" s="1" a="1"/>
  <c r="AB2099" i="2" s="1"/>
  <c r="AA2100" i="2"/>
  <c r="AB2100" i="2" s="1" a="1"/>
  <c r="AB2100" i="2" s="1"/>
  <c r="AA2101" i="2"/>
  <c r="AB2101" i="2" s="1" a="1"/>
  <c r="AB2101" i="2" s="1"/>
  <c r="AA2102" i="2"/>
  <c r="AB2102" i="2" s="1" a="1"/>
  <c r="AB2102" i="2" s="1"/>
  <c r="AA2103" i="2"/>
  <c r="AB2103" i="2" s="1" a="1"/>
  <c r="AB2103" i="2" s="1"/>
  <c r="AA2104" i="2"/>
  <c r="AB2104" i="2" s="1" a="1"/>
  <c r="AB2104" i="2" s="1"/>
  <c r="AA2105" i="2"/>
  <c r="AB2105" i="2" s="1" a="1"/>
  <c r="AB2105" i="2" s="1"/>
  <c r="AA2106" i="2"/>
  <c r="AB2106" i="2" s="1" a="1"/>
  <c r="AB2106" i="2" s="1"/>
  <c r="AA2107" i="2"/>
  <c r="AB2107" i="2" s="1" a="1"/>
  <c r="AB2107" i="2" s="1"/>
  <c r="AA2108" i="2"/>
  <c r="AB2108" i="2" s="1" a="1"/>
  <c r="AB2108" i="2" s="1"/>
  <c r="AA2109" i="2"/>
  <c r="AB2109" i="2" s="1" a="1"/>
  <c r="AB2109" i="2" s="1"/>
  <c r="AA2110" i="2"/>
  <c r="AB2110" i="2" s="1" a="1"/>
  <c r="AB2110" i="2" s="1"/>
  <c r="AA2111" i="2"/>
  <c r="AB2111" i="2" s="1" a="1"/>
  <c r="AB2111" i="2" s="1"/>
  <c r="AA2112" i="2"/>
  <c r="AB2112" i="2" s="1" a="1"/>
  <c r="AB2112" i="2" s="1"/>
  <c r="AA2113" i="2"/>
  <c r="AB2113" i="2" s="1" a="1"/>
  <c r="AB2113" i="2" s="1"/>
  <c r="AA2114" i="2"/>
  <c r="AB2114" i="2" s="1" a="1"/>
  <c r="AB2114" i="2" s="1"/>
  <c r="AA2115" i="2"/>
  <c r="AB2115" i="2" s="1" a="1"/>
  <c r="AB2115" i="2" s="1"/>
  <c r="AA2116" i="2"/>
  <c r="AB2116" i="2" s="1" a="1"/>
  <c r="AB2116" i="2" s="1"/>
  <c r="AA2117" i="2"/>
  <c r="AB2117" i="2" s="1" a="1"/>
  <c r="AB2117" i="2" s="1"/>
  <c r="AA2118" i="2"/>
  <c r="AB2118" i="2" s="1" a="1"/>
  <c r="AB2118" i="2" s="1"/>
  <c r="AA2119" i="2"/>
  <c r="AB2119" i="2" s="1" a="1"/>
  <c r="AB2119" i="2" s="1"/>
  <c r="AA2120" i="2"/>
  <c r="AB2120" i="2" s="1" a="1"/>
  <c r="AB2120" i="2" s="1"/>
  <c r="AA2121" i="2"/>
  <c r="AB2121" i="2" s="1" a="1"/>
  <c r="AB2121" i="2" s="1"/>
  <c r="AA2122" i="2"/>
  <c r="AB2122" i="2" s="1" a="1"/>
  <c r="AB2122" i="2" s="1"/>
  <c r="AA2123" i="2"/>
  <c r="AB2123" i="2" s="1" a="1"/>
  <c r="AB2123" i="2" s="1"/>
  <c r="AA2124" i="2"/>
  <c r="AB2124" i="2" s="1" a="1"/>
  <c r="AB2124" i="2" s="1"/>
  <c r="AA2125" i="2"/>
  <c r="AB2125" i="2" s="1" a="1"/>
  <c r="AB2125" i="2" s="1"/>
  <c r="AA2126" i="2"/>
  <c r="AB2126" i="2" s="1" a="1"/>
  <c r="AB2126" i="2" s="1"/>
  <c r="AA2127" i="2"/>
  <c r="AB2127" i="2" s="1" a="1"/>
  <c r="AB2127" i="2" s="1"/>
  <c r="AA2128" i="2"/>
  <c r="AB2128" i="2" s="1" a="1"/>
  <c r="AB2128" i="2" s="1"/>
  <c r="AA2129" i="2"/>
  <c r="AB2129" i="2" s="1" a="1"/>
  <c r="AB2129" i="2" s="1"/>
  <c r="AA2130" i="2"/>
  <c r="AB2130" i="2" s="1" a="1"/>
  <c r="AB2130" i="2" s="1"/>
  <c r="AA2131" i="2"/>
  <c r="AB2131" i="2" s="1" a="1"/>
  <c r="AB2131" i="2" s="1"/>
  <c r="AA2132" i="2"/>
  <c r="AB2132" i="2" s="1" a="1"/>
  <c r="AB2132" i="2" s="1"/>
  <c r="AA2133" i="2"/>
  <c r="AB2133" i="2" s="1" a="1"/>
  <c r="AB2133" i="2" s="1"/>
  <c r="AA2134" i="2"/>
  <c r="AB2134" i="2" s="1" a="1"/>
  <c r="AB2134" i="2" s="1"/>
  <c r="AA2135" i="2"/>
  <c r="AB2135" i="2" s="1" a="1"/>
  <c r="AB2135" i="2" s="1"/>
  <c r="AA2136" i="2"/>
  <c r="AB2136" i="2" s="1" a="1"/>
  <c r="AB2136" i="2" s="1"/>
  <c r="AA2137" i="2"/>
  <c r="AB2137" i="2" s="1" a="1"/>
  <c r="AB2137" i="2" s="1"/>
  <c r="AA2138" i="2"/>
  <c r="AB2138" i="2" s="1" a="1"/>
  <c r="AB2138" i="2" s="1"/>
  <c r="AA2139" i="2"/>
  <c r="AB2139" i="2" s="1" a="1"/>
  <c r="AB2139" i="2" s="1"/>
  <c r="AA2140" i="2"/>
  <c r="AB2140" i="2" s="1" a="1"/>
  <c r="AB2140" i="2" s="1"/>
  <c r="AA2141" i="2"/>
  <c r="AB2141" i="2" s="1" a="1"/>
  <c r="AB2141" i="2" s="1"/>
  <c r="AA2142" i="2"/>
  <c r="AB2142" i="2" s="1" a="1"/>
  <c r="AB2142" i="2" s="1"/>
  <c r="AA2143" i="2"/>
  <c r="AB2143" i="2" s="1" a="1"/>
  <c r="AB2143" i="2" s="1"/>
  <c r="AA2144" i="2"/>
  <c r="AB2144" i="2" s="1" a="1"/>
  <c r="AB2144" i="2" s="1"/>
  <c r="AA2145" i="2"/>
  <c r="AB2145" i="2" s="1" a="1"/>
  <c r="AB2145" i="2" s="1"/>
  <c r="AA2146" i="2"/>
  <c r="AB2146" i="2" s="1" a="1"/>
  <c r="AB2146" i="2" s="1"/>
  <c r="AA2147" i="2"/>
  <c r="AB2147" i="2" s="1" a="1"/>
  <c r="AB2147" i="2" s="1"/>
  <c r="AA2148" i="2"/>
  <c r="AB2148" i="2" s="1" a="1"/>
  <c r="AB2148" i="2" s="1"/>
  <c r="AA2149" i="2"/>
  <c r="AB2149" i="2" s="1" a="1"/>
  <c r="AB2149" i="2" s="1"/>
  <c r="AA2150" i="2"/>
  <c r="AB2150" i="2" s="1" a="1"/>
  <c r="AB2150" i="2" s="1"/>
  <c r="AA2151" i="2"/>
  <c r="AB2151" i="2" s="1" a="1"/>
  <c r="AB2151" i="2" s="1"/>
  <c r="AA2152" i="2"/>
  <c r="AB2152" i="2" s="1" a="1"/>
  <c r="AB2152" i="2" s="1"/>
  <c r="AA2153" i="2"/>
  <c r="AB2153" i="2" s="1" a="1"/>
  <c r="AB2153" i="2" s="1"/>
  <c r="AA2154" i="2"/>
  <c r="AB2154" i="2" s="1" a="1"/>
  <c r="AB2154" i="2" s="1"/>
  <c r="AA2155" i="2"/>
  <c r="AB2155" i="2" s="1" a="1"/>
  <c r="AB2155" i="2" s="1"/>
  <c r="AA2156" i="2"/>
  <c r="AB2156" i="2" s="1" a="1"/>
  <c r="AB2156" i="2" s="1"/>
  <c r="AA2157" i="2"/>
  <c r="AB2157" i="2" s="1" a="1"/>
  <c r="AB2157" i="2" s="1"/>
  <c r="AA2158" i="2"/>
  <c r="AB2158" i="2" s="1" a="1"/>
  <c r="AB2158" i="2" s="1"/>
  <c r="AA2159" i="2"/>
  <c r="AB2159" i="2" s="1" a="1"/>
  <c r="AB2159" i="2" s="1"/>
  <c r="AA2160" i="2"/>
  <c r="AB2160" i="2" s="1" a="1"/>
  <c r="AB2160" i="2" s="1"/>
  <c r="AA2161" i="2"/>
  <c r="AB2161" i="2" s="1" a="1"/>
  <c r="AB2161" i="2" s="1"/>
  <c r="AA2162" i="2"/>
  <c r="AB2162" i="2" s="1" a="1"/>
  <c r="AB2162" i="2" s="1"/>
  <c r="AA2163" i="2"/>
  <c r="AB2163" i="2" s="1" a="1"/>
  <c r="AB2163" i="2" s="1"/>
  <c r="AA2164" i="2"/>
  <c r="AB2164" i="2" s="1" a="1"/>
  <c r="AB2164" i="2" s="1"/>
  <c r="AA2165" i="2"/>
  <c r="AB2165" i="2" s="1" a="1"/>
  <c r="AB2165" i="2" s="1"/>
  <c r="AA2166" i="2"/>
  <c r="AB2166" i="2" s="1" a="1"/>
  <c r="AB2166" i="2" s="1"/>
  <c r="AA2167" i="2"/>
  <c r="AB2167" i="2" s="1" a="1"/>
  <c r="AB2167" i="2" s="1"/>
  <c r="AA2168" i="2"/>
  <c r="AB2168" i="2" s="1" a="1"/>
  <c r="AB2168" i="2" s="1"/>
  <c r="AA2169" i="2"/>
  <c r="AB2169" i="2" s="1" a="1"/>
  <c r="AB2169" i="2" s="1"/>
  <c r="AA2170" i="2"/>
  <c r="AB2170" i="2" s="1" a="1"/>
  <c r="AB2170" i="2" s="1"/>
  <c r="AA2171" i="2"/>
  <c r="AB2171" i="2" s="1" a="1"/>
  <c r="AB2171" i="2" s="1"/>
  <c r="AA2172" i="2"/>
  <c r="AB2172" i="2" s="1" a="1"/>
  <c r="AB2172" i="2" s="1"/>
  <c r="AA2173" i="2"/>
  <c r="AB2173" i="2" s="1" a="1"/>
  <c r="AB2173" i="2" s="1"/>
  <c r="AA2174" i="2"/>
  <c r="AB2174" i="2" s="1" a="1"/>
  <c r="AB2174" i="2" s="1"/>
  <c r="AA2175" i="2"/>
  <c r="AB2175" i="2" s="1" a="1"/>
  <c r="AB2175" i="2" s="1"/>
  <c r="AA2176" i="2"/>
  <c r="AB2176" i="2" s="1" a="1"/>
  <c r="AB2176" i="2" s="1"/>
  <c r="AA2177" i="2"/>
  <c r="AB2177" i="2" s="1" a="1"/>
  <c r="AB2177" i="2" s="1"/>
  <c r="AA2178" i="2"/>
  <c r="AB2178" i="2" s="1" a="1"/>
  <c r="AB2178" i="2" s="1"/>
  <c r="AA2179" i="2"/>
  <c r="AB2179" i="2" s="1" a="1"/>
  <c r="AB2179" i="2" s="1"/>
  <c r="AA2180" i="2"/>
  <c r="AB2180" i="2" s="1" a="1"/>
  <c r="AB2180" i="2" s="1"/>
  <c r="AA2181" i="2"/>
  <c r="AB2181" i="2" s="1" a="1"/>
  <c r="AB2181" i="2" s="1"/>
  <c r="AA2182" i="2"/>
  <c r="AB2182" i="2" s="1" a="1"/>
  <c r="AB2182" i="2" s="1"/>
  <c r="AA2183" i="2"/>
  <c r="AB2183" i="2" s="1" a="1"/>
  <c r="AB2183" i="2" s="1"/>
  <c r="AA2184" i="2"/>
  <c r="AB2184" i="2" s="1" a="1"/>
  <c r="AB2184" i="2" s="1"/>
  <c r="AA2185" i="2"/>
  <c r="AB2185" i="2" s="1" a="1"/>
  <c r="AB2185" i="2" s="1"/>
  <c r="AA2186" i="2"/>
  <c r="AB2186" i="2" s="1" a="1"/>
  <c r="AB2186" i="2" s="1"/>
  <c r="AA2187" i="2"/>
  <c r="AB2187" i="2" s="1" a="1"/>
  <c r="AB2187" i="2" s="1"/>
  <c r="AA2188" i="2"/>
  <c r="AB2188" i="2" s="1" a="1"/>
  <c r="AB2188" i="2" s="1"/>
  <c r="AA2189" i="2"/>
  <c r="AB2189" i="2" s="1" a="1"/>
  <c r="AB2189" i="2" s="1"/>
  <c r="AA2190" i="2"/>
  <c r="AB2190" i="2" s="1" a="1"/>
  <c r="AB2190" i="2" s="1"/>
  <c r="AA2191" i="2"/>
  <c r="AB2191" i="2" s="1" a="1"/>
  <c r="AB2191" i="2" s="1"/>
  <c r="AA2192" i="2"/>
  <c r="AB2192" i="2" s="1" a="1"/>
  <c r="AB2192" i="2" s="1"/>
  <c r="AA2193" i="2"/>
  <c r="AB2193" i="2" s="1" a="1"/>
  <c r="AB2193" i="2" s="1"/>
  <c r="AA2194" i="2"/>
  <c r="AB2194" i="2" s="1" a="1"/>
  <c r="AB2194" i="2" s="1"/>
  <c r="AA2195" i="2"/>
  <c r="AB2195" i="2" s="1" a="1"/>
  <c r="AB2195" i="2" s="1"/>
  <c r="AA2196" i="2"/>
  <c r="AB2196" i="2" s="1" a="1"/>
  <c r="AB2196" i="2" s="1"/>
  <c r="AA2197" i="2"/>
  <c r="AB2197" i="2" s="1" a="1"/>
  <c r="AB2197" i="2" s="1"/>
  <c r="AA2198" i="2"/>
  <c r="AB2198" i="2" s="1" a="1"/>
  <c r="AB2198" i="2" s="1"/>
  <c r="AA2199" i="2"/>
  <c r="AB2199" i="2" s="1" a="1"/>
  <c r="AB2199" i="2" s="1"/>
  <c r="AA2200" i="2"/>
  <c r="AB2200" i="2" s="1" a="1"/>
  <c r="AB2200" i="2" s="1"/>
  <c r="AA2201" i="2"/>
  <c r="AB2201" i="2" s="1" a="1"/>
  <c r="AB2201" i="2" s="1"/>
  <c r="AA2202" i="2"/>
  <c r="AB2202" i="2" s="1" a="1"/>
  <c r="AB2202" i="2" s="1"/>
  <c r="AA2203" i="2"/>
  <c r="AB2203" i="2" s="1" a="1"/>
  <c r="AB2203" i="2" s="1"/>
  <c r="AA2204" i="2"/>
  <c r="AB2204" i="2" s="1" a="1"/>
  <c r="AB2204" i="2" s="1"/>
  <c r="AA2205" i="2"/>
  <c r="AB2205" i="2" s="1" a="1"/>
  <c r="AB2205" i="2" s="1"/>
  <c r="AA2206" i="2"/>
  <c r="AB2206" i="2" s="1" a="1"/>
  <c r="AB2206" i="2" s="1"/>
  <c r="AA2207" i="2"/>
  <c r="AB2207" i="2" s="1" a="1"/>
  <c r="AB2207" i="2" s="1"/>
  <c r="AA2208" i="2"/>
  <c r="AB2208" i="2" s="1" a="1"/>
  <c r="AB2208" i="2" s="1"/>
  <c r="AA2209" i="2"/>
  <c r="AB2209" i="2" s="1" a="1"/>
  <c r="AB2209" i="2" s="1"/>
  <c r="AA2210" i="2"/>
  <c r="AB2210" i="2" s="1" a="1"/>
  <c r="AB2210" i="2" s="1"/>
  <c r="AA2211" i="2"/>
  <c r="AB2211" i="2" s="1" a="1"/>
  <c r="AB2211" i="2" s="1"/>
  <c r="AA2212" i="2"/>
  <c r="AB2212" i="2" s="1" a="1"/>
  <c r="AB2212" i="2" s="1"/>
  <c r="AA2213" i="2"/>
  <c r="AB2213" i="2" s="1" a="1"/>
  <c r="AB2213" i="2" s="1"/>
  <c r="AA2214" i="2"/>
  <c r="AB2214" i="2" s="1" a="1"/>
  <c r="AB2214" i="2" s="1"/>
  <c r="AA2215" i="2"/>
  <c r="AB2215" i="2" s="1" a="1"/>
  <c r="AB2215" i="2" s="1"/>
  <c r="AA2216" i="2"/>
  <c r="AB2216" i="2" s="1" a="1"/>
  <c r="AB2216" i="2" s="1"/>
  <c r="AA2217" i="2"/>
  <c r="AB2217" i="2" s="1" a="1"/>
  <c r="AB2217" i="2" s="1"/>
  <c r="AA2218" i="2"/>
  <c r="AB2218" i="2" s="1" a="1"/>
  <c r="AB2218" i="2" s="1"/>
  <c r="AA2219" i="2"/>
  <c r="AB2219" i="2" s="1" a="1"/>
  <c r="AB2219" i="2" s="1"/>
  <c r="AA2220" i="2"/>
  <c r="AB2220" i="2" s="1" a="1"/>
  <c r="AB2220" i="2" s="1"/>
  <c r="AA2221" i="2"/>
  <c r="AB2221" i="2" s="1" a="1"/>
  <c r="AB2221" i="2" s="1"/>
  <c r="AA2222" i="2"/>
  <c r="AB2222" i="2" s="1" a="1"/>
  <c r="AB2222" i="2" s="1"/>
  <c r="AA2223" i="2"/>
  <c r="AB2223" i="2" s="1" a="1"/>
  <c r="AB2223" i="2" s="1"/>
  <c r="AA2224" i="2"/>
  <c r="AB2224" i="2" s="1" a="1"/>
  <c r="AB2224" i="2" s="1"/>
  <c r="AA2225" i="2"/>
  <c r="AB2225" i="2" s="1" a="1"/>
  <c r="AB2225" i="2" s="1"/>
  <c r="AA2226" i="2"/>
  <c r="AB2226" i="2" s="1" a="1"/>
  <c r="AB2226" i="2" s="1"/>
  <c r="AA2227" i="2"/>
  <c r="AB2227" i="2" s="1" a="1"/>
  <c r="AB2227" i="2" s="1"/>
  <c r="AA2228" i="2"/>
  <c r="AB2228" i="2" s="1" a="1"/>
  <c r="AB2228" i="2" s="1"/>
  <c r="AA2229" i="2"/>
  <c r="AB2229" i="2" s="1" a="1"/>
  <c r="AB2229" i="2" s="1"/>
  <c r="AA2230" i="2"/>
  <c r="AB2230" i="2" s="1" a="1"/>
  <c r="AB2230" i="2" s="1"/>
  <c r="AA2231" i="2"/>
  <c r="AB2231" i="2" s="1" a="1"/>
  <c r="AB2231" i="2" s="1"/>
  <c r="AA2232" i="2"/>
  <c r="AB2232" i="2" s="1" a="1"/>
  <c r="AB2232" i="2" s="1"/>
  <c r="AA2233" i="2"/>
  <c r="AB2233" i="2" s="1" a="1"/>
  <c r="AB2233" i="2" s="1"/>
  <c r="AA2234" i="2"/>
  <c r="AB2234" i="2" s="1" a="1"/>
  <c r="AB2234" i="2" s="1"/>
  <c r="AA2235" i="2"/>
  <c r="AB2235" i="2" s="1" a="1"/>
  <c r="AB2235" i="2" s="1"/>
  <c r="AA2236" i="2"/>
  <c r="AB2236" i="2" s="1" a="1"/>
  <c r="AB2236" i="2" s="1"/>
  <c r="AA2237" i="2"/>
  <c r="AB2237" i="2" s="1" a="1"/>
  <c r="AB2237" i="2" s="1"/>
  <c r="AA2238" i="2"/>
  <c r="AB2238" i="2" s="1" a="1"/>
  <c r="AB2238" i="2" s="1"/>
  <c r="AA2239" i="2"/>
  <c r="AB2239" i="2" s="1" a="1"/>
  <c r="AB2239" i="2" s="1"/>
  <c r="AA2240" i="2"/>
  <c r="AB2240" i="2" s="1" a="1"/>
  <c r="AB2240" i="2" s="1"/>
  <c r="AA2241" i="2"/>
  <c r="AB2241" i="2" s="1" a="1"/>
  <c r="AB2241" i="2" s="1"/>
  <c r="E10" i="4"/>
  <c r="E6" i="4"/>
  <c r="E7" i="4" s="1"/>
  <c r="C3" i="2"/>
  <c r="D3" i="2" s="1" a="1"/>
  <c r="D3" i="2" s="1"/>
  <c r="C4" i="2"/>
  <c r="D4" i="2" s="1" a="1"/>
  <c r="D4" i="2" s="1"/>
  <c r="C5" i="2"/>
  <c r="D5" i="2" s="1" a="1"/>
  <c r="D5" i="2" s="1"/>
  <c r="C6" i="2"/>
  <c r="D6" i="2" s="1" a="1"/>
  <c r="D6" i="2" s="1"/>
  <c r="C7" i="2"/>
  <c r="D7" i="2" s="1" a="1"/>
  <c r="D7" i="2" s="1"/>
  <c r="C8" i="2"/>
  <c r="D8" i="2" s="1" a="1"/>
  <c r="D8" i="2" s="1"/>
  <c r="C9" i="2"/>
  <c r="D9" i="2" s="1" a="1"/>
  <c r="D9" i="2" s="1"/>
  <c r="C10" i="2"/>
  <c r="D10" i="2" s="1" a="1"/>
  <c r="D10" i="2" s="1"/>
  <c r="C11" i="2"/>
  <c r="D11" i="2" s="1" a="1"/>
  <c r="D11" i="2" s="1"/>
  <c r="C12" i="2"/>
  <c r="D12" i="2" s="1" a="1"/>
  <c r="D12" i="2" s="1"/>
  <c r="C13" i="2"/>
  <c r="D13" i="2" s="1" a="1"/>
  <c r="D13" i="2" s="1"/>
  <c r="C14" i="2"/>
  <c r="D14" i="2" s="1" a="1"/>
  <c r="D14" i="2" s="1"/>
  <c r="C15" i="2"/>
  <c r="D15" i="2" s="1" a="1"/>
  <c r="D15" i="2" s="1"/>
  <c r="C16" i="2"/>
  <c r="D16" i="2" s="1" a="1"/>
  <c r="D16" i="2" s="1"/>
  <c r="C17" i="2"/>
  <c r="D17" i="2" s="1" a="1"/>
  <c r="D17" i="2" s="1"/>
  <c r="C18" i="2"/>
  <c r="D18" i="2" s="1" a="1"/>
  <c r="D18" i="2" s="1"/>
  <c r="C19" i="2"/>
  <c r="D19" i="2" s="1" a="1"/>
  <c r="D19" i="2" s="1"/>
  <c r="C20" i="2"/>
  <c r="D20" i="2" s="1" a="1"/>
  <c r="D20" i="2" s="1"/>
  <c r="C21" i="2"/>
  <c r="D21" i="2" s="1" a="1"/>
  <c r="D21" i="2" s="1"/>
  <c r="C22" i="2"/>
  <c r="D22" i="2" s="1" a="1"/>
  <c r="D22" i="2" s="1"/>
  <c r="C23" i="2"/>
  <c r="D23" i="2" s="1" a="1"/>
  <c r="D23" i="2" s="1"/>
  <c r="C24" i="2"/>
  <c r="D24" i="2" s="1" a="1"/>
  <c r="D24" i="2" s="1"/>
  <c r="C25" i="2"/>
  <c r="D25" i="2" s="1" a="1"/>
  <c r="D25" i="2" s="1"/>
  <c r="C26" i="2"/>
  <c r="D26" i="2" s="1" a="1"/>
  <c r="D26" i="2" s="1"/>
  <c r="C27" i="2"/>
  <c r="D27" i="2" s="1" a="1"/>
  <c r="D27" i="2" s="1"/>
  <c r="C28" i="2"/>
  <c r="D28" i="2" s="1" a="1"/>
  <c r="D28" i="2" s="1"/>
  <c r="C29" i="2"/>
  <c r="D29" i="2" s="1" a="1"/>
  <c r="D29" i="2" s="1"/>
  <c r="C30" i="2"/>
  <c r="D30" i="2" s="1" a="1"/>
  <c r="D30" i="2" s="1"/>
  <c r="C31" i="2"/>
  <c r="D31" i="2" s="1" a="1"/>
  <c r="D31" i="2" s="1"/>
  <c r="C32" i="2"/>
  <c r="D32" i="2" s="1" a="1"/>
  <c r="D32" i="2" s="1"/>
  <c r="C33" i="2"/>
  <c r="D33" i="2" s="1" a="1"/>
  <c r="D33" i="2" s="1"/>
  <c r="C34" i="2"/>
  <c r="D34" i="2" s="1" a="1"/>
  <c r="D34" i="2" s="1"/>
  <c r="C35" i="2"/>
  <c r="D35" i="2" s="1" a="1"/>
  <c r="D35" i="2" s="1"/>
  <c r="C36" i="2"/>
  <c r="D36" i="2" s="1" a="1"/>
  <c r="D36" i="2" s="1"/>
  <c r="C37" i="2"/>
  <c r="D37" i="2" s="1" a="1"/>
  <c r="D37" i="2" s="1"/>
  <c r="C38" i="2"/>
  <c r="D38" i="2" s="1" a="1"/>
  <c r="D38" i="2" s="1"/>
  <c r="C39" i="2"/>
  <c r="D39" i="2" s="1" a="1"/>
  <c r="D39" i="2" s="1"/>
  <c r="C40" i="2"/>
  <c r="D40" i="2" s="1" a="1"/>
  <c r="D40" i="2" s="1"/>
  <c r="C41" i="2"/>
  <c r="D41" i="2" s="1" a="1"/>
  <c r="D41" i="2" s="1"/>
  <c r="C42" i="2"/>
  <c r="D42" i="2" s="1" a="1"/>
  <c r="D42" i="2" s="1"/>
  <c r="C43" i="2"/>
  <c r="D43" i="2" s="1" a="1"/>
  <c r="D43" i="2" s="1"/>
  <c r="C44" i="2"/>
  <c r="D44" i="2" s="1" a="1"/>
  <c r="D44" i="2" s="1"/>
  <c r="C45" i="2"/>
  <c r="D45" i="2" s="1" a="1"/>
  <c r="D45" i="2" s="1"/>
  <c r="C46" i="2"/>
  <c r="D46" i="2" s="1" a="1"/>
  <c r="D46" i="2" s="1"/>
  <c r="C47" i="2"/>
  <c r="D47" i="2" s="1" a="1"/>
  <c r="D47" i="2" s="1"/>
  <c r="C48" i="2"/>
  <c r="D48" i="2" s="1" a="1"/>
  <c r="D48" i="2" s="1"/>
  <c r="C49" i="2"/>
  <c r="D49" i="2" s="1" a="1"/>
  <c r="D49" i="2" s="1"/>
  <c r="C50" i="2"/>
  <c r="D50" i="2" s="1" a="1"/>
  <c r="D50" i="2" s="1"/>
  <c r="C51" i="2"/>
  <c r="D51" i="2" s="1" a="1"/>
  <c r="D51" i="2" s="1"/>
  <c r="C52" i="2"/>
  <c r="D52" i="2" s="1" a="1"/>
  <c r="D52" i="2" s="1"/>
  <c r="C53" i="2"/>
  <c r="D53" i="2" s="1" a="1"/>
  <c r="D53" i="2" s="1"/>
  <c r="C54" i="2"/>
  <c r="D54" i="2" s="1" a="1"/>
  <c r="D54" i="2" s="1"/>
  <c r="C55" i="2"/>
  <c r="D55" i="2" s="1" a="1"/>
  <c r="D55" i="2" s="1"/>
  <c r="C56" i="2"/>
  <c r="D56" i="2" s="1" a="1"/>
  <c r="D56" i="2" s="1"/>
  <c r="C57" i="2"/>
  <c r="D57" i="2" s="1" a="1"/>
  <c r="D57" i="2" s="1"/>
  <c r="C58" i="2"/>
  <c r="D58" i="2" s="1" a="1"/>
  <c r="D58" i="2" s="1"/>
  <c r="C59" i="2"/>
  <c r="D59" i="2" s="1" a="1"/>
  <c r="D59" i="2" s="1"/>
  <c r="C60" i="2"/>
  <c r="D60" i="2" s="1" a="1"/>
  <c r="D60" i="2" s="1"/>
  <c r="C61" i="2"/>
  <c r="D61" i="2" s="1" a="1"/>
  <c r="D61" i="2" s="1"/>
  <c r="C62" i="2"/>
  <c r="D62" i="2" s="1" a="1"/>
  <c r="D62" i="2" s="1"/>
  <c r="C63" i="2"/>
  <c r="D63" i="2" s="1" a="1"/>
  <c r="D63" i="2" s="1"/>
  <c r="C64" i="2"/>
  <c r="D64" i="2" s="1" a="1"/>
  <c r="D64" i="2" s="1"/>
  <c r="C65" i="2"/>
  <c r="D65" i="2" s="1" a="1"/>
  <c r="D65" i="2" s="1"/>
  <c r="C66" i="2"/>
  <c r="D66" i="2" s="1" a="1"/>
  <c r="D66" i="2" s="1"/>
  <c r="C67" i="2"/>
  <c r="D67" i="2" s="1" a="1"/>
  <c r="D67" i="2" s="1"/>
  <c r="C68" i="2"/>
  <c r="D68" i="2" s="1" a="1"/>
  <c r="D68" i="2" s="1"/>
  <c r="C69" i="2"/>
  <c r="D69" i="2" s="1" a="1"/>
  <c r="D69" i="2" s="1"/>
  <c r="C70" i="2"/>
  <c r="D70" i="2" s="1" a="1"/>
  <c r="D70" i="2" s="1"/>
  <c r="C71" i="2"/>
  <c r="D71" i="2" s="1" a="1"/>
  <c r="D71" i="2" s="1"/>
  <c r="C72" i="2"/>
  <c r="D72" i="2" s="1" a="1"/>
  <c r="D72" i="2" s="1"/>
  <c r="C73" i="2"/>
  <c r="D73" i="2" s="1" a="1"/>
  <c r="D73" i="2" s="1"/>
  <c r="C74" i="2"/>
  <c r="D74" i="2" s="1" a="1"/>
  <c r="D74" i="2" s="1"/>
  <c r="C75" i="2"/>
  <c r="D75" i="2" s="1" a="1"/>
  <c r="D75" i="2" s="1"/>
  <c r="C76" i="2"/>
  <c r="D76" i="2" s="1" a="1"/>
  <c r="D76" i="2" s="1"/>
  <c r="C77" i="2"/>
  <c r="D77" i="2" s="1" a="1"/>
  <c r="D77" i="2" s="1"/>
  <c r="C78" i="2"/>
  <c r="D78" i="2" s="1" a="1"/>
  <c r="D78" i="2" s="1"/>
  <c r="C79" i="2"/>
  <c r="D79" i="2" s="1" a="1"/>
  <c r="D79" i="2" s="1"/>
  <c r="C80" i="2"/>
  <c r="D80" i="2" s="1" a="1"/>
  <c r="D80" i="2" s="1"/>
  <c r="C81" i="2"/>
  <c r="D81" i="2" s="1" a="1"/>
  <c r="D81" i="2" s="1"/>
  <c r="C82" i="2"/>
  <c r="D82" i="2" s="1" a="1"/>
  <c r="D82" i="2" s="1"/>
  <c r="C83" i="2"/>
  <c r="D83" i="2" s="1" a="1"/>
  <c r="D83" i="2" s="1"/>
  <c r="C84" i="2"/>
  <c r="D84" i="2" s="1" a="1"/>
  <c r="D84" i="2" s="1"/>
  <c r="C85" i="2"/>
  <c r="D85" i="2" s="1" a="1"/>
  <c r="D85" i="2" s="1"/>
  <c r="C86" i="2"/>
  <c r="D86" i="2" s="1" a="1"/>
  <c r="D86" i="2" s="1"/>
  <c r="C87" i="2"/>
  <c r="D87" i="2" s="1" a="1"/>
  <c r="D87" i="2" s="1"/>
  <c r="C88" i="2"/>
  <c r="D88" i="2" s="1" a="1"/>
  <c r="D88" i="2" s="1"/>
  <c r="C89" i="2"/>
  <c r="D89" i="2" s="1" a="1"/>
  <c r="D89" i="2" s="1"/>
  <c r="C90" i="2"/>
  <c r="D90" i="2" s="1" a="1"/>
  <c r="D90" i="2" s="1"/>
  <c r="C91" i="2"/>
  <c r="D91" i="2" s="1" a="1"/>
  <c r="D91" i="2" s="1"/>
  <c r="C92" i="2"/>
  <c r="D92" i="2" s="1" a="1"/>
  <c r="D92" i="2" s="1"/>
  <c r="C93" i="2"/>
  <c r="D93" i="2" s="1" a="1"/>
  <c r="D93" i="2" s="1"/>
  <c r="C94" i="2"/>
  <c r="D94" i="2" s="1" a="1"/>
  <c r="D94" i="2" s="1"/>
  <c r="C95" i="2"/>
  <c r="D95" i="2" s="1" a="1"/>
  <c r="D95" i="2" s="1"/>
  <c r="C96" i="2"/>
  <c r="D96" i="2" s="1" a="1"/>
  <c r="D96" i="2" s="1"/>
  <c r="C97" i="2"/>
  <c r="D97" i="2" s="1" a="1"/>
  <c r="D97" i="2" s="1"/>
  <c r="C98" i="2"/>
  <c r="D98" i="2" s="1" a="1"/>
  <c r="D98" i="2" s="1"/>
  <c r="C99" i="2"/>
  <c r="D99" i="2" s="1" a="1"/>
  <c r="D99" i="2" s="1"/>
  <c r="C100" i="2"/>
  <c r="D100" i="2" s="1" a="1"/>
  <c r="D100" i="2" s="1"/>
  <c r="C101" i="2"/>
  <c r="D101" i="2" s="1" a="1"/>
  <c r="D101" i="2" s="1"/>
  <c r="C102" i="2"/>
  <c r="D102" i="2" s="1" a="1"/>
  <c r="D102" i="2" s="1"/>
  <c r="C103" i="2"/>
  <c r="D103" i="2" s="1" a="1"/>
  <c r="D103" i="2" s="1"/>
  <c r="C104" i="2"/>
  <c r="D104" i="2" s="1" a="1"/>
  <c r="D104" i="2" s="1"/>
  <c r="C105" i="2"/>
  <c r="D105" i="2" s="1" a="1"/>
  <c r="D105" i="2" s="1"/>
  <c r="C106" i="2"/>
  <c r="D106" i="2" s="1" a="1"/>
  <c r="D106" i="2" s="1"/>
  <c r="C107" i="2"/>
  <c r="D107" i="2" s="1" a="1"/>
  <c r="D107" i="2" s="1"/>
  <c r="C108" i="2"/>
  <c r="D108" i="2" s="1" a="1"/>
  <c r="D108" i="2" s="1"/>
  <c r="C109" i="2"/>
  <c r="D109" i="2" s="1" a="1"/>
  <c r="D109" i="2" s="1"/>
  <c r="C110" i="2"/>
  <c r="D110" i="2" s="1" a="1"/>
  <c r="D110" i="2" s="1"/>
  <c r="C111" i="2"/>
  <c r="D111" i="2" s="1" a="1"/>
  <c r="D111" i="2" s="1"/>
  <c r="C112" i="2"/>
  <c r="D112" i="2" s="1" a="1"/>
  <c r="D112" i="2" s="1"/>
  <c r="C113" i="2"/>
  <c r="D113" i="2" s="1" a="1"/>
  <c r="D113" i="2" s="1"/>
  <c r="C114" i="2"/>
  <c r="D114" i="2" s="1" a="1"/>
  <c r="D114" i="2" s="1"/>
  <c r="C115" i="2"/>
  <c r="D115" i="2" s="1" a="1"/>
  <c r="D115" i="2" s="1"/>
  <c r="C116" i="2"/>
  <c r="D116" i="2" s="1" a="1"/>
  <c r="D116" i="2" s="1"/>
  <c r="C117" i="2"/>
  <c r="D117" i="2" s="1" a="1"/>
  <c r="D117" i="2" s="1"/>
  <c r="C118" i="2"/>
  <c r="D118" i="2" s="1" a="1"/>
  <c r="D118" i="2" s="1"/>
  <c r="C119" i="2"/>
  <c r="D119" i="2" s="1" a="1"/>
  <c r="D119" i="2" s="1"/>
  <c r="C120" i="2"/>
  <c r="D120" i="2" s="1" a="1"/>
  <c r="D120" i="2" s="1"/>
  <c r="C121" i="2"/>
  <c r="D121" i="2" s="1" a="1"/>
  <c r="D121" i="2" s="1"/>
  <c r="C122" i="2"/>
  <c r="D122" i="2" s="1" a="1"/>
  <c r="D122" i="2" s="1"/>
  <c r="C123" i="2"/>
  <c r="D123" i="2" s="1" a="1"/>
  <c r="D123" i="2" s="1"/>
  <c r="C124" i="2"/>
  <c r="D124" i="2" s="1" a="1"/>
  <c r="D124" i="2" s="1"/>
  <c r="C125" i="2"/>
  <c r="D125" i="2" s="1" a="1"/>
  <c r="D125" i="2" s="1"/>
  <c r="C126" i="2"/>
  <c r="D126" i="2" s="1" a="1"/>
  <c r="D126" i="2" s="1"/>
  <c r="C127" i="2"/>
  <c r="D127" i="2" s="1" a="1"/>
  <c r="D127" i="2" s="1"/>
  <c r="C128" i="2"/>
  <c r="D128" i="2" s="1" a="1"/>
  <c r="D128" i="2" s="1"/>
  <c r="C129" i="2"/>
  <c r="D129" i="2" s="1" a="1"/>
  <c r="D129" i="2" s="1"/>
  <c r="C130" i="2"/>
  <c r="D130" i="2" s="1" a="1"/>
  <c r="D130" i="2" s="1"/>
  <c r="C131" i="2"/>
  <c r="D131" i="2" s="1" a="1"/>
  <c r="D131" i="2" s="1"/>
  <c r="C132" i="2"/>
  <c r="D132" i="2" s="1" a="1"/>
  <c r="D132" i="2" s="1"/>
  <c r="C133" i="2"/>
  <c r="D133" i="2" s="1" a="1"/>
  <c r="D133" i="2" s="1"/>
  <c r="C134" i="2"/>
  <c r="D134" i="2" s="1" a="1"/>
  <c r="D134" i="2" s="1"/>
  <c r="C135" i="2"/>
  <c r="D135" i="2" s="1" a="1"/>
  <c r="D135" i="2" s="1"/>
  <c r="C136" i="2"/>
  <c r="D136" i="2" s="1" a="1"/>
  <c r="D136" i="2" s="1"/>
  <c r="C137" i="2"/>
  <c r="D137" i="2" s="1" a="1"/>
  <c r="D137" i="2" s="1"/>
  <c r="C138" i="2"/>
  <c r="D138" i="2" s="1" a="1"/>
  <c r="D138" i="2" s="1"/>
  <c r="C139" i="2"/>
  <c r="D139" i="2" s="1" a="1"/>
  <c r="D139" i="2" s="1"/>
  <c r="C140" i="2"/>
  <c r="D140" i="2" s="1" a="1"/>
  <c r="D140" i="2" s="1"/>
  <c r="C141" i="2"/>
  <c r="D141" i="2" s="1" a="1"/>
  <c r="D141" i="2" s="1"/>
  <c r="C142" i="2"/>
  <c r="D142" i="2" s="1" a="1"/>
  <c r="D142" i="2" s="1"/>
  <c r="C143" i="2"/>
  <c r="D143" i="2" s="1" a="1"/>
  <c r="D143" i="2" s="1"/>
  <c r="C144" i="2"/>
  <c r="D144" i="2" s="1" a="1"/>
  <c r="D144" i="2" s="1"/>
  <c r="C145" i="2"/>
  <c r="D145" i="2" s="1" a="1"/>
  <c r="D145" i="2" s="1"/>
  <c r="C146" i="2"/>
  <c r="D146" i="2" s="1" a="1"/>
  <c r="D146" i="2" s="1"/>
  <c r="C147" i="2"/>
  <c r="D147" i="2" s="1" a="1"/>
  <c r="D147" i="2" s="1"/>
  <c r="C148" i="2"/>
  <c r="D148" i="2" s="1" a="1"/>
  <c r="D148" i="2" s="1"/>
  <c r="C149" i="2"/>
  <c r="D149" i="2" s="1" a="1"/>
  <c r="D149" i="2" s="1"/>
  <c r="C150" i="2"/>
  <c r="D150" i="2" s="1" a="1"/>
  <c r="D150" i="2" s="1"/>
  <c r="C151" i="2"/>
  <c r="D151" i="2" s="1" a="1"/>
  <c r="D151" i="2" s="1"/>
  <c r="C152" i="2"/>
  <c r="D152" i="2" s="1" a="1"/>
  <c r="D152" i="2" s="1"/>
  <c r="C153" i="2"/>
  <c r="D153" i="2" s="1" a="1"/>
  <c r="D153" i="2" s="1"/>
  <c r="C154" i="2"/>
  <c r="D154" i="2" s="1" a="1"/>
  <c r="D154" i="2" s="1"/>
  <c r="C155" i="2"/>
  <c r="D155" i="2" s="1" a="1"/>
  <c r="D155" i="2" s="1"/>
  <c r="C156" i="2"/>
  <c r="D156" i="2" s="1" a="1"/>
  <c r="D156" i="2" s="1"/>
  <c r="C157" i="2"/>
  <c r="D157" i="2" s="1" a="1"/>
  <c r="D157" i="2" s="1"/>
  <c r="C158" i="2"/>
  <c r="D158" i="2" s="1" a="1"/>
  <c r="D158" i="2" s="1"/>
  <c r="C159" i="2"/>
  <c r="D159" i="2" s="1" a="1"/>
  <c r="D159" i="2" s="1"/>
  <c r="C160" i="2"/>
  <c r="D160" i="2" s="1" a="1"/>
  <c r="D160" i="2" s="1"/>
  <c r="C161" i="2"/>
  <c r="D161" i="2" s="1" a="1"/>
  <c r="D161" i="2" s="1"/>
  <c r="C162" i="2"/>
  <c r="D162" i="2" s="1" a="1"/>
  <c r="D162" i="2" s="1"/>
  <c r="C163" i="2"/>
  <c r="D163" i="2" s="1" a="1"/>
  <c r="D163" i="2" s="1"/>
  <c r="C164" i="2"/>
  <c r="D164" i="2" s="1" a="1"/>
  <c r="D164" i="2" s="1"/>
  <c r="C165" i="2"/>
  <c r="D165" i="2" s="1" a="1"/>
  <c r="D165" i="2" s="1"/>
  <c r="C166" i="2"/>
  <c r="D166" i="2" s="1" a="1"/>
  <c r="D166" i="2" s="1"/>
  <c r="C167" i="2"/>
  <c r="D167" i="2" s="1" a="1"/>
  <c r="D167" i="2" s="1"/>
  <c r="C168" i="2"/>
  <c r="D168" i="2" s="1" a="1"/>
  <c r="D168" i="2" s="1"/>
  <c r="C169" i="2"/>
  <c r="D169" i="2" s="1" a="1"/>
  <c r="D169" i="2" s="1"/>
  <c r="C170" i="2"/>
  <c r="D170" i="2" s="1" a="1"/>
  <c r="D170" i="2" s="1"/>
  <c r="C171" i="2"/>
  <c r="D171" i="2" s="1" a="1"/>
  <c r="D171" i="2" s="1"/>
  <c r="C172" i="2"/>
  <c r="D172" i="2" s="1" a="1"/>
  <c r="D172" i="2" s="1"/>
  <c r="C173" i="2"/>
  <c r="D173" i="2" s="1" a="1"/>
  <c r="D173" i="2" s="1"/>
  <c r="C174" i="2"/>
  <c r="D174" i="2" s="1" a="1"/>
  <c r="D174" i="2" s="1"/>
  <c r="C175" i="2"/>
  <c r="D175" i="2" s="1" a="1"/>
  <c r="D175" i="2" s="1"/>
  <c r="C176" i="2"/>
  <c r="D176" i="2" s="1" a="1"/>
  <c r="D176" i="2" s="1"/>
  <c r="C177" i="2"/>
  <c r="D177" i="2" s="1" a="1"/>
  <c r="D177" i="2" s="1"/>
  <c r="C178" i="2"/>
  <c r="D178" i="2" s="1" a="1"/>
  <c r="D178" i="2" s="1"/>
  <c r="C179" i="2"/>
  <c r="D179" i="2" s="1" a="1"/>
  <c r="D179" i="2" s="1"/>
  <c r="C180" i="2"/>
  <c r="D180" i="2" s="1" a="1"/>
  <c r="D180" i="2" s="1"/>
  <c r="C181" i="2"/>
  <c r="D181" i="2" s="1" a="1"/>
  <c r="D181" i="2" s="1"/>
  <c r="C182" i="2"/>
  <c r="D182" i="2" s="1" a="1"/>
  <c r="D182" i="2" s="1"/>
  <c r="C183" i="2"/>
  <c r="D183" i="2" s="1" a="1"/>
  <c r="D183" i="2" s="1"/>
  <c r="C184" i="2"/>
  <c r="D184" i="2" s="1" a="1"/>
  <c r="D184" i="2" s="1"/>
  <c r="C185" i="2"/>
  <c r="D185" i="2" s="1" a="1"/>
  <c r="D185" i="2" s="1"/>
  <c r="C186" i="2"/>
  <c r="D186" i="2" s="1" a="1"/>
  <c r="D186" i="2" s="1"/>
  <c r="C187" i="2"/>
  <c r="D187" i="2" s="1" a="1"/>
  <c r="D187" i="2" s="1"/>
  <c r="C188" i="2"/>
  <c r="D188" i="2" s="1" a="1"/>
  <c r="D188" i="2" s="1"/>
  <c r="C189" i="2"/>
  <c r="D189" i="2" s="1" a="1"/>
  <c r="D189" i="2" s="1"/>
  <c r="C190" i="2"/>
  <c r="D190" i="2" s="1" a="1"/>
  <c r="D190" i="2" s="1"/>
  <c r="C191" i="2"/>
  <c r="D191" i="2" s="1" a="1"/>
  <c r="D191" i="2" s="1"/>
  <c r="C192" i="2"/>
  <c r="D192" i="2" s="1" a="1"/>
  <c r="D192" i="2" s="1"/>
  <c r="C193" i="2"/>
  <c r="D193" i="2" s="1" a="1"/>
  <c r="D193" i="2" s="1"/>
  <c r="C194" i="2"/>
  <c r="D194" i="2" s="1" a="1"/>
  <c r="D194" i="2" s="1"/>
  <c r="C195" i="2"/>
  <c r="D195" i="2" s="1" a="1"/>
  <c r="D195" i="2" s="1"/>
  <c r="C196" i="2"/>
  <c r="D196" i="2" s="1" a="1"/>
  <c r="D196" i="2" s="1"/>
  <c r="C197" i="2"/>
  <c r="D197" i="2" s="1" a="1"/>
  <c r="D197" i="2" s="1"/>
  <c r="C198" i="2"/>
  <c r="D198" i="2" s="1" a="1"/>
  <c r="D198" i="2" s="1"/>
  <c r="C199" i="2"/>
  <c r="D199" i="2" s="1" a="1"/>
  <c r="D199" i="2" s="1"/>
  <c r="C200" i="2"/>
  <c r="D200" i="2" s="1" a="1"/>
  <c r="D200" i="2" s="1"/>
  <c r="C201" i="2"/>
  <c r="D201" i="2" s="1" a="1"/>
  <c r="D201" i="2" s="1"/>
  <c r="C202" i="2"/>
  <c r="D202" i="2" s="1" a="1"/>
  <c r="D202" i="2" s="1"/>
  <c r="C203" i="2"/>
  <c r="D203" i="2" s="1" a="1"/>
  <c r="D203" i="2" s="1"/>
  <c r="C204" i="2"/>
  <c r="D204" i="2" s="1" a="1"/>
  <c r="D204" i="2" s="1"/>
  <c r="C205" i="2"/>
  <c r="D205" i="2" s="1" a="1"/>
  <c r="D205" i="2" s="1"/>
  <c r="C206" i="2"/>
  <c r="D206" i="2" s="1" a="1"/>
  <c r="D206" i="2" s="1"/>
  <c r="C207" i="2"/>
  <c r="D207" i="2" s="1" a="1"/>
  <c r="D207" i="2" s="1"/>
  <c r="C208" i="2"/>
  <c r="D208" i="2" s="1" a="1"/>
  <c r="D208" i="2" s="1"/>
  <c r="C209" i="2"/>
  <c r="D209" i="2" s="1" a="1"/>
  <c r="D209" i="2" s="1"/>
  <c r="C210" i="2"/>
  <c r="D210" i="2" s="1" a="1"/>
  <c r="D210" i="2" s="1"/>
  <c r="C211" i="2"/>
  <c r="D211" i="2" s="1" a="1"/>
  <c r="D211" i="2" s="1"/>
  <c r="C212" i="2"/>
  <c r="D212" i="2" s="1" a="1"/>
  <c r="D212" i="2" s="1"/>
  <c r="C213" i="2"/>
  <c r="D213" i="2" s="1" a="1"/>
  <c r="D213" i="2" s="1"/>
  <c r="C214" i="2"/>
  <c r="D214" i="2" s="1" a="1"/>
  <c r="D214" i="2" s="1"/>
  <c r="C215" i="2"/>
  <c r="D215" i="2" s="1" a="1"/>
  <c r="D215" i="2" s="1"/>
  <c r="C216" i="2"/>
  <c r="D216" i="2" s="1" a="1"/>
  <c r="D216" i="2" s="1"/>
  <c r="C217" i="2"/>
  <c r="D217" i="2" s="1" a="1"/>
  <c r="D217" i="2" s="1"/>
  <c r="C218" i="2"/>
  <c r="D218" i="2" s="1" a="1"/>
  <c r="D218" i="2" s="1"/>
  <c r="C219" i="2"/>
  <c r="D219" i="2" s="1" a="1"/>
  <c r="D219" i="2" s="1"/>
  <c r="C220" i="2"/>
  <c r="D220" i="2" s="1" a="1"/>
  <c r="D220" i="2" s="1"/>
  <c r="C221" i="2"/>
  <c r="D221" i="2" s="1" a="1"/>
  <c r="D221" i="2" s="1"/>
  <c r="C222" i="2"/>
  <c r="D222" i="2" s="1" a="1"/>
  <c r="D222" i="2" s="1"/>
  <c r="C223" i="2"/>
  <c r="D223" i="2" s="1" a="1"/>
  <c r="D223" i="2" s="1"/>
  <c r="C224" i="2"/>
  <c r="D224" i="2" s="1" a="1"/>
  <c r="D224" i="2" s="1"/>
  <c r="C225" i="2"/>
  <c r="D225" i="2" s="1" a="1"/>
  <c r="D225" i="2" s="1"/>
  <c r="C226" i="2"/>
  <c r="D226" i="2" s="1" a="1"/>
  <c r="D226" i="2" s="1"/>
  <c r="C227" i="2"/>
  <c r="D227" i="2" s="1" a="1"/>
  <c r="D227" i="2" s="1"/>
  <c r="C228" i="2"/>
  <c r="D228" i="2" s="1" a="1"/>
  <c r="D228" i="2" s="1"/>
  <c r="C229" i="2"/>
  <c r="D229" i="2" s="1" a="1"/>
  <c r="D229" i="2" s="1"/>
  <c r="C230" i="2"/>
  <c r="D230" i="2" s="1" a="1"/>
  <c r="D230" i="2" s="1"/>
  <c r="C231" i="2"/>
  <c r="D231" i="2" s="1" a="1"/>
  <c r="D231" i="2" s="1"/>
  <c r="C232" i="2"/>
  <c r="D232" i="2" s="1" a="1"/>
  <c r="D232" i="2" s="1"/>
  <c r="C233" i="2"/>
  <c r="D233" i="2" s="1" a="1"/>
  <c r="D233" i="2" s="1"/>
  <c r="C234" i="2"/>
  <c r="D234" i="2" s="1" a="1"/>
  <c r="D234" i="2" s="1"/>
  <c r="C235" i="2"/>
  <c r="D235" i="2" s="1" a="1"/>
  <c r="D235" i="2" s="1"/>
  <c r="C236" i="2"/>
  <c r="D236" i="2" s="1" a="1"/>
  <c r="D236" i="2" s="1"/>
  <c r="C237" i="2"/>
  <c r="D237" i="2" s="1" a="1"/>
  <c r="D237" i="2" s="1"/>
  <c r="C238" i="2"/>
  <c r="D238" i="2" s="1" a="1"/>
  <c r="D238" i="2" s="1"/>
  <c r="C239" i="2"/>
  <c r="D239" i="2" s="1" a="1"/>
  <c r="D239" i="2" s="1"/>
  <c r="C240" i="2"/>
  <c r="D240" i="2" s="1" a="1"/>
  <c r="D240" i="2" s="1"/>
  <c r="C241" i="2"/>
  <c r="D241" i="2" s="1" a="1"/>
  <c r="D241" i="2" s="1"/>
  <c r="C242" i="2"/>
  <c r="D242" i="2" s="1" a="1"/>
  <c r="D242" i="2" s="1"/>
  <c r="C243" i="2"/>
  <c r="D243" i="2" s="1" a="1"/>
  <c r="D243" i="2" s="1"/>
  <c r="C244" i="2"/>
  <c r="D244" i="2" s="1" a="1"/>
  <c r="D244" i="2" s="1"/>
  <c r="C245" i="2"/>
  <c r="D245" i="2" s="1" a="1"/>
  <c r="D245" i="2" s="1"/>
  <c r="C246" i="2"/>
  <c r="D246" i="2" s="1" a="1"/>
  <c r="D246" i="2" s="1"/>
  <c r="C247" i="2"/>
  <c r="D247" i="2" s="1" a="1"/>
  <c r="D247" i="2" s="1"/>
  <c r="C248" i="2"/>
  <c r="D248" i="2" s="1" a="1"/>
  <c r="D248" i="2" s="1"/>
  <c r="C249" i="2"/>
  <c r="D249" i="2" s="1" a="1"/>
  <c r="D249" i="2" s="1"/>
  <c r="C250" i="2"/>
  <c r="D250" i="2" s="1" a="1"/>
  <c r="D250" i="2" s="1"/>
  <c r="C251" i="2"/>
  <c r="D251" i="2" s="1" a="1"/>
  <c r="D251" i="2" s="1"/>
  <c r="C252" i="2"/>
  <c r="D252" i="2" s="1" a="1"/>
  <c r="D252" i="2" s="1"/>
  <c r="C253" i="2"/>
  <c r="D253" i="2" s="1" a="1"/>
  <c r="D253" i="2" s="1"/>
  <c r="C254" i="2"/>
  <c r="D254" i="2" s="1" a="1"/>
  <c r="D254" i="2" s="1"/>
  <c r="C255" i="2"/>
  <c r="D255" i="2" s="1" a="1"/>
  <c r="D255" i="2" s="1"/>
  <c r="C256" i="2"/>
  <c r="D256" i="2" s="1" a="1"/>
  <c r="D256" i="2" s="1"/>
  <c r="C257" i="2"/>
  <c r="D257" i="2" s="1" a="1"/>
  <c r="D257" i="2" s="1"/>
  <c r="C258" i="2"/>
  <c r="D258" i="2" s="1" a="1"/>
  <c r="D258" i="2" s="1"/>
  <c r="C259" i="2"/>
  <c r="D259" i="2" s="1" a="1"/>
  <c r="D259" i="2" s="1"/>
  <c r="C260" i="2"/>
  <c r="D260" i="2" s="1" a="1"/>
  <c r="D260" i="2" s="1"/>
  <c r="C261" i="2"/>
  <c r="D261" i="2" s="1" a="1"/>
  <c r="D261" i="2" s="1"/>
  <c r="C262" i="2"/>
  <c r="D262" i="2" s="1" a="1"/>
  <c r="D262" i="2" s="1"/>
  <c r="C263" i="2"/>
  <c r="D263" i="2" s="1" a="1"/>
  <c r="D263" i="2" s="1"/>
  <c r="C264" i="2"/>
  <c r="D264" i="2" s="1" a="1"/>
  <c r="D264" i="2" s="1"/>
  <c r="C265" i="2"/>
  <c r="D265" i="2" s="1" a="1"/>
  <c r="D265" i="2" s="1"/>
  <c r="C266" i="2"/>
  <c r="D266" i="2" s="1" a="1"/>
  <c r="D266" i="2" s="1"/>
  <c r="C267" i="2"/>
  <c r="D267" i="2" s="1" a="1"/>
  <c r="D267" i="2" s="1"/>
  <c r="C268" i="2"/>
  <c r="D268" i="2" s="1" a="1"/>
  <c r="D268" i="2" s="1"/>
  <c r="C269" i="2"/>
  <c r="D269" i="2" s="1" a="1"/>
  <c r="D269" i="2" s="1"/>
  <c r="C270" i="2"/>
  <c r="D270" i="2" s="1" a="1"/>
  <c r="D270" i="2" s="1"/>
  <c r="C271" i="2"/>
  <c r="D271" i="2" s="1" a="1"/>
  <c r="D271" i="2" s="1"/>
  <c r="C272" i="2"/>
  <c r="D272" i="2" s="1" a="1"/>
  <c r="D272" i="2" s="1"/>
  <c r="C273" i="2"/>
  <c r="D273" i="2" s="1" a="1"/>
  <c r="D273" i="2" s="1"/>
  <c r="C274" i="2"/>
  <c r="D274" i="2" s="1" a="1"/>
  <c r="D274" i="2" s="1"/>
  <c r="C275" i="2"/>
  <c r="D275" i="2" s="1" a="1"/>
  <c r="D275" i="2" s="1"/>
  <c r="C276" i="2"/>
  <c r="D276" i="2" s="1" a="1"/>
  <c r="D276" i="2" s="1"/>
  <c r="C277" i="2"/>
  <c r="D277" i="2" s="1" a="1"/>
  <c r="D277" i="2" s="1"/>
  <c r="C278" i="2"/>
  <c r="D278" i="2" s="1" a="1"/>
  <c r="D278" i="2" s="1"/>
  <c r="C279" i="2"/>
  <c r="D279" i="2" s="1" a="1"/>
  <c r="D279" i="2" s="1"/>
  <c r="C280" i="2"/>
  <c r="D280" i="2" s="1" a="1"/>
  <c r="D280" i="2" s="1"/>
  <c r="C281" i="2"/>
  <c r="D281" i="2" s="1" a="1"/>
  <c r="D281" i="2" s="1"/>
  <c r="C282" i="2"/>
  <c r="D282" i="2" s="1" a="1"/>
  <c r="D282" i="2" s="1"/>
  <c r="C283" i="2"/>
  <c r="D283" i="2" s="1" a="1"/>
  <c r="D283" i="2" s="1"/>
  <c r="C284" i="2"/>
  <c r="D284" i="2" s="1" a="1"/>
  <c r="D284" i="2" s="1"/>
  <c r="C285" i="2"/>
  <c r="D285" i="2" s="1" a="1"/>
  <c r="D285" i="2" s="1"/>
  <c r="C286" i="2"/>
  <c r="D286" i="2" s="1" a="1"/>
  <c r="D286" i="2" s="1"/>
  <c r="C287" i="2"/>
  <c r="D287" i="2" s="1" a="1"/>
  <c r="D287" i="2" s="1"/>
  <c r="C288" i="2"/>
  <c r="D288" i="2" s="1" a="1"/>
  <c r="D288" i="2" s="1"/>
  <c r="C289" i="2"/>
  <c r="D289" i="2" s="1" a="1"/>
  <c r="D289" i="2" s="1"/>
  <c r="C290" i="2"/>
  <c r="D290" i="2" s="1" a="1"/>
  <c r="D290" i="2" s="1"/>
  <c r="C291" i="2"/>
  <c r="D291" i="2" s="1" a="1"/>
  <c r="D291" i="2" s="1"/>
  <c r="C292" i="2"/>
  <c r="D292" i="2" s="1" a="1"/>
  <c r="D292" i="2" s="1"/>
  <c r="C293" i="2"/>
  <c r="D293" i="2" s="1" a="1"/>
  <c r="D293" i="2" s="1"/>
  <c r="C294" i="2"/>
  <c r="D294" i="2" s="1" a="1"/>
  <c r="D294" i="2" s="1"/>
  <c r="C295" i="2"/>
  <c r="D295" i="2" s="1" a="1"/>
  <c r="D295" i="2" s="1"/>
  <c r="C296" i="2"/>
  <c r="D296" i="2" s="1" a="1"/>
  <c r="D296" i="2" s="1"/>
  <c r="C297" i="2"/>
  <c r="D297" i="2" s="1" a="1"/>
  <c r="D297" i="2" s="1"/>
  <c r="C298" i="2"/>
  <c r="D298" i="2" s="1" a="1"/>
  <c r="D298" i="2" s="1"/>
  <c r="C299" i="2"/>
  <c r="D299" i="2" s="1" a="1"/>
  <c r="D299" i="2" s="1"/>
  <c r="C300" i="2"/>
  <c r="D300" i="2" s="1" a="1"/>
  <c r="D300" i="2" s="1"/>
  <c r="C301" i="2"/>
  <c r="D301" i="2" s="1" a="1"/>
  <c r="D301" i="2" s="1"/>
  <c r="C302" i="2"/>
  <c r="D302" i="2" s="1" a="1"/>
  <c r="D302" i="2" s="1"/>
  <c r="C303" i="2"/>
  <c r="D303" i="2" s="1" a="1"/>
  <c r="D303" i="2" s="1"/>
  <c r="C304" i="2"/>
  <c r="D304" i="2" s="1" a="1"/>
  <c r="D304" i="2" s="1"/>
  <c r="C305" i="2"/>
  <c r="D305" i="2" s="1" a="1"/>
  <c r="D305" i="2" s="1"/>
  <c r="C306" i="2"/>
  <c r="D306" i="2" s="1" a="1"/>
  <c r="D306" i="2" s="1"/>
  <c r="C307" i="2"/>
  <c r="D307" i="2" s="1" a="1"/>
  <c r="D307" i="2" s="1"/>
  <c r="C308" i="2"/>
  <c r="D308" i="2" s="1" a="1"/>
  <c r="D308" i="2" s="1"/>
  <c r="C309" i="2"/>
  <c r="D309" i="2" s="1" a="1"/>
  <c r="D309" i="2" s="1"/>
  <c r="C310" i="2"/>
  <c r="D310" i="2" s="1" a="1"/>
  <c r="D310" i="2" s="1"/>
  <c r="C311" i="2"/>
  <c r="D311" i="2" s="1" a="1"/>
  <c r="D311" i="2" s="1"/>
  <c r="C312" i="2"/>
  <c r="D312" i="2" s="1" a="1"/>
  <c r="D312" i="2" s="1"/>
  <c r="C313" i="2"/>
  <c r="D313" i="2" s="1" a="1"/>
  <c r="D313" i="2" s="1"/>
  <c r="C314" i="2"/>
  <c r="D314" i="2" s="1" a="1"/>
  <c r="D314" i="2" s="1"/>
  <c r="C315" i="2"/>
  <c r="D315" i="2" s="1" a="1"/>
  <c r="D315" i="2" s="1"/>
  <c r="C316" i="2"/>
  <c r="D316" i="2" s="1" a="1"/>
  <c r="D316" i="2" s="1"/>
  <c r="C317" i="2"/>
  <c r="D317" i="2" s="1" a="1"/>
  <c r="D317" i="2" s="1"/>
  <c r="C318" i="2"/>
  <c r="D318" i="2" s="1" a="1"/>
  <c r="D318" i="2" s="1"/>
  <c r="C319" i="2"/>
  <c r="D319" i="2" s="1" a="1"/>
  <c r="D319" i="2" s="1"/>
  <c r="C320" i="2"/>
  <c r="D320" i="2" s="1" a="1"/>
  <c r="D320" i="2" s="1"/>
  <c r="C321" i="2"/>
  <c r="D321" i="2" s="1" a="1"/>
  <c r="D321" i="2" s="1"/>
  <c r="C322" i="2"/>
  <c r="D322" i="2" s="1" a="1"/>
  <c r="D322" i="2" s="1"/>
  <c r="C323" i="2"/>
  <c r="D323" i="2" s="1" a="1"/>
  <c r="D323" i="2" s="1"/>
  <c r="C324" i="2"/>
  <c r="D324" i="2" s="1" a="1"/>
  <c r="D324" i="2" s="1"/>
  <c r="C325" i="2"/>
  <c r="D325" i="2" s="1" a="1"/>
  <c r="D325" i="2" s="1"/>
  <c r="C326" i="2"/>
  <c r="D326" i="2" s="1" a="1"/>
  <c r="D326" i="2" s="1"/>
  <c r="C327" i="2"/>
  <c r="D327" i="2" s="1" a="1"/>
  <c r="D327" i="2" s="1"/>
  <c r="C328" i="2"/>
  <c r="D328" i="2" s="1" a="1"/>
  <c r="D328" i="2" s="1"/>
  <c r="C329" i="2"/>
  <c r="D329" i="2" s="1" a="1"/>
  <c r="D329" i="2" s="1"/>
  <c r="C330" i="2"/>
  <c r="D330" i="2" s="1" a="1"/>
  <c r="D330" i="2" s="1"/>
  <c r="C331" i="2"/>
  <c r="D331" i="2" s="1" a="1"/>
  <c r="D331" i="2" s="1"/>
  <c r="C332" i="2"/>
  <c r="D332" i="2" s="1" a="1"/>
  <c r="D332" i="2" s="1"/>
  <c r="C333" i="2"/>
  <c r="D333" i="2" s="1" a="1"/>
  <c r="D333" i="2" s="1"/>
  <c r="C334" i="2"/>
  <c r="D334" i="2" s="1" a="1"/>
  <c r="D334" i="2" s="1"/>
  <c r="C335" i="2"/>
  <c r="D335" i="2" s="1" a="1"/>
  <c r="D335" i="2" s="1"/>
  <c r="C336" i="2"/>
  <c r="D336" i="2" s="1" a="1"/>
  <c r="D336" i="2" s="1"/>
  <c r="C337" i="2"/>
  <c r="D337" i="2" s="1" a="1"/>
  <c r="D337" i="2" s="1"/>
  <c r="C338" i="2"/>
  <c r="D338" i="2" s="1" a="1"/>
  <c r="D338" i="2" s="1"/>
  <c r="C339" i="2"/>
  <c r="D339" i="2" s="1" a="1"/>
  <c r="D339" i="2" s="1"/>
  <c r="C340" i="2"/>
  <c r="D340" i="2" s="1" a="1"/>
  <c r="D340" i="2" s="1"/>
  <c r="C341" i="2"/>
  <c r="D341" i="2" s="1" a="1"/>
  <c r="D341" i="2" s="1"/>
  <c r="C342" i="2"/>
  <c r="D342" i="2" s="1" a="1"/>
  <c r="D342" i="2" s="1"/>
  <c r="C343" i="2"/>
  <c r="D343" i="2" s="1" a="1"/>
  <c r="D343" i="2" s="1"/>
  <c r="C344" i="2"/>
  <c r="D344" i="2" s="1" a="1"/>
  <c r="D344" i="2" s="1"/>
  <c r="C345" i="2"/>
  <c r="D345" i="2" s="1" a="1"/>
  <c r="D345" i="2" s="1"/>
  <c r="C346" i="2"/>
  <c r="D346" i="2" s="1" a="1"/>
  <c r="D346" i="2" s="1"/>
  <c r="C347" i="2"/>
  <c r="D347" i="2" s="1" a="1"/>
  <c r="D347" i="2" s="1"/>
  <c r="C348" i="2"/>
  <c r="D348" i="2" s="1" a="1"/>
  <c r="D348" i="2" s="1"/>
  <c r="C349" i="2"/>
  <c r="D349" i="2" s="1" a="1"/>
  <c r="D349" i="2" s="1"/>
  <c r="C350" i="2"/>
  <c r="D350" i="2" s="1" a="1"/>
  <c r="D350" i="2" s="1"/>
  <c r="C351" i="2"/>
  <c r="D351" i="2" s="1" a="1"/>
  <c r="D351" i="2" s="1"/>
  <c r="C352" i="2"/>
  <c r="D352" i="2" s="1" a="1"/>
  <c r="D352" i="2" s="1"/>
  <c r="C353" i="2"/>
  <c r="D353" i="2" s="1" a="1"/>
  <c r="D353" i="2" s="1"/>
  <c r="C354" i="2"/>
  <c r="D354" i="2" s="1" a="1"/>
  <c r="D354" i="2" s="1"/>
  <c r="C355" i="2"/>
  <c r="D355" i="2" s="1" a="1"/>
  <c r="D355" i="2" s="1"/>
  <c r="C356" i="2"/>
  <c r="D356" i="2" s="1" a="1"/>
  <c r="D356" i="2" s="1"/>
  <c r="C357" i="2"/>
  <c r="D357" i="2" s="1" a="1"/>
  <c r="D357" i="2" s="1"/>
  <c r="C358" i="2"/>
  <c r="D358" i="2" s="1" a="1"/>
  <c r="D358" i="2" s="1"/>
  <c r="C359" i="2"/>
  <c r="D359" i="2" s="1" a="1"/>
  <c r="D359" i="2" s="1"/>
  <c r="C360" i="2"/>
  <c r="D360" i="2" s="1" a="1"/>
  <c r="D360" i="2" s="1"/>
  <c r="C361" i="2"/>
  <c r="D361" i="2" s="1" a="1"/>
  <c r="D361" i="2" s="1"/>
  <c r="C362" i="2"/>
  <c r="D362" i="2" s="1" a="1"/>
  <c r="D362" i="2" s="1"/>
  <c r="C363" i="2"/>
  <c r="D363" i="2" s="1" a="1"/>
  <c r="D363" i="2" s="1"/>
  <c r="C364" i="2"/>
  <c r="D364" i="2" s="1" a="1"/>
  <c r="D364" i="2" s="1"/>
  <c r="C365" i="2"/>
  <c r="D365" i="2" s="1" a="1"/>
  <c r="D365" i="2" s="1"/>
  <c r="C366" i="2"/>
  <c r="D366" i="2" s="1" a="1"/>
  <c r="D366" i="2" s="1"/>
  <c r="C367" i="2"/>
  <c r="D367" i="2" s="1" a="1"/>
  <c r="D367" i="2" s="1"/>
  <c r="C368" i="2"/>
  <c r="D368" i="2" s="1" a="1"/>
  <c r="D368" i="2" s="1"/>
  <c r="C369" i="2"/>
  <c r="D369" i="2" s="1" a="1"/>
  <c r="D369" i="2" s="1"/>
  <c r="C370" i="2"/>
  <c r="D370" i="2" s="1" a="1"/>
  <c r="D370" i="2" s="1"/>
  <c r="C371" i="2"/>
  <c r="D371" i="2" s="1" a="1"/>
  <c r="D371" i="2" s="1"/>
  <c r="C372" i="2"/>
  <c r="D372" i="2" s="1" a="1"/>
  <c r="D372" i="2" s="1"/>
  <c r="C373" i="2"/>
  <c r="D373" i="2" s="1" a="1"/>
  <c r="D373" i="2" s="1"/>
  <c r="C374" i="2"/>
  <c r="D374" i="2" s="1" a="1"/>
  <c r="D374" i="2" s="1"/>
  <c r="C375" i="2"/>
  <c r="D375" i="2" s="1" a="1"/>
  <c r="D375" i="2" s="1"/>
  <c r="C376" i="2"/>
  <c r="D376" i="2" s="1" a="1"/>
  <c r="D376" i="2" s="1"/>
  <c r="C377" i="2"/>
  <c r="D377" i="2" s="1" a="1"/>
  <c r="D377" i="2" s="1"/>
  <c r="C378" i="2"/>
  <c r="D378" i="2" s="1" a="1"/>
  <c r="D378" i="2" s="1"/>
  <c r="C379" i="2"/>
  <c r="D379" i="2" s="1" a="1"/>
  <c r="D379" i="2" s="1"/>
  <c r="C380" i="2"/>
  <c r="D380" i="2" s="1" a="1"/>
  <c r="D380" i="2" s="1"/>
  <c r="C381" i="2"/>
  <c r="D381" i="2" s="1" a="1"/>
  <c r="D381" i="2" s="1"/>
  <c r="C382" i="2"/>
  <c r="D382" i="2" s="1" a="1"/>
  <c r="D382" i="2" s="1"/>
  <c r="C383" i="2"/>
  <c r="D383" i="2" s="1" a="1"/>
  <c r="D383" i="2" s="1"/>
  <c r="C384" i="2"/>
  <c r="D384" i="2" s="1" a="1"/>
  <c r="D384" i="2" s="1"/>
  <c r="C385" i="2"/>
  <c r="D385" i="2" s="1" a="1"/>
  <c r="D385" i="2" s="1"/>
  <c r="C386" i="2"/>
  <c r="D386" i="2" s="1" a="1"/>
  <c r="D386" i="2" s="1"/>
  <c r="C387" i="2"/>
  <c r="D387" i="2" s="1" a="1"/>
  <c r="D387" i="2" s="1"/>
  <c r="C388" i="2"/>
  <c r="D388" i="2" s="1" a="1"/>
  <c r="D388" i="2" s="1"/>
  <c r="C389" i="2"/>
  <c r="D389" i="2" s="1" a="1"/>
  <c r="D389" i="2" s="1"/>
  <c r="C390" i="2"/>
  <c r="D390" i="2" s="1" a="1"/>
  <c r="D390" i="2" s="1"/>
  <c r="C391" i="2"/>
  <c r="D391" i="2" s="1" a="1"/>
  <c r="D391" i="2" s="1"/>
  <c r="C392" i="2"/>
  <c r="D392" i="2" s="1" a="1"/>
  <c r="D392" i="2" s="1"/>
  <c r="C393" i="2"/>
  <c r="D393" i="2" s="1" a="1"/>
  <c r="D393" i="2" s="1"/>
  <c r="C394" i="2"/>
  <c r="D394" i="2" s="1" a="1"/>
  <c r="D394" i="2" s="1"/>
  <c r="C395" i="2"/>
  <c r="D395" i="2" s="1" a="1"/>
  <c r="D395" i="2" s="1"/>
  <c r="C396" i="2"/>
  <c r="D396" i="2" s="1" a="1"/>
  <c r="D396" i="2" s="1"/>
  <c r="C397" i="2"/>
  <c r="D397" i="2" s="1" a="1"/>
  <c r="D397" i="2" s="1"/>
  <c r="C398" i="2"/>
  <c r="D398" i="2" s="1" a="1"/>
  <c r="D398" i="2" s="1"/>
  <c r="C399" i="2"/>
  <c r="D399" i="2" s="1" a="1"/>
  <c r="D399" i="2" s="1"/>
  <c r="C400" i="2"/>
  <c r="D400" i="2" s="1" a="1"/>
  <c r="D400" i="2" s="1"/>
  <c r="C401" i="2"/>
  <c r="D401" i="2" s="1" a="1"/>
  <c r="D401" i="2" s="1"/>
  <c r="C402" i="2"/>
  <c r="D402" i="2" s="1" a="1"/>
  <c r="D402" i="2" s="1"/>
  <c r="C403" i="2"/>
  <c r="D403" i="2" s="1" a="1"/>
  <c r="D403" i="2" s="1"/>
  <c r="C404" i="2"/>
  <c r="D404" i="2" s="1" a="1"/>
  <c r="D404" i="2" s="1"/>
  <c r="C405" i="2"/>
  <c r="D405" i="2" s="1" a="1"/>
  <c r="D405" i="2" s="1"/>
  <c r="C406" i="2"/>
  <c r="D406" i="2" s="1" a="1"/>
  <c r="D406" i="2" s="1"/>
  <c r="C407" i="2"/>
  <c r="D407" i="2" s="1" a="1"/>
  <c r="D407" i="2" s="1"/>
  <c r="C408" i="2"/>
  <c r="D408" i="2" s="1" a="1"/>
  <c r="D408" i="2" s="1"/>
  <c r="C409" i="2"/>
  <c r="D409" i="2" s="1" a="1"/>
  <c r="D409" i="2" s="1"/>
  <c r="C410" i="2"/>
  <c r="D410" i="2" s="1" a="1"/>
  <c r="D410" i="2" s="1"/>
  <c r="C411" i="2"/>
  <c r="D411" i="2" s="1" a="1"/>
  <c r="D411" i="2" s="1"/>
  <c r="C412" i="2"/>
  <c r="D412" i="2" s="1" a="1"/>
  <c r="D412" i="2" s="1"/>
  <c r="C413" i="2"/>
  <c r="D413" i="2" s="1" a="1"/>
  <c r="D413" i="2" s="1"/>
  <c r="C414" i="2"/>
  <c r="D414" i="2" s="1" a="1"/>
  <c r="D414" i="2" s="1"/>
  <c r="C415" i="2"/>
  <c r="D415" i="2" s="1" a="1"/>
  <c r="D415" i="2" s="1"/>
  <c r="C416" i="2"/>
  <c r="D416" i="2" s="1" a="1"/>
  <c r="D416" i="2" s="1"/>
  <c r="C417" i="2"/>
  <c r="D417" i="2" s="1" a="1"/>
  <c r="D417" i="2" s="1"/>
  <c r="C418" i="2"/>
  <c r="D418" i="2" s="1" a="1"/>
  <c r="D418" i="2" s="1"/>
  <c r="C419" i="2"/>
  <c r="D419" i="2" s="1" a="1"/>
  <c r="D419" i="2" s="1"/>
  <c r="C420" i="2"/>
  <c r="D420" i="2" s="1" a="1"/>
  <c r="D420" i="2" s="1"/>
  <c r="C421" i="2"/>
  <c r="D421" i="2" s="1" a="1"/>
  <c r="D421" i="2" s="1"/>
  <c r="C422" i="2"/>
  <c r="D422" i="2" s="1" a="1"/>
  <c r="D422" i="2" s="1"/>
  <c r="C423" i="2"/>
  <c r="D423" i="2" s="1" a="1"/>
  <c r="D423" i="2" s="1"/>
  <c r="C424" i="2"/>
  <c r="D424" i="2" s="1" a="1"/>
  <c r="D424" i="2" s="1"/>
  <c r="C425" i="2"/>
  <c r="D425" i="2" s="1" a="1"/>
  <c r="D425" i="2" s="1"/>
  <c r="C426" i="2"/>
  <c r="D426" i="2" s="1" a="1"/>
  <c r="D426" i="2" s="1"/>
  <c r="C427" i="2"/>
  <c r="D427" i="2" s="1" a="1"/>
  <c r="D427" i="2" s="1"/>
  <c r="C428" i="2"/>
  <c r="D428" i="2" s="1" a="1"/>
  <c r="D428" i="2" s="1"/>
  <c r="C429" i="2"/>
  <c r="D429" i="2" s="1" a="1"/>
  <c r="D429" i="2" s="1"/>
  <c r="C430" i="2"/>
  <c r="D430" i="2" s="1" a="1"/>
  <c r="D430" i="2" s="1"/>
  <c r="C431" i="2"/>
  <c r="D431" i="2" s="1" a="1"/>
  <c r="D431" i="2" s="1"/>
  <c r="C432" i="2"/>
  <c r="D432" i="2" s="1" a="1"/>
  <c r="D432" i="2" s="1"/>
  <c r="C433" i="2"/>
  <c r="D433" i="2" s="1" a="1"/>
  <c r="D433" i="2" s="1"/>
  <c r="C434" i="2"/>
  <c r="D434" i="2" s="1" a="1"/>
  <c r="D434" i="2" s="1"/>
  <c r="C435" i="2"/>
  <c r="D435" i="2" s="1" a="1"/>
  <c r="D435" i="2" s="1"/>
  <c r="C436" i="2"/>
  <c r="D436" i="2" s="1" a="1"/>
  <c r="D436" i="2" s="1"/>
  <c r="C437" i="2"/>
  <c r="D437" i="2" s="1" a="1"/>
  <c r="D437" i="2" s="1"/>
  <c r="C438" i="2"/>
  <c r="D438" i="2" s="1" a="1"/>
  <c r="D438" i="2" s="1"/>
  <c r="C439" i="2"/>
  <c r="D439" i="2" s="1" a="1"/>
  <c r="D439" i="2" s="1"/>
  <c r="C440" i="2"/>
  <c r="D440" i="2" s="1" a="1"/>
  <c r="D440" i="2" s="1"/>
  <c r="C441" i="2"/>
  <c r="D441" i="2" s="1" a="1"/>
  <c r="D441" i="2" s="1"/>
  <c r="C442" i="2"/>
  <c r="D442" i="2" s="1" a="1"/>
  <c r="D442" i="2" s="1"/>
  <c r="C443" i="2"/>
  <c r="D443" i="2" s="1" a="1"/>
  <c r="D443" i="2" s="1"/>
  <c r="C444" i="2"/>
  <c r="D444" i="2" s="1" a="1"/>
  <c r="D444" i="2" s="1"/>
  <c r="C445" i="2"/>
  <c r="D445" i="2" s="1" a="1"/>
  <c r="D445" i="2" s="1"/>
  <c r="C446" i="2"/>
  <c r="D446" i="2" s="1" a="1"/>
  <c r="D446" i="2" s="1"/>
  <c r="C447" i="2"/>
  <c r="D447" i="2" s="1" a="1"/>
  <c r="D447" i="2" s="1"/>
  <c r="C448" i="2"/>
  <c r="D448" i="2" s="1" a="1"/>
  <c r="D448" i="2" s="1"/>
  <c r="C449" i="2"/>
  <c r="D449" i="2" s="1" a="1"/>
  <c r="D449" i="2" s="1"/>
  <c r="C450" i="2"/>
  <c r="D450" i="2" s="1" a="1"/>
  <c r="D450" i="2" s="1"/>
  <c r="C451" i="2"/>
  <c r="D451" i="2" s="1" a="1"/>
  <c r="D451" i="2" s="1"/>
  <c r="C452" i="2"/>
  <c r="D452" i="2" s="1" a="1"/>
  <c r="D452" i="2" s="1"/>
  <c r="C453" i="2"/>
  <c r="D453" i="2" s="1" a="1"/>
  <c r="D453" i="2" s="1"/>
  <c r="C454" i="2"/>
  <c r="D454" i="2" s="1" a="1"/>
  <c r="D454" i="2" s="1"/>
  <c r="C455" i="2"/>
  <c r="D455" i="2" s="1" a="1"/>
  <c r="D455" i="2" s="1"/>
  <c r="C456" i="2"/>
  <c r="D456" i="2" s="1" a="1"/>
  <c r="D456" i="2" s="1"/>
  <c r="C457" i="2"/>
  <c r="D457" i="2" s="1" a="1"/>
  <c r="D457" i="2" s="1"/>
  <c r="C458" i="2"/>
  <c r="D458" i="2" s="1" a="1"/>
  <c r="D458" i="2" s="1"/>
  <c r="C459" i="2"/>
  <c r="D459" i="2" s="1" a="1"/>
  <c r="D459" i="2" s="1"/>
  <c r="C460" i="2"/>
  <c r="D460" i="2" s="1" a="1"/>
  <c r="D460" i="2" s="1"/>
  <c r="C461" i="2"/>
  <c r="D461" i="2" s="1" a="1"/>
  <c r="D461" i="2" s="1"/>
  <c r="C462" i="2"/>
  <c r="D462" i="2" s="1" a="1"/>
  <c r="D462" i="2" s="1"/>
  <c r="C463" i="2"/>
  <c r="D463" i="2" s="1" a="1"/>
  <c r="D463" i="2" s="1"/>
  <c r="C464" i="2"/>
  <c r="D464" i="2" s="1" a="1"/>
  <c r="D464" i="2" s="1"/>
  <c r="C465" i="2"/>
  <c r="D465" i="2" s="1" a="1"/>
  <c r="D465" i="2" s="1"/>
  <c r="C466" i="2"/>
  <c r="D466" i="2" s="1" a="1"/>
  <c r="D466" i="2" s="1"/>
  <c r="C467" i="2"/>
  <c r="D467" i="2" s="1" a="1"/>
  <c r="D467" i="2" s="1"/>
  <c r="C468" i="2"/>
  <c r="D468" i="2" s="1" a="1"/>
  <c r="D468" i="2" s="1"/>
  <c r="C469" i="2"/>
  <c r="D469" i="2" s="1" a="1"/>
  <c r="D469" i="2" s="1"/>
  <c r="C470" i="2"/>
  <c r="D470" i="2" s="1" a="1"/>
  <c r="D470" i="2" s="1"/>
  <c r="C471" i="2"/>
  <c r="D471" i="2" s="1" a="1"/>
  <c r="D471" i="2" s="1"/>
  <c r="C472" i="2"/>
  <c r="D472" i="2" s="1" a="1"/>
  <c r="D472" i="2" s="1"/>
  <c r="C473" i="2"/>
  <c r="D473" i="2" s="1" a="1"/>
  <c r="D473" i="2" s="1"/>
  <c r="C474" i="2"/>
  <c r="D474" i="2" s="1" a="1"/>
  <c r="D474" i="2" s="1"/>
  <c r="C475" i="2"/>
  <c r="D475" i="2" s="1" a="1"/>
  <c r="D475" i="2" s="1"/>
  <c r="C476" i="2"/>
  <c r="D476" i="2" s="1" a="1"/>
  <c r="D476" i="2" s="1"/>
  <c r="C477" i="2"/>
  <c r="D477" i="2" s="1" a="1"/>
  <c r="D477" i="2" s="1"/>
  <c r="C478" i="2"/>
  <c r="D478" i="2" s="1" a="1"/>
  <c r="D478" i="2" s="1"/>
  <c r="C479" i="2"/>
  <c r="D479" i="2" s="1" a="1"/>
  <c r="D479" i="2" s="1"/>
  <c r="C480" i="2"/>
  <c r="D480" i="2" s="1" a="1"/>
  <c r="D480" i="2" s="1"/>
  <c r="C481" i="2"/>
  <c r="D481" i="2" s="1" a="1"/>
  <c r="D481" i="2" s="1"/>
  <c r="C482" i="2"/>
  <c r="D482" i="2" s="1" a="1"/>
  <c r="D482" i="2" s="1"/>
  <c r="C483" i="2"/>
  <c r="D483" i="2" s="1" a="1"/>
  <c r="D483" i="2" s="1"/>
  <c r="C484" i="2"/>
  <c r="D484" i="2" s="1" a="1"/>
  <c r="D484" i="2" s="1"/>
  <c r="C485" i="2"/>
  <c r="D485" i="2" s="1" a="1"/>
  <c r="D485" i="2" s="1"/>
  <c r="C486" i="2"/>
  <c r="D486" i="2" s="1" a="1"/>
  <c r="D486" i="2" s="1"/>
  <c r="C487" i="2"/>
  <c r="D487" i="2" s="1" a="1"/>
  <c r="D487" i="2" s="1"/>
  <c r="C488" i="2"/>
  <c r="D488" i="2" s="1" a="1"/>
  <c r="D488" i="2" s="1"/>
  <c r="C489" i="2"/>
  <c r="D489" i="2" s="1" a="1"/>
  <c r="D489" i="2" s="1"/>
  <c r="C490" i="2"/>
  <c r="D490" i="2" s="1" a="1"/>
  <c r="D490" i="2" s="1"/>
  <c r="C491" i="2"/>
  <c r="D491" i="2" s="1" a="1"/>
  <c r="D491" i="2" s="1"/>
  <c r="C492" i="2"/>
  <c r="D492" i="2" s="1" a="1"/>
  <c r="D492" i="2" s="1"/>
  <c r="C493" i="2"/>
  <c r="D493" i="2" s="1" a="1"/>
  <c r="D493" i="2" s="1"/>
  <c r="C494" i="2"/>
  <c r="D494" i="2" s="1" a="1"/>
  <c r="D494" i="2" s="1"/>
  <c r="C495" i="2"/>
  <c r="D495" i="2" s="1" a="1"/>
  <c r="D495" i="2" s="1"/>
  <c r="C496" i="2"/>
  <c r="D496" i="2" s="1" a="1"/>
  <c r="D496" i="2" s="1"/>
  <c r="C497" i="2"/>
  <c r="D497" i="2" s="1" a="1"/>
  <c r="D497" i="2" s="1"/>
  <c r="C498" i="2"/>
  <c r="D498" i="2" s="1" a="1"/>
  <c r="D498" i="2" s="1"/>
  <c r="C499" i="2"/>
  <c r="D499" i="2" s="1" a="1"/>
  <c r="D499" i="2" s="1"/>
  <c r="C500" i="2"/>
  <c r="D500" i="2" s="1" a="1"/>
  <c r="D500" i="2" s="1"/>
  <c r="C501" i="2"/>
  <c r="D501" i="2" s="1" a="1"/>
  <c r="D501" i="2" s="1"/>
  <c r="C502" i="2"/>
  <c r="D502" i="2" s="1" a="1"/>
  <c r="D502" i="2" s="1"/>
  <c r="C503" i="2"/>
  <c r="D503" i="2" s="1" a="1"/>
  <c r="D503" i="2" s="1"/>
  <c r="C504" i="2"/>
  <c r="D504" i="2" s="1" a="1"/>
  <c r="D504" i="2" s="1"/>
  <c r="C505" i="2"/>
  <c r="D505" i="2" s="1" a="1"/>
  <c r="D505" i="2" s="1"/>
  <c r="C506" i="2"/>
  <c r="D506" i="2" s="1" a="1"/>
  <c r="D506" i="2" s="1"/>
  <c r="C507" i="2"/>
  <c r="D507" i="2" s="1" a="1"/>
  <c r="D507" i="2" s="1"/>
  <c r="C508" i="2"/>
  <c r="D508" i="2" s="1" a="1"/>
  <c r="D508" i="2" s="1"/>
  <c r="C509" i="2"/>
  <c r="D509" i="2" s="1" a="1"/>
  <c r="D509" i="2" s="1"/>
  <c r="C510" i="2"/>
  <c r="D510" i="2" s="1" a="1"/>
  <c r="D510" i="2" s="1"/>
  <c r="C511" i="2"/>
  <c r="D511" i="2" s="1" a="1"/>
  <c r="D511" i="2" s="1"/>
  <c r="C512" i="2"/>
  <c r="D512" i="2" s="1" a="1"/>
  <c r="D512" i="2" s="1"/>
  <c r="C513" i="2"/>
  <c r="D513" i="2" s="1" a="1"/>
  <c r="D513" i="2" s="1"/>
  <c r="C514" i="2"/>
  <c r="D514" i="2" s="1" a="1"/>
  <c r="D514" i="2" s="1"/>
  <c r="C515" i="2"/>
  <c r="D515" i="2" s="1" a="1"/>
  <c r="D515" i="2" s="1"/>
  <c r="C516" i="2"/>
  <c r="D516" i="2" s="1" a="1"/>
  <c r="D516" i="2" s="1"/>
  <c r="C517" i="2"/>
  <c r="D517" i="2" s="1" a="1"/>
  <c r="D517" i="2" s="1"/>
  <c r="C518" i="2"/>
  <c r="D518" i="2" s="1" a="1"/>
  <c r="D518" i="2" s="1"/>
  <c r="C519" i="2"/>
  <c r="D519" i="2" s="1" a="1"/>
  <c r="D519" i="2" s="1"/>
  <c r="C520" i="2"/>
  <c r="D520" i="2" s="1" a="1"/>
  <c r="D520" i="2" s="1"/>
  <c r="C521" i="2"/>
  <c r="D521" i="2" s="1" a="1"/>
  <c r="D521" i="2" s="1"/>
  <c r="C522" i="2"/>
  <c r="D522" i="2" s="1" a="1"/>
  <c r="D522" i="2" s="1"/>
  <c r="C523" i="2"/>
  <c r="D523" i="2" s="1" a="1"/>
  <c r="D523" i="2" s="1"/>
  <c r="C524" i="2"/>
  <c r="D524" i="2" s="1" a="1"/>
  <c r="D524" i="2" s="1"/>
  <c r="C525" i="2"/>
  <c r="D525" i="2" s="1" a="1"/>
  <c r="D525" i="2" s="1"/>
  <c r="C526" i="2"/>
  <c r="D526" i="2" s="1" a="1"/>
  <c r="D526" i="2" s="1"/>
  <c r="C527" i="2"/>
  <c r="D527" i="2" s="1" a="1"/>
  <c r="D527" i="2" s="1"/>
  <c r="C528" i="2"/>
  <c r="D528" i="2" s="1" a="1"/>
  <c r="D528" i="2" s="1"/>
  <c r="C529" i="2"/>
  <c r="D529" i="2" s="1" a="1"/>
  <c r="D529" i="2" s="1"/>
  <c r="C530" i="2"/>
  <c r="D530" i="2" s="1" a="1"/>
  <c r="D530" i="2" s="1"/>
  <c r="C531" i="2"/>
  <c r="D531" i="2" s="1" a="1"/>
  <c r="D531" i="2" s="1"/>
  <c r="C532" i="2"/>
  <c r="D532" i="2" s="1" a="1"/>
  <c r="D532" i="2" s="1"/>
  <c r="C533" i="2"/>
  <c r="D533" i="2" s="1" a="1"/>
  <c r="D533" i="2" s="1"/>
  <c r="C534" i="2"/>
  <c r="D534" i="2" s="1" a="1"/>
  <c r="D534" i="2" s="1"/>
  <c r="C535" i="2"/>
  <c r="D535" i="2" s="1" a="1"/>
  <c r="D535" i="2" s="1"/>
  <c r="C536" i="2"/>
  <c r="D536" i="2" s="1" a="1"/>
  <c r="D536" i="2" s="1"/>
  <c r="C537" i="2"/>
  <c r="D537" i="2" s="1" a="1"/>
  <c r="D537" i="2" s="1"/>
  <c r="C538" i="2"/>
  <c r="D538" i="2" s="1" a="1"/>
  <c r="D538" i="2" s="1"/>
  <c r="C539" i="2"/>
  <c r="D539" i="2" s="1" a="1"/>
  <c r="D539" i="2" s="1"/>
  <c r="C540" i="2"/>
  <c r="D540" i="2" s="1" a="1"/>
  <c r="D540" i="2" s="1"/>
  <c r="C541" i="2"/>
  <c r="D541" i="2" s="1" a="1"/>
  <c r="D541" i="2" s="1"/>
  <c r="C542" i="2"/>
  <c r="D542" i="2" s="1" a="1"/>
  <c r="D542" i="2" s="1"/>
  <c r="C543" i="2"/>
  <c r="D543" i="2" s="1" a="1"/>
  <c r="D543" i="2" s="1"/>
  <c r="C544" i="2"/>
  <c r="D544" i="2" s="1" a="1"/>
  <c r="D544" i="2" s="1"/>
  <c r="C545" i="2"/>
  <c r="D545" i="2" s="1" a="1"/>
  <c r="D545" i="2" s="1"/>
  <c r="C546" i="2"/>
  <c r="D546" i="2" s="1" a="1"/>
  <c r="D546" i="2" s="1"/>
  <c r="C547" i="2"/>
  <c r="D547" i="2" s="1" a="1"/>
  <c r="D547" i="2" s="1"/>
  <c r="C548" i="2"/>
  <c r="D548" i="2" s="1" a="1"/>
  <c r="D548" i="2" s="1"/>
  <c r="C549" i="2"/>
  <c r="D549" i="2" s="1" a="1"/>
  <c r="D549" i="2" s="1"/>
  <c r="C550" i="2"/>
  <c r="D550" i="2" s="1" a="1"/>
  <c r="D550" i="2" s="1"/>
  <c r="C551" i="2"/>
  <c r="D551" i="2" s="1" a="1"/>
  <c r="D551" i="2" s="1"/>
  <c r="C552" i="2"/>
  <c r="D552" i="2" s="1" a="1"/>
  <c r="D552" i="2" s="1"/>
  <c r="C553" i="2"/>
  <c r="D553" i="2" s="1" a="1"/>
  <c r="D553" i="2" s="1"/>
  <c r="C554" i="2"/>
  <c r="D554" i="2" s="1" a="1"/>
  <c r="D554" i="2" s="1"/>
  <c r="C555" i="2"/>
  <c r="D555" i="2" s="1" a="1"/>
  <c r="D555" i="2" s="1"/>
  <c r="C556" i="2"/>
  <c r="D556" i="2" s="1" a="1"/>
  <c r="D556" i="2" s="1"/>
  <c r="C557" i="2"/>
  <c r="D557" i="2" s="1" a="1"/>
  <c r="D557" i="2" s="1"/>
  <c r="C558" i="2"/>
  <c r="D558" i="2" s="1" a="1"/>
  <c r="D558" i="2" s="1"/>
  <c r="C559" i="2"/>
  <c r="D559" i="2" s="1" a="1"/>
  <c r="D559" i="2" s="1"/>
  <c r="C560" i="2"/>
  <c r="D560" i="2" s="1" a="1"/>
  <c r="D560" i="2" s="1"/>
  <c r="C561" i="2"/>
  <c r="D561" i="2" s="1" a="1"/>
  <c r="D561" i="2" s="1"/>
  <c r="C562" i="2"/>
  <c r="D562" i="2" s="1" a="1"/>
  <c r="D562" i="2" s="1"/>
  <c r="C563" i="2"/>
  <c r="D563" i="2" s="1" a="1"/>
  <c r="D563" i="2" s="1"/>
  <c r="C564" i="2"/>
  <c r="D564" i="2" s="1" a="1"/>
  <c r="D564" i="2" s="1"/>
  <c r="C565" i="2"/>
  <c r="D565" i="2" s="1" a="1"/>
  <c r="D565" i="2" s="1"/>
  <c r="C566" i="2"/>
  <c r="D566" i="2" s="1" a="1"/>
  <c r="D566" i="2" s="1"/>
  <c r="C567" i="2"/>
  <c r="D567" i="2" s="1" a="1"/>
  <c r="D567" i="2" s="1"/>
  <c r="C568" i="2"/>
  <c r="D568" i="2" s="1" a="1"/>
  <c r="D568" i="2" s="1"/>
  <c r="C569" i="2"/>
  <c r="D569" i="2" s="1" a="1"/>
  <c r="D569" i="2" s="1"/>
  <c r="C570" i="2"/>
  <c r="D570" i="2" s="1" a="1"/>
  <c r="D570" i="2" s="1"/>
  <c r="C571" i="2"/>
  <c r="D571" i="2" s="1" a="1"/>
  <c r="D571" i="2" s="1"/>
  <c r="C572" i="2"/>
  <c r="D572" i="2" s="1" a="1"/>
  <c r="D572" i="2" s="1"/>
  <c r="C573" i="2"/>
  <c r="D573" i="2" s="1" a="1"/>
  <c r="D573" i="2" s="1"/>
  <c r="C574" i="2"/>
  <c r="D574" i="2" s="1" a="1"/>
  <c r="D574" i="2" s="1"/>
  <c r="C575" i="2"/>
  <c r="D575" i="2" s="1" a="1"/>
  <c r="D575" i="2" s="1"/>
  <c r="C576" i="2"/>
  <c r="D576" i="2" s="1" a="1"/>
  <c r="D576" i="2" s="1"/>
  <c r="C577" i="2"/>
  <c r="D577" i="2" s="1" a="1"/>
  <c r="D577" i="2" s="1"/>
  <c r="C578" i="2"/>
  <c r="D578" i="2" s="1" a="1"/>
  <c r="D578" i="2" s="1"/>
  <c r="C579" i="2"/>
  <c r="D579" i="2" s="1" a="1"/>
  <c r="D579" i="2" s="1"/>
  <c r="C580" i="2"/>
  <c r="D580" i="2" s="1" a="1"/>
  <c r="D580" i="2" s="1"/>
  <c r="C581" i="2"/>
  <c r="D581" i="2" s="1" a="1"/>
  <c r="D581" i="2" s="1"/>
  <c r="C582" i="2"/>
  <c r="D582" i="2" s="1" a="1"/>
  <c r="D582" i="2" s="1"/>
  <c r="C583" i="2"/>
  <c r="D583" i="2" s="1" a="1"/>
  <c r="D583" i="2" s="1"/>
  <c r="C584" i="2"/>
  <c r="D584" i="2" s="1" a="1"/>
  <c r="D584" i="2" s="1"/>
  <c r="C585" i="2"/>
  <c r="D585" i="2" s="1" a="1"/>
  <c r="D585" i="2" s="1"/>
  <c r="C586" i="2"/>
  <c r="D586" i="2" s="1" a="1"/>
  <c r="D586" i="2" s="1"/>
  <c r="C587" i="2"/>
  <c r="D587" i="2" s="1" a="1"/>
  <c r="D587" i="2" s="1"/>
  <c r="C588" i="2"/>
  <c r="D588" i="2" s="1" a="1"/>
  <c r="D588" i="2" s="1"/>
  <c r="C589" i="2"/>
  <c r="D589" i="2" s="1" a="1"/>
  <c r="D589" i="2" s="1"/>
  <c r="C590" i="2"/>
  <c r="D590" i="2" s="1" a="1"/>
  <c r="D590" i="2" s="1"/>
  <c r="C591" i="2"/>
  <c r="D591" i="2" s="1" a="1"/>
  <c r="D591" i="2" s="1"/>
  <c r="C592" i="2"/>
  <c r="D592" i="2" s="1" a="1"/>
  <c r="D592" i="2" s="1"/>
  <c r="C593" i="2"/>
  <c r="D593" i="2" s="1" a="1"/>
  <c r="D593" i="2" s="1"/>
  <c r="C594" i="2"/>
  <c r="D594" i="2" s="1" a="1"/>
  <c r="D594" i="2" s="1"/>
  <c r="C595" i="2"/>
  <c r="D595" i="2" s="1" a="1"/>
  <c r="D595" i="2" s="1"/>
  <c r="C596" i="2"/>
  <c r="D596" i="2" s="1" a="1"/>
  <c r="D596" i="2" s="1"/>
  <c r="C597" i="2"/>
  <c r="D597" i="2" s="1" a="1"/>
  <c r="D597" i="2" s="1"/>
  <c r="C598" i="2"/>
  <c r="D598" i="2" s="1" a="1"/>
  <c r="D598" i="2" s="1"/>
  <c r="C599" i="2"/>
  <c r="D599" i="2" s="1" a="1"/>
  <c r="D599" i="2" s="1"/>
  <c r="C600" i="2"/>
  <c r="D600" i="2" s="1" a="1"/>
  <c r="D600" i="2" s="1"/>
  <c r="C601" i="2"/>
  <c r="D601" i="2" s="1" a="1"/>
  <c r="D601" i="2" s="1"/>
  <c r="C602" i="2"/>
  <c r="D602" i="2" s="1" a="1"/>
  <c r="D602" i="2" s="1"/>
  <c r="C603" i="2"/>
  <c r="D603" i="2" s="1" a="1"/>
  <c r="D603" i="2" s="1"/>
  <c r="C604" i="2"/>
  <c r="D604" i="2" s="1" a="1"/>
  <c r="D604" i="2" s="1"/>
  <c r="C605" i="2"/>
  <c r="D605" i="2" s="1" a="1"/>
  <c r="D605" i="2" s="1"/>
  <c r="C606" i="2"/>
  <c r="D606" i="2" s="1" a="1"/>
  <c r="D606" i="2" s="1"/>
  <c r="C607" i="2"/>
  <c r="D607" i="2" s="1" a="1"/>
  <c r="D607" i="2" s="1"/>
  <c r="C608" i="2"/>
  <c r="D608" i="2" s="1" a="1"/>
  <c r="D608" i="2" s="1"/>
  <c r="C609" i="2"/>
  <c r="D609" i="2" s="1" a="1"/>
  <c r="D609" i="2" s="1"/>
  <c r="C610" i="2"/>
  <c r="D610" i="2" s="1" a="1"/>
  <c r="D610" i="2" s="1"/>
  <c r="C611" i="2"/>
  <c r="D611" i="2" s="1" a="1"/>
  <c r="D611" i="2" s="1"/>
  <c r="C612" i="2"/>
  <c r="D612" i="2" s="1" a="1"/>
  <c r="D612" i="2" s="1"/>
  <c r="C613" i="2"/>
  <c r="D613" i="2" s="1" a="1"/>
  <c r="D613" i="2" s="1"/>
  <c r="C614" i="2"/>
  <c r="D614" i="2" s="1" a="1"/>
  <c r="D614" i="2" s="1"/>
  <c r="C615" i="2"/>
  <c r="D615" i="2" s="1" a="1"/>
  <c r="D615" i="2" s="1"/>
  <c r="C616" i="2"/>
  <c r="D616" i="2" s="1" a="1"/>
  <c r="D616" i="2" s="1"/>
  <c r="C617" i="2"/>
  <c r="D617" i="2" s="1" a="1"/>
  <c r="D617" i="2" s="1"/>
  <c r="C618" i="2"/>
  <c r="D618" i="2" s="1" a="1"/>
  <c r="D618" i="2" s="1"/>
  <c r="C619" i="2"/>
  <c r="D619" i="2" s="1" a="1"/>
  <c r="D619" i="2" s="1"/>
  <c r="C620" i="2"/>
  <c r="D620" i="2" s="1" a="1"/>
  <c r="D620" i="2" s="1"/>
  <c r="C621" i="2"/>
  <c r="D621" i="2" s="1" a="1"/>
  <c r="D621" i="2" s="1"/>
  <c r="C622" i="2"/>
  <c r="D622" i="2" s="1" a="1"/>
  <c r="D622" i="2" s="1"/>
  <c r="C623" i="2"/>
  <c r="D623" i="2" s="1" a="1"/>
  <c r="D623" i="2" s="1"/>
  <c r="C624" i="2"/>
  <c r="D624" i="2" s="1" a="1"/>
  <c r="D624" i="2" s="1"/>
  <c r="C625" i="2"/>
  <c r="D625" i="2" s="1" a="1"/>
  <c r="D625" i="2" s="1"/>
  <c r="C626" i="2"/>
  <c r="D626" i="2" s="1" a="1"/>
  <c r="D626" i="2" s="1"/>
  <c r="C627" i="2"/>
  <c r="D627" i="2" s="1" a="1"/>
  <c r="D627" i="2" s="1"/>
  <c r="C628" i="2"/>
  <c r="D628" i="2" s="1" a="1"/>
  <c r="D628" i="2" s="1"/>
  <c r="C629" i="2"/>
  <c r="D629" i="2" s="1" a="1"/>
  <c r="D629" i="2" s="1"/>
  <c r="C630" i="2"/>
  <c r="D630" i="2" s="1" a="1"/>
  <c r="D630" i="2" s="1"/>
  <c r="C631" i="2"/>
  <c r="D631" i="2" s="1" a="1"/>
  <c r="D631" i="2" s="1"/>
  <c r="C632" i="2"/>
  <c r="D632" i="2" s="1" a="1"/>
  <c r="D632" i="2" s="1"/>
  <c r="C633" i="2"/>
  <c r="D633" i="2" s="1" a="1"/>
  <c r="D633" i="2" s="1"/>
  <c r="C634" i="2"/>
  <c r="D634" i="2" s="1" a="1"/>
  <c r="D634" i="2" s="1"/>
  <c r="C635" i="2"/>
  <c r="D635" i="2" s="1" a="1"/>
  <c r="D635" i="2" s="1"/>
  <c r="C636" i="2"/>
  <c r="D636" i="2" s="1" a="1"/>
  <c r="D636" i="2" s="1"/>
  <c r="C637" i="2"/>
  <c r="D637" i="2" s="1" a="1"/>
  <c r="D637" i="2" s="1"/>
  <c r="C638" i="2"/>
  <c r="D638" i="2" s="1" a="1"/>
  <c r="D638" i="2" s="1"/>
  <c r="C639" i="2"/>
  <c r="D639" i="2" s="1" a="1"/>
  <c r="D639" i="2" s="1"/>
  <c r="C640" i="2"/>
  <c r="D640" i="2" s="1" a="1"/>
  <c r="D640" i="2" s="1"/>
  <c r="C641" i="2"/>
  <c r="D641" i="2" s="1" a="1"/>
  <c r="D641" i="2" s="1"/>
  <c r="C642" i="2"/>
  <c r="D642" i="2" s="1" a="1"/>
  <c r="D642" i="2" s="1"/>
  <c r="C643" i="2"/>
  <c r="D643" i="2" s="1" a="1"/>
  <c r="D643" i="2" s="1"/>
  <c r="C644" i="2"/>
  <c r="D644" i="2" s="1" a="1"/>
  <c r="D644" i="2" s="1"/>
  <c r="C645" i="2"/>
  <c r="D645" i="2" s="1" a="1"/>
  <c r="D645" i="2" s="1"/>
  <c r="C646" i="2"/>
  <c r="D646" i="2" s="1" a="1"/>
  <c r="D646" i="2" s="1"/>
  <c r="C647" i="2"/>
  <c r="D647" i="2" s="1" a="1"/>
  <c r="D647" i="2" s="1"/>
  <c r="C648" i="2"/>
  <c r="D648" i="2" s="1" a="1"/>
  <c r="D648" i="2" s="1"/>
  <c r="C649" i="2"/>
  <c r="D649" i="2" s="1" a="1"/>
  <c r="D649" i="2" s="1"/>
  <c r="C650" i="2"/>
  <c r="D650" i="2" s="1" a="1"/>
  <c r="D650" i="2" s="1"/>
  <c r="C651" i="2"/>
  <c r="D651" i="2" s="1" a="1"/>
  <c r="D651" i="2" s="1"/>
  <c r="C652" i="2"/>
  <c r="D652" i="2" s="1" a="1"/>
  <c r="D652" i="2" s="1"/>
  <c r="C653" i="2"/>
  <c r="D653" i="2" s="1" a="1"/>
  <c r="D653" i="2" s="1"/>
  <c r="C654" i="2"/>
  <c r="D654" i="2" s="1" a="1"/>
  <c r="D654" i="2" s="1"/>
  <c r="C655" i="2"/>
  <c r="D655" i="2" s="1" a="1"/>
  <c r="D655" i="2" s="1"/>
  <c r="C656" i="2"/>
  <c r="D656" i="2" s="1" a="1"/>
  <c r="D656" i="2" s="1"/>
  <c r="C657" i="2"/>
  <c r="D657" i="2" s="1" a="1"/>
  <c r="D657" i="2" s="1"/>
  <c r="C658" i="2"/>
  <c r="D658" i="2" s="1" a="1"/>
  <c r="D658" i="2" s="1"/>
  <c r="C659" i="2"/>
  <c r="D659" i="2" s="1" a="1"/>
  <c r="D659" i="2" s="1"/>
  <c r="C660" i="2"/>
  <c r="D660" i="2" s="1" a="1"/>
  <c r="D660" i="2" s="1"/>
  <c r="C661" i="2"/>
  <c r="D661" i="2" s="1" a="1"/>
  <c r="D661" i="2" s="1"/>
  <c r="C662" i="2"/>
  <c r="D662" i="2" s="1" a="1"/>
  <c r="D662" i="2" s="1"/>
  <c r="C663" i="2"/>
  <c r="D663" i="2" s="1" a="1"/>
  <c r="D663" i="2" s="1"/>
  <c r="C664" i="2"/>
  <c r="D664" i="2" s="1" a="1"/>
  <c r="D664" i="2" s="1"/>
  <c r="C665" i="2"/>
  <c r="D665" i="2" s="1" a="1"/>
  <c r="D665" i="2" s="1"/>
  <c r="C666" i="2"/>
  <c r="D666" i="2" s="1" a="1"/>
  <c r="D666" i="2" s="1"/>
  <c r="C667" i="2"/>
  <c r="D667" i="2" s="1" a="1"/>
  <c r="D667" i="2" s="1"/>
  <c r="C668" i="2"/>
  <c r="D668" i="2" s="1" a="1"/>
  <c r="D668" i="2" s="1"/>
  <c r="C669" i="2"/>
  <c r="D669" i="2" s="1" a="1"/>
  <c r="D669" i="2" s="1"/>
  <c r="C670" i="2"/>
  <c r="D670" i="2" s="1" a="1"/>
  <c r="D670" i="2" s="1"/>
  <c r="C671" i="2"/>
  <c r="D671" i="2" s="1" a="1"/>
  <c r="D671" i="2" s="1"/>
  <c r="C672" i="2"/>
  <c r="D672" i="2" s="1" a="1"/>
  <c r="D672" i="2" s="1"/>
  <c r="C673" i="2"/>
  <c r="D673" i="2" s="1" a="1"/>
  <c r="D673" i="2" s="1"/>
  <c r="C674" i="2"/>
  <c r="D674" i="2" s="1" a="1"/>
  <c r="D674" i="2" s="1"/>
  <c r="C675" i="2"/>
  <c r="D675" i="2" s="1" a="1"/>
  <c r="D675" i="2" s="1"/>
  <c r="C676" i="2"/>
  <c r="D676" i="2" s="1" a="1"/>
  <c r="D676" i="2" s="1"/>
  <c r="C677" i="2"/>
  <c r="D677" i="2" s="1" a="1"/>
  <c r="D677" i="2" s="1"/>
  <c r="C678" i="2"/>
  <c r="D678" i="2" s="1" a="1"/>
  <c r="D678" i="2" s="1"/>
  <c r="C679" i="2"/>
  <c r="D679" i="2" s="1" a="1"/>
  <c r="D679" i="2" s="1"/>
  <c r="C680" i="2"/>
  <c r="D680" i="2" s="1" a="1"/>
  <c r="D680" i="2" s="1"/>
  <c r="C681" i="2"/>
  <c r="D681" i="2" s="1" a="1"/>
  <c r="D681" i="2" s="1"/>
  <c r="C682" i="2"/>
  <c r="D682" i="2" s="1" a="1"/>
  <c r="D682" i="2" s="1"/>
  <c r="C683" i="2"/>
  <c r="D683" i="2" s="1" a="1"/>
  <c r="D683" i="2" s="1"/>
  <c r="C684" i="2"/>
  <c r="D684" i="2" s="1" a="1"/>
  <c r="D684" i="2" s="1"/>
  <c r="C685" i="2"/>
  <c r="D685" i="2" s="1" a="1"/>
  <c r="D685" i="2" s="1"/>
  <c r="C686" i="2"/>
  <c r="D686" i="2" s="1" a="1"/>
  <c r="D686" i="2" s="1"/>
  <c r="C687" i="2"/>
  <c r="D687" i="2" s="1" a="1"/>
  <c r="D687" i="2" s="1"/>
  <c r="C688" i="2"/>
  <c r="D688" i="2" s="1" a="1"/>
  <c r="D688" i="2" s="1"/>
  <c r="C689" i="2"/>
  <c r="D689" i="2" s="1" a="1"/>
  <c r="D689" i="2" s="1"/>
  <c r="C690" i="2"/>
  <c r="D690" i="2" s="1" a="1"/>
  <c r="D690" i="2" s="1"/>
  <c r="C691" i="2"/>
  <c r="D691" i="2" s="1" a="1"/>
  <c r="D691" i="2" s="1"/>
  <c r="C692" i="2"/>
  <c r="D692" i="2" s="1" a="1"/>
  <c r="D692" i="2" s="1"/>
  <c r="C693" i="2"/>
  <c r="D693" i="2" s="1" a="1"/>
  <c r="D693" i="2" s="1"/>
  <c r="C694" i="2"/>
  <c r="D694" i="2" s="1" a="1"/>
  <c r="D694" i="2" s="1"/>
  <c r="C695" i="2"/>
  <c r="D695" i="2" s="1" a="1"/>
  <c r="D695" i="2" s="1"/>
  <c r="C696" i="2"/>
  <c r="D696" i="2" s="1" a="1"/>
  <c r="D696" i="2" s="1"/>
  <c r="C697" i="2"/>
  <c r="D697" i="2" s="1" a="1"/>
  <c r="D697" i="2" s="1"/>
  <c r="C698" i="2"/>
  <c r="D698" i="2" s="1" a="1"/>
  <c r="D698" i="2" s="1"/>
  <c r="C699" i="2"/>
  <c r="D699" i="2" s="1" a="1"/>
  <c r="D699" i="2" s="1"/>
  <c r="C700" i="2"/>
  <c r="D700" i="2" s="1" a="1"/>
  <c r="D700" i="2" s="1"/>
  <c r="C701" i="2"/>
  <c r="D701" i="2" s="1" a="1"/>
  <c r="D701" i="2" s="1"/>
  <c r="C702" i="2"/>
  <c r="D702" i="2" s="1" a="1"/>
  <c r="D702" i="2" s="1"/>
  <c r="C703" i="2"/>
  <c r="D703" i="2" s="1" a="1"/>
  <c r="D703" i="2" s="1"/>
  <c r="C704" i="2"/>
  <c r="D704" i="2" s="1" a="1"/>
  <c r="D704" i="2" s="1"/>
  <c r="C705" i="2"/>
  <c r="D705" i="2" s="1" a="1"/>
  <c r="D705" i="2" s="1"/>
  <c r="C706" i="2"/>
  <c r="D706" i="2" s="1" a="1"/>
  <c r="D706" i="2" s="1"/>
  <c r="C707" i="2"/>
  <c r="D707" i="2" s="1" a="1"/>
  <c r="D707" i="2" s="1"/>
  <c r="C708" i="2"/>
  <c r="D708" i="2" s="1" a="1"/>
  <c r="D708" i="2" s="1"/>
  <c r="C709" i="2"/>
  <c r="D709" i="2" s="1" a="1"/>
  <c r="D709" i="2" s="1"/>
  <c r="C710" i="2"/>
  <c r="D710" i="2" s="1" a="1"/>
  <c r="D710" i="2" s="1"/>
  <c r="C711" i="2"/>
  <c r="D711" i="2" s="1" a="1"/>
  <c r="D711" i="2" s="1"/>
  <c r="C712" i="2"/>
  <c r="D712" i="2" s="1" a="1"/>
  <c r="D712" i="2" s="1"/>
  <c r="C713" i="2"/>
  <c r="D713" i="2" s="1" a="1"/>
  <c r="D713" i="2" s="1"/>
  <c r="C714" i="2"/>
  <c r="D714" i="2" s="1" a="1"/>
  <c r="D714" i="2" s="1"/>
  <c r="C715" i="2"/>
  <c r="D715" i="2" s="1" a="1"/>
  <c r="D715" i="2" s="1"/>
  <c r="C716" i="2"/>
  <c r="D716" i="2" s="1" a="1"/>
  <c r="D716" i="2" s="1"/>
  <c r="C717" i="2"/>
  <c r="D717" i="2" s="1" a="1"/>
  <c r="D717" i="2" s="1"/>
  <c r="C718" i="2"/>
  <c r="D718" i="2" s="1" a="1"/>
  <c r="D718" i="2" s="1"/>
  <c r="C719" i="2"/>
  <c r="D719" i="2" s="1" a="1"/>
  <c r="D719" i="2" s="1"/>
  <c r="C720" i="2"/>
  <c r="D720" i="2" s="1" a="1"/>
  <c r="D720" i="2" s="1"/>
  <c r="C721" i="2"/>
  <c r="D721" i="2" s="1" a="1"/>
  <c r="D721" i="2" s="1"/>
  <c r="C722" i="2"/>
  <c r="D722" i="2" s="1" a="1"/>
  <c r="D722" i="2" s="1"/>
  <c r="C723" i="2"/>
  <c r="D723" i="2" s="1" a="1"/>
  <c r="D723" i="2" s="1"/>
  <c r="C724" i="2"/>
  <c r="D724" i="2" s="1" a="1"/>
  <c r="D724" i="2" s="1"/>
  <c r="C725" i="2"/>
  <c r="D725" i="2" s="1" a="1"/>
  <c r="D725" i="2" s="1"/>
  <c r="C726" i="2"/>
  <c r="D726" i="2" s="1" a="1"/>
  <c r="D726" i="2" s="1"/>
  <c r="C727" i="2"/>
  <c r="D727" i="2" s="1" a="1"/>
  <c r="D727" i="2" s="1"/>
  <c r="C728" i="2"/>
  <c r="D728" i="2" s="1" a="1"/>
  <c r="D728" i="2" s="1"/>
  <c r="C729" i="2"/>
  <c r="D729" i="2" s="1" a="1"/>
  <c r="D729" i="2" s="1"/>
  <c r="C730" i="2"/>
  <c r="D730" i="2" s="1" a="1"/>
  <c r="D730" i="2" s="1"/>
  <c r="C731" i="2"/>
  <c r="D731" i="2" s="1" a="1"/>
  <c r="D731" i="2" s="1"/>
  <c r="C732" i="2"/>
  <c r="D732" i="2" s="1" a="1"/>
  <c r="D732" i="2" s="1"/>
  <c r="C733" i="2"/>
  <c r="D733" i="2" s="1" a="1"/>
  <c r="D733" i="2" s="1"/>
  <c r="C734" i="2"/>
  <c r="D734" i="2" s="1" a="1"/>
  <c r="D734" i="2" s="1"/>
  <c r="C735" i="2"/>
  <c r="D735" i="2" s="1" a="1"/>
  <c r="D735" i="2" s="1"/>
  <c r="C736" i="2"/>
  <c r="D736" i="2" s="1" a="1"/>
  <c r="D736" i="2" s="1"/>
  <c r="C737" i="2"/>
  <c r="D737" i="2" s="1" a="1"/>
  <c r="D737" i="2" s="1"/>
  <c r="C738" i="2"/>
  <c r="D738" i="2" s="1" a="1"/>
  <c r="D738" i="2" s="1"/>
  <c r="C739" i="2"/>
  <c r="D739" i="2" s="1" a="1"/>
  <c r="D739" i="2" s="1"/>
  <c r="C740" i="2"/>
  <c r="D740" i="2" s="1" a="1"/>
  <c r="D740" i="2" s="1"/>
  <c r="C741" i="2"/>
  <c r="D741" i="2" s="1" a="1"/>
  <c r="D741" i="2" s="1"/>
  <c r="C742" i="2"/>
  <c r="D742" i="2" s="1" a="1"/>
  <c r="D742" i="2" s="1"/>
  <c r="C743" i="2"/>
  <c r="D743" i="2" s="1" a="1"/>
  <c r="D743" i="2" s="1"/>
  <c r="C744" i="2"/>
  <c r="D744" i="2" s="1" a="1"/>
  <c r="D744" i="2" s="1"/>
  <c r="C745" i="2"/>
  <c r="D745" i="2" s="1" a="1"/>
  <c r="D745" i="2" s="1"/>
  <c r="C746" i="2"/>
  <c r="D746" i="2" s="1" a="1"/>
  <c r="D746" i="2" s="1"/>
  <c r="C747" i="2"/>
  <c r="D747" i="2" s="1" a="1"/>
  <c r="D747" i="2" s="1"/>
  <c r="C748" i="2"/>
  <c r="D748" i="2" s="1" a="1"/>
  <c r="D748" i="2" s="1"/>
  <c r="C749" i="2"/>
  <c r="D749" i="2" s="1" a="1"/>
  <c r="D749" i="2" s="1"/>
  <c r="C750" i="2"/>
  <c r="D750" i="2" s="1" a="1"/>
  <c r="D750" i="2" s="1"/>
  <c r="C751" i="2"/>
  <c r="D751" i="2" s="1" a="1"/>
  <c r="D751" i="2" s="1"/>
  <c r="C752" i="2"/>
  <c r="D752" i="2" s="1" a="1"/>
  <c r="D752" i="2" s="1"/>
  <c r="C753" i="2"/>
  <c r="D753" i="2" s="1" a="1"/>
  <c r="D753" i="2" s="1"/>
  <c r="C754" i="2"/>
  <c r="D754" i="2" s="1" a="1"/>
  <c r="D754" i="2" s="1"/>
  <c r="C755" i="2"/>
  <c r="D755" i="2" s="1" a="1"/>
  <c r="D755" i="2" s="1"/>
  <c r="C756" i="2"/>
  <c r="D756" i="2" s="1" a="1"/>
  <c r="D756" i="2" s="1"/>
  <c r="C757" i="2"/>
  <c r="D757" i="2" s="1" a="1"/>
  <c r="D757" i="2" s="1"/>
  <c r="C758" i="2"/>
  <c r="D758" i="2" s="1" a="1"/>
  <c r="D758" i="2" s="1"/>
  <c r="C759" i="2"/>
  <c r="D759" i="2" s="1" a="1"/>
  <c r="D759" i="2" s="1"/>
  <c r="C760" i="2"/>
  <c r="D760" i="2" s="1" a="1"/>
  <c r="D760" i="2" s="1"/>
  <c r="C761" i="2"/>
  <c r="D761" i="2" s="1" a="1"/>
  <c r="D761" i="2" s="1"/>
  <c r="C762" i="2"/>
  <c r="D762" i="2" s="1" a="1"/>
  <c r="D762" i="2" s="1"/>
  <c r="C763" i="2"/>
  <c r="D763" i="2" s="1" a="1"/>
  <c r="D763" i="2" s="1"/>
  <c r="C764" i="2"/>
  <c r="D764" i="2" s="1" a="1"/>
  <c r="D764" i="2" s="1"/>
  <c r="C765" i="2"/>
  <c r="D765" i="2" s="1" a="1"/>
  <c r="D765" i="2" s="1"/>
  <c r="C766" i="2"/>
  <c r="D766" i="2" s="1" a="1"/>
  <c r="D766" i="2" s="1"/>
  <c r="C767" i="2"/>
  <c r="D767" i="2" s="1" a="1"/>
  <c r="D767" i="2" s="1"/>
  <c r="C768" i="2"/>
  <c r="D768" i="2" s="1" a="1"/>
  <c r="D768" i="2" s="1"/>
  <c r="C769" i="2"/>
  <c r="D769" i="2" s="1" a="1"/>
  <c r="D769" i="2" s="1"/>
  <c r="C770" i="2"/>
  <c r="D770" i="2" s="1" a="1"/>
  <c r="D770" i="2" s="1"/>
  <c r="C771" i="2"/>
  <c r="D771" i="2" s="1" a="1"/>
  <c r="D771" i="2" s="1"/>
  <c r="C772" i="2"/>
  <c r="D772" i="2" s="1" a="1"/>
  <c r="D772" i="2" s="1"/>
  <c r="C773" i="2"/>
  <c r="D773" i="2" s="1" a="1"/>
  <c r="D773" i="2" s="1"/>
  <c r="C774" i="2"/>
  <c r="D774" i="2" s="1" a="1"/>
  <c r="D774" i="2" s="1"/>
  <c r="C775" i="2"/>
  <c r="D775" i="2" s="1" a="1"/>
  <c r="D775" i="2" s="1"/>
  <c r="C776" i="2"/>
  <c r="D776" i="2" s="1" a="1"/>
  <c r="D776" i="2" s="1"/>
  <c r="C777" i="2"/>
  <c r="D777" i="2" s="1" a="1"/>
  <c r="D777" i="2" s="1"/>
  <c r="C778" i="2"/>
  <c r="D778" i="2" s="1" a="1"/>
  <c r="D778" i="2" s="1"/>
  <c r="C779" i="2"/>
  <c r="D779" i="2" s="1" a="1"/>
  <c r="D779" i="2" s="1"/>
  <c r="C780" i="2"/>
  <c r="D780" i="2" s="1" a="1"/>
  <c r="D780" i="2" s="1"/>
  <c r="C781" i="2"/>
  <c r="D781" i="2" s="1" a="1"/>
  <c r="D781" i="2" s="1"/>
  <c r="C782" i="2"/>
  <c r="D782" i="2" s="1" a="1"/>
  <c r="D782" i="2" s="1"/>
  <c r="C783" i="2"/>
  <c r="D783" i="2" s="1" a="1"/>
  <c r="D783" i="2" s="1"/>
  <c r="C784" i="2"/>
  <c r="D784" i="2" s="1" a="1"/>
  <c r="D784" i="2" s="1"/>
  <c r="C785" i="2"/>
  <c r="D785" i="2" s="1" a="1"/>
  <c r="D785" i="2" s="1"/>
  <c r="C786" i="2"/>
  <c r="D786" i="2" s="1" a="1"/>
  <c r="D786" i="2" s="1"/>
  <c r="C787" i="2"/>
  <c r="D787" i="2" s="1" a="1"/>
  <c r="D787" i="2" s="1"/>
  <c r="C788" i="2"/>
  <c r="D788" i="2" s="1" a="1"/>
  <c r="D788" i="2" s="1"/>
  <c r="C789" i="2"/>
  <c r="D789" i="2" s="1" a="1"/>
  <c r="D789" i="2" s="1"/>
  <c r="C790" i="2"/>
  <c r="D790" i="2" s="1" a="1"/>
  <c r="D790" i="2" s="1"/>
  <c r="C791" i="2"/>
  <c r="D791" i="2" s="1" a="1"/>
  <c r="D791" i="2" s="1"/>
  <c r="C792" i="2"/>
  <c r="D792" i="2" s="1" a="1"/>
  <c r="D792" i="2" s="1"/>
  <c r="C793" i="2"/>
  <c r="D793" i="2" s="1" a="1"/>
  <c r="D793" i="2" s="1"/>
  <c r="C794" i="2"/>
  <c r="D794" i="2" s="1" a="1"/>
  <c r="D794" i="2" s="1"/>
  <c r="C795" i="2"/>
  <c r="D795" i="2" s="1" a="1"/>
  <c r="D795" i="2" s="1"/>
  <c r="C796" i="2"/>
  <c r="D796" i="2" s="1" a="1"/>
  <c r="D796" i="2" s="1"/>
  <c r="C797" i="2"/>
  <c r="D797" i="2" s="1" a="1"/>
  <c r="D797" i="2" s="1"/>
  <c r="C798" i="2"/>
  <c r="D798" i="2" s="1" a="1"/>
  <c r="D798" i="2" s="1"/>
  <c r="C799" i="2"/>
  <c r="D799" i="2" s="1" a="1"/>
  <c r="D799" i="2" s="1"/>
  <c r="C800" i="2"/>
  <c r="D800" i="2" s="1" a="1"/>
  <c r="D800" i="2" s="1"/>
  <c r="C801" i="2"/>
  <c r="D801" i="2" s="1" a="1"/>
  <c r="D801" i="2" s="1"/>
  <c r="C802" i="2"/>
  <c r="D802" i="2" s="1" a="1"/>
  <c r="D802" i="2" s="1"/>
  <c r="C803" i="2"/>
  <c r="D803" i="2" s="1" a="1"/>
  <c r="D803" i="2" s="1"/>
  <c r="C804" i="2"/>
  <c r="D804" i="2" s="1" a="1"/>
  <c r="D804" i="2" s="1"/>
  <c r="C805" i="2"/>
  <c r="D805" i="2" s="1" a="1"/>
  <c r="D805" i="2" s="1"/>
  <c r="C806" i="2"/>
  <c r="D806" i="2" s="1" a="1"/>
  <c r="D806" i="2" s="1"/>
  <c r="C807" i="2"/>
  <c r="D807" i="2" s="1" a="1"/>
  <c r="D807" i="2" s="1"/>
  <c r="C808" i="2"/>
  <c r="D808" i="2" s="1" a="1"/>
  <c r="D808" i="2" s="1"/>
  <c r="C809" i="2"/>
  <c r="D809" i="2" s="1" a="1"/>
  <c r="D809" i="2" s="1"/>
  <c r="C810" i="2"/>
  <c r="D810" i="2" s="1" a="1"/>
  <c r="D810" i="2" s="1"/>
  <c r="C811" i="2"/>
  <c r="D811" i="2" s="1" a="1"/>
  <c r="D811" i="2" s="1"/>
  <c r="C812" i="2"/>
  <c r="D812" i="2" s="1" a="1"/>
  <c r="D812" i="2" s="1"/>
  <c r="C813" i="2"/>
  <c r="D813" i="2" s="1" a="1"/>
  <c r="D813" i="2" s="1"/>
  <c r="C814" i="2"/>
  <c r="D814" i="2" s="1" a="1"/>
  <c r="D814" i="2" s="1"/>
  <c r="C815" i="2"/>
  <c r="D815" i="2" s="1" a="1"/>
  <c r="D815" i="2" s="1"/>
  <c r="C816" i="2"/>
  <c r="D816" i="2" s="1" a="1"/>
  <c r="D816" i="2" s="1"/>
  <c r="C817" i="2"/>
  <c r="D817" i="2" s="1" a="1"/>
  <c r="D817" i="2" s="1"/>
  <c r="C818" i="2"/>
  <c r="D818" i="2" s="1" a="1"/>
  <c r="D818" i="2" s="1"/>
  <c r="C819" i="2"/>
  <c r="D819" i="2" s="1" a="1"/>
  <c r="D819" i="2" s="1"/>
  <c r="C820" i="2"/>
  <c r="D820" i="2" s="1" a="1"/>
  <c r="D820" i="2" s="1"/>
  <c r="C821" i="2"/>
  <c r="D821" i="2" s="1" a="1"/>
  <c r="D821" i="2" s="1"/>
  <c r="C822" i="2"/>
  <c r="D822" i="2" s="1" a="1"/>
  <c r="D822" i="2" s="1"/>
  <c r="C823" i="2"/>
  <c r="D823" i="2" s="1" a="1"/>
  <c r="D823" i="2" s="1"/>
  <c r="C824" i="2"/>
  <c r="D824" i="2" s="1" a="1"/>
  <c r="D824" i="2" s="1"/>
  <c r="C825" i="2"/>
  <c r="D825" i="2" s="1" a="1"/>
  <c r="D825" i="2" s="1"/>
  <c r="C826" i="2"/>
  <c r="D826" i="2" s="1" a="1"/>
  <c r="D826" i="2" s="1"/>
  <c r="C827" i="2"/>
  <c r="D827" i="2" s="1" a="1"/>
  <c r="D827" i="2" s="1"/>
  <c r="C828" i="2"/>
  <c r="D828" i="2" s="1" a="1"/>
  <c r="D828" i="2" s="1"/>
  <c r="C829" i="2"/>
  <c r="D829" i="2" s="1" a="1"/>
  <c r="D829" i="2" s="1"/>
  <c r="C830" i="2"/>
  <c r="D830" i="2" s="1" a="1"/>
  <c r="D830" i="2" s="1"/>
  <c r="C831" i="2"/>
  <c r="D831" i="2" s="1" a="1"/>
  <c r="D831" i="2" s="1"/>
  <c r="C832" i="2"/>
  <c r="D832" i="2" s="1" a="1"/>
  <c r="D832" i="2" s="1"/>
  <c r="C833" i="2"/>
  <c r="D833" i="2" s="1" a="1"/>
  <c r="D833" i="2" s="1"/>
  <c r="C834" i="2"/>
  <c r="D834" i="2" s="1" a="1"/>
  <c r="D834" i="2" s="1"/>
  <c r="C835" i="2"/>
  <c r="D835" i="2" s="1" a="1"/>
  <c r="D835" i="2" s="1"/>
  <c r="C836" i="2"/>
  <c r="D836" i="2" s="1" a="1"/>
  <c r="D836" i="2" s="1"/>
  <c r="C837" i="2"/>
  <c r="D837" i="2" s="1" a="1"/>
  <c r="D837" i="2" s="1"/>
  <c r="C838" i="2"/>
  <c r="D838" i="2" s="1" a="1"/>
  <c r="D838" i="2" s="1"/>
  <c r="C839" i="2"/>
  <c r="D839" i="2" s="1" a="1"/>
  <c r="D839" i="2" s="1"/>
  <c r="C840" i="2"/>
  <c r="D840" i="2" s="1" a="1"/>
  <c r="D840" i="2" s="1"/>
  <c r="C841" i="2"/>
  <c r="D841" i="2" s="1" a="1"/>
  <c r="D841" i="2" s="1"/>
  <c r="C842" i="2"/>
  <c r="D842" i="2" s="1" a="1"/>
  <c r="D842" i="2" s="1"/>
  <c r="C843" i="2"/>
  <c r="D843" i="2" s="1" a="1"/>
  <c r="D843" i="2" s="1"/>
  <c r="C844" i="2"/>
  <c r="D844" i="2" s="1" a="1"/>
  <c r="D844" i="2" s="1"/>
  <c r="C845" i="2"/>
  <c r="D845" i="2" s="1" a="1"/>
  <c r="D845" i="2" s="1"/>
  <c r="C846" i="2"/>
  <c r="D846" i="2" s="1" a="1"/>
  <c r="D846" i="2" s="1"/>
  <c r="C847" i="2"/>
  <c r="D847" i="2" s="1" a="1"/>
  <c r="D847" i="2" s="1"/>
  <c r="C848" i="2"/>
  <c r="D848" i="2" s="1" a="1"/>
  <c r="D848" i="2" s="1"/>
  <c r="C849" i="2"/>
  <c r="D849" i="2" s="1" a="1"/>
  <c r="D849" i="2" s="1"/>
  <c r="C850" i="2"/>
  <c r="D850" i="2" s="1" a="1"/>
  <c r="D850" i="2" s="1"/>
  <c r="C851" i="2"/>
  <c r="D851" i="2" s="1" a="1"/>
  <c r="D851" i="2" s="1"/>
  <c r="C852" i="2"/>
  <c r="D852" i="2" s="1" a="1"/>
  <c r="D852" i="2" s="1"/>
  <c r="C853" i="2"/>
  <c r="D853" i="2" s="1" a="1"/>
  <c r="D853" i="2" s="1"/>
  <c r="C854" i="2"/>
  <c r="D854" i="2" s="1" a="1"/>
  <c r="D854" i="2" s="1"/>
  <c r="C855" i="2"/>
  <c r="D855" i="2" s="1" a="1"/>
  <c r="D855" i="2" s="1"/>
  <c r="C856" i="2"/>
  <c r="D856" i="2" s="1" a="1"/>
  <c r="D856" i="2" s="1"/>
  <c r="C857" i="2"/>
  <c r="D857" i="2" s="1" a="1"/>
  <c r="D857" i="2" s="1"/>
  <c r="C858" i="2"/>
  <c r="D858" i="2" s="1" a="1"/>
  <c r="D858" i="2" s="1"/>
  <c r="C859" i="2"/>
  <c r="D859" i="2" s="1" a="1"/>
  <c r="D859" i="2" s="1"/>
  <c r="C860" i="2"/>
  <c r="D860" i="2" s="1" a="1"/>
  <c r="D860" i="2" s="1"/>
  <c r="C861" i="2"/>
  <c r="D861" i="2" s="1" a="1"/>
  <c r="D861" i="2" s="1"/>
  <c r="C862" i="2"/>
  <c r="D862" i="2" s="1" a="1"/>
  <c r="D862" i="2" s="1"/>
  <c r="C863" i="2"/>
  <c r="D863" i="2" s="1" a="1"/>
  <c r="D863" i="2" s="1"/>
  <c r="C864" i="2"/>
  <c r="D864" i="2" s="1" a="1"/>
  <c r="D864" i="2" s="1"/>
  <c r="C865" i="2"/>
  <c r="D865" i="2" s="1" a="1"/>
  <c r="D865" i="2" s="1"/>
  <c r="C866" i="2"/>
  <c r="D866" i="2" s="1" a="1"/>
  <c r="D866" i="2" s="1"/>
  <c r="C867" i="2"/>
  <c r="D867" i="2" s="1" a="1"/>
  <c r="D867" i="2" s="1"/>
  <c r="C868" i="2"/>
  <c r="D868" i="2" s="1" a="1"/>
  <c r="D868" i="2" s="1"/>
  <c r="C869" i="2"/>
  <c r="D869" i="2" s="1" a="1"/>
  <c r="D869" i="2" s="1"/>
  <c r="C870" i="2"/>
  <c r="D870" i="2" s="1" a="1"/>
  <c r="D870" i="2" s="1"/>
  <c r="C871" i="2"/>
  <c r="D871" i="2" s="1" a="1"/>
  <c r="D871" i="2" s="1"/>
  <c r="C872" i="2"/>
  <c r="D872" i="2" s="1" a="1"/>
  <c r="D872" i="2" s="1"/>
  <c r="C873" i="2"/>
  <c r="D873" i="2" s="1" a="1"/>
  <c r="D873" i="2" s="1"/>
  <c r="C874" i="2"/>
  <c r="D874" i="2" s="1" a="1"/>
  <c r="D874" i="2" s="1"/>
  <c r="C875" i="2"/>
  <c r="D875" i="2" s="1" a="1"/>
  <c r="D875" i="2" s="1"/>
  <c r="C876" i="2"/>
  <c r="D876" i="2" s="1" a="1"/>
  <c r="D876" i="2" s="1"/>
  <c r="C877" i="2"/>
  <c r="D877" i="2" s="1" a="1"/>
  <c r="D877" i="2" s="1"/>
  <c r="C878" i="2"/>
  <c r="D878" i="2" s="1" a="1"/>
  <c r="D878" i="2" s="1"/>
  <c r="C879" i="2"/>
  <c r="D879" i="2" s="1" a="1"/>
  <c r="D879" i="2" s="1"/>
  <c r="C880" i="2"/>
  <c r="D880" i="2" s="1" a="1"/>
  <c r="D880" i="2" s="1"/>
  <c r="C881" i="2"/>
  <c r="D881" i="2" s="1" a="1"/>
  <c r="D881" i="2" s="1"/>
  <c r="C882" i="2"/>
  <c r="D882" i="2" s="1" a="1"/>
  <c r="D882" i="2" s="1"/>
  <c r="C883" i="2"/>
  <c r="D883" i="2" s="1" a="1"/>
  <c r="D883" i="2" s="1"/>
  <c r="C884" i="2"/>
  <c r="D884" i="2" s="1" a="1"/>
  <c r="D884" i="2" s="1"/>
  <c r="C885" i="2"/>
  <c r="D885" i="2" s="1" a="1"/>
  <c r="D885" i="2" s="1"/>
  <c r="C886" i="2"/>
  <c r="D886" i="2" s="1" a="1"/>
  <c r="D886" i="2" s="1"/>
  <c r="C887" i="2"/>
  <c r="D887" i="2" s="1" a="1"/>
  <c r="D887" i="2" s="1"/>
  <c r="C888" i="2"/>
  <c r="D888" i="2" s="1" a="1"/>
  <c r="D888" i="2" s="1"/>
  <c r="C889" i="2"/>
  <c r="D889" i="2" s="1" a="1"/>
  <c r="D889" i="2" s="1"/>
  <c r="C890" i="2"/>
  <c r="D890" i="2" s="1" a="1"/>
  <c r="D890" i="2" s="1"/>
  <c r="C891" i="2"/>
  <c r="D891" i="2" s="1" a="1"/>
  <c r="D891" i="2" s="1"/>
  <c r="C892" i="2"/>
  <c r="D892" i="2" s="1" a="1"/>
  <c r="D892" i="2" s="1"/>
  <c r="C893" i="2"/>
  <c r="D893" i="2" s="1" a="1"/>
  <c r="D893" i="2" s="1"/>
  <c r="C894" i="2"/>
  <c r="D894" i="2" s="1" a="1"/>
  <c r="D894" i="2" s="1"/>
  <c r="C895" i="2"/>
  <c r="D895" i="2" s="1" a="1"/>
  <c r="D895" i="2" s="1"/>
  <c r="C896" i="2"/>
  <c r="D896" i="2" s="1" a="1"/>
  <c r="D896" i="2" s="1"/>
  <c r="C897" i="2"/>
  <c r="D897" i="2" s="1" a="1"/>
  <c r="D897" i="2" s="1"/>
  <c r="C898" i="2"/>
  <c r="D898" i="2" s="1" a="1"/>
  <c r="D898" i="2" s="1"/>
  <c r="C899" i="2"/>
  <c r="D899" i="2" s="1" a="1"/>
  <c r="D899" i="2" s="1"/>
  <c r="C900" i="2"/>
  <c r="D900" i="2" s="1" a="1"/>
  <c r="D900" i="2" s="1"/>
  <c r="C901" i="2"/>
  <c r="D901" i="2" s="1" a="1"/>
  <c r="D901" i="2" s="1"/>
  <c r="C902" i="2"/>
  <c r="D902" i="2" s="1" a="1"/>
  <c r="D902" i="2" s="1"/>
  <c r="C903" i="2"/>
  <c r="D903" i="2" s="1" a="1"/>
  <c r="D903" i="2" s="1"/>
  <c r="C904" i="2"/>
  <c r="D904" i="2" s="1" a="1"/>
  <c r="D904" i="2" s="1"/>
  <c r="C905" i="2"/>
  <c r="D905" i="2" s="1" a="1"/>
  <c r="D905" i="2" s="1"/>
  <c r="C906" i="2"/>
  <c r="D906" i="2" s="1" a="1"/>
  <c r="D906" i="2" s="1"/>
  <c r="C907" i="2"/>
  <c r="D907" i="2" s="1" a="1"/>
  <c r="D907" i="2" s="1"/>
  <c r="C908" i="2"/>
  <c r="D908" i="2" s="1" a="1"/>
  <c r="D908" i="2" s="1"/>
  <c r="C909" i="2"/>
  <c r="D909" i="2" s="1" a="1"/>
  <c r="D909" i="2" s="1"/>
  <c r="C910" i="2"/>
  <c r="D910" i="2" s="1" a="1"/>
  <c r="D910" i="2" s="1"/>
  <c r="C911" i="2"/>
  <c r="D911" i="2" s="1" a="1"/>
  <c r="D911" i="2" s="1"/>
  <c r="C912" i="2"/>
  <c r="D912" i="2" s="1" a="1"/>
  <c r="D912" i="2" s="1"/>
  <c r="C913" i="2"/>
  <c r="D913" i="2" s="1" a="1"/>
  <c r="D913" i="2" s="1"/>
  <c r="C914" i="2"/>
  <c r="D914" i="2" s="1" a="1"/>
  <c r="D914" i="2" s="1"/>
  <c r="C915" i="2"/>
  <c r="D915" i="2" s="1" a="1"/>
  <c r="D915" i="2" s="1"/>
  <c r="C916" i="2"/>
  <c r="D916" i="2" s="1" a="1"/>
  <c r="D916" i="2" s="1"/>
  <c r="C917" i="2"/>
  <c r="D917" i="2" s="1" a="1"/>
  <c r="D917" i="2" s="1"/>
  <c r="C918" i="2"/>
  <c r="D918" i="2" s="1" a="1"/>
  <c r="D918" i="2" s="1"/>
  <c r="C919" i="2"/>
  <c r="D919" i="2" s="1" a="1"/>
  <c r="D919" i="2" s="1"/>
  <c r="C920" i="2"/>
  <c r="D920" i="2" s="1" a="1"/>
  <c r="D920" i="2" s="1"/>
  <c r="C921" i="2"/>
  <c r="D921" i="2" s="1" a="1"/>
  <c r="D921" i="2" s="1"/>
  <c r="C922" i="2"/>
  <c r="D922" i="2" s="1" a="1"/>
  <c r="D922" i="2" s="1"/>
  <c r="C923" i="2"/>
  <c r="D923" i="2" s="1" a="1"/>
  <c r="D923" i="2" s="1"/>
  <c r="C924" i="2"/>
  <c r="D924" i="2" s="1" a="1"/>
  <c r="D924" i="2" s="1"/>
  <c r="C925" i="2"/>
  <c r="D925" i="2" s="1" a="1"/>
  <c r="D925" i="2" s="1"/>
  <c r="C926" i="2"/>
  <c r="D926" i="2" s="1" a="1"/>
  <c r="D926" i="2" s="1"/>
  <c r="C927" i="2"/>
  <c r="D927" i="2" s="1" a="1"/>
  <c r="D927" i="2" s="1"/>
  <c r="C928" i="2"/>
  <c r="D928" i="2" s="1" a="1"/>
  <c r="D928" i="2" s="1"/>
  <c r="C929" i="2"/>
  <c r="D929" i="2" s="1" a="1"/>
  <c r="D929" i="2" s="1"/>
  <c r="C930" i="2"/>
  <c r="D930" i="2" s="1" a="1"/>
  <c r="D930" i="2" s="1"/>
  <c r="C931" i="2"/>
  <c r="D931" i="2" s="1" a="1"/>
  <c r="D931" i="2" s="1"/>
  <c r="C932" i="2"/>
  <c r="D932" i="2" s="1" a="1"/>
  <c r="D932" i="2" s="1"/>
  <c r="C933" i="2"/>
  <c r="D933" i="2" s="1" a="1"/>
  <c r="D933" i="2" s="1"/>
  <c r="C934" i="2"/>
  <c r="D934" i="2" s="1" a="1"/>
  <c r="D934" i="2" s="1"/>
  <c r="C935" i="2"/>
  <c r="D935" i="2" s="1" a="1"/>
  <c r="D935" i="2" s="1"/>
  <c r="C936" i="2"/>
  <c r="D936" i="2" s="1" a="1"/>
  <c r="D936" i="2" s="1"/>
  <c r="C937" i="2"/>
  <c r="D937" i="2" s="1" a="1"/>
  <c r="D937" i="2" s="1"/>
  <c r="C938" i="2"/>
  <c r="D938" i="2" s="1" a="1"/>
  <c r="D938" i="2" s="1"/>
  <c r="C939" i="2"/>
  <c r="D939" i="2" s="1" a="1"/>
  <c r="D939" i="2" s="1"/>
  <c r="C940" i="2"/>
  <c r="D940" i="2" s="1" a="1"/>
  <c r="D940" i="2" s="1"/>
  <c r="C941" i="2"/>
  <c r="D941" i="2" s="1" a="1"/>
  <c r="D941" i="2" s="1"/>
  <c r="C942" i="2"/>
  <c r="D942" i="2" s="1" a="1"/>
  <c r="D942" i="2" s="1"/>
  <c r="C943" i="2"/>
  <c r="D943" i="2" s="1" a="1"/>
  <c r="D943" i="2" s="1"/>
  <c r="C944" i="2"/>
  <c r="D944" i="2" s="1" a="1"/>
  <c r="D944" i="2" s="1"/>
  <c r="C945" i="2"/>
  <c r="D945" i="2" s="1" a="1"/>
  <c r="D945" i="2" s="1"/>
  <c r="C946" i="2"/>
  <c r="D946" i="2" s="1" a="1"/>
  <c r="D946" i="2" s="1"/>
  <c r="C947" i="2"/>
  <c r="D947" i="2" s="1" a="1"/>
  <c r="D947" i="2" s="1"/>
  <c r="C948" i="2"/>
  <c r="D948" i="2" s="1" a="1"/>
  <c r="D948" i="2" s="1"/>
  <c r="C949" i="2"/>
  <c r="D949" i="2" s="1" a="1"/>
  <c r="D949" i="2" s="1"/>
  <c r="C950" i="2"/>
  <c r="D950" i="2" s="1" a="1"/>
  <c r="D950" i="2" s="1"/>
  <c r="C951" i="2"/>
  <c r="D951" i="2" s="1" a="1"/>
  <c r="D951" i="2" s="1"/>
  <c r="C952" i="2"/>
  <c r="D952" i="2" s="1" a="1"/>
  <c r="D952" i="2" s="1"/>
  <c r="C953" i="2"/>
  <c r="D953" i="2" s="1" a="1"/>
  <c r="D953" i="2" s="1"/>
  <c r="C954" i="2"/>
  <c r="D954" i="2" s="1" a="1"/>
  <c r="D954" i="2" s="1"/>
  <c r="C955" i="2"/>
  <c r="D955" i="2" s="1" a="1"/>
  <c r="D955" i="2" s="1"/>
  <c r="C956" i="2"/>
  <c r="D956" i="2" s="1" a="1"/>
  <c r="D956" i="2" s="1"/>
  <c r="C957" i="2"/>
  <c r="D957" i="2" s="1" a="1"/>
  <c r="D957" i="2" s="1"/>
  <c r="C958" i="2"/>
  <c r="D958" i="2" s="1" a="1"/>
  <c r="D958" i="2" s="1"/>
  <c r="C959" i="2"/>
  <c r="D959" i="2" s="1" a="1"/>
  <c r="D959" i="2" s="1"/>
  <c r="C960" i="2"/>
  <c r="D960" i="2" s="1" a="1"/>
  <c r="D960" i="2" s="1"/>
  <c r="C961" i="2"/>
  <c r="D961" i="2" s="1" a="1"/>
  <c r="D961" i="2" s="1"/>
  <c r="C962" i="2"/>
  <c r="D962" i="2" s="1" a="1"/>
  <c r="D962" i="2" s="1"/>
  <c r="C963" i="2"/>
  <c r="D963" i="2" s="1" a="1"/>
  <c r="D963" i="2" s="1"/>
  <c r="C964" i="2"/>
  <c r="D964" i="2" s="1" a="1"/>
  <c r="D964" i="2" s="1"/>
  <c r="C965" i="2"/>
  <c r="D965" i="2" s="1" a="1"/>
  <c r="D965" i="2" s="1"/>
  <c r="C966" i="2"/>
  <c r="D966" i="2" s="1" a="1"/>
  <c r="D966" i="2" s="1"/>
  <c r="C967" i="2"/>
  <c r="D967" i="2" s="1" a="1"/>
  <c r="D967" i="2" s="1"/>
  <c r="C968" i="2"/>
  <c r="D968" i="2" s="1" a="1"/>
  <c r="D968" i="2" s="1"/>
  <c r="C969" i="2"/>
  <c r="D969" i="2" s="1" a="1"/>
  <c r="D969" i="2" s="1"/>
  <c r="C970" i="2"/>
  <c r="D970" i="2" s="1" a="1"/>
  <c r="D970" i="2" s="1"/>
  <c r="C971" i="2"/>
  <c r="D971" i="2" s="1" a="1"/>
  <c r="D971" i="2" s="1"/>
  <c r="C972" i="2"/>
  <c r="D972" i="2" s="1" a="1"/>
  <c r="D972" i="2" s="1"/>
  <c r="C973" i="2"/>
  <c r="D973" i="2" s="1" a="1"/>
  <c r="D973" i="2" s="1"/>
  <c r="C974" i="2"/>
  <c r="D974" i="2" s="1" a="1"/>
  <c r="D974" i="2" s="1"/>
  <c r="C975" i="2"/>
  <c r="D975" i="2" s="1" a="1"/>
  <c r="D975" i="2" s="1"/>
  <c r="C976" i="2"/>
  <c r="D976" i="2" s="1" a="1"/>
  <c r="D976" i="2" s="1"/>
  <c r="C977" i="2"/>
  <c r="D977" i="2" s="1" a="1"/>
  <c r="D977" i="2" s="1"/>
  <c r="C978" i="2"/>
  <c r="D978" i="2" s="1" a="1"/>
  <c r="D978" i="2" s="1"/>
  <c r="C979" i="2"/>
  <c r="D979" i="2" s="1" a="1"/>
  <c r="D979" i="2" s="1"/>
  <c r="C980" i="2"/>
  <c r="D980" i="2" s="1" a="1"/>
  <c r="D980" i="2" s="1"/>
  <c r="C981" i="2"/>
  <c r="D981" i="2" s="1" a="1"/>
  <c r="D981" i="2" s="1"/>
  <c r="C982" i="2"/>
  <c r="D982" i="2" s="1" a="1"/>
  <c r="D982" i="2" s="1"/>
  <c r="C983" i="2"/>
  <c r="D983" i="2" s="1" a="1"/>
  <c r="D983" i="2" s="1"/>
  <c r="C984" i="2"/>
  <c r="D984" i="2" s="1" a="1"/>
  <c r="D984" i="2" s="1"/>
  <c r="C985" i="2"/>
  <c r="D985" i="2" s="1" a="1"/>
  <c r="D985" i="2" s="1"/>
  <c r="C986" i="2"/>
  <c r="D986" i="2" s="1" a="1"/>
  <c r="D986" i="2" s="1"/>
  <c r="C987" i="2"/>
  <c r="D987" i="2" s="1" a="1"/>
  <c r="D987" i="2" s="1"/>
  <c r="C988" i="2"/>
  <c r="D988" i="2" s="1" a="1"/>
  <c r="D988" i="2" s="1"/>
  <c r="C989" i="2"/>
  <c r="D989" i="2" s="1" a="1"/>
  <c r="D989" i="2" s="1"/>
  <c r="C990" i="2"/>
  <c r="D990" i="2" s="1" a="1"/>
  <c r="D990" i="2" s="1"/>
  <c r="C991" i="2"/>
  <c r="D991" i="2" s="1" a="1"/>
  <c r="D991" i="2" s="1"/>
  <c r="C992" i="2"/>
  <c r="D992" i="2" s="1" a="1"/>
  <c r="D992" i="2" s="1"/>
  <c r="C993" i="2"/>
  <c r="D993" i="2" s="1" a="1"/>
  <c r="D993" i="2" s="1"/>
  <c r="C994" i="2"/>
  <c r="D994" i="2" s="1" a="1"/>
  <c r="D994" i="2" s="1"/>
  <c r="C995" i="2"/>
  <c r="D995" i="2" s="1" a="1"/>
  <c r="D995" i="2" s="1"/>
  <c r="C996" i="2"/>
  <c r="D996" i="2" s="1" a="1"/>
  <c r="D996" i="2" s="1"/>
  <c r="C997" i="2"/>
  <c r="D997" i="2" s="1" a="1"/>
  <c r="D997" i="2" s="1"/>
  <c r="C998" i="2"/>
  <c r="D998" i="2" s="1" a="1"/>
  <c r="D998" i="2" s="1"/>
  <c r="C999" i="2"/>
  <c r="D999" i="2" s="1" a="1"/>
  <c r="D999" i="2" s="1"/>
  <c r="C1000" i="2"/>
  <c r="D1000" i="2" s="1" a="1"/>
  <c r="D1000" i="2" s="1"/>
  <c r="C1001" i="2"/>
  <c r="D1001" i="2" s="1" a="1"/>
  <c r="D1001" i="2" s="1"/>
  <c r="C1002" i="2"/>
  <c r="D1002" i="2" s="1" a="1"/>
  <c r="D1002" i="2" s="1"/>
  <c r="C1003" i="2"/>
  <c r="D1003" i="2" s="1" a="1"/>
  <c r="D1003" i="2" s="1"/>
  <c r="C1004" i="2"/>
  <c r="D1004" i="2" s="1" a="1"/>
  <c r="D1004" i="2" s="1"/>
  <c r="C1005" i="2"/>
  <c r="D1005" i="2" s="1" a="1"/>
  <c r="D1005" i="2" s="1"/>
  <c r="C1006" i="2"/>
  <c r="D1006" i="2" s="1" a="1"/>
  <c r="D1006" i="2" s="1"/>
  <c r="C1007" i="2"/>
  <c r="D1007" i="2" s="1" a="1"/>
  <c r="D1007" i="2" s="1"/>
  <c r="C1008" i="2"/>
  <c r="D1008" i="2" s="1" a="1"/>
  <c r="D1008" i="2" s="1"/>
  <c r="C1009" i="2"/>
  <c r="D1009" i="2" s="1" a="1"/>
  <c r="D1009" i="2" s="1"/>
  <c r="C1010" i="2"/>
  <c r="D1010" i="2" s="1" a="1"/>
  <c r="D1010" i="2" s="1"/>
  <c r="C1011" i="2"/>
  <c r="D1011" i="2" s="1" a="1"/>
  <c r="D1011" i="2" s="1"/>
  <c r="C1012" i="2"/>
  <c r="D1012" i="2" s="1" a="1"/>
  <c r="D1012" i="2" s="1"/>
  <c r="C1013" i="2"/>
  <c r="D1013" i="2" s="1" a="1"/>
  <c r="D1013" i="2" s="1"/>
  <c r="C1014" i="2"/>
  <c r="D1014" i="2" s="1" a="1"/>
  <c r="D1014" i="2" s="1"/>
  <c r="C1015" i="2"/>
  <c r="D1015" i="2" s="1" a="1"/>
  <c r="D1015" i="2" s="1"/>
  <c r="C1016" i="2"/>
  <c r="D1016" i="2" s="1" a="1"/>
  <c r="D1016" i="2" s="1"/>
  <c r="C1017" i="2"/>
  <c r="D1017" i="2" s="1" a="1"/>
  <c r="D1017" i="2" s="1"/>
  <c r="C1018" i="2"/>
  <c r="D1018" i="2" s="1" a="1"/>
  <c r="D1018" i="2" s="1"/>
  <c r="C1019" i="2"/>
  <c r="D1019" i="2" s="1" a="1"/>
  <c r="D1019" i="2" s="1"/>
  <c r="C1020" i="2"/>
  <c r="D1020" i="2" s="1" a="1"/>
  <c r="D1020" i="2" s="1"/>
  <c r="C1021" i="2"/>
  <c r="D1021" i="2" s="1" a="1"/>
  <c r="D1021" i="2" s="1"/>
  <c r="C1022" i="2"/>
  <c r="D1022" i="2" s="1" a="1"/>
  <c r="D1022" i="2" s="1"/>
  <c r="C1023" i="2"/>
  <c r="D1023" i="2" s="1" a="1"/>
  <c r="D1023" i="2" s="1"/>
  <c r="C1024" i="2"/>
  <c r="D1024" i="2" s="1" a="1"/>
  <c r="D1024" i="2" s="1"/>
  <c r="C1025" i="2"/>
  <c r="D1025" i="2" s="1" a="1"/>
  <c r="D1025" i="2" s="1"/>
  <c r="C1026" i="2"/>
  <c r="D1026" i="2" s="1" a="1"/>
  <c r="D1026" i="2" s="1"/>
  <c r="C1027" i="2"/>
  <c r="D1027" i="2" s="1" a="1"/>
  <c r="D1027" i="2" s="1"/>
  <c r="C1028" i="2"/>
  <c r="D1028" i="2" s="1" a="1"/>
  <c r="D1028" i="2" s="1"/>
  <c r="C1029" i="2"/>
  <c r="D1029" i="2" s="1" a="1"/>
  <c r="D1029" i="2" s="1"/>
  <c r="C1030" i="2"/>
  <c r="D1030" i="2" s="1" a="1"/>
  <c r="D1030" i="2" s="1"/>
  <c r="C1031" i="2"/>
  <c r="D1031" i="2" s="1" a="1"/>
  <c r="D1031" i="2" s="1"/>
  <c r="C1032" i="2"/>
  <c r="D1032" i="2" s="1" a="1"/>
  <c r="D1032" i="2" s="1"/>
  <c r="C1033" i="2"/>
  <c r="D1033" i="2" s="1" a="1"/>
  <c r="D1033" i="2" s="1"/>
  <c r="C1034" i="2"/>
  <c r="D1034" i="2" s="1" a="1"/>
  <c r="D1034" i="2" s="1"/>
  <c r="C1035" i="2"/>
  <c r="D1035" i="2" s="1" a="1"/>
  <c r="D1035" i="2" s="1"/>
  <c r="C1036" i="2"/>
  <c r="D1036" i="2" s="1" a="1"/>
  <c r="D1036" i="2" s="1"/>
  <c r="C1037" i="2"/>
  <c r="D1037" i="2" s="1" a="1"/>
  <c r="D1037" i="2" s="1"/>
  <c r="C1038" i="2"/>
  <c r="D1038" i="2" s="1" a="1"/>
  <c r="D1038" i="2" s="1"/>
  <c r="C1039" i="2"/>
  <c r="D1039" i="2" s="1" a="1"/>
  <c r="D1039" i="2" s="1"/>
  <c r="C1040" i="2"/>
  <c r="D1040" i="2" s="1" a="1"/>
  <c r="D1040" i="2" s="1"/>
  <c r="C1041" i="2"/>
  <c r="D1041" i="2" s="1" a="1"/>
  <c r="D1041" i="2" s="1"/>
  <c r="C1042" i="2"/>
  <c r="D1042" i="2" s="1" a="1"/>
  <c r="D1042" i="2" s="1"/>
  <c r="C1043" i="2"/>
  <c r="D1043" i="2" s="1" a="1"/>
  <c r="D1043" i="2" s="1"/>
  <c r="C1044" i="2"/>
  <c r="D1044" i="2" s="1" a="1"/>
  <c r="D1044" i="2" s="1"/>
  <c r="C1045" i="2"/>
  <c r="D1045" i="2" s="1" a="1"/>
  <c r="D1045" i="2" s="1"/>
  <c r="C1046" i="2"/>
  <c r="D1046" i="2" s="1" a="1"/>
  <c r="D1046" i="2" s="1"/>
  <c r="C1047" i="2"/>
  <c r="D1047" i="2" s="1" a="1"/>
  <c r="D1047" i="2" s="1"/>
  <c r="C1048" i="2"/>
  <c r="D1048" i="2" s="1" a="1"/>
  <c r="D1048" i="2" s="1"/>
  <c r="C1049" i="2"/>
  <c r="D1049" i="2" s="1" a="1"/>
  <c r="D1049" i="2" s="1"/>
  <c r="C1050" i="2"/>
  <c r="D1050" i="2" s="1" a="1"/>
  <c r="D1050" i="2" s="1"/>
  <c r="C1051" i="2"/>
  <c r="D1051" i="2" s="1" a="1"/>
  <c r="D1051" i="2" s="1"/>
  <c r="C1052" i="2"/>
  <c r="D1052" i="2" s="1" a="1"/>
  <c r="D1052" i="2" s="1"/>
  <c r="C1053" i="2"/>
  <c r="D1053" i="2" s="1" a="1"/>
  <c r="D1053" i="2" s="1"/>
  <c r="C1054" i="2"/>
  <c r="D1054" i="2" s="1" a="1"/>
  <c r="D1054" i="2" s="1"/>
  <c r="C1055" i="2"/>
  <c r="D1055" i="2" s="1" a="1"/>
  <c r="D1055" i="2" s="1"/>
  <c r="C1056" i="2"/>
  <c r="D1056" i="2" s="1" a="1"/>
  <c r="D1056" i="2" s="1"/>
  <c r="C1057" i="2"/>
  <c r="D1057" i="2" s="1" a="1"/>
  <c r="D1057" i="2" s="1"/>
  <c r="C1058" i="2"/>
  <c r="D1058" i="2" s="1" a="1"/>
  <c r="D1058" i="2" s="1"/>
  <c r="C1059" i="2"/>
  <c r="D1059" i="2" s="1" a="1"/>
  <c r="D1059" i="2" s="1"/>
  <c r="C1060" i="2"/>
  <c r="D1060" i="2" s="1" a="1"/>
  <c r="D1060" i="2" s="1"/>
  <c r="C1061" i="2"/>
  <c r="D1061" i="2" s="1" a="1"/>
  <c r="D1061" i="2" s="1"/>
  <c r="C1062" i="2"/>
  <c r="D1062" i="2" s="1" a="1"/>
  <c r="D1062" i="2" s="1"/>
  <c r="C1063" i="2"/>
  <c r="D1063" i="2" s="1" a="1"/>
  <c r="D1063" i="2" s="1"/>
  <c r="C1064" i="2"/>
  <c r="D1064" i="2" s="1" a="1"/>
  <c r="D1064" i="2" s="1"/>
  <c r="C1065" i="2"/>
  <c r="D1065" i="2" s="1" a="1"/>
  <c r="D1065" i="2" s="1"/>
  <c r="C1066" i="2"/>
  <c r="D1066" i="2" s="1" a="1"/>
  <c r="D1066" i="2" s="1"/>
  <c r="C1067" i="2"/>
  <c r="D1067" i="2" s="1" a="1"/>
  <c r="D1067" i="2" s="1"/>
  <c r="C1068" i="2"/>
  <c r="D1068" i="2" s="1" a="1"/>
  <c r="D1068" i="2" s="1"/>
  <c r="C1069" i="2"/>
  <c r="D1069" i="2" s="1" a="1"/>
  <c r="D1069" i="2" s="1"/>
  <c r="C1070" i="2"/>
  <c r="D1070" i="2" s="1" a="1"/>
  <c r="D1070" i="2" s="1"/>
  <c r="C1071" i="2"/>
  <c r="D1071" i="2" s="1" a="1"/>
  <c r="D1071" i="2" s="1"/>
  <c r="C1072" i="2"/>
  <c r="D1072" i="2" s="1" a="1"/>
  <c r="D1072" i="2" s="1"/>
  <c r="C1073" i="2"/>
  <c r="D1073" i="2" s="1" a="1"/>
  <c r="D1073" i="2" s="1"/>
  <c r="C1074" i="2"/>
  <c r="D1074" i="2" s="1" a="1"/>
  <c r="D1074" i="2" s="1"/>
  <c r="C1075" i="2"/>
  <c r="D1075" i="2" s="1" a="1"/>
  <c r="D1075" i="2" s="1"/>
  <c r="C1076" i="2"/>
  <c r="D1076" i="2" s="1" a="1"/>
  <c r="D1076" i="2" s="1"/>
  <c r="C1077" i="2"/>
  <c r="D1077" i="2" s="1" a="1"/>
  <c r="D1077" i="2" s="1"/>
  <c r="C1078" i="2"/>
  <c r="D1078" i="2" s="1" a="1"/>
  <c r="D1078" i="2" s="1"/>
  <c r="C1079" i="2"/>
  <c r="D1079" i="2" s="1" a="1"/>
  <c r="D1079" i="2" s="1"/>
  <c r="C1080" i="2"/>
  <c r="D1080" i="2" s="1" a="1"/>
  <c r="D1080" i="2" s="1"/>
  <c r="C1081" i="2"/>
  <c r="D1081" i="2" s="1" a="1"/>
  <c r="D1081" i="2" s="1"/>
  <c r="C1082" i="2"/>
  <c r="D1082" i="2" s="1" a="1"/>
  <c r="D1082" i="2" s="1"/>
  <c r="C1083" i="2"/>
  <c r="D1083" i="2" s="1" a="1"/>
  <c r="D1083" i="2" s="1"/>
  <c r="C1084" i="2"/>
  <c r="D1084" i="2" s="1" a="1"/>
  <c r="D1084" i="2" s="1"/>
  <c r="C1085" i="2"/>
  <c r="D1085" i="2" s="1" a="1"/>
  <c r="D1085" i="2" s="1"/>
  <c r="C1086" i="2"/>
  <c r="D1086" i="2" s="1" a="1"/>
  <c r="D1086" i="2" s="1"/>
  <c r="C1087" i="2"/>
  <c r="D1087" i="2" s="1" a="1"/>
  <c r="D1087" i="2" s="1"/>
  <c r="C1088" i="2"/>
  <c r="D1088" i="2" s="1" a="1"/>
  <c r="D1088" i="2" s="1"/>
  <c r="C1089" i="2"/>
  <c r="D1089" i="2" s="1" a="1"/>
  <c r="D1089" i="2" s="1"/>
  <c r="C1090" i="2"/>
  <c r="D1090" i="2" s="1" a="1"/>
  <c r="D1090" i="2" s="1"/>
  <c r="C1091" i="2"/>
  <c r="D1091" i="2" s="1" a="1"/>
  <c r="D1091" i="2" s="1"/>
  <c r="C1092" i="2"/>
  <c r="D1092" i="2" s="1" a="1"/>
  <c r="D1092" i="2" s="1"/>
  <c r="C1093" i="2"/>
  <c r="D1093" i="2" s="1" a="1"/>
  <c r="D1093" i="2" s="1"/>
  <c r="C1094" i="2"/>
  <c r="D1094" i="2" s="1" a="1"/>
  <c r="D1094" i="2" s="1"/>
  <c r="C1095" i="2"/>
  <c r="D1095" i="2" s="1" a="1"/>
  <c r="D1095" i="2" s="1"/>
  <c r="C1096" i="2"/>
  <c r="D1096" i="2" s="1" a="1"/>
  <c r="D1096" i="2" s="1"/>
  <c r="C1097" i="2"/>
  <c r="D1097" i="2" s="1" a="1"/>
  <c r="D1097" i="2" s="1"/>
  <c r="C1098" i="2"/>
  <c r="D1098" i="2" s="1" a="1"/>
  <c r="D1098" i="2" s="1"/>
  <c r="C1099" i="2"/>
  <c r="D1099" i="2" s="1" a="1"/>
  <c r="D1099" i="2" s="1"/>
  <c r="C1100" i="2"/>
  <c r="D1100" i="2" s="1" a="1"/>
  <c r="D1100" i="2" s="1"/>
  <c r="C1101" i="2"/>
  <c r="D1101" i="2" s="1" a="1"/>
  <c r="D1101" i="2" s="1"/>
  <c r="C1102" i="2"/>
  <c r="D1102" i="2" s="1" a="1"/>
  <c r="D1102" i="2" s="1"/>
  <c r="C1103" i="2"/>
  <c r="D1103" i="2" s="1" a="1"/>
  <c r="D1103" i="2" s="1"/>
  <c r="C1104" i="2"/>
  <c r="D1104" i="2" s="1" a="1"/>
  <c r="D1104" i="2" s="1"/>
  <c r="C1105" i="2"/>
  <c r="D1105" i="2" s="1" a="1"/>
  <c r="D1105" i="2" s="1"/>
  <c r="C1106" i="2"/>
  <c r="D1106" i="2" s="1" a="1"/>
  <c r="D1106" i="2" s="1"/>
  <c r="C1107" i="2"/>
  <c r="D1107" i="2" s="1" a="1"/>
  <c r="D1107" i="2" s="1"/>
  <c r="C1108" i="2"/>
  <c r="D1108" i="2" s="1" a="1"/>
  <c r="D1108" i="2" s="1"/>
  <c r="C1109" i="2"/>
  <c r="D1109" i="2" s="1" a="1"/>
  <c r="D1109" i="2" s="1"/>
  <c r="C1110" i="2"/>
  <c r="D1110" i="2" s="1" a="1"/>
  <c r="D1110" i="2" s="1"/>
  <c r="C1111" i="2"/>
  <c r="D1111" i="2" s="1" a="1"/>
  <c r="D1111" i="2" s="1"/>
  <c r="C1112" i="2"/>
  <c r="D1112" i="2" s="1" a="1"/>
  <c r="D1112" i="2" s="1"/>
  <c r="C1113" i="2"/>
  <c r="D1113" i="2" s="1" a="1"/>
  <c r="D1113" i="2" s="1"/>
  <c r="C1114" i="2"/>
  <c r="D1114" i="2" s="1" a="1"/>
  <c r="D1114" i="2" s="1"/>
  <c r="C1115" i="2"/>
  <c r="D1115" i="2" s="1" a="1"/>
  <c r="D1115" i="2" s="1"/>
  <c r="C1116" i="2"/>
  <c r="D1116" i="2" s="1" a="1"/>
  <c r="D1116" i="2" s="1"/>
  <c r="C1117" i="2"/>
  <c r="D1117" i="2" s="1" a="1"/>
  <c r="D1117" i="2" s="1"/>
  <c r="C1118" i="2"/>
  <c r="D1118" i="2" s="1" a="1"/>
  <c r="D1118" i="2" s="1"/>
  <c r="C1119" i="2"/>
  <c r="D1119" i="2" s="1" a="1"/>
  <c r="D1119" i="2" s="1"/>
  <c r="C1120" i="2"/>
  <c r="D1120" i="2" s="1" a="1"/>
  <c r="D1120" i="2" s="1"/>
  <c r="C1121" i="2"/>
  <c r="D1121" i="2" s="1" a="1"/>
  <c r="D1121" i="2" s="1"/>
  <c r="C1122" i="2"/>
  <c r="D1122" i="2" s="1" a="1"/>
  <c r="D1122" i="2" s="1"/>
  <c r="C1123" i="2"/>
  <c r="D1123" i="2" s="1" a="1"/>
  <c r="D1123" i="2" s="1"/>
  <c r="C1124" i="2"/>
  <c r="D1124" i="2" s="1" a="1"/>
  <c r="D1124" i="2" s="1"/>
  <c r="C1125" i="2"/>
  <c r="D1125" i="2" s="1" a="1"/>
  <c r="D1125" i="2" s="1"/>
  <c r="C1126" i="2"/>
  <c r="D1126" i="2" s="1" a="1"/>
  <c r="D1126" i="2" s="1"/>
  <c r="C1127" i="2"/>
  <c r="D1127" i="2" s="1" a="1"/>
  <c r="D1127" i="2" s="1"/>
  <c r="C1128" i="2"/>
  <c r="D1128" i="2" s="1" a="1"/>
  <c r="D1128" i="2" s="1"/>
  <c r="C1129" i="2"/>
  <c r="D1129" i="2" s="1" a="1"/>
  <c r="D1129" i="2" s="1"/>
  <c r="C1130" i="2"/>
  <c r="D1130" i="2" s="1" a="1"/>
  <c r="D1130" i="2" s="1"/>
  <c r="C1131" i="2"/>
  <c r="D1131" i="2" s="1" a="1"/>
  <c r="D1131" i="2" s="1"/>
  <c r="C1132" i="2"/>
  <c r="D1132" i="2" s="1" a="1"/>
  <c r="D1132" i="2" s="1"/>
  <c r="C1133" i="2"/>
  <c r="D1133" i="2" s="1" a="1"/>
  <c r="D1133" i="2" s="1"/>
  <c r="C1134" i="2"/>
  <c r="D1134" i="2" s="1" a="1"/>
  <c r="D1134" i="2" s="1"/>
  <c r="C1135" i="2"/>
  <c r="D1135" i="2" s="1" a="1"/>
  <c r="D1135" i="2" s="1"/>
  <c r="C1136" i="2"/>
  <c r="D1136" i="2" s="1" a="1"/>
  <c r="D1136" i="2" s="1"/>
  <c r="C1137" i="2"/>
  <c r="D1137" i="2" s="1" a="1"/>
  <c r="D1137" i="2" s="1"/>
  <c r="C1138" i="2"/>
  <c r="D1138" i="2" s="1" a="1"/>
  <c r="D1138" i="2" s="1"/>
  <c r="C1139" i="2"/>
  <c r="D1139" i="2" s="1" a="1"/>
  <c r="D1139" i="2" s="1"/>
  <c r="C1140" i="2"/>
  <c r="D1140" i="2" s="1" a="1"/>
  <c r="D1140" i="2" s="1"/>
  <c r="C1141" i="2"/>
  <c r="D1141" i="2" s="1" a="1"/>
  <c r="D1141" i="2" s="1"/>
  <c r="C1142" i="2"/>
  <c r="D1142" i="2" s="1" a="1"/>
  <c r="D1142" i="2" s="1"/>
  <c r="C1143" i="2"/>
  <c r="D1143" i="2" s="1" a="1"/>
  <c r="D1143" i="2" s="1"/>
  <c r="C1144" i="2"/>
  <c r="D1144" i="2" s="1" a="1"/>
  <c r="D1144" i="2" s="1"/>
  <c r="C1145" i="2"/>
  <c r="D1145" i="2" s="1" a="1"/>
  <c r="D1145" i="2" s="1"/>
  <c r="C1146" i="2"/>
  <c r="D1146" i="2" s="1" a="1"/>
  <c r="D1146" i="2" s="1"/>
  <c r="C1147" i="2"/>
  <c r="D1147" i="2" s="1" a="1"/>
  <c r="D1147" i="2" s="1"/>
  <c r="C1148" i="2"/>
  <c r="D1148" i="2" s="1" a="1"/>
  <c r="D1148" i="2" s="1"/>
  <c r="C1149" i="2"/>
  <c r="D1149" i="2" s="1" a="1"/>
  <c r="D1149" i="2" s="1"/>
  <c r="C1150" i="2"/>
  <c r="D1150" i="2" s="1" a="1"/>
  <c r="D1150" i="2" s="1"/>
  <c r="C1151" i="2"/>
  <c r="D1151" i="2" s="1" a="1"/>
  <c r="D1151" i="2" s="1"/>
  <c r="C1152" i="2"/>
  <c r="D1152" i="2" s="1" a="1"/>
  <c r="D1152" i="2" s="1"/>
  <c r="C1153" i="2"/>
  <c r="D1153" i="2" s="1" a="1"/>
  <c r="D1153" i="2" s="1"/>
  <c r="C1154" i="2"/>
  <c r="D1154" i="2" s="1" a="1"/>
  <c r="D1154" i="2" s="1"/>
  <c r="C1155" i="2"/>
  <c r="D1155" i="2" s="1" a="1"/>
  <c r="D1155" i="2" s="1"/>
  <c r="C1156" i="2"/>
  <c r="D1156" i="2" s="1" a="1"/>
  <c r="D1156" i="2" s="1"/>
  <c r="C1157" i="2"/>
  <c r="D1157" i="2" s="1" a="1"/>
  <c r="D1157" i="2" s="1"/>
  <c r="C1158" i="2"/>
  <c r="D1158" i="2" s="1" a="1"/>
  <c r="D1158" i="2" s="1"/>
  <c r="C1159" i="2"/>
  <c r="D1159" i="2" s="1" a="1"/>
  <c r="D1159" i="2" s="1"/>
  <c r="C1160" i="2"/>
  <c r="D1160" i="2" s="1" a="1"/>
  <c r="D1160" i="2" s="1"/>
  <c r="C1161" i="2"/>
  <c r="D1161" i="2" s="1" a="1"/>
  <c r="D1161" i="2" s="1"/>
  <c r="C1162" i="2"/>
  <c r="D1162" i="2" s="1" a="1"/>
  <c r="D1162" i="2" s="1"/>
  <c r="C1163" i="2"/>
  <c r="D1163" i="2" s="1" a="1"/>
  <c r="D1163" i="2" s="1"/>
  <c r="C1164" i="2"/>
  <c r="D1164" i="2" s="1" a="1"/>
  <c r="D1164" i="2" s="1"/>
  <c r="C1165" i="2"/>
  <c r="D1165" i="2" s="1" a="1"/>
  <c r="D1165" i="2" s="1"/>
  <c r="C1166" i="2"/>
  <c r="D1166" i="2" s="1" a="1"/>
  <c r="D1166" i="2" s="1"/>
  <c r="C1167" i="2"/>
  <c r="D1167" i="2" s="1" a="1"/>
  <c r="D1167" i="2" s="1"/>
  <c r="C1168" i="2"/>
  <c r="D1168" i="2" s="1" a="1"/>
  <c r="D1168" i="2" s="1"/>
  <c r="C1169" i="2"/>
  <c r="D1169" i="2" s="1" a="1"/>
  <c r="D1169" i="2" s="1"/>
  <c r="C1170" i="2"/>
  <c r="D1170" i="2" s="1" a="1"/>
  <c r="D1170" i="2" s="1"/>
  <c r="C1171" i="2"/>
  <c r="D1171" i="2" s="1" a="1"/>
  <c r="D1171" i="2" s="1"/>
  <c r="C1172" i="2"/>
  <c r="D1172" i="2" s="1" a="1"/>
  <c r="D1172" i="2" s="1"/>
  <c r="C1173" i="2"/>
  <c r="D1173" i="2" s="1" a="1"/>
  <c r="D1173" i="2" s="1"/>
  <c r="C1174" i="2"/>
  <c r="D1174" i="2" s="1" a="1"/>
  <c r="D1174" i="2" s="1"/>
  <c r="C1175" i="2"/>
  <c r="D1175" i="2" s="1" a="1"/>
  <c r="D1175" i="2" s="1"/>
  <c r="C1176" i="2"/>
  <c r="D1176" i="2" s="1" a="1"/>
  <c r="D1176" i="2" s="1"/>
  <c r="C1177" i="2"/>
  <c r="D1177" i="2" s="1" a="1"/>
  <c r="D1177" i="2" s="1"/>
  <c r="C1178" i="2"/>
  <c r="D1178" i="2" s="1" a="1"/>
  <c r="D1178" i="2" s="1"/>
  <c r="C1179" i="2"/>
  <c r="D1179" i="2" s="1" a="1"/>
  <c r="D1179" i="2" s="1"/>
  <c r="C1180" i="2"/>
  <c r="D1180" i="2" s="1" a="1"/>
  <c r="D1180" i="2" s="1"/>
  <c r="C1181" i="2"/>
  <c r="D1181" i="2" s="1" a="1"/>
  <c r="D1181" i="2" s="1"/>
  <c r="C1182" i="2"/>
  <c r="D1182" i="2" s="1" a="1"/>
  <c r="D1182" i="2" s="1"/>
  <c r="C1183" i="2"/>
  <c r="D1183" i="2" s="1" a="1"/>
  <c r="D1183" i="2" s="1"/>
  <c r="C1184" i="2"/>
  <c r="D1184" i="2" s="1" a="1"/>
  <c r="D1184" i="2" s="1"/>
  <c r="C1185" i="2"/>
  <c r="D1185" i="2" s="1" a="1"/>
  <c r="D1185" i="2" s="1"/>
  <c r="C1186" i="2"/>
  <c r="D1186" i="2" s="1" a="1"/>
  <c r="D1186" i="2" s="1"/>
  <c r="C1187" i="2"/>
  <c r="D1187" i="2" s="1" a="1"/>
  <c r="D1187" i="2" s="1"/>
  <c r="C1188" i="2"/>
  <c r="D1188" i="2" s="1" a="1"/>
  <c r="D1188" i="2" s="1"/>
  <c r="C1189" i="2"/>
  <c r="D1189" i="2" s="1" a="1"/>
  <c r="D1189" i="2" s="1"/>
  <c r="C1190" i="2"/>
  <c r="D1190" i="2" s="1" a="1"/>
  <c r="D1190" i="2" s="1"/>
  <c r="C1191" i="2"/>
  <c r="D1191" i="2" s="1" a="1"/>
  <c r="D1191" i="2" s="1"/>
  <c r="C1192" i="2"/>
  <c r="D1192" i="2" s="1" a="1"/>
  <c r="D1192" i="2" s="1"/>
  <c r="C1193" i="2"/>
  <c r="D1193" i="2" s="1" a="1"/>
  <c r="D1193" i="2" s="1"/>
  <c r="C1194" i="2"/>
  <c r="D1194" i="2" s="1" a="1"/>
  <c r="D1194" i="2" s="1"/>
  <c r="C1195" i="2"/>
  <c r="D1195" i="2" s="1" a="1"/>
  <c r="D1195" i="2" s="1"/>
  <c r="C1196" i="2"/>
  <c r="D1196" i="2" s="1" a="1"/>
  <c r="D1196" i="2" s="1"/>
  <c r="C1197" i="2"/>
  <c r="D1197" i="2" s="1" a="1"/>
  <c r="D1197" i="2" s="1"/>
  <c r="C1198" i="2"/>
  <c r="D1198" i="2" s="1" a="1"/>
  <c r="D1198" i="2" s="1"/>
  <c r="C1199" i="2"/>
  <c r="D1199" i="2" s="1" a="1"/>
  <c r="D1199" i="2" s="1"/>
  <c r="C1200" i="2"/>
  <c r="D1200" i="2" s="1" a="1"/>
  <c r="D1200" i="2" s="1"/>
  <c r="C1201" i="2"/>
  <c r="D1201" i="2" s="1" a="1"/>
  <c r="D1201" i="2" s="1"/>
  <c r="C1202" i="2"/>
  <c r="D1202" i="2" s="1" a="1"/>
  <c r="D1202" i="2" s="1"/>
  <c r="C1203" i="2"/>
  <c r="D1203" i="2" s="1" a="1"/>
  <c r="D1203" i="2" s="1"/>
  <c r="C1204" i="2"/>
  <c r="D1204" i="2" s="1" a="1"/>
  <c r="D1204" i="2" s="1"/>
  <c r="C1205" i="2"/>
  <c r="D1205" i="2" s="1" a="1"/>
  <c r="D1205" i="2" s="1"/>
  <c r="C1206" i="2"/>
  <c r="D1206" i="2" s="1" a="1"/>
  <c r="D1206" i="2" s="1"/>
  <c r="C1207" i="2"/>
  <c r="D1207" i="2" s="1" a="1"/>
  <c r="D1207" i="2" s="1"/>
  <c r="C1208" i="2"/>
  <c r="D1208" i="2" s="1" a="1"/>
  <c r="D1208" i="2" s="1"/>
  <c r="C1209" i="2"/>
  <c r="D1209" i="2" s="1" a="1"/>
  <c r="D1209" i="2" s="1"/>
  <c r="C1210" i="2"/>
  <c r="D1210" i="2" s="1" a="1"/>
  <c r="D1210" i="2" s="1"/>
  <c r="C1211" i="2"/>
  <c r="D1211" i="2" s="1" a="1"/>
  <c r="D1211" i="2" s="1"/>
  <c r="C1212" i="2"/>
  <c r="D1212" i="2" s="1" a="1"/>
  <c r="D1212" i="2" s="1"/>
  <c r="C1213" i="2"/>
  <c r="D1213" i="2" s="1" a="1"/>
  <c r="D1213" i="2" s="1"/>
  <c r="C1214" i="2"/>
  <c r="D1214" i="2" s="1" a="1"/>
  <c r="D1214" i="2" s="1"/>
  <c r="C1215" i="2"/>
  <c r="D1215" i="2" s="1" a="1"/>
  <c r="D1215" i="2" s="1"/>
  <c r="C1216" i="2"/>
  <c r="D1216" i="2" s="1" a="1"/>
  <c r="D1216" i="2" s="1"/>
  <c r="C1217" i="2"/>
  <c r="D1217" i="2" s="1" a="1"/>
  <c r="D1217" i="2" s="1"/>
  <c r="C1218" i="2"/>
  <c r="D1218" i="2" s="1" a="1"/>
  <c r="D1218" i="2" s="1"/>
  <c r="C1219" i="2"/>
  <c r="D1219" i="2" s="1" a="1"/>
  <c r="D1219" i="2" s="1"/>
  <c r="C1220" i="2"/>
  <c r="D1220" i="2" s="1" a="1"/>
  <c r="D1220" i="2" s="1"/>
  <c r="C1221" i="2"/>
  <c r="D1221" i="2" s="1" a="1"/>
  <c r="D1221" i="2" s="1"/>
  <c r="C1222" i="2"/>
  <c r="D1222" i="2" s="1" a="1"/>
  <c r="D1222" i="2" s="1"/>
  <c r="C1223" i="2"/>
  <c r="D1223" i="2" s="1" a="1"/>
  <c r="D1223" i="2" s="1"/>
  <c r="C1224" i="2"/>
  <c r="D1224" i="2" s="1" a="1"/>
  <c r="D1224" i="2" s="1"/>
  <c r="C1225" i="2"/>
  <c r="D1225" i="2" s="1" a="1"/>
  <c r="D1225" i="2" s="1"/>
  <c r="C1226" i="2"/>
  <c r="D1226" i="2" s="1" a="1"/>
  <c r="D1226" i="2" s="1"/>
  <c r="C1227" i="2"/>
  <c r="D1227" i="2" s="1" a="1"/>
  <c r="D1227" i="2" s="1"/>
  <c r="C1228" i="2"/>
  <c r="D1228" i="2" s="1" a="1"/>
  <c r="D1228" i="2" s="1"/>
  <c r="C1229" i="2"/>
  <c r="D1229" i="2" s="1" a="1"/>
  <c r="D1229" i="2" s="1"/>
  <c r="C1230" i="2"/>
  <c r="D1230" i="2" s="1" a="1"/>
  <c r="D1230" i="2" s="1"/>
  <c r="C1231" i="2"/>
  <c r="D1231" i="2" s="1" a="1"/>
  <c r="D1231" i="2" s="1"/>
  <c r="C1232" i="2"/>
  <c r="D1232" i="2" s="1" a="1"/>
  <c r="D1232" i="2" s="1"/>
  <c r="C1233" i="2"/>
  <c r="D1233" i="2" s="1" a="1"/>
  <c r="D1233" i="2" s="1"/>
  <c r="C1234" i="2"/>
  <c r="D1234" i="2" s="1" a="1"/>
  <c r="D1234" i="2" s="1"/>
  <c r="C1235" i="2"/>
  <c r="D1235" i="2" s="1" a="1"/>
  <c r="D1235" i="2" s="1"/>
  <c r="C1236" i="2"/>
  <c r="D1236" i="2" s="1" a="1"/>
  <c r="D1236" i="2" s="1"/>
  <c r="C1237" i="2"/>
  <c r="D1237" i="2" s="1" a="1"/>
  <c r="D1237" i="2" s="1"/>
  <c r="C1238" i="2"/>
  <c r="D1238" i="2" s="1" a="1"/>
  <c r="D1238" i="2" s="1"/>
  <c r="C1239" i="2"/>
  <c r="D1239" i="2" s="1" a="1"/>
  <c r="D1239" i="2" s="1"/>
  <c r="C1240" i="2"/>
  <c r="D1240" i="2" s="1" a="1"/>
  <c r="D1240" i="2" s="1"/>
  <c r="C1241" i="2"/>
  <c r="D1241" i="2" s="1" a="1"/>
  <c r="D1241" i="2" s="1"/>
  <c r="C1242" i="2"/>
  <c r="D1242" i="2" s="1" a="1"/>
  <c r="D1242" i="2" s="1"/>
  <c r="C1243" i="2"/>
  <c r="D1243" i="2" s="1" a="1"/>
  <c r="D1243" i="2" s="1"/>
  <c r="C1244" i="2"/>
  <c r="D1244" i="2" s="1" a="1"/>
  <c r="D1244" i="2" s="1"/>
  <c r="C1245" i="2"/>
  <c r="D1245" i="2" s="1" a="1"/>
  <c r="D1245" i="2" s="1"/>
  <c r="C1246" i="2"/>
  <c r="D1246" i="2" s="1" a="1"/>
  <c r="D1246" i="2" s="1"/>
  <c r="C1247" i="2"/>
  <c r="D1247" i="2" s="1" a="1"/>
  <c r="D1247" i="2" s="1"/>
  <c r="C1248" i="2"/>
  <c r="D1248" i="2" s="1" a="1"/>
  <c r="D1248" i="2" s="1"/>
  <c r="C1249" i="2"/>
  <c r="D1249" i="2" s="1" a="1"/>
  <c r="D1249" i="2" s="1"/>
  <c r="C1250" i="2"/>
  <c r="D1250" i="2" s="1" a="1"/>
  <c r="D1250" i="2" s="1"/>
  <c r="C1251" i="2"/>
  <c r="D1251" i="2" s="1" a="1"/>
  <c r="D1251" i="2" s="1"/>
  <c r="C1252" i="2"/>
  <c r="D1252" i="2" s="1" a="1"/>
  <c r="D1252" i="2" s="1"/>
  <c r="C1253" i="2"/>
  <c r="D1253" i="2" s="1" a="1"/>
  <c r="D1253" i="2" s="1"/>
  <c r="C1254" i="2"/>
  <c r="D1254" i="2" s="1" a="1"/>
  <c r="D1254" i="2" s="1"/>
  <c r="C1255" i="2"/>
  <c r="D1255" i="2" s="1" a="1"/>
  <c r="D1255" i="2" s="1"/>
  <c r="C1256" i="2"/>
  <c r="D1256" i="2" s="1" a="1"/>
  <c r="D1256" i="2" s="1"/>
  <c r="C1257" i="2"/>
  <c r="D1257" i="2" s="1" a="1"/>
  <c r="D1257" i="2" s="1"/>
  <c r="C1258" i="2"/>
  <c r="D1258" i="2" s="1" a="1"/>
  <c r="D1258" i="2" s="1"/>
  <c r="C1259" i="2"/>
  <c r="D1259" i="2" s="1" a="1"/>
  <c r="D1259" i="2" s="1"/>
  <c r="C1260" i="2"/>
  <c r="D1260" i="2" s="1" a="1"/>
  <c r="D1260" i="2" s="1"/>
  <c r="C1261" i="2"/>
  <c r="D1261" i="2" s="1" a="1"/>
  <c r="D1261" i="2" s="1"/>
  <c r="C1262" i="2"/>
  <c r="D1262" i="2" s="1" a="1"/>
  <c r="D1262" i="2" s="1"/>
  <c r="C1263" i="2"/>
  <c r="D1263" i="2" s="1" a="1"/>
  <c r="D1263" i="2" s="1"/>
  <c r="C1264" i="2"/>
  <c r="D1264" i="2" s="1" a="1"/>
  <c r="D1264" i="2" s="1"/>
  <c r="C1265" i="2"/>
  <c r="D1265" i="2" s="1" a="1"/>
  <c r="D1265" i="2" s="1"/>
  <c r="C1266" i="2"/>
  <c r="D1266" i="2" s="1" a="1"/>
  <c r="D1266" i="2" s="1"/>
  <c r="C1267" i="2"/>
  <c r="D1267" i="2" s="1" a="1"/>
  <c r="D1267" i="2" s="1"/>
  <c r="C1268" i="2"/>
  <c r="D1268" i="2" s="1" a="1"/>
  <c r="D1268" i="2" s="1"/>
  <c r="C1269" i="2"/>
  <c r="D1269" i="2" s="1" a="1"/>
  <c r="D1269" i="2" s="1"/>
  <c r="C1270" i="2"/>
  <c r="D1270" i="2" s="1" a="1"/>
  <c r="D1270" i="2" s="1"/>
  <c r="C1271" i="2"/>
  <c r="D1271" i="2" s="1" a="1"/>
  <c r="D1271" i="2" s="1"/>
  <c r="C1272" i="2"/>
  <c r="D1272" i="2" s="1" a="1"/>
  <c r="D1272" i="2" s="1"/>
  <c r="C1273" i="2"/>
  <c r="D1273" i="2" s="1" a="1"/>
  <c r="D1273" i="2" s="1"/>
  <c r="C1274" i="2"/>
  <c r="D1274" i="2" s="1" a="1"/>
  <c r="D1274" i="2" s="1"/>
  <c r="C1275" i="2"/>
  <c r="D1275" i="2" s="1" a="1"/>
  <c r="D1275" i="2" s="1"/>
  <c r="C1276" i="2"/>
  <c r="D1276" i="2" s="1" a="1"/>
  <c r="D1276" i="2" s="1"/>
  <c r="C1277" i="2"/>
  <c r="D1277" i="2" s="1" a="1"/>
  <c r="D1277" i="2" s="1"/>
  <c r="C1278" i="2"/>
  <c r="D1278" i="2" s="1" a="1"/>
  <c r="D1278" i="2" s="1"/>
  <c r="C1279" i="2"/>
  <c r="D1279" i="2" s="1" a="1"/>
  <c r="D1279" i="2" s="1"/>
  <c r="C1280" i="2"/>
  <c r="D1280" i="2" s="1" a="1"/>
  <c r="D1280" i="2" s="1"/>
  <c r="C1281" i="2"/>
  <c r="D1281" i="2" s="1" a="1"/>
  <c r="D1281" i="2" s="1"/>
  <c r="C1282" i="2"/>
  <c r="D1282" i="2" s="1" a="1"/>
  <c r="D1282" i="2" s="1"/>
  <c r="C1283" i="2"/>
  <c r="D1283" i="2" s="1" a="1"/>
  <c r="D1283" i="2" s="1"/>
  <c r="C1284" i="2"/>
  <c r="D1284" i="2" s="1" a="1"/>
  <c r="D1284" i="2" s="1"/>
  <c r="C1285" i="2"/>
  <c r="D1285" i="2" s="1" a="1"/>
  <c r="D1285" i="2" s="1"/>
  <c r="C1286" i="2"/>
  <c r="D1286" i="2" s="1" a="1"/>
  <c r="D1286" i="2" s="1"/>
  <c r="C1287" i="2"/>
  <c r="D1287" i="2" s="1" a="1"/>
  <c r="D1287" i="2" s="1"/>
  <c r="C1288" i="2"/>
  <c r="D1288" i="2" s="1" a="1"/>
  <c r="D1288" i="2" s="1"/>
  <c r="C1289" i="2"/>
  <c r="D1289" i="2" s="1" a="1"/>
  <c r="D1289" i="2" s="1"/>
  <c r="C1290" i="2"/>
  <c r="D1290" i="2" s="1" a="1"/>
  <c r="D1290" i="2" s="1"/>
  <c r="C1291" i="2"/>
  <c r="D1291" i="2" s="1" a="1"/>
  <c r="D1291" i="2" s="1"/>
  <c r="C1292" i="2"/>
  <c r="D1292" i="2" s="1" a="1"/>
  <c r="D1292" i="2" s="1"/>
  <c r="C1293" i="2"/>
  <c r="D1293" i="2" s="1" a="1"/>
  <c r="D1293" i="2" s="1"/>
  <c r="C1294" i="2"/>
  <c r="D1294" i="2" s="1" a="1"/>
  <c r="D1294" i="2" s="1"/>
  <c r="C1295" i="2"/>
  <c r="D1295" i="2" s="1" a="1"/>
  <c r="D1295" i="2" s="1"/>
  <c r="C1296" i="2"/>
  <c r="D1296" i="2" s="1" a="1"/>
  <c r="D1296" i="2" s="1"/>
  <c r="C1297" i="2"/>
  <c r="D1297" i="2" s="1" a="1"/>
  <c r="D1297" i="2" s="1"/>
  <c r="C1298" i="2"/>
  <c r="D1298" i="2" s="1" a="1"/>
  <c r="D1298" i="2" s="1"/>
  <c r="C1299" i="2"/>
  <c r="D1299" i="2" s="1" a="1"/>
  <c r="D1299" i="2" s="1"/>
  <c r="C1300" i="2"/>
  <c r="D1300" i="2" s="1" a="1"/>
  <c r="D1300" i="2" s="1"/>
  <c r="C1301" i="2"/>
  <c r="D1301" i="2" s="1" a="1"/>
  <c r="D1301" i="2" s="1"/>
  <c r="C1302" i="2"/>
  <c r="D1302" i="2" s="1" a="1"/>
  <c r="D1302" i="2" s="1"/>
  <c r="C1303" i="2"/>
  <c r="D1303" i="2" s="1" a="1"/>
  <c r="D1303" i="2" s="1"/>
  <c r="C1304" i="2"/>
  <c r="D1304" i="2" s="1" a="1"/>
  <c r="D1304" i="2" s="1"/>
  <c r="C1305" i="2"/>
  <c r="D1305" i="2" s="1" a="1"/>
  <c r="D1305" i="2" s="1"/>
  <c r="C1306" i="2"/>
  <c r="D1306" i="2" s="1" a="1"/>
  <c r="D1306" i="2" s="1"/>
  <c r="C1307" i="2"/>
  <c r="D1307" i="2" s="1" a="1"/>
  <c r="D1307" i="2" s="1"/>
  <c r="C1308" i="2"/>
  <c r="D1308" i="2" s="1" a="1"/>
  <c r="D1308" i="2" s="1"/>
  <c r="C1309" i="2"/>
  <c r="D1309" i="2" s="1" a="1"/>
  <c r="D1309" i="2" s="1"/>
  <c r="C1310" i="2"/>
  <c r="D1310" i="2" s="1" a="1"/>
  <c r="D1310" i="2" s="1"/>
  <c r="C1311" i="2"/>
  <c r="D1311" i="2" s="1" a="1"/>
  <c r="D1311" i="2" s="1"/>
  <c r="C1312" i="2"/>
  <c r="D1312" i="2" s="1" a="1"/>
  <c r="D1312" i="2" s="1"/>
  <c r="C1313" i="2"/>
  <c r="D1313" i="2" s="1" a="1"/>
  <c r="D1313" i="2" s="1"/>
  <c r="C1314" i="2"/>
  <c r="D1314" i="2" s="1" a="1"/>
  <c r="D1314" i="2" s="1"/>
  <c r="C1315" i="2"/>
  <c r="D1315" i="2" s="1" a="1"/>
  <c r="D1315" i="2" s="1"/>
  <c r="C1316" i="2"/>
  <c r="D1316" i="2" s="1" a="1"/>
  <c r="D1316" i="2" s="1"/>
  <c r="C1317" i="2"/>
  <c r="D1317" i="2" s="1" a="1"/>
  <c r="D1317" i="2" s="1"/>
  <c r="C1318" i="2"/>
  <c r="D1318" i="2" s="1" a="1"/>
  <c r="D1318" i="2" s="1"/>
  <c r="C1319" i="2"/>
  <c r="D1319" i="2" s="1" a="1"/>
  <c r="D1319" i="2" s="1"/>
  <c r="C1320" i="2"/>
  <c r="D1320" i="2" s="1" a="1"/>
  <c r="D1320" i="2" s="1"/>
  <c r="C1321" i="2"/>
  <c r="D1321" i="2" s="1" a="1"/>
  <c r="D1321" i="2" s="1"/>
  <c r="C1322" i="2"/>
  <c r="D1322" i="2" s="1" a="1"/>
  <c r="D1322" i="2" s="1"/>
  <c r="C1323" i="2"/>
  <c r="D1323" i="2" s="1" a="1"/>
  <c r="D1323" i="2" s="1"/>
  <c r="C1324" i="2"/>
  <c r="D1324" i="2" s="1" a="1"/>
  <c r="D1324" i="2" s="1"/>
  <c r="C1325" i="2"/>
  <c r="D1325" i="2" s="1" a="1"/>
  <c r="D1325" i="2" s="1"/>
  <c r="C1326" i="2"/>
  <c r="D1326" i="2" s="1" a="1"/>
  <c r="D1326" i="2" s="1"/>
  <c r="C1327" i="2"/>
  <c r="D1327" i="2" s="1" a="1"/>
  <c r="D1327" i="2" s="1"/>
  <c r="C1328" i="2"/>
  <c r="D1328" i="2" s="1" a="1"/>
  <c r="D1328" i="2" s="1"/>
  <c r="C1329" i="2"/>
  <c r="D1329" i="2" s="1" a="1"/>
  <c r="D1329" i="2" s="1"/>
  <c r="C1330" i="2"/>
  <c r="D1330" i="2" s="1" a="1"/>
  <c r="D1330" i="2" s="1"/>
  <c r="C1331" i="2"/>
  <c r="D1331" i="2" s="1" a="1"/>
  <c r="D1331" i="2" s="1"/>
  <c r="C1332" i="2"/>
  <c r="D1332" i="2" s="1" a="1"/>
  <c r="D1332" i="2" s="1"/>
  <c r="C1333" i="2"/>
  <c r="D1333" i="2" s="1" a="1"/>
  <c r="D1333" i="2" s="1"/>
  <c r="C1334" i="2"/>
  <c r="D1334" i="2" s="1" a="1"/>
  <c r="D1334" i="2" s="1"/>
  <c r="C1335" i="2"/>
  <c r="D1335" i="2" s="1" a="1"/>
  <c r="D1335" i="2" s="1"/>
  <c r="C1336" i="2"/>
  <c r="D1336" i="2" s="1" a="1"/>
  <c r="D1336" i="2" s="1"/>
  <c r="C1337" i="2"/>
  <c r="D1337" i="2" s="1" a="1"/>
  <c r="D1337" i="2" s="1"/>
  <c r="C1338" i="2"/>
  <c r="D1338" i="2" s="1" a="1"/>
  <c r="D1338" i="2" s="1"/>
  <c r="C1339" i="2"/>
  <c r="D1339" i="2" s="1" a="1"/>
  <c r="D1339" i="2" s="1"/>
  <c r="C1340" i="2"/>
  <c r="D1340" i="2" s="1" a="1"/>
  <c r="D1340" i="2" s="1"/>
  <c r="C1341" i="2"/>
  <c r="D1341" i="2" s="1" a="1"/>
  <c r="D1341" i="2" s="1"/>
  <c r="C1342" i="2"/>
  <c r="D1342" i="2" s="1" a="1"/>
  <c r="D1342" i="2" s="1"/>
  <c r="C1343" i="2"/>
  <c r="D1343" i="2" s="1" a="1"/>
  <c r="D1343" i="2" s="1"/>
  <c r="C1344" i="2"/>
  <c r="D1344" i="2" s="1" a="1"/>
  <c r="D1344" i="2" s="1"/>
  <c r="C1345" i="2"/>
  <c r="D1345" i="2" s="1" a="1"/>
  <c r="D1345" i="2" s="1"/>
  <c r="C1346" i="2"/>
  <c r="D1346" i="2" s="1" a="1"/>
  <c r="D1346" i="2" s="1"/>
  <c r="C1347" i="2"/>
  <c r="D1347" i="2" s="1" a="1"/>
  <c r="D1347" i="2" s="1"/>
  <c r="C1348" i="2"/>
  <c r="D1348" i="2" s="1" a="1"/>
  <c r="D1348" i="2" s="1"/>
  <c r="C1349" i="2"/>
  <c r="D1349" i="2" s="1" a="1"/>
  <c r="D1349" i="2" s="1"/>
  <c r="C1350" i="2"/>
  <c r="D1350" i="2" s="1" a="1"/>
  <c r="D1350" i="2" s="1"/>
  <c r="C1351" i="2"/>
  <c r="D1351" i="2" s="1" a="1"/>
  <c r="D1351" i="2" s="1"/>
  <c r="C1352" i="2"/>
  <c r="D1352" i="2" s="1" a="1"/>
  <c r="D1352" i="2" s="1"/>
  <c r="C1353" i="2"/>
  <c r="D1353" i="2" s="1" a="1"/>
  <c r="D1353" i="2" s="1"/>
  <c r="C1354" i="2"/>
  <c r="D1354" i="2" s="1" a="1"/>
  <c r="D1354" i="2" s="1"/>
  <c r="C1355" i="2"/>
  <c r="D1355" i="2" s="1" a="1"/>
  <c r="D1355" i="2" s="1"/>
  <c r="C1356" i="2"/>
  <c r="D1356" i="2" s="1" a="1"/>
  <c r="D1356" i="2" s="1"/>
  <c r="C1357" i="2"/>
  <c r="D1357" i="2" s="1" a="1"/>
  <c r="D1357" i="2" s="1"/>
  <c r="C1358" i="2"/>
  <c r="D1358" i="2" s="1" a="1"/>
  <c r="D1358" i="2" s="1"/>
  <c r="C1359" i="2"/>
  <c r="D1359" i="2" s="1" a="1"/>
  <c r="D1359" i="2" s="1"/>
  <c r="C1360" i="2"/>
  <c r="D1360" i="2" s="1" a="1"/>
  <c r="D1360" i="2" s="1"/>
  <c r="C1361" i="2"/>
  <c r="D1361" i="2" s="1" a="1"/>
  <c r="D1361" i="2" s="1"/>
  <c r="C1362" i="2"/>
  <c r="D1362" i="2" s="1" a="1"/>
  <c r="D1362" i="2" s="1"/>
  <c r="C1363" i="2"/>
  <c r="D1363" i="2" s="1" a="1"/>
  <c r="D1363" i="2" s="1"/>
  <c r="C1364" i="2"/>
  <c r="D1364" i="2" s="1" a="1"/>
  <c r="D1364" i="2" s="1"/>
  <c r="C1365" i="2"/>
  <c r="D1365" i="2" s="1" a="1"/>
  <c r="D1365" i="2" s="1"/>
  <c r="C1366" i="2"/>
  <c r="D1366" i="2" s="1" a="1"/>
  <c r="D1366" i="2" s="1"/>
  <c r="C1367" i="2"/>
  <c r="D1367" i="2" s="1" a="1"/>
  <c r="D1367" i="2" s="1"/>
  <c r="C1368" i="2"/>
  <c r="D1368" i="2" s="1" a="1"/>
  <c r="D1368" i="2" s="1"/>
  <c r="C1369" i="2"/>
  <c r="D1369" i="2" s="1" a="1"/>
  <c r="D1369" i="2" s="1"/>
  <c r="C1370" i="2"/>
  <c r="D1370" i="2" s="1" a="1"/>
  <c r="D1370" i="2" s="1"/>
  <c r="C1371" i="2"/>
  <c r="D1371" i="2" s="1" a="1"/>
  <c r="D1371" i="2" s="1"/>
  <c r="C1372" i="2"/>
  <c r="D1372" i="2" s="1" a="1"/>
  <c r="D1372" i="2" s="1"/>
  <c r="C1373" i="2"/>
  <c r="D1373" i="2" s="1" a="1"/>
  <c r="D1373" i="2" s="1"/>
  <c r="C1374" i="2"/>
  <c r="D1374" i="2" s="1" a="1"/>
  <c r="D1374" i="2" s="1"/>
  <c r="C1375" i="2"/>
  <c r="D1375" i="2" s="1" a="1"/>
  <c r="D1375" i="2" s="1"/>
  <c r="C1376" i="2"/>
  <c r="D1376" i="2" s="1" a="1"/>
  <c r="D1376" i="2" s="1"/>
  <c r="C1377" i="2"/>
  <c r="D1377" i="2" s="1" a="1"/>
  <c r="D1377" i="2" s="1"/>
  <c r="C1378" i="2"/>
  <c r="D1378" i="2" s="1" a="1"/>
  <c r="D1378" i="2" s="1"/>
  <c r="C1379" i="2"/>
  <c r="D1379" i="2" s="1" a="1"/>
  <c r="D1379" i="2" s="1"/>
  <c r="C1380" i="2"/>
  <c r="D1380" i="2" s="1" a="1"/>
  <c r="D1380" i="2" s="1"/>
  <c r="C1381" i="2"/>
  <c r="D1381" i="2" s="1" a="1"/>
  <c r="D1381" i="2" s="1"/>
  <c r="C1382" i="2"/>
  <c r="D1382" i="2" s="1" a="1"/>
  <c r="D1382" i="2" s="1"/>
  <c r="C1383" i="2"/>
  <c r="D1383" i="2" s="1" a="1"/>
  <c r="D1383" i="2" s="1"/>
  <c r="C1384" i="2"/>
  <c r="D1384" i="2" s="1" a="1"/>
  <c r="D1384" i="2" s="1"/>
  <c r="C1385" i="2"/>
  <c r="D1385" i="2" s="1" a="1"/>
  <c r="D1385" i="2" s="1"/>
  <c r="C1386" i="2"/>
  <c r="D1386" i="2" s="1" a="1"/>
  <c r="D1386" i="2" s="1"/>
  <c r="C1387" i="2"/>
  <c r="D1387" i="2" s="1" a="1"/>
  <c r="D1387" i="2" s="1"/>
  <c r="C1388" i="2"/>
  <c r="D1388" i="2" s="1" a="1"/>
  <c r="D1388" i="2" s="1"/>
  <c r="C1389" i="2"/>
  <c r="D1389" i="2" s="1" a="1"/>
  <c r="D1389" i="2" s="1"/>
  <c r="C1390" i="2"/>
  <c r="D1390" i="2" s="1" a="1"/>
  <c r="D1390" i="2" s="1"/>
  <c r="C1391" i="2"/>
  <c r="D1391" i="2" s="1" a="1"/>
  <c r="D1391" i="2" s="1"/>
  <c r="C1392" i="2"/>
  <c r="D1392" i="2" s="1" a="1"/>
  <c r="D1392" i="2" s="1"/>
  <c r="C1393" i="2"/>
  <c r="D1393" i="2" s="1" a="1"/>
  <c r="D1393" i="2" s="1"/>
  <c r="C1394" i="2"/>
  <c r="D1394" i="2" s="1" a="1"/>
  <c r="D1394" i="2" s="1"/>
  <c r="C1395" i="2"/>
  <c r="D1395" i="2" s="1" a="1"/>
  <c r="D1395" i="2" s="1"/>
  <c r="C1396" i="2"/>
  <c r="D1396" i="2" s="1" a="1"/>
  <c r="D1396" i="2" s="1"/>
  <c r="C1397" i="2"/>
  <c r="D1397" i="2" s="1" a="1"/>
  <c r="D1397" i="2" s="1"/>
  <c r="C1398" i="2"/>
  <c r="D1398" i="2" s="1" a="1"/>
  <c r="D1398" i="2" s="1"/>
  <c r="C1399" i="2"/>
  <c r="D1399" i="2" s="1" a="1"/>
  <c r="D1399" i="2" s="1"/>
  <c r="C1400" i="2"/>
  <c r="D1400" i="2" s="1" a="1"/>
  <c r="D1400" i="2" s="1"/>
  <c r="C1401" i="2"/>
  <c r="D1401" i="2" s="1" a="1"/>
  <c r="D1401" i="2" s="1"/>
  <c r="C1402" i="2"/>
  <c r="D1402" i="2" s="1" a="1"/>
  <c r="D1402" i="2" s="1"/>
  <c r="C1403" i="2"/>
  <c r="D1403" i="2" s="1" a="1"/>
  <c r="D1403" i="2" s="1"/>
  <c r="C1404" i="2"/>
  <c r="D1404" i="2" s="1" a="1"/>
  <c r="D1404" i="2" s="1"/>
  <c r="C1405" i="2"/>
  <c r="D1405" i="2" s="1" a="1"/>
  <c r="D1405" i="2" s="1"/>
  <c r="C1406" i="2"/>
  <c r="D1406" i="2" s="1" a="1"/>
  <c r="D1406" i="2" s="1"/>
  <c r="C1407" i="2"/>
  <c r="D1407" i="2" s="1" a="1"/>
  <c r="D1407" i="2" s="1"/>
  <c r="C1408" i="2"/>
  <c r="D1408" i="2" s="1" a="1"/>
  <c r="D1408" i="2" s="1"/>
  <c r="C1409" i="2"/>
  <c r="D1409" i="2" s="1" a="1"/>
  <c r="D1409" i="2" s="1"/>
  <c r="C1410" i="2"/>
  <c r="D1410" i="2" s="1" a="1"/>
  <c r="D1410" i="2" s="1"/>
  <c r="C1411" i="2"/>
  <c r="D1411" i="2" s="1" a="1"/>
  <c r="D1411" i="2" s="1"/>
  <c r="C1412" i="2"/>
  <c r="D1412" i="2" s="1" a="1"/>
  <c r="D1412" i="2" s="1"/>
  <c r="C1413" i="2"/>
  <c r="D1413" i="2" s="1" a="1"/>
  <c r="D1413" i="2" s="1"/>
  <c r="C1414" i="2"/>
  <c r="D1414" i="2" s="1" a="1"/>
  <c r="D1414" i="2" s="1"/>
  <c r="C1415" i="2"/>
  <c r="D1415" i="2" s="1" a="1"/>
  <c r="D1415" i="2" s="1"/>
  <c r="C1416" i="2"/>
  <c r="D1416" i="2" s="1" a="1"/>
  <c r="D1416" i="2" s="1"/>
  <c r="C1417" i="2"/>
  <c r="D1417" i="2" s="1" a="1"/>
  <c r="D1417" i="2" s="1"/>
  <c r="C1418" i="2"/>
  <c r="D1418" i="2" s="1" a="1"/>
  <c r="D1418" i="2" s="1"/>
  <c r="C1419" i="2"/>
  <c r="D1419" i="2" s="1" a="1"/>
  <c r="D1419" i="2" s="1"/>
  <c r="C1420" i="2"/>
  <c r="D1420" i="2" s="1" a="1"/>
  <c r="D1420" i="2" s="1"/>
  <c r="C1421" i="2"/>
  <c r="D1421" i="2" s="1" a="1"/>
  <c r="D1421" i="2" s="1"/>
  <c r="C1422" i="2"/>
  <c r="D1422" i="2" s="1" a="1"/>
  <c r="D1422" i="2" s="1"/>
  <c r="C1423" i="2"/>
  <c r="D1423" i="2" s="1" a="1"/>
  <c r="D1423" i="2" s="1"/>
  <c r="C1424" i="2"/>
  <c r="D1424" i="2" s="1" a="1"/>
  <c r="D1424" i="2" s="1"/>
  <c r="C1425" i="2"/>
  <c r="D1425" i="2" s="1" a="1"/>
  <c r="D1425" i="2" s="1"/>
  <c r="C1426" i="2"/>
  <c r="D1426" i="2" s="1" a="1"/>
  <c r="D1426" i="2" s="1"/>
  <c r="C1427" i="2"/>
  <c r="D1427" i="2" s="1" a="1"/>
  <c r="D1427" i="2" s="1"/>
  <c r="C1428" i="2"/>
  <c r="D1428" i="2" s="1" a="1"/>
  <c r="D1428" i="2" s="1"/>
  <c r="C1429" i="2"/>
  <c r="D1429" i="2" s="1" a="1"/>
  <c r="D1429" i="2" s="1"/>
  <c r="C1430" i="2"/>
  <c r="D1430" i="2" s="1" a="1"/>
  <c r="D1430" i="2" s="1"/>
  <c r="C1431" i="2"/>
  <c r="D1431" i="2" s="1" a="1"/>
  <c r="D1431" i="2" s="1"/>
  <c r="C1432" i="2"/>
  <c r="D1432" i="2" s="1" a="1"/>
  <c r="D1432" i="2" s="1"/>
  <c r="C1433" i="2"/>
  <c r="D1433" i="2" s="1" a="1"/>
  <c r="D1433" i="2" s="1"/>
  <c r="C1434" i="2"/>
  <c r="D1434" i="2" s="1" a="1"/>
  <c r="D1434" i="2" s="1"/>
  <c r="C1435" i="2"/>
  <c r="D1435" i="2" s="1" a="1"/>
  <c r="D1435" i="2" s="1"/>
  <c r="C1436" i="2"/>
  <c r="D1436" i="2" s="1" a="1"/>
  <c r="D1436" i="2" s="1"/>
  <c r="C1437" i="2"/>
  <c r="D1437" i="2" s="1" a="1"/>
  <c r="D1437" i="2" s="1"/>
  <c r="C1438" i="2"/>
  <c r="D1438" i="2" s="1" a="1"/>
  <c r="D1438" i="2" s="1"/>
  <c r="C1439" i="2"/>
  <c r="D1439" i="2" s="1" a="1"/>
  <c r="D1439" i="2" s="1"/>
  <c r="C1440" i="2"/>
  <c r="D1440" i="2" s="1" a="1"/>
  <c r="D1440" i="2" s="1"/>
  <c r="C1441" i="2"/>
  <c r="D1441" i="2" s="1" a="1"/>
  <c r="D1441" i="2" s="1"/>
  <c r="C1442" i="2"/>
  <c r="D1442" i="2" s="1" a="1"/>
  <c r="D1442" i="2" s="1"/>
  <c r="C1443" i="2"/>
  <c r="D1443" i="2" s="1" a="1"/>
  <c r="D1443" i="2" s="1"/>
  <c r="C1444" i="2"/>
  <c r="D1444" i="2" s="1" a="1"/>
  <c r="D1444" i="2" s="1"/>
  <c r="C1445" i="2"/>
  <c r="D1445" i="2" s="1" a="1"/>
  <c r="D1445" i="2" s="1"/>
  <c r="C1446" i="2"/>
  <c r="D1446" i="2" s="1" a="1"/>
  <c r="D1446" i="2" s="1"/>
  <c r="C1447" i="2"/>
  <c r="D1447" i="2" s="1" a="1"/>
  <c r="D1447" i="2" s="1"/>
  <c r="C1448" i="2"/>
  <c r="D1448" i="2" s="1" a="1"/>
  <c r="D1448" i="2" s="1"/>
  <c r="C1449" i="2"/>
  <c r="D1449" i="2" s="1" a="1"/>
  <c r="D1449" i="2" s="1"/>
  <c r="C1450" i="2"/>
  <c r="D1450" i="2" s="1" a="1"/>
  <c r="D1450" i="2" s="1"/>
  <c r="C1451" i="2"/>
  <c r="D1451" i="2" s="1" a="1"/>
  <c r="D1451" i="2" s="1"/>
  <c r="C1452" i="2"/>
  <c r="D1452" i="2" s="1" a="1"/>
  <c r="D1452" i="2" s="1"/>
  <c r="C1453" i="2"/>
  <c r="D1453" i="2" s="1" a="1"/>
  <c r="D1453" i="2" s="1"/>
  <c r="C1454" i="2"/>
  <c r="D1454" i="2" s="1" a="1"/>
  <c r="D1454" i="2" s="1"/>
  <c r="C1455" i="2"/>
  <c r="D1455" i="2" s="1" a="1"/>
  <c r="D1455" i="2" s="1"/>
  <c r="C1456" i="2"/>
  <c r="D1456" i="2" s="1" a="1"/>
  <c r="D1456" i="2" s="1"/>
  <c r="C1457" i="2"/>
  <c r="D1457" i="2" s="1" a="1"/>
  <c r="D1457" i="2" s="1"/>
  <c r="C1458" i="2"/>
  <c r="D1458" i="2" s="1" a="1"/>
  <c r="D1458" i="2" s="1"/>
  <c r="C1459" i="2"/>
  <c r="D1459" i="2" s="1" a="1"/>
  <c r="D1459" i="2" s="1"/>
  <c r="C1460" i="2"/>
  <c r="D1460" i="2" s="1" a="1"/>
  <c r="D1460" i="2" s="1"/>
  <c r="C1461" i="2"/>
  <c r="D1461" i="2" s="1" a="1"/>
  <c r="D1461" i="2" s="1"/>
  <c r="C1462" i="2"/>
  <c r="D1462" i="2" s="1" a="1"/>
  <c r="D1462" i="2" s="1"/>
  <c r="C1463" i="2"/>
  <c r="D1463" i="2" s="1" a="1"/>
  <c r="D1463" i="2" s="1"/>
  <c r="C1464" i="2"/>
  <c r="D1464" i="2" s="1" a="1"/>
  <c r="D1464" i="2" s="1"/>
  <c r="C1465" i="2"/>
  <c r="D1465" i="2" s="1" a="1"/>
  <c r="D1465" i="2" s="1"/>
  <c r="C1466" i="2"/>
  <c r="D1466" i="2" s="1" a="1"/>
  <c r="D1466" i="2" s="1"/>
  <c r="C1467" i="2"/>
  <c r="D1467" i="2" s="1" a="1"/>
  <c r="D1467" i="2" s="1"/>
  <c r="C1468" i="2"/>
  <c r="D1468" i="2" s="1" a="1"/>
  <c r="D1468" i="2" s="1"/>
  <c r="C1469" i="2"/>
  <c r="D1469" i="2" s="1" a="1"/>
  <c r="D1469" i="2" s="1"/>
  <c r="C1470" i="2"/>
  <c r="D1470" i="2" s="1" a="1"/>
  <c r="D1470" i="2" s="1"/>
  <c r="C1471" i="2"/>
  <c r="D1471" i="2" s="1" a="1"/>
  <c r="D1471" i="2" s="1"/>
  <c r="C1472" i="2"/>
  <c r="D1472" i="2" s="1" a="1"/>
  <c r="D1472" i="2" s="1"/>
  <c r="C1473" i="2"/>
  <c r="D1473" i="2" s="1" a="1"/>
  <c r="D1473" i="2" s="1"/>
  <c r="C1474" i="2"/>
  <c r="D1474" i="2" s="1" a="1"/>
  <c r="D1474" i="2" s="1"/>
  <c r="C1475" i="2"/>
  <c r="D1475" i="2" s="1" a="1"/>
  <c r="D1475" i="2" s="1"/>
  <c r="C1476" i="2"/>
  <c r="D1476" i="2" s="1" a="1"/>
  <c r="D1476" i="2" s="1"/>
  <c r="C1477" i="2"/>
  <c r="D1477" i="2" s="1" a="1"/>
  <c r="D1477" i="2" s="1"/>
  <c r="C1478" i="2"/>
  <c r="D1478" i="2" s="1" a="1"/>
  <c r="D1478" i="2" s="1"/>
  <c r="C1479" i="2"/>
  <c r="D1479" i="2" s="1" a="1"/>
  <c r="D1479" i="2" s="1"/>
  <c r="C1480" i="2"/>
  <c r="D1480" i="2" s="1" a="1"/>
  <c r="D1480" i="2" s="1"/>
  <c r="C1481" i="2"/>
  <c r="D1481" i="2" s="1" a="1"/>
  <c r="D1481" i="2" s="1"/>
  <c r="C1482" i="2"/>
  <c r="D1482" i="2" s="1" a="1"/>
  <c r="D1482" i="2" s="1"/>
  <c r="C1483" i="2"/>
  <c r="D1483" i="2" s="1" a="1"/>
  <c r="D1483" i="2" s="1"/>
  <c r="C1484" i="2"/>
  <c r="D1484" i="2" s="1" a="1"/>
  <c r="D1484" i="2" s="1"/>
  <c r="C1485" i="2"/>
  <c r="D1485" i="2" s="1" a="1"/>
  <c r="D1485" i="2" s="1"/>
  <c r="C1486" i="2"/>
  <c r="D1486" i="2" s="1" a="1"/>
  <c r="D1486" i="2" s="1"/>
  <c r="C1487" i="2"/>
  <c r="D1487" i="2" s="1" a="1"/>
  <c r="D1487" i="2" s="1"/>
  <c r="C1488" i="2"/>
  <c r="D1488" i="2" s="1" a="1"/>
  <c r="D1488" i="2" s="1"/>
  <c r="C1489" i="2"/>
  <c r="D1489" i="2" s="1" a="1"/>
  <c r="D1489" i="2" s="1"/>
  <c r="C1490" i="2"/>
  <c r="D1490" i="2" s="1" a="1"/>
  <c r="D1490" i="2" s="1"/>
  <c r="C1491" i="2"/>
  <c r="D1491" i="2" s="1" a="1"/>
  <c r="D1491" i="2" s="1"/>
  <c r="C1492" i="2"/>
  <c r="D1492" i="2" s="1" a="1"/>
  <c r="D1492" i="2" s="1"/>
  <c r="C1493" i="2"/>
  <c r="D1493" i="2" s="1" a="1"/>
  <c r="D1493" i="2" s="1"/>
  <c r="C1494" i="2"/>
  <c r="D1494" i="2" s="1" a="1"/>
  <c r="D1494" i="2" s="1"/>
  <c r="C1495" i="2"/>
  <c r="D1495" i="2" s="1" a="1"/>
  <c r="D1495" i="2" s="1"/>
  <c r="C1496" i="2"/>
  <c r="D1496" i="2" s="1" a="1"/>
  <c r="D1496" i="2" s="1"/>
  <c r="C1497" i="2"/>
  <c r="D1497" i="2" s="1" a="1"/>
  <c r="D1497" i="2" s="1"/>
  <c r="C1498" i="2"/>
  <c r="D1498" i="2" s="1" a="1"/>
  <c r="D1498" i="2" s="1"/>
  <c r="C1499" i="2"/>
  <c r="D1499" i="2" s="1" a="1"/>
  <c r="D1499" i="2" s="1"/>
  <c r="C1500" i="2"/>
  <c r="D1500" i="2" s="1" a="1"/>
  <c r="D1500" i="2" s="1"/>
  <c r="C1501" i="2"/>
  <c r="D1501" i="2" s="1" a="1"/>
  <c r="D1501" i="2" s="1"/>
  <c r="C1502" i="2"/>
  <c r="D1502" i="2" s="1" a="1"/>
  <c r="D1502" i="2" s="1"/>
  <c r="C1503" i="2"/>
  <c r="D1503" i="2" s="1" a="1"/>
  <c r="D1503" i="2" s="1"/>
  <c r="C1504" i="2"/>
  <c r="D1504" i="2" s="1" a="1"/>
  <c r="D1504" i="2" s="1"/>
  <c r="C1505" i="2"/>
  <c r="D1505" i="2" s="1" a="1"/>
  <c r="D1505" i="2" s="1"/>
  <c r="C1506" i="2"/>
  <c r="D1506" i="2" s="1" a="1"/>
  <c r="D1506" i="2" s="1"/>
  <c r="C1507" i="2"/>
  <c r="D1507" i="2" s="1" a="1"/>
  <c r="D1507" i="2" s="1"/>
  <c r="C1508" i="2"/>
  <c r="D1508" i="2" s="1" a="1"/>
  <c r="D1508" i="2" s="1"/>
  <c r="C1509" i="2"/>
  <c r="D1509" i="2" s="1" a="1"/>
  <c r="D1509" i="2" s="1"/>
  <c r="C1510" i="2"/>
  <c r="D1510" i="2" s="1" a="1"/>
  <c r="D1510" i="2" s="1"/>
  <c r="C1511" i="2"/>
  <c r="D1511" i="2" s="1" a="1"/>
  <c r="D1511" i="2" s="1"/>
  <c r="C1512" i="2"/>
  <c r="D1512" i="2" s="1" a="1"/>
  <c r="D1512" i="2" s="1"/>
  <c r="C1513" i="2"/>
  <c r="D1513" i="2" s="1" a="1"/>
  <c r="D1513" i="2" s="1"/>
  <c r="C1514" i="2"/>
  <c r="D1514" i="2" s="1" a="1"/>
  <c r="D1514" i="2" s="1"/>
  <c r="C1515" i="2"/>
  <c r="D1515" i="2" s="1" a="1"/>
  <c r="D1515" i="2" s="1"/>
  <c r="C1516" i="2"/>
  <c r="D1516" i="2" s="1" a="1"/>
  <c r="D1516" i="2" s="1"/>
  <c r="C1517" i="2"/>
  <c r="D1517" i="2" s="1" a="1"/>
  <c r="D1517" i="2" s="1"/>
  <c r="C1518" i="2"/>
  <c r="D1518" i="2" s="1" a="1"/>
  <c r="D1518" i="2" s="1"/>
  <c r="C1519" i="2"/>
  <c r="D1519" i="2" s="1" a="1"/>
  <c r="D1519" i="2" s="1"/>
  <c r="C1520" i="2"/>
  <c r="D1520" i="2" s="1" a="1"/>
  <c r="D1520" i="2" s="1"/>
  <c r="C1521" i="2"/>
  <c r="D1521" i="2" s="1" a="1"/>
  <c r="D1521" i="2" s="1"/>
  <c r="C1522" i="2"/>
  <c r="D1522" i="2" s="1" a="1"/>
  <c r="D1522" i="2" s="1"/>
  <c r="C1523" i="2"/>
  <c r="D1523" i="2" s="1" a="1"/>
  <c r="D1523" i="2" s="1"/>
  <c r="C1524" i="2"/>
  <c r="D1524" i="2" s="1" a="1"/>
  <c r="D1524" i="2" s="1"/>
  <c r="C1525" i="2"/>
  <c r="D1525" i="2" s="1" a="1"/>
  <c r="D1525" i="2" s="1"/>
  <c r="C1526" i="2"/>
  <c r="D1526" i="2" s="1" a="1"/>
  <c r="D1526" i="2" s="1"/>
  <c r="C1527" i="2"/>
  <c r="D1527" i="2" s="1" a="1"/>
  <c r="D1527" i="2" s="1"/>
  <c r="C1528" i="2"/>
  <c r="D1528" i="2" s="1" a="1"/>
  <c r="D1528" i="2" s="1"/>
  <c r="C1529" i="2"/>
  <c r="D1529" i="2" s="1" a="1"/>
  <c r="D1529" i="2" s="1"/>
  <c r="C1530" i="2"/>
  <c r="D1530" i="2" s="1" a="1"/>
  <c r="D1530" i="2" s="1"/>
  <c r="C1531" i="2"/>
  <c r="D1531" i="2" s="1" a="1"/>
  <c r="D1531" i="2" s="1"/>
  <c r="C1532" i="2"/>
  <c r="D1532" i="2" s="1" a="1"/>
  <c r="D1532" i="2" s="1"/>
  <c r="C1533" i="2"/>
  <c r="D1533" i="2" s="1" a="1"/>
  <c r="D1533" i="2" s="1"/>
  <c r="C1534" i="2"/>
  <c r="D1534" i="2" s="1" a="1"/>
  <c r="D1534" i="2" s="1"/>
  <c r="C1535" i="2"/>
  <c r="D1535" i="2" s="1" a="1"/>
  <c r="D1535" i="2" s="1"/>
  <c r="C1536" i="2"/>
  <c r="D1536" i="2" s="1" a="1"/>
  <c r="D1536" i="2" s="1"/>
  <c r="C1537" i="2"/>
  <c r="D1537" i="2" s="1" a="1"/>
  <c r="D1537" i="2" s="1"/>
  <c r="C1538" i="2"/>
  <c r="D1538" i="2" s="1" a="1"/>
  <c r="D1538" i="2" s="1"/>
  <c r="C1539" i="2"/>
  <c r="D1539" i="2" s="1" a="1"/>
  <c r="D1539" i="2" s="1"/>
  <c r="C1540" i="2"/>
  <c r="D1540" i="2" s="1" a="1"/>
  <c r="D1540" i="2" s="1"/>
  <c r="C1541" i="2"/>
  <c r="D1541" i="2" s="1" a="1"/>
  <c r="D1541" i="2" s="1"/>
  <c r="C1542" i="2"/>
  <c r="D1542" i="2" s="1" a="1"/>
  <c r="D1542" i="2" s="1"/>
  <c r="C1543" i="2"/>
  <c r="D1543" i="2" s="1" a="1"/>
  <c r="D1543" i="2" s="1"/>
  <c r="C1544" i="2"/>
  <c r="D1544" i="2" s="1" a="1"/>
  <c r="D1544" i="2" s="1"/>
  <c r="C1545" i="2"/>
  <c r="D1545" i="2" s="1" a="1"/>
  <c r="D1545" i="2" s="1"/>
  <c r="C1546" i="2"/>
  <c r="D1546" i="2" s="1" a="1"/>
  <c r="D1546" i="2" s="1"/>
  <c r="C1547" i="2"/>
  <c r="D1547" i="2" s="1" a="1"/>
  <c r="D1547" i="2" s="1"/>
  <c r="C1548" i="2"/>
  <c r="D1548" i="2" s="1" a="1"/>
  <c r="D1548" i="2" s="1"/>
  <c r="C1549" i="2"/>
  <c r="D1549" i="2" s="1" a="1"/>
  <c r="D1549" i="2" s="1"/>
  <c r="C1550" i="2"/>
  <c r="D1550" i="2" s="1" a="1"/>
  <c r="D1550" i="2" s="1"/>
  <c r="C1551" i="2"/>
  <c r="D1551" i="2" s="1" a="1"/>
  <c r="D1551" i="2" s="1"/>
  <c r="C1552" i="2"/>
  <c r="D1552" i="2" s="1" a="1"/>
  <c r="D1552" i="2" s="1"/>
  <c r="C1553" i="2"/>
  <c r="D1553" i="2" s="1" a="1"/>
  <c r="D1553" i="2" s="1"/>
  <c r="C1554" i="2"/>
  <c r="D1554" i="2" s="1" a="1"/>
  <c r="D1554" i="2" s="1"/>
  <c r="C1555" i="2"/>
  <c r="D1555" i="2" s="1" a="1"/>
  <c r="D1555" i="2" s="1"/>
  <c r="C1556" i="2"/>
  <c r="D1556" i="2" s="1" a="1"/>
  <c r="D1556" i="2" s="1"/>
  <c r="C1557" i="2"/>
  <c r="D1557" i="2" s="1" a="1"/>
  <c r="D1557" i="2" s="1"/>
  <c r="C1558" i="2"/>
  <c r="D1558" i="2" s="1" a="1"/>
  <c r="D1558" i="2" s="1"/>
  <c r="C1559" i="2"/>
  <c r="D1559" i="2" s="1" a="1"/>
  <c r="D1559" i="2" s="1"/>
  <c r="C1560" i="2"/>
  <c r="D1560" i="2" s="1" a="1"/>
  <c r="D1560" i="2" s="1"/>
  <c r="C1561" i="2"/>
  <c r="D1561" i="2" s="1" a="1"/>
  <c r="D1561" i="2" s="1"/>
  <c r="C1562" i="2"/>
  <c r="D1562" i="2" s="1" a="1"/>
  <c r="D1562" i="2" s="1"/>
  <c r="C1563" i="2"/>
  <c r="D1563" i="2" s="1" a="1"/>
  <c r="D1563" i="2" s="1"/>
  <c r="C1564" i="2"/>
  <c r="D1564" i="2" s="1" a="1"/>
  <c r="D1564" i="2" s="1"/>
  <c r="C1565" i="2"/>
  <c r="D1565" i="2" s="1" a="1"/>
  <c r="D1565" i="2" s="1"/>
  <c r="C1566" i="2"/>
  <c r="D1566" i="2" s="1" a="1"/>
  <c r="D1566" i="2" s="1"/>
  <c r="C1567" i="2"/>
  <c r="D1567" i="2" s="1" a="1"/>
  <c r="D1567" i="2" s="1"/>
  <c r="C1568" i="2"/>
  <c r="D1568" i="2" s="1" a="1"/>
  <c r="D1568" i="2" s="1"/>
  <c r="C1569" i="2"/>
  <c r="D1569" i="2" s="1" a="1"/>
  <c r="D1569" i="2" s="1"/>
  <c r="C1570" i="2"/>
  <c r="D1570" i="2" s="1" a="1"/>
  <c r="D1570" i="2" s="1"/>
  <c r="C1571" i="2"/>
  <c r="D1571" i="2" s="1" a="1"/>
  <c r="D1571" i="2" s="1"/>
  <c r="C1572" i="2"/>
  <c r="D1572" i="2" s="1" a="1"/>
  <c r="D1572" i="2" s="1"/>
  <c r="C1573" i="2"/>
  <c r="D1573" i="2" s="1" a="1"/>
  <c r="D1573" i="2" s="1"/>
  <c r="C1574" i="2"/>
  <c r="D1574" i="2" s="1" a="1"/>
  <c r="D1574" i="2" s="1"/>
  <c r="C1575" i="2"/>
  <c r="D1575" i="2" s="1" a="1"/>
  <c r="D1575" i="2" s="1"/>
  <c r="C1576" i="2"/>
  <c r="D1576" i="2" s="1" a="1"/>
  <c r="D1576" i="2" s="1"/>
  <c r="C1577" i="2"/>
  <c r="D1577" i="2" s="1" a="1"/>
  <c r="D1577" i="2" s="1"/>
  <c r="C1578" i="2"/>
  <c r="D1578" i="2" s="1" a="1"/>
  <c r="D1578" i="2" s="1"/>
  <c r="C1579" i="2"/>
  <c r="D1579" i="2" s="1" a="1"/>
  <c r="D1579" i="2" s="1"/>
  <c r="C1580" i="2"/>
  <c r="D1580" i="2" s="1" a="1"/>
  <c r="D1580" i="2" s="1"/>
  <c r="C1581" i="2"/>
  <c r="D1581" i="2" s="1" a="1"/>
  <c r="D1581" i="2" s="1"/>
  <c r="C1582" i="2"/>
  <c r="D1582" i="2" s="1" a="1"/>
  <c r="D1582" i="2" s="1"/>
  <c r="C1583" i="2"/>
  <c r="D1583" i="2" s="1" a="1"/>
  <c r="D1583" i="2" s="1"/>
  <c r="C1584" i="2"/>
  <c r="D1584" i="2" s="1" a="1"/>
  <c r="D1584" i="2" s="1"/>
  <c r="C1585" i="2"/>
  <c r="D1585" i="2" s="1" a="1"/>
  <c r="D1585" i="2" s="1"/>
  <c r="C1586" i="2"/>
  <c r="D1586" i="2" s="1" a="1"/>
  <c r="D1586" i="2" s="1"/>
  <c r="C1587" i="2"/>
  <c r="D1587" i="2" s="1" a="1"/>
  <c r="D1587" i="2" s="1"/>
  <c r="C1588" i="2"/>
  <c r="D1588" i="2" s="1" a="1"/>
  <c r="D1588" i="2" s="1"/>
  <c r="C1589" i="2"/>
  <c r="D1589" i="2" s="1" a="1"/>
  <c r="D1589" i="2" s="1"/>
  <c r="C1590" i="2"/>
  <c r="D1590" i="2" s="1" a="1"/>
  <c r="D1590" i="2" s="1"/>
  <c r="C1591" i="2"/>
  <c r="D1591" i="2" s="1" a="1"/>
  <c r="D1591" i="2" s="1"/>
  <c r="C1592" i="2"/>
  <c r="D1592" i="2" s="1" a="1"/>
  <c r="D1592" i="2" s="1"/>
  <c r="C1593" i="2"/>
  <c r="D1593" i="2" s="1" a="1"/>
  <c r="D1593" i="2" s="1"/>
  <c r="C1594" i="2"/>
  <c r="D1594" i="2" s="1" a="1"/>
  <c r="D1594" i="2" s="1"/>
  <c r="C1595" i="2"/>
  <c r="D1595" i="2" s="1" a="1"/>
  <c r="D1595" i="2" s="1"/>
  <c r="C1596" i="2"/>
  <c r="D1596" i="2" s="1" a="1"/>
  <c r="D1596" i="2" s="1"/>
  <c r="C1597" i="2"/>
  <c r="D1597" i="2" s="1" a="1"/>
  <c r="D1597" i="2" s="1"/>
  <c r="C1598" i="2"/>
  <c r="D1598" i="2" s="1" a="1"/>
  <c r="D1598" i="2" s="1"/>
  <c r="C1599" i="2"/>
  <c r="D1599" i="2" s="1" a="1"/>
  <c r="D1599" i="2" s="1"/>
  <c r="C1600" i="2"/>
  <c r="D1600" i="2" s="1" a="1"/>
  <c r="D1600" i="2" s="1"/>
  <c r="C1601" i="2"/>
  <c r="D1601" i="2" s="1" a="1"/>
  <c r="D1601" i="2" s="1"/>
  <c r="C1602" i="2"/>
  <c r="D1602" i="2" s="1" a="1"/>
  <c r="D1602" i="2" s="1"/>
  <c r="C1603" i="2"/>
  <c r="D1603" i="2" s="1" a="1"/>
  <c r="D1603" i="2" s="1"/>
  <c r="C1604" i="2"/>
  <c r="D1604" i="2" s="1" a="1"/>
  <c r="D1604" i="2" s="1"/>
  <c r="C1605" i="2"/>
  <c r="D1605" i="2" s="1" a="1"/>
  <c r="D1605" i="2" s="1"/>
  <c r="C1606" i="2"/>
  <c r="D1606" i="2" s="1" a="1"/>
  <c r="D1606" i="2" s="1"/>
  <c r="C1607" i="2"/>
  <c r="D1607" i="2" s="1" a="1"/>
  <c r="D1607" i="2" s="1"/>
  <c r="C1608" i="2"/>
  <c r="D1608" i="2" s="1" a="1"/>
  <c r="D1608" i="2" s="1"/>
  <c r="C1609" i="2"/>
  <c r="D1609" i="2" s="1" a="1"/>
  <c r="D1609" i="2" s="1"/>
  <c r="C1610" i="2"/>
  <c r="D1610" i="2" s="1" a="1"/>
  <c r="D1610" i="2" s="1"/>
  <c r="C1611" i="2"/>
  <c r="D1611" i="2" s="1" a="1"/>
  <c r="D1611" i="2" s="1"/>
  <c r="C1612" i="2"/>
  <c r="D1612" i="2" s="1" a="1"/>
  <c r="D1612" i="2" s="1"/>
  <c r="C1613" i="2"/>
  <c r="D1613" i="2" s="1" a="1"/>
  <c r="D1613" i="2" s="1"/>
  <c r="C1614" i="2"/>
  <c r="D1614" i="2" s="1" a="1"/>
  <c r="D1614" i="2" s="1"/>
  <c r="C1615" i="2"/>
  <c r="D1615" i="2" s="1" a="1"/>
  <c r="D1615" i="2" s="1"/>
  <c r="C1616" i="2"/>
  <c r="D1616" i="2" s="1" a="1"/>
  <c r="D1616" i="2" s="1"/>
  <c r="C1617" i="2"/>
  <c r="D1617" i="2" s="1" a="1"/>
  <c r="D1617" i="2" s="1"/>
  <c r="C1618" i="2"/>
  <c r="D1618" i="2" s="1" a="1"/>
  <c r="D1618" i="2" s="1"/>
  <c r="C1619" i="2"/>
  <c r="D1619" i="2" s="1" a="1"/>
  <c r="D1619" i="2" s="1"/>
  <c r="C1620" i="2"/>
  <c r="D1620" i="2" s="1" a="1"/>
  <c r="D1620" i="2" s="1"/>
  <c r="C1621" i="2"/>
  <c r="D1621" i="2" s="1" a="1"/>
  <c r="D1621" i="2" s="1"/>
  <c r="C1622" i="2"/>
  <c r="D1622" i="2" s="1" a="1"/>
  <c r="D1622" i="2" s="1"/>
  <c r="C1623" i="2"/>
  <c r="D1623" i="2" s="1" a="1"/>
  <c r="D1623" i="2" s="1"/>
  <c r="C1624" i="2"/>
  <c r="D1624" i="2" s="1" a="1"/>
  <c r="D1624" i="2" s="1"/>
  <c r="C1625" i="2"/>
  <c r="D1625" i="2" s="1" a="1"/>
  <c r="D1625" i="2" s="1"/>
  <c r="C1626" i="2"/>
  <c r="D1626" i="2" s="1" a="1"/>
  <c r="D1626" i="2" s="1"/>
  <c r="C1627" i="2"/>
  <c r="D1627" i="2" s="1" a="1"/>
  <c r="D1627" i="2" s="1"/>
  <c r="C1628" i="2"/>
  <c r="D1628" i="2" s="1" a="1"/>
  <c r="D1628" i="2" s="1"/>
  <c r="C1629" i="2"/>
  <c r="D1629" i="2" s="1" a="1"/>
  <c r="D1629" i="2" s="1"/>
  <c r="C1630" i="2"/>
  <c r="D1630" i="2" s="1" a="1"/>
  <c r="D1630" i="2" s="1"/>
  <c r="C1631" i="2"/>
  <c r="D1631" i="2" s="1" a="1"/>
  <c r="D1631" i="2" s="1"/>
  <c r="C1632" i="2"/>
  <c r="D1632" i="2" s="1" a="1"/>
  <c r="D1632" i="2" s="1"/>
  <c r="C1633" i="2"/>
  <c r="D1633" i="2" s="1" a="1"/>
  <c r="D1633" i="2" s="1"/>
  <c r="C1634" i="2"/>
  <c r="D1634" i="2" s="1" a="1"/>
  <c r="D1634" i="2" s="1"/>
  <c r="C1635" i="2"/>
  <c r="D1635" i="2" s="1" a="1"/>
  <c r="D1635" i="2" s="1"/>
  <c r="C1636" i="2"/>
  <c r="D1636" i="2" s="1" a="1"/>
  <c r="D1636" i="2" s="1"/>
  <c r="C1637" i="2"/>
  <c r="D1637" i="2" s="1" a="1"/>
  <c r="D1637" i="2" s="1"/>
  <c r="C1638" i="2"/>
  <c r="D1638" i="2" s="1" a="1"/>
  <c r="D1638" i="2" s="1"/>
  <c r="C1639" i="2"/>
  <c r="D1639" i="2" s="1" a="1"/>
  <c r="D1639" i="2" s="1"/>
  <c r="C1640" i="2"/>
  <c r="D1640" i="2" s="1" a="1"/>
  <c r="D1640" i="2" s="1"/>
  <c r="C1641" i="2"/>
  <c r="D1641" i="2" s="1" a="1"/>
  <c r="D1641" i="2" s="1"/>
  <c r="C1642" i="2"/>
  <c r="D1642" i="2" s="1" a="1"/>
  <c r="D1642" i="2" s="1"/>
  <c r="C1643" i="2"/>
  <c r="D1643" i="2" s="1" a="1"/>
  <c r="D1643" i="2" s="1"/>
  <c r="C1644" i="2"/>
  <c r="D1644" i="2" s="1" a="1"/>
  <c r="D1644" i="2" s="1"/>
  <c r="C1645" i="2"/>
  <c r="D1645" i="2" s="1" a="1"/>
  <c r="D1645" i="2" s="1"/>
  <c r="C1646" i="2"/>
  <c r="D1646" i="2" s="1" a="1"/>
  <c r="D1646" i="2" s="1"/>
  <c r="C1647" i="2"/>
  <c r="D1647" i="2" s="1" a="1"/>
  <c r="D1647" i="2" s="1"/>
  <c r="C1648" i="2"/>
  <c r="D1648" i="2" s="1" a="1"/>
  <c r="D1648" i="2" s="1"/>
  <c r="C1649" i="2"/>
  <c r="D1649" i="2" s="1" a="1"/>
  <c r="D1649" i="2" s="1"/>
  <c r="C1650" i="2"/>
  <c r="D1650" i="2" s="1" a="1"/>
  <c r="D1650" i="2" s="1"/>
  <c r="C1651" i="2"/>
  <c r="D1651" i="2" s="1" a="1"/>
  <c r="D1651" i="2" s="1"/>
  <c r="C1652" i="2"/>
  <c r="D1652" i="2" s="1" a="1"/>
  <c r="D1652" i="2" s="1"/>
  <c r="C1653" i="2"/>
  <c r="D1653" i="2" s="1" a="1"/>
  <c r="D1653" i="2" s="1"/>
  <c r="C1654" i="2"/>
  <c r="D1654" i="2" s="1" a="1"/>
  <c r="D1654" i="2" s="1"/>
  <c r="C1655" i="2"/>
  <c r="D1655" i="2" s="1" a="1"/>
  <c r="D1655" i="2" s="1"/>
  <c r="C1656" i="2"/>
  <c r="D1656" i="2" s="1" a="1"/>
  <c r="D1656" i="2" s="1"/>
  <c r="C1657" i="2"/>
  <c r="D1657" i="2" s="1" a="1"/>
  <c r="D1657" i="2" s="1"/>
  <c r="C1658" i="2"/>
  <c r="D1658" i="2" s="1" a="1"/>
  <c r="D1658" i="2" s="1"/>
  <c r="C1659" i="2"/>
  <c r="D1659" i="2" s="1" a="1"/>
  <c r="D1659" i="2" s="1"/>
  <c r="C1660" i="2"/>
  <c r="D1660" i="2" s="1" a="1"/>
  <c r="D1660" i="2" s="1"/>
  <c r="C1661" i="2"/>
  <c r="D1661" i="2" s="1" a="1"/>
  <c r="D1661" i="2" s="1"/>
  <c r="C1662" i="2"/>
  <c r="D1662" i="2" s="1" a="1"/>
  <c r="D1662" i="2" s="1"/>
  <c r="C1663" i="2"/>
  <c r="D1663" i="2" s="1" a="1"/>
  <c r="D1663" i="2" s="1"/>
  <c r="C1664" i="2"/>
  <c r="D1664" i="2" s="1" a="1"/>
  <c r="D1664" i="2" s="1"/>
  <c r="C1665" i="2"/>
  <c r="D1665" i="2" s="1" a="1"/>
  <c r="D1665" i="2" s="1"/>
  <c r="C1666" i="2"/>
  <c r="D1666" i="2" s="1" a="1"/>
  <c r="D1666" i="2" s="1"/>
  <c r="C1667" i="2"/>
  <c r="D1667" i="2" s="1" a="1"/>
  <c r="D1667" i="2" s="1"/>
  <c r="C1668" i="2"/>
  <c r="D1668" i="2" s="1" a="1"/>
  <c r="D1668" i="2" s="1"/>
  <c r="C1669" i="2"/>
  <c r="D1669" i="2" s="1" a="1"/>
  <c r="D1669" i="2" s="1"/>
  <c r="C1670" i="2"/>
  <c r="D1670" i="2" s="1" a="1"/>
  <c r="D1670" i="2" s="1"/>
  <c r="C1671" i="2"/>
  <c r="D1671" i="2" s="1" a="1"/>
  <c r="D1671" i="2" s="1"/>
  <c r="C1672" i="2"/>
  <c r="D1672" i="2" s="1" a="1"/>
  <c r="D1672" i="2" s="1"/>
  <c r="C1673" i="2"/>
  <c r="D1673" i="2" s="1" a="1"/>
  <c r="D1673" i="2" s="1"/>
  <c r="C1674" i="2"/>
  <c r="D1674" i="2" s="1" a="1"/>
  <c r="D1674" i="2" s="1"/>
  <c r="C1675" i="2"/>
  <c r="D1675" i="2" s="1" a="1"/>
  <c r="D1675" i="2" s="1"/>
  <c r="C1676" i="2"/>
  <c r="D1676" i="2" s="1" a="1"/>
  <c r="D1676" i="2" s="1"/>
  <c r="C1677" i="2"/>
  <c r="D1677" i="2" s="1" a="1"/>
  <c r="D1677" i="2" s="1"/>
  <c r="C1678" i="2"/>
  <c r="D1678" i="2" s="1" a="1"/>
  <c r="D1678" i="2" s="1"/>
  <c r="C1679" i="2"/>
  <c r="D1679" i="2" s="1" a="1"/>
  <c r="D1679" i="2" s="1"/>
  <c r="C1680" i="2"/>
  <c r="D1680" i="2" s="1" a="1"/>
  <c r="D1680" i="2" s="1"/>
  <c r="C1681" i="2"/>
  <c r="D1681" i="2" s="1" a="1"/>
  <c r="D1681" i="2" s="1"/>
  <c r="C1682" i="2"/>
  <c r="D1682" i="2" s="1" a="1"/>
  <c r="D1682" i="2" s="1"/>
  <c r="C1683" i="2"/>
  <c r="D1683" i="2" s="1" a="1"/>
  <c r="D1683" i="2" s="1"/>
  <c r="C1684" i="2"/>
  <c r="D1684" i="2" s="1" a="1"/>
  <c r="D1684" i="2" s="1"/>
  <c r="C1685" i="2"/>
  <c r="D1685" i="2" s="1" a="1"/>
  <c r="D1685" i="2" s="1"/>
  <c r="C1686" i="2"/>
  <c r="D1686" i="2" s="1" a="1"/>
  <c r="D1686" i="2" s="1"/>
  <c r="C1687" i="2"/>
  <c r="D1687" i="2" s="1" a="1"/>
  <c r="D1687" i="2" s="1"/>
  <c r="C1688" i="2"/>
  <c r="D1688" i="2" s="1" a="1"/>
  <c r="D1688" i="2" s="1"/>
  <c r="C1689" i="2"/>
  <c r="D1689" i="2" s="1" a="1"/>
  <c r="D1689" i="2" s="1"/>
  <c r="C1690" i="2"/>
  <c r="D1690" i="2" s="1" a="1"/>
  <c r="D1690" i="2" s="1"/>
  <c r="C1691" i="2"/>
  <c r="D1691" i="2" s="1" a="1"/>
  <c r="D1691" i="2" s="1"/>
  <c r="C1692" i="2"/>
  <c r="D1692" i="2" s="1" a="1"/>
  <c r="D1692" i="2" s="1"/>
  <c r="C1693" i="2"/>
  <c r="D1693" i="2" s="1" a="1"/>
  <c r="D1693" i="2" s="1"/>
  <c r="C1694" i="2"/>
  <c r="D1694" i="2" s="1" a="1"/>
  <c r="D1694" i="2" s="1"/>
  <c r="C1695" i="2"/>
  <c r="D1695" i="2" s="1" a="1"/>
  <c r="D1695" i="2" s="1"/>
  <c r="C1696" i="2"/>
  <c r="D1696" i="2" s="1" a="1"/>
  <c r="D1696" i="2" s="1"/>
  <c r="C1697" i="2"/>
  <c r="D1697" i="2" s="1" a="1"/>
  <c r="D1697" i="2" s="1"/>
  <c r="C1698" i="2"/>
  <c r="D1698" i="2" s="1" a="1"/>
  <c r="D1698" i="2" s="1"/>
  <c r="C1699" i="2"/>
  <c r="D1699" i="2" s="1" a="1"/>
  <c r="D1699" i="2" s="1"/>
  <c r="C1700" i="2"/>
  <c r="D1700" i="2" s="1" a="1"/>
  <c r="D1700" i="2" s="1"/>
  <c r="C1701" i="2"/>
  <c r="D1701" i="2" s="1" a="1"/>
  <c r="D1701" i="2" s="1"/>
  <c r="C1702" i="2"/>
  <c r="D1702" i="2" s="1" a="1"/>
  <c r="D1702" i="2" s="1"/>
  <c r="C1703" i="2"/>
  <c r="D1703" i="2" s="1" a="1"/>
  <c r="D1703" i="2" s="1"/>
  <c r="C1704" i="2"/>
  <c r="D1704" i="2" s="1" a="1"/>
  <c r="D1704" i="2" s="1"/>
  <c r="C1705" i="2"/>
  <c r="D1705" i="2" s="1" a="1"/>
  <c r="D1705" i="2" s="1"/>
  <c r="C1706" i="2"/>
  <c r="D1706" i="2" s="1" a="1"/>
  <c r="D1706" i="2" s="1"/>
  <c r="C1707" i="2"/>
  <c r="D1707" i="2" s="1" a="1"/>
  <c r="D1707" i="2" s="1"/>
  <c r="C1708" i="2"/>
  <c r="D1708" i="2" s="1" a="1"/>
  <c r="D1708" i="2" s="1"/>
  <c r="C1709" i="2"/>
  <c r="D1709" i="2" s="1" a="1"/>
  <c r="D1709" i="2" s="1"/>
  <c r="C1710" i="2"/>
  <c r="D1710" i="2" s="1" a="1"/>
  <c r="D1710" i="2" s="1"/>
  <c r="C1711" i="2"/>
  <c r="D1711" i="2" s="1" a="1"/>
  <c r="D1711" i="2" s="1"/>
  <c r="C1712" i="2"/>
  <c r="D1712" i="2" s="1" a="1"/>
  <c r="D1712" i="2" s="1"/>
  <c r="C1713" i="2"/>
  <c r="D1713" i="2" s="1" a="1"/>
  <c r="D1713" i="2" s="1"/>
  <c r="C1714" i="2"/>
  <c r="D1714" i="2" s="1" a="1"/>
  <c r="D1714" i="2" s="1"/>
  <c r="C1715" i="2"/>
  <c r="D1715" i="2" s="1" a="1"/>
  <c r="D1715" i="2" s="1"/>
  <c r="C1716" i="2"/>
  <c r="D1716" i="2" s="1" a="1"/>
  <c r="D1716" i="2" s="1"/>
  <c r="C1717" i="2"/>
  <c r="D1717" i="2" s="1" a="1"/>
  <c r="D1717" i="2" s="1"/>
  <c r="C1718" i="2"/>
  <c r="D1718" i="2" s="1" a="1"/>
  <c r="D1718" i="2" s="1"/>
  <c r="C1719" i="2"/>
  <c r="D1719" i="2" s="1" a="1"/>
  <c r="D1719" i="2" s="1"/>
  <c r="C1720" i="2"/>
  <c r="D1720" i="2" s="1" a="1"/>
  <c r="D1720" i="2" s="1"/>
  <c r="C1721" i="2"/>
  <c r="D1721" i="2" s="1" a="1"/>
  <c r="D1721" i="2" s="1"/>
  <c r="C1722" i="2"/>
  <c r="D1722" i="2" s="1" a="1"/>
  <c r="D1722" i="2" s="1"/>
  <c r="C1723" i="2"/>
  <c r="D1723" i="2" s="1" a="1"/>
  <c r="D1723" i="2" s="1"/>
  <c r="C1724" i="2"/>
  <c r="D1724" i="2" s="1" a="1"/>
  <c r="D1724" i="2" s="1"/>
  <c r="C1725" i="2"/>
  <c r="D1725" i="2" s="1" a="1"/>
  <c r="D1725" i="2" s="1"/>
  <c r="C1726" i="2"/>
  <c r="D1726" i="2" s="1" a="1"/>
  <c r="D1726" i="2" s="1"/>
  <c r="C1727" i="2"/>
  <c r="D1727" i="2" s="1" a="1"/>
  <c r="D1727" i="2" s="1"/>
  <c r="C1728" i="2"/>
  <c r="D1728" i="2" s="1" a="1"/>
  <c r="D1728" i="2" s="1"/>
  <c r="C1729" i="2"/>
  <c r="D1729" i="2" s="1" a="1"/>
  <c r="D1729" i="2" s="1"/>
  <c r="C1730" i="2"/>
  <c r="D1730" i="2" s="1" a="1"/>
  <c r="D1730" i="2" s="1"/>
  <c r="C1731" i="2"/>
  <c r="D1731" i="2" s="1" a="1"/>
  <c r="D1731" i="2" s="1"/>
  <c r="C1732" i="2"/>
  <c r="D1732" i="2" s="1" a="1"/>
  <c r="D1732" i="2" s="1"/>
  <c r="C1733" i="2"/>
  <c r="D1733" i="2" s="1" a="1"/>
  <c r="D1733" i="2" s="1"/>
  <c r="C1734" i="2"/>
  <c r="D1734" i="2" s="1" a="1"/>
  <c r="D1734" i="2" s="1"/>
  <c r="C1735" i="2"/>
  <c r="D1735" i="2" s="1" a="1"/>
  <c r="D1735" i="2" s="1"/>
  <c r="C1736" i="2"/>
  <c r="D1736" i="2" s="1" a="1"/>
  <c r="D1736" i="2" s="1"/>
  <c r="C1737" i="2"/>
  <c r="D1737" i="2" s="1" a="1"/>
  <c r="D1737" i="2" s="1"/>
  <c r="C1738" i="2"/>
  <c r="D1738" i="2" s="1" a="1"/>
  <c r="D1738" i="2" s="1"/>
  <c r="C1739" i="2"/>
  <c r="D1739" i="2" s="1" a="1"/>
  <c r="D1739" i="2" s="1"/>
  <c r="C1740" i="2"/>
  <c r="D1740" i="2" s="1" a="1"/>
  <c r="D1740" i="2" s="1"/>
  <c r="C1741" i="2"/>
  <c r="D1741" i="2" s="1" a="1"/>
  <c r="D1741" i="2" s="1"/>
  <c r="C1742" i="2"/>
  <c r="D1742" i="2" s="1" a="1"/>
  <c r="D1742" i="2" s="1"/>
  <c r="C1743" i="2"/>
  <c r="D1743" i="2" s="1" a="1"/>
  <c r="D1743" i="2" s="1"/>
  <c r="C1744" i="2"/>
  <c r="D1744" i="2" s="1" a="1"/>
  <c r="D1744" i="2" s="1"/>
  <c r="C1745" i="2"/>
  <c r="D1745" i="2" s="1" a="1"/>
  <c r="D1745" i="2" s="1"/>
  <c r="C1746" i="2"/>
  <c r="D1746" i="2" s="1" a="1"/>
  <c r="D1746" i="2" s="1"/>
  <c r="C1747" i="2"/>
  <c r="D1747" i="2" s="1" a="1"/>
  <c r="D1747" i="2" s="1"/>
  <c r="C1748" i="2"/>
  <c r="D1748" i="2" s="1" a="1"/>
  <c r="D1748" i="2" s="1"/>
  <c r="C1749" i="2"/>
  <c r="D1749" i="2" s="1" a="1"/>
  <c r="D1749" i="2" s="1"/>
  <c r="C1750" i="2"/>
  <c r="D1750" i="2" s="1" a="1"/>
  <c r="D1750" i="2" s="1"/>
  <c r="C1751" i="2"/>
  <c r="D1751" i="2" s="1" a="1"/>
  <c r="D1751" i="2" s="1"/>
  <c r="C1752" i="2"/>
  <c r="D1752" i="2" s="1" a="1"/>
  <c r="D1752" i="2" s="1"/>
  <c r="C1753" i="2"/>
  <c r="D1753" i="2" s="1" a="1"/>
  <c r="D1753" i="2" s="1"/>
  <c r="C1754" i="2"/>
  <c r="D1754" i="2" s="1" a="1"/>
  <c r="D1754" i="2" s="1"/>
  <c r="C1755" i="2"/>
  <c r="D1755" i="2" s="1" a="1"/>
  <c r="D1755" i="2" s="1"/>
  <c r="C1756" i="2"/>
  <c r="D1756" i="2" s="1" a="1"/>
  <c r="D1756" i="2" s="1"/>
  <c r="C1757" i="2"/>
  <c r="D1757" i="2" s="1" a="1"/>
  <c r="D1757" i="2" s="1"/>
  <c r="C1758" i="2"/>
  <c r="D1758" i="2" s="1" a="1"/>
  <c r="D1758" i="2" s="1"/>
  <c r="C1759" i="2"/>
  <c r="D1759" i="2" s="1" a="1"/>
  <c r="D1759" i="2" s="1"/>
  <c r="C1760" i="2"/>
  <c r="D1760" i="2" s="1" a="1"/>
  <c r="D1760" i="2" s="1"/>
  <c r="C1761" i="2"/>
  <c r="D1761" i="2" s="1" a="1"/>
  <c r="D1761" i="2" s="1"/>
  <c r="C1762" i="2"/>
  <c r="D1762" i="2" s="1" a="1"/>
  <c r="D1762" i="2" s="1"/>
  <c r="C1763" i="2"/>
  <c r="D1763" i="2" s="1" a="1"/>
  <c r="D1763" i="2" s="1"/>
  <c r="C1764" i="2"/>
  <c r="D1764" i="2" s="1" a="1"/>
  <c r="D1764" i="2" s="1"/>
  <c r="C1765" i="2"/>
  <c r="D1765" i="2" s="1" a="1"/>
  <c r="D1765" i="2" s="1"/>
  <c r="C1766" i="2"/>
  <c r="D1766" i="2" s="1" a="1"/>
  <c r="D1766" i="2" s="1"/>
  <c r="C1767" i="2"/>
  <c r="D1767" i="2" s="1" a="1"/>
  <c r="D1767" i="2" s="1"/>
  <c r="C1768" i="2"/>
  <c r="D1768" i="2" s="1" a="1"/>
  <c r="D1768" i="2" s="1"/>
  <c r="C1769" i="2"/>
  <c r="D1769" i="2" s="1" a="1"/>
  <c r="D1769" i="2" s="1"/>
  <c r="C1770" i="2"/>
  <c r="D1770" i="2" s="1" a="1"/>
  <c r="D1770" i="2" s="1"/>
  <c r="C1771" i="2"/>
  <c r="D1771" i="2" s="1" a="1"/>
  <c r="D1771" i="2" s="1"/>
  <c r="C1772" i="2"/>
  <c r="D1772" i="2" s="1" a="1"/>
  <c r="D1772" i="2" s="1"/>
  <c r="C1773" i="2"/>
  <c r="D1773" i="2" s="1" a="1"/>
  <c r="D1773" i="2" s="1"/>
  <c r="C1774" i="2"/>
  <c r="D1774" i="2" s="1" a="1"/>
  <c r="D1774" i="2" s="1"/>
  <c r="C1775" i="2"/>
  <c r="D1775" i="2" s="1" a="1"/>
  <c r="D1775" i="2" s="1"/>
  <c r="C1776" i="2"/>
  <c r="D1776" i="2" s="1" a="1"/>
  <c r="D1776" i="2" s="1"/>
  <c r="C1777" i="2"/>
  <c r="D1777" i="2" s="1" a="1"/>
  <c r="D1777" i="2" s="1"/>
  <c r="C1778" i="2"/>
  <c r="D1778" i="2" s="1" a="1"/>
  <c r="D1778" i="2" s="1"/>
  <c r="C1779" i="2"/>
  <c r="D1779" i="2" s="1" a="1"/>
  <c r="D1779" i="2" s="1"/>
  <c r="C1780" i="2"/>
  <c r="D1780" i="2" s="1" a="1"/>
  <c r="D1780" i="2" s="1"/>
  <c r="C1781" i="2"/>
  <c r="D1781" i="2" s="1" a="1"/>
  <c r="D1781" i="2" s="1"/>
  <c r="C1782" i="2"/>
  <c r="D1782" i="2" s="1" a="1"/>
  <c r="D1782" i="2" s="1"/>
  <c r="C1783" i="2"/>
  <c r="D1783" i="2" s="1" a="1"/>
  <c r="D1783" i="2" s="1"/>
  <c r="C1784" i="2"/>
  <c r="D1784" i="2" s="1" a="1"/>
  <c r="D1784" i="2" s="1"/>
  <c r="C1785" i="2"/>
  <c r="D1785" i="2" s="1" a="1"/>
  <c r="D1785" i="2" s="1"/>
  <c r="C1786" i="2"/>
  <c r="D1786" i="2" s="1" a="1"/>
  <c r="D1786" i="2" s="1"/>
  <c r="C1787" i="2"/>
  <c r="D1787" i="2" s="1" a="1"/>
  <c r="D1787" i="2" s="1"/>
  <c r="C1788" i="2"/>
  <c r="D1788" i="2" s="1" a="1"/>
  <c r="D1788" i="2" s="1"/>
  <c r="C1789" i="2"/>
  <c r="D1789" i="2" s="1" a="1"/>
  <c r="D1789" i="2" s="1"/>
  <c r="C1790" i="2"/>
  <c r="D1790" i="2" s="1" a="1"/>
  <c r="D1790" i="2" s="1"/>
  <c r="C1791" i="2"/>
  <c r="D1791" i="2" s="1" a="1"/>
  <c r="D1791" i="2" s="1"/>
  <c r="C1792" i="2"/>
  <c r="D1792" i="2" s="1" a="1"/>
  <c r="D1792" i="2" s="1"/>
  <c r="C1793" i="2"/>
  <c r="D1793" i="2" s="1" a="1"/>
  <c r="D1793" i="2" s="1"/>
  <c r="C1794" i="2"/>
  <c r="D1794" i="2" s="1" a="1"/>
  <c r="D1794" i="2" s="1"/>
  <c r="C1795" i="2"/>
  <c r="D1795" i="2" s="1" a="1"/>
  <c r="D1795" i="2" s="1"/>
  <c r="C1796" i="2"/>
  <c r="D1796" i="2" s="1" a="1"/>
  <c r="D1796" i="2" s="1"/>
  <c r="C1797" i="2"/>
  <c r="D1797" i="2" s="1" a="1"/>
  <c r="D1797" i="2" s="1"/>
  <c r="C1798" i="2"/>
  <c r="D1798" i="2" s="1" a="1"/>
  <c r="D1798" i="2" s="1"/>
  <c r="C1799" i="2"/>
  <c r="D1799" i="2" s="1" a="1"/>
  <c r="D1799" i="2" s="1"/>
  <c r="C1800" i="2"/>
  <c r="D1800" i="2" s="1" a="1"/>
  <c r="D1800" i="2" s="1"/>
  <c r="C1801" i="2"/>
  <c r="D1801" i="2" s="1" a="1"/>
  <c r="D1801" i="2" s="1"/>
  <c r="C1802" i="2"/>
  <c r="D1802" i="2" s="1" a="1"/>
  <c r="D1802" i="2" s="1"/>
  <c r="C1803" i="2"/>
  <c r="D1803" i="2" s="1" a="1"/>
  <c r="D1803" i="2" s="1"/>
  <c r="C1804" i="2"/>
  <c r="D1804" i="2" s="1" a="1"/>
  <c r="D1804" i="2" s="1"/>
  <c r="C1805" i="2"/>
  <c r="D1805" i="2" s="1" a="1"/>
  <c r="D1805" i="2" s="1"/>
  <c r="C1806" i="2"/>
  <c r="D1806" i="2" s="1" a="1"/>
  <c r="D1806" i="2" s="1"/>
  <c r="C1807" i="2"/>
  <c r="D1807" i="2" s="1" a="1"/>
  <c r="D1807" i="2" s="1"/>
  <c r="C1808" i="2"/>
  <c r="D1808" i="2" s="1" a="1"/>
  <c r="D1808" i="2" s="1"/>
  <c r="C1809" i="2"/>
  <c r="D1809" i="2" s="1" a="1"/>
  <c r="D1809" i="2" s="1"/>
  <c r="C1810" i="2"/>
  <c r="D1810" i="2" s="1" a="1"/>
  <c r="D1810" i="2" s="1"/>
  <c r="C1811" i="2"/>
  <c r="D1811" i="2" s="1" a="1"/>
  <c r="D1811" i="2" s="1"/>
  <c r="C1812" i="2"/>
  <c r="D1812" i="2" s="1" a="1"/>
  <c r="D1812" i="2" s="1"/>
  <c r="C1813" i="2"/>
  <c r="D1813" i="2" s="1" a="1"/>
  <c r="D1813" i="2" s="1"/>
  <c r="C1814" i="2"/>
  <c r="D1814" i="2" s="1" a="1"/>
  <c r="D1814" i="2" s="1"/>
  <c r="C1815" i="2"/>
  <c r="D1815" i="2" s="1" a="1"/>
  <c r="D1815" i="2" s="1"/>
  <c r="C1816" i="2"/>
  <c r="D1816" i="2" s="1" a="1"/>
  <c r="D1816" i="2" s="1"/>
  <c r="C1817" i="2"/>
  <c r="D1817" i="2" s="1" a="1"/>
  <c r="D1817" i="2" s="1"/>
  <c r="C1818" i="2"/>
  <c r="D1818" i="2" s="1" a="1"/>
  <c r="D1818" i="2" s="1"/>
  <c r="C1819" i="2"/>
  <c r="D1819" i="2" s="1" a="1"/>
  <c r="D1819" i="2" s="1"/>
  <c r="C1820" i="2"/>
  <c r="D1820" i="2" s="1" a="1"/>
  <c r="D1820" i="2" s="1"/>
  <c r="C1821" i="2"/>
  <c r="D1821" i="2" s="1" a="1"/>
  <c r="D1821" i="2" s="1"/>
  <c r="C1822" i="2"/>
  <c r="D1822" i="2" s="1" a="1"/>
  <c r="D1822" i="2" s="1"/>
  <c r="C1823" i="2"/>
  <c r="D1823" i="2" s="1" a="1"/>
  <c r="D1823" i="2" s="1"/>
  <c r="C1824" i="2"/>
  <c r="D1824" i="2" s="1" a="1"/>
  <c r="D1824" i="2" s="1"/>
  <c r="C1825" i="2"/>
  <c r="D1825" i="2" s="1" a="1"/>
  <c r="D1825" i="2" s="1"/>
  <c r="C1826" i="2"/>
  <c r="D1826" i="2" s="1" a="1"/>
  <c r="D1826" i="2" s="1"/>
  <c r="C1827" i="2"/>
  <c r="D1827" i="2" s="1" a="1"/>
  <c r="D1827" i="2" s="1"/>
  <c r="C1828" i="2"/>
  <c r="D1828" i="2" s="1" a="1"/>
  <c r="D1828" i="2" s="1"/>
  <c r="C1829" i="2"/>
  <c r="D1829" i="2" s="1" a="1"/>
  <c r="D1829" i="2" s="1"/>
  <c r="C1830" i="2"/>
  <c r="D1830" i="2" s="1" a="1"/>
  <c r="D1830" i="2" s="1"/>
  <c r="C1831" i="2"/>
  <c r="D1831" i="2" s="1" a="1"/>
  <c r="D1831" i="2" s="1"/>
  <c r="C1832" i="2"/>
  <c r="D1832" i="2" s="1" a="1"/>
  <c r="D1832" i="2" s="1"/>
  <c r="C1833" i="2"/>
  <c r="D1833" i="2" s="1" a="1"/>
  <c r="D1833" i="2" s="1"/>
  <c r="C1834" i="2"/>
  <c r="D1834" i="2" s="1" a="1"/>
  <c r="D1834" i="2" s="1"/>
  <c r="C1835" i="2"/>
  <c r="D1835" i="2" s="1" a="1"/>
  <c r="D1835" i="2" s="1"/>
  <c r="C1836" i="2"/>
  <c r="D1836" i="2" s="1" a="1"/>
  <c r="D1836" i="2" s="1"/>
  <c r="C1837" i="2"/>
  <c r="D1837" i="2" s="1" a="1"/>
  <c r="D1837" i="2" s="1"/>
  <c r="C1838" i="2"/>
  <c r="D1838" i="2" s="1" a="1"/>
  <c r="D1838" i="2" s="1"/>
  <c r="C1839" i="2"/>
  <c r="D1839" i="2" s="1" a="1"/>
  <c r="D1839" i="2" s="1"/>
  <c r="C1840" i="2"/>
  <c r="D1840" i="2" s="1" a="1"/>
  <c r="D1840" i="2" s="1"/>
  <c r="C1841" i="2"/>
  <c r="D1841" i="2" s="1" a="1"/>
  <c r="D1841" i="2" s="1"/>
  <c r="C1842" i="2"/>
  <c r="D1842" i="2" s="1" a="1"/>
  <c r="D1842" i="2" s="1"/>
  <c r="C1843" i="2"/>
  <c r="D1843" i="2" s="1" a="1"/>
  <c r="D1843" i="2" s="1"/>
  <c r="C1844" i="2"/>
  <c r="D1844" i="2" s="1" a="1"/>
  <c r="D1844" i="2" s="1"/>
  <c r="C1845" i="2"/>
  <c r="D1845" i="2" s="1" a="1"/>
  <c r="D1845" i="2" s="1"/>
  <c r="C1846" i="2"/>
  <c r="D1846" i="2" s="1" a="1"/>
  <c r="D1846" i="2" s="1"/>
  <c r="C1847" i="2"/>
  <c r="D1847" i="2" s="1" a="1"/>
  <c r="D1847" i="2" s="1"/>
  <c r="C1848" i="2"/>
  <c r="D1848" i="2" s="1" a="1"/>
  <c r="D1848" i="2" s="1"/>
  <c r="C1849" i="2"/>
  <c r="D1849" i="2" s="1" a="1"/>
  <c r="D1849" i="2" s="1"/>
  <c r="C1850" i="2"/>
  <c r="D1850" i="2" s="1" a="1"/>
  <c r="D1850" i="2" s="1"/>
  <c r="C1851" i="2"/>
  <c r="D1851" i="2" s="1" a="1"/>
  <c r="D1851" i="2" s="1"/>
  <c r="C1852" i="2"/>
  <c r="D1852" i="2" s="1" a="1"/>
  <c r="D1852" i="2" s="1"/>
  <c r="C1853" i="2"/>
  <c r="D1853" i="2" s="1" a="1"/>
  <c r="D1853" i="2" s="1"/>
  <c r="C1854" i="2"/>
  <c r="D1854" i="2" s="1" a="1"/>
  <c r="D1854" i="2" s="1"/>
  <c r="C1855" i="2"/>
  <c r="D1855" i="2" s="1" a="1"/>
  <c r="D1855" i="2" s="1"/>
  <c r="C1856" i="2"/>
  <c r="D1856" i="2" s="1" a="1"/>
  <c r="D1856" i="2" s="1"/>
  <c r="C1857" i="2"/>
  <c r="D1857" i="2" s="1" a="1"/>
  <c r="D1857" i="2" s="1"/>
  <c r="C1858" i="2"/>
  <c r="D1858" i="2" s="1" a="1"/>
  <c r="D1858" i="2" s="1"/>
  <c r="C1859" i="2"/>
  <c r="D1859" i="2" s="1" a="1"/>
  <c r="D1859" i="2" s="1"/>
  <c r="C1860" i="2"/>
  <c r="D1860" i="2" s="1" a="1"/>
  <c r="D1860" i="2" s="1"/>
  <c r="C1861" i="2"/>
  <c r="D1861" i="2" s="1" a="1"/>
  <c r="D1861" i="2" s="1"/>
  <c r="C1862" i="2"/>
  <c r="D1862" i="2" s="1" a="1"/>
  <c r="D1862" i="2" s="1"/>
  <c r="C1863" i="2"/>
  <c r="D1863" i="2" s="1" a="1"/>
  <c r="D1863" i="2" s="1"/>
  <c r="C1864" i="2"/>
  <c r="D1864" i="2" s="1" a="1"/>
  <c r="D1864" i="2" s="1"/>
  <c r="C1865" i="2"/>
  <c r="D1865" i="2" s="1" a="1"/>
  <c r="D1865" i="2" s="1"/>
  <c r="C1866" i="2"/>
  <c r="D1866" i="2" s="1" a="1"/>
  <c r="D1866" i="2" s="1"/>
  <c r="C1867" i="2"/>
  <c r="D1867" i="2" s="1" a="1"/>
  <c r="D1867" i="2" s="1"/>
  <c r="C1868" i="2"/>
  <c r="D1868" i="2" s="1" a="1"/>
  <c r="D1868" i="2" s="1"/>
  <c r="C1869" i="2"/>
  <c r="D1869" i="2" s="1" a="1"/>
  <c r="D1869" i="2" s="1"/>
  <c r="C1870" i="2"/>
  <c r="D1870" i="2" s="1" a="1"/>
  <c r="D1870" i="2" s="1"/>
  <c r="C1871" i="2"/>
  <c r="D1871" i="2" s="1" a="1"/>
  <c r="D1871" i="2" s="1"/>
  <c r="C1872" i="2"/>
  <c r="D1872" i="2" s="1" a="1"/>
  <c r="D1872" i="2" s="1"/>
  <c r="C1873" i="2"/>
  <c r="D1873" i="2" s="1" a="1"/>
  <c r="D1873" i="2" s="1"/>
  <c r="C1874" i="2"/>
  <c r="D1874" i="2" s="1" a="1"/>
  <c r="D1874" i="2" s="1"/>
  <c r="C1875" i="2"/>
  <c r="D1875" i="2" s="1" a="1"/>
  <c r="D1875" i="2" s="1"/>
  <c r="C1876" i="2"/>
  <c r="D1876" i="2" s="1" a="1"/>
  <c r="D1876" i="2" s="1"/>
  <c r="C1877" i="2"/>
  <c r="D1877" i="2" s="1" a="1"/>
  <c r="D1877" i="2" s="1"/>
  <c r="C1878" i="2"/>
  <c r="D1878" i="2" s="1" a="1"/>
  <c r="D1878" i="2" s="1"/>
  <c r="C1879" i="2"/>
  <c r="D1879" i="2" s="1" a="1"/>
  <c r="D1879" i="2" s="1"/>
  <c r="C1880" i="2"/>
  <c r="D1880" i="2" s="1" a="1"/>
  <c r="D1880" i="2" s="1"/>
  <c r="C1881" i="2"/>
  <c r="D1881" i="2" s="1" a="1"/>
  <c r="D1881" i="2" s="1"/>
  <c r="C1882" i="2"/>
  <c r="D1882" i="2" s="1" a="1"/>
  <c r="D1882" i="2" s="1"/>
  <c r="C1883" i="2"/>
  <c r="D1883" i="2" s="1" a="1"/>
  <c r="D1883" i="2" s="1"/>
  <c r="C1884" i="2"/>
  <c r="D1884" i="2" s="1" a="1"/>
  <c r="D1884" i="2" s="1"/>
  <c r="C1885" i="2"/>
  <c r="D1885" i="2" s="1" a="1"/>
  <c r="D1885" i="2" s="1"/>
  <c r="C1886" i="2"/>
  <c r="D1886" i="2" s="1" a="1"/>
  <c r="D1886" i="2" s="1"/>
  <c r="C1887" i="2"/>
  <c r="D1887" i="2" s="1" a="1"/>
  <c r="D1887" i="2" s="1"/>
  <c r="C1888" i="2"/>
  <c r="D1888" i="2" s="1" a="1"/>
  <c r="D1888" i="2" s="1"/>
  <c r="C1889" i="2"/>
  <c r="D1889" i="2" s="1" a="1"/>
  <c r="D1889" i="2" s="1"/>
  <c r="C1890" i="2"/>
  <c r="D1890" i="2" s="1" a="1"/>
  <c r="D1890" i="2" s="1"/>
  <c r="C1891" i="2"/>
  <c r="D1891" i="2" s="1" a="1"/>
  <c r="D1891" i="2" s="1"/>
  <c r="C1892" i="2"/>
  <c r="D1892" i="2" s="1" a="1"/>
  <c r="D1892" i="2" s="1"/>
  <c r="C1893" i="2"/>
  <c r="D1893" i="2" s="1" a="1"/>
  <c r="D1893" i="2" s="1"/>
  <c r="C1894" i="2"/>
  <c r="D1894" i="2" s="1" a="1"/>
  <c r="D1894" i="2" s="1"/>
  <c r="C1895" i="2"/>
  <c r="D1895" i="2" s="1" a="1"/>
  <c r="D1895" i="2" s="1"/>
  <c r="C1896" i="2"/>
  <c r="D1896" i="2" s="1" a="1"/>
  <c r="D1896" i="2" s="1"/>
  <c r="C1897" i="2"/>
  <c r="D1897" i="2" s="1" a="1"/>
  <c r="D1897" i="2" s="1"/>
  <c r="C1898" i="2"/>
  <c r="D1898" i="2" s="1" a="1"/>
  <c r="D1898" i="2" s="1"/>
  <c r="C1899" i="2"/>
  <c r="D1899" i="2" s="1" a="1"/>
  <c r="D1899" i="2" s="1"/>
  <c r="C1900" i="2"/>
  <c r="D1900" i="2" s="1" a="1"/>
  <c r="D1900" i="2" s="1"/>
  <c r="C1901" i="2"/>
  <c r="D1901" i="2" s="1" a="1"/>
  <c r="D1901" i="2" s="1"/>
  <c r="C1902" i="2"/>
  <c r="D1902" i="2" s="1" a="1"/>
  <c r="D1902" i="2" s="1"/>
  <c r="C1903" i="2"/>
  <c r="D1903" i="2" s="1" a="1"/>
  <c r="D1903" i="2" s="1"/>
  <c r="C1904" i="2"/>
  <c r="D1904" i="2" s="1" a="1"/>
  <c r="D1904" i="2" s="1"/>
  <c r="C1905" i="2"/>
  <c r="D1905" i="2" s="1" a="1"/>
  <c r="D1905" i="2" s="1"/>
  <c r="C1906" i="2"/>
  <c r="D1906" i="2" s="1" a="1"/>
  <c r="D1906" i="2" s="1"/>
  <c r="C1907" i="2"/>
  <c r="D1907" i="2" s="1" a="1"/>
  <c r="D1907" i="2" s="1"/>
  <c r="C1908" i="2"/>
  <c r="D1908" i="2" s="1" a="1"/>
  <c r="D1908" i="2" s="1"/>
  <c r="C1909" i="2"/>
  <c r="D1909" i="2" s="1" a="1"/>
  <c r="D1909" i="2" s="1"/>
  <c r="C1910" i="2"/>
  <c r="D1910" i="2" s="1" a="1"/>
  <c r="D1910" i="2" s="1"/>
  <c r="C1911" i="2"/>
  <c r="D1911" i="2" s="1" a="1"/>
  <c r="D1911" i="2" s="1"/>
  <c r="C1912" i="2"/>
  <c r="D1912" i="2" s="1" a="1"/>
  <c r="D1912" i="2" s="1"/>
  <c r="C1913" i="2"/>
  <c r="D1913" i="2" s="1" a="1"/>
  <c r="D1913" i="2" s="1"/>
  <c r="C1914" i="2"/>
  <c r="D1914" i="2" s="1" a="1"/>
  <c r="D1914" i="2" s="1"/>
  <c r="C1915" i="2"/>
  <c r="D1915" i="2" s="1" a="1"/>
  <c r="D1915" i="2" s="1"/>
  <c r="C1916" i="2"/>
  <c r="D1916" i="2" s="1" a="1"/>
  <c r="D1916" i="2" s="1"/>
  <c r="C1917" i="2"/>
  <c r="D1917" i="2" s="1" a="1"/>
  <c r="D1917" i="2" s="1"/>
  <c r="C1918" i="2"/>
  <c r="D1918" i="2" s="1" a="1"/>
  <c r="D1918" i="2" s="1"/>
  <c r="C1919" i="2"/>
  <c r="D1919" i="2" s="1" a="1"/>
  <c r="D1919" i="2" s="1"/>
  <c r="C1920" i="2"/>
  <c r="D1920" i="2" s="1" a="1"/>
  <c r="D1920" i="2" s="1"/>
  <c r="C1921" i="2"/>
  <c r="D1921" i="2" s="1" a="1"/>
  <c r="D1921" i="2" s="1"/>
  <c r="C1922" i="2"/>
  <c r="D1922" i="2" s="1" a="1"/>
  <c r="D1922" i="2" s="1"/>
  <c r="C1923" i="2"/>
  <c r="D1923" i="2" s="1" a="1"/>
  <c r="D1923" i="2" s="1"/>
  <c r="C1924" i="2"/>
  <c r="D1924" i="2" s="1" a="1"/>
  <c r="D1924" i="2" s="1"/>
  <c r="C1925" i="2"/>
  <c r="D1925" i="2" s="1" a="1"/>
  <c r="D1925" i="2" s="1"/>
  <c r="C1926" i="2"/>
  <c r="D1926" i="2" s="1" a="1"/>
  <c r="D1926" i="2" s="1"/>
  <c r="C1927" i="2"/>
  <c r="D1927" i="2" s="1" a="1"/>
  <c r="D1927" i="2" s="1"/>
  <c r="C1928" i="2"/>
  <c r="D1928" i="2" s="1" a="1"/>
  <c r="D1928" i="2" s="1"/>
  <c r="C1929" i="2"/>
  <c r="D1929" i="2" s="1" a="1"/>
  <c r="D1929" i="2" s="1"/>
  <c r="C1930" i="2"/>
  <c r="D1930" i="2" s="1" a="1"/>
  <c r="D1930" i="2" s="1"/>
  <c r="C1931" i="2"/>
  <c r="D1931" i="2" s="1" a="1"/>
  <c r="D1931" i="2" s="1"/>
  <c r="C1932" i="2"/>
  <c r="D1932" i="2" s="1" a="1"/>
  <c r="D1932" i="2" s="1"/>
  <c r="C1933" i="2"/>
  <c r="D1933" i="2" s="1" a="1"/>
  <c r="D1933" i="2" s="1"/>
  <c r="C1934" i="2"/>
  <c r="D1934" i="2" s="1" a="1"/>
  <c r="D1934" i="2" s="1"/>
  <c r="C1935" i="2"/>
  <c r="D1935" i="2" s="1" a="1"/>
  <c r="D1935" i="2" s="1"/>
  <c r="C1936" i="2"/>
  <c r="D1936" i="2" s="1" a="1"/>
  <c r="D1936" i="2" s="1"/>
  <c r="C1937" i="2"/>
  <c r="D1937" i="2" s="1" a="1"/>
  <c r="D1937" i="2" s="1"/>
  <c r="C1938" i="2"/>
  <c r="D1938" i="2" s="1" a="1"/>
  <c r="D1938" i="2" s="1"/>
  <c r="C1939" i="2"/>
  <c r="D1939" i="2" s="1" a="1"/>
  <c r="D1939" i="2" s="1"/>
  <c r="C1940" i="2"/>
  <c r="D1940" i="2" s="1" a="1"/>
  <c r="D1940" i="2" s="1"/>
  <c r="C1941" i="2"/>
  <c r="D1941" i="2" s="1" a="1"/>
  <c r="D1941" i="2" s="1"/>
  <c r="C1942" i="2"/>
  <c r="D1942" i="2" s="1" a="1"/>
  <c r="D1942" i="2" s="1"/>
  <c r="C1943" i="2"/>
  <c r="D1943" i="2" s="1" a="1"/>
  <c r="D1943" i="2" s="1"/>
  <c r="C1944" i="2"/>
  <c r="D1944" i="2" s="1" a="1"/>
  <c r="D1944" i="2" s="1"/>
  <c r="C1945" i="2"/>
  <c r="D1945" i="2" s="1" a="1"/>
  <c r="D1945" i="2" s="1"/>
  <c r="C1946" i="2"/>
  <c r="D1946" i="2" s="1" a="1"/>
  <c r="D1946" i="2" s="1"/>
  <c r="C1947" i="2"/>
  <c r="D1947" i="2" s="1" a="1"/>
  <c r="D1947" i="2" s="1"/>
  <c r="C1948" i="2"/>
  <c r="D1948" i="2" s="1" a="1"/>
  <c r="D1948" i="2" s="1"/>
  <c r="C1949" i="2"/>
  <c r="D1949" i="2" s="1" a="1"/>
  <c r="D1949" i="2" s="1"/>
  <c r="C1950" i="2"/>
  <c r="D1950" i="2" s="1" a="1"/>
  <c r="D1950" i="2" s="1"/>
  <c r="C1951" i="2"/>
  <c r="D1951" i="2" s="1" a="1"/>
  <c r="D1951" i="2" s="1"/>
  <c r="C1952" i="2"/>
  <c r="D1952" i="2" s="1" a="1"/>
  <c r="D1952" i="2" s="1"/>
  <c r="C1953" i="2"/>
  <c r="D1953" i="2" s="1" a="1"/>
  <c r="D1953" i="2" s="1"/>
  <c r="C1954" i="2"/>
  <c r="D1954" i="2" s="1" a="1"/>
  <c r="D1954" i="2" s="1"/>
  <c r="C1955" i="2"/>
  <c r="D1955" i="2" s="1" a="1"/>
  <c r="D1955" i="2" s="1"/>
  <c r="C1956" i="2"/>
  <c r="D1956" i="2" s="1" a="1"/>
  <c r="D1956" i="2" s="1"/>
  <c r="C1957" i="2"/>
  <c r="D1957" i="2" s="1" a="1"/>
  <c r="D1957" i="2" s="1"/>
  <c r="C1958" i="2"/>
  <c r="D1958" i="2" s="1" a="1"/>
  <c r="D1958" i="2" s="1"/>
  <c r="C1959" i="2"/>
  <c r="D1959" i="2" s="1" a="1"/>
  <c r="D1959" i="2" s="1"/>
  <c r="C1960" i="2"/>
  <c r="D1960" i="2" s="1" a="1"/>
  <c r="D1960" i="2" s="1"/>
  <c r="C1961" i="2"/>
  <c r="D1961" i="2" s="1" a="1"/>
  <c r="D1961" i="2" s="1"/>
  <c r="C1962" i="2"/>
  <c r="D1962" i="2" s="1" a="1"/>
  <c r="D1962" i="2" s="1"/>
  <c r="C1963" i="2"/>
  <c r="D1963" i="2" s="1" a="1"/>
  <c r="D1963" i="2" s="1"/>
  <c r="C1964" i="2"/>
  <c r="D1964" i="2" s="1" a="1"/>
  <c r="D1964" i="2" s="1"/>
  <c r="C1965" i="2"/>
  <c r="D1965" i="2" s="1" a="1"/>
  <c r="D1965" i="2" s="1"/>
  <c r="C1966" i="2"/>
  <c r="D1966" i="2" s="1" a="1"/>
  <c r="D1966" i="2" s="1"/>
  <c r="C1967" i="2"/>
  <c r="D1967" i="2" s="1" a="1"/>
  <c r="D1967" i="2" s="1"/>
  <c r="C1968" i="2"/>
  <c r="D1968" i="2" s="1" a="1"/>
  <c r="D1968" i="2" s="1"/>
  <c r="C1969" i="2"/>
  <c r="D1969" i="2" s="1" a="1"/>
  <c r="D1969" i="2" s="1"/>
  <c r="C1970" i="2"/>
  <c r="D1970" i="2" s="1" a="1"/>
  <c r="D1970" i="2" s="1"/>
  <c r="C1971" i="2"/>
  <c r="D1971" i="2" s="1" a="1"/>
  <c r="D1971" i="2" s="1"/>
  <c r="C1972" i="2"/>
  <c r="D1972" i="2" s="1" a="1"/>
  <c r="D1972" i="2" s="1"/>
  <c r="C1973" i="2"/>
  <c r="D1973" i="2" s="1" a="1"/>
  <c r="D1973" i="2" s="1"/>
  <c r="C1974" i="2"/>
  <c r="D1974" i="2" s="1" a="1"/>
  <c r="D1974" i="2" s="1"/>
  <c r="C1975" i="2"/>
  <c r="D1975" i="2" s="1" a="1"/>
  <c r="D1975" i="2" s="1"/>
  <c r="C1976" i="2"/>
  <c r="D1976" i="2" s="1" a="1"/>
  <c r="D1976" i="2" s="1"/>
  <c r="C1977" i="2"/>
  <c r="D1977" i="2" s="1" a="1"/>
  <c r="D1977" i="2" s="1"/>
  <c r="C1978" i="2"/>
  <c r="D1978" i="2" s="1" a="1"/>
  <c r="D1978" i="2" s="1"/>
  <c r="C1979" i="2"/>
  <c r="D1979" i="2" s="1" a="1"/>
  <c r="D1979" i="2" s="1"/>
  <c r="C1980" i="2"/>
  <c r="D1980" i="2" s="1" a="1"/>
  <c r="D1980" i="2" s="1"/>
  <c r="C1981" i="2"/>
  <c r="D1981" i="2" s="1" a="1"/>
  <c r="D1981" i="2" s="1"/>
  <c r="C1982" i="2"/>
  <c r="D1982" i="2" s="1" a="1"/>
  <c r="D1982" i="2" s="1"/>
  <c r="C1983" i="2"/>
  <c r="D1983" i="2" s="1" a="1"/>
  <c r="D1983" i="2" s="1"/>
  <c r="C1984" i="2"/>
  <c r="D1984" i="2" s="1" a="1"/>
  <c r="D1984" i="2" s="1"/>
  <c r="C1985" i="2"/>
  <c r="D1985" i="2" s="1" a="1"/>
  <c r="D1985" i="2" s="1"/>
  <c r="C1986" i="2"/>
  <c r="D1986" i="2" s="1" a="1"/>
  <c r="D1986" i="2" s="1"/>
  <c r="C1987" i="2"/>
  <c r="D1987" i="2" s="1" a="1"/>
  <c r="D1987" i="2" s="1"/>
  <c r="C1988" i="2"/>
  <c r="D1988" i="2" s="1" a="1"/>
  <c r="D1988" i="2" s="1"/>
  <c r="C1989" i="2"/>
  <c r="D1989" i="2" s="1" a="1"/>
  <c r="D1989" i="2" s="1"/>
  <c r="C1990" i="2"/>
  <c r="D1990" i="2" s="1" a="1"/>
  <c r="D1990" i="2" s="1"/>
  <c r="C1991" i="2"/>
  <c r="D1991" i="2" s="1" a="1"/>
  <c r="D1991" i="2" s="1"/>
  <c r="C1992" i="2"/>
  <c r="D1992" i="2" s="1" a="1"/>
  <c r="D1992" i="2" s="1"/>
  <c r="C1993" i="2"/>
  <c r="D1993" i="2" s="1" a="1"/>
  <c r="D1993" i="2" s="1"/>
  <c r="C1994" i="2"/>
  <c r="D1994" i="2" s="1" a="1"/>
  <c r="D1994" i="2" s="1"/>
  <c r="C1995" i="2"/>
  <c r="D1995" i="2" s="1" a="1"/>
  <c r="D1995" i="2" s="1"/>
  <c r="C1996" i="2"/>
  <c r="D1996" i="2" s="1" a="1"/>
  <c r="D1996" i="2" s="1"/>
  <c r="C1997" i="2"/>
  <c r="D1997" i="2" s="1" a="1"/>
  <c r="D1997" i="2" s="1"/>
  <c r="C1998" i="2"/>
  <c r="D1998" i="2" s="1" a="1"/>
  <c r="D1998" i="2" s="1"/>
  <c r="C1999" i="2"/>
  <c r="D1999" i="2" s="1" a="1"/>
  <c r="D1999" i="2" s="1"/>
  <c r="C2000" i="2"/>
  <c r="D2000" i="2" s="1" a="1"/>
  <c r="D2000" i="2" s="1"/>
  <c r="C2001" i="2"/>
  <c r="D2001" i="2" s="1" a="1"/>
  <c r="D2001" i="2" s="1"/>
  <c r="C2002" i="2"/>
  <c r="D2002" i="2" s="1" a="1"/>
  <c r="D2002" i="2" s="1"/>
  <c r="C2003" i="2"/>
  <c r="D2003" i="2" s="1" a="1"/>
  <c r="D2003" i="2" s="1"/>
  <c r="C2004" i="2"/>
  <c r="D2004" i="2" s="1" a="1"/>
  <c r="D2004" i="2" s="1"/>
  <c r="C2005" i="2"/>
  <c r="D2005" i="2" s="1" a="1"/>
  <c r="D2005" i="2" s="1"/>
  <c r="C2006" i="2"/>
  <c r="D2006" i="2" s="1" a="1"/>
  <c r="D2006" i="2" s="1"/>
  <c r="C2007" i="2"/>
  <c r="D2007" i="2" s="1" a="1"/>
  <c r="D2007" i="2" s="1"/>
  <c r="C2008" i="2"/>
  <c r="D2008" i="2" s="1" a="1"/>
  <c r="D2008" i="2" s="1"/>
  <c r="C2009" i="2"/>
  <c r="D2009" i="2" s="1" a="1"/>
  <c r="D2009" i="2" s="1"/>
  <c r="C2010" i="2"/>
  <c r="D2010" i="2" s="1" a="1"/>
  <c r="D2010" i="2" s="1"/>
  <c r="C2011" i="2"/>
  <c r="D2011" i="2" s="1" a="1"/>
  <c r="D2011" i="2" s="1"/>
  <c r="C2012" i="2"/>
  <c r="D2012" i="2" s="1" a="1"/>
  <c r="D2012" i="2" s="1"/>
  <c r="C2013" i="2"/>
  <c r="D2013" i="2" s="1" a="1"/>
  <c r="D2013" i="2" s="1"/>
  <c r="C2014" i="2"/>
  <c r="D2014" i="2" s="1" a="1"/>
  <c r="D2014" i="2" s="1"/>
  <c r="C2015" i="2"/>
  <c r="D2015" i="2" s="1" a="1"/>
  <c r="D2015" i="2" s="1"/>
  <c r="C2016" i="2"/>
  <c r="D2016" i="2" s="1" a="1"/>
  <c r="D2016" i="2" s="1"/>
  <c r="C2017" i="2"/>
  <c r="D2017" i="2" s="1" a="1"/>
  <c r="D2017" i="2" s="1"/>
  <c r="C2018" i="2"/>
  <c r="D2018" i="2" s="1" a="1"/>
  <c r="D2018" i="2" s="1"/>
  <c r="C2019" i="2"/>
  <c r="D2019" i="2" s="1" a="1"/>
  <c r="D2019" i="2" s="1"/>
  <c r="C2020" i="2"/>
  <c r="D2020" i="2" s="1" a="1"/>
  <c r="D2020" i="2" s="1"/>
  <c r="C2021" i="2"/>
  <c r="D2021" i="2" s="1" a="1"/>
  <c r="D2021" i="2" s="1"/>
  <c r="C2022" i="2"/>
  <c r="D2022" i="2" s="1" a="1"/>
  <c r="D2022" i="2" s="1"/>
  <c r="C2023" i="2"/>
  <c r="D2023" i="2" s="1" a="1"/>
  <c r="D2023" i="2" s="1"/>
  <c r="C2024" i="2"/>
  <c r="D2024" i="2" s="1" a="1"/>
  <c r="D2024" i="2" s="1"/>
  <c r="C2025" i="2"/>
  <c r="D2025" i="2" s="1" a="1"/>
  <c r="D2025" i="2" s="1"/>
  <c r="C2026" i="2"/>
  <c r="D2026" i="2" s="1" a="1"/>
  <c r="D2026" i="2" s="1"/>
  <c r="C2027" i="2"/>
  <c r="D2027" i="2" s="1" a="1"/>
  <c r="D2027" i="2" s="1"/>
  <c r="C2028" i="2"/>
  <c r="D2028" i="2" s="1" a="1"/>
  <c r="D2028" i="2" s="1"/>
  <c r="C2029" i="2"/>
  <c r="D2029" i="2" s="1" a="1"/>
  <c r="D2029" i="2" s="1"/>
  <c r="C2030" i="2"/>
  <c r="D2030" i="2" s="1" a="1"/>
  <c r="D2030" i="2" s="1"/>
  <c r="C2031" i="2"/>
  <c r="D2031" i="2" s="1" a="1"/>
  <c r="D2031" i="2" s="1"/>
  <c r="C2032" i="2"/>
  <c r="D2032" i="2" s="1" a="1"/>
  <c r="D2032" i="2" s="1"/>
  <c r="C2033" i="2"/>
  <c r="D2033" i="2" s="1" a="1"/>
  <c r="D2033" i="2" s="1"/>
  <c r="C2034" i="2"/>
  <c r="D2034" i="2" s="1" a="1"/>
  <c r="D2034" i="2" s="1"/>
  <c r="C2035" i="2"/>
  <c r="D2035" i="2" s="1" a="1"/>
  <c r="D2035" i="2" s="1"/>
  <c r="C2036" i="2"/>
  <c r="D2036" i="2" s="1" a="1"/>
  <c r="D2036" i="2" s="1"/>
  <c r="C2037" i="2"/>
  <c r="D2037" i="2" s="1" a="1"/>
  <c r="D2037" i="2" s="1"/>
  <c r="C2038" i="2"/>
  <c r="D2038" i="2" s="1" a="1"/>
  <c r="D2038" i="2" s="1"/>
  <c r="C2039" i="2"/>
  <c r="D2039" i="2" s="1" a="1"/>
  <c r="D2039" i="2" s="1"/>
  <c r="C2040" i="2"/>
  <c r="D2040" i="2" s="1" a="1"/>
  <c r="D2040" i="2" s="1"/>
  <c r="C2041" i="2"/>
  <c r="D2041" i="2" s="1" a="1"/>
  <c r="D2041" i="2" s="1"/>
  <c r="C2042" i="2"/>
  <c r="D2042" i="2" s="1" a="1"/>
  <c r="D2042" i="2" s="1"/>
  <c r="C2043" i="2"/>
  <c r="D2043" i="2" s="1" a="1"/>
  <c r="D2043" i="2" s="1"/>
  <c r="C2044" i="2"/>
  <c r="D2044" i="2" s="1" a="1"/>
  <c r="D2044" i="2" s="1"/>
  <c r="C2045" i="2"/>
  <c r="D2045" i="2" s="1" a="1"/>
  <c r="D2045" i="2" s="1"/>
  <c r="C2046" i="2"/>
  <c r="D2046" i="2" s="1" a="1"/>
  <c r="D2046" i="2" s="1"/>
  <c r="C2047" i="2"/>
  <c r="D2047" i="2" s="1" a="1"/>
  <c r="D2047" i="2" s="1"/>
  <c r="C2048" i="2"/>
  <c r="D2048" i="2" s="1" a="1"/>
  <c r="D2048" i="2" s="1"/>
  <c r="C2049" i="2"/>
  <c r="D2049" i="2" s="1" a="1"/>
  <c r="D2049" i="2" s="1"/>
  <c r="C2050" i="2"/>
  <c r="D2050" i="2" s="1" a="1"/>
  <c r="D2050" i="2" s="1"/>
  <c r="C2051" i="2"/>
  <c r="D2051" i="2" s="1" a="1"/>
  <c r="D2051" i="2" s="1"/>
  <c r="C2052" i="2"/>
  <c r="D2052" i="2" s="1" a="1"/>
  <c r="D2052" i="2" s="1"/>
  <c r="C2053" i="2"/>
  <c r="D2053" i="2" s="1" a="1"/>
  <c r="D2053" i="2" s="1"/>
  <c r="C2054" i="2"/>
  <c r="D2054" i="2" s="1" a="1"/>
  <c r="D2054" i="2" s="1"/>
  <c r="C2055" i="2"/>
  <c r="D2055" i="2" s="1" a="1"/>
  <c r="D2055" i="2" s="1"/>
  <c r="C2056" i="2"/>
  <c r="D2056" i="2" s="1" a="1"/>
  <c r="D2056" i="2" s="1"/>
  <c r="C2057" i="2"/>
  <c r="D2057" i="2" s="1" a="1"/>
  <c r="D2057" i="2" s="1"/>
  <c r="C2058" i="2"/>
  <c r="D2058" i="2" s="1" a="1"/>
  <c r="D2058" i="2" s="1"/>
  <c r="C2059" i="2"/>
  <c r="D2059" i="2" s="1" a="1"/>
  <c r="D2059" i="2" s="1"/>
  <c r="C2060" i="2"/>
  <c r="D2060" i="2" s="1" a="1"/>
  <c r="D2060" i="2" s="1"/>
  <c r="C2061" i="2"/>
  <c r="D2061" i="2" s="1" a="1"/>
  <c r="D2061" i="2" s="1"/>
  <c r="C2062" i="2"/>
  <c r="D2062" i="2" s="1" a="1"/>
  <c r="D2062" i="2" s="1"/>
  <c r="C2063" i="2"/>
  <c r="D2063" i="2" s="1" a="1"/>
  <c r="D2063" i="2" s="1"/>
  <c r="C2064" i="2"/>
  <c r="D2064" i="2" s="1" a="1"/>
  <c r="D2064" i="2" s="1"/>
  <c r="C2065" i="2"/>
  <c r="D2065" i="2" s="1" a="1"/>
  <c r="D2065" i="2" s="1"/>
  <c r="C2066" i="2"/>
  <c r="D2066" i="2" s="1" a="1"/>
  <c r="D2066" i="2" s="1"/>
  <c r="C2067" i="2"/>
  <c r="D2067" i="2" s="1" a="1"/>
  <c r="D2067" i="2" s="1"/>
  <c r="C2068" i="2"/>
  <c r="D2068" i="2" s="1" a="1"/>
  <c r="D2068" i="2" s="1"/>
  <c r="C2069" i="2"/>
  <c r="D2069" i="2" s="1" a="1"/>
  <c r="D2069" i="2" s="1"/>
  <c r="C2070" i="2"/>
  <c r="D2070" i="2" s="1" a="1"/>
  <c r="D2070" i="2" s="1"/>
  <c r="C2071" i="2"/>
  <c r="D2071" i="2" s="1" a="1"/>
  <c r="D2071" i="2" s="1"/>
  <c r="C2072" i="2"/>
  <c r="D2072" i="2" s="1" a="1"/>
  <c r="D2072" i="2" s="1"/>
  <c r="C2073" i="2"/>
  <c r="D2073" i="2" s="1" a="1"/>
  <c r="D2073" i="2" s="1"/>
  <c r="C2074" i="2"/>
  <c r="D2074" i="2" s="1" a="1"/>
  <c r="D2074" i="2" s="1"/>
  <c r="C2075" i="2"/>
  <c r="D2075" i="2" s="1" a="1"/>
  <c r="D2075" i="2" s="1"/>
  <c r="C2076" i="2"/>
  <c r="D2076" i="2" s="1" a="1"/>
  <c r="D2076" i="2" s="1"/>
  <c r="C2077" i="2"/>
  <c r="D2077" i="2" s="1" a="1"/>
  <c r="D2077" i="2" s="1"/>
  <c r="C2078" i="2"/>
  <c r="D2078" i="2" s="1" a="1"/>
  <c r="D2078" i="2" s="1"/>
  <c r="C2079" i="2"/>
  <c r="D2079" i="2" s="1" a="1"/>
  <c r="D2079" i="2" s="1"/>
  <c r="C2080" i="2"/>
  <c r="D2080" i="2" s="1" a="1"/>
  <c r="D2080" i="2" s="1"/>
  <c r="C2081" i="2"/>
  <c r="D2081" i="2" s="1" a="1"/>
  <c r="D2081" i="2" s="1"/>
  <c r="C2082" i="2"/>
  <c r="D2082" i="2" s="1" a="1"/>
  <c r="D2082" i="2" s="1"/>
  <c r="C2083" i="2"/>
  <c r="D2083" i="2" s="1" a="1"/>
  <c r="D2083" i="2" s="1"/>
  <c r="C2084" i="2"/>
  <c r="D2084" i="2" s="1" a="1"/>
  <c r="D2084" i="2" s="1"/>
  <c r="C2085" i="2"/>
  <c r="D2085" i="2" s="1" a="1"/>
  <c r="D2085" i="2" s="1"/>
  <c r="C2086" i="2"/>
  <c r="D2086" i="2" s="1" a="1"/>
  <c r="D2086" i="2" s="1"/>
  <c r="C2087" i="2"/>
  <c r="D2087" i="2" s="1" a="1"/>
  <c r="D2087" i="2" s="1"/>
  <c r="C2088" i="2"/>
  <c r="D2088" i="2" s="1" a="1"/>
  <c r="D2088" i="2" s="1"/>
  <c r="C2089" i="2"/>
  <c r="D2089" i="2" s="1" a="1"/>
  <c r="D2089" i="2" s="1"/>
  <c r="C2090" i="2"/>
  <c r="D2090" i="2" s="1" a="1"/>
  <c r="D2090" i="2" s="1"/>
  <c r="C2091" i="2"/>
  <c r="D2091" i="2" s="1" a="1"/>
  <c r="D2091" i="2" s="1"/>
  <c r="C2092" i="2"/>
  <c r="D2092" i="2" s="1" a="1"/>
  <c r="D2092" i="2" s="1"/>
  <c r="C2093" i="2"/>
  <c r="D2093" i="2" s="1" a="1"/>
  <c r="D2093" i="2" s="1"/>
  <c r="C2094" i="2"/>
  <c r="D2094" i="2" s="1" a="1"/>
  <c r="D2094" i="2" s="1"/>
  <c r="C2095" i="2"/>
  <c r="D2095" i="2" s="1" a="1"/>
  <c r="D2095" i="2" s="1"/>
  <c r="C2096" i="2"/>
  <c r="D2096" i="2" s="1" a="1"/>
  <c r="D2096" i="2" s="1"/>
  <c r="C2097" i="2"/>
  <c r="D2097" i="2" s="1" a="1"/>
  <c r="D2097" i="2" s="1"/>
  <c r="C2098" i="2"/>
  <c r="D2098" i="2" s="1" a="1"/>
  <c r="D2098" i="2" s="1"/>
  <c r="C2099" i="2"/>
  <c r="D2099" i="2" s="1" a="1"/>
  <c r="D2099" i="2" s="1"/>
  <c r="C2100" i="2"/>
  <c r="D2100" i="2" s="1" a="1"/>
  <c r="D2100" i="2" s="1"/>
  <c r="C2101" i="2"/>
  <c r="D2101" i="2" s="1" a="1"/>
  <c r="D2101" i="2" s="1"/>
  <c r="C2102" i="2"/>
  <c r="D2102" i="2" s="1" a="1"/>
  <c r="D2102" i="2" s="1"/>
  <c r="C2103" i="2"/>
  <c r="D2103" i="2" s="1" a="1"/>
  <c r="D2103" i="2" s="1"/>
  <c r="C2104" i="2"/>
  <c r="D2104" i="2" s="1" a="1"/>
  <c r="D2104" i="2" s="1"/>
  <c r="C2105" i="2"/>
  <c r="D2105" i="2" s="1" a="1"/>
  <c r="D2105" i="2" s="1"/>
  <c r="C2106" i="2"/>
  <c r="D2106" i="2" s="1" a="1"/>
  <c r="D2106" i="2" s="1"/>
  <c r="C2107" i="2"/>
  <c r="D2107" i="2" s="1" a="1"/>
  <c r="D2107" i="2" s="1"/>
  <c r="C2108" i="2"/>
  <c r="D2108" i="2" s="1" a="1"/>
  <c r="D2108" i="2" s="1"/>
  <c r="C2109" i="2"/>
  <c r="D2109" i="2" s="1" a="1"/>
  <c r="D2109" i="2" s="1"/>
  <c r="C2110" i="2"/>
  <c r="D2110" i="2" s="1" a="1"/>
  <c r="D2110" i="2" s="1"/>
  <c r="C2111" i="2"/>
  <c r="D2111" i="2" s="1" a="1"/>
  <c r="D2111" i="2" s="1"/>
  <c r="C2112" i="2"/>
  <c r="D2112" i="2" s="1" a="1"/>
  <c r="D2112" i="2" s="1"/>
  <c r="C2113" i="2"/>
  <c r="D2113" i="2" s="1" a="1"/>
  <c r="D2113" i="2" s="1"/>
  <c r="C2114" i="2"/>
  <c r="D2114" i="2" s="1" a="1"/>
  <c r="D2114" i="2" s="1"/>
  <c r="C2115" i="2"/>
  <c r="D2115" i="2" s="1" a="1"/>
  <c r="D2115" i="2" s="1"/>
  <c r="C2116" i="2"/>
  <c r="D2116" i="2" s="1" a="1"/>
  <c r="D2116" i="2" s="1"/>
  <c r="C2117" i="2"/>
  <c r="D2117" i="2" s="1" a="1"/>
  <c r="D2117" i="2" s="1"/>
  <c r="C2118" i="2"/>
  <c r="D2118" i="2" s="1" a="1"/>
  <c r="D2118" i="2" s="1"/>
  <c r="C2119" i="2"/>
  <c r="D2119" i="2" s="1" a="1"/>
  <c r="D2119" i="2" s="1"/>
  <c r="C2120" i="2"/>
  <c r="D2120" i="2" s="1" a="1"/>
  <c r="D2120" i="2" s="1"/>
  <c r="C2121" i="2"/>
  <c r="D2121" i="2" s="1" a="1"/>
  <c r="D2121" i="2" s="1"/>
  <c r="C2122" i="2"/>
  <c r="D2122" i="2" s="1" a="1"/>
  <c r="D2122" i="2" s="1"/>
  <c r="C2123" i="2"/>
  <c r="D2123" i="2" s="1" a="1"/>
  <c r="D2123" i="2" s="1"/>
  <c r="C2124" i="2"/>
  <c r="D2124" i="2" s="1" a="1"/>
  <c r="D2124" i="2" s="1"/>
  <c r="C2125" i="2"/>
  <c r="D2125" i="2" s="1" a="1"/>
  <c r="D2125" i="2" s="1"/>
  <c r="C2126" i="2"/>
  <c r="D2126" i="2" s="1" a="1"/>
  <c r="D2126" i="2" s="1"/>
  <c r="C2127" i="2"/>
  <c r="D2127" i="2" s="1" a="1"/>
  <c r="D2127" i="2" s="1"/>
  <c r="C2128" i="2"/>
  <c r="D2128" i="2" s="1" a="1"/>
  <c r="D2128" i="2" s="1"/>
  <c r="C2129" i="2"/>
  <c r="D2129" i="2" s="1" a="1"/>
  <c r="D2129" i="2" s="1"/>
  <c r="C2130" i="2"/>
  <c r="D2130" i="2" s="1" a="1"/>
  <c r="D2130" i="2" s="1"/>
  <c r="C2131" i="2"/>
  <c r="D2131" i="2" s="1" a="1"/>
  <c r="D2131" i="2" s="1"/>
  <c r="C2132" i="2"/>
  <c r="D2132" i="2" s="1" a="1"/>
  <c r="D2132" i="2" s="1"/>
  <c r="C2133" i="2"/>
  <c r="D2133" i="2" s="1" a="1"/>
  <c r="D2133" i="2" s="1"/>
  <c r="C2134" i="2"/>
  <c r="D2134" i="2" s="1" a="1"/>
  <c r="D2134" i="2" s="1"/>
  <c r="C2135" i="2"/>
  <c r="D2135" i="2" s="1" a="1"/>
  <c r="D2135" i="2" s="1"/>
  <c r="C2136" i="2"/>
  <c r="D2136" i="2" s="1" a="1"/>
  <c r="D2136" i="2" s="1"/>
  <c r="C2137" i="2"/>
  <c r="D2137" i="2" s="1" a="1"/>
  <c r="D2137" i="2" s="1"/>
  <c r="C2138" i="2"/>
  <c r="D2138" i="2" s="1" a="1"/>
  <c r="D2138" i="2" s="1"/>
  <c r="C2139" i="2"/>
  <c r="D2139" i="2" s="1" a="1"/>
  <c r="D2139" i="2" s="1"/>
  <c r="C2140" i="2"/>
  <c r="D2140" i="2" s="1" a="1"/>
  <c r="D2140" i="2" s="1"/>
  <c r="C2141" i="2"/>
  <c r="D2141" i="2" s="1" a="1"/>
  <c r="D2141" i="2" s="1"/>
  <c r="C2142" i="2"/>
  <c r="D2142" i="2" s="1" a="1"/>
  <c r="D2142" i="2" s="1"/>
  <c r="C2143" i="2"/>
  <c r="D2143" i="2" s="1" a="1"/>
  <c r="D2143" i="2" s="1"/>
  <c r="C2144" i="2"/>
  <c r="D2144" i="2" s="1" a="1"/>
  <c r="D2144" i="2" s="1"/>
  <c r="C2145" i="2"/>
  <c r="D2145" i="2" s="1" a="1"/>
  <c r="D2145" i="2" s="1"/>
  <c r="C2146" i="2"/>
  <c r="D2146" i="2" s="1" a="1"/>
  <c r="D2146" i="2" s="1"/>
  <c r="C2147" i="2"/>
  <c r="D2147" i="2" s="1" a="1"/>
  <c r="D2147" i="2" s="1"/>
  <c r="C2148" i="2"/>
  <c r="D2148" i="2" s="1" a="1"/>
  <c r="D2148" i="2" s="1"/>
  <c r="C2149" i="2"/>
  <c r="D2149" i="2" s="1" a="1"/>
  <c r="D2149" i="2" s="1"/>
  <c r="C2150" i="2"/>
  <c r="D2150" i="2" s="1" a="1"/>
  <c r="D2150" i="2" s="1"/>
  <c r="C2151" i="2"/>
  <c r="D2151" i="2" s="1" a="1"/>
  <c r="D2151" i="2" s="1"/>
  <c r="C2152" i="2"/>
  <c r="D2152" i="2" s="1" a="1"/>
  <c r="D2152" i="2" s="1"/>
  <c r="C2153" i="2"/>
  <c r="D2153" i="2" s="1" a="1"/>
  <c r="D2153" i="2" s="1"/>
  <c r="C2154" i="2"/>
  <c r="D2154" i="2" s="1" a="1"/>
  <c r="D2154" i="2" s="1"/>
  <c r="C2155" i="2"/>
  <c r="D2155" i="2" s="1" a="1"/>
  <c r="D2155" i="2" s="1"/>
  <c r="C2156" i="2"/>
  <c r="D2156" i="2" s="1" a="1"/>
  <c r="D2156" i="2" s="1"/>
  <c r="C2157" i="2"/>
  <c r="D2157" i="2" s="1" a="1"/>
  <c r="D2157" i="2" s="1"/>
  <c r="C2158" i="2"/>
  <c r="D2158" i="2" s="1" a="1"/>
  <c r="D2158" i="2" s="1"/>
  <c r="C2159" i="2"/>
  <c r="D2159" i="2" s="1" a="1"/>
  <c r="D2159" i="2" s="1"/>
  <c r="C2160" i="2"/>
  <c r="D2160" i="2" s="1" a="1"/>
  <c r="D2160" i="2" s="1"/>
  <c r="C2161" i="2"/>
  <c r="D2161" i="2" s="1" a="1"/>
  <c r="D2161" i="2" s="1"/>
  <c r="C2162" i="2"/>
  <c r="D2162" i="2" s="1" a="1"/>
  <c r="D2162" i="2" s="1"/>
  <c r="C2163" i="2"/>
  <c r="D2163" i="2" s="1" a="1"/>
  <c r="D2163" i="2" s="1"/>
  <c r="C2164" i="2"/>
  <c r="D2164" i="2" s="1" a="1"/>
  <c r="D2164" i="2" s="1"/>
  <c r="C2165" i="2"/>
  <c r="D2165" i="2" s="1" a="1"/>
  <c r="D2165" i="2" s="1"/>
  <c r="C2166" i="2"/>
  <c r="D2166" i="2" s="1" a="1"/>
  <c r="D2166" i="2" s="1"/>
  <c r="C2167" i="2"/>
  <c r="D2167" i="2" s="1" a="1"/>
  <c r="D2167" i="2" s="1"/>
  <c r="C2168" i="2"/>
  <c r="D2168" i="2" s="1" a="1"/>
  <c r="D2168" i="2" s="1"/>
  <c r="C2169" i="2"/>
  <c r="D2169" i="2" s="1" a="1"/>
  <c r="D2169" i="2" s="1"/>
  <c r="C2170" i="2"/>
  <c r="D2170" i="2" s="1" a="1"/>
  <c r="D2170" i="2" s="1"/>
  <c r="C2171" i="2"/>
  <c r="D2171" i="2" s="1" a="1"/>
  <c r="D2171" i="2" s="1"/>
  <c r="C2172" i="2"/>
  <c r="D2172" i="2" s="1" a="1"/>
  <c r="D2172" i="2" s="1"/>
  <c r="C2173" i="2"/>
  <c r="D2173" i="2" s="1" a="1"/>
  <c r="D2173" i="2" s="1"/>
  <c r="C2174" i="2"/>
  <c r="D2174" i="2" s="1" a="1"/>
  <c r="D2174" i="2" s="1"/>
  <c r="C2175" i="2"/>
  <c r="D2175" i="2" s="1" a="1"/>
  <c r="D2175" i="2" s="1"/>
  <c r="C2176" i="2"/>
  <c r="D2176" i="2" s="1" a="1"/>
  <c r="D2176" i="2" s="1"/>
  <c r="C2177" i="2"/>
  <c r="D2177" i="2" s="1" a="1"/>
  <c r="D2177" i="2" s="1"/>
  <c r="C2178" i="2"/>
  <c r="D2178" i="2" s="1" a="1"/>
  <c r="D2178" i="2" s="1"/>
  <c r="C2179" i="2"/>
  <c r="D2179" i="2" s="1" a="1"/>
  <c r="D2179" i="2" s="1"/>
  <c r="C2180" i="2"/>
  <c r="D2180" i="2" s="1" a="1"/>
  <c r="D2180" i="2" s="1"/>
  <c r="C2181" i="2"/>
  <c r="D2181" i="2" s="1" a="1"/>
  <c r="D2181" i="2" s="1"/>
  <c r="C2182" i="2"/>
  <c r="D2182" i="2" s="1" a="1"/>
  <c r="D2182" i="2" s="1"/>
  <c r="C2183" i="2"/>
  <c r="D2183" i="2" s="1" a="1"/>
  <c r="D2183" i="2" s="1"/>
  <c r="C2184" i="2"/>
  <c r="D2184" i="2" s="1" a="1"/>
  <c r="D2184" i="2" s="1"/>
  <c r="C2185" i="2"/>
  <c r="D2185" i="2" s="1" a="1"/>
  <c r="D2185" i="2" s="1"/>
  <c r="C2186" i="2"/>
  <c r="D2186" i="2" s="1" a="1"/>
  <c r="D2186" i="2" s="1"/>
  <c r="C2187" i="2"/>
  <c r="D2187" i="2" s="1" a="1"/>
  <c r="D2187" i="2" s="1"/>
  <c r="C2188" i="2"/>
  <c r="D2188" i="2" s="1" a="1"/>
  <c r="D2188" i="2" s="1"/>
  <c r="C2189" i="2"/>
  <c r="D2189" i="2" s="1" a="1"/>
  <c r="D2189" i="2" s="1"/>
  <c r="C2190" i="2"/>
  <c r="D2190" i="2" s="1" a="1"/>
  <c r="D2190" i="2" s="1"/>
  <c r="C2191" i="2"/>
  <c r="D2191" i="2" s="1" a="1"/>
  <c r="D2191" i="2" s="1"/>
  <c r="C2192" i="2"/>
  <c r="D2192" i="2" s="1" a="1"/>
  <c r="D2192" i="2" s="1"/>
  <c r="C2193" i="2"/>
  <c r="D2193" i="2" s="1" a="1"/>
  <c r="D2193" i="2" s="1"/>
  <c r="C2194" i="2"/>
  <c r="D2194" i="2" s="1" a="1"/>
  <c r="D2194" i="2" s="1"/>
  <c r="C2195" i="2"/>
  <c r="D2195" i="2" s="1" a="1"/>
  <c r="D2195" i="2" s="1"/>
  <c r="C2196" i="2"/>
  <c r="D2196" i="2" s="1" a="1"/>
  <c r="D2196" i="2" s="1"/>
  <c r="C2197" i="2"/>
  <c r="D2197" i="2" s="1" a="1"/>
  <c r="D2197" i="2" s="1"/>
  <c r="C2198" i="2"/>
  <c r="D2198" i="2" s="1" a="1"/>
  <c r="D2198" i="2" s="1"/>
  <c r="C2199" i="2"/>
  <c r="D2199" i="2" s="1" a="1"/>
  <c r="D2199" i="2" s="1"/>
  <c r="C2200" i="2"/>
  <c r="D2200" i="2" s="1" a="1"/>
  <c r="D2200" i="2" s="1"/>
  <c r="C2201" i="2"/>
  <c r="D2201" i="2" s="1" a="1"/>
  <c r="D2201" i="2" s="1"/>
  <c r="C2202" i="2"/>
  <c r="D2202" i="2" s="1" a="1"/>
  <c r="D2202" i="2" s="1"/>
  <c r="C2203" i="2"/>
  <c r="D2203" i="2" s="1" a="1"/>
  <c r="D2203" i="2" s="1"/>
  <c r="C2204" i="2"/>
  <c r="D2204" i="2" s="1" a="1"/>
  <c r="D2204" i="2" s="1"/>
  <c r="C2205" i="2"/>
  <c r="D2205" i="2" s="1" a="1"/>
  <c r="D2205" i="2" s="1"/>
  <c r="C2206" i="2"/>
  <c r="D2206" i="2" s="1" a="1"/>
  <c r="D2206" i="2" s="1"/>
  <c r="C2207" i="2"/>
  <c r="D2207" i="2" s="1" a="1"/>
  <c r="D2207" i="2" s="1"/>
  <c r="C2208" i="2"/>
  <c r="D2208" i="2" s="1" a="1"/>
  <c r="D2208" i="2" s="1"/>
  <c r="C2209" i="2"/>
  <c r="D2209" i="2" s="1" a="1"/>
  <c r="D2209" i="2" s="1"/>
  <c r="C2210" i="2"/>
  <c r="D2210" i="2" s="1" a="1"/>
  <c r="D2210" i="2" s="1"/>
  <c r="C2211" i="2"/>
  <c r="D2211" i="2" s="1" a="1"/>
  <c r="D2211" i="2" s="1"/>
  <c r="C2212" i="2"/>
  <c r="D2212" i="2" s="1" a="1"/>
  <c r="D2212" i="2" s="1"/>
  <c r="C2213" i="2"/>
  <c r="D2213" i="2" s="1" a="1"/>
  <c r="D2213" i="2" s="1"/>
  <c r="C2214" i="2"/>
  <c r="D2214" i="2" s="1" a="1"/>
  <c r="D2214" i="2" s="1"/>
  <c r="C2215" i="2"/>
  <c r="D2215" i="2" s="1" a="1"/>
  <c r="D2215" i="2" s="1"/>
  <c r="C2216" i="2"/>
  <c r="D2216" i="2" s="1" a="1"/>
  <c r="D2216" i="2" s="1"/>
  <c r="C2217" i="2"/>
  <c r="D2217" i="2" s="1" a="1"/>
  <c r="D2217" i="2" s="1"/>
  <c r="C2218" i="2"/>
  <c r="D2218" i="2" s="1" a="1"/>
  <c r="D2218" i="2" s="1"/>
  <c r="C2219" i="2"/>
  <c r="D2219" i="2" s="1" a="1"/>
  <c r="D2219" i="2" s="1"/>
  <c r="C2220" i="2"/>
  <c r="D2220" i="2" s="1" a="1"/>
  <c r="D2220" i="2" s="1"/>
  <c r="C2221" i="2"/>
  <c r="D2221" i="2" s="1" a="1"/>
  <c r="D2221" i="2" s="1"/>
  <c r="C2222" i="2"/>
  <c r="D2222" i="2" s="1" a="1"/>
  <c r="D2222" i="2" s="1"/>
  <c r="C2223" i="2"/>
  <c r="D2223" i="2" s="1" a="1"/>
  <c r="D2223" i="2" s="1"/>
  <c r="C2224" i="2"/>
  <c r="D2224" i="2" s="1" a="1"/>
  <c r="D2224" i="2" s="1"/>
  <c r="C2225" i="2"/>
  <c r="D2225" i="2" s="1" a="1"/>
  <c r="D2225" i="2" s="1"/>
  <c r="C2226" i="2"/>
  <c r="D2226" i="2" s="1" a="1"/>
  <c r="D2226" i="2" s="1"/>
  <c r="C2227" i="2"/>
  <c r="D2227" i="2" s="1" a="1"/>
  <c r="D2227" i="2" s="1"/>
  <c r="C2228" i="2"/>
  <c r="D2228" i="2" s="1" a="1"/>
  <c r="D2228" i="2" s="1"/>
  <c r="C2229" i="2"/>
  <c r="D2229" i="2" s="1" a="1"/>
  <c r="D2229" i="2" s="1"/>
  <c r="C2230" i="2"/>
  <c r="D2230" i="2" s="1" a="1"/>
  <c r="D2230" i="2" s="1"/>
  <c r="C2231" i="2"/>
  <c r="D2231" i="2" s="1" a="1"/>
  <c r="D2231" i="2" s="1"/>
  <c r="C2232" i="2"/>
  <c r="D2232" i="2" s="1" a="1"/>
  <c r="D2232" i="2" s="1"/>
  <c r="C2233" i="2"/>
  <c r="D2233" i="2" s="1" a="1"/>
  <c r="D2233" i="2" s="1"/>
  <c r="C2234" i="2"/>
  <c r="D2234" i="2" s="1" a="1"/>
  <c r="D2234" i="2" s="1"/>
  <c r="C2235" i="2"/>
  <c r="D2235" i="2" s="1" a="1"/>
  <c r="D2235" i="2" s="1"/>
  <c r="C2236" i="2"/>
  <c r="D2236" i="2" s="1" a="1"/>
  <c r="D2236" i="2" s="1"/>
  <c r="C2237" i="2"/>
  <c r="D2237" i="2" s="1" a="1"/>
  <c r="D2237" i="2" s="1"/>
  <c r="C2238" i="2"/>
  <c r="D2238" i="2" s="1" a="1"/>
  <c r="D2238" i="2" s="1"/>
  <c r="C2239" i="2"/>
  <c r="D2239" i="2" s="1" a="1"/>
  <c r="D2239" i="2" s="1"/>
  <c r="C2240" i="2"/>
  <c r="D2240" i="2" s="1" a="1"/>
  <c r="D2240" i="2" s="1"/>
  <c r="C2241" i="2"/>
  <c r="D2241" i="2" s="1" a="1"/>
  <c r="D2241" i="2" s="1"/>
  <c r="E9" i="4" l="1"/>
  <c r="E8" i="4"/>
  <c r="G6" i="4"/>
  <c r="E11" i="4" s="1"/>
  <c r="F11" i="4" s="1"/>
  <c r="G8" i="4" l="1"/>
  <c r="G9" i="4"/>
  <c r="G7"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A9D2F9F-565C-4E31-82BD-29997A7188AB}" keepAlive="1" name="Query - marketing_campaign" description="Connection to the 'marketing_campaign' query in the workbook." type="5" refreshedVersion="8" background="1" saveData="1">
    <dbPr connection="Provider=Microsoft.Mashup.OleDb.1;Data Source=$Workbook$;Location=marketing_campaign;Extended Properties=&quot;&quot;" command="SELECT * FROM [marketing_campaign]"/>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<sst xmlns="http://schemas.openxmlformats.org/spreadsheetml/2006/main" count="4932" uniqueCount="158">
  <si>
    <t>ID</t>
  </si>
  <si>
    <t>Year_Birth</t>
  </si>
  <si>
    <t>Education</t>
  </si>
  <si>
    <t>Marital_Status</t>
  </si>
  <si>
    <t>Income</t>
  </si>
  <si>
    <t>Kidhome</t>
  </si>
  <si>
    <t>Teenhome</t>
  </si>
  <si>
    <t>Dt_Customer</t>
  </si>
  <si>
    <t>Recency</t>
  </si>
  <si>
    <t>MntWines</t>
  </si>
  <si>
    <t>MntFruits</t>
  </si>
  <si>
    <t>MntMeatProducts</t>
  </si>
  <si>
    <t>MntFishProducts</t>
  </si>
  <si>
    <t>MntSweetProducts</t>
  </si>
  <si>
    <t>MntGoldProds</t>
  </si>
  <si>
    <t>NumDealsPurchases</t>
  </si>
  <si>
    <t>NumWebPurchases</t>
  </si>
  <si>
    <t>NumCatalogPurchases</t>
  </si>
  <si>
    <t>NumStorePurchases</t>
  </si>
  <si>
    <t>NumWebVisitsMonth</t>
  </si>
  <si>
    <t>AcceptedCmp3</t>
  </si>
  <si>
    <t>AcceptedCmp4</t>
  </si>
  <si>
    <t>AcceptedCmp5</t>
  </si>
  <si>
    <t>AcceptedCmp1</t>
  </si>
  <si>
    <t>AcceptedCmp2</t>
  </si>
  <si>
    <t>Complain</t>
  </si>
  <si>
    <t>Z_CostContact</t>
  </si>
  <si>
    <t>Z_Revenue</t>
  </si>
  <si>
    <t>Response</t>
  </si>
  <si>
    <t>Graduation</t>
  </si>
  <si>
    <t>Single</t>
  </si>
  <si>
    <t>Together</t>
  </si>
  <si>
    <t>PhD</t>
  </si>
  <si>
    <t>Married</t>
  </si>
  <si>
    <t>Master</t>
  </si>
  <si>
    <t>Divorced</t>
  </si>
  <si>
    <t>Basic</t>
  </si>
  <si>
    <t>2n Cycle</t>
  </si>
  <si>
    <t>Widow</t>
  </si>
  <si>
    <t>Alone</t>
  </si>
  <si>
    <t>Absurd</t>
  </si>
  <si>
    <t>YOLO</t>
  </si>
  <si>
    <t>Age</t>
  </si>
  <si>
    <t>day</t>
  </si>
  <si>
    <t>month</t>
  </si>
  <si>
    <t>year</t>
  </si>
  <si>
    <t>Row Labels</t>
  </si>
  <si>
    <t>Grand Total</t>
  </si>
  <si>
    <t>Family_size</t>
  </si>
  <si>
    <t>no kid no teen</t>
  </si>
  <si>
    <t>Total_purchase</t>
  </si>
  <si>
    <t>Bin</t>
  </si>
  <si>
    <t>More</t>
  </si>
  <si>
    <t>Frequency</t>
  </si>
  <si>
    <t>Age_Group</t>
  </si>
  <si>
    <t>Sum of Z_Revenue</t>
  </si>
  <si>
    <t>62-77 Snr Citizen</t>
  </si>
  <si>
    <t>46-61 Old</t>
  </si>
  <si>
    <t>30-45 Youth</t>
  </si>
  <si>
    <t>78-133 Elder</t>
  </si>
  <si>
    <t>Sum of Total_purchase</t>
  </si>
  <si>
    <t>CampaignAccepted</t>
  </si>
  <si>
    <t>Sum of CampaignAccepted</t>
  </si>
  <si>
    <t>Count of CampaignAccepted</t>
  </si>
  <si>
    <t>Yes there is a correlation although it is a weak positive correlation</t>
  </si>
  <si>
    <t>using lit wise deletion</t>
  </si>
  <si>
    <t>percenta</t>
  </si>
  <si>
    <t>Sum of total_Revenue</t>
  </si>
  <si>
    <t>rejection</t>
  </si>
  <si>
    <t>Count of AcceptedCmp5</t>
  </si>
  <si>
    <t>Count of AcceptedCmp4</t>
  </si>
  <si>
    <t>Sum of Recency</t>
  </si>
  <si>
    <t xml:space="preserve">Total Amounts (Qty) </t>
  </si>
  <si>
    <t xml:space="preserve">Sum of Total Amounts (Qty) </t>
  </si>
  <si>
    <t>Sum of Response</t>
  </si>
  <si>
    <t>Average of Age</t>
  </si>
  <si>
    <t>Count of AcceptedCmp3</t>
  </si>
  <si>
    <t>Count of AcceptedCmp2</t>
  </si>
  <si>
    <t>Count of AcceptedCmp1</t>
  </si>
  <si>
    <t>Column Labels</t>
  </si>
  <si>
    <t>highest campaign accepted  (4)</t>
  </si>
  <si>
    <t>Calculated Field</t>
  </si>
  <si>
    <t>Solve Order</t>
  </si>
  <si>
    <t>Field</t>
  </si>
  <si>
    <t>Formula</t>
  </si>
  <si>
    <t>total_Revenue</t>
  </si>
  <si>
    <t>= SUM(Z_Revenue)</t>
  </si>
  <si>
    <t>Total_customers</t>
  </si>
  <si>
    <t>= COUNT(ID )</t>
  </si>
  <si>
    <t>Calculated Item</t>
  </si>
  <si>
    <t>Item</t>
  </si>
  <si>
    <t>Note:</t>
  </si>
  <si>
    <t>When a cell is updated by more than one formula,</t>
  </si>
  <si>
    <t>the value is set by the formula with the last solve order.</t>
  </si>
  <si>
    <t>To change the solve order for multiple calculated items or fields,</t>
  </si>
  <si>
    <t>on the Options tab, in the Calculations group, click Fields, Items, &amp; Sets, and then click Solve Order.</t>
  </si>
  <si>
    <t>Count of ID</t>
  </si>
  <si>
    <t>Total customers</t>
  </si>
  <si>
    <t>Sum of convert_rate</t>
  </si>
  <si>
    <t>Average of convert_rate</t>
  </si>
  <si>
    <t>Recency Category</t>
  </si>
  <si>
    <t>Count of Response</t>
  </si>
  <si>
    <t>highest accepted campaign revenue</t>
  </si>
  <si>
    <t xml:space="preserve"> averag</t>
  </si>
  <si>
    <t>Mid-Recency</t>
  </si>
  <si>
    <t>Sum of MntWines</t>
  </si>
  <si>
    <t>Sum of MntFruits</t>
  </si>
  <si>
    <t>Sum of MntMeatProducts</t>
  </si>
  <si>
    <t>Sum of MntFishProducts</t>
  </si>
  <si>
    <t>Sum of MntSweetProducts</t>
  </si>
  <si>
    <t>Sum of MntGoldProds</t>
  </si>
  <si>
    <t>Wines</t>
  </si>
  <si>
    <t>Fruits</t>
  </si>
  <si>
    <t>MeatProducts</t>
  </si>
  <si>
    <t>FishProducts</t>
  </si>
  <si>
    <t>SweetProducts</t>
  </si>
  <si>
    <t>GoldProducts</t>
  </si>
  <si>
    <t>Family _category</t>
  </si>
  <si>
    <t>correl</t>
  </si>
  <si>
    <t>mid_point</t>
  </si>
  <si>
    <t>class_int</t>
  </si>
  <si>
    <t>frq*mid point</t>
  </si>
  <si>
    <t>mean</t>
  </si>
  <si>
    <t>median</t>
  </si>
  <si>
    <t>mode</t>
  </si>
  <si>
    <t>Income category</t>
  </si>
  <si>
    <t>high_income</t>
  </si>
  <si>
    <t>Family_with_more_children</t>
  </si>
  <si>
    <t>Sum of NumDealsPurchases</t>
  </si>
  <si>
    <t>Sum of NumWebPurchases</t>
  </si>
  <si>
    <t>Sum of NumCatalogPurchases</t>
  </si>
  <si>
    <t>Sum of NumStorePurchases</t>
  </si>
  <si>
    <t>Category_of_web_visits</t>
  </si>
  <si>
    <t>higher_webvists</t>
  </si>
  <si>
    <t>lower_webvisits</t>
  </si>
  <si>
    <t>Sum of Z_CostContact</t>
  </si>
  <si>
    <t>Sum of cpa</t>
  </si>
  <si>
    <t>CORREL</t>
  </si>
  <si>
    <t>AFTER A MONTH</t>
  </si>
  <si>
    <t>LESS THAN 2 WKS</t>
  </si>
  <si>
    <t>2WKS -A MONTH</t>
  </si>
  <si>
    <t>Purchase category</t>
  </si>
  <si>
    <t>acceptance category</t>
  </si>
  <si>
    <t>1 / 5 response accepted</t>
  </si>
  <si>
    <t>2/5 campaign accepted</t>
  </si>
  <si>
    <t>3/5 campaign accepted</t>
  </si>
  <si>
    <t>4/5 campaign accepted</t>
  </si>
  <si>
    <t>high campaign response</t>
  </si>
  <si>
    <t>low response</t>
  </si>
  <si>
    <t>high purchase</t>
  </si>
  <si>
    <t>high Recency</t>
  </si>
  <si>
    <t>(All)</t>
  </si>
  <si>
    <t>Count of acceptance category</t>
  </si>
  <si>
    <t>Average of Z_Revenue</t>
  </si>
  <si>
    <t>Sum of Income</t>
  </si>
  <si>
    <t>Count of Purchase category</t>
  </si>
  <si>
    <t>Family_with_one_child</t>
  </si>
  <si>
    <t>Count of Income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</si>
</sst>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quot;₦&quot;* #,##0.00_-;_-&quot;₦&quot;* &quot;-&quot;??_-;_-@_-"/>
    <numFmt numFmtId="164" formatCode="_-[$$-409]* #,##0.00_ ;_-[$$-409]* \-#,##0.00\ ;_-[$$-409]* &quot;-&quot;??_ ;_-@_ "/>
  </numFmts>
  <fonts count="6" x14ac:knownFonts="1">
    <font>
      <sz val="11"/>
      <color theme="1"/>
      <name val="Calibri"/>
      <family val="2"/>
      <scheme val="minor"/>
    </font>
    <font>
      <b/>
      <sz val="11"/>
      <color theme="0"/>
      <name val="Calibri"/>
      <family val="2"/>
      <scheme val="minor"/>
    </font>
    <font>
      <i/>
      <sz val="11"/>
      <color theme="1"/>
      <name val="Calibri"/>
      <family val="2"/>
      <scheme val="minor"/>
    </font>
    <font>
      <sz val="11"/>
      <color theme="1"/>
      <name val="Calibri"/>
      <family val="2"/>
      <scheme val="minor"/>
    </font>
    <font>
      <b/>
      <sz val="11"/>
      <color theme="1"/>
      <name val="Calibri"/>
      <family val="2"/>
      <scheme val="minor"/>
    </font>
    <font>
      <b/>
      <i/>
      <sz val="11"/>
      <color theme="1"/>
      <name val="Calibri"/>
      <family val="2"/>
      <scheme val="minor"/>
    </font>
  </fonts>
  <fills count="7">
    <fill>
      <patternFill patternType="none"/>
    </fill>
    <fill>
      <patternFill patternType="gray125"/>
    </fill>
    <fill>
      <patternFill patternType="solid">
        <fgColor theme="9" tint="0.79998168889431442"/>
        <bgColor theme="9" tint="0.79998168889431442"/>
      </patternFill>
    </fill>
    <fill>
      <patternFill patternType="solid">
        <fgColor theme="9"/>
        <bgColor theme="9"/>
      </patternFill>
    </fill>
    <fill>
      <patternFill patternType="solid">
        <fgColor theme="1"/>
        <bgColor indexed="64"/>
      </patternFill>
    </fill>
    <fill>
      <patternFill patternType="solid">
        <fgColor theme="0"/>
        <bgColor indexed="64"/>
      </patternFill>
    </fill>
    <fill>
      <patternFill patternType="solid">
        <fgColor rgb="FFFFFF00"/>
        <bgColor indexed="64"/>
      </patternFill>
    </fill>
  </fills>
  <borders count="17">
    <border>
      <left/>
      <right/>
      <top/>
      <bottom/>
      <diagonal/>
    </border>
    <border>
      <left/>
      <right/>
      <top style="thin">
        <color theme="9" tint="0.39997558519241921"/>
      </top>
      <bottom style="thin">
        <color theme="9" tint="0.39997558519241921"/>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theme="9" tint="0.39997558519241921"/>
      </left>
      <right/>
      <top style="thin">
        <color theme="9" tint="0.39997558519241921"/>
      </top>
      <bottom style="thin">
        <color theme="9" tint="0.3999755851924192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bottom style="thin">
        <color indexed="8"/>
      </bottom>
      <diagonal/>
    </border>
  </borders>
  <cellStyleXfs count="3">
    <xf numFmtId="0" fontId="0" fillId="0" borderId="0"/>
    <xf numFmtId="9" fontId="3" fillId="0" borderId="0" applyFont="0" applyFill="0" applyBorder="0" applyAlignment="0" applyProtection="0"/>
    <xf numFmtId="44" fontId="3" fillId="0" borderId="0" applyFont="0" applyFill="0" applyBorder="0" applyAlignment="0" applyProtection="0"/>
  </cellStyleXfs>
  <cellXfs count="3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1" xfId="0" applyBorder="1"/>
    <xf numFmtId="0" fontId="0" fillId="2" borderId="1" xfId="0" applyFill="1" applyBorder="1"/>
    <xf numFmtId="164" fontId="0" fillId="0" borderId="0" xfId="0" applyNumberFormat="1"/>
    <xf numFmtId="0" fontId="0" fillId="0" borderId="2" xfId="0" applyBorder="1"/>
    <xf numFmtId="0" fontId="2" fillId="0" borderId="3" xfId="0" applyFont="1" applyBorder="1" applyAlignment="1">
      <alignment horizontal="center"/>
    </xf>
    <xf numFmtId="1" fontId="0" fillId="0" borderId="0" xfId="0" applyNumberFormat="1"/>
    <xf numFmtId="0" fontId="1" fillId="3" borderId="4" xfId="0" applyFont="1" applyFill="1" applyBorder="1"/>
    <xf numFmtId="0" fontId="0" fillId="0" borderId="4" xfId="0" applyBorder="1"/>
    <xf numFmtId="0" fontId="0" fillId="2" borderId="4" xfId="0" applyFill="1" applyBorder="1"/>
    <xf numFmtId="0" fontId="0" fillId="0" borderId="5" xfId="0" applyBorder="1"/>
    <xf numFmtId="0" fontId="0" fillId="0" borderId="6" xfId="0" applyBorder="1"/>
    <xf numFmtId="0" fontId="0" fillId="2" borderId="6" xfId="0" applyFill="1" applyBorder="1"/>
    <xf numFmtId="0" fontId="1" fillId="3" borderId="1" xfId="0" applyFont="1" applyFill="1" applyBorder="1"/>
    <xf numFmtId="0" fontId="1" fillId="3" borderId="6" xfId="0" applyFont="1" applyFill="1" applyBorder="1"/>
    <xf numFmtId="9" fontId="0" fillId="0" borderId="0" xfId="1" applyFont="1"/>
    <xf numFmtId="164" fontId="4" fillId="0" borderId="0" xfId="2" applyNumberFormat="1" applyFont="1"/>
    <xf numFmtId="0" fontId="4" fillId="0" borderId="0" xfId="0" applyFont="1"/>
    <xf numFmtId="0" fontId="0" fillId="4" borderId="0" xfId="0" applyFill="1"/>
    <xf numFmtId="1" fontId="4" fillId="0" borderId="0" xfId="0" applyNumberFormat="1" applyFont="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5" fillId="0" borderId="0" xfId="0" applyFont="1"/>
    <xf numFmtId="0" fontId="4" fillId="0" borderId="16" xfId="0" applyFont="1" applyBorder="1"/>
    <xf numFmtId="0" fontId="0" fillId="5" borderId="0" xfId="0" applyFill="1"/>
    <xf numFmtId="0" fontId="0" fillId="6" borderId="0" xfId="0" applyFill="1"/>
    <xf numFmtId="0" fontId="0" fillId="0" borderId="0" xfId="0" applyNumberFormat="1"/>
  </cellXfs>
  <cellStyles count="3">
    <cellStyle name="Currency" xfId="2" builtinId="4"/>
    <cellStyle name="Normal" xfId="0" builtinId="0"/>
    <cellStyle name="Percent" xfId="1" builtinId="5"/>
  </cellStyles>
  <dxfs count="29">
    <dxf>
      <numFmt numFmtId="0" formatCode="General"/>
    </dxf>
    <dxf>
      <fill>
        <patternFill>
          <bgColor rgb="FF92D050"/>
        </patternFill>
      </fill>
    </dxf>
    <dxf>
      <fill>
        <patternFill>
          <bgColor rgb="FF00B05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64" formatCode="_-[$$-409]* #,##0.00_ ;_-[$$-409]* \-#,##0.00\ ;_-[$$-409]* &quot;-&quot;??_ ;_-@_ "/>
    </dxf>
    <dxf>
      <numFmt numFmtId="164" formatCode="_-[$$-409]* #,##0.00_ ;_-[$$-409]* \-#,##0.00\ ;_-[$$-409]* &quot;-&quot;??_ ;_-@_ "/>
    </dxf>
    <dxf>
      <font>
        <color rgb="FF9C0006"/>
      </font>
      <fill>
        <patternFill>
          <bgColor rgb="FFFFC7CE"/>
        </patternFill>
      </fill>
    </dxf>
  </dxfs>
  <tableStyles count="1" defaultTableStyle="TableStyleMedium2" defaultPivotStyle="PivotStyleLight16">
    <tableStyle name="Invisible" pivot="0" table="0" count="0" xr9:uid="{BD22B14A-2608-495F-9FF4-D56F630E61E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eetMetadata" Target="metadata.xml"/><Relationship Id="rId21" Type="http://schemas.openxmlformats.org/officeDocument/2006/relationships/worksheet" Target="worksheets/sheet21.xml"/><Relationship Id="rId34" Type="http://schemas.microsoft.com/office/2007/relationships/slicerCache" Target="slicerCaches/slicerCache4.xml"/><Relationship Id="rId42" Type="http://schemas.microsoft.com/office/2017/06/relationships/rdRichValueTypes" Target="richData/rdRichValueTyp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07/relationships/slicerCache" Target="slicerCaches/slicerCache2.xml"/><Relationship Id="rId37" Type="http://schemas.openxmlformats.org/officeDocument/2006/relationships/styles" Target="styles.xml"/><Relationship Id="rId40"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pivotCacheDefinition" Target="pivotCache/pivotCacheDefinition1.xml"/><Relationship Id="rId35" Type="http://schemas.openxmlformats.org/officeDocument/2006/relationships/theme" Target="theme/theme1.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07/relationships/slicerCache" Target="slicerCaches/slicerCache3.xml"/><Relationship Id="rId38"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5.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6.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7.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9.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20.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1.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3.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5.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8.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9.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30.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31.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32.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33.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34.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6.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7.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8.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9.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40.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41.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42.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43.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44.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45.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46.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47.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8.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9.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50.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51.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52.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53.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54.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55.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56.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57.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8.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9.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60.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61.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62.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6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6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67.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[marketing_campaign(AutoRecovered).xlsx]Sheet1!PivotTable1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Age_group</a:t>
            </a:r>
            <a:r>
              <a:rPr lang="en-US" baseline="0"/>
              <a:t>  vs Z_Revenue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NG"/>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dLbl>
          <c:idx val="0"/>
          <c:layout>
            <c:manualLayout>
              <c:x val="6.3218824657398739E-2"/>
              <c:y val="4.827640890575553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dLbl>
          <c:idx val="0"/>
          <c:layout>
            <c:manualLayout>
              <c:x val="8.9841496638642979E-2"/>
              <c:y val="0.1131851191789947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p3d/>
        </c:spPr>
        <c:dLbl>
          <c:idx val="0"/>
          <c:layout>
            <c:manualLayout>
              <c:x val="-0.13869720683531883"/>
              <c:y val="0.1115793838411124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ctr"/>
          <c:showLegendKey val="0"/>
          <c:showVal val="0"/>
          <c:showCatName val="1"/>
          <c:showSerName val="0"/>
          <c:showPercent val="0"/>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038C-4A0B-914F-55A06300096E}"/>
              </c:ext>
            </c:extLst>
          </c:dPt>
          <c:dPt>
            <c:idx val="1"/>
            <c:bubble3D val="0"/>
            <c:explosion val="36"/>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6-038C-4A0B-914F-55A06300096E}"/>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038C-4A0B-914F-55A06300096E}"/>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038C-4A0B-914F-55A06300096E}"/>
              </c:ext>
            </c:extLst>
          </c:dPt>
          <c:dLbls>
            <c:dLbl>
              <c:idx val="0"/>
              <c:layout>
                <c:manualLayout>
                  <c:x val="-0.13869720683531883"/>
                  <c:y val="0.1115793838411124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038C-4A0B-914F-55A06300096E}"/>
                </c:ext>
              </c:extLst>
            </c:dLbl>
            <c:dLbl>
              <c:idx val="2"/>
              <c:layout>
                <c:manualLayout>
                  <c:x val="8.9841496638642979E-2"/>
                  <c:y val="0.1131851191789947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38C-4A0B-914F-55A06300096E}"/>
                </c:ext>
              </c:extLst>
            </c:dLbl>
            <c:dLbl>
              <c:idx val="3"/>
              <c:layout>
                <c:manualLayout>
                  <c:x val="6.3218824657398739E-2"/>
                  <c:y val="4.827640890575553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038C-4A0B-914F-55A06300096E}"/>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Sheet1!$A$4:$A$8</c:f>
              <c:strCache>
                <c:ptCount val="4"/>
                <c:pt idx="0">
                  <c:v>62-77 Snr Citizen</c:v>
                </c:pt>
                <c:pt idx="1">
                  <c:v>46-61 Old</c:v>
                </c:pt>
                <c:pt idx="2">
                  <c:v>30-45 Youth</c:v>
                </c:pt>
                <c:pt idx="3">
                  <c:v>78-133 Elder</c:v>
                </c:pt>
              </c:strCache>
            </c:strRef>
          </c:cat>
          <c:val>
            <c:numRef>
              <c:f>Sheet1!$B$4:$B$8</c:f>
              <c:numCache>
                <c:formatCode>_-[$$-409]* #,##0.00_ ;_-[$$-409]* \-#,##0.00\ ;_-[$$-409]* "-"??_ ;_-@_ </c:formatCode>
                <c:ptCount val="4"/>
                <c:pt idx="0">
                  <c:v>7766</c:v>
                </c:pt>
                <c:pt idx="1">
                  <c:v>11759</c:v>
                </c:pt>
                <c:pt idx="2">
                  <c:v>4235</c:v>
                </c:pt>
                <c:pt idx="3">
                  <c:v>880</c:v>
                </c:pt>
              </c:numCache>
            </c:numRef>
          </c:val>
          <c:extLst>
            <c:ext xmlns:c16="http://schemas.microsoft.com/office/drawing/2014/chart" uri="{C3380CC4-5D6E-409C-BE32-E72D297353CC}">
              <c16:uniqueId val="{00000000-038C-4A0B-914F-55A06300096E}"/>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[marketing_campaign(AutoRecovered).xlsx]Sheet1!PivotTable2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Education</a:t>
            </a:r>
            <a:r>
              <a:rPr lang="en-US" baseline="0"/>
              <a:t> Vs Total Purchases</a:t>
            </a:r>
            <a:endParaRPr lang="en-US"/>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pivotFmt>
      <c:pivotFmt>
        <c:idx val="3"/>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pivotFmt>
    </c:pivotFmts>
    <c:plotArea>
      <c:layout/>
      <c:barChart>
        <c:barDir val="col"/>
        <c:grouping val="clustered"/>
        <c:varyColors val="0"/>
        <c:ser>
          <c:idx val="0"/>
          <c:order val="0"/>
          <c:tx>
            <c:strRef>
              <c:f>Sheet1!$B$28</c:f>
              <c:strCache>
                <c:ptCount val="1"/>
                <c:pt idx="0">
                  <c:v>Total</c:v>
                </c:pt>
              </c:strCache>
            </c:strRef>
          </c:tx>
          <c:spPr>
            <a:solidFill>
              <a:schemeClr val="accent1"/>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6-705D-4544-AA79-3264BA536A05}"/>
              </c:ext>
            </c:extLst>
          </c:dPt>
          <c:dPt>
            <c:idx val="1"/>
            <c:invertIfNegative val="0"/>
            <c:bubble3D val="0"/>
            <c:spPr>
              <a:solidFill>
                <a:srgbClr val="C00000"/>
              </a:solidFill>
              <a:ln>
                <a:noFill/>
              </a:ln>
              <a:effectLst/>
            </c:spPr>
            <c:extLst>
              <c:ext xmlns:c16="http://schemas.microsoft.com/office/drawing/2014/chart" uri="{C3380CC4-5D6E-409C-BE32-E72D297353CC}">
                <c16:uniqueId val="{00000003-100B-4D48-8878-C12AB57BF450}"/>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2-100B-4D48-8878-C12AB57BF450}"/>
              </c:ext>
            </c:extLst>
          </c:dPt>
          <c:dLbls>
            <c:dLbl>
              <c:idx val="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00B-4D48-8878-C12AB57BF450}"/>
                </c:ext>
              </c:extLst>
            </c:dLbl>
            <c:dLbl>
              <c:idx val="2"/>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100B-4D48-8878-C12AB57BF45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Sheet1!$A$29:$A$34</c:f>
              <c:strCache>
                <c:ptCount val="5"/>
                <c:pt idx="0">
                  <c:v>2n Cycle</c:v>
                </c:pt>
                <c:pt idx="1">
                  <c:v>Basic</c:v>
                </c:pt>
                <c:pt idx="2">
                  <c:v>Graduation</c:v>
                </c:pt>
                <c:pt idx="3">
                  <c:v>Master</c:v>
                </c:pt>
                <c:pt idx="4">
                  <c:v>PhD</c:v>
                </c:pt>
              </c:strCache>
            </c:strRef>
          </c:cat>
          <c:val>
            <c:numRef>
              <c:f>Sheet1!$B$29:$B$34</c:f>
              <c:numCache>
                <c:formatCode>General</c:formatCode>
                <c:ptCount val="5"/>
                <c:pt idx="0">
                  <c:v>2802</c:v>
                </c:pt>
                <c:pt idx="1">
                  <c:v>379</c:v>
                </c:pt>
                <c:pt idx="2">
                  <c:v>16894</c:v>
                </c:pt>
                <c:pt idx="3">
                  <c:v>5523</c:v>
                </c:pt>
                <c:pt idx="4">
                  <c:v>7693</c:v>
                </c:pt>
              </c:numCache>
            </c:numRef>
          </c:val>
          <c:extLst>
            <c:ext xmlns:c16="http://schemas.microsoft.com/office/drawing/2014/chart" uri="{C3380CC4-5D6E-409C-BE32-E72D297353CC}">
              <c16:uniqueId val="{00000000-705D-4544-AA79-3264BA536A05}"/>
            </c:ext>
          </c:extLst>
        </c:ser>
        <c:dLbls>
          <c:showLegendKey val="0"/>
          <c:showVal val="0"/>
          <c:showCatName val="0"/>
          <c:showSerName val="0"/>
          <c:showPercent val="0"/>
          <c:showBubbleSize val="0"/>
        </c:dLbls>
        <c:gapWidth val="219"/>
        <c:overlap val="-27"/>
        <c:axId val="1357264816"/>
        <c:axId val="1353458704"/>
      </c:barChart>
      <c:catAx>
        <c:axId val="1357264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53458704"/>
        <c:crosses val="autoZero"/>
        <c:auto val="1"/>
        <c:lblAlgn val="ctr"/>
        <c:lblOffset val="100"/>
        <c:noMultiLvlLbl val="0"/>
      </c:catAx>
      <c:valAx>
        <c:axId val="1353458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57264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[marketing_campaign(AutoRecovered).xlsx]Sheet1!PivotTable3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Sheet1!$B$47</c:f>
              <c:strCache>
                <c:ptCount val="1"/>
                <c:pt idx="0">
                  <c:v>Total</c:v>
                </c:pt>
              </c:strCache>
            </c:strRef>
          </c:tx>
          <c:spPr>
            <a:solidFill>
              <a:schemeClr val="accent1"/>
            </a:solidFill>
            <a:ln>
              <a:noFill/>
            </a:ln>
            <a:effectLst/>
          </c:spPr>
          <c:invertIfNegative val="0"/>
          <c:cat>
            <c:strRef>
              <c:f>Sheet1!$A$48:$A$56</c:f>
              <c:strCache>
                <c:ptCount val="8"/>
                <c:pt idx="0">
                  <c:v>Absurd</c:v>
                </c:pt>
                <c:pt idx="1">
                  <c:v>Alone</c:v>
                </c:pt>
                <c:pt idx="2">
                  <c:v>Divorced</c:v>
                </c:pt>
                <c:pt idx="3">
                  <c:v>Married</c:v>
                </c:pt>
                <c:pt idx="4">
                  <c:v>Single</c:v>
                </c:pt>
                <c:pt idx="5">
                  <c:v>Together</c:v>
                </c:pt>
                <c:pt idx="6">
                  <c:v>Widow</c:v>
                </c:pt>
                <c:pt idx="7">
                  <c:v>YOLO</c:v>
                </c:pt>
              </c:strCache>
            </c:strRef>
          </c:cat>
          <c:val>
            <c:numRef>
              <c:f>Sheet1!$B$48:$B$56</c:f>
              <c:numCache>
                <c:formatCode>General</c:formatCode>
                <c:ptCount val="8"/>
                <c:pt idx="0">
                  <c:v>3</c:v>
                </c:pt>
                <c:pt idx="1">
                  <c:v>2</c:v>
                </c:pt>
                <c:pt idx="2">
                  <c:v>116</c:v>
                </c:pt>
                <c:pt idx="3">
                  <c:v>360</c:v>
                </c:pt>
                <c:pt idx="4">
                  <c:v>244</c:v>
                </c:pt>
                <c:pt idx="5">
                  <c:v>228</c:v>
                </c:pt>
                <c:pt idx="6">
                  <c:v>47</c:v>
                </c:pt>
                <c:pt idx="7">
                  <c:v>1</c:v>
                </c:pt>
              </c:numCache>
            </c:numRef>
          </c:val>
          <c:extLst>
            <c:ext xmlns:c16="http://schemas.microsoft.com/office/drawing/2014/chart" uri="{C3380CC4-5D6E-409C-BE32-E72D297353CC}">
              <c16:uniqueId val="{00000009-BCE1-4C0E-A920-653FE947A56B}"/>
            </c:ext>
          </c:extLst>
        </c:ser>
        <c:dLbls>
          <c:showLegendKey val="0"/>
          <c:showVal val="0"/>
          <c:showCatName val="0"/>
          <c:showSerName val="0"/>
          <c:showPercent val="0"/>
          <c:showBubbleSize val="0"/>
        </c:dLbls>
        <c:gapWidth val="219"/>
        <c:overlap val="100"/>
        <c:axId val="1357279664"/>
        <c:axId val="1353315184"/>
      </c:barChart>
      <c:catAx>
        <c:axId val="135727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53315184"/>
        <c:crosses val="autoZero"/>
        <c:auto val="1"/>
        <c:lblAlgn val="ctr"/>
        <c:lblOffset val="100"/>
        <c:noMultiLvlLbl val="0"/>
      </c:catAx>
      <c:valAx>
        <c:axId val="13533151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57279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Histogram</a:t>
            </a:r>
          </a:p>
        </c:rich>
      </c:tx>
      <c:overlay val="0"/>
    </c:title>
    <c:autoTitleDeleted val="0"/>
    <c:plotArea>
      <c:layout/>
      <c:barChart>
        <c:barDir val="col"/>
        <c:grouping val="clustered"/>
        <c:varyColors val="0"/>
        <c:ser>
          <c:idx val="0"/>
          <c:order val="0"/>
          <c:tx>
            <c:v>Frequency</c:v>
          </c:tx>
          <c:invertIfNegative val="0"/>
          <c:cat>
            <c:strRef>
              <c:f>Sheet6!$A$2:$A$49</c:f>
              <c:strCache>
                <c:ptCount val="48"/>
                <c:pt idx="0">
                  <c:v>30</c:v>
                </c:pt>
                <c:pt idx="1">
                  <c:v>32.19148936</c:v>
                </c:pt>
                <c:pt idx="2">
                  <c:v>34.38297872</c:v>
                </c:pt>
                <c:pt idx="3">
                  <c:v>36.57446809</c:v>
                </c:pt>
                <c:pt idx="4">
                  <c:v>38.76595745</c:v>
                </c:pt>
                <c:pt idx="5">
                  <c:v>40.95744681</c:v>
                </c:pt>
                <c:pt idx="6">
                  <c:v>43.14893617</c:v>
                </c:pt>
                <c:pt idx="7">
                  <c:v>45.34042553</c:v>
                </c:pt>
                <c:pt idx="8">
                  <c:v>47.53191489</c:v>
                </c:pt>
                <c:pt idx="9">
                  <c:v>49.72340426</c:v>
                </c:pt>
                <c:pt idx="10">
                  <c:v>51.91489362</c:v>
                </c:pt>
                <c:pt idx="11">
                  <c:v>54.10638298</c:v>
                </c:pt>
                <c:pt idx="12">
                  <c:v>56.29787234</c:v>
                </c:pt>
                <c:pt idx="13">
                  <c:v>58.4893617</c:v>
                </c:pt>
                <c:pt idx="14">
                  <c:v>60.68085106</c:v>
                </c:pt>
                <c:pt idx="15">
                  <c:v>62.87234043</c:v>
                </c:pt>
                <c:pt idx="16">
                  <c:v>65.06382979</c:v>
                </c:pt>
                <c:pt idx="17">
                  <c:v>67.25531915</c:v>
                </c:pt>
                <c:pt idx="18">
                  <c:v>69.44680851</c:v>
                </c:pt>
                <c:pt idx="19">
                  <c:v>71.63829787</c:v>
                </c:pt>
                <c:pt idx="20">
                  <c:v>73.82978723</c:v>
                </c:pt>
                <c:pt idx="21">
                  <c:v>76.0212766</c:v>
                </c:pt>
                <c:pt idx="22">
                  <c:v>78.21276596</c:v>
                </c:pt>
                <c:pt idx="23">
                  <c:v>80.40425532</c:v>
                </c:pt>
                <c:pt idx="24">
                  <c:v>82.59574468</c:v>
                </c:pt>
                <c:pt idx="25">
                  <c:v>84.78723404</c:v>
                </c:pt>
                <c:pt idx="26">
                  <c:v>86.9787234</c:v>
                </c:pt>
                <c:pt idx="27">
                  <c:v>89.17021277</c:v>
                </c:pt>
                <c:pt idx="28">
                  <c:v>91.36170213</c:v>
                </c:pt>
                <c:pt idx="29">
                  <c:v>93.55319149</c:v>
                </c:pt>
                <c:pt idx="30">
                  <c:v>95.74468085</c:v>
                </c:pt>
                <c:pt idx="31">
                  <c:v>97.93617021</c:v>
                </c:pt>
                <c:pt idx="32">
                  <c:v>100.1276596</c:v>
                </c:pt>
                <c:pt idx="33">
                  <c:v>102.3191489</c:v>
                </c:pt>
                <c:pt idx="34">
                  <c:v>104.5106383</c:v>
                </c:pt>
                <c:pt idx="35">
                  <c:v>106.7021277</c:v>
                </c:pt>
                <c:pt idx="36">
                  <c:v>108.893617</c:v>
                </c:pt>
                <c:pt idx="37">
                  <c:v>111.0851064</c:v>
                </c:pt>
                <c:pt idx="38">
                  <c:v>113.2765957</c:v>
                </c:pt>
                <c:pt idx="39">
                  <c:v>115.4680851</c:v>
                </c:pt>
                <c:pt idx="40">
                  <c:v>117.6595745</c:v>
                </c:pt>
                <c:pt idx="41">
                  <c:v>119.8510638</c:v>
                </c:pt>
                <c:pt idx="42">
                  <c:v>122.0425532</c:v>
                </c:pt>
                <c:pt idx="43">
                  <c:v>124.2340426</c:v>
                </c:pt>
                <c:pt idx="44">
                  <c:v>126.4255319</c:v>
                </c:pt>
                <c:pt idx="45">
                  <c:v>128.6170213</c:v>
                </c:pt>
                <c:pt idx="46">
                  <c:v>130.8085106</c:v>
                </c:pt>
                <c:pt idx="47">
                  <c:v>More</c:v>
                </c:pt>
              </c:strCache>
            </c:strRef>
          </c:cat>
          <c:val>
            <c:numRef>
              <c:f>Sheet6!$B$2:$B$49</c:f>
              <c:numCache>
                <c:formatCode>General</c:formatCode>
                <c:ptCount val="48"/>
                <c:pt idx="0">
                  <c:v>2</c:v>
                </c:pt>
                <c:pt idx="1">
                  <c:v>8</c:v>
                </c:pt>
                <c:pt idx="2">
                  <c:v>18</c:v>
                </c:pt>
                <c:pt idx="3">
                  <c:v>33</c:v>
                </c:pt>
                <c:pt idx="4">
                  <c:v>59</c:v>
                </c:pt>
                <c:pt idx="5">
                  <c:v>69</c:v>
                </c:pt>
                <c:pt idx="6">
                  <c:v>112</c:v>
                </c:pt>
                <c:pt idx="7">
                  <c:v>84</c:v>
                </c:pt>
                <c:pt idx="8">
                  <c:v>92</c:v>
                </c:pt>
                <c:pt idx="9">
                  <c:v>129</c:v>
                </c:pt>
                <c:pt idx="10">
                  <c:v>172</c:v>
                </c:pt>
                <c:pt idx="11">
                  <c:v>222</c:v>
                </c:pt>
                <c:pt idx="12">
                  <c:v>164</c:v>
                </c:pt>
                <c:pt idx="13">
                  <c:v>122</c:v>
                </c:pt>
                <c:pt idx="14">
                  <c:v>94</c:v>
                </c:pt>
                <c:pt idx="15">
                  <c:v>116</c:v>
                </c:pt>
                <c:pt idx="16">
                  <c:v>125</c:v>
                </c:pt>
                <c:pt idx="17">
                  <c:v>100</c:v>
                </c:pt>
                <c:pt idx="18">
                  <c:v>96</c:v>
                </c:pt>
                <c:pt idx="19">
                  <c:v>104</c:v>
                </c:pt>
                <c:pt idx="20">
                  <c:v>85</c:v>
                </c:pt>
                <c:pt idx="21">
                  <c:v>124</c:v>
                </c:pt>
                <c:pt idx="22">
                  <c:v>51</c:v>
                </c:pt>
                <c:pt idx="23">
                  <c:v>32</c:v>
                </c:pt>
                <c:pt idx="24">
                  <c:v>15</c:v>
                </c:pt>
                <c:pt idx="25">
                  <c:v>7</c:v>
                </c:pt>
                <c:pt idx="26">
                  <c:v>2</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1</c:v>
                </c:pt>
                <c:pt idx="45">
                  <c:v>1</c:v>
                </c:pt>
                <c:pt idx="46">
                  <c:v>0</c:v>
                </c:pt>
                <c:pt idx="47">
                  <c:v>1</c:v>
                </c:pt>
              </c:numCache>
            </c:numRef>
          </c:val>
          <c:extLst>
            <c:ext xmlns:c16="http://schemas.microsoft.com/office/drawing/2014/chart" uri="{C3380CC4-5D6E-409C-BE32-E72D297353CC}">
              <c16:uniqueId val="{00000001-3479-474D-9082-658CBC5CC144}"/>
            </c:ext>
          </c:extLst>
        </c:ser>
        <c:dLbls>
          <c:showLegendKey val="0"/>
          <c:showVal val="0"/>
          <c:showCatName val="0"/>
          <c:showSerName val="0"/>
          <c:showPercent val="0"/>
          <c:showBubbleSize val="0"/>
        </c:dLbls>
        <c:gapWidth val="150"/>
        <c:axId val="238304767"/>
        <c:axId val="1916255919"/>
      </c:barChart>
      <c:catAx>
        <c:axId val="238304767"/>
        <c:scaling>
          <c:orientation val="minMax"/>
        </c:scaling>
        <c:delete val="0"/>
        <c:axPos val="b"/>
        <c:title>
          <c:tx>
            <c:rich>
              <a:bodyPr/>
              <a:lstStyle/>
              <a:p>
                <a:pPr>
                  <a:defRPr/>
                </a:pPr>
                <a:r>
                  <a:rPr lang="en-US"/>
                  <a:t>Bin</a:t>
                </a:r>
              </a:p>
            </c:rich>
          </c:tx>
          <c:overlay val="0"/>
        </c:title>
        <c:numFmt formatCode="General" sourceLinked="1"/>
        <c:majorTickMark val="out"/>
        <c:minorTickMark val="none"/>
        <c:tickLblPos val="nextTo"/>
        <c:crossAx val="1916255919"/>
        <c:crosses val="autoZero"/>
        <c:auto val="1"/>
        <c:lblAlgn val="ctr"/>
        <c:lblOffset val="100"/>
        <c:noMultiLvlLbl val="0"/>
      </c:catAx>
      <c:valAx>
        <c:axId val="1916255919"/>
        <c:scaling>
          <c:orientation val="minMax"/>
        </c:scaling>
        <c:delete val="0"/>
        <c:axPos val="l"/>
        <c:title>
          <c:tx>
            <c:rich>
              <a:bodyPr/>
              <a:lstStyle/>
              <a:p>
                <a:pPr>
                  <a:defRPr/>
                </a:pPr>
                <a:r>
                  <a:rPr lang="en-US"/>
                  <a:t>Frequency</a:t>
                </a:r>
              </a:p>
            </c:rich>
          </c:tx>
          <c:overlay val="0"/>
        </c:title>
        <c:numFmt formatCode="General" sourceLinked="1"/>
        <c:majorTickMark val="out"/>
        <c:minorTickMark val="none"/>
        <c:tickLblPos val="nextTo"/>
        <c:crossAx val="238304767"/>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[marketing_campaign(AutoRecovered).xlsx]Sheet8!PivotTable21</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NG"/>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Sheet8!$B$3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773B-4072-A661-EFC8D5BFE149}"/>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773B-4072-A661-EFC8D5BFE14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Sheet8!$A$4:$A$6</c:f>
              <c:strCache>
                <c:ptCount val="2"/>
                <c:pt idx="0">
                  <c:v>0</c:v>
                </c:pt>
                <c:pt idx="1">
                  <c:v>1</c:v>
                </c:pt>
              </c:strCache>
            </c:strRef>
          </c:cat>
          <c:val>
            <c:numRef>
              <c:f>Sheet8!$B$4:$B$6</c:f>
              <c:numCache>
                <c:formatCode>General</c:formatCode>
                <c:ptCount val="2"/>
                <c:pt idx="0">
                  <c:v>2077</c:v>
                </c:pt>
                <c:pt idx="1">
                  <c:v>163</c:v>
                </c:pt>
              </c:numCache>
            </c:numRef>
          </c:val>
          <c:extLst>
            <c:ext xmlns:c16="http://schemas.microsoft.com/office/drawing/2014/chart" uri="{C3380CC4-5D6E-409C-BE32-E72D297353CC}">
              <c16:uniqueId val="{00000000-9000-458C-AAFC-61A5596433AB}"/>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Histogram</a:t>
            </a:r>
          </a:p>
        </c:rich>
      </c:tx>
      <c:overlay val="0"/>
    </c:title>
    <c:autoTitleDeleted val="0"/>
    <c:plotArea>
      <c:layout/>
      <c:barChart>
        <c:barDir val="col"/>
        <c:grouping val="clustered"/>
        <c:varyColors val="0"/>
        <c:ser>
          <c:idx val="0"/>
          <c:order val="0"/>
          <c:tx>
            <c:v>Frequency</c:v>
          </c:tx>
          <c:invertIfNegative val="0"/>
          <c:cat>
            <c:strRef>
              <c:f>Sheet9!$A$2:$A$49</c:f>
              <c:strCache>
                <c:ptCount val="48"/>
                <c:pt idx="0">
                  <c:v>0</c:v>
                </c:pt>
                <c:pt idx="1">
                  <c:v>2.106382979</c:v>
                </c:pt>
                <c:pt idx="2">
                  <c:v>4.212765957</c:v>
                </c:pt>
                <c:pt idx="3">
                  <c:v>6.319148936</c:v>
                </c:pt>
                <c:pt idx="4">
                  <c:v>8.425531915</c:v>
                </c:pt>
                <c:pt idx="5">
                  <c:v>10.53191489</c:v>
                </c:pt>
                <c:pt idx="6">
                  <c:v>12.63829787</c:v>
                </c:pt>
                <c:pt idx="7">
                  <c:v>14.74468085</c:v>
                </c:pt>
                <c:pt idx="8">
                  <c:v>16.85106383</c:v>
                </c:pt>
                <c:pt idx="9">
                  <c:v>18.95744681</c:v>
                </c:pt>
                <c:pt idx="10">
                  <c:v>21.06382979</c:v>
                </c:pt>
                <c:pt idx="11">
                  <c:v>23.17021277</c:v>
                </c:pt>
                <c:pt idx="12">
                  <c:v>25.27659574</c:v>
                </c:pt>
                <c:pt idx="13">
                  <c:v>27.38297872</c:v>
                </c:pt>
                <c:pt idx="14">
                  <c:v>29.4893617</c:v>
                </c:pt>
                <c:pt idx="15">
                  <c:v>31.59574468</c:v>
                </c:pt>
                <c:pt idx="16">
                  <c:v>33.70212766</c:v>
                </c:pt>
                <c:pt idx="17">
                  <c:v>35.80851064</c:v>
                </c:pt>
                <c:pt idx="18">
                  <c:v>37.91489362</c:v>
                </c:pt>
                <c:pt idx="19">
                  <c:v>40.0212766</c:v>
                </c:pt>
                <c:pt idx="20">
                  <c:v>42.12765957</c:v>
                </c:pt>
                <c:pt idx="21">
                  <c:v>44.23404255</c:v>
                </c:pt>
                <c:pt idx="22">
                  <c:v>46.34042553</c:v>
                </c:pt>
                <c:pt idx="23">
                  <c:v>48.44680851</c:v>
                </c:pt>
                <c:pt idx="24">
                  <c:v>50.55319149</c:v>
                </c:pt>
                <c:pt idx="25">
                  <c:v>52.65957447</c:v>
                </c:pt>
                <c:pt idx="26">
                  <c:v>54.76595745</c:v>
                </c:pt>
                <c:pt idx="27">
                  <c:v>56.87234043</c:v>
                </c:pt>
                <c:pt idx="28">
                  <c:v>58.9787234</c:v>
                </c:pt>
                <c:pt idx="29">
                  <c:v>61.08510638</c:v>
                </c:pt>
                <c:pt idx="30">
                  <c:v>63.19148936</c:v>
                </c:pt>
                <c:pt idx="31">
                  <c:v>65.29787234</c:v>
                </c:pt>
                <c:pt idx="32">
                  <c:v>67.40425532</c:v>
                </c:pt>
                <c:pt idx="33">
                  <c:v>69.5106383</c:v>
                </c:pt>
                <c:pt idx="34">
                  <c:v>71.61702128</c:v>
                </c:pt>
                <c:pt idx="35">
                  <c:v>73.72340426</c:v>
                </c:pt>
                <c:pt idx="36">
                  <c:v>75.82978723</c:v>
                </c:pt>
                <c:pt idx="37">
                  <c:v>77.93617021</c:v>
                </c:pt>
                <c:pt idx="38">
                  <c:v>80.04255319</c:v>
                </c:pt>
                <c:pt idx="39">
                  <c:v>82.14893617</c:v>
                </c:pt>
                <c:pt idx="40">
                  <c:v>84.25531915</c:v>
                </c:pt>
                <c:pt idx="41">
                  <c:v>86.36170213</c:v>
                </c:pt>
                <c:pt idx="42">
                  <c:v>88.46808511</c:v>
                </c:pt>
                <c:pt idx="43">
                  <c:v>90.57446809</c:v>
                </c:pt>
                <c:pt idx="44">
                  <c:v>92.68085106</c:v>
                </c:pt>
                <c:pt idx="45">
                  <c:v>94.78723404</c:v>
                </c:pt>
                <c:pt idx="46">
                  <c:v>96.89361702</c:v>
                </c:pt>
                <c:pt idx="47">
                  <c:v>More</c:v>
                </c:pt>
              </c:strCache>
            </c:strRef>
          </c:cat>
          <c:val>
            <c:numRef>
              <c:f>Sheet9!$B$2:$B$49</c:f>
              <c:numCache>
                <c:formatCode>General</c:formatCode>
                <c:ptCount val="48"/>
                <c:pt idx="0">
                  <c:v>28</c:v>
                </c:pt>
                <c:pt idx="1">
                  <c:v>52</c:v>
                </c:pt>
                <c:pt idx="2">
                  <c:v>56</c:v>
                </c:pt>
                <c:pt idx="3">
                  <c:v>36</c:v>
                </c:pt>
                <c:pt idx="4">
                  <c:v>37</c:v>
                </c:pt>
                <c:pt idx="5">
                  <c:v>50</c:v>
                </c:pt>
                <c:pt idx="6">
                  <c:v>50</c:v>
                </c:pt>
                <c:pt idx="7">
                  <c:v>46</c:v>
                </c:pt>
                <c:pt idx="8">
                  <c:v>37</c:v>
                </c:pt>
                <c:pt idx="9">
                  <c:v>39</c:v>
                </c:pt>
                <c:pt idx="10">
                  <c:v>67</c:v>
                </c:pt>
                <c:pt idx="11">
                  <c:v>41</c:v>
                </c:pt>
                <c:pt idx="12">
                  <c:v>53</c:v>
                </c:pt>
                <c:pt idx="13">
                  <c:v>48</c:v>
                </c:pt>
                <c:pt idx="14">
                  <c:v>52</c:v>
                </c:pt>
                <c:pt idx="15">
                  <c:v>50</c:v>
                </c:pt>
                <c:pt idx="16">
                  <c:v>38</c:v>
                </c:pt>
                <c:pt idx="17">
                  <c:v>40</c:v>
                </c:pt>
                <c:pt idx="18">
                  <c:v>42</c:v>
                </c:pt>
                <c:pt idx="19">
                  <c:v>69</c:v>
                </c:pt>
                <c:pt idx="20">
                  <c:v>35</c:v>
                </c:pt>
                <c:pt idx="21">
                  <c:v>31</c:v>
                </c:pt>
                <c:pt idx="22">
                  <c:v>48</c:v>
                </c:pt>
                <c:pt idx="23">
                  <c:v>47</c:v>
                </c:pt>
                <c:pt idx="24">
                  <c:v>52</c:v>
                </c:pt>
                <c:pt idx="25">
                  <c:v>50</c:v>
                </c:pt>
                <c:pt idx="26">
                  <c:v>52</c:v>
                </c:pt>
                <c:pt idx="27">
                  <c:v>57</c:v>
                </c:pt>
                <c:pt idx="28">
                  <c:v>38</c:v>
                </c:pt>
                <c:pt idx="29">
                  <c:v>57</c:v>
                </c:pt>
                <c:pt idx="30">
                  <c:v>42</c:v>
                </c:pt>
                <c:pt idx="31">
                  <c:v>53</c:v>
                </c:pt>
                <c:pt idx="32">
                  <c:v>34</c:v>
                </c:pt>
                <c:pt idx="33">
                  <c:v>41</c:v>
                </c:pt>
                <c:pt idx="34">
                  <c:v>47</c:v>
                </c:pt>
                <c:pt idx="35">
                  <c:v>47</c:v>
                </c:pt>
                <c:pt idx="36">
                  <c:v>43</c:v>
                </c:pt>
                <c:pt idx="37">
                  <c:v>44</c:v>
                </c:pt>
                <c:pt idx="38">
                  <c:v>71</c:v>
                </c:pt>
                <c:pt idx="39">
                  <c:v>49</c:v>
                </c:pt>
                <c:pt idx="40">
                  <c:v>45</c:v>
                </c:pt>
                <c:pt idx="41">
                  <c:v>44</c:v>
                </c:pt>
                <c:pt idx="42">
                  <c:v>43</c:v>
                </c:pt>
                <c:pt idx="43">
                  <c:v>40</c:v>
                </c:pt>
                <c:pt idx="44">
                  <c:v>48</c:v>
                </c:pt>
                <c:pt idx="45">
                  <c:v>47</c:v>
                </c:pt>
                <c:pt idx="46">
                  <c:v>44</c:v>
                </c:pt>
                <c:pt idx="47">
                  <c:v>59</c:v>
                </c:pt>
              </c:numCache>
            </c:numRef>
          </c:val>
          <c:extLst>
            <c:ext xmlns:c16="http://schemas.microsoft.com/office/drawing/2014/chart" uri="{C3380CC4-5D6E-409C-BE32-E72D297353CC}">
              <c16:uniqueId val="{00000001-FB1F-4424-B759-E5A47D392DD6}"/>
            </c:ext>
          </c:extLst>
        </c:ser>
        <c:dLbls>
          <c:showLegendKey val="0"/>
          <c:showVal val="0"/>
          <c:showCatName val="0"/>
          <c:showSerName val="0"/>
          <c:showPercent val="0"/>
          <c:showBubbleSize val="0"/>
        </c:dLbls>
        <c:gapWidth val="150"/>
        <c:axId val="1670855311"/>
        <c:axId val="1916055279"/>
      </c:barChart>
      <c:catAx>
        <c:axId val="1670855311"/>
        <c:scaling>
          <c:orientation val="minMax"/>
        </c:scaling>
        <c:delete val="0"/>
        <c:axPos val="b"/>
        <c:title>
          <c:tx>
            <c:rich>
              <a:bodyPr/>
              <a:lstStyle/>
              <a:p>
                <a:pPr>
                  <a:defRPr/>
                </a:pPr>
                <a:r>
                  <a:rPr lang="en-US"/>
                  <a:t>Bin</a:t>
                </a:r>
              </a:p>
            </c:rich>
          </c:tx>
          <c:overlay val="0"/>
        </c:title>
        <c:numFmt formatCode="General" sourceLinked="1"/>
        <c:majorTickMark val="out"/>
        <c:minorTickMark val="none"/>
        <c:tickLblPos val="nextTo"/>
        <c:crossAx val="1916055279"/>
        <c:crosses val="autoZero"/>
        <c:auto val="1"/>
        <c:lblAlgn val="ctr"/>
        <c:lblOffset val="100"/>
        <c:noMultiLvlLbl val="0"/>
      </c:catAx>
      <c:valAx>
        <c:axId val="1916055279"/>
        <c:scaling>
          <c:orientation val="minMax"/>
        </c:scaling>
        <c:delete val="0"/>
        <c:axPos val="l"/>
        <c:title>
          <c:tx>
            <c:rich>
              <a:bodyPr/>
              <a:lstStyle/>
              <a:p>
                <a:pPr>
                  <a:defRPr/>
                </a:pPr>
                <a:r>
                  <a:rPr lang="en-US"/>
                  <a:t>Frequency</a:t>
                </a:r>
              </a:p>
            </c:rich>
          </c:tx>
          <c:overlay val="0"/>
        </c:title>
        <c:numFmt formatCode="General" sourceLinked="1"/>
        <c:majorTickMark val="out"/>
        <c:minorTickMark val="none"/>
        <c:tickLblPos val="nextTo"/>
        <c:crossAx val="1670855311"/>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[marketing_campaign(AutoRecovered).xlsx]Sheet10!PivotTable1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Group vs Total Revenue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Sheet10!$B$3</c:f>
              <c:strCache>
                <c:ptCount val="1"/>
                <c:pt idx="0">
                  <c:v>Sum of total_Revenue</c:v>
                </c:pt>
              </c:strCache>
            </c:strRef>
          </c:tx>
          <c:spPr>
            <a:solidFill>
              <a:schemeClr val="accent1"/>
            </a:solidFill>
            <a:ln>
              <a:noFill/>
            </a:ln>
            <a:effectLst/>
          </c:spPr>
          <c:invertIfNegative val="0"/>
          <c:cat>
            <c:strRef>
              <c:f>Sheet10!$A$4:$A$8</c:f>
              <c:strCache>
                <c:ptCount val="4"/>
                <c:pt idx="0">
                  <c:v>30-45 Youth</c:v>
                </c:pt>
                <c:pt idx="1">
                  <c:v>46-61 Old</c:v>
                </c:pt>
                <c:pt idx="2">
                  <c:v>62-77 Snr Citizen</c:v>
                </c:pt>
                <c:pt idx="3">
                  <c:v>78-133 Elder</c:v>
                </c:pt>
              </c:strCache>
            </c:strRef>
          </c:cat>
          <c:val>
            <c:numRef>
              <c:f>Sheet10!$B$4:$B$8</c:f>
              <c:numCache>
                <c:formatCode>_-[$$-409]* #,##0.00_ ;_-[$$-409]* \-#,##0.00\ ;_-[$$-409]* "-"??_ ;_-@_ </c:formatCode>
                <c:ptCount val="4"/>
                <c:pt idx="0">
                  <c:v>1441</c:v>
                </c:pt>
                <c:pt idx="1">
                  <c:v>2277</c:v>
                </c:pt>
                <c:pt idx="2">
                  <c:v>1419</c:v>
                </c:pt>
                <c:pt idx="3">
                  <c:v>143</c:v>
                </c:pt>
              </c:numCache>
            </c:numRef>
          </c:val>
          <c:extLst>
            <c:ext xmlns:c16="http://schemas.microsoft.com/office/drawing/2014/chart" uri="{C3380CC4-5D6E-409C-BE32-E72D297353CC}">
              <c16:uniqueId val="{00000000-B487-49C2-AE40-1D32FB2F7A19}"/>
            </c:ext>
          </c:extLst>
        </c:ser>
        <c:ser>
          <c:idx val="1"/>
          <c:order val="1"/>
          <c:tx>
            <c:strRef>
              <c:f>Sheet10!$C$3</c:f>
              <c:strCache>
                <c:ptCount val="1"/>
                <c:pt idx="0">
                  <c:v>Average of Age</c:v>
                </c:pt>
              </c:strCache>
            </c:strRef>
          </c:tx>
          <c:spPr>
            <a:solidFill>
              <a:schemeClr val="accent2"/>
            </a:solidFill>
            <a:ln>
              <a:noFill/>
            </a:ln>
            <a:effectLst/>
          </c:spPr>
          <c:invertIfNegative val="0"/>
          <c:cat>
            <c:strRef>
              <c:f>Sheet10!$A$4:$A$8</c:f>
              <c:strCache>
                <c:ptCount val="4"/>
                <c:pt idx="0">
                  <c:v>30-45 Youth</c:v>
                </c:pt>
                <c:pt idx="1">
                  <c:v>46-61 Old</c:v>
                </c:pt>
                <c:pt idx="2">
                  <c:v>62-77 Snr Citizen</c:v>
                </c:pt>
                <c:pt idx="3">
                  <c:v>78-133 Elder</c:v>
                </c:pt>
              </c:strCache>
            </c:strRef>
          </c:cat>
          <c:val>
            <c:numRef>
              <c:f>Sheet10!$C$4:$C$8</c:f>
              <c:numCache>
                <c:formatCode>0</c:formatCode>
                <c:ptCount val="4"/>
                <c:pt idx="0">
                  <c:v>39.229007633587784</c:v>
                </c:pt>
                <c:pt idx="1">
                  <c:v>53.483091787439612</c:v>
                </c:pt>
                <c:pt idx="2">
                  <c:v>68.643410852713174</c:v>
                </c:pt>
                <c:pt idx="3">
                  <c:v>84.615384615384613</c:v>
                </c:pt>
              </c:numCache>
            </c:numRef>
          </c:val>
          <c:extLst>
            <c:ext xmlns:c16="http://schemas.microsoft.com/office/drawing/2014/chart" uri="{C3380CC4-5D6E-409C-BE32-E72D297353CC}">
              <c16:uniqueId val="{00000003-B487-49C2-AE40-1D32FB2F7A19}"/>
            </c:ext>
          </c:extLst>
        </c:ser>
        <c:dLbls>
          <c:showLegendKey val="0"/>
          <c:showVal val="0"/>
          <c:showCatName val="0"/>
          <c:showSerName val="0"/>
          <c:showPercent val="0"/>
          <c:showBubbleSize val="0"/>
        </c:dLbls>
        <c:gapWidth val="219"/>
        <c:overlap val="-27"/>
        <c:axId val="839423"/>
        <c:axId val="143985839"/>
      </c:barChart>
      <c:catAx>
        <c:axId val="839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3985839"/>
        <c:crosses val="autoZero"/>
        <c:auto val="1"/>
        <c:lblAlgn val="ctr"/>
        <c:lblOffset val="100"/>
        <c:noMultiLvlLbl val="0"/>
      </c:catAx>
      <c:valAx>
        <c:axId val="143985839"/>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39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[marketing_campaign(AutoRecovered).xlsx]Sheet10!PivotTable2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a:t>
            </a:r>
            <a:r>
              <a:rPr lang="en-US" baseline="0"/>
              <a:t> Amounts purchased by </a:t>
            </a:r>
            <a:r>
              <a:rPr lang="en-US"/>
              <a:t>Educational</a:t>
            </a:r>
            <a:r>
              <a:rPr lang="en-US" baseline="0"/>
              <a:t> levels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Sheet10!$B$20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8FDC-4F11-B5C2-813338021A4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6D08-415A-8EA2-3063E4161BF5}"/>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6D08-415A-8EA2-3063E4161BF5}"/>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6D08-415A-8EA2-3063E4161BF5}"/>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6D08-415A-8EA2-3063E4161BF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Sheet10!$A$21:$A$26</c:f>
              <c:strCache>
                <c:ptCount val="5"/>
                <c:pt idx="0">
                  <c:v>2n Cycle</c:v>
                </c:pt>
                <c:pt idx="1">
                  <c:v>Basic</c:v>
                </c:pt>
                <c:pt idx="2">
                  <c:v>Graduation</c:v>
                </c:pt>
                <c:pt idx="3">
                  <c:v>Master</c:v>
                </c:pt>
                <c:pt idx="4">
                  <c:v>PhD</c:v>
                </c:pt>
              </c:strCache>
            </c:strRef>
          </c:cat>
          <c:val>
            <c:numRef>
              <c:f>Sheet10!$B$21:$B$26</c:f>
              <c:numCache>
                <c:formatCode>General</c:formatCode>
                <c:ptCount val="5"/>
                <c:pt idx="0">
                  <c:v>19947</c:v>
                </c:pt>
                <c:pt idx="1">
                  <c:v>1039</c:v>
                </c:pt>
                <c:pt idx="2">
                  <c:v>153770</c:v>
                </c:pt>
                <c:pt idx="3">
                  <c:v>55953</c:v>
                </c:pt>
                <c:pt idx="4">
                  <c:v>60403</c:v>
                </c:pt>
              </c:numCache>
            </c:numRef>
          </c:val>
          <c:extLst>
            <c:ext xmlns:c16="http://schemas.microsoft.com/office/drawing/2014/chart" uri="{C3380CC4-5D6E-409C-BE32-E72D297353CC}">
              <c16:uniqueId val="{00000000-08EB-41FE-A53C-0226794C88BD}"/>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CampaignAccepted vs</a:t>
            </a:r>
            <a:r>
              <a:rPr lang="en-US" baseline="0"/>
              <a:t> Campaign Accepted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Sheet12!$B$1</c:f>
              <c:strCache>
                <c:ptCount val="1"/>
                <c:pt idx="0">
                  <c:v>CampaignAccepted</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Sheet12!$A$2:$A$2241</c:f>
              <c:numCache>
                <c:formatCode>General</c:formatCode>
                <c:ptCount val="2240"/>
                <c:pt idx="0">
                  <c:v>58138</c:v>
                </c:pt>
                <c:pt idx="1">
                  <c:v>46344</c:v>
                </c:pt>
                <c:pt idx="2">
                  <c:v>71613</c:v>
                </c:pt>
                <c:pt idx="3">
                  <c:v>26646</c:v>
                </c:pt>
                <c:pt idx="4">
                  <c:v>58293</c:v>
                </c:pt>
                <c:pt idx="5">
                  <c:v>62513</c:v>
                </c:pt>
                <c:pt idx="6">
                  <c:v>55635</c:v>
                </c:pt>
                <c:pt idx="7">
                  <c:v>33454</c:v>
                </c:pt>
                <c:pt idx="8">
                  <c:v>30351</c:v>
                </c:pt>
                <c:pt idx="9">
                  <c:v>5648</c:v>
                </c:pt>
                <c:pt idx="10">
                  <c:v>51386</c:v>
                </c:pt>
                <c:pt idx="11">
                  <c:v>7500</c:v>
                </c:pt>
                <c:pt idx="12">
                  <c:v>63033</c:v>
                </c:pt>
                <c:pt idx="13">
                  <c:v>59354</c:v>
                </c:pt>
                <c:pt idx="14">
                  <c:v>17323</c:v>
                </c:pt>
                <c:pt idx="15">
                  <c:v>82800</c:v>
                </c:pt>
                <c:pt idx="16">
                  <c:v>41850</c:v>
                </c:pt>
                <c:pt idx="17">
                  <c:v>37760</c:v>
                </c:pt>
                <c:pt idx="18">
                  <c:v>76995</c:v>
                </c:pt>
                <c:pt idx="19">
                  <c:v>33812</c:v>
                </c:pt>
                <c:pt idx="20">
                  <c:v>37040</c:v>
                </c:pt>
                <c:pt idx="21">
                  <c:v>2447</c:v>
                </c:pt>
                <c:pt idx="22">
                  <c:v>58607</c:v>
                </c:pt>
                <c:pt idx="23">
                  <c:v>65324</c:v>
                </c:pt>
                <c:pt idx="24">
                  <c:v>40689</c:v>
                </c:pt>
                <c:pt idx="25">
                  <c:v>18589</c:v>
                </c:pt>
                <c:pt idx="26">
                  <c:v>53359</c:v>
                </c:pt>
                <c:pt idx="27">
                  <c:v>51386</c:v>
                </c:pt>
                <c:pt idx="28">
                  <c:v>38360</c:v>
                </c:pt>
                <c:pt idx="29">
                  <c:v>84618</c:v>
                </c:pt>
                <c:pt idx="30">
                  <c:v>10979</c:v>
                </c:pt>
                <c:pt idx="31">
                  <c:v>38620</c:v>
                </c:pt>
                <c:pt idx="32">
                  <c:v>40548</c:v>
                </c:pt>
                <c:pt idx="33">
                  <c:v>46610</c:v>
                </c:pt>
                <c:pt idx="34">
                  <c:v>68657</c:v>
                </c:pt>
                <c:pt idx="35">
                  <c:v>49389</c:v>
                </c:pt>
                <c:pt idx="36">
                  <c:v>67353</c:v>
                </c:pt>
                <c:pt idx="37">
                  <c:v>23718</c:v>
                </c:pt>
                <c:pt idx="38">
                  <c:v>42429</c:v>
                </c:pt>
                <c:pt idx="39">
                  <c:v>48948</c:v>
                </c:pt>
                <c:pt idx="40">
                  <c:v>80011</c:v>
                </c:pt>
                <c:pt idx="41">
                  <c:v>20559</c:v>
                </c:pt>
                <c:pt idx="42">
                  <c:v>21994</c:v>
                </c:pt>
                <c:pt idx="43">
                  <c:v>51386</c:v>
                </c:pt>
                <c:pt idx="44">
                  <c:v>7500</c:v>
                </c:pt>
                <c:pt idx="45">
                  <c:v>79941</c:v>
                </c:pt>
                <c:pt idx="46">
                  <c:v>7500</c:v>
                </c:pt>
                <c:pt idx="47">
                  <c:v>41728</c:v>
                </c:pt>
                <c:pt idx="48">
                  <c:v>51386</c:v>
                </c:pt>
                <c:pt idx="49">
                  <c:v>72550</c:v>
                </c:pt>
                <c:pt idx="50">
                  <c:v>65486</c:v>
                </c:pt>
                <c:pt idx="51">
                  <c:v>79143</c:v>
                </c:pt>
                <c:pt idx="52">
                  <c:v>35790</c:v>
                </c:pt>
                <c:pt idx="53">
                  <c:v>82582</c:v>
                </c:pt>
                <c:pt idx="54">
                  <c:v>66373</c:v>
                </c:pt>
                <c:pt idx="55">
                  <c:v>82384</c:v>
                </c:pt>
                <c:pt idx="56">
                  <c:v>70287</c:v>
                </c:pt>
                <c:pt idx="57">
                  <c:v>27938</c:v>
                </c:pt>
                <c:pt idx="58">
                  <c:v>51386</c:v>
                </c:pt>
                <c:pt idx="59">
                  <c:v>55954</c:v>
                </c:pt>
                <c:pt idx="60">
                  <c:v>75777</c:v>
                </c:pt>
                <c:pt idx="61">
                  <c:v>66653</c:v>
                </c:pt>
                <c:pt idx="62">
                  <c:v>61823</c:v>
                </c:pt>
                <c:pt idx="63">
                  <c:v>67680</c:v>
                </c:pt>
                <c:pt idx="64">
                  <c:v>70666</c:v>
                </c:pt>
                <c:pt idx="65">
                  <c:v>25721</c:v>
                </c:pt>
                <c:pt idx="66">
                  <c:v>32474</c:v>
                </c:pt>
                <c:pt idx="67">
                  <c:v>88194</c:v>
                </c:pt>
                <c:pt idx="68">
                  <c:v>69096</c:v>
                </c:pt>
                <c:pt idx="69">
                  <c:v>74854</c:v>
                </c:pt>
                <c:pt idx="70">
                  <c:v>66991</c:v>
                </c:pt>
                <c:pt idx="71">
                  <c:v>51386</c:v>
                </c:pt>
                <c:pt idx="72">
                  <c:v>65031</c:v>
                </c:pt>
                <c:pt idx="73">
                  <c:v>60631</c:v>
                </c:pt>
                <c:pt idx="74">
                  <c:v>28332</c:v>
                </c:pt>
                <c:pt idx="75">
                  <c:v>40246</c:v>
                </c:pt>
                <c:pt idx="76">
                  <c:v>75251</c:v>
                </c:pt>
                <c:pt idx="77">
                  <c:v>75825</c:v>
                </c:pt>
                <c:pt idx="78">
                  <c:v>26326</c:v>
                </c:pt>
                <c:pt idx="79">
                  <c:v>56046</c:v>
                </c:pt>
                <c:pt idx="80">
                  <c:v>29760</c:v>
                </c:pt>
                <c:pt idx="81">
                  <c:v>26304</c:v>
                </c:pt>
                <c:pt idx="82">
                  <c:v>23559</c:v>
                </c:pt>
                <c:pt idx="83">
                  <c:v>38620</c:v>
                </c:pt>
                <c:pt idx="84">
                  <c:v>81361</c:v>
                </c:pt>
                <c:pt idx="85">
                  <c:v>29440</c:v>
                </c:pt>
                <c:pt idx="86">
                  <c:v>36138</c:v>
                </c:pt>
                <c:pt idx="87">
                  <c:v>50388</c:v>
                </c:pt>
                <c:pt idx="88">
                  <c:v>79593</c:v>
                </c:pt>
                <c:pt idx="89">
                  <c:v>54178</c:v>
                </c:pt>
                <c:pt idx="90">
                  <c:v>51386</c:v>
                </c:pt>
                <c:pt idx="91">
                  <c:v>51386</c:v>
                </c:pt>
                <c:pt idx="92">
                  <c:v>51386</c:v>
                </c:pt>
                <c:pt idx="93">
                  <c:v>42394</c:v>
                </c:pt>
                <c:pt idx="94">
                  <c:v>23626</c:v>
                </c:pt>
                <c:pt idx="95">
                  <c:v>30096</c:v>
                </c:pt>
                <c:pt idx="96">
                  <c:v>47916</c:v>
                </c:pt>
                <c:pt idx="97">
                  <c:v>51813</c:v>
                </c:pt>
                <c:pt idx="98">
                  <c:v>78497</c:v>
                </c:pt>
                <c:pt idx="99">
                  <c:v>50150</c:v>
                </c:pt>
                <c:pt idx="100">
                  <c:v>47823</c:v>
                </c:pt>
                <c:pt idx="101">
                  <c:v>34554</c:v>
                </c:pt>
                <c:pt idx="102">
                  <c:v>85693</c:v>
                </c:pt>
                <c:pt idx="103">
                  <c:v>65846</c:v>
                </c:pt>
                <c:pt idx="104">
                  <c:v>87195</c:v>
                </c:pt>
                <c:pt idx="105">
                  <c:v>24594</c:v>
                </c:pt>
                <c:pt idx="106">
                  <c:v>49096</c:v>
                </c:pt>
                <c:pt idx="107">
                  <c:v>52413</c:v>
                </c:pt>
                <c:pt idx="108">
                  <c:v>38557</c:v>
                </c:pt>
                <c:pt idx="109">
                  <c:v>89058</c:v>
                </c:pt>
                <c:pt idx="110">
                  <c:v>77298</c:v>
                </c:pt>
                <c:pt idx="111">
                  <c:v>68126</c:v>
                </c:pt>
                <c:pt idx="112">
                  <c:v>57288</c:v>
                </c:pt>
                <c:pt idx="113">
                  <c:v>86037</c:v>
                </c:pt>
                <c:pt idx="114">
                  <c:v>43974</c:v>
                </c:pt>
                <c:pt idx="115">
                  <c:v>50785</c:v>
                </c:pt>
                <c:pt idx="116">
                  <c:v>90765</c:v>
                </c:pt>
                <c:pt idx="117">
                  <c:v>36550</c:v>
                </c:pt>
                <c:pt idx="118">
                  <c:v>30753</c:v>
                </c:pt>
                <c:pt idx="119">
                  <c:v>21918</c:v>
                </c:pt>
                <c:pt idx="120">
                  <c:v>56129</c:v>
                </c:pt>
                <c:pt idx="121">
                  <c:v>32557</c:v>
                </c:pt>
                <c:pt idx="122">
                  <c:v>19510</c:v>
                </c:pt>
                <c:pt idx="123">
                  <c:v>30992</c:v>
                </c:pt>
                <c:pt idx="124">
                  <c:v>101970</c:v>
                </c:pt>
                <c:pt idx="125">
                  <c:v>71488</c:v>
                </c:pt>
                <c:pt idx="126">
                  <c:v>79607</c:v>
                </c:pt>
                <c:pt idx="127">
                  <c:v>54348</c:v>
                </c:pt>
                <c:pt idx="128">
                  <c:v>51386</c:v>
                </c:pt>
                <c:pt idx="129">
                  <c:v>77376</c:v>
                </c:pt>
                <c:pt idx="130">
                  <c:v>62998</c:v>
                </c:pt>
                <c:pt idx="131">
                  <c:v>61331</c:v>
                </c:pt>
                <c:pt idx="132">
                  <c:v>73448</c:v>
                </c:pt>
                <c:pt idx="133">
                  <c:v>51386</c:v>
                </c:pt>
                <c:pt idx="134">
                  <c:v>41551</c:v>
                </c:pt>
                <c:pt idx="135">
                  <c:v>62981</c:v>
                </c:pt>
                <c:pt idx="136">
                  <c:v>9548</c:v>
                </c:pt>
                <c:pt idx="137">
                  <c:v>33762</c:v>
                </c:pt>
                <c:pt idx="138">
                  <c:v>35860</c:v>
                </c:pt>
                <c:pt idx="139">
                  <c:v>36921</c:v>
                </c:pt>
                <c:pt idx="140">
                  <c:v>92859</c:v>
                </c:pt>
                <c:pt idx="141">
                  <c:v>65104</c:v>
                </c:pt>
                <c:pt idx="142">
                  <c:v>86111</c:v>
                </c:pt>
                <c:pt idx="143">
                  <c:v>68352</c:v>
                </c:pt>
                <c:pt idx="144">
                  <c:v>41883</c:v>
                </c:pt>
                <c:pt idx="145">
                  <c:v>59809</c:v>
                </c:pt>
                <c:pt idx="146">
                  <c:v>23957</c:v>
                </c:pt>
                <c:pt idx="147">
                  <c:v>38547</c:v>
                </c:pt>
                <c:pt idx="148">
                  <c:v>35688</c:v>
                </c:pt>
                <c:pt idx="149">
                  <c:v>49605</c:v>
                </c:pt>
                <c:pt idx="150">
                  <c:v>59354</c:v>
                </c:pt>
                <c:pt idx="151">
                  <c:v>65747</c:v>
                </c:pt>
                <c:pt idx="152">
                  <c:v>46344</c:v>
                </c:pt>
                <c:pt idx="153">
                  <c:v>34176</c:v>
                </c:pt>
                <c:pt idx="154">
                  <c:v>61010</c:v>
                </c:pt>
                <c:pt idx="155">
                  <c:v>69372</c:v>
                </c:pt>
                <c:pt idx="156">
                  <c:v>49967</c:v>
                </c:pt>
                <c:pt idx="157">
                  <c:v>60199</c:v>
                </c:pt>
                <c:pt idx="158">
                  <c:v>55375</c:v>
                </c:pt>
                <c:pt idx="159">
                  <c:v>80317</c:v>
                </c:pt>
                <c:pt idx="160">
                  <c:v>30523</c:v>
                </c:pt>
                <c:pt idx="161">
                  <c:v>70356</c:v>
                </c:pt>
                <c:pt idx="162">
                  <c:v>23228</c:v>
                </c:pt>
                <c:pt idx="163">
                  <c:v>74165</c:v>
                </c:pt>
                <c:pt idx="164">
                  <c:v>157243</c:v>
                </c:pt>
                <c:pt idx="165">
                  <c:v>43482</c:v>
                </c:pt>
                <c:pt idx="166">
                  <c:v>62551</c:v>
                </c:pt>
                <c:pt idx="167">
                  <c:v>52332</c:v>
                </c:pt>
                <c:pt idx="168">
                  <c:v>66951</c:v>
                </c:pt>
                <c:pt idx="169">
                  <c:v>26091</c:v>
                </c:pt>
                <c:pt idx="170">
                  <c:v>33456</c:v>
                </c:pt>
                <c:pt idx="171">
                  <c:v>28718</c:v>
                </c:pt>
                <c:pt idx="172">
                  <c:v>50447</c:v>
                </c:pt>
                <c:pt idx="173">
                  <c:v>53537</c:v>
                </c:pt>
                <c:pt idx="174">
                  <c:v>52074</c:v>
                </c:pt>
                <c:pt idx="175">
                  <c:v>80427</c:v>
                </c:pt>
                <c:pt idx="176">
                  <c:v>83837</c:v>
                </c:pt>
                <c:pt idx="177">
                  <c:v>38853</c:v>
                </c:pt>
                <c:pt idx="178">
                  <c:v>38285</c:v>
                </c:pt>
                <c:pt idx="179">
                  <c:v>78497</c:v>
                </c:pt>
                <c:pt idx="180">
                  <c:v>51650</c:v>
                </c:pt>
                <c:pt idx="181">
                  <c:v>16248</c:v>
                </c:pt>
                <c:pt idx="182">
                  <c:v>66835</c:v>
                </c:pt>
                <c:pt idx="183">
                  <c:v>30477</c:v>
                </c:pt>
                <c:pt idx="184">
                  <c:v>28249</c:v>
                </c:pt>
                <c:pt idx="185">
                  <c:v>25271</c:v>
                </c:pt>
                <c:pt idx="186">
                  <c:v>32303</c:v>
                </c:pt>
                <c:pt idx="187">
                  <c:v>61286</c:v>
                </c:pt>
                <c:pt idx="188">
                  <c:v>74068</c:v>
                </c:pt>
                <c:pt idx="189">
                  <c:v>45759</c:v>
                </c:pt>
                <c:pt idx="190">
                  <c:v>24882</c:v>
                </c:pt>
                <c:pt idx="191">
                  <c:v>66973</c:v>
                </c:pt>
                <c:pt idx="192">
                  <c:v>36640</c:v>
                </c:pt>
                <c:pt idx="193">
                  <c:v>38872</c:v>
                </c:pt>
                <c:pt idx="194">
                  <c:v>51148</c:v>
                </c:pt>
                <c:pt idx="195">
                  <c:v>31353</c:v>
                </c:pt>
                <c:pt idx="196">
                  <c:v>69661</c:v>
                </c:pt>
                <c:pt idx="197">
                  <c:v>80067</c:v>
                </c:pt>
                <c:pt idx="198">
                  <c:v>86718</c:v>
                </c:pt>
                <c:pt idx="199">
                  <c:v>46854</c:v>
                </c:pt>
                <c:pt idx="200">
                  <c:v>69142</c:v>
                </c:pt>
                <c:pt idx="201">
                  <c:v>75922</c:v>
                </c:pt>
                <c:pt idx="202">
                  <c:v>63693</c:v>
                </c:pt>
                <c:pt idx="203">
                  <c:v>102160</c:v>
                </c:pt>
                <c:pt idx="204">
                  <c:v>40637</c:v>
                </c:pt>
                <c:pt idx="205">
                  <c:v>18890</c:v>
                </c:pt>
                <c:pt idx="206">
                  <c:v>29604</c:v>
                </c:pt>
                <c:pt idx="207">
                  <c:v>48721</c:v>
                </c:pt>
                <c:pt idx="208">
                  <c:v>44794</c:v>
                </c:pt>
                <c:pt idx="209">
                  <c:v>64497</c:v>
                </c:pt>
                <c:pt idx="210">
                  <c:v>46097</c:v>
                </c:pt>
                <c:pt idx="211">
                  <c:v>77972</c:v>
                </c:pt>
                <c:pt idx="212">
                  <c:v>44377</c:v>
                </c:pt>
                <c:pt idx="213">
                  <c:v>46014</c:v>
                </c:pt>
                <c:pt idx="214">
                  <c:v>70951</c:v>
                </c:pt>
                <c:pt idx="215">
                  <c:v>41443</c:v>
                </c:pt>
                <c:pt idx="216">
                  <c:v>52195</c:v>
                </c:pt>
                <c:pt idx="217">
                  <c:v>83790</c:v>
                </c:pt>
                <c:pt idx="218">
                  <c:v>44551</c:v>
                </c:pt>
                <c:pt idx="219">
                  <c:v>69508</c:v>
                </c:pt>
                <c:pt idx="220">
                  <c:v>45204</c:v>
                </c:pt>
                <c:pt idx="221">
                  <c:v>72460</c:v>
                </c:pt>
                <c:pt idx="222">
                  <c:v>77622</c:v>
                </c:pt>
                <c:pt idx="223">
                  <c:v>30732</c:v>
                </c:pt>
                <c:pt idx="224">
                  <c:v>63887</c:v>
                </c:pt>
                <c:pt idx="225">
                  <c:v>42011</c:v>
                </c:pt>
                <c:pt idx="226">
                  <c:v>51369</c:v>
                </c:pt>
                <c:pt idx="227">
                  <c:v>51537</c:v>
                </c:pt>
                <c:pt idx="228">
                  <c:v>79930</c:v>
                </c:pt>
                <c:pt idx="229">
                  <c:v>34320</c:v>
                </c:pt>
                <c:pt idx="230">
                  <c:v>37070</c:v>
                </c:pt>
                <c:pt idx="231">
                  <c:v>81975</c:v>
                </c:pt>
                <c:pt idx="232">
                  <c:v>38590</c:v>
                </c:pt>
                <c:pt idx="233">
                  <c:v>15033</c:v>
                </c:pt>
                <c:pt idx="234">
                  <c:v>62745</c:v>
                </c:pt>
                <c:pt idx="235">
                  <c:v>22212</c:v>
                </c:pt>
                <c:pt idx="236">
                  <c:v>23661</c:v>
                </c:pt>
                <c:pt idx="237">
                  <c:v>79761</c:v>
                </c:pt>
                <c:pt idx="238">
                  <c:v>7500</c:v>
                </c:pt>
                <c:pt idx="239">
                  <c:v>60182</c:v>
                </c:pt>
                <c:pt idx="240">
                  <c:v>73455</c:v>
                </c:pt>
                <c:pt idx="241">
                  <c:v>64961</c:v>
                </c:pt>
                <c:pt idx="242">
                  <c:v>22804</c:v>
                </c:pt>
                <c:pt idx="243">
                  <c:v>73687</c:v>
                </c:pt>
                <c:pt idx="244">
                  <c:v>61074</c:v>
                </c:pt>
                <c:pt idx="245">
                  <c:v>31686</c:v>
                </c:pt>
                <c:pt idx="246">
                  <c:v>80134</c:v>
                </c:pt>
                <c:pt idx="247">
                  <c:v>75027</c:v>
                </c:pt>
                <c:pt idx="248">
                  <c:v>67546</c:v>
                </c:pt>
                <c:pt idx="249">
                  <c:v>65176</c:v>
                </c:pt>
                <c:pt idx="250">
                  <c:v>31160</c:v>
                </c:pt>
                <c:pt idx="251">
                  <c:v>29938</c:v>
                </c:pt>
                <c:pt idx="252">
                  <c:v>102692</c:v>
                </c:pt>
                <c:pt idx="253">
                  <c:v>26490</c:v>
                </c:pt>
                <c:pt idx="254">
                  <c:v>75702</c:v>
                </c:pt>
                <c:pt idx="255">
                  <c:v>30899</c:v>
                </c:pt>
                <c:pt idx="256">
                  <c:v>63342</c:v>
                </c:pt>
                <c:pt idx="257">
                  <c:v>45989</c:v>
                </c:pt>
                <c:pt idx="258">
                  <c:v>18701</c:v>
                </c:pt>
                <c:pt idx="259">
                  <c:v>40737</c:v>
                </c:pt>
                <c:pt idx="260">
                  <c:v>15287</c:v>
                </c:pt>
                <c:pt idx="261">
                  <c:v>69674</c:v>
                </c:pt>
                <c:pt idx="262">
                  <c:v>44159</c:v>
                </c:pt>
                <c:pt idx="263">
                  <c:v>37717</c:v>
                </c:pt>
                <c:pt idx="264">
                  <c:v>43776</c:v>
                </c:pt>
                <c:pt idx="265">
                  <c:v>38179</c:v>
                </c:pt>
                <c:pt idx="266">
                  <c:v>80124</c:v>
                </c:pt>
                <c:pt idx="267">
                  <c:v>38097</c:v>
                </c:pt>
                <c:pt idx="268">
                  <c:v>72940</c:v>
                </c:pt>
                <c:pt idx="269">
                  <c:v>22070</c:v>
                </c:pt>
                <c:pt idx="270">
                  <c:v>69267</c:v>
                </c:pt>
                <c:pt idx="271">
                  <c:v>31788</c:v>
                </c:pt>
                <c:pt idx="272">
                  <c:v>61905</c:v>
                </c:pt>
                <c:pt idx="273">
                  <c:v>29315</c:v>
                </c:pt>
                <c:pt idx="274">
                  <c:v>33378</c:v>
                </c:pt>
                <c:pt idx="275">
                  <c:v>66313</c:v>
                </c:pt>
                <c:pt idx="276">
                  <c:v>60714</c:v>
                </c:pt>
                <c:pt idx="277">
                  <c:v>77882</c:v>
                </c:pt>
                <c:pt idx="278">
                  <c:v>69867</c:v>
                </c:pt>
                <c:pt idx="279">
                  <c:v>63841</c:v>
                </c:pt>
                <c:pt idx="280">
                  <c:v>24480</c:v>
                </c:pt>
                <c:pt idx="281">
                  <c:v>51369</c:v>
                </c:pt>
                <c:pt idx="282">
                  <c:v>37760</c:v>
                </c:pt>
                <c:pt idx="283">
                  <c:v>65640</c:v>
                </c:pt>
                <c:pt idx="284">
                  <c:v>44319</c:v>
                </c:pt>
                <c:pt idx="285">
                  <c:v>30631</c:v>
                </c:pt>
                <c:pt idx="286">
                  <c:v>75278</c:v>
                </c:pt>
                <c:pt idx="287">
                  <c:v>50898</c:v>
                </c:pt>
                <c:pt idx="288">
                  <c:v>79946</c:v>
                </c:pt>
                <c:pt idx="289">
                  <c:v>35416</c:v>
                </c:pt>
                <c:pt idx="290">
                  <c:v>32414</c:v>
                </c:pt>
                <c:pt idx="291">
                  <c:v>38361</c:v>
                </c:pt>
                <c:pt idx="292">
                  <c:v>82497</c:v>
                </c:pt>
                <c:pt idx="293">
                  <c:v>16626</c:v>
                </c:pt>
                <c:pt idx="294">
                  <c:v>29672</c:v>
                </c:pt>
                <c:pt idx="295">
                  <c:v>55951</c:v>
                </c:pt>
                <c:pt idx="296">
                  <c:v>35388</c:v>
                </c:pt>
                <c:pt idx="297">
                  <c:v>42386</c:v>
                </c:pt>
                <c:pt idx="298">
                  <c:v>68627</c:v>
                </c:pt>
                <c:pt idx="299">
                  <c:v>57912</c:v>
                </c:pt>
                <c:pt idx="300">
                  <c:v>35246</c:v>
                </c:pt>
                <c:pt idx="301">
                  <c:v>58821</c:v>
                </c:pt>
                <c:pt idx="302">
                  <c:v>46377</c:v>
                </c:pt>
                <c:pt idx="303">
                  <c:v>39747</c:v>
                </c:pt>
                <c:pt idx="304">
                  <c:v>23976</c:v>
                </c:pt>
                <c:pt idx="305">
                  <c:v>80950</c:v>
                </c:pt>
                <c:pt idx="306">
                  <c:v>27038</c:v>
                </c:pt>
                <c:pt idx="307">
                  <c:v>77457</c:v>
                </c:pt>
                <c:pt idx="308">
                  <c:v>64100</c:v>
                </c:pt>
                <c:pt idx="309">
                  <c:v>42670</c:v>
                </c:pt>
                <c:pt idx="310">
                  <c:v>12571</c:v>
                </c:pt>
                <c:pt idx="311">
                  <c:v>22574</c:v>
                </c:pt>
                <c:pt idx="312">
                  <c:v>51386</c:v>
                </c:pt>
                <c:pt idx="313">
                  <c:v>70893</c:v>
                </c:pt>
                <c:pt idx="314">
                  <c:v>54198</c:v>
                </c:pt>
                <c:pt idx="315">
                  <c:v>28839</c:v>
                </c:pt>
                <c:pt idx="316">
                  <c:v>40321</c:v>
                </c:pt>
                <c:pt idx="317">
                  <c:v>66503</c:v>
                </c:pt>
                <c:pt idx="318">
                  <c:v>30833</c:v>
                </c:pt>
                <c:pt idx="319">
                  <c:v>51386</c:v>
                </c:pt>
                <c:pt idx="320">
                  <c:v>64795</c:v>
                </c:pt>
                <c:pt idx="321">
                  <c:v>34421</c:v>
                </c:pt>
                <c:pt idx="322">
                  <c:v>47025</c:v>
                </c:pt>
                <c:pt idx="323">
                  <c:v>64325</c:v>
                </c:pt>
                <c:pt idx="324">
                  <c:v>40464</c:v>
                </c:pt>
                <c:pt idx="325">
                  <c:v>62187</c:v>
                </c:pt>
                <c:pt idx="326">
                  <c:v>14849</c:v>
                </c:pt>
                <c:pt idx="327">
                  <c:v>27255</c:v>
                </c:pt>
                <c:pt idx="328">
                  <c:v>54432</c:v>
                </c:pt>
                <c:pt idx="329">
                  <c:v>29999</c:v>
                </c:pt>
                <c:pt idx="330">
                  <c:v>24072</c:v>
                </c:pt>
                <c:pt idx="331">
                  <c:v>33996</c:v>
                </c:pt>
                <c:pt idx="332">
                  <c:v>66334</c:v>
                </c:pt>
                <c:pt idx="333">
                  <c:v>35178</c:v>
                </c:pt>
                <c:pt idx="334">
                  <c:v>22010</c:v>
                </c:pt>
                <c:pt idx="335">
                  <c:v>62204</c:v>
                </c:pt>
                <c:pt idx="336">
                  <c:v>75693</c:v>
                </c:pt>
                <c:pt idx="337">
                  <c:v>30675</c:v>
                </c:pt>
                <c:pt idx="338">
                  <c:v>83003</c:v>
                </c:pt>
                <c:pt idx="339">
                  <c:v>83532</c:v>
                </c:pt>
                <c:pt idx="340">
                  <c:v>68655</c:v>
                </c:pt>
                <c:pt idx="341">
                  <c:v>41411</c:v>
                </c:pt>
                <c:pt idx="342">
                  <c:v>55212</c:v>
                </c:pt>
                <c:pt idx="343">
                  <c:v>59292</c:v>
                </c:pt>
                <c:pt idx="344">
                  <c:v>27190</c:v>
                </c:pt>
                <c:pt idx="345">
                  <c:v>82623</c:v>
                </c:pt>
                <c:pt idx="346">
                  <c:v>44300</c:v>
                </c:pt>
                <c:pt idx="347">
                  <c:v>84835</c:v>
                </c:pt>
                <c:pt idx="348">
                  <c:v>30372</c:v>
                </c:pt>
                <c:pt idx="349">
                  <c:v>33181</c:v>
                </c:pt>
                <c:pt idx="350">
                  <c:v>71113</c:v>
                </c:pt>
                <c:pt idx="351">
                  <c:v>71952</c:v>
                </c:pt>
                <c:pt idx="352">
                  <c:v>69759</c:v>
                </c:pt>
                <c:pt idx="353">
                  <c:v>72099</c:v>
                </c:pt>
                <c:pt idx="354">
                  <c:v>60000</c:v>
                </c:pt>
                <c:pt idx="355">
                  <c:v>38643</c:v>
                </c:pt>
                <c:pt idx="356">
                  <c:v>50737</c:v>
                </c:pt>
                <c:pt idx="357">
                  <c:v>68462</c:v>
                </c:pt>
                <c:pt idx="358">
                  <c:v>65073</c:v>
                </c:pt>
                <c:pt idx="359">
                  <c:v>46681</c:v>
                </c:pt>
                <c:pt idx="360">
                  <c:v>78618</c:v>
                </c:pt>
                <c:pt idx="361">
                  <c:v>62187</c:v>
                </c:pt>
                <c:pt idx="362">
                  <c:v>28442</c:v>
                </c:pt>
                <c:pt idx="363">
                  <c:v>37717</c:v>
                </c:pt>
                <c:pt idx="364">
                  <c:v>51479</c:v>
                </c:pt>
                <c:pt idx="365">
                  <c:v>54803</c:v>
                </c:pt>
                <c:pt idx="366">
                  <c:v>79530</c:v>
                </c:pt>
                <c:pt idx="367">
                  <c:v>31615</c:v>
                </c:pt>
                <c:pt idx="368">
                  <c:v>72025</c:v>
                </c:pt>
                <c:pt idx="369">
                  <c:v>52614</c:v>
                </c:pt>
                <c:pt idx="370">
                  <c:v>35684</c:v>
                </c:pt>
                <c:pt idx="371">
                  <c:v>48178</c:v>
                </c:pt>
                <c:pt idx="372">
                  <c:v>29548</c:v>
                </c:pt>
                <c:pt idx="373">
                  <c:v>63810</c:v>
                </c:pt>
                <c:pt idx="374">
                  <c:v>38578</c:v>
                </c:pt>
                <c:pt idx="375">
                  <c:v>46098</c:v>
                </c:pt>
                <c:pt idx="376">
                  <c:v>22585</c:v>
                </c:pt>
                <c:pt idx="377">
                  <c:v>30279</c:v>
                </c:pt>
                <c:pt idx="378">
                  <c:v>66426</c:v>
                </c:pt>
                <c:pt idx="379">
                  <c:v>30822</c:v>
                </c:pt>
                <c:pt idx="380">
                  <c:v>33581</c:v>
                </c:pt>
                <c:pt idx="381">
                  <c:v>19986</c:v>
                </c:pt>
                <c:pt idx="382">
                  <c:v>27421</c:v>
                </c:pt>
                <c:pt idx="383">
                  <c:v>35688</c:v>
                </c:pt>
                <c:pt idx="384">
                  <c:v>36143</c:v>
                </c:pt>
                <c:pt idx="385">
                  <c:v>10245</c:v>
                </c:pt>
                <c:pt idx="386">
                  <c:v>43795</c:v>
                </c:pt>
                <c:pt idx="387">
                  <c:v>63381</c:v>
                </c:pt>
                <c:pt idx="388">
                  <c:v>38823</c:v>
                </c:pt>
                <c:pt idx="389">
                  <c:v>83664</c:v>
                </c:pt>
                <c:pt idx="390">
                  <c:v>90300</c:v>
                </c:pt>
                <c:pt idx="391">
                  <c:v>62499</c:v>
                </c:pt>
                <c:pt idx="392">
                  <c:v>74293</c:v>
                </c:pt>
                <c:pt idx="393">
                  <c:v>51012</c:v>
                </c:pt>
                <c:pt idx="394">
                  <c:v>70777</c:v>
                </c:pt>
                <c:pt idx="395">
                  <c:v>68682</c:v>
                </c:pt>
                <c:pt idx="396">
                  <c:v>43824</c:v>
                </c:pt>
                <c:pt idx="397">
                  <c:v>15345</c:v>
                </c:pt>
                <c:pt idx="398">
                  <c:v>23442</c:v>
                </c:pt>
                <c:pt idx="399">
                  <c:v>14515</c:v>
                </c:pt>
                <c:pt idx="400">
                  <c:v>31395</c:v>
                </c:pt>
                <c:pt idx="401">
                  <c:v>75276</c:v>
                </c:pt>
                <c:pt idx="402">
                  <c:v>42373</c:v>
                </c:pt>
                <c:pt idx="403">
                  <c:v>30507</c:v>
                </c:pt>
                <c:pt idx="404">
                  <c:v>55521</c:v>
                </c:pt>
                <c:pt idx="405">
                  <c:v>48006</c:v>
                </c:pt>
                <c:pt idx="406">
                  <c:v>27213</c:v>
                </c:pt>
                <c:pt idx="407">
                  <c:v>65808</c:v>
                </c:pt>
                <c:pt idx="408">
                  <c:v>30351</c:v>
                </c:pt>
                <c:pt idx="409">
                  <c:v>50437</c:v>
                </c:pt>
                <c:pt idx="410">
                  <c:v>23616</c:v>
                </c:pt>
                <c:pt idx="411">
                  <c:v>53858</c:v>
                </c:pt>
                <c:pt idx="412">
                  <c:v>66465</c:v>
                </c:pt>
                <c:pt idx="413">
                  <c:v>46923</c:v>
                </c:pt>
                <c:pt idx="414">
                  <c:v>75072</c:v>
                </c:pt>
                <c:pt idx="415">
                  <c:v>75865</c:v>
                </c:pt>
                <c:pt idx="416">
                  <c:v>19789</c:v>
                </c:pt>
                <c:pt idx="417">
                  <c:v>80134</c:v>
                </c:pt>
                <c:pt idx="418">
                  <c:v>91065</c:v>
                </c:pt>
                <c:pt idx="419">
                  <c:v>49505</c:v>
                </c:pt>
                <c:pt idx="420">
                  <c:v>37401</c:v>
                </c:pt>
                <c:pt idx="421">
                  <c:v>30096</c:v>
                </c:pt>
                <c:pt idx="422">
                  <c:v>18492</c:v>
                </c:pt>
                <c:pt idx="423">
                  <c:v>82584</c:v>
                </c:pt>
                <c:pt idx="424">
                  <c:v>93027</c:v>
                </c:pt>
                <c:pt idx="425">
                  <c:v>48686</c:v>
                </c:pt>
                <c:pt idx="426">
                  <c:v>92910</c:v>
                </c:pt>
                <c:pt idx="427">
                  <c:v>75433</c:v>
                </c:pt>
                <c:pt idx="428">
                  <c:v>10404</c:v>
                </c:pt>
                <c:pt idx="429">
                  <c:v>61314</c:v>
                </c:pt>
                <c:pt idx="430">
                  <c:v>84865</c:v>
                </c:pt>
                <c:pt idx="431">
                  <c:v>42387</c:v>
                </c:pt>
                <c:pt idx="432">
                  <c:v>67309</c:v>
                </c:pt>
                <c:pt idx="433">
                  <c:v>75236</c:v>
                </c:pt>
                <c:pt idx="434">
                  <c:v>30015</c:v>
                </c:pt>
                <c:pt idx="435">
                  <c:v>50943</c:v>
                </c:pt>
                <c:pt idx="436">
                  <c:v>67272</c:v>
                </c:pt>
                <c:pt idx="437">
                  <c:v>51529</c:v>
                </c:pt>
                <c:pt idx="438">
                  <c:v>32011</c:v>
                </c:pt>
                <c:pt idx="439">
                  <c:v>7500</c:v>
                </c:pt>
                <c:pt idx="440">
                  <c:v>28691</c:v>
                </c:pt>
                <c:pt idx="441">
                  <c:v>56223</c:v>
                </c:pt>
                <c:pt idx="442">
                  <c:v>18100</c:v>
                </c:pt>
                <c:pt idx="443">
                  <c:v>30279</c:v>
                </c:pt>
                <c:pt idx="444">
                  <c:v>20130</c:v>
                </c:pt>
                <c:pt idx="445">
                  <c:v>23295</c:v>
                </c:pt>
                <c:pt idx="446">
                  <c:v>42618</c:v>
                </c:pt>
                <c:pt idx="447">
                  <c:v>81246</c:v>
                </c:pt>
                <c:pt idx="448">
                  <c:v>24027</c:v>
                </c:pt>
                <c:pt idx="449">
                  <c:v>55707</c:v>
                </c:pt>
                <c:pt idx="450">
                  <c:v>57959</c:v>
                </c:pt>
                <c:pt idx="451">
                  <c:v>56796</c:v>
                </c:pt>
                <c:pt idx="452">
                  <c:v>36230</c:v>
                </c:pt>
                <c:pt idx="453">
                  <c:v>70829</c:v>
                </c:pt>
                <c:pt idx="454">
                  <c:v>65991</c:v>
                </c:pt>
                <c:pt idx="455">
                  <c:v>38988</c:v>
                </c:pt>
                <c:pt idx="456">
                  <c:v>89572</c:v>
                </c:pt>
                <c:pt idx="457">
                  <c:v>42207</c:v>
                </c:pt>
                <c:pt idx="458">
                  <c:v>50300</c:v>
                </c:pt>
                <c:pt idx="459">
                  <c:v>66664</c:v>
                </c:pt>
                <c:pt idx="460">
                  <c:v>60597</c:v>
                </c:pt>
                <c:pt idx="461">
                  <c:v>70165</c:v>
                </c:pt>
                <c:pt idx="462">
                  <c:v>50520</c:v>
                </c:pt>
                <c:pt idx="463">
                  <c:v>80124</c:v>
                </c:pt>
                <c:pt idx="464">
                  <c:v>33183</c:v>
                </c:pt>
                <c:pt idx="465">
                  <c:v>66582</c:v>
                </c:pt>
                <c:pt idx="466">
                  <c:v>75261</c:v>
                </c:pt>
                <c:pt idx="467">
                  <c:v>31880</c:v>
                </c:pt>
                <c:pt idx="468">
                  <c:v>53790</c:v>
                </c:pt>
                <c:pt idx="469">
                  <c:v>49269</c:v>
                </c:pt>
                <c:pt idx="470">
                  <c:v>61456</c:v>
                </c:pt>
                <c:pt idx="471">
                  <c:v>37406</c:v>
                </c:pt>
                <c:pt idx="472">
                  <c:v>56937</c:v>
                </c:pt>
                <c:pt idx="473">
                  <c:v>38415</c:v>
                </c:pt>
                <c:pt idx="474">
                  <c:v>20518</c:v>
                </c:pt>
                <c:pt idx="475">
                  <c:v>62503</c:v>
                </c:pt>
                <c:pt idx="476">
                  <c:v>41644</c:v>
                </c:pt>
                <c:pt idx="477">
                  <c:v>55842</c:v>
                </c:pt>
                <c:pt idx="478">
                  <c:v>62010</c:v>
                </c:pt>
                <c:pt idx="479">
                  <c:v>41124</c:v>
                </c:pt>
                <c:pt idx="480">
                  <c:v>38961</c:v>
                </c:pt>
                <c:pt idx="481">
                  <c:v>37760</c:v>
                </c:pt>
                <c:pt idx="482">
                  <c:v>32233</c:v>
                </c:pt>
                <c:pt idx="483">
                  <c:v>43057</c:v>
                </c:pt>
                <c:pt idx="484">
                  <c:v>83151</c:v>
                </c:pt>
                <c:pt idx="485">
                  <c:v>78825</c:v>
                </c:pt>
                <c:pt idx="486">
                  <c:v>65104</c:v>
                </c:pt>
                <c:pt idx="487">
                  <c:v>60093</c:v>
                </c:pt>
                <c:pt idx="488">
                  <c:v>14045</c:v>
                </c:pt>
                <c:pt idx="489">
                  <c:v>28457</c:v>
                </c:pt>
                <c:pt idx="490">
                  <c:v>78952</c:v>
                </c:pt>
                <c:pt idx="491">
                  <c:v>46310</c:v>
                </c:pt>
                <c:pt idx="492">
                  <c:v>76005</c:v>
                </c:pt>
                <c:pt idx="493">
                  <c:v>58308</c:v>
                </c:pt>
                <c:pt idx="494">
                  <c:v>55614</c:v>
                </c:pt>
                <c:pt idx="495">
                  <c:v>59432</c:v>
                </c:pt>
                <c:pt idx="496">
                  <c:v>55563</c:v>
                </c:pt>
                <c:pt idx="497">
                  <c:v>78642</c:v>
                </c:pt>
                <c:pt idx="498">
                  <c:v>67911</c:v>
                </c:pt>
                <c:pt idx="499">
                  <c:v>65275</c:v>
                </c:pt>
                <c:pt idx="500">
                  <c:v>27203</c:v>
                </c:pt>
                <c:pt idx="501">
                  <c:v>48330</c:v>
                </c:pt>
                <c:pt idx="502">
                  <c:v>24279</c:v>
                </c:pt>
                <c:pt idx="503">
                  <c:v>64355</c:v>
                </c:pt>
                <c:pt idx="504">
                  <c:v>50943</c:v>
                </c:pt>
                <c:pt idx="505">
                  <c:v>53653</c:v>
                </c:pt>
                <c:pt idx="506">
                  <c:v>65665</c:v>
                </c:pt>
                <c:pt idx="507">
                  <c:v>81217</c:v>
                </c:pt>
                <c:pt idx="508">
                  <c:v>34935</c:v>
                </c:pt>
                <c:pt idx="509">
                  <c:v>61250</c:v>
                </c:pt>
                <c:pt idx="510">
                  <c:v>39665</c:v>
                </c:pt>
                <c:pt idx="511">
                  <c:v>60152</c:v>
                </c:pt>
                <c:pt idx="512">
                  <c:v>48920</c:v>
                </c:pt>
                <c:pt idx="513">
                  <c:v>89120</c:v>
                </c:pt>
                <c:pt idx="514">
                  <c:v>44124</c:v>
                </c:pt>
                <c:pt idx="515">
                  <c:v>81169</c:v>
                </c:pt>
                <c:pt idx="516">
                  <c:v>36443</c:v>
                </c:pt>
                <c:pt idx="517">
                  <c:v>26095</c:v>
                </c:pt>
                <c:pt idx="518">
                  <c:v>71367</c:v>
                </c:pt>
                <c:pt idx="519">
                  <c:v>80184</c:v>
                </c:pt>
                <c:pt idx="520">
                  <c:v>30630</c:v>
                </c:pt>
                <c:pt idx="521">
                  <c:v>73454</c:v>
                </c:pt>
                <c:pt idx="522">
                  <c:v>42691</c:v>
                </c:pt>
                <c:pt idx="523">
                  <c:v>70503</c:v>
                </c:pt>
                <c:pt idx="524">
                  <c:v>25545</c:v>
                </c:pt>
                <c:pt idx="525">
                  <c:v>32880</c:v>
                </c:pt>
                <c:pt idx="526">
                  <c:v>77863</c:v>
                </c:pt>
                <c:pt idx="527">
                  <c:v>50353</c:v>
                </c:pt>
                <c:pt idx="528">
                  <c:v>61839</c:v>
                </c:pt>
                <c:pt idx="529">
                  <c:v>49154</c:v>
                </c:pt>
                <c:pt idx="530">
                  <c:v>47682</c:v>
                </c:pt>
                <c:pt idx="531">
                  <c:v>72679</c:v>
                </c:pt>
                <c:pt idx="532">
                  <c:v>57954</c:v>
                </c:pt>
                <c:pt idx="533">
                  <c:v>65316</c:v>
                </c:pt>
                <c:pt idx="534">
                  <c:v>28567</c:v>
                </c:pt>
                <c:pt idx="535">
                  <c:v>47352</c:v>
                </c:pt>
                <c:pt idx="536">
                  <c:v>44931</c:v>
                </c:pt>
                <c:pt idx="537">
                  <c:v>76982</c:v>
                </c:pt>
                <c:pt idx="538">
                  <c:v>57247</c:v>
                </c:pt>
                <c:pt idx="539">
                  <c:v>22944</c:v>
                </c:pt>
                <c:pt idx="540">
                  <c:v>25315</c:v>
                </c:pt>
                <c:pt idx="541">
                  <c:v>43638</c:v>
                </c:pt>
                <c:pt idx="542">
                  <c:v>42710</c:v>
                </c:pt>
                <c:pt idx="543">
                  <c:v>84169</c:v>
                </c:pt>
                <c:pt idx="544">
                  <c:v>54058</c:v>
                </c:pt>
                <c:pt idx="545">
                  <c:v>24683</c:v>
                </c:pt>
                <c:pt idx="546">
                  <c:v>85620</c:v>
                </c:pt>
                <c:pt idx="547">
                  <c:v>47850</c:v>
                </c:pt>
                <c:pt idx="548">
                  <c:v>19514</c:v>
                </c:pt>
                <c:pt idx="549">
                  <c:v>27159</c:v>
                </c:pt>
                <c:pt idx="550">
                  <c:v>39548</c:v>
                </c:pt>
                <c:pt idx="551">
                  <c:v>21474</c:v>
                </c:pt>
                <c:pt idx="552">
                  <c:v>60504</c:v>
                </c:pt>
                <c:pt idx="553">
                  <c:v>22419</c:v>
                </c:pt>
                <c:pt idx="554">
                  <c:v>81698</c:v>
                </c:pt>
                <c:pt idx="555">
                  <c:v>43462</c:v>
                </c:pt>
                <c:pt idx="556">
                  <c:v>54880</c:v>
                </c:pt>
                <c:pt idx="557">
                  <c:v>79908</c:v>
                </c:pt>
                <c:pt idx="558">
                  <c:v>15315</c:v>
                </c:pt>
                <c:pt idx="559">
                  <c:v>87771</c:v>
                </c:pt>
                <c:pt idx="560">
                  <c:v>33039</c:v>
                </c:pt>
                <c:pt idx="561">
                  <c:v>81741</c:v>
                </c:pt>
                <c:pt idx="562">
                  <c:v>71499</c:v>
                </c:pt>
                <c:pt idx="563">
                  <c:v>62466</c:v>
                </c:pt>
                <c:pt idx="564">
                  <c:v>48799</c:v>
                </c:pt>
                <c:pt idx="565">
                  <c:v>52157</c:v>
                </c:pt>
                <c:pt idx="566">
                  <c:v>66565</c:v>
                </c:pt>
                <c:pt idx="567">
                  <c:v>29298</c:v>
                </c:pt>
                <c:pt idx="568">
                  <c:v>47691</c:v>
                </c:pt>
                <c:pt idx="569">
                  <c:v>38200</c:v>
                </c:pt>
                <c:pt idx="570">
                  <c:v>44989</c:v>
                </c:pt>
                <c:pt idx="571">
                  <c:v>38443</c:v>
                </c:pt>
                <c:pt idx="572">
                  <c:v>38593</c:v>
                </c:pt>
                <c:pt idx="573">
                  <c:v>64413</c:v>
                </c:pt>
                <c:pt idx="574">
                  <c:v>36959</c:v>
                </c:pt>
                <c:pt idx="575">
                  <c:v>61996</c:v>
                </c:pt>
                <c:pt idx="576">
                  <c:v>51287</c:v>
                </c:pt>
                <c:pt idx="577">
                  <c:v>13260</c:v>
                </c:pt>
                <c:pt idx="578">
                  <c:v>47472</c:v>
                </c:pt>
                <c:pt idx="579">
                  <c:v>54603</c:v>
                </c:pt>
                <c:pt idx="580">
                  <c:v>45207</c:v>
                </c:pt>
                <c:pt idx="581">
                  <c:v>40689</c:v>
                </c:pt>
                <c:pt idx="582">
                  <c:v>47821</c:v>
                </c:pt>
                <c:pt idx="583">
                  <c:v>27450</c:v>
                </c:pt>
                <c:pt idx="584">
                  <c:v>39453</c:v>
                </c:pt>
                <c:pt idx="585">
                  <c:v>26850</c:v>
                </c:pt>
                <c:pt idx="586">
                  <c:v>79800</c:v>
                </c:pt>
                <c:pt idx="587">
                  <c:v>61794</c:v>
                </c:pt>
                <c:pt idx="588">
                  <c:v>53863</c:v>
                </c:pt>
                <c:pt idx="589">
                  <c:v>24221</c:v>
                </c:pt>
                <c:pt idx="590">
                  <c:v>39684</c:v>
                </c:pt>
                <c:pt idx="591">
                  <c:v>92163</c:v>
                </c:pt>
                <c:pt idx="592">
                  <c:v>69882</c:v>
                </c:pt>
                <c:pt idx="593">
                  <c:v>33178</c:v>
                </c:pt>
                <c:pt idx="594">
                  <c:v>59973</c:v>
                </c:pt>
                <c:pt idx="595">
                  <c:v>17459</c:v>
                </c:pt>
                <c:pt idx="596">
                  <c:v>23910</c:v>
                </c:pt>
                <c:pt idx="597">
                  <c:v>42169</c:v>
                </c:pt>
                <c:pt idx="598">
                  <c:v>26224</c:v>
                </c:pt>
                <c:pt idx="599">
                  <c:v>31089</c:v>
                </c:pt>
                <c:pt idx="600">
                  <c:v>30081</c:v>
                </c:pt>
                <c:pt idx="601">
                  <c:v>62807</c:v>
                </c:pt>
                <c:pt idx="602">
                  <c:v>72906</c:v>
                </c:pt>
                <c:pt idx="603">
                  <c:v>61467</c:v>
                </c:pt>
                <c:pt idx="604">
                  <c:v>49618</c:v>
                </c:pt>
                <c:pt idx="605">
                  <c:v>21888</c:v>
                </c:pt>
                <c:pt idx="606">
                  <c:v>42429</c:v>
                </c:pt>
                <c:pt idx="607">
                  <c:v>26150</c:v>
                </c:pt>
                <c:pt idx="608">
                  <c:v>30801</c:v>
                </c:pt>
                <c:pt idx="609">
                  <c:v>81168</c:v>
                </c:pt>
                <c:pt idx="610">
                  <c:v>26877</c:v>
                </c:pt>
                <c:pt idx="611">
                  <c:v>45006</c:v>
                </c:pt>
                <c:pt idx="612">
                  <c:v>18978</c:v>
                </c:pt>
                <c:pt idx="613">
                  <c:v>22574</c:v>
                </c:pt>
                <c:pt idx="614">
                  <c:v>48240</c:v>
                </c:pt>
                <c:pt idx="615">
                  <c:v>45837</c:v>
                </c:pt>
                <c:pt idx="616">
                  <c:v>35791</c:v>
                </c:pt>
                <c:pt idx="617">
                  <c:v>162397</c:v>
                </c:pt>
                <c:pt idx="618">
                  <c:v>54162</c:v>
                </c:pt>
                <c:pt idx="619">
                  <c:v>30522</c:v>
                </c:pt>
                <c:pt idx="620">
                  <c:v>54456</c:v>
                </c:pt>
                <c:pt idx="621">
                  <c:v>31632</c:v>
                </c:pt>
                <c:pt idx="622">
                  <c:v>72298</c:v>
                </c:pt>
                <c:pt idx="623">
                  <c:v>36975</c:v>
                </c:pt>
                <c:pt idx="624">
                  <c:v>72635</c:v>
                </c:pt>
                <c:pt idx="625">
                  <c:v>13624</c:v>
                </c:pt>
                <c:pt idx="626">
                  <c:v>84196</c:v>
                </c:pt>
                <c:pt idx="627">
                  <c:v>70971</c:v>
                </c:pt>
                <c:pt idx="628">
                  <c:v>34487</c:v>
                </c:pt>
                <c:pt idx="629">
                  <c:v>28769</c:v>
                </c:pt>
                <c:pt idx="630">
                  <c:v>69084</c:v>
                </c:pt>
                <c:pt idx="631">
                  <c:v>65488</c:v>
                </c:pt>
                <c:pt idx="632">
                  <c:v>62466</c:v>
                </c:pt>
                <c:pt idx="633">
                  <c:v>32218</c:v>
                </c:pt>
                <c:pt idx="634">
                  <c:v>83917</c:v>
                </c:pt>
                <c:pt idx="635">
                  <c:v>46102</c:v>
                </c:pt>
                <c:pt idx="636">
                  <c:v>84574</c:v>
                </c:pt>
                <c:pt idx="637">
                  <c:v>56181</c:v>
                </c:pt>
                <c:pt idx="638">
                  <c:v>63120</c:v>
                </c:pt>
                <c:pt idx="639">
                  <c:v>73691</c:v>
                </c:pt>
                <c:pt idx="640">
                  <c:v>63381</c:v>
                </c:pt>
                <c:pt idx="641">
                  <c:v>76140</c:v>
                </c:pt>
                <c:pt idx="642">
                  <c:v>62859</c:v>
                </c:pt>
                <c:pt idx="643">
                  <c:v>45906</c:v>
                </c:pt>
                <c:pt idx="644">
                  <c:v>77632</c:v>
                </c:pt>
                <c:pt idx="645">
                  <c:v>46463</c:v>
                </c:pt>
                <c:pt idx="646">
                  <c:v>105471</c:v>
                </c:pt>
                <c:pt idx="647">
                  <c:v>55282</c:v>
                </c:pt>
                <c:pt idx="648">
                  <c:v>78710</c:v>
                </c:pt>
                <c:pt idx="649">
                  <c:v>66886</c:v>
                </c:pt>
                <c:pt idx="650">
                  <c:v>98777</c:v>
                </c:pt>
                <c:pt idx="651">
                  <c:v>29103</c:v>
                </c:pt>
                <c:pt idx="652">
                  <c:v>67445</c:v>
                </c:pt>
                <c:pt idx="653">
                  <c:v>50616</c:v>
                </c:pt>
                <c:pt idx="654">
                  <c:v>49431</c:v>
                </c:pt>
                <c:pt idx="655">
                  <c:v>153924</c:v>
                </c:pt>
                <c:pt idx="656">
                  <c:v>61278</c:v>
                </c:pt>
                <c:pt idx="657">
                  <c:v>26490</c:v>
                </c:pt>
                <c:pt idx="658">
                  <c:v>73059</c:v>
                </c:pt>
                <c:pt idx="659">
                  <c:v>46734</c:v>
                </c:pt>
                <c:pt idx="660">
                  <c:v>56253</c:v>
                </c:pt>
                <c:pt idx="661">
                  <c:v>19986</c:v>
                </c:pt>
                <c:pt idx="662">
                  <c:v>58330</c:v>
                </c:pt>
                <c:pt idx="663">
                  <c:v>25965</c:v>
                </c:pt>
                <c:pt idx="664">
                  <c:v>14661</c:v>
                </c:pt>
                <c:pt idx="665">
                  <c:v>18690</c:v>
                </c:pt>
                <c:pt idx="666">
                  <c:v>45068</c:v>
                </c:pt>
                <c:pt idx="667">
                  <c:v>21063</c:v>
                </c:pt>
                <c:pt idx="668">
                  <c:v>29187</c:v>
                </c:pt>
                <c:pt idx="669">
                  <c:v>54690</c:v>
                </c:pt>
                <c:pt idx="670">
                  <c:v>59304</c:v>
                </c:pt>
                <c:pt idx="671">
                  <c:v>59247</c:v>
                </c:pt>
                <c:pt idx="672">
                  <c:v>66731</c:v>
                </c:pt>
                <c:pt idx="673">
                  <c:v>77353</c:v>
                </c:pt>
                <c:pt idx="674">
                  <c:v>52614</c:v>
                </c:pt>
                <c:pt idx="675">
                  <c:v>26751</c:v>
                </c:pt>
                <c:pt idx="676">
                  <c:v>81300</c:v>
                </c:pt>
                <c:pt idx="677">
                  <c:v>70337</c:v>
                </c:pt>
                <c:pt idx="678">
                  <c:v>36145</c:v>
                </c:pt>
                <c:pt idx="679">
                  <c:v>65295</c:v>
                </c:pt>
                <c:pt idx="680">
                  <c:v>68118</c:v>
                </c:pt>
                <c:pt idx="681">
                  <c:v>68743</c:v>
                </c:pt>
                <c:pt idx="682">
                  <c:v>41039</c:v>
                </c:pt>
                <c:pt idx="683">
                  <c:v>38946</c:v>
                </c:pt>
                <c:pt idx="684">
                  <c:v>65777</c:v>
                </c:pt>
                <c:pt idx="685">
                  <c:v>66476</c:v>
                </c:pt>
                <c:pt idx="686">
                  <c:v>86857</c:v>
                </c:pt>
                <c:pt idx="687">
                  <c:v>160803</c:v>
                </c:pt>
                <c:pt idx="688">
                  <c:v>77845</c:v>
                </c:pt>
                <c:pt idx="689">
                  <c:v>69476</c:v>
                </c:pt>
                <c:pt idx="690">
                  <c:v>50611</c:v>
                </c:pt>
                <c:pt idx="691">
                  <c:v>61209</c:v>
                </c:pt>
                <c:pt idx="692">
                  <c:v>42315</c:v>
                </c:pt>
                <c:pt idx="693">
                  <c:v>13084</c:v>
                </c:pt>
                <c:pt idx="694">
                  <c:v>47570</c:v>
                </c:pt>
                <c:pt idx="695">
                  <c:v>61923</c:v>
                </c:pt>
                <c:pt idx="696">
                  <c:v>34824</c:v>
                </c:pt>
                <c:pt idx="697">
                  <c:v>26518</c:v>
                </c:pt>
                <c:pt idx="698">
                  <c:v>45938</c:v>
                </c:pt>
                <c:pt idx="699">
                  <c:v>78468</c:v>
                </c:pt>
                <c:pt idx="700">
                  <c:v>78901</c:v>
                </c:pt>
                <c:pt idx="701">
                  <c:v>71427</c:v>
                </c:pt>
                <c:pt idx="702">
                  <c:v>71022</c:v>
                </c:pt>
                <c:pt idx="703">
                  <c:v>90247</c:v>
                </c:pt>
                <c:pt idx="704">
                  <c:v>41335</c:v>
                </c:pt>
                <c:pt idx="705">
                  <c:v>71952</c:v>
                </c:pt>
                <c:pt idx="706">
                  <c:v>35682</c:v>
                </c:pt>
                <c:pt idx="707">
                  <c:v>43185</c:v>
                </c:pt>
                <c:pt idx="708">
                  <c:v>66375</c:v>
                </c:pt>
                <c:pt idx="709">
                  <c:v>35178</c:v>
                </c:pt>
                <c:pt idx="710">
                  <c:v>25252</c:v>
                </c:pt>
                <c:pt idx="711">
                  <c:v>55250</c:v>
                </c:pt>
                <c:pt idx="712">
                  <c:v>33249</c:v>
                </c:pt>
                <c:pt idx="713">
                  <c:v>58398</c:v>
                </c:pt>
                <c:pt idx="714">
                  <c:v>50272</c:v>
                </c:pt>
                <c:pt idx="715">
                  <c:v>76618</c:v>
                </c:pt>
                <c:pt idx="716">
                  <c:v>87305</c:v>
                </c:pt>
                <c:pt idx="717">
                  <c:v>25851</c:v>
                </c:pt>
                <c:pt idx="718">
                  <c:v>58710</c:v>
                </c:pt>
                <c:pt idx="719">
                  <c:v>45160</c:v>
                </c:pt>
                <c:pt idx="720">
                  <c:v>74806</c:v>
                </c:pt>
                <c:pt idx="721">
                  <c:v>59111</c:v>
                </c:pt>
                <c:pt idx="722">
                  <c:v>18988</c:v>
                </c:pt>
                <c:pt idx="723">
                  <c:v>72190</c:v>
                </c:pt>
                <c:pt idx="724">
                  <c:v>7500</c:v>
                </c:pt>
                <c:pt idx="725">
                  <c:v>44794</c:v>
                </c:pt>
                <c:pt idx="726">
                  <c:v>80395</c:v>
                </c:pt>
                <c:pt idx="727">
                  <c:v>75012</c:v>
                </c:pt>
                <c:pt idx="728">
                  <c:v>56962</c:v>
                </c:pt>
                <c:pt idx="729">
                  <c:v>89891</c:v>
                </c:pt>
                <c:pt idx="730">
                  <c:v>35946</c:v>
                </c:pt>
                <c:pt idx="731">
                  <c:v>53593</c:v>
                </c:pt>
                <c:pt idx="732">
                  <c:v>66373</c:v>
                </c:pt>
                <c:pt idx="733">
                  <c:v>45072</c:v>
                </c:pt>
                <c:pt idx="734">
                  <c:v>89694</c:v>
                </c:pt>
                <c:pt idx="735">
                  <c:v>72025</c:v>
                </c:pt>
                <c:pt idx="736">
                  <c:v>67432</c:v>
                </c:pt>
                <c:pt idx="737">
                  <c:v>70545</c:v>
                </c:pt>
                <c:pt idx="738">
                  <c:v>17487</c:v>
                </c:pt>
                <c:pt idx="739">
                  <c:v>62882</c:v>
                </c:pt>
                <c:pt idx="740">
                  <c:v>64108</c:v>
                </c:pt>
                <c:pt idx="741">
                  <c:v>34941</c:v>
                </c:pt>
                <c:pt idx="742">
                  <c:v>48767</c:v>
                </c:pt>
                <c:pt idx="743">
                  <c:v>38702</c:v>
                </c:pt>
                <c:pt idx="744">
                  <c:v>82224</c:v>
                </c:pt>
                <c:pt idx="745">
                  <c:v>83844</c:v>
                </c:pt>
                <c:pt idx="746">
                  <c:v>17003</c:v>
                </c:pt>
                <c:pt idx="747">
                  <c:v>71163</c:v>
                </c:pt>
                <c:pt idx="748">
                  <c:v>33697</c:v>
                </c:pt>
                <c:pt idx="749">
                  <c:v>63564</c:v>
                </c:pt>
                <c:pt idx="750">
                  <c:v>83443</c:v>
                </c:pt>
                <c:pt idx="751">
                  <c:v>51518</c:v>
                </c:pt>
                <c:pt idx="752">
                  <c:v>58330</c:v>
                </c:pt>
                <c:pt idx="753">
                  <c:v>80952</c:v>
                </c:pt>
                <c:pt idx="754">
                  <c:v>75507</c:v>
                </c:pt>
                <c:pt idx="755">
                  <c:v>63855</c:v>
                </c:pt>
                <c:pt idx="756">
                  <c:v>62220</c:v>
                </c:pt>
                <c:pt idx="757">
                  <c:v>58512</c:v>
                </c:pt>
                <c:pt idx="758">
                  <c:v>40662</c:v>
                </c:pt>
                <c:pt idx="759">
                  <c:v>38829</c:v>
                </c:pt>
                <c:pt idx="760">
                  <c:v>35523</c:v>
                </c:pt>
                <c:pt idx="761">
                  <c:v>79146</c:v>
                </c:pt>
                <c:pt idx="762">
                  <c:v>78285</c:v>
                </c:pt>
                <c:pt idx="763">
                  <c:v>31626</c:v>
                </c:pt>
                <c:pt idx="764">
                  <c:v>75127</c:v>
                </c:pt>
                <c:pt idx="765">
                  <c:v>48726</c:v>
                </c:pt>
                <c:pt idx="766">
                  <c:v>74985</c:v>
                </c:pt>
                <c:pt idx="767">
                  <c:v>67430</c:v>
                </c:pt>
                <c:pt idx="768">
                  <c:v>46891</c:v>
                </c:pt>
                <c:pt idx="769">
                  <c:v>62058</c:v>
                </c:pt>
                <c:pt idx="770">
                  <c:v>72063</c:v>
                </c:pt>
                <c:pt idx="771">
                  <c:v>78939</c:v>
                </c:pt>
                <c:pt idx="772">
                  <c:v>42720</c:v>
                </c:pt>
                <c:pt idx="773">
                  <c:v>33622</c:v>
                </c:pt>
                <c:pt idx="774">
                  <c:v>6835</c:v>
                </c:pt>
                <c:pt idx="775">
                  <c:v>41452</c:v>
                </c:pt>
                <c:pt idx="776">
                  <c:v>40760</c:v>
                </c:pt>
                <c:pt idx="777">
                  <c:v>74250</c:v>
                </c:pt>
                <c:pt idx="778">
                  <c:v>51124</c:v>
                </c:pt>
                <c:pt idx="779">
                  <c:v>72258</c:v>
                </c:pt>
                <c:pt idx="780">
                  <c:v>71466</c:v>
                </c:pt>
                <c:pt idx="781">
                  <c:v>36283</c:v>
                </c:pt>
                <c:pt idx="782">
                  <c:v>20587</c:v>
                </c:pt>
                <c:pt idx="783">
                  <c:v>30467</c:v>
                </c:pt>
                <c:pt idx="784">
                  <c:v>31590</c:v>
                </c:pt>
                <c:pt idx="785">
                  <c:v>20425</c:v>
                </c:pt>
                <c:pt idx="786">
                  <c:v>17144</c:v>
                </c:pt>
                <c:pt idx="787">
                  <c:v>42564</c:v>
                </c:pt>
                <c:pt idx="788">
                  <c:v>43783</c:v>
                </c:pt>
                <c:pt idx="789">
                  <c:v>40780</c:v>
                </c:pt>
                <c:pt idx="790">
                  <c:v>62847</c:v>
                </c:pt>
                <c:pt idx="791">
                  <c:v>82017</c:v>
                </c:pt>
                <c:pt idx="792">
                  <c:v>16813</c:v>
                </c:pt>
                <c:pt idx="793">
                  <c:v>51267</c:v>
                </c:pt>
                <c:pt idx="794">
                  <c:v>46524</c:v>
                </c:pt>
                <c:pt idx="795">
                  <c:v>45183</c:v>
                </c:pt>
                <c:pt idx="796">
                  <c:v>70421</c:v>
                </c:pt>
                <c:pt idx="797">
                  <c:v>60161</c:v>
                </c:pt>
                <c:pt idx="798">
                  <c:v>73926</c:v>
                </c:pt>
                <c:pt idx="799">
                  <c:v>19329</c:v>
                </c:pt>
                <c:pt idx="800">
                  <c:v>61872</c:v>
                </c:pt>
                <c:pt idx="801">
                  <c:v>46984</c:v>
                </c:pt>
                <c:pt idx="802">
                  <c:v>34838</c:v>
                </c:pt>
                <c:pt idx="803">
                  <c:v>82716</c:v>
                </c:pt>
                <c:pt idx="804">
                  <c:v>48192</c:v>
                </c:pt>
                <c:pt idx="805">
                  <c:v>49681</c:v>
                </c:pt>
                <c:pt idx="806">
                  <c:v>56850</c:v>
                </c:pt>
                <c:pt idx="807">
                  <c:v>55267</c:v>
                </c:pt>
                <c:pt idx="808">
                  <c:v>59666</c:v>
                </c:pt>
                <c:pt idx="809">
                  <c:v>72504</c:v>
                </c:pt>
                <c:pt idx="810">
                  <c:v>26872</c:v>
                </c:pt>
                <c:pt idx="811">
                  <c:v>21359</c:v>
                </c:pt>
                <c:pt idx="812">
                  <c:v>73170</c:v>
                </c:pt>
                <c:pt idx="813">
                  <c:v>52750</c:v>
                </c:pt>
                <c:pt idx="814">
                  <c:v>91820</c:v>
                </c:pt>
                <c:pt idx="815">
                  <c:v>65968</c:v>
                </c:pt>
                <c:pt idx="816">
                  <c:v>30772</c:v>
                </c:pt>
                <c:pt idx="817">
                  <c:v>22507</c:v>
                </c:pt>
                <c:pt idx="818">
                  <c:v>65685</c:v>
                </c:pt>
                <c:pt idx="819">
                  <c:v>25804</c:v>
                </c:pt>
                <c:pt idx="820">
                  <c:v>76412</c:v>
                </c:pt>
                <c:pt idx="821">
                  <c:v>22063</c:v>
                </c:pt>
                <c:pt idx="822">
                  <c:v>57091</c:v>
                </c:pt>
                <c:pt idx="823">
                  <c:v>22419</c:v>
                </c:pt>
                <c:pt idx="824">
                  <c:v>87771</c:v>
                </c:pt>
                <c:pt idx="825">
                  <c:v>78353</c:v>
                </c:pt>
                <c:pt idx="826">
                  <c:v>93404</c:v>
                </c:pt>
                <c:pt idx="827">
                  <c:v>37859</c:v>
                </c:pt>
                <c:pt idx="828">
                  <c:v>80995</c:v>
                </c:pt>
                <c:pt idx="829">
                  <c:v>16529</c:v>
                </c:pt>
                <c:pt idx="830">
                  <c:v>55412</c:v>
                </c:pt>
                <c:pt idx="831">
                  <c:v>48789</c:v>
                </c:pt>
                <c:pt idx="832">
                  <c:v>56575</c:v>
                </c:pt>
                <c:pt idx="833">
                  <c:v>25130</c:v>
                </c:pt>
                <c:pt idx="834">
                  <c:v>35441</c:v>
                </c:pt>
                <c:pt idx="835">
                  <c:v>71391</c:v>
                </c:pt>
                <c:pt idx="836">
                  <c:v>49494</c:v>
                </c:pt>
                <c:pt idx="837">
                  <c:v>81702</c:v>
                </c:pt>
                <c:pt idx="838">
                  <c:v>45889</c:v>
                </c:pt>
                <c:pt idx="839">
                  <c:v>56628</c:v>
                </c:pt>
                <c:pt idx="840">
                  <c:v>34026</c:v>
                </c:pt>
                <c:pt idx="841">
                  <c:v>40049</c:v>
                </c:pt>
                <c:pt idx="842">
                  <c:v>34176</c:v>
                </c:pt>
                <c:pt idx="843">
                  <c:v>19419</c:v>
                </c:pt>
                <c:pt idx="844">
                  <c:v>82504</c:v>
                </c:pt>
                <c:pt idx="845">
                  <c:v>81205</c:v>
                </c:pt>
                <c:pt idx="846">
                  <c:v>61618</c:v>
                </c:pt>
                <c:pt idx="847">
                  <c:v>55284</c:v>
                </c:pt>
                <c:pt idx="848">
                  <c:v>49980</c:v>
                </c:pt>
                <c:pt idx="849">
                  <c:v>15072</c:v>
                </c:pt>
                <c:pt idx="850">
                  <c:v>49166</c:v>
                </c:pt>
                <c:pt idx="851">
                  <c:v>65324</c:v>
                </c:pt>
                <c:pt idx="852">
                  <c:v>82347</c:v>
                </c:pt>
                <c:pt idx="853">
                  <c:v>30843</c:v>
                </c:pt>
                <c:pt idx="854">
                  <c:v>46374</c:v>
                </c:pt>
                <c:pt idx="855">
                  <c:v>60474</c:v>
                </c:pt>
                <c:pt idx="856">
                  <c:v>38576</c:v>
                </c:pt>
                <c:pt idx="857">
                  <c:v>55357</c:v>
                </c:pt>
                <c:pt idx="858">
                  <c:v>37758</c:v>
                </c:pt>
                <c:pt idx="859">
                  <c:v>85710</c:v>
                </c:pt>
                <c:pt idx="860">
                  <c:v>23228</c:v>
                </c:pt>
                <c:pt idx="861">
                  <c:v>44602</c:v>
                </c:pt>
                <c:pt idx="862">
                  <c:v>7500</c:v>
                </c:pt>
                <c:pt idx="863">
                  <c:v>38683</c:v>
                </c:pt>
                <c:pt idx="864">
                  <c:v>49514</c:v>
                </c:pt>
                <c:pt idx="865">
                  <c:v>57906</c:v>
                </c:pt>
                <c:pt idx="866">
                  <c:v>43456</c:v>
                </c:pt>
                <c:pt idx="867">
                  <c:v>19485</c:v>
                </c:pt>
                <c:pt idx="868">
                  <c:v>53172</c:v>
                </c:pt>
                <c:pt idx="869">
                  <c:v>30545</c:v>
                </c:pt>
                <c:pt idx="870">
                  <c:v>70123</c:v>
                </c:pt>
                <c:pt idx="871">
                  <c:v>62450</c:v>
                </c:pt>
                <c:pt idx="872">
                  <c:v>21675</c:v>
                </c:pt>
                <c:pt idx="873">
                  <c:v>42395</c:v>
                </c:pt>
                <c:pt idx="874">
                  <c:v>61346</c:v>
                </c:pt>
                <c:pt idx="875">
                  <c:v>80812</c:v>
                </c:pt>
                <c:pt idx="876">
                  <c:v>42835</c:v>
                </c:pt>
                <c:pt idx="877">
                  <c:v>39922</c:v>
                </c:pt>
                <c:pt idx="878">
                  <c:v>86424</c:v>
                </c:pt>
                <c:pt idx="879">
                  <c:v>17117</c:v>
                </c:pt>
                <c:pt idx="880">
                  <c:v>24762</c:v>
                </c:pt>
                <c:pt idx="881">
                  <c:v>35797</c:v>
                </c:pt>
                <c:pt idx="882">
                  <c:v>36627</c:v>
                </c:pt>
                <c:pt idx="883">
                  <c:v>51111</c:v>
                </c:pt>
                <c:pt idx="884">
                  <c:v>86857</c:v>
                </c:pt>
                <c:pt idx="885">
                  <c:v>82072</c:v>
                </c:pt>
                <c:pt idx="886">
                  <c:v>46231</c:v>
                </c:pt>
                <c:pt idx="887">
                  <c:v>42243</c:v>
                </c:pt>
                <c:pt idx="888">
                  <c:v>51195</c:v>
                </c:pt>
                <c:pt idx="889">
                  <c:v>68092</c:v>
                </c:pt>
                <c:pt idx="890">
                  <c:v>31814</c:v>
                </c:pt>
                <c:pt idx="891">
                  <c:v>51390</c:v>
                </c:pt>
                <c:pt idx="892">
                  <c:v>76630</c:v>
                </c:pt>
                <c:pt idx="893">
                  <c:v>26868</c:v>
                </c:pt>
                <c:pt idx="894">
                  <c:v>48948</c:v>
                </c:pt>
                <c:pt idx="895">
                  <c:v>55260</c:v>
                </c:pt>
                <c:pt idx="896">
                  <c:v>64090</c:v>
                </c:pt>
                <c:pt idx="897">
                  <c:v>78331</c:v>
                </c:pt>
                <c:pt idx="898">
                  <c:v>37087</c:v>
                </c:pt>
                <c:pt idx="899">
                  <c:v>21846</c:v>
                </c:pt>
                <c:pt idx="900">
                  <c:v>81320</c:v>
                </c:pt>
                <c:pt idx="901">
                  <c:v>54137</c:v>
                </c:pt>
                <c:pt idx="902">
                  <c:v>66825</c:v>
                </c:pt>
                <c:pt idx="903">
                  <c:v>57100</c:v>
                </c:pt>
                <c:pt idx="904">
                  <c:v>58917</c:v>
                </c:pt>
                <c:pt idx="905">
                  <c:v>85072</c:v>
                </c:pt>
                <c:pt idx="906">
                  <c:v>86429</c:v>
                </c:pt>
                <c:pt idx="907">
                  <c:v>45684</c:v>
                </c:pt>
                <c:pt idx="908">
                  <c:v>47889</c:v>
                </c:pt>
                <c:pt idx="909">
                  <c:v>45921</c:v>
                </c:pt>
                <c:pt idx="910">
                  <c:v>78420</c:v>
                </c:pt>
                <c:pt idx="911">
                  <c:v>75114</c:v>
                </c:pt>
                <c:pt idx="912">
                  <c:v>52278</c:v>
                </c:pt>
                <c:pt idx="913">
                  <c:v>35641</c:v>
                </c:pt>
                <c:pt idx="914">
                  <c:v>95529</c:v>
                </c:pt>
                <c:pt idx="915">
                  <c:v>62820</c:v>
                </c:pt>
                <c:pt idx="916">
                  <c:v>73113</c:v>
                </c:pt>
                <c:pt idx="917">
                  <c:v>84169</c:v>
                </c:pt>
                <c:pt idx="918">
                  <c:v>42607</c:v>
                </c:pt>
                <c:pt idx="919">
                  <c:v>74637</c:v>
                </c:pt>
                <c:pt idx="920">
                  <c:v>46015</c:v>
                </c:pt>
                <c:pt idx="921">
                  <c:v>72354</c:v>
                </c:pt>
                <c:pt idx="922">
                  <c:v>39858</c:v>
                </c:pt>
                <c:pt idx="923">
                  <c:v>34469</c:v>
                </c:pt>
                <c:pt idx="924">
                  <c:v>83033</c:v>
                </c:pt>
                <c:pt idx="925">
                  <c:v>24401</c:v>
                </c:pt>
                <c:pt idx="926">
                  <c:v>77583</c:v>
                </c:pt>
                <c:pt idx="927">
                  <c:v>74116</c:v>
                </c:pt>
                <c:pt idx="928">
                  <c:v>74293</c:v>
                </c:pt>
                <c:pt idx="929">
                  <c:v>68397</c:v>
                </c:pt>
                <c:pt idx="930">
                  <c:v>79632</c:v>
                </c:pt>
                <c:pt idx="931">
                  <c:v>46107</c:v>
                </c:pt>
                <c:pt idx="932">
                  <c:v>64950</c:v>
                </c:pt>
                <c:pt idx="933">
                  <c:v>25443</c:v>
                </c:pt>
                <c:pt idx="934">
                  <c:v>75127</c:v>
                </c:pt>
                <c:pt idx="935">
                  <c:v>32892</c:v>
                </c:pt>
                <c:pt idx="936">
                  <c:v>71796</c:v>
                </c:pt>
                <c:pt idx="937">
                  <c:v>67536</c:v>
                </c:pt>
                <c:pt idx="938">
                  <c:v>55239</c:v>
                </c:pt>
                <c:pt idx="939">
                  <c:v>60554</c:v>
                </c:pt>
                <c:pt idx="940">
                  <c:v>64831</c:v>
                </c:pt>
                <c:pt idx="941">
                  <c:v>56067</c:v>
                </c:pt>
                <c:pt idx="942">
                  <c:v>82025</c:v>
                </c:pt>
                <c:pt idx="943">
                  <c:v>94384</c:v>
                </c:pt>
                <c:pt idx="944">
                  <c:v>14906</c:v>
                </c:pt>
                <c:pt idx="945">
                  <c:v>51563</c:v>
                </c:pt>
                <c:pt idx="946">
                  <c:v>57937</c:v>
                </c:pt>
                <c:pt idx="947">
                  <c:v>68274</c:v>
                </c:pt>
                <c:pt idx="948">
                  <c:v>39771</c:v>
                </c:pt>
                <c:pt idx="949">
                  <c:v>67893</c:v>
                </c:pt>
                <c:pt idx="950">
                  <c:v>27922</c:v>
                </c:pt>
                <c:pt idx="951">
                  <c:v>52190</c:v>
                </c:pt>
                <c:pt idx="952">
                  <c:v>44051</c:v>
                </c:pt>
                <c:pt idx="953">
                  <c:v>42767</c:v>
                </c:pt>
                <c:pt idx="954">
                  <c:v>46106</c:v>
                </c:pt>
                <c:pt idx="955">
                  <c:v>16927</c:v>
                </c:pt>
                <c:pt idx="956">
                  <c:v>59754</c:v>
                </c:pt>
                <c:pt idx="957">
                  <c:v>53700</c:v>
                </c:pt>
                <c:pt idx="958">
                  <c:v>59041</c:v>
                </c:pt>
                <c:pt idx="959">
                  <c:v>54237</c:v>
                </c:pt>
                <c:pt idx="960">
                  <c:v>70647</c:v>
                </c:pt>
                <c:pt idx="961">
                  <c:v>52597</c:v>
                </c:pt>
                <c:pt idx="962">
                  <c:v>41021</c:v>
                </c:pt>
                <c:pt idx="963">
                  <c:v>40233</c:v>
                </c:pt>
                <c:pt idx="964">
                  <c:v>50183</c:v>
                </c:pt>
                <c:pt idx="965">
                  <c:v>54753</c:v>
                </c:pt>
                <c:pt idx="966">
                  <c:v>92955</c:v>
                </c:pt>
                <c:pt idx="967">
                  <c:v>33471</c:v>
                </c:pt>
                <c:pt idx="968">
                  <c:v>34596</c:v>
                </c:pt>
                <c:pt idx="969">
                  <c:v>44010</c:v>
                </c:pt>
                <c:pt idx="970">
                  <c:v>84219</c:v>
                </c:pt>
                <c:pt idx="971">
                  <c:v>40706</c:v>
                </c:pt>
                <c:pt idx="972">
                  <c:v>15716</c:v>
                </c:pt>
                <c:pt idx="973">
                  <c:v>59052</c:v>
                </c:pt>
                <c:pt idx="974">
                  <c:v>80573</c:v>
                </c:pt>
                <c:pt idx="975">
                  <c:v>83715</c:v>
                </c:pt>
                <c:pt idx="976">
                  <c:v>82576</c:v>
                </c:pt>
                <c:pt idx="977">
                  <c:v>56962</c:v>
                </c:pt>
                <c:pt idx="978">
                  <c:v>35704</c:v>
                </c:pt>
                <c:pt idx="979">
                  <c:v>53103</c:v>
                </c:pt>
                <c:pt idx="980">
                  <c:v>46779</c:v>
                </c:pt>
                <c:pt idx="981">
                  <c:v>4861</c:v>
                </c:pt>
                <c:pt idx="982">
                  <c:v>33462</c:v>
                </c:pt>
                <c:pt idx="983">
                  <c:v>63693</c:v>
                </c:pt>
                <c:pt idx="984">
                  <c:v>80763</c:v>
                </c:pt>
                <c:pt idx="985">
                  <c:v>65352</c:v>
                </c:pt>
                <c:pt idx="986">
                  <c:v>82170</c:v>
                </c:pt>
                <c:pt idx="987">
                  <c:v>75759</c:v>
                </c:pt>
                <c:pt idx="988">
                  <c:v>79689</c:v>
                </c:pt>
                <c:pt idx="989">
                  <c:v>35340</c:v>
                </c:pt>
                <c:pt idx="990">
                  <c:v>85683</c:v>
                </c:pt>
                <c:pt idx="991">
                  <c:v>24884</c:v>
                </c:pt>
                <c:pt idx="992">
                  <c:v>42021</c:v>
                </c:pt>
                <c:pt idx="993">
                  <c:v>64449</c:v>
                </c:pt>
                <c:pt idx="994">
                  <c:v>64587</c:v>
                </c:pt>
                <c:pt idx="995">
                  <c:v>34824</c:v>
                </c:pt>
                <c:pt idx="996">
                  <c:v>75437</c:v>
                </c:pt>
                <c:pt idx="997">
                  <c:v>26091</c:v>
                </c:pt>
                <c:pt idx="998">
                  <c:v>52845</c:v>
                </c:pt>
                <c:pt idx="999">
                  <c:v>46086</c:v>
                </c:pt>
                <c:pt idx="1000">
                  <c:v>78028</c:v>
                </c:pt>
                <c:pt idx="1001">
                  <c:v>95169</c:v>
                </c:pt>
                <c:pt idx="1002">
                  <c:v>56337</c:v>
                </c:pt>
                <c:pt idx="1003">
                  <c:v>22434</c:v>
                </c:pt>
                <c:pt idx="1004">
                  <c:v>36930</c:v>
                </c:pt>
                <c:pt idx="1005">
                  <c:v>36130</c:v>
                </c:pt>
                <c:pt idx="1006">
                  <c:v>65569</c:v>
                </c:pt>
                <c:pt idx="1007">
                  <c:v>83844</c:v>
                </c:pt>
                <c:pt idx="1008">
                  <c:v>19514</c:v>
                </c:pt>
                <c:pt idx="1009">
                  <c:v>36736</c:v>
                </c:pt>
                <c:pt idx="1010">
                  <c:v>77568</c:v>
                </c:pt>
                <c:pt idx="1011">
                  <c:v>49187</c:v>
                </c:pt>
                <c:pt idx="1012">
                  <c:v>30168</c:v>
                </c:pt>
                <c:pt idx="1013">
                  <c:v>34053</c:v>
                </c:pt>
                <c:pt idx="1014">
                  <c:v>38196</c:v>
                </c:pt>
                <c:pt idx="1015">
                  <c:v>59412</c:v>
                </c:pt>
                <c:pt idx="1016">
                  <c:v>70924</c:v>
                </c:pt>
                <c:pt idx="1017">
                  <c:v>54165</c:v>
                </c:pt>
                <c:pt idx="1018">
                  <c:v>32300</c:v>
                </c:pt>
                <c:pt idx="1019">
                  <c:v>20180</c:v>
                </c:pt>
                <c:pt idx="1020">
                  <c:v>34961</c:v>
                </c:pt>
                <c:pt idx="1021">
                  <c:v>28440</c:v>
                </c:pt>
                <c:pt idx="1022">
                  <c:v>64504</c:v>
                </c:pt>
                <c:pt idx="1023">
                  <c:v>33564</c:v>
                </c:pt>
                <c:pt idx="1024">
                  <c:v>17345</c:v>
                </c:pt>
                <c:pt idx="1025">
                  <c:v>56320</c:v>
                </c:pt>
                <c:pt idx="1026">
                  <c:v>28647</c:v>
                </c:pt>
                <c:pt idx="1027">
                  <c:v>15038</c:v>
                </c:pt>
                <c:pt idx="1028">
                  <c:v>32173</c:v>
                </c:pt>
                <c:pt idx="1029">
                  <c:v>68316</c:v>
                </c:pt>
                <c:pt idx="1030">
                  <c:v>74538</c:v>
                </c:pt>
                <c:pt idx="1031">
                  <c:v>91700</c:v>
                </c:pt>
                <c:pt idx="1032">
                  <c:v>68695</c:v>
                </c:pt>
                <c:pt idx="1033">
                  <c:v>31056</c:v>
                </c:pt>
                <c:pt idx="1034">
                  <c:v>79593</c:v>
                </c:pt>
                <c:pt idx="1035">
                  <c:v>28071</c:v>
                </c:pt>
                <c:pt idx="1036">
                  <c:v>37334</c:v>
                </c:pt>
                <c:pt idx="1037">
                  <c:v>46423</c:v>
                </c:pt>
                <c:pt idx="1038">
                  <c:v>37126</c:v>
                </c:pt>
                <c:pt idx="1039">
                  <c:v>47703</c:v>
                </c:pt>
                <c:pt idx="1040">
                  <c:v>61180</c:v>
                </c:pt>
                <c:pt idx="1041">
                  <c:v>38998</c:v>
                </c:pt>
                <c:pt idx="1042">
                  <c:v>8028</c:v>
                </c:pt>
                <c:pt idx="1043">
                  <c:v>76081</c:v>
                </c:pt>
                <c:pt idx="1044">
                  <c:v>34728</c:v>
                </c:pt>
                <c:pt idx="1045">
                  <c:v>33168</c:v>
                </c:pt>
                <c:pt idx="1046">
                  <c:v>33585</c:v>
                </c:pt>
                <c:pt idx="1047">
                  <c:v>77037</c:v>
                </c:pt>
                <c:pt idx="1048">
                  <c:v>35196</c:v>
                </c:pt>
                <c:pt idx="1049">
                  <c:v>44529</c:v>
                </c:pt>
                <c:pt idx="1050">
                  <c:v>70924</c:v>
                </c:pt>
                <c:pt idx="1051">
                  <c:v>28764</c:v>
                </c:pt>
                <c:pt idx="1052">
                  <c:v>69098</c:v>
                </c:pt>
                <c:pt idx="1053">
                  <c:v>25959</c:v>
                </c:pt>
                <c:pt idx="1054">
                  <c:v>27100</c:v>
                </c:pt>
                <c:pt idx="1055">
                  <c:v>70596</c:v>
                </c:pt>
                <c:pt idx="1056">
                  <c:v>42557</c:v>
                </c:pt>
                <c:pt idx="1057">
                  <c:v>53312</c:v>
                </c:pt>
                <c:pt idx="1058">
                  <c:v>72228</c:v>
                </c:pt>
                <c:pt idx="1059">
                  <c:v>67605</c:v>
                </c:pt>
                <c:pt idx="1060">
                  <c:v>62845</c:v>
                </c:pt>
                <c:pt idx="1061">
                  <c:v>65196</c:v>
                </c:pt>
                <c:pt idx="1062">
                  <c:v>42000</c:v>
                </c:pt>
                <c:pt idx="1063">
                  <c:v>35860</c:v>
                </c:pt>
                <c:pt idx="1064">
                  <c:v>65526</c:v>
                </c:pt>
                <c:pt idx="1065">
                  <c:v>16860</c:v>
                </c:pt>
                <c:pt idx="1066">
                  <c:v>83528</c:v>
                </c:pt>
                <c:pt idx="1067">
                  <c:v>64176</c:v>
                </c:pt>
                <c:pt idx="1068">
                  <c:v>22304</c:v>
                </c:pt>
                <c:pt idx="1069">
                  <c:v>67023</c:v>
                </c:pt>
                <c:pt idx="1070">
                  <c:v>32892</c:v>
                </c:pt>
                <c:pt idx="1071">
                  <c:v>70713</c:v>
                </c:pt>
                <c:pt idx="1072">
                  <c:v>59925</c:v>
                </c:pt>
                <c:pt idx="1073">
                  <c:v>39722</c:v>
                </c:pt>
                <c:pt idx="1074">
                  <c:v>46610</c:v>
                </c:pt>
                <c:pt idx="1075">
                  <c:v>88347</c:v>
                </c:pt>
                <c:pt idx="1076">
                  <c:v>87171</c:v>
                </c:pt>
                <c:pt idx="1077">
                  <c:v>26907</c:v>
                </c:pt>
                <c:pt idx="1078">
                  <c:v>50014</c:v>
                </c:pt>
                <c:pt idx="1079">
                  <c:v>41014</c:v>
                </c:pt>
                <c:pt idx="1080">
                  <c:v>66294</c:v>
                </c:pt>
                <c:pt idx="1081">
                  <c:v>36715</c:v>
                </c:pt>
                <c:pt idx="1082">
                  <c:v>79456</c:v>
                </c:pt>
                <c:pt idx="1083">
                  <c:v>40479</c:v>
                </c:pt>
                <c:pt idx="1084">
                  <c:v>75345</c:v>
                </c:pt>
                <c:pt idx="1085">
                  <c:v>54233</c:v>
                </c:pt>
                <c:pt idx="1086">
                  <c:v>24163</c:v>
                </c:pt>
                <c:pt idx="1087">
                  <c:v>84460</c:v>
                </c:pt>
                <c:pt idx="1088">
                  <c:v>43776</c:v>
                </c:pt>
                <c:pt idx="1089">
                  <c:v>71691</c:v>
                </c:pt>
                <c:pt idx="1090">
                  <c:v>85844</c:v>
                </c:pt>
                <c:pt idx="1091">
                  <c:v>39190</c:v>
                </c:pt>
                <c:pt idx="1092">
                  <c:v>71367</c:v>
                </c:pt>
                <c:pt idx="1093">
                  <c:v>38578</c:v>
                </c:pt>
                <c:pt idx="1094">
                  <c:v>57236</c:v>
                </c:pt>
                <c:pt idx="1095">
                  <c:v>61825</c:v>
                </c:pt>
                <c:pt idx="1096">
                  <c:v>79803</c:v>
                </c:pt>
                <c:pt idx="1097">
                  <c:v>80910</c:v>
                </c:pt>
                <c:pt idx="1098">
                  <c:v>27590</c:v>
                </c:pt>
                <c:pt idx="1099">
                  <c:v>56775</c:v>
                </c:pt>
                <c:pt idx="1100">
                  <c:v>83829</c:v>
                </c:pt>
                <c:pt idx="1101">
                  <c:v>54210</c:v>
                </c:pt>
                <c:pt idx="1102">
                  <c:v>38508</c:v>
                </c:pt>
                <c:pt idx="1103">
                  <c:v>53187</c:v>
                </c:pt>
                <c:pt idx="1104">
                  <c:v>30023</c:v>
                </c:pt>
                <c:pt idx="1105">
                  <c:v>76045</c:v>
                </c:pt>
                <c:pt idx="1106">
                  <c:v>50870</c:v>
                </c:pt>
                <c:pt idx="1107">
                  <c:v>15315</c:v>
                </c:pt>
                <c:pt idx="1108">
                  <c:v>65463</c:v>
                </c:pt>
                <c:pt idx="1109">
                  <c:v>66480</c:v>
                </c:pt>
                <c:pt idx="1110">
                  <c:v>76773</c:v>
                </c:pt>
                <c:pt idx="1111">
                  <c:v>81698</c:v>
                </c:pt>
                <c:pt idx="1112">
                  <c:v>54466</c:v>
                </c:pt>
                <c:pt idx="1113">
                  <c:v>98777</c:v>
                </c:pt>
                <c:pt idx="1114">
                  <c:v>16269</c:v>
                </c:pt>
                <c:pt idx="1115">
                  <c:v>71819</c:v>
                </c:pt>
                <c:pt idx="1116">
                  <c:v>33569</c:v>
                </c:pt>
                <c:pt idx="1117">
                  <c:v>36262</c:v>
                </c:pt>
                <c:pt idx="1118">
                  <c:v>22634</c:v>
                </c:pt>
                <c:pt idx="1119">
                  <c:v>47025</c:v>
                </c:pt>
                <c:pt idx="1120">
                  <c:v>70566</c:v>
                </c:pt>
                <c:pt idx="1121">
                  <c:v>31605</c:v>
                </c:pt>
                <c:pt idx="1122">
                  <c:v>52034</c:v>
                </c:pt>
                <c:pt idx="1123">
                  <c:v>48526</c:v>
                </c:pt>
                <c:pt idx="1124">
                  <c:v>46734</c:v>
                </c:pt>
                <c:pt idx="1125">
                  <c:v>39552</c:v>
                </c:pt>
                <c:pt idx="1126">
                  <c:v>86358</c:v>
                </c:pt>
                <c:pt idx="1127">
                  <c:v>46931</c:v>
                </c:pt>
                <c:pt idx="1128">
                  <c:v>16581</c:v>
                </c:pt>
                <c:pt idx="1129">
                  <c:v>63998</c:v>
                </c:pt>
                <c:pt idx="1130">
                  <c:v>67381</c:v>
                </c:pt>
                <c:pt idx="1131">
                  <c:v>25930</c:v>
                </c:pt>
                <c:pt idx="1132">
                  <c:v>42693</c:v>
                </c:pt>
                <c:pt idx="1133">
                  <c:v>85606</c:v>
                </c:pt>
                <c:pt idx="1134">
                  <c:v>72903</c:v>
                </c:pt>
                <c:pt idx="1135">
                  <c:v>49669</c:v>
                </c:pt>
                <c:pt idx="1136">
                  <c:v>36778</c:v>
                </c:pt>
                <c:pt idx="1137">
                  <c:v>85696</c:v>
                </c:pt>
                <c:pt idx="1138">
                  <c:v>10979</c:v>
                </c:pt>
                <c:pt idx="1139">
                  <c:v>49678</c:v>
                </c:pt>
                <c:pt idx="1140">
                  <c:v>56129</c:v>
                </c:pt>
                <c:pt idx="1141">
                  <c:v>37155</c:v>
                </c:pt>
                <c:pt idx="1142">
                  <c:v>21282</c:v>
                </c:pt>
                <c:pt idx="1143">
                  <c:v>33419</c:v>
                </c:pt>
                <c:pt idx="1144">
                  <c:v>63285</c:v>
                </c:pt>
                <c:pt idx="1145">
                  <c:v>21255</c:v>
                </c:pt>
                <c:pt idx="1146">
                  <c:v>42162</c:v>
                </c:pt>
                <c:pt idx="1147">
                  <c:v>54450</c:v>
                </c:pt>
                <c:pt idx="1148">
                  <c:v>57744</c:v>
                </c:pt>
                <c:pt idx="1149">
                  <c:v>26576</c:v>
                </c:pt>
                <c:pt idx="1150">
                  <c:v>57513</c:v>
                </c:pt>
                <c:pt idx="1151">
                  <c:v>68142</c:v>
                </c:pt>
                <c:pt idx="1152">
                  <c:v>7500</c:v>
                </c:pt>
                <c:pt idx="1153">
                  <c:v>83145</c:v>
                </c:pt>
                <c:pt idx="1154">
                  <c:v>54197</c:v>
                </c:pt>
                <c:pt idx="1155">
                  <c:v>23091</c:v>
                </c:pt>
                <c:pt idx="1156">
                  <c:v>46049</c:v>
                </c:pt>
                <c:pt idx="1157">
                  <c:v>56715</c:v>
                </c:pt>
                <c:pt idx="1158">
                  <c:v>79410</c:v>
                </c:pt>
                <c:pt idx="1159">
                  <c:v>57304</c:v>
                </c:pt>
                <c:pt idx="1160">
                  <c:v>44375</c:v>
                </c:pt>
                <c:pt idx="1161">
                  <c:v>54450</c:v>
                </c:pt>
                <c:pt idx="1162">
                  <c:v>59594</c:v>
                </c:pt>
                <c:pt idx="1163">
                  <c:v>80685</c:v>
                </c:pt>
                <c:pt idx="1164">
                  <c:v>40344</c:v>
                </c:pt>
                <c:pt idx="1165">
                  <c:v>62710</c:v>
                </c:pt>
                <c:pt idx="1166">
                  <c:v>48985</c:v>
                </c:pt>
                <c:pt idx="1167">
                  <c:v>35322</c:v>
                </c:pt>
                <c:pt idx="1168">
                  <c:v>77142</c:v>
                </c:pt>
                <c:pt idx="1169">
                  <c:v>81657</c:v>
                </c:pt>
                <c:pt idx="1170">
                  <c:v>14421</c:v>
                </c:pt>
                <c:pt idx="1171">
                  <c:v>20130</c:v>
                </c:pt>
                <c:pt idx="1172">
                  <c:v>74214</c:v>
                </c:pt>
                <c:pt idx="1173">
                  <c:v>66726</c:v>
                </c:pt>
                <c:pt idx="1174">
                  <c:v>23724</c:v>
                </c:pt>
                <c:pt idx="1175">
                  <c:v>47353</c:v>
                </c:pt>
                <c:pt idx="1176">
                  <c:v>33444</c:v>
                </c:pt>
                <c:pt idx="1177">
                  <c:v>54386</c:v>
                </c:pt>
                <c:pt idx="1178">
                  <c:v>28510</c:v>
                </c:pt>
                <c:pt idx="1179">
                  <c:v>90638</c:v>
                </c:pt>
                <c:pt idx="1180">
                  <c:v>48070</c:v>
                </c:pt>
                <c:pt idx="1181">
                  <c:v>43140</c:v>
                </c:pt>
                <c:pt idx="1182">
                  <c:v>54959</c:v>
                </c:pt>
                <c:pt idx="1183">
                  <c:v>15056</c:v>
                </c:pt>
                <c:pt idx="1184">
                  <c:v>26954</c:v>
                </c:pt>
                <c:pt idx="1185">
                  <c:v>22327</c:v>
                </c:pt>
                <c:pt idx="1186">
                  <c:v>44393</c:v>
                </c:pt>
                <c:pt idx="1187">
                  <c:v>62000</c:v>
                </c:pt>
                <c:pt idx="1188">
                  <c:v>31497</c:v>
                </c:pt>
                <c:pt idx="1189">
                  <c:v>45894</c:v>
                </c:pt>
                <c:pt idx="1190">
                  <c:v>78579</c:v>
                </c:pt>
                <c:pt idx="1191">
                  <c:v>67369</c:v>
                </c:pt>
                <c:pt idx="1192">
                  <c:v>58401</c:v>
                </c:pt>
                <c:pt idx="1193">
                  <c:v>62307</c:v>
                </c:pt>
                <c:pt idx="1194">
                  <c:v>43641</c:v>
                </c:pt>
                <c:pt idx="1195">
                  <c:v>63841</c:v>
                </c:pt>
                <c:pt idx="1196">
                  <c:v>46891</c:v>
                </c:pt>
                <c:pt idx="1197">
                  <c:v>70091</c:v>
                </c:pt>
                <c:pt idx="1198">
                  <c:v>78075</c:v>
                </c:pt>
                <c:pt idx="1199">
                  <c:v>59184</c:v>
                </c:pt>
                <c:pt idx="1200">
                  <c:v>54809</c:v>
                </c:pt>
                <c:pt idx="1201">
                  <c:v>58113</c:v>
                </c:pt>
                <c:pt idx="1202">
                  <c:v>51412</c:v>
                </c:pt>
                <c:pt idx="1203">
                  <c:v>15287</c:v>
                </c:pt>
                <c:pt idx="1204">
                  <c:v>66636</c:v>
                </c:pt>
                <c:pt idx="1205">
                  <c:v>50965</c:v>
                </c:pt>
                <c:pt idx="1206">
                  <c:v>84618</c:v>
                </c:pt>
                <c:pt idx="1207">
                  <c:v>18351</c:v>
                </c:pt>
                <c:pt idx="1208">
                  <c:v>40451</c:v>
                </c:pt>
                <c:pt idx="1209">
                  <c:v>36317</c:v>
                </c:pt>
                <c:pt idx="1210">
                  <c:v>42213</c:v>
                </c:pt>
                <c:pt idx="1211">
                  <c:v>65748</c:v>
                </c:pt>
                <c:pt idx="1212">
                  <c:v>77044</c:v>
                </c:pt>
                <c:pt idx="1213">
                  <c:v>74918</c:v>
                </c:pt>
                <c:pt idx="1214">
                  <c:v>56721</c:v>
                </c:pt>
                <c:pt idx="1215">
                  <c:v>42160</c:v>
                </c:pt>
                <c:pt idx="1216">
                  <c:v>61559</c:v>
                </c:pt>
                <c:pt idx="1217">
                  <c:v>33629</c:v>
                </c:pt>
                <c:pt idx="1218">
                  <c:v>68682</c:v>
                </c:pt>
                <c:pt idx="1219">
                  <c:v>34377</c:v>
                </c:pt>
                <c:pt idx="1220">
                  <c:v>8940</c:v>
                </c:pt>
                <c:pt idx="1221">
                  <c:v>26228</c:v>
                </c:pt>
                <c:pt idx="1222">
                  <c:v>77297</c:v>
                </c:pt>
                <c:pt idx="1223">
                  <c:v>40211</c:v>
                </c:pt>
                <c:pt idx="1224">
                  <c:v>33438</c:v>
                </c:pt>
                <c:pt idx="1225">
                  <c:v>75032</c:v>
                </c:pt>
                <c:pt idx="1226">
                  <c:v>61284</c:v>
                </c:pt>
                <c:pt idx="1227">
                  <c:v>22518</c:v>
                </c:pt>
                <c:pt idx="1228">
                  <c:v>54730</c:v>
                </c:pt>
                <c:pt idx="1229">
                  <c:v>38452</c:v>
                </c:pt>
                <c:pt idx="1230">
                  <c:v>44421</c:v>
                </c:pt>
                <c:pt idx="1231">
                  <c:v>38197</c:v>
                </c:pt>
                <c:pt idx="1232">
                  <c:v>41986</c:v>
                </c:pt>
                <c:pt idx="1233">
                  <c:v>28427</c:v>
                </c:pt>
                <c:pt idx="1234">
                  <c:v>37395</c:v>
                </c:pt>
                <c:pt idx="1235">
                  <c:v>64722</c:v>
                </c:pt>
                <c:pt idx="1236">
                  <c:v>55249</c:v>
                </c:pt>
                <c:pt idx="1237">
                  <c:v>84906</c:v>
                </c:pt>
                <c:pt idx="1238">
                  <c:v>28691</c:v>
                </c:pt>
                <c:pt idx="1239">
                  <c:v>44213</c:v>
                </c:pt>
                <c:pt idx="1240">
                  <c:v>25707</c:v>
                </c:pt>
                <c:pt idx="1241">
                  <c:v>59062</c:v>
                </c:pt>
                <c:pt idx="1242">
                  <c:v>76624</c:v>
                </c:pt>
                <c:pt idx="1243">
                  <c:v>66000</c:v>
                </c:pt>
                <c:pt idx="1244">
                  <c:v>27683</c:v>
                </c:pt>
                <c:pt idx="1245">
                  <c:v>1730</c:v>
                </c:pt>
                <c:pt idx="1246">
                  <c:v>7500</c:v>
                </c:pt>
                <c:pt idx="1247">
                  <c:v>40521</c:v>
                </c:pt>
                <c:pt idx="1248">
                  <c:v>20427</c:v>
                </c:pt>
                <c:pt idx="1249">
                  <c:v>65106</c:v>
                </c:pt>
                <c:pt idx="1250">
                  <c:v>69969</c:v>
                </c:pt>
                <c:pt idx="1251">
                  <c:v>67433</c:v>
                </c:pt>
                <c:pt idx="1252">
                  <c:v>77766</c:v>
                </c:pt>
                <c:pt idx="1253">
                  <c:v>74716</c:v>
                </c:pt>
                <c:pt idx="1254">
                  <c:v>68118</c:v>
                </c:pt>
                <c:pt idx="1255">
                  <c:v>55158</c:v>
                </c:pt>
                <c:pt idx="1256">
                  <c:v>62972</c:v>
                </c:pt>
                <c:pt idx="1257">
                  <c:v>74190</c:v>
                </c:pt>
                <c:pt idx="1258">
                  <c:v>39356</c:v>
                </c:pt>
                <c:pt idx="1259">
                  <c:v>76653</c:v>
                </c:pt>
                <c:pt idx="1260">
                  <c:v>35860</c:v>
                </c:pt>
                <c:pt idx="1261">
                  <c:v>90687</c:v>
                </c:pt>
                <c:pt idx="1262">
                  <c:v>73450</c:v>
                </c:pt>
                <c:pt idx="1263">
                  <c:v>31454</c:v>
                </c:pt>
                <c:pt idx="1264">
                  <c:v>47139</c:v>
                </c:pt>
                <c:pt idx="1265">
                  <c:v>83829</c:v>
                </c:pt>
                <c:pt idx="1266">
                  <c:v>53378</c:v>
                </c:pt>
                <c:pt idx="1267">
                  <c:v>19656</c:v>
                </c:pt>
                <c:pt idx="1268">
                  <c:v>45579</c:v>
                </c:pt>
                <c:pt idx="1269">
                  <c:v>85485</c:v>
                </c:pt>
                <c:pt idx="1270">
                  <c:v>55956</c:v>
                </c:pt>
                <c:pt idx="1271">
                  <c:v>64191</c:v>
                </c:pt>
                <c:pt idx="1272">
                  <c:v>38808</c:v>
                </c:pt>
                <c:pt idx="1273">
                  <c:v>57183</c:v>
                </c:pt>
                <c:pt idx="1274">
                  <c:v>23748</c:v>
                </c:pt>
                <c:pt idx="1275">
                  <c:v>66303</c:v>
                </c:pt>
                <c:pt idx="1276">
                  <c:v>37368</c:v>
                </c:pt>
                <c:pt idx="1277">
                  <c:v>40800</c:v>
                </c:pt>
                <c:pt idx="1278">
                  <c:v>71847</c:v>
                </c:pt>
                <c:pt idx="1279">
                  <c:v>46149</c:v>
                </c:pt>
                <c:pt idx="1280">
                  <c:v>78687</c:v>
                </c:pt>
                <c:pt idx="1281">
                  <c:v>49118</c:v>
                </c:pt>
                <c:pt idx="1282">
                  <c:v>37633</c:v>
                </c:pt>
                <c:pt idx="1283">
                  <c:v>39767</c:v>
                </c:pt>
                <c:pt idx="1284">
                  <c:v>26997</c:v>
                </c:pt>
                <c:pt idx="1285">
                  <c:v>33986</c:v>
                </c:pt>
                <c:pt idx="1286">
                  <c:v>57091</c:v>
                </c:pt>
                <c:pt idx="1287">
                  <c:v>46831</c:v>
                </c:pt>
                <c:pt idx="1288">
                  <c:v>83151</c:v>
                </c:pt>
                <c:pt idx="1289">
                  <c:v>52531</c:v>
                </c:pt>
                <c:pt idx="1290">
                  <c:v>15759</c:v>
                </c:pt>
                <c:pt idx="1291">
                  <c:v>22804</c:v>
                </c:pt>
                <c:pt idx="1292">
                  <c:v>43050</c:v>
                </c:pt>
                <c:pt idx="1293">
                  <c:v>42997</c:v>
                </c:pt>
                <c:pt idx="1294">
                  <c:v>48918</c:v>
                </c:pt>
                <c:pt idx="1295">
                  <c:v>60033</c:v>
                </c:pt>
                <c:pt idx="1296">
                  <c:v>34043</c:v>
                </c:pt>
                <c:pt idx="1297">
                  <c:v>57811</c:v>
                </c:pt>
                <c:pt idx="1298">
                  <c:v>78569</c:v>
                </c:pt>
                <c:pt idx="1299">
                  <c:v>7500</c:v>
                </c:pt>
                <c:pt idx="1300">
                  <c:v>157733</c:v>
                </c:pt>
                <c:pt idx="1301">
                  <c:v>94384</c:v>
                </c:pt>
                <c:pt idx="1302">
                  <c:v>23148</c:v>
                </c:pt>
                <c:pt idx="1303">
                  <c:v>44267</c:v>
                </c:pt>
                <c:pt idx="1304">
                  <c:v>71626</c:v>
                </c:pt>
                <c:pt idx="1305">
                  <c:v>60894</c:v>
                </c:pt>
                <c:pt idx="1306">
                  <c:v>50200</c:v>
                </c:pt>
                <c:pt idx="1307">
                  <c:v>81051</c:v>
                </c:pt>
                <c:pt idx="1308">
                  <c:v>65169</c:v>
                </c:pt>
                <c:pt idx="1309">
                  <c:v>59868</c:v>
                </c:pt>
                <c:pt idx="1310">
                  <c:v>65695</c:v>
                </c:pt>
                <c:pt idx="1311">
                  <c:v>64857</c:v>
                </c:pt>
                <c:pt idx="1312">
                  <c:v>45143</c:v>
                </c:pt>
                <c:pt idx="1313">
                  <c:v>74805</c:v>
                </c:pt>
                <c:pt idx="1314">
                  <c:v>59060</c:v>
                </c:pt>
                <c:pt idx="1315">
                  <c:v>27238</c:v>
                </c:pt>
                <c:pt idx="1316">
                  <c:v>47009</c:v>
                </c:pt>
                <c:pt idx="1317">
                  <c:v>46094</c:v>
                </c:pt>
                <c:pt idx="1318">
                  <c:v>40321</c:v>
                </c:pt>
                <c:pt idx="1319">
                  <c:v>37235</c:v>
                </c:pt>
                <c:pt idx="1320">
                  <c:v>81843</c:v>
                </c:pt>
                <c:pt idx="1321">
                  <c:v>46692</c:v>
                </c:pt>
                <c:pt idx="1322">
                  <c:v>77382</c:v>
                </c:pt>
                <c:pt idx="1323">
                  <c:v>37774</c:v>
                </c:pt>
                <c:pt idx="1324">
                  <c:v>18393</c:v>
                </c:pt>
                <c:pt idx="1325">
                  <c:v>72828</c:v>
                </c:pt>
                <c:pt idx="1326">
                  <c:v>24711</c:v>
                </c:pt>
                <c:pt idx="1327">
                  <c:v>45503</c:v>
                </c:pt>
                <c:pt idx="1328">
                  <c:v>6560</c:v>
                </c:pt>
                <c:pt idx="1329">
                  <c:v>71604</c:v>
                </c:pt>
                <c:pt idx="1330">
                  <c:v>27244</c:v>
                </c:pt>
                <c:pt idx="1331">
                  <c:v>48752</c:v>
                </c:pt>
                <c:pt idx="1332">
                  <c:v>71434</c:v>
                </c:pt>
                <c:pt idx="1333">
                  <c:v>90842</c:v>
                </c:pt>
                <c:pt idx="1334">
                  <c:v>88097</c:v>
                </c:pt>
                <c:pt idx="1335">
                  <c:v>51948</c:v>
                </c:pt>
                <c:pt idx="1336">
                  <c:v>71853</c:v>
                </c:pt>
                <c:pt idx="1337">
                  <c:v>35876</c:v>
                </c:pt>
                <c:pt idx="1338">
                  <c:v>40049</c:v>
                </c:pt>
                <c:pt idx="1339">
                  <c:v>39660</c:v>
                </c:pt>
                <c:pt idx="1340">
                  <c:v>50127</c:v>
                </c:pt>
                <c:pt idx="1341">
                  <c:v>43263</c:v>
                </c:pt>
                <c:pt idx="1342">
                  <c:v>62845</c:v>
                </c:pt>
                <c:pt idx="1343">
                  <c:v>18929</c:v>
                </c:pt>
                <c:pt idx="1344">
                  <c:v>24367</c:v>
                </c:pt>
                <c:pt idx="1345">
                  <c:v>33249</c:v>
                </c:pt>
                <c:pt idx="1346">
                  <c:v>26887</c:v>
                </c:pt>
                <c:pt idx="1347">
                  <c:v>50150</c:v>
                </c:pt>
                <c:pt idx="1348">
                  <c:v>62061</c:v>
                </c:pt>
                <c:pt idx="1349">
                  <c:v>85696</c:v>
                </c:pt>
                <c:pt idx="1350">
                  <c:v>76542</c:v>
                </c:pt>
                <c:pt idx="1351">
                  <c:v>70515</c:v>
                </c:pt>
                <c:pt idx="1352">
                  <c:v>18227</c:v>
                </c:pt>
                <c:pt idx="1353">
                  <c:v>69139</c:v>
                </c:pt>
                <c:pt idx="1354">
                  <c:v>69109</c:v>
                </c:pt>
                <c:pt idx="1355">
                  <c:v>69627</c:v>
                </c:pt>
                <c:pt idx="1356">
                  <c:v>38136</c:v>
                </c:pt>
                <c:pt idx="1357">
                  <c:v>62159</c:v>
                </c:pt>
                <c:pt idx="1358">
                  <c:v>80695</c:v>
                </c:pt>
                <c:pt idx="1359">
                  <c:v>33316</c:v>
                </c:pt>
                <c:pt idx="1360">
                  <c:v>58554</c:v>
                </c:pt>
                <c:pt idx="1361">
                  <c:v>17256</c:v>
                </c:pt>
                <c:pt idx="1362">
                  <c:v>53034</c:v>
                </c:pt>
                <c:pt idx="1363">
                  <c:v>52203</c:v>
                </c:pt>
                <c:pt idx="1364">
                  <c:v>59601</c:v>
                </c:pt>
                <c:pt idx="1365">
                  <c:v>75154</c:v>
                </c:pt>
                <c:pt idx="1366">
                  <c:v>47025</c:v>
                </c:pt>
                <c:pt idx="1367">
                  <c:v>37971</c:v>
                </c:pt>
                <c:pt idx="1368">
                  <c:v>41335</c:v>
                </c:pt>
                <c:pt idx="1369">
                  <c:v>67267</c:v>
                </c:pt>
                <c:pt idx="1370">
                  <c:v>57338</c:v>
                </c:pt>
                <c:pt idx="1371">
                  <c:v>50523</c:v>
                </c:pt>
                <c:pt idx="1372">
                  <c:v>35791</c:v>
                </c:pt>
                <c:pt idx="1373">
                  <c:v>50611</c:v>
                </c:pt>
                <c:pt idx="1374">
                  <c:v>56242</c:v>
                </c:pt>
                <c:pt idx="1375">
                  <c:v>48904</c:v>
                </c:pt>
                <c:pt idx="1376">
                  <c:v>56243</c:v>
                </c:pt>
                <c:pt idx="1377">
                  <c:v>21355</c:v>
                </c:pt>
                <c:pt idx="1378">
                  <c:v>57420</c:v>
                </c:pt>
                <c:pt idx="1379">
                  <c:v>51386</c:v>
                </c:pt>
                <c:pt idx="1380">
                  <c:v>46390</c:v>
                </c:pt>
                <c:pt idx="1381">
                  <c:v>54342</c:v>
                </c:pt>
                <c:pt idx="1382">
                  <c:v>51386</c:v>
                </c:pt>
                <c:pt idx="1383">
                  <c:v>51386</c:v>
                </c:pt>
                <c:pt idx="1384">
                  <c:v>20895</c:v>
                </c:pt>
                <c:pt idx="1385">
                  <c:v>92344</c:v>
                </c:pt>
                <c:pt idx="1386">
                  <c:v>51386</c:v>
                </c:pt>
                <c:pt idx="1387">
                  <c:v>26907</c:v>
                </c:pt>
                <c:pt idx="1388">
                  <c:v>44964</c:v>
                </c:pt>
                <c:pt idx="1389">
                  <c:v>75507</c:v>
                </c:pt>
                <c:pt idx="1390">
                  <c:v>53761</c:v>
                </c:pt>
                <c:pt idx="1391">
                  <c:v>22682</c:v>
                </c:pt>
                <c:pt idx="1392">
                  <c:v>38887</c:v>
                </c:pt>
                <c:pt idx="1393">
                  <c:v>41658</c:v>
                </c:pt>
                <c:pt idx="1394">
                  <c:v>29791</c:v>
                </c:pt>
                <c:pt idx="1395">
                  <c:v>63915</c:v>
                </c:pt>
                <c:pt idx="1396">
                  <c:v>39996</c:v>
                </c:pt>
                <c:pt idx="1397">
                  <c:v>26759</c:v>
                </c:pt>
                <c:pt idx="1398">
                  <c:v>63841</c:v>
                </c:pt>
                <c:pt idx="1399">
                  <c:v>51039</c:v>
                </c:pt>
                <c:pt idx="1400">
                  <c:v>60544</c:v>
                </c:pt>
                <c:pt idx="1401">
                  <c:v>65685</c:v>
                </c:pt>
                <c:pt idx="1402">
                  <c:v>37716</c:v>
                </c:pt>
                <c:pt idx="1403">
                  <c:v>36864</c:v>
                </c:pt>
                <c:pt idx="1404">
                  <c:v>44511</c:v>
                </c:pt>
                <c:pt idx="1405">
                  <c:v>36947</c:v>
                </c:pt>
                <c:pt idx="1406">
                  <c:v>47352</c:v>
                </c:pt>
                <c:pt idx="1407">
                  <c:v>67087</c:v>
                </c:pt>
                <c:pt idx="1408">
                  <c:v>57045</c:v>
                </c:pt>
                <c:pt idx="1409">
                  <c:v>36957</c:v>
                </c:pt>
                <c:pt idx="1410">
                  <c:v>69389</c:v>
                </c:pt>
                <c:pt idx="1411">
                  <c:v>80134</c:v>
                </c:pt>
                <c:pt idx="1412">
                  <c:v>43142</c:v>
                </c:pt>
                <c:pt idx="1413">
                  <c:v>80589</c:v>
                </c:pt>
                <c:pt idx="1414">
                  <c:v>34412</c:v>
                </c:pt>
                <c:pt idx="1415">
                  <c:v>57537</c:v>
                </c:pt>
                <c:pt idx="1416">
                  <c:v>22634</c:v>
                </c:pt>
                <c:pt idx="1417">
                  <c:v>51315</c:v>
                </c:pt>
                <c:pt idx="1418">
                  <c:v>36026</c:v>
                </c:pt>
                <c:pt idx="1419">
                  <c:v>24639</c:v>
                </c:pt>
                <c:pt idx="1420">
                  <c:v>34578</c:v>
                </c:pt>
                <c:pt idx="1421">
                  <c:v>65704</c:v>
                </c:pt>
                <c:pt idx="1422">
                  <c:v>63810</c:v>
                </c:pt>
                <c:pt idx="1423">
                  <c:v>54132</c:v>
                </c:pt>
                <c:pt idx="1424">
                  <c:v>18690</c:v>
                </c:pt>
                <c:pt idx="1425">
                  <c:v>28164</c:v>
                </c:pt>
                <c:pt idx="1426">
                  <c:v>34596</c:v>
                </c:pt>
                <c:pt idx="1427">
                  <c:v>43269</c:v>
                </c:pt>
                <c:pt idx="1428">
                  <c:v>38741</c:v>
                </c:pt>
                <c:pt idx="1429">
                  <c:v>31907</c:v>
                </c:pt>
                <c:pt idx="1430">
                  <c:v>27100</c:v>
                </c:pt>
                <c:pt idx="1431">
                  <c:v>31163</c:v>
                </c:pt>
                <c:pt idx="1432">
                  <c:v>92533</c:v>
                </c:pt>
                <c:pt idx="1433">
                  <c:v>34853</c:v>
                </c:pt>
                <c:pt idx="1434">
                  <c:v>70844</c:v>
                </c:pt>
                <c:pt idx="1435">
                  <c:v>31086</c:v>
                </c:pt>
                <c:pt idx="1436">
                  <c:v>60544</c:v>
                </c:pt>
                <c:pt idx="1437">
                  <c:v>20491</c:v>
                </c:pt>
                <c:pt idx="1438">
                  <c:v>42523</c:v>
                </c:pt>
                <c:pt idx="1439">
                  <c:v>39922</c:v>
                </c:pt>
                <c:pt idx="1440">
                  <c:v>33402</c:v>
                </c:pt>
                <c:pt idx="1441">
                  <c:v>36408</c:v>
                </c:pt>
                <c:pt idx="1442">
                  <c:v>21645</c:v>
                </c:pt>
                <c:pt idx="1443">
                  <c:v>78427</c:v>
                </c:pt>
                <c:pt idx="1444">
                  <c:v>82657</c:v>
                </c:pt>
                <c:pt idx="1445">
                  <c:v>51876</c:v>
                </c:pt>
                <c:pt idx="1446">
                  <c:v>78041</c:v>
                </c:pt>
                <c:pt idx="1447">
                  <c:v>52852</c:v>
                </c:pt>
                <c:pt idx="1448">
                  <c:v>70038</c:v>
                </c:pt>
                <c:pt idx="1449">
                  <c:v>69401</c:v>
                </c:pt>
                <c:pt idx="1450">
                  <c:v>46053</c:v>
                </c:pt>
                <c:pt idx="1451">
                  <c:v>77343</c:v>
                </c:pt>
                <c:pt idx="1452">
                  <c:v>73892</c:v>
                </c:pt>
                <c:pt idx="1453">
                  <c:v>40304</c:v>
                </c:pt>
                <c:pt idx="1454">
                  <c:v>32727</c:v>
                </c:pt>
                <c:pt idx="1455">
                  <c:v>68695</c:v>
                </c:pt>
                <c:pt idx="1456">
                  <c:v>43300</c:v>
                </c:pt>
                <c:pt idx="1457">
                  <c:v>26290</c:v>
                </c:pt>
                <c:pt idx="1458">
                  <c:v>93790</c:v>
                </c:pt>
                <c:pt idx="1459">
                  <c:v>38410</c:v>
                </c:pt>
                <c:pt idx="1460">
                  <c:v>64866</c:v>
                </c:pt>
                <c:pt idx="1461">
                  <c:v>57957</c:v>
                </c:pt>
                <c:pt idx="1462">
                  <c:v>46015</c:v>
                </c:pt>
                <c:pt idx="1463">
                  <c:v>16531</c:v>
                </c:pt>
                <c:pt idx="1464">
                  <c:v>28072</c:v>
                </c:pt>
                <c:pt idx="1465">
                  <c:v>49476</c:v>
                </c:pt>
                <c:pt idx="1466">
                  <c:v>50725</c:v>
                </c:pt>
                <c:pt idx="1467">
                  <c:v>83844</c:v>
                </c:pt>
                <c:pt idx="1468">
                  <c:v>41145</c:v>
                </c:pt>
                <c:pt idx="1469">
                  <c:v>67419</c:v>
                </c:pt>
                <c:pt idx="1470">
                  <c:v>23162</c:v>
                </c:pt>
                <c:pt idx="1471">
                  <c:v>34380</c:v>
                </c:pt>
                <c:pt idx="1472">
                  <c:v>34704</c:v>
                </c:pt>
                <c:pt idx="1473">
                  <c:v>94871</c:v>
                </c:pt>
                <c:pt idx="1474">
                  <c:v>65148</c:v>
                </c:pt>
                <c:pt idx="1475">
                  <c:v>39898</c:v>
                </c:pt>
                <c:pt idx="1476">
                  <c:v>64857</c:v>
                </c:pt>
                <c:pt idx="1477">
                  <c:v>59892</c:v>
                </c:pt>
                <c:pt idx="1478">
                  <c:v>41020</c:v>
                </c:pt>
                <c:pt idx="1479">
                  <c:v>57072</c:v>
                </c:pt>
                <c:pt idx="1480">
                  <c:v>60474</c:v>
                </c:pt>
                <c:pt idx="1481">
                  <c:v>62807</c:v>
                </c:pt>
                <c:pt idx="1482">
                  <c:v>19414</c:v>
                </c:pt>
                <c:pt idx="1483">
                  <c:v>19107</c:v>
                </c:pt>
                <c:pt idx="1484">
                  <c:v>75484</c:v>
                </c:pt>
                <c:pt idx="1485">
                  <c:v>70379</c:v>
                </c:pt>
                <c:pt idx="1486">
                  <c:v>79419</c:v>
                </c:pt>
                <c:pt idx="1487">
                  <c:v>64014</c:v>
                </c:pt>
                <c:pt idx="1488">
                  <c:v>76998</c:v>
                </c:pt>
                <c:pt idx="1489">
                  <c:v>49854</c:v>
                </c:pt>
                <c:pt idx="1490">
                  <c:v>60585</c:v>
                </c:pt>
                <c:pt idx="1491">
                  <c:v>42873</c:v>
                </c:pt>
                <c:pt idx="1492">
                  <c:v>87679</c:v>
                </c:pt>
                <c:pt idx="1493">
                  <c:v>57867</c:v>
                </c:pt>
                <c:pt idx="1494">
                  <c:v>35765</c:v>
                </c:pt>
                <c:pt idx="1495">
                  <c:v>65492</c:v>
                </c:pt>
                <c:pt idx="1496">
                  <c:v>32952</c:v>
                </c:pt>
                <c:pt idx="1497">
                  <c:v>53374</c:v>
                </c:pt>
                <c:pt idx="1498">
                  <c:v>71706</c:v>
                </c:pt>
                <c:pt idx="1499">
                  <c:v>68487</c:v>
                </c:pt>
                <c:pt idx="1500">
                  <c:v>53253</c:v>
                </c:pt>
                <c:pt idx="1501">
                  <c:v>31163</c:v>
                </c:pt>
                <c:pt idx="1502">
                  <c:v>42014</c:v>
                </c:pt>
                <c:pt idx="1503">
                  <c:v>54108</c:v>
                </c:pt>
                <c:pt idx="1504">
                  <c:v>49667</c:v>
                </c:pt>
                <c:pt idx="1505">
                  <c:v>63206</c:v>
                </c:pt>
                <c:pt idx="1506">
                  <c:v>57136</c:v>
                </c:pt>
                <c:pt idx="1507">
                  <c:v>46772</c:v>
                </c:pt>
                <c:pt idx="1508">
                  <c:v>78931</c:v>
                </c:pt>
                <c:pt idx="1509">
                  <c:v>53977</c:v>
                </c:pt>
                <c:pt idx="1510">
                  <c:v>84219</c:v>
                </c:pt>
                <c:pt idx="1511">
                  <c:v>46098</c:v>
                </c:pt>
                <c:pt idx="1512">
                  <c:v>73538</c:v>
                </c:pt>
                <c:pt idx="1513">
                  <c:v>79529</c:v>
                </c:pt>
                <c:pt idx="1514">
                  <c:v>20981</c:v>
                </c:pt>
                <c:pt idx="1515">
                  <c:v>51766</c:v>
                </c:pt>
                <c:pt idx="1516">
                  <c:v>55759</c:v>
                </c:pt>
                <c:pt idx="1517">
                  <c:v>33039</c:v>
                </c:pt>
                <c:pt idx="1518">
                  <c:v>37787</c:v>
                </c:pt>
                <c:pt idx="1519">
                  <c:v>27242</c:v>
                </c:pt>
                <c:pt idx="1520">
                  <c:v>87188</c:v>
                </c:pt>
                <c:pt idx="1521">
                  <c:v>69930</c:v>
                </c:pt>
                <c:pt idx="1522">
                  <c:v>37697</c:v>
                </c:pt>
                <c:pt idx="1523">
                  <c:v>37401</c:v>
                </c:pt>
                <c:pt idx="1524">
                  <c:v>3502</c:v>
                </c:pt>
                <c:pt idx="1525">
                  <c:v>58597</c:v>
                </c:pt>
                <c:pt idx="1526">
                  <c:v>82032</c:v>
                </c:pt>
                <c:pt idx="1527">
                  <c:v>28087</c:v>
                </c:pt>
                <c:pt idx="1528">
                  <c:v>74004</c:v>
                </c:pt>
                <c:pt idx="1529">
                  <c:v>19740</c:v>
                </c:pt>
                <c:pt idx="1530">
                  <c:v>57036</c:v>
                </c:pt>
                <c:pt idx="1531">
                  <c:v>53083</c:v>
                </c:pt>
                <c:pt idx="1532">
                  <c:v>69283</c:v>
                </c:pt>
                <c:pt idx="1533">
                  <c:v>46098</c:v>
                </c:pt>
                <c:pt idx="1534">
                  <c:v>23331</c:v>
                </c:pt>
                <c:pt idx="1535">
                  <c:v>23331</c:v>
                </c:pt>
                <c:pt idx="1536">
                  <c:v>9255</c:v>
                </c:pt>
                <c:pt idx="1537">
                  <c:v>67786</c:v>
                </c:pt>
                <c:pt idx="1538">
                  <c:v>71969</c:v>
                </c:pt>
                <c:pt idx="1539">
                  <c:v>59235</c:v>
                </c:pt>
                <c:pt idx="1540">
                  <c:v>31928</c:v>
                </c:pt>
                <c:pt idx="1541">
                  <c:v>74881</c:v>
                </c:pt>
                <c:pt idx="1542">
                  <c:v>65819</c:v>
                </c:pt>
                <c:pt idx="1543">
                  <c:v>51411</c:v>
                </c:pt>
                <c:pt idx="1544">
                  <c:v>51983</c:v>
                </c:pt>
                <c:pt idx="1545">
                  <c:v>42386</c:v>
                </c:pt>
                <c:pt idx="1546">
                  <c:v>30390</c:v>
                </c:pt>
                <c:pt idx="1547">
                  <c:v>30983</c:v>
                </c:pt>
                <c:pt idx="1548">
                  <c:v>66033</c:v>
                </c:pt>
                <c:pt idx="1549">
                  <c:v>37284</c:v>
                </c:pt>
                <c:pt idx="1550">
                  <c:v>57530</c:v>
                </c:pt>
                <c:pt idx="1551">
                  <c:v>76800</c:v>
                </c:pt>
                <c:pt idx="1552">
                  <c:v>63943</c:v>
                </c:pt>
                <c:pt idx="1553">
                  <c:v>76081</c:v>
                </c:pt>
                <c:pt idx="1554">
                  <c:v>67445</c:v>
                </c:pt>
                <c:pt idx="1555">
                  <c:v>37054</c:v>
                </c:pt>
                <c:pt idx="1556">
                  <c:v>47175</c:v>
                </c:pt>
                <c:pt idx="1557">
                  <c:v>31859</c:v>
                </c:pt>
                <c:pt idx="1558">
                  <c:v>27215</c:v>
                </c:pt>
                <c:pt idx="1559">
                  <c:v>70179</c:v>
                </c:pt>
                <c:pt idx="1560">
                  <c:v>39922</c:v>
                </c:pt>
                <c:pt idx="1561">
                  <c:v>49681</c:v>
                </c:pt>
                <c:pt idx="1562">
                  <c:v>24645</c:v>
                </c:pt>
                <c:pt idx="1563">
                  <c:v>79865</c:v>
                </c:pt>
                <c:pt idx="1564">
                  <c:v>44322</c:v>
                </c:pt>
                <c:pt idx="1565">
                  <c:v>47958</c:v>
                </c:pt>
                <c:pt idx="1566">
                  <c:v>63972</c:v>
                </c:pt>
                <c:pt idx="1567">
                  <c:v>75315</c:v>
                </c:pt>
                <c:pt idx="1568">
                  <c:v>55517</c:v>
                </c:pt>
                <c:pt idx="1569">
                  <c:v>75283</c:v>
                </c:pt>
                <c:pt idx="1570">
                  <c:v>82800</c:v>
                </c:pt>
                <c:pt idx="1571">
                  <c:v>38998</c:v>
                </c:pt>
                <c:pt idx="1572">
                  <c:v>90638</c:v>
                </c:pt>
                <c:pt idx="1573">
                  <c:v>27161</c:v>
                </c:pt>
                <c:pt idx="1574">
                  <c:v>42014</c:v>
                </c:pt>
                <c:pt idx="1575">
                  <c:v>38201</c:v>
                </c:pt>
                <c:pt idx="1576">
                  <c:v>45203</c:v>
                </c:pt>
                <c:pt idx="1577">
                  <c:v>81574</c:v>
                </c:pt>
                <c:pt idx="1578">
                  <c:v>34935</c:v>
                </c:pt>
                <c:pt idx="1579">
                  <c:v>60482</c:v>
                </c:pt>
                <c:pt idx="1580">
                  <c:v>34633</c:v>
                </c:pt>
                <c:pt idx="1581">
                  <c:v>78093</c:v>
                </c:pt>
                <c:pt idx="1582">
                  <c:v>82460</c:v>
                </c:pt>
                <c:pt idx="1583">
                  <c:v>45903</c:v>
                </c:pt>
                <c:pt idx="1584">
                  <c:v>81361</c:v>
                </c:pt>
                <c:pt idx="1585">
                  <c:v>35860</c:v>
                </c:pt>
                <c:pt idx="1586">
                  <c:v>40442</c:v>
                </c:pt>
                <c:pt idx="1587">
                  <c:v>61482</c:v>
                </c:pt>
                <c:pt idx="1588">
                  <c:v>34968</c:v>
                </c:pt>
                <c:pt idx="1589">
                  <c:v>75794</c:v>
                </c:pt>
                <c:pt idx="1590">
                  <c:v>31497</c:v>
                </c:pt>
                <c:pt idx="1591">
                  <c:v>74268</c:v>
                </c:pt>
                <c:pt idx="1592">
                  <c:v>13724</c:v>
                </c:pt>
                <c:pt idx="1593">
                  <c:v>45143</c:v>
                </c:pt>
                <c:pt idx="1594">
                  <c:v>52569</c:v>
                </c:pt>
                <c:pt idx="1595">
                  <c:v>48432</c:v>
                </c:pt>
                <c:pt idx="1596">
                  <c:v>17144</c:v>
                </c:pt>
                <c:pt idx="1597">
                  <c:v>36108</c:v>
                </c:pt>
                <c:pt idx="1598">
                  <c:v>76445</c:v>
                </c:pt>
                <c:pt idx="1599">
                  <c:v>36663</c:v>
                </c:pt>
                <c:pt idx="1600">
                  <c:v>53843</c:v>
                </c:pt>
                <c:pt idx="1601">
                  <c:v>90226</c:v>
                </c:pt>
                <c:pt idx="1602">
                  <c:v>70638</c:v>
                </c:pt>
                <c:pt idx="1603">
                  <c:v>44512</c:v>
                </c:pt>
                <c:pt idx="1604">
                  <c:v>27116</c:v>
                </c:pt>
                <c:pt idx="1605">
                  <c:v>54072</c:v>
                </c:pt>
                <c:pt idx="1606">
                  <c:v>71855</c:v>
                </c:pt>
                <c:pt idx="1607">
                  <c:v>51250</c:v>
                </c:pt>
                <c:pt idx="1608">
                  <c:v>60432</c:v>
                </c:pt>
                <c:pt idx="1609">
                  <c:v>65526</c:v>
                </c:pt>
                <c:pt idx="1610">
                  <c:v>68655</c:v>
                </c:pt>
                <c:pt idx="1611">
                  <c:v>12393</c:v>
                </c:pt>
                <c:pt idx="1612">
                  <c:v>64509</c:v>
                </c:pt>
                <c:pt idx="1613">
                  <c:v>33955</c:v>
                </c:pt>
                <c:pt idx="1614">
                  <c:v>31353</c:v>
                </c:pt>
                <c:pt idx="1615">
                  <c:v>55434</c:v>
                </c:pt>
                <c:pt idx="1616">
                  <c:v>28359</c:v>
                </c:pt>
                <c:pt idx="1617">
                  <c:v>57100</c:v>
                </c:pt>
                <c:pt idx="1618">
                  <c:v>69139</c:v>
                </c:pt>
                <c:pt idx="1619">
                  <c:v>52973</c:v>
                </c:pt>
                <c:pt idx="1620">
                  <c:v>51717</c:v>
                </c:pt>
                <c:pt idx="1621">
                  <c:v>18793</c:v>
                </c:pt>
                <c:pt idx="1622">
                  <c:v>66664</c:v>
                </c:pt>
                <c:pt idx="1623">
                  <c:v>50664</c:v>
                </c:pt>
                <c:pt idx="1624">
                  <c:v>54414</c:v>
                </c:pt>
                <c:pt idx="1625">
                  <c:v>54549</c:v>
                </c:pt>
                <c:pt idx="1626">
                  <c:v>47111</c:v>
                </c:pt>
                <c:pt idx="1627">
                  <c:v>41003</c:v>
                </c:pt>
                <c:pt idx="1628">
                  <c:v>19444</c:v>
                </c:pt>
                <c:pt idx="1629">
                  <c:v>36301</c:v>
                </c:pt>
                <c:pt idx="1630">
                  <c:v>73059</c:v>
                </c:pt>
                <c:pt idx="1631">
                  <c:v>42731</c:v>
                </c:pt>
                <c:pt idx="1632">
                  <c:v>52854</c:v>
                </c:pt>
                <c:pt idx="1633">
                  <c:v>22775</c:v>
                </c:pt>
                <c:pt idx="1634">
                  <c:v>46681</c:v>
                </c:pt>
                <c:pt idx="1635">
                  <c:v>59821</c:v>
                </c:pt>
                <c:pt idx="1636">
                  <c:v>50002</c:v>
                </c:pt>
                <c:pt idx="1637">
                  <c:v>69755</c:v>
                </c:pt>
                <c:pt idx="1638">
                  <c:v>44078</c:v>
                </c:pt>
                <c:pt idx="1639">
                  <c:v>30560</c:v>
                </c:pt>
                <c:pt idx="1640">
                  <c:v>35924</c:v>
                </c:pt>
                <c:pt idx="1641">
                  <c:v>64140</c:v>
                </c:pt>
                <c:pt idx="1642">
                  <c:v>56386</c:v>
                </c:pt>
                <c:pt idx="1643">
                  <c:v>24594</c:v>
                </c:pt>
                <c:pt idx="1644">
                  <c:v>75774</c:v>
                </c:pt>
                <c:pt idx="1645">
                  <c:v>39228</c:v>
                </c:pt>
                <c:pt idx="1646">
                  <c:v>58494</c:v>
                </c:pt>
                <c:pt idx="1647">
                  <c:v>58684</c:v>
                </c:pt>
                <c:pt idx="1648">
                  <c:v>57136</c:v>
                </c:pt>
                <c:pt idx="1649">
                  <c:v>56551</c:v>
                </c:pt>
                <c:pt idx="1650">
                  <c:v>22448</c:v>
                </c:pt>
                <c:pt idx="1651">
                  <c:v>82014</c:v>
                </c:pt>
                <c:pt idx="1652">
                  <c:v>34213</c:v>
                </c:pt>
                <c:pt idx="1653">
                  <c:v>157146</c:v>
                </c:pt>
                <c:pt idx="1654">
                  <c:v>25358</c:v>
                </c:pt>
                <c:pt idx="1655">
                  <c:v>35544</c:v>
                </c:pt>
                <c:pt idx="1656">
                  <c:v>36634</c:v>
                </c:pt>
                <c:pt idx="1657">
                  <c:v>62670</c:v>
                </c:pt>
                <c:pt idx="1658">
                  <c:v>50334</c:v>
                </c:pt>
                <c:pt idx="1659">
                  <c:v>72066</c:v>
                </c:pt>
                <c:pt idx="1660">
                  <c:v>50729</c:v>
                </c:pt>
                <c:pt idx="1661">
                  <c:v>34916</c:v>
                </c:pt>
                <c:pt idx="1662">
                  <c:v>64892</c:v>
                </c:pt>
                <c:pt idx="1663">
                  <c:v>43602</c:v>
                </c:pt>
                <c:pt idx="1664">
                  <c:v>33996</c:v>
                </c:pt>
                <c:pt idx="1665">
                  <c:v>41473</c:v>
                </c:pt>
                <c:pt idx="1666">
                  <c:v>63246</c:v>
                </c:pt>
                <c:pt idx="1667">
                  <c:v>36732</c:v>
                </c:pt>
                <c:pt idx="1668">
                  <c:v>69084</c:v>
                </c:pt>
                <c:pt idx="1669">
                  <c:v>77766</c:v>
                </c:pt>
                <c:pt idx="1670">
                  <c:v>37929</c:v>
                </c:pt>
                <c:pt idx="1671">
                  <c:v>86610</c:v>
                </c:pt>
                <c:pt idx="1672">
                  <c:v>80141</c:v>
                </c:pt>
                <c:pt idx="1673">
                  <c:v>72635</c:v>
                </c:pt>
                <c:pt idx="1674">
                  <c:v>69016</c:v>
                </c:pt>
                <c:pt idx="1675">
                  <c:v>20193</c:v>
                </c:pt>
                <c:pt idx="1676">
                  <c:v>27573</c:v>
                </c:pt>
                <c:pt idx="1677">
                  <c:v>15862</c:v>
                </c:pt>
                <c:pt idx="1678">
                  <c:v>49544</c:v>
                </c:pt>
                <c:pt idx="1679">
                  <c:v>33228</c:v>
                </c:pt>
                <c:pt idx="1680">
                  <c:v>70440</c:v>
                </c:pt>
                <c:pt idx="1681">
                  <c:v>38232</c:v>
                </c:pt>
                <c:pt idx="1682">
                  <c:v>22554</c:v>
                </c:pt>
                <c:pt idx="1683">
                  <c:v>23536</c:v>
                </c:pt>
                <c:pt idx="1684">
                  <c:v>49413</c:v>
                </c:pt>
                <c:pt idx="1685">
                  <c:v>42231</c:v>
                </c:pt>
                <c:pt idx="1686">
                  <c:v>78789</c:v>
                </c:pt>
                <c:pt idx="1687">
                  <c:v>56534</c:v>
                </c:pt>
                <c:pt idx="1688">
                  <c:v>58350</c:v>
                </c:pt>
                <c:pt idx="1689">
                  <c:v>81217</c:v>
                </c:pt>
                <c:pt idx="1690">
                  <c:v>49090</c:v>
                </c:pt>
                <c:pt idx="1691">
                  <c:v>61787</c:v>
                </c:pt>
                <c:pt idx="1692">
                  <c:v>18169</c:v>
                </c:pt>
                <c:pt idx="1693">
                  <c:v>24336</c:v>
                </c:pt>
                <c:pt idx="1694">
                  <c:v>18222</c:v>
                </c:pt>
                <c:pt idx="1695">
                  <c:v>62335</c:v>
                </c:pt>
                <c:pt idx="1696">
                  <c:v>42033</c:v>
                </c:pt>
                <c:pt idx="1697">
                  <c:v>86580</c:v>
                </c:pt>
                <c:pt idx="1698">
                  <c:v>41437</c:v>
                </c:pt>
                <c:pt idx="1699">
                  <c:v>73705</c:v>
                </c:pt>
                <c:pt idx="1700">
                  <c:v>61064</c:v>
                </c:pt>
                <c:pt idx="1701">
                  <c:v>38452</c:v>
                </c:pt>
                <c:pt idx="1702">
                  <c:v>18358</c:v>
                </c:pt>
                <c:pt idx="1703">
                  <c:v>55012</c:v>
                </c:pt>
                <c:pt idx="1704">
                  <c:v>9722</c:v>
                </c:pt>
                <c:pt idx="1705">
                  <c:v>38175</c:v>
                </c:pt>
                <c:pt idx="1706">
                  <c:v>58656</c:v>
                </c:pt>
                <c:pt idx="1707">
                  <c:v>52117</c:v>
                </c:pt>
                <c:pt idx="1708">
                  <c:v>64813</c:v>
                </c:pt>
                <c:pt idx="1709">
                  <c:v>54222</c:v>
                </c:pt>
                <c:pt idx="1710">
                  <c:v>83512</c:v>
                </c:pt>
                <c:pt idx="1711">
                  <c:v>77520</c:v>
                </c:pt>
                <c:pt idx="1712">
                  <c:v>41154</c:v>
                </c:pt>
                <c:pt idx="1713">
                  <c:v>80398</c:v>
                </c:pt>
                <c:pt idx="1714">
                  <c:v>18746</c:v>
                </c:pt>
                <c:pt idx="1715">
                  <c:v>35196</c:v>
                </c:pt>
                <c:pt idx="1716">
                  <c:v>60230</c:v>
                </c:pt>
                <c:pt idx="1717">
                  <c:v>22108</c:v>
                </c:pt>
                <c:pt idx="1718">
                  <c:v>44392</c:v>
                </c:pt>
                <c:pt idx="1719">
                  <c:v>55424</c:v>
                </c:pt>
                <c:pt idx="1720">
                  <c:v>17688</c:v>
                </c:pt>
                <c:pt idx="1721">
                  <c:v>92491</c:v>
                </c:pt>
                <c:pt idx="1722">
                  <c:v>90273</c:v>
                </c:pt>
                <c:pt idx="1723">
                  <c:v>82571</c:v>
                </c:pt>
                <c:pt idx="1724">
                  <c:v>38513</c:v>
                </c:pt>
                <c:pt idx="1725">
                  <c:v>16653</c:v>
                </c:pt>
                <c:pt idx="1726">
                  <c:v>42586</c:v>
                </c:pt>
                <c:pt idx="1727">
                  <c:v>23529</c:v>
                </c:pt>
                <c:pt idx="1728">
                  <c:v>74881</c:v>
                </c:pt>
                <c:pt idx="1729">
                  <c:v>71107</c:v>
                </c:pt>
                <c:pt idx="1730">
                  <c:v>46910</c:v>
                </c:pt>
                <c:pt idx="1731">
                  <c:v>18690</c:v>
                </c:pt>
                <c:pt idx="1732">
                  <c:v>37244</c:v>
                </c:pt>
                <c:pt idx="1733">
                  <c:v>82427</c:v>
                </c:pt>
                <c:pt idx="1734">
                  <c:v>75342</c:v>
                </c:pt>
                <c:pt idx="1735">
                  <c:v>70044</c:v>
                </c:pt>
                <c:pt idx="1736">
                  <c:v>79146</c:v>
                </c:pt>
                <c:pt idx="1737">
                  <c:v>77437</c:v>
                </c:pt>
                <c:pt idx="1738">
                  <c:v>54984</c:v>
                </c:pt>
                <c:pt idx="1739">
                  <c:v>42403</c:v>
                </c:pt>
                <c:pt idx="1740">
                  <c:v>55761</c:v>
                </c:pt>
                <c:pt idx="1741">
                  <c:v>37292</c:v>
                </c:pt>
                <c:pt idx="1742">
                  <c:v>45576</c:v>
                </c:pt>
                <c:pt idx="1743">
                  <c:v>70321</c:v>
                </c:pt>
                <c:pt idx="1744">
                  <c:v>58086</c:v>
                </c:pt>
                <c:pt idx="1745">
                  <c:v>81795</c:v>
                </c:pt>
                <c:pt idx="1746">
                  <c:v>28389</c:v>
                </c:pt>
                <c:pt idx="1747">
                  <c:v>66835</c:v>
                </c:pt>
                <c:pt idx="1748">
                  <c:v>69901</c:v>
                </c:pt>
                <c:pt idx="1749">
                  <c:v>80360</c:v>
                </c:pt>
                <c:pt idx="1750">
                  <c:v>63342</c:v>
                </c:pt>
                <c:pt idx="1751">
                  <c:v>44989</c:v>
                </c:pt>
                <c:pt idx="1752">
                  <c:v>31859</c:v>
                </c:pt>
                <c:pt idx="1753">
                  <c:v>51569</c:v>
                </c:pt>
                <c:pt idx="1754">
                  <c:v>30372</c:v>
                </c:pt>
                <c:pt idx="1755">
                  <c:v>16014</c:v>
                </c:pt>
                <c:pt idx="1756">
                  <c:v>41120</c:v>
                </c:pt>
                <c:pt idx="1757">
                  <c:v>39763</c:v>
                </c:pt>
                <c:pt idx="1758">
                  <c:v>38725</c:v>
                </c:pt>
                <c:pt idx="1759">
                  <c:v>77981</c:v>
                </c:pt>
                <c:pt idx="1760">
                  <c:v>62905</c:v>
                </c:pt>
                <c:pt idx="1761">
                  <c:v>13533</c:v>
                </c:pt>
                <c:pt idx="1762">
                  <c:v>59481</c:v>
                </c:pt>
                <c:pt idx="1763">
                  <c:v>72117</c:v>
                </c:pt>
                <c:pt idx="1764">
                  <c:v>21955</c:v>
                </c:pt>
                <c:pt idx="1765">
                  <c:v>67131</c:v>
                </c:pt>
                <c:pt idx="1766">
                  <c:v>36802</c:v>
                </c:pt>
                <c:pt idx="1767">
                  <c:v>71853</c:v>
                </c:pt>
                <c:pt idx="1768">
                  <c:v>28249</c:v>
                </c:pt>
                <c:pt idx="1769">
                  <c:v>47808</c:v>
                </c:pt>
                <c:pt idx="1770">
                  <c:v>25509</c:v>
                </c:pt>
                <c:pt idx="1771">
                  <c:v>51012</c:v>
                </c:pt>
                <c:pt idx="1772">
                  <c:v>70596</c:v>
                </c:pt>
                <c:pt idx="1773">
                  <c:v>85431</c:v>
                </c:pt>
                <c:pt idx="1774">
                  <c:v>42664</c:v>
                </c:pt>
                <c:pt idx="1775">
                  <c:v>42586</c:v>
                </c:pt>
                <c:pt idx="1776">
                  <c:v>29760</c:v>
                </c:pt>
                <c:pt idx="1777">
                  <c:v>28973</c:v>
                </c:pt>
                <c:pt idx="1778">
                  <c:v>39435</c:v>
                </c:pt>
                <c:pt idx="1779">
                  <c:v>65370</c:v>
                </c:pt>
                <c:pt idx="1780">
                  <c:v>20194</c:v>
                </c:pt>
                <c:pt idx="1781">
                  <c:v>42473</c:v>
                </c:pt>
                <c:pt idx="1782">
                  <c:v>64590</c:v>
                </c:pt>
                <c:pt idx="1783">
                  <c:v>71232</c:v>
                </c:pt>
                <c:pt idx="1784">
                  <c:v>34600</c:v>
                </c:pt>
                <c:pt idx="1785">
                  <c:v>46904</c:v>
                </c:pt>
                <c:pt idx="1786">
                  <c:v>49094</c:v>
                </c:pt>
                <c:pt idx="1787">
                  <c:v>36075</c:v>
                </c:pt>
                <c:pt idx="1788">
                  <c:v>60839</c:v>
                </c:pt>
                <c:pt idx="1789">
                  <c:v>77298</c:v>
                </c:pt>
                <c:pt idx="1790">
                  <c:v>34026</c:v>
                </c:pt>
                <c:pt idx="1791">
                  <c:v>48918</c:v>
                </c:pt>
                <c:pt idx="1792">
                  <c:v>82122</c:v>
                </c:pt>
                <c:pt idx="1793">
                  <c:v>37697</c:v>
                </c:pt>
                <c:pt idx="1794">
                  <c:v>34074</c:v>
                </c:pt>
                <c:pt idx="1795">
                  <c:v>28520</c:v>
                </c:pt>
                <c:pt idx="1796">
                  <c:v>62535</c:v>
                </c:pt>
                <c:pt idx="1797">
                  <c:v>36273</c:v>
                </c:pt>
                <c:pt idx="1798">
                  <c:v>63404</c:v>
                </c:pt>
                <c:pt idx="1799">
                  <c:v>75774</c:v>
                </c:pt>
                <c:pt idx="1800">
                  <c:v>78416</c:v>
                </c:pt>
                <c:pt idx="1801">
                  <c:v>75702</c:v>
                </c:pt>
                <c:pt idx="1802">
                  <c:v>59385</c:v>
                </c:pt>
                <c:pt idx="1803">
                  <c:v>37070</c:v>
                </c:pt>
                <c:pt idx="1804">
                  <c:v>44689</c:v>
                </c:pt>
                <c:pt idx="1805">
                  <c:v>53977</c:v>
                </c:pt>
                <c:pt idx="1806">
                  <c:v>7144</c:v>
                </c:pt>
                <c:pt idx="1807">
                  <c:v>18701</c:v>
                </c:pt>
                <c:pt idx="1808">
                  <c:v>90369</c:v>
                </c:pt>
                <c:pt idx="1809">
                  <c:v>63159</c:v>
                </c:pt>
                <c:pt idx="1810">
                  <c:v>37758</c:v>
                </c:pt>
                <c:pt idx="1811">
                  <c:v>46757</c:v>
                </c:pt>
                <c:pt idx="1812">
                  <c:v>79734</c:v>
                </c:pt>
                <c:pt idx="1813">
                  <c:v>63207</c:v>
                </c:pt>
                <c:pt idx="1814">
                  <c:v>72071</c:v>
                </c:pt>
                <c:pt idx="1815">
                  <c:v>21840</c:v>
                </c:pt>
                <c:pt idx="1816">
                  <c:v>58582</c:v>
                </c:pt>
                <c:pt idx="1817">
                  <c:v>72282</c:v>
                </c:pt>
                <c:pt idx="1818">
                  <c:v>50387</c:v>
                </c:pt>
                <c:pt idx="1819">
                  <c:v>32583</c:v>
                </c:pt>
                <c:pt idx="1820">
                  <c:v>62568</c:v>
                </c:pt>
                <c:pt idx="1821">
                  <c:v>44635</c:v>
                </c:pt>
                <c:pt idx="1822">
                  <c:v>33316</c:v>
                </c:pt>
                <c:pt idx="1823">
                  <c:v>63967</c:v>
                </c:pt>
                <c:pt idx="1824">
                  <c:v>52513</c:v>
                </c:pt>
                <c:pt idx="1825">
                  <c:v>25293</c:v>
                </c:pt>
                <c:pt idx="1826">
                  <c:v>54111</c:v>
                </c:pt>
                <c:pt idx="1827">
                  <c:v>78394</c:v>
                </c:pt>
                <c:pt idx="1828">
                  <c:v>80739</c:v>
                </c:pt>
                <c:pt idx="1829">
                  <c:v>22669</c:v>
                </c:pt>
                <c:pt idx="1830">
                  <c:v>29236</c:v>
                </c:pt>
                <c:pt idx="1831">
                  <c:v>44911</c:v>
                </c:pt>
                <c:pt idx="1832">
                  <c:v>54693</c:v>
                </c:pt>
                <c:pt idx="1833">
                  <c:v>48186</c:v>
                </c:pt>
                <c:pt idx="1834">
                  <c:v>54809</c:v>
                </c:pt>
                <c:pt idx="1835">
                  <c:v>41580</c:v>
                </c:pt>
                <c:pt idx="1836">
                  <c:v>80336</c:v>
                </c:pt>
                <c:pt idx="1837">
                  <c:v>47743</c:v>
                </c:pt>
                <c:pt idx="1838">
                  <c:v>62972</c:v>
                </c:pt>
                <c:pt idx="1839">
                  <c:v>57333</c:v>
                </c:pt>
                <c:pt idx="1840">
                  <c:v>32313</c:v>
                </c:pt>
                <c:pt idx="1841">
                  <c:v>84953</c:v>
                </c:pt>
                <c:pt idx="1842">
                  <c:v>27071</c:v>
                </c:pt>
                <c:pt idx="1843">
                  <c:v>68148</c:v>
                </c:pt>
                <c:pt idx="1844">
                  <c:v>65735</c:v>
                </c:pt>
                <c:pt idx="1845">
                  <c:v>86836</c:v>
                </c:pt>
                <c:pt idx="1846">
                  <c:v>4023</c:v>
                </c:pt>
                <c:pt idx="1847">
                  <c:v>30093</c:v>
                </c:pt>
                <c:pt idx="1848">
                  <c:v>57705</c:v>
                </c:pt>
                <c:pt idx="1849">
                  <c:v>25008</c:v>
                </c:pt>
                <c:pt idx="1850">
                  <c:v>83257</c:v>
                </c:pt>
                <c:pt idx="1851">
                  <c:v>22280</c:v>
                </c:pt>
                <c:pt idx="1852">
                  <c:v>72159</c:v>
                </c:pt>
                <c:pt idx="1853">
                  <c:v>64260</c:v>
                </c:pt>
                <c:pt idx="1854">
                  <c:v>82733</c:v>
                </c:pt>
                <c:pt idx="1855">
                  <c:v>74290</c:v>
                </c:pt>
                <c:pt idx="1856">
                  <c:v>58217</c:v>
                </c:pt>
                <c:pt idx="1857">
                  <c:v>21024</c:v>
                </c:pt>
                <c:pt idx="1858">
                  <c:v>70116</c:v>
                </c:pt>
                <c:pt idx="1859">
                  <c:v>54006</c:v>
                </c:pt>
                <c:pt idx="1860">
                  <c:v>69063</c:v>
                </c:pt>
                <c:pt idx="1861">
                  <c:v>11448</c:v>
                </c:pt>
                <c:pt idx="1862">
                  <c:v>61825</c:v>
                </c:pt>
                <c:pt idx="1863">
                  <c:v>70886</c:v>
                </c:pt>
                <c:pt idx="1864">
                  <c:v>69109</c:v>
                </c:pt>
                <c:pt idx="1865">
                  <c:v>60208</c:v>
                </c:pt>
                <c:pt idx="1866">
                  <c:v>32889</c:v>
                </c:pt>
                <c:pt idx="1867">
                  <c:v>34738</c:v>
                </c:pt>
                <c:pt idx="1868">
                  <c:v>30538</c:v>
                </c:pt>
                <c:pt idx="1869">
                  <c:v>82326</c:v>
                </c:pt>
                <c:pt idx="1870">
                  <c:v>26642</c:v>
                </c:pt>
                <c:pt idx="1871">
                  <c:v>69932</c:v>
                </c:pt>
                <c:pt idx="1872">
                  <c:v>44503</c:v>
                </c:pt>
                <c:pt idx="1873">
                  <c:v>60200</c:v>
                </c:pt>
                <c:pt idx="1874">
                  <c:v>49638</c:v>
                </c:pt>
                <c:pt idx="1875">
                  <c:v>23830</c:v>
                </c:pt>
                <c:pt idx="1876">
                  <c:v>33051</c:v>
                </c:pt>
                <c:pt idx="1877">
                  <c:v>72905</c:v>
                </c:pt>
                <c:pt idx="1878">
                  <c:v>69702</c:v>
                </c:pt>
                <c:pt idx="1879">
                  <c:v>70300</c:v>
                </c:pt>
                <c:pt idx="1880">
                  <c:v>70643</c:v>
                </c:pt>
                <c:pt idx="1881">
                  <c:v>30396</c:v>
                </c:pt>
                <c:pt idx="1882">
                  <c:v>50616</c:v>
                </c:pt>
                <c:pt idx="1883">
                  <c:v>62772</c:v>
                </c:pt>
                <c:pt idx="1884">
                  <c:v>30298</c:v>
                </c:pt>
                <c:pt idx="1885">
                  <c:v>52413</c:v>
                </c:pt>
                <c:pt idx="1886">
                  <c:v>44155</c:v>
                </c:pt>
                <c:pt idx="1887">
                  <c:v>86979</c:v>
                </c:pt>
                <c:pt idx="1888">
                  <c:v>76532</c:v>
                </c:pt>
                <c:pt idx="1889">
                  <c:v>42081</c:v>
                </c:pt>
                <c:pt idx="1890">
                  <c:v>67546</c:v>
                </c:pt>
                <c:pt idx="1891">
                  <c:v>88420</c:v>
                </c:pt>
                <c:pt idx="1892">
                  <c:v>31158</c:v>
                </c:pt>
                <c:pt idx="1893">
                  <c:v>61671</c:v>
                </c:pt>
                <c:pt idx="1894">
                  <c:v>69719</c:v>
                </c:pt>
                <c:pt idx="1895">
                  <c:v>49160</c:v>
                </c:pt>
                <c:pt idx="1896">
                  <c:v>24882</c:v>
                </c:pt>
                <c:pt idx="1897">
                  <c:v>90933</c:v>
                </c:pt>
                <c:pt idx="1898">
                  <c:v>113734</c:v>
                </c:pt>
                <c:pt idx="1899">
                  <c:v>59292</c:v>
                </c:pt>
                <c:pt idx="1900">
                  <c:v>45759</c:v>
                </c:pt>
                <c:pt idx="1901">
                  <c:v>22148</c:v>
                </c:pt>
                <c:pt idx="1902">
                  <c:v>73395</c:v>
                </c:pt>
                <c:pt idx="1903">
                  <c:v>29819</c:v>
                </c:pt>
                <c:pt idx="1904">
                  <c:v>45688</c:v>
                </c:pt>
                <c:pt idx="1905">
                  <c:v>62820</c:v>
                </c:pt>
                <c:pt idx="1906">
                  <c:v>60491</c:v>
                </c:pt>
                <c:pt idx="1907">
                  <c:v>33235</c:v>
                </c:pt>
                <c:pt idx="1908">
                  <c:v>35701</c:v>
                </c:pt>
                <c:pt idx="1909">
                  <c:v>31535</c:v>
                </c:pt>
                <c:pt idx="1910">
                  <c:v>92556</c:v>
                </c:pt>
                <c:pt idx="1911">
                  <c:v>67384</c:v>
                </c:pt>
                <c:pt idx="1912">
                  <c:v>80573</c:v>
                </c:pt>
                <c:pt idx="1913">
                  <c:v>77870</c:v>
                </c:pt>
                <c:pt idx="1914">
                  <c:v>52278</c:v>
                </c:pt>
                <c:pt idx="1915">
                  <c:v>57107</c:v>
                </c:pt>
                <c:pt idx="1916">
                  <c:v>18929</c:v>
                </c:pt>
                <c:pt idx="1917">
                  <c:v>36038</c:v>
                </c:pt>
                <c:pt idx="1918">
                  <c:v>20180</c:v>
                </c:pt>
                <c:pt idx="1919">
                  <c:v>34230</c:v>
                </c:pt>
                <c:pt idx="1920">
                  <c:v>31878</c:v>
                </c:pt>
                <c:pt idx="1921">
                  <c:v>70932</c:v>
                </c:pt>
                <c:pt idx="1922">
                  <c:v>91249</c:v>
                </c:pt>
                <c:pt idx="1923">
                  <c:v>77598</c:v>
                </c:pt>
                <c:pt idx="1924">
                  <c:v>80982</c:v>
                </c:pt>
                <c:pt idx="1925">
                  <c:v>22701</c:v>
                </c:pt>
                <c:pt idx="1926">
                  <c:v>55212</c:v>
                </c:pt>
                <c:pt idx="1927">
                  <c:v>70617</c:v>
                </c:pt>
                <c:pt idx="1928">
                  <c:v>64849</c:v>
                </c:pt>
                <c:pt idx="1929">
                  <c:v>62694</c:v>
                </c:pt>
                <c:pt idx="1930">
                  <c:v>61917</c:v>
                </c:pt>
                <c:pt idx="1931">
                  <c:v>67472</c:v>
                </c:pt>
                <c:pt idx="1932">
                  <c:v>21059</c:v>
                </c:pt>
                <c:pt idx="1933">
                  <c:v>29543</c:v>
                </c:pt>
                <c:pt idx="1934">
                  <c:v>75903</c:v>
                </c:pt>
                <c:pt idx="1935">
                  <c:v>34984</c:v>
                </c:pt>
                <c:pt idx="1936">
                  <c:v>54998</c:v>
                </c:pt>
                <c:pt idx="1937">
                  <c:v>54356</c:v>
                </c:pt>
                <c:pt idx="1938">
                  <c:v>34242</c:v>
                </c:pt>
                <c:pt idx="1939">
                  <c:v>25410</c:v>
                </c:pt>
                <c:pt idx="1940">
                  <c:v>73356</c:v>
                </c:pt>
                <c:pt idx="1941">
                  <c:v>28320</c:v>
                </c:pt>
                <c:pt idx="1942">
                  <c:v>23763</c:v>
                </c:pt>
                <c:pt idx="1943">
                  <c:v>72570</c:v>
                </c:pt>
                <c:pt idx="1944">
                  <c:v>34529</c:v>
                </c:pt>
                <c:pt idx="1945">
                  <c:v>70792</c:v>
                </c:pt>
                <c:pt idx="1946">
                  <c:v>63211</c:v>
                </c:pt>
                <c:pt idx="1947">
                  <c:v>83891</c:v>
                </c:pt>
                <c:pt idx="1948">
                  <c:v>36065</c:v>
                </c:pt>
                <c:pt idx="1949">
                  <c:v>39898</c:v>
                </c:pt>
                <c:pt idx="1950">
                  <c:v>51141</c:v>
                </c:pt>
                <c:pt idx="1951">
                  <c:v>56939</c:v>
                </c:pt>
                <c:pt idx="1952">
                  <c:v>80872</c:v>
                </c:pt>
                <c:pt idx="1953">
                  <c:v>72335</c:v>
                </c:pt>
                <c:pt idx="1954">
                  <c:v>61798</c:v>
                </c:pt>
                <c:pt idx="1955">
                  <c:v>76842</c:v>
                </c:pt>
                <c:pt idx="1956">
                  <c:v>29478</c:v>
                </c:pt>
                <c:pt idx="1957">
                  <c:v>46998</c:v>
                </c:pt>
                <c:pt idx="1958">
                  <c:v>96843</c:v>
                </c:pt>
                <c:pt idx="1959">
                  <c:v>56551</c:v>
                </c:pt>
                <c:pt idx="1960">
                  <c:v>70053</c:v>
                </c:pt>
                <c:pt idx="1961">
                  <c:v>71670</c:v>
                </c:pt>
                <c:pt idx="1962">
                  <c:v>44359</c:v>
                </c:pt>
                <c:pt idx="1963">
                  <c:v>40887</c:v>
                </c:pt>
                <c:pt idx="1964">
                  <c:v>48877</c:v>
                </c:pt>
                <c:pt idx="1965">
                  <c:v>74485</c:v>
                </c:pt>
                <c:pt idx="1966">
                  <c:v>64474</c:v>
                </c:pt>
                <c:pt idx="1967">
                  <c:v>77226</c:v>
                </c:pt>
                <c:pt idx="1968">
                  <c:v>72643</c:v>
                </c:pt>
                <c:pt idx="1969">
                  <c:v>85738</c:v>
                </c:pt>
                <c:pt idx="1970">
                  <c:v>55686</c:v>
                </c:pt>
                <c:pt idx="1971">
                  <c:v>39062</c:v>
                </c:pt>
                <c:pt idx="1972">
                  <c:v>34600</c:v>
                </c:pt>
                <c:pt idx="1973">
                  <c:v>40794</c:v>
                </c:pt>
                <c:pt idx="1974">
                  <c:v>54690</c:v>
                </c:pt>
                <c:pt idx="1975">
                  <c:v>4428</c:v>
                </c:pt>
                <c:pt idx="1976">
                  <c:v>32632</c:v>
                </c:pt>
                <c:pt idx="1977">
                  <c:v>38236</c:v>
                </c:pt>
                <c:pt idx="1978">
                  <c:v>36781</c:v>
                </c:pt>
                <c:pt idx="1979">
                  <c:v>31385</c:v>
                </c:pt>
                <c:pt idx="1980">
                  <c:v>24570</c:v>
                </c:pt>
                <c:pt idx="1981">
                  <c:v>25509</c:v>
                </c:pt>
                <c:pt idx="1982">
                  <c:v>94642</c:v>
                </c:pt>
                <c:pt idx="1983">
                  <c:v>58646</c:v>
                </c:pt>
                <c:pt idx="1984">
                  <c:v>53201</c:v>
                </c:pt>
                <c:pt idx="1985">
                  <c:v>21994</c:v>
                </c:pt>
                <c:pt idx="1986">
                  <c:v>57113</c:v>
                </c:pt>
                <c:pt idx="1987">
                  <c:v>51373</c:v>
                </c:pt>
                <c:pt idx="1988">
                  <c:v>23477</c:v>
                </c:pt>
                <c:pt idx="1989">
                  <c:v>58116</c:v>
                </c:pt>
                <c:pt idx="1990">
                  <c:v>72968</c:v>
                </c:pt>
                <c:pt idx="1991">
                  <c:v>39791</c:v>
                </c:pt>
                <c:pt idx="1992">
                  <c:v>91712</c:v>
                </c:pt>
                <c:pt idx="1993">
                  <c:v>94472</c:v>
                </c:pt>
                <c:pt idx="1994">
                  <c:v>13672</c:v>
                </c:pt>
                <c:pt idx="1995">
                  <c:v>96547</c:v>
                </c:pt>
                <c:pt idx="1996">
                  <c:v>79205</c:v>
                </c:pt>
                <c:pt idx="1997">
                  <c:v>56559</c:v>
                </c:pt>
                <c:pt idx="1998">
                  <c:v>32644</c:v>
                </c:pt>
                <c:pt idx="1999">
                  <c:v>67506</c:v>
                </c:pt>
                <c:pt idx="2000">
                  <c:v>24206</c:v>
                </c:pt>
                <c:pt idx="2001">
                  <c:v>28420</c:v>
                </c:pt>
                <c:pt idx="2002">
                  <c:v>22979</c:v>
                </c:pt>
                <c:pt idx="2003">
                  <c:v>33279</c:v>
                </c:pt>
                <c:pt idx="2004">
                  <c:v>46423</c:v>
                </c:pt>
                <c:pt idx="2005">
                  <c:v>30368</c:v>
                </c:pt>
                <c:pt idx="2006">
                  <c:v>63684</c:v>
                </c:pt>
                <c:pt idx="2007">
                  <c:v>41638</c:v>
                </c:pt>
                <c:pt idx="2008">
                  <c:v>68805</c:v>
                </c:pt>
                <c:pt idx="2009">
                  <c:v>65814</c:v>
                </c:pt>
                <c:pt idx="2010">
                  <c:v>71964</c:v>
                </c:pt>
                <c:pt idx="2011">
                  <c:v>39146</c:v>
                </c:pt>
                <c:pt idx="2012">
                  <c:v>96876</c:v>
                </c:pt>
                <c:pt idx="2013">
                  <c:v>34445</c:v>
                </c:pt>
                <c:pt idx="2014">
                  <c:v>68281</c:v>
                </c:pt>
                <c:pt idx="2015">
                  <c:v>37284</c:v>
                </c:pt>
                <c:pt idx="2016">
                  <c:v>36790</c:v>
                </c:pt>
                <c:pt idx="2017">
                  <c:v>27943</c:v>
                </c:pt>
                <c:pt idx="2018">
                  <c:v>22263</c:v>
                </c:pt>
                <c:pt idx="2019">
                  <c:v>30261</c:v>
                </c:pt>
                <c:pt idx="2020">
                  <c:v>28587</c:v>
                </c:pt>
                <c:pt idx="2021">
                  <c:v>43815</c:v>
                </c:pt>
                <c:pt idx="2022">
                  <c:v>48195</c:v>
                </c:pt>
                <c:pt idx="2023">
                  <c:v>77027</c:v>
                </c:pt>
                <c:pt idx="2024">
                  <c:v>71322</c:v>
                </c:pt>
                <c:pt idx="2025">
                  <c:v>32765</c:v>
                </c:pt>
                <c:pt idx="2026">
                  <c:v>29672</c:v>
                </c:pt>
                <c:pt idx="2027">
                  <c:v>23272</c:v>
                </c:pt>
                <c:pt idx="2028">
                  <c:v>49912</c:v>
                </c:pt>
                <c:pt idx="2029">
                  <c:v>7500</c:v>
                </c:pt>
                <c:pt idx="2030">
                  <c:v>68117</c:v>
                </c:pt>
                <c:pt idx="2031">
                  <c:v>67225</c:v>
                </c:pt>
                <c:pt idx="2032">
                  <c:v>17649</c:v>
                </c:pt>
                <c:pt idx="2033">
                  <c:v>55914</c:v>
                </c:pt>
                <c:pt idx="2034">
                  <c:v>40059</c:v>
                </c:pt>
                <c:pt idx="2035">
                  <c:v>60905</c:v>
                </c:pt>
                <c:pt idx="2036">
                  <c:v>75330</c:v>
                </c:pt>
                <c:pt idx="2037">
                  <c:v>60689</c:v>
                </c:pt>
                <c:pt idx="2038">
                  <c:v>38680</c:v>
                </c:pt>
                <c:pt idx="2039">
                  <c:v>61416</c:v>
                </c:pt>
                <c:pt idx="2040">
                  <c:v>49767</c:v>
                </c:pt>
                <c:pt idx="2041">
                  <c:v>83273</c:v>
                </c:pt>
                <c:pt idx="2042">
                  <c:v>29009</c:v>
                </c:pt>
                <c:pt idx="2043">
                  <c:v>45057</c:v>
                </c:pt>
                <c:pt idx="2044">
                  <c:v>37150</c:v>
                </c:pt>
                <c:pt idx="2045">
                  <c:v>43020</c:v>
                </c:pt>
                <c:pt idx="2046">
                  <c:v>53154</c:v>
                </c:pt>
                <c:pt idx="2047">
                  <c:v>65308</c:v>
                </c:pt>
                <c:pt idx="2048">
                  <c:v>76467</c:v>
                </c:pt>
                <c:pt idx="2049">
                  <c:v>81044</c:v>
                </c:pt>
                <c:pt idx="2050">
                  <c:v>32871</c:v>
                </c:pt>
                <c:pt idx="2051">
                  <c:v>55801</c:v>
                </c:pt>
                <c:pt idx="2052">
                  <c:v>76320</c:v>
                </c:pt>
                <c:pt idx="2053">
                  <c:v>36927</c:v>
                </c:pt>
                <c:pt idx="2054">
                  <c:v>48794</c:v>
                </c:pt>
                <c:pt idx="2055">
                  <c:v>23478</c:v>
                </c:pt>
                <c:pt idx="2056">
                  <c:v>71128</c:v>
                </c:pt>
                <c:pt idx="2057">
                  <c:v>70179</c:v>
                </c:pt>
                <c:pt idx="2058">
                  <c:v>59462</c:v>
                </c:pt>
                <c:pt idx="2059">
                  <c:v>51386</c:v>
                </c:pt>
                <c:pt idx="2060">
                  <c:v>38361</c:v>
                </c:pt>
                <c:pt idx="2061">
                  <c:v>51386</c:v>
                </c:pt>
                <c:pt idx="2062">
                  <c:v>70038</c:v>
                </c:pt>
                <c:pt idx="2063">
                  <c:v>42554</c:v>
                </c:pt>
                <c:pt idx="2064">
                  <c:v>67445</c:v>
                </c:pt>
                <c:pt idx="2065">
                  <c:v>67046</c:v>
                </c:pt>
                <c:pt idx="2066">
                  <c:v>42192</c:v>
                </c:pt>
                <c:pt idx="2067">
                  <c:v>77610</c:v>
                </c:pt>
                <c:pt idx="2068">
                  <c:v>31761</c:v>
                </c:pt>
                <c:pt idx="2069">
                  <c:v>34350</c:v>
                </c:pt>
                <c:pt idx="2070">
                  <c:v>54591</c:v>
                </c:pt>
                <c:pt idx="2071">
                  <c:v>71866</c:v>
                </c:pt>
                <c:pt idx="2072">
                  <c:v>25293</c:v>
                </c:pt>
                <c:pt idx="2073">
                  <c:v>42000</c:v>
                </c:pt>
                <c:pt idx="2074">
                  <c:v>69520</c:v>
                </c:pt>
                <c:pt idx="2075">
                  <c:v>64713</c:v>
                </c:pt>
                <c:pt idx="2076">
                  <c:v>27889</c:v>
                </c:pt>
                <c:pt idx="2077">
                  <c:v>22123</c:v>
                </c:pt>
                <c:pt idx="2078">
                  <c:v>51386</c:v>
                </c:pt>
                <c:pt idx="2079">
                  <c:v>51386</c:v>
                </c:pt>
                <c:pt idx="2080">
                  <c:v>27803</c:v>
                </c:pt>
                <c:pt idx="2081">
                  <c:v>51386</c:v>
                </c:pt>
                <c:pt idx="2082">
                  <c:v>51651</c:v>
                </c:pt>
                <c:pt idx="2083">
                  <c:v>68487</c:v>
                </c:pt>
                <c:pt idx="2084">
                  <c:v>51386</c:v>
                </c:pt>
                <c:pt idx="2085">
                  <c:v>56796</c:v>
                </c:pt>
                <c:pt idx="2086">
                  <c:v>87000</c:v>
                </c:pt>
                <c:pt idx="2087">
                  <c:v>79823</c:v>
                </c:pt>
                <c:pt idx="2088">
                  <c:v>30828</c:v>
                </c:pt>
                <c:pt idx="2089">
                  <c:v>34109</c:v>
                </c:pt>
                <c:pt idx="2090">
                  <c:v>53367</c:v>
                </c:pt>
                <c:pt idx="2091">
                  <c:v>22390</c:v>
                </c:pt>
                <c:pt idx="2092">
                  <c:v>71322</c:v>
                </c:pt>
                <c:pt idx="2093">
                  <c:v>79244</c:v>
                </c:pt>
                <c:pt idx="2094">
                  <c:v>49912</c:v>
                </c:pt>
                <c:pt idx="2095">
                  <c:v>48699</c:v>
                </c:pt>
                <c:pt idx="2096">
                  <c:v>80144</c:v>
                </c:pt>
                <c:pt idx="2097">
                  <c:v>54252</c:v>
                </c:pt>
                <c:pt idx="2098">
                  <c:v>81929</c:v>
                </c:pt>
                <c:pt idx="2099">
                  <c:v>76068</c:v>
                </c:pt>
                <c:pt idx="2100">
                  <c:v>53204</c:v>
                </c:pt>
                <c:pt idx="2101">
                  <c:v>67911</c:v>
                </c:pt>
                <c:pt idx="2102">
                  <c:v>14796</c:v>
                </c:pt>
                <c:pt idx="2103">
                  <c:v>78128</c:v>
                </c:pt>
                <c:pt idx="2104">
                  <c:v>14188</c:v>
                </c:pt>
                <c:pt idx="2105">
                  <c:v>20425</c:v>
                </c:pt>
                <c:pt idx="2106">
                  <c:v>58646</c:v>
                </c:pt>
                <c:pt idx="2107">
                  <c:v>72967</c:v>
                </c:pt>
                <c:pt idx="2108">
                  <c:v>48150</c:v>
                </c:pt>
                <c:pt idx="2109">
                  <c:v>82332</c:v>
                </c:pt>
                <c:pt idx="2110">
                  <c:v>58275</c:v>
                </c:pt>
                <c:pt idx="2111">
                  <c:v>44953</c:v>
                </c:pt>
                <c:pt idx="2112">
                  <c:v>34587</c:v>
                </c:pt>
                <c:pt idx="2113">
                  <c:v>43018</c:v>
                </c:pt>
                <c:pt idx="2114">
                  <c:v>45736</c:v>
                </c:pt>
                <c:pt idx="2115">
                  <c:v>66476</c:v>
                </c:pt>
                <c:pt idx="2116">
                  <c:v>27733</c:v>
                </c:pt>
                <c:pt idx="2117">
                  <c:v>69805</c:v>
                </c:pt>
                <c:pt idx="2118">
                  <c:v>72217</c:v>
                </c:pt>
                <c:pt idx="2119">
                  <c:v>25818</c:v>
                </c:pt>
                <c:pt idx="2120">
                  <c:v>37509</c:v>
                </c:pt>
                <c:pt idx="2121">
                  <c:v>25176</c:v>
                </c:pt>
                <c:pt idx="2122">
                  <c:v>43586</c:v>
                </c:pt>
                <c:pt idx="2123">
                  <c:v>53230</c:v>
                </c:pt>
                <c:pt idx="2124">
                  <c:v>50116</c:v>
                </c:pt>
                <c:pt idx="2125">
                  <c:v>84906</c:v>
                </c:pt>
                <c:pt idx="2126">
                  <c:v>61286</c:v>
                </c:pt>
                <c:pt idx="2127">
                  <c:v>82333</c:v>
                </c:pt>
                <c:pt idx="2128">
                  <c:v>65220</c:v>
                </c:pt>
                <c:pt idx="2129">
                  <c:v>33590</c:v>
                </c:pt>
                <c:pt idx="2130">
                  <c:v>30992</c:v>
                </c:pt>
                <c:pt idx="2131">
                  <c:v>72309</c:v>
                </c:pt>
                <c:pt idx="2132">
                  <c:v>156924</c:v>
                </c:pt>
                <c:pt idx="2133">
                  <c:v>16005</c:v>
                </c:pt>
                <c:pt idx="2134">
                  <c:v>65487</c:v>
                </c:pt>
                <c:pt idx="2135">
                  <c:v>58692</c:v>
                </c:pt>
                <c:pt idx="2136">
                  <c:v>40590</c:v>
                </c:pt>
                <c:pt idx="2137">
                  <c:v>20587</c:v>
                </c:pt>
                <c:pt idx="2138">
                  <c:v>62637</c:v>
                </c:pt>
                <c:pt idx="2139">
                  <c:v>29435</c:v>
                </c:pt>
                <c:pt idx="2140">
                  <c:v>19346</c:v>
                </c:pt>
                <c:pt idx="2141">
                  <c:v>35788</c:v>
                </c:pt>
                <c:pt idx="2142">
                  <c:v>36997</c:v>
                </c:pt>
                <c:pt idx="2143">
                  <c:v>23539</c:v>
                </c:pt>
                <c:pt idx="2144">
                  <c:v>65333</c:v>
                </c:pt>
                <c:pt idx="2145">
                  <c:v>78499</c:v>
                </c:pt>
                <c:pt idx="2146">
                  <c:v>29732</c:v>
                </c:pt>
                <c:pt idx="2147">
                  <c:v>41275</c:v>
                </c:pt>
                <c:pt idx="2148">
                  <c:v>63516</c:v>
                </c:pt>
                <c:pt idx="2149">
                  <c:v>42769</c:v>
                </c:pt>
                <c:pt idx="2150">
                  <c:v>49572</c:v>
                </c:pt>
                <c:pt idx="2151">
                  <c:v>69209</c:v>
                </c:pt>
                <c:pt idx="2152">
                  <c:v>17148</c:v>
                </c:pt>
                <c:pt idx="2153">
                  <c:v>40590</c:v>
                </c:pt>
                <c:pt idx="2154">
                  <c:v>30560</c:v>
                </c:pt>
                <c:pt idx="2155">
                  <c:v>32146</c:v>
                </c:pt>
                <c:pt idx="2156">
                  <c:v>41713</c:v>
                </c:pt>
                <c:pt idx="2157">
                  <c:v>34176</c:v>
                </c:pt>
                <c:pt idx="2158">
                  <c:v>58482</c:v>
                </c:pt>
                <c:pt idx="2159">
                  <c:v>59686</c:v>
                </c:pt>
                <c:pt idx="2160">
                  <c:v>60896</c:v>
                </c:pt>
                <c:pt idx="2161">
                  <c:v>62994</c:v>
                </c:pt>
                <c:pt idx="2162">
                  <c:v>47320</c:v>
                </c:pt>
                <c:pt idx="2163">
                  <c:v>74859</c:v>
                </c:pt>
                <c:pt idx="2164">
                  <c:v>15253</c:v>
                </c:pt>
                <c:pt idx="2165">
                  <c:v>31560</c:v>
                </c:pt>
                <c:pt idx="2166">
                  <c:v>72071</c:v>
                </c:pt>
                <c:pt idx="2167">
                  <c:v>91172</c:v>
                </c:pt>
                <c:pt idx="2168">
                  <c:v>90000</c:v>
                </c:pt>
                <c:pt idx="2169">
                  <c:v>41967</c:v>
                </c:pt>
                <c:pt idx="2170">
                  <c:v>69263</c:v>
                </c:pt>
                <c:pt idx="2171">
                  <c:v>65706</c:v>
                </c:pt>
                <c:pt idx="2172">
                  <c:v>60934</c:v>
                </c:pt>
                <c:pt idx="2173">
                  <c:v>71965</c:v>
                </c:pt>
                <c:pt idx="2174">
                  <c:v>65210</c:v>
                </c:pt>
                <c:pt idx="2175">
                  <c:v>79174</c:v>
                </c:pt>
                <c:pt idx="2176">
                  <c:v>81380</c:v>
                </c:pt>
                <c:pt idx="2177">
                  <c:v>48432</c:v>
                </c:pt>
                <c:pt idx="2178">
                  <c:v>52914</c:v>
                </c:pt>
                <c:pt idx="2179">
                  <c:v>38946</c:v>
                </c:pt>
                <c:pt idx="2180">
                  <c:v>26067</c:v>
                </c:pt>
                <c:pt idx="2181">
                  <c:v>44325</c:v>
                </c:pt>
                <c:pt idx="2182">
                  <c:v>42523</c:v>
                </c:pt>
                <c:pt idx="2183">
                  <c:v>26487</c:v>
                </c:pt>
                <c:pt idx="2184">
                  <c:v>53233</c:v>
                </c:pt>
                <c:pt idx="2185">
                  <c:v>67716</c:v>
                </c:pt>
                <c:pt idx="2186">
                  <c:v>76234</c:v>
                </c:pt>
                <c:pt idx="2187">
                  <c:v>84117</c:v>
                </c:pt>
                <c:pt idx="2188">
                  <c:v>65487</c:v>
                </c:pt>
                <c:pt idx="2189">
                  <c:v>25224</c:v>
                </c:pt>
                <c:pt idx="2190">
                  <c:v>89616</c:v>
                </c:pt>
                <c:pt idx="2191">
                  <c:v>40851</c:v>
                </c:pt>
                <c:pt idx="2192">
                  <c:v>27469</c:v>
                </c:pt>
                <c:pt idx="2193">
                  <c:v>82347</c:v>
                </c:pt>
                <c:pt idx="2194">
                  <c:v>73803</c:v>
                </c:pt>
                <c:pt idx="2195">
                  <c:v>8820</c:v>
                </c:pt>
                <c:pt idx="2196">
                  <c:v>43322</c:v>
                </c:pt>
                <c:pt idx="2197">
                  <c:v>55593</c:v>
                </c:pt>
                <c:pt idx="2198">
                  <c:v>50501</c:v>
                </c:pt>
                <c:pt idx="2199">
                  <c:v>37085</c:v>
                </c:pt>
                <c:pt idx="2200">
                  <c:v>16185</c:v>
                </c:pt>
                <c:pt idx="2201">
                  <c:v>57731</c:v>
                </c:pt>
                <c:pt idx="2202">
                  <c:v>48432</c:v>
                </c:pt>
                <c:pt idx="2203">
                  <c:v>73807</c:v>
                </c:pt>
                <c:pt idx="2204">
                  <c:v>18929</c:v>
                </c:pt>
                <c:pt idx="2205">
                  <c:v>35893</c:v>
                </c:pt>
                <c:pt idx="2206">
                  <c:v>61014</c:v>
                </c:pt>
                <c:pt idx="2207">
                  <c:v>32144</c:v>
                </c:pt>
                <c:pt idx="2208">
                  <c:v>14918</c:v>
                </c:pt>
                <c:pt idx="2209">
                  <c:v>45146</c:v>
                </c:pt>
                <c:pt idx="2210">
                  <c:v>41769</c:v>
                </c:pt>
                <c:pt idx="2211">
                  <c:v>88325</c:v>
                </c:pt>
                <c:pt idx="2212">
                  <c:v>38054</c:v>
                </c:pt>
                <c:pt idx="2213">
                  <c:v>80617</c:v>
                </c:pt>
                <c:pt idx="2214">
                  <c:v>5305</c:v>
                </c:pt>
                <c:pt idx="2215">
                  <c:v>36807</c:v>
                </c:pt>
                <c:pt idx="2216">
                  <c:v>28427</c:v>
                </c:pt>
                <c:pt idx="2217">
                  <c:v>82032</c:v>
                </c:pt>
                <c:pt idx="2218">
                  <c:v>22775</c:v>
                </c:pt>
                <c:pt idx="2219">
                  <c:v>40101</c:v>
                </c:pt>
                <c:pt idx="2220">
                  <c:v>58025</c:v>
                </c:pt>
                <c:pt idx="2221">
                  <c:v>75777</c:v>
                </c:pt>
                <c:pt idx="2222">
                  <c:v>7500</c:v>
                </c:pt>
                <c:pt idx="2223">
                  <c:v>33562</c:v>
                </c:pt>
                <c:pt idx="2224">
                  <c:v>57642</c:v>
                </c:pt>
                <c:pt idx="2225">
                  <c:v>58554</c:v>
                </c:pt>
                <c:pt idx="2226">
                  <c:v>63777</c:v>
                </c:pt>
                <c:pt idx="2227">
                  <c:v>57967</c:v>
                </c:pt>
                <c:pt idx="2228">
                  <c:v>51386</c:v>
                </c:pt>
                <c:pt idx="2229">
                  <c:v>24434</c:v>
                </c:pt>
                <c:pt idx="2230">
                  <c:v>11012</c:v>
                </c:pt>
                <c:pt idx="2231">
                  <c:v>44802</c:v>
                </c:pt>
                <c:pt idx="2232">
                  <c:v>26816</c:v>
                </c:pt>
                <c:pt idx="2233">
                  <c:v>666666</c:v>
                </c:pt>
                <c:pt idx="2234">
                  <c:v>34421</c:v>
                </c:pt>
                <c:pt idx="2235">
                  <c:v>61223</c:v>
                </c:pt>
                <c:pt idx="2236">
                  <c:v>64014</c:v>
                </c:pt>
                <c:pt idx="2237">
                  <c:v>56981</c:v>
                </c:pt>
                <c:pt idx="2238">
                  <c:v>69245</c:v>
                </c:pt>
                <c:pt idx="2239">
                  <c:v>52869</c:v>
                </c:pt>
              </c:numCache>
            </c:numRef>
          </c:xVal>
          <c:yVal>
            <c:numRef>
              <c:f>Sheet12!$B$2:$B$2241</c:f>
              <c:numCache>
                <c:formatCode>General</c:formatCode>
                <c:ptCount val="2240"/>
                <c:pt idx="0">
                  <c:v>1</c:v>
                </c:pt>
                <c:pt idx="1">
                  <c:v>0</c:v>
                </c:pt>
                <c:pt idx="2">
                  <c:v>0</c:v>
                </c:pt>
                <c:pt idx="3">
                  <c:v>0</c:v>
                </c:pt>
                <c:pt idx="4">
                  <c:v>0</c:v>
                </c:pt>
                <c:pt idx="5">
                  <c:v>0</c:v>
                </c:pt>
                <c:pt idx="6">
                  <c:v>0</c:v>
                </c:pt>
                <c:pt idx="7">
                  <c:v>0</c:v>
                </c:pt>
                <c:pt idx="8">
                  <c:v>1</c:v>
                </c:pt>
                <c:pt idx="9">
                  <c:v>1</c:v>
                </c:pt>
                <c:pt idx="10">
                  <c:v>0</c:v>
                </c:pt>
                <c:pt idx="11">
                  <c:v>0</c:v>
                </c:pt>
                <c:pt idx="12">
                  <c:v>0</c:v>
                </c:pt>
                <c:pt idx="13">
                  <c:v>0</c:v>
                </c:pt>
                <c:pt idx="14">
                  <c:v>0</c:v>
                </c:pt>
                <c:pt idx="15">
                  <c:v>3</c:v>
                </c:pt>
                <c:pt idx="16">
                  <c:v>0</c:v>
                </c:pt>
                <c:pt idx="17">
                  <c:v>0</c:v>
                </c:pt>
                <c:pt idx="18">
                  <c:v>1</c:v>
                </c:pt>
                <c:pt idx="19">
                  <c:v>0</c:v>
                </c:pt>
                <c:pt idx="20">
                  <c:v>0</c:v>
                </c:pt>
                <c:pt idx="21">
                  <c:v>0</c:v>
                </c:pt>
                <c:pt idx="22">
                  <c:v>1</c:v>
                </c:pt>
                <c:pt idx="23">
                  <c:v>0</c:v>
                </c:pt>
                <c:pt idx="24">
                  <c:v>0</c:v>
                </c:pt>
                <c:pt idx="25">
                  <c:v>0</c:v>
                </c:pt>
                <c:pt idx="26">
                  <c:v>0</c:v>
                </c:pt>
                <c:pt idx="27">
                  <c:v>0</c:v>
                </c:pt>
                <c:pt idx="28">
                  <c:v>0</c:v>
                </c:pt>
                <c:pt idx="29">
                  <c:v>1</c:v>
                </c:pt>
                <c:pt idx="30">
                  <c:v>0</c:v>
                </c:pt>
                <c:pt idx="31">
                  <c:v>0</c:v>
                </c:pt>
                <c:pt idx="32">
                  <c:v>1</c:v>
                </c:pt>
                <c:pt idx="33">
                  <c:v>1</c:v>
                </c:pt>
                <c:pt idx="34">
                  <c:v>0</c:v>
                </c:pt>
                <c:pt idx="35">
                  <c:v>0</c:v>
                </c:pt>
                <c:pt idx="36">
                  <c:v>0</c:v>
                </c:pt>
                <c:pt idx="37">
                  <c:v>0</c:v>
                </c:pt>
                <c:pt idx="38">
                  <c:v>0</c:v>
                </c:pt>
                <c:pt idx="39">
                  <c:v>2</c:v>
                </c:pt>
                <c:pt idx="40">
                  <c:v>0</c:v>
                </c:pt>
                <c:pt idx="41">
                  <c:v>0</c:v>
                </c:pt>
                <c:pt idx="42">
                  <c:v>0</c:v>
                </c:pt>
                <c:pt idx="43">
                  <c:v>0</c:v>
                </c:pt>
                <c:pt idx="44">
                  <c:v>0</c:v>
                </c:pt>
                <c:pt idx="45">
                  <c:v>0</c:v>
                </c:pt>
                <c:pt idx="46">
                  <c:v>1</c:v>
                </c:pt>
                <c:pt idx="47">
                  <c:v>0</c:v>
                </c:pt>
                <c:pt idx="48">
                  <c:v>0</c:v>
                </c:pt>
                <c:pt idx="49">
                  <c:v>0</c:v>
                </c:pt>
                <c:pt idx="50">
                  <c:v>0</c:v>
                </c:pt>
                <c:pt idx="51">
                  <c:v>0</c:v>
                </c:pt>
                <c:pt idx="52">
                  <c:v>0</c:v>
                </c:pt>
                <c:pt idx="53">
                  <c:v>3</c:v>
                </c:pt>
                <c:pt idx="54">
                  <c:v>0</c:v>
                </c:pt>
                <c:pt idx="55">
                  <c:v>2</c:v>
                </c:pt>
                <c:pt idx="56">
                  <c:v>1</c:v>
                </c:pt>
                <c:pt idx="57">
                  <c:v>0</c:v>
                </c:pt>
                <c:pt idx="58">
                  <c:v>0</c:v>
                </c:pt>
                <c:pt idx="59">
                  <c:v>0</c:v>
                </c:pt>
                <c:pt idx="60">
                  <c:v>3</c:v>
                </c:pt>
                <c:pt idx="61">
                  <c:v>0</c:v>
                </c:pt>
                <c:pt idx="62">
                  <c:v>0</c:v>
                </c:pt>
                <c:pt idx="63">
                  <c:v>0</c:v>
                </c:pt>
                <c:pt idx="64">
                  <c:v>0</c:v>
                </c:pt>
                <c:pt idx="65">
                  <c:v>1</c:v>
                </c:pt>
                <c:pt idx="66">
                  <c:v>0</c:v>
                </c:pt>
                <c:pt idx="67">
                  <c:v>3</c:v>
                </c:pt>
                <c:pt idx="68">
                  <c:v>0</c:v>
                </c:pt>
                <c:pt idx="69">
                  <c:v>0</c:v>
                </c:pt>
                <c:pt idx="70">
                  <c:v>0</c:v>
                </c:pt>
                <c:pt idx="71">
                  <c:v>0</c:v>
                </c:pt>
                <c:pt idx="72">
                  <c:v>0</c:v>
                </c:pt>
                <c:pt idx="73">
                  <c:v>1</c:v>
                </c:pt>
                <c:pt idx="74">
                  <c:v>0</c:v>
                </c:pt>
                <c:pt idx="75">
                  <c:v>0</c:v>
                </c:pt>
                <c:pt idx="76">
                  <c:v>1</c:v>
                </c:pt>
                <c:pt idx="77">
                  <c:v>2</c:v>
                </c:pt>
                <c:pt idx="78">
                  <c:v>0</c:v>
                </c:pt>
                <c:pt idx="79">
                  <c:v>2</c:v>
                </c:pt>
                <c:pt idx="80">
                  <c:v>0</c:v>
                </c:pt>
                <c:pt idx="81">
                  <c:v>0</c:v>
                </c:pt>
                <c:pt idx="82">
                  <c:v>0</c:v>
                </c:pt>
                <c:pt idx="83">
                  <c:v>0</c:v>
                </c:pt>
                <c:pt idx="84">
                  <c:v>0</c:v>
                </c:pt>
                <c:pt idx="85">
                  <c:v>0</c:v>
                </c:pt>
                <c:pt idx="86">
                  <c:v>1</c:v>
                </c:pt>
                <c:pt idx="87">
                  <c:v>3</c:v>
                </c:pt>
                <c:pt idx="88">
                  <c:v>1</c:v>
                </c:pt>
                <c:pt idx="89">
                  <c:v>0</c:v>
                </c:pt>
                <c:pt idx="90">
                  <c:v>0</c:v>
                </c:pt>
                <c:pt idx="91">
                  <c:v>0</c:v>
                </c:pt>
                <c:pt idx="92">
                  <c:v>0</c:v>
                </c:pt>
                <c:pt idx="93">
                  <c:v>0</c:v>
                </c:pt>
                <c:pt idx="94">
                  <c:v>0</c:v>
                </c:pt>
                <c:pt idx="95">
                  <c:v>0</c:v>
                </c:pt>
                <c:pt idx="96">
                  <c:v>1</c:v>
                </c:pt>
                <c:pt idx="97">
                  <c:v>0</c:v>
                </c:pt>
                <c:pt idx="98">
                  <c:v>1</c:v>
                </c:pt>
                <c:pt idx="99">
                  <c:v>0</c:v>
                </c:pt>
                <c:pt idx="100">
                  <c:v>0</c:v>
                </c:pt>
                <c:pt idx="101">
                  <c:v>0</c:v>
                </c:pt>
                <c:pt idx="102">
                  <c:v>0</c:v>
                </c:pt>
                <c:pt idx="103">
                  <c:v>0</c:v>
                </c:pt>
                <c:pt idx="104">
                  <c:v>1</c:v>
                </c:pt>
                <c:pt idx="105">
                  <c:v>0</c:v>
                </c:pt>
                <c:pt idx="106">
                  <c:v>0</c:v>
                </c:pt>
                <c:pt idx="107">
                  <c:v>0</c:v>
                </c:pt>
                <c:pt idx="108">
                  <c:v>0</c:v>
                </c:pt>
                <c:pt idx="109">
                  <c:v>0</c:v>
                </c:pt>
                <c:pt idx="110">
                  <c:v>0</c:v>
                </c:pt>
                <c:pt idx="111">
                  <c:v>2</c:v>
                </c:pt>
                <c:pt idx="112">
                  <c:v>1</c:v>
                </c:pt>
                <c:pt idx="113">
                  <c:v>3</c:v>
                </c:pt>
                <c:pt idx="114">
                  <c:v>0</c:v>
                </c:pt>
                <c:pt idx="115">
                  <c:v>0</c:v>
                </c:pt>
                <c:pt idx="116">
                  <c:v>2</c:v>
                </c:pt>
                <c:pt idx="117">
                  <c:v>0</c:v>
                </c:pt>
                <c:pt idx="118">
                  <c:v>0</c:v>
                </c:pt>
                <c:pt idx="119">
                  <c:v>0</c:v>
                </c:pt>
                <c:pt idx="120">
                  <c:v>0</c:v>
                </c:pt>
                <c:pt idx="121">
                  <c:v>1</c:v>
                </c:pt>
                <c:pt idx="122">
                  <c:v>0</c:v>
                </c:pt>
                <c:pt idx="123">
                  <c:v>0</c:v>
                </c:pt>
                <c:pt idx="124">
                  <c:v>4</c:v>
                </c:pt>
                <c:pt idx="125">
                  <c:v>0</c:v>
                </c:pt>
                <c:pt idx="126">
                  <c:v>1</c:v>
                </c:pt>
                <c:pt idx="127">
                  <c:v>0</c:v>
                </c:pt>
                <c:pt idx="128">
                  <c:v>0</c:v>
                </c:pt>
                <c:pt idx="129">
                  <c:v>0</c:v>
                </c:pt>
                <c:pt idx="130">
                  <c:v>0</c:v>
                </c:pt>
                <c:pt idx="131">
                  <c:v>0</c:v>
                </c:pt>
                <c:pt idx="132">
                  <c:v>0</c:v>
                </c:pt>
                <c:pt idx="133">
                  <c:v>0</c:v>
                </c:pt>
                <c:pt idx="134">
                  <c:v>0</c:v>
                </c:pt>
                <c:pt idx="135">
                  <c:v>1</c:v>
                </c:pt>
                <c:pt idx="136">
                  <c:v>0</c:v>
                </c:pt>
                <c:pt idx="137">
                  <c:v>0</c:v>
                </c:pt>
                <c:pt idx="138">
                  <c:v>2</c:v>
                </c:pt>
                <c:pt idx="139">
                  <c:v>0</c:v>
                </c:pt>
                <c:pt idx="140">
                  <c:v>0</c:v>
                </c:pt>
                <c:pt idx="141">
                  <c:v>1</c:v>
                </c:pt>
                <c:pt idx="142">
                  <c:v>0</c:v>
                </c:pt>
                <c:pt idx="143">
                  <c:v>0</c:v>
                </c:pt>
                <c:pt idx="144">
                  <c:v>0</c:v>
                </c:pt>
                <c:pt idx="145">
                  <c:v>0</c:v>
                </c:pt>
                <c:pt idx="146">
                  <c:v>1</c:v>
                </c:pt>
                <c:pt idx="147">
                  <c:v>0</c:v>
                </c:pt>
                <c:pt idx="148">
                  <c:v>0</c:v>
                </c:pt>
                <c:pt idx="149">
                  <c:v>0</c:v>
                </c:pt>
                <c:pt idx="150">
                  <c:v>0</c:v>
                </c:pt>
                <c:pt idx="151">
                  <c:v>1</c:v>
                </c:pt>
                <c:pt idx="152">
                  <c:v>0</c:v>
                </c:pt>
                <c:pt idx="153">
                  <c:v>0</c:v>
                </c:pt>
                <c:pt idx="154">
                  <c:v>0</c:v>
                </c:pt>
                <c:pt idx="155">
                  <c:v>3</c:v>
                </c:pt>
                <c:pt idx="156">
                  <c:v>0</c:v>
                </c:pt>
                <c:pt idx="157">
                  <c:v>0</c:v>
                </c:pt>
                <c:pt idx="158">
                  <c:v>0</c:v>
                </c:pt>
                <c:pt idx="159">
                  <c:v>0</c:v>
                </c:pt>
                <c:pt idx="160">
                  <c:v>0</c:v>
                </c:pt>
                <c:pt idx="161">
                  <c:v>0</c:v>
                </c:pt>
                <c:pt idx="162">
                  <c:v>0</c:v>
                </c:pt>
                <c:pt idx="163">
                  <c:v>0</c:v>
                </c:pt>
                <c:pt idx="164">
                  <c:v>0</c:v>
                </c:pt>
                <c:pt idx="165">
                  <c:v>0</c:v>
                </c:pt>
                <c:pt idx="166">
                  <c:v>1</c:v>
                </c:pt>
                <c:pt idx="167">
                  <c:v>1</c:v>
                </c:pt>
                <c:pt idx="168">
                  <c:v>0</c:v>
                </c:pt>
                <c:pt idx="169">
                  <c:v>0</c:v>
                </c:pt>
                <c:pt idx="170">
                  <c:v>0</c:v>
                </c:pt>
                <c:pt idx="171">
                  <c:v>0</c:v>
                </c:pt>
                <c:pt idx="172">
                  <c:v>0</c:v>
                </c:pt>
                <c:pt idx="173">
                  <c:v>0</c:v>
                </c:pt>
                <c:pt idx="174">
                  <c:v>1</c:v>
                </c:pt>
                <c:pt idx="175">
                  <c:v>0</c:v>
                </c:pt>
                <c:pt idx="176">
                  <c:v>3</c:v>
                </c:pt>
                <c:pt idx="177">
                  <c:v>0</c:v>
                </c:pt>
                <c:pt idx="178">
                  <c:v>0</c:v>
                </c:pt>
                <c:pt idx="179">
                  <c:v>1</c:v>
                </c:pt>
                <c:pt idx="180">
                  <c:v>0</c:v>
                </c:pt>
                <c:pt idx="181">
                  <c:v>0</c:v>
                </c:pt>
                <c:pt idx="182">
                  <c:v>0</c:v>
                </c:pt>
                <c:pt idx="183">
                  <c:v>0</c:v>
                </c:pt>
                <c:pt idx="184">
                  <c:v>0</c:v>
                </c:pt>
                <c:pt idx="185">
                  <c:v>0</c:v>
                </c:pt>
                <c:pt idx="186">
                  <c:v>0</c:v>
                </c:pt>
                <c:pt idx="187">
                  <c:v>0</c:v>
                </c:pt>
                <c:pt idx="188">
                  <c:v>0</c:v>
                </c:pt>
                <c:pt idx="189">
                  <c:v>0</c:v>
                </c:pt>
                <c:pt idx="190">
                  <c:v>1</c:v>
                </c:pt>
                <c:pt idx="191">
                  <c:v>0</c:v>
                </c:pt>
                <c:pt idx="192">
                  <c:v>0</c:v>
                </c:pt>
                <c:pt idx="193">
                  <c:v>0</c:v>
                </c:pt>
                <c:pt idx="194">
                  <c:v>0</c:v>
                </c:pt>
                <c:pt idx="195">
                  <c:v>0</c:v>
                </c:pt>
                <c:pt idx="196">
                  <c:v>0</c:v>
                </c:pt>
                <c:pt idx="197">
                  <c:v>1</c:v>
                </c:pt>
                <c:pt idx="198">
                  <c:v>0</c:v>
                </c:pt>
                <c:pt idx="199">
                  <c:v>2</c:v>
                </c:pt>
                <c:pt idx="200">
                  <c:v>1</c:v>
                </c:pt>
                <c:pt idx="201">
                  <c:v>0</c:v>
                </c:pt>
                <c:pt idx="202">
                  <c:v>0</c:v>
                </c:pt>
                <c:pt idx="203">
                  <c:v>4</c:v>
                </c:pt>
                <c:pt idx="204">
                  <c:v>0</c:v>
                </c:pt>
                <c:pt idx="205">
                  <c:v>2</c:v>
                </c:pt>
                <c:pt idx="206">
                  <c:v>1</c:v>
                </c:pt>
                <c:pt idx="207">
                  <c:v>0</c:v>
                </c:pt>
                <c:pt idx="208">
                  <c:v>0</c:v>
                </c:pt>
                <c:pt idx="209">
                  <c:v>2</c:v>
                </c:pt>
                <c:pt idx="210">
                  <c:v>0</c:v>
                </c:pt>
                <c:pt idx="211">
                  <c:v>0</c:v>
                </c:pt>
                <c:pt idx="212">
                  <c:v>0</c:v>
                </c:pt>
                <c:pt idx="213">
                  <c:v>0</c:v>
                </c:pt>
                <c:pt idx="214">
                  <c:v>0</c:v>
                </c:pt>
                <c:pt idx="215">
                  <c:v>0</c:v>
                </c:pt>
                <c:pt idx="216">
                  <c:v>0</c:v>
                </c:pt>
                <c:pt idx="217">
                  <c:v>2</c:v>
                </c:pt>
                <c:pt idx="218">
                  <c:v>0</c:v>
                </c:pt>
                <c:pt idx="219">
                  <c:v>0</c:v>
                </c:pt>
                <c:pt idx="220">
                  <c:v>0</c:v>
                </c:pt>
                <c:pt idx="221">
                  <c:v>0</c:v>
                </c:pt>
                <c:pt idx="222">
                  <c:v>0</c:v>
                </c:pt>
                <c:pt idx="223">
                  <c:v>0</c:v>
                </c:pt>
                <c:pt idx="224">
                  <c:v>0</c:v>
                </c:pt>
                <c:pt idx="225">
                  <c:v>0</c:v>
                </c:pt>
                <c:pt idx="226">
                  <c:v>0</c:v>
                </c:pt>
                <c:pt idx="227">
                  <c:v>0</c:v>
                </c:pt>
                <c:pt idx="228">
                  <c:v>0</c:v>
                </c:pt>
                <c:pt idx="229">
                  <c:v>0</c:v>
                </c:pt>
                <c:pt idx="230">
                  <c:v>1</c:v>
                </c:pt>
                <c:pt idx="231">
                  <c:v>1</c:v>
                </c:pt>
                <c:pt idx="232">
                  <c:v>0</c:v>
                </c:pt>
                <c:pt idx="233">
                  <c:v>0</c:v>
                </c:pt>
                <c:pt idx="234">
                  <c:v>0</c:v>
                </c:pt>
                <c:pt idx="235">
                  <c:v>0</c:v>
                </c:pt>
                <c:pt idx="236">
                  <c:v>0</c:v>
                </c:pt>
                <c:pt idx="237">
                  <c:v>0</c:v>
                </c:pt>
                <c:pt idx="238">
                  <c:v>0</c:v>
                </c:pt>
                <c:pt idx="239">
                  <c:v>0</c:v>
                </c:pt>
                <c:pt idx="240">
                  <c:v>1</c:v>
                </c:pt>
                <c:pt idx="241">
                  <c:v>0</c:v>
                </c:pt>
                <c:pt idx="242">
                  <c:v>0</c:v>
                </c:pt>
                <c:pt idx="243">
                  <c:v>2</c:v>
                </c:pt>
                <c:pt idx="244">
                  <c:v>0</c:v>
                </c:pt>
                <c:pt idx="245">
                  <c:v>0</c:v>
                </c:pt>
                <c:pt idx="246">
                  <c:v>4</c:v>
                </c:pt>
                <c:pt idx="247">
                  <c:v>0</c:v>
                </c:pt>
                <c:pt idx="248">
                  <c:v>0</c:v>
                </c:pt>
                <c:pt idx="249">
                  <c:v>0</c:v>
                </c:pt>
                <c:pt idx="250">
                  <c:v>0</c:v>
                </c:pt>
                <c:pt idx="251">
                  <c:v>0</c:v>
                </c:pt>
                <c:pt idx="252">
                  <c:v>5</c:v>
                </c:pt>
                <c:pt idx="253">
                  <c:v>0</c:v>
                </c:pt>
                <c:pt idx="254">
                  <c:v>0</c:v>
                </c:pt>
                <c:pt idx="255">
                  <c:v>0</c:v>
                </c:pt>
                <c:pt idx="256">
                  <c:v>1</c:v>
                </c:pt>
                <c:pt idx="257">
                  <c:v>0</c:v>
                </c:pt>
                <c:pt idx="258">
                  <c:v>0</c:v>
                </c:pt>
                <c:pt idx="259">
                  <c:v>0</c:v>
                </c:pt>
                <c:pt idx="260">
                  <c:v>2</c:v>
                </c:pt>
                <c:pt idx="261">
                  <c:v>0</c:v>
                </c:pt>
                <c:pt idx="262">
                  <c:v>0</c:v>
                </c:pt>
                <c:pt idx="263">
                  <c:v>0</c:v>
                </c:pt>
                <c:pt idx="264">
                  <c:v>1</c:v>
                </c:pt>
                <c:pt idx="265">
                  <c:v>0</c:v>
                </c:pt>
                <c:pt idx="266">
                  <c:v>1</c:v>
                </c:pt>
                <c:pt idx="267">
                  <c:v>2</c:v>
                </c:pt>
                <c:pt idx="268">
                  <c:v>0</c:v>
                </c:pt>
                <c:pt idx="269">
                  <c:v>0</c:v>
                </c:pt>
                <c:pt idx="270">
                  <c:v>1</c:v>
                </c:pt>
                <c:pt idx="271">
                  <c:v>0</c:v>
                </c:pt>
                <c:pt idx="272">
                  <c:v>0</c:v>
                </c:pt>
                <c:pt idx="273">
                  <c:v>0</c:v>
                </c:pt>
                <c:pt idx="274">
                  <c:v>0</c:v>
                </c:pt>
                <c:pt idx="275">
                  <c:v>0</c:v>
                </c:pt>
                <c:pt idx="276">
                  <c:v>1</c:v>
                </c:pt>
                <c:pt idx="277">
                  <c:v>0</c:v>
                </c:pt>
                <c:pt idx="278">
                  <c:v>2</c:v>
                </c:pt>
                <c:pt idx="279">
                  <c:v>0</c:v>
                </c:pt>
                <c:pt idx="280">
                  <c:v>0</c:v>
                </c:pt>
                <c:pt idx="281">
                  <c:v>0</c:v>
                </c:pt>
                <c:pt idx="282">
                  <c:v>0</c:v>
                </c:pt>
                <c:pt idx="283">
                  <c:v>0</c:v>
                </c:pt>
                <c:pt idx="284">
                  <c:v>0</c:v>
                </c:pt>
                <c:pt idx="285">
                  <c:v>0</c:v>
                </c:pt>
                <c:pt idx="286">
                  <c:v>0</c:v>
                </c:pt>
                <c:pt idx="287">
                  <c:v>0</c:v>
                </c:pt>
                <c:pt idx="288">
                  <c:v>0</c:v>
                </c:pt>
                <c:pt idx="289">
                  <c:v>0</c:v>
                </c:pt>
                <c:pt idx="290">
                  <c:v>1</c:v>
                </c:pt>
                <c:pt idx="291">
                  <c:v>0</c:v>
                </c:pt>
                <c:pt idx="292">
                  <c:v>1</c:v>
                </c:pt>
                <c:pt idx="293">
                  <c:v>0</c:v>
                </c:pt>
                <c:pt idx="294">
                  <c:v>0</c:v>
                </c:pt>
                <c:pt idx="295">
                  <c:v>2</c:v>
                </c:pt>
                <c:pt idx="296">
                  <c:v>0</c:v>
                </c:pt>
                <c:pt idx="297">
                  <c:v>0</c:v>
                </c:pt>
                <c:pt idx="298">
                  <c:v>0</c:v>
                </c:pt>
                <c:pt idx="299">
                  <c:v>1</c:v>
                </c:pt>
                <c:pt idx="300">
                  <c:v>0</c:v>
                </c:pt>
                <c:pt idx="301">
                  <c:v>0</c:v>
                </c:pt>
                <c:pt idx="302">
                  <c:v>0</c:v>
                </c:pt>
                <c:pt idx="303">
                  <c:v>0</c:v>
                </c:pt>
                <c:pt idx="304">
                  <c:v>0</c:v>
                </c:pt>
                <c:pt idx="305">
                  <c:v>1</c:v>
                </c:pt>
                <c:pt idx="306">
                  <c:v>1</c:v>
                </c:pt>
                <c:pt idx="307">
                  <c:v>1</c:v>
                </c:pt>
                <c:pt idx="308">
                  <c:v>1</c:v>
                </c:pt>
                <c:pt idx="309">
                  <c:v>0</c:v>
                </c:pt>
                <c:pt idx="310">
                  <c:v>0</c:v>
                </c:pt>
                <c:pt idx="311">
                  <c:v>0</c:v>
                </c:pt>
                <c:pt idx="312">
                  <c:v>2</c:v>
                </c:pt>
                <c:pt idx="313">
                  <c:v>0</c:v>
                </c:pt>
                <c:pt idx="314">
                  <c:v>0</c:v>
                </c:pt>
                <c:pt idx="315">
                  <c:v>0</c:v>
                </c:pt>
                <c:pt idx="316">
                  <c:v>0</c:v>
                </c:pt>
                <c:pt idx="317">
                  <c:v>0</c:v>
                </c:pt>
                <c:pt idx="318">
                  <c:v>0</c:v>
                </c:pt>
                <c:pt idx="319">
                  <c:v>2</c:v>
                </c:pt>
                <c:pt idx="320">
                  <c:v>0</c:v>
                </c:pt>
                <c:pt idx="321">
                  <c:v>0</c:v>
                </c:pt>
                <c:pt idx="322">
                  <c:v>0</c:v>
                </c:pt>
                <c:pt idx="323">
                  <c:v>0</c:v>
                </c:pt>
                <c:pt idx="324">
                  <c:v>0</c:v>
                </c:pt>
                <c:pt idx="325">
                  <c:v>0</c:v>
                </c:pt>
                <c:pt idx="326">
                  <c:v>0</c:v>
                </c:pt>
                <c:pt idx="327">
                  <c:v>0</c:v>
                </c:pt>
                <c:pt idx="328">
                  <c:v>0</c:v>
                </c:pt>
                <c:pt idx="329">
                  <c:v>0</c:v>
                </c:pt>
                <c:pt idx="330">
                  <c:v>0</c:v>
                </c:pt>
                <c:pt idx="331">
                  <c:v>0</c:v>
                </c:pt>
                <c:pt idx="332">
                  <c:v>1</c:v>
                </c:pt>
                <c:pt idx="333">
                  <c:v>2</c:v>
                </c:pt>
                <c:pt idx="334">
                  <c:v>0</c:v>
                </c:pt>
                <c:pt idx="335">
                  <c:v>0</c:v>
                </c:pt>
                <c:pt idx="336">
                  <c:v>4</c:v>
                </c:pt>
                <c:pt idx="337">
                  <c:v>0</c:v>
                </c:pt>
                <c:pt idx="338">
                  <c:v>2</c:v>
                </c:pt>
                <c:pt idx="339">
                  <c:v>1</c:v>
                </c:pt>
                <c:pt idx="340">
                  <c:v>0</c:v>
                </c:pt>
                <c:pt idx="341">
                  <c:v>0</c:v>
                </c:pt>
                <c:pt idx="342">
                  <c:v>2</c:v>
                </c:pt>
                <c:pt idx="343">
                  <c:v>0</c:v>
                </c:pt>
                <c:pt idx="344">
                  <c:v>2</c:v>
                </c:pt>
                <c:pt idx="345">
                  <c:v>0</c:v>
                </c:pt>
                <c:pt idx="346">
                  <c:v>0</c:v>
                </c:pt>
                <c:pt idx="347">
                  <c:v>1</c:v>
                </c:pt>
                <c:pt idx="348">
                  <c:v>0</c:v>
                </c:pt>
                <c:pt idx="349">
                  <c:v>1</c:v>
                </c:pt>
                <c:pt idx="350">
                  <c:v>0</c:v>
                </c:pt>
                <c:pt idx="351">
                  <c:v>2</c:v>
                </c:pt>
                <c:pt idx="352">
                  <c:v>1</c:v>
                </c:pt>
                <c:pt idx="353">
                  <c:v>0</c:v>
                </c:pt>
                <c:pt idx="354">
                  <c:v>0</c:v>
                </c:pt>
                <c:pt idx="355">
                  <c:v>0</c:v>
                </c:pt>
                <c:pt idx="356">
                  <c:v>1</c:v>
                </c:pt>
                <c:pt idx="357">
                  <c:v>0</c:v>
                </c:pt>
                <c:pt idx="358">
                  <c:v>0</c:v>
                </c:pt>
                <c:pt idx="359">
                  <c:v>0</c:v>
                </c:pt>
                <c:pt idx="360">
                  <c:v>1</c:v>
                </c:pt>
                <c:pt idx="361">
                  <c:v>0</c:v>
                </c:pt>
                <c:pt idx="362">
                  <c:v>0</c:v>
                </c:pt>
                <c:pt idx="363">
                  <c:v>0</c:v>
                </c:pt>
                <c:pt idx="364">
                  <c:v>0</c:v>
                </c:pt>
                <c:pt idx="365">
                  <c:v>0</c:v>
                </c:pt>
                <c:pt idx="366">
                  <c:v>0</c:v>
                </c:pt>
                <c:pt idx="367">
                  <c:v>0</c:v>
                </c:pt>
                <c:pt idx="368">
                  <c:v>0</c:v>
                </c:pt>
                <c:pt idx="369">
                  <c:v>0</c:v>
                </c:pt>
                <c:pt idx="370">
                  <c:v>0</c:v>
                </c:pt>
                <c:pt idx="371">
                  <c:v>0</c:v>
                </c:pt>
                <c:pt idx="372">
                  <c:v>1</c:v>
                </c:pt>
                <c:pt idx="373">
                  <c:v>1</c:v>
                </c:pt>
                <c:pt idx="374">
                  <c:v>1</c:v>
                </c:pt>
                <c:pt idx="375">
                  <c:v>0</c:v>
                </c:pt>
                <c:pt idx="376">
                  <c:v>2</c:v>
                </c:pt>
                <c:pt idx="377">
                  <c:v>0</c:v>
                </c:pt>
                <c:pt idx="378">
                  <c:v>0</c:v>
                </c:pt>
                <c:pt idx="379">
                  <c:v>0</c:v>
                </c:pt>
                <c:pt idx="380">
                  <c:v>0</c:v>
                </c:pt>
                <c:pt idx="381">
                  <c:v>0</c:v>
                </c:pt>
                <c:pt idx="382">
                  <c:v>0</c:v>
                </c:pt>
                <c:pt idx="383">
                  <c:v>0</c:v>
                </c:pt>
                <c:pt idx="384">
                  <c:v>0</c:v>
                </c:pt>
                <c:pt idx="385">
                  <c:v>0</c:v>
                </c:pt>
                <c:pt idx="386">
                  <c:v>2</c:v>
                </c:pt>
                <c:pt idx="387">
                  <c:v>0</c:v>
                </c:pt>
                <c:pt idx="388">
                  <c:v>0</c:v>
                </c:pt>
                <c:pt idx="389">
                  <c:v>0</c:v>
                </c:pt>
                <c:pt idx="390">
                  <c:v>1</c:v>
                </c:pt>
                <c:pt idx="391">
                  <c:v>0</c:v>
                </c:pt>
                <c:pt idx="392">
                  <c:v>0</c:v>
                </c:pt>
                <c:pt idx="393">
                  <c:v>0</c:v>
                </c:pt>
                <c:pt idx="394">
                  <c:v>0</c:v>
                </c:pt>
                <c:pt idx="395">
                  <c:v>0</c:v>
                </c:pt>
                <c:pt idx="396">
                  <c:v>0</c:v>
                </c:pt>
                <c:pt idx="397">
                  <c:v>1</c:v>
                </c:pt>
                <c:pt idx="398">
                  <c:v>0</c:v>
                </c:pt>
                <c:pt idx="399">
                  <c:v>1</c:v>
                </c:pt>
                <c:pt idx="400">
                  <c:v>0</c:v>
                </c:pt>
                <c:pt idx="401">
                  <c:v>0</c:v>
                </c:pt>
                <c:pt idx="402">
                  <c:v>0</c:v>
                </c:pt>
                <c:pt idx="403">
                  <c:v>0</c:v>
                </c:pt>
                <c:pt idx="404">
                  <c:v>2</c:v>
                </c:pt>
                <c:pt idx="405">
                  <c:v>0</c:v>
                </c:pt>
                <c:pt idx="406">
                  <c:v>1</c:v>
                </c:pt>
                <c:pt idx="407">
                  <c:v>0</c:v>
                </c:pt>
                <c:pt idx="408">
                  <c:v>0</c:v>
                </c:pt>
                <c:pt idx="409">
                  <c:v>0</c:v>
                </c:pt>
                <c:pt idx="410">
                  <c:v>1</c:v>
                </c:pt>
                <c:pt idx="411">
                  <c:v>0</c:v>
                </c:pt>
                <c:pt idx="412">
                  <c:v>1</c:v>
                </c:pt>
                <c:pt idx="413">
                  <c:v>0</c:v>
                </c:pt>
                <c:pt idx="414">
                  <c:v>0</c:v>
                </c:pt>
                <c:pt idx="415">
                  <c:v>0</c:v>
                </c:pt>
                <c:pt idx="416">
                  <c:v>1</c:v>
                </c:pt>
                <c:pt idx="417">
                  <c:v>4</c:v>
                </c:pt>
                <c:pt idx="418">
                  <c:v>3</c:v>
                </c:pt>
                <c:pt idx="419">
                  <c:v>0</c:v>
                </c:pt>
                <c:pt idx="420">
                  <c:v>0</c:v>
                </c:pt>
                <c:pt idx="421">
                  <c:v>0</c:v>
                </c:pt>
                <c:pt idx="422">
                  <c:v>0</c:v>
                </c:pt>
                <c:pt idx="423">
                  <c:v>3</c:v>
                </c:pt>
                <c:pt idx="424">
                  <c:v>1</c:v>
                </c:pt>
                <c:pt idx="425">
                  <c:v>0</c:v>
                </c:pt>
                <c:pt idx="426">
                  <c:v>3</c:v>
                </c:pt>
                <c:pt idx="427">
                  <c:v>2</c:v>
                </c:pt>
                <c:pt idx="428">
                  <c:v>0</c:v>
                </c:pt>
                <c:pt idx="429">
                  <c:v>0</c:v>
                </c:pt>
                <c:pt idx="430">
                  <c:v>5</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2</c:v>
                </c:pt>
                <c:pt idx="448">
                  <c:v>0</c:v>
                </c:pt>
                <c:pt idx="449">
                  <c:v>0</c:v>
                </c:pt>
                <c:pt idx="450">
                  <c:v>0</c:v>
                </c:pt>
                <c:pt idx="451">
                  <c:v>0</c:v>
                </c:pt>
                <c:pt idx="452">
                  <c:v>0</c:v>
                </c:pt>
                <c:pt idx="453">
                  <c:v>0</c:v>
                </c:pt>
                <c:pt idx="454">
                  <c:v>0</c:v>
                </c:pt>
                <c:pt idx="455">
                  <c:v>0</c:v>
                </c:pt>
                <c:pt idx="456">
                  <c:v>3</c:v>
                </c:pt>
                <c:pt idx="457">
                  <c:v>2</c:v>
                </c:pt>
                <c:pt idx="458">
                  <c:v>0</c:v>
                </c:pt>
                <c:pt idx="459">
                  <c:v>0</c:v>
                </c:pt>
                <c:pt idx="460">
                  <c:v>2</c:v>
                </c:pt>
                <c:pt idx="461">
                  <c:v>0</c:v>
                </c:pt>
                <c:pt idx="462">
                  <c:v>0</c:v>
                </c:pt>
                <c:pt idx="463">
                  <c:v>1</c:v>
                </c:pt>
                <c:pt idx="464">
                  <c:v>0</c:v>
                </c:pt>
                <c:pt idx="465">
                  <c:v>0</c:v>
                </c:pt>
                <c:pt idx="466">
                  <c:v>3</c:v>
                </c:pt>
                <c:pt idx="467">
                  <c:v>0</c:v>
                </c:pt>
                <c:pt idx="468">
                  <c:v>0</c:v>
                </c:pt>
                <c:pt idx="469">
                  <c:v>0</c:v>
                </c:pt>
                <c:pt idx="470">
                  <c:v>0</c:v>
                </c:pt>
                <c:pt idx="471">
                  <c:v>1</c:v>
                </c:pt>
                <c:pt idx="472">
                  <c:v>2</c:v>
                </c:pt>
                <c:pt idx="473">
                  <c:v>0</c:v>
                </c:pt>
                <c:pt idx="474">
                  <c:v>0</c:v>
                </c:pt>
                <c:pt idx="475">
                  <c:v>0</c:v>
                </c:pt>
                <c:pt idx="476">
                  <c:v>0</c:v>
                </c:pt>
                <c:pt idx="477">
                  <c:v>0</c:v>
                </c:pt>
                <c:pt idx="478">
                  <c:v>0</c:v>
                </c:pt>
                <c:pt idx="479">
                  <c:v>0</c:v>
                </c:pt>
                <c:pt idx="480">
                  <c:v>0</c:v>
                </c:pt>
                <c:pt idx="481">
                  <c:v>0</c:v>
                </c:pt>
                <c:pt idx="482">
                  <c:v>2</c:v>
                </c:pt>
                <c:pt idx="483">
                  <c:v>0</c:v>
                </c:pt>
                <c:pt idx="484">
                  <c:v>0</c:v>
                </c:pt>
                <c:pt idx="485">
                  <c:v>1</c:v>
                </c:pt>
                <c:pt idx="486">
                  <c:v>0</c:v>
                </c:pt>
                <c:pt idx="487">
                  <c:v>0</c:v>
                </c:pt>
                <c:pt idx="488">
                  <c:v>0</c:v>
                </c:pt>
                <c:pt idx="489">
                  <c:v>0</c:v>
                </c:pt>
                <c:pt idx="490">
                  <c:v>0</c:v>
                </c:pt>
                <c:pt idx="491">
                  <c:v>0</c:v>
                </c:pt>
                <c:pt idx="492">
                  <c:v>1</c:v>
                </c:pt>
                <c:pt idx="493">
                  <c:v>0</c:v>
                </c:pt>
                <c:pt idx="494">
                  <c:v>1</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1</c:v>
                </c:pt>
                <c:pt idx="511">
                  <c:v>0</c:v>
                </c:pt>
                <c:pt idx="512">
                  <c:v>1</c:v>
                </c:pt>
                <c:pt idx="513">
                  <c:v>1</c:v>
                </c:pt>
                <c:pt idx="514">
                  <c:v>0</c:v>
                </c:pt>
                <c:pt idx="515">
                  <c:v>0</c:v>
                </c:pt>
                <c:pt idx="516">
                  <c:v>0</c:v>
                </c:pt>
                <c:pt idx="517">
                  <c:v>0</c:v>
                </c:pt>
                <c:pt idx="518">
                  <c:v>0</c:v>
                </c:pt>
                <c:pt idx="519">
                  <c:v>2</c:v>
                </c:pt>
                <c:pt idx="520">
                  <c:v>0</c:v>
                </c:pt>
                <c:pt idx="521">
                  <c:v>1</c:v>
                </c:pt>
                <c:pt idx="522">
                  <c:v>0</c:v>
                </c:pt>
                <c:pt idx="523">
                  <c:v>2</c:v>
                </c:pt>
                <c:pt idx="524">
                  <c:v>1</c:v>
                </c:pt>
                <c:pt idx="525">
                  <c:v>0</c:v>
                </c:pt>
                <c:pt idx="526">
                  <c:v>0</c:v>
                </c:pt>
                <c:pt idx="527">
                  <c:v>0</c:v>
                </c:pt>
                <c:pt idx="528">
                  <c:v>0</c:v>
                </c:pt>
                <c:pt idx="529">
                  <c:v>0</c:v>
                </c:pt>
                <c:pt idx="530">
                  <c:v>0</c:v>
                </c:pt>
                <c:pt idx="531">
                  <c:v>0</c:v>
                </c:pt>
                <c:pt idx="532">
                  <c:v>1</c:v>
                </c:pt>
                <c:pt idx="533">
                  <c:v>0</c:v>
                </c:pt>
                <c:pt idx="534">
                  <c:v>0</c:v>
                </c:pt>
                <c:pt idx="535">
                  <c:v>0</c:v>
                </c:pt>
                <c:pt idx="536">
                  <c:v>0</c:v>
                </c:pt>
                <c:pt idx="537">
                  <c:v>2</c:v>
                </c:pt>
                <c:pt idx="538">
                  <c:v>0</c:v>
                </c:pt>
                <c:pt idx="539">
                  <c:v>0</c:v>
                </c:pt>
                <c:pt idx="540">
                  <c:v>0</c:v>
                </c:pt>
                <c:pt idx="541">
                  <c:v>0</c:v>
                </c:pt>
                <c:pt idx="542">
                  <c:v>0</c:v>
                </c:pt>
                <c:pt idx="543">
                  <c:v>3</c:v>
                </c:pt>
                <c:pt idx="544">
                  <c:v>0</c:v>
                </c:pt>
                <c:pt idx="545">
                  <c:v>0</c:v>
                </c:pt>
                <c:pt idx="546">
                  <c:v>1</c:v>
                </c:pt>
                <c:pt idx="547">
                  <c:v>0</c:v>
                </c:pt>
                <c:pt idx="548">
                  <c:v>2</c:v>
                </c:pt>
                <c:pt idx="549">
                  <c:v>0</c:v>
                </c:pt>
                <c:pt idx="550">
                  <c:v>0</c:v>
                </c:pt>
                <c:pt idx="551">
                  <c:v>2</c:v>
                </c:pt>
                <c:pt idx="552">
                  <c:v>0</c:v>
                </c:pt>
                <c:pt idx="553">
                  <c:v>0</c:v>
                </c:pt>
                <c:pt idx="554">
                  <c:v>1</c:v>
                </c:pt>
                <c:pt idx="555">
                  <c:v>0</c:v>
                </c:pt>
                <c:pt idx="556">
                  <c:v>0</c:v>
                </c:pt>
                <c:pt idx="557">
                  <c:v>1</c:v>
                </c:pt>
                <c:pt idx="558">
                  <c:v>0</c:v>
                </c:pt>
                <c:pt idx="559">
                  <c:v>5</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4</c:v>
                </c:pt>
                <c:pt idx="576">
                  <c:v>0</c:v>
                </c:pt>
                <c:pt idx="577">
                  <c:v>0</c:v>
                </c:pt>
                <c:pt idx="578">
                  <c:v>0</c:v>
                </c:pt>
                <c:pt idx="579">
                  <c:v>0</c:v>
                </c:pt>
                <c:pt idx="580">
                  <c:v>1</c:v>
                </c:pt>
                <c:pt idx="581">
                  <c:v>0</c:v>
                </c:pt>
                <c:pt idx="582">
                  <c:v>0</c:v>
                </c:pt>
                <c:pt idx="583">
                  <c:v>0</c:v>
                </c:pt>
                <c:pt idx="584">
                  <c:v>0</c:v>
                </c:pt>
                <c:pt idx="585">
                  <c:v>0</c:v>
                </c:pt>
                <c:pt idx="586">
                  <c:v>4</c:v>
                </c:pt>
                <c:pt idx="587">
                  <c:v>0</c:v>
                </c:pt>
                <c:pt idx="588">
                  <c:v>1</c:v>
                </c:pt>
                <c:pt idx="589">
                  <c:v>0</c:v>
                </c:pt>
                <c:pt idx="590">
                  <c:v>1</c:v>
                </c:pt>
                <c:pt idx="591">
                  <c:v>3</c:v>
                </c:pt>
                <c:pt idx="592">
                  <c:v>0</c:v>
                </c:pt>
                <c:pt idx="593">
                  <c:v>0</c:v>
                </c:pt>
                <c:pt idx="594">
                  <c:v>0</c:v>
                </c:pt>
                <c:pt idx="595">
                  <c:v>1</c:v>
                </c:pt>
                <c:pt idx="596">
                  <c:v>0</c:v>
                </c:pt>
                <c:pt idx="597">
                  <c:v>0</c:v>
                </c:pt>
                <c:pt idx="598">
                  <c:v>0</c:v>
                </c:pt>
                <c:pt idx="599">
                  <c:v>0</c:v>
                </c:pt>
                <c:pt idx="600">
                  <c:v>0</c:v>
                </c:pt>
                <c:pt idx="601">
                  <c:v>0</c:v>
                </c:pt>
                <c:pt idx="602">
                  <c:v>0</c:v>
                </c:pt>
                <c:pt idx="603">
                  <c:v>0</c:v>
                </c:pt>
                <c:pt idx="604">
                  <c:v>0</c:v>
                </c:pt>
                <c:pt idx="605">
                  <c:v>1</c:v>
                </c:pt>
                <c:pt idx="606">
                  <c:v>0</c:v>
                </c:pt>
                <c:pt idx="607">
                  <c:v>0</c:v>
                </c:pt>
                <c:pt idx="608">
                  <c:v>0</c:v>
                </c:pt>
                <c:pt idx="609">
                  <c:v>1</c:v>
                </c:pt>
                <c:pt idx="610">
                  <c:v>0</c:v>
                </c:pt>
                <c:pt idx="611">
                  <c:v>0</c:v>
                </c:pt>
                <c:pt idx="612">
                  <c:v>0</c:v>
                </c:pt>
                <c:pt idx="613">
                  <c:v>0</c:v>
                </c:pt>
                <c:pt idx="614">
                  <c:v>1</c:v>
                </c:pt>
                <c:pt idx="615">
                  <c:v>0</c:v>
                </c:pt>
                <c:pt idx="616">
                  <c:v>0</c:v>
                </c:pt>
                <c:pt idx="617">
                  <c:v>0</c:v>
                </c:pt>
                <c:pt idx="618">
                  <c:v>0</c:v>
                </c:pt>
                <c:pt idx="619">
                  <c:v>0</c:v>
                </c:pt>
                <c:pt idx="620">
                  <c:v>0</c:v>
                </c:pt>
                <c:pt idx="621">
                  <c:v>0</c:v>
                </c:pt>
                <c:pt idx="622">
                  <c:v>2</c:v>
                </c:pt>
                <c:pt idx="623">
                  <c:v>0</c:v>
                </c:pt>
                <c:pt idx="624">
                  <c:v>1</c:v>
                </c:pt>
                <c:pt idx="625">
                  <c:v>0</c:v>
                </c:pt>
                <c:pt idx="626">
                  <c:v>0</c:v>
                </c:pt>
                <c:pt idx="627">
                  <c:v>1</c:v>
                </c:pt>
                <c:pt idx="628">
                  <c:v>0</c:v>
                </c:pt>
                <c:pt idx="629">
                  <c:v>0</c:v>
                </c:pt>
                <c:pt idx="630">
                  <c:v>0</c:v>
                </c:pt>
                <c:pt idx="631">
                  <c:v>0</c:v>
                </c:pt>
                <c:pt idx="632">
                  <c:v>0</c:v>
                </c:pt>
                <c:pt idx="633">
                  <c:v>2</c:v>
                </c:pt>
                <c:pt idx="634">
                  <c:v>1</c:v>
                </c:pt>
                <c:pt idx="635">
                  <c:v>0</c:v>
                </c:pt>
                <c:pt idx="636">
                  <c:v>0</c:v>
                </c:pt>
                <c:pt idx="637">
                  <c:v>0</c:v>
                </c:pt>
                <c:pt idx="638">
                  <c:v>1</c:v>
                </c:pt>
                <c:pt idx="639">
                  <c:v>1</c:v>
                </c:pt>
                <c:pt idx="640">
                  <c:v>0</c:v>
                </c:pt>
                <c:pt idx="641">
                  <c:v>0</c:v>
                </c:pt>
                <c:pt idx="642">
                  <c:v>0</c:v>
                </c:pt>
                <c:pt idx="643">
                  <c:v>1</c:v>
                </c:pt>
                <c:pt idx="644">
                  <c:v>3</c:v>
                </c:pt>
                <c:pt idx="645">
                  <c:v>0</c:v>
                </c:pt>
                <c:pt idx="646">
                  <c:v>3</c:v>
                </c:pt>
                <c:pt idx="647">
                  <c:v>0</c:v>
                </c:pt>
                <c:pt idx="648">
                  <c:v>0</c:v>
                </c:pt>
                <c:pt idx="649">
                  <c:v>0</c:v>
                </c:pt>
                <c:pt idx="650">
                  <c:v>1</c:v>
                </c:pt>
                <c:pt idx="651">
                  <c:v>0</c:v>
                </c:pt>
                <c:pt idx="652">
                  <c:v>0</c:v>
                </c:pt>
                <c:pt idx="653">
                  <c:v>0</c:v>
                </c:pt>
                <c:pt idx="654">
                  <c:v>0</c:v>
                </c:pt>
                <c:pt idx="655">
                  <c:v>0</c:v>
                </c:pt>
                <c:pt idx="656">
                  <c:v>0</c:v>
                </c:pt>
                <c:pt idx="657">
                  <c:v>0</c:v>
                </c:pt>
                <c:pt idx="658">
                  <c:v>0</c:v>
                </c:pt>
                <c:pt idx="659">
                  <c:v>1</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2</c:v>
                </c:pt>
                <c:pt idx="677">
                  <c:v>0</c:v>
                </c:pt>
                <c:pt idx="678">
                  <c:v>2</c:v>
                </c:pt>
                <c:pt idx="679">
                  <c:v>0</c:v>
                </c:pt>
                <c:pt idx="680">
                  <c:v>0</c:v>
                </c:pt>
                <c:pt idx="681">
                  <c:v>0</c:v>
                </c:pt>
                <c:pt idx="682">
                  <c:v>0</c:v>
                </c:pt>
                <c:pt idx="683">
                  <c:v>0</c:v>
                </c:pt>
                <c:pt idx="684">
                  <c:v>0</c:v>
                </c:pt>
                <c:pt idx="685">
                  <c:v>0</c:v>
                </c:pt>
                <c:pt idx="686">
                  <c:v>1</c:v>
                </c:pt>
                <c:pt idx="687">
                  <c:v>0</c:v>
                </c:pt>
                <c:pt idx="688">
                  <c:v>2</c:v>
                </c:pt>
                <c:pt idx="689">
                  <c:v>0</c:v>
                </c:pt>
                <c:pt idx="690">
                  <c:v>2</c:v>
                </c:pt>
                <c:pt idx="691">
                  <c:v>0</c:v>
                </c:pt>
                <c:pt idx="692">
                  <c:v>0</c:v>
                </c:pt>
                <c:pt idx="693">
                  <c:v>0</c:v>
                </c:pt>
                <c:pt idx="694">
                  <c:v>1</c:v>
                </c:pt>
                <c:pt idx="695">
                  <c:v>0</c:v>
                </c:pt>
                <c:pt idx="696">
                  <c:v>0</c:v>
                </c:pt>
                <c:pt idx="697">
                  <c:v>1</c:v>
                </c:pt>
                <c:pt idx="698">
                  <c:v>0</c:v>
                </c:pt>
                <c:pt idx="699">
                  <c:v>1</c:v>
                </c:pt>
                <c:pt idx="700">
                  <c:v>0</c:v>
                </c:pt>
                <c:pt idx="701">
                  <c:v>0</c:v>
                </c:pt>
                <c:pt idx="702">
                  <c:v>1</c:v>
                </c:pt>
                <c:pt idx="703">
                  <c:v>4</c:v>
                </c:pt>
                <c:pt idx="704">
                  <c:v>0</c:v>
                </c:pt>
                <c:pt idx="705">
                  <c:v>2</c:v>
                </c:pt>
                <c:pt idx="706">
                  <c:v>0</c:v>
                </c:pt>
                <c:pt idx="707">
                  <c:v>0</c:v>
                </c:pt>
                <c:pt idx="708">
                  <c:v>1</c:v>
                </c:pt>
                <c:pt idx="709">
                  <c:v>2</c:v>
                </c:pt>
                <c:pt idx="710">
                  <c:v>0</c:v>
                </c:pt>
                <c:pt idx="711">
                  <c:v>0</c:v>
                </c:pt>
                <c:pt idx="712">
                  <c:v>0</c:v>
                </c:pt>
                <c:pt idx="713">
                  <c:v>0</c:v>
                </c:pt>
                <c:pt idx="714">
                  <c:v>0</c:v>
                </c:pt>
                <c:pt idx="715">
                  <c:v>0</c:v>
                </c:pt>
                <c:pt idx="716">
                  <c:v>2</c:v>
                </c:pt>
                <c:pt idx="717">
                  <c:v>0</c:v>
                </c:pt>
                <c:pt idx="718">
                  <c:v>0</c:v>
                </c:pt>
                <c:pt idx="719">
                  <c:v>0</c:v>
                </c:pt>
                <c:pt idx="720">
                  <c:v>0</c:v>
                </c:pt>
                <c:pt idx="721">
                  <c:v>0</c:v>
                </c:pt>
                <c:pt idx="722">
                  <c:v>0</c:v>
                </c:pt>
                <c:pt idx="723">
                  <c:v>0</c:v>
                </c:pt>
                <c:pt idx="724">
                  <c:v>2</c:v>
                </c:pt>
                <c:pt idx="725">
                  <c:v>0</c:v>
                </c:pt>
                <c:pt idx="726">
                  <c:v>1</c:v>
                </c:pt>
                <c:pt idx="727">
                  <c:v>0</c:v>
                </c:pt>
                <c:pt idx="728">
                  <c:v>0</c:v>
                </c:pt>
                <c:pt idx="729">
                  <c:v>1</c:v>
                </c:pt>
                <c:pt idx="730">
                  <c:v>0</c:v>
                </c:pt>
                <c:pt idx="731">
                  <c:v>0</c:v>
                </c:pt>
                <c:pt idx="732">
                  <c:v>0</c:v>
                </c:pt>
                <c:pt idx="733">
                  <c:v>0</c:v>
                </c:pt>
                <c:pt idx="734">
                  <c:v>3</c:v>
                </c:pt>
                <c:pt idx="735">
                  <c:v>4</c:v>
                </c:pt>
                <c:pt idx="736">
                  <c:v>0</c:v>
                </c:pt>
                <c:pt idx="737">
                  <c:v>0</c:v>
                </c:pt>
                <c:pt idx="738">
                  <c:v>0</c:v>
                </c:pt>
                <c:pt idx="739">
                  <c:v>0</c:v>
                </c:pt>
                <c:pt idx="740">
                  <c:v>0</c:v>
                </c:pt>
                <c:pt idx="741">
                  <c:v>0</c:v>
                </c:pt>
                <c:pt idx="742">
                  <c:v>0</c:v>
                </c:pt>
                <c:pt idx="743">
                  <c:v>0</c:v>
                </c:pt>
                <c:pt idx="744">
                  <c:v>1</c:v>
                </c:pt>
                <c:pt idx="745">
                  <c:v>1</c:v>
                </c:pt>
                <c:pt idx="746">
                  <c:v>0</c:v>
                </c:pt>
                <c:pt idx="747">
                  <c:v>0</c:v>
                </c:pt>
                <c:pt idx="748">
                  <c:v>1</c:v>
                </c:pt>
                <c:pt idx="749">
                  <c:v>2</c:v>
                </c:pt>
                <c:pt idx="750">
                  <c:v>0</c:v>
                </c:pt>
                <c:pt idx="751">
                  <c:v>0</c:v>
                </c:pt>
                <c:pt idx="752">
                  <c:v>0</c:v>
                </c:pt>
                <c:pt idx="753">
                  <c:v>4</c:v>
                </c:pt>
                <c:pt idx="754">
                  <c:v>0</c:v>
                </c:pt>
                <c:pt idx="755">
                  <c:v>0</c:v>
                </c:pt>
                <c:pt idx="756">
                  <c:v>1</c:v>
                </c:pt>
                <c:pt idx="757">
                  <c:v>0</c:v>
                </c:pt>
                <c:pt idx="758">
                  <c:v>0</c:v>
                </c:pt>
                <c:pt idx="759">
                  <c:v>0</c:v>
                </c:pt>
                <c:pt idx="760">
                  <c:v>0</c:v>
                </c:pt>
                <c:pt idx="761">
                  <c:v>0</c:v>
                </c:pt>
                <c:pt idx="762">
                  <c:v>0</c:v>
                </c:pt>
                <c:pt idx="763">
                  <c:v>2</c:v>
                </c:pt>
                <c:pt idx="764">
                  <c:v>0</c:v>
                </c:pt>
                <c:pt idx="765">
                  <c:v>0</c:v>
                </c:pt>
                <c:pt idx="766">
                  <c:v>0</c:v>
                </c:pt>
                <c:pt idx="767">
                  <c:v>0</c:v>
                </c:pt>
                <c:pt idx="768">
                  <c:v>0</c:v>
                </c:pt>
                <c:pt idx="769">
                  <c:v>0</c:v>
                </c:pt>
                <c:pt idx="770">
                  <c:v>0</c:v>
                </c:pt>
                <c:pt idx="771">
                  <c:v>0</c:v>
                </c:pt>
                <c:pt idx="772">
                  <c:v>1</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2</c:v>
                </c:pt>
                <c:pt idx="788">
                  <c:v>1</c:v>
                </c:pt>
                <c:pt idx="789">
                  <c:v>0</c:v>
                </c:pt>
                <c:pt idx="790">
                  <c:v>0</c:v>
                </c:pt>
                <c:pt idx="791">
                  <c:v>4</c:v>
                </c:pt>
                <c:pt idx="792">
                  <c:v>1</c:v>
                </c:pt>
                <c:pt idx="793">
                  <c:v>0</c:v>
                </c:pt>
                <c:pt idx="794">
                  <c:v>0</c:v>
                </c:pt>
                <c:pt idx="795">
                  <c:v>1</c:v>
                </c:pt>
                <c:pt idx="796">
                  <c:v>0</c:v>
                </c:pt>
                <c:pt idx="797">
                  <c:v>0</c:v>
                </c:pt>
                <c:pt idx="798">
                  <c:v>0</c:v>
                </c:pt>
                <c:pt idx="799">
                  <c:v>0</c:v>
                </c:pt>
                <c:pt idx="800">
                  <c:v>0</c:v>
                </c:pt>
                <c:pt idx="801">
                  <c:v>0</c:v>
                </c:pt>
                <c:pt idx="802">
                  <c:v>0</c:v>
                </c:pt>
                <c:pt idx="803">
                  <c:v>0</c:v>
                </c:pt>
                <c:pt idx="804">
                  <c:v>4</c:v>
                </c:pt>
                <c:pt idx="805">
                  <c:v>0</c:v>
                </c:pt>
                <c:pt idx="806">
                  <c:v>0</c:v>
                </c:pt>
                <c:pt idx="807">
                  <c:v>0</c:v>
                </c:pt>
                <c:pt idx="808">
                  <c:v>1</c:v>
                </c:pt>
                <c:pt idx="809">
                  <c:v>0</c:v>
                </c:pt>
                <c:pt idx="810">
                  <c:v>0</c:v>
                </c:pt>
                <c:pt idx="811">
                  <c:v>1</c:v>
                </c:pt>
                <c:pt idx="812">
                  <c:v>0</c:v>
                </c:pt>
                <c:pt idx="813">
                  <c:v>0</c:v>
                </c:pt>
                <c:pt idx="814">
                  <c:v>0</c:v>
                </c:pt>
                <c:pt idx="815">
                  <c:v>0</c:v>
                </c:pt>
                <c:pt idx="816">
                  <c:v>0</c:v>
                </c:pt>
                <c:pt idx="817">
                  <c:v>0</c:v>
                </c:pt>
                <c:pt idx="818">
                  <c:v>0</c:v>
                </c:pt>
                <c:pt idx="819">
                  <c:v>0</c:v>
                </c:pt>
                <c:pt idx="820">
                  <c:v>3</c:v>
                </c:pt>
                <c:pt idx="821">
                  <c:v>0</c:v>
                </c:pt>
                <c:pt idx="822">
                  <c:v>2</c:v>
                </c:pt>
                <c:pt idx="823">
                  <c:v>0</c:v>
                </c:pt>
                <c:pt idx="824">
                  <c:v>5</c:v>
                </c:pt>
                <c:pt idx="825">
                  <c:v>0</c:v>
                </c:pt>
                <c:pt idx="826">
                  <c:v>2</c:v>
                </c:pt>
                <c:pt idx="827">
                  <c:v>0</c:v>
                </c:pt>
                <c:pt idx="828">
                  <c:v>0</c:v>
                </c:pt>
                <c:pt idx="829">
                  <c:v>0</c:v>
                </c:pt>
                <c:pt idx="830">
                  <c:v>0</c:v>
                </c:pt>
                <c:pt idx="831">
                  <c:v>0</c:v>
                </c:pt>
                <c:pt idx="832">
                  <c:v>0</c:v>
                </c:pt>
                <c:pt idx="833">
                  <c:v>0</c:v>
                </c:pt>
                <c:pt idx="834">
                  <c:v>0</c:v>
                </c:pt>
                <c:pt idx="835">
                  <c:v>0</c:v>
                </c:pt>
                <c:pt idx="836">
                  <c:v>0</c:v>
                </c:pt>
                <c:pt idx="837">
                  <c:v>0</c:v>
                </c:pt>
                <c:pt idx="838">
                  <c:v>0</c:v>
                </c:pt>
                <c:pt idx="839">
                  <c:v>1</c:v>
                </c:pt>
                <c:pt idx="840">
                  <c:v>0</c:v>
                </c:pt>
                <c:pt idx="841">
                  <c:v>0</c:v>
                </c:pt>
                <c:pt idx="842">
                  <c:v>0</c:v>
                </c:pt>
                <c:pt idx="843">
                  <c:v>0</c:v>
                </c:pt>
                <c:pt idx="844">
                  <c:v>0</c:v>
                </c:pt>
                <c:pt idx="845">
                  <c:v>4</c:v>
                </c:pt>
                <c:pt idx="846">
                  <c:v>0</c:v>
                </c:pt>
                <c:pt idx="847">
                  <c:v>0</c:v>
                </c:pt>
                <c:pt idx="848">
                  <c:v>0</c:v>
                </c:pt>
                <c:pt idx="849">
                  <c:v>0</c:v>
                </c:pt>
                <c:pt idx="850">
                  <c:v>0</c:v>
                </c:pt>
                <c:pt idx="851">
                  <c:v>0</c:v>
                </c:pt>
                <c:pt idx="852">
                  <c:v>2</c:v>
                </c:pt>
                <c:pt idx="853">
                  <c:v>1</c:v>
                </c:pt>
                <c:pt idx="854">
                  <c:v>3</c:v>
                </c:pt>
                <c:pt idx="855">
                  <c:v>0</c:v>
                </c:pt>
                <c:pt idx="856">
                  <c:v>0</c:v>
                </c:pt>
                <c:pt idx="857">
                  <c:v>0</c:v>
                </c:pt>
                <c:pt idx="858">
                  <c:v>0</c:v>
                </c:pt>
                <c:pt idx="859">
                  <c:v>1</c:v>
                </c:pt>
                <c:pt idx="860">
                  <c:v>0</c:v>
                </c:pt>
                <c:pt idx="861">
                  <c:v>0</c:v>
                </c:pt>
                <c:pt idx="862">
                  <c:v>0</c:v>
                </c:pt>
                <c:pt idx="863">
                  <c:v>0</c:v>
                </c:pt>
                <c:pt idx="864">
                  <c:v>0</c:v>
                </c:pt>
                <c:pt idx="865">
                  <c:v>0</c:v>
                </c:pt>
                <c:pt idx="866">
                  <c:v>0</c:v>
                </c:pt>
                <c:pt idx="867">
                  <c:v>0</c:v>
                </c:pt>
                <c:pt idx="868">
                  <c:v>0</c:v>
                </c:pt>
                <c:pt idx="869">
                  <c:v>0</c:v>
                </c:pt>
                <c:pt idx="870">
                  <c:v>2</c:v>
                </c:pt>
                <c:pt idx="871">
                  <c:v>1</c:v>
                </c:pt>
                <c:pt idx="872">
                  <c:v>0</c:v>
                </c:pt>
                <c:pt idx="873">
                  <c:v>0</c:v>
                </c:pt>
                <c:pt idx="874">
                  <c:v>0</c:v>
                </c:pt>
                <c:pt idx="875">
                  <c:v>3</c:v>
                </c:pt>
                <c:pt idx="876">
                  <c:v>0</c:v>
                </c:pt>
                <c:pt idx="877">
                  <c:v>0</c:v>
                </c:pt>
                <c:pt idx="878">
                  <c:v>0</c:v>
                </c:pt>
                <c:pt idx="879">
                  <c:v>0</c:v>
                </c:pt>
                <c:pt idx="880">
                  <c:v>2</c:v>
                </c:pt>
                <c:pt idx="881">
                  <c:v>0</c:v>
                </c:pt>
                <c:pt idx="882">
                  <c:v>0</c:v>
                </c:pt>
                <c:pt idx="883">
                  <c:v>0</c:v>
                </c:pt>
                <c:pt idx="884">
                  <c:v>1</c:v>
                </c:pt>
                <c:pt idx="885">
                  <c:v>0</c:v>
                </c:pt>
                <c:pt idx="886">
                  <c:v>0</c:v>
                </c:pt>
                <c:pt idx="887">
                  <c:v>0</c:v>
                </c:pt>
                <c:pt idx="888">
                  <c:v>0</c:v>
                </c:pt>
                <c:pt idx="889">
                  <c:v>0</c:v>
                </c:pt>
                <c:pt idx="890">
                  <c:v>1</c:v>
                </c:pt>
                <c:pt idx="891">
                  <c:v>0</c:v>
                </c:pt>
                <c:pt idx="892">
                  <c:v>0</c:v>
                </c:pt>
                <c:pt idx="893">
                  <c:v>0</c:v>
                </c:pt>
                <c:pt idx="894">
                  <c:v>2</c:v>
                </c:pt>
                <c:pt idx="895">
                  <c:v>0</c:v>
                </c:pt>
                <c:pt idx="896">
                  <c:v>1</c:v>
                </c:pt>
                <c:pt idx="897">
                  <c:v>0</c:v>
                </c:pt>
                <c:pt idx="898">
                  <c:v>0</c:v>
                </c:pt>
                <c:pt idx="899">
                  <c:v>0</c:v>
                </c:pt>
                <c:pt idx="900">
                  <c:v>0</c:v>
                </c:pt>
                <c:pt idx="901">
                  <c:v>0</c:v>
                </c:pt>
                <c:pt idx="902">
                  <c:v>0</c:v>
                </c:pt>
                <c:pt idx="903">
                  <c:v>0</c:v>
                </c:pt>
                <c:pt idx="904">
                  <c:v>0</c:v>
                </c:pt>
                <c:pt idx="905">
                  <c:v>0</c:v>
                </c:pt>
                <c:pt idx="906">
                  <c:v>2</c:v>
                </c:pt>
                <c:pt idx="907">
                  <c:v>0</c:v>
                </c:pt>
                <c:pt idx="908">
                  <c:v>0</c:v>
                </c:pt>
                <c:pt idx="909">
                  <c:v>0</c:v>
                </c:pt>
                <c:pt idx="910">
                  <c:v>0</c:v>
                </c:pt>
                <c:pt idx="911">
                  <c:v>0</c:v>
                </c:pt>
                <c:pt idx="912">
                  <c:v>1</c:v>
                </c:pt>
                <c:pt idx="913">
                  <c:v>1</c:v>
                </c:pt>
                <c:pt idx="914">
                  <c:v>2</c:v>
                </c:pt>
                <c:pt idx="915">
                  <c:v>0</c:v>
                </c:pt>
                <c:pt idx="916">
                  <c:v>0</c:v>
                </c:pt>
                <c:pt idx="917">
                  <c:v>3</c:v>
                </c:pt>
                <c:pt idx="918">
                  <c:v>0</c:v>
                </c:pt>
                <c:pt idx="919">
                  <c:v>1</c:v>
                </c:pt>
                <c:pt idx="920">
                  <c:v>2</c:v>
                </c:pt>
                <c:pt idx="921">
                  <c:v>0</c:v>
                </c:pt>
                <c:pt idx="922">
                  <c:v>1</c:v>
                </c:pt>
                <c:pt idx="923">
                  <c:v>0</c:v>
                </c:pt>
                <c:pt idx="924">
                  <c:v>1</c:v>
                </c:pt>
                <c:pt idx="925">
                  <c:v>0</c:v>
                </c:pt>
                <c:pt idx="926">
                  <c:v>1</c:v>
                </c:pt>
                <c:pt idx="927">
                  <c:v>1</c:v>
                </c:pt>
                <c:pt idx="928">
                  <c:v>0</c:v>
                </c:pt>
                <c:pt idx="929">
                  <c:v>0</c:v>
                </c:pt>
                <c:pt idx="930">
                  <c:v>0</c:v>
                </c:pt>
                <c:pt idx="931">
                  <c:v>0</c:v>
                </c:pt>
                <c:pt idx="932">
                  <c:v>1</c:v>
                </c:pt>
                <c:pt idx="933">
                  <c:v>0</c:v>
                </c:pt>
                <c:pt idx="934">
                  <c:v>0</c:v>
                </c:pt>
                <c:pt idx="935">
                  <c:v>0</c:v>
                </c:pt>
                <c:pt idx="936">
                  <c:v>0</c:v>
                </c:pt>
                <c:pt idx="937">
                  <c:v>1</c:v>
                </c:pt>
                <c:pt idx="938">
                  <c:v>0</c:v>
                </c:pt>
                <c:pt idx="939">
                  <c:v>0</c:v>
                </c:pt>
                <c:pt idx="940">
                  <c:v>0</c:v>
                </c:pt>
                <c:pt idx="941">
                  <c:v>0</c:v>
                </c:pt>
                <c:pt idx="942">
                  <c:v>2</c:v>
                </c:pt>
                <c:pt idx="943">
                  <c:v>4</c:v>
                </c:pt>
                <c:pt idx="944">
                  <c:v>0</c:v>
                </c:pt>
                <c:pt idx="945">
                  <c:v>2</c:v>
                </c:pt>
                <c:pt idx="946">
                  <c:v>0</c:v>
                </c:pt>
                <c:pt idx="947">
                  <c:v>0</c:v>
                </c:pt>
                <c:pt idx="948">
                  <c:v>0</c:v>
                </c:pt>
                <c:pt idx="949">
                  <c:v>0</c:v>
                </c:pt>
                <c:pt idx="950">
                  <c:v>0</c:v>
                </c:pt>
                <c:pt idx="951">
                  <c:v>1</c:v>
                </c:pt>
                <c:pt idx="952">
                  <c:v>1</c:v>
                </c:pt>
                <c:pt idx="953">
                  <c:v>0</c:v>
                </c:pt>
                <c:pt idx="954">
                  <c:v>0</c:v>
                </c:pt>
                <c:pt idx="955">
                  <c:v>0</c:v>
                </c:pt>
                <c:pt idx="956">
                  <c:v>1</c:v>
                </c:pt>
                <c:pt idx="957">
                  <c:v>0</c:v>
                </c:pt>
                <c:pt idx="958">
                  <c:v>0</c:v>
                </c:pt>
                <c:pt idx="959">
                  <c:v>0</c:v>
                </c:pt>
                <c:pt idx="960">
                  <c:v>0</c:v>
                </c:pt>
                <c:pt idx="961">
                  <c:v>0</c:v>
                </c:pt>
                <c:pt idx="962">
                  <c:v>1</c:v>
                </c:pt>
                <c:pt idx="963">
                  <c:v>0</c:v>
                </c:pt>
                <c:pt idx="964">
                  <c:v>0</c:v>
                </c:pt>
                <c:pt idx="965">
                  <c:v>0</c:v>
                </c:pt>
                <c:pt idx="966">
                  <c:v>3</c:v>
                </c:pt>
                <c:pt idx="967">
                  <c:v>0</c:v>
                </c:pt>
                <c:pt idx="968">
                  <c:v>1</c:v>
                </c:pt>
                <c:pt idx="969">
                  <c:v>0</c:v>
                </c:pt>
                <c:pt idx="970">
                  <c:v>0</c:v>
                </c:pt>
                <c:pt idx="971">
                  <c:v>0</c:v>
                </c:pt>
                <c:pt idx="972">
                  <c:v>0</c:v>
                </c:pt>
                <c:pt idx="973">
                  <c:v>0</c:v>
                </c:pt>
                <c:pt idx="974">
                  <c:v>0</c:v>
                </c:pt>
                <c:pt idx="975">
                  <c:v>0</c:v>
                </c:pt>
                <c:pt idx="976">
                  <c:v>1</c:v>
                </c:pt>
                <c:pt idx="977">
                  <c:v>0</c:v>
                </c:pt>
                <c:pt idx="978">
                  <c:v>0</c:v>
                </c:pt>
                <c:pt idx="979">
                  <c:v>1</c:v>
                </c:pt>
                <c:pt idx="980">
                  <c:v>0</c:v>
                </c:pt>
                <c:pt idx="981">
                  <c:v>0</c:v>
                </c:pt>
                <c:pt idx="982">
                  <c:v>0</c:v>
                </c:pt>
                <c:pt idx="983">
                  <c:v>0</c:v>
                </c:pt>
                <c:pt idx="984">
                  <c:v>3</c:v>
                </c:pt>
                <c:pt idx="985">
                  <c:v>0</c:v>
                </c:pt>
                <c:pt idx="986">
                  <c:v>0</c:v>
                </c:pt>
                <c:pt idx="987">
                  <c:v>4</c:v>
                </c:pt>
                <c:pt idx="988">
                  <c:v>0</c:v>
                </c:pt>
                <c:pt idx="989">
                  <c:v>0</c:v>
                </c:pt>
                <c:pt idx="990">
                  <c:v>5</c:v>
                </c:pt>
                <c:pt idx="991">
                  <c:v>0</c:v>
                </c:pt>
                <c:pt idx="992">
                  <c:v>1</c:v>
                </c:pt>
                <c:pt idx="993">
                  <c:v>0</c:v>
                </c:pt>
                <c:pt idx="994">
                  <c:v>0</c:v>
                </c:pt>
                <c:pt idx="995">
                  <c:v>0</c:v>
                </c:pt>
                <c:pt idx="996">
                  <c:v>1</c:v>
                </c:pt>
                <c:pt idx="997">
                  <c:v>0</c:v>
                </c:pt>
                <c:pt idx="998">
                  <c:v>1</c:v>
                </c:pt>
                <c:pt idx="999">
                  <c:v>0</c:v>
                </c:pt>
                <c:pt idx="1000">
                  <c:v>3</c:v>
                </c:pt>
                <c:pt idx="1001">
                  <c:v>3</c:v>
                </c:pt>
                <c:pt idx="1002">
                  <c:v>3</c:v>
                </c:pt>
                <c:pt idx="1003">
                  <c:v>0</c:v>
                </c:pt>
                <c:pt idx="1004">
                  <c:v>0</c:v>
                </c:pt>
                <c:pt idx="1005">
                  <c:v>2</c:v>
                </c:pt>
                <c:pt idx="1006">
                  <c:v>0</c:v>
                </c:pt>
                <c:pt idx="1007">
                  <c:v>1</c:v>
                </c:pt>
                <c:pt idx="1008">
                  <c:v>1</c:v>
                </c:pt>
                <c:pt idx="1009">
                  <c:v>0</c:v>
                </c:pt>
                <c:pt idx="1010">
                  <c:v>3</c:v>
                </c:pt>
                <c:pt idx="1011">
                  <c:v>0</c:v>
                </c:pt>
                <c:pt idx="1012">
                  <c:v>0</c:v>
                </c:pt>
                <c:pt idx="1013">
                  <c:v>0</c:v>
                </c:pt>
                <c:pt idx="1014">
                  <c:v>0</c:v>
                </c:pt>
                <c:pt idx="1015">
                  <c:v>0</c:v>
                </c:pt>
                <c:pt idx="1016">
                  <c:v>1</c:v>
                </c:pt>
                <c:pt idx="1017">
                  <c:v>0</c:v>
                </c:pt>
                <c:pt idx="1018">
                  <c:v>0</c:v>
                </c:pt>
                <c:pt idx="1019">
                  <c:v>0</c:v>
                </c:pt>
                <c:pt idx="1020">
                  <c:v>0</c:v>
                </c:pt>
                <c:pt idx="1021">
                  <c:v>0</c:v>
                </c:pt>
                <c:pt idx="1022">
                  <c:v>1</c:v>
                </c:pt>
                <c:pt idx="1023">
                  <c:v>0</c:v>
                </c:pt>
                <c:pt idx="1024">
                  <c:v>0</c:v>
                </c:pt>
                <c:pt idx="1025">
                  <c:v>0</c:v>
                </c:pt>
                <c:pt idx="1026">
                  <c:v>2</c:v>
                </c:pt>
                <c:pt idx="1027">
                  <c:v>0</c:v>
                </c:pt>
                <c:pt idx="1028">
                  <c:v>0</c:v>
                </c:pt>
                <c:pt idx="1029">
                  <c:v>0</c:v>
                </c:pt>
                <c:pt idx="1030">
                  <c:v>2</c:v>
                </c:pt>
                <c:pt idx="1031">
                  <c:v>1</c:v>
                </c:pt>
                <c:pt idx="1032">
                  <c:v>0</c:v>
                </c:pt>
                <c:pt idx="1033">
                  <c:v>0</c:v>
                </c:pt>
                <c:pt idx="1034">
                  <c:v>1</c:v>
                </c:pt>
                <c:pt idx="1035">
                  <c:v>0</c:v>
                </c:pt>
                <c:pt idx="1036">
                  <c:v>0</c:v>
                </c:pt>
                <c:pt idx="1037">
                  <c:v>0</c:v>
                </c:pt>
                <c:pt idx="1038">
                  <c:v>2</c:v>
                </c:pt>
                <c:pt idx="1039">
                  <c:v>0</c:v>
                </c:pt>
                <c:pt idx="1040">
                  <c:v>1</c:v>
                </c:pt>
                <c:pt idx="1041">
                  <c:v>0</c:v>
                </c:pt>
                <c:pt idx="1042">
                  <c:v>0</c:v>
                </c:pt>
                <c:pt idx="1043">
                  <c:v>1</c:v>
                </c:pt>
                <c:pt idx="1044">
                  <c:v>1</c:v>
                </c:pt>
                <c:pt idx="1045">
                  <c:v>0</c:v>
                </c:pt>
                <c:pt idx="1046">
                  <c:v>0</c:v>
                </c:pt>
                <c:pt idx="1047">
                  <c:v>0</c:v>
                </c:pt>
                <c:pt idx="1048">
                  <c:v>1</c:v>
                </c:pt>
                <c:pt idx="1049">
                  <c:v>1</c:v>
                </c:pt>
                <c:pt idx="1050">
                  <c:v>1</c:v>
                </c:pt>
                <c:pt idx="1051">
                  <c:v>1</c:v>
                </c:pt>
                <c:pt idx="1052">
                  <c:v>0</c:v>
                </c:pt>
                <c:pt idx="1053">
                  <c:v>1</c:v>
                </c:pt>
                <c:pt idx="1054">
                  <c:v>0</c:v>
                </c:pt>
                <c:pt idx="1055">
                  <c:v>0</c:v>
                </c:pt>
                <c:pt idx="1056">
                  <c:v>0</c:v>
                </c:pt>
                <c:pt idx="1057">
                  <c:v>0</c:v>
                </c:pt>
                <c:pt idx="1058">
                  <c:v>0</c:v>
                </c:pt>
                <c:pt idx="1059">
                  <c:v>0</c:v>
                </c:pt>
                <c:pt idx="1060">
                  <c:v>1</c:v>
                </c:pt>
                <c:pt idx="1061">
                  <c:v>1</c:v>
                </c:pt>
                <c:pt idx="1062">
                  <c:v>1</c:v>
                </c:pt>
                <c:pt idx="1063">
                  <c:v>1</c:v>
                </c:pt>
                <c:pt idx="1064">
                  <c:v>0</c:v>
                </c:pt>
                <c:pt idx="1065">
                  <c:v>0</c:v>
                </c:pt>
                <c:pt idx="1066">
                  <c:v>3</c:v>
                </c:pt>
                <c:pt idx="1067">
                  <c:v>0</c:v>
                </c:pt>
                <c:pt idx="1068">
                  <c:v>0</c:v>
                </c:pt>
                <c:pt idx="1069">
                  <c:v>0</c:v>
                </c:pt>
                <c:pt idx="1070">
                  <c:v>0</c:v>
                </c:pt>
                <c:pt idx="1071">
                  <c:v>0</c:v>
                </c:pt>
                <c:pt idx="1072">
                  <c:v>0</c:v>
                </c:pt>
                <c:pt idx="1073">
                  <c:v>0</c:v>
                </c:pt>
                <c:pt idx="1074">
                  <c:v>0</c:v>
                </c:pt>
                <c:pt idx="1075">
                  <c:v>1</c:v>
                </c:pt>
                <c:pt idx="1076">
                  <c:v>2</c:v>
                </c:pt>
                <c:pt idx="1077">
                  <c:v>0</c:v>
                </c:pt>
                <c:pt idx="1078">
                  <c:v>0</c:v>
                </c:pt>
                <c:pt idx="1079">
                  <c:v>0</c:v>
                </c:pt>
                <c:pt idx="1080">
                  <c:v>0</c:v>
                </c:pt>
                <c:pt idx="1081">
                  <c:v>1</c:v>
                </c:pt>
                <c:pt idx="1082">
                  <c:v>1</c:v>
                </c:pt>
                <c:pt idx="1083">
                  <c:v>0</c:v>
                </c:pt>
                <c:pt idx="1084">
                  <c:v>2</c:v>
                </c:pt>
                <c:pt idx="1085">
                  <c:v>0</c:v>
                </c:pt>
                <c:pt idx="1086">
                  <c:v>0</c:v>
                </c:pt>
                <c:pt idx="1087">
                  <c:v>5</c:v>
                </c:pt>
                <c:pt idx="1088">
                  <c:v>0</c:v>
                </c:pt>
                <c:pt idx="1089">
                  <c:v>1</c:v>
                </c:pt>
                <c:pt idx="1090">
                  <c:v>1</c:v>
                </c:pt>
                <c:pt idx="1091">
                  <c:v>0</c:v>
                </c:pt>
                <c:pt idx="1092">
                  <c:v>0</c:v>
                </c:pt>
                <c:pt idx="1093">
                  <c:v>0</c:v>
                </c:pt>
                <c:pt idx="1094">
                  <c:v>0</c:v>
                </c:pt>
                <c:pt idx="1095">
                  <c:v>0</c:v>
                </c:pt>
                <c:pt idx="1096">
                  <c:v>0</c:v>
                </c:pt>
                <c:pt idx="1097">
                  <c:v>0</c:v>
                </c:pt>
                <c:pt idx="1098">
                  <c:v>0</c:v>
                </c:pt>
                <c:pt idx="1099">
                  <c:v>0</c:v>
                </c:pt>
                <c:pt idx="1100">
                  <c:v>4</c:v>
                </c:pt>
                <c:pt idx="1101">
                  <c:v>0</c:v>
                </c:pt>
                <c:pt idx="1102">
                  <c:v>0</c:v>
                </c:pt>
                <c:pt idx="1103">
                  <c:v>0</c:v>
                </c:pt>
                <c:pt idx="1104">
                  <c:v>0</c:v>
                </c:pt>
                <c:pt idx="1105">
                  <c:v>1</c:v>
                </c:pt>
                <c:pt idx="1106">
                  <c:v>0</c:v>
                </c:pt>
                <c:pt idx="1107">
                  <c:v>0</c:v>
                </c:pt>
                <c:pt idx="1108">
                  <c:v>1</c:v>
                </c:pt>
                <c:pt idx="1109">
                  <c:v>0</c:v>
                </c:pt>
                <c:pt idx="1110">
                  <c:v>0</c:v>
                </c:pt>
                <c:pt idx="1111">
                  <c:v>2</c:v>
                </c:pt>
                <c:pt idx="1112">
                  <c:v>0</c:v>
                </c:pt>
                <c:pt idx="1113">
                  <c:v>1</c:v>
                </c:pt>
                <c:pt idx="1114">
                  <c:v>0</c:v>
                </c:pt>
                <c:pt idx="1115">
                  <c:v>2</c:v>
                </c:pt>
                <c:pt idx="1116">
                  <c:v>2</c:v>
                </c:pt>
                <c:pt idx="1117">
                  <c:v>2</c:v>
                </c:pt>
                <c:pt idx="1118">
                  <c:v>0</c:v>
                </c:pt>
                <c:pt idx="1119">
                  <c:v>0</c:v>
                </c:pt>
                <c:pt idx="1120">
                  <c:v>0</c:v>
                </c:pt>
                <c:pt idx="1121">
                  <c:v>0</c:v>
                </c:pt>
                <c:pt idx="1122">
                  <c:v>0</c:v>
                </c:pt>
                <c:pt idx="1123">
                  <c:v>0</c:v>
                </c:pt>
                <c:pt idx="1124">
                  <c:v>0</c:v>
                </c:pt>
                <c:pt idx="1125">
                  <c:v>1</c:v>
                </c:pt>
                <c:pt idx="1126">
                  <c:v>0</c:v>
                </c:pt>
                <c:pt idx="1127">
                  <c:v>0</c:v>
                </c:pt>
                <c:pt idx="1128">
                  <c:v>0</c:v>
                </c:pt>
                <c:pt idx="1129">
                  <c:v>1</c:v>
                </c:pt>
                <c:pt idx="1130">
                  <c:v>1</c:v>
                </c:pt>
                <c:pt idx="1131">
                  <c:v>0</c:v>
                </c:pt>
                <c:pt idx="1132">
                  <c:v>0</c:v>
                </c:pt>
                <c:pt idx="1133">
                  <c:v>1</c:v>
                </c:pt>
                <c:pt idx="1134">
                  <c:v>4</c:v>
                </c:pt>
                <c:pt idx="1135">
                  <c:v>0</c:v>
                </c:pt>
                <c:pt idx="1136">
                  <c:v>0</c:v>
                </c:pt>
                <c:pt idx="1137">
                  <c:v>1</c:v>
                </c:pt>
                <c:pt idx="1138">
                  <c:v>0</c:v>
                </c:pt>
                <c:pt idx="1139">
                  <c:v>0</c:v>
                </c:pt>
                <c:pt idx="1140">
                  <c:v>0</c:v>
                </c:pt>
                <c:pt idx="1141">
                  <c:v>0</c:v>
                </c:pt>
                <c:pt idx="1142">
                  <c:v>0</c:v>
                </c:pt>
                <c:pt idx="1143">
                  <c:v>0</c:v>
                </c:pt>
                <c:pt idx="1144">
                  <c:v>0</c:v>
                </c:pt>
                <c:pt idx="1145">
                  <c:v>0</c:v>
                </c:pt>
                <c:pt idx="1146">
                  <c:v>2</c:v>
                </c:pt>
                <c:pt idx="1147">
                  <c:v>0</c:v>
                </c:pt>
                <c:pt idx="1148">
                  <c:v>0</c:v>
                </c:pt>
                <c:pt idx="1149">
                  <c:v>2</c:v>
                </c:pt>
                <c:pt idx="1150">
                  <c:v>0</c:v>
                </c:pt>
                <c:pt idx="1151">
                  <c:v>0</c:v>
                </c:pt>
                <c:pt idx="1152">
                  <c:v>0</c:v>
                </c:pt>
                <c:pt idx="1153">
                  <c:v>2</c:v>
                </c:pt>
                <c:pt idx="1154">
                  <c:v>0</c:v>
                </c:pt>
                <c:pt idx="1155">
                  <c:v>0</c:v>
                </c:pt>
                <c:pt idx="1156">
                  <c:v>1</c:v>
                </c:pt>
                <c:pt idx="1157">
                  <c:v>0</c:v>
                </c:pt>
                <c:pt idx="1158">
                  <c:v>0</c:v>
                </c:pt>
                <c:pt idx="1159">
                  <c:v>0</c:v>
                </c:pt>
                <c:pt idx="1160">
                  <c:v>0</c:v>
                </c:pt>
                <c:pt idx="1161">
                  <c:v>0</c:v>
                </c:pt>
                <c:pt idx="1162">
                  <c:v>1</c:v>
                </c:pt>
                <c:pt idx="1163">
                  <c:v>0</c:v>
                </c:pt>
                <c:pt idx="1164">
                  <c:v>0</c:v>
                </c:pt>
                <c:pt idx="1165">
                  <c:v>0</c:v>
                </c:pt>
                <c:pt idx="1166">
                  <c:v>0</c:v>
                </c:pt>
                <c:pt idx="1167">
                  <c:v>0</c:v>
                </c:pt>
                <c:pt idx="1168">
                  <c:v>0</c:v>
                </c:pt>
                <c:pt idx="1169">
                  <c:v>0</c:v>
                </c:pt>
                <c:pt idx="1170">
                  <c:v>1</c:v>
                </c:pt>
                <c:pt idx="1171">
                  <c:v>0</c:v>
                </c:pt>
                <c:pt idx="1172">
                  <c:v>0</c:v>
                </c:pt>
                <c:pt idx="1173">
                  <c:v>1</c:v>
                </c:pt>
                <c:pt idx="1174">
                  <c:v>0</c:v>
                </c:pt>
                <c:pt idx="1175">
                  <c:v>0</c:v>
                </c:pt>
                <c:pt idx="1176">
                  <c:v>0</c:v>
                </c:pt>
                <c:pt idx="1177">
                  <c:v>0</c:v>
                </c:pt>
                <c:pt idx="1178">
                  <c:v>0</c:v>
                </c:pt>
                <c:pt idx="1179">
                  <c:v>1</c:v>
                </c:pt>
                <c:pt idx="1180">
                  <c:v>0</c:v>
                </c:pt>
                <c:pt idx="1181">
                  <c:v>0</c:v>
                </c:pt>
                <c:pt idx="1182">
                  <c:v>2</c:v>
                </c:pt>
                <c:pt idx="1183">
                  <c:v>0</c:v>
                </c:pt>
                <c:pt idx="1184">
                  <c:v>0</c:v>
                </c:pt>
                <c:pt idx="1185">
                  <c:v>0</c:v>
                </c:pt>
                <c:pt idx="1186">
                  <c:v>0</c:v>
                </c:pt>
                <c:pt idx="1187">
                  <c:v>1</c:v>
                </c:pt>
                <c:pt idx="1188">
                  <c:v>0</c:v>
                </c:pt>
                <c:pt idx="1189">
                  <c:v>0</c:v>
                </c:pt>
                <c:pt idx="1190">
                  <c:v>1</c:v>
                </c:pt>
                <c:pt idx="1191">
                  <c:v>3</c:v>
                </c:pt>
                <c:pt idx="1192">
                  <c:v>0</c:v>
                </c:pt>
                <c:pt idx="1193">
                  <c:v>0</c:v>
                </c:pt>
                <c:pt idx="1194">
                  <c:v>0</c:v>
                </c:pt>
                <c:pt idx="1195">
                  <c:v>0</c:v>
                </c:pt>
                <c:pt idx="1196">
                  <c:v>0</c:v>
                </c:pt>
                <c:pt idx="1197">
                  <c:v>1</c:v>
                </c:pt>
                <c:pt idx="1198">
                  <c:v>0</c:v>
                </c:pt>
                <c:pt idx="1199">
                  <c:v>0</c:v>
                </c:pt>
                <c:pt idx="1200">
                  <c:v>0</c:v>
                </c:pt>
                <c:pt idx="1201">
                  <c:v>0</c:v>
                </c:pt>
                <c:pt idx="1202">
                  <c:v>0</c:v>
                </c:pt>
                <c:pt idx="1203">
                  <c:v>2</c:v>
                </c:pt>
                <c:pt idx="1204">
                  <c:v>0</c:v>
                </c:pt>
                <c:pt idx="1205">
                  <c:v>1</c:v>
                </c:pt>
                <c:pt idx="1206">
                  <c:v>1</c:v>
                </c:pt>
                <c:pt idx="1207">
                  <c:v>0</c:v>
                </c:pt>
                <c:pt idx="1208">
                  <c:v>1</c:v>
                </c:pt>
                <c:pt idx="1209">
                  <c:v>0</c:v>
                </c:pt>
                <c:pt idx="1210">
                  <c:v>1</c:v>
                </c:pt>
                <c:pt idx="1211">
                  <c:v>0</c:v>
                </c:pt>
                <c:pt idx="1212">
                  <c:v>1</c:v>
                </c:pt>
                <c:pt idx="1213">
                  <c:v>1</c:v>
                </c:pt>
                <c:pt idx="1214">
                  <c:v>0</c:v>
                </c:pt>
                <c:pt idx="1215">
                  <c:v>1</c:v>
                </c:pt>
                <c:pt idx="1216">
                  <c:v>0</c:v>
                </c:pt>
                <c:pt idx="1217">
                  <c:v>0</c:v>
                </c:pt>
                <c:pt idx="1218">
                  <c:v>0</c:v>
                </c:pt>
                <c:pt idx="1219">
                  <c:v>0</c:v>
                </c:pt>
                <c:pt idx="1220">
                  <c:v>0</c:v>
                </c:pt>
                <c:pt idx="1221">
                  <c:v>0</c:v>
                </c:pt>
                <c:pt idx="1222">
                  <c:v>1</c:v>
                </c:pt>
                <c:pt idx="1223">
                  <c:v>1</c:v>
                </c:pt>
                <c:pt idx="1224">
                  <c:v>0</c:v>
                </c:pt>
                <c:pt idx="1225">
                  <c:v>0</c:v>
                </c:pt>
                <c:pt idx="1226">
                  <c:v>1</c:v>
                </c:pt>
                <c:pt idx="1227">
                  <c:v>2</c:v>
                </c:pt>
                <c:pt idx="1228">
                  <c:v>0</c:v>
                </c:pt>
                <c:pt idx="1229">
                  <c:v>0</c:v>
                </c:pt>
                <c:pt idx="1230">
                  <c:v>0</c:v>
                </c:pt>
                <c:pt idx="1231">
                  <c:v>0</c:v>
                </c:pt>
                <c:pt idx="1232">
                  <c:v>0</c:v>
                </c:pt>
                <c:pt idx="1233">
                  <c:v>0</c:v>
                </c:pt>
                <c:pt idx="1234">
                  <c:v>0</c:v>
                </c:pt>
                <c:pt idx="1235">
                  <c:v>0</c:v>
                </c:pt>
                <c:pt idx="1236">
                  <c:v>0</c:v>
                </c:pt>
                <c:pt idx="1237">
                  <c:v>3</c:v>
                </c:pt>
                <c:pt idx="1238">
                  <c:v>0</c:v>
                </c:pt>
                <c:pt idx="1239">
                  <c:v>0</c:v>
                </c:pt>
                <c:pt idx="1240">
                  <c:v>0</c:v>
                </c:pt>
                <c:pt idx="1241">
                  <c:v>0</c:v>
                </c:pt>
                <c:pt idx="1242">
                  <c:v>1</c:v>
                </c:pt>
                <c:pt idx="1243">
                  <c:v>0</c:v>
                </c:pt>
                <c:pt idx="1244">
                  <c:v>0</c:v>
                </c:pt>
                <c:pt idx="1245">
                  <c:v>0</c:v>
                </c:pt>
                <c:pt idx="1246">
                  <c:v>0</c:v>
                </c:pt>
                <c:pt idx="1247">
                  <c:v>0</c:v>
                </c:pt>
                <c:pt idx="1248">
                  <c:v>0</c:v>
                </c:pt>
                <c:pt idx="1249">
                  <c:v>1</c:v>
                </c:pt>
                <c:pt idx="1250">
                  <c:v>3</c:v>
                </c:pt>
                <c:pt idx="1251">
                  <c:v>1</c:v>
                </c:pt>
                <c:pt idx="1252">
                  <c:v>2</c:v>
                </c:pt>
                <c:pt idx="1253">
                  <c:v>0</c:v>
                </c:pt>
                <c:pt idx="1254">
                  <c:v>0</c:v>
                </c:pt>
                <c:pt idx="1255">
                  <c:v>1</c:v>
                </c:pt>
                <c:pt idx="1256">
                  <c:v>1</c:v>
                </c:pt>
                <c:pt idx="1257">
                  <c:v>0</c:v>
                </c:pt>
                <c:pt idx="1258">
                  <c:v>1</c:v>
                </c:pt>
                <c:pt idx="1259">
                  <c:v>2</c:v>
                </c:pt>
                <c:pt idx="1260">
                  <c:v>1</c:v>
                </c:pt>
                <c:pt idx="1261">
                  <c:v>2</c:v>
                </c:pt>
                <c:pt idx="1262">
                  <c:v>2</c:v>
                </c:pt>
                <c:pt idx="1263">
                  <c:v>0</c:v>
                </c:pt>
                <c:pt idx="1264">
                  <c:v>1</c:v>
                </c:pt>
                <c:pt idx="1265">
                  <c:v>4</c:v>
                </c:pt>
                <c:pt idx="1266">
                  <c:v>1</c:v>
                </c:pt>
                <c:pt idx="1267">
                  <c:v>0</c:v>
                </c:pt>
                <c:pt idx="1268">
                  <c:v>0</c:v>
                </c:pt>
                <c:pt idx="1269">
                  <c:v>0</c:v>
                </c:pt>
                <c:pt idx="1270">
                  <c:v>1</c:v>
                </c:pt>
                <c:pt idx="1271">
                  <c:v>0</c:v>
                </c:pt>
                <c:pt idx="1272">
                  <c:v>2</c:v>
                </c:pt>
                <c:pt idx="1273">
                  <c:v>0</c:v>
                </c:pt>
                <c:pt idx="1274">
                  <c:v>0</c:v>
                </c:pt>
                <c:pt idx="1275">
                  <c:v>1</c:v>
                </c:pt>
                <c:pt idx="1276">
                  <c:v>1</c:v>
                </c:pt>
                <c:pt idx="1277">
                  <c:v>0</c:v>
                </c:pt>
                <c:pt idx="1278">
                  <c:v>1</c:v>
                </c:pt>
                <c:pt idx="1279">
                  <c:v>0</c:v>
                </c:pt>
                <c:pt idx="1280">
                  <c:v>2</c:v>
                </c:pt>
                <c:pt idx="1281">
                  <c:v>3</c:v>
                </c:pt>
                <c:pt idx="1282">
                  <c:v>0</c:v>
                </c:pt>
                <c:pt idx="1283">
                  <c:v>0</c:v>
                </c:pt>
                <c:pt idx="1284">
                  <c:v>0</c:v>
                </c:pt>
                <c:pt idx="1285">
                  <c:v>0</c:v>
                </c:pt>
                <c:pt idx="1286">
                  <c:v>2</c:v>
                </c:pt>
                <c:pt idx="1287">
                  <c:v>0</c:v>
                </c:pt>
                <c:pt idx="1288">
                  <c:v>4</c:v>
                </c:pt>
                <c:pt idx="1289">
                  <c:v>0</c:v>
                </c:pt>
                <c:pt idx="1290">
                  <c:v>0</c:v>
                </c:pt>
                <c:pt idx="1291">
                  <c:v>0</c:v>
                </c:pt>
                <c:pt idx="1292">
                  <c:v>0</c:v>
                </c:pt>
                <c:pt idx="1293">
                  <c:v>0</c:v>
                </c:pt>
                <c:pt idx="1294">
                  <c:v>0</c:v>
                </c:pt>
                <c:pt idx="1295">
                  <c:v>0</c:v>
                </c:pt>
                <c:pt idx="1296">
                  <c:v>0</c:v>
                </c:pt>
                <c:pt idx="1297">
                  <c:v>1</c:v>
                </c:pt>
                <c:pt idx="1298">
                  <c:v>2</c:v>
                </c:pt>
                <c:pt idx="1299">
                  <c:v>0</c:v>
                </c:pt>
                <c:pt idx="1300">
                  <c:v>0</c:v>
                </c:pt>
                <c:pt idx="1301">
                  <c:v>4</c:v>
                </c:pt>
                <c:pt idx="1302">
                  <c:v>0</c:v>
                </c:pt>
                <c:pt idx="1303">
                  <c:v>0</c:v>
                </c:pt>
                <c:pt idx="1304">
                  <c:v>1</c:v>
                </c:pt>
                <c:pt idx="1305">
                  <c:v>0</c:v>
                </c:pt>
                <c:pt idx="1306">
                  <c:v>0</c:v>
                </c:pt>
                <c:pt idx="1307">
                  <c:v>2</c:v>
                </c:pt>
                <c:pt idx="1308">
                  <c:v>5</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1</c:v>
                </c:pt>
                <c:pt idx="1323">
                  <c:v>2</c:v>
                </c:pt>
                <c:pt idx="1324">
                  <c:v>0</c:v>
                </c:pt>
                <c:pt idx="1325">
                  <c:v>0</c:v>
                </c:pt>
                <c:pt idx="1326">
                  <c:v>0</c:v>
                </c:pt>
                <c:pt idx="1327">
                  <c:v>0</c:v>
                </c:pt>
                <c:pt idx="1328">
                  <c:v>0</c:v>
                </c:pt>
                <c:pt idx="1329">
                  <c:v>2</c:v>
                </c:pt>
                <c:pt idx="1330">
                  <c:v>0</c:v>
                </c:pt>
                <c:pt idx="1331">
                  <c:v>1</c:v>
                </c:pt>
                <c:pt idx="1332">
                  <c:v>2</c:v>
                </c:pt>
                <c:pt idx="1333">
                  <c:v>0</c:v>
                </c:pt>
                <c:pt idx="1334">
                  <c:v>4</c:v>
                </c:pt>
                <c:pt idx="1335">
                  <c:v>0</c:v>
                </c:pt>
                <c:pt idx="1336">
                  <c:v>0</c:v>
                </c:pt>
                <c:pt idx="1337">
                  <c:v>0</c:v>
                </c:pt>
                <c:pt idx="1338">
                  <c:v>0</c:v>
                </c:pt>
                <c:pt idx="1339">
                  <c:v>1</c:v>
                </c:pt>
                <c:pt idx="1340">
                  <c:v>1</c:v>
                </c:pt>
                <c:pt idx="1341">
                  <c:v>0</c:v>
                </c:pt>
                <c:pt idx="1342">
                  <c:v>2</c:v>
                </c:pt>
                <c:pt idx="1343">
                  <c:v>0</c:v>
                </c:pt>
                <c:pt idx="1344">
                  <c:v>0</c:v>
                </c:pt>
                <c:pt idx="1345">
                  <c:v>0</c:v>
                </c:pt>
                <c:pt idx="1346">
                  <c:v>0</c:v>
                </c:pt>
                <c:pt idx="1347">
                  <c:v>0</c:v>
                </c:pt>
                <c:pt idx="1348">
                  <c:v>1</c:v>
                </c:pt>
                <c:pt idx="1349">
                  <c:v>1</c:v>
                </c:pt>
                <c:pt idx="1350">
                  <c:v>0</c:v>
                </c:pt>
                <c:pt idx="1351">
                  <c:v>1</c:v>
                </c:pt>
                <c:pt idx="1352">
                  <c:v>0</c:v>
                </c:pt>
                <c:pt idx="1353">
                  <c:v>0</c:v>
                </c:pt>
                <c:pt idx="1354">
                  <c:v>2</c:v>
                </c:pt>
                <c:pt idx="1355">
                  <c:v>0</c:v>
                </c:pt>
                <c:pt idx="1356">
                  <c:v>1</c:v>
                </c:pt>
                <c:pt idx="1357">
                  <c:v>0</c:v>
                </c:pt>
                <c:pt idx="1358">
                  <c:v>0</c:v>
                </c:pt>
                <c:pt idx="1359">
                  <c:v>0</c:v>
                </c:pt>
                <c:pt idx="1360">
                  <c:v>0</c:v>
                </c:pt>
                <c:pt idx="1361">
                  <c:v>1</c:v>
                </c:pt>
                <c:pt idx="1362">
                  <c:v>0</c:v>
                </c:pt>
                <c:pt idx="1363">
                  <c:v>0</c:v>
                </c:pt>
                <c:pt idx="1364">
                  <c:v>1</c:v>
                </c:pt>
                <c:pt idx="1365">
                  <c:v>1</c:v>
                </c:pt>
                <c:pt idx="1366">
                  <c:v>0</c:v>
                </c:pt>
                <c:pt idx="1367">
                  <c:v>0</c:v>
                </c:pt>
                <c:pt idx="1368">
                  <c:v>0</c:v>
                </c:pt>
                <c:pt idx="1369">
                  <c:v>0</c:v>
                </c:pt>
                <c:pt idx="1370">
                  <c:v>0</c:v>
                </c:pt>
                <c:pt idx="1371">
                  <c:v>0</c:v>
                </c:pt>
                <c:pt idx="1372">
                  <c:v>0</c:v>
                </c:pt>
                <c:pt idx="1373">
                  <c:v>1</c:v>
                </c:pt>
                <c:pt idx="1374">
                  <c:v>0</c:v>
                </c:pt>
                <c:pt idx="1375">
                  <c:v>0</c:v>
                </c:pt>
                <c:pt idx="1376">
                  <c:v>0</c:v>
                </c:pt>
                <c:pt idx="1377">
                  <c:v>2</c:v>
                </c:pt>
                <c:pt idx="1378">
                  <c:v>1</c:v>
                </c:pt>
                <c:pt idx="1379">
                  <c:v>0</c:v>
                </c:pt>
                <c:pt idx="1380">
                  <c:v>0</c:v>
                </c:pt>
                <c:pt idx="1381">
                  <c:v>0</c:v>
                </c:pt>
                <c:pt idx="1382">
                  <c:v>0</c:v>
                </c:pt>
                <c:pt idx="1383">
                  <c:v>0</c:v>
                </c:pt>
                <c:pt idx="1384">
                  <c:v>0</c:v>
                </c:pt>
                <c:pt idx="1385">
                  <c:v>2</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1</c:v>
                </c:pt>
                <c:pt idx="1404">
                  <c:v>0</c:v>
                </c:pt>
                <c:pt idx="1405">
                  <c:v>0</c:v>
                </c:pt>
                <c:pt idx="1406">
                  <c:v>0</c:v>
                </c:pt>
                <c:pt idx="1407">
                  <c:v>0</c:v>
                </c:pt>
                <c:pt idx="1408">
                  <c:v>0</c:v>
                </c:pt>
                <c:pt idx="1409">
                  <c:v>1</c:v>
                </c:pt>
                <c:pt idx="1410">
                  <c:v>0</c:v>
                </c:pt>
                <c:pt idx="1411">
                  <c:v>4</c:v>
                </c:pt>
                <c:pt idx="1412">
                  <c:v>0</c:v>
                </c:pt>
                <c:pt idx="1413">
                  <c:v>2</c:v>
                </c:pt>
                <c:pt idx="1414">
                  <c:v>0</c:v>
                </c:pt>
                <c:pt idx="1415">
                  <c:v>0</c:v>
                </c:pt>
                <c:pt idx="1416">
                  <c:v>0</c:v>
                </c:pt>
                <c:pt idx="1417">
                  <c:v>0</c:v>
                </c:pt>
                <c:pt idx="1418">
                  <c:v>0</c:v>
                </c:pt>
                <c:pt idx="1419">
                  <c:v>0</c:v>
                </c:pt>
                <c:pt idx="1420">
                  <c:v>0</c:v>
                </c:pt>
                <c:pt idx="1421">
                  <c:v>0</c:v>
                </c:pt>
                <c:pt idx="1422">
                  <c:v>1</c:v>
                </c:pt>
                <c:pt idx="1423">
                  <c:v>0</c:v>
                </c:pt>
                <c:pt idx="1424">
                  <c:v>0</c:v>
                </c:pt>
                <c:pt idx="1425">
                  <c:v>0</c:v>
                </c:pt>
                <c:pt idx="1426">
                  <c:v>0</c:v>
                </c:pt>
                <c:pt idx="1427">
                  <c:v>0</c:v>
                </c:pt>
                <c:pt idx="1428">
                  <c:v>0</c:v>
                </c:pt>
                <c:pt idx="1429">
                  <c:v>0</c:v>
                </c:pt>
                <c:pt idx="1430">
                  <c:v>0</c:v>
                </c:pt>
                <c:pt idx="1431">
                  <c:v>0</c:v>
                </c:pt>
                <c:pt idx="1432">
                  <c:v>2</c:v>
                </c:pt>
                <c:pt idx="1433">
                  <c:v>0</c:v>
                </c:pt>
                <c:pt idx="1434">
                  <c:v>0</c:v>
                </c:pt>
                <c:pt idx="1435">
                  <c:v>1</c:v>
                </c:pt>
                <c:pt idx="1436">
                  <c:v>0</c:v>
                </c:pt>
                <c:pt idx="1437">
                  <c:v>0</c:v>
                </c:pt>
                <c:pt idx="1438">
                  <c:v>0</c:v>
                </c:pt>
                <c:pt idx="1439">
                  <c:v>0</c:v>
                </c:pt>
                <c:pt idx="1440">
                  <c:v>0</c:v>
                </c:pt>
                <c:pt idx="1441">
                  <c:v>0</c:v>
                </c:pt>
                <c:pt idx="1442">
                  <c:v>1</c:v>
                </c:pt>
                <c:pt idx="1443">
                  <c:v>2</c:v>
                </c:pt>
                <c:pt idx="1444">
                  <c:v>2</c:v>
                </c:pt>
                <c:pt idx="1445">
                  <c:v>0</c:v>
                </c:pt>
                <c:pt idx="1446">
                  <c:v>0</c:v>
                </c:pt>
                <c:pt idx="1447">
                  <c:v>1</c:v>
                </c:pt>
                <c:pt idx="1448">
                  <c:v>0</c:v>
                </c:pt>
                <c:pt idx="1449">
                  <c:v>0</c:v>
                </c:pt>
                <c:pt idx="1450">
                  <c:v>0</c:v>
                </c:pt>
                <c:pt idx="1451">
                  <c:v>0</c:v>
                </c:pt>
                <c:pt idx="1452">
                  <c:v>1</c:v>
                </c:pt>
                <c:pt idx="1453">
                  <c:v>0</c:v>
                </c:pt>
                <c:pt idx="1454">
                  <c:v>0</c:v>
                </c:pt>
                <c:pt idx="1455">
                  <c:v>0</c:v>
                </c:pt>
                <c:pt idx="1456">
                  <c:v>1</c:v>
                </c:pt>
                <c:pt idx="1457">
                  <c:v>0</c:v>
                </c:pt>
                <c:pt idx="1458">
                  <c:v>4</c:v>
                </c:pt>
                <c:pt idx="1459">
                  <c:v>1</c:v>
                </c:pt>
                <c:pt idx="1460">
                  <c:v>1</c:v>
                </c:pt>
                <c:pt idx="1461">
                  <c:v>0</c:v>
                </c:pt>
                <c:pt idx="1462">
                  <c:v>2</c:v>
                </c:pt>
                <c:pt idx="1463">
                  <c:v>0</c:v>
                </c:pt>
                <c:pt idx="1464">
                  <c:v>0</c:v>
                </c:pt>
                <c:pt idx="1465">
                  <c:v>0</c:v>
                </c:pt>
                <c:pt idx="1466">
                  <c:v>0</c:v>
                </c:pt>
                <c:pt idx="1467">
                  <c:v>1</c:v>
                </c:pt>
                <c:pt idx="1468">
                  <c:v>0</c:v>
                </c:pt>
                <c:pt idx="1469">
                  <c:v>0</c:v>
                </c:pt>
                <c:pt idx="1470">
                  <c:v>0</c:v>
                </c:pt>
                <c:pt idx="1471">
                  <c:v>0</c:v>
                </c:pt>
                <c:pt idx="1472">
                  <c:v>0</c:v>
                </c:pt>
                <c:pt idx="1473">
                  <c:v>3</c:v>
                </c:pt>
                <c:pt idx="1474">
                  <c:v>0</c:v>
                </c:pt>
                <c:pt idx="1475">
                  <c:v>0</c:v>
                </c:pt>
                <c:pt idx="1476">
                  <c:v>0</c:v>
                </c:pt>
                <c:pt idx="1477">
                  <c:v>0</c:v>
                </c:pt>
                <c:pt idx="1478">
                  <c:v>0</c:v>
                </c:pt>
                <c:pt idx="1479">
                  <c:v>1</c:v>
                </c:pt>
                <c:pt idx="1480">
                  <c:v>0</c:v>
                </c:pt>
                <c:pt idx="1481">
                  <c:v>0</c:v>
                </c:pt>
                <c:pt idx="1482">
                  <c:v>0</c:v>
                </c:pt>
                <c:pt idx="1483">
                  <c:v>0</c:v>
                </c:pt>
                <c:pt idx="1484">
                  <c:v>0</c:v>
                </c:pt>
                <c:pt idx="1485">
                  <c:v>0</c:v>
                </c:pt>
                <c:pt idx="1486">
                  <c:v>0</c:v>
                </c:pt>
                <c:pt idx="1487">
                  <c:v>1</c:v>
                </c:pt>
                <c:pt idx="1488">
                  <c:v>1</c:v>
                </c:pt>
                <c:pt idx="1489">
                  <c:v>0</c:v>
                </c:pt>
                <c:pt idx="1490">
                  <c:v>1</c:v>
                </c:pt>
                <c:pt idx="1491">
                  <c:v>0</c:v>
                </c:pt>
                <c:pt idx="1492">
                  <c:v>4</c:v>
                </c:pt>
                <c:pt idx="1493">
                  <c:v>0</c:v>
                </c:pt>
                <c:pt idx="1494">
                  <c:v>0</c:v>
                </c:pt>
                <c:pt idx="1495">
                  <c:v>0</c:v>
                </c:pt>
                <c:pt idx="1496">
                  <c:v>0</c:v>
                </c:pt>
                <c:pt idx="1497">
                  <c:v>2</c:v>
                </c:pt>
                <c:pt idx="1498">
                  <c:v>0</c:v>
                </c:pt>
                <c:pt idx="1499">
                  <c:v>0</c:v>
                </c:pt>
                <c:pt idx="1500">
                  <c:v>0</c:v>
                </c:pt>
                <c:pt idx="1501">
                  <c:v>0</c:v>
                </c:pt>
                <c:pt idx="1502">
                  <c:v>1</c:v>
                </c:pt>
                <c:pt idx="1503">
                  <c:v>0</c:v>
                </c:pt>
                <c:pt idx="1504">
                  <c:v>2</c:v>
                </c:pt>
                <c:pt idx="1505">
                  <c:v>1</c:v>
                </c:pt>
                <c:pt idx="1506">
                  <c:v>0</c:v>
                </c:pt>
                <c:pt idx="1507">
                  <c:v>1</c:v>
                </c:pt>
                <c:pt idx="1508">
                  <c:v>0</c:v>
                </c:pt>
                <c:pt idx="1509">
                  <c:v>0</c:v>
                </c:pt>
                <c:pt idx="1510">
                  <c:v>0</c:v>
                </c:pt>
                <c:pt idx="1511">
                  <c:v>0</c:v>
                </c:pt>
                <c:pt idx="1512">
                  <c:v>0</c:v>
                </c:pt>
                <c:pt idx="1513">
                  <c:v>0</c:v>
                </c:pt>
                <c:pt idx="1514">
                  <c:v>1</c:v>
                </c:pt>
                <c:pt idx="1515">
                  <c:v>0</c:v>
                </c:pt>
                <c:pt idx="1516">
                  <c:v>0</c:v>
                </c:pt>
                <c:pt idx="1517">
                  <c:v>0</c:v>
                </c:pt>
                <c:pt idx="1518">
                  <c:v>0</c:v>
                </c:pt>
                <c:pt idx="1519">
                  <c:v>1</c:v>
                </c:pt>
                <c:pt idx="1520">
                  <c:v>1</c:v>
                </c:pt>
                <c:pt idx="1521">
                  <c:v>0</c:v>
                </c:pt>
                <c:pt idx="1522">
                  <c:v>0</c:v>
                </c:pt>
                <c:pt idx="1523">
                  <c:v>0</c:v>
                </c:pt>
                <c:pt idx="1524">
                  <c:v>0</c:v>
                </c:pt>
                <c:pt idx="1525">
                  <c:v>0</c:v>
                </c:pt>
                <c:pt idx="1526">
                  <c:v>0</c:v>
                </c:pt>
                <c:pt idx="1527">
                  <c:v>0</c:v>
                </c:pt>
                <c:pt idx="1528">
                  <c:v>3</c:v>
                </c:pt>
                <c:pt idx="1529">
                  <c:v>0</c:v>
                </c:pt>
                <c:pt idx="1530">
                  <c:v>1</c:v>
                </c:pt>
                <c:pt idx="1531">
                  <c:v>1</c:v>
                </c:pt>
                <c:pt idx="1532">
                  <c:v>0</c:v>
                </c:pt>
                <c:pt idx="1533">
                  <c:v>1</c:v>
                </c:pt>
                <c:pt idx="1534">
                  <c:v>0</c:v>
                </c:pt>
                <c:pt idx="1535">
                  <c:v>0</c:v>
                </c:pt>
                <c:pt idx="1536">
                  <c:v>0</c:v>
                </c:pt>
                <c:pt idx="1537">
                  <c:v>1</c:v>
                </c:pt>
                <c:pt idx="1538">
                  <c:v>1</c:v>
                </c:pt>
                <c:pt idx="1539">
                  <c:v>0</c:v>
                </c:pt>
                <c:pt idx="1540">
                  <c:v>0</c:v>
                </c:pt>
                <c:pt idx="1541">
                  <c:v>0</c:v>
                </c:pt>
                <c:pt idx="1542">
                  <c:v>0</c:v>
                </c:pt>
                <c:pt idx="1543">
                  <c:v>0</c:v>
                </c:pt>
                <c:pt idx="1544">
                  <c:v>0</c:v>
                </c:pt>
                <c:pt idx="1545">
                  <c:v>0</c:v>
                </c:pt>
                <c:pt idx="1546">
                  <c:v>0</c:v>
                </c:pt>
                <c:pt idx="1547">
                  <c:v>1</c:v>
                </c:pt>
                <c:pt idx="1548">
                  <c:v>0</c:v>
                </c:pt>
                <c:pt idx="1549">
                  <c:v>0</c:v>
                </c:pt>
                <c:pt idx="1550">
                  <c:v>0</c:v>
                </c:pt>
                <c:pt idx="1551">
                  <c:v>0</c:v>
                </c:pt>
                <c:pt idx="1552">
                  <c:v>0</c:v>
                </c:pt>
                <c:pt idx="1553">
                  <c:v>1</c:v>
                </c:pt>
                <c:pt idx="1554">
                  <c:v>0</c:v>
                </c:pt>
                <c:pt idx="1555">
                  <c:v>0</c:v>
                </c:pt>
                <c:pt idx="1556">
                  <c:v>2</c:v>
                </c:pt>
                <c:pt idx="1557">
                  <c:v>0</c:v>
                </c:pt>
                <c:pt idx="1558">
                  <c:v>0</c:v>
                </c:pt>
                <c:pt idx="1559">
                  <c:v>0</c:v>
                </c:pt>
                <c:pt idx="1560">
                  <c:v>0</c:v>
                </c:pt>
                <c:pt idx="1561">
                  <c:v>0</c:v>
                </c:pt>
                <c:pt idx="1562">
                  <c:v>0</c:v>
                </c:pt>
                <c:pt idx="1563">
                  <c:v>0</c:v>
                </c:pt>
                <c:pt idx="1564">
                  <c:v>0</c:v>
                </c:pt>
                <c:pt idx="1565">
                  <c:v>0</c:v>
                </c:pt>
                <c:pt idx="1566">
                  <c:v>1</c:v>
                </c:pt>
                <c:pt idx="1567">
                  <c:v>0</c:v>
                </c:pt>
                <c:pt idx="1568">
                  <c:v>1</c:v>
                </c:pt>
                <c:pt idx="1569">
                  <c:v>0</c:v>
                </c:pt>
                <c:pt idx="1570">
                  <c:v>3</c:v>
                </c:pt>
                <c:pt idx="1571">
                  <c:v>0</c:v>
                </c:pt>
                <c:pt idx="1572">
                  <c:v>2</c:v>
                </c:pt>
                <c:pt idx="1573">
                  <c:v>0</c:v>
                </c:pt>
                <c:pt idx="1574">
                  <c:v>1</c:v>
                </c:pt>
                <c:pt idx="1575">
                  <c:v>0</c:v>
                </c:pt>
                <c:pt idx="1576">
                  <c:v>1</c:v>
                </c:pt>
                <c:pt idx="1577">
                  <c:v>2</c:v>
                </c:pt>
                <c:pt idx="1578">
                  <c:v>0</c:v>
                </c:pt>
                <c:pt idx="1579">
                  <c:v>0</c:v>
                </c:pt>
                <c:pt idx="1580">
                  <c:v>0</c:v>
                </c:pt>
                <c:pt idx="1581">
                  <c:v>0</c:v>
                </c:pt>
                <c:pt idx="1582">
                  <c:v>0</c:v>
                </c:pt>
                <c:pt idx="1583">
                  <c:v>0</c:v>
                </c:pt>
                <c:pt idx="1584">
                  <c:v>1</c:v>
                </c:pt>
                <c:pt idx="1585">
                  <c:v>2</c:v>
                </c:pt>
                <c:pt idx="1586">
                  <c:v>1</c:v>
                </c:pt>
                <c:pt idx="1587">
                  <c:v>0</c:v>
                </c:pt>
                <c:pt idx="1588">
                  <c:v>0</c:v>
                </c:pt>
                <c:pt idx="1589">
                  <c:v>1</c:v>
                </c:pt>
                <c:pt idx="1590">
                  <c:v>0</c:v>
                </c:pt>
                <c:pt idx="1591">
                  <c:v>0</c:v>
                </c:pt>
                <c:pt idx="1592">
                  <c:v>1</c:v>
                </c:pt>
                <c:pt idx="1593">
                  <c:v>0</c:v>
                </c:pt>
                <c:pt idx="1594">
                  <c:v>0</c:v>
                </c:pt>
                <c:pt idx="1595">
                  <c:v>1</c:v>
                </c:pt>
                <c:pt idx="1596">
                  <c:v>0</c:v>
                </c:pt>
                <c:pt idx="1597">
                  <c:v>1</c:v>
                </c:pt>
                <c:pt idx="1598">
                  <c:v>0</c:v>
                </c:pt>
                <c:pt idx="1599">
                  <c:v>0</c:v>
                </c:pt>
                <c:pt idx="1600">
                  <c:v>0</c:v>
                </c:pt>
                <c:pt idx="1601">
                  <c:v>1</c:v>
                </c:pt>
                <c:pt idx="1602">
                  <c:v>1</c:v>
                </c:pt>
                <c:pt idx="1603">
                  <c:v>0</c:v>
                </c:pt>
                <c:pt idx="1604">
                  <c:v>0</c:v>
                </c:pt>
                <c:pt idx="1605">
                  <c:v>0</c:v>
                </c:pt>
                <c:pt idx="1606">
                  <c:v>0</c:v>
                </c:pt>
                <c:pt idx="1607">
                  <c:v>1</c:v>
                </c:pt>
                <c:pt idx="1608">
                  <c:v>0</c:v>
                </c:pt>
                <c:pt idx="1609">
                  <c:v>0</c:v>
                </c:pt>
                <c:pt idx="1610">
                  <c:v>0</c:v>
                </c:pt>
                <c:pt idx="1611">
                  <c:v>0</c:v>
                </c:pt>
                <c:pt idx="1612">
                  <c:v>2</c:v>
                </c:pt>
                <c:pt idx="1613">
                  <c:v>0</c:v>
                </c:pt>
                <c:pt idx="1614">
                  <c:v>1</c:v>
                </c:pt>
                <c:pt idx="1615">
                  <c:v>0</c:v>
                </c:pt>
                <c:pt idx="1616">
                  <c:v>0</c:v>
                </c:pt>
                <c:pt idx="1617">
                  <c:v>0</c:v>
                </c:pt>
                <c:pt idx="1618">
                  <c:v>0</c:v>
                </c:pt>
                <c:pt idx="1619">
                  <c:v>0</c:v>
                </c:pt>
                <c:pt idx="1620">
                  <c:v>1</c:v>
                </c:pt>
                <c:pt idx="1621">
                  <c:v>0</c:v>
                </c:pt>
                <c:pt idx="1622">
                  <c:v>0</c:v>
                </c:pt>
                <c:pt idx="1623">
                  <c:v>0</c:v>
                </c:pt>
                <c:pt idx="1624">
                  <c:v>0</c:v>
                </c:pt>
                <c:pt idx="1625">
                  <c:v>0</c:v>
                </c:pt>
                <c:pt idx="1626">
                  <c:v>0</c:v>
                </c:pt>
                <c:pt idx="1627">
                  <c:v>0</c:v>
                </c:pt>
                <c:pt idx="1628">
                  <c:v>1</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4</c:v>
                </c:pt>
                <c:pt idx="1642">
                  <c:v>0</c:v>
                </c:pt>
                <c:pt idx="1643">
                  <c:v>0</c:v>
                </c:pt>
                <c:pt idx="1644">
                  <c:v>0</c:v>
                </c:pt>
                <c:pt idx="1645">
                  <c:v>0</c:v>
                </c:pt>
                <c:pt idx="1646">
                  <c:v>0</c:v>
                </c:pt>
                <c:pt idx="1647">
                  <c:v>1</c:v>
                </c:pt>
                <c:pt idx="1648">
                  <c:v>1</c:v>
                </c:pt>
                <c:pt idx="1649">
                  <c:v>0</c:v>
                </c:pt>
                <c:pt idx="1650">
                  <c:v>0</c:v>
                </c:pt>
                <c:pt idx="1651">
                  <c:v>1</c:v>
                </c:pt>
                <c:pt idx="1652">
                  <c:v>1</c:v>
                </c:pt>
                <c:pt idx="1653">
                  <c:v>0</c:v>
                </c:pt>
                <c:pt idx="1654">
                  <c:v>0</c:v>
                </c:pt>
                <c:pt idx="1655">
                  <c:v>0</c:v>
                </c:pt>
                <c:pt idx="1656">
                  <c:v>0</c:v>
                </c:pt>
                <c:pt idx="1657">
                  <c:v>0</c:v>
                </c:pt>
                <c:pt idx="1658">
                  <c:v>0</c:v>
                </c:pt>
                <c:pt idx="1659">
                  <c:v>3</c:v>
                </c:pt>
                <c:pt idx="1660">
                  <c:v>0</c:v>
                </c:pt>
                <c:pt idx="1661">
                  <c:v>0</c:v>
                </c:pt>
                <c:pt idx="1662">
                  <c:v>0</c:v>
                </c:pt>
                <c:pt idx="1663">
                  <c:v>0</c:v>
                </c:pt>
                <c:pt idx="1664">
                  <c:v>0</c:v>
                </c:pt>
                <c:pt idx="1665">
                  <c:v>0</c:v>
                </c:pt>
                <c:pt idx="1666">
                  <c:v>0</c:v>
                </c:pt>
                <c:pt idx="1667">
                  <c:v>0</c:v>
                </c:pt>
                <c:pt idx="1668">
                  <c:v>0</c:v>
                </c:pt>
                <c:pt idx="1669">
                  <c:v>2</c:v>
                </c:pt>
                <c:pt idx="1670">
                  <c:v>3</c:v>
                </c:pt>
                <c:pt idx="1671">
                  <c:v>0</c:v>
                </c:pt>
                <c:pt idx="1672">
                  <c:v>2</c:v>
                </c:pt>
                <c:pt idx="1673">
                  <c:v>1</c:v>
                </c:pt>
                <c:pt idx="1674">
                  <c:v>0</c:v>
                </c:pt>
                <c:pt idx="1675">
                  <c:v>0</c:v>
                </c:pt>
                <c:pt idx="1676">
                  <c:v>0</c:v>
                </c:pt>
                <c:pt idx="1677">
                  <c:v>0</c:v>
                </c:pt>
                <c:pt idx="1678">
                  <c:v>0</c:v>
                </c:pt>
                <c:pt idx="1679">
                  <c:v>0</c:v>
                </c:pt>
                <c:pt idx="1680">
                  <c:v>1</c:v>
                </c:pt>
                <c:pt idx="1681">
                  <c:v>0</c:v>
                </c:pt>
                <c:pt idx="1682">
                  <c:v>0</c:v>
                </c:pt>
                <c:pt idx="1683">
                  <c:v>0</c:v>
                </c:pt>
                <c:pt idx="1684">
                  <c:v>0</c:v>
                </c:pt>
                <c:pt idx="1685">
                  <c:v>0</c:v>
                </c:pt>
                <c:pt idx="1686">
                  <c:v>1</c:v>
                </c:pt>
                <c:pt idx="1687">
                  <c:v>3</c:v>
                </c:pt>
                <c:pt idx="1688">
                  <c:v>0</c:v>
                </c:pt>
                <c:pt idx="1689">
                  <c:v>0</c:v>
                </c:pt>
                <c:pt idx="1690">
                  <c:v>0</c:v>
                </c:pt>
                <c:pt idx="1691">
                  <c:v>0</c:v>
                </c:pt>
                <c:pt idx="1692">
                  <c:v>0</c:v>
                </c:pt>
                <c:pt idx="1693">
                  <c:v>0</c:v>
                </c:pt>
                <c:pt idx="1694">
                  <c:v>0</c:v>
                </c:pt>
                <c:pt idx="1695">
                  <c:v>0</c:v>
                </c:pt>
                <c:pt idx="1696">
                  <c:v>0</c:v>
                </c:pt>
                <c:pt idx="1697">
                  <c:v>1</c:v>
                </c:pt>
                <c:pt idx="1698">
                  <c:v>0</c:v>
                </c:pt>
                <c:pt idx="1699">
                  <c:v>0</c:v>
                </c:pt>
                <c:pt idx="1700">
                  <c:v>0</c:v>
                </c:pt>
                <c:pt idx="1701">
                  <c:v>0</c:v>
                </c:pt>
                <c:pt idx="1702">
                  <c:v>0</c:v>
                </c:pt>
                <c:pt idx="1703">
                  <c:v>0</c:v>
                </c:pt>
                <c:pt idx="1704">
                  <c:v>1</c:v>
                </c:pt>
                <c:pt idx="1705">
                  <c:v>0</c:v>
                </c:pt>
                <c:pt idx="1706">
                  <c:v>1</c:v>
                </c:pt>
                <c:pt idx="1707">
                  <c:v>0</c:v>
                </c:pt>
                <c:pt idx="1708">
                  <c:v>0</c:v>
                </c:pt>
                <c:pt idx="1709">
                  <c:v>0</c:v>
                </c:pt>
                <c:pt idx="1710">
                  <c:v>5</c:v>
                </c:pt>
                <c:pt idx="1711">
                  <c:v>4</c:v>
                </c:pt>
                <c:pt idx="1712">
                  <c:v>0</c:v>
                </c:pt>
                <c:pt idx="1713">
                  <c:v>1</c:v>
                </c:pt>
                <c:pt idx="1714">
                  <c:v>0</c:v>
                </c:pt>
                <c:pt idx="1715">
                  <c:v>0</c:v>
                </c:pt>
                <c:pt idx="1716">
                  <c:v>0</c:v>
                </c:pt>
                <c:pt idx="1717">
                  <c:v>0</c:v>
                </c:pt>
                <c:pt idx="1718">
                  <c:v>0</c:v>
                </c:pt>
                <c:pt idx="1719">
                  <c:v>2</c:v>
                </c:pt>
                <c:pt idx="1720">
                  <c:v>0</c:v>
                </c:pt>
                <c:pt idx="1721">
                  <c:v>4</c:v>
                </c:pt>
                <c:pt idx="1722">
                  <c:v>4</c:v>
                </c:pt>
                <c:pt idx="1723">
                  <c:v>1</c:v>
                </c:pt>
                <c:pt idx="1724">
                  <c:v>1</c:v>
                </c:pt>
                <c:pt idx="1725">
                  <c:v>1</c:v>
                </c:pt>
                <c:pt idx="1726">
                  <c:v>1</c:v>
                </c:pt>
                <c:pt idx="1727">
                  <c:v>0</c:v>
                </c:pt>
                <c:pt idx="1728">
                  <c:v>0</c:v>
                </c:pt>
                <c:pt idx="1729">
                  <c:v>0</c:v>
                </c:pt>
                <c:pt idx="1730">
                  <c:v>0</c:v>
                </c:pt>
                <c:pt idx="1731">
                  <c:v>0</c:v>
                </c:pt>
                <c:pt idx="1732">
                  <c:v>1</c:v>
                </c:pt>
                <c:pt idx="1733">
                  <c:v>1</c:v>
                </c:pt>
                <c:pt idx="1734">
                  <c:v>0</c:v>
                </c:pt>
                <c:pt idx="1735">
                  <c:v>0</c:v>
                </c:pt>
                <c:pt idx="1736">
                  <c:v>0</c:v>
                </c:pt>
                <c:pt idx="1737">
                  <c:v>1</c:v>
                </c:pt>
                <c:pt idx="1738">
                  <c:v>1</c:v>
                </c:pt>
                <c:pt idx="1739">
                  <c:v>0</c:v>
                </c:pt>
                <c:pt idx="1740">
                  <c:v>1</c:v>
                </c:pt>
                <c:pt idx="1741">
                  <c:v>0</c:v>
                </c:pt>
                <c:pt idx="1742">
                  <c:v>1</c:v>
                </c:pt>
                <c:pt idx="1743">
                  <c:v>1</c:v>
                </c:pt>
                <c:pt idx="1744">
                  <c:v>0</c:v>
                </c:pt>
                <c:pt idx="1745">
                  <c:v>0</c:v>
                </c:pt>
                <c:pt idx="1746">
                  <c:v>0</c:v>
                </c:pt>
                <c:pt idx="1747">
                  <c:v>0</c:v>
                </c:pt>
                <c:pt idx="1748">
                  <c:v>0</c:v>
                </c:pt>
                <c:pt idx="1749">
                  <c:v>3</c:v>
                </c:pt>
                <c:pt idx="1750">
                  <c:v>2</c:v>
                </c:pt>
                <c:pt idx="1751">
                  <c:v>0</c:v>
                </c:pt>
                <c:pt idx="1752">
                  <c:v>0</c:v>
                </c:pt>
                <c:pt idx="1753">
                  <c:v>2</c:v>
                </c:pt>
                <c:pt idx="1754">
                  <c:v>0</c:v>
                </c:pt>
                <c:pt idx="1755">
                  <c:v>0</c:v>
                </c:pt>
                <c:pt idx="1756">
                  <c:v>0</c:v>
                </c:pt>
                <c:pt idx="1757">
                  <c:v>1</c:v>
                </c:pt>
                <c:pt idx="1758">
                  <c:v>0</c:v>
                </c:pt>
                <c:pt idx="1759">
                  <c:v>0</c:v>
                </c:pt>
                <c:pt idx="1760">
                  <c:v>0</c:v>
                </c:pt>
                <c:pt idx="1761">
                  <c:v>0</c:v>
                </c:pt>
                <c:pt idx="1762">
                  <c:v>0</c:v>
                </c:pt>
                <c:pt idx="1763">
                  <c:v>0</c:v>
                </c:pt>
                <c:pt idx="1764">
                  <c:v>0</c:v>
                </c:pt>
                <c:pt idx="1765">
                  <c:v>0</c:v>
                </c:pt>
                <c:pt idx="1766">
                  <c:v>0</c:v>
                </c:pt>
                <c:pt idx="1767">
                  <c:v>0</c:v>
                </c:pt>
                <c:pt idx="1768">
                  <c:v>0</c:v>
                </c:pt>
                <c:pt idx="1769">
                  <c:v>1</c:v>
                </c:pt>
                <c:pt idx="1770">
                  <c:v>1</c:v>
                </c:pt>
                <c:pt idx="1771">
                  <c:v>0</c:v>
                </c:pt>
                <c:pt idx="1772">
                  <c:v>0</c:v>
                </c:pt>
                <c:pt idx="1773">
                  <c:v>0</c:v>
                </c:pt>
                <c:pt idx="1774">
                  <c:v>0</c:v>
                </c:pt>
                <c:pt idx="1775">
                  <c:v>1</c:v>
                </c:pt>
                <c:pt idx="1776">
                  <c:v>0</c:v>
                </c:pt>
                <c:pt idx="1777">
                  <c:v>0</c:v>
                </c:pt>
                <c:pt idx="1778">
                  <c:v>0</c:v>
                </c:pt>
                <c:pt idx="1779">
                  <c:v>0</c:v>
                </c:pt>
                <c:pt idx="1780">
                  <c:v>0</c:v>
                </c:pt>
                <c:pt idx="1781">
                  <c:v>0</c:v>
                </c:pt>
                <c:pt idx="1782">
                  <c:v>0</c:v>
                </c:pt>
                <c:pt idx="1783">
                  <c:v>0</c:v>
                </c:pt>
                <c:pt idx="1784">
                  <c:v>1</c:v>
                </c:pt>
                <c:pt idx="1785">
                  <c:v>0</c:v>
                </c:pt>
                <c:pt idx="1786">
                  <c:v>0</c:v>
                </c:pt>
                <c:pt idx="1787">
                  <c:v>0</c:v>
                </c:pt>
                <c:pt idx="1788">
                  <c:v>0</c:v>
                </c:pt>
                <c:pt idx="1789">
                  <c:v>0</c:v>
                </c:pt>
                <c:pt idx="1790">
                  <c:v>0</c:v>
                </c:pt>
                <c:pt idx="1791">
                  <c:v>0</c:v>
                </c:pt>
                <c:pt idx="1792">
                  <c:v>1</c:v>
                </c:pt>
                <c:pt idx="1793">
                  <c:v>0</c:v>
                </c:pt>
                <c:pt idx="1794">
                  <c:v>1</c:v>
                </c:pt>
                <c:pt idx="1795">
                  <c:v>0</c:v>
                </c:pt>
                <c:pt idx="1796">
                  <c:v>0</c:v>
                </c:pt>
                <c:pt idx="1797">
                  <c:v>0</c:v>
                </c:pt>
                <c:pt idx="1798">
                  <c:v>1</c:v>
                </c:pt>
                <c:pt idx="1799">
                  <c:v>0</c:v>
                </c:pt>
                <c:pt idx="1800">
                  <c:v>0</c:v>
                </c:pt>
                <c:pt idx="1801">
                  <c:v>1</c:v>
                </c:pt>
                <c:pt idx="1802">
                  <c:v>0</c:v>
                </c:pt>
                <c:pt idx="1803">
                  <c:v>1</c:v>
                </c:pt>
                <c:pt idx="1804">
                  <c:v>1</c:v>
                </c:pt>
                <c:pt idx="1805">
                  <c:v>0</c:v>
                </c:pt>
                <c:pt idx="1806">
                  <c:v>0</c:v>
                </c:pt>
                <c:pt idx="1807">
                  <c:v>0</c:v>
                </c:pt>
                <c:pt idx="1808">
                  <c:v>1</c:v>
                </c:pt>
                <c:pt idx="1809">
                  <c:v>1</c:v>
                </c:pt>
                <c:pt idx="1810">
                  <c:v>0</c:v>
                </c:pt>
                <c:pt idx="1811">
                  <c:v>0</c:v>
                </c:pt>
                <c:pt idx="1812">
                  <c:v>1</c:v>
                </c:pt>
                <c:pt idx="1813">
                  <c:v>1</c:v>
                </c:pt>
                <c:pt idx="1814">
                  <c:v>0</c:v>
                </c:pt>
                <c:pt idx="1815">
                  <c:v>0</c:v>
                </c:pt>
                <c:pt idx="1816">
                  <c:v>1</c:v>
                </c:pt>
                <c:pt idx="1817">
                  <c:v>1</c:v>
                </c:pt>
                <c:pt idx="1818">
                  <c:v>0</c:v>
                </c:pt>
                <c:pt idx="1819">
                  <c:v>0</c:v>
                </c:pt>
                <c:pt idx="1820">
                  <c:v>1</c:v>
                </c:pt>
                <c:pt idx="1821">
                  <c:v>0</c:v>
                </c:pt>
                <c:pt idx="1822">
                  <c:v>0</c:v>
                </c:pt>
                <c:pt idx="1823">
                  <c:v>0</c:v>
                </c:pt>
                <c:pt idx="1824">
                  <c:v>0</c:v>
                </c:pt>
                <c:pt idx="1825">
                  <c:v>0</c:v>
                </c:pt>
                <c:pt idx="1826">
                  <c:v>0</c:v>
                </c:pt>
                <c:pt idx="1827">
                  <c:v>1</c:v>
                </c:pt>
                <c:pt idx="1828">
                  <c:v>0</c:v>
                </c:pt>
                <c:pt idx="1829">
                  <c:v>1</c:v>
                </c:pt>
                <c:pt idx="1830">
                  <c:v>0</c:v>
                </c:pt>
                <c:pt idx="1831">
                  <c:v>0</c:v>
                </c:pt>
                <c:pt idx="1832">
                  <c:v>0</c:v>
                </c:pt>
                <c:pt idx="1833">
                  <c:v>0</c:v>
                </c:pt>
                <c:pt idx="1834">
                  <c:v>1</c:v>
                </c:pt>
                <c:pt idx="1835">
                  <c:v>0</c:v>
                </c:pt>
                <c:pt idx="1836">
                  <c:v>0</c:v>
                </c:pt>
                <c:pt idx="1837">
                  <c:v>1</c:v>
                </c:pt>
                <c:pt idx="1838">
                  <c:v>0</c:v>
                </c:pt>
                <c:pt idx="1839">
                  <c:v>1</c:v>
                </c:pt>
                <c:pt idx="1840">
                  <c:v>0</c:v>
                </c:pt>
                <c:pt idx="1841">
                  <c:v>4</c:v>
                </c:pt>
                <c:pt idx="1842">
                  <c:v>0</c:v>
                </c:pt>
                <c:pt idx="1843">
                  <c:v>0</c:v>
                </c:pt>
                <c:pt idx="1844">
                  <c:v>0</c:v>
                </c:pt>
                <c:pt idx="1845">
                  <c:v>4</c:v>
                </c:pt>
                <c:pt idx="1846">
                  <c:v>0</c:v>
                </c:pt>
                <c:pt idx="1847">
                  <c:v>0</c:v>
                </c:pt>
                <c:pt idx="1848">
                  <c:v>0</c:v>
                </c:pt>
                <c:pt idx="1849">
                  <c:v>0</c:v>
                </c:pt>
                <c:pt idx="1850">
                  <c:v>3</c:v>
                </c:pt>
                <c:pt idx="1851">
                  <c:v>0</c:v>
                </c:pt>
                <c:pt idx="1852">
                  <c:v>0</c:v>
                </c:pt>
                <c:pt idx="1853">
                  <c:v>1</c:v>
                </c:pt>
                <c:pt idx="1854">
                  <c:v>1</c:v>
                </c:pt>
                <c:pt idx="1855">
                  <c:v>2</c:v>
                </c:pt>
                <c:pt idx="1856">
                  <c:v>0</c:v>
                </c:pt>
                <c:pt idx="1857">
                  <c:v>0</c:v>
                </c:pt>
                <c:pt idx="1858">
                  <c:v>0</c:v>
                </c:pt>
                <c:pt idx="1859">
                  <c:v>0</c:v>
                </c:pt>
                <c:pt idx="1860">
                  <c:v>0</c:v>
                </c:pt>
                <c:pt idx="1861">
                  <c:v>0</c:v>
                </c:pt>
                <c:pt idx="1862">
                  <c:v>0</c:v>
                </c:pt>
                <c:pt idx="1863">
                  <c:v>0</c:v>
                </c:pt>
                <c:pt idx="1864">
                  <c:v>2</c:v>
                </c:pt>
                <c:pt idx="1865">
                  <c:v>2</c:v>
                </c:pt>
                <c:pt idx="1866">
                  <c:v>0</c:v>
                </c:pt>
                <c:pt idx="1867">
                  <c:v>0</c:v>
                </c:pt>
                <c:pt idx="1868">
                  <c:v>0</c:v>
                </c:pt>
                <c:pt idx="1869">
                  <c:v>4</c:v>
                </c:pt>
                <c:pt idx="1870">
                  <c:v>0</c:v>
                </c:pt>
                <c:pt idx="1871">
                  <c:v>0</c:v>
                </c:pt>
                <c:pt idx="1872">
                  <c:v>0</c:v>
                </c:pt>
                <c:pt idx="1873">
                  <c:v>0</c:v>
                </c:pt>
                <c:pt idx="1874">
                  <c:v>0</c:v>
                </c:pt>
                <c:pt idx="1875">
                  <c:v>0</c:v>
                </c:pt>
                <c:pt idx="1876">
                  <c:v>1</c:v>
                </c:pt>
                <c:pt idx="1877">
                  <c:v>1</c:v>
                </c:pt>
                <c:pt idx="1878">
                  <c:v>0</c:v>
                </c:pt>
                <c:pt idx="1879">
                  <c:v>0</c:v>
                </c:pt>
                <c:pt idx="1880">
                  <c:v>1</c:v>
                </c:pt>
                <c:pt idx="1881">
                  <c:v>2</c:v>
                </c:pt>
                <c:pt idx="1882">
                  <c:v>0</c:v>
                </c:pt>
                <c:pt idx="1883">
                  <c:v>1</c:v>
                </c:pt>
                <c:pt idx="1884">
                  <c:v>0</c:v>
                </c:pt>
                <c:pt idx="1885">
                  <c:v>0</c:v>
                </c:pt>
                <c:pt idx="1886">
                  <c:v>0</c:v>
                </c:pt>
                <c:pt idx="1887">
                  <c:v>2</c:v>
                </c:pt>
                <c:pt idx="1888">
                  <c:v>0</c:v>
                </c:pt>
                <c:pt idx="1889">
                  <c:v>1</c:v>
                </c:pt>
                <c:pt idx="1890">
                  <c:v>0</c:v>
                </c:pt>
                <c:pt idx="1891">
                  <c:v>3</c:v>
                </c:pt>
                <c:pt idx="1892">
                  <c:v>0</c:v>
                </c:pt>
                <c:pt idx="1893">
                  <c:v>2</c:v>
                </c:pt>
                <c:pt idx="1894">
                  <c:v>0</c:v>
                </c:pt>
                <c:pt idx="1895">
                  <c:v>0</c:v>
                </c:pt>
                <c:pt idx="1896">
                  <c:v>1</c:v>
                </c:pt>
                <c:pt idx="1897">
                  <c:v>1</c:v>
                </c:pt>
                <c:pt idx="1898">
                  <c:v>0</c:v>
                </c:pt>
                <c:pt idx="1899">
                  <c:v>0</c:v>
                </c:pt>
                <c:pt idx="1900">
                  <c:v>0</c:v>
                </c:pt>
                <c:pt idx="1901">
                  <c:v>0</c:v>
                </c:pt>
                <c:pt idx="1902">
                  <c:v>0</c:v>
                </c:pt>
                <c:pt idx="1903">
                  <c:v>0</c:v>
                </c:pt>
                <c:pt idx="1904">
                  <c:v>1</c:v>
                </c:pt>
                <c:pt idx="1905">
                  <c:v>0</c:v>
                </c:pt>
                <c:pt idx="1906">
                  <c:v>0</c:v>
                </c:pt>
                <c:pt idx="1907">
                  <c:v>0</c:v>
                </c:pt>
                <c:pt idx="1908">
                  <c:v>0</c:v>
                </c:pt>
                <c:pt idx="1909">
                  <c:v>1</c:v>
                </c:pt>
                <c:pt idx="1910">
                  <c:v>0</c:v>
                </c:pt>
                <c:pt idx="1911">
                  <c:v>1</c:v>
                </c:pt>
                <c:pt idx="1912">
                  <c:v>0</c:v>
                </c:pt>
                <c:pt idx="1913">
                  <c:v>3</c:v>
                </c:pt>
                <c:pt idx="1914">
                  <c:v>0</c:v>
                </c:pt>
                <c:pt idx="1915">
                  <c:v>3</c:v>
                </c:pt>
                <c:pt idx="1916">
                  <c:v>0</c:v>
                </c:pt>
                <c:pt idx="1917">
                  <c:v>0</c:v>
                </c:pt>
                <c:pt idx="1918">
                  <c:v>0</c:v>
                </c:pt>
                <c:pt idx="1919">
                  <c:v>0</c:v>
                </c:pt>
                <c:pt idx="1920">
                  <c:v>0</c:v>
                </c:pt>
                <c:pt idx="1921">
                  <c:v>0</c:v>
                </c:pt>
                <c:pt idx="1922">
                  <c:v>5</c:v>
                </c:pt>
                <c:pt idx="1923">
                  <c:v>1</c:v>
                </c:pt>
                <c:pt idx="1924">
                  <c:v>0</c:v>
                </c:pt>
                <c:pt idx="1925">
                  <c:v>0</c:v>
                </c:pt>
                <c:pt idx="1926">
                  <c:v>2</c:v>
                </c:pt>
                <c:pt idx="1927">
                  <c:v>0</c:v>
                </c:pt>
                <c:pt idx="1928">
                  <c:v>1</c:v>
                </c:pt>
                <c:pt idx="1929">
                  <c:v>0</c:v>
                </c:pt>
                <c:pt idx="1930">
                  <c:v>0</c:v>
                </c:pt>
                <c:pt idx="1931">
                  <c:v>0</c:v>
                </c:pt>
                <c:pt idx="1932">
                  <c:v>0</c:v>
                </c:pt>
                <c:pt idx="1933">
                  <c:v>0</c:v>
                </c:pt>
                <c:pt idx="1934">
                  <c:v>0</c:v>
                </c:pt>
                <c:pt idx="1935">
                  <c:v>0</c:v>
                </c:pt>
                <c:pt idx="1936">
                  <c:v>1</c:v>
                </c:pt>
                <c:pt idx="1937">
                  <c:v>1</c:v>
                </c:pt>
                <c:pt idx="1938">
                  <c:v>0</c:v>
                </c:pt>
                <c:pt idx="1939">
                  <c:v>0</c:v>
                </c:pt>
                <c:pt idx="1940">
                  <c:v>4</c:v>
                </c:pt>
                <c:pt idx="1941">
                  <c:v>0</c:v>
                </c:pt>
                <c:pt idx="1942">
                  <c:v>0</c:v>
                </c:pt>
                <c:pt idx="1943">
                  <c:v>0</c:v>
                </c:pt>
                <c:pt idx="1944">
                  <c:v>0</c:v>
                </c:pt>
                <c:pt idx="1945">
                  <c:v>0</c:v>
                </c:pt>
                <c:pt idx="1946">
                  <c:v>1</c:v>
                </c:pt>
                <c:pt idx="1947">
                  <c:v>0</c:v>
                </c:pt>
                <c:pt idx="1948">
                  <c:v>0</c:v>
                </c:pt>
                <c:pt idx="1949">
                  <c:v>0</c:v>
                </c:pt>
                <c:pt idx="1950">
                  <c:v>0</c:v>
                </c:pt>
                <c:pt idx="1951">
                  <c:v>0</c:v>
                </c:pt>
                <c:pt idx="1952">
                  <c:v>0</c:v>
                </c:pt>
                <c:pt idx="1953">
                  <c:v>1</c:v>
                </c:pt>
                <c:pt idx="1954">
                  <c:v>0</c:v>
                </c:pt>
                <c:pt idx="1955">
                  <c:v>0</c:v>
                </c:pt>
                <c:pt idx="1956">
                  <c:v>0</c:v>
                </c:pt>
                <c:pt idx="1957">
                  <c:v>1</c:v>
                </c:pt>
                <c:pt idx="1958">
                  <c:v>2</c:v>
                </c:pt>
                <c:pt idx="1959">
                  <c:v>0</c:v>
                </c:pt>
                <c:pt idx="1960">
                  <c:v>0</c:v>
                </c:pt>
                <c:pt idx="1961">
                  <c:v>4</c:v>
                </c:pt>
                <c:pt idx="1962">
                  <c:v>0</c:v>
                </c:pt>
                <c:pt idx="1963">
                  <c:v>1</c:v>
                </c:pt>
                <c:pt idx="1964">
                  <c:v>0</c:v>
                </c:pt>
                <c:pt idx="1965">
                  <c:v>0</c:v>
                </c:pt>
                <c:pt idx="1966">
                  <c:v>0</c:v>
                </c:pt>
                <c:pt idx="1967">
                  <c:v>0</c:v>
                </c:pt>
                <c:pt idx="1968">
                  <c:v>2</c:v>
                </c:pt>
                <c:pt idx="1969">
                  <c:v>2</c:v>
                </c:pt>
                <c:pt idx="1970">
                  <c:v>1</c:v>
                </c:pt>
                <c:pt idx="1971">
                  <c:v>1</c:v>
                </c:pt>
                <c:pt idx="1972">
                  <c:v>1</c:v>
                </c:pt>
                <c:pt idx="1973">
                  <c:v>0</c:v>
                </c:pt>
                <c:pt idx="1974">
                  <c:v>0</c:v>
                </c:pt>
                <c:pt idx="1975">
                  <c:v>0</c:v>
                </c:pt>
                <c:pt idx="1976">
                  <c:v>0</c:v>
                </c:pt>
                <c:pt idx="1977">
                  <c:v>0</c:v>
                </c:pt>
                <c:pt idx="1978">
                  <c:v>1</c:v>
                </c:pt>
                <c:pt idx="1979">
                  <c:v>2</c:v>
                </c:pt>
                <c:pt idx="1980">
                  <c:v>0</c:v>
                </c:pt>
                <c:pt idx="1981">
                  <c:v>1</c:v>
                </c:pt>
                <c:pt idx="1982">
                  <c:v>2</c:v>
                </c:pt>
                <c:pt idx="1983">
                  <c:v>0</c:v>
                </c:pt>
                <c:pt idx="1984">
                  <c:v>0</c:v>
                </c:pt>
                <c:pt idx="1985">
                  <c:v>0</c:v>
                </c:pt>
                <c:pt idx="1986">
                  <c:v>0</c:v>
                </c:pt>
                <c:pt idx="1987">
                  <c:v>0</c:v>
                </c:pt>
                <c:pt idx="1988">
                  <c:v>0</c:v>
                </c:pt>
                <c:pt idx="1989">
                  <c:v>0</c:v>
                </c:pt>
                <c:pt idx="1990">
                  <c:v>2</c:v>
                </c:pt>
                <c:pt idx="1991">
                  <c:v>0</c:v>
                </c:pt>
                <c:pt idx="1992">
                  <c:v>2</c:v>
                </c:pt>
                <c:pt idx="1993">
                  <c:v>2</c:v>
                </c:pt>
                <c:pt idx="1994">
                  <c:v>0</c:v>
                </c:pt>
                <c:pt idx="1995">
                  <c:v>4</c:v>
                </c:pt>
                <c:pt idx="1996">
                  <c:v>2</c:v>
                </c:pt>
                <c:pt idx="1997">
                  <c:v>0</c:v>
                </c:pt>
                <c:pt idx="1998">
                  <c:v>1</c:v>
                </c:pt>
                <c:pt idx="1999">
                  <c:v>0</c:v>
                </c:pt>
                <c:pt idx="2000">
                  <c:v>0</c:v>
                </c:pt>
                <c:pt idx="2001">
                  <c:v>0</c:v>
                </c:pt>
                <c:pt idx="2002">
                  <c:v>1</c:v>
                </c:pt>
                <c:pt idx="2003">
                  <c:v>0</c:v>
                </c:pt>
                <c:pt idx="2004">
                  <c:v>0</c:v>
                </c:pt>
                <c:pt idx="2005">
                  <c:v>0</c:v>
                </c:pt>
                <c:pt idx="2006">
                  <c:v>0</c:v>
                </c:pt>
                <c:pt idx="2007">
                  <c:v>1</c:v>
                </c:pt>
                <c:pt idx="2008">
                  <c:v>0</c:v>
                </c:pt>
                <c:pt idx="2009">
                  <c:v>0</c:v>
                </c:pt>
                <c:pt idx="2010">
                  <c:v>0</c:v>
                </c:pt>
                <c:pt idx="2011">
                  <c:v>0</c:v>
                </c:pt>
                <c:pt idx="2012">
                  <c:v>4</c:v>
                </c:pt>
                <c:pt idx="2013">
                  <c:v>0</c:v>
                </c:pt>
                <c:pt idx="2014">
                  <c:v>1</c:v>
                </c:pt>
                <c:pt idx="2015">
                  <c:v>0</c:v>
                </c:pt>
                <c:pt idx="2016">
                  <c:v>1</c:v>
                </c:pt>
                <c:pt idx="2017">
                  <c:v>0</c:v>
                </c:pt>
                <c:pt idx="2018">
                  <c:v>0</c:v>
                </c:pt>
                <c:pt idx="2019">
                  <c:v>0</c:v>
                </c:pt>
                <c:pt idx="2020">
                  <c:v>0</c:v>
                </c:pt>
                <c:pt idx="2021">
                  <c:v>0</c:v>
                </c:pt>
                <c:pt idx="2022">
                  <c:v>0</c:v>
                </c:pt>
                <c:pt idx="2023">
                  <c:v>0</c:v>
                </c:pt>
                <c:pt idx="2024">
                  <c:v>0</c:v>
                </c:pt>
                <c:pt idx="2025">
                  <c:v>0</c:v>
                </c:pt>
                <c:pt idx="2026">
                  <c:v>0</c:v>
                </c:pt>
                <c:pt idx="2027">
                  <c:v>0</c:v>
                </c:pt>
                <c:pt idx="2028">
                  <c:v>2</c:v>
                </c:pt>
                <c:pt idx="2029">
                  <c:v>0</c:v>
                </c:pt>
                <c:pt idx="2030">
                  <c:v>2</c:v>
                </c:pt>
                <c:pt idx="2031">
                  <c:v>0</c:v>
                </c:pt>
                <c:pt idx="2032">
                  <c:v>0</c:v>
                </c:pt>
                <c:pt idx="2033">
                  <c:v>0</c:v>
                </c:pt>
                <c:pt idx="2034">
                  <c:v>1</c:v>
                </c:pt>
                <c:pt idx="2035">
                  <c:v>0</c:v>
                </c:pt>
                <c:pt idx="2036">
                  <c:v>0</c:v>
                </c:pt>
                <c:pt idx="2037">
                  <c:v>0</c:v>
                </c:pt>
                <c:pt idx="2038">
                  <c:v>0</c:v>
                </c:pt>
                <c:pt idx="2039">
                  <c:v>1</c:v>
                </c:pt>
                <c:pt idx="2040">
                  <c:v>0</c:v>
                </c:pt>
                <c:pt idx="2041">
                  <c:v>0</c:v>
                </c:pt>
                <c:pt idx="2042">
                  <c:v>0</c:v>
                </c:pt>
                <c:pt idx="2043">
                  <c:v>0</c:v>
                </c:pt>
                <c:pt idx="2044">
                  <c:v>0</c:v>
                </c:pt>
                <c:pt idx="2045">
                  <c:v>0</c:v>
                </c:pt>
                <c:pt idx="2046">
                  <c:v>0</c:v>
                </c:pt>
                <c:pt idx="2047">
                  <c:v>2</c:v>
                </c:pt>
                <c:pt idx="2048">
                  <c:v>1</c:v>
                </c:pt>
                <c:pt idx="2049">
                  <c:v>0</c:v>
                </c:pt>
                <c:pt idx="2050">
                  <c:v>0</c:v>
                </c:pt>
                <c:pt idx="2051">
                  <c:v>1</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1</c:v>
                </c:pt>
                <c:pt idx="2074">
                  <c:v>0</c:v>
                </c:pt>
                <c:pt idx="2075">
                  <c:v>1</c:v>
                </c:pt>
                <c:pt idx="2076">
                  <c:v>0</c:v>
                </c:pt>
                <c:pt idx="2077">
                  <c:v>0</c:v>
                </c:pt>
                <c:pt idx="2078">
                  <c:v>0</c:v>
                </c:pt>
                <c:pt idx="2079">
                  <c:v>0</c:v>
                </c:pt>
                <c:pt idx="2080">
                  <c:v>0</c:v>
                </c:pt>
                <c:pt idx="2081">
                  <c:v>0</c:v>
                </c:pt>
                <c:pt idx="2082">
                  <c:v>0</c:v>
                </c:pt>
                <c:pt idx="2083">
                  <c:v>0</c:v>
                </c:pt>
                <c:pt idx="2084">
                  <c:v>2</c:v>
                </c:pt>
                <c:pt idx="2085">
                  <c:v>0</c:v>
                </c:pt>
                <c:pt idx="2086">
                  <c:v>0</c:v>
                </c:pt>
                <c:pt idx="2087">
                  <c:v>1</c:v>
                </c:pt>
                <c:pt idx="2088">
                  <c:v>0</c:v>
                </c:pt>
                <c:pt idx="2089">
                  <c:v>0</c:v>
                </c:pt>
                <c:pt idx="2090">
                  <c:v>1</c:v>
                </c:pt>
                <c:pt idx="2091">
                  <c:v>0</c:v>
                </c:pt>
                <c:pt idx="2092">
                  <c:v>0</c:v>
                </c:pt>
                <c:pt idx="2093">
                  <c:v>3</c:v>
                </c:pt>
                <c:pt idx="2094">
                  <c:v>2</c:v>
                </c:pt>
                <c:pt idx="2095">
                  <c:v>0</c:v>
                </c:pt>
                <c:pt idx="2096">
                  <c:v>0</c:v>
                </c:pt>
                <c:pt idx="2097">
                  <c:v>0</c:v>
                </c:pt>
                <c:pt idx="2098">
                  <c:v>3</c:v>
                </c:pt>
                <c:pt idx="2099">
                  <c:v>2</c:v>
                </c:pt>
                <c:pt idx="2100">
                  <c:v>0</c:v>
                </c:pt>
                <c:pt idx="2101">
                  <c:v>0</c:v>
                </c:pt>
                <c:pt idx="2102">
                  <c:v>1</c:v>
                </c:pt>
                <c:pt idx="2103">
                  <c:v>2</c:v>
                </c:pt>
                <c:pt idx="2104">
                  <c:v>0</c:v>
                </c:pt>
                <c:pt idx="2105">
                  <c:v>0</c:v>
                </c:pt>
                <c:pt idx="2106">
                  <c:v>0</c:v>
                </c:pt>
                <c:pt idx="2107">
                  <c:v>2</c:v>
                </c:pt>
                <c:pt idx="2108">
                  <c:v>0</c:v>
                </c:pt>
                <c:pt idx="2109">
                  <c:v>2</c:v>
                </c:pt>
                <c:pt idx="2110">
                  <c:v>0</c:v>
                </c:pt>
                <c:pt idx="2111">
                  <c:v>1</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1</c:v>
                </c:pt>
                <c:pt idx="2125">
                  <c:v>3</c:v>
                </c:pt>
                <c:pt idx="2126">
                  <c:v>0</c:v>
                </c:pt>
                <c:pt idx="2127">
                  <c:v>2</c:v>
                </c:pt>
                <c:pt idx="2128">
                  <c:v>1</c:v>
                </c:pt>
                <c:pt idx="2129">
                  <c:v>0</c:v>
                </c:pt>
                <c:pt idx="2130">
                  <c:v>0</c:v>
                </c:pt>
                <c:pt idx="2131">
                  <c:v>2</c:v>
                </c:pt>
                <c:pt idx="2132">
                  <c:v>0</c:v>
                </c:pt>
                <c:pt idx="2133">
                  <c:v>0</c:v>
                </c:pt>
                <c:pt idx="2134">
                  <c:v>0</c:v>
                </c:pt>
                <c:pt idx="2135">
                  <c:v>0</c:v>
                </c:pt>
                <c:pt idx="2136">
                  <c:v>1</c:v>
                </c:pt>
                <c:pt idx="2137">
                  <c:v>0</c:v>
                </c:pt>
                <c:pt idx="2138">
                  <c:v>0</c:v>
                </c:pt>
                <c:pt idx="2139">
                  <c:v>1</c:v>
                </c:pt>
                <c:pt idx="2140">
                  <c:v>0</c:v>
                </c:pt>
                <c:pt idx="2141">
                  <c:v>0</c:v>
                </c:pt>
                <c:pt idx="2142">
                  <c:v>0</c:v>
                </c:pt>
                <c:pt idx="2143">
                  <c:v>0</c:v>
                </c:pt>
                <c:pt idx="2144">
                  <c:v>2</c:v>
                </c:pt>
                <c:pt idx="2145">
                  <c:v>2</c:v>
                </c:pt>
                <c:pt idx="2146">
                  <c:v>0</c:v>
                </c:pt>
                <c:pt idx="2147">
                  <c:v>0</c:v>
                </c:pt>
                <c:pt idx="2148">
                  <c:v>0</c:v>
                </c:pt>
                <c:pt idx="2149">
                  <c:v>0</c:v>
                </c:pt>
                <c:pt idx="2150">
                  <c:v>0</c:v>
                </c:pt>
                <c:pt idx="2151">
                  <c:v>1</c:v>
                </c:pt>
                <c:pt idx="2152">
                  <c:v>0</c:v>
                </c:pt>
                <c:pt idx="2153">
                  <c:v>1</c:v>
                </c:pt>
                <c:pt idx="2154">
                  <c:v>0</c:v>
                </c:pt>
                <c:pt idx="2155">
                  <c:v>0</c:v>
                </c:pt>
                <c:pt idx="2156">
                  <c:v>0</c:v>
                </c:pt>
                <c:pt idx="2157">
                  <c:v>0</c:v>
                </c:pt>
                <c:pt idx="2158">
                  <c:v>1</c:v>
                </c:pt>
                <c:pt idx="2159">
                  <c:v>0</c:v>
                </c:pt>
                <c:pt idx="2160">
                  <c:v>1</c:v>
                </c:pt>
                <c:pt idx="2161">
                  <c:v>0</c:v>
                </c:pt>
                <c:pt idx="2162">
                  <c:v>0</c:v>
                </c:pt>
                <c:pt idx="2163">
                  <c:v>1</c:v>
                </c:pt>
                <c:pt idx="2164">
                  <c:v>0</c:v>
                </c:pt>
                <c:pt idx="2165">
                  <c:v>0</c:v>
                </c:pt>
                <c:pt idx="2166">
                  <c:v>0</c:v>
                </c:pt>
                <c:pt idx="2167">
                  <c:v>5</c:v>
                </c:pt>
                <c:pt idx="2168">
                  <c:v>3</c:v>
                </c:pt>
                <c:pt idx="2169">
                  <c:v>0</c:v>
                </c:pt>
                <c:pt idx="2170">
                  <c:v>1</c:v>
                </c:pt>
                <c:pt idx="2171">
                  <c:v>4</c:v>
                </c:pt>
                <c:pt idx="2172">
                  <c:v>0</c:v>
                </c:pt>
                <c:pt idx="2173">
                  <c:v>0</c:v>
                </c:pt>
                <c:pt idx="2174">
                  <c:v>2</c:v>
                </c:pt>
                <c:pt idx="2175">
                  <c:v>3</c:v>
                </c:pt>
                <c:pt idx="2176">
                  <c:v>0</c:v>
                </c:pt>
                <c:pt idx="2177">
                  <c:v>0</c:v>
                </c:pt>
                <c:pt idx="2178">
                  <c:v>1</c:v>
                </c:pt>
                <c:pt idx="2179">
                  <c:v>0</c:v>
                </c:pt>
                <c:pt idx="2180">
                  <c:v>0</c:v>
                </c:pt>
                <c:pt idx="2181">
                  <c:v>1</c:v>
                </c:pt>
                <c:pt idx="2182">
                  <c:v>0</c:v>
                </c:pt>
                <c:pt idx="2183">
                  <c:v>0</c:v>
                </c:pt>
                <c:pt idx="2184">
                  <c:v>0</c:v>
                </c:pt>
                <c:pt idx="2185">
                  <c:v>1</c:v>
                </c:pt>
                <c:pt idx="2186">
                  <c:v>1</c:v>
                </c:pt>
                <c:pt idx="2187">
                  <c:v>1</c:v>
                </c:pt>
                <c:pt idx="2188">
                  <c:v>0</c:v>
                </c:pt>
                <c:pt idx="2189">
                  <c:v>0</c:v>
                </c:pt>
                <c:pt idx="2190">
                  <c:v>1</c:v>
                </c:pt>
                <c:pt idx="2191">
                  <c:v>0</c:v>
                </c:pt>
                <c:pt idx="2192">
                  <c:v>0</c:v>
                </c:pt>
                <c:pt idx="2193">
                  <c:v>3</c:v>
                </c:pt>
                <c:pt idx="2194">
                  <c:v>2</c:v>
                </c:pt>
                <c:pt idx="2195">
                  <c:v>0</c:v>
                </c:pt>
                <c:pt idx="2196">
                  <c:v>0</c:v>
                </c:pt>
                <c:pt idx="2197">
                  <c:v>1</c:v>
                </c:pt>
                <c:pt idx="2198">
                  <c:v>2</c:v>
                </c:pt>
                <c:pt idx="2199">
                  <c:v>0</c:v>
                </c:pt>
                <c:pt idx="2200">
                  <c:v>0</c:v>
                </c:pt>
                <c:pt idx="2201">
                  <c:v>0</c:v>
                </c:pt>
                <c:pt idx="2202">
                  <c:v>1</c:v>
                </c:pt>
                <c:pt idx="2203">
                  <c:v>0</c:v>
                </c:pt>
                <c:pt idx="2204">
                  <c:v>0</c:v>
                </c:pt>
                <c:pt idx="2205">
                  <c:v>0</c:v>
                </c:pt>
                <c:pt idx="2206">
                  <c:v>0</c:v>
                </c:pt>
                <c:pt idx="2207">
                  <c:v>1</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3</c:v>
                </c:pt>
                <c:pt idx="2222">
                  <c:v>0</c:v>
                </c:pt>
                <c:pt idx="2223">
                  <c:v>0</c:v>
                </c:pt>
                <c:pt idx="2224">
                  <c:v>1</c:v>
                </c:pt>
                <c:pt idx="2225">
                  <c:v>0</c:v>
                </c:pt>
                <c:pt idx="2226">
                  <c:v>0</c:v>
                </c:pt>
                <c:pt idx="2227">
                  <c:v>0</c:v>
                </c:pt>
                <c:pt idx="2228">
                  <c:v>1</c:v>
                </c:pt>
                <c:pt idx="2229">
                  <c:v>0</c:v>
                </c:pt>
                <c:pt idx="2230">
                  <c:v>1</c:v>
                </c:pt>
                <c:pt idx="2231">
                  <c:v>0</c:v>
                </c:pt>
                <c:pt idx="2232">
                  <c:v>0</c:v>
                </c:pt>
                <c:pt idx="2233">
                  <c:v>0</c:v>
                </c:pt>
                <c:pt idx="2234">
                  <c:v>0</c:v>
                </c:pt>
                <c:pt idx="2235">
                  <c:v>0</c:v>
                </c:pt>
                <c:pt idx="2236">
                  <c:v>1</c:v>
                </c:pt>
                <c:pt idx="2237">
                  <c:v>1</c:v>
                </c:pt>
                <c:pt idx="2238">
                  <c:v>0</c:v>
                </c:pt>
                <c:pt idx="2239">
                  <c:v>1</c:v>
                </c:pt>
              </c:numCache>
            </c:numRef>
          </c:yVal>
          <c:smooth val="0"/>
          <c:extLst>
            <c:ext xmlns:c16="http://schemas.microsoft.com/office/drawing/2014/chart" uri="{C3380CC4-5D6E-409C-BE32-E72D297353CC}">
              <c16:uniqueId val="{00000001-0FB3-4E2A-8C1D-5FDBC3732BD1}"/>
            </c:ext>
          </c:extLst>
        </c:ser>
        <c:dLbls>
          <c:showLegendKey val="0"/>
          <c:showVal val="0"/>
          <c:showCatName val="0"/>
          <c:showSerName val="0"/>
          <c:showPercent val="0"/>
          <c:showBubbleSize val="0"/>
        </c:dLbls>
        <c:axId val="143706127"/>
        <c:axId val="143998799"/>
      </c:scatterChart>
      <c:valAx>
        <c:axId val="1437061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3998799"/>
        <c:crosses val="autoZero"/>
        <c:crossBetween val="midCat"/>
      </c:valAx>
      <c:valAx>
        <c:axId val="143998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370612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[marketing_campaign(AutoRecovered).xlsx]Sheet10!PivotTable3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Response by </a:t>
            </a:r>
            <a:r>
              <a:rPr lang="en-US"/>
              <a:t>Marital</a:t>
            </a:r>
            <a:r>
              <a:rPr lang="en-US" baseline="0"/>
              <a:t> Status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Sheet10!$B$37</c:f>
              <c:strCache>
                <c:ptCount val="1"/>
                <c:pt idx="0">
                  <c:v>Total</c:v>
                </c:pt>
              </c:strCache>
            </c:strRef>
          </c:tx>
          <c:spPr>
            <a:solidFill>
              <a:schemeClr val="accent1"/>
            </a:solidFill>
            <a:ln>
              <a:noFill/>
            </a:ln>
            <a:effectLst/>
            <a:sp3d/>
          </c:spPr>
          <c:invertIfNegative val="0"/>
          <c:cat>
            <c:strRef>
              <c:f>Sheet10!$A$38:$A$39</c:f>
              <c:strCache>
                <c:ptCount val="1"/>
                <c:pt idx="0">
                  <c:v>Single</c:v>
                </c:pt>
              </c:strCache>
            </c:strRef>
          </c:cat>
          <c:val>
            <c:numRef>
              <c:f>Sheet10!$B$38:$B$39</c:f>
              <c:numCache>
                <c:formatCode>General</c:formatCode>
                <c:ptCount val="1"/>
                <c:pt idx="0">
                  <c:v>106</c:v>
                </c:pt>
              </c:numCache>
            </c:numRef>
          </c:val>
          <c:extLst>
            <c:ext xmlns:c16="http://schemas.microsoft.com/office/drawing/2014/chart" uri="{C3380CC4-5D6E-409C-BE32-E72D297353CC}">
              <c16:uniqueId val="{00000000-3D39-4A12-BC22-99098DAAADD2}"/>
            </c:ext>
          </c:extLst>
        </c:ser>
        <c:dLbls>
          <c:showLegendKey val="0"/>
          <c:showVal val="0"/>
          <c:showCatName val="0"/>
          <c:showSerName val="0"/>
          <c:showPercent val="0"/>
          <c:showBubbleSize val="0"/>
        </c:dLbls>
        <c:gapWidth val="150"/>
        <c:shape val="box"/>
        <c:axId val="143833263"/>
        <c:axId val="144156239"/>
        <c:axId val="97298111"/>
      </c:bar3DChart>
      <c:catAx>
        <c:axId val="1438332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4156239"/>
        <c:crosses val="autoZero"/>
        <c:auto val="1"/>
        <c:lblAlgn val="ctr"/>
        <c:lblOffset val="100"/>
        <c:noMultiLvlLbl val="0"/>
      </c:catAx>
      <c:valAx>
        <c:axId val="144156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3833263"/>
        <c:crosses val="autoZero"/>
        <c:crossBetween val="between"/>
      </c:valAx>
      <c:serAx>
        <c:axId val="97298111"/>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415623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Histogram</a:t>
            </a:r>
          </a:p>
        </c:rich>
      </c:tx>
      <c:overlay val="0"/>
    </c:title>
    <c:autoTitleDeleted val="0"/>
    <c:plotArea>
      <c:layout/>
      <c:barChart>
        <c:barDir val="col"/>
        <c:grouping val="clustered"/>
        <c:varyColors val="0"/>
        <c:ser>
          <c:idx val="0"/>
          <c:order val="0"/>
          <c:tx>
            <c:v>Frequency</c:v>
          </c:tx>
          <c:invertIfNegative val="0"/>
          <c:cat>
            <c:strRef>
              <c:f>Sheet11!$A$2:$A$49</c:f>
              <c:strCache>
                <c:ptCount val="48"/>
                <c:pt idx="0">
                  <c:v>30</c:v>
                </c:pt>
                <c:pt idx="1">
                  <c:v>32.19148936</c:v>
                </c:pt>
                <c:pt idx="2">
                  <c:v>34.38297872</c:v>
                </c:pt>
                <c:pt idx="3">
                  <c:v>36.57446809</c:v>
                </c:pt>
                <c:pt idx="4">
                  <c:v>38.76595745</c:v>
                </c:pt>
                <c:pt idx="5">
                  <c:v>40.95744681</c:v>
                </c:pt>
                <c:pt idx="6">
                  <c:v>43.14893617</c:v>
                </c:pt>
                <c:pt idx="7">
                  <c:v>45.34042553</c:v>
                </c:pt>
                <c:pt idx="8">
                  <c:v>47.53191489</c:v>
                </c:pt>
                <c:pt idx="9">
                  <c:v>49.72340426</c:v>
                </c:pt>
                <c:pt idx="10">
                  <c:v>51.91489362</c:v>
                </c:pt>
                <c:pt idx="11">
                  <c:v>54.10638298</c:v>
                </c:pt>
                <c:pt idx="12">
                  <c:v>56.29787234</c:v>
                </c:pt>
                <c:pt idx="13">
                  <c:v>58.4893617</c:v>
                </c:pt>
                <c:pt idx="14">
                  <c:v>60.68085106</c:v>
                </c:pt>
                <c:pt idx="15">
                  <c:v>62.87234043</c:v>
                </c:pt>
                <c:pt idx="16">
                  <c:v>65.06382979</c:v>
                </c:pt>
                <c:pt idx="17">
                  <c:v>67.25531915</c:v>
                </c:pt>
                <c:pt idx="18">
                  <c:v>69.44680851</c:v>
                </c:pt>
                <c:pt idx="19">
                  <c:v>71.63829787</c:v>
                </c:pt>
                <c:pt idx="20">
                  <c:v>73.82978723</c:v>
                </c:pt>
                <c:pt idx="21">
                  <c:v>76.0212766</c:v>
                </c:pt>
                <c:pt idx="22">
                  <c:v>78.21276596</c:v>
                </c:pt>
                <c:pt idx="23">
                  <c:v>80.40425532</c:v>
                </c:pt>
                <c:pt idx="24">
                  <c:v>82.59574468</c:v>
                </c:pt>
                <c:pt idx="25">
                  <c:v>84.78723404</c:v>
                </c:pt>
                <c:pt idx="26">
                  <c:v>86.9787234</c:v>
                </c:pt>
                <c:pt idx="27">
                  <c:v>89.17021277</c:v>
                </c:pt>
                <c:pt idx="28">
                  <c:v>91.36170213</c:v>
                </c:pt>
                <c:pt idx="29">
                  <c:v>93.55319149</c:v>
                </c:pt>
                <c:pt idx="30">
                  <c:v>95.74468085</c:v>
                </c:pt>
                <c:pt idx="31">
                  <c:v>97.93617021</c:v>
                </c:pt>
                <c:pt idx="32">
                  <c:v>100.1276596</c:v>
                </c:pt>
                <c:pt idx="33">
                  <c:v>102.3191489</c:v>
                </c:pt>
                <c:pt idx="34">
                  <c:v>104.5106383</c:v>
                </c:pt>
                <c:pt idx="35">
                  <c:v>106.7021277</c:v>
                </c:pt>
                <c:pt idx="36">
                  <c:v>108.893617</c:v>
                </c:pt>
                <c:pt idx="37">
                  <c:v>111.0851064</c:v>
                </c:pt>
                <c:pt idx="38">
                  <c:v>113.2765957</c:v>
                </c:pt>
                <c:pt idx="39">
                  <c:v>115.4680851</c:v>
                </c:pt>
                <c:pt idx="40">
                  <c:v>117.6595745</c:v>
                </c:pt>
                <c:pt idx="41">
                  <c:v>119.8510638</c:v>
                </c:pt>
                <c:pt idx="42">
                  <c:v>122.0425532</c:v>
                </c:pt>
                <c:pt idx="43">
                  <c:v>124.2340426</c:v>
                </c:pt>
                <c:pt idx="44">
                  <c:v>126.4255319</c:v>
                </c:pt>
                <c:pt idx="45">
                  <c:v>128.6170213</c:v>
                </c:pt>
                <c:pt idx="46">
                  <c:v>130.8085106</c:v>
                </c:pt>
                <c:pt idx="47">
                  <c:v>More</c:v>
                </c:pt>
              </c:strCache>
            </c:strRef>
          </c:cat>
          <c:val>
            <c:numRef>
              <c:f>Sheet11!$B$2:$B$49</c:f>
              <c:numCache>
                <c:formatCode>General</c:formatCode>
                <c:ptCount val="48"/>
                <c:pt idx="0">
                  <c:v>2</c:v>
                </c:pt>
                <c:pt idx="1">
                  <c:v>8</c:v>
                </c:pt>
                <c:pt idx="2">
                  <c:v>18</c:v>
                </c:pt>
                <c:pt idx="3">
                  <c:v>33</c:v>
                </c:pt>
                <c:pt idx="4">
                  <c:v>59</c:v>
                </c:pt>
                <c:pt idx="5">
                  <c:v>69</c:v>
                </c:pt>
                <c:pt idx="6">
                  <c:v>112</c:v>
                </c:pt>
                <c:pt idx="7">
                  <c:v>84</c:v>
                </c:pt>
                <c:pt idx="8">
                  <c:v>92</c:v>
                </c:pt>
                <c:pt idx="9">
                  <c:v>129</c:v>
                </c:pt>
                <c:pt idx="10">
                  <c:v>172</c:v>
                </c:pt>
                <c:pt idx="11">
                  <c:v>222</c:v>
                </c:pt>
                <c:pt idx="12">
                  <c:v>164</c:v>
                </c:pt>
                <c:pt idx="13">
                  <c:v>122</c:v>
                </c:pt>
                <c:pt idx="14">
                  <c:v>94</c:v>
                </c:pt>
                <c:pt idx="15">
                  <c:v>116</c:v>
                </c:pt>
                <c:pt idx="16">
                  <c:v>125</c:v>
                </c:pt>
                <c:pt idx="17">
                  <c:v>100</c:v>
                </c:pt>
                <c:pt idx="18">
                  <c:v>96</c:v>
                </c:pt>
                <c:pt idx="19">
                  <c:v>104</c:v>
                </c:pt>
                <c:pt idx="20">
                  <c:v>85</c:v>
                </c:pt>
                <c:pt idx="21">
                  <c:v>124</c:v>
                </c:pt>
                <c:pt idx="22">
                  <c:v>51</c:v>
                </c:pt>
                <c:pt idx="23">
                  <c:v>32</c:v>
                </c:pt>
                <c:pt idx="24">
                  <c:v>15</c:v>
                </c:pt>
                <c:pt idx="25">
                  <c:v>7</c:v>
                </c:pt>
                <c:pt idx="26">
                  <c:v>2</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1</c:v>
                </c:pt>
                <c:pt idx="45">
                  <c:v>1</c:v>
                </c:pt>
                <c:pt idx="46">
                  <c:v>0</c:v>
                </c:pt>
                <c:pt idx="47">
                  <c:v>1</c:v>
                </c:pt>
              </c:numCache>
            </c:numRef>
          </c:val>
          <c:extLst>
            <c:ext xmlns:c16="http://schemas.microsoft.com/office/drawing/2014/chart" uri="{C3380CC4-5D6E-409C-BE32-E72D297353CC}">
              <c16:uniqueId val="{00000001-03F0-4D1E-A35B-D6670FB5646A}"/>
            </c:ext>
          </c:extLst>
        </c:ser>
        <c:dLbls>
          <c:showLegendKey val="0"/>
          <c:showVal val="0"/>
          <c:showCatName val="0"/>
          <c:showSerName val="0"/>
          <c:showPercent val="0"/>
          <c:showBubbleSize val="0"/>
        </c:dLbls>
        <c:gapWidth val="150"/>
        <c:axId val="140000623"/>
        <c:axId val="2107361712"/>
      </c:barChart>
      <c:catAx>
        <c:axId val="140000623"/>
        <c:scaling>
          <c:orientation val="minMax"/>
        </c:scaling>
        <c:delete val="0"/>
        <c:axPos val="b"/>
        <c:title>
          <c:tx>
            <c:rich>
              <a:bodyPr/>
              <a:lstStyle/>
              <a:p>
                <a:pPr>
                  <a:defRPr/>
                </a:pPr>
                <a:r>
                  <a:rPr lang="en-US"/>
                  <a:t>Bin</a:t>
                </a:r>
              </a:p>
            </c:rich>
          </c:tx>
          <c:overlay val="0"/>
        </c:title>
        <c:numFmt formatCode="General" sourceLinked="1"/>
        <c:majorTickMark val="out"/>
        <c:minorTickMark val="none"/>
        <c:tickLblPos val="nextTo"/>
        <c:crossAx val="2107361712"/>
        <c:crosses val="autoZero"/>
        <c:auto val="1"/>
        <c:lblAlgn val="ctr"/>
        <c:lblOffset val="100"/>
        <c:noMultiLvlLbl val="0"/>
      </c:catAx>
      <c:valAx>
        <c:axId val="2107361712"/>
        <c:scaling>
          <c:orientation val="minMax"/>
        </c:scaling>
        <c:delete val="0"/>
        <c:axPos val="l"/>
        <c:title>
          <c:tx>
            <c:rich>
              <a:bodyPr/>
              <a:lstStyle/>
              <a:p>
                <a:pPr>
                  <a:defRPr/>
                </a:pPr>
                <a:r>
                  <a:rPr lang="en-US"/>
                  <a:t>Frequency</a:t>
                </a:r>
              </a:p>
            </c:rich>
          </c:tx>
          <c:overlay val="0"/>
        </c:title>
        <c:numFmt formatCode="General" sourceLinked="1"/>
        <c:majorTickMark val="out"/>
        <c:minorTickMark val="none"/>
        <c:tickLblPos val="nextTo"/>
        <c:crossAx val="140000623"/>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[marketing_campaign(AutoRecovered).xlsx]Sheet7!PivotTable10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Recency</a:t>
            </a:r>
            <a:r>
              <a:rPr lang="en-US" baseline="0"/>
              <a:t> category by Responses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Sheet7!$B$2291:$B$2292</c:f>
              <c:strCache>
                <c:ptCount val="1"/>
                <c:pt idx="0">
                  <c:v>0</c:v>
                </c:pt>
              </c:strCache>
            </c:strRef>
          </c:tx>
          <c:spPr>
            <a:solidFill>
              <a:schemeClr val="accent1"/>
            </a:solidFill>
            <a:ln>
              <a:noFill/>
            </a:ln>
            <a:effectLst/>
          </c:spPr>
          <c:invertIfNegative val="0"/>
          <c:cat>
            <c:strRef>
              <c:f>Sheet7!$A$2293:$A$2294</c:f>
              <c:strCache>
                <c:ptCount val="1"/>
                <c:pt idx="0">
                  <c:v>Mid-Recency</c:v>
                </c:pt>
              </c:strCache>
            </c:strRef>
          </c:cat>
          <c:val>
            <c:numRef>
              <c:f>Sheet7!$B$2293:$B$2294</c:f>
              <c:numCache>
                <c:formatCode>General</c:formatCode>
                <c:ptCount val="1"/>
                <c:pt idx="0">
                  <c:v>54</c:v>
                </c:pt>
              </c:numCache>
            </c:numRef>
          </c:val>
          <c:extLst>
            <c:ext xmlns:c16="http://schemas.microsoft.com/office/drawing/2014/chart" uri="{C3380CC4-5D6E-409C-BE32-E72D297353CC}">
              <c16:uniqueId val="{00000000-B4A2-4CB3-9E73-01D83DA1733D}"/>
            </c:ext>
          </c:extLst>
        </c:ser>
        <c:ser>
          <c:idx val="1"/>
          <c:order val="1"/>
          <c:tx>
            <c:strRef>
              <c:f>Sheet7!$C$2291:$C$2292</c:f>
              <c:strCache>
                <c:ptCount val="1"/>
                <c:pt idx="0">
                  <c:v>1</c:v>
                </c:pt>
              </c:strCache>
            </c:strRef>
          </c:tx>
          <c:spPr>
            <a:solidFill>
              <a:schemeClr val="accent2"/>
            </a:solidFill>
            <a:ln>
              <a:noFill/>
            </a:ln>
            <a:effectLst/>
          </c:spPr>
          <c:invertIfNegative val="0"/>
          <c:cat>
            <c:strRef>
              <c:f>Sheet7!$A$2293:$A$2294</c:f>
              <c:strCache>
                <c:ptCount val="1"/>
                <c:pt idx="0">
                  <c:v>Mid-Recency</c:v>
                </c:pt>
              </c:strCache>
            </c:strRef>
          </c:cat>
          <c:val>
            <c:numRef>
              <c:f>Sheet7!$C$2293:$C$2294</c:f>
              <c:numCache>
                <c:formatCode>General</c:formatCode>
                <c:ptCount val="1"/>
                <c:pt idx="0">
                  <c:v>28</c:v>
                </c:pt>
              </c:numCache>
            </c:numRef>
          </c:val>
          <c:extLst>
            <c:ext xmlns:c16="http://schemas.microsoft.com/office/drawing/2014/chart" uri="{C3380CC4-5D6E-409C-BE32-E72D297353CC}">
              <c16:uniqueId val="{00000001-56B7-420F-94D7-2D3180BF10E3}"/>
            </c:ext>
          </c:extLst>
        </c:ser>
        <c:dLbls>
          <c:showLegendKey val="0"/>
          <c:showVal val="0"/>
          <c:showCatName val="0"/>
          <c:showSerName val="0"/>
          <c:showPercent val="0"/>
          <c:showBubbleSize val="0"/>
        </c:dLbls>
        <c:gapWidth val="219"/>
        <c:overlap val="-27"/>
        <c:axId val="1644146655"/>
        <c:axId val="1472469391"/>
      </c:barChart>
      <c:catAx>
        <c:axId val="1644146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72469391"/>
        <c:crosses val="autoZero"/>
        <c:auto val="1"/>
        <c:lblAlgn val="ctr"/>
        <c:lblOffset val="100"/>
        <c:noMultiLvlLbl val="0"/>
      </c:catAx>
      <c:valAx>
        <c:axId val="1472469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44146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[marketing_campaign(AutoRecovered).xlsx]Sheet7!PivotTable6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Acceptance</a:t>
            </a:r>
            <a:r>
              <a:rPr lang="en-US" baseline="0"/>
              <a:t> campaign 5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Sheet7!$B$26</c:f>
              <c:strCache>
                <c:ptCount val="1"/>
                <c:pt idx="0">
                  <c:v>Count of AcceptedCmp5</c:v>
                </c:pt>
              </c:strCache>
            </c:strRef>
          </c:tx>
          <c:spPr>
            <a:solidFill>
              <a:schemeClr val="accent1"/>
            </a:solidFill>
            <a:ln>
              <a:noFill/>
            </a:ln>
            <a:effectLst/>
            <a:sp3d/>
          </c:spPr>
          <c:invertIfNegative val="0"/>
          <c:cat>
            <c:strRef>
              <c:f>Sheet7!$A$27:$A$29</c:f>
              <c:strCache>
                <c:ptCount val="2"/>
                <c:pt idx="0">
                  <c:v>0</c:v>
                </c:pt>
                <c:pt idx="1">
                  <c:v>1</c:v>
                </c:pt>
              </c:strCache>
            </c:strRef>
          </c:cat>
          <c:val>
            <c:numRef>
              <c:f>Sheet7!$B$27:$B$29</c:f>
              <c:numCache>
                <c:formatCode>General</c:formatCode>
                <c:ptCount val="2"/>
                <c:pt idx="0">
                  <c:v>74</c:v>
                </c:pt>
                <c:pt idx="1">
                  <c:v>8</c:v>
                </c:pt>
              </c:numCache>
            </c:numRef>
          </c:val>
          <c:extLst>
            <c:ext xmlns:c16="http://schemas.microsoft.com/office/drawing/2014/chart" uri="{C3380CC4-5D6E-409C-BE32-E72D297353CC}">
              <c16:uniqueId val="{00000000-5A77-4CF1-B0C1-4FC27E3FB0D7}"/>
            </c:ext>
          </c:extLst>
        </c:ser>
        <c:ser>
          <c:idx val="1"/>
          <c:order val="1"/>
          <c:tx>
            <c:strRef>
              <c:f>Sheet7!$C$26</c:f>
              <c:strCache>
                <c:ptCount val="1"/>
                <c:pt idx="0">
                  <c:v>Sum of Z_Revenue</c:v>
                </c:pt>
              </c:strCache>
            </c:strRef>
          </c:tx>
          <c:spPr>
            <a:solidFill>
              <a:schemeClr val="accent2"/>
            </a:solidFill>
            <a:ln>
              <a:noFill/>
            </a:ln>
            <a:effectLst/>
            <a:sp3d/>
          </c:spPr>
          <c:invertIfNegative val="0"/>
          <c:cat>
            <c:strRef>
              <c:f>Sheet7!$A$27:$A$29</c:f>
              <c:strCache>
                <c:ptCount val="2"/>
                <c:pt idx="0">
                  <c:v>0</c:v>
                </c:pt>
                <c:pt idx="1">
                  <c:v>1</c:v>
                </c:pt>
              </c:strCache>
            </c:strRef>
          </c:cat>
          <c:val>
            <c:numRef>
              <c:f>Sheet7!$C$27:$C$29</c:f>
              <c:numCache>
                <c:formatCode>_-[$$-409]* #,##0.00_ ;_-[$$-409]* \-#,##0.00\ ;_-[$$-409]* "-"??_ ;_-@_ </c:formatCode>
                <c:ptCount val="2"/>
                <c:pt idx="0">
                  <c:v>814</c:v>
                </c:pt>
                <c:pt idx="1">
                  <c:v>88</c:v>
                </c:pt>
              </c:numCache>
            </c:numRef>
          </c:val>
          <c:extLst>
            <c:ext xmlns:c16="http://schemas.microsoft.com/office/drawing/2014/chart" uri="{C3380CC4-5D6E-409C-BE32-E72D297353CC}">
              <c16:uniqueId val="{00000001-5A77-4CF1-B0C1-4FC27E3FB0D7}"/>
            </c:ext>
          </c:extLst>
        </c:ser>
        <c:ser>
          <c:idx val="2"/>
          <c:order val="2"/>
          <c:tx>
            <c:strRef>
              <c:f>Sheet7!$D$26</c:f>
              <c:strCache>
                <c:ptCount val="1"/>
                <c:pt idx="0">
                  <c:v>Sum of convert_rate</c:v>
                </c:pt>
              </c:strCache>
            </c:strRef>
          </c:tx>
          <c:spPr>
            <a:solidFill>
              <a:schemeClr val="accent3"/>
            </a:solidFill>
            <a:ln>
              <a:noFill/>
            </a:ln>
            <a:effectLst/>
            <a:sp3d/>
          </c:spPr>
          <c:invertIfNegative val="0"/>
          <c:cat>
            <c:strRef>
              <c:f>Sheet7!$A$27:$A$29</c:f>
              <c:strCache>
                <c:ptCount val="2"/>
                <c:pt idx="0">
                  <c:v>0</c:v>
                </c:pt>
                <c:pt idx="1">
                  <c:v>1</c:v>
                </c:pt>
              </c:strCache>
            </c:strRef>
          </c:cat>
          <c:val>
            <c:numRef>
              <c:f>Sheet7!$D$27:$D$29</c:f>
              <c:numCache>
                <c:formatCode>General</c:formatCode>
                <c:ptCount val="2"/>
                <c:pt idx="0">
                  <c:v>9.3749999999999997E-3</c:v>
                </c:pt>
                <c:pt idx="1">
                  <c:v>3.1250000000000002E-3</c:v>
                </c:pt>
              </c:numCache>
            </c:numRef>
          </c:val>
          <c:extLst>
            <c:ext xmlns:c16="http://schemas.microsoft.com/office/drawing/2014/chart" uri="{C3380CC4-5D6E-409C-BE32-E72D297353CC}">
              <c16:uniqueId val="{00000003-5A77-4CF1-B0C1-4FC27E3FB0D7}"/>
            </c:ext>
          </c:extLst>
        </c:ser>
        <c:dLbls>
          <c:showLegendKey val="0"/>
          <c:showVal val="0"/>
          <c:showCatName val="0"/>
          <c:showSerName val="0"/>
          <c:showPercent val="0"/>
          <c:showBubbleSize val="0"/>
        </c:dLbls>
        <c:gapWidth val="150"/>
        <c:shape val="box"/>
        <c:axId val="317737072"/>
        <c:axId val="1472326351"/>
        <c:axId val="0"/>
      </c:bar3DChart>
      <c:catAx>
        <c:axId val="3177370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72326351"/>
        <c:crosses val="autoZero"/>
        <c:auto val="1"/>
        <c:lblAlgn val="ctr"/>
        <c:lblOffset val="100"/>
        <c:noMultiLvlLbl val="0"/>
      </c:catAx>
      <c:valAx>
        <c:axId val="1472326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17737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[marketing_campaign(AutoRecovered).xlsx]Sheet7!PivotTable1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Accepted</a:t>
            </a:r>
            <a:r>
              <a:rPr lang="en-US" baseline="0"/>
              <a:t> campaign 1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Count of AcceptedCmp1</c:v>
                </c:pt>
              </c:strCache>
            </c:strRef>
          </c:tx>
          <c:spPr>
            <a:solidFill>
              <a:schemeClr val="accent1"/>
            </a:solidFill>
            <a:ln>
              <a:noFill/>
            </a:ln>
            <a:effectLst/>
          </c:spPr>
          <c:invertIfNegative val="0"/>
          <c:cat>
            <c:strRef>
              <c:f>Sheet7!$A$4:$A$6</c:f>
              <c:strCache>
                <c:ptCount val="2"/>
                <c:pt idx="0">
                  <c:v>0</c:v>
                </c:pt>
                <c:pt idx="1">
                  <c:v>1</c:v>
                </c:pt>
              </c:strCache>
            </c:strRef>
          </c:cat>
          <c:val>
            <c:numRef>
              <c:f>Sheet7!$B$4:$B$6</c:f>
              <c:numCache>
                <c:formatCode>General</c:formatCode>
                <c:ptCount val="2"/>
                <c:pt idx="0">
                  <c:v>356</c:v>
                </c:pt>
                <c:pt idx="1">
                  <c:v>31</c:v>
                </c:pt>
              </c:numCache>
            </c:numRef>
          </c:val>
          <c:extLst>
            <c:ext xmlns:c16="http://schemas.microsoft.com/office/drawing/2014/chart" uri="{C3380CC4-5D6E-409C-BE32-E72D297353CC}">
              <c16:uniqueId val="{00000000-FA00-4909-A9E1-FFC0304834D9}"/>
            </c:ext>
          </c:extLst>
        </c:ser>
        <c:ser>
          <c:idx val="1"/>
          <c:order val="1"/>
          <c:tx>
            <c:strRef>
              <c:f>Sheet7!$C$3</c:f>
              <c:strCache>
                <c:ptCount val="1"/>
                <c:pt idx="0">
                  <c:v>Sum of Z_Revenue</c:v>
                </c:pt>
              </c:strCache>
            </c:strRef>
          </c:tx>
          <c:spPr>
            <a:solidFill>
              <a:schemeClr val="accent2"/>
            </a:solidFill>
            <a:ln>
              <a:noFill/>
            </a:ln>
            <a:effectLst/>
          </c:spPr>
          <c:invertIfNegative val="0"/>
          <c:dPt>
            <c:idx val="1"/>
            <c:invertIfNegative val="0"/>
            <c:bubble3D val="0"/>
            <c:extLst>
              <c:ext xmlns:c16="http://schemas.microsoft.com/office/drawing/2014/chart" uri="{C3380CC4-5D6E-409C-BE32-E72D297353CC}">
                <c16:uniqueId val="{00000004-FA00-4909-A9E1-FFC0304834D9}"/>
              </c:ext>
            </c:extLst>
          </c:dPt>
          <c:dLbls>
            <c:dLbl>
              <c:idx val="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A00-4909-A9E1-FFC0304834D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Sheet7!$A$4:$A$6</c:f>
              <c:strCache>
                <c:ptCount val="2"/>
                <c:pt idx="0">
                  <c:v>0</c:v>
                </c:pt>
                <c:pt idx="1">
                  <c:v>1</c:v>
                </c:pt>
              </c:strCache>
            </c:strRef>
          </c:cat>
          <c:val>
            <c:numRef>
              <c:f>Sheet7!$C$4:$C$6</c:f>
              <c:numCache>
                <c:formatCode>_-[$$-409]* #,##0.00_ ;_-[$$-409]* \-#,##0.00\ ;_-[$$-409]* "-"??_ ;_-@_ </c:formatCode>
                <c:ptCount val="2"/>
                <c:pt idx="0">
                  <c:v>3916</c:v>
                </c:pt>
                <c:pt idx="1">
                  <c:v>341</c:v>
                </c:pt>
              </c:numCache>
            </c:numRef>
          </c:val>
          <c:extLst>
            <c:ext xmlns:c16="http://schemas.microsoft.com/office/drawing/2014/chart" uri="{C3380CC4-5D6E-409C-BE32-E72D297353CC}">
              <c16:uniqueId val="{00000001-FA00-4909-A9E1-FFC0304834D9}"/>
            </c:ext>
          </c:extLst>
        </c:ser>
        <c:ser>
          <c:idx val="2"/>
          <c:order val="2"/>
          <c:tx>
            <c:strRef>
              <c:f>Sheet7!$D$3</c:f>
              <c:strCache>
                <c:ptCount val="1"/>
                <c:pt idx="0">
                  <c:v>Sum of convert_rate</c:v>
                </c:pt>
              </c:strCache>
            </c:strRef>
          </c:tx>
          <c:spPr>
            <a:solidFill>
              <a:schemeClr val="accent3"/>
            </a:solidFill>
            <a:ln>
              <a:noFill/>
            </a:ln>
            <a:effectLst/>
          </c:spPr>
          <c:invertIfNegative val="0"/>
          <c:cat>
            <c:strRef>
              <c:f>Sheet7!$A$4:$A$6</c:f>
              <c:strCache>
                <c:ptCount val="2"/>
                <c:pt idx="0">
                  <c:v>0</c:v>
                </c:pt>
                <c:pt idx="1">
                  <c:v>1</c:v>
                </c:pt>
              </c:strCache>
            </c:strRef>
          </c:cat>
          <c:val>
            <c:numRef>
              <c:f>Sheet7!$D$4:$D$6</c:f>
              <c:numCache>
                <c:formatCode>General</c:formatCode>
                <c:ptCount val="2"/>
                <c:pt idx="0">
                  <c:v>2.2767857142857142E-2</c:v>
                </c:pt>
                <c:pt idx="1">
                  <c:v>8.9285714285714281E-3</c:v>
                </c:pt>
              </c:numCache>
            </c:numRef>
          </c:val>
          <c:extLst>
            <c:ext xmlns:c16="http://schemas.microsoft.com/office/drawing/2014/chart" uri="{C3380CC4-5D6E-409C-BE32-E72D297353CC}">
              <c16:uniqueId val="{00000002-FA00-4909-A9E1-FFC0304834D9}"/>
            </c:ext>
          </c:extLst>
        </c:ser>
        <c:dLbls>
          <c:showLegendKey val="0"/>
          <c:showVal val="0"/>
          <c:showCatName val="0"/>
          <c:showSerName val="0"/>
          <c:showPercent val="0"/>
          <c:showBubbleSize val="0"/>
        </c:dLbls>
        <c:gapWidth val="219"/>
        <c:overlap val="-27"/>
        <c:axId val="1644161503"/>
        <c:axId val="1472360431"/>
      </c:barChart>
      <c:catAx>
        <c:axId val="164416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72360431"/>
        <c:crosses val="autoZero"/>
        <c:auto val="1"/>
        <c:lblAlgn val="ctr"/>
        <c:lblOffset val="100"/>
        <c:noMultiLvlLbl val="0"/>
      </c:catAx>
      <c:valAx>
        <c:axId val="1472360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44161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[marketing_campaign(AutoRecovered).xlsx]Sheet7!PivotTable3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Accepted</a:t>
            </a:r>
            <a:r>
              <a:rPr lang="en-US" baseline="0"/>
              <a:t> Campaign 2</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Sheet7!$B$8</c:f>
              <c:strCache>
                <c:ptCount val="1"/>
                <c:pt idx="0">
                  <c:v>Count of AcceptedCmp2</c:v>
                </c:pt>
              </c:strCache>
            </c:strRef>
          </c:tx>
          <c:spPr>
            <a:solidFill>
              <a:schemeClr val="accent1"/>
            </a:solidFill>
            <a:ln>
              <a:noFill/>
            </a:ln>
            <a:effectLst/>
          </c:spPr>
          <c:invertIfNegative val="0"/>
          <c:cat>
            <c:strRef>
              <c:f>Sheet7!$A$9:$A$11</c:f>
              <c:strCache>
                <c:ptCount val="2"/>
                <c:pt idx="0">
                  <c:v>0</c:v>
                </c:pt>
                <c:pt idx="1">
                  <c:v>1</c:v>
                </c:pt>
              </c:strCache>
            </c:strRef>
          </c:cat>
          <c:val>
            <c:numRef>
              <c:f>Sheet7!$B$9:$B$11</c:f>
              <c:numCache>
                <c:formatCode>General</c:formatCode>
                <c:ptCount val="2"/>
                <c:pt idx="0">
                  <c:v>381</c:v>
                </c:pt>
                <c:pt idx="1">
                  <c:v>6</c:v>
                </c:pt>
              </c:numCache>
            </c:numRef>
          </c:val>
          <c:extLst>
            <c:ext xmlns:c16="http://schemas.microsoft.com/office/drawing/2014/chart" uri="{C3380CC4-5D6E-409C-BE32-E72D297353CC}">
              <c16:uniqueId val="{00000000-78D7-42F0-81B9-54B8086AF947}"/>
            </c:ext>
          </c:extLst>
        </c:ser>
        <c:ser>
          <c:idx val="1"/>
          <c:order val="1"/>
          <c:tx>
            <c:strRef>
              <c:f>Sheet7!$C$8</c:f>
              <c:strCache>
                <c:ptCount val="1"/>
                <c:pt idx="0">
                  <c:v>Sum of total_Revenue</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4-78D7-42F0-81B9-54B8086AF947}"/>
              </c:ext>
            </c:extLst>
          </c:dPt>
          <c:dPt>
            <c:idx val="1"/>
            <c:invertIfNegative val="0"/>
            <c:bubble3D val="0"/>
            <c:extLst>
              <c:ext xmlns:c16="http://schemas.microsoft.com/office/drawing/2014/chart" uri="{C3380CC4-5D6E-409C-BE32-E72D297353CC}">
                <c16:uniqueId val="{00000005-78D7-42F0-81B9-54B8086AF947}"/>
              </c:ext>
            </c:extLst>
          </c:dPt>
          <c:dLbls>
            <c:dLbl>
              <c:idx val="0"/>
              <c:delete val="1"/>
              <c:extLst>
                <c:ext xmlns:c15="http://schemas.microsoft.com/office/drawing/2012/chart" uri="{CE6537A1-D6FC-4f65-9D91-7224C49458BB}"/>
                <c:ext xmlns:c16="http://schemas.microsoft.com/office/drawing/2014/chart" uri="{C3380CC4-5D6E-409C-BE32-E72D297353CC}">
                  <c16:uniqueId val="{00000004-78D7-42F0-81B9-54B8086AF947}"/>
                </c:ext>
              </c:extLst>
            </c:dLbl>
            <c:dLbl>
              <c:idx val="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8D7-42F0-81B9-54B8086AF94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Sheet7!$A$9:$A$11</c:f>
              <c:strCache>
                <c:ptCount val="2"/>
                <c:pt idx="0">
                  <c:v>0</c:v>
                </c:pt>
                <c:pt idx="1">
                  <c:v>1</c:v>
                </c:pt>
              </c:strCache>
            </c:strRef>
          </c:cat>
          <c:val>
            <c:numRef>
              <c:f>Sheet7!$C$9:$C$11</c:f>
              <c:numCache>
                <c:formatCode>_-[$$-409]* #,##0.00_ ;_-[$$-409]* \-#,##0.00\ ;_-[$$-409]* "-"??_ ;_-@_ </c:formatCode>
                <c:ptCount val="2"/>
                <c:pt idx="0">
                  <c:v>4191</c:v>
                </c:pt>
                <c:pt idx="1">
                  <c:v>66</c:v>
                </c:pt>
              </c:numCache>
            </c:numRef>
          </c:val>
          <c:extLst>
            <c:ext xmlns:c16="http://schemas.microsoft.com/office/drawing/2014/chart" uri="{C3380CC4-5D6E-409C-BE32-E72D297353CC}">
              <c16:uniqueId val="{00000001-78D7-42F0-81B9-54B8086AF947}"/>
            </c:ext>
          </c:extLst>
        </c:ser>
        <c:ser>
          <c:idx val="2"/>
          <c:order val="2"/>
          <c:tx>
            <c:strRef>
              <c:f>Sheet7!$D$8</c:f>
              <c:strCache>
                <c:ptCount val="1"/>
                <c:pt idx="0">
                  <c:v>Sum of convert_rate</c:v>
                </c:pt>
              </c:strCache>
            </c:strRef>
          </c:tx>
          <c:spPr>
            <a:solidFill>
              <a:schemeClr val="accent3"/>
            </a:solidFill>
            <a:ln>
              <a:noFill/>
            </a:ln>
            <a:effectLst/>
          </c:spPr>
          <c:invertIfNegative val="0"/>
          <c:cat>
            <c:strRef>
              <c:f>Sheet7!$A$9:$A$11</c:f>
              <c:strCache>
                <c:ptCount val="2"/>
                <c:pt idx="0">
                  <c:v>0</c:v>
                </c:pt>
                <c:pt idx="1">
                  <c:v>1</c:v>
                </c:pt>
              </c:strCache>
            </c:strRef>
          </c:cat>
          <c:val>
            <c:numRef>
              <c:f>Sheet7!$D$9:$D$11</c:f>
              <c:numCache>
                <c:formatCode>General</c:formatCode>
                <c:ptCount val="2"/>
                <c:pt idx="0">
                  <c:v>3.0357142857142857E-2</c:v>
                </c:pt>
                <c:pt idx="1">
                  <c:v>1.3392857142857143E-3</c:v>
                </c:pt>
              </c:numCache>
            </c:numRef>
          </c:val>
          <c:extLst>
            <c:ext xmlns:c16="http://schemas.microsoft.com/office/drawing/2014/chart" uri="{C3380CC4-5D6E-409C-BE32-E72D297353CC}">
              <c16:uniqueId val="{00000002-78D7-42F0-81B9-54B8086AF947}"/>
            </c:ext>
          </c:extLst>
        </c:ser>
        <c:dLbls>
          <c:showLegendKey val="0"/>
          <c:showVal val="0"/>
          <c:showCatName val="0"/>
          <c:showSerName val="0"/>
          <c:showPercent val="0"/>
          <c:showBubbleSize val="0"/>
        </c:dLbls>
        <c:gapWidth val="219"/>
        <c:overlap val="-27"/>
        <c:axId val="313297552"/>
        <c:axId val="1472432911"/>
      </c:barChart>
      <c:catAx>
        <c:axId val="31329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72432911"/>
        <c:crosses val="autoZero"/>
        <c:auto val="1"/>
        <c:lblAlgn val="ctr"/>
        <c:lblOffset val="100"/>
        <c:noMultiLvlLbl val="0"/>
      </c:catAx>
      <c:valAx>
        <c:axId val="1472432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13297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[marketing_campaign(AutoRecovered).xlsx]Sheet7!PivotTable4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Accepted</a:t>
            </a:r>
            <a:r>
              <a:rPr lang="en-US" baseline="0"/>
              <a:t> Campaign 3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Sheet7!$B$14</c:f>
              <c:strCache>
                <c:ptCount val="1"/>
                <c:pt idx="0">
                  <c:v>Sum of total_Revenue</c:v>
                </c:pt>
              </c:strCache>
            </c:strRef>
          </c:tx>
          <c:spPr>
            <a:solidFill>
              <a:schemeClr val="accent1"/>
            </a:solidFill>
            <a:ln>
              <a:noFill/>
            </a:ln>
            <a:effectLst/>
          </c:spPr>
          <c:invertIfNegative val="0"/>
          <c:dPt>
            <c:idx val="1"/>
            <c:invertIfNegative val="0"/>
            <c:bubble3D val="0"/>
            <c:extLst>
              <c:ext xmlns:c16="http://schemas.microsoft.com/office/drawing/2014/chart" uri="{C3380CC4-5D6E-409C-BE32-E72D297353CC}">
                <c16:uniqueId val="{00000005-2539-4E90-A94E-70377926B941}"/>
              </c:ext>
            </c:extLst>
          </c:dPt>
          <c:dLbls>
            <c:dLbl>
              <c:idx val="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539-4E90-A94E-70377926B94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Sheet7!$A$15:$A$17</c:f>
              <c:strCache>
                <c:ptCount val="2"/>
                <c:pt idx="0">
                  <c:v>0</c:v>
                </c:pt>
                <c:pt idx="1">
                  <c:v>1</c:v>
                </c:pt>
              </c:strCache>
            </c:strRef>
          </c:cat>
          <c:val>
            <c:numRef>
              <c:f>Sheet7!$B$15:$B$17</c:f>
              <c:numCache>
                <c:formatCode>_-[$$-409]* #,##0.00_ ;_-[$$-409]* \-#,##0.00\ ;_-[$$-409]* "-"??_ ;_-@_ </c:formatCode>
                <c:ptCount val="2"/>
                <c:pt idx="0">
                  <c:v>759</c:v>
                </c:pt>
                <c:pt idx="1">
                  <c:v>143</c:v>
                </c:pt>
              </c:numCache>
            </c:numRef>
          </c:val>
          <c:extLst>
            <c:ext xmlns:c16="http://schemas.microsoft.com/office/drawing/2014/chart" uri="{C3380CC4-5D6E-409C-BE32-E72D297353CC}">
              <c16:uniqueId val="{00000000-2539-4E90-A94E-70377926B941}"/>
            </c:ext>
          </c:extLst>
        </c:ser>
        <c:ser>
          <c:idx val="1"/>
          <c:order val="1"/>
          <c:tx>
            <c:strRef>
              <c:f>Sheet7!$C$14</c:f>
              <c:strCache>
                <c:ptCount val="1"/>
                <c:pt idx="0">
                  <c:v>Count of AcceptedCmp3</c:v>
                </c:pt>
              </c:strCache>
            </c:strRef>
          </c:tx>
          <c:spPr>
            <a:solidFill>
              <a:schemeClr val="accent2"/>
            </a:solidFill>
            <a:ln>
              <a:noFill/>
            </a:ln>
            <a:effectLst/>
          </c:spPr>
          <c:invertIfNegative val="0"/>
          <c:cat>
            <c:strRef>
              <c:f>Sheet7!$A$15:$A$17</c:f>
              <c:strCache>
                <c:ptCount val="2"/>
                <c:pt idx="0">
                  <c:v>0</c:v>
                </c:pt>
                <c:pt idx="1">
                  <c:v>1</c:v>
                </c:pt>
              </c:strCache>
            </c:strRef>
          </c:cat>
          <c:val>
            <c:numRef>
              <c:f>Sheet7!$C$15:$C$17</c:f>
              <c:numCache>
                <c:formatCode>General</c:formatCode>
                <c:ptCount val="2"/>
                <c:pt idx="0">
                  <c:v>69</c:v>
                </c:pt>
                <c:pt idx="1">
                  <c:v>13</c:v>
                </c:pt>
              </c:numCache>
            </c:numRef>
          </c:val>
          <c:extLst>
            <c:ext xmlns:c16="http://schemas.microsoft.com/office/drawing/2014/chart" uri="{C3380CC4-5D6E-409C-BE32-E72D297353CC}">
              <c16:uniqueId val="{00000001-2539-4E90-A94E-70377926B941}"/>
            </c:ext>
          </c:extLst>
        </c:ser>
        <c:ser>
          <c:idx val="2"/>
          <c:order val="2"/>
          <c:tx>
            <c:strRef>
              <c:f>Sheet7!$D$14</c:f>
              <c:strCache>
                <c:ptCount val="1"/>
                <c:pt idx="0">
                  <c:v>Sum of convert_rate</c:v>
                </c:pt>
              </c:strCache>
            </c:strRef>
          </c:tx>
          <c:spPr>
            <a:solidFill>
              <a:schemeClr val="accent3"/>
            </a:solidFill>
            <a:ln>
              <a:noFill/>
            </a:ln>
            <a:effectLst/>
          </c:spPr>
          <c:invertIfNegative val="0"/>
          <c:cat>
            <c:strRef>
              <c:f>Sheet7!$A$15:$A$17</c:f>
              <c:strCache>
                <c:ptCount val="2"/>
                <c:pt idx="0">
                  <c:v>0</c:v>
                </c:pt>
                <c:pt idx="1">
                  <c:v>1</c:v>
                </c:pt>
              </c:strCache>
            </c:strRef>
          </c:cat>
          <c:val>
            <c:numRef>
              <c:f>Sheet7!$D$15:$D$17</c:f>
              <c:numCache>
                <c:formatCode>General</c:formatCode>
                <c:ptCount val="2"/>
                <c:pt idx="0">
                  <c:v>8.9285714285714281E-3</c:v>
                </c:pt>
                <c:pt idx="1">
                  <c:v>3.5714285714285713E-3</c:v>
                </c:pt>
              </c:numCache>
            </c:numRef>
          </c:val>
          <c:extLst>
            <c:ext xmlns:c16="http://schemas.microsoft.com/office/drawing/2014/chart" uri="{C3380CC4-5D6E-409C-BE32-E72D297353CC}">
              <c16:uniqueId val="{00000002-2539-4E90-A94E-70377926B941}"/>
            </c:ext>
          </c:extLst>
        </c:ser>
        <c:dLbls>
          <c:showLegendKey val="0"/>
          <c:showVal val="0"/>
          <c:showCatName val="0"/>
          <c:showSerName val="0"/>
          <c:showPercent val="0"/>
          <c:showBubbleSize val="0"/>
        </c:dLbls>
        <c:gapWidth val="219"/>
        <c:overlap val="-27"/>
        <c:axId val="377885600"/>
        <c:axId val="1472452591"/>
      </c:barChart>
      <c:catAx>
        <c:axId val="377885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72452591"/>
        <c:crosses val="autoZero"/>
        <c:auto val="1"/>
        <c:lblAlgn val="ctr"/>
        <c:lblOffset val="100"/>
        <c:noMultiLvlLbl val="0"/>
      </c:catAx>
      <c:valAx>
        <c:axId val="1472452591"/>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77885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[marketing_campaign(AutoRecovered).xlsx]Sheet7!PivotTable5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Acceptance</a:t>
            </a:r>
            <a:r>
              <a:rPr lang="en-US" baseline="0"/>
              <a:t> campaign 4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Sheet7!$B$20</c:f>
              <c:strCache>
                <c:ptCount val="1"/>
                <c:pt idx="0">
                  <c:v>Count of AcceptedCmp4</c:v>
                </c:pt>
              </c:strCache>
            </c:strRef>
          </c:tx>
          <c:spPr>
            <a:solidFill>
              <a:schemeClr val="accent1"/>
            </a:solidFill>
            <a:ln>
              <a:noFill/>
            </a:ln>
            <a:effectLst/>
          </c:spPr>
          <c:invertIfNegative val="0"/>
          <c:cat>
            <c:strRef>
              <c:f>Sheet7!$A$21:$A$23</c:f>
              <c:strCache>
                <c:ptCount val="2"/>
                <c:pt idx="0">
                  <c:v>0</c:v>
                </c:pt>
                <c:pt idx="1">
                  <c:v>1</c:v>
                </c:pt>
              </c:strCache>
            </c:strRef>
          </c:cat>
          <c:val>
            <c:numRef>
              <c:f>Sheet7!$B$21:$B$23</c:f>
              <c:numCache>
                <c:formatCode>General</c:formatCode>
                <c:ptCount val="2"/>
                <c:pt idx="0">
                  <c:v>77</c:v>
                </c:pt>
                <c:pt idx="1">
                  <c:v>5</c:v>
                </c:pt>
              </c:numCache>
            </c:numRef>
          </c:val>
          <c:extLst>
            <c:ext xmlns:c16="http://schemas.microsoft.com/office/drawing/2014/chart" uri="{C3380CC4-5D6E-409C-BE32-E72D297353CC}">
              <c16:uniqueId val="{00000000-2A42-46A0-A24A-C73D1ED8EB3D}"/>
            </c:ext>
          </c:extLst>
        </c:ser>
        <c:ser>
          <c:idx val="1"/>
          <c:order val="1"/>
          <c:tx>
            <c:strRef>
              <c:f>Sheet7!$C$20</c:f>
              <c:strCache>
                <c:ptCount val="1"/>
                <c:pt idx="0">
                  <c:v>Sum of total_Revenue</c:v>
                </c:pt>
              </c:strCache>
            </c:strRef>
          </c:tx>
          <c:spPr>
            <a:solidFill>
              <a:schemeClr val="accent2"/>
            </a:solidFill>
            <a:ln>
              <a:noFill/>
            </a:ln>
            <a:effectLst/>
          </c:spPr>
          <c:invertIfNegative val="0"/>
          <c:dPt>
            <c:idx val="1"/>
            <c:invertIfNegative val="0"/>
            <c:bubble3D val="0"/>
            <c:extLst>
              <c:ext xmlns:c16="http://schemas.microsoft.com/office/drawing/2014/chart" uri="{C3380CC4-5D6E-409C-BE32-E72D297353CC}">
                <c16:uniqueId val="{00000004-2A42-46A0-A24A-C73D1ED8EB3D}"/>
              </c:ext>
            </c:extLst>
          </c:dPt>
          <c:dLbls>
            <c:dLbl>
              <c:idx val="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A42-46A0-A24A-C73D1ED8EB3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Sheet7!$A$21:$A$23</c:f>
              <c:strCache>
                <c:ptCount val="2"/>
                <c:pt idx="0">
                  <c:v>0</c:v>
                </c:pt>
                <c:pt idx="1">
                  <c:v>1</c:v>
                </c:pt>
              </c:strCache>
            </c:strRef>
          </c:cat>
          <c:val>
            <c:numRef>
              <c:f>Sheet7!$C$21:$C$23</c:f>
              <c:numCache>
                <c:formatCode>_-[$$-409]* #,##0.00_ ;_-[$$-409]* \-#,##0.00\ ;_-[$$-409]* "-"??_ ;_-@_ </c:formatCode>
                <c:ptCount val="2"/>
                <c:pt idx="0">
                  <c:v>847</c:v>
                </c:pt>
                <c:pt idx="1">
                  <c:v>55</c:v>
                </c:pt>
              </c:numCache>
            </c:numRef>
          </c:val>
          <c:extLst>
            <c:ext xmlns:c16="http://schemas.microsoft.com/office/drawing/2014/chart" uri="{C3380CC4-5D6E-409C-BE32-E72D297353CC}">
              <c16:uniqueId val="{00000001-2A42-46A0-A24A-C73D1ED8EB3D}"/>
            </c:ext>
          </c:extLst>
        </c:ser>
        <c:ser>
          <c:idx val="2"/>
          <c:order val="2"/>
          <c:tx>
            <c:strRef>
              <c:f>Sheet7!$D$20</c:f>
              <c:strCache>
                <c:ptCount val="1"/>
                <c:pt idx="0">
                  <c:v>Sum of convert_rate</c:v>
                </c:pt>
              </c:strCache>
            </c:strRef>
          </c:tx>
          <c:spPr>
            <a:solidFill>
              <a:schemeClr val="accent3"/>
            </a:solidFill>
            <a:ln>
              <a:noFill/>
            </a:ln>
            <a:effectLst/>
          </c:spPr>
          <c:invertIfNegative val="0"/>
          <c:cat>
            <c:strRef>
              <c:f>Sheet7!$A$21:$A$23</c:f>
              <c:strCache>
                <c:ptCount val="2"/>
                <c:pt idx="0">
                  <c:v>0</c:v>
                </c:pt>
                <c:pt idx="1">
                  <c:v>1</c:v>
                </c:pt>
              </c:strCache>
            </c:strRef>
          </c:cat>
          <c:val>
            <c:numRef>
              <c:f>Sheet7!$D$21:$D$23</c:f>
              <c:numCache>
                <c:formatCode>General</c:formatCode>
                <c:ptCount val="2"/>
                <c:pt idx="0">
                  <c:v>1.1607142857142858E-2</c:v>
                </c:pt>
                <c:pt idx="1">
                  <c:v>8.9285714285714283E-4</c:v>
                </c:pt>
              </c:numCache>
            </c:numRef>
          </c:val>
          <c:extLst>
            <c:ext xmlns:c16="http://schemas.microsoft.com/office/drawing/2014/chart" uri="{C3380CC4-5D6E-409C-BE32-E72D297353CC}">
              <c16:uniqueId val="{00000002-2A42-46A0-A24A-C73D1ED8EB3D}"/>
            </c:ext>
          </c:extLst>
        </c:ser>
        <c:dLbls>
          <c:showLegendKey val="0"/>
          <c:showVal val="0"/>
          <c:showCatName val="0"/>
          <c:showSerName val="0"/>
          <c:showPercent val="0"/>
          <c:showBubbleSize val="0"/>
        </c:dLbls>
        <c:gapWidth val="219"/>
        <c:overlap val="-27"/>
        <c:axId val="377896272"/>
        <c:axId val="1472380591"/>
      </c:barChart>
      <c:catAx>
        <c:axId val="377896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72380591"/>
        <c:crosses val="autoZero"/>
        <c:auto val="1"/>
        <c:lblAlgn val="ctr"/>
        <c:lblOffset val="100"/>
        <c:noMultiLvlLbl val="0"/>
      </c:catAx>
      <c:valAx>
        <c:axId val="1472380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77896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Histogram</a:t>
            </a:r>
          </a:p>
        </c:rich>
      </c:tx>
      <c:overlay val="0"/>
    </c:title>
    <c:autoTitleDeleted val="0"/>
    <c:plotArea>
      <c:layout/>
      <c:barChart>
        <c:barDir val="col"/>
        <c:grouping val="clustered"/>
        <c:varyColors val="0"/>
        <c:ser>
          <c:idx val="0"/>
          <c:order val="0"/>
          <c:tx>
            <c:v>Frequency</c:v>
          </c:tx>
          <c:invertIfNegative val="0"/>
          <c:cat>
            <c:strRef>
              <c:f>Sheet16!$A$2:$A$49</c:f>
              <c:strCache>
                <c:ptCount val="48"/>
                <c:pt idx="0">
                  <c:v>0</c:v>
                </c:pt>
                <c:pt idx="1">
                  <c:v>2.106382979</c:v>
                </c:pt>
                <c:pt idx="2">
                  <c:v>4.212765957</c:v>
                </c:pt>
                <c:pt idx="3">
                  <c:v>6.319148936</c:v>
                </c:pt>
                <c:pt idx="4">
                  <c:v>8.425531915</c:v>
                </c:pt>
                <c:pt idx="5">
                  <c:v>10.53191489</c:v>
                </c:pt>
                <c:pt idx="6">
                  <c:v>12.63829787</c:v>
                </c:pt>
                <c:pt idx="7">
                  <c:v>14.74468085</c:v>
                </c:pt>
                <c:pt idx="8">
                  <c:v>16.85106383</c:v>
                </c:pt>
                <c:pt idx="9">
                  <c:v>18.95744681</c:v>
                </c:pt>
                <c:pt idx="10">
                  <c:v>21.06382979</c:v>
                </c:pt>
                <c:pt idx="11">
                  <c:v>23.17021277</c:v>
                </c:pt>
                <c:pt idx="12">
                  <c:v>25.27659574</c:v>
                </c:pt>
                <c:pt idx="13">
                  <c:v>27.38297872</c:v>
                </c:pt>
                <c:pt idx="14">
                  <c:v>29.4893617</c:v>
                </c:pt>
                <c:pt idx="15">
                  <c:v>31.59574468</c:v>
                </c:pt>
                <c:pt idx="16">
                  <c:v>33.70212766</c:v>
                </c:pt>
                <c:pt idx="17">
                  <c:v>35.80851064</c:v>
                </c:pt>
                <c:pt idx="18">
                  <c:v>37.91489362</c:v>
                </c:pt>
                <c:pt idx="19">
                  <c:v>40.0212766</c:v>
                </c:pt>
                <c:pt idx="20">
                  <c:v>42.12765957</c:v>
                </c:pt>
                <c:pt idx="21">
                  <c:v>44.23404255</c:v>
                </c:pt>
                <c:pt idx="22">
                  <c:v>46.34042553</c:v>
                </c:pt>
                <c:pt idx="23">
                  <c:v>48.44680851</c:v>
                </c:pt>
                <c:pt idx="24">
                  <c:v>50.55319149</c:v>
                </c:pt>
                <c:pt idx="25">
                  <c:v>52.65957447</c:v>
                </c:pt>
                <c:pt idx="26">
                  <c:v>54.76595745</c:v>
                </c:pt>
                <c:pt idx="27">
                  <c:v>56.87234043</c:v>
                </c:pt>
                <c:pt idx="28">
                  <c:v>58.9787234</c:v>
                </c:pt>
                <c:pt idx="29">
                  <c:v>61.08510638</c:v>
                </c:pt>
                <c:pt idx="30">
                  <c:v>63.19148936</c:v>
                </c:pt>
                <c:pt idx="31">
                  <c:v>65.29787234</c:v>
                </c:pt>
                <c:pt idx="32">
                  <c:v>67.40425532</c:v>
                </c:pt>
                <c:pt idx="33">
                  <c:v>69.5106383</c:v>
                </c:pt>
                <c:pt idx="34">
                  <c:v>71.61702128</c:v>
                </c:pt>
                <c:pt idx="35">
                  <c:v>73.72340426</c:v>
                </c:pt>
                <c:pt idx="36">
                  <c:v>75.82978723</c:v>
                </c:pt>
                <c:pt idx="37">
                  <c:v>77.93617021</c:v>
                </c:pt>
                <c:pt idx="38">
                  <c:v>80.04255319</c:v>
                </c:pt>
                <c:pt idx="39">
                  <c:v>82.14893617</c:v>
                </c:pt>
                <c:pt idx="40">
                  <c:v>84.25531915</c:v>
                </c:pt>
                <c:pt idx="41">
                  <c:v>86.36170213</c:v>
                </c:pt>
                <c:pt idx="42">
                  <c:v>88.46808511</c:v>
                </c:pt>
                <c:pt idx="43">
                  <c:v>90.57446809</c:v>
                </c:pt>
                <c:pt idx="44">
                  <c:v>92.68085106</c:v>
                </c:pt>
                <c:pt idx="45">
                  <c:v>94.78723404</c:v>
                </c:pt>
                <c:pt idx="46">
                  <c:v>96.89361702</c:v>
                </c:pt>
                <c:pt idx="47">
                  <c:v>More</c:v>
                </c:pt>
              </c:strCache>
            </c:strRef>
          </c:cat>
          <c:val>
            <c:numRef>
              <c:f>Sheet16!$B$2:$B$49</c:f>
              <c:numCache>
                <c:formatCode>General</c:formatCode>
                <c:ptCount val="48"/>
                <c:pt idx="0">
                  <c:v>28</c:v>
                </c:pt>
                <c:pt idx="1">
                  <c:v>52</c:v>
                </c:pt>
                <c:pt idx="2">
                  <c:v>56</c:v>
                </c:pt>
                <c:pt idx="3">
                  <c:v>36</c:v>
                </c:pt>
                <c:pt idx="4">
                  <c:v>37</c:v>
                </c:pt>
                <c:pt idx="5">
                  <c:v>50</c:v>
                </c:pt>
                <c:pt idx="6">
                  <c:v>50</c:v>
                </c:pt>
                <c:pt idx="7">
                  <c:v>46</c:v>
                </c:pt>
                <c:pt idx="8">
                  <c:v>37</c:v>
                </c:pt>
                <c:pt idx="9">
                  <c:v>39</c:v>
                </c:pt>
                <c:pt idx="10">
                  <c:v>67</c:v>
                </c:pt>
                <c:pt idx="11">
                  <c:v>41</c:v>
                </c:pt>
                <c:pt idx="12">
                  <c:v>53</c:v>
                </c:pt>
                <c:pt idx="13">
                  <c:v>48</c:v>
                </c:pt>
                <c:pt idx="14">
                  <c:v>52</c:v>
                </c:pt>
                <c:pt idx="15">
                  <c:v>50</c:v>
                </c:pt>
                <c:pt idx="16">
                  <c:v>38</c:v>
                </c:pt>
                <c:pt idx="17">
                  <c:v>40</c:v>
                </c:pt>
                <c:pt idx="18">
                  <c:v>42</c:v>
                </c:pt>
                <c:pt idx="19">
                  <c:v>69</c:v>
                </c:pt>
                <c:pt idx="20">
                  <c:v>35</c:v>
                </c:pt>
                <c:pt idx="21">
                  <c:v>31</c:v>
                </c:pt>
                <c:pt idx="22">
                  <c:v>48</c:v>
                </c:pt>
                <c:pt idx="23">
                  <c:v>47</c:v>
                </c:pt>
                <c:pt idx="24">
                  <c:v>52</c:v>
                </c:pt>
                <c:pt idx="25">
                  <c:v>50</c:v>
                </c:pt>
                <c:pt idx="26">
                  <c:v>52</c:v>
                </c:pt>
                <c:pt idx="27">
                  <c:v>57</c:v>
                </c:pt>
                <c:pt idx="28">
                  <c:v>39</c:v>
                </c:pt>
                <c:pt idx="29">
                  <c:v>57</c:v>
                </c:pt>
                <c:pt idx="30">
                  <c:v>42</c:v>
                </c:pt>
                <c:pt idx="31">
                  <c:v>53</c:v>
                </c:pt>
                <c:pt idx="32">
                  <c:v>34</c:v>
                </c:pt>
                <c:pt idx="33">
                  <c:v>41</c:v>
                </c:pt>
                <c:pt idx="34">
                  <c:v>47</c:v>
                </c:pt>
                <c:pt idx="35">
                  <c:v>47</c:v>
                </c:pt>
                <c:pt idx="36">
                  <c:v>43</c:v>
                </c:pt>
                <c:pt idx="37">
                  <c:v>44</c:v>
                </c:pt>
                <c:pt idx="38">
                  <c:v>71</c:v>
                </c:pt>
                <c:pt idx="39">
                  <c:v>49</c:v>
                </c:pt>
                <c:pt idx="40">
                  <c:v>45</c:v>
                </c:pt>
                <c:pt idx="41">
                  <c:v>44</c:v>
                </c:pt>
                <c:pt idx="42">
                  <c:v>43</c:v>
                </c:pt>
                <c:pt idx="43">
                  <c:v>40</c:v>
                </c:pt>
                <c:pt idx="44">
                  <c:v>48</c:v>
                </c:pt>
                <c:pt idx="45">
                  <c:v>47</c:v>
                </c:pt>
                <c:pt idx="46">
                  <c:v>44</c:v>
                </c:pt>
                <c:pt idx="47">
                  <c:v>59</c:v>
                </c:pt>
              </c:numCache>
            </c:numRef>
          </c:val>
          <c:extLst>
            <c:ext xmlns:c16="http://schemas.microsoft.com/office/drawing/2014/chart" uri="{C3380CC4-5D6E-409C-BE32-E72D297353CC}">
              <c16:uniqueId val="{00000001-0FD0-4765-BBFA-6AB552DA9F31}"/>
            </c:ext>
          </c:extLst>
        </c:ser>
        <c:dLbls>
          <c:showLegendKey val="0"/>
          <c:showVal val="0"/>
          <c:showCatName val="0"/>
          <c:showSerName val="0"/>
          <c:showPercent val="0"/>
          <c:showBubbleSize val="0"/>
        </c:dLbls>
        <c:gapWidth val="150"/>
        <c:axId val="1644146191"/>
        <c:axId val="1472399311"/>
      </c:barChart>
      <c:catAx>
        <c:axId val="1644146191"/>
        <c:scaling>
          <c:orientation val="minMax"/>
        </c:scaling>
        <c:delete val="0"/>
        <c:axPos val="b"/>
        <c:title>
          <c:tx>
            <c:rich>
              <a:bodyPr/>
              <a:lstStyle/>
              <a:p>
                <a:pPr>
                  <a:defRPr/>
                </a:pPr>
                <a:r>
                  <a:rPr lang="en-US"/>
                  <a:t>Bin</a:t>
                </a:r>
              </a:p>
            </c:rich>
          </c:tx>
          <c:overlay val="0"/>
        </c:title>
        <c:numFmt formatCode="General" sourceLinked="1"/>
        <c:majorTickMark val="out"/>
        <c:minorTickMark val="none"/>
        <c:tickLblPos val="nextTo"/>
        <c:crossAx val="1472399311"/>
        <c:crosses val="autoZero"/>
        <c:auto val="1"/>
        <c:lblAlgn val="ctr"/>
        <c:lblOffset val="100"/>
        <c:noMultiLvlLbl val="0"/>
      </c:catAx>
      <c:valAx>
        <c:axId val="1472399311"/>
        <c:scaling>
          <c:orientation val="minMax"/>
        </c:scaling>
        <c:delete val="0"/>
        <c:axPos val="l"/>
        <c:title>
          <c:tx>
            <c:rich>
              <a:bodyPr/>
              <a:lstStyle/>
              <a:p>
                <a:pPr>
                  <a:defRPr/>
                </a:pPr>
                <a:r>
                  <a:rPr lang="en-US"/>
                  <a:t>Frequency</a:t>
                </a:r>
              </a:p>
            </c:rich>
          </c:tx>
          <c:overlay val="0"/>
        </c:title>
        <c:numFmt formatCode="General" sourceLinked="1"/>
        <c:majorTickMark val="out"/>
        <c:minorTickMark val="none"/>
        <c:tickLblPos val="nextTo"/>
        <c:crossAx val="1644146191"/>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[marketing_campaign(AutoRecovered).xlsx]Sheet13!PivotTable1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8.6274509803921526E-2"/>
              <c:y val="3.240740740740740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baseline="0"/>
                  <a:t>Amounts of wine, </a:t>
                </a:r>
                <a:fld id="{8AA9637D-B7F5-450A-8EAE-65E4DC329F1C}" type="VALUE">
                  <a:rPr lang="en-US" baseline="0"/>
                  <a:pPr>
                    <a:defRPr/>
                  </a:pPr>
                  <a:t>[VALUE]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barChart>
        <c:barDir val="col"/>
        <c:grouping val="clustered"/>
        <c:varyColors val="0"/>
        <c:ser>
          <c:idx val="0"/>
          <c:order val="0"/>
          <c:tx>
            <c:strRef>
              <c:f>Sheet13!$A$3</c:f>
              <c:strCache>
                <c:ptCount val="1"/>
                <c:pt idx="0">
                  <c:v>Sum of MntWines</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8-D7AA-463F-A485-03FBBCBC4827}"/>
              </c:ext>
            </c:extLst>
          </c:dPt>
          <c:dLbls>
            <c:dLbl>
              <c:idx val="0"/>
              <c:layout>
                <c:manualLayout>
                  <c:x val="8.6274509803921526E-2"/>
                  <c:y val="3.240740740740740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baseline="0"/>
                      <a:t>Amounts of wine, </a:t>
                    </a:r>
                    <a:fld id="{8AA9637D-B7F5-450A-8EAE-65E4DC329F1C}" type="VALUE">
                      <a:rPr lang="en-US" baseline="0"/>
                      <a:pPr>
                        <a:defRPr/>
                      </a:pPr>
                      <a:t>[VALUE]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8-D7AA-463F-A485-03FBBCBC482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Sheet13!$A$4</c:f>
              <c:strCache>
                <c:ptCount val="1"/>
                <c:pt idx="0">
                  <c:v>Total</c:v>
                </c:pt>
              </c:strCache>
            </c:strRef>
          </c:cat>
          <c:val>
            <c:numRef>
              <c:f>Sheet13!$A$4</c:f>
              <c:numCache>
                <c:formatCode>General</c:formatCode>
                <c:ptCount val="1"/>
                <c:pt idx="0">
                  <c:v>555872</c:v>
                </c:pt>
              </c:numCache>
            </c:numRef>
          </c:val>
          <c:extLst>
            <c:ext xmlns:c16="http://schemas.microsoft.com/office/drawing/2014/chart" uri="{C3380CC4-5D6E-409C-BE32-E72D297353CC}">
              <c16:uniqueId val="{00000000-D7AA-463F-A485-03FBBCBC4827}"/>
            </c:ext>
          </c:extLst>
        </c:ser>
        <c:ser>
          <c:idx val="1"/>
          <c:order val="1"/>
          <c:tx>
            <c:strRef>
              <c:f>Sheet13!$B$3</c:f>
              <c:strCache>
                <c:ptCount val="1"/>
                <c:pt idx="0">
                  <c:v>Sum of MntFruits</c:v>
                </c:pt>
              </c:strCache>
            </c:strRef>
          </c:tx>
          <c:spPr>
            <a:solidFill>
              <a:schemeClr val="accent2"/>
            </a:solidFill>
            <a:ln>
              <a:noFill/>
            </a:ln>
            <a:effectLst/>
          </c:spPr>
          <c:invertIfNegative val="0"/>
          <c:cat>
            <c:strRef>
              <c:f>Sheet13!$A$4</c:f>
              <c:strCache>
                <c:ptCount val="1"/>
                <c:pt idx="0">
                  <c:v>Total</c:v>
                </c:pt>
              </c:strCache>
            </c:strRef>
          </c:cat>
          <c:val>
            <c:numRef>
              <c:f>Sheet13!$B$4</c:f>
              <c:numCache>
                <c:formatCode>General</c:formatCode>
                <c:ptCount val="1"/>
                <c:pt idx="0">
                  <c:v>45595</c:v>
                </c:pt>
              </c:numCache>
            </c:numRef>
          </c:val>
          <c:extLst>
            <c:ext xmlns:c16="http://schemas.microsoft.com/office/drawing/2014/chart" uri="{C3380CC4-5D6E-409C-BE32-E72D297353CC}">
              <c16:uniqueId val="{00000001-D7AA-463F-A485-03FBBCBC4827}"/>
            </c:ext>
          </c:extLst>
        </c:ser>
        <c:ser>
          <c:idx val="2"/>
          <c:order val="2"/>
          <c:tx>
            <c:strRef>
              <c:f>Sheet13!$C$3</c:f>
              <c:strCache>
                <c:ptCount val="1"/>
                <c:pt idx="0">
                  <c:v>Sum of MntMeatProducts</c:v>
                </c:pt>
              </c:strCache>
            </c:strRef>
          </c:tx>
          <c:spPr>
            <a:solidFill>
              <a:schemeClr val="accent3"/>
            </a:solidFill>
            <a:ln>
              <a:noFill/>
            </a:ln>
            <a:effectLst/>
          </c:spPr>
          <c:invertIfNegative val="0"/>
          <c:cat>
            <c:strRef>
              <c:f>Sheet13!$A$4</c:f>
              <c:strCache>
                <c:ptCount val="1"/>
                <c:pt idx="0">
                  <c:v>Total</c:v>
                </c:pt>
              </c:strCache>
            </c:strRef>
          </c:cat>
          <c:val>
            <c:numRef>
              <c:f>Sheet13!$C$4</c:f>
              <c:numCache>
                <c:formatCode>General</c:formatCode>
                <c:ptCount val="1"/>
                <c:pt idx="0">
                  <c:v>279803</c:v>
                </c:pt>
              </c:numCache>
            </c:numRef>
          </c:val>
          <c:extLst>
            <c:ext xmlns:c16="http://schemas.microsoft.com/office/drawing/2014/chart" uri="{C3380CC4-5D6E-409C-BE32-E72D297353CC}">
              <c16:uniqueId val="{00000002-D7AA-463F-A485-03FBBCBC4827}"/>
            </c:ext>
          </c:extLst>
        </c:ser>
        <c:ser>
          <c:idx val="3"/>
          <c:order val="3"/>
          <c:tx>
            <c:strRef>
              <c:f>Sheet13!$D$3</c:f>
              <c:strCache>
                <c:ptCount val="1"/>
                <c:pt idx="0">
                  <c:v>Sum of MntFishProducts</c:v>
                </c:pt>
              </c:strCache>
            </c:strRef>
          </c:tx>
          <c:spPr>
            <a:solidFill>
              <a:schemeClr val="accent4"/>
            </a:solidFill>
            <a:ln>
              <a:noFill/>
            </a:ln>
            <a:effectLst/>
          </c:spPr>
          <c:invertIfNegative val="0"/>
          <c:cat>
            <c:strRef>
              <c:f>Sheet13!$A$4</c:f>
              <c:strCache>
                <c:ptCount val="1"/>
                <c:pt idx="0">
                  <c:v>Total</c:v>
                </c:pt>
              </c:strCache>
            </c:strRef>
          </c:cat>
          <c:val>
            <c:numRef>
              <c:f>Sheet13!$D$4</c:f>
              <c:numCache>
                <c:formatCode>General</c:formatCode>
                <c:ptCount val="1"/>
                <c:pt idx="0">
                  <c:v>65156</c:v>
                </c:pt>
              </c:numCache>
            </c:numRef>
          </c:val>
          <c:extLst>
            <c:ext xmlns:c16="http://schemas.microsoft.com/office/drawing/2014/chart" uri="{C3380CC4-5D6E-409C-BE32-E72D297353CC}">
              <c16:uniqueId val="{00000003-D7AA-463F-A485-03FBBCBC4827}"/>
            </c:ext>
          </c:extLst>
        </c:ser>
        <c:ser>
          <c:idx val="4"/>
          <c:order val="4"/>
          <c:tx>
            <c:strRef>
              <c:f>Sheet13!$E$3</c:f>
              <c:strCache>
                <c:ptCount val="1"/>
                <c:pt idx="0">
                  <c:v>Sum of MntSweetProducts</c:v>
                </c:pt>
              </c:strCache>
            </c:strRef>
          </c:tx>
          <c:spPr>
            <a:solidFill>
              <a:schemeClr val="accent5"/>
            </a:solidFill>
            <a:ln>
              <a:noFill/>
            </a:ln>
            <a:effectLst/>
          </c:spPr>
          <c:invertIfNegative val="0"/>
          <c:cat>
            <c:strRef>
              <c:f>Sheet13!$A$4</c:f>
              <c:strCache>
                <c:ptCount val="1"/>
                <c:pt idx="0">
                  <c:v>Total</c:v>
                </c:pt>
              </c:strCache>
            </c:strRef>
          </c:cat>
          <c:val>
            <c:numRef>
              <c:f>Sheet13!$E$4</c:f>
              <c:numCache>
                <c:formatCode>General</c:formatCode>
                <c:ptCount val="1"/>
                <c:pt idx="0">
                  <c:v>46961</c:v>
                </c:pt>
              </c:numCache>
            </c:numRef>
          </c:val>
          <c:extLst>
            <c:ext xmlns:c16="http://schemas.microsoft.com/office/drawing/2014/chart" uri="{C3380CC4-5D6E-409C-BE32-E72D297353CC}">
              <c16:uniqueId val="{00000004-D7AA-463F-A485-03FBBCBC4827}"/>
            </c:ext>
          </c:extLst>
        </c:ser>
        <c:ser>
          <c:idx val="5"/>
          <c:order val="5"/>
          <c:tx>
            <c:strRef>
              <c:f>Sheet13!$F$3</c:f>
              <c:strCache>
                <c:ptCount val="1"/>
                <c:pt idx="0">
                  <c:v>Sum of MntGoldProds</c:v>
                </c:pt>
              </c:strCache>
            </c:strRef>
          </c:tx>
          <c:spPr>
            <a:solidFill>
              <a:schemeClr val="accent6"/>
            </a:solidFill>
            <a:ln>
              <a:noFill/>
            </a:ln>
            <a:effectLst/>
          </c:spPr>
          <c:invertIfNegative val="0"/>
          <c:cat>
            <c:strRef>
              <c:f>Sheet13!$A$4</c:f>
              <c:strCache>
                <c:ptCount val="1"/>
                <c:pt idx="0">
                  <c:v>Total</c:v>
                </c:pt>
              </c:strCache>
            </c:strRef>
          </c:cat>
          <c:val>
            <c:numRef>
              <c:f>Sheet13!$F$4</c:f>
              <c:numCache>
                <c:formatCode>General</c:formatCode>
                <c:ptCount val="1"/>
                <c:pt idx="0">
                  <c:v>82148</c:v>
                </c:pt>
              </c:numCache>
            </c:numRef>
          </c:val>
          <c:extLst>
            <c:ext xmlns:c16="http://schemas.microsoft.com/office/drawing/2014/chart" uri="{C3380CC4-5D6E-409C-BE32-E72D297353CC}">
              <c16:uniqueId val="{00000005-D7AA-463F-A485-03FBBCBC4827}"/>
            </c:ext>
          </c:extLst>
        </c:ser>
        <c:dLbls>
          <c:showLegendKey val="0"/>
          <c:showVal val="0"/>
          <c:showCatName val="0"/>
          <c:showSerName val="0"/>
          <c:showPercent val="0"/>
          <c:showBubbleSize val="0"/>
        </c:dLbls>
        <c:gapWidth val="219"/>
        <c:overlap val="-27"/>
        <c:axId val="59478512"/>
        <c:axId val="1043757712"/>
      </c:barChart>
      <c:catAx>
        <c:axId val="59478512"/>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r>
                  <a:rPr lang="en-US" baseline="0"/>
                  <a:t> Category</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1043757712"/>
        <c:crosses val="autoZero"/>
        <c:auto val="1"/>
        <c:lblAlgn val="ctr"/>
        <c:lblOffset val="100"/>
        <c:noMultiLvlLbl val="0"/>
      </c:catAx>
      <c:valAx>
        <c:axId val="1043757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Contribution</a:t>
                </a:r>
                <a:r>
                  <a:rPr lang="en-US" baseline="0"/>
                  <a:t> to Revenue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9478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[marketing_campaign(AutoRecovered).xlsx]Sheet13!PivotTable2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Sheet13!$B$24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382-4C05-895C-CD9C2791974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382-4C05-895C-CD9C2791974B}"/>
              </c:ext>
            </c:extLst>
          </c:dPt>
          <c:cat>
            <c:strRef>
              <c:f>Sheet13!$A$25:$A$26</c:f>
              <c:strCache>
                <c:ptCount val="1"/>
                <c:pt idx="0">
                  <c:v>Family_with_more_children</c:v>
                </c:pt>
              </c:strCache>
            </c:strRef>
          </c:cat>
          <c:val>
            <c:numRef>
              <c:f>Sheet13!$B$25:$B$26</c:f>
              <c:numCache>
                <c:formatCode>General</c:formatCode>
                <c:ptCount val="1"/>
                <c:pt idx="0">
                  <c:v>28787</c:v>
                </c:pt>
              </c:numCache>
            </c:numRef>
          </c:val>
          <c:extLst>
            <c:ext xmlns:c16="http://schemas.microsoft.com/office/drawing/2014/chart" uri="{C3380CC4-5D6E-409C-BE32-E72D297353CC}">
              <c16:uniqueId val="{00000000-D651-4DD6-AA6D-28853A8C1538}"/>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[marketing_campaign(AutoRecovered).xlsx]Sheet13!PivotTable3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Sheet13!$B$43</c:f>
              <c:strCache>
                <c:ptCount val="1"/>
                <c:pt idx="0">
                  <c:v>Sum of MntFishProducts</c:v>
                </c:pt>
              </c:strCache>
            </c:strRef>
          </c:tx>
          <c:spPr>
            <a:solidFill>
              <a:schemeClr val="accent1"/>
            </a:solidFill>
            <a:ln>
              <a:noFill/>
            </a:ln>
            <a:effectLst/>
          </c:spPr>
          <c:invertIfNegative val="0"/>
          <c:cat>
            <c:strRef>
              <c:f>Sheet13!$A$44:$A$45</c:f>
              <c:strCache>
                <c:ptCount val="1"/>
                <c:pt idx="0">
                  <c:v>high_income</c:v>
                </c:pt>
              </c:strCache>
            </c:strRef>
          </c:cat>
          <c:val>
            <c:numRef>
              <c:f>Sheet13!$B$44:$B$45</c:f>
              <c:numCache>
                <c:formatCode>General</c:formatCode>
                <c:ptCount val="1"/>
                <c:pt idx="0">
                  <c:v>65156</c:v>
                </c:pt>
              </c:numCache>
            </c:numRef>
          </c:val>
          <c:extLst>
            <c:ext xmlns:c16="http://schemas.microsoft.com/office/drawing/2014/chart" uri="{C3380CC4-5D6E-409C-BE32-E72D297353CC}">
              <c16:uniqueId val="{00000000-F4C6-420D-89FB-03606A7C9E2B}"/>
            </c:ext>
          </c:extLst>
        </c:ser>
        <c:ser>
          <c:idx val="1"/>
          <c:order val="1"/>
          <c:tx>
            <c:strRef>
              <c:f>Sheet13!$C$43</c:f>
              <c:strCache>
                <c:ptCount val="1"/>
                <c:pt idx="0">
                  <c:v>Sum of MntGoldProds</c:v>
                </c:pt>
              </c:strCache>
            </c:strRef>
          </c:tx>
          <c:spPr>
            <a:solidFill>
              <a:schemeClr val="accent2"/>
            </a:solidFill>
            <a:ln>
              <a:noFill/>
            </a:ln>
            <a:effectLst/>
          </c:spPr>
          <c:invertIfNegative val="0"/>
          <c:cat>
            <c:strRef>
              <c:f>Sheet13!$A$44:$A$45</c:f>
              <c:strCache>
                <c:ptCount val="1"/>
                <c:pt idx="0">
                  <c:v>high_income</c:v>
                </c:pt>
              </c:strCache>
            </c:strRef>
          </c:cat>
          <c:val>
            <c:numRef>
              <c:f>Sheet13!$C$44:$C$45</c:f>
              <c:numCache>
                <c:formatCode>General</c:formatCode>
                <c:ptCount val="1"/>
                <c:pt idx="0">
                  <c:v>82148</c:v>
                </c:pt>
              </c:numCache>
            </c:numRef>
          </c:val>
          <c:extLst>
            <c:ext xmlns:c16="http://schemas.microsoft.com/office/drawing/2014/chart" uri="{C3380CC4-5D6E-409C-BE32-E72D297353CC}">
              <c16:uniqueId val="{00000001-F4C6-420D-89FB-03606A7C9E2B}"/>
            </c:ext>
          </c:extLst>
        </c:ser>
        <c:ser>
          <c:idx val="2"/>
          <c:order val="2"/>
          <c:tx>
            <c:strRef>
              <c:f>Sheet13!$D$43</c:f>
              <c:strCache>
                <c:ptCount val="1"/>
                <c:pt idx="0">
                  <c:v>Sum of MntSweetProducts</c:v>
                </c:pt>
              </c:strCache>
            </c:strRef>
          </c:tx>
          <c:spPr>
            <a:solidFill>
              <a:schemeClr val="accent3"/>
            </a:solidFill>
            <a:ln>
              <a:noFill/>
            </a:ln>
            <a:effectLst/>
          </c:spPr>
          <c:invertIfNegative val="0"/>
          <c:cat>
            <c:strRef>
              <c:f>Sheet13!$A$44:$A$45</c:f>
              <c:strCache>
                <c:ptCount val="1"/>
                <c:pt idx="0">
                  <c:v>high_income</c:v>
                </c:pt>
              </c:strCache>
            </c:strRef>
          </c:cat>
          <c:val>
            <c:numRef>
              <c:f>Sheet13!$D$44:$D$45</c:f>
              <c:numCache>
                <c:formatCode>General</c:formatCode>
                <c:ptCount val="1"/>
                <c:pt idx="0">
                  <c:v>46961</c:v>
                </c:pt>
              </c:numCache>
            </c:numRef>
          </c:val>
          <c:extLst>
            <c:ext xmlns:c16="http://schemas.microsoft.com/office/drawing/2014/chart" uri="{C3380CC4-5D6E-409C-BE32-E72D297353CC}">
              <c16:uniqueId val="{00000002-F4C6-420D-89FB-03606A7C9E2B}"/>
            </c:ext>
          </c:extLst>
        </c:ser>
        <c:ser>
          <c:idx val="3"/>
          <c:order val="3"/>
          <c:tx>
            <c:strRef>
              <c:f>Sheet13!$E$43</c:f>
              <c:strCache>
                <c:ptCount val="1"/>
                <c:pt idx="0">
                  <c:v>Sum of MntFruits</c:v>
                </c:pt>
              </c:strCache>
            </c:strRef>
          </c:tx>
          <c:spPr>
            <a:solidFill>
              <a:schemeClr val="accent4"/>
            </a:solidFill>
            <a:ln>
              <a:noFill/>
            </a:ln>
            <a:effectLst/>
          </c:spPr>
          <c:invertIfNegative val="0"/>
          <c:cat>
            <c:strRef>
              <c:f>Sheet13!$A$44:$A$45</c:f>
              <c:strCache>
                <c:ptCount val="1"/>
                <c:pt idx="0">
                  <c:v>high_income</c:v>
                </c:pt>
              </c:strCache>
            </c:strRef>
          </c:cat>
          <c:val>
            <c:numRef>
              <c:f>Sheet13!$E$44:$E$45</c:f>
              <c:numCache>
                <c:formatCode>General</c:formatCode>
                <c:ptCount val="1"/>
                <c:pt idx="0">
                  <c:v>45595</c:v>
                </c:pt>
              </c:numCache>
            </c:numRef>
          </c:val>
          <c:extLst>
            <c:ext xmlns:c16="http://schemas.microsoft.com/office/drawing/2014/chart" uri="{C3380CC4-5D6E-409C-BE32-E72D297353CC}">
              <c16:uniqueId val="{00000003-F4C6-420D-89FB-03606A7C9E2B}"/>
            </c:ext>
          </c:extLst>
        </c:ser>
        <c:ser>
          <c:idx val="4"/>
          <c:order val="4"/>
          <c:tx>
            <c:strRef>
              <c:f>Sheet13!$F$43</c:f>
              <c:strCache>
                <c:ptCount val="1"/>
                <c:pt idx="0">
                  <c:v>Sum of MntMeatProducts</c:v>
                </c:pt>
              </c:strCache>
            </c:strRef>
          </c:tx>
          <c:spPr>
            <a:solidFill>
              <a:schemeClr val="accent5"/>
            </a:solidFill>
            <a:ln>
              <a:noFill/>
            </a:ln>
            <a:effectLst/>
          </c:spPr>
          <c:invertIfNegative val="0"/>
          <c:cat>
            <c:strRef>
              <c:f>Sheet13!$A$44:$A$45</c:f>
              <c:strCache>
                <c:ptCount val="1"/>
                <c:pt idx="0">
                  <c:v>high_income</c:v>
                </c:pt>
              </c:strCache>
            </c:strRef>
          </c:cat>
          <c:val>
            <c:numRef>
              <c:f>Sheet13!$F$44:$F$45</c:f>
              <c:numCache>
                <c:formatCode>General</c:formatCode>
                <c:ptCount val="1"/>
                <c:pt idx="0">
                  <c:v>279803</c:v>
                </c:pt>
              </c:numCache>
            </c:numRef>
          </c:val>
          <c:extLst>
            <c:ext xmlns:c16="http://schemas.microsoft.com/office/drawing/2014/chart" uri="{C3380CC4-5D6E-409C-BE32-E72D297353CC}">
              <c16:uniqueId val="{00000004-F4C6-420D-89FB-03606A7C9E2B}"/>
            </c:ext>
          </c:extLst>
        </c:ser>
        <c:ser>
          <c:idx val="5"/>
          <c:order val="5"/>
          <c:tx>
            <c:strRef>
              <c:f>Sheet13!$G$43</c:f>
              <c:strCache>
                <c:ptCount val="1"/>
                <c:pt idx="0">
                  <c:v>Sum of MntWines</c:v>
                </c:pt>
              </c:strCache>
            </c:strRef>
          </c:tx>
          <c:spPr>
            <a:solidFill>
              <a:schemeClr val="accent6"/>
            </a:solidFill>
            <a:ln>
              <a:noFill/>
            </a:ln>
            <a:effectLst/>
          </c:spPr>
          <c:invertIfNegative val="0"/>
          <c:cat>
            <c:strRef>
              <c:f>Sheet13!$A$44:$A$45</c:f>
              <c:strCache>
                <c:ptCount val="1"/>
                <c:pt idx="0">
                  <c:v>high_income</c:v>
                </c:pt>
              </c:strCache>
            </c:strRef>
          </c:cat>
          <c:val>
            <c:numRef>
              <c:f>Sheet13!$G$44:$G$45</c:f>
              <c:numCache>
                <c:formatCode>General</c:formatCode>
                <c:ptCount val="1"/>
                <c:pt idx="0">
                  <c:v>555872</c:v>
                </c:pt>
              </c:numCache>
            </c:numRef>
          </c:val>
          <c:extLst>
            <c:ext xmlns:c16="http://schemas.microsoft.com/office/drawing/2014/chart" uri="{C3380CC4-5D6E-409C-BE32-E72D297353CC}">
              <c16:uniqueId val="{00000005-F4C6-420D-89FB-03606A7C9E2B}"/>
            </c:ext>
          </c:extLst>
        </c:ser>
        <c:dLbls>
          <c:showLegendKey val="0"/>
          <c:showVal val="0"/>
          <c:showCatName val="0"/>
          <c:showSerName val="0"/>
          <c:showPercent val="0"/>
          <c:showBubbleSize val="0"/>
        </c:dLbls>
        <c:gapWidth val="219"/>
        <c:overlap val="-27"/>
        <c:axId val="54646303"/>
        <c:axId val="5992271"/>
      </c:barChart>
      <c:catAx>
        <c:axId val="54646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992271"/>
        <c:crosses val="autoZero"/>
        <c:auto val="1"/>
        <c:lblAlgn val="ctr"/>
        <c:lblOffset val="100"/>
        <c:noMultiLvlLbl val="0"/>
      </c:catAx>
      <c:valAx>
        <c:axId val="5992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4646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Histogram</a:t>
            </a:r>
          </a:p>
        </c:rich>
      </c:tx>
      <c:overlay val="0"/>
    </c:title>
    <c:autoTitleDeleted val="0"/>
    <c:plotArea>
      <c:layout/>
      <c:barChart>
        <c:barDir val="col"/>
        <c:grouping val="clustered"/>
        <c:varyColors val="0"/>
        <c:ser>
          <c:idx val="0"/>
          <c:order val="0"/>
          <c:tx>
            <c:v>Frequency</c:v>
          </c:tx>
          <c:invertIfNegative val="0"/>
          <c:cat>
            <c:strRef>
              <c:f>Sheet21!$A$2:$A$49</c:f>
              <c:strCache>
                <c:ptCount val="48"/>
                <c:pt idx="0">
                  <c:v>1730</c:v>
                </c:pt>
                <c:pt idx="1">
                  <c:v>15877.57447</c:v>
                </c:pt>
                <c:pt idx="2">
                  <c:v>30025.14894</c:v>
                </c:pt>
                <c:pt idx="3">
                  <c:v>44172.7234</c:v>
                </c:pt>
                <c:pt idx="4">
                  <c:v>58320.29787</c:v>
                </c:pt>
                <c:pt idx="5">
                  <c:v>72467.87234</c:v>
                </c:pt>
                <c:pt idx="6">
                  <c:v>86615.44681</c:v>
                </c:pt>
                <c:pt idx="7">
                  <c:v>100763.0213</c:v>
                </c:pt>
                <c:pt idx="8">
                  <c:v>114910.5957</c:v>
                </c:pt>
                <c:pt idx="9">
                  <c:v>129058.1702</c:v>
                </c:pt>
                <c:pt idx="10">
                  <c:v>143205.7447</c:v>
                </c:pt>
                <c:pt idx="11">
                  <c:v>157353.3191</c:v>
                </c:pt>
                <c:pt idx="12">
                  <c:v>171500.8936</c:v>
                </c:pt>
                <c:pt idx="13">
                  <c:v>185648.4681</c:v>
                </c:pt>
                <c:pt idx="14">
                  <c:v>199796.0426</c:v>
                </c:pt>
                <c:pt idx="15">
                  <c:v>213943.617</c:v>
                </c:pt>
                <c:pt idx="16">
                  <c:v>228091.1915</c:v>
                </c:pt>
                <c:pt idx="17">
                  <c:v>242238.766</c:v>
                </c:pt>
                <c:pt idx="18">
                  <c:v>256386.3404</c:v>
                </c:pt>
                <c:pt idx="19">
                  <c:v>270533.9149</c:v>
                </c:pt>
                <c:pt idx="20">
                  <c:v>284681.4894</c:v>
                </c:pt>
                <c:pt idx="21">
                  <c:v>298829.0638</c:v>
                </c:pt>
                <c:pt idx="22">
                  <c:v>312976.6383</c:v>
                </c:pt>
                <c:pt idx="23">
                  <c:v>327124.2128</c:v>
                </c:pt>
                <c:pt idx="24">
                  <c:v>341271.7872</c:v>
                </c:pt>
                <c:pt idx="25">
                  <c:v>355419.3617</c:v>
                </c:pt>
                <c:pt idx="26">
                  <c:v>369566.9362</c:v>
                </c:pt>
                <c:pt idx="27">
                  <c:v>383714.5106</c:v>
                </c:pt>
                <c:pt idx="28">
                  <c:v>397862.0851</c:v>
                </c:pt>
                <c:pt idx="29">
                  <c:v>412009.6596</c:v>
                </c:pt>
                <c:pt idx="30">
                  <c:v>426157.234</c:v>
                </c:pt>
                <c:pt idx="31">
                  <c:v>440304.8085</c:v>
                </c:pt>
                <c:pt idx="32">
                  <c:v>454452.383</c:v>
                </c:pt>
                <c:pt idx="33">
                  <c:v>468599.9574</c:v>
                </c:pt>
                <c:pt idx="34">
                  <c:v>482747.5319</c:v>
                </c:pt>
                <c:pt idx="35">
                  <c:v>496895.1064</c:v>
                </c:pt>
                <c:pt idx="36">
                  <c:v>511042.6809</c:v>
                </c:pt>
                <c:pt idx="37">
                  <c:v>525190.2553</c:v>
                </c:pt>
                <c:pt idx="38">
                  <c:v>539337.8298</c:v>
                </c:pt>
                <c:pt idx="39">
                  <c:v>553485.4043</c:v>
                </c:pt>
                <c:pt idx="40">
                  <c:v>567632.9787</c:v>
                </c:pt>
                <c:pt idx="41">
                  <c:v>581780.5532</c:v>
                </c:pt>
                <c:pt idx="42">
                  <c:v>595928.1277</c:v>
                </c:pt>
                <c:pt idx="43">
                  <c:v>610075.7021</c:v>
                </c:pt>
                <c:pt idx="44">
                  <c:v>624223.2766</c:v>
                </c:pt>
                <c:pt idx="45">
                  <c:v>638370.8511</c:v>
                </c:pt>
                <c:pt idx="46">
                  <c:v>652518.4255</c:v>
                </c:pt>
                <c:pt idx="47">
                  <c:v>More</c:v>
                </c:pt>
              </c:strCache>
            </c:strRef>
          </c:cat>
          <c:val>
            <c:numRef>
              <c:f>Sheet21!$B$2:$B$49</c:f>
              <c:numCache>
                <c:formatCode>General</c:formatCode>
                <c:ptCount val="48"/>
                <c:pt idx="0">
                  <c:v>1</c:v>
                </c:pt>
                <c:pt idx="1">
                  <c:v>64</c:v>
                </c:pt>
                <c:pt idx="2">
                  <c:v>307</c:v>
                </c:pt>
                <c:pt idx="3">
                  <c:v>499</c:v>
                </c:pt>
                <c:pt idx="4">
                  <c:v>477</c:v>
                </c:pt>
                <c:pt idx="5">
                  <c:v>478</c:v>
                </c:pt>
                <c:pt idx="6">
                  <c:v>336</c:v>
                </c:pt>
                <c:pt idx="7">
                  <c:v>65</c:v>
                </c:pt>
                <c:pt idx="8">
                  <c:v>5</c:v>
                </c:pt>
                <c:pt idx="9">
                  <c:v>0</c:v>
                </c:pt>
                <c:pt idx="10">
                  <c:v>0</c:v>
                </c:pt>
                <c:pt idx="11">
                  <c:v>4</c:v>
                </c:pt>
                <c:pt idx="12">
                  <c:v>3</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1</c:v>
                </c:pt>
              </c:numCache>
            </c:numRef>
          </c:val>
          <c:extLst>
            <c:ext xmlns:c16="http://schemas.microsoft.com/office/drawing/2014/chart" uri="{C3380CC4-5D6E-409C-BE32-E72D297353CC}">
              <c16:uniqueId val="{00000001-91FB-45B4-8209-0F7AB74F5A42}"/>
            </c:ext>
          </c:extLst>
        </c:ser>
        <c:dLbls>
          <c:showLegendKey val="0"/>
          <c:showVal val="0"/>
          <c:showCatName val="0"/>
          <c:showSerName val="0"/>
          <c:showPercent val="0"/>
          <c:showBubbleSize val="0"/>
        </c:dLbls>
        <c:gapWidth val="150"/>
        <c:axId val="54714975"/>
        <c:axId val="6103631"/>
      </c:barChart>
      <c:catAx>
        <c:axId val="54714975"/>
        <c:scaling>
          <c:orientation val="minMax"/>
        </c:scaling>
        <c:delete val="0"/>
        <c:axPos val="b"/>
        <c:title>
          <c:tx>
            <c:rich>
              <a:bodyPr/>
              <a:lstStyle/>
              <a:p>
                <a:pPr>
                  <a:defRPr/>
                </a:pPr>
                <a:r>
                  <a:rPr lang="en-US"/>
                  <a:t>Bin</a:t>
                </a:r>
              </a:p>
            </c:rich>
          </c:tx>
          <c:overlay val="0"/>
        </c:title>
        <c:numFmt formatCode="General" sourceLinked="1"/>
        <c:majorTickMark val="out"/>
        <c:minorTickMark val="none"/>
        <c:tickLblPos val="nextTo"/>
        <c:crossAx val="6103631"/>
        <c:crosses val="autoZero"/>
        <c:auto val="1"/>
        <c:lblAlgn val="ctr"/>
        <c:lblOffset val="100"/>
        <c:noMultiLvlLbl val="0"/>
      </c:catAx>
      <c:valAx>
        <c:axId val="6103631"/>
        <c:scaling>
          <c:orientation val="minMax"/>
        </c:scaling>
        <c:delete val="0"/>
        <c:axPos val="l"/>
        <c:title>
          <c:tx>
            <c:rich>
              <a:bodyPr/>
              <a:lstStyle/>
              <a:p>
                <a:pPr>
                  <a:defRPr/>
                </a:pPr>
                <a:r>
                  <a:rPr lang="en-US"/>
                  <a:t>Frequency</a:t>
                </a:r>
              </a:p>
            </c:rich>
          </c:tx>
          <c:overlay val="0"/>
        </c:title>
        <c:numFmt formatCode="General" sourceLinked="1"/>
        <c:majorTickMark val="out"/>
        <c:minorTickMark val="none"/>
        <c:tickLblPos val="nextTo"/>
        <c:crossAx val="54714975"/>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[marketing_campaign(AutoRecovered).xlsx]Sheet19!PivotTable1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Purchases</a:t>
            </a:r>
            <a:r>
              <a:rPr lang="en-US" baseline="0"/>
              <a:t> Category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Sheet19!$A$3</c:f>
              <c:strCache>
                <c:ptCount val="1"/>
                <c:pt idx="0">
                  <c:v>Sum of NumCatalogPurchases</c:v>
                </c:pt>
              </c:strCache>
            </c:strRef>
          </c:tx>
          <c:spPr>
            <a:solidFill>
              <a:schemeClr val="accent1"/>
            </a:solidFill>
            <a:ln>
              <a:noFill/>
            </a:ln>
            <a:effectLst/>
          </c:spPr>
          <c:invertIfNegative val="0"/>
          <c:cat>
            <c:strRef>
              <c:f>Sheet19!$A$4</c:f>
              <c:strCache>
                <c:ptCount val="1"/>
                <c:pt idx="0">
                  <c:v>Total</c:v>
                </c:pt>
              </c:strCache>
            </c:strRef>
          </c:cat>
          <c:val>
            <c:numRef>
              <c:f>Sheet19!$A$4</c:f>
              <c:numCache>
                <c:formatCode>General</c:formatCode>
                <c:ptCount val="1"/>
                <c:pt idx="0">
                  <c:v>5963</c:v>
                </c:pt>
              </c:numCache>
            </c:numRef>
          </c:val>
          <c:extLst>
            <c:ext xmlns:c16="http://schemas.microsoft.com/office/drawing/2014/chart" uri="{C3380CC4-5D6E-409C-BE32-E72D297353CC}">
              <c16:uniqueId val="{00000000-07AF-4B97-9280-2A498A914AF1}"/>
            </c:ext>
          </c:extLst>
        </c:ser>
        <c:ser>
          <c:idx val="1"/>
          <c:order val="1"/>
          <c:tx>
            <c:strRef>
              <c:f>Sheet19!$B$3</c:f>
              <c:strCache>
                <c:ptCount val="1"/>
                <c:pt idx="0">
                  <c:v>Sum of NumStorePurchases</c:v>
                </c:pt>
              </c:strCache>
            </c:strRef>
          </c:tx>
          <c:spPr>
            <a:solidFill>
              <a:schemeClr val="accent2"/>
            </a:solidFill>
            <a:ln>
              <a:noFill/>
            </a:ln>
            <a:effectLst/>
          </c:spPr>
          <c:invertIfNegative val="0"/>
          <c:cat>
            <c:strRef>
              <c:f>Sheet19!$A$4</c:f>
              <c:strCache>
                <c:ptCount val="1"/>
                <c:pt idx="0">
                  <c:v>Total</c:v>
                </c:pt>
              </c:strCache>
            </c:strRef>
          </c:cat>
          <c:val>
            <c:numRef>
              <c:f>Sheet19!$B$4</c:f>
              <c:numCache>
                <c:formatCode>General</c:formatCode>
                <c:ptCount val="1"/>
                <c:pt idx="0">
                  <c:v>12970</c:v>
                </c:pt>
              </c:numCache>
            </c:numRef>
          </c:val>
          <c:extLst>
            <c:ext xmlns:c16="http://schemas.microsoft.com/office/drawing/2014/chart" uri="{C3380CC4-5D6E-409C-BE32-E72D297353CC}">
              <c16:uniqueId val="{00000001-07AF-4B97-9280-2A498A914AF1}"/>
            </c:ext>
          </c:extLst>
        </c:ser>
        <c:ser>
          <c:idx val="2"/>
          <c:order val="2"/>
          <c:tx>
            <c:strRef>
              <c:f>Sheet19!$C$3</c:f>
              <c:strCache>
                <c:ptCount val="1"/>
                <c:pt idx="0">
                  <c:v>Sum of NumDealsPurchases</c:v>
                </c:pt>
              </c:strCache>
            </c:strRef>
          </c:tx>
          <c:spPr>
            <a:solidFill>
              <a:schemeClr val="accent3"/>
            </a:solidFill>
            <a:ln>
              <a:noFill/>
            </a:ln>
            <a:effectLst/>
          </c:spPr>
          <c:invertIfNegative val="0"/>
          <c:cat>
            <c:strRef>
              <c:f>Sheet19!$A$4</c:f>
              <c:strCache>
                <c:ptCount val="1"/>
                <c:pt idx="0">
                  <c:v>Total</c:v>
                </c:pt>
              </c:strCache>
            </c:strRef>
          </c:cat>
          <c:val>
            <c:numRef>
              <c:f>Sheet19!$C$4</c:f>
              <c:numCache>
                <c:formatCode>General</c:formatCode>
                <c:ptCount val="1"/>
                <c:pt idx="0">
                  <c:v>5208</c:v>
                </c:pt>
              </c:numCache>
            </c:numRef>
          </c:val>
          <c:extLst>
            <c:ext xmlns:c16="http://schemas.microsoft.com/office/drawing/2014/chart" uri="{C3380CC4-5D6E-409C-BE32-E72D297353CC}">
              <c16:uniqueId val="{00000002-07AF-4B97-9280-2A498A914AF1}"/>
            </c:ext>
          </c:extLst>
        </c:ser>
        <c:ser>
          <c:idx val="3"/>
          <c:order val="3"/>
          <c:tx>
            <c:strRef>
              <c:f>Sheet19!$D$3</c:f>
              <c:strCache>
                <c:ptCount val="1"/>
                <c:pt idx="0">
                  <c:v>Sum of NumWebPurchases</c:v>
                </c:pt>
              </c:strCache>
            </c:strRef>
          </c:tx>
          <c:spPr>
            <a:solidFill>
              <a:schemeClr val="accent4"/>
            </a:solidFill>
            <a:ln>
              <a:noFill/>
            </a:ln>
            <a:effectLst/>
          </c:spPr>
          <c:invertIfNegative val="0"/>
          <c:cat>
            <c:strRef>
              <c:f>Sheet19!$A$4</c:f>
              <c:strCache>
                <c:ptCount val="1"/>
                <c:pt idx="0">
                  <c:v>Total</c:v>
                </c:pt>
              </c:strCache>
            </c:strRef>
          </c:cat>
          <c:val>
            <c:numRef>
              <c:f>Sheet19!$D$4</c:f>
              <c:numCache>
                <c:formatCode>General</c:formatCode>
                <c:ptCount val="1"/>
                <c:pt idx="0">
                  <c:v>9150</c:v>
                </c:pt>
              </c:numCache>
            </c:numRef>
          </c:val>
          <c:extLst>
            <c:ext xmlns:c16="http://schemas.microsoft.com/office/drawing/2014/chart" uri="{C3380CC4-5D6E-409C-BE32-E72D297353CC}">
              <c16:uniqueId val="{00000003-07AF-4B97-9280-2A498A914AF1}"/>
            </c:ext>
          </c:extLst>
        </c:ser>
        <c:dLbls>
          <c:showLegendKey val="0"/>
          <c:showVal val="0"/>
          <c:showCatName val="0"/>
          <c:showSerName val="0"/>
          <c:showPercent val="0"/>
          <c:showBubbleSize val="0"/>
        </c:dLbls>
        <c:gapWidth val="219"/>
        <c:overlap val="-27"/>
        <c:axId val="1763781567"/>
        <c:axId val="1700298159"/>
      </c:barChart>
      <c:catAx>
        <c:axId val="1763781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00298159"/>
        <c:crosses val="autoZero"/>
        <c:auto val="1"/>
        <c:lblAlgn val="ctr"/>
        <c:lblOffset val="100"/>
        <c:noMultiLvlLbl val="0"/>
      </c:catAx>
      <c:valAx>
        <c:axId val="1700298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63781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[marketing_campaign(AutoRecovered).xlsx]Sheet19!PivotTable2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baseline="0"/>
              <a:t> Higher webvisits converts low purchases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view3D>
      <c:rotX val="50"/>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6068975914093215"/>
          <c:y val="0.20386957399555825"/>
          <c:w val="0.40865724258694475"/>
          <c:h val="0.56434443771451648"/>
        </c:manualLayout>
      </c:layout>
      <c:bar3DChart>
        <c:barDir val="bar"/>
        <c:grouping val="stacked"/>
        <c:varyColors val="0"/>
        <c:ser>
          <c:idx val="0"/>
          <c:order val="0"/>
          <c:tx>
            <c:strRef>
              <c:f>Sheet19!$B$31</c:f>
              <c:strCache>
                <c:ptCount val="1"/>
                <c:pt idx="0">
                  <c:v>Total</c:v>
                </c:pt>
              </c:strCache>
            </c:strRef>
          </c:tx>
          <c:spPr>
            <a:solidFill>
              <a:schemeClr val="accent1"/>
            </a:solidFill>
            <a:ln>
              <a:noFill/>
            </a:ln>
            <a:effectLst>
              <a:outerShdw blurRad="254000" sx="102000" sy="102000" algn="ctr" rotWithShape="0">
                <a:prstClr val="black">
                  <a:alpha val="20000"/>
                </a:prstClr>
              </a:outerShdw>
            </a:effectLst>
            <a:sp3d/>
          </c:spPr>
          <c:invertIfNegative val="0"/>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Sheet19!$A$32:$A$34</c:f>
              <c:strCache>
                <c:ptCount val="2"/>
                <c:pt idx="0">
                  <c:v>higher_webvists</c:v>
                </c:pt>
                <c:pt idx="1">
                  <c:v>lower_webvisits</c:v>
                </c:pt>
              </c:strCache>
            </c:strRef>
          </c:cat>
          <c:val>
            <c:numRef>
              <c:f>Sheet19!$B$32:$B$34</c:f>
              <c:numCache>
                <c:formatCode>General</c:formatCode>
                <c:ptCount val="2"/>
                <c:pt idx="0">
                  <c:v>14974</c:v>
                </c:pt>
                <c:pt idx="1">
                  <c:v>18317</c:v>
                </c:pt>
              </c:numCache>
            </c:numRef>
          </c:val>
          <c:extLst>
            <c:ext xmlns:c16="http://schemas.microsoft.com/office/drawing/2014/chart" uri="{C3380CC4-5D6E-409C-BE32-E72D297353CC}">
              <c16:uniqueId val="{00000000-3916-4C12-980A-7C729E0F0C91}"/>
            </c:ext>
          </c:extLst>
        </c:ser>
        <c:dLbls>
          <c:showLegendKey val="0"/>
          <c:showVal val="0"/>
          <c:showCatName val="0"/>
          <c:showSerName val="0"/>
          <c:showPercent val="0"/>
          <c:showBubbleSize val="0"/>
        </c:dLbls>
        <c:gapWidth val="150"/>
        <c:shape val="box"/>
        <c:axId val="1761686735"/>
        <c:axId val="1700264559"/>
        <c:axId val="0"/>
      </c:bar3DChart>
      <c:valAx>
        <c:axId val="170026455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NG"/>
          </a:p>
        </c:txPr>
        <c:crossAx val="1761686735"/>
        <c:crosses val="autoZero"/>
        <c:crossBetween val="between"/>
      </c:valAx>
      <c:catAx>
        <c:axId val="1761686735"/>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NG"/>
          </a:p>
        </c:txPr>
        <c:crossAx val="1700264559"/>
        <c:crosses val="autoZero"/>
        <c:auto val="1"/>
        <c:lblAlgn val="ctr"/>
        <c:lblOffset val="100"/>
        <c:noMultiLvlLbl val="0"/>
      </c:cat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[marketing_campaign(AutoRecovered).xlsx]Sheet19!PivotTable4</c:name>
    <c:fmtId val="0"/>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Sheet19!$B$59</c:f>
              <c:strCache>
                <c:ptCount val="1"/>
                <c:pt idx="0">
                  <c:v>Sum of NumCatalogPurchases</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Sheet19!$A$60:$A$160</c:f>
              <c:strCache>
                <c:ptCount val="10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strCache>
            </c:strRef>
          </c:cat>
          <c:val>
            <c:numRef>
              <c:f>Sheet19!$B$60:$B$160</c:f>
              <c:numCache>
                <c:formatCode>General</c:formatCode>
                <c:ptCount val="100"/>
                <c:pt idx="0">
                  <c:v>66</c:v>
                </c:pt>
                <c:pt idx="1">
                  <c:v>63</c:v>
                </c:pt>
                <c:pt idx="2">
                  <c:v>64</c:v>
                </c:pt>
                <c:pt idx="3">
                  <c:v>70</c:v>
                </c:pt>
                <c:pt idx="4">
                  <c:v>66</c:v>
                </c:pt>
                <c:pt idx="5">
                  <c:v>40</c:v>
                </c:pt>
                <c:pt idx="6">
                  <c:v>59</c:v>
                </c:pt>
                <c:pt idx="7">
                  <c:v>49</c:v>
                </c:pt>
                <c:pt idx="8">
                  <c:v>87</c:v>
                </c:pt>
                <c:pt idx="9">
                  <c:v>57</c:v>
                </c:pt>
                <c:pt idx="10">
                  <c:v>50</c:v>
                </c:pt>
                <c:pt idx="11">
                  <c:v>52</c:v>
                </c:pt>
                <c:pt idx="12">
                  <c:v>96</c:v>
                </c:pt>
                <c:pt idx="13">
                  <c:v>82</c:v>
                </c:pt>
                <c:pt idx="14">
                  <c:v>49</c:v>
                </c:pt>
                <c:pt idx="15">
                  <c:v>12</c:v>
                </c:pt>
                <c:pt idx="16">
                  <c:v>39</c:v>
                </c:pt>
                <c:pt idx="17">
                  <c:v>56</c:v>
                </c:pt>
                <c:pt idx="18">
                  <c:v>64</c:v>
                </c:pt>
                <c:pt idx="19">
                  <c:v>60</c:v>
                </c:pt>
                <c:pt idx="20">
                  <c:v>48</c:v>
                </c:pt>
                <c:pt idx="21">
                  <c:v>85</c:v>
                </c:pt>
                <c:pt idx="22">
                  <c:v>21</c:v>
                </c:pt>
                <c:pt idx="23">
                  <c:v>66</c:v>
                </c:pt>
                <c:pt idx="24">
                  <c:v>80</c:v>
                </c:pt>
                <c:pt idx="25">
                  <c:v>67</c:v>
                </c:pt>
                <c:pt idx="26">
                  <c:v>34</c:v>
                </c:pt>
                <c:pt idx="27">
                  <c:v>73</c:v>
                </c:pt>
                <c:pt idx="28">
                  <c:v>65</c:v>
                </c:pt>
                <c:pt idx="29">
                  <c:v>88</c:v>
                </c:pt>
                <c:pt idx="30">
                  <c:v>80</c:v>
                </c:pt>
                <c:pt idx="31">
                  <c:v>29</c:v>
                </c:pt>
                <c:pt idx="32">
                  <c:v>63</c:v>
                </c:pt>
                <c:pt idx="33">
                  <c:v>31</c:v>
                </c:pt>
                <c:pt idx="34">
                  <c:v>41</c:v>
                </c:pt>
                <c:pt idx="35">
                  <c:v>70</c:v>
                </c:pt>
                <c:pt idx="36">
                  <c:v>56</c:v>
                </c:pt>
                <c:pt idx="37">
                  <c:v>47</c:v>
                </c:pt>
                <c:pt idx="38">
                  <c:v>67</c:v>
                </c:pt>
                <c:pt idx="39">
                  <c:v>26</c:v>
                </c:pt>
                <c:pt idx="40">
                  <c:v>58</c:v>
                </c:pt>
                <c:pt idx="41">
                  <c:v>50</c:v>
                </c:pt>
                <c:pt idx="42">
                  <c:v>79</c:v>
                </c:pt>
                <c:pt idx="43">
                  <c:v>33</c:v>
                </c:pt>
                <c:pt idx="44">
                  <c:v>44</c:v>
                </c:pt>
                <c:pt idx="45">
                  <c:v>32</c:v>
                </c:pt>
                <c:pt idx="46">
                  <c:v>88</c:v>
                </c:pt>
                <c:pt idx="47">
                  <c:v>65</c:v>
                </c:pt>
                <c:pt idx="48">
                  <c:v>68</c:v>
                </c:pt>
                <c:pt idx="49">
                  <c:v>40</c:v>
                </c:pt>
                <c:pt idx="50">
                  <c:v>45</c:v>
                </c:pt>
                <c:pt idx="51">
                  <c:v>55</c:v>
                </c:pt>
                <c:pt idx="52">
                  <c:v>55</c:v>
                </c:pt>
                <c:pt idx="53">
                  <c:v>51</c:v>
                </c:pt>
                <c:pt idx="54">
                  <c:v>99</c:v>
                </c:pt>
                <c:pt idx="55">
                  <c:v>54</c:v>
                </c:pt>
                <c:pt idx="56">
                  <c:v>124</c:v>
                </c:pt>
                <c:pt idx="57">
                  <c:v>73</c:v>
                </c:pt>
                <c:pt idx="58">
                  <c:v>59</c:v>
                </c:pt>
                <c:pt idx="59">
                  <c:v>33</c:v>
                </c:pt>
                <c:pt idx="60">
                  <c:v>85</c:v>
                </c:pt>
                <c:pt idx="61">
                  <c:v>79</c:v>
                </c:pt>
                <c:pt idx="62">
                  <c:v>67</c:v>
                </c:pt>
                <c:pt idx="63">
                  <c:v>78</c:v>
                </c:pt>
                <c:pt idx="64">
                  <c:v>54</c:v>
                </c:pt>
                <c:pt idx="65">
                  <c:v>63</c:v>
                </c:pt>
                <c:pt idx="66">
                  <c:v>40</c:v>
                </c:pt>
                <c:pt idx="67">
                  <c:v>40</c:v>
                </c:pt>
                <c:pt idx="68">
                  <c:v>56</c:v>
                </c:pt>
                <c:pt idx="69">
                  <c:v>43</c:v>
                </c:pt>
                <c:pt idx="70">
                  <c:v>63</c:v>
                </c:pt>
                <c:pt idx="71">
                  <c:v>61</c:v>
                </c:pt>
                <c:pt idx="72">
                  <c:v>76</c:v>
                </c:pt>
                <c:pt idx="73">
                  <c:v>82</c:v>
                </c:pt>
                <c:pt idx="74">
                  <c:v>59</c:v>
                </c:pt>
                <c:pt idx="75">
                  <c:v>32</c:v>
                </c:pt>
                <c:pt idx="76">
                  <c:v>31</c:v>
                </c:pt>
                <c:pt idx="77">
                  <c:v>70</c:v>
                </c:pt>
                <c:pt idx="78">
                  <c:v>86</c:v>
                </c:pt>
                <c:pt idx="79">
                  <c:v>45</c:v>
                </c:pt>
                <c:pt idx="80">
                  <c:v>72</c:v>
                </c:pt>
                <c:pt idx="81">
                  <c:v>82</c:v>
                </c:pt>
                <c:pt idx="82">
                  <c:v>40</c:v>
                </c:pt>
                <c:pt idx="83">
                  <c:v>60</c:v>
                </c:pt>
                <c:pt idx="84">
                  <c:v>65</c:v>
                </c:pt>
                <c:pt idx="85">
                  <c:v>65</c:v>
                </c:pt>
                <c:pt idx="86">
                  <c:v>44</c:v>
                </c:pt>
                <c:pt idx="87">
                  <c:v>76</c:v>
                </c:pt>
                <c:pt idx="88">
                  <c:v>42</c:v>
                </c:pt>
                <c:pt idx="89">
                  <c:v>60</c:v>
                </c:pt>
                <c:pt idx="90">
                  <c:v>74</c:v>
                </c:pt>
                <c:pt idx="91">
                  <c:v>41</c:v>
                </c:pt>
                <c:pt idx="92">
                  <c:v>81</c:v>
                </c:pt>
                <c:pt idx="93">
                  <c:v>82</c:v>
                </c:pt>
                <c:pt idx="94">
                  <c:v>46</c:v>
                </c:pt>
                <c:pt idx="95">
                  <c:v>61</c:v>
                </c:pt>
                <c:pt idx="96">
                  <c:v>66</c:v>
                </c:pt>
                <c:pt idx="97">
                  <c:v>53</c:v>
                </c:pt>
                <c:pt idx="98">
                  <c:v>89</c:v>
                </c:pt>
                <c:pt idx="99">
                  <c:v>31</c:v>
                </c:pt>
              </c:numCache>
            </c:numRef>
          </c:val>
          <c:smooth val="0"/>
          <c:extLst>
            <c:ext xmlns:c16="http://schemas.microsoft.com/office/drawing/2014/chart" uri="{C3380CC4-5D6E-409C-BE32-E72D297353CC}">
              <c16:uniqueId val="{00000000-8D06-406D-B431-CF78D56A4D12}"/>
            </c:ext>
          </c:extLst>
        </c:ser>
        <c:ser>
          <c:idx val="1"/>
          <c:order val="1"/>
          <c:tx>
            <c:strRef>
              <c:f>Sheet19!$C$59</c:f>
              <c:strCache>
                <c:ptCount val="1"/>
                <c:pt idx="0">
                  <c:v>Sum of NumStorePurchases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Sheet19!$A$60:$A$160</c:f>
              <c:strCache>
                <c:ptCount val="10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strCache>
            </c:strRef>
          </c:cat>
          <c:val>
            <c:numRef>
              <c:f>Sheet19!$C$60:$C$160</c:f>
              <c:numCache>
                <c:formatCode>General</c:formatCode>
                <c:ptCount val="100"/>
                <c:pt idx="0">
                  <c:v>147</c:v>
                </c:pt>
                <c:pt idx="1">
                  <c:v>135</c:v>
                </c:pt>
                <c:pt idx="2">
                  <c:v>155</c:v>
                </c:pt>
                <c:pt idx="3">
                  <c:v>180</c:v>
                </c:pt>
                <c:pt idx="4">
                  <c:v>178</c:v>
                </c:pt>
                <c:pt idx="5">
                  <c:v>78</c:v>
                </c:pt>
                <c:pt idx="6">
                  <c:v>139</c:v>
                </c:pt>
                <c:pt idx="7">
                  <c:v>65</c:v>
                </c:pt>
                <c:pt idx="8">
                  <c:v>171</c:v>
                </c:pt>
                <c:pt idx="9">
                  <c:v>126</c:v>
                </c:pt>
                <c:pt idx="10">
                  <c:v>131</c:v>
                </c:pt>
                <c:pt idx="11">
                  <c:v>137</c:v>
                </c:pt>
                <c:pt idx="12">
                  <c:v>150</c:v>
                </c:pt>
                <c:pt idx="13">
                  <c:v>143</c:v>
                </c:pt>
                <c:pt idx="14">
                  <c:v>110</c:v>
                </c:pt>
                <c:pt idx="15">
                  <c:v>71</c:v>
                </c:pt>
                <c:pt idx="16">
                  <c:v>89</c:v>
                </c:pt>
                <c:pt idx="17">
                  <c:v>125</c:v>
                </c:pt>
                <c:pt idx="18">
                  <c:v>127</c:v>
                </c:pt>
                <c:pt idx="19">
                  <c:v>140</c:v>
                </c:pt>
                <c:pt idx="20">
                  <c:v>116</c:v>
                </c:pt>
                <c:pt idx="21">
                  <c:v>158</c:v>
                </c:pt>
                <c:pt idx="22">
                  <c:v>63</c:v>
                </c:pt>
                <c:pt idx="23">
                  <c:v>189</c:v>
                </c:pt>
                <c:pt idx="24">
                  <c:v>138</c:v>
                </c:pt>
                <c:pt idx="25">
                  <c:v>147</c:v>
                </c:pt>
                <c:pt idx="26">
                  <c:v>111</c:v>
                </c:pt>
                <c:pt idx="27">
                  <c:v>171</c:v>
                </c:pt>
                <c:pt idx="28">
                  <c:v>128</c:v>
                </c:pt>
                <c:pt idx="29">
                  <c:v>196</c:v>
                </c:pt>
                <c:pt idx="30">
                  <c:v>182</c:v>
                </c:pt>
                <c:pt idx="31">
                  <c:v>94</c:v>
                </c:pt>
                <c:pt idx="32">
                  <c:v>126</c:v>
                </c:pt>
                <c:pt idx="33">
                  <c:v>100</c:v>
                </c:pt>
                <c:pt idx="34">
                  <c:v>131</c:v>
                </c:pt>
                <c:pt idx="35">
                  <c:v>110</c:v>
                </c:pt>
                <c:pt idx="36">
                  <c:v>125</c:v>
                </c:pt>
                <c:pt idx="37">
                  <c:v>107</c:v>
                </c:pt>
                <c:pt idx="38">
                  <c:v>157</c:v>
                </c:pt>
                <c:pt idx="39">
                  <c:v>88</c:v>
                </c:pt>
                <c:pt idx="40">
                  <c:v>125</c:v>
                </c:pt>
                <c:pt idx="41">
                  <c:v>96</c:v>
                </c:pt>
                <c:pt idx="42">
                  <c:v>128</c:v>
                </c:pt>
                <c:pt idx="43">
                  <c:v>99</c:v>
                </c:pt>
                <c:pt idx="44">
                  <c:v>83</c:v>
                </c:pt>
                <c:pt idx="45">
                  <c:v>98</c:v>
                </c:pt>
                <c:pt idx="46">
                  <c:v>172</c:v>
                </c:pt>
                <c:pt idx="47">
                  <c:v>118</c:v>
                </c:pt>
                <c:pt idx="48">
                  <c:v>188</c:v>
                </c:pt>
                <c:pt idx="49">
                  <c:v>138</c:v>
                </c:pt>
                <c:pt idx="50">
                  <c:v>126</c:v>
                </c:pt>
                <c:pt idx="51">
                  <c:v>137</c:v>
                </c:pt>
                <c:pt idx="52">
                  <c:v>96</c:v>
                </c:pt>
                <c:pt idx="53">
                  <c:v>106</c:v>
                </c:pt>
                <c:pt idx="54">
                  <c:v>182</c:v>
                </c:pt>
                <c:pt idx="55">
                  <c:v>106</c:v>
                </c:pt>
                <c:pt idx="56">
                  <c:v>224</c:v>
                </c:pt>
                <c:pt idx="57">
                  <c:v>196</c:v>
                </c:pt>
                <c:pt idx="58">
                  <c:v>83</c:v>
                </c:pt>
                <c:pt idx="59">
                  <c:v>101</c:v>
                </c:pt>
                <c:pt idx="60">
                  <c:v>149</c:v>
                </c:pt>
                <c:pt idx="61">
                  <c:v>124</c:v>
                </c:pt>
                <c:pt idx="62">
                  <c:v>114</c:v>
                </c:pt>
                <c:pt idx="63">
                  <c:v>161</c:v>
                </c:pt>
                <c:pt idx="64">
                  <c:v>134</c:v>
                </c:pt>
                <c:pt idx="65">
                  <c:v>161</c:v>
                </c:pt>
                <c:pt idx="66">
                  <c:v>105</c:v>
                </c:pt>
                <c:pt idx="67">
                  <c:v>102</c:v>
                </c:pt>
                <c:pt idx="68">
                  <c:v>130</c:v>
                </c:pt>
                <c:pt idx="69">
                  <c:v>104</c:v>
                </c:pt>
                <c:pt idx="70">
                  <c:v>113</c:v>
                </c:pt>
                <c:pt idx="71">
                  <c:v>164</c:v>
                </c:pt>
                <c:pt idx="72">
                  <c:v>191</c:v>
                </c:pt>
                <c:pt idx="73">
                  <c:v>148</c:v>
                </c:pt>
                <c:pt idx="74">
                  <c:v>142</c:v>
                </c:pt>
                <c:pt idx="75">
                  <c:v>79</c:v>
                </c:pt>
                <c:pt idx="76">
                  <c:v>88</c:v>
                </c:pt>
                <c:pt idx="77">
                  <c:v>127</c:v>
                </c:pt>
                <c:pt idx="78">
                  <c:v>160</c:v>
                </c:pt>
                <c:pt idx="79">
                  <c:v>90</c:v>
                </c:pt>
                <c:pt idx="80">
                  <c:v>158</c:v>
                </c:pt>
                <c:pt idx="81">
                  <c:v>146</c:v>
                </c:pt>
                <c:pt idx="82">
                  <c:v>93</c:v>
                </c:pt>
                <c:pt idx="83">
                  <c:v>125</c:v>
                </c:pt>
                <c:pt idx="84">
                  <c:v>131</c:v>
                </c:pt>
                <c:pt idx="85">
                  <c:v>114</c:v>
                </c:pt>
                <c:pt idx="86">
                  <c:v>120</c:v>
                </c:pt>
                <c:pt idx="87">
                  <c:v>187</c:v>
                </c:pt>
                <c:pt idx="88">
                  <c:v>106</c:v>
                </c:pt>
                <c:pt idx="89">
                  <c:v>123</c:v>
                </c:pt>
                <c:pt idx="90">
                  <c:v>100</c:v>
                </c:pt>
                <c:pt idx="91">
                  <c:v>108</c:v>
                </c:pt>
                <c:pt idx="92">
                  <c:v>166</c:v>
                </c:pt>
                <c:pt idx="93">
                  <c:v>136</c:v>
                </c:pt>
                <c:pt idx="94">
                  <c:v>128</c:v>
                </c:pt>
                <c:pt idx="95">
                  <c:v>124</c:v>
                </c:pt>
                <c:pt idx="96">
                  <c:v>141</c:v>
                </c:pt>
                <c:pt idx="97">
                  <c:v>106</c:v>
                </c:pt>
                <c:pt idx="98">
                  <c:v>155</c:v>
                </c:pt>
                <c:pt idx="99">
                  <c:v>81</c:v>
                </c:pt>
              </c:numCache>
            </c:numRef>
          </c:val>
          <c:smooth val="0"/>
          <c:extLst>
            <c:ext xmlns:c16="http://schemas.microsoft.com/office/drawing/2014/chart" uri="{C3380CC4-5D6E-409C-BE32-E72D297353CC}">
              <c16:uniqueId val="{00000001-8D06-406D-B431-CF78D56A4D12}"/>
            </c:ext>
          </c:extLst>
        </c:ser>
        <c:ser>
          <c:idx val="2"/>
          <c:order val="2"/>
          <c:tx>
            <c:strRef>
              <c:f>Sheet19!$D$59</c:f>
              <c:strCache>
                <c:ptCount val="1"/>
                <c:pt idx="0">
                  <c:v>Sum of NumWebPurchases</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strRef>
              <c:f>Sheet19!$A$60:$A$160</c:f>
              <c:strCache>
                <c:ptCount val="10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strCache>
            </c:strRef>
          </c:cat>
          <c:val>
            <c:numRef>
              <c:f>Sheet19!$D$60:$D$160</c:f>
              <c:numCache>
                <c:formatCode>General</c:formatCode>
                <c:ptCount val="100"/>
                <c:pt idx="0">
                  <c:v>136</c:v>
                </c:pt>
                <c:pt idx="1">
                  <c:v>94</c:v>
                </c:pt>
                <c:pt idx="2">
                  <c:v>94</c:v>
                </c:pt>
                <c:pt idx="3">
                  <c:v>122</c:v>
                </c:pt>
                <c:pt idx="4">
                  <c:v>126</c:v>
                </c:pt>
                <c:pt idx="5">
                  <c:v>59</c:v>
                </c:pt>
                <c:pt idx="6">
                  <c:v>78</c:v>
                </c:pt>
                <c:pt idx="7">
                  <c:v>46</c:v>
                </c:pt>
                <c:pt idx="8">
                  <c:v>119</c:v>
                </c:pt>
                <c:pt idx="9">
                  <c:v>127</c:v>
                </c:pt>
                <c:pt idx="10">
                  <c:v>105</c:v>
                </c:pt>
                <c:pt idx="11">
                  <c:v>97</c:v>
                </c:pt>
                <c:pt idx="12">
                  <c:v>106</c:v>
                </c:pt>
                <c:pt idx="13">
                  <c:v>84</c:v>
                </c:pt>
                <c:pt idx="14">
                  <c:v>72</c:v>
                </c:pt>
                <c:pt idx="15">
                  <c:v>53</c:v>
                </c:pt>
                <c:pt idx="16">
                  <c:v>65</c:v>
                </c:pt>
                <c:pt idx="17">
                  <c:v>111</c:v>
                </c:pt>
                <c:pt idx="18">
                  <c:v>65</c:v>
                </c:pt>
                <c:pt idx="19">
                  <c:v>122</c:v>
                </c:pt>
                <c:pt idx="20">
                  <c:v>85</c:v>
                </c:pt>
                <c:pt idx="21">
                  <c:v>99</c:v>
                </c:pt>
                <c:pt idx="22">
                  <c:v>47</c:v>
                </c:pt>
                <c:pt idx="23">
                  <c:v>112</c:v>
                </c:pt>
                <c:pt idx="24">
                  <c:v>110</c:v>
                </c:pt>
                <c:pt idx="25">
                  <c:v>112</c:v>
                </c:pt>
                <c:pt idx="26">
                  <c:v>82</c:v>
                </c:pt>
                <c:pt idx="27">
                  <c:v>111</c:v>
                </c:pt>
                <c:pt idx="28">
                  <c:v>104</c:v>
                </c:pt>
                <c:pt idx="29">
                  <c:v>138</c:v>
                </c:pt>
                <c:pt idx="30">
                  <c:v>133</c:v>
                </c:pt>
                <c:pt idx="31">
                  <c:v>44</c:v>
                </c:pt>
                <c:pt idx="32">
                  <c:v>94</c:v>
                </c:pt>
                <c:pt idx="33">
                  <c:v>69</c:v>
                </c:pt>
                <c:pt idx="34">
                  <c:v>98</c:v>
                </c:pt>
                <c:pt idx="35">
                  <c:v>74</c:v>
                </c:pt>
                <c:pt idx="36">
                  <c:v>79</c:v>
                </c:pt>
                <c:pt idx="37">
                  <c:v>80</c:v>
                </c:pt>
                <c:pt idx="38">
                  <c:v>112</c:v>
                </c:pt>
                <c:pt idx="39">
                  <c:v>69</c:v>
                </c:pt>
                <c:pt idx="40">
                  <c:v>79</c:v>
                </c:pt>
                <c:pt idx="41">
                  <c:v>72</c:v>
                </c:pt>
                <c:pt idx="42">
                  <c:v>98</c:v>
                </c:pt>
                <c:pt idx="43">
                  <c:v>63</c:v>
                </c:pt>
                <c:pt idx="44">
                  <c:v>51</c:v>
                </c:pt>
                <c:pt idx="45">
                  <c:v>64</c:v>
                </c:pt>
                <c:pt idx="46">
                  <c:v>143</c:v>
                </c:pt>
                <c:pt idx="47">
                  <c:v>73</c:v>
                </c:pt>
                <c:pt idx="48">
                  <c:v>141</c:v>
                </c:pt>
                <c:pt idx="49">
                  <c:v>82</c:v>
                </c:pt>
                <c:pt idx="50">
                  <c:v>86</c:v>
                </c:pt>
                <c:pt idx="51">
                  <c:v>114</c:v>
                </c:pt>
                <c:pt idx="52">
                  <c:v>71</c:v>
                </c:pt>
                <c:pt idx="53">
                  <c:v>88</c:v>
                </c:pt>
                <c:pt idx="54">
                  <c:v>130</c:v>
                </c:pt>
                <c:pt idx="55">
                  <c:v>87</c:v>
                </c:pt>
                <c:pt idx="56">
                  <c:v>161</c:v>
                </c:pt>
                <c:pt idx="57">
                  <c:v>110</c:v>
                </c:pt>
                <c:pt idx="58">
                  <c:v>57</c:v>
                </c:pt>
                <c:pt idx="59">
                  <c:v>68</c:v>
                </c:pt>
                <c:pt idx="60">
                  <c:v>91</c:v>
                </c:pt>
                <c:pt idx="61">
                  <c:v>107</c:v>
                </c:pt>
                <c:pt idx="62">
                  <c:v>87</c:v>
                </c:pt>
                <c:pt idx="63">
                  <c:v>113</c:v>
                </c:pt>
                <c:pt idx="64">
                  <c:v>98</c:v>
                </c:pt>
                <c:pt idx="65">
                  <c:v>94</c:v>
                </c:pt>
                <c:pt idx="66">
                  <c:v>66</c:v>
                </c:pt>
                <c:pt idx="67">
                  <c:v>60</c:v>
                </c:pt>
                <c:pt idx="68">
                  <c:v>91</c:v>
                </c:pt>
                <c:pt idx="69">
                  <c:v>78</c:v>
                </c:pt>
                <c:pt idx="70">
                  <c:v>89</c:v>
                </c:pt>
                <c:pt idx="71">
                  <c:v>94</c:v>
                </c:pt>
                <c:pt idx="72">
                  <c:v>104</c:v>
                </c:pt>
                <c:pt idx="73">
                  <c:v>91</c:v>
                </c:pt>
                <c:pt idx="74">
                  <c:v>117</c:v>
                </c:pt>
                <c:pt idx="75">
                  <c:v>49</c:v>
                </c:pt>
                <c:pt idx="76">
                  <c:v>67</c:v>
                </c:pt>
                <c:pt idx="77">
                  <c:v>83</c:v>
                </c:pt>
                <c:pt idx="78">
                  <c:v>105</c:v>
                </c:pt>
                <c:pt idx="79">
                  <c:v>64</c:v>
                </c:pt>
                <c:pt idx="80">
                  <c:v>110</c:v>
                </c:pt>
                <c:pt idx="81">
                  <c:v>122</c:v>
                </c:pt>
                <c:pt idx="82">
                  <c:v>76</c:v>
                </c:pt>
                <c:pt idx="83">
                  <c:v>82</c:v>
                </c:pt>
                <c:pt idx="84">
                  <c:v>98</c:v>
                </c:pt>
                <c:pt idx="85">
                  <c:v>78</c:v>
                </c:pt>
                <c:pt idx="86">
                  <c:v>87</c:v>
                </c:pt>
                <c:pt idx="87">
                  <c:v>115</c:v>
                </c:pt>
                <c:pt idx="88">
                  <c:v>75</c:v>
                </c:pt>
                <c:pt idx="89">
                  <c:v>73</c:v>
                </c:pt>
                <c:pt idx="90">
                  <c:v>83</c:v>
                </c:pt>
                <c:pt idx="91">
                  <c:v>69</c:v>
                </c:pt>
                <c:pt idx="92">
                  <c:v>148</c:v>
                </c:pt>
                <c:pt idx="93">
                  <c:v>94</c:v>
                </c:pt>
                <c:pt idx="94">
                  <c:v>76</c:v>
                </c:pt>
                <c:pt idx="95">
                  <c:v>83</c:v>
                </c:pt>
                <c:pt idx="96">
                  <c:v>100</c:v>
                </c:pt>
                <c:pt idx="97">
                  <c:v>94</c:v>
                </c:pt>
                <c:pt idx="98">
                  <c:v>109</c:v>
                </c:pt>
                <c:pt idx="99">
                  <c:v>59</c:v>
                </c:pt>
              </c:numCache>
            </c:numRef>
          </c:val>
          <c:smooth val="0"/>
          <c:extLst>
            <c:ext xmlns:c16="http://schemas.microsoft.com/office/drawing/2014/chart" uri="{C3380CC4-5D6E-409C-BE32-E72D297353CC}">
              <c16:uniqueId val="{00000003-8D06-406D-B431-CF78D56A4D12}"/>
            </c:ext>
          </c:extLst>
        </c:ser>
        <c:dLbls>
          <c:showLegendKey val="0"/>
          <c:showVal val="0"/>
          <c:showCatName val="0"/>
          <c:showSerName val="0"/>
          <c:showPercent val="0"/>
          <c:showBubbleSize val="0"/>
        </c:dLbls>
        <c:smooth val="0"/>
        <c:axId val="1761675599"/>
        <c:axId val="1700284239"/>
      </c:lineChart>
      <c:catAx>
        <c:axId val="17616755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1700284239"/>
        <c:crosses val="autoZero"/>
        <c:auto val="1"/>
        <c:lblAlgn val="ctr"/>
        <c:lblOffset val="100"/>
        <c:noMultiLvlLbl val="0"/>
      </c:catAx>
      <c:valAx>
        <c:axId val="17002842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1761675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Histogram</a:t>
            </a:r>
          </a:p>
        </c:rich>
      </c:tx>
      <c:overlay val="0"/>
    </c:title>
    <c:autoTitleDeleted val="0"/>
    <c:plotArea>
      <c:layout/>
      <c:barChart>
        <c:barDir val="col"/>
        <c:grouping val="clustered"/>
        <c:varyColors val="0"/>
        <c:ser>
          <c:idx val="0"/>
          <c:order val="0"/>
          <c:tx>
            <c:v>Frequency</c:v>
          </c:tx>
          <c:invertIfNegative val="0"/>
          <c:cat>
            <c:strRef>
              <c:f>Sheet23!$A$2:$A$49</c:f>
              <c:strCache>
                <c:ptCount val="48"/>
                <c:pt idx="0">
                  <c:v>0</c:v>
                </c:pt>
                <c:pt idx="1">
                  <c:v>0.425531915</c:v>
                </c:pt>
                <c:pt idx="2">
                  <c:v>0.85106383</c:v>
                </c:pt>
                <c:pt idx="3">
                  <c:v>1.276595745</c:v>
                </c:pt>
                <c:pt idx="4">
                  <c:v>1.70212766</c:v>
                </c:pt>
                <c:pt idx="5">
                  <c:v>2.127659574</c:v>
                </c:pt>
                <c:pt idx="6">
                  <c:v>2.553191489</c:v>
                </c:pt>
                <c:pt idx="7">
                  <c:v>2.978723404</c:v>
                </c:pt>
                <c:pt idx="8">
                  <c:v>3.404255319</c:v>
                </c:pt>
                <c:pt idx="9">
                  <c:v>3.829787234</c:v>
                </c:pt>
                <c:pt idx="10">
                  <c:v>4.255319149</c:v>
                </c:pt>
                <c:pt idx="11">
                  <c:v>4.680851064</c:v>
                </c:pt>
                <c:pt idx="12">
                  <c:v>5.106382979</c:v>
                </c:pt>
                <c:pt idx="13">
                  <c:v>5.531914894</c:v>
                </c:pt>
                <c:pt idx="14">
                  <c:v>5.957446809</c:v>
                </c:pt>
                <c:pt idx="15">
                  <c:v>6.382978723</c:v>
                </c:pt>
                <c:pt idx="16">
                  <c:v>6.808510638</c:v>
                </c:pt>
                <c:pt idx="17">
                  <c:v>7.234042553</c:v>
                </c:pt>
                <c:pt idx="18">
                  <c:v>7.659574468</c:v>
                </c:pt>
                <c:pt idx="19">
                  <c:v>8.085106383</c:v>
                </c:pt>
                <c:pt idx="20">
                  <c:v>8.510638298</c:v>
                </c:pt>
                <c:pt idx="21">
                  <c:v>8.936170213</c:v>
                </c:pt>
                <c:pt idx="22">
                  <c:v>9.361702128</c:v>
                </c:pt>
                <c:pt idx="23">
                  <c:v>9.787234043</c:v>
                </c:pt>
                <c:pt idx="24">
                  <c:v>10.21276596</c:v>
                </c:pt>
                <c:pt idx="25">
                  <c:v>10.63829787</c:v>
                </c:pt>
                <c:pt idx="26">
                  <c:v>11.06382979</c:v>
                </c:pt>
                <c:pt idx="27">
                  <c:v>11.4893617</c:v>
                </c:pt>
                <c:pt idx="28">
                  <c:v>11.91489362</c:v>
                </c:pt>
                <c:pt idx="29">
                  <c:v>12.34042553</c:v>
                </c:pt>
                <c:pt idx="30">
                  <c:v>12.76595745</c:v>
                </c:pt>
                <c:pt idx="31">
                  <c:v>13.19148936</c:v>
                </c:pt>
                <c:pt idx="32">
                  <c:v>13.61702128</c:v>
                </c:pt>
                <c:pt idx="33">
                  <c:v>14.04255319</c:v>
                </c:pt>
                <c:pt idx="34">
                  <c:v>14.46808511</c:v>
                </c:pt>
                <c:pt idx="35">
                  <c:v>14.89361702</c:v>
                </c:pt>
                <c:pt idx="36">
                  <c:v>15.31914894</c:v>
                </c:pt>
                <c:pt idx="37">
                  <c:v>15.74468085</c:v>
                </c:pt>
                <c:pt idx="38">
                  <c:v>16.17021277</c:v>
                </c:pt>
                <c:pt idx="39">
                  <c:v>16.59574468</c:v>
                </c:pt>
                <c:pt idx="40">
                  <c:v>17.0212766</c:v>
                </c:pt>
                <c:pt idx="41">
                  <c:v>17.44680851</c:v>
                </c:pt>
                <c:pt idx="42">
                  <c:v>17.87234043</c:v>
                </c:pt>
                <c:pt idx="43">
                  <c:v>18.29787234</c:v>
                </c:pt>
                <c:pt idx="44">
                  <c:v>18.72340426</c:v>
                </c:pt>
                <c:pt idx="45">
                  <c:v>19.14893617</c:v>
                </c:pt>
                <c:pt idx="46">
                  <c:v>19.57446809</c:v>
                </c:pt>
                <c:pt idx="47">
                  <c:v>More</c:v>
                </c:pt>
              </c:strCache>
            </c:strRef>
          </c:cat>
          <c:val>
            <c:numRef>
              <c:f>Sheet23!$B$2:$B$49</c:f>
              <c:numCache>
                <c:formatCode>General</c:formatCode>
                <c:ptCount val="48"/>
                <c:pt idx="0">
                  <c:v>11</c:v>
                </c:pt>
                <c:pt idx="1">
                  <c:v>0</c:v>
                </c:pt>
                <c:pt idx="2">
                  <c:v>0</c:v>
                </c:pt>
                <c:pt idx="3">
                  <c:v>153</c:v>
                </c:pt>
                <c:pt idx="4">
                  <c:v>0</c:v>
                </c:pt>
                <c:pt idx="5">
                  <c:v>202</c:v>
                </c:pt>
                <c:pt idx="6">
                  <c:v>0</c:v>
                </c:pt>
                <c:pt idx="7">
                  <c:v>0</c:v>
                </c:pt>
                <c:pt idx="8">
                  <c:v>205</c:v>
                </c:pt>
                <c:pt idx="9">
                  <c:v>0</c:v>
                </c:pt>
                <c:pt idx="10">
                  <c:v>218</c:v>
                </c:pt>
                <c:pt idx="11">
                  <c:v>0</c:v>
                </c:pt>
                <c:pt idx="12">
                  <c:v>281</c:v>
                </c:pt>
                <c:pt idx="13">
                  <c:v>0</c:v>
                </c:pt>
                <c:pt idx="14">
                  <c:v>0</c:v>
                </c:pt>
                <c:pt idx="15">
                  <c:v>340</c:v>
                </c:pt>
                <c:pt idx="16">
                  <c:v>0</c:v>
                </c:pt>
                <c:pt idx="17">
                  <c:v>393</c:v>
                </c:pt>
                <c:pt idx="18">
                  <c:v>0</c:v>
                </c:pt>
                <c:pt idx="19">
                  <c:v>342</c:v>
                </c:pt>
                <c:pt idx="20">
                  <c:v>0</c:v>
                </c:pt>
                <c:pt idx="21">
                  <c:v>0</c:v>
                </c:pt>
                <c:pt idx="22">
                  <c:v>83</c:v>
                </c:pt>
                <c:pt idx="23">
                  <c:v>0</c:v>
                </c:pt>
                <c:pt idx="24">
                  <c:v>3</c:v>
                </c:pt>
                <c:pt idx="25">
                  <c:v>0</c:v>
                </c:pt>
                <c:pt idx="26">
                  <c:v>0</c:v>
                </c:pt>
                <c:pt idx="27">
                  <c:v>0</c:v>
                </c:pt>
                <c:pt idx="28">
                  <c:v>0</c:v>
                </c:pt>
                <c:pt idx="29">
                  <c:v>0</c:v>
                </c:pt>
                <c:pt idx="30">
                  <c:v>0</c:v>
                </c:pt>
                <c:pt idx="31">
                  <c:v>1</c:v>
                </c:pt>
                <c:pt idx="32">
                  <c:v>0</c:v>
                </c:pt>
                <c:pt idx="33">
                  <c:v>2</c:v>
                </c:pt>
                <c:pt idx="34">
                  <c:v>0</c:v>
                </c:pt>
                <c:pt idx="35">
                  <c:v>0</c:v>
                </c:pt>
                <c:pt idx="36">
                  <c:v>0</c:v>
                </c:pt>
                <c:pt idx="37">
                  <c:v>0</c:v>
                </c:pt>
                <c:pt idx="38">
                  <c:v>0</c:v>
                </c:pt>
                <c:pt idx="39">
                  <c:v>0</c:v>
                </c:pt>
                <c:pt idx="40">
                  <c:v>1</c:v>
                </c:pt>
                <c:pt idx="41">
                  <c:v>0</c:v>
                </c:pt>
                <c:pt idx="42">
                  <c:v>0</c:v>
                </c:pt>
                <c:pt idx="43">
                  <c:v>0</c:v>
                </c:pt>
                <c:pt idx="44">
                  <c:v>0</c:v>
                </c:pt>
                <c:pt idx="45">
                  <c:v>2</c:v>
                </c:pt>
                <c:pt idx="46">
                  <c:v>0</c:v>
                </c:pt>
                <c:pt idx="47">
                  <c:v>3</c:v>
                </c:pt>
              </c:numCache>
            </c:numRef>
          </c:val>
          <c:extLst>
            <c:ext xmlns:c16="http://schemas.microsoft.com/office/drawing/2014/chart" uri="{C3380CC4-5D6E-409C-BE32-E72D297353CC}">
              <c16:uniqueId val="{00000001-BF67-40FF-9390-2C2445FCFF30}"/>
            </c:ext>
          </c:extLst>
        </c:ser>
        <c:dLbls>
          <c:showLegendKey val="0"/>
          <c:showVal val="0"/>
          <c:showCatName val="0"/>
          <c:showSerName val="0"/>
          <c:showPercent val="0"/>
          <c:showBubbleSize val="0"/>
        </c:dLbls>
        <c:gapWidth val="150"/>
        <c:axId val="342036400"/>
        <c:axId val="1700242479"/>
      </c:barChart>
      <c:catAx>
        <c:axId val="342036400"/>
        <c:scaling>
          <c:orientation val="minMax"/>
        </c:scaling>
        <c:delete val="0"/>
        <c:axPos val="b"/>
        <c:title>
          <c:tx>
            <c:rich>
              <a:bodyPr/>
              <a:lstStyle/>
              <a:p>
                <a:pPr>
                  <a:defRPr/>
                </a:pPr>
                <a:r>
                  <a:rPr lang="en-US"/>
                  <a:t>Bin</a:t>
                </a:r>
              </a:p>
            </c:rich>
          </c:tx>
          <c:overlay val="0"/>
        </c:title>
        <c:numFmt formatCode="General" sourceLinked="1"/>
        <c:majorTickMark val="out"/>
        <c:minorTickMark val="none"/>
        <c:tickLblPos val="nextTo"/>
        <c:crossAx val="1700242479"/>
        <c:crosses val="autoZero"/>
        <c:auto val="1"/>
        <c:lblAlgn val="ctr"/>
        <c:lblOffset val="100"/>
        <c:noMultiLvlLbl val="0"/>
      </c:catAx>
      <c:valAx>
        <c:axId val="1700242479"/>
        <c:scaling>
          <c:orientation val="minMax"/>
        </c:scaling>
        <c:delete val="0"/>
        <c:axPos val="l"/>
        <c:title>
          <c:tx>
            <c:rich>
              <a:bodyPr/>
              <a:lstStyle/>
              <a:p>
                <a:pPr>
                  <a:defRPr/>
                </a:pPr>
                <a:r>
                  <a:rPr lang="en-US"/>
                  <a:t>Frequency</a:t>
                </a:r>
              </a:p>
            </c:rich>
          </c:tx>
          <c:overlay val="0"/>
        </c:title>
        <c:numFmt formatCode="General" sourceLinked="1"/>
        <c:majorTickMark val="out"/>
        <c:minorTickMark val="none"/>
        <c:tickLblPos val="nextTo"/>
        <c:crossAx val="342036400"/>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Histogram</a:t>
            </a:r>
          </a:p>
        </c:rich>
      </c:tx>
      <c:overlay val="0"/>
    </c:title>
    <c:autoTitleDeleted val="0"/>
    <c:plotArea>
      <c:layout/>
      <c:barChart>
        <c:barDir val="col"/>
        <c:grouping val="clustered"/>
        <c:varyColors val="0"/>
        <c:ser>
          <c:idx val="0"/>
          <c:order val="0"/>
          <c:tx>
            <c:v>Frequency</c:v>
          </c:tx>
          <c:invertIfNegative val="0"/>
          <c:cat>
            <c:strRef>
              <c:f>Sheet24!$A$2:$A$49</c:f>
              <c:strCache>
                <c:ptCount val="48"/>
                <c:pt idx="0">
                  <c:v>0</c:v>
                </c:pt>
                <c:pt idx="1">
                  <c:v>0.425531915</c:v>
                </c:pt>
                <c:pt idx="2">
                  <c:v>0.85106383</c:v>
                </c:pt>
                <c:pt idx="3">
                  <c:v>1.276595745</c:v>
                </c:pt>
                <c:pt idx="4">
                  <c:v>1.70212766</c:v>
                </c:pt>
                <c:pt idx="5">
                  <c:v>2.127659574</c:v>
                </c:pt>
                <c:pt idx="6">
                  <c:v>2.553191489</c:v>
                </c:pt>
                <c:pt idx="7">
                  <c:v>2.978723404</c:v>
                </c:pt>
                <c:pt idx="8">
                  <c:v>3.404255319</c:v>
                </c:pt>
                <c:pt idx="9">
                  <c:v>3.829787234</c:v>
                </c:pt>
                <c:pt idx="10">
                  <c:v>4.255319149</c:v>
                </c:pt>
                <c:pt idx="11">
                  <c:v>4.680851064</c:v>
                </c:pt>
                <c:pt idx="12">
                  <c:v>5.106382979</c:v>
                </c:pt>
                <c:pt idx="13">
                  <c:v>5.531914894</c:v>
                </c:pt>
                <c:pt idx="14">
                  <c:v>5.957446809</c:v>
                </c:pt>
                <c:pt idx="15">
                  <c:v>6.382978723</c:v>
                </c:pt>
                <c:pt idx="16">
                  <c:v>6.808510638</c:v>
                </c:pt>
                <c:pt idx="17">
                  <c:v>7.234042553</c:v>
                </c:pt>
                <c:pt idx="18">
                  <c:v>7.659574468</c:v>
                </c:pt>
                <c:pt idx="19">
                  <c:v>8.085106383</c:v>
                </c:pt>
                <c:pt idx="20">
                  <c:v>8.510638298</c:v>
                </c:pt>
                <c:pt idx="21">
                  <c:v>8.936170213</c:v>
                </c:pt>
                <c:pt idx="22">
                  <c:v>9.361702128</c:v>
                </c:pt>
                <c:pt idx="23">
                  <c:v>9.787234043</c:v>
                </c:pt>
                <c:pt idx="24">
                  <c:v>10.21276596</c:v>
                </c:pt>
                <c:pt idx="25">
                  <c:v>10.63829787</c:v>
                </c:pt>
                <c:pt idx="26">
                  <c:v>11.06382979</c:v>
                </c:pt>
                <c:pt idx="27">
                  <c:v>11.4893617</c:v>
                </c:pt>
                <c:pt idx="28">
                  <c:v>11.91489362</c:v>
                </c:pt>
                <c:pt idx="29">
                  <c:v>12.34042553</c:v>
                </c:pt>
                <c:pt idx="30">
                  <c:v>12.76595745</c:v>
                </c:pt>
                <c:pt idx="31">
                  <c:v>13.19148936</c:v>
                </c:pt>
                <c:pt idx="32">
                  <c:v>13.61702128</c:v>
                </c:pt>
                <c:pt idx="33">
                  <c:v>14.04255319</c:v>
                </c:pt>
                <c:pt idx="34">
                  <c:v>14.46808511</c:v>
                </c:pt>
                <c:pt idx="35">
                  <c:v>14.89361702</c:v>
                </c:pt>
                <c:pt idx="36">
                  <c:v>15.31914894</c:v>
                </c:pt>
                <c:pt idx="37">
                  <c:v>15.74468085</c:v>
                </c:pt>
                <c:pt idx="38">
                  <c:v>16.17021277</c:v>
                </c:pt>
                <c:pt idx="39">
                  <c:v>16.59574468</c:v>
                </c:pt>
                <c:pt idx="40">
                  <c:v>17.0212766</c:v>
                </c:pt>
                <c:pt idx="41">
                  <c:v>17.44680851</c:v>
                </c:pt>
                <c:pt idx="42">
                  <c:v>17.87234043</c:v>
                </c:pt>
                <c:pt idx="43">
                  <c:v>18.29787234</c:v>
                </c:pt>
                <c:pt idx="44">
                  <c:v>18.72340426</c:v>
                </c:pt>
                <c:pt idx="45">
                  <c:v>19.14893617</c:v>
                </c:pt>
                <c:pt idx="46">
                  <c:v>19.57446809</c:v>
                </c:pt>
                <c:pt idx="47">
                  <c:v>More</c:v>
                </c:pt>
              </c:strCache>
            </c:strRef>
          </c:cat>
          <c:val>
            <c:numRef>
              <c:f>Sheet24!$B$2:$B$49</c:f>
              <c:numCache>
                <c:formatCode>General</c:formatCode>
                <c:ptCount val="48"/>
                <c:pt idx="0">
                  <c:v>11</c:v>
                </c:pt>
                <c:pt idx="1">
                  <c:v>0</c:v>
                </c:pt>
                <c:pt idx="2">
                  <c:v>0</c:v>
                </c:pt>
                <c:pt idx="3">
                  <c:v>153</c:v>
                </c:pt>
                <c:pt idx="4">
                  <c:v>0</c:v>
                </c:pt>
                <c:pt idx="5">
                  <c:v>202</c:v>
                </c:pt>
                <c:pt idx="6">
                  <c:v>0</c:v>
                </c:pt>
                <c:pt idx="7">
                  <c:v>0</c:v>
                </c:pt>
                <c:pt idx="8">
                  <c:v>205</c:v>
                </c:pt>
                <c:pt idx="9">
                  <c:v>0</c:v>
                </c:pt>
                <c:pt idx="10">
                  <c:v>218</c:v>
                </c:pt>
                <c:pt idx="11">
                  <c:v>0</c:v>
                </c:pt>
                <c:pt idx="12">
                  <c:v>281</c:v>
                </c:pt>
                <c:pt idx="13">
                  <c:v>0</c:v>
                </c:pt>
                <c:pt idx="14">
                  <c:v>0</c:v>
                </c:pt>
                <c:pt idx="15">
                  <c:v>340</c:v>
                </c:pt>
                <c:pt idx="16">
                  <c:v>0</c:v>
                </c:pt>
                <c:pt idx="17">
                  <c:v>393</c:v>
                </c:pt>
                <c:pt idx="18">
                  <c:v>0</c:v>
                </c:pt>
                <c:pt idx="19">
                  <c:v>342</c:v>
                </c:pt>
                <c:pt idx="20">
                  <c:v>0</c:v>
                </c:pt>
                <c:pt idx="21">
                  <c:v>0</c:v>
                </c:pt>
                <c:pt idx="22">
                  <c:v>83</c:v>
                </c:pt>
                <c:pt idx="23">
                  <c:v>0</c:v>
                </c:pt>
                <c:pt idx="24">
                  <c:v>3</c:v>
                </c:pt>
                <c:pt idx="25">
                  <c:v>0</c:v>
                </c:pt>
                <c:pt idx="26">
                  <c:v>0</c:v>
                </c:pt>
                <c:pt idx="27">
                  <c:v>0</c:v>
                </c:pt>
                <c:pt idx="28">
                  <c:v>0</c:v>
                </c:pt>
                <c:pt idx="29">
                  <c:v>0</c:v>
                </c:pt>
                <c:pt idx="30">
                  <c:v>0</c:v>
                </c:pt>
                <c:pt idx="31">
                  <c:v>1</c:v>
                </c:pt>
                <c:pt idx="32">
                  <c:v>0</c:v>
                </c:pt>
                <c:pt idx="33">
                  <c:v>2</c:v>
                </c:pt>
                <c:pt idx="34">
                  <c:v>0</c:v>
                </c:pt>
                <c:pt idx="35">
                  <c:v>0</c:v>
                </c:pt>
                <c:pt idx="36">
                  <c:v>0</c:v>
                </c:pt>
                <c:pt idx="37">
                  <c:v>0</c:v>
                </c:pt>
                <c:pt idx="38">
                  <c:v>0</c:v>
                </c:pt>
                <c:pt idx="39">
                  <c:v>0</c:v>
                </c:pt>
                <c:pt idx="40">
                  <c:v>1</c:v>
                </c:pt>
                <c:pt idx="41">
                  <c:v>0</c:v>
                </c:pt>
                <c:pt idx="42">
                  <c:v>0</c:v>
                </c:pt>
                <c:pt idx="43">
                  <c:v>0</c:v>
                </c:pt>
                <c:pt idx="44">
                  <c:v>0</c:v>
                </c:pt>
                <c:pt idx="45">
                  <c:v>2</c:v>
                </c:pt>
                <c:pt idx="46">
                  <c:v>0</c:v>
                </c:pt>
                <c:pt idx="47">
                  <c:v>3</c:v>
                </c:pt>
              </c:numCache>
            </c:numRef>
          </c:val>
          <c:extLst>
            <c:ext xmlns:c16="http://schemas.microsoft.com/office/drawing/2014/chart" uri="{C3380CC4-5D6E-409C-BE32-E72D297353CC}">
              <c16:uniqueId val="{00000001-EBDF-428B-8C48-14BFE6F0DB17}"/>
            </c:ext>
          </c:extLst>
        </c:ser>
        <c:dLbls>
          <c:showLegendKey val="0"/>
          <c:showVal val="0"/>
          <c:showCatName val="0"/>
          <c:showSerName val="0"/>
          <c:showPercent val="0"/>
          <c:showBubbleSize val="0"/>
        </c:dLbls>
        <c:gapWidth val="150"/>
        <c:axId val="342042896"/>
        <c:axId val="1700255439"/>
      </c:barChart>
      <c:catAx>
        <c:axId val="342042896"/>
        <c:scaling>
          <c:orientation val="minMax"/>
        </c:scaling>
        <c:delete val="0"/>
        <c:axPos val="b"/>
        <c:title>
          <c:tx>
            <c:rich>
              <a:bodyPr/>
              <a:lstStyle/>
              <a:p>
                <a:pPr>
                  <a:defRPr/>
                </a:pPr>
                <a:r>
                  <a:rPr lang="en-US"/>
                  <a:t>Bin</a:t>
                </a:r>
              </a:p>
            </c:rich>
          </c:tx>
          <c:overlay val="0"/>
        </c:title>
        <c:numFmt formatCode="General" sourceLinked="1"/>
        <c:majorTickMark val="out"/>
        <c:minorTickMark val="none"/>
        <c:tickLblPos val="nextTo"/>
        <c:crossAx val="1700255439"/>
        <c:crosses val="autoZero"/>
        <c:auto val="1"/>
        <c:lblAlgn val="ctr"/>
        <c:lblOffset val="100"/>
        <c:noMultiLvlLbl val="0"/>
      </c:catAx>
      <c:valAx>
        <c:axId val="1700255439"/>
        <c:scaling>
          <c:orientation val="minMax"/>
        </c:scaling>
        <c:delete val="0"/>
        <c:axPos val="l"/>
        <c:title>
          <c:tx>
            <c:rich>
              <a:bodyPr/>
              <a:lstStyle/>
              <a:p>
                <a:pPr>
                  <a:defRPr/>
                </a:pPr>
                <a:r>
                  <a:rPr lang="en-US"/>
                  <a:t>Frequency</a:t>
                </a:r>
              </a:p>
            </c:rich>
          </c:tx>
          <c:overlay val="0"/>
        </c:title>
        <c:numFmt formatCode="General" sourceLinked="1"/>
        <c:majorTickMark val="out"/>
        <c:minorTickMark val="none"/>
        <c:tickLblPos val="nextTo"/>
        <c:crossAx val="342042896"/>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[marketing_campaign(AutoRecovered).xlsx]customer retention!PivotTable1</c:name>
    <c:fmtId val="0"/>
  </c:pivotSource>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en-US" sz="1400"/>
              <a:t>Top 10 Customer</a:t>
            </a:r>
            <a:r>
              <a:rPr lang="en-US" sz="1400" baseline="0"/>
              <a:t> spending with greater loyalty</a:t>
            </a:r>
            <a:endParaRPr lang="en-US" sz="1400"/>
          </a:p>
        </c:rich>
      </c:tx>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spPr>
          <a:noFill/>
          <a:ln w="25400" cap="flat" cmpd="sng" algn="ctr">
            <a:solidFill>
              <a:schemeClr val="accent1"/>
            </a:solidFill>
            <a:miter lim="800000"/>
          </a:ln>
          <a:effectLst/>
        </c:spPr>
        <c:marker>
          <c:spPr>
            <a:noFill/>
            <a:ln w="19050" cap="rnd">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5400" cap="flat" cmpd="sng" algn="ctr">
            <a:solidFill>
              <a:schemeClr val="accent1"/>
            </a:solidFill>
            <a:miter lim="800000"/>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noFill/>
          <a:ln w="25400" cap="flat" cmpd="sng" algn="ctr">
            <a:solidFill>
              <a:schemeClr val="accent1"/>
            </a:solidFill>
            <a:miter lim="800000"/>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showLegendKey val="0"/>
          <c:showVal val="0"/>
          <c:showCatName val="0"/>
          <c:showSerName val="0"/>
          <c:showPercent val="0"/>
          <c:showBubbleSize val="0"/>
        </c:dLbls>
        <c:gapWidth val="164"/>
        <c:overlap val="-35"/>
        <c:axId val="1066911808"/>
        <c:axId val="1064181840"/>
      </c:barChart>
      <c:catAx>
        <c:axId val="10669118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NG"/>
          </a:p>
        </c:txPr>
        <c:crossAx val="1064181840"/>
        <c:crosses val="autoZero"/>
        <c:auto val="1"/>
        <c:lblAlgn val="ctr"/>
        <c:lblOffset val="100"/>
        <c:noMultiLvlLbl val="0"/>
      </c:catAx>
      <c:valAx>
        <c:axId val="1064181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NG"/>
          </a:p>
        </c:txPr>
        <c:crossAx val="1066911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[marketing_campaign(AutoRecovered).xlsx]customer retention!PivotTable2</c:name>
    <c:fmtId val="0"/>
  </c:pivotSource>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en-US"/>
              <a:t>Bottom 10 customers spending with greater loyalty</a:t>
            </a:r>
          </a:p>
        </c:rich>
      </c:tx>
      <c:layout>
        <c:manualLayout>
          <c:xMode val="edge"/>
          <c:yMode val="edge"/>
          <c:x val="9.6805555555555561E-2"/>
          <c:y val="0"/>
        </c:manualLayout>
      </c:layout>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NG"/>
        </a:p>
      </c:txPr>
    </c:title>
    <c:autoTitleDeleted val="0"/>
    <c:pivotFmts>
      <c:pivotFmt>
        <c:idx val="0"/>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layout>
            <c:manualLayout>
              <c:x val="5.694444444444445E-2"/>
              <c:y val="-0.17129593175853025"/>
            </c:manualLayout>
          </c:layout>
          <c:tx>
            <c:rich>
              <a:bodyPr rot="0" spcFirstLastPara="1" vertOverflow="clip" horzOverflow="clip" vert="horz" wrap="square" lIns="38100" tIns="19050" rIns="38100" bIns="19050" anchor="ctr" anchorCtr="1">
                <a:noAutofit/>
              </a:bodyPr>
              <a:lstStyle/>
              <a:p>
                <a:pPr>
                  <a:defRPr sz="900" b="0" i="0" u="none" strike="noStrike" baseline="0">
                    <a:solidFill>
                      <a:schemeClr val="bg1"/>
                    </a:solidFill>
                    <a:latin typeface="+mn-lt"/>
                    <a:ea typeface="+mn-ea"/>
                    <a:cs typeface="+mn-cs"/>
                  </a:defRPr>
                </a:pPr>
                <a:r>
                  <a:rPr lang="en-US"/>
                  <a:t>Customer ID:</a:t>
                </a:r>
                <a:r>
                  <a:rPr lang="en-US" baseline="0"/>
                  <a:t> </a:t>
                </a:r>
                <a:fld id="{25C72E19-D8EC-43A9-ADD9-41F9F47FDA29}" type="CATEGORYNAME">
                  <a:rPr lang="en-US"/>
                  <a:pPr>
                    <a:defRPr sz="900" b="0" i="0" u="none" strike="noStrike" baseline="0">
                      <a:solidFill>
                        <a:schemeClr val="bg1"/>
                      </a:solidFill>
                      <a:latin typeface="+mn-lt"/>
                      <a:ea typeface="+mn-ea"/>
                      <a:cs typeface="+mn-cs"/>
                    </a:defRPr>
                  </a:pPr>
                  <a:t>[CATEGORY NAME]</a:t>
                </a:fld>
                <a:r>
                  <a:rPr lang="en-US" baseline="0"/>
                  <a:t>, </a:t>
                </a:r>
                <a:fld id="{C964E0F9-E243-4C46-A505-73EA4627C3F7}" type="VALUE">
                  <a:rPr lang="en-US" baseline="0"/>
                  <a:pPr>
                    <a:defRPr sz="900" b="0" i="0" u="none" strike="noStrike" baseline="0">
                      <a:solidFill>
                        <a:schemeClr val="bg1"/>
                      </a:solidFill>
                      <a:latin typeface="+mn-lt"/>
                      <a:ea typeface="+mn-ea"/>
                      <a:cs typeface="+mn-cs"/>
                    </a:defRPr>
                  </a:pPr>
                  <a:t>[VALUE]</a:t>
                </a:fld>
                <a:endParaRPr lang="en-US" baseline="0"/>
              </a:p>
            </c:rich>
          </c:tx>
          <c:spPr>
            <a:solidFill>
              <a:sysClr val="windowText" lastClr="000000">
                <a:lumMod val="35000"/>
                <a:lumOff val="65000"/>
              </a:sysClr>
            </a:solidFill>
            <a:ln>
              <a:noFill/>
            </a:ln>
            <a:effectLst/>
          </c:spPr>
          <c:txPr>
            <a:bodyPr rot="0" spcFirstLastPara="1" vertOverflow="clip" horzOverflow="clip" vert="horz" wrap="square" lIns="38100" tIns="19050" rIns="38100" bIns="19050" anchor="ctr" anchorCtr="1">
              <a:noAutofit/>
            </a:bodyPr>
            <a:lstStyle/>
            <a:p>
              <a:pPr>
                <a:defRPr sz="900" b="0" i="0" u="none" strike="noStrike"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057655293088365"/>
                  <c:h val="0.17185914260717408"/>
                </c:manualLayout>
              </c15:layout>
              <c15:dlblFieldTable/>
              <c15:showDataLabelsRange val="0"/>
            </c:ext>
          </c:extLst>
        </c:dLbl>
      </c:pivotFmt>
      <c:pivotFmt>
        <c:idx val="2"/>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retention'!$B$25</c:f>
              <c:strCache>
                <c:ptCount val="1"/>
                <c:pt idx="0">
                  <c:v>Total</c:v>
                </c:pt>
              </c:strCache>
            </c:strRef>
          </c:tx>
          <c:spPr>
            <a:noFill/>
            <a:ln w="25400" cap="flat" cmpd="sng" algn="ctr">
              <a:solidFill>
                <a:schemeClr val="accent1"/>
              </a:solidFill>
              <a:miter lim="800000"/>
            </a:ln>
            <a:effectLst/>
          </c:spPr>
          <c:invertIfNegative val="0"/>
          <c:cat>
            <c:strRef>
              <c:f>'customer retention'!$A$26:$A$36</c:f>
              <c:strCache>
                <c:ptCount val="10"/>
                <c:pt idx="0">
                  <c:v>3790</c:v>
                </c:pt>
                <c:pt idx="1">
                  <c:v>3955</c:v>
                </c:pt>
                <c:pt idx="2">
                  <c:v>5329</c:v>
                </c:pt>
                <c:pt idx="3">
                  <c:v>6679</c:v>
                </c:pt>
                <c:pt idx="4">
                  <c:v>6961</c:v>
                </c:pt>
                <c:pt idx="5">
                  <c:v>7196</c:v>
                </c:pt>
                <c:pt idx="6">
                  <c:v>9291</c:v>
                </c:pt>
                <c:pt idx="7">
                  <c:v>9725</c:v>
                </c:pt>
                <c:pt idx="8">
                  <c:v>9931</c:v>
                </c:pt>
                <c:pt idx="9">
                  <c:v>10241</c:v>
                </c:pt>
              </c:strCache>
            </c:strRef>
          </c:cat>
          <c:val>
            <c:numRef>
              <c:f>'customer retention'!$B$26:$B$36</c:f>
              <c:numCache>
                <c:formatCode>General</c:formatCode>
                <c:ptCount val="10"/>
                <c:pt idx="0">
                  <c:v>15</c:v>
                </c:pt>
                <c:pt idx="1">
                  <c:v>6</c:v>
                </c:pt>
                <c:pt idx="2">
                  <c:v>11</c:v>
                </c:pt>
                <c:pt idx="3">
                  <c:v>16</c:v>
                </c:pt>
                <c:pt idx="4">
                  <c:v>11</c:v>
                </c:pt>
                <c:pt idx="5">
                  <c:v>13</c:v>
                </c:pt>
                <c:pt idx="6">
                  <c:v>15</c:v>
                </c:pt>
                <c:pt idx="7">
                  <c:v>12</c:v>
                </c:pt>
                <c:pt idx="8">
                  <c:v>9</c:v>
                </c:pt>
                <c:pt idx="9">
                  <c:v>14</c:v>
                </c:pt>
              </c:numCache>
            </c:numRef>
          </c:val>
          <c:extLst>
            <c:ext xmlns:c16="http://schemas.microsoft.com/office/drawing/2014/chart" uri="{C3380CC4-5D6E-409C-BE32-E72D297353CC}">
              <c16:uniqueId val="{00000000-241C-4003-A88D-B5D20F064BB6}"/>
            </c:ext>
          </c:extLst>
        </c:ser>
        <c:dLbls>
          <c:showLegendKey val="0"/>
          <c:showVal val="0"/>
          <c:showCatName val="0"/>
          <c:showSerName val="0"/>
          <c:showPercent val="0"/>
          <c:showBubbleSize val="0"/>
        </c:dLbls>
        <c:gapWidth val="164"/>
        <c:overlap val="-35"/>
        <c:axId val="1066833856"/>
        <c:axId val="1064000880"/>
      </c:barChart>
      <c:catAx>
        <c:axId val="10668338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NG"/>
          </a:p>
        </c:txPr>
        <c:crossAx val="1064000880"/>
        <c:crosses val="autoZero"/>
        <c:auto val="1"/>
        <c:lblAlgn val="ctr"/>
        <c:lblOffset val="100"/>
        <c:noMultiLvlLbl val="0"/>
      </c:catAx>
      <c:valAx>
        <c:axId val="10640008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NG"/>
          </a:p>
        </c:txPr>
        <c:crossAx val="1066833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[marketing_campaign(AutoRecovered).xlsx]customer retention!PivotTable4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retention'!$B$41:$B$42</c:f>
              <c:strCache>
                <c:ptCount val="1"/>
                <c:pt idx="0">
                  <c:v>high Recency</c:v>
                </c:pt>
              </c:strCache>
            </c:strRef>
          </c:tx>
          <c:spPr>
            <a:solidFill>
              <a:schemeClr val="accent1"/>
            </a:solidFill>
            <a:ln>
              <a:noFill/>
            </a:ln>
            <a:effectLst/>
          </c:spPr>
          <c:invertIfNegative val="0"/>
          <c:cat>
            <c:strRef>
              <c:f>'customer retention'!$A$43:$A$49</c:f>
              <c:strCache>
                <c:ptCount val="6"/>
                <c:pt idx="0">
                  <c:v>1 / 5 response accepted</c:v>
                </c:pt>
                <c:pt idx="1">
                  <c:v>2/5 campaign accepted</c:v>
                </c:pt>
                <c:pt idx="2">
                  <c:v>3/5 campaign accepted</c:v>
                </c:pt>
                <c:pt idx="3">
                  <c:v>4/5 campaign accepted</c:v>
                </c:pt>
                <c:pt idx="4">
                  <c:v>high campaign response</c:v>
                </c:pt>
                <c:pt idx="5">
                  <c:v>low response</c:v>
                </c:pt>
              </c:strCache>
            </c:strRef>
          </c:cat>
          <c:val>
            <c:numRef>
              <c:f>'customer retention'!$B$43:$B$49</c:f>
              <c:numCache>
                <c:formatCode>General</c:formatCode>
                <c:ptCount val="6"/>
                <c:pt idx="0">
                  <c:v>229</c:v>
                </c:pt>
                <c:pt idx="1">
                  <c:v>73</c:v>
                </c:pt>
                <c:pt idx="2">
                  <c:v>29</c:v>
                </c:pt>
                <c:pt idx="3">
                  <c:v>24</c:v>
                </c:pt>
                <c:pt idx="4">
                  <c:v>5</c:v>
                </c:pt>
                <c:pt idx="5">
                  <c:v>1138</c:v>
                </c:pt>
              </c:numCache>
            </c:numRef>
          </c:val>
          <c:extLst>
            <c:ext xmlns:c16="http://schemas.microsoft.com/office/drawing/2014/chart" uri="{C3380CC4-5D6E-409C-BE32-E72D297353CC}">
              <c16:uniqueId val="{00000000-6C1E-4A1B-A60B-20A86347AD64}"/>
            </c:ext>
          </c:extLst>
        </c:ser>
        <c:dLbls>
          <c:showLegendKey val="0"/>
          <c:showVal val="0"/>
          <c:showCatName val="0"/>
          <c:showSerName val="0"/>
          <c:showPercent val="0"/>
          <c:showBubbleSize val="0"/>
        </c:dLbls>
        <c:gapWidth val="219"/>
        <c:overlap val="-27"/>
        <c:axId val="1066877008"/>
        <c:axId val="1064184240"/>
      </c:barChart>
      <c:catAx>
        <c:axId val="106687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64184240"/>
        <c:crosses val="autoZero"/>
        <c:auto val="1"/>
        <c:lblAlgn val="ctr"/>
        <c:lblOffset val="100"/>
        <c:noMultiLvlLbl val="0"/>
      </c:catAx>
      <c:valAx>
        <c:axId val="1064184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66877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[marketing_campaign(AutoRecovered).xlsx]customer retention!PivotTable5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retention'!$B$54:$B$55</c:f>
              <c:strCache>
                <c:ptCount val="1"/>
                <c:pt idx="0">
                  <c:v>high purchase</c:v>
                </c:pt>
              </c:strCache>
            </c:strRef>
          </c:tx>
          <c:spPr>
            <a:solidFill>
              <a:schemeClr val="accent1"/>
            </a:solidFill>
            <a:ln>
              <a:noFill/>
            </a:ln>
            <a:effectLst/>
          </c:spPr>
          <c:invertIfNegative val="0"/>
          <c:cat>
            <c:strRef>
              <c:f>'customer retention'!$A$56:$A$60</c:f>
              <c:strCache>
                <c:ptCount val="4"/>
                <c:pt idx="0">
                  <c:v>1 / 5 response accepted</c:v>
                </c:pt>
                <c:pt idx="1">
                  <c:v>2/5 campaign accepted</c:v>
                </c:pt>
                <c:pt idx="2">
                  <c:v>3/5 campaign accepted</c:v>
                </c:pt>
                <c:pt idx="3">
                  <c:v>low response</c:v>
                </c:pt>
              </c:strCache>
            </c:strRef>
          </c:cat>
          <c:val>
            <c:numRef>
              <c:f>'customer retention'!$B$56:$B$60</c:f>
              <c:numCache>
                <c:formatCode>General</c:formatCode>
                <c:ptCount val="4"/>
                <c:pt idx="0">
                  <c:v>6</c:v>
                </c:pt>
                <c:pt idx="1">
                  <c:v>3</c:v>
                </c:pt>
                <c:pt idx="2">
                  <c:v>1</c:v>
                </c:pt>
                <c:pt idx="3">
                  <c:v>26</c:v>
                </c:pt>
              </c:numCache>
            </c:numRef>
          </c:val>
          <c:extLst>
            <c:ext xmlns:c16="http://schemas.microsoft.com/office/drawing/2014/chart" uri="{C3380CC4-5D6E-409C-BE32-E72D297353CC}">
              <c16:uniqueId val="{00000006-BB54-4221-B452-CD554666FE9E}"/>
            </c:ext>
          </c:extLst>
        </c:ser>
        <c:dLbls>
          <c:showLegendKey val="0"/>
          <c:showVal val="0"/>
          <c:showCatName val="0"/>
          <c:showSerName val="0"/>
          <c:showPercent val="0"/>
          <c:showBubbleSize val="0"/>
        </c:dLbls>
        <c:gapWidth val="219"/>
        <c:overlap val="-27"/>
        <c:axId val="43655584"/>
        <c:axId val="16970704"/>
      </c:barChart>
      <c:catAx>
        <c:axId val="43655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970704"/>
        <c:crosses val="autoZero"/>
        <c:auto val="1"/>
        <c:lblAlgn val="ctr"/>
        <c:lblOffset val="100"/>
        <c:noMultiLvlLbl val="0"/>
      </c:catAx>
      <c:valAx>
        <c:axId val="16970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3655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[marketing_campaign(AutoRecovered).xlsx]customer retention!PivotTable3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retention'!$B$72</c:f>
              <c:strCache>
                <c:ptCount val="1"/>
                <c:pt idx="0">
                  <c:v>Total</c:v>
                </c:pt>
              </c:strCache>
            </c:strRef>
          </c:tx>
          <c:spPr>
            <a:solidFill>
              <a:schemeClr val="accent1"/>
            </a:solidFill>
            <a:ln>
              <a:noFill/>
            </a:ln>
            <a:effectLst/>
          </c:spPr>
          <c:invertIfNegative val="0"/>
          <c:cat>
            <c:strRef>
              <c:f>'customer retention'!$A$73:$A$79</c:f>
              <c:strCache>
                <c:ptCount val="6"/>
                <c:pt idx="0">
                  <c:v>1 / 5 response accepted</c:v>
                </c:pt>
                <c:pt idx="1">
                  <c:v>2/5 campaign accepted</c:v>
                </c:pt>
                <c:pt idx="2">
                  <c:v>3/5 campaign accepted</c:v>
                </c:pt>
                <c:pt idx="3">
                  <c:v>4/5 campaign accepted</c:v>
                </c:pt>
                <c:pt idx="4">
                  <c:v>high campaign response</c:v>
                </c:pt>
                <c:pt idx="5">
                  <c:v>low response</c:v>
                </c:pt>
              </c:strCache>
            </c:strRef>
          </c:cat>
          <c:val>
            <c:numRef>
              <c:f>'customer retention'!$B$73:$B$79</c:f>
              <c:numCache>
                <c:formatCode>General</c:formatCode>
                <c:ptCount val="6"/>
                <c:pt idx="0">
                  <c:v>370</c:v>
                </c:pt>
                <c:pt idx="1">
                  <c:v>142</c:v>
                </c:pt>
                <c:pt idx="2">
                  <c:v>51</c:v>
                </c:pt>
                <c:pt idx="3">
                  <c:v>36</c:v>
                </c:pt>
                <c:pt idx="4">
                  <c:v>10</c:v>
                </c:pt>
                <c:pt idx="5">
                  <c:v>1631</c:v>
                </c:pt>
              </c:numCache>
            </c:numRef>
          </c:val>
          <c:extLst>
            <c:ext xmlns:c16="http://schemas.microsoft.com/office/drawing/2014/chart" uri="{C3380CC4-5D6E-409C-BE32-E72D297353CC}">
              <c16:uniqueId val="{00000004-5C01-4A2B-8916-2EE453EB0BC1}"/>
            </c:ext>
          </c:extLst>
        </c:ser>
        <c:dLbls>
          <c:showLegendKey val="0"/>
          <c:showVal val="0"/>
          <c:showCatName val="0"/>
          <c:showSerName val="0"/>
          <c:showPercent val="0"/>
          <c:showBubbleSize val="0"/>
        </c:dLbls>
        <c:gapWidth val="219"/>
        <c:overlap val="-27"/>
        <c:axId val="43566496"/>
        <c:axId val="16970224"/>
      </c:barChart>
      <c:catAx>
        <c:axId val="4356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970224"/>
        <c:crosses val="autoZero"/>
        <c:auto val="1"/>
        <c:lblAlgn val="ctr"/>
        <c:lblOffset val="100"/>
        <c:noMultiLvlLbl val="0"/>
      </c:catAx>
      <c:valAx>
        <c:axId val="16970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3566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[marketing_campaign(AutoRecovered).xlsx]customer retention!PivotTable7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retention'!$B$104</c:f>
              <c:strCache>
                <c:ptCount val="1"/>
                <c:pt idx="0">
                  <c:v>Total</c:v>
                </c:pt>
              </c:strCache>
            </c:strRef>
          </c:tx>
          <c:spPr>
            <a:solidFill>
              <a:schemeClr val="accent1"/>
            </a:solidFill>
            <a:ln>
              <a:noFill/>
            </a:ln>
            <a:effectLst/>
          </c:spPr>
          <c:invertIfNegative val="0"/>
          <c:cat>
            <c:strRef>
              <c:f>'customer retention'!$A$105:$A$111</c:f>
              <c:strCache>
                <c:ptCount val="6"/>
                <c:pt idx="0">
                  <c:v>1 / 5 response accepted</c:v>
                </c:pt>
                <c:pt idx="1">
                  <c:v>2/5 campaign accepted</c:v>
                </c:pt>
                <c:pt idx="2">
                  <c:v>3/5 campaign accepted</c:v>
                </c:pt>
                <c:pt idx="3">
                  <c:v>4/5 campaign accepted</c:v>
                </c:pt>
                <c:pt idx="4">
                  <c:v>high campaign response</c:v>
                </c:pt>
                <c:pt idx="5">
                  <c:v>low response</c:v>
                </c:pt>
              </c:strCache>
            </c:strRef>
          </c:cat>
          <c:val>
            <c:numRef>
              <c:f>'customer retention'!$B$105:$B$111</c:f>
              <c:numCache>
                <c:formatCode>General</c:formatCode>
                <c:ptCount val="6"/>
                <c:pt idx="0">
                  <c:v>11</c:v>
                </c:pt>
                <c:pt idx="1">
                  <c:v>11</c:v>
                </c:pt>
                <c:pt idx="2">
                  <c:v>11</c:v>
                </c:pt>
                <c:pt idx="3">
                  <c:v>11</c:v>
                </c:pt>
                <c:pt idx="4">
                  <c:v>11</c:v>
                </c:pt>
                <c:pt idx="5">
                  <c:v>11</c:v>
                </c:pt>
              </c:numCache>
            </c:numRef>
          </c:val>
          <c:extLst>
            <c:ext xmlns:c16="http://schemas.microsoft.com/office/drawing/2014/chart" uri="{C3380CC4-5D6E-409C-BE32-E72D297353CC}">
              <c16:uniqueId val="{00000004-852B-4891-986B-E75B1B2306CE}"/>
            </c:ext>
          </c:extLst>
        </c:ser>
        <c:dLbls>
          <c:showLegendKey val="0"/>
          <c:showVal val="0"/>
          <c:showCatName val="0"/>
          <c:showSerName val="0"/>
          <c:showPercent val="0"/>
          <c:showBubbleSize val="0"/>
        </c:dLbls>
        <c:gapWidth val="219"/>
        <c:overlap val="-27"/>
        <c:axId val="43712656"/>
        <c:axId val="16993264"/>
      </c:barChart>
      <c:catAx>
        <c:axId val="43712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993264"/>
        <c:crosses val="autoZero"/>
        <c:auto val="1"/>
        <c:lblAlgn val="ctr"/>
        <c:lblOffset val="100"/>
        <c:noMultiLvlLbl val="0"/>
      </c:catAx>
      <c:valAx>
        <c:axId val="16993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3712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[marketing_campaign(AutoRecovered).xlsx]customer retention!PivotTable8</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Top</a:t>
            </a:r>
            <a:r>
              <a:rPr lang="en-US" baseline="0"/>
              <a:t>  10 customers spending with  greater loyalty</a:t>
            </a:r>
            <a:endParaRPr lang="en-US"/>
          </a:p>
        </c:rich>
      </c:tx>
      <c:layout>
        <c:manualLayout>
          <c:xMode val="edge"/>
          <c:yMode val="edge"/>
          <c:x val="0.16627777777777777"/>
          <c:y val="0.12397929425488481"/>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retention'!$B$127:$B$128</c:f>
              <c:strCache>
                <c:ptCount val="1"/>
                <c:pt idx="0">
                  <c:v>Mid-Recency</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'customer retention'!$A$129:$A$139</c:f>
              <c:strCache>
                <c:ptCount val="10"/>
                <c:pt idx="0">
                  <c:v>477</c:v>
                </c:pt>
                <c:pt idx="1">
                  <c:v>2186</c:v>
                </c:pt>
                <c:pt idx="2">
                  <c:v>3690</c:v>
                </c:pt>
                <c:pt idx="3">
                  <c:v>5236</c:v>
                </c:pt>
                <c:pt idx="4">
                  <c:v>5350</c:v>
                </c:pt>
                <c:pt idx="5">
                  <c:v>5453</c:v>
                </c:pt>
                <c:pt idx="6">
                  <c:v>5735</c:v>
                </c:pt>
                <c:pt idx="7">
                  <c:v>6072</c:v>
                </c:pt>
                <c:pt idx="8">
                  <c:v>7627</c:v>
                </c:pt>
                <c:pt idx="9">
                  <c:v>10133</c:v>
                </c:pt>
              </c:strCache>
            </c:strRef>
          </c:cat>
          <c:val>
            <c:numRef>
              <c:f>'customer retention'!$B$129:$B$139</c:f>
              <c:numCache>
                <c:formatCode>General</c:formatCode>
                <c:ptCount val="10"/>
                <c:pt idx="0">
                  <c:v>2157</c:v>
                </c:pt>
                <c:pt idx="1">
                  <c:v>2257</c:v>
                </c:pt>
                <c:pt idx="2">
                  <c:v>2091</c:v>
                </c:pt>
                <c:pt idx="3">
                  <c:v>2194</c:v>
                </c:pt>
                <c:pt idx="4">
                  <c:v>2525</c:v>
                </c:pt>
                <c:pt idx="5">
                  <c:v>2352</c:v>
                </c:pt>
                <c:pt idx="6">
                  <c:v>2525</c:v>
                </c:pt>
                <c:pt idx="7">
                  <c:v>2087</c:v>
                </c:pt>
                <c:pt idx="8">
                  <c:v>2086</c:v>
                </c:pt>
                <c:pt idx="9">
                  <c:v>2349</c:v>
                </c:pt>
              </c:numCache>
            </c:numRef>
          </c:val>
          <c:extLst>
            <c:ext xmlns:c16="http://schemas.microsoft.com/office/drawing/2014/chart" uri="{C3380CC4-5D6E-409C-BE32-E72D297353CC}">
              <c16:uniqueId val="{00000000-3281-4A6B-B3EA-AB1F92F50124}"/>
            </c:ext>
          </c:extLst>
        </c:ser>
        <c:dLbls>
          <c:showLegendKey val="0"/>
          <c:showVal val="0"/>
          <c:showCatName val="0"/>
          <c:showSerName val="0"/>
          <c:showPercent val="0"/>
          <c:showBubbleSize val="0"/>
        </c:dLbls>
        <c:gapWidth val="164"/>
        <c:overlap val="-22"/>
        <c:axId val="43762768"/>
        <c:axId val="16974544"/>
      </c:barChart>
      <c:catAx>
        <c:axId val="4376276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974544"/>
        <c:crosses val="autoZero"/>
        <c:auto val="1"/>
        <c:lblAlgn val="ctr"/>
        <c:lblOffset val="100"/>
        <c:noMultiLvlLbl val="0"/>
      </c:catAx>
      <c:valAx>
        <c:axId val="16974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3762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Histogram</a:t>
            </a:r>
          </a:p>
        </c:rich>
      </c:tx>
      <c:overlay val="0"/>
    </c:title>
    <c:autoTitleDeleted val="0"/>
    <c:plotArea>
      <c:layout/>
      <c:barChart>
        <c:barDir val="col"/>
        <c:grouping val="clustered"/>
        <c:varyColors val="0"/>
        <c:ser>
          <c:idx val="0"/>
          <c:order val="0"/>
          <c:tx>
            <c:v>Frequency</c:v>
          </c:tx>
          <c:invertIfNegative val="0"/>
          <c:cat>
            <c:strRef>
              <c:f>Sheet17!$A$2:$A$49</c:f>
              <c:strCache>
                <c:ptCount val="48"/>
                <c:pt idx="0">
                  <c:v>0</c:v>
                </c:pt>
                <c:pt idx="1">
                  <c:v>0.936170213</c:v>
                </c:pt>
                <c:pt idx="2">
                  <c:v>1.872340426</c:v>
                </c:pt>
                <c:pt idx="3">
                  <c:v>2.808510638</c:v>
                </c:pt>
                <c:pt idx="4">
                  <c:v>3.744680851</c:v>
                </c:pt>
                <c:pt idx="5">
                  <c:v>4.680851064</c:v>
                </c:pt>
                <c:pt idx="6">
                  <c:v>5.617021277</c:v>
                </c:pt>
                <c:pt idx="7">
                  <c:v>6.553191489</c:v>
                </c:pt>
                <c:pt idx="8">
                  <c:v>7.489361702</c:v>
                </c:pt>
                <c:pt idx="9">
                  <c:v>8.425531915</c:v>
                </c:pt>
                <c:pt idx="10">
                  <c:v>9.361702128</c:v>
                </c:pt>
                <c:pt idx="11">
                  <c:v>10.29787234</c:v>
                </c:pt>
                <c:pt idx="12">
                  <c:v>11.23404255</c:v>
                </c:pt>
                <c:pt idx="13">
                  <c:v>12.17021277</c:v>
                </c:pt>
                <c:pt idx="14">
                  <c:v>13.10638298</c:v>
                </c:pt>
                <c:pt idx="15">
                  <c:v>14.04255319</c:v>
                </c:pt>
                <c:pt idx="16">
                  <c:v>14.9787234</c:v>
                </c:pt>
                <c:pt idx="17">
                  <c:v>15.91489362</c:v>
                </c:pt>
                <c:pt idx="18">
                  <c:v>16.85106383</c:v>
                </c:pt>
                <c:pt idx="19">
                  <c:v>17.78723404</c:v>
                </c:pt>
                <c:pt idx="20">
                  <c:v>18.72340426</c:v>
                </c:pt>
                <c:pt idx="21">
                  <c:v>19.65957447</c:v>
                </c:pt>
                <c:pt idx="22">
                  <c:v>20.59574468</c:v>
                </c:pt>
                <c:pt idx="23">
                  <c:v>21.53191489</c:v>
                </c:pt>
                <c:pt idx="24">
                  <c:v>22.46808511</c:v>
                </c:pt>
                <c:pt idx="25">
                  <c:v>23.40425532</c:v>
                </c:pt>
                <c:pt idx="26">
                  <c:v>24.34042553</c:v>
                </c:pt>
                <c:pt idx="27">
                  <c:v>25.27659574</c:v>
                </c:pt>
                <c:pt idx="28">
                  <c:v>26.21276596</c:v>
                </c:pt>
                <c:pt idx="29">
                  <c:v>27.14893617</c:v>
                </c:pt>
                <c:pt idx="30">
                  <c:v>28.08510638</c:v>
                </c:pt>
                <c:pt idx="31">
                  <c:v>29.0212766</c:v>
                </c:pt>
                <c:pt idx="32">
                  <c:v>29.95744681</c:v>
                </c:pt>
                <c:pt idx="33">
                  <c:v>30.89361702</c:v>
                </c:pt>
                <c:pt idx="34">
                  <c:v>31.82978723</c:v>
                </c:pt>
                <c:pt idx="35">
                  <c:v>32.76595745</c:v>
                </c:pt>
                <c:pt idx="36">
                  <c:v>33.70212766</c:v>
                </c:pt>
                <c:pt idx="37">
                  <c:v>34.63829787</c:v>
                </c:pt>
                <c:pt idx="38">
                  <c:v>35.57446809</c:v>
                </c:pt>
                <c:pt idx="39">
                  <c:v>36.5106383</c:v>
                </c:pt>
                <c:pt idx="40">
                  <c:v>37.44680851</c:v>
                </c:pt>
                <c:pt idx="41">
                  <c:v>38.38297872</c:v>
                </c:pt>
                <c:pt idx="42">
                  <c:v>39.31914894</c:v>
                </c:pt>
                <c:pt idx="43">
                  <c:v>40.25531915</c:v>
                </c:pt>
                <c:pt idx="44">
                  <c:v>41.19148936</c:v>
                </c:pt>
                <c:pt idx="45">
                  <c:v>42.12765957</c:v>
                </c:pt>
                <c:pt idx="46">
                  <c:v>43.06382979</c:v>
                </c:pt>
                <c:pt idx="47">
                  <c:v>More</c:v>
                </c:pt>
              </c:strCache>
            </c:strRef>
          </c:cat>
          <c:val>
            <c:numRef>
              <c:f>Sheet17!$B$2:$B$49</c:f>
              <c:numCache>
                <c:formatCode>General</c:formatCode>
                <c:ptCount val="48"/>
                <c:pt idx="0">
                  <c:v>4</c:v>
                </c:pt>
                <c:pt idx="1">
                  <c:v>0</c:v>
                </c:pt>
                <c:pt idx="2">
                  <c:v>4</c:v>
                </c:pt>
                <c:pt idx="3">
                  <c:v>3</c:v>
                </c:pt>
                <c:pt idx="4">
                  <c:v>0</c:v>
                </c:pt>
                <c:pt idx="5">
                  <c:v>128</c:v>
                </c:pt>
                <c:pt idx="6">
                  <c:v>145</c:v>
                </c:pt>
                <c:pt idx="7">
                  <c:v>123</c:v>
                </c:pt>
                <c:pt idx="8">
                  <c:v>149</c:v>
                </c:pt>
                <c:pt idx="9">
                  <c:v>94</c:v>
                </c:pt>
                <c:pt idx="10">
                  <c:v>102</c:v>
                </c:pt>
                <c:pt idx="11">
                  <c:v>80</c:v>
                </c:pt>
                <c:pt idx="12">
                  <c:v>67</c:v>
                </c:pt>
                <c:pt idx="13">
                  <c:v>70</c:v>
                </c:pt>
                <c:pt idx="14">
                  <c:v>44</c:v>
                </c:pt>
                <c:pt idx="15">
                  <c:v>55</c:v>
                </c:pt>
                <c:pt idx="16">
                  <c:v>0</c:v>
                </c:pt>
                <c:pt idx="17">
                  <c:v>74</c:v>
                </c:pt>
                <c:pt idx="18">
                  <c:v>101</c:v>
                </c:pt>
                <c:pt idx="19">
                  <c:v>116</c:v>
                </c:pt>
                <c:pt idx="20">
                  <c:v>79</c:v>
                </c:pt>
                <c:pt idx="21">
                  <c:v>101</c:v>
                </c:pt>
                <c:pt idx="22">
                  <c:v>94</c:v>
                </c:pt>
                <c:pt idx="23">
                  <c:v>95</c:v>
                </c:pt>
                <c:pt idx="24">
                  <c:v>94</c:v>
                </c:pt>
                <c:pt idx="25">
                  <c:v>87</c:v>
                </c:pt>
                <c:pt idx="26">
                  <c:v>56</c:v>
                </c:pt>
                <c:pt idx="27">
                  <c:v>68</c:v>
                </c:pt>
                <c:pt idx="28">
                  <c:v>67</c:v>
                </c:pt>
                <c:pt idx="29">
                  <c:v>39</c:v>
                </c:pt>
                <c:pt idx="30">
                  <c:v>35</c:v>
                </c:pt>
                <c:pt idx="31">
                  <c:v>19</c:v>
                </c:pt>
                <c:pt idx="32">
                  <c:v>0</c:v>
                </c:pt>
                <c:pt idx="33">
                  <c:v>11</c:v>
                </c:pt>
                <c:pt idx="34">
                  <c:v>11</c:v>
                </c:pt>
                <c:pt idx="35">
                  <c:v>12</c:v>
                </c:pt>
                <c:pt idx="36">
                  <c:v>4</c:v>
                </c:pt>
                <c:pt idx="37">
                  <c:v>4</c:v>
                </c:pt>
                <c:pt idx="38">
                  <c:v>1</c:v>
                </c:pt>
                <c:pt idx="39">
                  <c:v>0</c:v>
                </c:pt>
                <c:pt idx="40">
                  <c:v>1</c:v>
                </c:pt>
                <c:pt idx="41">
                  <c:v>0</c:v>
                </c:pt>
                <c:pt idx="42">
                  <c:v>1</c:v>
                </c:pt>
                <c:pt idx="43">
                  <c:v>0</c:v>
                </c:pt>
                <c:pt idx="44">
                  <c:v>0</c:v>
                </c:pt>
                <c:pt idx="45">
                  <c:v>0</c:v>
                </c:pt>
                <c:pt idx="46">
                  <c:v>1</c:v>
                </c:pt>
                <c:pt idx="47">
                  <c:v>1</c:v>
                </c:pt>
              </c:numCache>
            </c:numRef>
          </c:val>
          <c:extLst>
            <c:ext xmlns:c16="http://schemas.microsoft.com/office/drawing/2014/chart" uri="{C3380CC4-5D6E-409C-BE32-E72D297353CC}">
              <c16:uniqueId val="{00000001-D944-484D-8EB0-830349B1DB85}"/>
            </c:ext>
          </c:extLst>
        </c:ser>
        <c:dLbls>
          <c:showLegendKey val="0"/>
          <c:showVal val="0"/>
          <c:showCatName val="0"/>
          <c:showSerName val="0"/>
          <c:showPercent val="0"/>
          <c:showBubbleSize val="0"/>
        </c:dLbls>
        <c:gapWidth val="150"/>
        <c:axId val="1066918304"/>
        <c:axId val="1063997520"/>
      </c:barChart>
      <c:catAx>
        <c:axId val="1066918304"/>
        <c:scaling>
          <c:orientation val="minMax"/>
        </c:scaling>
        <c:delete val="0"/>
        <c:axPos val="b"/>
        <c:title>
          <c:tx>
            <c:rich>
              <a:bodyPr/>
              <a:lstStyle/>
              <a:p>
                <a:pPr>
                  <a:defRPr/>
                </a:pPr>
                <a:r>
                  <a:rPr lang="en-US"/>
                  <a:t>Bin</a:t>
                </a:r>
              </a:p>
            </c:rich>
          </c:tx>
          <c:overlay val="0"/>
        </c:title>
        <c:numFmt formatCode="General" sourceLinked="1"/>
        <c:majorTickMark val="out"/>
        <c:minorTickMark val="none"/>
        <c:tickLblPos val="nextTo"/>
        <c:crossAx val="1063997520"/>
        <c:crosses val="autoZero"/>
        <c:auto val="1"/>
        <c:lblAlgn val="ctr"/>
        <c:lblOffset val="100"/>
        <c:noMultiLvlLbl val="0"/>
      </c:catAx>
      <c:valAx>
        <c:axId val="1063997520"/>
        <c:scaling>
          <c:orientation val="minMax"/>
        </c:scaling>
        <c:delete val="0"/>
        <c:axPos val="l"/>
        <c:title>
          <c:tx>
            <c:rich>
              <a:bodyPr/>
              <a:lstStyle/>
              <a:p>
                <a:pPr>
                  <a:defRPr/>
                </a:pPr>
                <a:r>
                  <a:rPr lang="en-US"/>
                  <a:t>Frequency</a:t>
                </a:r>
              </a:p>
            </c:rich>
          </c:tx>
          <c:overlay val="0"/>
        </c:title>
        <c:numFmt formatCode="General" sourceLinked="1"/>
        <c:majorTickMark val="out"/>
        <c:minorTickMark val="none"/>
        <c:tickLblPos val="nextTo"/>
        <c:crossAx val="1066918304"/>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[marketing_campaign(AutoRecovered).xlsx]Sheet14!PivotTable9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Sheet14!$B$3:$B$4</c:f>
              <c:strCache>
                <c:ptCount val="1"/>
                <c:pt idx="0">
                  <c:v>high_income</c:v>
                </c:pt>
              </c:strCache>
            </c:strRef>
          </c:tx>
          <c:spPr>
            <a:solidFill>
              <a:schemeClr val="accent1"/>
            </a:solidFill>
            <a:ln>
              <a:noFill/>
            </a:ln>
            <a:effectLst/>
          </c:spPr>
          <c:invertIfNegative val="0"/>
          <c:cat>
            <c:strRef>
              <c:f>Sheet14!$A$5:$A$11</c:f>
              <c:strCache>
                <c:ptCount val="6"/>
                <c:pt idx="0">
                  <c:v>1 / 5 response accepted</c:v>
                </c:pt>
                <c:pt idx="1">
                  <c:v>2/5 campaign accepted</c:v>
                </c:pt>
                <c:pt idx="2">
                  <c:v>3/5 campaign accepted</c:v>
                </c:pt>
                <c:pt idx="3">
                  <c:v>4/5 campaign accepted</c:v>
                </c:pt>
                <c:pt idx="4">
                  <c:v>high campaign response</c:v>
                </c:pt>
                <c:pt idx="5">
                  <c:v>low response</c:v>
                </c:pt>
              </c:strCache>
            </c:strRef>
          </c:cat>
          <c:val>
            <c:numRef>
              <c:f>Sheet14!$B$5:$B$11</c:f>
              <c:numCache>
                <c:formatCode>General</c:formatCode>
                <c:ptCount val="6"/>
                <c:pt idx="0">
                  <c:v>20961073</c:v>
                </c:pt>
                <c:pt idx="1">
                  <c:v>8724764</c:v>
                </c:pt>
                <c:pt idx="2">
                  <c:v>4001580</c:v>
                </c:pt>
                <c:pt idx="3">
                  <c:v>2957158</c:v>
                </c:pt>
                <c:pt idx="4">
                  <c:v>864344</c:v>
                </c:pt>
                <c:pt idx="5">
                  <c:v>79446116</c:v>
                </c:pt>
              </c:numCache>
            </c:numRef>
          </c:val>
          <c:extLst>
            <c:ext xmlns:c16="http://schemas.microsoft.com/office/drawing/2014/chart" uri="{C3380CC4-5D6E-409C-BE32-E72D297353CC}">
              <c16:uniqueId val="{00000000-1F06-4425-BE33-13F592CB7FC0}"/>
            </c:ext>
          </c:extLst>
        </c:ser>
        <c:dLbls>
          <c:showLegendKey val="0"/>
          <c:showVal val="0"/>
          <c:showCatName val="0"/>
          <c:showSerName val="0"/>
          <c:showPercent val="0"/>
          <c:showBubbleSize val="0"/>
        </c:dLbls>
        <c:gapWidth val="219"/>
        <c:overlap val="-27"/>
        <c:axId val="45619200"/>
        <c:axId val="17033584"/>
      </c:barChart>
      <c:catAx>
        <c:axId val="4561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033584"/>
        <c:crosses val="autoZero"/>
        <c:auto val="1"/>
        <c:lblAlgn val="ctr"/>
        <c:lblOffset val="100"/>
        <c:noMultiLvlLbl val="0"/>
      </c:catAx>
      <c:valAx>
        <c:axId val="1703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5619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[marketing_campaign(AutoRecovered).xlsx]Sheet14!PivotTable10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Sheet14!$B$28:$B$29</c:f>
              <c:strCache>
                <c:ptCount val="1"/>
                <c:pt idx="0">
                  <c:v>high purchase</c:v>
                </c:pt>
              </c:strCache>
            </c:strRef>
          </c:tx>
          <c:spPr>
            <a:solidFill>
              <a:schemeClr val="accent1"/>
            </a:solidFill>
            <a:ln>
              <a:noFill/>
            </a:ln>
            <a:effectLst/>
          </c:spPr>
          <c:invertIfNegative val="0"/>
          <c:cat>
            <c:strRef>
              <c:f>Sheet14!$A$30:$A$34</c:f>
              <c:strCache>
                <c:ptCount val="4"/>
                <c:pt idx="0">
                  <c:v>1 / 5 response accepted</c:v>
                </c:pt>
                <c:pt idx="1">
                  <c:v>2/5 campaign accepted</c:v>
                </c:pt>
                <c:pt idx="2">
                  <c:v>3/5 campaign accepted</c:v>
                </c:pt>
                <c:pt idx="3">
                  <c:v>low response</c:v>
                </c:pt>
              </c:strCache>
            </c:strRef>
          </c:cat>
          <c:val>
            <c:numRef>
              <c:f>Sheet14!$B$30:$B$34</c:f>
              <c:numCache>
                <c:formatCode>General</c:formatCode>
                <c:ptCount val="4"/>
                <c:pt idx="0">
                  <c:v>196</c:v>
                </c:pt>
                <c:pt idx="1">
                  <c:v>100</c:v>
                </c:pt>
                <c:pt idx="2">
                  <c:v>32</c:v>
                </c:pt>
                <c:pt idx="3">
                  <c:v>863</c:v>
                </c:pt>
              </c:numCache>
            </c:numRef>
          </c:val>
          <c:extLst>
            <c:ext xmlns:c16="http://schemas.microsoft.com/office/drawing/2014/chart" uri="{C3380CC4-5D6E-409C-BE32-E72D297353CC}">
              <c16:uniqueId val="{00000000-FACF-4C23-BBB7-9D70CBD3AE78}"/>
            </c:ext>
          </c:extLst>
        </c:ser>
        <c:dLbls>
          <c:showLegendKey val="0"/>
          <c:showVal val="0"/>
          <c:showCatName val="0"/>
          <c:showSerName val="0"/>
          <c:showPercent val="0"/>
          <c:showBubbleSize val="0"/>
        </c:dLbls>
        <c:gapWidth val="219"/>
        <c:overlap val="-27"/>
        <c:axId val="45608064"/>
        <c:axId val="16986064"/>
      </c:barChart>
      <c:catAx>
        <c:axId val="45608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986064"/>
        <c:crosses val="autoZero"/>
        <c:auto val="1"/>
        <c:lblAlgn val="ctr"/>
        <c:lblOffset val="100"/>
        <c:noMultiLvlLbl val="0"/>
      </c:catAx>
      <c:valAx>
        <c:axId val="16986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5608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[marketing_campaign(AutoRecovered).xlsx]Sheet14!PivotTable11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Sheet14!$B$47</c:f>
              <c:strCache>
                <c:ptCount val="1"/>
                <c:pt idx="0">
                  <c:v>Total</c:v>
                </c:pt>
              </c:strCache>
            </c:strRef>
          </c:tx>
          <c:spPr>
            <a:solidFill>
              <a:schemeClr val="accent1"/>
            </a:solidFill>
            <a:ln>
              <a:noFill/>
            </a:ln>
            <a:effectLst/>
          </c:spPr>
          <c:invertIfNegative val="0"/>
          <c:dPt>
            <c:idx val="4"/>
            <c:invertIfNegative val="0"/>
            <c:bubble3D val="0"/>
            <c:spPr>
              <a:solidFill>
                <a:schemeClr val="accent1"/>
              </a:solidFill>
              <a:ln>
                <a:noFill/>
              </a:ln>
              <a:effectLst/>
            </c:spPr>
            <c:extLst>
              <c:ext xmlns:c16="http://schemas.microsoft.com/office/drawing/2014/chart" uri="{C3380CC4-5D6E-409C-BE32-E72D297353CC}">
                <c16:uniqueId val="{00000002-BD61-424F-BF27-68ADDA871943}"/>
              </c:ext>
            </c:extLst>
          </c:dPt>
          <c:dLbls>
            <c:dLbl>
              <c:idx val="4"/>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D61-424F-BF27-68ADDA87194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Sheet14!$A$48:$A$54</c:f>
              <c:strCache>
                <c:ptCount val="6"/>
                <c:pt idx="0">
                  <c:v>1 / 5 response accepted</c:v>
                </c:pt>
                <c:pt idx="1">
                  <c:v>2/5 campaign accepted</c:v>
                </c:pt>
                <c:pt idx="2">
                  <c:v>3/5 campaign accepted</c:v>
                </c:pt>
                <c:pt idx="3">
                  <c:v>4/5 campaign accepted</c:v>
                </c:pt>
                <c:pt idx="4">
                  <c:v>high campaign response</c:v>
                </c:pt>
                <c:pt idx="5">
                  <c:v>low response</c:v>
                </c:pt>
              </c:strCache>
            </c:strRef>
          </c:cat>
          <c:val>
            <c:numRef>
              <c:f>Sheet14!$B$48:$B$54</c:f>
              <c:numCache>
                <c:formatCode>General</c:formatCode>
                <c:ptCount val="6"/>
                <c:pt idx="0">
                  <c:v>6360</c:v>
                </c:pt>
                <c:pt idx="1">
                  <c:v>2564</c:v>
                </c:pt>
                <c:pt idx="2">
                  <c:v>1071</c:v>
                </c:pt>
                <c:pt idx="3">
                  <c:v>769</c:v>
                </c:pt>
                <c:pt idx="4">
                  <c:v>210</c:v>
                </c:pt>
                <c:pt idx="5">
                  <c:v>22317</c:v>
                </c:pt>
              </c:numCache>
            </c:numRef>
          </c:val>
          <c:extLst>
            <c:ext xmlns:c16="http://schemas.microsoft.com/office/drawing/2014/chart" uri="{C3380CC4-5D6E-409C-BE32-E72D297353CC}">
              <c16:uniqueId val="{00000000-BD61-424F-BF27-68ADDA871943}"/>
            </c:ext>
          </c:extLst>
        </c:ser>
        <c:dLbls>
          <c:showLegendKey val="0"/>
          <c:showVal val="0"/>
          <c:showCatName val="0"/>
          <c:showSerName val="0"/>
          <c:showPercent val="0"/>
          <c:showBubbleSize val="0"/>
        </c:dLbls>
        <c:gapWidth val="219"/>
        <c:overlap val="-27"/>
        <c:axId val="45401584"/>
        <c:axId val="16983664"/>
      </c:barChart>
      <c:catAx>
        <c:axId val="45401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983664"/>
        <c:crosses val="autoZero"/>
        <c:auto val="1"/>
        <c:lblAlgn val="ctr"/>
        <c:lblOffset val="100"/>
        <c:noMultiLvlLbl val="0"/>
      </c:catAx>
      <c:valAx>
        <c:axId val="16983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5401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[marketing_campaign(AutoRecovered).xlsx]strategic bsnes Insights!PivotTable1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Family</a:t>
            </a:r>
            <a:r>
              <a:rPr lang="en-US" baseline="0"/>
              <a:t>_status by  High Response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'strategic bsnes Insights'!$B$3</c:f>
              <c:strCache>
                <c:ptCount val="1"/>
                <c:pt idx="0">
                  <c:v>Total</c:v>
                </c:pt>
              </c:strCache>
            </c:strRef>
          </c:tx>
          <c:spPr>
            <a:solidFill>
              <a:schemeClr val="accent1"/>
            </a:solidFill>
            <a:ln>
              <a:noFill/>
            </a:ln>
            <a:effectLst/>
          </c:spPr>
          <c:invertIfNegative val="0"/>
          <c:cat>
            <c:strRef>
              <c:f>'strategic bsnes Insights'!$A$4:$A$8</c:f>
              <c:strCache>
                <c:ptCount val="4"/>
                <c:pt idx="0">
                  <c:v>Divorced</c:v>
                </c:pt>
                <c:pt idx="1">
                  <c:v>Married</c:v>
                </c:pt>
                <c:pt idx="2">
                  <c:v>Single</c:v>
                </c:pt>
                <c:pt idx="3">
                  <c:v>Together</c:v>
                </c:pt>
              </c:strCache>
            </c:strRef>
          </c:cat>
          <c:val>
            <c:numRef>
              <c:f>'strategic bsnes Insights'!$B$4:$B$8</c:f>
              <c:numCache>
                <c:formatCode>General</c:formatCode>
                <c:ptCount val="4"/>
                <c:pt idx="0">
                  <c:v>2</c:v>
                </c:pt>
                <c:pt idx="1">
                  <c:v>2</c:v>
                </c:pt>
                <c:pt idx="2">
                  <c:v>3</c:v>
                </c:pt>
                <c:pt idx="3">
                  <c:v>3</c:v>
                </c:pt>
              </c:numCache>
            </c:numRef>
          </c:val>
          <c:extLst>
            <c:ext xmlns:c16="http://schemas.microsoft.com/office/drawing/2014/chart" uri="{C3380CC4-5D6E-409C-BE32-E72D297353CC}">
              <c16:uniqueId val="{00000000-B0FD-4D0C-8B54-57389BCACB36}"/>
            </c:ext>
          </c:extLst>
        </c:ser>
        <c:dLbls>
          <c:showLegendKey val="0"/>
          <c:showVal val="0"/>
          <c:showCatName val="0"/>
          <c:showSerName val="0"/>
          <c:showPercent val="0"/>
          <c:showBubbleSize val="0"/>
        </c:dLbls>
        <c:gapWidth val="219"/>
        <c:overlap val="-27"/>
        <c:axId val="2079506415"/>
        <c:axId val="2139744303"/>
      </c:barChart>
      <c:catAx>
        <c:axId val="2079506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139744303"/>
        <c:crosses val="autoZero"/>
        <c:auto val="1"/>
        <c:lblAlgn val="ctr"/>
        <c:lblOffset val="100"/>
        <c:noMultiLvlLbl val="0"/>
      </c:catAx>
      <c:valAx>
        <c:axId val="2139744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79506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[marketing_campaign(AutoRecovered).xlsx]strategic bsnes Insights!PivotTable2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'strategic bsnes Insights'!$B$20</c:f>
              <c:strCache>
                <c:ptCount val="1"/>
                <c:pt idx="0">
                  <c:v>Total</c:v>
                </c:pt>
              </c:strCache>
            </c:strRef>
          </c:tx>
          <c:spPr>
            <a:solidFill>
              <a:schemeClr val="accent1"/>
            </a:solidFill>
            <a:ln>
              <a:noFill/>
            </a:ln>
            <a:effectLst/>
          </c:spPr>
          <c:invertIfNegative val="0"/>
          <c:cat>
            <c:strRef>
              <c:f>'strategic bsnes Insights'!$A$21:$A$24</c:f>
              <c:strCache>
                <c:ptCount val="3"/>
                <c:pt idx="0">
                  <c:v>30-45 Youth</c:v>
                </c:pt>
                <c:pt idx="1">
                  <c:v>46-61 Old</c:v>
                </c:pt>
                <c:pt idx="2">
                  <c:v>62-77 Snr Citizen</c:v>
                </c:pt>
              </c:strCache>
            </c:strRef>
          </c:cat>
          <c:val>
            <c:numRef>
              <c:f>'strategic bsnes Insights'!$B$21:$B$24</c:f>
              <c:numCache>
                <c:formatCode>General</c:formatCode>
                <c:ptCount val="3"/>
                <c:pt idx="0">
                  <c:v>1</c:v>
                </c:pt>
                <c:pt idx="1">
                  <c:v>20</c:v>
                </c:pt>
                <c:pt idx="2">
                  <c:v>15</c:v>
                </c:pt>
              </c:numCache>
            </c:numRef>
          </c:val>
          <c:extLst>
            <c:ext xmlns:c16="http://schemas.microsoft.com/office/drawing/2014/chart" uri="{C3380CC4-5D6E-409C-BE32-E72D297353CC}">
              <c16:uniqueId val="{00000000-6C7D-4234-B189-5940F10DB1A4}"/>
            </c:ext>
          </c:extLst>
        </c:ser>
        <c:dLbls>
          <c:showLegendKey val="0"/>
          <c:showVal val="0"/>
          <c:showCatName val="0"/>
          <c:showSerName val="0"/>
          <c:showPercent val="0"/>
          <c:showBubbleSize val="0"/>
        </c:dLbls>
        <c:gapWidth val="219"/>
        <c:overlap val="-27"/>
        <c:axId val="2079527295"/>
        <c:axId val="2139752463"/>
      </c:barChart>
      <c:catAx>
        <c:axId val="2079527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139752463"/>
        <c:crosses val="autoZero"/>
        <c:auto val="1"/>
        <c:lblAlgn val="ctr"/>
        <c:lblOffset val="100"/>
        <c:noMultiLvlLbl val="0"/>
      </c:catAx>
      <c:valAx>
        <c:axId val="2139752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79527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[marketing_campaign(AutoRecovered).xlsx]strategic bsnes Insights!PivotTable3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'strategic bsnes Insights'!$B$37</c:f>
              <c:strCache>
                <c:ptCount val="1"/>
                <c:pt idx="0">
                  <c:v>Total</c:v>
                </c:pt>
              </c:strCache>
            </c:strRef>
          </c:tx>
          <c:spPr>
            <a:solidFill>
              <a:schemeClr val="accent1"/>
            </a:solidFill>
            <a:ln>
              <a:noFill/>
            </a:ln>
            <a:effectLst/>
          </c:spPr>
          <c:invertIfNegative val="0"/>
          <c:cat>
            <c:strRef>
              <c:f>'strategic bsnes Insights'!$A$38:$A$40</c:f>
              <c:strCache>
                <c:ptCount val="2"/>
                <c:pt idx="0">
                  <c:v>Family_with_more_children</c:v>
                </c:pt>
                <c:pt idx="1">
                  <c:v>Family_with_one_child</c:v>
                </c:pt>
              </c:strCache>
            </c:strRef>
          </c:cat>
          <c:val>
            <c:numRef>
              <c:f>'strategic bsnes Insights'!$B$38:$B$40</c:f>
              <c:numCache>
                <c:formatCode>General</c:formatCode>
                <c:ptCount val="2"/>
                <c:pt idx="0">
                  <c:v>1984</c:v>
                </c:pt>
                <c:pt idx="1">
                  <c:v>255</c:v>
                </c:pt>
              </c:numCache>
            </c:numRef>
          </c:val>
          <c:extLst>
            <c:ext xmlns:c16="http://schemas.microsoft.com/office/drawing/2014/chart" uri="{C3380CC4-5D6E-409C-BE32-E72D297353CC}">
              <c16:uniqueId val="{00000000-2201-420D-B759-AE126DBF8E9A}"/>
            </c:ext>
          </c:extLst>
        </c:ser>
        <c:dLbls>
          <c:showLegendKey val="0"/>
          <c:showVal val="0"/>
          <c:showCatName val="0"/>
          <c:showSerName val="0"/>
          <c:showPercent val="0"/>
          <c:showBubbleSize val="0"/>
        </c:dLbls>
        <c:gapWidth val="219"/>
        <c:overlap val="-27"/>
        <c:axId val="2079575087"/>
        <c:axId val="2139833103"/>
      </c:barChart>
      <c:catAx>
        <c:axId val="2079575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139833103"/>
        <c:crosses val="autoZero"/>
        <c:auto val="1"/>
        <c:lblAlgn val="ctr"/>
        <c:lblOffset val="100"/>
        <c:noMultiLvlLbl val="0"/>
      </c:catAx>
      <c:valAx>
        <c:axId val="2139833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79575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[marketing_campaign(AutoRecovered).xlsx]strategic bsnes Insights!PivotTable4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'strategic bsnes Insights'!$B$63</c:f>
              <c:strCache>
                <c:ptCount val="1"/>
                <c:pt idx="0">
                  <c:v>Total</c:v>
                </c:pt>
              </c:strCache>
            </c:strRef>
          </c:tx>
          <c:spPr>
            <a:solidFill>
              <a:schemeClr val="accent1"/>
            </a:solidFill>
            <a:ln>
              <a:noFill/>
            </a:ln>
            <a:effectLst/>
          </c:spPr>
          <c:invertIfNegative val="0"/>
          <c:cat>
            <c:strRef>
              <c:f>'strategic bsnes Insights'!$A$64:$A$69</c:f>
              <c:strCache>
                <c:ptCount val="5"/>
                <c:pt idx="0">
                  <c:v>2n Cycle</c:v>
                </c:pt>
                <c:pt idx="1">
                  <c:v>Basic</c:v>
                </c:pt>
                <c:pt idx="2">
                  <c:v>Graduation</c:v>
                </c:pt>
                <c:pt idx="3">
                  <c:v>Master</c:v>
                </c:pt>
                <c:pt idx="4">
                  <c:v>PhD</c:v>
                </c:pt>
              </c:strCache>
            </c:strRef>
          </c:cat>
          <c:val>
            <c:numRef>
              <c:f>'strategic bsnes Insights'!$B$64:$B$69</c:f>
              <c:numCache>
                <c:formatCode>General</c:formatCode>
                <c:ptCount val="5"/>
                <c:pt idx="0">
                  <c:v>203</c:v>
                </c:pt>
                <c:pt idx="1">
                  <c:v>54</c:v>
                </c:pt>
                <c:pt idx="2">
                  <c:v>1126</c:v>
                </c:pt>
                <c:pt idx="3">
                  <c:v>370</c:v>
                </c:pt>
                <c:pt idx="4">
                  <c:v>486</c:v>
                </c:pt>
              </c:numCache>
            </c:numRef>
          </c:val>
          <c:extLst>
            <c:ext xmlns:c16="http://schemas.microsoft.com/office/drawing/2014/chart" uri="{C3380CC4-5D6E-409C-BE32-E72D297353CC}">
              <c16:uniqueId val="{00000000-1808-4BAC-A867-57DA5EA1A8D8}"/>
            </c:ext>
          </c:extLst>
        </c:ser>
        <c:dLbls>
          <c:showLegendKey val="0"/>
          <c:showVal val="0"/>
          <c:showCatName val="0"/>
          <c:showSerName val="0"/>
          <c:showPercent val="0"/>
          <c:showBubbleSize val="0"/>
        </c:dLbls>
        <c:gapWidth val="219"/>
        <c:overlap val="-27"/>
        <c:axId val="2021531775"/>
        <c:axId val="2139753903"/>
      </c:barChart>
      <c:catAx>
        <c:axId val="2021531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139753903"/>
        <c:crosses val="autoZero"/>
        <c:auto val="1"/>
        <c:lblAlgn val="ctr"/>
        <c:lblOffset val="100"/>
        <c:noMultiLvlLbl val="0"/>
      </c:catAx>
      <c:valAx>
        <c:axId val="2139753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21531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[marketing_campaign(AutoRecovered).xlsx]strategic bsnes Insights!PivotTable6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'strategic bsnes Insights'!$B$80:$B$81</c:f>
              <c:strCache>
                <c:ptCount val="1"/>
                <c:pt idx="0">
                  <c:v>1 / 5 response accepted</c:v>
                </c:pt>
              </c:strCache>
            </c:strRef>
          </c:tx>
          <c:spPr>
            <a:solidFill>
              <a:schemeClr val="accent1"/>
            </a:solidFill>
            <a:ln>
              <a:noFill/>
            </a:ln>
            <a:effectLst/>
          </c:spPr>
          <c:invertIfNegative val="0"/>
          <c:cat>
            <c:strRef>
              <c:f>'strategic bsnes Insights'!$A$82:$A$86</c:f>
              <c:strCache>
                <c:ptCount val="4"/>
                <c:pt idx="0">
                  <c:v>30-45 Youth</c:v>
                </c:pt>
                <c:pt idx="1">
                  <c:v>46-61 Old</c:v>
                </c:pt>
                <c:pt idx="2">
                  <c:v>62-77 Snr Citizen</c:v>
                </c:pt>
                <c:pt idx="3">
                  <c:v>78-133 Elder</c:v>
                </c:pt>
              </c:strCache>
            </c:strRef>
          </c:cat>
          <c:val>
            <c:numRef>
              <c:f>'strategic bsnes Insights'!$B$82:$B$86</c:f>
              <c:numCache>
                <c:formatCode>General</c:formatCode>
                <c:ptCount val="4"/>
                <c:pt idx="0">
                  <c:v>54</c:v>
                </c:pt>
                <c:pt idx="1">
                  <c:v>163</c:v>
                </c:pt>
                <c:pt idx="2">
                  <c:v>142</c:v>
                </c:pt>
                <c:pt idx="3">
                  <c:v>11</c:v>
                </c:pt>
              </c:numCache>
            </c:numRef>
          </c:val>
          <c:extLst>
            <c:ext xmlns:c16="http://schemas.microsoft.com/office/drawing/2014/chart" uri="{C3380CC4-5D6E-409C-BE32-E72D297353CC}">
              <c16:uniqueId val="{00000000-3E8C-4857-BA35-A843A3C4AE6F}"/>
            </c:ext>
          </c:extLst>
        </c:ser>
        <c:ser>
          <c:idx val="1"/>
          <c:order val="1"/>
          <c:tx>
            <c:strRef>
              <c:f>'strategic bsnes Insights'!$C$80:$C$81</c:f>
              <c:strCache>
                <c:ptCount val="1"/>
                <c:pt idx="0">
                  <c:v>2/5 campaign accepted</c:v>
                </c:pt>
              </c:strCache>
            </c:strRef>
          </c:tx>
          <c:spPr>
            <a:solidFill>
              <a:schemeClr val="accent2"/>
            </a:solidFill>
            <a:ln>
              <a:noFill/>
            </a:ln>
            <a:effectLst/>
          </c:spPr>
          <c:invertIfNegative val="0"/>
          <c:cat>
            <c:strRef>
              <c:f>'strategic bsnes Insights'!$A$82:$A$86</c:f>
              <c:strCache>
                <c:ptCount val="4"/>
                <c:pt idx="0">
                  <c:v>30-45 Youth</c:v>
                </c:pt>
                <c:pt idx="1">
                  <c:v>46-61 Old</c:v>
                </c:pt>
                <c:pt idx="2">
                  <c:v>62-77 Snr Citizen</c:v>
                </c:pt>
                <c:pt idx="3">
                  <c:v>78-133 Elder</c:v>
                </c:pt>
              </c:strCache>
            </c:strRef>
          </c:cat>
          <c:val>
            <c:numRef>
              <c:f>'strategic bsnes Insights'!$C$82:$C$86</c:f>
              <c:numCache>
                <c:formatCode>General</c:formatCode>
                <c:ptCount val="4"/>
                <c:pt idx="0">
                  <c:v>37</c:v>
                </c:pt>
                <c:pt idx="1">
                  <c:v>53</c:v>
                </c:pt>
                <c:pt idx="2">
                  <c:v>38</c:v>
                </c:pt>
                <c:pt idx="3">
                  <c:v>14</c:v>
                </c:pt>
              </c:numCache>
            </c:numRef>
          </c:val>
          <c:extLst>
            <c:ext xmlns:c16="http://schemas.microsoft.com/office/drawing/2014/chart" uri="{C3380CC4-5D6E-409C-BE32-E72D297353CC}">
              <c16:uniqueId val="{00000001-3E8C-4857-BA35-A843A3C4AE6F}"/>
            </c:ext>
          </c:extLst>
        </c:ser>
        <c:ser>
          <c:idx val="2"/>
          <c:order val="2"/>
          <c:tx>
            <c:strRef>
              <c:f>'strategic bsnes Insights'!$D$80:$D$81</c:f>
              <c:strCache>
                <c:ptCount val="1"/>
                <c:pt idx="0">
                  <c:v>3/5 campaign accepted</c:v>
                </c:pt>
              </c:strCache>
            </c:strRef>
          </c:tx>
          <c:spPr>
            <a:solidFill>
              <a:schemeClr val="accent3"/>
            </a:solidFill>
            <a:ln>
              <a:noFill/>
            </a:ln>
            <a:effectLst/>
          </c:spPr>
          <c:invertIfNegative val="0"/>
          <c:cat>
            <c:strRef>
              <c:f>'strategic bsnes Insights'!$A$82:$A$86</c:f>
              <c:strCache>
                <c:ptCount val="4"/>
                <c:pt idx="0">
                  <c:v>30-45 Youth</c:v>
                </c:pt>
                <c:pt idx="1">
                  <c:v>46-61 Old</c:v>
                </c:pt>
                <c:pt idx="2">
                  <c:v>62-77 Snr Citizen</c:v>
                </c:pt>
                <c:pt idx="3">
                  <c:v>78-133 Elder</c:v>
                </c:pt>
              </c:strCache>
            </c:strRef>
          </c:cat>
          <c:val>
            <c:numRef>
              <c:f>'strategic bsnes Insights'!$D$82:$D$86</c:f>
              <c:numCache>
                <c:formatCode>General</c:formatCode>
                <c:ptCount val="4"/>
                <c:pt idx="0">
                  <c:v>17</c:v>
                </c:pt>
                <c:pt idx="1">
                  <c:v>22</c:v>
                </c:pt>
                <c:pt idx="2">
                  <c:v>8</c:v>
                </c:pt>
                <c:pt idx="3">
                  <c:v>4</c:v>
                </c:pt>
              </c:numCache>
            </c:numRef>
          </c:val>
          <c:extLst>
            <c:ext xmlns:c16="http://schemas.microsoft.com/office/drawing/2014/chart" uri="{C3380CC4-5D6E-409C-BE32-E72D297353CC}">
              <c16:uniqueId val="{00000002-3E8C-4857-BA35-A843A3C4AE6F}"/>
            </c:ext>
          </c:extLst>
        </c:ser>
        <c:ser>
          <c:idx val="3"/>
          <c:order val="3"/>
          <c:tx>
            <c:strRef>
              <c:f>'strategic bsnes Insights'!$E$80:$E$81</c:f>
              <c:strCache>
                <c:ptCount val="1"/>
                <c:pt idx="0">
                  <c:v>4/5 campaign accepted</c:v>
                </c:pt>
              </c:strCache>
            </c:strRef>
          </c:tx>
          <c:spPr>
            <a:solidFill>
              <a:schemeClr val="accent4"/>
            </a:solidFill>
            <a:ln>
              <a:noFill/>
            </a:ln>
            <a:effectLst/>
          </c:spPr>
          <c:invertIfNegative val="0"/>
          <c:cat>
            <c:strRef>
              <c:f>'strategic bsnes Insights'!$A$82:$A$86</c:f>
              <c:strCache>
                <c:ptCount val="4"/>
                <c:pt idx="0">
                  <c:v>30-45 Youth</c:v>
                </c:pt>
                <c:pt idx="1">
                  <c:v>46-61 Old</c:v>
                </c:pt>
                <c:pt idx="2">
                  <c:v>62-77 Snr Citizen</c:v>
                </c:pt>
                <c:pt idx="3">
                  <c:v>78-133 Elder</c:v>
                </c:pt>
              </c:strCache>
            </c:strRef>
          </c:cat>
          <c:val>
            <c:numRef>
              <c:f>'strategic bsnes Insights'!$E$82:$E$86</c:f>
              <c:numCache>
                <c:formatCode>General</c:formatCode>
                <c:ptCount val="4"/>
                <c:pt idx="0">
                  <c:v>8</c:v>
                </c:pt>
                <c:pt idx="1">
                  <c:v>18</c:v>
                </c:pt>
                <c:pt idx="2">
                  <c:v>10</c:v>
                </c:pt>
              </c:numCache>
            </c:numRef>
          </c:val>
          <c:extLst>
            <c:ext xmlns:c16="http://schemas.microsoft.com/office/drawing/2014/chart" uri="{C3380CC4-5D6E-409C-BE32-E72D297353CC}">
              <c16:uniqueId val="{00000003-3E8C-4857-BA35-A843A3C4AE6F}"/>
            </c:ext>
          </c:extLst>
        </c:ser>
        <c:ser>
          <c:idx val="4"/>
          <c:order val="4"/>
          <c:tx>
            <c:strRef>
              <c:f>'strategic bsnes Insights'!$F$80:$F$81</c:f>
              <c:strCache>
                <c:ptCount val="1"/>
                <c:pt idx="0">
                  <c:v>high campaign response</c:v>
                </c:pt>
              </c:strCache>
            </c:strRef>
          </c:tx>
          <c:spPr>
            <a:solidFill>
              <a:schemeClr val="accent5"/>
            </a:solidFill>
            <a:ln>
              <a:noFill/>
            </a:ln>
            <a:effectLst/>
          </c:spPr>
          <c:invertIfNegative val="0"/>
          <c:cat>
            <c:strRef>
              <c:f>'strategic bsnes Insights'!$A$82:$A$86</c:f>
              <c:strCache>
                <c:ptCount val="4"/>
                <c:pt idx="0">
                  <c:v>30-45 Youth</c:v>
                </c:pt>
                <c:pt idx="1">
                  <c:v>46-61 Old</c:v>
                </c:pt>
                <c:pt idx="2">
                  <c:v>62-77 Snr Citizen</c:v>
                </c:pt>
                <c:pt idx="3">
                  <c:v>78-133 Elder</c:v>
                </c:pt>
              </c:strCache>
            </c:strRef>
          </c:cat>
          <c:val>
            <c:numRef>
              <c:f>'strategic bsnes Insights'!$F$82:$F$86</c:f>
              <c:numCache>
                <c:formatCode>General</c:formatCode>
                <c:ptCount val="4"/>
                <c:pt idx="0">
                  <c:v>3</c:v>
                </c:pt>
                <c:pt idx="1">
                  <c:v>1</c:v>
                </c:pt>
                <c:pt idx="2">
                  <c:v>6</c:v>
                </c:pt>
              </c:numCache>
            </c:numRef>
          </c:val>
          <c:extLst>
            <c:ext xmlns:c16="http://schemas.microsoft.com/office/drawing/2014/chart" uri="{C3380CC4-5D6E-409C-BE32-E72D297353CC}">
              <c16:uniqueId val="{00000004-3E8C-4857-BA35-A843A3C4AE6F}"/>
            </c:ext>
          </c:extLst>
        </c:ser>
        <c:ser>
          <c:idx val="5"/>
          <c:order val="5"/>
          <c:tx>
            <c:strRef>
              <c:f>'strategic bsnes Insights'!$G$80:$G$81</c:f>
              <c:strCache>
                <c:ptCount val="1"/>
                <c:pt idx="0">
                  <c:v>low response</c:v>
                </c:pt>
              </c:strCache>
            </c:strRef>
          </c:tx>
          <c:spPr>
            <a:solidFill>
              <a:schemeClr val="accent6"/>
            </a:solidFill>
            <a:ln>
              <a:noFill/>
            </a:ln>
            <a:effectLst/>
          </c:spPr>
          <c:invertIfNegative val="0"/>
          <c:cat>
            <c:strRef>
              <c:f>'strategic bsnes Insights'!$A$82:$A$86</c:f>
              <c:strCache>
                <c:ptCount val="4"/>
                <c:pt idx="0">
                  <c:v>30-45 Youth</c:v>
                </c:pt>
                <c:pt idx="1">
                  <c:v>46-61 Old</c:v>
                </c:pt>
                <c:pt idx="2">
                  <c:v>62-77 Snr Citizen</c:v>
                </c:pt>
                <c:pt idx="3">
                  <c:v>78-133 Elder</c:v>
                </c:pt>
              </c:strCache>
            </c:strRef>
          </c:cat>
          <c:val>
            <c:numRef>
              <c:f>'strategic bsnes Insights'!$G$82:$G$86</c:f>
              <c:numCache>
                <c:formatCode>General</c:formatCode>
                <c:ptCount val="4"/>
                <c:pt idx="0">
                  <c:v>266</c:v>
                </c:pt>
                <c:pt idx="1">
                  <c:v>812</c:v>
                </c:pt>
                <c:pt idx="2">
                  <c:v>502</c:v>
                </c:pt>
                <c:pt idx="3">
                  <c:v>51</c:v>
                </c:pt>
              </c:numCache>
            </c:numRef>
          </c:val>
          <c:extLst>
            <c:ext xmlns:c16="http://schemas.microsoft.com/office/drawing/2014/chart" uri="{C3380CC4-5D6E-409C-BE32-E72D297353CC}">
              <c16:uniqueId val="{00000005-3E8C-4857-BA35-A843A3C4AE6F}"/>
            </c:ext>
          </c:extLst>
        </c:ser>
        <c:dLbls>
          <c:showLegendKey val="0"/>
          <c:showVal val="0"/>
          <c:showCatName val="0"/>
          <c:showSerName val="0"/>
          <c:showPercent val="0"/>
          <c:showBubbleSize val="0"/>
        </c:dLbls>
        <c:gapWidth val="219"/>
        <c:overlap val="-27"/>
        <c:axId val="3680016"/>
        <c:axId val="2139819183"/>
      </c:barChart>
      <c:catAx>
        <c:axId val="368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139819183"/>
        <c:crosses val="autoZero"/>
        <c:auto val="1"/>
        <c:lblAlgn val="ctr"/>
        <c:lblOffset val="100"/>
        <c:noMultiLvlLbl val="0"/>
      </c:catAx>
      <c:valAx>
        <c:axId val="2139819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680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[marketing_campaign(AutoRecovered).xlsx]strategic bsnes Insights!PivotTable7</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'strategic bsnes Insights'!$B$106:$B$107</c:f>
              <c:strCache>
                <c:ptCount val="1"/>
                <c:pt idx="0">
                  <c:v>1 / 5 response accepted</c:v>
                </c:pt>
              </c:strCache>
            </c:strRef>
          </c:tx>
          <c:spPr>
            <a:solidFill>
              <a:schemeClr val="accent1"/>
            </a:solidFill>
            <a:ln>
              <a:noFill/>
            </a:ln>
            <a:effectLst/>
          </c:spPr>
          <c:invertIfNegative val="0"/>
          <c:cat>
            <c:strRef>
              <c:f>'strategic bsnes Insights'!$A$108:$A$116</c:f>
              <c:strCache>
                <c:ptCount val="8"/>
                <c:pt idx="0">
                  <c:v>Absurd</c:v>
                </c:pt>
                <c:pt idx="1">
                  <c:v>Alone</c:v>
                </c:pt>
                <c:pt idx="2">
                  <c:v>Divorced</c:v>
                </c:pt>
                <c:pt idx="3">
                  <c:v>Married</c:v>
                </c:pt>
                <c:pt idx="4">
                  <c:v>Single</c:v>
                </c:pt>
                <c:pt idx="5">
                  <c:v>Together</c:v>
                </c:pt>
                <c:pt idx="6">
                  <c:v>Widow</c:v>
                </c:pt>
                <c:pt idx="7">
                  <c:v>YOLO</c:v>
                </c:pt>
              </c:strCache>
            </c:strRef>
          </c:cat>
          <c:val>
            <c:numRef>
              <c:f>'strategic bsnes Insights'!$B$108:$B$116</c:f>
              <c:numCache>
                <c:formatCode>General</c:formatCode>
                <c:ptCount val="8"/>
                <c:pt idx="2">
                  <c:v>41</c:v>
                </c:pt>
                <c:pt idx="3">
                  <c:v>128</c:v>
                </c:pt>
                <c:pt idx="4">
                  <c:v>88</c:v>
                </c:pt>
                <c:pt idx="5">
                  <c:v>97</c:v>
                </c:pt>
                <c:pt idx="6">
                  <c:v>15</c:v>
                </c:pt>
                <c:pt idx="7">
                  <c:v>1</c:v>
                </c:pt>
              </c:numCache>
            </c:numRef>
          </c:val>
          <c:extLst>
            <c:ext xmlns:c16="http://schemas.microsoft.com/office/drawing/2014/chart" uri="{C3380CC4-5D6E-409C-BE32-E72D297353CC}">
              <c16:uniqueId val="{00000000-2659-4847-90AF-9724CB14852A}"/>
            </c:ext>
          </c:extLst>
        </c:ser>
        <c:ser>
          <c:idx val="1"/>
          <c:order val="1"/>
          <c:tx>
            <c:strRef>
              <c:f>'strategic bsnes Insights'!$C$106:$C$107</c:f>
              <c:strCache>
                <c:ptCount val="1"/>
                <c:pt idx="0">
                  <c:v>2/5 campaign accepted</c:v>
                </c:pt>
              </c:strCache>
            </c:strRef>
          </c:tx>
          <c:spPr>
            <a:solidFill>
              <a:schemeClr val="accent2"/>
            </a:solidFill>
            <a:ln>
              <a:noFill/>
            </a:ln>
            <a:effectLst/>
          </c:spPr>
          <c:invertIfNegative val="0"/>
          <c:cat>
            <c:strRef>
              <c:f>'strategic bsnes Insights'!$A$108:$A$116</c:f>
              <c:strCache>
                <c:ptCount val="8"/>
                <c:pt idx="0">
                  <c:v>Absurd</c:v>
                </c:pt>
                <c:pt idx="1">
                  <c:v>Alone</c:v>
                </c:pt>
                <c:pt idx="2">
                  <c:v>Divorced</c:v>
                </c:pt>
                <c:pt idx="3">
                  <c:v>Married</c:v>
                </c:pt>
                <c:pt idx="4">
                  <c:v>Single</c:v>
                </c:pt>
                <c:pt idx="5">
                  <c:v>Together</c:v>
                </c:pt>
                <c:pt idx="6">
                  <c:v>Widow</c:v>
                </c:pt>
                <c:pt idx="7">
                  <c:v>YOLO</c:v>
                </c:pt>
              </c:strCache>
            </c:strRef>
          </c:cat>
          <c:val>
            <c:numRef>
              <c:f>'strategic bsnes Insights'!$C$108:$C$116</c:f>
              <c:numCache>
                <c:formatCode>General</c:formatCode>
                <c:ptCount val="8"/>
                <c:pt idx="1">
                  <c:v>1</c:v>
                </c:pt>
                <c:pt idx="2">
                  <c:v>18</c:v>
                </c:pt>
                <c:pt idx="3">
                  <c:v>54</c:v>
                </c:pt>
                <c:pt idx="4">
                  <c:v>35</c:v>
                </c:pt>
                <c:pt idx="5">
                  <c:v>27</c:v>
                </c:pt>
                <c:pt idx="6">
                  <c:v>7</c:v>
                </c:pt>
              </c:numCache>
            </c:numRef>
          </c:val>
          <c:extLst>
            <c:ext xmlns:c16="http://schemas.microsoft.com/office/drawing/2014/chart" uri="{C3380CC4-5D6E-409C-BE32-E72D297353CC}">
              <c16:uniqueId val="{00000001-2659-4847-90AF-9724CB14852A}"/>
            </c:ext>
          </c:extLst>
        </c:ser>
        <c:ser>
          <c:idx val="2"/>
          <c:order val="2"/>
          <c:tx>
            <c:strRef>
              <c:f>'strategic bsnes Insights'!$D$106:$D$107</c:f>
              <c:strCache>
                <c:ptCount val="1"/>
                <c:pt idx="0">
                  <c:v>3/5 campaign accepted</c:v>
                </c:pt>
              </c:strCache>
            </c:strRef>
          </c:tx>
          <c:spPr>
            <a:solidFill>
              <a:schemeClr val="accent3"/>
            </a:solidFill>
            <a:ln>
              <a:noFill/>
            </a:ln>
            <a:effectLst/>
          </c:spPr>
          <c:invertIfNegative val="0"/>
          <c:cat>
            <c:strRef>
              <c:f>'strategic bsnes Insights'!$A$108:$A$116</c:f>
              <c:strCache>
                <c:ptCount val="8"/>
                <c:pt idx="0">
                  <c:v>Absurd</c:v>
                </c:pt>
                <c:pt idx="1">
                  <c:v>Alone</c:v>
                </c:pt>
                <c:pt idx="2">
                  <c:v>Divorced</c:v>
                </c:pt>
                <c:pt idx="3">
                  <c:v>Married</c:v>
                </c:pt>
                <c:pt idx="4">
                  <c:v>Single</c:v>
                </c:pt>
                <c:pt idx="5">
                  <c:v>Together</c:v>
                </c:pt>
                <c:pt idx="6">
                  <c:v>Widow</c:v>
                </c:pt>
                <c:pt idx="7">
                  <c:v>YOLO</c:v>
                </c:pt>
              </c:strCache>
            </c:strRef>
          </c:cat>
          <c:val>
            <c:numRef>
              <c:f>'strategic bsnes Insights'!$D$108:$D$116</c:f>
              <c:numCache>
                <c:formatCode>General</c:formatCode>
                <c:ptCount val="8"/>
                <c:pt idx="0">
                  <c:v>1</c:v>
                </c:pt>
                <c:pt idx="2">
                  <c:v>3</c:v>
                </c:pt>
                <c:pt idx="3">
                  <c:v>18</c:v>
                </c:pt>
                <c:pt idx="4">
                  <c:v>17</c:v>
                </c:pt>
                <c:pt idx="5">
                  <c:v>10</c:v>
                </c:pt>
                <c:pt idx="6">
                  <c:v>2</c:v>
                </c:pt>
              </c:numCache>
            </c:numRef>
          </c:val>
          <c:extLst>
            <c:ext xmlns:c16="http://schemas.microsoft.com/office/drawing/2014/chart" uri="{C3380CC4-5D6E-409C-BE32-E72D297353CC}">
              <c16:uniqueId val="{00000002-2659-4847-90AF-9724CB14852A}"/>
            </c:ext>
          </c:extLst>
        </c:ser>
        <c:ser>
          <c:idx val="3"/>
          <c:order val="3"/>
          <c:tx>
            <c:strRef>
              <c:f>'strategic bsnes Insights'!$E$106:$E$107</c:f>
              <c:strCache>
                <c:ptCount val="1"/>
                <c:pt idx="0">
                  <c:v>4/5 campaign accepted</c:v>
                </c:pt>
              </c:strCache>
            </c:strRef>
          </c:tx>
          <c:spPr>
            <a:solidFill>
              <a:schemeClr val="accent4"/>
            </a:solidFill>
            <a:ln>
              <a:noFill/>
            </a:ln>
            <a:effectLst/>
          </c:spPr>
          <c:invertIfNegative val="0"/>
          <c:cat>
            <c:strRef>
              <c:f>'strategic bsnes Insights'!$A$108:$A$116</c:f>
              <c:strCache>
                <c:ptCount val="8"/>
                <c:pt idx="0">
                  <c:v>Absurd</c:v>
                </c:pt>
                <c:pt idx="1">
                  <c:v>Alone</c:v>
                </c:pt>
                <c:pt idx="2">
                  <c:v>Divorced</c:v>
                </c:pt>
                <c:pt idx="3">
                  <c:v>Married</c:v>
                </c:pt>
                <c:pt idx="4">
                  <c:v>Single</c:v>
                </c:pt>
                <c:pt idx="5">
                  <c:v>Together</c:v>
                </c:pt>
                <c:pt idx="6">
                  <c:v>Widow</c:v>
                </c:pt>
                <c:pt idx="7">
                  <c:v>YOLO</c:v>
                </c:pt>
              </c:strCache>
            </c:strRef>
          </c:cat>
          <c:val>
            <c:numRef>
              <c:f>'strategic bsnes Insights'!$E$108:$E$116</c:f>
              <c:numCache>
                <c:formatCode>General</c:formatCode>
                <c:ptCount val="8"/>
                <c:pt idx="2">
                  <c:v>5</c:v>
                </c:pt>
                <c:pt idx="3">
                  <c:v>15</c:v>
                </c:pt>
                <c:pt idx="4">
                  <c:v>5</c:v>
                </c:pt>
                <c:pt idx="5">
                  <c:v>8</c:v>
                </c:pt>
                <c:pt idx="6">
                  <c:v>3</c:v>
                </c:pt>
              </c:numCache>
            </c:numRef>
          </c:val>
          <c:extLst>
            <c:ext xmlns:c16="http://schemas.microsoft.com/office/drawing/2014/chart" uri="{C3380CC4-5D6E-409C-BE32-E72D297353CC}">
              <c16:uniqueId val="{00000003-2659-4847-90AF-9724CB14852A}"/>
            </c:ext>
          </c:extLst>
        </c:ser>
        <c:ser>
          <c:idx val="4"/>
          <c:order val="4"/>
          <c:tx>
            <c:strRef>
              <c:f>'strategic bsnes Insights'!$F$106:$F$107</c:f>
              <c:strCache>
                <c:ptCount val="1"/>
                <c:pt idx="0">
                  <c:v>high campaign response</c:v>
                </c:pt>
              </c:strCache>
            </c:strRef>
          </c:tx>
          <c:spPr>
            <a:solidFill>
              <a:schemeClr val="accent5"/>
            </a:solidFill>
            <a:ln>
              <a:noFill/>
            </a:ln>
            <a:effectLst/>
          </c:spPr>
          <c:invertIfNegative val="0"/>
          <c:cat>
            <c:strRef>
              <c:f>'strategic bsnes Insights'!$A$108:$A$116</c:f>
              <c:strCache>
                <c:ptCount val="8"/>
                <c:pt idx="0">
                  <c:v>Absurd</c:v>
                </c:pt>
                <c:pt idx="1">
                  <c:v>Alone</c:v>
                </c:pt>
                <c:pt idx="2">
                  <c:v>Divorced</c:v>
                </c:pt>
                <c:pt idx="3">
                  <c:v>Married</c:v>
                </c:pt>
                <c:pt idx="4">
                  <c:v>Single</c:v>
                </c:pt>
                <c:pt idx="5">
                  <c:v>Together</c:v>
                </c:pt>
                <c:pt idx="6">
                  <c:v>Widow</c:v>
                </c:pt>
                <c:pt idx="7">
                  <c:v>YOLO</c:v>
                </c:pt>
              </c:strCache>
            </c:strRef>
          </c:cat>
          <c:val>
            <c:numRef>
              <c:f>'strategic bsnes Insights'!$F$108:$F$116</c:f>
              <c:numCache>
                <c:formatCode>General</c:formatCode>
                <c:ptCount val="8"/>
                <c:pt idx="2">
                  <c:v>2</c:v>
                </c:pt>
                <c:pt idx="3">
                  <c:v>2</c:v>
                </c:pt>
                <c:pt idx="4">
                  <c:v>3</c:v>
                </c:pt>
                <c:pt idx="5">
                  <c:v>3</c:v>
                </c:pt>
              </c:numCache>
            </c:numRef>
          </c:val>
          <c:extLst>
            <c:ext xmlns:c16="http://schemas.microsoft.com/office/drawing/2014/chart" uri="{C3380CC4-5D6E-409C-BE32-E72D297353CC}">
              <c16:uniqueId val="{00000004-2659-4847-90AF-9724CB14852A}"/>
            </c:ext>
          </c:extLst>
        </c:ser>
        <c:ser>
          <c:idx val="5"/>
          <c:order val="5"/>
          <c:tx>
            <c:strRef>
              <c:f>'strategic bsnes Insights'!$G$106:$G$107</c:f>
              <c:strCache>
                <c:ptCount val="1"/>
                <c:pt idx="0">
                  <c:v>low response</c:v>
                </c:pt>
              </c:strCache>
            </c:strRef>
          </c:tx>
          <c:spPr>
            <a:solidFill>
              <a:schemeClr val="accent6"/>
            </a:solidFill>
            <a:ln>
              <a:noFill/>
            </a:ln>
            <a:effectLst/>
          </c:spPr>
          <c:invertIfNegative val="0"/>
          <c:cat>
            <c:strRef>
              <c:f>'strategic bsnes Insights'!$A$108:$A$116</c:f>
              <c:strCache>
                <c:ptCount val="8"/>
                <c:pt idx="0">
                  <c:v>Absurd</c:v>
                </c:pt>
                <c:pt idx="1">
                  <c:v>Alone</c:v>
                </c:pt>
                <c:pt idx="2">
                  <c:v>Divorced</c:v>
                </c:pt>
                <c:pt idx="3">
                  <c:v>Married</c:v>
                </c:pt>
                <c:pt idx="4">
                  <c:v>Single</c:v>
                </c:pt>
                <c:pt idx="5">
                  <c:v>Together</c:v>
                </c:pt>
                <c:pt idx="6">
                  <c:v>Widow</c:v>
                </c:pt>
                <c:pt idx="7">
                  <c:v>YOLO</c:v>
                </c:pt>
              </c:strCache>
            </c:strRef>
          </c:cat>
          <c:val>
            <c:numRef>
              <c:f>'strategic bsnes Insights'!$G$108:$G$116</c:f>
              <c:numCache>
                <c:formatCode>General</c:formatCode>
                <c:ptCount val="8"/>
                <c:pt idx="0">
                  <c:v>1</c:v>
                </c:pt>
                <c:pt idx="1">
                  <c:v>2</c:v>
                </c:pt>
                <c:pt idx="2">
                  <c:v>163</c:v>
                </c:pt>
                <c:pt idx="3">
                  <c:v>647</c:v>
                </c:pt>
                <c:pt idx="4">
                  <c:v>332</c:v>
                </c:pt>
                <c:pt idx="5">
                  <c:v>435</c:v>
                </c:pt>
                <c:pt idx="6">
                  <c:v>50</c:v>
                </c:pt>
                <c:pt idx="7">
                  <c:v>1</c:v>
                </c:pt>
              </c:numCache>
            </c:numRef>
          </c:val>
          <c:extLst>
            <c:ext xmlns:c16="http://schemas.microsoft.com/office/drawing/2014/chart" uri="{C3380CC4-5D6E-409C-BE32-E72D297353CC}">
              <c16:uniqueId val="{00000005-2659-4847-90AF-9724CB14852A}"/>
            </c:ext>
          </c:extLst>
        </c:ser>
        <c:dLbls>
          <c:showLegendKey val="0"/>
          <c:showVal val="0"/>
          <c:showCatName val="0"/>
          <c:showSerName val="0"/>
          <c:showPercent val="0"/>
          <c:showBubbleSize val="0"/>
        </c:dLbls>
        <c:gapWidth val="219"/>
        <c:overlap val="-27"/>
        <c:axId val="3596496"/>
        <c:axId val="2139763983"/>
      </c:barChart>
      <c:catAx>
        <c:axId val="359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139763983"/>
        <c:crosses val="autoZero"/>
        <c:auto val="1"/>
        <c:lblAlgn val="ctr"/>
        <c:lblOffset val="100"/>
        <c:noMultiLvlLbl val="0"/>
      </c:catAx>
      <c:valAx>
        <c:axId val="2139763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596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[marketing_campaign(AutoRecovered).xlsx]strategic bsnes Insights!PivotTable8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'strategic bsnes Insights'!$B$127:$B$128</c:f>
              <c:strCache>
                <c:ptCount val="1"/>
                <c:pt idx="0">
                  <c:v>1 / 5 response accepted</c:v>
                </c:pt>
              </c:strCache>
            </c:strRef>
          </c:tx>
          <c:spPr>
            <a:solidFill>
              <a:schemeClr val="accent1"/>
            </a:solidFill>
            <a:ln>
              <a:noFill/>
            </a:ln>
            <a:effectLst/>
          </c:spPr>
          <c:invertIfNegative val="0"/>
          <c:cat>
            <c:strRef>
              <c:f>'strategic bsnes Insights'!$A$129:$A$131</c:f>
              <c:strCache>
                <c:ptCount val="2"/>
                <c:pt idx="0">
                  <c:v>Family_with_more_children</c:v>
                </c:pt>
                <c:pt idx="1">
                  <c:v>Family_with_one_child</c:v>
                </c:pt>
              </c:strCache>
            </c:strRef>
          </c:cat>
          <c:val>
            <c:numRef>
              <c:f>'strategic bsnes Insights'!$B$129:$B$131</c:f>
              <c:numCache>
                <c:formatCode>General</c:formatCode>
                <c:ptCount val="2"/>
                <c:pt idx="0">
                  <c:v>307</c:v>
                </c:pt>
                <c:pt idx="1">
                  <c:v>63</c:v>
                </c:pt>
              </c:numCache>
            </c:numRef>
          </c:val>
          <c:extLst>
            <c:ext xmlns:c16="http://schemas.microsoft.com/office/drawing/2014/chart" uri="{C3380CC4-5D6E-409C-BE32-E72D297353CC}">
              <c16:uniqueId val="{00000000-FC76-4637-A893-5265A202EEDC}"/>
            </c:ext>
          </c:extLst>
        </c:ser>
        <c:ser>
          <c:idx val="1"/>
          <c:order val="1"/>
          <c:tx>
            <c:strRef>
              <c:f>'strategic bsnes Insights'!$C$127:$C$128</c:f>
              <c:strCache>
                <c:ptCount val="1"/>
                <c:pt idx="0">
                  <c:v>2/5 campaign accepted</c:v>
                </c:pt>
              </c:strCache>
            </c:strRef>
          </c:tx>
          <c:spPr>
            <a:solidFill>
              <a:schemeClr val="accent2"/>
            </a:solidFill>
            <a:ln>
              <a:noFill/>
            </a:ln>
            <a:effectLst/>
          </c:spPr>
          <c:invertIfNegative val="0"/>
          <c:cat>
            <c:strRef>
              <c:f>'strategic bsnes Insights'!$A$129:$A$131</c:f>
              <c:strCache>
                <c:ptCount val="2"/>
                <c:pt idx="0">
                  <c:v>Family_with_more_children</c:v>
                </c:pt>
                <c:pt idx="1">
                  <c:v>Family_with_one_child</c:v>
                </c:pt>
              </c:strCache>
            </c:strRef>
          </c:cat>
          <c:val>
            <c:numRef>
              <c:f>'strategic bsnes Insights'!$C$129:$C$131</c:f>
              <c:numCache>
                <c:formatCode>General</c:formatCode>
                <c:ptCount val="2"/>
                <c:pt idx="0">
                  <c:v>109</c:v>
                </c:pt>
                <c:pt idx="1">
                  <c:v>33</c:v>
                </c:pt>
              </c:numCache>
            </c:numRef>
          </c:val>
          <c:extLst>
            <c:ext xmlns:c16="http://schemas.microsoft.com/office/drawing/2014/chart" uri="{C3380CC4-5D6E-409C-BE32-E72D297353CC}">
              <c16:uniqueId val="{00000001-FC76-4637-A893-5265A202EEDC}"/>
            </c:ext>
          </c:extLst>
        </c:ser>
        <c:ser>
          <c:idx val="2"/>
          <c:order val="2"/>
          <c:tx>
            <c:strRef>
              <c:f>'strategic bsnes Insights'!$D$127:$D$128</c:f>
              <c:strCache>
                <c:ptCount val="1"/>
                <c:pt idx="0">
                  <c:v>3/5 campaign accepted</c:v>
                </c:pt>
              </c:strCache>
            </c:strRef>
          </c:tx>
          <c:spPr>
            <a:solidFill>
              <a:schemeClr val="accent3"/>
            </a:solidFill>
            <a:ln>
              <a:noFill/>
            </a:ln>
            <a:effectLst/>
          </c:spPr>
          <c:invertIfNegative val="0"/>
          <c:cat>
            <c:strRef>
              <c:f>'strategic bsnes Insights'!$A$129:$A$131</c:f>
              <c:strCache>
                <c:ptCount val="2"/>
                <c:pt idx="0">
                  <c:v>Family_with_more_children</c:v>
                </c:pt>
                <c:pt idx="1">
                  <c:v>Family_with_one_child</c:v>
                </c:pt>
              </c:strCache>
            </c:strRef>
          </c:cat>
          <c:val>
            <c:numRef>
              <c:f>'strategic bsnes Insights'!$D$129:$D$131</c:f>
              <c:numCache>
                <c:formatCode>General</c:formatCode>
                <c:ptCount val="2"/>
                <c:pt idx="0">
                  <c:v>34</c:v>
                </c:pt>
                <c:pt idx="1">
                  <c:v>17</c:v>
                </c:pt>
              </c:numCache>
            </c:numRef>
          </c:val>
          <c:extLst>
            <c:ext xmlns:c16="http://schemas.microsoft.com/office/drawing/2014/chart" uri="{C3380CC4-5D6E-409C-BE32-E72D297353CC}">
              <c16:uniqueId val="{00000002-FC76-4637-A893-5265A202EEDC}"/>
            </c:ext>
          </c:extLst>
        </c:ser>
        <c:ser>
          <c:idx val="3"/>
          <c:order val="3"/>
          <c:tx>
            <c:strRef>
              <c:f>'strategic bsnes Insights'!$E$127:$E$128</c:f>
              <c:strCache>
                <c:ptCount val="1"/>
                <c:pt idx="0">
                  <c:v>4/5 campaign accepted</c:v>
                </c:pt>
              </c:strCache>
            </c:strRef>
          </c:tx>
          <c:spPr>
            <a:solidFill>
              <a:schemeClr val="accent4"/>
            </a:solidFill>
            <a:ln>
              <a:noFill/>
            </a:ln>
            <a:effectLst/>
          </c:spPr>
          <c:invertIfNegative val="0"/>
          <c:cat>
            <c:strRef>
              <c:f>'strategic bsnes Insights'!$A$129:$A$131</c:f>
              <c:strCache>
                <c:ptCount val="2"/>
                <c:pt idx="0">
                  <c:v>Family_with_more_children</c:v>
                </c:pt>
                <c:pt idx="1">
                  <c:v>Family_with_one_child</c:v>
                </c:pt>
              </c:strCache>
            </c:strRef>
          </c:cat>
          <c:val>
            <c:numRef>
              <c:f>'strategic bsnes Insights'!$E$129:$E$131</c:f>
              <c:numCache>
                <c:formatCode>General</c:formatCode>
                <c:ptCount val="2"/>
                <c:pt idx="0">
                  <c:v>24</c:v>
                </c:pt>
                <c:pt idx="1">
                  <c:v>12</c:v>
                </c:pt>
              </c:numCache>
            </c:numRef>
          </c:val>
          <c:extLst>
            <c:ext xmlns:c16="http://schemas.microsoft.com/office/drawing/2014/chart" uri="{C3380CC4-5D6E-409C-BE32-E72D297353CC}">
              <c16:uniqueId val="{00000003-FC76-4637-A893-5265A202EEDC}"/>
            </c:ext>
          </c:extLst>
        </c:ser>
        <c:ser>
          <c:idx val="4"/>
          <c:order val="4"/>
          <c:tx>
            <c:strRef>
              <c:f>'strategic bsnes Insights'!$F$127:$F$128</c:f>
              <c:strCache>
                <c:ptCount val="1"/>
                <c:pt idx="0">
                  <c:v>high campaign response</c:v>
                </c:pt>
              </c:strCache>
            </c:strRef>
          </c:tx>
          <c:spPr>
            <a:solidFill>
              <a:schemeClr val="accent5"/>
            </a:solidFill>
            <a:ln>
              <a:noFill/>
            </a:ln>
            <a:effectLst/>
          </c:spPr>
          <c:invertIfNegative val="0"/>
          <c:cat>
            <c:strRef>
              <c:f>'strategic bsnes Insights'!$A$129:$A$131</c:f>
              <c:strCache>
                <c:ptCount val="2"/>
                <c:pt idx="0">
                  <c:v>Family_with_more_children</c:v>
                </c:pt>
                <c:pt idx="1">
                  <c:v>Family_with_one_child</c:v>
                </c:pt>
              </c:strCache>
            </c:strRef>
          </c:cat>
          <c:val>
            <c:numRef>
              <c:f>'strategic bsnes Insights'!$F$129:$F$131</c:f>
              <c:numCache>
                <c:formatCode>General</c:formatCode>
                <c:ptCount val="2"/>
                <c:pt idx="0">
                  <c:v>5</c:v>
                </c:pt>
                <c:pt idx="1">
                  <c:v>5</c:v>
                </c:pt>
              </c:numCache>
            </c:numRef>
          </c:val>
          <c:extLst>
            <c:ext xmlns:c16="http://schemas.microsoft.com/office/drawing/2014/chart" uri="{C3380CC4-5D6E-409C-BE32-E72D297353CC}">
              <c16:uniqueId val="{00000004-FC76-4637-A893-5265A202EEDC}"/>
            </c:ext>
          </c:extLst>
        </c:ser>
        <c:ser>
          <c:idx val="5"/>
          <c:order val="5"/>
          <c:tx>
            <c:strRef>
              <c:f>'strategic bsnes Insights'!$G$127:$G$128</c:f>
              <c:strCache>
                <c:ptCount val="1"/>
                <c:pt idx="0">
                  <c:v>low response</c:v>
                </c:pt>
              </c:strCache>
            </c:strRef>
          </c:tx>
          <c:spPr>
            <a:solidFill>
              <a:schemeClr val="accent6"/>
            </a:solidFill>
            <a:ln>
              <a:noFill/>
            </a:ln>
            <a:effectLst/>
          </c:spPr>
          <c:invertIfNegative val="0"/>
          <c:cat>
            <c:strRef>
              <c:f>'strategic bsnes Insights'!$A$129:$A$131</c:f>
              <c:strCache>
                <c:ptCount val="2"/>
                <c:pt idx="0">
                  <c:v>Family_with_more_children</c:v>
                </c:pt>
                <c:pt idx="1">
                  <c:v>Family_with_one_child</c:v>
                </c:pt>
              </c:strCache>
            </c:strRef>
          </c:cat>
          <c:val>
            <c:numRef>
              <c:f>'strategic bsnes Insights'!$G$129:$G$131</c:f>
              <c:numCache>
                <c:formatCode>General</c:formatCode>
                <c:ptCount val="2"/>
                <c:pt idx="0">
                  <c:v>1505</c:v>
                </c:pt>
                <c:pt idx="1">
                  <c:v>126</c:v>
                </c:pt>
              </c:numCache>
            </c:numRef>
          </c:val>
          <c:extLst>
            <c:ext xmlns:c16="http://schemas.microsoft.com/office/drawing/2014/chart" uri="{C3380CC4-5D6E-409C-BE32-E72D297353CC}">
              <c16:uniqueId val="{00000005-FC76-4637-A893-5265A202EEDC}"/>
            </c:ext>
          </c:extLst>
        </c:ser>
        <c:dLbls>
          <c:showLegendKey val="0"/>
          <c:showVal val="0"/>
          <c:showCatName val="0"/>
          <c:showSerName val="0"/>
          <c:showPercent val="0"/>
          <c:showBubbleSize val="0"/>
        </c:dLbls>
        <c:gapWidth val="219"/>
        <c:overlap val="-27"/>
        <c:axId val="3808080"/>
        <c:axId val="2139797583"/>
      </c:barChart>
      <c:catAx>
        <c:axId val="380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139797583"/>
        <c:crosses val="autoZero"/>
        <c:auto val="1"/>
        <c:lblAlgn val="ctr"/>
        <c:lblOffset val="100"/>
        <c:noMultiLvlLbl val="0"/>
      </c:catAx>
      <c:valAx>
        <c:axId val="2139797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80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[marketing_campaign(AutoRecovered).xlsx]strategic bsnes Insights!PivotTable9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'strategic bsnes Insights'!$D$144</c:f>
              <c:strCache>
                <c:ptCount val="1"/>
                <c:pt idx="0">
                  <c:v>Sum of NumCatalogPurchases</c:v>
                </c:pt>
              </c:strCache>
            </c:strRef>
          </c:tx>
          <c:spPr>
            <a:solidFill>
              <a:schemeClr val="accent1"/>
            </a:solidFill>
            <a:ln>
              <a:noFill/>
            </a:ln>
            <a:effectLst/>
          </c:spPr>
          <c:invertIfNegative val="0"/>
          <c:cat>
            <c:strRef>
              <c:f>'strategic bsnes Insights'!$D$145</c:f>
              <c:strCache>
                <c:ptCount val="1"/>
                <c:pt idx="0">
                  <c:v>Total</c:v>
                </c:pt>
              </c:strCache>
            </c:strRef>
          </c:cat>
          <c:val>
            <c:numRef>
              <c:f>'strategic bsnes Insights'!$D$145</c:f>
              <c:numCache>
                <c:formatCode>General</c:formatCode>
                <c:ptCount val="1"/>
                <c:pt idx="0">
                  <c:v>5963</c:v>
                </c:pt>
              </c:numCache>
            </c:numRef>
          </c:val>
          <c:extLst>
            <c:ext xmlns:c16="http://schemas.microsoft.com/office/drawing/2014/chart" uri="{C3380CC4-5D6E-409C-BE32-E72D297353CC}">
              <c16:uniqueId val="{00000000-1AFF-4E16-BBDA-FE89403B4C70}"/>
            </c:ext>
          </c:extLst>
        </c:ser>
        <c:ser>
          <c:idx val="1"/>
          <c:order val="1"/>
          <c:tx>
            <c:strRef>
              <c:f>'strategic bsnes Insights'!$E$144</c:f>
              <c:strCache>
                <c:ptCount val="1"/>
                <c:pt idx="0">
                  <c:v>Sum of NumStorePurchases</c:v>
                </c:pt>
              </c:strCache>
            </c:strRef>
          </c:tx>
          <c:spPr>
            <a:solidFill>
              <a:schemeClr val="accent2"/>
            </a:solidFill>
            <a:ln>
              <a:noFill/>
            </a:ln>
            <a:effectLst/>
          </c:spPr>
          <c:invertIfNegative val="0"/>
          <c:cat>
            <c:strRef>
              <c:f>'strategic bsnes Insights'!$D$145</c:f>
              <c:strCache>
                <c:ptCount val="1"/>
                <c:pt idx="0">
                  <c:v>Total</c:v>
                </c:pt>
              </c:strCache>
            </c:strRef>
          </c:cat>
          <c:val>
            <c:numRef>
              <c:f>'strategic bsnes Insights'!$E$145</c:f>
              <c:numCache>
                <c:formatCode>General</c:formatCode>
                <c:ptCount val="1"/>
                <c:pt idx="0">
                  <c:v>12970</c:v>
                </c:pt>
              </c:numCache>
            </c:numRef>
          </c:val>
          <c:extLst>
            <c:ext xmlns:c16="http://schemas.microsoft.com/office/drawing/2014/chart" uri="{C3380CC4-5D6E-409C-BE32-E72D297353CC}">
              <c16:uniqueId val="{00000005-1AFF-4E16-BBDA-FE89403B4C70}"/>
            </c:ext>
          </c:extLst>
        </c:ser>
        <c:ser>
          <c:idx val="2"/>
          <c:order val="2"/>
          <c:tx>
            <c:strRef>
              <c:f>'strategic bsnes Insights'!$F$144</c:f>
              <c:strCache>
                <c:ptCount val="1"/>
                <c:pt idx="0">
                  <c:v>Sum of NumDealsPurchases</c:v>
                </c:pt>
              </c:strCache>
            </c:strRef>
          </c:tx>
          <c:spPr>
            <a:solidFill>
              <a:schemeClr val="accent3"/>
            </a:solidFill>
            <a:ln>
              <a:noFill/>
            </a:ln>
            <a:effectLst/>
          </c:spPr>
          <c:invertIfNegative val="0"/>
          <c:cat>
            <c:strRef>
              <c:f>'strategic bsnes Insights'!$D$145</c:f>
              <c:strCache>
                <c:ptCount val="1"/>
                <c:pt idx="0">
                  <c:v>Total</c:v>
                </c:pt>
              </c:strCache>
            </c:strRef>
          </c:cat>
          <c:val>
            <c:numRef>
              <c:f>'strategic bsnes Insights'!$F$145</c:f>
              <c:numCache>
                <c:formatCode>General</c:formatCode>
                <c:ptCount val="1"/>
                <c:pt idx="0">
                  <c:v>5208</c:v>
                </c:pt>
              </c:numCache>
            </c:numRef>
          </c:val>
          <c:extLst>
            <c:ext xmlns:c16="http://schemas.microsoft.com/office/drawing/2014/chart" uri="{C3380CC4-5D6E-409C-BE32-E72D297353CC}">
              <c16:uniqueId val="{00000006-1AFF-4E16-BBDA-FE89403B4C70}"/>
            </c:ext>
          </c:extLst>
        </c:ser>
        <c:ser>
          <c:idx val="3"/>
          <c:order val="3"/>
          <c:tx>
            <c:strRef>
              <c:f>'strategic bsnes Insights'!$G$144</c:f>
              <c:strCache>
                <c:ptCount val="1"/>
                <c:pt idx="0">
                  <c:v>Sum of NumWebPurchases</c:v>
                </c:pt>
              </c:strCache>
            </c:strRef>
          </c:tx>
          <c:spPr>
            <a:solidFill>
              <a:schemeClr val="accent4"/>
            </a:solidFill>
            <a:ln>
              <a:noFill/>
            </a:ln>
            <a:effectLst/>
          </c:spPr>
          <c:invertIfNegative val="0"/>
          <c:cat>
            <c:strRef>
              <c:f>'strategic bsnes Insights'!$D$145</c:f>
              <c:strCache>
                <c:ptCount val="1"/>
                <c:pt idx="0">
                  <c:v>Total</c:v>
                </c:pt>
              </c:strCache>
            </c:strRef>
          </c:cat>
          <c:val>
            <c:numRef>
              <c:f>'strategic bsnes Insights'!$G$145</c:f>
              <c:numCache>
                <c:formatCode>General</c:formatCode>
                <c:ptCount val="1"/>
                <c:pt idx="0">
                  <c:v>9150</c:v>
                </c:pt>
              </c:numCache>
            </c:numRef>
          </c:val>
          <c:extLst>
            <c:ext xmlns:c16="http://schemas.microsoft.com/office/drawing/2014/chart" uri="{C3380CC4-5D6E-409C-BE32-E72D297353CC}">
              <c16:uniqueId val="{00000007-1AFF-4E16-BBDA-FE89403B4C70}"/>
            </c:ext>
          </c:extLst>
        </c:ser>
        <c:dLbls>
          <c:showLegendKey val="0"/>
          <c:showVal val="0"/>
          <c:showCatName val="0"/>
          <c:showSerName val="0"/>
          <c:showPercent val="0"/>
          <c:showBubbleSize val="0"/>
        </c:dLbls>
        <c:gapWidth val="219"/>
        <c:overlap val="-27"/>
        <c:axId val="3657744"/>
        <c:axId val="2139806223"/>
      </c:barChart>
      <c:catAx>
        <c:axId val="365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139806223"/>
        <c:crosses val="autoZero"/>
        <c:auto val="0"/>
        <c:lblAlgn val="ctr"/>
        <c:lblOffset val="100"/>
        <c:tickLblSkip val="1"/>
        <c:noMultiLvlLbl val="0"/>
      </c:catAx>
      <c:valAx>
        <c:axId val="213980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657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scatterChart>
        <c:scatterStyle val="lineMarker"/>
        <c:varyColors val="0"/>
        <c:ser>
          <c:idx val="0"/>
          <c:order val="0"/>
          <c:tx>
            <c:strRef>
              <c:f>marketing_campaign!$AN$1</c:f>
              <c:strCache>
                <c:ptCount val="1"/>
                <c:pt idx="0">
                  <c:v>CampaignAccepted</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marketing_campaign!$N$2:$N$2241</c:f>
              <c:numCache>
                <c:formatCode>General</c:formatCode>
                <c:ptCount val="2240"/>
                <c:pt idx="0">
                  <c:v>58</c:v>
                </c:pt>
                <c:pt idx="1">
                  <c:v>38</c:v>
                </c:pt>
                <c:pt idx="2">
                  <c:v>26</c:v>
                </c:pt>
                <c:pt idx="3">
                  <c:v>26</c:v>
                </c:pt>
                <c:pt idx="4">
                  <c:v>94</c:v>
                </c:pt>
                <c:pt idx="5">
                  <c:v>16</c:v>
                </c:pt>
                <c:pt idx="6">
                  <c:v>34</c:v>
                </c:pt>
                <c:pt idx="7">
                  <c:v>32</c:v>
                </c:pt>
                <c:pt idx="8">
                  <c:v>19</c:v>
                </c:pt>
                <c:pt idx="9">
                  <c:v>68</c:v>
                </c:pt>
                <c:pt idx="10">
                  <c:v>11</c:v>
                </c:pt>
                <c:pt idx="11">
                  <c:v>59</c:v>
                </c:pt>
                <c:pt idx="12">
                  <c:v>82</c:v>
                </c:pt>
                <c:pt idx="13">
                  <c:v>53</c:v>
                </c:pt>
                <c:pt idx="14">
                  <c:v>38</c:v>
                </c:pt>
                <c:pt idx="15">
                  <c:v>23</c:v>
                </c:pt>
                <c:pt idx="16">
                  <c:v>51</c:v>
                </c:pt>
                <c:pt idx="17">
                  <c:v>20</c:v>
                </c:pt>
                <c:pt idx="18">
                  <c:v>91</c:v>
                </c:pt>
                <c:pt idx="19">
                  <c:v>86</c:v>
                </c:pt>
                <c:pt idx="20">
                  <c:v>41</c:v>
                </c:pt>
                <c:pt idx="21">
                  <c:v>42</c:v>
                </c:pt>
                <c:pt idx="22">
                  <c:v>63</c:v>
                </c:pt>
                <c:pt idx="23">
                  <c:v>0</c:v>
                </c:pt>
                <c:pt idx="24">
                  <c:v>69</c:v>
                </c:pt>
                <c:pt idx="25">
                  <c:v>89</c:v>
                </c:pt>
                <c:pt idx="26">
                  <c:v>4</c:v>
                </c:pt>
                <c:pt idx="27">
                  <c:v>19</c:v>
                </c:pt>
                <c:pt idx="28">
                  <c:v>26</c:v>
                </c:pt>
                <c:pt idx="29">
                  <c:v>96</c:v>
                </c:pt>
                <c:pt idx="30">
                  <c:v>34</c:v>
                </c:pt>
                <c:pt idx="31">
                  <c:v>56</c:v>
                </c:pt>
                <c:pt idx="32">
                  <c:v>31</c:v>
                </c:pt>
                <c:pt idx="33">
                  <c:v>8</c:v>
                </c:pt>
                <c:pt idx="34">
                  <c:v>4</c:v>
                </c:pt>
                <c:pt idx="35">
                  <c:v>55</c:v>
                </c:pt>
                <c:pt idx="36">
                  <c:v>37</c:v>
                </c:pt>
                <c:pt idx="37">
                  <c:v>76</c:v>
                </c:pt>
                <c:pt idx="38">
                  <c:v>99</c:v>
                </c:pt>
                <c:pt idx="39">
                  <c:v>53</c:v>
                </c:pt>
                <c:pt idx="40">
                  <c:v>3</c:v>
                </c:pt>
                <c:pt idx="41">
                  <c:v>88</c:v>
                </c:pt>
                <c:pt idx="42">
                  <c:v>4</c:v>
                </c:pt>
                <c:pt idx="43">
                  <c:v>80</c:v>
                </c:pt>
                <c:pt idx="44">
                  <c:v>19</c:v>
                </c:pt>
                <c:pt idx="45">
                  <c:v>72</c:v>
                </c:pt>
                <c:pt idx="46">
                  <c:v>24</c:v>
                </c:pt>
                <c:pt idx="47">
                  <c:v>92</c:v>
                </c:pt>
                <c:pt idx="48">
                  <c:v>96</c:v>
                </c:pt>
                <c:pt idx="49">
                  <c:v>39</c:v>
                </c:pt>
                <c:pt idx="50">
                  <c:v>29</c:v>
                </c:pt>
                <c:pt idx="51">
                  <c:v>2</c:v>
                </c:pt>
                <c:pt idx="52">
                  <c:v>54</c:v>
                </c:pt>
                <c:pt idx="53">
                  <c:v>54</c:v>
                </c:pt>
                <c:pt idx="54">
                  <c:v>57</c:v>
                </c:pt>
                <c:pt idx="55">
                  <c:v>55</c:v>
                </c:pt>
                <c:pt idx="56">
                  <c:v>30</c:v>
                </c:pt>
                <c:pt idx="57">
                  <c:v>31</c:v>
                </c:pt>
                <c:pt idx="58">
                  <c:v>57</c:v>
                </c:pt>
                <c:pt idx="59">
                  <c:v>63</c:v>
                </c:pt>
                <c:pt idx="60">
                  <c:v>12</c:v>
                </c:pt>
                <c:pt idx="61">
                  <c:v>18</c:v>
                </c:pt>
                <c:pt idx="62">
                  <c:v>26</c:v>
                </c:pt>
                <c:pt idx="63">
                  <c:v>8</c:v>
                </c:pt>
                <c:pt idx="64">
                  <c:v>29</c:v>
                </c:pt>
                <c:pt idx="65">
                  <c:v>75</c:v>
                </c:pt>
                <c:pt idx="66">
                  <c:v>0</c:v>
                </c:pt>
                <c:pt idx="67">
                  <c:v>19</c:v>
                </c:pt>
                <c:pt idx="68">
                  <c:v>4</c:v>
                </c:pt>
                <c:pt idx="69">
                  <c:v>90</c:v>
                </c:pt>
                <c:pt idx="70">
                  <c:v>1</c:v>
                </c:pt>
                <c:pt idx="71">
                  <c:v>25</c:v>
                </c:pt>
                <c:pt idx="72">
                  <c:v>29</c:v>
                </c:pt>
                <c:pt idx="73">
                  <c:v>88</c:v>
                </c:pt>
                <c:pt idx="74">
                  <c:v>58</c:v>
                </c:pt>
                <c:pt idx="75">
                  <c:v>68</c:v>
                </c:pt>
                <c:pt idx="76">
                  <c:v>34</c:v>
                </c:pt>
                <c:pt idx="77">
                  <c:v>40</c:v>
                </c:pt>
                <c:pt idx="78">
                  <c:v>12</c:v>
                </c:pt>
                <c:pt idx="79">
                  <c:v>9</c:v>
                </c:pt>
                <c:pt idx="80">
                  <c:v>87</c:v>
                </c:pt>
                <c:pt idx="81">
                  <c:v>5</c:v>
                </c:pt>
                <c:pt idx="82">
                  <c:v>87</c:v>
                </c:pt>
                <c:pt idx="83">
                  <c:v>56</c:v>
                </c:pt>
                <c:pt idx="84">
                  <c:v>18</c:v>
                </c:pt>
                <c:pt idx="85">
                  <c:v>95</c:v>
                </c:pt>
                <c:pt idx="86">
                  <c:v>48</c:v>
                </c:pt>
                <c:pt idx="87">
                  <c:v>3</c:v>
                </c:pt>
                <c:pt idx="88">
                  <c:v>70</c:v>
                </c:pt>
                <c:pt idx="89">
                  <c:v>79</c:v>
                </c:pt>
                <c:pt idx="90">
                  <c:v>4</c:v>
                </c:pt>
                <c:pt idx="91">
                  <c:v>45</c:v>
                </c:pt>
                <c:pt idx="92">
                  <c:v>87</c:v>
                </c:pt>
                <c:pt idx="93">
                  <c:v>69</c:v>
                </c:pt>
                <c:pt idx="94">
                  <c:v>84</c:v>
                </c:pt>
                <c:pt idx="95">
                  <c:v>30</c:v>
                </c:pt>
                <c:pt idx="96">
                  <c:v>72</c:v>
                </c:pt>
                <c:pt idx="97">
                  <c:v>37</c:v>
                </c:pt>
                <c:pt idx="98">
                  <c:v>44</c:v>
                </c:pt>
                <c:pt idx="99">
                  <c:v>32</c:v>
                </c:pt>
                <c:pt idx="100">
                  <c:v>0</c:v>
                </c:pt>
                <c:pt idx="101">
                  <c:v>43</c:v>
                </c:pt>
                <c:pt idx="102">
                  <c:v>59</c:v>
                </c:pt>
                <c:pt idx="103">
                  <c:v>68</c:v>
                </c:pt>
                <c:pt idx="104">
                  <c:v>35</c:v>
                </c:pt>
                <c:pt idx="105">
                  <c:v>94</c:v>
                </c:pt>
                <c:pt idx="106">
                  <c:v>15</c:v>
                </c:pt>
                <c:pt idx="107">
                  <c:v>56</c:v>
                </c:pt>
                <c:pt idx="108">
                  <c:v>17</c:v>
                </c:pt>
                <c:pt idx="109">
                  <c:v>18</c:v>
                </c:pt>
                <c:pt idx="110">
                  <c:v>46</c:v>
                </c:pt>
                <c:pt idx="111">
                  <c:v>40</c:v>
                </c:pt>
                <c:pt idx="112">
                  <c:v>27</c:v>
                </c:pt>
                <c:pt idx="113">
                  <c:v>95</c:v>
                </c:pt>
                <c:pt idx="114">
                  <c:v>19</c:v>
                </c:pt>
                <c:pt idx="115">
                  <c:v>27</c:v>
                </c:pt>
                <c:pt idx="116">
                  <c:v>25</c:v>
                </c:pt>
                <c:pt idx="117">
                  <c:v>74</c:v>
                </c:pt>
                <c:pt idx="118">
                  <c:v>85</c:v>
                </c:pt>
                <c:pt idx="119">
                  <c:v>37</c:v>
                </c:pt>
                <c:pt idx="120">
                  <c:v>65</c:v>
                </c:pt>
                <c:pt idx="121">
                  <c:v>13</c:v>
                </c:pt>
                <c:pt idx="122">
                  <c:v>63</c:v>
                </c:pt>
                <c:pt idx="123">
                  <c:v>83</c:v>
                </c:pt>
                <c:pt idx="124">
                  <c:v>69</c:v>
                </c:pt>
                <c:pt idx="125">
                  <c:v>87</c:v>
                </c:pt>
                <c:pt idx="126">
                  <c:v>37</c:v>
                </c:pt>
                <c:pt idx="127">
                  <c:v>51</c:v>
                </c:pt>
                <c:pt idx="128">
                  <c:v>23</c:v>
                </c:pt>
                <c:pt idx="129">
                  <c:v>72</c:v>
                </c:pt>
                <c:pt idx="130">
                  <c:v>10</c:v>
                </c:pt>
                <c:pt idx="131">
                  <c:v>42</c:v>
                </c:pt>
                <c:pt idx="132">
                  <c:v>10</c:v>
                </c:pt>
                <c:pt idx="133">
                  <c:v>96</c:v>
                </c:pt>
                <c:pt idx="134">
                  <c:v>51</c:v>
                </c:pt>
                <c:pt idx="135">
                  <c:v>21</c:v>
                </c:pt>
                <c:pt idx="136">
                  <c:v>31</c:v>
                </c:pt>
                <c:pt idx="137">
                  <c:v>61</c:v>
                </c:pt>
                <c:pt idx="138">
                  <c:v>37</c:v>
                </c:pt>
                <c:pt idx="139">
                  <c:v>74</c:v>
                </c:pt>
                <c:pt idx="140">
                  <c:v>46</c:v>
                </c:pt>
                <c:pt idx="141">
                  <c:v>4</c:v>
                </c:pt>
                <c:pt idx="142">
                  <c:v>73</c:v>
                </c:pt>
                <c:pt idx="143">
                  <c:v>47</c:v>
                </c:pt>
                <c:pt idx="144">
                  <c:v>13</c:v>
                </c:pt>
                <c:pt idx="145">
                  <c:v>36</c:v>
                </c:pt>
                <c:pt idx="146">
                  <c:v>47</c:v>
                </c:pt>
                <c:pt idx="147">
                  <c:v>49</c:v>
                </c:pt>
                <c:pt idx="148">
                  <c:v>94</c:v>
                </c:pt>
                <c:pt idx="149">
                  <c:v>65</c:v>
                </c:pt>
                <c:pt idx="150">
                  <c:v>59</c:v>
                </c:pt>
                <c:pt idx="151">
                  <c:v>96</c:v>
                </c:pt>
                <c:pt idx="152">
                  <c:v>28</c:v>
                </c:pt>
                <c:pt idx="153">
                  <c:v>12</c:v>
                </c:pt>
                <c:pt idx="154">
                  <c:v>57</c:v>
                </c:pt>
                <c:pt idx="155">
                  <c:v>10</c:v>
                </c:pt>
                <c:pt idx="156">
                  <c:v>4</c:v>
                </c:pt>
                <c:pt idx="157">
                  <c:v>49</c:v>
                </c:pt>
                <c:pt idx="158">
                  <c:v>3</c:v>
                </c:pt>
                <c:pt idx="159">
                  <c:v>64</c:v>
                </c:pt>
                <c:pt idx="160">
                  <c:v>0</c:v>
                </c:pt>
                <c:pt idx="161">
                  <c:v>20</c:v>
                </c:pt>
                <c:pt idx="162">
                  <c:v>91</c:v>
                </c:pt>
                <c:pt idx="163">
                  <c:v>9</c:v>
                </c:pt>
                <c:pt idx="164">
                  <c:v>98</c:v>
                </c:pt>
                <c:pt idx="165">
                  <c:v>83</c:v>
                </c:pt>
                <c:pt idx="166">
                  <c:v>27</c:v>
                </c:pt>
                <c:pt idx="167">
                  <c:v>63</c:v>
                </c:pt>
                <c:pt idx="168">
                  <c:v>46</c:v>
                </c:pt>
                <c:pt idx="169">
                  <c:v>84</c:v>
                </c:pt>
                <c:pt idx="170">
                  <c:v>58</c:v>
                </c:pt>
                <c:pt idx="171">
                  <c:v>78</c:v>
                </c:pt>
                <c:pt idx="172">
                  <c:v>4</c:v>
                </c:pt>
                <c:pt idx="173">
                  <c:v>17</c:v>
                </c:pt>
                <c:pt idx="174">
                  <c:v>77</c:v>
                </c:pt>
                <c:pt idx="175">
                  <c:v>56</c:v>
                </c:pt>
                <c:pt idx="176">
                  <c:v>79</c:v>
                </c:pt>
                <c:pt idx="177">
                  <c:v>90</c:v>
                </c:pt>
                <c:pt idx="178">
                  <c:v>96</c:v>
                </c:pt>
                <c:pt idx="179">
                  <c:v>44</c:v>
                </c:pt>
                <c:pt idx="180">
                  <c:v>81</c:v>
                </c:pt>
                <c:pt idx="181">
                  <c:v>77</c:v>
                </c:pt>
                <c:pt idx="182">
                  <c:v>21</c:v>
                </c:pt>
                <c:pt idx="183">
                  <c:v>16</c:v>
                </c:pt>
                <c:pt idx="184">
                  <c:v>80</c:v>
                </c:pt>
                <c:pt idx="185">
                  <c:v>45</c:v>
                </c:pt>
                <c:pt idx="186">
                  <c:v>63</c:v>
                </c:pt>
                <c:pt idx="187">
                  <c:v>34</c:v>
                </c:pt>
                <c:pt idx="188">
                  <c:v>14</c:v>
                </c:pt>
                <c:pt idx="189">
                  <c:v>13</c:v>
                </c:pt>
                <c:pt idx="190">
                  <c:v>52</c:v>
                </c:pt>
                <c:pt idx="191">
                  <c:v>98</c:v>
                </c:pt>
                <c:pt idx="192">
                  <c:v>99</c:v>
                </c:pt>
                <c:pt idx="193">
                  <c:v>93</c:v>
                </c:pt>
                <c:pt idx="194">
                  <c:v>38</c:v>
                </c:pt>
                <c:pt idx="195">
                  <c:v>24</c:v>
                </c:pt>
                <c:pt idx="196">
                  <c:v>80</c:v>
                </c:pt>
                <c:pt idx="197">
                  <c:v>82</c:v>
                </c:pt>
                <c:pt idx="198">
                  <c:v>20</c:v>
                </c:pt>
                <c:pt idx="199">
                  <c:v>81</c:v>
                </c:pt>
                <c:pt idx="200">
                  <c:v>50</c:v>
                </c:pt>
                <c:pt idx="201">
                  <c:v>60</c:v>
                </c:pt>
                <c:pt idx="202">
                  <c:v>63</c:v>
                </c:pt>
                <c:pt idx="203">
                  <c:v>54</c:v>
                </c:pt>
                <c:pt idx="204">
                  <c:v>72</c:v>
                </c:pt>
                <c:pt idx="205">
                  <c:v>5</c:v>
                </c:pt>
                <c:pt idx="206">
                  <c:v>88</c:v>
                </c:pt>
                <c:pt idx="207">
                  <c:v>50</c:v>
                </c:pt>
                <c:pt idx="208">
                  <c:v>99</c:v>
                </c:pt>
                <c:pt idx="209">
                  <c:v>17</c:v>
                </c:pt>
                <c:pt idx="210">
                  <c:v>11</c:v>
                </c:pt>
                <c:pt idx="211">
                  <c:v>18</c:v>
                </c:pt>
                <c:pt idx="212">
                  <c:v>70</c:v>
                </c:pt>
                <c:pt idx="213">
                  <c:v>21</c:v>
                </c:pt>
                <c:pt idx="214">
                  <c:v>66</c:v>
                </c:pt>
                <c:pt idx="215">
                  <c:v>79</c:v>
                </c:pt>
                <c:pt idx="216">
                  <c:v>2</c:v>
                </c:pt>
                <c:pt idx="217">
                  <c:v>81</c:v>
                </c:pt>
                <c:pt idx="218">
                  <c:v>24</c:v>
                </c:pt>
                <c:pt idx="219">
                  <c:v>48</c:v>
                </c:pt>
                <c:pt idx="220">
                  <c:v>93</c:v>
                </c:pt>
                <c:pt idx="221">
                  <c:v>56</c:v>
                </c:pt>
                <c:pt idx="222">
                  <c:v>3</c:v>
                </c:pt>
                <c:pt idx="223">
                  <c:v>44</c:v>
                </c:pt>
                <c:pt idx="224">
                  <c:v>38</c:v>
                </c:pt>
                <c:pt idx="225">
                  <c:v>46</c:v>
                </c:pt>
                <c:pt idx="226">
                  <c:v>84</c:v>
                </c:pt>
                <c:pt idx="227">
                  <c:v>27</c:v>
                </c:pt>
                <c:pt idx="228">
                  <c:v>72</c:v>
                </c:pt>
                <c:pt idx="229">
                  <c:v>66</c:v>
                </c:pt>
                <c:pt idx="230">
                  <c:v>30</c:v>
                </c:pt>
                <c:pt idx="231">
                  <c:v>2</c:v>
                </c:pt>
                <c:pt idx="232">
                  <c:v>65</c:v>
                </c:pt>
                <c:pt idx="233">
                  <c:v>37</c:v>
                </c:pt>
                <c:pt idx="234">
                  <c:v>89</c:v>
                </c:pt>
                <c:pt idx="235">
                  <c:v>49</c:v>
                </c:pt>
                <c:pt idx="236">
                  <c:v>46</c:v>
                </c:pt>
                <c:pt idx="237">
                  <c:v>32</c:v>
                </c:pt>
                <c:pt idx="238">
                  <c:v>54</c:v>
                </c:pt>
                <c:pt idx="239">
                  <c:v>23</c:v>
                </c:pt>
                <c:pt idx="240">
                  <c:v>98</c:v>
                </c:pt>
                <c:pt idx="241">
                  <c:v>97</c:v>
                </c:pt>
                <c:pt idx="242">
                  <c:v>75</c:v>
                </c:pt>
                <c:pt idx="243">
                  <c:v>8</c:v>
                </c:pt>
                <c:pt idx="244">
                  <c:v>37</c:v>
                </c:pt>
                <c:pt idx="245">
                  <c:v>31</c:v>
                </c:pt>
                <c:pt idx="246">
                  <c:v>40</c:v>
                </c:pt>
                <c:pt idx="247">
                  <c:v>74</c:v>
                </c:pt>
                <c:pt idx="248">
                  <c:v>90</c:v>
                </c:pt>
                <c:pt idx="249">
                  <c:v>57</c:v>
                </c:pt>
                <c:pt idx="250">
                  <c:v>59</c:v>
                </c:pt>
                <c:pt idx="251">
                  <c:v>52</c:v>
                </c:pt>
                <c:pt idx="252">
                  <c:v>5</c:v>
                </c:pt>
                <c:pt idx="253">
                  <c:v>92</c:v>
                </c:pt>
                <c:pt idx="254">
                  <c:v>77</c:v>
                </c:pt>
                <c:pt idx="255">
                  <c:v>35</c:v>
                </c:pt>
                <c:pt idx="256">
                  <c:v>48</c:v>
                </c:pt>
                <c:pt idx="257">
                  <c:v>97</c:v>
                </c:pt>
                <c:pt idx="258">
                  <c:v>95</c:v>
                </c:pt>
                <c:pt idx="259">
                  <c:v>24</c:v>
                </c:pt>
                <c:pt idx="260">
                  <c:v>60</c:v>
                </c:pt>
                <c:pt idx="261">
                  <c:v>46</c:v>
                </c:pt>
                <c:pt idx="262">
                  <c:v>85</c:v>
                </c:pt>
                <c:pt idx="263">
                  <c:v>31</c:v>
                </c:pt>
                <c:pt idx="264">
                  <c:v>9</c:v>
                </c:pt>
                <c:pt idx="265">
                  <c:v>30</c:v>
                </c:pt>
                <c:pt idx="266">
                  <c:v>47</c:v>
                </c:pt>
                <c:pt idx="267">
                  <c:v>70</c:v>
                </c:pt>
                <c:pt idx="268">
                  <c:v>13</c:v>
                </c:pt>
                <c:pt idx="269">
                  <c:v>11</c:v>
                </c:pt>
                <c:pt idx="270">
                  <c:v>31</c:v>
                </c:pt>
                <c:pt idx="271">
                  <c:v>15</c:v>
                </c:pt>
                <c:pt idx="272">
                  <c:v>2</c:v>
                </c:pt>
                <c:pt idx="273">
                  <c:v>55</c:v>
                </c:pt>
                <c:pt idx="274">
                  <c:v>38</c:v>
                </c:pt>
                <c:pt idx="275">
                  <c:v>86</c:v>
                </c:pt>
                <c:pt idx="276">
                  <c:v>56</c:v>
                </c:pt>
                <c:pt idx="277">
                  <c:v>29</c:v>
                </c:pt>
                <c:pt idx="278">
                  <c:v>30</c:v>
                </c:pt>
                <c:pt idx="279">
                  <c:v>64</c:v>
                </c:pt>
                <c:pt idx="280">
                  <c:v>46</c:v>
                </c:pt>
                <c:pt idx="281">
                  <c:v>84</c:v>
                </c:pt>
                <c:pt idx="282">
                  <c:v>20</c:v>
                </c:pt>
                <c:pt idx="283">
                  <c:v>74</c:v>
                </c:pt>
                <c:pt idx="284">
                  <c:v>18</c:v>
                </c:pt>
                <c:pt idx="285">
                  <c:v>75</c:v>
                </c:pt>
                <c:pt idx="286">
                  <c:v>17</c:v>
                </c:pt>
                <c:pt idx="287">
                  <c:v>88</c:v>
                </c:pt>
                <c:pt idx="288">
                  <c:v>19</c:v>
                </c:pt>
                <c:pt idx="289">
                  <c:v>62</c:v>
                </c:pt>
                <c:pt idx="290">
                  <c:v>11</c:v>
                </c:pt>
                <c:pt idx="291">
                  <c:v>74</c:v>
                </c:pt>
                <c:pt idx="292">
                  <c:v>32</c:v>
                </c:pt>
                <c:pt idx="293">
                  <c:v>76</c:v>
                </c:pt>
                <c:pt idx="294">
                  <c:v>6</c:v>
                </c:pt>
                <c:pt idx="295">
                  <c:v>62</c:v>
                </c:pt>
                <c:pt idx="296">
                  <c:v>20</c:v>
                </c:pt>
                <c:pt idx="297">
                  <c:v>43</c:v>
                </c:pt>
                <c:pt idx="298">
                  <c:v>45</c:v>
                </c:pt>
                <c:pt idx="299">
                  <c:v>34</c:v>
                </c:pt>
                <c:pt idx="300">
                  <c:v>53</c:v>
                </c:pt>
                <c:pt idx="301">
                  <c:v>44</c:v>
                </c:pt>
                <c:pt idx="302">
                  <c:v>89</c:v>
                </c:pt>
                <c:pt idx="303">
                  <c:v>43</c:v>
                </c:pt>
                <c:pt idx="304">
                  <c:v>68</c:v>
                </c:pt>
                <c:pt idx="305">
                  <c:v>44</c:v>
                </c:pt>
                <c:pt idx="306">
                  <c:v>64</c:v>
                </c:pt>
                <c:pt idx="307">
                  <c:v>85</c:v>
                </c:pt>
                <c:pt idx="308">
                  <c:v>93</c:v>
                </c:pt>
                <c:pt idx="309">
                  <c:v>12</c:v>
                </c:pt>
                <c:pt idx="310">
                  <c:v>86</c:v>
                </c:pt>
                <c:pt idx="311">
                  <c:v>28</c:v>
                </c:pt>
                <c:pt idx="312">
                  <c:v>69</c:v>
                </c:pt>
                <c:pt idx="313">
                  <c:v>42</c:v>
                </c:pt>
                <c:pt idx="314">
                  <c:v>13</c:v>
                </c:pt>
                <c:pt idx="315">
                  <c:v>86</c:v>
                </c:pt>
                <c:pt idx="316">
                  <c:v>59</c:v>
                </c:pt>
                <c:pt idx="317">
                  <c:v>30</c:v>
                </c:pt>
                <c:pt idx="318">
                  <c:v>33</c:v>
                </c:pt>
                <c:pt idx="319">
                  <c:v>67</c:v>
                </c:pt>
                <c:pt idx="320">
                  <c:v>23</c:v>
                </c:pt>
                <c:pt idx="321">
                  <c:v>81</c:v>
                </c:pt>
                <c:pt idx="322">
                  <c:v>6</c:v>
                </c:pt>
                <c:pt idx="323">
                  <c:v>41</c:v>
                </c:pt>
                <c:pt idx="324">
                  <c:v>78</c:v>
                </c:pt>
                <c:pt idx="325">
                  <c:v>49</c:v>
                </c:pt>
                <c:pt idx="326">
                  <c:v>39</c:v>
                </c:pt>
                <c:pt idx="327">
                  <c:v>3</c:v>
                </c:pt>
                <c:pt idx="328">
                  <c:v>37</c:v>
                </c:pt>
                <c:pt idx="329">
                  <c:v>22</c:v>
                </c:pt>
                <c:pt idx="330">
                  <c:v>79</c:v>
                </c:pt>
                <c:pt idx="331">
                  <c:v>46</c:v>
                </c:pt>
                <c:pt idx="332">
                  <c:v>82</c:v>
                </c:pt>
                <c:pt idx="333">
                  <c:v>10</c:v>
                </c:pt>
                <c:pt idx="334">
                  <c:v>51</c:v>
                </c:pt>
                <c:pt idx="335">
                  <c:v>38</c:v>
                </c:pt>
                <c:pt idx="336">
                  <c:v>10</c:v>
                </c:pt>
                <c:pt idx="337">
                  <c:v>14</c:v>
                </c:pt>
                <c:pt idx="338">
                  <c:v>18</c:v>
                </c:pt>
                <c:pt idx="339">
                  <c:v>36</c:v>
                </c:pt>
                <c:pt idx="340">
                  <c:v>95</c:v>
                </c:pt>
                <c:pt idx="341">
                  <c:v>11</c:v>
                </c:pt>
                <c:pt idx="342">
                  <c:v>65</c:v>
                </c:pt>
                <c:pt idx="343">
                  <c:v>71</c:v>
                </c:pt>
                <c:pt idx="344">
                  <c:v>13</c:v>
                </c:pt>
                <c:pt idx="345">
                  <c:v>58</c:v>
                </c:pt>
                <c:pt idx="346">
                  <c:v>65</c:v>
                </c:pt>
                <c:pt idx="347">
                  <c:v>0</c:v>
                </c:pt>
                <c:pt idx="348">
                  <c:v>33</c:v>
                </c:pt>
                <c:pt idx="349">
                  <c:v>90</c:v>
                </c:pt>
                <c:pt idx="350">
                  <c:v>95</c:v>
                </c:pt>
                <c:pt idx="351">
                  <c:v>93</c:v>
                </c:pt>
                <c:pt idx="352">
                  <c:v>38</c:v>
                </c:pt>
                <c:pt idx="353">
                  <c:v>18</c:v>
                </c:pt>
                <c:pt idx="354">
                  <c:v>57</c:v>
                </c:pt>
                <c:pt idx="355">
                  <c:v>45</c:v>
                </c:pt>
                <c:pt idx="356">
                  <c:v>61</c:v>
                </c:pt>
                <c:pt idx="357">
                  <c:v>6</c:v>
                </c:pt>
                <c:pt idx="358">
                  <c:v>65</c:v>
                </c:pt>
                <c:pt idx="359">
                  <c:v>52</c:v>
                </c:pt>
                <c:pt idx="360">
                  <c:v>87</c:v>
                </c:pt>
                <c:pt idx="361">
                  <c:v>38</c:v>
                </c:pt>
                <c:pt idx="362">
                  <c:v>53</c:v>
                </c:pt>
                <c:pt idx="363">
                  <c:v>31</c:v>
                </c:pt>
                <c:pt idx="364">
                  <c:v>67</c:v>
                </c:pt>
                <c:pt idx="365">
                  <c:v>65</c:v>
                </c:pt>
                <c:pt idx="366">
                  <c:v>64</c:v>
                </c:pt>
                <c:pt idx="367">
                  <c:v>82</c:v>
                </c:pt>
                <c:pt idx="368">
                  <c:v>27</c:v>
                </c:pt>
                <c:pt idx="369">
                  <c:v>63</c:v>
                </c:pt>
                <c:pt idx="370">
                  <c:v>66</c:v>
                </c:pt>
                <c:pt idx="371">
                  <c:v>69</c:v>
                </c:pt>
                <c:pt idx="372">
                  <c:v>52</c:v>
                </c:pt>
                <c:pt idx="373">
                  <c:v>45</c:v>
                </c:pt>
                <c:pt idx="374">
                  <c:v>2</c:v>
                </c:pt>
                <c:pt idx="375">
                  <c:v>86</c:v>
                </c:pt>
                <c:pt idx="376">
                  <c:v>23</c:v>
                </c:pt>
                <c:pt idx="377">
                  <c:v>13</c:v>
                </c:pt>
                <c:pt idx="378">
                  <c:v>14</c:v>
                </c:pt>
                <c:pt idx="379">
                  <c:v>92</c:v>
                </c:pt>
                <c:pt idx="380">
                  <c:v>38</c:v>
                </c:pt>
                <c:pt idx="381">
                  <c:v>74</c:v>
                </c:pt>
                <c:pt idx="382">
                  <c:v>14</c:v>
                </c:pt>
                <c:pt idx="383">
                  <c:v>94</c:v>
                </c:pt>
                <c:pt idx="384">
                  <c:v>33</c:v>
                </c:pt>
                <c:pt idx="385">
                  <c:v>32</c:v>
                </c:pt>
                <c:pt idx="386">
                  <c:v>11</c:v>
                </c:pt>
                <c:pt idx="387">
                  <c:v>78</c:v>
                </c:pt>
                <c:pt idx="388">
                  <c:v>56</c:v>
                </c:pt>
                <c:pt idx="389">
                  <c:v>57</c:v>
                </c:pt>
                <c:pt idx="390">
                  <c:v>7</c:v>
                </c:pt>
                <c:pt idx="391">
                  <c:v>0</c:v>
                </c:pt>
                <c:pt idx="392">
                  <c:v>66</c:v>
                </c:pt>
                <c:pt idx="393">
                  <c:v>86</c:v>
                </c:pt>
                <c:pt idx="394">
                  <c:v>80</c:v>
                </c:pt>
                <c:pt idx="395">
                  <c:v>56</c:v>
                </c:pt>
                <c:pt idx="396">
                  <c:v>18</c:v>
                </c:pt>
                <c:pt idx="397">
                  <c:v>51</c:v>
                </c:pt>
                <c:pt idx="398">
                  <c:v>71</c:v>
                </c:pt>
                <c:pt idx="399">
                  <c:v>71</c:v>
                </c:pt>
                <c:pt idx="400">
                  <c:v>80</c:v>
                </c:pt>
                <c:pt idx="401">
                  <c:v>2</c:v>
                </c:pt>
                <c:pt idx="402">
                  <c:v>83</c:v>
                </c:pt>
                <c:pt idx="403">
                  <c:v>29</c:v>
                </c:pt>
                <c:pt idx="404">
                  <c:v>11</c:v>
                </c:pt>
                <c:pt idx="405">
                  <c:v>55</c:v>
                </c:pt>
                <c:pt idx="406">
                  <c:v>19</c:v>
                </c:pt>
                <c:pt idx="407">
                  <c:v>1</c:v>
                </c:pt>
                <c:pt idx="408">
                  <c:v>19</c:v>
                </c:pt>
                <c:pt idx="409">
                  <c:v>28</c:v>
                </c:pt>
                <c:pt idx="410">
                  <c:v>76</c:v>
                </c:pt>
                <c:pt idx="411">
                  <c:v>50</c:v>
                </c:pt>
                <c:pt idx="412">
                  <c:v>1</c:v>
                </c:pt>
                <c:pt idx="413">
                  <c:v>90</c:v>
                </c:pt>
                <c:pt idx="414">
                  <c:v>83</c:v>
                </c:pt>
                <c:pt idx="415">
                  <c:v>73</c:v>
                </c:pt>
                <c:pt idx="416">
                  <c:v>24</c:v>
                </c:pt>
                <c:pt idx="417">
                  <c:v>11</c:v>
                </c:pt>
                <c:pt idx="418">
                  <c:v>33</c:v>
                </c:pt>
                <c:pt idx="419">
                  <c:v>4</c:v>
                </c:pt>
                <c:pt idx="420">
                  <c:v>14</c:v>
                </c:pt>
                <c:pt idx="421">
                  <c:v>30</c:v>
                </c:pt>
                <c:pt idx="422">
                  <c:v>75</c:v>
                </c:pt>
                <c:pt idx="423">
                  <c:v>26</c:v>
                </c:pt>
                <c:pt idx="424">
                  <c:v>77</c:v>
                </c:pt>
                <c:pt idx="425">
                  <c:v>8</c:v>
                </c:pt>
                <c:pt idx="426">
                  <c:v>42</c:v>
                </c:pt>
                <c:pt idx="427">
                  <c:v>28</c:v>
                </c:pt>
                <c:pt idx="428">
                  <c:v>52</c:v>
                </c:pt>
                <c:pt idx="429">
                  <c:v>1</c:v>
                </c:pt>
                <c:pt idx="430">
                  <c:v>1</c:v>
                </c:pt>
                <c:pt idx="431">
                  <c:v>42</c:v>
                </c:pt>
                <c:pt idx="432">
                  <c:v>76</c:v>
                </c:pt>
                <c:pt idx="433">
                  <c:v>27</c:v>
                </c:pt>
                <c:pt idx="434">
                  <c:v>28</c:v>
                </c:pt>
                <c:pt idx="435">
                  <c:v>49</c:v>
                </c:pt>
                <c:pt idx="436">
                  <c:v>12</c:v>
                </c:pt>
                <c:pt idx="437">
                  <c:v>14</c:v>
                </c:pt>
                <c:pt idx="438">
                  <c:v>89</c:v>
                </c:pt>
                <c:pt idx="439">
                  <c:v>96</c:v>
                </c:pt>
                <c:pt idx="440">
                  <c:v>56</c:v>
                </c:pt>
                <c:pt idx="441">
                  <c:v>72</c:v>
                </c:pt>
                <c:pt idx="442">
                  <c:v>14</c:v>
                </c:pt>
                <c:pt idx="443">
                  <c:v>13</c:v>
                </c:pt>
                <c:pt idx="444">
                  <c:v>99</c:v>
                </c:pt>
                <c:pt idx="445">
                  <c:v>72</c:v>
                </c:pt>
                <c:pt idx="446">
                  <c:v>92</c:v>
                </c:pt>
                <c:pt idx="447">
                  <c:v>87</c:v>
                </c:pt>
                <c:pt idx="448">
                  <c:v>7</c:v>
                </c:pt>
                <c:pt idx="449">
                  <c:v>91</c:v>
                </c:pt>
                <c:pt idx="450">
                  <c:v>71</c:v>
                </c:pt>
                <c:pt idx="451">
                  <c:v>24</c:v>
                </c:pt>
                <c:pt idx="452">
                  <c:v>17</c:v>
                </c:pt>
                <c:pt idx="453">
                  <c:v>87</c:v>
                </c:pt>
                <c:pt idx="454">
                  <c:v>21</c:v>
                </c:pt>
                <c:pt idx="455">
                  <c:v>90</c:v>
                </c:pt>
                <c:pt idx="456">
                  <c:v>44</c:v>
                </c:pt>
                <c:pt idx="457">
                  <c:v>71</c:v>
                </c:pt>
                <c:pt idx="458">
                  <c:v>52</c:v>
                </c:pt>
                <c:pt idx="459">
                  <c:v>78</c:v>
                </c:pt>
                <c:pt idx="460">
                  <c:v>2</c:v>
                </c:pt>
                <c:pt idx="461">
                  <c:v>60</c:v>
                </c:pt>
                <c:pt idx="462">
                  <c:v>25</c:v>
                </c:pt>
                <c:pt idx="463">
                  <c:v>47</c:v>
                </c:pt>
                <c:pt idx="464">
                  <c:v>46</c:v>
                </c:pt>
                <c:pt idx="465">
                  <c:v>83</c:v>
                </c:pt>
                <c:pt idx="466">
                  <c:v>17</c:v>
                </c:pt>
                <c:pt idx="467">
                  <c:v>13</c:v>
                </c:pt>
                <c:pt idx="468">
                  <c:v>86</c:v>
                </c:pt>
                <c:pt idx="469">
                  <c:v>92</c:v>
                </c:pt>
                <c:pt idx="470">
                  <c:v>47</c:v>
                </c:pt>
                <c:pt idx="471">
                  <c:v>18</c:v>
                </c:pt>
                <c:pt idx="472">
                  <c:v>81</c:v>
                </c:pt>
                <c:pt idx="473">
                  <c:v>91</c:v>
                </c:pt>
                <c:pt idx="474">
                  <c:v>58</c:v>
                </c:pt>
                <c:pt idx="475">
                  <c:v>40</c:v>
                </c:pt>
                <c:pt idx="476">
                  <c:v>67</c:v>
                </c:pt>
                <c:pt idx="477">
                  <c:v>19</c:v>
                </c:pt>
                <c:pt idx="478">
                  <c:v>93</c:v>
                </c:pt>
                <c:pt idx="479">
                  <c:v>41</c:v>
                </c:pt>
                <c:pt idx="480">
                  <c:v>60</c:v>
                </c:pt>
                <c:pt idx="481">
                  <c:v>54</c:v>
                </c:pt>
                <c:pt idx="482">
                  <c:v>26</c:v>
                </c:pt>
                <c:pt idx="483">
                  <c:v>30</c:v>
                </c:pt>
                <c:pt idx="484">
                  <c:v>93</c:v>
                </c:pt>
                <c:pt idx="485">
                  <c:v>35</c:v>
                </c:pt>
                <c:pt idx="486">
                  <c:v>4</c:v>
                </c:pt>
                <c:pt idx="487">
                  <c:v>92</c:v>
                </c:pt>
                <c:pt idx="488">
                  <c:v>24</c:v>
                </c:pt>
                <c:pt idx="489">
                  <c:v>96</c:v>
                </c:pt>
                <c:pt idx="490">
                  <c:v>11</c:v>
                </c:pt>
                <c:pt idx="491">
                  <c:v>99</c:v>
                </c:pt>
                <c:pt idx="492">
                  <c:v>72</c:v>
                </c:pt>
                <c:pt idx="493">
                  <c:v>77</c:v>
                </c:pt>
                <c:pt idx="494">
                  <c:v>85</c:v>
                </c:pt>
                <c:pt idx="495">
                  <c:v>88</c:v>
                </c:pt>
                <c:pt idx="496">
                  <c:v>22</c:v>
                </c:pt>
                <c:pt idx="497">
                  <c:v>83</c:v>
                </c:pt>
                <c:pt idx="498">
                  <c:v>63</c:v>
                </c:pt>
                <c:pt idx="499">
                  <c:v>9</c:v>
                </c:pt>
                <c:pt idx="500">
                  <c:v>92</c:v>
                </c:pt>
                <c:pt idx="501">
                  <c:v>2</c:v>
                </c:pt>
                <c:pt idx="502">
                  <c:v>6</c:v>
                </c:pt>
                <c:pt idx="503">
                  <c:v>66</c:v>
                </c:pt>
                <c:pt idx="504">
                  <c:v>49</c:v>
                </c:pt>
                <c:pt idx="505">
                  <c:v>29</c:v>
                </c:pt>
                <c:pt idx="506">
                  <c:v>77</c:v>
                </c:pt>
                <c:pt idx="507">
                  <c:v>77</c:v>
                </c:pt>
                <c:pt idx="508">
                  <c:v>71</c:v>
                </c:pt>
                <c:pt idx="509">
                  <c:v>49</c:v>
                </c:pt>
                <c:pt idx="510">
                  <c:v>97</c:v>
                </c:pt>
                <c:pt idx="511">
                  <c:v>6</c:v>
                </c:pt>
                <c:pt idx="512">
                  <c:v>93</c:v>
                </c:pt>
                <c:pt idx="513">
                  <c:v>78</c:v>
                </c:pt>
                <c:pt idx="514">
                  <c:v>62</c:v>
                </c:pt>
                <c:pt idx="515">
                  <c:v>47</c:v>
                </c:pt>
                <c:pt idx="516">
                  <c:v>9</c:v>
                </c:pt>
                <c:pt idx="517">
                  <c:v>77</c:v>
                </c:pt>
                <c:pt idx="518">
                  <c:v>24</c:v>
                </c:pt>
                <c:pt idx="519">
                  <c:v>19</c:v>
                </c:pt>
                <c:pt idx="520">
                  <c:v>67</c:v>
                </c:pt>
                <c:pt idx="521">
                  <c:v>95</c:v>
                </c:pt>
                <c:pt idx="522">
                  <c:v>48</c:v>
                </c:pt>
                <c:pt idx="523">
                  <c:v>73</c:v>
                </c:pt>
                <c:pt idx="524">
                  <c:v>35</c:v>
                </c:pt>
                <c:pt idx="525">
                  <c:v>76</c:v>
                </c:pt>
                <c:pt idx="526">
                  <c:v>20</c:v>
                </c:pt>
                <c:pt idx="527">
                  <c:v>72</c:v>
                </c:pt>
                <c:pt idx="528">
                  <c:v>20</c:v>
                </c:pt>
                <c:pt idx="529">
                  <c:v>69</c:v>
                </c:pt>
                <c:pt idx="530">
                  <c:v>80</c:v>
                </c:pt>
                <c:pt idx="531">
                  <c:v>65</c:v>
                </c:pt>
                <c:pt idx="532">
                  <c:v>52</c:v>
                </c:pt>
                <c:pt idx="533">
                  <c:v>65</c:v>
                </c:pt>
                <c:pt idx="534">
                  <c:v>57</c:v>
                </c:pt>
                <c:pt idx="535">
                  <c:v>70</c:v>
                </c:pt>
                <c:pt idx="536">
                  <c:v>0</c:v>
                </c:pt>
                <c:pt idx="537">
                  <c:v>19</c:v>
                </c:pt>
                <c:pt idx="538">
                  <c:v>50</c:v>
                </c:pt>
                <c:pt idx="539">
                  <c:v>67</c:v>
                </c:pt>
                <c:pt idx="540">
                  <c:v>46</c:v>
                </c:pt>
                <c:pt idx="541">
                  <c:v>37</c:v>
                </c:pt>
                <c:pt idx="542">
                  <c:v>38</c:v>
                </c:pt>
                <c:pt idx="543">
                  <c:v>9</c:v>
                </c:pt>
                <c:pt idx="544">
                  <c:v>56</c:v>
                </c:pt>
                <c:pt idx="545">
                  <c:v>98</c:v>
                </c:pt>
                <c:pt idx="546">
                  <c:v>68</c:v>
                </c:pt>
                <c:pt idx="547">
                  <c:v>72</c:v>
                </c:pt>
                <c:pt idx="548">
                  <c:v>47</c:v>
                </c:pt>
                <c:pt idx="549">
                  <c:v>33</c:v>
                </c:pt>
                <c:pt idx="550">
                  <c:v>87</c:v>
                </c:pt>
                <c:pt idx="551">
                  <c:v>0</c:v>
                </c:pt>
                <c:pt idx="552">
                  <c:v>73</c:v>
                </c:pt>
                <c:pt idx="553">
                  <c:v>74</c:v>
                </c:pt>
                <c:pt idx="554">
                  <c:v>4</c:v>
                </c:pt>
                <c:pt idx="555">
                  <c:v>50</c:v>
                </c:pt>
                <c:pt idx="556">
                  <c:v>57</c:v>
                </c:pt>
                <c:pt idx="557">
                  <c:v>30</c:v>
                </c:pt>
                <c:pt idx="558">
                  <c:v>27</c:v>
                </c:pt>
                <c:pt idx="559">
                  <c:v>61</c:v>
                </c:pt>
                <c:pt idx="560">
                  <c:v>4</c:v>
                </c:pt>
                <c:pt idx="561">
                  <c:v>75</c:v>
                </c:pt>
                <c:pt idx="562">
                  <c:v>12</c:v>
                </c:pt>
                <c:pt idx="563">
                  <c:v>13</c:v>
                </c:pt>
                <c:pt idx="564">
                  <c:v>9</c:v>
                </c:pt>
                <c:pt idx="565">
                  <c:v>48</c:v>
                </c:pt>
                <c:pt idx="566">
                  <c:v>80</c:v>
                </c:pt>
                <c:pt idx="567">
                  <c:v>60</c:v>
                </c:pt>
                <c:pt idx="568">
                  <c:v>43</c:v>
                </c:pt>
                <c:pt idx="569">
                  <c:v>19</c:v>
                </c:pt>
                <c:pt idx="570">
                  <c:v>26</c:v>
                </c:pt>
                <c:pt idx="571">
                  <c:v>58</c:v>
                </c:pt>
                <c:pt idx="572">
                  <c:v>42</c:v>
                </c:pt>
                <c:pt idx="573">
                  <c:v>27</c:v>
                </c:pt>
                <c:pt idx="574">
                  <c:v>56</c:v>
                </c:pt>
                <c:pt idx="575">
                  <c:v>27</c:v>
                </c:pt>
                <c:pt idx="576">
                  <c:v>10</c:v>
                </c:pt>
                <c:pt idx="577">
                  <c:v>48</c:v>
                </c:pt>
                <c:pt idx="578">
                  <c:v>39</c:v>
                </c:pt>
                <c:pt idx="579">
                  <c:v>85</c:v>
                </c:pt>
                <c:pt idx="580">
                  <c:v>64</c:v>
                </c:pt>
                <c:pt idx="581">
                  <c:v>69</c:v>
                </c:pt>
                <c:pt idx="582">
                  <c:v>54</c:v>
                </c:pt>
                <c:pt idx="583">
                  <c:v>57</c:v>
                </c:pt>
                <c:pt idx="584">
                  <c:v>64</c:v>
                </c:pt>
                <c:pt idx="585">
                  <c:v>10</c:v>
                </c:pt>
                <c:pt idx="586">
                  <c:v>65</c:v>
                </c:pt>
                <c:pt idx="587">
                  <c:v>74</c:v>
                </c:pt>
                <c:pt idx="588">
                  <c:v>4</c:v>
                </c:pt>
                <c:pt idx="589">
                  <c:v>94</c:v>
                </c:pt>
                <c:pt idx="590">
                  <c:v>41</c:v>
                </c:pt>
                <c:pt idx="591">
                  <c:v>25</c:v>
                </c:pt>
                <c:pt idx="592">
                  <c:v>94</c:v>
                </c:pt>
                <c:pt idx="593">
                  <c:v>9</c:v>
                </c:pt>
                <c:pt idx="594">
                  <c:v>47</c:v>
                </c:pt>
                <c:pt idx="595">
                  <c:v>12</c:v>
                </c:pt>
                <c:pt idx="596">
                  <c:v>80</c:v>
                </c:pt>
                <c:pt idx="597">
                  <c:v>20</c:v>
                </c:pt>
                <c:pt idx="598">
                  <c:v>39</c:v>
                </c:pt>
                <c:pt idx="599">
                  <c:v>57</c:v>
                </c:pt>
                <c:pt idx="600">
                  <c:v>27</c:v>
                </c:pt>
                <c:pt idx="601">
                  <c:v>83</c:v>
                </c:pt>
                <c:pt idx="602">
                  <c:v>79</c:v>
                </c:pt>
                <c:pt idx="603">
                  <c:v>69</c:v>
                </c:pt>
                <c:pt idx="604">
                  <c:v>77</c:v>
                </c:pt>
                <c:pt idx="605">
                  <c:v>15</c:v>
                </c:pt>
                <c:pt idx="606">
                  <c:v>99</c:v>
                </c:pt>
                <c:pt idx="607">
                  <c:v>61</c:v>
                </c:pt>
                <c:pt idx="608">
                  <c:v>23</c:v>
                </c:pt>
                <c:pt idx="609">
                  <c:v>84</c:v>
                </c:pt>
                <c:pt idx="610">
                  <c:v>74</c:v>
                </c:pt>
                <c:pt idx="611">
                  <c:v>90</c:v>
                </c:pt>
                <c:pt idx="612">
                  <c:v>41</c:v>
                </c:pt>
                <c:pt idx="613">
                  <c:v>28</c:v>
                </c:pt>
                <c:pt idx="614">
                  <c:v>73</c:v>
                </c:pt>
                <c:pt idx="615">
                  <c:v>88</c:v>
                </c:pt>
                <c:pt idx="616">
                  <c:v>94</c:v>
                </c:pt>
                <c:pt idx="617">
                  <c:v>31</c:v>
                </c:pt>
                <c:pt idx="618">
                  <c:v>31</c:v>
                </c:pt>
                <c:pt idx="619">
                  <c:v>6</c:v>
                </c:pt>
                <c:pt idx="620">
                  <c:v>23</c:v>
                </c:pt>
                <c:pt idx="621">
                  <c:v>92</c:v>
                </c:pt>
                <c:pt idx="622">
                  <c:v>52</c:v>
                </c:pt>
                <c:pt idx="623">
                  <c:v>50</c:v>
                </c:pt>
                <c:pt idx="624">
                  <c:v>54</c:v>
                </c:pt>
                <c:pt idx="625">
                  <c:v>93</c:v>
                </c:pt>
                <c:pt idx="626">
                  <c:v>56</c:v>
                </c:pt>
                <c:pt idx="627">
                  <c:v>28</c:v>
                </c:pt>
                <c:pt idx="628">
                  <c:v>94</c:v>
                </c:pt>
                <c:pt idx="629">
                  <c:v>76</c:v>
                </c:pt>
                <c:pt idx="630">
                  <c:v>43</c:v>
                </c:pt>
                <c:pt idx="631">
                  <c:v>46</c:v>
                </c:pt>
                <c:pt idx="632">
                  <c:v>13</c:v>
                </c:pt>
                <c:pt idx="633">
                  <c:v>27</c:v>
                </c:pt>
                <c:pt idx="634">
                  <c:v>12</c:v>
                </c:pt>
                <c:pt idx="635">
                  <c:v>3</c:v>
                </c:pt>
                <c:pt idx="636">
                  <c:v>72</c:v>
                </c:pt>
                <c:pt idx="637">
                  <c:v>6</c:v>
                </c:pt>
                <c:pt idx="638">
                  <c:v>53</c:v>
                </c:pt>
                <c:pt idx="639">
                  <c:v>58</c:v>
                </c:pt>
                <c:pt idx="640">
                  <c:v>78</c:v>
                </c:pt>
                <c:pt idx="641">
                  <c:v>57</c:v>
                </c:pt>
                <c:pt idx="642">
                  <c:v>37</c:v>
                </c:pt>
                <c:pt idx="643">
                  <c:v>20</c:v>
                </c:pt>
                <c:pt idx="644">
                  <c:v>73</c:v>
                </c:pt>
                <c:pt idx="645">
                  <c:v>56</c:v>
                </c:pt>
                <c:pt idx="646">
                  <c:v>36</c:v>
                </c:pt>
                <c:pt idx="647">
                  <c:v>9</c:v>
                </c:pt>
                <c:pt idx="648">
                  <c:v>42</c:v>
                </c:pt>
                <c:pt idx="649">
                  <c:v>28</c:v>
                </c:pt>
                <c:pt idx="650">
                  <c:v>23</c:v>
                </c:pt>
                <c:pt idx="651">
                  <c:v>38</c:v>
                </c:pt>
                <c:pt idx="652">
                  <c:v>63</c:v>
                </c:pt>
                <c:pt idx="653">
                  <c:v>71</c:v>
                </c:pt>
                <c:pt idx="654">
                  <c:v>9</c:v>
                </c:pt>
                <c:pt idx="655">
                  <c:v>81</c:v>
                </c:pt>
                <c:pt idx="656">
                  <c:v>87</c:v>
                </c:pt>
                <c:pt idx="657">
                  <c:v>92</c:v>
                </c:pt>
                <c:pt idx="658">
                  <c:v>36</c:v>
                </c:pt>
                <c:pt idx="659">
                  <c:v>86</c:v>
                </c:pt>
                <c:pt idx="660">
                  <c:v>83</c:v>
                </c:pt>
                <c:pt idx="661">
                  <c:v>74</c:v>
                </c:pt>
                <c:pt idx="662">
                  <c:v>87</c:v>
                </c:pt>
                <c:pt idx="663">
                  <c:v>29</c:v>
                </c:pt>
                <c:pt idx="664">
                  <c:v>88</c:v>
                </c:pt>
                <c:pt idx="665">
                  <c:v>77</c:v>
                </c:pt>
                <c:pt idx="666">
                  <c:v>25</c:v>
                </c:pt>
                <c:pt idx="667">
                  <c:v>34</c:v>
                </c:pt>
                <c:pt idx="668">
                  <c:v>43</c:v>
                </c:pt>
                <c:pt idx="669">
                  <c:v>76</c:v>
                </c:pt>
                <c:pt idx="670">
                  <c:v>81</c:v>
                </c:pt>
                <c:pt idx="671">
                  <c:v>87</c:v>
                </c:pt>
                <c:pt idx="672">
                  <c:v>33</c:v>
                </c:pt>
                <c:pt idx="673">
                  <c:v>38</c:v>
                </c:pt>
                <c:pt idx="674">
                  <c:v>63</c:v>
                </c:pt>
                <c:pt idx="675">
                  <c:v>26</c:v>
                </c:pt>
                <c:pt idx="676">
                  <c:v>17</c:v>
                </c:pt>
                <c:pt idx="677">
                  <c:v>75</c:v>
                </c:pt>
                <c:pt idx="678">
                  <c:v>13</c:v>
                </c:pt>
                <c:pt idx="679">
                  <c:v>19</c:v>
                </c:pt>
                <c:pt idx="680">
                  <c:v>51</c:v>
                </c:pt>
                <c:pt idx="681">
                  <c:v>81</c:v>
                </c:pt>
                <c:pt idx="682">
                  <c:v>32</c:v>
                </c:pt>
                <c:pt idx="683">
                  <c:v>84</c:v>
                </c:pt>
                <c:pt idx="684">
                  <c:v>87</c:v>
                </c:pt>
                <c:pt idx="685">
                  <c:v>99</c:v>
                </c:pt>
                <c:pt idx="686">
                  <c:v>96</c:v>
                </c:pt>
                <c:pt idx="687">
                  <c:v>21</c:v>
                </c:pt>
                <c:pt idx="688">
                  <c:v>40</c:v>
                </c:pt>
                <c:pt idx="689">
                  <c:v>3</c:v>
                </c:pt>
                <c:pt idx="690">
                  <c:v>98</c:v>
                </c:pt>
                <c:pt idx="691">
                  <c:v>73</c:v>
                </c:pt>
                <c:pt idx="692">
                  <c:v>90</c:v>
                </c:pt>
                <c:pt idx="693">
                  <c:v>29</c:v>
                </c:pt>
                <c:pt idx="694">
                  <c:v>3</c:v>
                </c:pt>
                <c:pt idx="695">
                  <c:v>94</c:v>
                </c:pt>
                <c:pt idx="696">
                  <c:v>65</c:v>
                </c:pt>
                <c:pt idx="697">
                  <c:v>33</c:v>
                </c:pt>
                <c:pt idx="698">
                  <c:v>46</c:v>
                </c:pt>
                <c:pt idx="699">
                  <c:v>29</c:v>
                </c:pt>
                <c:pt idx="700">
                  <c:v>99</c:v>
                </c:pt>
                <c:pt idx="701">
                  <c:v>26</c:v>
                </c:pt>
                <c:pt idx="702">
                  <c:v>30</c:v>
                </c:pt>
                <c:pt idx="703">
                  <c:v>27</c:v>
                </c:pt>
                <c:pt idx="704">
                  <c:v>24</c:v>
                </c:pt>
                <c:pt idx="705">
                  <c:v>93</c:v>
                </c:pt>
                <c:pt idx="706">
                  <c:v>34</c:v>
                </c:pt>
                <c:pt idx="707">
                  <c:v>88</c:v>
                </c:pt>
                <c:pt idx="708">
                  <c:v>96</c:v>
                </c:pt>
                <c:pt idx="709">
                  <c:v>10</c:v>
                </c:pt>
                <c:pt idx="710">
                  <c:v>26</c:v>
                </c:pt>
                <c:pt idx="711">
                  <c:v>49</c:v>
                </c:pt>
                <c:pt idx="712">
                  <c:v>11</c:v>
                </c:pt>
                <c:pt idx="713">
                  <c:v>44</c:v>
                </c:pt>
                <c:pt idx="714">
                  <c:v>75</c:v>
                </c:pt>
                <c:pt idx="715">
                  <c:v>64</c:v>
                </c:pt>
                <c:pt idx="716">
                  <c:v>19</c:v>
                </c:pt>
                <c:pt idx="717">
                  <c:v>45</c:v>
                </c:pt>
                <c:pt idx="718">
                  <c:v>77</c:v>
                </c:pt>
                <c:pt idx="719">
                  <c:v>9</c:v>
                </c:pt>
                <c:pt idx="720">
                  <c:v>1</c:v>
                </c:pt>
                <c:pt idx="721">
                  <c:v>90</c:v>
                </c:pt>
                <c:pt idx="722">
                  <c:v>43</c:v>
                </c:pt>
                <c:pt idx="723">
                  <c:v>79</c:v>
                </c:pt>
                <c:pt idx="724">
                  <c:v>19</c:v>
                </c:pt>
                <c:pt idx="725">
                  <c:v>99</c:v>
                </c:pt>
                <c:pt idx="726">
                  <c:v>62</c:v>
                </c:pt>
                <c:pt idx="727">
                  <c:v>41</c:v>
                </c:pt>
                <c:pt idx="728">
                  <c:v>60</c:v>
                </c:pt>
                <c:pt idx="729">
                  <c:v>17</c:v>
                </c:pt>
                <c:pt idx="730">
                  <c:v>24</c:v>
                </c:pt>
                <c:pt idx="731">
                  <c:v>60</c:v>
                </c:pt>
                <c:pt idx="732">
                  <c:v>57</c:v>
                </c:pt>
                <c:pt idx="733">
                  <c:v>74</c:v>
                </c:pt>
                <c:pt idx="734">
                  <c:v>22</c:v>
                </c:pt>
                <c:pt idx="735">
                  <c:v>46</c:v>
                </c:pt>
                <c:pt idx="736">
                  <c:v>69</c:v>
                </c:pt>
                <c:pt idx="737">
                  <c:v>29</c:v>
                </c:pt>
                <c:pt idx="738">
                  <c:v>37</c:v>
                </c:pt>
                <c:pt idx="739">
                  <c:v>26</c:v>
                </c:pt>
                <c:pt idx="740">
                  <c:v>8</c:v>
                </c:pt>
                <c:pt idx="741">
                  <c:v>26</c:v>
                </c:pt>
                <c:pt idx="742">
                  <c:v>79</c:v>
                </c:pt>
                <c:pt idx="743">
                  <c:v>71</c:v>
                </c:pt>
                <c:pt idx="744">
                  <c:v>83</c:v>
                </c:pt>
                <c:pt idx="745">
                  <c:v>57</c:v>
                </c:pt>
                <c:pt idx="746">
                  <c:v>37</c:v>
                </c:pt>
                <c:pt idx="747">
                  <c:v>30</c:v>
                </c:pt>
                <c:pt idx="748">
                  <c:v>34</c:v>
                </c:pt>
                <c:pt idx="749">
                  <c:v>0</c:v>
                </c:pt>
                <c:pt idx="750">
                  <c:v>89</c:v>
                </c:pt>
                <c:pt idx="751">
                  <c:v>92</c:v>
                </c:pt>
                <c:pt idx="752">
                  <c:v>87</c:v>
                </c:pt>
                <c:pt idx="753">
                  <c:v>20</c:v>
                </c:pt>
                <c:pt idx="754">
                  <c:v>56</c:v>
                </c:pt>
                <c:pt idx="755">
                  <c:v>28</c:v>
                </c:pt>
                <c:pt idx="756">
                  <c:v>55</c:v>
                </c:pt>
                <c:pt idx="757">
                  <c:v>25</c:v>
                </c:pt>
                <c:pt idx="758">
                  <c:v>0</c:v>
                </c:pt>
                <c:pt idx="759">
                  <c:v>86</c:v>
                </c:pt>
                <c:pt idx="760">
                  <c:v>8</c:v>
                </c:pt>
                <c:pt idx="761">
                  <c:v>33</c:v>
                </c:pt>
                <c:pt idx="762">
                  <c:v>13</c:v>
                </c:pt>
                <c:pt idx="763">
                  <c:v>12</c:v>
                </c:pt>
                <c:pt idx="764">
                  <c:v>92</c:v>
                </c:pt>
                <c:pt idx="765">
                  <c:v>90</c:v>
                </c:pt>
                <c:pt idx="766">
                  <c:v>8</c:v>
                </c:pt>
                <c:pt idx="767">
                  <c:v>6</c:v>
                </c:pt>
                <c:pt idx="768">
                  <c:v>91</c:v>
                </c:pt>
                <c:pt idx="769">
                  <c:v>52</c:v>
                </c:pt>
                <c:pt idx="770">
                  <c:v>3</c:v>
                </c:pt>
                <c:pt idx="771">
                  <c:v>57</c:v>
                </c:pt>
                <c:pt idx="772">
                  <c:v>9</c:v>
                </c:pt>
                <c:pt idx="773">
                  <c:v>22</c:v>
                </c:pt>
                <c:pt idx="774">
                  <c:v>76</c:v>
                </c:pt>
                <c:pt idx="775">
                  <c:v>86</c:v>
                </c:pt>
                <c:pt idx="776">
                  <c:v>64</c:v>
                </c:pt>
                <c:pt idx="777">
                  <c:v>90</c:v>
                </c:pt>
                <c:pt idx="778">
                  <c:v>79</c:v>
                </c:pt>
                <c:pt idx="779">
                  <c:v>28</c:v>
                </c:pt>
                <c:pt idx="780">
                  <c:v>86</c:v>
                </c:pt>
                <c:pt idx="781">
                  <c:v>42</c:v>
                </c:pt>
                <c:pt idx="782">
                  <c:v>39</c:v>
                </c:pt>
                <c:pt idx="783">
                  <c:v>8</c:v>
                </c:pt>
                <c:pt idx="784">
                  <c:v>40</c:v>
                </c:pt>
                <c:pt idx="785">
                  <c:v>5</c:v>
                </c:pt>
                <c:pt idx="786">
                  <c:v>96</c:v>
                </c:pt>
                <c:pt idx="787">
                  <c:v>28</c:v>
                </c:pt>
                <c:pt idx="788">
                  <c:v>22</c:v>
                </c:pt>
                <c:pt idx="789">
                  <c:v>30</c:v>
                </c:pt>
                <c:pt idx="790">
                  <c:v>45</c:v>
                </c:pt>
                <c:pt idx="791">
                  <c:v>58</c:v>
                </c:pt>
                <c:pt idx="792">
                  <c:v>49</c:v>
                </c:pt>
                <c:pt idx="793">
                  <c:v>37</c:v>
                </c:pt>
                <c:pt idx="794">
                  <c:v>70</c:v>
                </c:pt>
                <c:pt idx="795">
                  <c:v>33</c:v>
                </c:pt>
                <c:pt idx="796">
                  <c:v>98</c:v>
                </c:pt>
                <c:pt idx="797">
                  <c:v>17</c:v>
                </c:pt>
                <c:pt idx="798">
                  <c:v>54</c:v>
                </c:pt>
                <c:pt idx="799">
                  <c:v>39</c:v>
                </c:pt>
                <c:pt idx="800">
                  <c:v>81</c:v>
                </c:pt>
                <c:pt idx="801">
                  <c:v>71</c:v>
                </c:pt>
                <c:pt idx="802">
                  <c:v>62</c:v>
                </c:pt>
                <c:pt idx="803">
                  <c:v>8</c:v>
                </c:pt>
                <c:pt idx="804">
                  <c:v>76</c:v>
                </c:pt>
                <c:pt idx="805">
                  <c:v>66</c:v>
                </c:pt>
                <c:pt idx="806">
                  <c:v>83</c:v>
                </c:pt>
                <c:pt idx="807">
                  <c:v>28</c:v>
                </c:pt>
                <c:pt idx="808">
                  <c:v>87</c:v>
                </c:pt>
                <c:pt idx="809">
                  <c:v>43</c:v>
                </c:pt>
                <c:pt idx="810">
                  <c:v>0</c:v>
                </c:pt>
                <c:pt idx="811">
                  <c:v>1</c:v>
                </c:pt>
                <c:pt idx="812">
                  <c:v>1</c:v>
                </c:pt>
                <c:pt idx="813">
                  <c:v>72</c:v>
                </c:pt>
                <c:pt idx="814">
                  <c:v>72</c:v>
                </c:pt>
                <c:pt idx="815">
                  <c:v>12</c:v>
                </c:pt>
                <c:pt idx="816">
                  <c:v>89</c:v>
                </c:pt>
                <c:pt idx="817">
                  <c:v>67</c:v>
                </c:pt>
                <c:pt idx="818">
                  <c:v>54</c:v>
                </c:pt>
                <c:pt idx="819">
                  <c:v>34</c:v>
                </c:pt>
                <c:pt idx="820">
                  <c:v>15</c:v>
                </c:pt>
                <c:pt idx="821">
                  <c:v>43</c:v>
                </c:pt>
                <c:pt idx="822">
                  <c:v>0</c:v>
                </c:pt>
                <c:pt idx="823">
                  <c:v>74</c:v>
                </c:pt>
                <c:pt idx="824">
                  <c:v>61</c:v>
                </c:pt>
                <c:pt idx="825">
                  <c:v>51</c:v>
                </c:pt>
                <c:pt idx="826">
                  <c:v>97</c:v>
                </c:pt>
                <c:pt idx="827">
                  <c:v>75</c:v>
                </c:pt>
                <c:pt idx="828">
                  <c:v>83</c:v>
                </c:pt>
                <c:pt idx="829">
                  <c:v>23</c:v>
                </c:pt>
                <c:pt idx="830">
                  <c:v>65</c:v>
                </c:pt>
                <c:pt idx="831">
                  <c:v>94</c:v>
                </c:pt>
                <c:pt idx="832">
                  <c:v>42</c:v>
                </c:pt>
                <c:pt idx="833">
                  <c:v>10</c:v>
                </c:pt>
                <c:pt idx="834">
                  <c:v>94</c:v>
                </c:pt>
                <c:pt idx="835">
                  <c:v>50</c:v>
                </c:pt>
                <c:pt idx="836">
                  <c:v>46</c:v>
                </c:pt>
                <c:pt idx="837">
                  <c:v>98</c:v>
                </c:pt>
                <c:pt idx="838">
                  <c:v>42</c:v>
                </c:pt>
                <c:pt idx="839">
                  <c:v>30</c:v>
                </c:pt>
                <c:pt idx="840">
                  <c:v>11</c:v>
                </c:pt>
                <c:pt idx="841">
                  <c:v>61</c:v>
                </c:pt>
                <c:pt idx="842">
                  <c:v>12</c:v>
                </c:pt>
                <c:pt idx="843">
                  <c:v>76</c:v>
                </c:pt>
                <c:pt idx="844">
                  <c:v>2</c:v>
                </c:pt>
                <c:pt idx="845">
                  <c:v>43</c:v>
                </c:pt>
                <c:pt idx="846">
                  <c:v>27</c:v>
                </c:pt>
                <c:pt idx="847">
                  <c:v>60</c:v>
                </c:pt>
                <c:pt idx="848">
                  <c:v>79</c:v>
                </c:pt>
                <c:pt idx="849">
                  <c:v>96</c:v>
                </c:pt>
                <c:pt idx="850">
                  <c:v>17</c:v>
                </c:pt>
                <c:pt idx="851">
                  <c:v>0</c:v>
                </c:pt>
                <c:pt idx="852">
                  <c:v>38</c:v>
                </c:pt>
                <c:pt idx="853">
                  <c:v>43</c:v>
                </c:pt>
                <c:pt idx="854">
                  <c:v>1</c:v>
                </c:pt>
                <c:pt idx="855">
                  <c:v>25</c:v>
                </c:pt>
                <c:pt idx="856">
                  <c:v>2</c:v>
                </c:pt>
                <c:pt idx="857">
                  <c:v>66</c:v>
                </c:pt>
                <c:pt idx="858">
                  <c:v>49</c:v>
                </c:pt>
                <c:pt idx="859">
                  <c:v>5</c:v>
                </c:pt>
                <c:pt idx="860">
                  <c:v>71</c:v>
                </c:pt>
                <c:pt idx="861">
                  <c:v>35</c:v>
                </c:pt>
                <c:pt idx="862">
                  <c:v>94</c:v>
                </c:pt>
                <c:pt idx="863">
                  <c:v>80</c:v>
                </c:pt>
                <c:pt idx="864">
                  <c:v>61</c:v>
                </c:pt>
                <c:pt idx="865">
                  <c:v>29</c:v>
                </c:pt>
                <c:pt idx="866">
                  <c:v>0</c:v>
                </c:pt>
                <c:pt idx="867">
                  <c:v>80</c:v>
                </c:pt>
                <c:pt idx="868">
                  <c:v>54</c:v>
                </c:pt>
                <c:pt idx="869">
                  <c:v>71</c:v>
                </c:pt>
                <c:pt idx="870">
                  <c:v>27</c:v>
                </c:pt>
                <c:pt idx="871">
                  <c:v>61</c:v>
                </c:pt>
                <c:pt idx="872">
                  <c:v>55</c:v>
                </c:pt>
                <c:pt idx="873">
                  <c:v>35</c:v>
                </c:pt>
                <c:pt idx="874">
                  <c:v>34</c:v>
                </c:pt>
                <c:pt idx="875">
                  <c:v>95</c:v>
                </c:pt>
                <c:pt idx="876">
                  <c:v>64</c:v>
                </c:pt>
                <c:pt idx="877">
                  <c:v>30</c:v>
                </c:pt>
                <c:pt idx="878">
                  <c:v>12</c:v>
                </c:pt>
                <c:pt idx="879">
                  <c:v>96</c:v>
                </c:pt>
                <c:pt idx="880">
                  <c:v>16</c:v>
                </c:pt>
                <c:pt idx="881">
                  <c:v>16</c:v>
                </c:pt>
                <c:pt idx="882">
                  <c:v>78</c:v>
                </c:pt>
                <c:pt idx="883">
                  <c:v>83</c:v>
                </c:pt>
                <c:pt idx="884">
                  <c:v>96</c:v>
                </c:pt>
                <c:pt idx="885">
                  <c:v>67</c:v>
                </c:pt>
                <c:pt idx="886">
                  <c:v>87</c:v>
                </c:pt>
                <c:pt idx="887">
                  <c:v>34</c:v>
                </c:pt>
                <c:pt idx="888">
                  <c:v>46</c:v>
                </c:pt>
                <c:pt idx="889">
                  <c:v>7</c:v>
                </c:pt>
                <c:pt idx="890">
                  <c:v>73</c:v>
                </c:pt>
                <c:pt idx="891">
                  <c:v>54</c:v>
                </c:pt>
                <c:pt idx="892">
                  <c:v>93</c:v>
                </c:pt>
                <c:pt idx="893">
                  <c:v>52</c:v>
                </c:pt>
                <c:pt idx="894">
                  <c:v>53</c:v>
                </c:pt>
                <c:pt idx="895">
                  <c:v>81</c:v>
                </c:pt>
                <c:pt idx="896">
                  <c:v>8</c:v>
                </c:pt>
                <c:pt idx="897">
                  <c:v>97</c:v>
                </c:pt>
                <c:pt idx="898">
                  <c:v>50</c:v>
                </c:pt>
                <c:pt idx="899">
                  <c:v>38</c:v>
                </c:pt>
                <c:pt idx="900">
                  <c:v>61</c:v>
                </c:pt>
                <c:pt idx="901">
                  <c:v>46</c:v>
                </c:pt>
                <c:pt idx="902">
                  <c:v>73</c:v>
                </c:pt>
                <c:pt idx="903">
                  <c:v>19</c:v>
                </c:pt>
                <c:pt idx="904">
                  <c:v>10</c:v>
                </c:pt>
                <c:pt idx="905">
                  <c:v>94</c:v>
                </c:pt>
                <c:pt idx="906">
                  <c:v>10</c:v>
                </c:pt>
                <c:pt idx="907">
                  <c:v>37</c:v>
                </c:pt>
                <c:pt idx="908">
                  <c:v>94</c:v>
                </c:pt>
                <c:pt idx="909">
                  <c:v>23</c:v>
                </c:pt>
                <c:pt idx="910">
                  <c:v>75</c:v>
                </c:pt>
                <c:pt idx="911">
                  <c:v>40</c:v>
                </c:pt>
                <c:pt idx="912">
                  <c:v>24</c:v>
                </c:pt>
                <c:pt idx="913">
                  <c:v>11</c:v>
                </c:pt>
                <c:pt idx="914">
                  <c:v>29</c:v>
                </c:pt>
                <c:pt idx="915">
                  <c:v>51</c:v>
                </c:pt>
                <c:pt idx="916">
                  <c:v>86</c:v>
                </c:pt>
                <c:pt idx="917">
                  <c:v>9</c:v>
                </c:pt>
                <c:pt idx="918">
                  <c:v>30</c:v>
                </c:pt>
                <c:pt idx="919">
                  <c:v>73</c:v>
                </c:pt>
                <c:pt idx="920">
                  <c:v>25</c:v>
                </c:pt>
                <c:pt idx="921">
                  <c:v>67</c:v>
                </c:pt>
                <c:pt idx="922">
                  <c:v>67</c:v>
                </c:pt>
                <c:pt idx="923">
                  <c:v>58</c:v>
                </c:pt>
                <c:pt idx="924">
                  <c:v>82</c:v>
                </c:pt>
                <c:pt idx="925">
                  <c:v>98</c:v>
                </c:pt>
                <c:pt idx="926">
                  <c:v>93</c:v>
                </c:pt>
                <c:pt idx="927">
                  <c:v>53</c:v>
                </c:pt>
                <c:pt idx="928">
                  <c:v>66</c:v>
                </c:pt>
                <c:pt idx="929">
                  <c:v>6</c:v>
                </c:pt>
                <c:pt idx="930">
                  <c:v>42</c:v>
                </c:pt>
                <c:pt idx="931">
                  <c:v>78</c:v>
                </c:pt>
                <c:pt idx="932">
                  <c:v>29</c:v>
                </c:pt>
                <c:pt idx="933">
                  <c:v>82</c:v>
                </c:pt>
                <c:pt idx="934">
                  <c:v>92</c:v>
                </c:pt>
                <c:pt idx="935">
                  <c:v>78</c:v>
                </c:pt>
                <c:pt idx="936">
                  <c:v>54</c:v>
                </c:pt>
                <c:pt idx="937">
                  <c:v>45</c:v>
                </c:pt>
                <c:pt idx="938">
                  <c:v>59</c:v>
                </c:pt>
                <c:pt idx="939">
                  <c:v>8</c:v>
                </c:pt>
                <c:pt idx="940">
                  <c:v>51</c:v>
                </c:pt>
                <c:pt idx="941">
                  <c:v>51</c:v>
                </c:pt>
                <c:pt idx="942">
                  <c:v>76</c:v>
                </c:pt>
                <c:pt idx="943">
                  <c:v>62</c:v>
                </c:pt>
                <c:pt idx="944">
                  <c:v>86</c:v>
                </c:pt>
                <c:pt idx="945">
                  <c:v>60</c:v>
                </c:pt>
                <c:pt idx="946">
                  <c:v>56</c:v>
                </c:pt>
                <c:pt idx="947">
                  <c:v>83</c:v>
                </c:pt>
                <c:pt idx="948">
                  <c:v>92</c:v>
                </c:pt>
                <c:pt idx="949">
                  <c:v>31</c:v>
                </c:pt>
                <c:pt idx="950">
                  <c:v>80</c:v>
                </c:pt>
                <c:pt idx="951">
                  <c:v>39</c:v>
                </c:pt>
                <c:pt idx="952">
                  <c:v>20</c:v>
                </c:pt>
                <c:pt idx="953">
                  <c:v>53</c:v>
                </c:pt>
                <c:pt idx="954">
                  <c:v>84</c:v>
                </c:pt>
                <c:pt idx="955">
                  <c:v>50</c:v>
                </c:pt>
                <c:pt idx="956">
                  <c:v>96</c:v>
                </c:pt>
                <c:pt idx="957">
                  <c:v>94</c:v>
                </c:pt>
                <c:pt idx="958">
                  <c:v>25</c:v>
                </c:pt>
                <c:pt idx="959">
                  <c:v>48</c:v>
                </c:pt>
                <c:pt idx="960">
                  <c:v>65</c:v>
                </c:pt>
                <c:pt idx="961">
                  <c:v>69</c:v>
                </c:pt>
                <c:pt idx="962">
                  <c:v>12</c:v>
                </c:pt>
                <c:pt idx="963">
                  <c:v>84</c:v>
                </c:pt>
                <c:pt idx="964">
                  <c:v>47</c:v>
                </c:pt>
                <c:pt idx="965">
                  <c:v>87</c:v>
                </c:pt>
                <c:pt idx="966">
                  <c:v>35</c:v>
                </c:pt>
                <c:pt idx="967">
                  <c:v>47</c:v>
                </c:pt>
                <c:pt idx="968">
                  <c:v>48</c:v>
                </c:pt>
                <c:pt idx="969">
                  <c:v>46</c:v>
                </c:pt>
                <c:pt idx="970">
                  <c:v>27</c:v>
                </c:pt>
                <c:pt idx="971">
                  <c:v>37</c:v>
                </c:pt>
                <c:pt idx="972">
                  <c:v>8</c:v>
                </c:pt>
                <c:pt idx="973">
                  <c:v>29</c:v>
                </c:pt>
                <c:pt idx="974">
                  <c:v>85</c:v>
                </c:pt>
                <c:pt idx="975">
                  <c:v>2</c:v>
                </c:pt>
                <c:pt idx="976">
                  <c:v>66</c:v>
                </c:pt>
                <c:pt idx="977">
                  <c:v>60</c:v>
                </c:pt>
                <c:pt idx="978">
                  <c:v>54</c:v>
                </c:pt>
                <c:pt idx="979">
                  <c:v>70</c:v>
                </c:pt>
                <c:pt idx="980">
                  <c:v>55</c:v>
                </c:pt>
                <c:pt idx="981">
                  <c:v>20</c:v>
                </c:pt>
                <c:pt idx="982">
                  <c:v>78</c:v>
                </c:pt>
                <c:pt idx="983">
                  <c:v>63</c:v>
                </c:pt>
                <c:pt idx="984">
                  <c:v>17</c:v>
                </c:pt>
                <c:pt idx="985">
                  <c:v>43</c:v>
                </c:pt>
                <c:pt idx="986">
                  <c:v>13</c:v>
                </c:pt>
                <c:pt idx="987">
                  <c:v>46</c:v>
                </c:pt>
                <c:pt idx="988">
                  <c:v>65</c:v>
                </c:pt>
                <c:pt idx="989">
                  <c:v>1</c:v>
                </c:pt>
                <c:pt idx="990">
                  <c:v>6</c:v>
                </c:pt>
                <c:pt idx="991">
                  <c:v>32</c:v>
                </c:pt>
                <c:pt idx="992">
                  <c:v>34</c:v>
                </c:pt>
                <c:pt idx="993">
                  <c:v>70</c:v>
                </c:pt>
                <c:pt idx="994">
                  <c:v>49</c:v>
                </c:pt>
                <c:pt idx="995">
                  <c:v>65</c:v>
                </c:pt>
                <c:pt idx="996">
                  <c:v>25</c:v>
                </c:pt>
                <c:pt idx="997">
                  <c:v>84</c:v>
                </c:pt>
                <c:pt idx="998">
                  <c:v>7</c:v>
                </c:pt>
                <c:pt idx="999">
                  <c:v>34</c:v>
                </c:pt>
                <c:pt idx="1000">
                  <c:v>38</c:v>
                </c:pt>
                <c:pt idx="1001">
                  <c:v>1</c:v>
                </c:pt>
                <c:pt idx="1002">
                  <c:v>25</c:v>
                </c:pt>
                <c:pt idx="1003">
                  <c:v>25</c:v>
                </c:pt>
                <c:pt idx="1004">
                  <c:v>50</c:v>
                </c:pt>
                <c:pt idx="1005">
                  <c:v>46</c:v>
                </c:pt>
                <c:pt idx="1006">
                  <c:v>96</c:v>
                </c:pt>
                <c:pt idx="1007">
                  <c:v>57</c:v>
                </c:pt>
                <c:pt idx="1008">
                  <c:v>47</c:v>
                </c:pt>
                <c:pt idx="1009">
                  <c:v>52</c:v>
                </c:pt>
                <c:pt idx="1010">
                  <c:v>30</c:v>
                </c:pt>
                <c:pt idx="1011">
                  <c:v>63</c:v>
                </c:pt>
                <c:pt idx="1012">
                  <c:v>51</c:v>
                </c:pt>
                <c:pt idx="1013">
                  <c:v>14</c:v>
                </c:pt>
                <c:pt idx="1014">
                  <c:v>20</c:v>
                </c:pt>
                <c:pt idx="1015">
                  <c:v>56</c:v>
                </c:pt>
                <c:pt idx="1016">
                  <c:v>41</c:v>
                </c:pt>
                <c:pt idx="1017">
                  <c:v>72</c:v>
                </c:pt>
                <c:pt idx="1018">
                  <c:v>1</c:v>
                </c:pt>
                <c:pt idx="1019">
                  <c:v>27</c:v>
                </c:pt>
                <c:pt idx="1020">
                  <c:v>77</c:v>
                </c:pt>
                <c:pt idx="1021">
                  <c:v>87</c:v>
                </c:pt>
                <c:pt idx="1022">
                  <c:v>81</c:v>
                </c:pt>
                <c:pt idx="1023">
                  <c:v>51</c:v>
                </c:pt>
                <c:pt idx="1024">
                  <c:v>79</c:v>
                </c:pt>
                <c:pt idx="1025">
                  <c:v>11</c:v>
                </c:pt>
                <c:pt idx="1026">
                  <c:v>54</c:v>
                </c:pt>
                <c:pt idx="1027">
                  <c:v>93</c:v>
                </c:pt>
                <c:pt idx="1028">
                  <c:v>0</c:v>
                </c:pt>
                <c:pt idx="1029">
                  <c:v>54</c:v>
                </c:pt>
                <c:pt idx="1030">
                  <c:v>21</c:v>
                </c:pt>
                <c:pt idx="1031">
                  <c:v>58</c:v>
                </c:pt>
                <c:pt idx="1032">
                  <c:v>3</c:v>
                </c:pt>
                <c:pt idx="1033">
                  <c:v>99</c:v>
                </c:pt>
                <c:pt idx="1034">
                  <c:v>70</c:v>
                </c:pt>
                <c:pt idx="1035">
                  <c:v>65</c:v>
                </c:pt>
                <c:pt idx="1036">
                  <c:v>44</c:v>
                </c:pt>
                <c:pt idx="1037">
                  <c:v>6</c:v>
                </c:pt>
                <c:pt idx="1038">
                  <c:v>9</c:v>
                </c:pt>
                <c:pt idx="1039">
                  <c:v>95</c:v>
                </c:pt>
                <c:pt idx="1040">
                  <c:v>70</c:v>
                </c:pt>
                <c:pt idx="1041">
                  <c:v>92</c:v>
                </c:pt>
                <c:pt idx="1042">
                  <c:v>62</c:v>
                </c:pt>
                <c:pt idx="1043">
                  <c:v>85</c:v>
                </c:pt>
                <c:pt idx="1044">
                  <c:v>2</c:v>
                </c:pt>
                <c:pt idx="1045">
                  <c:v>0</c:v>
                </c:pt>
                <c:pt idx="1046">
                  <c:v>91</c:v>
                </c:pt>
                <c:pt idx="1047">
                  <c:v>3</c:v>
                </c:pt>
                <c:pt idx="1048">
                  <c:v>68</c:v>
                </c:pt>
                <c:pt idx="1049">
                  <c:v>98</c:v>
                </c:pt>
                <c:pt idx="1050">
                  <c:v>41</c:v>
                </c:pt>
                <c:pt idx="1051">
                  <c:v>16</c:v>
                </c:pt>
                <c:pt idx="1052">
                  <c:v>82</c:v>
                </c:pt>
                <c:pt idx="1053">
                  <c:v>1</c:v>
                </c:pt>
                <c:pt idx="1054">
                  <c:v>64</c:v>
                </c:pt>
                <c:pt idx="1055">
                  <c:v>68</c:v>
                </c:pt>
                <c:pt idx="1056">
                  <c:v>98</c:v>
                </c:pt>
                <c:pt idx="1057">
                  <c:v>32</c:v>
                </c:pt>
                <c:pt idx="1058">
                  <c:v>87</c:v>
                </c:pt>
                <c:pt idx="1059">
                  <c:v>84</c:v>
                </c:pt>
                <c:pt idx="1060">
                  <c:v>3</c:v>
                </c:pt>
                <c:pt idx="1061">
                  <c:v>34</c:v>
                </c:pt>
                <c:pt idx="1062">
                  <c:v>23</c:v>
                </c:pt>
                <c:pt idx="1063">
                  <c:v>37</c:v>
                </c:pt>
                <c:pt idx="1064">
                  <c:v>22</c:v>
                </c:pt>
                <c:pt idx="1065">
                  <c:v>19</c:v>
                </c:pt>
                <c:pt idx="1066">
                  <c:v>7</c:v>
                </c:pt>
                <c:pt idx="1067">
                  <c:v>52</c:v>
                </c:pt>
                <c:pt idx="1068">
                  <c:v>91</c:v>
                </c:pt>
                <c:pt idx="1069">
                  <c:v>93</c:v>
                </c:pt>
                <c:pt idx="1070">
                  <c:v>78</c:v>
                </c:pt>
                <c:pt idx="1071">
                  <c:v>23</c:v>
                </c:pt>
                <c:pt idx="1072">
                  <c:v>83</c:v>
                </c:pt>
                <c:pt idx="1073">
                  <c:v>92</c:v>
                </c:pt>
                <c:pt idx="1074">
                  <c:v>4</c:v>
                </c:pt>
                <c:pt idx="1075">
                  <c:v>32</c:v>
                </c:pt>
                <c:pt idx="1076">
                  <c:v>27</c:v>
                </c:pt>
                <c:pt idx="1077">
                  <c:v>10</c:v>
                </c:pt>
                <c:pt idx="1078">
                  <c:v>9</c:v>
                </c:pt>
                <c:pt idx="1079">
                  <c:v>65</c:v>
                </c:pt>
                <c:pt idx="1080">
                  <c:v>68</c:v>
                </c:pt>
                <c:pt idx="1081">
                  <c:v>16</c:v>
                </c:pt>
                <c:pt idx="1082">
                  <c:v>12</c:v>
                </c:pt>
                <c:pt idx="1083">
                  <c:v>95</c:v>
                </c:pt>
                <c:pt idx="1084">
                  <c:v>16</c:v>
                </c:pt>
                <c:pt idx="1085">
                  <c:v>46</c:v>
                </c:pt>
                <c:pt idx="1086">
                  <c:v>3</c:v>
                </c:pt>
                <c:pt idx="1087">
                  <c:v>80</c:v>
                </c:pt>
                <c:pt idx="1088">
                  <c:v>77</c:v>
                </c:pt>
                <c:pt idx="1089">
                  <c:v>0</c:v>
                </c:pt>
                <c:pt idx="1090">
                  <c:v>62</c:v>
                </c:pt>
                <c:pt idx="1091">
                  <c:v>91</c:v>
                </c:pt>
                <c:pt idx="1092">
                  <c:v>24</c:v>
                </c:pt>
                <c:pt idx="1093">
                  <c:v>2</c:v>
                </c:pt>
                <c:pt idx="1094">
                  <c:v>22</c:v>
                </c:pt>
                <c:pt idx="1095">
                  <c:v>56</c:v>
                </c:pt>
                <c:pt idx="1096">
                  <c:v>54</c:v>
                </c:pt>
                <c:pt idx="1097">
                  <c:v>71</c:v>
                </c:pt>
                <c:pt idx="1098">
                  <c:v>38</c:v>
                </c:pt>
                <c:pt idx="1099">
                  <c:v>62</c:v>
                </c:pt>
                <c:pt idx="1100">
                  <c:v>78</c:v>
                </c:pt>
                <c:pt idx="1101">
                  <c:v>18</c:v>
                </c:pt>
                <c:pt idx="1102">
                  <c:v>95</c:v>
                </c:pt>
                <c:pt idx="1103">
                  <c:v>66</c:v>
                </c:pt>
                <c:pt idx="1104">
                  <c:v>28</c:v>
                </c:pt>
                <c:pt idx="1105">
                  <c:v>78</c:v>
                </c:pt>
                <c:pt idx="1106">
                  <c:v>13</c:v>
                </c:pt>
                <c:pt idx="1107">
                  <c:v>27</c:v>
                </c:pt>
                <c:pt idx="1108">
                  <c:v>17</c:v>
                </c:pt>
                <c:pt idx="1109">
                  <c:v>71</c:v>
                </c:pt>
                <c:pt idx="1110">
                  <c:v>79</c:v>
                </c:pt>
                <c:pt idx="1111">
                  <c:v>1</c:v>
                </c:pt>
                <c:pt idx="1112">
                  <c:v>78</c:v>
                </c:pt>
                <c:pt idx="1113">
                  <c:v>23</c:v>
                </c:pt>
                <c:pt idx="1114">
                  <c:v>75</c:v>
                </c:pt>
                <c:pt idx="1115">
                  <c:v>70</c:v>
                </c:pt>
                <c:pt idx="1116">
                  <c:v>10</c:v>
                </c:pt>
                <c:pt idx="1117">
                  <c:v>24</c:v>
                </c:pt>
                <c:pt idx="1118">
                  <c:v>47</c:v>
                </c:pt>
                <c:pt idx="1119">
                  <c:v>98</c:v>
                </c:pt>
                <c:pt idx="1120">
                  <c:v>4</c:v>
                </c:pt>
                <c:pt idx="1121">
                  <c:v>15</c:v>
                </c:pt>
                <c:pt idx="1122">
                  <c:v>67</c:v>
                </c:pt>
                <c:pt idx="1123">
                  <c:v>32</c:v>
                </c:pt>
                <c:pt idx="1124">
                  <c:v>40</c:v>
                </c:pt>
                <c:pt idx="1125">
                  <c:v>54</c:v>
                </c:pt>
                <c:pt idx="1126">
                  <c:v>78</c:v>
                </c:pt>
                <c:pt idx="1127">
                  <c:v>94</c:v>
                </c:pt>
                <c:pt idx="1128">
                  <c:v>51</c:v>
                </c:pt>
                <c:pt idx="1129">
                  <c:v>42</c:v>
                </c:pt>
                <c:pt idx="1130">
                  <c:v>67</c:v>
                </c:pt>
                <c:pt idx="1131">
                  <c:v>87</c:v>
                </c:pt>
                <c:pt idx="1132">
                  <c:v>29</c:v>
                </c:pt>
                <c:pt idx="1133">
                  <c:v>89</c:v>
                </c:pt>
                <c:pt idx="1134">
                  <c:v>74</c:v>
                </c:pt>
                <c:pt idx="1135">
                  <c:v>97</c:v>
                </c:pt>
                <c:pt idx="1136">
                  <c:v>63</c:v>
                </c:pt>
                <c:pt idx="1137">
                  <c:v>88</c:v>
                </c:pt>
                <c:pt idx="1138">
                  <c:v>34</c:v>
                </c:pt>
                <c:pt idx="1139">
                  <c:v>81</c:v>
                </c:pt>
                <c:pt idx="1140">
                  <c:v>65</c:v>
                </c:pt>
                <c:pt idx="1141">
                  <c:v>51</c:v>
                </c:pt>
                <c:pt idx="1142">
                  <c:v>76</c:v>
                </c:pt>
                <c:pt idx="1143">
                  <c:v>76</c:v>
                </c:pt>
                <c:pt idx="1144">
                  <c:v>84</c:v>
                </c:pt>
                <c:pt idx="1145">
                  <c:v>56</c:v>
                </c:pt>
                <c:pt idx="1146">
                  <c:v>31</c:v>
                </c:pt>
                <c:pt idx="1147">
                  <c:v>0</c:v>
                </c:pt>
                <c:pt idx="1148">
                  <c:v>91</c:v>
                </c:pt>
                <c:pt idx="1149">
                  <c:v>40</c:v>
                </c:pt>
                <c:pt idx="1150">
                  <c:v>59</c:v>
                </c:pt>
                <c:pt idx="1151">
                  <c:v>96</c:v>
                </c:pt>
                <c:pt idx="1152">
                  <c:v>61</c:v>
                </c:pt>
                <c:pt idx="1153">
                  <c:v>14</c:v>
                </c:pt>
                <c:pt idx="1154">
                  <c:v>16</c:v>
                </c:pt>
                <c:pt idx="1155">
                  <c:v>98</c:v>
                </c:pt>
                <c:pt idx="1156">
                  <c:v>11</c:v>
                </c:pt>
                <c:pt idx="1157">
                  <c:v>52</c:v>
                </c:pt>
                <c:pt idx="1158">
                  <c:v>19</c:v>
                </c:pt>
                <c:pt idx="1159">
                  <c:v>61</c:v>
                </c:pt>
                <c:pt idx="1160">
                  <c:v>73</c:v>
                </c:pt>
                <c:pt idx="1161">
                  <c:v>0</c:v>
                </c:pt>
                <c:pt idx="1162">
                  <c:v>74</c:v>
                </c:pt>
                <c:pt idx="1163">
                  <c:v>55</c:v>
                </c:pt>
                <c:pt idx="1164">
                  <c:v>48</c:v>
                </c:pt>
                <c:pt idx="1165">
                  <c:v>53</c:v>
                </c:pt>
                <c:pt idx="1166">
                  <c:v>13</c:v>
                </c:pt>
                <c:pt idx="1167">
                  <c:v>34</c:v>
                </c:pt>
                <c:pt idx="1168">
                  <c:v>54</c:v>
                </c:pt>
                <c:pt idx="1169">
                  <c:v>69</c:v>
                </c:pt>
                <c:pt idx="1170">
                  <c:v>81</c:v>
                </c:pt>
                <c:pt idx="1171">
                  <c:v>99</c:v>
                </c:pt>
                <c:pt idx="1172">
                  <c:v>3</c:v>
                </c:pt>
                <c:pt idx="1173">
                  <c:v>61</c:v>
                </c:pt>
                <c:pt idx="1174">
                  <c:v>65</c:v>
                </c:pt>
                <c:pt idx="1175">
                  <c:v>93</c:v>
                </c:pt>
                <c:pt idx="1176">
                  <c:v>24</c:v>
                </c:pt>
                <c:pt idx="1177">
                  <c:v>8</c:v>
                </c:pt>
                <c:pt idx="1178">
                  <c:v>72</c:v>
                </c:pt>
                <c:pt idx="1179">
                  <c:v>29</c:v>
                </c:pt>
                <c:pt idx="1180">
                  <c:v>33</c:v>
                </c:pt>
                <c:pt idx="1181">
                  <c:v>68</c:v>
                </c:pt>
                <c:pt idx="1182">
                  <c:v>55</c:v>
                </c:pt>
                <c:pt idx="1183">
                  <c:v>76</c:v>
                </c:pt>
                <c:pt idx="1184">
                  <c:v>17</c:v>
                </c:pt>
                <c:pt idx="1185">
                  <c:v>94</c:v>
                </c:pt>
                <c:pt idx="1186">
                  <c:v>86</c:v>
                </c:pt>
                <c:pt idx="1187">
                  <c:v>25</c:v>
                </c:pt>
                <c:pt idx="1188">
                  <c:v>22</c:v>
                </c:pt>
                <c:pt idx="1189">
                  <c:v>15</c:v>
                </c:pt>
                <c:pt idx="1190">
                  <c:v>35</c:v>
                </c:pt>
                <c:pt idx="1191">
                  <c:v>81</c:v>
                </c:pt>
                <c:pt idx="1192">
                  <c:v>55</c:v>
                </c:pt>
                <c:pt idx="1193">
                  <c:v>94</c:v>
                </c:pt>
                <c:pt idx="1194">
                  <c:v>50</c:v>
                </c:pt>
                <c:pt idx="1195">
                  <c:v>64</c:v>
                </c:pt>
                <c:pt idx="1196">
                  <c:v>91</c:v>
                </c:pt>
                <c:pt idx="1197">
                  <c:v>11</c:v>
                </c:pt>
                <c:pt idx="1198">
                  <c:v>72</c:v>
                </c:pt>
                <c:pt idx="1199">
                  <c:v>6</c:v>
                </c:pt>
                <c:pt idx="1200">
                  <c:v>0</c:v>
                </c:pt>
                <c:pt idx="1201">
                  <c:v>66</c:v>
                </c:pt>
                <c:pt idx="1202">
                  <c:v>42</c:v>
                </c:pt>
                <c:pt idx="1203">
                  <c:v>60</c:v>
                </c:pt>
                <c:pt idx="1204">
                  <c:v>64</c:v>
                </c:pt>
                <c:pt idx="1205">
                  <c:v>87</c:v>
                </c:pt>
                <c:pt idx="1206">
                  <c:v>96</c:v>
                </c:pt>
                <c:pt idx="1207">
                  <c:v>1</c:v>
                </c:pt>
                <c:pt idx="1208">
                  <c:v>54</c:v>
                </c:pt>
                <c:pt idx="1209">
                  <c:v>53</c:v>
                </c:pt>
                <c:pt idx="1210">
                  <c:v>96</c:v>
                </c:pt>
                <c:pt idx="1211">
                  <c:v>58</c:v>
                </c:pt>
                <c:pt idx="1212">
                  <c:v>12</c:v>
                </c:pt>
                <c:pt idx="1213">
                  <c:v>78</c:v>
                </c:pt>
                <c:pt idx="1214">
                  <c:v>64</c:v>
                </c:pt>
                <c:pt idx="1215">
                  <c:v>26</c:v>
                </c:pt>
                <c:pt idx="1216">
                  <c:v>8</c:v>
                </c:pt>
                <c:pt idx="1217">
                  <c:v>49</c:v>
                </c:pt>
                <c:pt idx="1218">
                  <c:v>56</c:v>
                </c:pt>
                <c:pt idx="1219">
                  <c:v>55</c:v>
                </c:pt>
                <c:pt idx="1220">
                  <c:v>25</c:v>
                </c:pt>
                <c:pt idx="1221">
                  <c:v>50</c:v>
                </c:pt>
                <c:pt idx="1222">
                  <c:v>84</c:v>
                </c:pt>
                <c:pt idx="1223">
                  <c:v>30</c:v>
                </c:pt>
                <c:pt idx="1224">
                  <c:v>81</c:v>
                </c:pt>
                <c:pt idx="1225">
                  <c:v>74</c:v>
                </c:pt>
                <c:pt idx="1226">
                  <c:v>76</c:v>
                </c:pt>
                <c:pt idx="1227">
                  <c:v>36</c:v>
                </c:pt>
                <c:pt idx="1228">
                  <c:v>64</c:v>
                </c:pt>
                <c:pt idx="1229">
                  <c:v>62</c:v>
                </c:pt>
                <c:pt idx="1230">
                  <c:v>53</c:v>
                </c:pt>
                <c:pt idx="1231">
                  <c:v>86</c:v>
                </c:pt>
                <c:pt idx="1232">
                  <c:v>15</c:v>
                </c:pt>
                <c:pt idx="1233">
                  <c:v>67</c:v>
                </c:pt>
                <c:pt idx="1234">
                  <c:v>47</c:v>
                </c:pt>
                <c:pt idx="1235">
                  <c:v>47</c:v>
                </c:pt>
                <c:pt idx="1236">
                  <c:v>81</c:v>
                </c:pt>
                <c:pt idx="1237">
                  <c:v>98</c:v>
                </c:pt>
                <c:pt idx="1238">
                  <c:v>56</c:v>
                </c:pt>
                <c:pt idx="1239">
                  <c:v>48</c:v>
                </c:pt>
                <c:pt idx="1240">
                  <c:v>18</c:v>
                </c:pt>
                <c:pt idx="1241">
                  <c:v>74</c:v>
                </c:pt>
                <c:pt idx="1242">
                  <c:v>68</c:v>
                </c:pt>
                <c:pt idx="1243">
                  <c:v>36</c:v>
                </c:pt>
                <c:pt idx="1244">
                  <c:v>90</c:v>
                </c:pt>
                <c:pt idx="1245">
                  <c:v>65</c:v>
                </c:pt>
                <c:pt idx="1246">
                  <c:v>63</c:v>
                </c:pt>
                <c:pt idx="1247">
                  <c:v>82</c:v>
                </c:pt>
                <c:pt idx="1248">
                  <c:v>63</c:v>
                </c:pt>
                <c:pt idx="1249">
                  <c:v>55</c:v>
                </c:pt>
                <c:pt idx="1250">
                  <c:v>64</c:v>
                </c:pt>
                <c:pt idx="1251">
                  <c:v>51</c:v>
                </c:pt>
                <c:pt idx="1252">
                  <c:v>97</c:v>
                </c:pt>
                <c:pt idx="1253">
                  <c:v>92</c:v>
                </c:pt>
                <c:pt idx="1254">
                  <c:v>51</c:v>
                </c:pt>
                <c:pt idx="1255">
                  <c:v>72</c:v>
                </c:pt>
                <c:pt idx="1256">
                  <c:v>39</c:v>
                </c:pt>
                <c:pt idx="1257">
                  <c:v>49</c:v>
                </c:pt>
                <c:pt idx="1258">
                  <c:v>21</c:v>
                </c:pt>
                <c:pt idx="1259">
                  <c:v>91</c:v>
                </c:pt>
                <c:pt idx="1260">
                  <c:v>37</c:v>
                </c:pt>
                <c:pt idx="1261">
                  <c:v>98</c:v>
                </c:pt>
                <c:pt idx="1262">
                  <c:v>85</c:v>
                </c:pt>
                <c:pt idx="1263">
                  <c:v>40</c:v>
                </c:pt>
                <c:pt idx="1264">
                  <c:v>2</c:v>
                </c:pt>
                <c:pt idx="1265">
                  <c:v>78</c:v>
                </c:pt>
                <c:pt idx="1266">
                  <c:v>41</c:v>
                </c:pt>
                <c:pt idx="1267">
                  <c:v>94</c:v>
                </c:pt>
                <c:pt idx="1268">
                  <c:v>10</c:v>
                </c:pt>
                <c:pt idx="1269">
                  <c:v>73</c:v>
                </c:pt>
                <c:pt idx="1270">
                  <c:v>22</c:v>
                </c:pt>
                <c:pt idx="1271">
                  <c:v>30</c:v>
                </c:pt>
                <c:pt idx="1272">
                  <c:v>21</c:v>
                </c:pt>
                <c:pt idx="1273">
                  <c:v>51</c:v>
                </c:pt>
                <c:pt idx="1274">
                  <c:v>97</c:v>
                </c:pt>
                <c:pt idx="1275">
                  <c:v>56</c:v>
                </c:pt>
                <c:pt idx="1276">
                  <c:v>4</c:v>
                </c:pt>
                <c:pt idx="1277">
                  <c:v>77</c:v>
                </c:pt>
                <c:pt idx="1278">
                  <c:v>95</c:v>
                </c:pt>
                <c:pt idx="1279">
                  <c:v>36</c:v>
                </c:pt>
                <c:pt idx="1280">
                  <c:v>13</c:v>
                </c:pt>
                <c:pt idx="1281">
                  <c:v>90</c:v>
                </c:pt>
                <c:pt idx="1282">
                  <c:v>49</c:v>
                </c:pt>
                <c:pt idx="1283">
                  <c:v>18</c:v>
                </c:pt>
                <c:pt idx="1284">
                  <c:v>89</c:v>
                </c:pt>
                <c:pt idx="1285">
                  <c:v>43</c:v>
                </c:pt>
                <c:pt idx="1286">
                  <c:v>82</c:v>
                </c:pt>
                <c:pt idx="1287">
                  <c:v>84</c:v>
                </c:pt>
                <c:pt idx="1288">
                  <c:v>80</c:v>
                </c:pt>
                <c:pt idx="1289">
                  <c:v>68</c:v>
                </c:pt>
                <c:pt idx="1290">
                  <c:v>12</c:v>
                </c:pt>
                <c:pt idx="1291">
                  <c:v>75</c:v>
                </c:pt>
                <c:pt idx="1292">
                  <c:v>10</c:v>
                </c:pt>
                <c:pt idx="1293">
                  <c:v>91</c:v>
                </c:pt>
                <c:pt idx="1294">
                  <c:v>21</c:v>
                </c:pt>
                <c:pt idx="1295">
                  <c:v>28</c:v>
                </c:pt>
                <c:pt idx="1296">
                  <c:v>97</c:v>
                </c:pt>
                <c:pt idx="1297">
                  <c:v>49</c:v>
                </c:pt>
                <c:pt idx="1298">
                  <c:v>14</c:v>
                </c:pt>
                <c:pt idx="1299">
                  <c:v>5</c:v>
                </c:pt>
                <c:pt idx="1300">
                  <c:v>37</c:v>
                </c:pt>
                <c:pt idx="1301">
                  <c:v>62</c:v>
                </c:pt>
                <c:pt idx="1302">
                  <c:v>83</c:v>
                </c:pt>
                <c:pt idx="1303">
                  <c:v>48</c:v>
                </c:pt>
                <c:pt idx="1304">
                  <c:v>94</c:v>
                </c:pt>
                <c:pt idx="1305">
                  <c:v>61</c:v>
                </c:pt>
                <c:pt idx="1306">
                  <c:v>70</c:v>
                </c:pt>
                <c:pt idx="1307">
                  <c:v>43</c:v>
                </c:pt>
                <c:pt idx="1308">
                  <c:v>23</c:v>
                </c:pt>
                <c:pt idx="1309">
                  <c:v>37</c:v>
                </c:pt>
                <c:pt idx="1310">
                  <c:v>50</c:v>
                </c:pt>
                <c:pt idx="1311">
                  <c:v>78</c:v>
                </c:pt>
                <c:pt idx="1312">
                  <c:v>74</c:v>
                </c:pt>
                <c:pt idx="1313">
                  <c:v>14</c:v>
                </c:pt>
                <c:pt idx="1314">
                  <c:v>77</c:v>
                </c:pt>
                <c:pt idx="1315">
                  <c:v>39</c:v>
                </c:pt>
                <c:pt idx="1316">
                  <c:v>89</c:v>
                </c:pt>
                <c:pt idx="1317">
                  <c:v>62</c:v>
                </c:pt>
                <c:pt idx="1318">
                  <c:v>59</c:v>
                </c:pt>
                <c:pt idx="1319">
                  <c:v>68</c:v>
                </c:pt>
                <c:pt idx="1320">
                  <c:v>13</c:v>
                </c:pt>
                <c:pt idx="1321">
                  <c:v>37</c:v>
                </c:pt>
                <c:pt idx="1322">
                  <c:v>36</c:v>
                </c:pt>
                <c:pt idx="1323">
                  <c:v>28</c:v>
                </c:pt>
                <c:pt idx="1324">
                  <c:v>2</c:v>
                </c:pt>
                <c:pt idx="1325">
                  <c:v>17</c:v>
                </c:pt>
                <c:pt idx="1326">
                  <c:v>86</c:v>
                </c:pt>
                <c:pt idx="1327">
                  <c:v>54</c:v>
                </c:pt>
                <c:pt idx="1328">
                  <c:v>2</c:v>
                </c:pt>
                <c:pt idx="1329">
                  <c:v>3</c:v>
                </c:pt>
                <c:pt idx="1330">
                  <c:v>84</c:v>
                </c:pt>
                <c:pt idx="1331">
                  <c:v>8</c:v>
                </c:pt>
                <c:pt idx="1332">
                  <c:v>4</c:v>
                </c:pt>
                <c:pt idx="1333">
                  <c:v>57</c:v>
                </c:pt>
                <c:pt idx="1334">
                  <c:v>24</c:v>
                </c:pt>
                <c:pt idx="1335">
                  <c:v>51</c:v>
                </c:pt>
                <c:pt idx="1336">
                  <c:v>29</c:v>
                </c:pt>
                <c:pt idx="1337">
                  <c:v>13</c:v>
                </c:pt>
                <c:pt idx="1338">
                  <c:v>23</c:v>
                </c:pt>
                <c:pt idx="1339">
                  <c:v>36</c:v>
                </c:pt>
                <c:pt idx="1340">
                  <c:v>88</c:v>
                </c:pt>
                <c:pt idx="1341">
                  <c:v>2</c:v>
                </c:pt>
                <c:pt idx="1342">
                  <c:v>3</c:v>
                </c:pt>
                <c:pt idx="1343">
                  <c:v>15</c:v>
                </c:pt>
                <c:pt idx="1344">
                  <c:v>58</c:v>
                </c:pt>
                <c:pt idx="1345">
                  <c:v>11</c:v>
                </c:pt>
                <c:pt idx="1346">
                  <c:v>27</c:v>
                </c:pt>
                <c:pt idx="1347">
                  <c:v>32</c:v>
                </c:pt>
                <c:pt idx="1348">
                  <c:v>12</c:v>
                </c:pt>
                <c:pt idx="1349">
                  <c:v>88</c:v>
                </c:pt>
                <c:pt idx="1350">
                  <c:v>91</c:v>
                </c:pt>
                <c:pt idx="1351">
                  <c:v>12</c:v>
                </c:pt>
                <c:pt idx="1352">
                  <c:v>21</c:v>
                </c:pt>
                <c:pt idx="1353">
                  <c:v>23</c:v>
                </c:pt>
                <c:pt idx="1354">
                  <c:v>10</c:v>
                </c:pt>
                <c:pt idx="1355">
                  <c:v>35</c:v>
                </c:pt>
                <c:pt idx="1356">
                  <c:v>69</c:v>
                </c:pt>
                <c:pt idx="1357">
                  <c:v>68</c:v>
                </c:pt>
                <c:pt idx="1358">
                  <c:v>85</c:v>
                </c:pt>
                <c:pt idx="1359">
                  <c:v>34</c:v>
                </c:pt>
                <c:pt idx="1360">
                  <c:v>55</c:v>
                </c:pt>
                <c:pt idx="1361">
                  <c:v>10</c:v>
                </c:pt>
                <c:pt idx="1362">
                  <c:v>30</c:v>
                </c:pt>
                <c:pt idx="1363">
                  <c:v>36</c:v>
                </c:pt>
                <c:pt idx="1364">
                  <c:v>14</c:v>
                </c:pt>
                <c:pt idx="1365">
                  <c:v>79</c:v>
                </c:pt>
                <c:pt idx="1366">
                  <c:v>52</c:v>
                </c:pt>
                <c:pt idx="1367">
                  <c:v>97</c:v>
                </c:pt>
                <c:pt idx="1368">
                  <c:v>24</c:v>
                </c:pt>
                <c:pt idx="1369">
                  <c:v>0</c:v>
                </c:pt>
                <c:pt idx="1370">
                  <c:v>96</c:v>
                </c:pt>
                <c:pt idx="1371">
                  <c:v>89</c:v>
                </c:pt>
                <c:pt idx="1372">
                  <c:v>94</c:v>
                </c:pt>
                <c:pt idx="1373">
                  <c:v>98</c:v>
                </c:pt>
                <c:pt idx="1374">
                  <c:v>72</c:v>
                </c:pt>
                <c:pt idx="1375">
                  <c:v>1</c:v>
                </c:pt>
                <c:pt idx="1376">
                  <c:v>26</c:v>
                </c:pt>
                <c:pt idx="1377">
                  <c:v>5</c:v>
                </c:pt>
                <c:pt idx="1378">
                  <c:v>22</c:v>
                </c:pt>
                <c:pt idx="1379">
                  <c:v>39</c:v>
                </c:pt>
                <c:pt idx="1380">
                  <c:v>56</c:v>
                </c:pt>
                <c:pt idx="1381">
                  <c:v>74</c:v>
                </c:pt>
                <c:pt idx="1382">
                  <c:v>87</c:v>
                </c:pt>
                <c:pt idx="1383">
                  <c:v>49</c:v>
                </c:pt>
                <c:pt idx="1384">
                  <c:v>24</c:v>
                </c:pt>
                <c:pt idx="1385">
                  <c:v>9</c:v>
                </c:pt>
                <c:pt idx="1386">
                  <c:v>17</c:v>
                </c:pt>
                <c:pt idx="1387">
                  <c:v>10</c:v>
                </c:pt>
                <c:pt idx="1388">
                  <c:v>35</c:v>
                </c:pt>
                <c:pt idx="1389">
                  <c:v>56</c:v>
                </c:pt>
                <c:pt idx="1390">
                  <c:v>7</c:v>
                </c:pt>
                <c:pt idx="1391">
                  <c:v>51</c:v>
                </c:pt>
                <c:pt idx="1392">
                  <c:v>17</c:v>
                </c:pt>
                <c:pt idx="1393">
                  <c:v>30</c:v>
                </c:pt>
                <c:pt idx="1394">
                  <c:v>21</c:v>
                </c:pt>
                <c:pt idx="1395">
                  <c:v>2</c:v>
                </c:pt>
                <c:pt idx="1396">
                  <c:v>85</c:v>
                </c:pt>
                <c:pt idx="1397">
                  <c:v>65</c:v>
                </c:pt>
                <c:pt idx="1398">
                  <c:v>64</c:v>
                </c:pt>
                <c:pt idx="1399">
                  <c:v>11</c:v>
                </c:pt>
                <c:pt idx="1400">
                  <c:v>92</c:v>
                </c:pt>
                <c:pt idx="1401">
                  <c:v>54</c:v>
                </c:pt>
                <c:pt idx="1402">
                  <c:v>4</c:v>
                </c:pt>
                <c:pt idx="1403">
                  <c:v>53</c:v>
                </c:pt>
                <c:pt idx="1404">
                  <c:v>39</c:v>
                </c:pt>
                <c:pt idx="1405">
                  <c:v>49</c:v>
                </c:pt>
                <c:pt idx="1406">
                  <c:v>70</c:v>
                </c:pt>
                <c:pt idx="1407">
                  <c:v>40</c:v>
                </c:pt>
                <c:pt idx="1408">
                  <c:v>40</c:v>
                </c:pt>
                <c:pt idx="1409">
                  <c:v>43</c:v>
                </c:pt>
                <c:pt idx="1410">
                  <c:v>17</c:v>
                </c:pt>
                <c:pt idx="1411">
                  <c:v>40</c:v>
                </c:pt>
                <c:pt idx="1412">
                  <c:v>84</c:v>
                </c:pt>
                <c:pt idx="1413">
                  <c:v>25</c:v>
                </c:pt>
                <c:pt idx="1414">
                  <c:v>62</c:v>
                </c:pt>
                <c:pt idx="1415">
                  <c:v>83</c:v>
                </c:pt>
                <c:pt idx="1416">
                  <c:v>47</c:v>
                </c:pt>
                <c:pt idx="1417">
                  <c:v>45</c:v>
                </c:pt>
                <c:pt idx="1418">
                  <c:v>34</c:v>
                </c:pt>
                <c:pt idx="1419">
                  <c:v>3</c:v>
                </c:pt>
                <c:pt idx="1420">
                  <c:v>1</c:v>
                </c:pt>
                <c:pt idx="1421">
                  <c:v>18</c:v>
                </c:pt>
                <c:pt idx="1422">
                  <c:v>45</c:v>
                </c:pt>
                <c:pt idx="1423">
                  <c:v>81</c:v>
                </c:pt>
                <c:pt idx="1424">
                  <c:v>77</c:v>
                </c:pt>
                <c:pt idx="1425">
                  <c:v>23</c:v>
                </c:pt>
                <c:pt idx="1426">
                  <c:v>48</c:v>
                </c:pt>
                <c:pt idx="1427">
                  <c:v>61</c:v>
                </c:pt>
                <c:pt idx="1428">
                  <c:v>60</c:v>
                </c:pt>
                <c:pt idx="1429">
                  <c:v>75</c:v>
                </c:pt>
                <c:pt idx="1430">
                  <c:v>64</c:v>
                </c:pt>
                <c:pt idx="1431">
                  <c:v>54</c:v>
                </c:pt>
                <c:pt idx="1432">
                  <c:v>84</c:v>
                </c:pt>
                <c:pt idx="1433">
                  <c:v>75</c:v>
                </c:pt>
                <c:pt idx="1434">
                  <c:v>16</c:v>
                </c:pt>
                <c:pt idx="1435">
                  <c:v>79</c:v>
                </c:pt>
                <c:pt idx="1436">
                  <c:v>92</c:v>
                </c:pt>
                <c:pt idx="1437">
                  <c:v>16</c:v>
                </c:pt>
                <c:pt idx="1438">
                  <c:v>96</c:v>
                </c:pt>
                <c:pt idx="1439">
                  <c:v>30</c:v>
                </c:pt>
                <c:pt idx="1440">
                  <c:v>60</c:v>
                </c:pt>
                <c:pt idx="1441">
                  <c:v>11</c:v>
                </c:pt>
                <c:pt idx="1442">
                  <c:v>75</c:v>
                </c:pt>
                <c:pt idx="1443">
                  <c:v>36</c:v>
                </c:pt>
                <c:pt idx="1444">
                  <c:v>71</c:v>
                </c:pt>
                <c:pt idx="1445">
                  <c:v>88</c:v>
                </c:pt>
                <c:pt idx="1446">
                  <c:v>93</c:v>
                </c:pt>
                <c:pt idx="1447">
                  <c:v>93</c:v>
                </c:pt>
                <c:pt idx="1448">
                  <c:v>54</c:v>
                </c:pt>
                <c:pt idx="1449">
                  <c:v>41</c:v>
                </c:pt>
                <c:pt idx="1450">
                  <c:v>46</c:v>
                </c:pt>
                <c:pt idx="1451">
                  <c:v>28</c:v>
                </c:pt>
                <c:pt idx="1452">
                  <c:v>40</c:v>
                </c:pt>
                <c:pt idx="1453">
                  <c:v>82</c:v>
                </c:pt>
                <c:pt idx="1454">
                  <c:v>38</c:v>
                </c:pt>
                <c:pt idx="1455">
                  <c:v>3</c:v>
                </c:pt>
                <c:pt idx="1456">
                  <c:v>87</c:v>
                </c:pt>
                <c:pt idx="1457">
                  <c:v>49</c:v>
                </c:pt>
                <c:pt idx="1458">
                  <c:v>16</c:v>
                </c:pt>
                <c:pt idx="1459">
                  <c:v>65</c:v>
                </c:pt>
                <c:pt idx="1460">
                  <c:v>9</c:v>
                </c:pt>
                <c:pt idx="1461">
                  <c:v>24</c:v>
                </c:pt>
                <c:pt idx="1462">
                  <c:v>25</c:v>
                </c:pt>
                <c:pt idx="1463">
                  <c:v>43</c:v>
                </c:pt>
                <c:pt idx="1464">
                  <c:v>10</c:v>
                </c:pt>
                <c:pt idx="1465">
                  <c:v>29</c:v>
                </c:pt>
                <c:pt idx="1466">
                  <c:v>45</c:v>
                </c:pt>
                <c:pt idx="1467">
                  <c:v>57</c:v>
                </c:pt>
                <c:pt idx="1468">
                  <c:v>20</c:v>
                </c:pt>
                <c:pt idx="1469">
                  <c:v>29</c:v>
                </c:pt>
                <c:pt idx="1470">
                  <c:v>82</c:v>
                </c:pt>
                <c:pt idx="1471">
                  <c:v>68</c:v>
                </c:pt>
                <c:pt idx="1472">
                  <c:v>65</c:v>
                </c:pt>
                <c:pt idx="1473">
                  <c:v>99</c:v>
                </c:pt>
                <c:pt idx="1474">
                  <c:v>9</c:v>
                </c:pt>
                <c:pt idx="1475">
                  <c:v>20</c:v>
                </c:pt>
                <c:pt idx="1476">
                  <c:v>78</c:v>
                </c:pt>
                <c:pt idx="1477">
                  <c:v>26</c:v>
                </c:pt>
                <c:pt idx="1478">
                  <c:v>68</c:v>
                </c:pt>
                <c:pt idx="1479">
                  <c:v>79</c:v>
                </c:pt>
                <c:pt idx="1480">
                  <c:v>25</c:v>
                </c:pt>
                <c:pt idx="1481">
                  <c:v>83</c:v>
                </c:pt>
                <c:pt idx="1482">
                  <c:v>32</c:v>
                </c:pt>
                <c:pt idx="1483">
                  <c:v>49</c:v>
                </c:pt>
                <c:pt idx="1484">
                  <c:v>50</c:v>
                </c:pt>
                <c:pt idx="1485">
                  <c:v>84</c:v>
                </c:pt>
                <c:pt idx="1486">
                  <c:v>96</c:v>
                </c:pt>
                <c:pt idx="1487">
                  <c:v>56</c:v>
                </c:pt>
                <c:pt idx="1488">
                  <c:v>85</c:v>
                </c:pt>
                <c:pt idx="1489">
                  <c:v>63</c:v>
                </c:pt>
                <c:pt idx="1490">
                  <c:v>17</c:v>
                </c:pt>
                <c:pt idx="1491">
                  <c:v>11</c:v>
                </c:pt>
                <c:pt idx="1492">
                  <c:v>62</c:v>
                </c:pt>
                <c:pt idx="1493">
                  <c:v>48</c:v>
                </c:pt>
                <c:pt idx="1494">
                  <c:v>86</c:v>
                </c:pt>
                <c:pt idx="1495">
                  <c:v>73</c:v>
                </c:pt>
                <c:pt idx="1496">
                  <c:v>36</c:v>
                </c:pt>
                <c:pt idx="1497">
                  <c:v>34</c:v>
                </c:pt>
                <c:pt idx="1498">
                  <c:v>16</c:v>
                </c:pt>
                <c:pt idx="1499">
                  <c:v>48</c:v>
                </c:pt>
                <c:pt idx="1500">
                  <c:v>61</c:v>
                </c:pt>
                <c:pt idx="1501">
                  <c:v>54</c:v>
                </c:pt>
                <c:pt idx="1502">
                  <c:v>56</c:v>
                </c:pt>
                <c:pt idx="1503">
                  <c:v>74</c:v>
                </c:pt>
                <c:pt idx="1504">
                  <c:v>35</c:v>
                </c:pt>
                <c:pt idx="1505">
                  <c:v>65</c:v>
                </c:pt>
                <c:pt idx="1506">
                  <c:v>48</c:v>
                </c:pt>
                <c:pt idx="1507">
                  <c:v>88</c:v>
                </c:pt>
                <c:pt idx="1508">
                  <c:v>19</c:v>
                </c:pt>
                <c:pt idx="1509">
                  <c:v>21</c:v>
                </c:pt>
                <c:pt idx="1510">
                  <c:v>27</c:v>
                </c:pt>
                <c:pt idx="1511">
                  <c:v>86</c:v>
                </c:pt>
                <c:pt idx="1512">
                  <c:v>92</c:v>
                </c:pt>
                <c:pt idx="1513">
                  <c:v>1</c:v>
                </c:pt>
                <c:pt idx="1514">
                  <c:v>14</c:v>
                </c:pt>
                <c:pt idx="1515">
                  <c:v>74</c:v>
                </c:pt>
                <c:pt idx="1516">
                  <c:v>84</c:v>
                </c:pt>
                <c:pt idx="1517">
                  <c:v>4</c:v>
                </c:pt>
                <c:pt idx="1518">
                  <c:v>50</c:v>
                </c:pt>
                <c:pt idx="1519">
                  <c:v>2</c:v>
                </c:pt>
                <c:pt idx="1520">
                  <c:v>73</c:v>
                </c:pt>
                <c:pt idx="1521">
                  <c:v>21</c:v>
                </c:pt>
                <c:pt idx="1522">
                  <c:v>82</c:v>
                </c:pt>
                <c:pt idx="1523">
                  <c:v>14</c:v>
                </c:pt>
                <c:pt idx="1524">
                  <c:v>56</c:v>
                </c:pt>
                <c:pt idx="1525">
                  <c:v>20</c:v>
                </c:pt>
                <c:pt idx="1526">
                  <c:v>54</c:v>
                </c:pt>
                <c:pt idx="1527">
                  <c:v>77</c:v>
                </c:pt>
                <c:pt idx="1528">
                  <c:v>5</c:v>
                </c:pt>
                <c:pt idx="1529">
                  <c:v>65</c:v>
                </c:pt>
                <c:pt idx="1530">
                  <c:v>33</c:v>
                </c:pt>
                <c:pt idx="1531">
                  <c:v>65</c:v>
                </c:pt>
                <c:pt idx="1532">
                  <c:v>41</c:v>
                </c:pt>
                <c:pt idx="1533">
                  <c:v>86</c:v>
                </c:pt>
                <c:pt idx="1534">
                  <c:v>92</c:v>
                </c:pt>
                <c:pt idx="1535">
                  <c:v>97</c:v>
                </c:pt>
                <c:pt idx="1536">
                  <c:v>91</c:v>
                </c:pt>
                <c:pt idx="1537">
                  <c:v>0</c:v>
                </c:pt>
                <c:pt idx="1538">
                  <c:v>59</c:v>
                </c:pt>
                <c:pt idx="1539">
                  <c:v>4</c:v>
                </c:pt>
                <c:pt idx="1540">
                  <c:v>5</c:v>
                </c:pt>
                <c:pt idx="1541">
                  <c:v>48</c:v>
                </c:pt>
                <c:pt idx="1542">
                  <c:v>99</c:v>
                </c:pt>
                <c:pt idx="1543">
                  <c:v>81</c:v>
                </c:pt>
                <c:pt idx="1544">
                  <c:v>95</c:v>
                </c:pt>
                <c:pt idx="1545">
                  <c:v>43</c:v>
                </c:pt>
                <c:pt idx="1546">
                  <c:v>5</c:v>
                </c:pt>
                <c:pt idx="1547">
                  <c:v>50</c:v>
                </c:pt>
                <c:pt idx="1548">
                  <c:v>76</c:v>
                </c:pt>
                <c:pt idx="1549">
                  <c:v>46</c:v>
                </c:pt>
                <c:pt idx="1550">
                  <c:v>68</c:v>
                </c:pt>
                <c:pt idx="1551">
                  <c:v>33</c:v>
                </c:pt>
                <c:pt idx="1552">
                  <c:v>50</c:v>
                </c:pt>
                <c:pt idx="1553">
                  <c:v>85</c:v>
                </c:pt>
                <c:pt idx="1554">
                  <c:v>63</c:v>
                </c:pt>
                <c:pt idx="1555">
                  <c:v>89</c:v>
                </c:pt>
                <c:pt idx="1556">
                  <c:v>81</c:v>
                </c:pt>
                <c:pt idx="1557">
                  <c:v>77</c:v>
                </c:pt>
                <c:pt idx="1558">
                  <c:v>50</c:v>
                </c:pt>
                <c:pt idx="1559">
                  <c:v>10</c:v>
                </c:pt>
                <c:pt idx="1560">
                  <c:v>30</c:v>
                </c:pt>
                <c:pt idx="1561">
                  <c:v>66</c:v>
                </c:pt>
                <c:pt idx="1562">
                  <c:v>16</c:v>
                </c:pt>
                <c:pt idx="1563">
                  <c:v>12</c:v>
                </c:pt>
                <c:pt idx="1564">
                  <c:v>30</c:v>
                </c:pt>
                <c:pt idx="1565">
                  <c:v>8</c:v>
                </c:pt>
                <c:pt idx="1566">
                  <c:v>93</c:v>
                </c:pt>
                <c:pt idx="1567">
                  <c:v>14</c:v>
                </c:pt>
                <c:pt idx="1568">
                  <c:v>53</c:v>
                </c:pt>
                <c:pt idx="1569">
                  <c:v>26</c:v>
                </c:pt>
                <c:pt idx="1570">
                  <c:v>23</c:v>
                </c:pt>
                <c:pt idx="1571">
                  <c:v>92</c:v>
                </c:pt>
                <c:pt idx="1572">
                  <c:v>29</c:v>
                </c:pt>
                <c:pt idx="1573">
                  <c:v>41</c:v>
                </c:pt>
                <c:pt idx="1574">
                  <c:v>56</c:v>
                </c:pt>
                <c:pt idx="1575">
                  <c:v>19</c:v>
                </c:pt>
                <c:pt idx="1576">
                  <c:v>4</c:v>
                </c:pt>
                <c:pt idx="1577">
                  <c:v>89</c:v>
                </c:pt>
                <c:pt idx="1578">
                  <c:v>71</c:v>
                </c:pt>
                <c:pt idx="1579">
                  <c:v>81</c:v>
                </c:pt>
                <c:pt idx="1580">
                  <c:v>31</c:v>
                </c:pt>
                <c:pt idx="1581">
                  <c:v>53</c:v>
                </c:pt>
                <c:pt idx="1582">
                  <c:v>78</c:v>
                </c:pt>
                <c:pt idx="1583">
                  <c:v>80</c:v>
                </c:pt>
                <c:pt idx="1584">
                  <c:v>18</c:v>
                </c:pt>
                <c:pt idx="1585">
                  <c:v>37</c:v>
                </c:pt>
                <c:pt idx="1586">
                  <c:v>52</c:v>
                </c:pt>
                <c:pt idx="1587">
                  <c:v>39</c:v>
                </c:pt>
                <c:pt idx="1588">
                  <c:v>11</c:v>
                </c:pt>
                <c:pt idx="1589">
                  <c:v>33</c:v>
                </c:pt>
                <c:pt idx="1590">
                  <c:v>22</c:v>
                </c:pt>
                <c:pt idx="1591">
                  <c:v>83</c:v>
                </c:pt>
                <c:pt idx="1592">
                  <c:v>43</c:v>
                </c:pt>
                <c:pt idx="1593">
                  <c:v>74</c:v>
                </c:pt>
                <c:pt idx="1594">
                  <c:v>54</c:v>
                </c:pt>
                <c:pt idx="1595">
                  <c:v>3</c:v>
                </c:pt>
                <c:pt idx="1596">
                  <c:v>96</c:v>
                </c:pt>
                <c:pt idx="1597">
                  <c:v>68</c:v>
                </c:pt>
                <c:pt idx="1598">
                  <c:v>2</c:v>
                </c:pt>
                <c:pt idx="1599">
                  <c:v>40</c:v>
                </c:pt>
                <c:pt idx="1600">
                  <c:v>64</c:v>
                </c:pt>
                <c:pt idx="1601">
                  <c:v>26</c:v>
                </c:pt>
                <c:pt idx="1602">
                  <c:v>69</c:v>
                </c:pt>
                <c:pt idx="1603">
                  <c:v>57</c:v>
                </c:pt>
                <c:pt idx="1604">
                  <c:v>78</c:v>
                </c:pt>
                <c:pt idx="1605">
                  <c:v>71</c:v>
                </c:pt>
                <c:pt idx="1606">
                  <c:v>59</c:v>
                </c:pt>
                <c:pt idx="1607">
                  <c:v>28</c:v>
                </c:pt>
                <c:pt idx="1608">
                  <c:v>61</c:v>
                </c:pt>
                <c:pt idx="1609">
                  <c:v>22</c:v>
                </c:pt>
                <c:pt idx="1610">
                  <c:v>95</c:v>
                </c:pt>
                <c:pt idx="1611">
                  <c:v>38</c:v>
                </c:pt>
                <c:pt idx="1612">
                  <c:v>19</c:v>
                </c:pt>
                <c:pt idx="1613">
                  <c:v>92</c:v>
                </c:pt>
                <c:pt idx="1614">
                  <c:v>24</c:v>
                </c:pt>
                <c:pt idx="1615">
                  <c:v>21</c:v>
                </c:pt>
                <c:pt idx="1616">
                  <c:v>35</c:v>
                </c:pt>
                <c:pt idx="1617">
                  <c:v>9</c:v>
                </c:pt>
                <c:pt idx="1618">
                  <c:v>23</c:v>
                </c:pt>
                <c:pt idx="1619">
                  <c:v>92</c:v>
                </c:pt>
                <c:pt idx="1620">
                  <c:v>55</c:v>
                </c:pt>
                <c:pt idx="1621">
                  <c:v>14</c:v>
                </c:pt>
                <c:pt idx="1622">
                  <c:v>78</c:v>
                </c:pt>
                <c:pt idx="1623">
                  <c:v>64</c:v>
                </c:pt>
                <c:pt idx="1624">
                  <c:v>49</c:v>
                </c:pt>
                <c:pt idx="1625">
                  <c:v>8</c:v>
                </c:pt>
                <c:pt idx="1626">
                  <c:v>35</c:v>
                </c:pt>
                <c:pt idx="1627">
                  <c:v>11</c:v>
                </c:pt>
                <c:pt idx="1628">
                  <c:v>8</c:v>
                </c:pt>
                <c:pt idx="1629">
                  <c:v>53</c:v>
                </c:pt>
                <c:pt idx="1630">
                  <c:v>36</c:v>
                </c:pt>
                <c:pt idx="1631">
                  <c:v>64</c:v>
                </c:pt>
                <c:pt idx="1632">
                  <c:v>43</c:v>
                </c:pt>
                <c:pt idx="1633">
                  <c:v>40</c:v>
                </c:pt>
                <c:pt idx="1634">
                  <c:v>52</c:v>
                </c:pt>
                <c:pt idx="1635">
                  <c:v>11</c:v>
                </c:pt>
                <c:pt idx="1636">
                  <c:v>21</c:v>
                </c:pt>
                <c:pt idx="1637">
                  <c:v>23</c:v>
                </c:pt>
                <c:pt idx="1638">
                  <c:v>17</c:v>
                </c:pt>
                <c:pt idx="1639">
                  <c:v>6</c:v>
                </c:pt>
                <c:pt idx="1640">
                  <c:v>56</c:v>
                </c:pt>
                <c:pt idx="1641">
                  <c:v>71</c:v>
                </c:pt>
                <c:pt idx="1642">
                  <c:v>51</c:v>
                </c:pt>
                <c:pt idx="1643">
                  <c:v>94</c:v>
                </c:pt>
                <c:pt idx="1644">
                  <c:v>27</c:v>
                </c:pt>
                <c:pt idx="1645">
                  <c:v>1</c:v>
                </c:pt>
                <c:pt idx="1646">
                  <c:v>56</c:v>
                </c:pt>
                <c:pt idx="1647">
                  <c:v>71</c:v>
                </c:pt>
                <c:pt idx="1648">
                  <c:v>18</c:v>
                </c:pt>
                <c:pt idx="1649">
                  <c:v>48</c:v>
                </c:pt>
                <c:pt idx="1650">
                  <c:v>86</c:v>
                </c:pt>
                <c:pt idx="1651">
                  <c:v>48</c:v>
                </c:pt>
                <c:pt idx="1652">
                  <c:v>2</c:v>
                </c:pt>
                <c:pt idx="1653">
                  <c:v>13</c:v>
                </c:pt>
                <c:pt idx="1654">
                  <c:v>57</c:v>
                </c:pt>
                <c:pt idx="1655">
                  <c:v>77</c:v>
                </c:pt>
                <c:pt idx="1656">
                  <c:v>0</c:v>
                </c:pt>
                <c:pt idx="1657">
                  <c:v>57</c:v>
                </c:pt>
                <c:pt idx="1658">
                  <c:v>24</c:v>
                </c:pt>
                <c:pt idx="1659">
                  <c:v>55</c:v>
                </c:pt>
                <c:pt idx="1660">
                  <c:v>62</c:v>
                </c:pt>
                <c:pt idx="1661">
                  <c:v>89</c:v>
                </c:pt>
                <c:pt idx="1662">
                  <c:v>77</c:v>
                </c:pt>
                <c:pt idx="1663">
                  <c:v>45</c:v>
                </c:pt>
                <c:pt idx="1664">
                  <c:v>46</c:v>
                </c:pt>
                <c:pt idx="1665">
                  <c:v>80</c:v>
                </c:pt>
                <c:pt idx="1666">
                  <c:v>60</c:v>
                </c:pt>
                <c:pt idx="1667">
                  <c:v>71</c:v>
                </c:pt>
                <c:pt idx="1668">
                  <c:v>43</c:v>
                </c:pt>
                <c:pt idx="1669">
                  <c:v>97</c:v>
                </c:pt>
                <c:pt idx="1670">
                  <c:v>49</c:v>
                </c:pt>
                <c:pt idx="1671">
                  <c:v>66</c:v>
                </c:pt>
                <c:pt idx="1672">
                  <c:v>20</c:v>
                </c:pt>
                <c:pt idx="1673">
                  <c:v>54</c:v>
                </c:pt>
                <c:pt idx="1674">
                  <c:v>61</c:v>
                </c:pt>
                <c:pt idx="1675">
                  <c:v>18</c:v>
                </c:pt>
                <c:pt idx="1676">
                  <c:v>45</c:v>
                </c:pt>
                <c:pt idx="1677">
                  <c:v>26</c:v>
                </c:pt>
                <c:pt idx="1678">
                  <c:v>0</c:v>
                </c:pt>
                <c:pt idx="1679">
                  <c:v>28</c:v>
                </c:pt>
                <c:pt idx="1680">
                  <c:v>49</c:v>
                </c:pt>
                <c:pt idx="1681">
                  <c:v>84</c:v>
                </c:pt>
                <c:pt idx="1682">
                  <c:v>38</c:v>
                </c:pt>
                <c:pt idx="1683">
                  <c:v>53</c:v>
                </c:pt>
                <c:pt idx="1684">
                  <c:v>88</c:v>
                </c:pt>
                <c:pt idx="1685">
                  <c:v>99</c:v>
                </c:pt>
                <c:pt idx="1686">
                  <c:v>12</c:v>
                </c:pt>
                <c:pt idx="1687">
                  <c:v>35</c:v>
                </c:pt>
                <c:pt idx="1688">
                  <c:v>5</c:v>
                </c:pt>
                <c:pt idx="1689">
                  <c:v>77</c:v>
                </c:pt>
                <c:pt idx="1690">
                  <c:v>45</c:v>
                </c:pt>
                <c:pt idx="1691">
                  <c:v>71</c:v>
                </c:pt>
                <c:pt idx="1692">
                  <c:v>40</c:v>
                </c:pt>
                <c:pt idx="1693">
                  <c:v>82</c:v>
                </c:pt>
                <c:pt idx="1694">
                  <c:v>70</c:v>
                </c:pt>
                <c:pt idx="1695">
                  <c:v>87</c:v>
                </c:pt>
                <c:pt idx="1696">
                  <c:v>95</c:v>
                </c:pt>
                <c:pt idx="1697">
                  <c:v>72</c:v>
                </c:pt>
                <c:pt idx="1698">
                  <c:v>5</c:v>
                </c:pt>
                <c:pt idx="1699">
                  <c:v>86</c:v>
                </c:pt>
                <c:pt idx="1700">
                  <c:v>80</c:v>
                </c:pt>
                <c:pt idx="1701">
                  <c:v>62</c:v>
                </c:pt>
                <c:pt idx="1702">
                  <c:v>49</c:v>
                </c:pt>
                <c:pt idx="1703">
                  <c:v>85</c:v>
                </c:pt>
                <c:pt idx="1704">
                  <c:v>7</c:v>
                </c:pt>
                <c:pt idx="1705">
                  <c:v>6</c:v>
                </c:pt>
                <c:pt idx="1706">
                  <c:v>25</c:v>
                </c:pt>
                <c:pt idx="1707">
                  <c:v>55</c:v>
                </c:pt>
                <c:pt idx="1708">
                  <c:v>81</c:v>
                </c:pt>
                <c:pt idx="1709">
                  <c:v>98</c:v>
                </c:pt>
                <c:pt idx="1710">
                  <c:v>31</c:v>
                </c:pt>
                <c:pt idx="1711">
                  <c:v>30</c:v>
                </c:pt>
                <c:pt idx="1712">
                  <c:v>98</c:v>
                </c:pt>
                <c:pt idx="1713">
                  <c:v>92</c:v>
                </c:pt>
                <c:pt idx="1714">
                  <c:v>41</c:v>
                </c:pt>
                <c:pt idx="1715">
                  <c:v>68</c:v>
                </c:pt>
                <c:pt idx="1716">
                  <c:v>78</c:v>
                </c:pt>
                <c:pt idx="1717">
                  <c:v>46</c:v>
                </c:pt>
                <c:pt idx="1718">
                  <c:v>71</c:v>
                </c:pt>
                <c:pt idx="1719">
                  <c:v>6</c:v>
                </c:pt>
                <c:pt idx="1720">
                  <c:v>82</c:v>
                </c:pt>
                <c:pt idx="1721">
                  <c:v>71</c:v>
                </c:pt>
                <c:pt idx="1722">
                  <c:v>32</c:v>
                </c:pt>
                <c:pt idx="1723">
                  <c:v>28</c:v>
                </c:pt>
                <c:pt idx="1724">
                  <c:v>20</c:v>
                </c:pt>
                <c:pt idx="1725">
                  <c:v>10</c:v>
                </c:pt>
                <c:pt idx="1726">
                  <c:v>7</c:v>
                </c:pt>
                <c:pt idx="1727">
                  <c:v>67</c:v>
                </c:pt>
                <c:pt idx="1728">
                  <c:v>48</c:v>
                </c:pt>
                <c:pt idx="1729">
                  <c:v>61</c:v>
                </c:pt>
                <c:pt idx="1730">
                  <c:v>36</c:v>
                </c:pt>
                <c:pt idx="1731">
                  <c:v>77</c:v>
                </c:pt>
                <c:pt idx="1732">
                  <c:v>90</c:v>
                </c:pt>
                <c:pt idx="1733">
                  <c:v>35</c:v>
                </c:pt>
                <c:pt idx="1734">
                  <c:v>38</c:v>
                </c:pt>
                <c:pt idx="1735">
                  <c:v>46</c:v>
                </c:pt>
                <c:pt idx="1736">
                  <c:v>33</c:v>
                </c:pt>
                <c:pt idx="1737">
                  <c:v>70</c:v>
                </c:pt>
                <c:pt idx="1738">
                  <c:v>51</c:v>
                </c:pt>
                <c:pt idx="1739">
                  <c:v>18</c:v>
                </c:pt>
                <c:pt idx="1740">
                  <c:v>97</c:v>
                </c:pt>
                <c:pt idx="1741">
                  <c:v>32</c:v>
                </c:pt>
                <c:pt idx="1742">
                  <c:v>9</c:v>
                </c:pt>
                <c:pt idx="1743">
                  <c:v>6</c:v>
                </c:pt>
                <c:pt idx="1744">
                  <c:v>80</c:v>
                </c:pt>
                <c:pt idx="1745">
                  <c:v>74</c:v>
                </c:pt>
                <c:pt idx="1746">
                  <c:v>49</c:v>
                </c:pt>
                <c:pt idx="1747">
                  <c:v>21</c:v>
                </c:pt>
                <c:pt idx="1748">
                  <c:v>95</c:v>
                </c:pt>
                <c:pt idx="1749">
                  <c:v>56</c:v>
                </c:pt>
                <c:pt idx="1750">
                  <c:v>48</c:v>
                </c:pt>
                <c:pt idx="1751">
                  <c:v>26</c:v>
                </c:pt>
                <c:pt idx="1752">
                  <c:v>3</c:v>
                </c:pt>
                <c:pt idx="1753">
                  <c:v>39</c:v>
                </c:pt>
                <c:pt idx="1754">
                  <c:v>33</c:v>
                </c:pt>
                <c:pt idx="1755">
                  <c:v>42</c:v>
                </c:pt>
                <c:pt idx="1756">
                  <c:v>80</c:v>
                </c:pt>
                <c:pt idx="1757">
                  <c:v>9</c:v>
                </c:pt>
                <c:pt idx="1758">
                  <c:v>52</c:v>
                </c:pt>
                <c:pt idx="1759">
                  <c:v>78</c:v>
                </c:pt>
                <c:pt idx="1760">
                  <c:v>68</c:v>
                </c:pt>
                <c:pt idx="1761">
                  <c:v>45</c:v>
                </c:pt>
                <c:pt idx="1762">
                  <c:v>47</c:v>
                </c:pt>
                <c:pt idx="1763">
                  <c:v>34</c:v>
                </c:pt>
                <c:pt idx="1764">
                  <c:v>81</c:v>
                </c:pt>
                <c:pt idx="1765">
                  <c:v>72</c:v>
                </c:pt>
                <c:pt idx="1766">
                  <c:v>23</c:v>
                </c:pt>
                <c:pt idx="1767">
                  <c:v>29</c:v>
                </c:pt>
                <c:pt idx="1768">
                  <c:v>80</c:v>
                </c:pt>
                <c:pt idx="1769">
                  <c:v>30</c:v>
                </c:pt>
                <c:pt idx="1770">
                  <c:v>15</c:v>
                </c:pt>
                <c:pt idx="1771">
                  <c:v>86</c:v>
                </c:pt>
                <c:pt idx="1772">
                  <c:v>68</c:v>
                </c:pt>
                <c:pt idx="1773">
                  <c:v>54</c:v>
                </c:pt>
                <c:pt idx="1774">
                  <c:v>44</c:v>
                </c:pt>
                <c:pt idx="1775">
                  <c:v>7</c:v>
                </c:pt>
                <c:pt idx="1776">
                  <c:v>87</c:v>
                </c:pt>
                <c:pt idx="1777">
                  <c:v>59</c:v>
                </c:pt>
                <c:pt idx="1778">
                  <c:v>16</c:v>
                </c:pt>
                <c:pt idx="1779">
                  <c:v>1</c:v>
                </c:pt>
                <c:pt idx="1780">
                  <c:v>64</c:v>
                </c:pt>
                <c:pt idx="1781">
                  <c:v>72</c:v>
                </c:pt>
                <c:pt idx="1782">
                  <c:v>98</c:v>
                </c:pt>
                <c:pt idx="1783">
                  <c:v>91</c:v>
                </c:pt>
                <c:pt idx="1784">
                  <c:v>8</c:v>
                </c:pt>
                <c:pt idx="1785">
                  <c:v>20</c:v>
                </c:pt>
                <c:pt idx="1786">
                  <c:v>6</c:v>
                </c:pt>
                <c:pt idx="1787">
                  <c:v>54</c:v>
                </c:pt>
                <c:pt idx="1788">
                  <c:v>72</c:v>
                </c:pt>
                <c:pt idx="1789">
                  <c:v>46</c:v>
                </c:pt>
                <c:pt idx="1790">
                  <c:v>11</c:v>
                </c:pt>
                <c:pt idx="1791">
                  <c:v>21</c:v>
                </c:pt>
                <c:pt idx="1792">
                  <c:v>89</c:v>
                </c:pt>
                <c:pt idx="1793">
                  <c:v>82</c:v>
                </c:pt>
                <c:pt idx="1794">
                  <c:v>69</c:v>
                </c:pt>
                <c:pt idx="1795">
                  <c:v>55</c:v>
                </c:pt>
                <c:pt idx="1796">
                  <c:v>13</c:v>
                </c:pt>
                <c:pt idx="1797">
                  <c:v>80</c:v>
                </c:pt>
                <c:pt idx="1798">
                  <c:v>97</c:v>
                </c:pt>
                <c:pt idx="1799">
                  <c:v>27</c:v>
                </c:pt>
                <c:pt idx="1800">
                  <c:v>99</c:v>
                </c:pt>
                <c:pt idx="1801">
                  <c:v>87</c:v>
                </c:pt>
                <c:pt idx="1802">
                  <c:v>85</c:v>
                </c:pt>
                <c:pt idx="1803">
                  <c:v>30</c:v>
                </c:pt>
                <c:pt idx="1804">
                  <c:v>82</c:v>
                </c:pt>
                <c:pt idx="1805">
                  <c:v>21</c:v>
                </c:pt>
                <c:pt idx="1806">
                  <c:v>92</c:v>
                </c:pt>
                <c:pt idx="1807">
                  <c:v>95</c:v>
                </c:pt>
                <c:pt idx="1808">
                  <c:v>2</c:v>
                </c:pt>
                <c:pt idx="1809">
                  <c:v>74</c:v>
                </c:pt>
                <c:pt idx="1810">
                  <c:v>49</c:v>
                </c:pt>
                <c:pt idx="1811">
                  <c:v>71</c:v>
                </c:pt>
                <c:pt idx="1812">
                  <c:v>72</c:v>
                </c:pt>
                <c:pt idx="1813">
                  <c:v>68</c:v>
                </c:pt>
                <c:pt idx="1814">
                  <c:v>4</c:v>
                </c:pt>
                <c:pt idx="1815">
                  <c:v>80</c:v>
                </c:pt>
                <c:pt idx="1816">
                  <c:v>15</c:v>
                </c:pt>
                <c:pt idx="1817">
                  <c:v>70</c:v>
                </c:pt>
                <c:pt idx="1818">
                  <c:v>91</c:v>
                </c:pt>
                <c:pt idx="1819">
                  <c:v>10</c:v>
                </c:pt>
                <c:pt idx="1820">
                  <c:v>99</c:v>
                </c:pt>
                <c:pt idx="1821">
                  <c:v>25</c:v>
                </c:pt>
                <c:pt idx="1822">
                  <c:v>34</c:v>
                </c:pt>
                <c:pt idx="1823">
                  <c:v>57</c:v>
                </c:pt>
                <c:pt idx="1824">
                  <c:v>84</c:v>
                </c:pt>
                <c:pt idx="1825">
                  <c:v>51</c:v>
                </c:pt>
                <c:pt idx="1826">
                  <c:v>97</c:v>
                </c:pt>
                <c:pt idx="1827">
                  <c:v>13</c:v>
                </c:pt>
                <c:pt idx="1828">
                  <c:v>92</c:v>
                </c:pt>
                <c:pt idx="1829">
                  <c:v>30</c:v>
                </c:pt>
                <c:pt idx="1830">
                  <c:v>30</c:v>
                </c:pt>
                <c:pt idx="1831">
                  <c:v>11</c:v>
                </c:pt>
                <c:pt idx="1832">
                  <c:v>72</c:v>
                </c:pt>
                <c:pt idx="1833">
                  <c:v>39</c:v>
                </c:pt>
                <c:pt idx="1834">
                  <c:v>0</c:v>
                </c:pt>
                <c:pt idx="1835">
                  <c:v>15</c:v>
                </c:pt>
                <c:pt idx="1836">
                  <c:v>12</c:v>
                </c:pt>
                <c:pt idx="1837">
                  <c:v>56</c:v>
                </c:pt>
                <c:pt idx="1838">
                  <c:v>39</c:v>
                </c:pt>
                <c:pt idx="1839">
                  <c:v>55</c:v>
                </c:pt>
                <c:pt idx="1840">
                  <c:v>60</c:v>
                </c:pt>
                <c:pt idx="1841">
                  <c:v>73</c:v>
                </c:pt>
                <c:pt idx="1842">
                  <c:v>90</c:v>
                </c:pt>
                <c:pt idx="1843">
                  <c:v>86</c:v>
                </c:pt>
                <c:pt idx="1844">
                  <c:v>37</c:v>
                </c:pt>
                <c:pt idx="1845">
                  <c:v>7</c:v>
                </c:pt>
                <c:pt idx="1846">
                  <c:v>29</c:v>
                </c:pt>
                <c:pt idx="1847">
                  <c:v>19</c:v>
                </c:pt>
                <c:pt idx="1848">
                  <c:v>14</c:v>
                </c:pt>
                <c:pt idx="1849">
                  <c:v>72</c:v>
                </c:pt>
                <c:pt idx="1850">
                  <c:v>56</c:v>
                </c:pt>
                <c:pt idx="1851">
                  <c:v>85</c:v>
                </c:pt>
                <c:pt idx="1852">
                  <c:v>62</c:v>
                </c:pt>
                <c:pt idx="1853">
                  <c:v>1</c:v>
                </c:pt>
                <c:pt idx="1854">
                  <c:v>28</c:v>
                </c:pt>
                <c:pt idx="1855">
                  <c:v>70</c:v>
                </c:pt>
                <c:pt idx="1856">
                  <c:v>84</c:v>
                </c:pt>
                <c:pt idx="1857">
                  <c:v>89</c:v>
                </c:pt>
                <c:pt idx="1858">
                  <c:v>73</c:v>
                </c:pt>
                <c:pt idx="1859">
                  <c:v>42</c:v>
                </c:pt>
                <c:pt idx="1860">
                  <c:v>16</c:v>
                </c:pt>
                <c:pt idx="1861">
                  <c:v>16</c:v>
                </c:pt>
                <c:pt idx="1862">
                  <c:v>56</c:v>
                </c:pt>
                <c:pt idx="1863">
                  <c:v>65</c:v>
                </c:pt>
                <c:pt idx="1864">
                  <c:v>10</c:v>
                </c:pt>
                <c:pt idx="1865">
                  <c:v>13</c:v>
                </c:pt>
                <c:pt idx="1866">
                  <c:v>78</c:v>
                </c:pt>
                <c:pt idx="1867">
                  <c:v>51</c:v>
                </c:pt>
                <c:pt idx="1868">
                  <c:v>27</c:v>
                </c:pt>
                <c:pt idx="1869">
                  <c:v>30</c:v>
                </c:pt>
                <c:pt idx="1870">
                  <c:v>71</c:v>
                </c:pt>
                <c:pt idx="1871">
                  <c:v>97</c:v>
                </c:pt>
                <c:pt idx="1872">
                  <c:v>83</c:v>
                </c:pt>
                <c:pt idx="1873">
                  <c:v>3</c:v>
                </c:pt>
                <c:pt idx="1874">
                  <c:v>71</c:v>
                </c:pt>
                <c:pt idx="1875">
                  <c:v>3</c:v>
                </c:pt>
                <c:pt idx="1876">
                  <c:v>15</c:v>
                </c:pt>
                <c:pt idx="1877">
                  <c:v>52</c:v>
                </c:pt>
                <c:pt idx="1878">
                  <c:v>8</c:v>
                </c:pt>
                <c:pt idx="1879">
                  <c:v>89</c:v>
                </c:pt>
                <c:pt idx="1880">
                  <c:v>66</c:v>
                </c:pt>
                <c:pt idx="1881">
                  <c:v>22</c:v>
                </c:pt>
                <c:pt idx="1882">
                  <c:v>56</c:v>
                </c:pt>
                <c:pt idx="1883">
                  <c:v>74</c:v>
                </c:pt>
                <c:pt idx="1884">
                  <c:v>48</c:v>
                </c:pt>
                <c:pt idx="1885">
                  <c:v>67</c:v>
                </c:pt>
                <c:pt idx="1886">
                  <c:v>24</c:v>
                </c:pt>
                <c:pt idx="1887">
                  <c:v>67</c:v>
                </c:pt>
                <c:pt idx="1888">
                  <c:v>38</c:v>
                </c:pt>
                <c:pt idx="1889">
                  <c:v>86</c:v>
                </c:pt>
                <c:pt idx="1890">
                  <c:v>90</c:v>
                </c:pt>
                <c:pt idx="1891">
                  <c:v>87</c:v>
                </c:pt>
                <c:pt idx="1892">
                  <c:v>62</c:v>
                </c:pt>
                <c:pt idx="1893">
                  <c:v>23</c:v>
                </c:pt>
                <c:pt idx="1894">
                  <c:v>99</c:v>
                </c:pt>
                <c:pt idx="1895">
                  <c:v>29</c:v>
                </c:pt>
                <c:pt idx="1896">
                  <c:v>52</c:v>
                </c:pt>
                <c:pt idx="1897">
                  <c:v>90</c:v>
                </c:pt>
                <c:pt idx="1898">
                  <c:v>9</c:v>
                </c:pt>
                <c:pt idx="1899">
                  <c:v>71</c:v>
                </c:pt>
                <c:pt idx="1900">
                  <c:v>13</c:v>
                </c:pt>
                <c:pt idx="1901">
                  <c:v>16</c:v>
                </c:pt>
                <c:pt idx="1902">
                  <c:v>94</c:v>
                </c:pt>
                <c:pt idx="1903">
                  <c:v>77</c:v>
                </c:pt>
                <c:pt idx="1904">
                  <c:v>20</c:v>
                </c:pt>
                <c:pt idx="1905">
                  <c:v>51</c:v>
                </c:pt>
                <c:pt idx="1906">
                  <c:v>81</c:v>
                </c:pt>
                <c:pt idx="1907">
                  <c:v>71</c:v>
                </c:pt>
                <c:pt idx="1908">
                  <c:v>36</c:v>
                </c:pt>
                <c:pt idx="1909">
                  <c:v>95</c:v>
                </c:pt>
                <c:pt idx="1910">
                  <c:v>32</c:v>
                </c:pt>
                <c:pt idx="1911">
                  <c:v>32</c:v>
                </c:pt>
                <c:pt idx="1912">
                  <c:v>85</c:v>
                </c:pt>
                <c:pt idx="1913">
                  <c:v>93</c:v>
                </c:pt>
                <c:pt idx="1914">
                  <c:v>24</c:v>
                </c:pt>
                <c:pt idx="1915">
                  <c:v>44</c:v>
                </c:pt>
                <c:pt idx="1916">
                  <c:v>15</c:v>
                </c:pt>
                <c:pt idx="1917">
                  <c:v>82</c:v>
                </c:pt>
                <c:pt idx="1918">
                  <c:v>27</c:v>
                </c:pt>
                <c:pt idx="1919">
                  <c:v>72</c:v>
                </c:pt>
                <c:pt idx="1920">
                  <c:v>7</c:v>
                </c:pt>
                <c:pt idx="1921">
                  <c:v>57</c:v>
                </c:pt>
                <c:pt idx="1922">
                  <c:v>84</c:v>
                </c:pt>
                <c:pt idx="1923">
                  <c:v>53</c:v>
                </c:pt>
                <c:pt idx="1924">
                  <c:v>48</c:v>
                </c:pt>
                <c:pt idx="1925">
                  <c:v>2</c:v>
                </c:pt>
                <c:pt idx="1926">
                  <c:v>65</c:v>
                </c:pt>
                <c:pt idx="1927">
                  <c:v>45</c:v>
                </c:pt>
                <c:pt idx="1928">
                  <c:v>42</c:v>
                </c:pt>
                <c:pt idx="1929">
                  <c:v>29</c:v>
                </c:pt>
                <c:pt idx="1930">
                  <c:v>83</c:v>
                </c:pt>
                <c:pt idx="1931">
                  <c:v>93</c:v>
                </c:pt>
                <c:pt idx="1932">
                  <c:v>40</c:v>
                </c:pt>
                <c:pt idx="1933">
                  <c:v>47</c:v>
                </c:pt>
                <c:pt idx="1934">
                  <c:v>50</c:v>
                </c:pt>
                <c:pt idx="1935">
                  <c:v>40</c:v>
                </c:pt>
                <c:pt idx="1936">
                  <c:v>3</c:v>
                </c:pt>
                <c:pt idx="1937">
                  <c:v>62</c:v>
                </c:pt>
                <c:pt idx="1938">
                  <c:v>25</c:v>
                </c:pt>
                <c:pt idx="1939">
                  <c:v>48</c:v>
                </c:pt>
                <c:pt idx="1940">
                  <c:v>56</c:v>
                </c:pt>
                <c:pt idx="1941">
                  <c:v>68</c:v>
                </c:pt>
                <c:pt idx="1942">
                  <c:v>64</c:v>
                </c:pt>
                <c:pt idx="1943">
                  <c:v>67</c:v>
                </c:pt>
                <c:pt idx="1944">
                  <c:v>94</c:v>
                </c:pt>
                <c:pt idx="1945">
                  <c:v>82</c:v>
                </c:pt>
                <c:pt idx="1946">
                  <c:v>3</c:v>
                </c:pt>
                <c:pt idx="1947">
                  <c:v>24</c:v>
                </c:pt>
                <c:pt idx="1948">
                  <c:v>54</c:v>
                </c:pt>
                <c:pt idx="1949">
                  <c:v>20</c:v>
                </c:pt>
                <c:pt idx="1950">
                  <c:v>96</c:v>
                </c:pt>
                <c:pt idx="1951">
                  <c:v>19</c:v>
                </c:pt>
                <c:pt idx="1952">
                  <c:v>60</c:v>
                </c:pt>
                <c:pt idx="1953">
                  <c:v>2</c:v>
                </c:pt>
                <c:pt idx="1954">
                  <c:v>13</c:v>
                </c:pt>
                <c:pt idx="1955">
                  <c:v>37</c:v>
                </c:pt>
                <c:pt idx="1956">
                  <c:v>59</c:v>
                </c:pt>
                <c:pt idx="1957">
                  <c:v>55</c:v>
                </c:pt>
                <c:pt idx="1958">
                  <c:v>60</c:v>
                </c:pt>
                <c:pt idx="1959">
                  <c:v>48</c:v>
                </c:pt>
                <c:pt idx="1960">
                  <c:v>38</c:v>
                </c:pt>
                <c:pt idx="1961">
                  <c:v>8</c:v>
                </c:pt>
                <c:pt idx="1962">
                  <c:v>19</c:v>
                </c:pt>
                <c:pt idx="1963">
                  <c:v>32</c:v>
                </c:pt>
                <c:pt idx="1964">
                  <c:v>27</c:v>
                </c:pt>
                <c:pt idx="1965">
                  <c:v>58</c:v>
                </c:pt>
                <c:pt idx="1966">
                  <c:v>59</c:v>
                </c:pt>
                <c:pt idx="1967">
                  <c:v>29</c:v>
                </c:pt>
                <c:pt idx="1968">
                  <c:v>60</c:v>
                </c:pt>
                <c:pt idx="1969">
                  <c:v>41</c:v>
                </c:pt>
                <c:pt idx="1970">
                  <c:v>27</c:v>
                </c:pt>
                <c:pt idx="1971">
                  <c:v>28</c:v>
                </c:pt>
                <c:pt idx="1972">
                  <c:v>8</c:v>
                </c:pt>
                <c:pt idx="1973">
                  <c:v>18</c:v>
                </c:pt>
                <c:pt idx="1974">
                  <c:v>76</c:v>
                </c:pt>
                <c:pt idx="1975">
                  <c:v>0</c:v>
                </c:pt>
                <c:pt idx="1976">
                  <c:v>32</c:v>
                </c:pt>
                <c:pt idx="1977">
                  <c:v>2</c:v>
                </c:pt>
                <c:pt idx="1978">
                  <c:v>16</c:v>
                </c:pt>
                <c:pt idx="1979">
                  <c:v>56</c:v>
                </c:pt>
                <c:pt idx="1980">
                  <c:v>97</c:v>
                </c:pt>
                <c:pt idx="1981">
                  <c:v>15</c:v>
                </c:pt>
                <c:pt idx="1982">
                  <c:v>35</c:v>
                </c:pt>
                <c:pt idx="1983">
                  <c:v>3</c:v>
                </c:pt>
                <c:pt idx="1984">
                  <c:v>49</c:v>
                </c:pt>
                <c:pt idx="1985">
                  <c:v>4</c:v>
                </c:pt>
                <c:pt idx="1986">
                  <c:v>45</c:v>
                </c:pt>
                <c:pt idx="1987">
                  <c:v>37</c:v>
                </c:pt>
                <c:pt idx="1988">
                  <c:v>39</c:v>
                </c:pt>
                <c:pt idx="1989">
                  <c:v>38</c:v>
                </c:pt>
                <c:pt idx="1990">
                  <c:v>8</c:v>
                </c:pt>
                <c:pt idx="1991">
                  <c:v>89</c:v>
                </c:pt>
                <c:pt idx="1992">
                  <c:v>47</c:v>
                </c:pt>
                <c:pt idx="1993">
                  <c:v>75</c:v>
                </c:pt>
                <c:pt idx="1994">
                  <c:v>86</c:v>
                </c:pt>
                <c:pt idx="1995">
                  <c:v>4</c:v>
                </c:pt>
                <c:pt idx="1996">
                  <c:v>73</c:v>
                </c:pt>
                <c:pt idx="1997">
                  <c:v>46</c:v>
                </c:pt>
                <c:pt idx="1998">
                  <c:v>38</c:v>
                </c:pt>
                <c:pt idx="1999">
                  <c:v>73</c:v>
                </c:pt>
                <c:pt idx="2000">
                  <c:v>66</c:v>
                </c:pt>
                <c:pt idx="2001">
                  <c:v>36</c:v>
                </c:pt>
                <c:pt idx="2002">
                  <c:v>29</c:v>
                </c:pt>
                <c:pt idx="2003">
                  <c:v>29</c:v>
                </c:pt>
                <c:pt idx="2004">
                  <c:v>6</c:v>
                </c:pt>
                <c:pt idx="2005">
                  <c:v>97</c:v>
                </c:pt>
                <c:pt idx="2006">
                  <c:v>61</c:v>
                </c:pt>
                <c:pt idx="2007">
                  <c:v>68</c:v>
                </c:pt>
                <c:pt idx="2008">
                  <c:v>73</c:v>
                </c:pt>
                <c:pt idx="2009">
                  <c:v>90</c:v>
                </c:pt>
                <c:pt idx="2010">
                  <c:v>81</c:v>
                </c:pt>
                <c:pt idx="2011">
                  <c:v>1</c:v>
                </c:pt>
                <c:pt idx="2012">
                  <c:v>79</c:v>
                </c:pt>
                <c:pt idx="2013">
                  <c:v>92</c:v>
                </c:pt>
                <c:pt idx="2014">
                  <c:v>31</c:v>
                </c:pt>
                <c:pt idx="2015">
                  <c:v>46</c:v>
                </c:pt>
                <c:pt idx="2016">
                  <c:v>14</c:v>
                </c:pt>
                <c:pt idx="2017">
                  <c:v>89</c:v>
                </c:pt>
                <c:pt idx="2018">
                  <c:v>31</c:v>
                </c:pt>
                <c:pt idx="2019">
                  <c:v>75</c:v>
                </c:pt>
                <c:pt idx="2020">
                  <c:v>42</c:v>
                </c:pt>
                <c:pt idx="2021">
                  <c:v>53</c:v>
                </c:pt>
                <c:pt idx="2022">
                  <c:v>53</c:v>
                </c:pt>
                <c:pt idx="2023">
                  <c:v>23</c:v>
                </c:pt>
                <c:pt idx="2024">
                  <c:v>57</c:v>
                </c:pt>
                <c:pt idx="2025">
                  <c:v>49</c:v>
                </c:pt>
                <c:pt idx="2026">
                  <c:v>6</c:v>
                </c:pt>
                <c:pt idx="2027">
                  <c:v>29</c:v>
                </c:pt>
                <c:pt idx="2028">
                  <c:v>5</c:v>
                </c:pt>
                <c:pt idx="2029">
                  <c:v>98</c:v>
                </c:pt>
                <c:pt idx="2030">
                  <c:v>80</c:v>
                </c:pt>
                <c:pt idx="2031">
                  <c:v>4</c:v>
                </c:pt>
                <c:pt idx="2032">
                  <c:v>70</c:v>
                </c:pt>
                <c:pt idx="2033">
                  <c:v>32</c:v>
                </c:pt>
                <c:pt idx="2034">
                  <c:v>82</c:v>
                </c:pt>
                <c:pt idx="2035">
                  <c:v>27</c:v>
                </c:pt>
                <c:pt idx="2036">
                  <c:v>94</c:v>
                </c:pt>
                <c:pt idx="2037">
                  <c:v>23</c:v>
                </c:pt>
                <c:pt idx="2038">
                  <c:v>97</c:v>
                </c:pt>
                <c:pt idx="2039">
                  <c:v>25</c:v>
                </c:pt>
                <c:pt idx="2040">
                  <c:v>92</c:v>
                </c:pt>
                <c:pt idx="2041">
                  <c:v>98</c:v>
                </c:pt>
                <c:pt idx="2042">
                  <c:v>19</c:v>
                </c:pt>
                <c:pt idx="2043">
                  <c:v>80</c:v>
                </c:pt>
                <c:pt idx="2044">
                  <c:v>80</c:v>
                </c:pt>
                <c:pt idx="2045">
                  <c:v>79</c:v>
                </c:pt>
                <c:pt idx="2046">
                  <c:v>50</c:v>
                </c:pt>
                <c:pt idx="2047">
                  <c:v>60</c:v>
                </c:pt>
                <c:pt idx="2048">
                  <c:v>44</c:v>
                </c:pt>
                <c:pt idx="2049">
                  <c:v>0</c:v>
                </c:pt>
                <c:pt idx="2050">
                  <c:v>28</c:v>
                </c:pt>
                <c:pt idx="2051">
                  <c:v>35</c:v>
                </c:pt>
                <c:pt idx="2052">
                  <c:v>49</c:v>
                </c:pt>
                <c:pt idx="2053">
                  <c:v>46</c:v>
                </c:pt>
                <c:pt idx="2054">
                  <c:v>97</c:v>
                </c:pt>
                <c:pt idx="2055">
                  <c:v>51</c:v>
                </c:pt>
                <c:pt idx="2056">
                  <c:v>80</c:v>
                </c:pt>
                <c:pt idx="2057">
                  <c:v>10</c:v>
                </c:pt>
                <c:pt idx="2058">
                  <c:v>29</c:v>
                </c:pt>
                <c:pt idx="2059">
                  <c:v>52</c:v>
                </c:pt>
                <c:pt idx="2060">
                  <c:v>74</c:v>
                </c:pt>
                <c:pt idx="2061">
                  <c:v>82</c:v>
                </c:pt>
                <c:pt idx="2062">
                  <c:v>54</c:v>
                </c:pt>
                <c:pt idx="2063">
                  <c:v>93</c:v>
                </c:pt>
                <c:pt idx="2064">
                  <c:v>63</c:v>
                </c:pt>
                <c:pt idx="2065">
                  <c:v>92</c:v>
                </c:pt>
                <c:pt idx="2066">
                  <c:v>40</c:v>
                </c:pt>
                <c:pt idx="2067">
                  <c:v>70</c:v>
                </c:pt>
                <c:pt idx="2068">
                  <c:v>96</c:v>
                </c:pt>
                <c:pt idx="2069">
                  <c:v>81</c:v>
                </c:pt>
                <c:pt idx="2070">
                  <c:v>63</c:v>
                </c:pt>
                <c:pt idx="2071">
                  <c:v>85</c:v>
                </c:pt>
                <c:pt idx="2072">
                  <c:v>51</c:v>
                </c:pt>
                <c:pt idx="2073">
                  <c:v>23</c:v>
                </c:pt>
                <c:pt idx="2074">
                  <c:v>95</c:v>
                </c:pt>
                <c:pt idx="2075">
                  <c:v>11</c:v>
                </c:pt>
                <c:pt idx="2076">
                  <c:v>42</c:v>
                </c:pt>
                <c:pt idx="2077">
                  <c:v>77</c:v>
                </c:pt>
                <c:pt idx="2078">
                  <c:v>82</c:v>
                </c:pt>
                <c:pt idx="2079">
                  <c:v>83</c:v>
                </c:pt>
                <c:pt idx="2080">
                  <c:v>40</c:v>
                </c:pt>
                <c:pt idx="2081">
                  <c:v>95</c:v>
                </c:pt>
                <c:pt idx="2082">
                  <c:v>32</c:v>
                </c:pt>
                <c:pt idx="2083">
                  <c:v>48</c:v>
                </c:pt>
                <c:pt idx="2084">
                  <c:v>75</c:v>
                </c:pt>
                <c:pt idx="2085">
                  <c:v>24</c:v>
                </c:pt>
                <c:pt idx="2086">
                  <c:v>61</c:v>
                </c:pt>
                <c:pt idx="2087">
                  <c:v>6</c:v>
                </c:pt>
                <c:pt idx="2088">
                  <c:v>16</c:v>
                </c:pt>
                <c:pt idx="2089">
                  <c:v>39</c:v>
                </c:pt>
                <c:pt idx="2090">
                  <c:v>2</c:v>
                </c:pt>
                <c:pt idx="2091">
                  <c:v>49</c:v>
                </c:pt>
                <c:pt idx="2092">
                  <c:v>31</c:v>
                </c:pt>
                <c:pt idx="2093">
                  <c:v>58</c:v>
                </c:pt>
                <c:pt idx="2094">
                  <c:v>5</c:v>
                </c:pt>
                <c:pt idx="2095">
                  <c:v>90</c:v>
                </c:pt>
                <c:pt idx="2096">
                  <c:v>47</c:v>
                </c:pt>
                <c:pt idx="2097">
                  <c:v>25</c:v>
                </c:pt>
                <c:pt idx="2098">
                  <c:v>60</c:v>
                </c:pt>
                <c:pt idx="2099">
                  <c:v>67</c:v>
                </c:pt>
                <c:pt idx="2100">
                  <c:v>40</c:v>
                </c:pt>
                <c:pt idx="2101">
                  <c:v>63</c:v>
                </c:pt>
                <c:pt idx="2102">
                  <c:v>1</c:v>
                </c:pt>
                <c:pt idx="2103">
                  <c:v>89</c:v>
                </c:pt>
                <c:pt idx="2104">
                  <c:v>40</c:v>
                </c:pt>
                <c:pt idx="2105">
                  <c:v>5</c:v>
                </c:pt>
                <c:pt idx="2106">
                  <c:v>3</c:v>
                </c:pt>
                <c:pt idx="2107">
                  <c:v>1</c:v>
                </c:pt>
                <c:pt idx="2108">
                  <c:v>24</c:v>
                </c:pt>
                <c:pt idx="2109">
                  <c:v>89</c:v>
                </c:pt>
                <c:pt idx="2110">
                  <c:v>48</c:v>
                </c:pt>
                <c:pt idx="2111">
                  <c:v>31</c:v>
                </c:pt>
                <c:pt idx="2112">
                  <c:v>68</c:v>
                </c:pt>
                <c:pt idx="2113">
                  <c:v>46</c:v>
                </c:pt>
                <c:pt idx="2114">
                  <c:v>92</c:v>
                </c:pt>
                <c:pt idx="2115">
                  <c:v>80</c:v>
                </c:pt>
                <c:pt idx="2116">
                  <c:v>16</c:v>
                </c:pt>
                <c:pt idx="2117">
                  <c:v>50</c:v>
                </c:pt>
                <c:pt idx="2118">
                  <c:v>93</c:v>
                </c:pt>
                <c:pt idx="2119">
                  <c:v>51</c:v>
                </c:pt>
                <c:pt idx="2120">
                  <c:v>24</c:v>
                </c:pt>
                <c:pt idx="2121">
                  <c:v>79</c:v>
                </c:pt>
                <c:pt idx="2122">
                  <c:v>26</c:v>
                </c:pt>
                <c:pt idx="2123">
                  <c:v>86</c:v>
                </c:pt>
                <c:pt idx="2124">
                  <c:v>68</c:v>
                </c:pt>
                <c:pt idx="2125">
                  <c:v>98</c:v>
                </c:pt>
                <c:pt idx="2126">
                  <c:v>34</c:v>
                </c:pt>
                <c:pt idx="2127">
                  <c:v>60</c:v>
                </c:pt>
                <c:pt idx="2128">
                  <c:v>3</c:v>
                </c:pt>
                <c:pt idx="2129">
                  <c:v>65</c:v>
                </c:pt>
                <c:pt idx="2130">
                  <c:v>83</c:v>
                </c:pt>
                <c:pt idx="2131">
                  <c:v>64</c:v>
                </c:pt>
                <c:pt idx="2132">
                  <c:v>85</c:v>
                </c:pt>
                <c:pt idx="2133">
                  <c:v>69</c:v>
                </c:pt>
                <c:pt idx="2134">
                  <c:v>48</c:v>
                </c:pt>
                <c:pt idx="2135">
                  <c:v>21</c:v>
                </c:pt>
                <c:pt idx="2136">
                  <c:v>30</c:v>
                </c:pt>
                <c:pt idx="2137">
                  <c:v>39</c:v>
                </c:pt>
                <c:pt idx="2138">
                  <c:v>76</c:v>
                </c:pt>
                <c:pt idx="2139">
                  <c:v>11</c:v>
                </c:pt>
                <c:pt idx="2140">
                  <c:v>26</c:v>
                </c:pt>
                <c:pt idx="2141">
                  <c:v>34</c:v>
                </c:pt>
                <c:pt idx="2142">
                  <c:v>72</c:v>
                </c:pt>
                <c:pt idx="2143">
                  <c:v>13</c:v>
                </c:pt>
                <c:pt idx="2144">
                  <c:v>58</c:v>
                </c:pt>
                <c:pt idx="2145">
                  <c:v>12</c:v>
                </c:pt>
                <c:pt idx="2146">
                  <c:v>23</c:v>
                </c:pt>
                <c:pt idx="2147">
                  <c:v>33</c:v>
                </c:pt>
                <c:pt idx="2148">
                  <c:v>30</c:v>
                </c:pt>
                <c:pt idx="2149">
                  <c:v>15</c:v>
                </c:pt>
                <c:pt idx="2150">
                  <c:v>25</c:v>
                </c:pt>
                <c:pt idx="2151">
                  <c:v>4</c:v>
                </c:pt>
                <c:pt idx="2152">
                  <c:v>80</c:v>
                </c:pt>
                <c:pt idx="2153">
                  <c:v>30</c:v>
                </c:pt>
                <c:pt idx="2154">
                  <c:v>6</c:v>
                </c:pt>
                <c:pt idx="2155">
                  <c:v>16</c:v>
                </c:pt>
                <c:pt idx="2156">
                  <c:v>57</c:v>
                </c:pt>
                <c:pt idx="2157">
                  <c:v>9</c:v>
                </c:pt>
                <c:pt idx="2158">
                  <c:v>59</c:v>
                </c:pt>
                <c:pt idx="2159">
                  <c:v>78</c:v>
                </c:pt>
                <c:pt idx="2160">
                  <c:v>90</c:v>
                </c:pt>
                <c:pt idx="2161">
                  <c:v>74</c:v>
                </c:pt>
                <c:pt idx="2162">
                  <c:v>10</c:v>
                </c:pt>
                <c:pt idx="2163">
                  <c:v>63</c:v>
                </c:pt>
                <c:pt idx="2164">
                  <c:v>13</c:v>
                </c:pt>
                <c:pt idx="2165">
                  <c:v>98</c:v>
                </c:pt>
                <c:pt idx="2166">
                  <c:v>4</c:v>
                </c:pt>
                <c:pt idx="2167">
                  <c:v>94</c:v>
                </c:pt>
                <c:pt idx="2168">
                  <c:v>91</c:v>
                </c:pt>
                <c:pt idx="2169">
                  <c:v>66</c:v>
                </c:pt>
                <c:pt idx="2170">
                  <c:v>14</c:v>
                </c:pt>
                <c:pt idx="2171">
                  <c:v>77</c:v>
                </c:pt>
                <c:pt idx="2172">
                  <c:v>41</c:v>
                </c:pt>
                <c:pt idx="2173">
                  <c:v>21</c:v>
                </c:pt>
                <c:pt idx="2174">
                  <c:v>25</c:v>
                </c:pt>
                <c:pt idx="2175">
                  <c:v>2</c:v>
                </c:pt>
                <c:pt idx="2176">
                  <c:v>51</c:v>
                </c:pt>
                <c:pt idx="2177">
                  <c:v>3</c:v>
                </c:pt>
                <c:pt idx="2178">
                  <c:v>32</c:v>
                </c:pt>
                <c:pt idx="2179">
                  <c:v>84</c:v>
                </c:pt>
                <c:pt idx="2180">
                  <c:v>49</c:v>
                </c:pt>
                <c:pt idx="2181">
                  <c:v>69</c:v>
                </c:pt>
                <c:pt idx="2182">
                  <c:v>96</c:v>
                </c:pt>
                <c:pt idx="2183">
                  <c:v>23</c:v>
                </c:pt>
                <c:pt idx="2184">
                  <c:v>18</c:v>
                </c:pt>
                <c:pt idx="2185">
                  <c:v>8</c:v>
                </c:pt>
                <c:pt idx="2186">
                  <c:v>21</c:v>
                </c:pt>
                <c:pt idx="2187">
                  <c:v>60</c:v>
                </c:pt>
                <c:pt idx="2188">
                  <c:v>48</c:v>
                </c:pt>
                <c:pt idx="2189">
                  <c:v>36</c:v>
                </c:pt>
                <c:pt idx="2190">
                  <c:v>36</c:v>
                </c:pt>
                <c:pt idx="2191">
                  <c:v>63</c:v>
                </c:pt>
                <c:pt idx="2192">
                  <c:v>2</c:v>
                </c:pt>
                <c:pt idx="2193">
                  <c:v>38</c:v>
                </c:pt>
                <c:pt idx="2194">
                  <c:v>61</c:v>
                </c:pt>
                <c:pt idx="2195">
                  <c:v>52</c:v>
                </c:pt>
                <c:pt idx="2196">
                  <c:v>25</c:v>
                </c:pt>
                <c:pt idx="2197">
                  <c:v>63</c:v>
                </c:pt>
                <c:pt idx="2198">
                  <c:v>10</c:v>
                </c:pt>
                <c:pt idx="2199">
                  <c:v>65</c:v>
                </c:pt>
                <c:pt idx="2200">
                  <c:v>71</c:v>
                </c:pt>
                <c:pt idx="2201">
                  <c:v>0</c:v>
                </c:pt>
                <c:pt idx="2202">
                  <c:v>3</c:v>
                </c:pt>
                <c:pt idx="2203">
                  <c:v>88</c:v>
                </c:pt>
                <c:pt idx="2204">
                  <c:v>15</c:v>
                </c:pt>
                <c:pt idx="2205">
                  <c:v>80</c:v>
                </c:pt>
                <c:pt idx="2206">
                  <c:v>17</c:v>
                </c:pt>
                <c:pt idx="2207">
                  <c:v>76</c:v>
                </c:pt>
                <c:pt idx="2208">
                  <c:v>52</c:v>
                </c:pt>
                <c:pt idx="2209">
                  <c:v>28</c:v>
                </c:pt>
                <c:pt idx="2210">
                  <c:v>31</c:v>
                </c:pt>
                <c:pt idx="2211">
                  <c:v>42</c:v>
                </c:pt>
                <c:pt idx="2212">
                  <c:v>24</c:v>
                </c:pt>
                <c:pt idx="2213">
                  <c:v>42</c:v>
                </c:pt>
                <c:pt idx="2214">
                  <c:v>12</c:v>
                </c:pt>
                <c:pt idx="2215">
                  <c:v>88</c:v>
                </c:pt>
                <c:pt idx="2216">
                  <c:v>67</c:v>
                </c:pt>
                <c:pt idx="2217">
                  <c:v>54</c:v>
                </c:pt>
                <c:pt idx="2218">
                  <c:v>40</c:v>
                </c:pt>
                <c:pt idx="2219">
                  <c:v>73</c:v>
                </c:pt>
                <c:pt idx="2220">
                  <c:v>81</c:v>
                </c:pt>
                <c:pt idx="2221">
                  <c:v>12</c:v>
                </c:pt>
                <c:pt idx="2222">
                  <c:v>7</c:v>
                </c:pt>
                <c:pt idx="2223">
                  <c:v>33</c:v>
                </c:pt>
                <c:pt idx="2224">
                  <c:v>24</c:v>
                </c:pt>
                <c:pt idx="2225">
                  <c:v>55</c:v>
                </c:pt>
                <c:pt idx="2226">
                  <c:v>87</c:v>
                </c:pt>
                <c:pt idx="2227">
                  <c:v>39</c:v>
                </c:pt>
                <c:pt idx="2228">
                  <c:v>53</c:v>
                </c:pt>
                <c:pt idx="2229">
                  <c:v>9</c:v>
                </c:pt>
                <c:pt idx="2230">
                  <c:v>82</c:v>
                </c:pt>
                <c:pt idx="2231">
                  <c:v>71</c:v>
                </c:pt>
                <c:pt idx="2232">
                  <c:v>50</c:v>
                </c:pt>
                <c:pt idx="2233">
                  <c:v>23</c:v>
                </c:pt>
                <c:pt idx="2234">
                  <c:v>81</c:v>
                </c:pt>
                <c:pt idx="2235">
                  <c:v>46</c:v>
                </c:pt>
                <c:pt idx="2236">
                  <c:v>56</c:v>
                </c:pt>
                <c:pt idx="2237">
                  <c:v>91</c:v>
                </c:pt>
                <c:pt idx="2238">
                  <c:v>8</c:v>
                </c:pt>
                <c:pt idx="2239">
                  <c:v>40</c:v>
                </c:pt>
              </c:numCache>
            </c:numRef>
          </c:xVal>
          <c:yVal>
            <c:numRef>
              <c:f>marketing_campaign!$AN$2:$AN$2241</c:f>
              <c:numCache>
                <c:formatCode>General</c:formatCode>
                <c:ptCount val="2240"/>
                <c:pt idx="0">
                  <c:v>1</c:v>
                </c:pt>
                <c:pt idx="1">
                  <c:v>0</c:v>
                </c:pt>
                <c:pt idx="2">
                  <c:v>0</c:v>
                </c:pt>
                <c:pt idx="3">
                  <c:v>0</c:v>
                </c:pt>
                <c:pt idx="4">
                  <c:v>0</c:v>
                </c:pt>
                <c:pt idx="5">
                  <c:v>0</c:v>
                </c:pt>
                <c:pt idx="6">
                  <c:v>0</c:v>
                </c:pt>
                <c:pt idx="7">
                  <c:v>0</c:v>
                </c:pt>
                <c:pt idx="8">
                  <c:v>1</c:v>
                </c:pt>
                <c:pt idx="9">
                  <c:v>1</c:v>
                </c:pt>
                <c:pt idx="10">
                  <c:v>0</c:v>
                </c:pt>
                <c:pt idx="11">
                  <c:v>0</c:v>
                </c:pt>
                <c:pt idx="12">
                  <c:v>0</c:v>
                </c:pt>
                <c:pt idx="13">
                  <c:v>0</c:v>
                </c:pt>
                <c:pt idx="14">
                  <c:v>0</c:v>
                </c:pt>
                <c:pt idx="15">
                  <c:v>3</c:v>
                </c:pt>
                <c:pt idx="16">
                  <c:v>0</c:v>
                </c:pt>
                <c:pt idx="17">
                  <c:v>0</c:v>
                </c:pt>
                <c:pt idx="18">
                  <c:v>1</c:v>
                </c:pt>
                <c:pt idx="19">
                  <c:v>0</c:v>
                </c:pt>
                <c:pt idx="20">
                  <c:v>0</c:v>
                </c:pt>
                <c:pt idx="21">
                  <c:v>0</c:v>
                </c:pt>
                <c:pt idx="22">
                  <c:v>1</c:v>
                </c:pt>
                <c:pt idx="23">
                  <c:v>0</c:v>
                </c:pt>
                <c:pt idx="24">
                  <c:v>0</c:v>
                </c:pt>
                <c:pt idx="25">
                  <c:v>0</c:v>
                </c:pt>
                <c:pt idx="26">
                  <c:v>0</c:v>
                </c:pt>
                <c:pt idx="27">
                  <c:v>0</c:v>
                </c:pt>
                <c:pt idx="28">
                  <c:v>0</c:v>
                </c:pt>
                <c:pt idx="29">
                  <c:v>1</c:v>
                </c:pt>
                <c:pt idx="30">
                  <c:v>0</c:v>
                </c:pt>
                <c:pt idx="31">
                  <c:v>0</c:v>
                </c:pt>
                <c:pt idx="32">
                  <c:v>1</c:v>
                </c:pt>
                <c:pt idx="33">
                  <c:v>1</c:v>
                </c:pt>
                <c:pt idx="34">
                  <c:v>0</c:v>
                </c:pt>
                <c:pt idx="35">
                  <c:v>0</c:v>
                </c:pt>
                <c:pt idx="36">
                  <c:v>0</c:v>
                </c:pt>
                <c:pt idx="37">
                  <c:v>0</c:v>
                </c:pt>
                <c:pt idx="38">
                  <c:v>0</c:v>
                </c:pt>
                <c:pt idx="39">
                  <c:v>2</c:v>
                </c:pt>
                <c:pt idx="40">
                  <c:v>0</c:v>
                </c:pt>
                <c:pt idx="41">
                  <c:v>0</c:v>
                </c:pt>
                <c:pt idx="42">
                  <c:v>0</c:v>
                </c:pt>
                <c:pt idx="43">
                  <c:v>0</c:v>
                </c:pt>
                <c:pt idx="44">
                  <c:v>0</c:v>
                </c:pt>
                <c:pt idx="45">
                  <c:v>0</c:v>
                </c:pt>
                <c:pt idx="46">
                  <c:v>1</c:v>
                </c:pt>
                <c:pt idx="47">
                  <c:v>0</c:v>
                </c:pt>
                <c:pt idx="48">
                  <c:v>0</c:v>
                </c:pt>
                <c:pt idx="49">
                  <c:v>0</c:v>
                </c:pt>
                <c:pt idx="50">
                  <c:v>0</c:v>
                </c:pt>
                <c:pt idx="51">
                  <c:v>0</c:v>
                </c:pt>
                <c:pt idx="52">
                  <c:v>0</c:v>
                </c:pt>
                <c:pt idx="53">
                  <c:v>3</c:v>
                </c:pt>
                <c:pt idx="54">
                  <c:v>0</c:v>
                </c:pt>
                <c:pt idx="55">
                  <c:v>2</c:v>
                </c:pt>
                <c:pt idx="56">
                  <c:v>1</c:v>
                </c:pt>
                <c:pt idx="57">
                  <c:v>0</c:v>
                </c:pt>
                <c:pt idx="58">
                  <c:v>0</c:v>
                </c:pt>
                <c:pt idx="59">
                  <c:v>0</c:v>
                </c:pt>
                <c:pt idx="60">
                  <c:v>3</c:v>
                </c:pt>
                <c:pt idx="61">
                  <c:v>0</c:v>
                </c:pt>
                <c:pt idx="62">
                  <c:v>0</c:v>
                </c:pt>
                <c:pt idx="63">
                  <c:v>0</c:v>
                </c:pt>
                <c:pt idx="64">
                  <c:v>0</c:v>
                </c:pt>
                <c:pt idx="65">
                  <c:v>1</c:v>
                </c:pt>
                <c:pt idx="66">
                  <c:v>0</c:v>
                </c:pt>
                <c:pt idx="67">
                  <c:v>3</c:v>
                </c:pt>
                <c:pt idx="68">
                  <c:v>0</c:v>
                </c:pt>
                <c:pt idx="69">
                  <c:v>0</c:v>
                </c:pt>
                <c:pt idx="70">
                  <c:v>0</c:v>
                </c:pt>
                <c:pt idx="71">
                  <c:v>0</c:v>
                </c:pt>
                <c:pt idx="72">
                  <c:v>0</c:v>
                </c:pt>
                <c:pt idx="73">
                  <c:v>1</c:v>
                </c:pt>
                <c:pt idx="74">
                  <c:v>0</c:v>
                </c:pt>
                <c:pt idx="75">
                  <c:v>0</c:v>
                </c:pt>
                <c:pt idx="76">
                  <c:v>1</c:v>
                </c:pt>
                <c:pt idx="77">
                  <c:v>2</c:v>
                </c:pt>
                <c:pt idx="78">
                  <c:v>0</c:v>
                </c:pt>
                <c:pt idx="79">
                  <c:v>2</c:v>
                </c:pt>
                <c:pt idx="80">
                  <c:v>0</c:v>
                </c:pt>
                <c:pt idx="81">
                  <c:v>0</c:v>
                </c:pt>
                <c:pt idx="82">
                  <c:v>0</c:v>
                </c:pt>
                <c:pt idx="83">
                  <c:v>0</c:v>
                </c:pt>
                <c:pt idx="84">
                  <c:v>0</c:v>
                </c:pt>
                <c:pt idx="85">
                  <c:v>0</c:v>
                </c:pt>
                <c:pt idx="86">
                  <c:v>1</c:v>
                </c:pt>
                <c:pt idx="87">
                  <c:v>3</c:v>
                </c:pt>
                <c:pt idx="88">
                  <c:v>1</c:v>
                </c:pt>
                <c:pt idx="89">
                  <c:v>0</c:v>
                </c:pt>
                <c:pt idx="90">
                  <c:v>0</c:v>
                </c:pt>
                <c:pt idx="91">
                  <c:v>0</c:v>
                </c:pt>
                <c:pt idx="92">
                  <c:v>0</c:v>
                </c:pt>
                <c:pt idx="93">
                  <c:v>0</c:v>
                </c:pt>
                <c:pt idx="94">
                  <c:v>0</c:v>
                </c:pt>
                <c:pt idx="95">
                  <c:v>0</c:v>
                </c:pt>
                <c:pt idx="96">
                  <c:v>1</c:v>
                </c:pt>
                <c:pt idx="97">
                  <c:v>0</c:v>
                </c:pt>
                <c:pt idx="98">
                  <c:v>1</c:v>
                </c:pt>
                <c:pt idx="99">
                  <c:v>0</c:v>
                </c:pt>
                <c:pt idx="100">
                  <c:v>0</c:v>
                </c:pt>
                <c:pt idx="101">
                  <c:v>0</c:v>
                </c:pt>
                <c:pt idx="102">
                  <c:v>0</c:v>
                </c:pt>
                <c:pt idx="103">
                  <c:v>0</c:v>
                </c:pt>
                <c:pt idx="104">
                  <c:v>1</c:v>
                </c:pt>
                <c:pt idx="105">
                  <c:v>0</c:v>
                </c:pt>
                <c:pt idx="106">
                  <c:v>0</c:v>
                </c:pt>
                <c:pt idx="107">
                  <c:v>0</c:v>
                </c:pt>
                <c:pt idx="108">
                  <c:v>0</c:v>
                </c:pt>
                <c:pt idx="109">
                  <c:v>0</c:v>
                </c:pt>
                <c:pt idx="110">
                  <c:v>0</c:v>
                </c:pt>
                <c:pt idx="111">
                  <c:v>2</c:v>
                </c:pt>
                <c:pt idx="112">
                  <c:v>1</c:v>
                </c:pt>
                <c:pt idx="113">
                  <c:v>3</c:v>
                </c:pt>
                <c:pt idx="114">
                  <c:v>0</c:v>
                </c:pt>
                <c:pt idx="115">
                  <c:v>0</c:v>
                </c:pt>
                <c:pt idx="116">
                  <c:v>2</c:v>
                </c:pt>
                <c:pt idx="117">
                  <c:v>0</c:v>
                </c:pt>
                <c:pt idx="118">
                  <c:v>0</c:v>
                </c:pt>
                <c:pt idx="119">
                  <c:v>0</c:v>
                </c:pt>
                <c:pt idx="120">
                  <c:v>0</c:v>
                </c:pt>
                <c:pt idx="121">
                  <c:v>1</c:v>
                </c:pt>
                <c:pt idx="122">
                  <c:v>0</c:v>
                </c:pt>
                <c:pt idx="123">
                  <c:v>0</c:v>
                </c:pt>
                <c:pt idx="124">
                  <c:v>4</c:v>
                </c:pt>
                <c:pt idx="125">
                  <c:v>0</c:v>
                </c:pt>
                <c:pt idx="126">
                  <c:v>1</c:v>
                </c:pt>
                <c:pt idx="127">
                  <c:v>0</c:v>
                </c:pt>
                <c:pt idx="128">
                  <c:v>0</c:v>
                </c:pt>
                <c:pt idx="129">
                  <c:v>0</c:v>
                </c:pt>
                <c:pt idx="130">
                  <c:v>0</c:v>
                </c:pt>
                <c:pt idx="131">
                  <c:v>0</c:v>
                </c:pt>
                <c:pt idx="132">
                  <c:v>0</c:v>
                </c:pt>
                <c:pt idx="133">
                  <c:v>0</c:v>
                </c:pt>
                <c:pt idx="134">
                  <c:v>0</c:v>
                </c:pt>
                <c:pt idx="135">
                  <c:v>1</c:v>
                </c:pt>
                <c:pt idx="136">
                  <c:v>0</c:v>
                </c:pt>
                <c:pt idx="137">
                  <c:v>0</c:v>
                </c:pt>
                <c:pt idx="138">
                  <c:v>2</c:v>
                </c:pt>
                <c:pt idx="139">
                  <c:v>0</c:v>
                </c:pt>
                <c:pt idx="140">
                  <c:v>0</c:v>
                </c:pt>
                <c:pt idx="141">
                  <c:v>1</c:v>
                </c:pt>
                <c:pt idx="142">
                  <c:v>0</c:v>
                </c:pt>
                <c:pt idx="143">
                  <c:v>0</c:v>
                </c:pt>
                <c:pt idx="144">
                  <c:v>0</c:v>
                </c:pt>
                <c:pt idx="145">
                  <c:v>0</c:v>
                </c:pt>
                <c:pt idx="146">
                  <c:v>1</c:v>
                </c:pt>
                <c:pt idx="147">
                  <c:v>0</c:v>
                </c:pt>
                <c:pt idx="148">
                  <c:v>0</c:v>
                </c:pt>
                <c:pt idx="149">
                  <c:v>0</c:v>
                </c:pt>
                <c:pt idx="150">
                  <c:v>0</c:v>
                </c:pt>
                <c:pt idx="151">
                  <c:v>1</c:v>
                </c:pt>
                <c:pt idx="152">
                  <c:v>0</c:v>
                </c:pt>
                <c:pt idx="153">
                  <c:v>0</c:v>
                </c:pt>
                <c:pt idx="154">
                  <c:v>0</c:v>
                </c:pt>
                <c:pt idx="155">
                  <c:v>3</c:v>
                </c:pt>
                <c:pt idx="156">
                  <c:v>0</c:v>
                </c:pt>
                <c:pt idx="157">
                  <c:v>0</c:v>
                </c:pt>
                <c:pt idx="158">
                  <c:v>0</c:v>
                </c:pt>
                <c:pt idx="159">
                  <c:v>0</c:v>
                </c:pt>
                <c:pt idx="160">
                  <c:v>0</c:v>
                </c:pt>
                <c:pt idx="161">
                  <c:v>0</c:v>
                </c:pt>
                <c:pt idx="162">
                  <c:v>0</c:v>
                </c:pt>
                <c:pt idx="163">
                  <c:v>0</c:v>
                </c:pt>
                <c:pt idx="164">
                  <c:v>0</c:v>
                </c:pt>
                <c:pt idx="165">
                  <c:v>0</c:v>
                </c:pt>
                <c:pt idx="166">
                  <c:v>1</c:v>
                </c:pt>
                <c:pt idx="167">
                  <c:v>1</c:v>
                </c:pt>
                <c:pt idx="168">
                  <c:v>0</c:v>
                </c:pt>
                <c:pt idx="169">
                  <c:v>0</c:v>
                </c:pt>
                <c:pt idx="170">
                  <c:v>0</c:v>
                </c:pt>
                <c:pt idx="171">
                  <c:v>0</c:v>
                </c:pt>
                <c:pt idx="172">
                  <c:v>0</c:v>
                </c:pt>
                <c:pt idx="173">
                  <c:v>0</c:v>
                </c:pt>
                <c:pt idx="174">
                  <c:v>1</c:v>
                </c:pt>
                <c:pt idx="175">
                  <c:v>0</c:v>
                </c:pt>
                <c:pt idx="176">
                  <c:v>3</c:v>
                </c:pt>
                <c:pt idx="177">
                  <c:v>0</c:v>
                </c:pt>
                <c:pt idx="178">
                  <c:v>0</c:v>
                </c:pt>
                <c:pt idx="179">
                  <c:v>1</c:v>
                </c:pt>
                <c:pt idx="180">
                  <c:v>0</c:v>
                </c:pt>
                <c:pt idx="181">
                  <c:v>0</c:v>
                </c:pt>
                <c:pt idx="182">
                  <c:v>0</c:v>
                </c:pt>
                <c:pt idx="183">
                  <c:v>0</c:v>
                </c:pt>
                <c:pt idx="184">
                  <c:v>0</c:v>
                </c:pt>
                <c:pt idx="185">
                  <c:v>0</c:v>
                </c:pt>
                <c:pt idx="186">
                  <c:v>0</c:v>
                </c:pt>
                <c:pt idx="187">
                  <c:v>0</c:v>
                </c:pt>
                <c:pt idx="188">
                  <c:v>0</c:v>
                </c:pt>
                <c:pt idx="189">
                  <c:v>0</c:v>
                </c:pt>
                <c:pt idx="190">
                  <c:v>1</c:v>
                </c:pt>
                <c:pt idx="191">
                  <c:v>0</c:v>
                </c:pt>
                <c:pt idx="192">
                  <c:v>0</c:v>
                </c:pt>
                <c:pt idx="193">
                  <c:v>0</c:v>
                </c:pt>
                <c:pt idx="194">
                  <c:v>0</c:v>
                </c:pt>
                <c:pt idx="195">
                  <c:v>0</c:v>
                </c:pt>
                <c:pt idx="196">
                  <c:v>0</c:v>
                </c:pt>
                <c:pt idx="197">
                  <c:v>1</c:v>
                </c:pt>
                <c:pt idx="198">
                  <c:v>0</c:v>
                </c:pt>
                <c:pt idx="199">
                  <c:v>2</c:v>
                </c:pt>
                <c:pt idx="200">
                  <c:v>1</c:v>
                </c:pt>
                <c:pt idx="201">
                  <c:v>0</c:v>
                </c:pt>
                <c:pt idx="202">
                  <c:v>0</c:v>
                </c:pt>
                <c:pt idx="203">
                  <c:v>4</c:v>
                </c:pt>
                <c:pt idx="204">
                  <c:v>0</c:v>
                </c:pt>
                <c:pt idx="205">
                  <c:v>2</c:v>
                </c:pt>
                <c:pt idx="206">
                  <c:v>1</c:v>
                </c:pt>
                <c:pt idx="207">
                  <c:v>0</c:v>
                </c:pt>
                <c:pt idx="208">
                  <c:v>0</c:v>
                </c:pt>
                <c:pt idx="209">
                  <c:v>2</c:v>
                </c:pt>
                <c:pt idx="210">
                  <c:v>0</c:v>
                </c:pt>
                <c:pt idx="211">
                  <c:v>0</c:v>
                </c:pt>
                <c:pt idx="212">
                  <c:v>0</c:v>
                </c:pt>
                <c:pt idx="213">
                  <c:v>0</c:v>
                </c:pt>
                <c:pt idx="214">
                  <c:v>0</c:v>
                </c:pt>
                <c:pt idx="215">
                  <c:v>0</c:v>
                </c:pt>
                <c:pt idx="216">
                  <c:v>0</c:v>
                </c:pt>
                <c:pt idx="217">
                  <c:v>2</c:v>
                </c:pt>
                <c:pt idx="218">
                  <c:v>0</c:v>
                </c:pt>
                <c:pt idx="219">
                  <c:v>0</c:v>
                </c:pt>
                <c:pt idx="220">
                  <c:v>0</c:v>
                </c:pt>
                <c:pt idx="221">
                  <c:v>0</c:v>
                </c:pt>
                <c:pt idx="222">
                  <c:v>0</c:v>
                </c:pt>
                <c:pt idx="223">
                  <c:v>0</c:v>
                </c:pt>
                <c:pt idx="224">
                  <c:v>0</c:v>
                </c:pt>
                <c:pt idx="225">
                  <c:v>0</c:v>
                </c:pt>
                <c:pt idx="226">
                  <c:v>0</c:v>
                </c:pt>
                <c:pt idx="227">
                  <c:v>0</c:v>
                </c:pt>
                <c:pt idx="228">
                  <c:v>0</c:v>
                </c:pt>
                <c:pt idx="229">
                  <c:v>0</c:v>
                </c:pt>
                <c:pt idx="230">
                  <c:v>1</c:v>
                </c:pt>
                <c:pt idx="231">
                  <c:v>1</c:v>
                </c:pt>
                <c:pt idx="232">
                  <c:v>0</c:v>
                </c:pt>
                <c:pt idx="233">
                  <c:v>0</c:v>
                </c:pt>
                <c:pt idx="234">
                  <c:v>0</c:v>
                </c:pt>
                <c:pt idx="235">
                  <c:v>0</c:v>
                </c:pt>
                <c:pt idx="236">
                  <c:v>0</c:v>
                </c:pt>
                <c:pt idx="237">
                  <c:v>0</c:v>
                </c:pt>
                <c:pt idx="238">
                  <c:v>0</c:v>
                </c:pt>
                <c:pt idx="239">
                  <c:v>0</c:v>
                </c:pt>
                <c:pt idx="240">
                  <c:v>1</c:v>
                </c:pt>
                <c:pt idx="241">
                  <c:v>0</c:v>
                </c:pt>
                <c:pt idx="242">
                  <c:v>0</c:v>
                </c:pt>
                <c:pt idx="243">
                  <c:v>2</c:v>
                </c:pt>
                <c:pt idx="244">
                  <c:v>0</c:v>
                </c:pt>
                <c:pt idx="245">
                  <c:v>0</c:v>
                </c:pt>
                <c:pt idx="246">
                  <c:v>4</c:v>
                </c:pt>
                <c:pt idx="247">
                  <c:v>0</c:v>
                </c:pt>
                <c:pt idx="248">
                  <c:v>0</c:v>
                </c:pt>
                <c:pt idx="249">
                  <c:v>0</c:v>
                </c:pt>
                <c:pt idx="250">
                  <c:v>0</c:v>
                </c:pt>
                <c:pt idx="251">
                  <c:v>0</c:v>
                </c:pt>
                <c:pt idx="252">
                  <c:v>5</c:v>
                </c:pt>
                <c:pt idx="253">
                  <c:v>0</c:v>
                </c:pt>
                <c:pt idx="254">
                  <c:v>0</c:v>
                </c:pt>
                <c:pt idx="255">
                  <c:v>0</c:v>
                </c:pt>
                <c:pt idx="256">
                  <c:v>1</c:v>
                </c:pt>
                <c:pt idx="257">
                  <c:v>0</c:v>
                </c:pt>
                <c:pt idx="258">
                  <c:v>0</c:v>
                </c:pt>
                <c:pt idx="259">
                  <c:v>0</c:v>
                </c:pt>
                <c:pt idx="260">
                  <c:v>2</c:v>
                </c:pt>
                <c:pt idx="261">
                  <c:v>0</c:v>
                </c:pt>
                <c:pt idx="262">
                  <c:v>0</c:v>
                </c:pt>
                <c:pt idx="263">
                  <c:v>0</c:v>
                </c:pt>
                <c:pt idx="264">
                  <c:v>1</c:v>
                </c:pt>
                <c:pt idx="265">
                  <c:v>0</c:v>
                </c:pt>
                <c:pt idx="266">
                  <c:v>1</c:v>
                </c:pt>
                <c:pt idx="267">
                  <c:v>2</c:v>
                </c:pt>
                <c:pt idx="268">
                  <c:v>0</c:v>
                </c:pt>
                <c:pt idx="269">
                  <c:v>0</c:v>
                </c:pt>
                <c:pt idx="270">
                  <c:v>1</c:v>
                </c:pt>
                <c:pt idx="271">
                  <c:v>0</c:v>
                </c:pt>
                <c:pt idx="272">
                  <c:v>0</c:v>
                </c:pt>
                <c:pt idx="273">
                  <c:v>0</c:v>
                </c:pt>
                <c:pt idx="274">
                  <c:v>0</c:v>
                </c:pt>
                <c:pt idx="275">
                  <c:v>0</c:v>
                </c:pt>
                <c:pt idx="276">
                  <c:v>1</c:v>
                </c:pt>
                <c:pt idx="277">
                  <c:v>0</c:v>
                </c:pt>
                <c:pt idx="278">
                  <c:v>2</c:v>
                </c:pt>
                <c:pt idx="279">
                  <c:v>0</c:v>
                </c:pt>
                <c:pt idx="280">
                  <c:v>0</c:v>
                </c:pt>
                <c:pt idx="281">
                  <c:v>0</c:v>
                </c:pt>
                <c:pt idx="282">
                  <c:v>0</c:v>
                </c:pt>
                <c:pt idx="283">
                  <c:v>0</c:v>
                </c:pt>
                <c:pt idx="284">
                  <c:v>0</c:v>
                </c:pt>
                <c:pt idx="285">
                  <c:v>0</c:v>
                </c:pt>
                <c:pt idx="286">
                  <c:v>0</c:v>
                </c:pt>
                <c:pt idx="287">
                  <c:v>0</c:v>
                </c:pt>
                <c:pt idx="288">
                  <c:v>0</c:v>
                </c:pt>
                <c:pt idx="289">
                  <c:v>0</c:v>
                </c:pt>
                <c:pt idx="290">
                  <c:v>1</c:v>
                </c:pt>
                <c:pt idx="291">
                  <c:v>0</c:v>
                </c:pt>
                <c:pt idx="292">
                  <c:v>1</c:v>
                </c:pt>
                <c:pt idx="293">
                  <c:v>0</c:v>
                </c:pt>
                <c:pt idx="294">
                  <c:v>0</c:v>
                </c:pt>
                <c:pt idx="295">
                  <c:v>2</c:v>
                </c:pt>
                <c:pt idx="296">
                  <c:v>0</c:v>
                </c:pt>
                <c:pt idx="297">
                  <c:v>0</c:v>
                </c:pt>
                <c:pt idx="298">
                  <c:v>0</c:v>
                </c:pt>
                <c:pt idx="299">
                  <c:v>1</c:v>
                </c:pt>
                <c:pt idx="300">
                  <c:v>0</c:v>
                </c:pt>
                <c:pt idx="301">
                  <c:v>0</c:v>
                </c:pt>
                <c:pt idx="302">
                  <c:v>0</c:v>
                </c:pt>
                <c:pt idx="303">
                  <c:v>0</c:v>
                </c:pt>
                <c:pt idx="304">
                  <c:v>0</c:v>
                </c:pt>
                <c:pt idx="305">
                  <c:v>1</c:v>
                </c:pt>
                <c:pt idx="306">
                  <c:v>1</c:v>
                </c:pt>
                <c:pt idx="307">
                  <c:v>1</c:v>
                </c:pt>
                <c:pt idx="308">
                  <c:v>1</c:v>
                </c:pt>
                <c:pt idx="309">
                  <c:v>0</c:v>
                </c:pt>
                <c:pt idx="310">
                  <c:v>0</c:v>
                </c:pt>
                <c:pt idx="311">
                  <c:v>0</c:v>
                </c:pt>
                <c:pt idx="312">
                  <c:v>2</c:v>
                </c:pt>
                <c:pt idx="313">
                  <c:v>0</c:v>
                </c:pt>
                <c:pt idx="314">
                  <c:v>0</c:v>
                </c:pt>
                <c:pt idx="315">
                  <c:v>0</c:v>
                </c:pt>
                <c:pt idx="316">
                  <c:v>0</c:v>
                </c:pt>
                <c:pt idx="317">
                  <c:v>0</c:v>
                </c:pt>
                <c:pt idx="318">
                  <c:v>0</c:v>
                </c:pt>
                <c:pt idx="319">
                  <c:v>2</c:v>
                </c:pt>
                <c:pt idx="320">
                  <c:v>0</c:v>
                </c:pt>
                <c:pt idx="321">
                  <c:v>0</c:v>
                </c:pt>
                <c:pt idx="322">
                  <c:v>0</c:v>
                </c:pt>
                <c:pt idx="323">
                  <c:v>0</c:v>
                </c:pt>
                <c:pt idx="324">
                  <c:v>0</c:v>
                </c:pt>
                <c:pt idx="325">
                  <c:v>0</c:v>
                </c:pt>
                <c:pt idx="326">
                  <c:v>0</c:v>
                </c:pt>
                <c:pt idx="327">
                  <c:v>0</c:v>
                </c:pt>
                <c:pt idx="328">
                  <c:v>0</c:v>
                </c:pt>
                <c:pt idx="329">
                  <c:v>0</c:v>
                </c:pt>
                <c:pt idx="330">
                  <c:v>0</c:v>
                </c:pt>
                <c:pt idx="331">
                  <c:v>0</c:v>
                </c:pt>
                <c:pt idx="332">
                  <c:v>1</c:v>
                </c:pt>
                <c:pt idx="333">
                  <c:v>2</c:v>
                </c:pt>
                <c:pt idx="334">
                  <c:v>0</c:v>
                </c:pt>
                <c:pt idx="335">
                  <c:v>0</c:v>
                </c:pt>
                <c:pt idx="336">
                  <c:v>4</c:v>
                </c:pt>
                <c:pt idx="337">
                  <c:v>0</c:v>
                </c:pt>
                <c:pt idx="338">
                  <c:v>2</c:v>
                </c:pt>
                <c:pt idx="339">
                  <c:v>1</c:v>
                </c:pt>
                <c:pt idx="340">
                  <c:v>0</c:v>
                </c:pt>
                <c:pt idx="341">
                  <c:v>0</c:v>
                </c:pt>
                <c:pt idx="342">
                  <c:v>2</c:v>
                </c:pt>
                <c:pt idx="343">
                  <c:v>0</c:v>
                </c:pt>
                <c:pt idx="344">
                  <c:v>2</c:v>
                </c:pt>
                <c:pt idx="345">
                  <c:v>0</c:v>
                </c:pt>
                <c:pt idx="346">
                  <c:v>0</c:v>
                </c:pt>
                <c:pt idx="347">
                  <c:v>1</c:v>
                </c:pt>
                <c:pt idx="348">
                  <c:v>0</c:v>
                </c:pt>
                <c:pt idx="349">
                  <c:v>1</c:v>
                </c:pt>
                <c:pt idx="350">
                  <c:v>0</c:v>
                </c:pt>
                <c:pt idx="351">
                  <c:v>2</c:v>
                </c:pt>
                <c:pt idx="352">
                  <c:v>1</c:v>
                </c:pt>
                <c:pt idx="353">
                  <c:v>0</c:v>
                </c:pt>
                <c:pt idx="354">
                  <c:v>0</c:v>
                </c:pt>
                <c:pt idx="355">
                  <c:v>0</c:v>
                </c:pt>
                <c:pt idx="356">
                  <c:v>1</c:v>
                </c:pt>
                <c:pt idx="357">
                  <c:v>0</c:v>
                </c:pt>
                <c:pt idx="358">
                  <c:v>0</c:v>
                </c:pt>
                <c:pt idx="359">
                  <c:v>0</c:v>
                </c:pt>
                <c:pt idx="360">
                  <c:v>1</c:v>
                </c:pt>
                <c:pt idx="361">
                  <c:v>0</c:v>
                </c:pt>
                <c:pt idx="362">
                  <c:v>0</c:v>
                </c:pt>
                <c:pt idx="363">
                  <c:v>0</c:v>
                </c:pt>
                <c:pt idx="364">
                  <c:v>0</c:v>
                </c:pt>
                <c:pt idx="365">
                  <c:v>0</c:v>
                </c:pt>
                <c:pt idx="366">
                  <c:v>0</c:v>
                </c:pt>
                <c:pt idx="367">
                  <c:v>0</c:v>
                </c:pt>
                <c:pt idx="368">
                  <c:v>0</c:v>
                </c:pt>
                <c:pt idx="369">
                  <c:v>0</c:v>
                </c:pt>
                <c:pt idx="370">
                  <c:v>0</c:v>
                </c:pt>
                <c:pt idx="371">
                  <c:v>0</c:v>
                </c:pt>
                <c:pt idx="372">
                  <c:v>1</c:v>
                </c:pt>
                <c:pt idx="373">
                  <c:v>1</c:v>
                </c:pt>
                <c:pt idx="374">
                  <c:v>1</c:v>
                </c:pt>
                <c:pt idx="375">
                  <c:v>0</c:v>
                </c:pt>
                <c:pt idx="376">
                  <c:v>2</c:v>
                </c:pt>
                <c:pt idx="377">
                  <c:v>0</c:v>
                </c:pt>
                <c:pt idx="378">
                  <c:v>0</c:v>
                </c:pt>
                <c:pt idx="379">
                  <c:v>0</c:v>
                </c:pt>
                <c:pt idx="380">
                  <c:v>0</c:v>
                </c:pt>
                <c:pt idx="381">
                  <c:v>0</c:v>
                </c:pt>
                <c:pt idx="382">
                  <c:v>0</c:v>
                </c:pt>
                <c:pt idx="383">
                  <c:v>0</c:v>
                </c:pt>
                <c:pt idx="384">
                  <c:v>0</c:v>
                </c:pt>
                <c:pt idx="385">
                  <c:v>0</c:v>
                </c:pt>
                <c:pt idx="386">
                  <c:v>2</c:v>
                </c:pt>
                <c:pt idx="387">
                  <c:v>0</c:v>
                </c:pt>
                <c:pt idx="388">
                  <c:v>0</c:v>
                </c:pt>
                <c:pt idx="389">
                  <c:v>0</c:v>
                </c:pt>
                <c:pt idx="390">
                  <c:v>1</c:v>
                </c:pt>
                <c:pt idx="391">
                  <c:v>0</c:v>
                </c:pt>
                <c:pt idx="392">
                  <c:v>0</c:v>
                </c:pt>
                <c:pt idx="393">
                  <c:v>0</c:v>
                </c:pt>
                <c:pt idx="394">
                  <c:v>0</c:v>
                </c:pt>
                <c:pt idx="395">
                  <c:v>0</c:v>
                </c:pt>
                <c:pt idx="396">
                  <c:v>0</c:v>
                </c:pt>
                <c:pt idx="397">
                  <c:v>1</c:v>
                </c:pt>
                <c:pt idx="398">
                  <c:v>0</c:v>
                </c:pt>
                <c:pt idx="399">
                  <c:v>1</c:v>
                </c:pt>
                <c:pt idx="400">
                  <c:v>0</c:v>
                </c:pt>
                <c:pt idx="401">
                  <c:v>0</c:v>
                </c:pt>
                <c:pt idx="402">
                  <c:v>0</c:v>
                </c:pt>
                <c:pt idx="403">
                  <c:v>0</c:v>
                </c:pt>
                <c:pt idx="404">
                  <c:v>2</c:v>
                </c:pt>
                <c:pt idx="405">
                  <c:v>0</c:v>
                </c:pt>
                <c:pt idx="406">
                  <c:v>1</c:v>
                </c:pt>
                <c:pt idx="407">
                  <c:v>0</c:v>
                </c:pt>
                <c:pt idx="408">
                  <c:v>0</c:v>
                </c:pt>
                <c:pt idx="409">
                  <c:v>0</c:v>
                </c:pt>
                <c:pt idx="410">
                  <c:v>1</c:v>
                </c:pt>
                <c:pt idx="411">
                  <c:v>0</c:v>
                </c:pt>
                <c:pt idx="412">
                  <c:v>1</c:v>
                </c:pt>
                <c:pt idx="413">
                  <c:v>0</c:v>
                </c:pt>
                <c:pt idx="414">
                  <c:v>0</c:v>
                </c:pt>
                <c:pt idx="415">
                  <c:v>0</c:v>
                </c:pt>
                <c:pt idx="416">
                  <c:v>1</c:v>
                </c:pt>
                <c:pt idx="417">
                  <c:v>4</c:v>
                </c:pt>
                <c:pt idx="418">
                  <c:v>3</c:v>
                </c:pt>
                <c:pt idx="419">
                  <c:v>0</c:v>
                </c:pt>
                <c:pt idx="420">
                  <c:v>0</c:v>
                </c:pt>
                <c:pt idx="421">
                  <c:v>0</c:v>
                </c:pt>
                <c:pt idx="422">
                  <c:v>0</c:v>
                </c:pt>
                <c:pt idx="423">
                  <c:v>3</c:v>
                </c:pt>
                <c:pt idx="424">
                  <c:v>1</c:v>
                </c:pt>
                <c:pt idx="425">
                  <c:v>0</c:v>
                </c:pt>
                <c:pt idx="426">
                  <c:v>3</c:v>
                </c:pt>
                <c:pt idx="427">
                  <c:v>2</c:v>
                </c:pt>
                <c:pt idx="428">
                  <c:v>0</c:v>
                </c:pt>
                <c:pt idx="429">
                  <c:v>0</c:v>
                </c:pt>
                <c:pt idx="430">
                  <c:v>5</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2</c:v>
                </c:pt>
                <c:pt idx="448">
                  <c:v>0</c:v>
                </c:pt>
                <c:pt idx="449">
                  <c:v>0</c:v>
                </c:pt>
                <c:pt idx="450">
                  <c:v>0</c:v>
                </c:pt>
                <c:pt idx="451">
                  <c:v>0</c:v>
                </c:pt>
                <c:pt idx="452">
                  <c:v>0</c:v>
                </c:pt>
                <c:pt idx="453">
                  <c:v>0</c:v>
                </c:pt>
                <c:pt idx="454">
                  <c:v>0</c:v>
                </c:pt>
                <c:pt idx="455">
                  <c:v>0</c:v>
                </c:pt>
                <c:pt idx="456">
                  <c:v>3</c:v>
                </c:pt>
                <c:pt idx="457">
                  <c:v>2</c:v>
                </c:pt>
                <c:pt idx="458">
                  <c:v>0</c:v>
                </c:pt>
                <c:pt idx="459">
                  <c:v>0</c:v>
                </c:pt>
                <c:pt idx="460">
                  <c:v>2</c:v>
                </c:pt>
                <c:pt idx="461">
                  <c:v>0</c:v>
                </c:pt>
                <c:pt idx="462">
                  <c:v>0</c:v>
                </c:pt>
                <c:pt idx="463">
                  <c:v>1</c:v>
                </c:pt>
                <c:pt idx="464">
                  <c:v>0</c:v>
                </c:pt>
                <c:pt idx="465">
                  <c:v>0</c:v>
                </c:pt>
                <c:pt idx="466">
                  <c:v>3</c:v>
                </c:pt>
                <c:pt idx="467">
                  <c:v>0</c:v>
                </c:pt>
                <c:pt idx="468">
                  <c:v>0</c:v>
                </c:pt>
                <c:pt idx="469">
                  <c:v>0</c:v>
                </c:pt>
                <c:pt idx="470">
                  <c:v>0</c:v>
                </c:pt>
                <c:pt idx="471">
                  <c:v>1</c:v>
                </c:pt>
                <c:pt idx="472">
                  <c:v>2</c:v>
                </c:pt>
                <c:pt idx="473">
                  <c:v>0</c:v>
                </c:pt>
                <c:pt idx="474">
                  <c:v>0</c:v>
                </c:pt>
                <c:pt idx="475">
                  <c:v>0</c:v>
                </c:pt>
                <c:pt idx="476">
                  <c:v>0</c:v>
                </c:pt>
                <c:pt idx="477">
                  <c:v>0</c:v>
                </c:pt>
                <c:pt idx="478">
                  <c:v>0</c:v>
                </c:pt>
                <c:pt idx="479">
                  <c:v>0</c:v>
                </c:pt>
                <c:pt idx="480">
                  <c:v>0</c:v>
                </c:pt>
                <c:pt idx="481">
                  <c:v>0</c:v>
                </c:pt>
                <c:pt idx="482">
                  <c:v>2</c:v>
                </c:pt>
                <c:pt idx="483">
                  <c:v>0</c:v>
                </c:pt>
                <c:pt idx="484">
                  <c:v>0</c:v>
                </c:pt>
                <c:pt idx="485">
                  <c:v>1</c:v>
                </c:pt>
                <c:pt idx="486">
                  <c:v>0</c:v>
                </c:pt>
                <c:pt idx="487">
                  <c:v>0</c:v>
                </c:pt>
                <c:pt idx="488">
                  <c:v>0</c:v>
                </c:pt>
                <c:pt idx="489">
                  <c:v>0</c:v>
                </c:pt>
                <c:pt idx="490">
                  <c:v>0</c:v>
                </c:pt>
                <c:pt idx="491">
                  <c:v>0</c:v>
                </c:pt>
                <c:pt idx="492">
                  <c:v>1</c:v>
                </c:pt>
                <c:pt idx="493">
                  <c:v>0</c:v>
                </c:pt>
                <c:pt idx="494">
                  <c:v>1</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1</c:v>
                </c:pt>
                <c:pt idx="511">
                  <c:v>0</c:v>
                </c:pt>
                <c:pt idx="512">
                  <c:v>1</c:v>
                </c:pt>
                <c:pt idx="513">
                  <c:v>1</c:v>
                </c:pt>
                <c:pt idx="514">
                  <c:v>0</c:v>
                </c:pt>
                <c:pt idx="515">
                  <c:v>0</c:v>
                </c:pt>
                <c:pt idx="516">
                  <c:v>0</c:v>
                </c:pt>
                <c:pt idx="517">
                  <c:v>0</c:v>
                </c:pt>
                <c:pt idx="518">
                  <c:v>0</c:v>
                </c:pt>
                <c:pt idx="519">
                  <c:v>2</c:v>
                </c:pt>
                <c:pt idx="520">
                  <c:v>0</c:v>
                </c:pt>
                <c:pt idx="521">
                  <c:v>1</c:v>
                </c:pt>
                <c:pt idx="522">
                  <c:v>0</c:v>
                </c:pt>
                <c:pt idx="523">
                  <c:v>2</c:v>
                </c:pt>
                <c:pt idx="524">
                  <c:v>1</c:v>
                </c:pt>
                <c:pt idx="525">
                  <c:v>0</c:v>
                </c:pt>
                <c:pt idx="526">
                  <c:v>0</c:v>
                </c:pt>
                <c:pt idx="527">
                  <c:v>0</c:v>
                </c:pt>
                <c:pt idx="528">
                  <c:v>0</c:v>
                </c:pt>
                <c:pt idx="529">
                  <c:v>0</c:v>
                </c:pt>
                <c:pt idx="530">
                  <c:v>0</c:v>
                </c:pt>
                <c:pt idx="531">
                  <c:v>0</c:v>
                </c:pt>
                <c:pt idx="532">
                  <c:v>1</c:v>
                </c:pt>
                <c:pt idx="533">
                  <c:v>0</c:v>
                </c:pt>
                <c:pt idx="534">
                  <c:v>0</c:v>
                </c:pt>
                <c:pt idx="535">
                  <c:v>0</c:v>
                </c:pt>
                <c:pt idx="536">
                  <c:v>0</c:v>
                </c:pt>
                <c:pt idx="537">
                  <c:v>2</c:v>
                </c:pt>
                <c:pt idx="538">
                  <c:v>0</c:v>
                </c:pt>
                <c:pt idx="539">
                  <c:v>0</c:v>
                </c:pt>
                <c:pt idx="540">
                  <c:v>0</c:v>
                </c:pt>
                <c:pt idx="541">
                  <c:v>0</c:v>
                </c:pt>
                <c:pt idx="542">
                  <c:v>0</c:v>
                </c:pt>
                <c:pt idx="543">
                  <c:v>3</c:v>
                </c:pt>
                <c:pt idx="544">
                  <c:v>0</c:v>
                </c:pt>
                <c:pt idx="545">
                  <c:v>0</c:v>
                </c:pt>
                <c:pt idx="546">
                  <c:v>1</c:v>
                </c:pt>
                <c:pt idx="547">
                  <c:v>0</c:v>
                </c:pt>
                <c:pt idx="548">
                  <c:v>2</c:v>
                </c:pt>
                <c:pt idx="549">
                  <c:v>0</c:v>
                </c:pt>
                <c:pt idx="550">
                  <c:v>0</c:v>
                </c:pt>
                <c:pt idx="551">
                  <c:v>2</c:v>
                </c:pt>
                <c:pt idx="552">
                  <c:v>0</c:v>
                </c:pt>
                <c:pt idx="553">
                  <c:v>0</c:v>
                </c:pt>
                <c:pt idx="554">
                  <c:v>1</c:v>
                </c:pt>
                <c:pt idx="555">
                  <c:v>0</c:v>
                </c:pt>
                <c:pt idx="556">
                  <c:v>0</c:v>
                </c:pt>
                <c:pt idx="557">
                  <c:v>1</c:v>
                </c:pt>
                <c:pt idx="558">
                  <c:v>0</c:v>
                </c:pt>
                <c:pt idx="559">
                  <c:v>5</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4</c:v>
                </c:pt>
                <c:pt idx="576">
                  <c:v>0</c:v>
                </c:pt>
                <c:pt idx="577">
                  <c:v>0</c:v>
                </c:pt>
                <c:pt idx="578">
                  <c:v>0</c:v>
                </c:pt>
                <c:pt idx="579">
                  <c:v>0</c:v>
                </c:pt>
                <c:pt idx="580">
                  <c:v>1</c:v>
                </c:pt>
                <c:pt idx="581">
                  <c:v>0</c:v>
                </c:pt>
                <c:pt idx="582">
                  <c:v>0</c:v>
                </c:pt>
                <c:pt idx="583">
                  <c:v>0</c:v>
                </c:pt>
                <c:pt idx="584">
                  <c:v>0</c:v>
                </c:pt>
                <c:pt idx="585">
                  <c:v>0</c:v>
                </c:pt>
                <c:pt idx="586">
                  <c:v>4</c:v>
                </c:pt>
                <c:pt idx="587">
                  <c:v>0</c:v>
                </c:pt>
                <c:pt idx="588">
                  <c:v>1</c:v>
                </c:pt>
                <c:pt idx="589">
                  <c:v>0</c:v>
                </c:pt>
                <c:pt idx="590">
                  <c:v>1</c:v>
                </c:pt>
                <c:pt idx="591">
                  <c:v>3</c:v>
                </c:pt>
                <c:pt idx="592">
                  <c:v>0</c:v>
                </c:pt>
                <c:pt idx="593">
                  <c:v>0</c:v>
                </c:pt>
                <c:pt idx="594">
                  <c:v>0</c:v>
                </c:pt>
                <c:pt idx="595">
                  <c:v>1</c:v>
                </c:pt>
                <c:pt idx="596">
                  <c:v>0</c:v>
                </c:pt>
                <c:pt idx="597">
                  <c:v>0</c:v>
                </c:pt>
                <c:pt idx="598">
                  <c:v>0</c:v>
                </c:pt>
                <c:pt idx="599">
                  <c:v>0</c:v>
                </c:pt>
                <c:pt idx="600">
                  <c:v>0</c:v>
                </c:pt>
                <c:pt idx="601">
                  <c:v>0</c:v>
                </c:pt>
                <c:pt idx="602">
                  <c:v>0</c:v>
                </c:pt>
                <c:pt idx="603">
                  <c:v>0</c:v>
                </c:pt>
                <c:pt idx="604">
                  <c:v>0</c:v>
                </c:pt>
                <c:pt idx="605">
                  <c:v>1</c:v>
                </c:pt>
                <c:pt idx="606">
                  <c:v>0</c:v>
                </c:pt>
                <c:pt idx="607">
                  <c:v>0</c:v>
                </c:pt>
                <c:pt idx="608">
                  <c:v>0</c:v>
                </c:pt>
                <c:pt idx="609">
                  <c:v>1</c:v>
                </c:pt>
                <c:pt idx="610">
                  <c:v>0</c:v>
                </c:pt>
                <c:pt idx="611">
                  <c:v>0</c:v>
                </c:pt>
                <c:pt idx="612">
                  <c:v>0</c:v>
                </c:pt>
                <c:pt idx="613">
                  <c:v>0</c:v>
                </c:pt>
                <c:pt idx="614">
                  <c:v>1</c:v>
                </c:pt>
                <c:pt idx="615">
                  <c:v>0</c:v>
                </c:pt>
                <c:pt idx="616">
                  <c:v>0</c:v>
                </c:pt>
                <c:pt idx="617">
                  <c:v>0</c:v>
                </c:pt>
                <c:pt idx="618">
                  <c:v>0</c:v>
                </c:pt>
                <c:pt idx="619">
                  <c:v>0</c:v>
                </c:pt>
                <c:pt idx="620">
                  <c:v>0</c:v>
                </c:pt>
                <c:pt idx="621">
                  <c:v>0</c:v>
                </c:pt>
                <c:pt idx="622">
                  <c:v>2</c:v>
                </c:pt>
                <c:pt idx="623">
                  <c:v>0</c:v>
                </c:pt>
                <c:pt idx="624">
                  <c:v>1</c:v>
                </c:pt>
                <c:pt idx="625">
                  <c:v>0</c:v>
                </c:pt>
                <c:pt idx="626">
                  <c:v>0</c:v>
                </c:pt>
                <c:pt idx="627">
                  <c:v>1</c:v>
                </c:pt>
                <c:pt idx="628">
                  <c:v>0</c:v>
                </c:pt>
                <c:pt idx="629">
                  <c:v>0</c:v>
                </c:pt>
                <c:pt idx="630">
                  <c:v>0</c:v>
                </c:pt>
                <c:pt idx="631">
                  <c:v>0</c:v>
                </c:pt>
                <c:pt idx="632">
                  <c:v>0</c:v>
                </c:pt>
                <c:pt idx="633">
                  <c:v>2</c:v>
                </c:pt>
                <c:pt idx="634">
                  <c:v>1</c:v>
                </c:pt>
                <c:pt idx="635">
                  <c:v>0</c:v>
                </c:pt>
                <c:pt idx="636">
                  <c:v>0</c:v>
                </c:pt>
                <c:pt idx="637">
                  <c:v>0</c:v>
                </c:pt>
                <c:pt idx="638">
                  <c:v>1</c:v>
                </c:pt>
                <c:pt idx="639">
                  <c:v>1</c:v>
                </c:pt>
                <c:pt idx="640">
                  <c:v>0</c:v>
                </c:pt>
                <c:pt idx="641">
                  <c:v>0</c:v>
                </c:pt>
                <c:pt idx="642">
                  <c:v>0</c:v>
                </c:pt>
                <c:pt idx="643">
                  <c:v>1</c:v>
                </c:pt>
                <c:pt idx="644">
                  <c:v>3</c:v>
                </c:pt>
                <c:pt idx="645">
                  <c:v>0</c:v>
                </c:pt>
                <c:pt idx="646">
                  <c:v>3</c:v>
                </c:pt>
                <c:pt idx="647">
                  <c:v>0</c:v>
                </c:pt>
                <c:pt idx="648">
                  <c:v>0</c:v>
                </c:pt>
                <c:pt idx="649">
                  <c:v>0</c:v>
                </c:pt>
                <c:pt idx="650">
                  <c:v>1</c:v>
                </c:pt>
                <c:pt idx="651">
                  <c:v>0</c:v>
                </c:pt>
                <c:pt idx="652">
                  <c:v>0</c:v>
                </c:pt>
                <c:pt idx="653">
                  <c:v>0</c:v>
                </c:pt>
                <c:pt idx="654">
                  <c:v>0</c:v>
                </c:pt>
                <c:pt idx="655">
                  <c:v>0</c:v>
                </c:pt>
                <c:pt idx="656">
                  <c:v>0</c:v>
                </c:pt>
                <c:pt idx="657">
                  <c:v>0</c:v>
                </c:pt>
                <c:pt idx="658">
                  <c:v>0</c:v>
                </c:pt>
                <c:pt idx="659">
                  <c:v>1</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2</c:v>
                </c:pt>
                <c:pt idx="677">
                  <c:v>0</c:v>
                </c:pt>
                <c:pt idx="678">
                  <c:v>2</c:v>
                </c:pt>
                <c:pt idx="679">
                  <c:v>0</c:v>
                </c:pt>
                <c:pt idx="680">
                  <c:v>0</c:v>
                </c:pt>
                <c:pt idx="681">
                  <c:v>0</c:v>
                </c:pt>
                <c:pt idx="682">
                  <c:v>0</c:v>
                </c:pt>
                <c:pt idx="683">
                  <c:v>0</c:v>
                </c:pt>
                <c:pt idx="684">
                  <c:v>0</c:v>
                </c:pt>
                <c:pt idx="685">
                  <c:v>0</c:v>
                </c:pt>
                <c:pt idx="686">
                  <c:v>1</c:v>
                </c:pt>
                <c:pt idx="687">
                  <c:v>0</c:v>
                </c:pt>
                <c:pt idx="688">
                  <c:v>2</c:v>
                </c:pt>
                <c:pt idx="689">
                  <c:v>0</c:v>
                </c:pt>
                <c:pt idx="690">
                  <c:v>2</c:v>
                </c:pt>
                <c:pt idx="691">
                  <c:v>0</c:v>
                </c:pt>
                <c:pt idx="692">
                  <c:v>0</c:v>
                </c:pt>
                <c:pt idx="693">
                  <c:v>0</c:v>
                </c:pt>
                <c:pt idx="694">
                  <c:v>1</c:v>
                </c:pt>
                <c:pt idx="695">
                  <c:v>0</c:v>
                </c:pt>
                <c:pt idx="696">
                  <c:v>0</c:v>
                </c:pt>
                <c:pt idx="697">
                  <c:v>1</c:v>
                </c:pt>
                <c:pt idx="698">
                  <c:v>0</c:v>
                </c:pt>
                <c:pt idx="699">
                  <c:v>1</c:v>
                </c:pt>
                <c:pt idx="700">
                  <c:v>0</c:v>
                </c:pt>
                <c:pt idx="701">
                  <c:v>0</c:v>
                </c:pt>
                <c:pt idx="702">
                  <c:v>1</c:v>
                </c:pt>
                <c:pt idx="703">
                  <c:v>4</c:v>
                </c:pt>
                <c:pt idx="704">
                  <c:v>0</c:v>
                </c:pt>
                <c:pt idx="705">
                  <c:v>2</c:v>
                </c:pt>
                <c:pt idx="706">
                  <c:v>0</c:v>
                </c:pt>
                <c:pt idx="707">
                  <c:v>0</c:v>
                </c:pt>
                <c:pt idx="708">
                  <c:v>1</c:v>
                </c:pt>
                <c:pt idx="709">
                  <c:v>2</c:v>
                </c:pt>
                <c:pt idx="710">
                  <c:v>0</c:v>
                </c:pt>
                <c:pt idx="711">
                  <c:v>0</c:v>
                </c:pt>
                <c:pt idx="712">
                  <c:v>0</c:v>
                </c:pt>
                <c:pt idx="713">
                  <c:v>0</c:v>
                </c:pt>
                <c:pt idx="714">
                  <c:v>0</c:v>
                </c:pt>
                <c:pt idx="715">
                  <c:v>0</c:v>
                </c:pt>
                <c:pt idx="716">
                  <c:v>2</c:v>
                </c:pt>
                <c:pt idx="717">
                  <c:v>0</c:v>
                </c:pt>
                <c:pt idx="718">
                  <c:v>0</c:v>
                </c:pt>
                <c:pt idx="719">
                  <c:v>0</c:v>
                </c:pt>
                <c:pt idx="720">
                  <c:v>0</c:v>
                </c:pt>
                <c:pt idx="721">
                  <c:v>0</c:v>
                </c:pt>
                <c:pt idx="722">
                  <c:v>0</c:v>
                </c:pt>
                <c:pt idx="723">
                  <c:v>0</c:v>
                </c:pt>
                <c:pt idx="724">
                  <c:v>2</c:v>
                </c:pt>
                <c:pt idx="725">
                  <c:v>0</c:v>
                </c:pt>
                <c:pt idx="726">
                  <c:v>1</c:v>
                </c:pt>
                <c:pt idx="727">
                  <c:v>0</c:v>
                </c:pt>
                <c:pt idx="728">
                  <c:v>0</c:v>
                </c:pt>
                <c:pt idx="729">
                  <c:v>1</c:v>
                </c:pt>
                <c:pt idx="730">
                  <c:v>0</c:v>
                </c:pt>
                <c:pt idx="731">
                  <c:v>0</c:v>
                </c:pt>
                <c:pt idx="732">
                  <c:v>0</c:v>
                </c:pt>
                <c:pt idx="733">
                  <c:v>0</c:v>
                </c:pt>
                <c:pt idx="734">
                  <c:v>3</c:v>
                </c:pt>
                <c:pt idx="735">
                  <c:v>4</c:v>
                </c:pt>
                <c:pt idx="736">
                  <c:v>0</c:v>
                </c:pt>
                <c:pt idx="737">
                  <c:v>0</c:v>
                </c:pt>
                <c:pt idx="738">
                  <c:v>0</c:v>
                </c:pt>
                <c:pt idx="739">
                  <c:v>0</c:v>
                </c:pt>
                <c:pt idx="740">
                  <c:v>0</c:v>
                </c:pt>
                <c:pt idx="741">
                  <c:v>0</c:v>
                </c:pt>
                <c:pt idx="742">
                  <c:v>0</c:v>
                </c:pt>
                <c:pt idx="743">
                  <c:v>0</c:v>
                </c:pt>
                <c:pt idx="744">
                  <c:v>1</c:v>
                </c:pt>
                <c:pt idx="745">
                  <c:v>1</c:v>
                </c:pt>
                <c:pt idx="746">
                  <c:v>0</c:v>
                </c:pt>
                <c:pt idx="747">
                  <c:v>0</c:v>
                </c:pt>
                <c:pt idx="748">
                  <c:v>1</c:v>
                </c:pt>
                <c:pt idx="749">
                  <c:v>2</c:v>
                </c:pt>
                <c:pt idx="750">
                  <c:v>0</c:v>
                </c:pt>
                <c:pt idx="751">
                  <c:v>0</c:v>
                </c:pt>
                <c:pt idx="752">
                  <c:v>0</c:v>
                </c:pt>
                <c:pt idx="753">
                  <c:v>4</c:v>
                </c:pt>
                <c:pt idx="754">
                  <c:v>0</c:v>
                </c:pt>
                <c:pt idx="755">
                  <c:v>0</c:v>
                </c:pt>
                <c:pt idx="756">
                  <c:v>1</c:v>
                </c:pt>
                <c:pt idx="757">
                  <c:v>0</c:v>
                </c:pt>
                <c:pt idx="758">
                  <c:v>0</c:v>
                </c:pt>
                <c:pt idx="759">
                  <c:v>0</c:v>
                </c:pt>
                <c:pt idx="760">
                  <c:v>0</c:v>
                </c:pt>
                <c:pt idx="761">
                  <c:v>0</c:v>
                </c:pt>
                <c:pt idx="762">
                  <c:v>0</c:v>
                </c:pt>
                <c:pt idx="763">
                  <c:v>2</c:v>
                </c:pt>
                <c:pt idx="764">
                  <c:v>0</c:v>
                </c:pt>
                <c:pt idx="765">
                  <c:v>0</c:v>
                </c:pt>
                <c:pt idx="766">
                  <c:v>0</c:v>
                </c:pt>
                <c:pt idx="767">
                  <c:v>0</c:v>
                </c:pt>
                <c:pt idx="768">
                  <c:v>0</c:v>
                </c:pt>
                <c:pt idx="769">
                  <c:v>0</c:v>
                </c:pt>
                <c:pt idx="770">
                  <c:v>0</c:v>
                </c:pt>
                <c:pt idx="771">
                  <c:v>0</c:v>
                </c:pt>
                <c:pt idx="772">
                  <c:v>1</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2</c:v>
                </c:pt>
                <c:pt idx="788">
                  <c:v>1</c:v>
                </c:pt>
                <c:pt idx="789">
                  <c:v>0</c:v>
                </c:pt>
                <c:pt idx="790">
                  <c:v>0</c:v>
                </c:pt>
                <c:pt idx="791">
                  <c:v>4</c:v>
                </c:pt>
                <c:pt idx="792">
                  <c:v>1</c:v>
                </c:pt>
                <c:pt idx="793">
                  <c:v>0</c:v>
                </c:pt>
                <c:pt idx="794">
                  <c:v>0</c:v>
                </c:pt>
                <c:pt idx="795">
                  <c:v>1</c:v>
                </c:pt>
                <c:pt idx="796">
                  <c:v>0</c:v>
                </c:pt>
                <c:pt idx="797">
                  <c:v>0</c:v>
                </c:pt>
                <c:pt idx="798">
                  <c:v>0</c:v>
                </c:pt>
                <c:pt idx="799">
                  <c:v>0</c:v>
                </c:pt>
                <c:pt idx="800">
                  <c:v>0</c:v>
                </c:pt>
                <c:pt idx="801">
                  <c:v>0</c:v>
                </c:pt>
                <c:pt idx="802">
                  <c:v>0</c:v>
                </c:pt>
                <c:pt idx="803">
                  <c:v>0</c:v>
                </c:pt>
                <c:pt idx="804">
                  <c:v>4</c:v>
                </c:pt>
                <c:pt idx="805">
                  <c:v>0</c:v>
                </c:pt>
                <c:pt idx="806">
                  <c:v>0</c:v>
                </c:pt>
                <c:pt idx="807">
                  <c:v>0</c:v>
                </c:pt>
                <c:pt idx="808">
                  <c:v>1</c:v>
                </c:pt>
                <c:pt idx="809">
                  <c:v>0</c:v>
                </c:pt>
                <c:pt idx="810">
                  <c:v>0</c:v>
                </c:pt>
                <c:pt idx="811">
                  <c:v>1</c:v>
                </c:pt>
                <c:pt idx="812">
                  <c:v>0</c:v>
                </c:pt>
                <c:pt idx="813">
                  <c:v>0</c:v>
                </c:pt>
                <c:pt idx="814">
                  <c:v>0</c:v>
                </c:pt>
                <c:pt idx="815">
                  <c:v>0</c:v>
                </c:pt>
                <c:pt idx="816">
                  <c:v>0</c:v>
                </c:pt>
                <c:pt idx="817">
                  <c:v>0</c:v>
                </c:pt>
                <c:pt idx="818">
                  <c:v>0</c:v>
                </c:pt>
                <c:pt idx="819">
                  <c:v>0</c:v>
                </c:pt>
                <c:pt idx="820">
                  <c:v>3</c:v>
                </c:pt>
                <c:pt idx="821">
                  <c:v>0</c:v>
                </c:pt>
                <c:pt idx="822">
                  <c:v>2</c:v>
                </c:pt>
                <c:pt idx="823">
                  <c:v>0</c:v>
                </c:pt>
                <c:pt idx="824">
                  <c:v>5</c:v>
                </c:pt>
                <c:pt idx="825">
                  <c:v>0</c:v>
                </c:pt>
                <c:pt idx="826">
                  <c:v>2</c:v>
                </c:pt>
                <c:pt idx="827">
                  <c:v>0</c:v>
                </c:pt>
                <c:pt idx="828">
                  <c:v>0</c:v>
                </c:pt>
                <c:pt idx="829">
                  <c:v>0</c:v>
                </c:pt>
                <c:pt idx="830">
                  <c:v>0</c:v>
                </c:pt>
                <c:pt idx="831">
                  <c:v>0</c:v>
                </c:pt>
                <c:pt idx="832">
                  <c:v>0</c:v>
                </c:pt>
                <c:pt idx="833">
                  <c:v>0</c:v>
                </c:pt>
                <c:pt idx="834">
                  <c:v>0</c:v>
                </c:pt>
                <c:pt idx="835">
                  <c:v>0</c:v>
                </c:pt>
                <c:pt idx="836">
                  <c:v>0</c:v>
                </c:pt>
                <c:pt idx="837">
                  <c:v>0</c:v>
                </c:pt>
                <c:pt idx="838">
                  <c:v>0</c:v>
                </c:pt>
                <c:pt idx="839">
                  <c:v>1</c:v>
                </c:pt>
                <c:pt idx="840">
                  <c:v>0</c:v>
                </c:pt>
                <c:pt idx="841">
                  <c:v>0</c:v>
                </c:pt>
                <c:pt idx="842">
                  <c:v>0</c:v>
                </c:pt>
                <c:pt idx="843">
                  <c:v>0</c:v>
                </c:pt>
                <c:pt idx="844">
                  <c:v>0</c:v>
                </c:pt>
                <c:pt idx="845">
                  <c:v>4</c:v>
                </c:pt>
                <c:pt idx="846">
                  <c:v>0</c:v>
                </c:pt>
                <c:pt idx="847">
                  <c:v>0</c:v>
                </c:pt>
                <c:pt idx="848">
                  <c:v>0</c:v>
                </c:pt>
                <c:pt idx="849">
                  <c:v>0</c:v>
                </c:pt>
                <c:pt idx="850">
                  <c:v>0</c:v>
                </c:pt>
                <c:pt idx="851">
                  <c:v>0</c:v>
                </c:pt>
                <c:pt idx="852">
                  <c:v>2</c:v>
                </c:pt>
                <c:pt idx="853">
                  <c:v>1</c:v>
                </c:pt>
                <c:pt idx="854">
                  <c:v>3</c:v>
                </c:pt>
                <c:pt idx="855">
                  <c:v>0</c:v>
                </c:pt>
                <c:pt idx="856">
                  <c:v>0</c:v>
                </c:pt>
                <c:pt idx="857">
                  <c:v>0</c:v>
                </c:pt>
                <c:pt idx="858">
                  <c:v>0</c:v>
                </c:pt>
                <c:pt idx="859">
                  <c:v>1</c:v>
                </c:pt>
                <c:pt idx="860">
                  <c:v>0</c:v>
                </c:pt>
                <c:pt idx="861">
                  <c:v>0</c:v>
                </c:pt>
                <c:pt idx="862">
                  <c:v>0</c:v>
                </c:pt>
                <c:pt idx="863">
                  <c:v>0</c:v>
                </c:pt>
                <c:pt idx="864">
                  <c:v>0</c:v>
                </c:pt>
                <c:pt idx="865">
                  <c:v>0</c:v>
                </c:pt>
                <c:pt idx="866">
                  <c:v>0</c:v>
                </c:pt>
                <c:pt idx="867">
                  <c:v>0</c:v>
                </c:pt>
                <c:pt idx="868">
                  <c:v>0</c:v>
                </c:pt>
                <c:pt idx="869">
                  <c:v>0</c:v>
                </c:pt>
                <c:pt idx="870">
                  <c:v>2</c:v>
                </c:pt>
                <c:pt idx="871">
                  <c:v>1</c:v>
                </c:pt>
                <c:pt idx="872">
                  <c:v>0</c:v>
                </c:pt>
                <c:pt idx="873">
                  <c:v>0</c:v>
                </c:pt>
                <c:pt idx="874">
                  <c:v>0</c:v>
                </c:pt>
                <c:pt idx="875">
                  <c:v>3</c:v>
                </c:pt>
                <c:pt idx="876">
                  <c:v>0</c:v>
                </c:pt>
                <c:pt idx="877">
                  <c:v>0</c:v>
                </c:pt>
                <c:pt idx="878">
                  <c:v>0</c:v>
                </c:pt>
                <c:pt idx="879">
                  <c:v>0</c:v>
                </c:pt>
                <c:pt idx="880">
                  <c:v>2</c:v>
                </c:pt>
                <c:pt idx="881">
                  <c:v>0</c:v>
                </c:pt>
                <c:pt idx="882">
                  <c:v>0</c:v>
                </c:pt>
                <c:pt idx="883">
                  <c:v>0</c:v>
                </c:pt>
                <c:pt idx="884">
                  <c:v>1</c:v>
                </c:pt>
                <c:pt idx="885">
                  <c:v>0</c:v>
                </c:pt>
                <c:pt idx="886">
                  <c:v>0</c:v>
                </c:pt>
                <c:pt idx="887">
                  <c:v>0</c:v>
                </c:pt>
                <c:pt idx="888">
                  <c:v>0</c:v>
                </c:pt>
                <c:pt idx="889">
                  <c:v>0</c:v>
                </c:pt>
                <c:pt idx="890">
                  <c:v>1</c:v>
                </c:pt>
                <c:pt idx="891">
                  <c:v>0</c:v>
                </c:pt>
                <c:pt idx="892">
                  <c:v>0</c:v>
                </c:pt>
                <c:pt idx="893">
                  <c:v>0</c:v>
                </c:pt>
                <c:pt idx="894">
                  <c:v>2</c:v>
                </c:pt>
                <c:pt idx="895">
                  <c:v>0</c:v>
                </c:pt>
                <c:pt idx="896">
                  <c:v>1</c:v>
                </c:pt>
                <c:pt idx="897">
                  <c:v>0</c:v>
                </c:pt>
                <c:pt idx="898">
                  <c:v>0</c:v>
                </c:pt>
                <c:pt idx="899">
                  <c:v>0</c:v>
                </c:pt>
                <c:pt idx="900">
                  <c:v>0</c:v>
                </c:pt>
                <c:pt idx="901">
                  <c:v>0</c:v>
                </c:pt>
                <c:pt idx="902">
                  <c:v>0</c:v>
                </c:pt>
                <c:pt idx="903">
                  <c:v>0</c:v>
                </c:pt>
                <c:pt idx="904">
                  <c:v>0</c:v>
                </c:pt>
                <c:pt idx="905">
                  <c:v>0</c:v>
                </c:pt>
                <c:pt idx="906">
                  <c:v>2</c:v>
                </c:pt>
                <c:pt idx="907">
                  <c:v>0</c:v>
                </c:pt>
                <c:pt idx="908">
                  <c:v>0</c:v>
                </c:pt>
                <c:pt idx="909">
                  <c:v>0</c:v>
                </c:pt>
                <c:pt idx="910">
                  <c:v>0</c:v>
                </c:pt>
                <c:pt idx="911">
                  <c:v>0</c:v>
                </c:pt>
                <c:pt idx="912">
                  <c:v>1</c:v>
                </c:pt>
                <c:pt idx="913">
                  <c:v>1</c:v>
                </c:pt>
                <c:pt idx="914">
                  <c:v>2</c:v>
                </c:pt>
                <c:pt idx="915">
                  <c:v>0</c:v>
                </c:pt>
                <c:pt idx="916">
                  <c:v>0</c:v>
                </c:pt>
                <c:pt idx="917">
                  <c:v>3</c:v>
                </c:pt>
                <c:pt idx="918">
                  <c:v>0</c:v>
                </c:pt>
                <c:pt idx="919">
                  <c:v>1</c:v>
                </c:pt>
                <c:pt idx="920">
                  <c:v>2</c:v>
                </c:pt>
                <c:pt idx="921">
                  <c:v>0</c:v>
                </c:pt>
                <c:pt idx="922">
                  <c:v>1</c:v>
                </c:pt>
                <c:pt idx="923">
                  <c:v>0</c:v>
                </c:pt>
                <c:pt idx="924">
                  <c:v>1</c:v>
                </c:pt>
                <c:pt idx="925">
                  <c:v>0</c:v>
                </c:pt>
                <c:pt idx="926">
                  <c:v>1</c:v>
                </c:pt>
                <c:pt idx="927">
                  <c:v>1</c:v>
                </c:pt>
                <c:pt idx="928">
                  <c:v>0</c:v>
                </c:pt>
                <c:pt idx="929">
                  <c:v>0</c:v>
                </c:pt>
                <c:pt idx="930">
                  <c:v>0</c:v>
                </c:pt>
                <c:pt idx="931">
                  <c:v>0</c:v>
                </c:pt>
                <c:pt idx="932">
                  <c:v>1</c:v>
                </c:pt>
                <c:pt idx="933">
                  <c:v>0</c:v>
                </c:pt>
                <c:pt idx="934">
                  <c:v>0</c:v>
                </c:pt>
                <c:pt idx="935">
                  <c:v>0</c:v>
                </c:pt>
                <c:pt idx="936">
                  <c:v>0</c:v>
                </c:pt>
                <c:pt idx="937">
                  <c:v>1</c:v>
                </c:pt>
                <c:pt idx="938">
                  <c:v>0</c:v>
                </c:pt>
                <c:pt idx="939">
                  <c:v>0</c:v>
                </c:pt>
                <c:pt idx="940">
                  <c:v>0</c:v>
                </c:pt>
                <c:pt idx="941">
                  <c:v>0</c:v>
                </c:pt>
                <c:pt idx="942">
                  <c:v>2</c:v>
                </c:pt>
                <c:pt idx="943">
                  <c:v>4</c:v>
                </c:pt>
                <c:pt idx="944">
                  <c:v>0</c:v>
                </c:pt>
                <c:pt idx="945">
                  <c:v>2</c:v>
                </c:pt>
                <c:pt idx="946">
                  <c:v>0</c:v>
                </c:pt>
                <c:pt idx="947">
                  <c:v>0</c:v>
                </c:pt>
                <c:pt idx="948">
                  <c:v>0</c:v>
                </c:pt>
                <c:pt idx="949">
                  <c:v>0</c:v>
                </c:pt>
                <c:pt idx="950">
                  <c:v>0</c:v>
                </c:pt>
                <c:pt idx="951">
                  <c:v>1</c:v>
                </c:pt>
                <c:pt idx="952">
                  <c:v>1</c:v>
                </c:pt>
                <c:pt idx="953">
                  <c:v>0</c:v>
                </c:pt>
                <c:pt idx="954">
                  <c:v>0</c:v>
                </c:pt>
                <c:pt idx="955">
                  <c:v>0</c:v>
                </c:pt>
                <c:pt idx="956">
                  <c:v>1</c:v>
                </c:pt>
                <c:pt idx="957">
                  <c:v>0</c:v>
                </c:pt>
                <c:pt idx="958">
                  <c:v>0</c:v>
                </c:pt>
                <c:pt idx="959">
                  <c:v>0</c:v>
                </c:pt>
                <c:pt idx="960">
                  <c:v>0</c:v>
                </c:pt>
                <c:pt idx="961">
                  <c:v>0</c:v>
                </c:pt>
                <c:pt idx="962">
                  <c:v>1</c:v>
                </c:pt>
                <c:pt idx="963">
                  <c:v>0</c:v>
                </c:pt>
                <c:pt idx="964">
                  <c:v>0</c:v>
                </c:pt>
                <c:pt idx="965">
                  <c:v>0</c:v>
                </c:pt>
                <c:pt idx="966">
                  <c:v>3</c:v>
                </c:pt>
                <c:pt idx="967">
                  <c:v>0</c:v>
                </c:pt>
                <c:pt idx="968">
                  <c:v>1</c:v>
                </c:pt>
                <c:pt idx="969">
                  <c:v>0</c:v>
                </c:pt>
                <c:pt idx="970">
                  <c:v>0</c:v>
                </c:pt>
                <c:pt idx="971">
                  <c:v>0</c:v>
                </c:pt>
                <c:pt idx="972">
                  <c:v>0</c:v>
                </c:pt>
                <c:pt idx="973">
                  <c:v>0</c:v>
                </c:pt>
                <c:pt idx="974">
                  <c:v>0</c:v>
                </c:pt>
                <c:pt idx="975">
                  <c:v>0</c:v>
                </c:pt>
                <c:pt idx="976">
                  <c:v>1</c:v>
                </c:pt>
                <c:pt idx="977">
                  <c:v>0</c:v>
                </c:pt>
                <c:pt idx="978">
                  <c:v>0</c:v>
                </c:pt>
                <c:pt idx="979">
                  <c:v>1</c:v>
                </c:pt>
                <c:pt idx="980">
                  <c:v>0</c:v>
                </c:pt>
                <c:pt idx="981">
                  <c:v>0</c:v>
                </c:pt>
                <c:pt idx="982">
                  <c:v>0</c:v>
                </c:pt>
                <c:pt idx="983">
                  <c:v>0</c:v>
                </c:pt>
                <c:pt idx="984">
                  <c:v>3</c:v>
                </c:pt>
                <c:pt idx="985">
                  <c:v>0</c:v>
                </c:pt>
                <c:pt idx="986">
                  <c:v>0</c:v>
                </c:pt>
                <c:pt idx="987">
                  <c:v>4</c:v>
                </c:pt>
                <c:pt idx="988">
                  <c:v>0</c:v>
                </c:pt>
                <c:pt idx="989">
                  <c:v>0</c:v>
                </c:pt>
                <c:pt idx="990">
                  <c:v>5</c:v>
                </c:pt>
                <c:pt idx="991">
                  <c:v>0</c:v>
                </c:pt>
                <c:pt idx="992">
                  <c:v>1</c:v>
                </c:pt>
                <c:pt idx="993">
                  <c:v>0</c:v>
                </c:pt>
                <c:pt idx="994">
                  <c:v>0</c:v>
                </c:pt>
                <c:pt idx="995">
                  <c:v>0</c:v>
                </c:pt>
                <c:pt idx="996">
                  <c:v>1</c:v>
                </c:pt>
                <c:pt idx="997">
                  <c:v>0</c:v>
                </c:pt>
                <c:pt idx="998">
                  <c:v>1</c:v>
                </c:pt>
                <c:pt idx="999">
                  <c:v>0</c:v>
                </c:pt>
                <c:pt idx="1000">
                  <c:v>3</c:v>
                </c:pt>
                <c:pt idx="1001">
                  <c:v>3</c:v>
                </c:pt>
                <c:pt idx="1002">
                  <c:v>3</c:v>
                </c:pt>
                <c:pt idx="1003">
                  <c:v>0</c:v>
                </c:pt>
                <c:pt idx="1004">
                  <c:v>0</c:v>
                </c:pt>
                <c:pt idx="1005">
                  <c:v>2</c:v>
                </c:pt>
                <c:pt idx="1006">
                  <c:v>0</c:v>
                </c:pt>
                <c:pt idx="1007">
                  <c:v>1</c:v>
                </c:pt>
                <c:pt idx="1008">
                  <c:v>1</c:v>
                </c:pt>
                <c:pt idx="1009">
                  <c:v>0</c:v>
                </c:pt>
                <c:pt idx="1010">
                  <c:v>3</c:v>
                </c:pt>
                <c:pt idx="1011">
                  <c:v>0</c:v>
                </c:pt>
                <c:pt idx="1012">
                  <c:v>0</c:v>
                </c:pt>
                <c:pt idx="1013">
                  <c:v>0</c:v>
                </c:pt>
                <c:pt idx="1014">
                  <c:v>0</c:v>
                </c:pt>
                <c:pt idx="1015">
                  <c:v>0</c:v>
                </c:pt>
                <c:pt idx="1016">
                  <c:v>1</c:v>
                </c:pt>
                <c:pt idx="1017">
                  <c:v>0</c:v>
                </c:pt>
                <c:pt idx="1018">
                  <c:v>0</c:v>
                </c:pt>
                <c:pt idx="1019">
                  <c:v>0</c:v>
                </c:pt>
                <c:pt idx="1020">
                  <c:v>0</c:v>
                </c:pt>
                <c:pt idx="1021">
                  <c:v>0</c:v>
                </c:pt>
                <c:pt idx="1022">
                  <c:v>1</c:v>
                </c:pt>
                <c:pt idx="1023">
                  <c:v>0</c:v>
                </c:pt>
                <c:pt idx="1024">
                  <c:v>0</c:v>
                </c:pt>
                <c:pt idx="1025">
                  <c:v>0</c:v>
                </c:pt>
                <c:pt idx="1026">
                  <c:v>2</c:v>
                </c:pt>
                <c:pt idx="1027">
                  <c:v>0</c:v>
                </c:pt>
                <c:pt idx="1028">
                  <c:v>0</c:v>
                </c:pt>
                <c:pt idx="1029">
                  <c:v>0</c:v>
                </c:pt>
                <c:pt idx="1030">
                  <c:v>2</c:v>
                </c:pt>
                <c:pt idx="1031">
                  <c:v>1</c:v>
                </c:pt>
                <c:pt idx="1032">
                  <c:v>0</c:v>
                </c:pt>
                <c:pt idx="1033">
                  <c:v>0</c:v>
                </c:pt>
                <c:pt idx="1034">
                  <c:v>1</c:v>
                </c:pt>
                <c:pt idx="1035">
                  <c:v>0</c:v>
                </c:pt>
                <c:pt idx="1036">
                  <c:v>0</c:v>
                </c:pt>
                <c:pt idx="1037">
                  <c:v>0</c:v>
                </c:pt>
                <c:pt idx="1038">
                  <c:v>2</c:v>
                </c:pt>
                <c:pt idx="1039">
                  <c:v>0</c:v>
                </c:pt>
                <c:pt idx="1040">
                  <c:v>1</c:v>
                </c:pt>
                <c:pt idx="1041">
                  <c:v>0</c:v>
                </c:pt>
                <c:pt idx="1042">
                  <c:v>0</c:v>
                </c:pt>
                <c:pt idx="1043">
                  <c:v>1</c:v>
                </c:pt>
                <c:pt idx="1044">
                  <c:v>1</c:v>
                </c:pt>
                <c:pt idx="1045">
                  <c:v>0</c:v>
                </c:pt>
                <c:pt idx="1046">
                  <c:v>0</c:v>
                </c:pt>
                <c:pt idx="1047">
                  <c:v>0</c:v>
                </c:pt>
                <c:pt idx="1048">
                  <c:v>1</c:v>
                </c:pt>
                <c:pt idx="1049">
                  <c:v>1</c:v>
                </c:pt>
                <c:pt idx="1050">
                  <c:v>1</c:v>
                </c:pt>
                <c:pt idx="1051">
                  <c:v>1</c:v>
                </c:pt>
                <c:pt idx="1052">
                  <c:v>0</c:v>
                </c:pt>
                <c:pt idx="1053">
                  <c:v>1</c:v>
                </c:pt>
                <c:pt idx="1054">
                  <c:v>0</c:v>
                </c:pt>
                <c:pt idx="1055">
                  <c:v>0</c:v>
                </c:pt>
                <c:pt idx="1056">
                  <c:v>0</c:v>
                </c:pt>
                <c:pt idx="1057">
                  <c:v>0</c:v>
                </c:pt>
                <c:pt idx="1058">
                  <c:v>0</c:v>
                </c:pt>
                <c:pt idx="1059">
                  <c:v>0</c:v>
                </c:pt>
                <c:pt idx="1060">
                  <c:v>1</c:v>
                </c:pt>
                <c:pt idx="1061">
                  <c:v>1</c:v>
                </c:pt>
                <c:pt idx="1062">
                  <c:v>1</c:v>
                </c:pt>
                <c:pt idx="1063">
                  <c:v>1</c:v>
                </c:pt>
                <c:pt idx="1064">
                  <c:v>0</c:v>
                </c:pt>
                <c:pt idx="1065">
                  <c:v>0</c:v>
                </c:pt>
                <c:pt idx="1066">
                  <c:v>3</c:v>
                </c:pt>
                <c:pt idx="1067">
                  <c:v>0</c:v>
                </c:pt>
                <c:pt idx="1068">
                  <c:v>0</c:v>
                </c:pt>
                <c:pt idx="1069">
                  <c:v>0</c:v>
                </c:pt>
                <c:pt idx="1070">
                  <c:v>0</c:v>
                </c:pt>
                <c:pt idx="1071">
                  <c:v>0</c:v>
                </c:pt>
                <c:pt idx="1072">
                  <c:v>0</c:v>
                </c:pt>
                <c:pt idx="1073">
                  <c:v>0</c:v>
                </c:pt>
                <c:pt idx="1074">
                  <c:v>0</c:v>
                </c:pt>
                <c:pt idx="1075">
                  <c:v>1</c:v>
                </c:pt>
                <c:pt idx="1076">
                  <c:v>2</c:v>
                </c:pt>
                <c:pt idx="1077">
                  <c:v>0</c:v>
                </c:pt>
                <c:pt idx="1078">
                  <c:v>0</c:v>
                </c:pt>
                <c:pt idx="1079">
                  <c:v>0</c:v>
                </c:pt>
                <c:pt idx="1080">
                  <c:v>0</c:v>
                </c:pt>
                <c:pt idx="1081">
                  <c:v>1</c:v>
                </c:pt>
                <c:pt idx="1082">
                  <c:v>1</c:v>
                </c:pt>
                <c:pt idx="1083">
                  <c:v>0</c:v>
                </c:pt>
                <c:pt idx="1084">
                  <c:v>2</c:v>
                </c:pt>
                <c:pt idx="1085">
                  <c:v>0</c:v>
                </c:pt>
                <c:pt idx="1086">
                  <c:v>0</c:v>
                </c:pt>
                <c:pt idx="1087">
                  <c:v>5</c:v>
                </c:pt>
                <c:pt idx="1088">
                  <c:v>0</c:v>
                </c:pt>
                <c:pt idx="1089">
                  <c:v>1</c:v>
                </c:pt>
                <c:pt idx="1090">
                  <c:v>1</c:v>
                </c:pt>
                <c:pt idx="1091">
                  <c:v>0</c:v>
                </c:pt>
                <c:pt idx="1092">
                  <c:v>0</c:v>
                </c:pt>
                <c:pt idx="1093">
                  <c:v>0</c:v>
                </c:pt>
                <c:pt idx="1094">
                  <c:v>0</c:v>
                </c:pt>
                <c:pt idx="1095">
                  <c:v>0</c:v>
                </c:pt>
                <c:pt idx="1096">
                  <c:v>0</c:v>
                </c:pt>
                <c:pt idx="1097">
                  <c:v>0</c:v>
                </c:pt>
                <c:pt idx="1098">
                  <c:v>0</c:v>
                </c:pt>
                <c:pt idx="1099">
                  <c:v>0</c:v>
                </c:pt>
                <c:pt idx="1100">
                  <c:v>4</c:v>
                </c:pt>
                <c:pt idx="1101">
                  <c:v>0</c:v>
                </c:pt>
                <c:pt idx="1102">
                  <c:v>0</c:v>
                </c:pt>
                <c:pt idx="1103">
                  <c:v>0</c:v>
                </c:pt>
                <c:pt idx="1104">
                  <c:v>0</c:v>
                </c:pt>
                <c:pt idx="1105">
                  <c:v>1</c:v>
                </c:pt>
                <c:pt idx="1106">
                  <c:v>0</c:v>
                </c:pt>
                <c:pt idx="1107">
                  <c:v>0</c:v>
                </c:pt>
                <c:pt idx="1108">
                  <c:v>1</c:v>
                </c:pt>
                <c:pt idx="1109">
                  <c:v>0</c:v>
                </c:pt>
                <c:pt idx="1110">
                  <c:v>0</c:v>
                </c:pt>
                <c:pt idx="1111">
                  <c:v>2</c:v>
                </c:pt>
                <c:pt idx="1112">
                  <c:v>0</c:v>
                </c:pt>
                <c:pt idx="1113">
                  <c:v>1</c:v>
                </c:pt>
                <c:pt idx="1114">
                  <c:v>0</c:v>
                </c:pt>
                <c:pt idx="1115">
                  <c:v>2</c:v>
                </c:pt>
                <c:pt idx="1116">
                  <c:v>2</c:v>
                </c:pt>
                <c:pt idx="1117">
                  <c:v>2</c:v>
                </c:pt>
                <c:pt idx="1118">
                  <c:v>0</c:v>
                </c:pt>
                <c:pt idx="1119">
                  <c:v>0</c:v>
                </c:pt>
                <c:pt idx="1120">
                  <c:v>0</c:v>
                </c:pt>
                <c:pt idx="1121">
                  <c:v>0</c:v>
                </c:pt>
                <c:pt idx="1122">
                  <c:v>0</c:v>
                </c:pt>
                <c:pt idx="1123">
                  <c:v>0</c:v>
                </c:pt>
                <c:pt idx="1124">
                  <c:v>0</c:v>
                </c:pt>
                <c:pt idx="1125">
                  <c:v>1</c:v>
                </c:pt>
                <c:pt idx="1126">
                  <c:v>0</c:v>
                </c:pt>
                <c:pt idx="1127">
                  <c:v>0</c:v>
                </c:pt>
                <c:pt idx="1128">
                  <c:v>0</c:v>
                </c:pt>
                <c:pt idx="1129">
                  <c:v>1</c:v>
                </c:pt>
                <c:pt idx="1130">
                  <c:v>1</c:v>
                </c:pt>
                <c:pt idx="1131">
                  <c:v>0</c:v>
                </c:pt>
                <c:pt idx="1132">
                  <c:v>0</c:v>
                </c:pt>
                <c:pt idx="1133">
                  <c:v>1</c:v>
                </c:pt>
                <c:pt idx="1134">
                  <c:v>4</c:v>
                </c:pt>
                <c:pt idx="1135">
                  <c:v>0</c:v>
                </c:pt>
                <c:pt idx="1136">
                  <c:v>0</c:v>
                </c:pt>
                <c:pt idx="1137">
                  <c:v>1</c:v>
                </c:pt>
                <c:pt idx="1138">
                  <c:v>0</c:v>
                </c:pt>
                <c:pt idx="1139">
                  <c:v>0</c:v>
                </c:pt>
                <c:pt idx="1140">
                  <c:v>0</c:v>
                </c:pt>
                <c:pt idx="1141">
                  <c:v>0</c:v>
                </c:pt>
                <c:pt idx="1142">
                  <c:v>0</c:v>
                </c:pt>
                <c:pt idx="1143">
                  <c:v>0</c:v>
                </c:pt>
                <c:pt idx="1144">
                  <c:v>0</c:v>
                </c:pt>
                <c:pt idx="1145">
                  <c:v>0</c:v>
                </c:pt>
                <c:pt idx="1146">
                  <c:v>2</c:v>
                </c:pt>
                <c:pt idx="1147">
                  <c:v>0</c:v>
                </c:pt>
                <c:pt idx="1148">
                  <c:v>0</c:v>
                </c:pt>
                <c:pt idx="1149">
                  <c:v>2</c:v>
                </c:pt>
                <c:pt idx="1150">
                  <c:v>0</c:v>
                </c:pt>
                <c:pt idx="1151">
                  <c:v>0</c:v>
                </c:pt>
                <c:pt idx="1152">
                  <c:v>0</c:v>
                </c:pt>
                <c:pt idx="1153">
                  <c:v>2</c:v>
                </c:pt>
                <c:pt idx="1154">
                  <c:v>0</c:v>
                </c:pt>
                <c:pt idx="1155">
                  <c:v>0</c:v>
                </c:pt>
                <c:pt idx="1156">
                  <c:v>1</c:v>
                </c:pt>
                <c:pt idx="1157">
                  <c:v>0</c:v>
                </c:pt>
                <c:pt idx="1158">
                  <c:v>0</c:v>
                </c:pt>
                <c:pt idx="1159">
                  <c:v>0</c:v>
                </c:pt>
                <c:pt idx="1160">
                  <c:v>0</c:v>
                </c:pt>
                <c:pt idx="1161">
                  <c:v>0</c:v>
                </c:pt>
                <c:pt idx="1162">
                  <c:v>1</c:v>
                </c:pt>
                <c:pt idx="1163">
                  <c:v>0</c:v>
                </c:pt>
                <c:pt idx="1164">
                  <c:v>0</c:v>
                </c:pt>
                <c:pt idx="1165">
                  <c:v>0</c:v>
                </c:pt>
                <c:pt idx="1166">
                  <c:v>0</c:v>
                </c:pt>
                <c:pt idx="1167">
                  <c:v>0</c:v>
                </c:pt>
                <c:pt idx="1168">
                  <c:v>0</c:v>
                </c:pt>
                <c:pt idx="1169">
                  <c:v>0</c:v>
                </c:pt>
                <c:pt idx="1170">
                  <c:v>1</c:v>
                </c:pt>
                <c:pt idx="1171">
                  <c:v>0</c:v>
                </c:pt>
                <c:pt idx="1172">
                  <c:v>0</c:v>
                </c:pt>
                <c:pt idx="1173">
                  <c:v>1</c:v>
                </c:pt>
                <c:pt idx="1174">
                  <c:v>0</c:v>
                </c:pt>
                <c:pt idx="1175">
                  <c:v>0</c:v>
                </c:pt>
                <c:pt idx="1176">
                  <c:v>0</c:v>
                </c:pt>
                <c:pt idx="1177">
                  <c:v>0</c:v>
                </c:pt>
                <c:pt idx="1178">
                  <c:v>0</c:v>
                </c:pt>
                <c:pt idx="1179">
                  <c:v>1</c:v>
                </c:pt>
                <c:pt idx="1180">
                  <c:v>0</c:v>
                </c:pt>
                <c:pt idx="1181">
                  <c:v>0</c:v>
                </c:pt>
                <c:pt idx="1182">
                  <c:v>2</c:v>
                </c:pt>
                <c:pt idx="1183">
                  <c:v>0</c:v>
                </c:pt>
                <c:pt idx="1184">
                  <c:v>0</c:v>
                </c:pt>
                <c:pt idx="1185">
                  <c:v>0</c:v>
                </c:pt>
                <c:pt idx="1186">
                  <c:v>0</c:v>
                </c:pt>
                <c:pt idx="1187">
                  <c:v>1</c:v>
                </c:pt>
                <c:pt idx="1188">
                  <c:v>0</c:v>
                </c:pt>
                <c:pt idx="1189">
                  <c:v>0</c:v>
                </c:pt>
                <c:pt idx="1190">
                  <c:v>1</c:v>
                </c:pt>
                <c:pt idx="1191">
                  <c:v>3</c:v>
                </c:pt>
                <c:pt idx="1192">
                  <c:v>0</c:v>
                </c:pt>
                <c:pt idx="1193">
                  <c:v>0</c:v>
                </c:pt>
                <c:pt idx="1194">
                  <c:v>0</c:v>
                </c:pt>
                <c:pt idx="1195">
                  <c:v>0</c:v>
                </c:pt>
                <c:pt idx="1196">
                  <c:v>0</c:v>
                </c:pt>
                <c:pt idx="1197">
                  <c:v>1</c:v>
                </c:pt>
                <c:pt idx="1198">
                  <c:v>0</c:v>
                </c:pt>
                <c:pt idx="1199">
                  <c:v>0</c:v>
                </c:pt>
                <c:pt idx="1200">
                  <c:v>0</c:v>
                </c:pt>
                <c:pt idx="1201">
                  <c:v>0</c:v>
                </c:pt>
                <c:pt idx="1202">
                  <c:v>0</c:v>
                </c:pt>
                <c:pt idx="1203">
                  <c:v>2</c:v>
                </c:pt>
                <c:pt idx="1204">
                  <c:v>0</c:v>
                </c:pt>
                <c:pt idx="1205">
                  <c:v>1</c:v>
                </c:pt>
                <c:pt idx="1206">
                  <c:v>1</c:v>
                </c:pt>
                <c:pt idx="1207">
                  <c:v>0</c:v>
                </c:pt>
                <c:pt idx="1208">
                  <c:v>1</c:v>
                </c:pt>
                <c:pt idx="1209">
                  <c:v>0</c:v>
                </c:pt>
                <c:pt idx="1210">
                  <c:v>1</c:v>
                </c:pt>
                <c:pt idx="1211">
                  <c:v>0</c:v>
                </c:pt>
                <c:pt idx="1212">
                  <c:v>1</c:v>
                </c:pt>
                <c:pt idx="1213">
                  <c:v>1</c:v>
                </c:pt>
                <c:pt idx="1214">
                  <c:v>0</c:v>
                </c:pt>
                <c:pt idx="1215">
                  <c:v>1</c:v>
                </c:pt>
                <c:pt idx="1216">
                  <c:v>0</c:v>
                </c:pt>
                <c:pt idx="1217">
                  <c:v>0</c:v>
                </c:pt>
                <c:pt idx="1218">
                  <c:v>0</c:v>
                </c:pt>
                <c:pt idx="1219">
                  <c:v>0</c:v>
                </c:pt>
                <c:pt idx="1220">
                  <c:v>0</c:v>
                </c:pt>
                <c:pt idx="1221">
                  <c:v>0</c:v>
                </c:pt>
                <c:pt idx="1222">
                  <c:v>1</c:v>
                </c:pt>
                <c:pt idx="1223">
                  <c:v>1</c:v>
                </c:pt>
                <c:pt idx="1224">
                  <c:v>0</c:v>
                </c:pt>
                <c:pt idx="1225">
                  <c:v>0</c:v>
                </c:pt>
                <c:pt idx="1226">
                  <c:v>1</c:v>
                </c:pt>
                <c:pt idx="1227">
                  <c:v>2</c:v>
                </c:pt>
                <c:pt idx="1228">
                  <c:v>0</c:v>
                </c:pt>
                <c:pt idx="1229">
                  <c:v>0</c:v>
                </c:pt>
                <c:pt idx="1230">
                  <c:v>0</c:v>
                </c:pt>
                <c:pt idx="1231">
                  <c:v>0</c:v>
                </c:pt>
                <c:pt idx="1232">
                  <c:v>0</c:v>
                </c:pt>
                <c:pt idx="1233">
                  <c:v>0</c:v>
                </c:pt>
                <c:pt idx="1234">
                  <c:v>0</c:v>
                </c:pt>
                <c:pt idx="1235">
                  <c:v>0</c:v>
                </c:pt>
                <c:pt idx="1236">
                  <c:v>0</c:v>
                </c:pt>
                <c:pt idx="1237">
                  <c:v>3</c:v>
                </c:pt>
                <c:pt idx="1238">
                  <c:v>0</c:v>
                </c:pt>
                <c:pt idx="1239">
                  <c:v>0</c:v>
                </c:pt>
                <c:pt idx="1240">
                  <c:v>0</c:v>
                </c:pt>
                <c:pt idx="1241">
                  <c:v>0</c:v>
                </c:pt>
                <c:pt idx="1242">
                  <c:v>1</c:v>
                </c:pt>
                <c:pt idx="1243">
                  <c:v>0</c:v>
                </c:pt>
                <c:pt idx="1244">
                  <c:v>0</c:v>
                </c:pt>
                <c:pt idx="1245">
                  <c:v>0</c:v>
                </c:pt>
                <c:pt idx="1246">
                  <c:v>0</c:v>
                </c:pt>
                <c:pt idx="1247">
                  <c:v>0</c:v>
                </c:pt>
                <c:pt idx="1248">
                  <c:v>0</c:v>
                </c:pt>
                <c:pt idx="1249">
                  <c:v>1</c:v>
                </c:pt>
                <c:pt idx="1250">
                  <c:v>3</c:v>
                </c:pt>
                <c:pt idx="1251">
                  <c:v>1</c:v>
                </c:pt>
                <c:pt idx="1252">
                  <c:v>2</c:v>
                </c:pt>
                <c:pt idx="1253">
                  <c:v>0</c:v>
                </c:pt>
                <c:pt idx="1254">
                  <c:v>0</c:v>
                </c:pt>
                <c:pt idx="1255">
                  <c:v>1</c:v>
                </c:pt>
                <c:pt idx="1256">
                  <c:v>1</c:v>
                </c:pt>
                <c:pt idx="1257">
                  <c:v>0</c:v>
                </c:pt>
                <c:pt idx="1258">
                  <c:v>1</c:v>
                </c:pt>
                <c:pt idx="1259">
                  <c:v>2</c:v>
                </c:pt>
                <c:pt idx="1260">
                  <c:v>1</c:v>
                </c:pt>
                <c:pt idx="1261">
                  <c:v>2</c:v>
                </c:pt>
                <c:pt idx="1262">
                  <c:v>2</c:v>
                </c:pt>
                <c:pt idx="1263">
                  <c:v>0</c:v>
                </c:pt>
                <c:pt idx="1264">
                  <c:v>1</c:v>
                </c:pt>
                <c:pt idx="1265">
                  <c:v>4</c:v>
                </c:pt>
                <c:pt idx="1266">
                  <c:v>1</c:v>
                </c:pt>
                <c:pt idx="1267">
                  <c:v>0</c:v>
                </c:pt>
                <c:pt idx="1268">
                  <c:v>0</c:v>
                </c:pt>
                <c:pt idx="1269">
                  <c:v>0</c:v>
                </c:pt>
                <c:pt idx="1270">
                  <c:v>1</c:v>
                </c:pt>
                <c:pt idx="1271">
                  <c:v>0</c:v>
                </c:pt>
                <c:pt idx="1272">
                  <c:v>2</c:v>
                </c:pt>
                <c:pt idx="1273">
                  <c:v>0</c:v>
                </c:pt>
                <c:pt idx="1274">
                  <c:v>0</c:v>
                </c:pt>
                <c:pt idx="1275">
                  <c:v>1</c:v>
                </c:pt>
                <c:pt idx="1276">
                  <c:v>1</c:v>
                </c:pt>
                <c:pt idx="1277">
                  <c:v>0</c:v>
                </c:pt>
                <c:pt idx="1278">
                  <c:v>1</c:v>
                </c:pt>
                <c:pt idx="1279">
                  <c:v>0</c:v>
                </c:pt>
                <c:pt idx="1280">
                  <c:v>2</c:v>
                </c:pt>
                <c:pt idx="1281">
                  <c:v>3</c:v>
                </c:pt>
                <c:pt idx="1282">
                  <c:v>0</c:v>
                </c:pt>
                <c:pt idx="1283">
                  <c:v>0</c:v>
                </c:pt>
                <c:pt idx="1284">
                  <c:v>0</c:v>
                </c:pt>
                <c:pt idx="1285">
                  <c:v>0</c:v>
                </c:pt>
                <c:pt idx="1286">
                  <c:v>2</c:v>
                </c:pt>
                <c:pt idx="1287">
                  <c:v>0</c:v>
                </c:pt>
                <c:pt idx="1288">
                  <c:v>4</c:v>
                </c:pt>
                <c:pt idx="1289">
                  <c:v>0</c:v>
                </c:pt>
                <c:pt idx="1290">
                  <c:v>0</c:v>
                </c:pt>
                <c:pt idx="1291">
                  <c:v>0</c:v>
                </c:pt>
                <c:pt idx="1292">
                  <c:v>0</c:v>
                </c:pt>
                <c:pt idx="1293">
                  <c:v>0</c:v>
                </c:pt>
                <c:pt idx="1294">
                  <c:v>0</c:v>
                </c:pt>
                <c:pt idx="1295">
                  <c:v>0</c:v>
                </c:pt>
                <c:pt idx="1296">
                  <c:v>0</c:v>
                </c:pt>
                <c:pt idx="1297">
                  <c:v>1</c:v>
                </c:pt>
                <c:pt idx="1298">
                  <c:v>2</c:v>
                </c:pt>
                <c:pt idx="1299">
                  <c:v>0</c:v>
                </c:pt>
                <c:pt idx="1300">
                  <c:v>0</c:v>
                </c:pt>
                <c:pt idx="1301">
                  <c:v>4</c:v>
                </c:pt>
                <c:pt idx="1302">
                  <c:v>0</c:v>
                </c:pt>
                <c:pt idx="1303">
                  <c:v>0</c:v>
                </c:pt>
                <c:pt idx="1304">
                  <c:v>1</c:v>
                </c:pt>
                <c:pt idx="1305">
                  <c:v>0</c:v>
                </c:pt>
                <c:pt idx="1306">
                  <c:v>0</c:v>
                </c:pt>
                <c:pt idx="1307">
                  <c:v>2</c:v>
                </c:pt>
                <c:pt idx="1308">
                  <c:v>5</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1</c:v>
                </c:pt>
                <c:pt idx="1323">
                  <c:v>2</c:v>
                </c:pt>
                <c:pt idx="1324">
                  <c:v>0</c:v>
                </c:pt>
                <c:pt idx="1325">
                  <c:v>0</c:v>
                </c:pt>
                <c:pt idx="1326">
                  <c:v>0</c:v>
                </c:pt>
                <c:pt idx="1327">
                  <c:v>0</c:v>
                </c:pt>
                <c:pt idx="1328">
                  <c:v>0</c:v>
                </c:pt>
                <c:pt idx="1329">
                  <c:v>2</c:v>
                </c:pt>
                <c:pt idx="1330">
                  <c:v>0</c:v>
                </c:pt>
                <c:pt idx="1331">
                  <c:v>1</c:v>
                </c:pt>
                <c:pt idx="1332">
                  <c:v>2</c:v>
                </c:pt>
                <c:pt idx="1333">
                  <c:v>0</c:v>
                </c:pt>
                <c:pt idx="1334">
                  <c:v>4</c:v>
                </c:pt>
                <c:pt idx="1335">
                  <c:v>0</c:v>
                </c:pt>
                <c:pt idx="1336">
                  <c:v>0</c:v>
                </c:pt>
                <c:pt idx="1337">
                  <c:v>0</c:v>
                </c:pt>
                <c:pt idx="1338">
                  <c:v>0</c:v>
                </c:pt>
                <c:pt idx="1339">
                  <c:v>1</c:v>
                </c:pt>
                <c:pt idx="1340">
                  <c:v>1</c:v>
                </c:pt>
                <c:pt idx="1341">
                  <c:v>0</c:v>
                </c:pt>
                <c:pt idx="1342">
                  <c:v>2</c:v>
                </c:pt>
                <c:pt idx="1343">
                  <c:v>0</c:v>
                </c:pt>
                <c:pt idx="1344">
                  <c:v>0</c:v>
                </c:pt>
                <c:pt idx="1345">
                  <c:v>0</c:v>
                </c:pt>
                <c:pt idx="1346">
                  <c:v>0</c:v>
                </c:pt>
                <c:pt idx="1347">
                  <c:v>0</c:v>
                </c:pt>
                <c:pt idx="1348">
                  <c:v>1</c:v>
                </c:pt>
                <c:pt idx="1349">
                  <c:v>1</c:v>
                </c:pt>
                <c:pt idx="1350">
                  <c:v>0</c:v>
                </c:pt>
                <c:pt idx="1351">
                  <c:v>1</c:v>
                </c:pt>
                <c:pt idx="1352">
                  <c:v>0</c:v>
                </c:pt>
                <c:pt idx="1353">
                  <c:v>0</c:v>
                </c:pt>
                <c:pt idx="1354">
                  <c:v>2</c:v>
                </c:pt>
                <c:pt idx="1355">
                  <c:v>0</c:v>
                </c:pt>
                <c:pt idx="1356">
                  <c:v>1</c:v>
                </c:pt>
                <c:pt idx="1357">
                  <c:v>0</c:v>
                </c:pt>
                <c:pt idx="1358">
                  <c:v>0</c:v>
                </c:pt>
                <c:pt idx="1359">
                  <c:v>0</c:v>
                </c:pt>
                <c:pt idx="1360">
                  <c:v>0</c:v>
                </c:pt>
                <c:pt idx="1361">
                  <c:v>1</c:v>
                </c:pt>
                <c:pt idx="1362">
                  <c:v>0</c:v>
                </c:pt>
                <c:pt idx="1363">
                  <c:v>0</c:v>
                </c:pt>
                <c:pt idx="1364">
                  <c:v>1</c:v>
                </c:pt>
                <c:pt idx="1365">
                  <c:v>1</c:v>
                </c:pt>
                <c:pt idx="1366">
                  <c:v>0</c:v>
                </c:pt>
                <c:pt idx="1367">
                  <c:v>0</c:v>
                </c:pt>
                <c:pt idx="1368">
                  <c:v>0</c:v>
                </c:pt>
                <c:pt idx="1369">
                  <c:v>0</c:v>
                </c:pt>
                <c:pt idx="1370">
                  <c:v>0</c:v>
                </c:pt>
                <c:pt idx="1371">
                  <c:v>0</c:v>
                </c:pt>
                <c:pt idx="1372">
                  <c:v>0</c:v>
                </c:pt>
                <c:pt idx="1373">
                  <c:v>1</c:v>
                </c:pt>
                <c:pt idx="1374">
                  <c:v>0</c:v>
                </c:pt>
                <c:pt idx="1375">
                  <c:v>0</c:v>
                </c:pt>
                <c:pt idx="1376">
                  <c:v>0</c:v>
                </c:pt>
                <c:pt idx="1377">
                  <c:v>2</c:v>
                </c:pt>
                <c:pt idx="1378">
                  <c:v>1</c:v>
                </c:pt>
                <c:pt idx="1379">
                  <c:v>0</c:v>
                </c:pt>
                <c:pt idx="1380">
                  <c:v>0</c:v>
                </c:pt>
                <c:pt idx="1381">
                  <c:v>0</c:v>
                </c:pt>
                <c:pt idx="1382">
                  <c:v>0</c:v>
                </c:pt>
                <c:pt idx="1383">
                  <c:v>0</c:v>
                </c:pt>
                <c:pt idx="1384">
                  <c:v>0</c:v>
                </c:pt>
                <c:pt idx="1385">
                  <c:v>2</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1</c:v>
                </c:pt>
                <c:pt idx="1404">
                  <c:v>0</c:v>
                </c:pt>
                <c:pt idx="1405">
                  <c:v>0</c:v>
                </c:pt>
                <c:pt idx="1406">
                  <c:v>0</c:v>
                </c:pt>
                <c:pt idx="1407">
                  <c:v>0</c:v>
                </c:pt>
                <c:pt idx="1408">
                  <c:v>0</c:v>
                </c:pt>
                <c:pt idx="1409">
                  <c:v>1</c:v>
                </c:pt>
                <c:pt idx="1410">
                  <c:v>0</c:v>
                </c:pt>
                <c:pt idx="1411">
                  <c:v>4</c:v>
                </c:pt>
                <c:pt idx="1412">
                  <c:v>0</c:v>
                </c:pt>
                <c:pt idx="1413">
                  <c:v>2</c:v>
                </c:pt>
                <c:pt idx="1414">
                  <c:v>0</c:v>
                </c:pt>
                <c:pt idx="1415">
                  <c:v>0</c:v>
                </c:pt>
                <c:pt idx="1416">
                  <c:v>0</c:v>
                </c:pt>
                <c:pt idx="1417">
                  <c:v>0</c:v>
                </c:pt>
                <c:pt idx="1418">
                  <c:v>0</c:v>
                </c:pt>
                <c:pt idx="1419">
                  <c:v>0</c:v>
                </c:pt>
                <c:pt idx="1420">
                  <c:v>0</c:v>
                </c:pt>
                <c:pt idx="1421">
                  <c:v>0</c:v>
                </c:pt>
                <c:pt idx="1422">
                  <c:v>1</c:v>
                </c:pt>
                <c:pt idx="1423">
                  <c:v>0</c:v>
                </c:pt>
                <c:pt idx="1424">
                  <c:v>0</c:v>
                </c:pt>
                <c:pt idx="1425">
                  <c:v>0</c:v>
                </c:pt>
                <c:pt idx="1426">
                  <c:v>0</c:v>
                </c:pt>
                <c:pt idx="1427">
                  <c:v>0</c:v>
                </c:pt>
                <c:pt idx="1428">
                  <c:v>0</c:v>
                </c:pt>
                <c:pt idx="1429">
                  <c:v>0</c:v>
                </c:pt>
                <c:pt idx="1430">
                  <c:v>0</c:v>
                </c:pt>
                <c:pt idx="1431">
                  <c:v>0</c:v>
                </c:pt>
                <c:pt idx="1432">
                  <c:v>2</c:v>
                </c:pt>
                <c:pt idx="1433">
                  <c:v>0</c:v>
                </c:pt>
                <c:pt idx="1434">
                  <c:v>0</c:v>
                </c:pt>
                <c:pt idx="1435">
                  <c:v>1</c:v>
                </c:pt>
                <c:pt idx="1436">
                  <c:v>0</c:v>
                </c:pt>
                <c:pt idx="1437">
                  <c:v>0</c:v>
                </c:pt>
                <c:pt idx="1438">
                  <c:v>0</c:v>
                </c:pt>
                <c:pt idx="1439">
                  <c:v>0</c:v>
                </c:pt>
                <c:pt idx="1440">
                  <c:v>0</c:v>
                </c:pt>
                <c:pt idx="1441">
                  <c:v>0</c:v>
                </c:pt>
                <c:pt idx="1442">
                  <c:v>1</c:v>
                </c:pt>
                <c:pt idx="1443">
                  <c:v>2</c:v>
                </c:pt>
                <c:pt idx="1444">
                  <c:v>2</c:v>
                </c:pt>
                <c:pt idx="1445">
                  <c:v>0</c:v>
                </c:pt>
                <c:pt idx="1446">
                  <c:v>0</c:v>
                </c:pt>
                <c:pt idx="1447">
                  <c:v>1</c:v>
                </c:pt>
                <c:pt idx="1448">
                  <c:v>0</c:v>
                </c:pt>
                <c:pt idx="1449">
                  <c:v>0</c:v>
                </c:pt>
                <c:pt idx="1450">
                  <c:v>0</c:v>
                </c:pt>
                <c:pt idx="1451">
                  <c:v>0</c:v>
                </c:pt>
                <c:pt idx="1452">
                  <c:v>1</c:v>
                </c:pt>
                <c:pt idx="1453">
                  <c:v>0</c:v>
                </c:pt>
                <c:pt idx="1454">
                  <c:v>0</c:v>
                </c:pt>
                <c:pt idx="1455">
                  <c:v>0</c:v>
                </c:pt>
                <c:pt idx="1456">
                  <c:v>1</c:v>
                </c:pt>
                <c:pt idx="1457">
                  <c:v>0</c:v>
                </c:pt>
                <c:pt idx="1458">
                  <c:v>4</c:v>
                </c:pt>
                <c:pt idx="1459">
                  <c:v>1</c:v>
                </c:pt>
                <c:pt idx="1460">
                  <c:v>1</c:v>
                </c:pt>
                <c:pt idx="1461">
                  <c:v>0</c:v>
                </c:pt>
                <c:pt idx="1462">
                  <c:v>2</c:v>
                </c:pt>
                <c:pt idx="1463">
                  <c:v>0</c:v>
                </c:pt>
                <c:pt idx="1464">
                  <c:v>0</c:v>
                </c:pt>
                <c:pt idx="1465">
                  <c:v>0</c:v>
                </c:pt>
                <c:pt idx="1466">
                  <c:v>0</c:v>
                </c:pt>
                <c:pt idx="1467">
                  <c:v>1</c:v>
                </c:pt>
                <c:pt idx="1468">
                  <c:v>0</c:v>
                </c:pt>
                <c:pt idx="1469">
                  <c:v>0</c:v>
                </c:pt>
                <c:pt idx="1470">
                  <c:v>0</c:v>
                </c:pt>
                <c:pt idx="1471">
                  <c:v>0</c:v>
                </c:pt>
                <c:pt idx="1472">
                  <c:v>0</c:v>
                </c:pt>
                <c:pt idx="1473">
                  <c:v>3</c:v>
                </c:pt>
                <c:pt idx="1474">
                  <c:v>0</c:v>
                </c:pt>
                <c:pt idx="1475">
                  <c:v>0</c:v>
                </c:pt>
                <c:pt idx="1476">
                  <c:v>0</c:v>
                </c:pt>
                <c:pt idx="1477">
                  <c:v>0</c:v>
                </c:pt>
                <c:pt idx="1478">
                  <c:v>0</c:v>
                </c:pt>
                <c:pt idx="1479">
                  <c:v>1</c:v>
                </c:pt>
                <c:pt idx="1480">
                  <c:v>0</c:v>
                </c:pt>
                <c:pt idx="1481">
                  <c:v>0</c:v>
                </c:pt>
                <c:pt idx="1482">
                  <c:v>0</c:v>
                </c:pt>
                <c:pt idx="1483">
                  <c:v>0</c:v>
                </c:pt>
                <c:pt idx="1484">
                  <c:v>0</c:v>
                </c:pt>
                <c:pt idx="1485">
                  <c:v>0</c:v>
                </c:pt>
                <c:pt idx="1486">
                  <c:v>0</c:v>
                </c:pt>
                <c:pt idx="1487">
                  <c:v>1</c:v>
                </c:pt>
                <c:pt idx="1488">
                  <c:v>1</c:v>
                </c:pt>
                <c:pt idx="1489">
                  <c:v>0</c:v>
                </c:pt>
                <c:pt idx="1490">
                  <c:v>1</c:v>
                </c:pt>
                <c:pt idx="1491">
                  <c:v>0</c:v>
                </c:pt>
                <c:pt idx="1492">
                  <c:v>4</c:v>
                </c:pt>
                <c:pt idx="1493">
                  <c:v>0</c:v>
                </c:pt>
                <c:pt idx="1494">
                  <c:v>0</c:v>
                </c:pt>
                <c:pt idx="1495">
                  <c:v>0</c:v>
                </c:pt>
                <c:pt idx="1496">
                  <c:v>0</c:v>
                </c:pt>
                <c:pt idx="1497">
                  <c:v>2</c:v>
                </c:pt>
                <c:pt idx="1498">
                  <c:v>0</c:v>
                </c:pt>
                <c:pt idx="1499">
                  <c:v>0</c:v>
                </c:pt>
                <c:pt idx="1500">
                  <c:v>0</c:v>
                </c:pt>
                <c:pt idx="1501">
                  <c:v>0</c:v>
                </c:pt>
                <c:pt idx="1502">
                  <c:v>1</c:v>
                </c:pt>
                <c:pt idx="1503">
                  <c:v>0</c:v>
                </c:pt>
                <c:pt idx="1504">
                  <c:v>2</c:v>
                </c:pt>
                <c:pt idx="1505">
                  <c:v>1</c:v>
                </c:pt>
                <c:pt idx="1506">
                  <c:v>0</c:v>
                </c:pt>
                <c:pt idx="1507">
                  <c:v>1</c:v>
                </c:pt>
                <c:pt idx="1508">
                  <c:v>0</c:v>
                </c:pt>
                <c:pt idx="1509">
                  <c:v>0</c:v>
                </c:pt>
                <c:pt idx="1510">
                  <c:v>0</c:v>
                </c:pt>
                <c:pt idx="1511">
                  <c:v>0</c:v>
                </c:pt>
                <c:pt idx="1512">
                  <c:v>0</c:v>
                </c:pt>
                <c:pt idx="1513">
                  <c:v>0</c:v>
                </c:pt>
                <c:pt idx="1514">
                  <c:v>1</c:v>
                </c:pt>
                <c:pt idx="1515">
                  <c:v>0</c:v>
                </c:pt>
                <c:pt idx="1516">
                  <c:v>0</c:v>
                </c:pt>
                <c:pt idx="1517">
                  <c:v>0</c:v>
                </c:pt>
                <c:pt idx="1518">
                  <c:v>0</c:v>
                </c:pt>
                <c:pt idx="1519">
                  <c:v>1</c:v>
                </c:pt>
                <c:pt idx="1520">
                  <c:v>1</c:v>
                </c:pt>
                <c:pt idx="1521">
                  <c:v>0</c:v>
                </c:pt>
                <c:pt idx="1522">
                  <c:v>0</c:v>
                </c:pt>
                <c:pt idx="1523">
                  <c:v>0</c:v>
                </c:pt>
                <c:pt idx="1524">
                  <c:v>0</c:v>
                </c:pt>
                <c:pt idx="1525">
                  <c:v>0</c:v>
                </c:pt>
                <c:pt idx="1526">
                  <c:v>0</c:v>
                </c:pt>
                <c:pt idx="1527">
                  <c:v>0</c:v>
                </c:pt>
                <c:pt idx="1528">
                  <c:v>3</c:v>
                </c:pt>
                <c:pt idx="1529">
                  <c:v>0</c:v>
                </c:pt>
                <c:pt idx="1530">
                  <c:v>1</c:v>
                </c:pt>
                <c:pt idx="1531">
                  <c:v>1</c:v>
                </c:pt>
                <c:pt idx="1532">
                  <c:v>0</c:v>
                </c:pt>
                <c:pt idx="1533">
                  <c:v>1</c:v>
                </c:pt>
                <c:pt idx="1534">
                  <c:v>0</c:v>
                </c:pt>
                <c:pt idx="1535">
                  <c:v>0</c:v>
                </c:pt>
                <c:pt idx="1536">
                  <c:v>0</c:v>
                </c:pt>
                <c:pt idx="1537">
                  <c:v>1</c:v>
                </c:pt>
                <c:pt idx="1538">
                  <c:v>1</c:v>
                </c:pt>
                <c:pt idx="1539">
                  <c:v>0</c:v>
                </c:pt>
                <c:pt idx="1540">
                  <c:v>0</c:v>
                </c:pt>
                <c:pt idx="1541">
                  <c:v>0</c:v>
                </c:pt>
                <c:pt idx="1542">
                  <c:v>0</c:v>
                </c:pt>
                <c:pt idx="1543">
                  <c:v>0</c:v>
                </c:pt>
                <c:pt idx="1544">
                  <c:v>0</c:v>
                </c:pt>
                <c:pt idx="1545">
                  <c:v>0</c:v>
                </c:pt>
                <c:pt idx="1546">
                  <c:v>0</c:v>
                </c:pt>
                <c:pt idx="1547">
                  <c:v>1</c:v>
                </c:pt>
                <c:pt idx="1548">
                  <c:v>0</c:v>
                </c:pt>
                <c:pt idx="1549">
                  <c:v>0</c:v>
                </c:pt>
                <c:pt idx="1550">
                  <c:v>0</c:v>
                </c:pt>
                <c:pt idx="1551">
                  <c:v>0</c:v>
                </c:pt>
                <c:pt idx="1552">
                  <c:v>0</c:v>
                </c:pt>
                <c:pt idx="1553">
                  <c:v>1</c:v>
                </c:pt>
                <c:pt idx="1554">
                  <c:v>0</c:v>
                </c:pt>
                <c:pt idx="1555">
                  <c:v>0</c:v>
                </c:pt>
                <c:pt idx="1556">
                  <c:v>2</c:v>
                </c:pt>
                <c:pt idx="1557">
                  <c:v>0</c:v>
                </c:pt>
                <c:pt idx="1558">
                  <c:v>0</c:v>
                </c:pt>
                <c:pt idx="1559">
                  <c:v>0</c:v>
                </c:pt>
                <c:pt idx="1560">
                  <c:v>0</c:v>
                </c:pt>
                <c:pt idx="1561">
                  <c:v>0</c:v>
                </c:pt>
                <c:pt idx="1562">
                  <c:v>0</c:v>
                </c:pt>
                <c:pt idx="1563">
                  <c:v>0</c:v>
                </c:pt>
                <c:pt idx="1564">
                  <c:v>0</c:v>
                </c:pt>
                <c:pt idx="1565">
                  <c:v>0</c:v>
                </c:pt>
                <c:pt idx="1566">
                  <c:v>1</c:v>
                </c:pt>
                <c:pt idx="1567">
                  <c:v>0</c:v>
                </c:pt>
                <c:pt idx="1568">
                  <c:v>1</c:v>
                </c:pt>
                <c:pt idx="1569">
                  <c:v>0</c:v>
                </c:pt>
                <c:pt idx="1570">
                  <c:v>3</c:v>
                </c:pt>
                <c:pt idx="1571">
                  <c:v>0</c:v>
                </c:pt>
                <c:pt idx="1572">
                  <c:v>2</c:v>
                </c:pt>
                <c:pt idx="1573">
                  <c:v>0</c:v>
                </c:pt>
                <c:pt idx="1574">
                  <c:v>1</c:v>
                </c:pt>
                <c:pt idx="1575">
                  <c:v>0</c:v>
                </c:pt>
                <c:pt idx="1576">
                  <c:v>1</c:v>
                </c:pt>
                <c:pt idx="1577">
                  <c:v>2</c:v>
                </c:pt>
                <c:pt idx="1578">
                  <c:v>0</c:v>
                </c:pt>
                <c:pt idx="1579">
                  <c:v>0</c:v>
                </c:pt>
                <c:pt idx="1580">
                  <c:v>0</c:v>
                </c:pt>
                <c:pt idx="1581">
                  <c:v>0</c:v>
                </c:pt>
                <c:pt idx="1582">
                  <c:v>0</c:v>
                </c:pt>
                <c:pt idx="1583">
                  <c:v>0</c:v>
                </c:pt>
                <c:pt idx="1584">
                  <c:v>1</c:v>
                </c:pt>
                <c:pt idx="1585">
                  <c:v>2</c:v>
                </c:pt>
                <c:pt idx="1586">
                  <c:v>1</c:v>
                </c:pt>
                <c:pt idx="1587">
                  <c:v>0</c:v>
                </c:pt>
                <c:pt idx="1588">
                  <c:v>0</c:v>
                </c:pt>
                <c:pt idx="1589">
                  <c:v>1</c:v>
                </c:pt>
                <c:pt idx="1590">
                  <c:v>0</c:v>
                </c:pt>
                <c:pt idx="1591">
                  <c:v>0</c:v>
                </c:pt>
                <c:pt idx="1592">
                  <c:v>1</c:v>
                </c:pt>
                <c:pt idx="1593">
                  <c:v>0</c:v>
                </c:pt>
                <c:pt idx="1594">
                  <c:v>0</c:v>
                </c:pt>
                <c:pt idx="1595">
                  <c:v>1</c:v>
                </c:pt>
                <c:pt idx="1596">
                  <c:v>0</c:v>
                </c:pt>
                <c:pt idx="1597">
                  <c:v>1</c:v>
                </c:pt>
                <c:pt idx="1598">
                  <c:v>0</c:v>
                </c:pt>
                <c:pt idx="1599">
                  <c:v>0</c:v>
                </c:pt>
                <c:pt idx="1600">
                  <c:v>0</c:v>
                </c:pt>
                <c:pt idx="1601">
                  <c:v>1</c:v>
                </c:pt>
                <c:pt idx="1602">
                  <c:v>1</c:v>
                </c:pt>
                <c:pt idx="1603">
                  <c:v>0</c:v>
                </c:pt>
                <c:pt idx="1604">
                  <c:v>0</c:v>
                </c:pt>
                <c:pt idx="1605">
                  <c:v>0</c:v>
                </c:pt>
                <c:pt idx="1606">
                  <c:v>0</c:v>
                </c:pt>
                <c:pt idx="1607">
                  <c:v>1</c:v>
                </c:pt>
                <c:pt idx="1608">
                  <c:v>0</c:v>
                </c:pt>
                <c:pt idx="1609">
                  <c:v>0</c:v>
                </c:pt>
                <c:pt idx="1610">
                  <c:v>0</c:v>
                </c:pt>
                <c:pt idx="1611">
                  <c:v>0</c:v>
                </c:pt>
                <c:pt idx="1612">
                  <c:v>2</c:v>
                </c:pt>
                <c:pt idx="1613">
                  <c:v>0</c:v>
                </c:pt>
                <c:pt idx="1614">
                  <c:v>1</c:v>
                </c:pt>
                <c:pt idx="1615">
                  <c:v>0</c:v>
                </c:pt>
                <c:pt idx="1616">
                  <c:v>0</c:v>
                </c:pt>
                <c:pt idx="1617">
                  <c:v>0</c:v>
                </c:pt>
                <c:pt idx="1618">
                  <c:v>0</c:v>
                </c:pt>
                <c:pt idx="1619">
                  <c:v>0</c:v>
                </c:pt>
                <c:pt idx="1620">
                  <c:v>1</c:v>
                </c:pt>
                <c:pt idx="1621">
                  <c:v>0</c:v>
                </c:pt>
                <c:pt idx="1622">
                  <c:v>0</c:v>
                </c:pt>
                <c:pt idx="1623">
                  <c:v>0</c:v>
                </c:pt>
                <c:pt idx="1624">
                  <c:v>0</c:v>
                </c:pt>
                <c:pt idx="1625">
                  <c:v>0</c:v>
                </c:pt>
                <c:pt idx="1626">
                  <c:v>0</c:v>
                </c:pt>
                <c:pt idx="1627">
                  <c:v>0</c:v>
                </c:pt>
                <c:pt idx="1628">
                  <c:v>1</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4</c:v>
                </c:pt>
                <c:pt idx="1642">
                  <c:v>0</c:v>
                </c:pt>
                <c:pt idx="1643">
                  <c:v>0</c:v>
                </c:pt>
                <c:pt idx="1644">
                  <c:v>0</c:v>
                </c:pt>
                <c:pt idx="1645">
                  <c:v>0</c:v>
                </c:pt>
                <c:pt idx="1646">
                  <c:v>0</c:v>
                </c:pt>
                <c:pt idx="1647">
                  <c:v>1</c:v>
                </c:pt>
                <c:pt idx="1648">
                  <c:v>1</c:v>
                </c:pt>
                <c:pt idx="1649">
                  <c:v>0</c:v>
                </c:pt>
                <c:pt idx="1650">
                  <c:v>0</c:v>
                </c:pt>
                <c:pt idx="1651">
                  <c:v>1</c:v>
                </c:pt>
                <c:pt idx="1652">
                  <c:v>1</c:v>
                </c:pt>
                <c:pt idx="1653">
                  <c:v>0</c:v>
                </c:pt>
                <c:pt idx="1654">
                  <c:v>0</c:v>
                </c:pt>
                <c:pt idx="1655">
                  <c:v>0</c:v>
                </c:pt>
                <c:pt idx="1656">
                  <c:v>0</c:v>
                </c:pt>
                <c:pt idx="1657">
                  <c:v>0</c:v>
                </c:pt>
                <c:pt idx="1658">
                  <c:v>0</c:v>
                </c:pt>
                <c:pt idx="1659">
                  <c:v>3</c:v>
                </c:pt>
                <c:pt idx="1660">
                  <c:v>0</c:v>
                </c:pt>
                <c:pt idx="1661">
                  <c:v>0</c:v>
                </c:pt>
                <c:pt idx="1662">
                  <c:v>0</c:v>
                </c:pt>
                <c:pt idx="1663">
                  <c:v>0</c:v>
                </c:pt>
                <c:pt idx="1664">
                  <c:v>0</c:v>
                </c:pt>
                <c:pt idx="1665">
                  <c:v>0</c:v>
                </c:pt>
                <c:pt idx="1666">
                  <c:v>0</c:v>
                </c:pt>
                <c:pt idx="1667">
                  <c:v>0</c:v>
                </c:pt>
                <c:pt idx="1668">
                  <c:v>0</c:v>
                </c:pt>
                <c:pt idx="1669">
                  <c:v>2</c:v>
                </c:pt>
                <c:pt idx="1670">
                  <c:v>3</c:v>
                </c:pt>
                <c:pt idx="1671">
                  <c:v>0</c:v>
                </c:pt>
                <c:pt idx="1672">
                  <c:v>2</c:v>
                </c:pt>
                <c:pt idx="1673">
                  <c:v>1</c:v>
                </c:pt>
                <c:pt idx="1674">
                  <c:v>0</c:v>
                </c:pt>
                <c:pt idx="1675">
                  <c:v>0</c:v>
                </c:pt>
                <c:pt idx="1676">
                  <c:v>0</c:v>
                </c:pt>
                <c:pt idx="1677">
                  <c:v>0</c:v>
                </c:pt>
                <c:pt idx="1678">
                  <c:v>0</c:v>
                </c:pt>
                <c:pt idx="1679">
                  <c:v>0</c:v>
                </c:pt>
                <c:pt idx="1680">
                  <c:v>1</c:v>
                </c:pt>
                <c:pt idx="1681">
                  <c:v>0</c:v>
                </c:pt>
                <c:pt idx="1682">
                  <c:v>0</c:v>
                </c:pt>
                <c:pt idx="1683">
                  <c:v>0</c:v>
                </c:pt>
                <c:pt idx="1684">
                  <c:v>0</c:v>
                </c:pt>
                <c:pt idx="1685">
                  <c:v>0</c:v>
                </c:pt>
                <c:pt idx="1686">
                  <c:v>1</c:v>
                </c:pt>
                <c:pt idx="1687">
                  <c:v>3</c:v>
                </c:pt>
                <c:pt idx="1688">
                  <c:v>0</c:v>
                </c:pt>
                <c:pt idx="1689">
                  <c:v>0</c:v>
                </c:pt>
                <c:pt idx="1690">
                  <c:v>0</c:v>
                </c:pt>
                <c:pt idx="1691">
                  <c:v>0</c:v>
                </c:pt>
                <c:pt idx="1692">
                  <c:v>0</c:v>
                </c:pt>
                <c:pt idx="1693">
                  <c:v>0</c:v>
                </c:pt>
                <c:pt idx="1694">
                  <c:v>0</c:v>
                </c:pt>
                <c:pt idx="1695">
                  <c:v>0</c:v>
                </c:pt>
                <c:pt idx="1696">
                  <c:v>0</c:v>
                </c:pt>
                <c:pt idx="1697">
                  <c:v>1</c:v>
                </c:pt>
                <c:pt idx="1698">
                  <c:v>0</c:v>
                </c:pt>
                <c:pt idx="1699">
                  <c:v>0</c:v>
                </c:pt>
                <c:pt idx="1700">
                  <c:v>0</c:v>
                </c:pt>
                <c:pt idx="1701">
                  <c:v>0</c:v>
                </c:pt>
                <c:pt idx="1702">
                  <c:v>0</c:v>
                </c:pt>
                <c:pt idx="1703">
                  <c:v>0</c:v>
                </c:pt>
                <c:pt idx="1704">
                  <c:v>1</c:v>
                </c:pt>
                <c:pt idx="1705">
                  <c:v>0</c:v>
                </c:pt>
                <c:pt idx="1706">
                  <c:v>1</c:v>
                </c:pt>
                <c:pt idx="1707">
                  <c:v>0</c:v>
                </c:pt>
                <c:pt idx="1708">
                  <c:v>0</c:v>
                </c:pt>
                <c:pt idx="1709">
                  <c:v>0</c:v>
                </c:pt>
                <c:pt idx="1710">
                  <c:v>5</c:v>
                </c:pt>
                <c:pt idx="1711">
                  <c:v>4</c:v>
                </c:pt>
                <c:pt idx="1712">
                  <c:v>0</c:v>
                </c:pt>
                <c:pt idx="1713">
                  <c:v>1</c:v>
                </c:pt>
                <c:pt idx="1714">
                  <c:v>0</c:v>
                </c:pt>
                <c:pt idx="1715">
                  <c:v>0</c:v>
                </c:pt>
                <c:pt idx="1716">
                  <c:v>0</c:v>
                </c:pt>
                <c:pt idx="1717">
                  <c:v>0</c:v>
                </c:pt>
                <c:pt idx="1718">
                  <c:v>0</c:v>
                </c:pt>
                <c:pt idx="1719">
                  <c:v>2</c:v>
                </c:pt>
                <c:pt idx="1720">
                  <c:v>0</c:v>
                </c:pt>
                <c:pt idx="1721">
                  <c:v>4</c:v>
                </c:pt>
                <c:pt idx="1722">
                  <c:v>4</c:v>
                </c:pt>
                <c:pt idx="1723">
                  <c:v>1</c:v>
                </c:pt>
                <c:pt idx="1724">
                  <c:v>1</c:v>
                </c:pt>
                <c:pt idx="1725">
                  <c:v>1</c:v>
                </c:pt>
                <c:pt idx="1726">
                  <c:v>1</c:v>
                </c:pt>
                <c:pt idx="1727">
                  <c:v>0</c:v>
                </c:pt>
                <c:pt idx="1728">
                  <c:v>0</c:v>
                </c:pt>
                <c:pt idx="1729">
                  <c:v>0</c:v>
                </c:pt>
                <c:pt idx="1730">
                  <c:v>0</c:v>
                </c:pt>
                <c:pt idx="1731">
                  <c:v>0</c:v>
                </c:pt>
                <c:pt idx="1732">
                  <c:v>1</c:v>
                </c:pt>
                <c:pt idx="1733">
                  <c:v>1</c:v>
                </c:pt>
                <c:pt idx="1734">
                  <c:v>0</c:v>
                </c:pt>
                <c:pt idx="1735">
                  <c:v>0</c:v>
                </c:pt>
                <c:pt idx="1736">
                  <c:v>0</c:v>
                </c:pt>
                <c:pt idx="1737">
                  <c:v>1</c:v>
                </c:pt>
                <c:pt idx="1738">
                  <c:v>1</c:v>
                </c:pt>
                <c:pt idx="1739">
                  <c:v>0</c:v>
                </c:pt>
                <c:pt idx="1740">
                  <c:v>1</c:v>
                </c:pt>
                <c:pt idx="1741">
                  <c:v>0</c:v>
                </c:pt>
                <c:pt idx="1742">
                  <c:v>1</c:v>
                </c:pt>
                <c:pt idx="1743">
                  <c:v>1</c:v>
                </c:pt>
                <c:pt idx="1744">
                  <c:v>0</c:v>
                </c:pt>
                <c:pt idx="1745">
                  <c:v>0</c:v>
                </c:pt>
                <c:pt idx="1746">
                  <c:v>0</c:v>
                </c:pt>
                <c:pt idx="1747">
                  <c:v>0</c:v>
                </c:pt>
                <c:pt idx="1748">
                  <c:v>0</c:v>
                </c:pt>
                <c:pt idx="1749">
                  <c:v>3</c:v>
                </c:pt>
                <c:pt idx="1750">
                  <c:v>2</c:v>
                </c:pt>
                <c:pt idx="1751">
                  <c:v>0</c:v>
                </c:pt>
                <c:pt idx="1752">
                  <c:v>0</c:v>
                </c:pt>
                <c:pt idx="1753">
                  <c:v>2</c:v>
                </c:pt>
                <c:pt idx="1754">
                  <c:v>0</c:v>
                </c:pt>
                <c:pt idx="1755">
                  <c:v>0</c:v>
                </c:pt>
                <c:pt idx="1756">
                  <c:v>0</c:v>
                </c:pt>
                <c:pt idx="1757">
                  <c:v>1</c:v>
                </c:pt>
                <c:pt idx="1758">
                  <c:v>0</c:v>
                </c:pt>
                <c:pt idx="1759">
                  <c:v>0</c:v>
                </c:pt>
                <c:pt idx="1760">
                  <c:v>0</c:v>
                </c:pt>
                <c:pt idx="1761">
                  <c:v>0</c:v>
                </c:pt>
                <c:pt idx="1762">
                  <c:v>0</c:v>
                </c:pt>
                <c:pt idx="1763">
                  <c:v>0</c:v>
                </c:pt>
                <c:pt idx="1764">
                  <c:v>0</c:v>
                </c:pt>
                <c:pt idx="1765">
                  <c:v>0</c:v>
                </c:pt>
                <c:pt idx="1766">
                  <c:v>0</c:v>
                </c:pt>
                <c:pt idx="1767">
                  <c:v>0</c:v>
                </c:pt>
                <c:pt idx="1768">
                  <c:v>0</c:v>
                </c:pt>
                <c:pt idx="1769">
                  <c:v>1</c:v>
                </c:pt>
                <c:pt idx="1770">
                  <c:v>1</c:v>
                </c:pt>
                <c:pt idx="1771">
                  <c:v>0</c:v>
                </c:pt>
                <c:pt idx="1772">
                  <c:v>0</c:v>
                </c:pt>
                <c:pt idx="1773">
                  <c:v>0</c:v>
                </c:pt>
                <c:pt idx="1774">
                  <c:v>0</c:v>
                </c:pt>
                <c:pt idx="1775">
                  <c:v>1</c:v>
                </c:pt>
                <c:pt idx="1776">
                  <c:v>0</c:v>
                </c:pt>
                <c:pt idx="1777">
                  <c:v>0</c:v>
                </c:pt>
                <c:pt idx="1778">
                  <c:v>0</c:v>
                </c:pt>
                <c:pt idx="1779">
                  <c:v>0</c:v>
                </c:pt>
                <c:pt idx="1780">
                  <c:v>0</c:v>
                </c:pt>
                <c:pt idx="1781">
                  <c:v>0</c:v>
                </c:pt>
                <c:pt idx="1782">
                  <c:v>0</c:v>
                </c:pt>
                <c:pt idx="1783">
                  <c:v>0</c:v>
                </c:pt>
                <c:pt idx="1784">
                  <c:v>1</c:v>
                </c:pt>
                <c:pt idx="1785">
                  <c:v>0</c:v>
                </c:pt>
                <c:pt idx="1786">
                  <c:v>0</c:v>
                </c:pt>
                <c:pt idx="1787">
                  <c:v>0</c:v>
                </c:pt>
                <c:pt idx="1788">
                  <c:v>0</c:v>
                </c:pt>
                <c:pt idx="1789">
                  <c:v>0</c:v>
                </c:pt>
                <c:pt idx="1790">
                  <c:v>0</c:v>
                </c:pt>
                <c:pt idx="1791">
                  <c:v>0</c:v>
                </c:pt>
                <c:pt idx="1792">
                  <c:v>1</c:v>
                </c:pt>
                <c:pt idx="1793">
                  <c:v>0</c:v>
                </c:pt>
                <c:pt idx="1794">
                  <c:v>1</c:v>
                </c:pt>
                <c:pt idx="1795">
                  <c:v>0</c:v>
                </c:pt>
                <c:pt idx="1796">
                  <c:v>0</c:v>
                </c:pt>
                <c:pt idx="1797">
                  <c:v>0</c:v>
                </c:pt>
                <c:pt idx="1798">
                  <c:v>1</c:v>
                </c:pt>
                <c:pt idx="1799">
                  <c:v>0</c:v>
                </c:pt>
                <c:pt idx="1800">
                  <c:v>0</c:v>
                </c:pt>
                <c:pt idx="1801">
                  <c:v>1</c:v>
                </c:pt>
                <c:pt idx="1802">
                  <c:v>0</c:v>
                </c:pt>
                <c:pt idx="1803">
                  <c:v>1</c:v>
                </c:pt>
                <c:pt idx="1804">
                  <c:v>1</c:v>
                </c:pt>
                <c:pt idx="1805">
                  <c:v>0</c:v>
                </c:pt>
                <c:pt idx="1806">
                  <c:v>0</c:v>
                </c:pt>
                <c:pt idx="1807">
                  <c:v>0</c:v>
                </c:pt>
                <c:pt idx="1808">
                  <c:v>1</c:v>
                </c:pt>
                <c:pt idx="1809">
                  <c:v>1</c:v>
                </c:pt>
                <c:pt idx="1810">
                  <c:v>0</c:v>
                </c:pt>
                <c:pt idx="1811">
                  <c:v>0</c:v>
                </c:pt>
                <c:pt idx="1812">
                  <c:v>1</c:v>
                </c:pt>
                <c:pt idx="1813">
                  <c:v>1</c:v>
                </c:pt>
                <c:pt idx="1814">
                  <c:v>0</c:v>
                </c:pt>
                <c:pt idx="1815">
                  <c:v>0</c:v>
                </c:pt>
                <c:pt idx="1816">
                  <c:v>1</c:v>
                </c:pt>
                <c:pt idx="1817">
                  <c:v>1</c:v>
                </c:pt>
                <c:pt idx="1818">
                  <c:v>0</c:v>
                </c:pt>
                <c:pt idx="1819">
                  <c:v>0</c:v>
                </c:pt>
                <c:pt idx="1820">
                  <c:v>1</c:v>
                </c:pt>
                <c:pt idx="1821">
                  <c:v>0</c:v>
                </c:pt>
                <c:pt idx="1822">
                  <c:v>0</c:v>
                </c:pt>
                <c:pt idx="1823">
                  <c:v>0</c:v>
                </c:pt>
                <c:pt idx="1824">
                  <c:v>0</c:v>
                </c:pt>
                <c:pt idx="1825">
                  <c:v>0</c:v>
                </c:pt>
                <c:pt idx="1826">
                  <c:v>0</c:v>
                </c:pt>
                <c:pt idx="1827">
                  <c:v>1</c:v>
                </c:pt>
                <c:pt idx="1828">
                  <c:v>0</c:v>
                </c:pt>
                <c:pt idx="1829">
                  <c:v>1</c:v>
                </c:pt>
                <c:pt idx="1830">
                  <c:v>0</c:v>
                </c:pt>
                <c:pt idx="1831">
                  <c:v>0</c:v>
                </c:pt>
                <c:pt idx="1832">
                  <c:v>0</c:v>
                </c:pt>
                <c:pt idx="1833">
                  <c:v>0</c:v>
                </c:pt>
                <c:pt idx="1834">
                  <c:v>1</c:v>
                </c:pt>
                <c:pt idx="1835">
                  <c:v>0</c:v>
                </c:pt>
                <c:pt idx="1836">
                  <c:v>0</c:v>
                </c:pt>
                <c:pt idx="1837">
                  <c:v>1</c:v>
                </c:pt>
                <c:pt idx="1838">
                  <c:v>0</c:v>
                </c:pt>
                <c:pt idx="1839">
                  <c:v>1</c:v>
                </c:pt>
                <c:pt idx="1840">
                  <c:v>0</c:v>
                </c:pt>
                <c:pt idx="1841">
                  <c:v>4</c:v>
                </c:pt>
                <c:pt idx="1842">
                  <c:v>0</c:v>
                </c:pt>
                <c:pt idx="1843">
                  <c:v>0</c:v>
                </c:pt>
                <c:pt idx="1844">
                  <c:v>0</c:v>
                </c:pt>
                <c:pt idx="1845">
                  <c:v>4</c:v>
                </c:pt>
                <c:pt idx="1846">
                  <c:v>0</c:v>
                </c:pt>
                <c:pt idx="1847">
                  <c:v>0</c:v>
                </c:pt>
                <c:pt idx="1848">
                  <c:v>0</c:v>
                </c:pt>
                <c:pt idx="1849">
                  <c:v>0</c:v>
                </c:pt>
                <c:pt idx="1850">
                  <c:v>3</c:v>
                </c:pt>
                <c:pt idx="1851">
                  <c:v>0</c:v>
                </c:pt>
                <c:pt idx="1852">
                  <c:v>0</c:v>
                </c:pt>
                <c:pt idx="1853">
                  <c:v>1</c:v>
                </c:pt>
                <c:pt idx="1854">
                  <c:v>1</c:v>
                </c:pt>
                <c:pt idx="1855">
                  <c:v>2</c:v>
                </c:pt>
                <c:pt idx="1856">
                  <c:v>0</c:v>
                </c:pt>
                <c:pt idx="1857">
                  <c:v>0</c:v>
                </c:pt>
                <c:pt idx="1858">
                  <c:v>0</c:v>
                </c:pt>
                <c:pt idx="1859">
                  <c:v>0</c:v>
                </c:pt>
                <c:pt idx="1860">
                  <c:v>0</c:v>
                </c:pt>
                <c:pt idx="1861">
                  <c:v>0</c:v>
                </c:pt>
                <c:pt idx="1862">
                  <c:v>0</c:v>
                </c:pt>
                <c:pt idx="1863">
                  <c:v>0</c:v>
                </c:pt>
                <c:pt idx="1864">
                  <c:v>2</c:v>
                </c:pt>
                <c:pt idx="1865">
                  <c:v>2</c:v>
                </c:pt>
                <c:pt idx="1866">
                  <c:v>0</c:v>
                </c:pt>
                <c:pt idx="1867">
                  <c:v>0</c:v>
                </c:pt>
                <c:pt idx="1868">
                  <c:v>0</c:v>
                </c:pt>
                <c:pt idx="1869">
                  <c:v>4</c:v>
                </c:pt>
                <c:pt idx="1870">
                  <c:v>0</c:v>
                </c:pt>
                <c:pt idx="1871">
                  <c:v>0</c:v>
                </c:pt>
                <c:pt idx="1872">
                  <c:v>0</c:v>
                </c:pt>
                <c:pt idx="1873">
                  <c:v>0</c:v>
                </c:pt>
                <c:pt idx="1874">
                  <c:v>0</c:v>
                </c:pt>
                <c:pt idx="1875">
                  <c:v>0</c:v>
                </c:pt>
                <c:pt idx="1876">
                  <c:v>1</c:v>
                </c:pt>
                <c:pt idx="1877">
                  <c:v>1</c:v>
                </c:pt>
                <c:pt idx="1878">
                  <c:v>0</c:v>
                </c:pt>
                <c:pt idx="1879">
                  <c:v>0</c:v>
                </c:pt>
                <c:pt idx="1880">
                  <c:v>1</c:v>
                </c:pt>
                <c:pt idx="1881">
                  <c:v>2</c:v>
                </c:pt>
                <c:pt idx="1882">
                  <c:v>0</c:v>
                </c:pt>
                <c:pt idx="1883">
                  <c:v>1</c:v>
                </c:pt>
                <c:pt idx="1884">
                  <c:v>0</c:v>
                </c:pt>
                <c:pt idx="1885">
                  <c:v>0</c:v>
                </c:pt>
                <c:pt idx="1886">
                  <c:v>0</c:v>
                </c:pt>
                <c:pt idx="1887">
                  <c:v>2</c:v>
                </c:pt>
                <c:pt idx="1888">
                  <c:v>0</c:v>
                </c:pt>
                <c:pt idx="1889">
                  <c:v>1</c:v>
                </c:pt>
                <c:pt idx="1890">
                  <c:v>0</c:v>
                </c:pt>
                <c:pt idx="1891">
                  <c:v>3</c:v>
                </c:pt>
                <c:pt idx="1892">
                  <c:v>0</c:v>
                </c:pt>
                <c:pt idx="1893">
                  <c:v>2</c:v>
                </c:pt>
                <c:pt idx="1894">
                  <c:v>0</c:v>
                </c:pt>
                <c:pt idx="1895">
                  <c:v>0</c:v>
                </c:pt>
                <c:pt idx="1896">
                  <c:v>1</c:v>
                </c:pt>
                <c:pt idx="1897">
                  <c:v>1</c:v>
                </c:pt>
                <c:pt idx="1898">
                  <c:v>0</c:v>
                </c:pt>
                <c:pt idx="1899">
                  <c:v>0</c:v>
                </c:pt>
                <c:pt idx="1900">
                  <c:v>0</c:v>
                </c:pt>
                <c:pt idx="1901">
                  <c:v>0</c:v>
                </c:pt>
                <c:pt idx="1902">
                  <c:v>0</c:v>
                </c:pt>
                <c:pt idx="1903">
                  <c:v>0</c:v>
                </c:pt>
                <c:pt idx="1904">
                  <c:v>1</c:v>
                </c:pt>
                <c:pt idx="1905">
                  <c:v>0</c:v>
                </c:pt>
                <c:pt idx="1906">
                  <c:v>0</c:v>
                </c:pt>
                <c:pt idx="1907">
                  <c:v>0</c:v>
                </c:pt>
                <c:pt idx="1908">
                  <c:v>0</c:v>
                </c:pt>
                <c:pt idx="1909">
                  <c:v>1</c:v>
                </c:pt>
                <c:pt idx="1910">
                  <c:v>0</c:v>
                </c:pt>
                <c:pt idx="1911">
                  <c:v>1</c:v>
                </c:pt>
                <c:pt idx="1912">
                  <c:v>0</c:v>
                </c:pt>
                <c:pt idx="1913">
                  <c:v>3</c:v>
                </c:pt>
                <c:pt idx="1914">
                  <c:v>0</c:v>
                </c:pt>
                <c:pt idx="1915">
                  <c:v>3</c:v>
                </c:pt>
                <c:pt idx="1916">
                  <c:v>0</c:v>
                </c:pt>
                <c:pt idx="1917">
                  <c:v>0</c:v>
                </c:pt>
                <c:pt idx="1918">
                  <c:v>0</c:v>
                </c:pt>
                <c:pt idx="1919">
                  <c:v>0</c:v>
                </c:pt>
                <c:pt idx="1920">
                  <c:v>0</c:v>
                </c:pt>
                <c:pt idx="1921">
                  <c:v>0</c:v>
                </c:pt>
                <c:pt idx="1922">
                  <c:v>5</c:v>
                </c:pt>
                <c:pt idx="1923">
                  <c:v>1</c:v>
                </c:pt>
                <c:pt idx="1924">
                  <c:v>0</c:v>
                </c:pt>
                <c:pt idx="1925">
                  <c:v>0</c:v>
                </c:pt>
                <c:pt idx="1926">
                  <c:v>2</c:v>
                </c:pt>
                <c:pt idx="1927">
                  <c:v>0</c:v>
                </c:pt>
                <c:pt idx="1928">
                  <c:v>1</c:v>
                </c:pt>
                <c:pt idx="1929">
                  <c:v>0</c:v>
                </c:pt>
                <c:pt idx="1930">
                  <c:v>0</c:v>
                </c:pt>
                <c:pt idx="1931">
                  <c:v>0</c:v>
                </c:pt>
                <c:pt idx="1932">
                  <c:v>0</c:v>
                </c:pt>
                <c:pt idx="1933">
                  <c:v>0</c:v>
                </c:pt>
                <c:pt idx="1934">
                  <c:v>0</c:v>
                </c:pt>
                <c:pt idx="1935">
                  <c:v>0</c:v>
                </c:pt>
                <c:pt idx="1936">
                  <c:v>1</c:v>
                </c:pt>
                <c:pt idx="1937">
                  <c:v>1</c:v>
                </c:pt>
                <c:pt idx="1938">
                  <c:v>0</c:v>
                </c:pt>
                <c:pt idx="1939">
                  <c:v>0</c:v>
                </c:pt>
                <c:pt idx="1940">
                  <c:v>4</c:v>
                </c:pt>
                <c:pt idx="1941">
                  <c:v>0</c:v>
                </c:pt>
                <c:pt idx="1942">
                  <c:v>0</c:v>
                </c:pt>
                <c:pt idx="1943">
                  <c:v>0</c:v>
                </c:pt>
                <c:pt idx="1944">
                  <c:v>0</c:v>
                </c:pt>
                <c:pt idx="1945">
                  <c:v>0</c:v>
                </c:pt>
                <c:pt idx="1946">
                  <c:v>1</c:v>
                </c:pt>
                <c:pt idx="1947">
                  <c:v>0</c:v>
                </c:pt>
                <c:pt idx="1948">
                  <c:v>0</c:v>
                </c:pt>
                <c:pt idx="1949">
                  <c:v>0</c:v>
                </c:pt>
                <c:pt idx="1950">
                  <c:v>0</c:v>
                </c:pt>
                <c:pt idx="1951">
                  <c:v>0</c:v>
                </c:pt>
                <c:pt idx="1952">
                  <c:v>0</c:v>
                </c:pt>
                <c:pt idx="1953">
                  <c:v>1</c:v>
                </c:pt>
                <c:pt idx="1954">
                  <c:v>0</c:v>
                </c:pt>
                <c:pt idx="1955">
                  <c:v>0</c:v>
                </c:pt>
                <c:pt idx="1956">
                  <c:v>0</c:v>
                </c:pt>
                <c:pt idx="1957">
                  <c:v>1</c:v>
                </c:pt>
                <c:pt idx="1958">
                  <c:v>2</c:v>
                </c:pt>
                <c:pt idx="1959">
                  <c:v>0</c:v>
                </c:pt>
                <c:pt idx="1960">
                  <c:v>0</c:v>
                </c:pt>
                <c:pt idx="1961">
                  <c:v>4</c:v>
                </c:pt>
                <c:pt idx="1962">
                  <c:v>0</c:v>
                </c:pt>
                <c:pt idx="1963">
                  <c:v>1</c:v>
                </c:pt>
                <c:pt idx="1964">
                  <c:v>0</c:v>
                </c:pt>
                <c:pt idx="1965">
                  <c:v>0</c:v>
                </c:pt>
                <c:pt idx="1966">
                  <c:v>0</c:v>
                </c:pt>
                <c:pt idx="1967">
                  <c:v>0</c:v>
                </c:pt>
                <c:pt idx="1968">
                  <c:v>2</c:v>
                </c:pt>
                <c:pt idx="1969">
                  <c:v>2</c:v>
                </c:pt>
                <c:pt idx="1970">
                  <c:v>1</c:v>
                </c:pt>
                <c:pt idx="1971">
                  <c:v>1</c:v>
                </c:pt>
                <c:pt idx="1972">
                  <c:v>1</c:v>
                </c:pt>
                <c:pt idx="1973">
                  <c:v>0</c:v>
                </c:pt>
                <c:pt idx="1974">
                  <c:v>0</c:v>
                </c:pt>
                <c:pt idx="1975">
                  <c:v>0</c:v>
                </c:pt>
                <c:pt idx="1976">
                  <c:v>0</c:v>
                </c:pt>
                <c:pt idx="1977">
                  <c:v>0</c:v>
                </c:pt>
                <c:pt idx="1978">
                  <c:v>1</c:v>
                </c:pt>
                <c:pt idx="1979">
                  <c:v>2</c:v>
                </c:pt>
                <c:pt idx="1980">
                  <c:v>0</c:v>
                </c:pt>
                <c:pt idx="1981">
                  <c:v>1</c:v>
                </c:pt>
                <c:pt idx="1982">
                  <c:v>2</c:v>
                </c:pt>
                <c:pt idx="1983">
                  <c:v>0</c:v>
                </c:pt>
                <c:pt idx="1984">
                  <c:v>0</c:v>
                </c:pt>
                <c:pt idx="1985">
                  <c:v>0</c:v>
                </c:pt>
                <c:pt idx="1986">
                  <c:v>0</c:v>
                </c:pt>
                <c:pt idx="1987">
                  <c:v>0</c:v>
                </c:pt>
                <c:pt idx="1988">
                  <c:v>0</c:v>
                </c:pt>
                <c:pt idx="1989">
                  <c:v>0</c:v>
                </c:pt>
                <c:pt idx="1990">
                  <c:v>2</c:v>
                </c:pt>
                <c:pt idx="1991">
                  <c:v>0</c:v>
                </c:pt>
                <c:pt idx="1992">
                  <c:v>2</c:v>
                </c:pt>
                <c:pt idx="1993">
                  <c:v>2</c:v>
                </c:pt>
                <c:pt idx="1994">
                  <c:v>0</c:v>
                </c:pt>
                <c:pt idx="1995">
                  <c:v>4</c:v>
                </c:pt>
                <c:pt idx="1996">
                  <c:v>2</c:v>
                </c:pt>
                <c:pt idx="1997">
                  <c:v>0</c:v>
                </c:pt>
                <c:pt idx="1998">
                  <c:v>1</c:v>
                </c:pt>
                <c:pt idx="1999">
                  <c:v>0</c:v>
                </c:pt>
                <c:pt idx="2000">
                  <c:v>0</c:v>
                </c:pt>
                <c:pt idx="2001">
                  <c:v>0</c:v>
                </c:pt>
                <c:pt idx="2002">
                  <c:v>1</c:v>
                </c:pt>
                <c:pt idx="2003">
                  <c:v>0</c:v>
                </c:pt>
                <c:pt idx="2004">
                  <c:v>0</c:v>
                </c:pt>
                <c:pt idx="2005">
                  <c:v>0</c:v>
                </c:pt>
                <c:pt idx="2006">
                  <c:v>0</c:v>
                </c:pt>
                <c:pt idx="2007">
                  <c:v>1</c:v>
                </c:pt>
                <c:pt idx="2008">
                  <c:v>0</c:v>
                </c:pt>
                <c:pt idx="2009">
                  <c:v>0</c:v>
                </c:pt>
                <c:pt idx="2010">
                  <c:v>0</c:v>
                </c:pt>
                <c:pt idx="2011">
                  <c:v>0</c:v>
                </c:pt>
                <c:pt idx="2012">
                  <c:v>4</c:v>
                </c:pt>
                <c:pt idx="2013">
                  <c:v>0</c:v>
                </c:pt>
                <c:pt idx="2014">
                  <c:v>1</c:v>
                </c:pt>
                <c:pt idx="2015">
                  <c:v>0</c:v>
                </c:pt>
                <c:pt idx="2016">
                  <c:v>1</c:v>
                </c:pt>
                <c:pt idx="2017">
                  <c:v>0</c:v>
                </c:pt>
                <c:pt idx="2018">
                  <c:v>0</c:v>
                </c:pt>
                <c:pt idx="2019">
                  <c:v>0</c:v>
                </c:pt>
                <c:pt idx="2020">
                  <c:v>0</c:v>
                </c:pt>
                <c:pt idx="2021">
                  <c:v>0</c:v>
                </c:pt>
                <c:pt idx="2022">
                  <c:v>0</c:v>
                </c:pt>
                <c:pt idx="2023">
                  <c:v>0</c:v>
                </c:pt>
                <c:pt idx="2024">
                  <c:v>0</c:v>
                </c:pt>
                <c:pt idx="2025">
                  <c:v>0</c:v>
                </c:pt>
                <c:pt idx="2026">
                  <c:v>0</c:v>
                </c:pt>
                <c:pt idx="2027">
                  <c:v>0</c:v>
                </c:pt>
                <c:pt idx="2028">
                  <c:v>2</c:v>
                </c:pt>
                <c:pt idx="2029">
                  <c:v>0</c:v>
                </c:pt>
                <c:pt idx="2030">
                  <c:v>2</c:v>
                </c:pt>
                <c:pt idx="2031">
                  <c:v>0</c:v>
                </c:pt>
                <c:pt idx="2032">
                  <c:v>0</c:v>
                </c:pt>
                <c:pt idx="2033">
                  <c:v>0</c:v>
                </c:pt>
                <c:pt idx="2034">
                  <c:v>1</c:v>
                </c:pt>
                <c:pt idx="2035">
                  <c:v>0</c:v>
                </c:pt>
                <c:pt idx="2036">
                  <c:v>0</c:v>
                </c:pt>
                <c:pt idx="2037">
                  <c:v>0</c:v>
                </c:pt>
                <c:pt idx="2038">
                  <c:v>0</c:v>
                </c:pt>
                <c:pt idx="2039">
                  <c:v>1</c:v>
                </c:pt>
                <c:pt idx="2040">
                  <c:v>0</c:v>
                </c:pt>
                <c:pt idx="2041">
                  <c:v>0</c:v>
                </c:pt>
                <c:pt idx="2042">
                  <c:v>0</c:v>
                </c:pt>
                <c:pt idx="2043">
                  <c:v>0</c:v>
                </c:pt>
                <c:pt idx="2044">
                  <c:v>0</c:v>
                </c:pt>
                <c:pt idx="2045">
                  <c:v>0</c:v>
                </c:pt>
                <c:pt idx="2046">
                  <c:v>0</c:v>
                </c:pt>
                <c:pt idx="2047">
                  <c:v>2</c:v>
                </c:pt>
                <c:pt idx="2048">
                  <c:v>1</c:v>
                </c:pt>
                <c:pt idx="2049">
                  <c:v>0</c:v>
                </c:pt>
                <c:pt idx="2050">
                  <c:v>0</c:v>
                </c:pt>
                <c:pt idx="2051">
                  <c:v>1</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1</c:v>
                </c:pt>
                <c:pt idx="2074">
                  <c:v>0</c:v>
                </c:pt>
                <c:pt idx="2075">
                  <c:v>1</c:v>
                </c:pt>
                <c:pt idx="2076">
                  <c:v>0</c:v>
                </c:pt>
                <c:pt idx="2077">
                  <c:v>0</c:v>
                </c:pt>
                <c:pt idx="2078">
                  <c:v>0</c:v>
                </c:pt>
                <c:pt idx="2079">
                  <c:v>0</c:v>
                </c:pt>
                <c:pt idx="2080">
                  <c:v>0</c:v>
                </c:pt>
                <c:pt idx="2081">
                  <c:v>0</c:v>
                </c:pt>
                <c:pt idx="2082">
                  <c:v>0</c:v>
                </c:pt>
                <c:pt idx="2083">
                  <c:v>0</c:v>
                </c:pt>
                <c:pt idx="2084">
                  <c:v>2</c:v>
                </c:pt>
                <c:pt idx="2085">
                  <c:v>0</c:v>
                </c:pt>
                <c:pt idx="2086">
                  <c:v>0</c:v>
                </c:pt>
                <c:pt idx="2087">
                  <c:v>1</c:v>
                </c:pt>
                <c:pt idx="2088">
                  <c:v>0</c:v>
                </c:pt>
                <c:pt idx="2089">
                  <c:v>0</c:v>
                </c:pt>
                <c:pt idx="2090">
                  <c:v>1</c:v>
                </c:pt>
                <c:pt idx="2091">
                  <c:v>0</c:v>
                </c:pt>
                <c:pt idx="2092">
                  <c:v>0</c:v>
                </c:pt>
                <c:pt idx="2093">
                  <c:v>3</c:v>
                </c:pt>
                <c:pt idx="2094">
                  <c:v>2</c:v>
                </c:pt>
                <c:pt idx="2095">
                  <c:v>0</c:v>
                </c:pt>
                <c:pt idx="2096">
                  <c:v>0</c:v>
                </c:pt>
                <c:pt idx="2097">
                  <c:v>0</c:v>
                </c:pt>
                <c:pt idx="2098">
                  <c:v>3</c:v>
                </c:pt>
                <c:pt idx="2099">
                  <c:v>2</c:v>
                </c:pt>
                <c:pt idx="2100">
                  <c:v>0</c:v>
                </c:pt>
                <c:pt idx="2101">
                  <c:v>0</c:v>
                </c:pt>
                <c:pt idx="2102">
                  <c:v>1</c:v>
                </c:pt>
                <c:pt idx="2103">
                  <c:v>2</c:v>
                </c:pt>
                <c:pt idx="2104">
                  <c:v>0</c:v>
                </c:pt>
                <c:pt idx="2105">
                  <c:v>0</c:v>
                </c:pt>
                <c:pt idx="2106">
                  <c:v>0</c:v>
                </c:pt>
                <c:pt idx="2107">
                  <c:v>2</c:v>
                </c:pt>
                <c:pt idx="2108">
                  <c:v>0</c:v>
                </c:pt>
                <c:pt idx="2109">
                  <c:v>2</c:v>
                </c:pt>
                <c:pt idx="2110">
                  <c:v>0</c:v>
                </c:pt>
                <c:pt idx="2111">
                  <c:v>1</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1</c:v>
                </c:pt>
                <c:pt idx="2125">
                  <c:v>3</c:v>
                </c:pt>
                <c:pt idx="2126">
                  <c:v>0</c:v>
                </c:pt>
                <c:pt idx="2127">
                  <c:v>2</c:v>
                </c:pt>
                <c:pt idx="2128">
                  <c:v>1</c:v>
                </c:pt>
                <c:pt idx="2129">
                  <c:v>0</c:v>
                </c:pt>
                <c:pt idx="2130">
                  <c:v>0</c:v>
                </c:pt>
                <c:pt idx="2131">
                  <c:v>2</c:v>
                </c:pt>
                <c:pt idx="2132">
                  <c:v>0</c:v>
                </c:pt>
                <c:pt idx="2133">
                  <c:v>0</c:v>
                </c:pt>
                <c:pt idx="2134">
                  <c:v>0</c:v>
                </c:pt>
                <c:pt idx="2135">
                  <c:v>0</c:v>
                </c:pt>
                <c:pt idx="2136">
                  <c:v>1</c:v>
                </c:pt>
                <c:pt idx="2137">
                  <c:v>0</c:v>
                </c:pt>
                <c:pt idx="2138">
                  <c:v>0</c:v>
                </c:pt>
                <c:pt idx="2139">
                  <c:v>1</c:v>
                </c:pt>
                <c:pt idx="2140">
                  <c:v>0</c:v>
                </c:pt>
                <c:pt idx="2141">
                  <c:v>0</c:v>
                </c:pt>
                <c:pt idx="2142">
                  <c:v>0</c:v>
                </c:pt>
                <c:pt idx="2143">
                  <c:v>0</c:v>
                </c:pt>
                <c:pt idx="2144">
                  <c:v>2</c:v>
                </c:pt>
                <c:pt idx="2145">
                  <c:v>2</c:v>
                </c:pt>
                <c:pt idx="2146">
                  <c:v>0</c:v>
                </c:pt>
                <c:pt idx="2147">
                  <c:v>0</c:v>
                </c:pt>
                <c:pt idx="2148">
                  <c:v>0</c:v>
                </c:pt>
                <c:pt idx="2149">
                  <c:v>0</c:v>
                </c:pt>
                <c:pt idx="2150">
                  <c:v>0</c:v>
                </c:pt>
                <c:pt idx="2151">
                  <c:v>1</c:v>
                </c:pt>
                <c:pt idx="2152">
                  <c:v>0</c:v>
                </c:pt>
                <c:pt idx="2153">
                  <c:v>1</c:v>
                </c:pt>
                <c:pt idx="2154">
                  <c:v>0</c:v>
                </c:pt>
                <c:pt idx="2155">
                  <c:v>0</c:v>
                </c:pt>
                <c:pt idx="2156">
                  <c:v>0</c:v>
                </c:pt>
                <c:pt idx="2157">
                  <c:v>0</c:v>
                </c:pt>
                <c:pt idx="2158">
                  <c:v>1</c:v>
                </c:pt>
                <c:pt idx="2159">
                  <c:v>0</c:v>
                </c:pt>
                <c:pt idx="2160">
                  <c:v>1</c:v>
                </c:pt>
                <c:pt idx="2161">
                  <c:v>0</c:v>
                </c:pt>
                <c:pt idx="2162">
                  <c:v>0</c:v>
                </c:pt>
                <c:pt idx="2163">
                  <c:v>1</c:v>
                </c:pt>
                <c:pt idx="2164">
                  <c:v>0</c:v>
                </c:pt>
                <c:pt idx="2165">
                  <c:v>0</c:v>
                </c:pt>
                <c:pt idx="2166">
                  <c:v>0</c:v>
                </c:pt>
                <c:pt idx="2167">
                  <c:v>5</c:v>
                </c:pt>
                <c:pt idx="2168">
                  <c:v>3</c:v>
                </c:pt>
                <c:pt idx="2169">
                  <c:v>0</c:v>
                </c:pt>
                <c:pt idx="2170">
                  <c:v>1</c:v>
                </c:pt>
                <c:pt idx="2171">
                  <c:v>4</c:v>
                </c:pt>
                <c:pt idx="2172">
                  <c:v>0</c:v>
                </c:pt>
                <c:pt idx="2173">
                  <c:v>0</c:v>
                </c:pt>
                <c:pt idx="2174">
                  <c:v>2</c:v>
                </c:pt>
                <c:pt idx="2175">
                  <c:v>3</c:v>
                </c:pt>
                <c:pt idx="2176">
                  <c:v>0</c:v>
                </c:pt>
                <c:pt idx="2177">
                  <c:v>0</c:v>
                </c:pt>
                <c:pt idx="2178">
                  <c:v>1</c:v>
                </c:pt>
                <c:pt idx="2179">
                  <c:v>0</c:v>
                </c:pt>
                <c:pt idx="2180">
                  <c:v>0</c:v>
                </c:pt>
                <c:pt idx="2181">
                  <c:v>1</c:v>
                </c:pt>
                <c:pt idx="2182">
                  <c:v>0</c:v>
                </c:pt>
                <c:pt idx="2183">
                  <c:v>0</c:v>
                </c:pt>
                <c:pt idx="2184">
                  <c:v>0</c:v>
                </c:pt>
                <c:pt idx="2185">
                  <c:v>1</c:v>
                </c:pt>
                <c:pt idx="2186">
                  <c:v>1</c:v>
                </c:pt>
                <c:pt idx="2187">
                  <c:v>1</c:v>
                </c:pt>
                <c:pt idx="2188">
                  <c:v>0</c:v>
                </c:pt>
                <c:pt idx="2189">
                  <c:v>0</c:v>
                </c:pt>
                <c:pt idx="2190">
                  <c:v>1</c:v>
                </c:pt>
                <c:pt idx="2191">
                  <c:v>0</c:v>
                </c:pt>
                <c:pt idx="2192">
                  <c:v>0</c:v>
                </c:pt>
                <c:pt idx="2193">
                  <c:v>3</c:v>
                </c:pt>
                <c:pt idx="2194">
                  <c:v>2</c:v>
                </c:pt>
                <c:pt idx="2195">
                  <c:v>0</c:v>
                </c:pt>
                <c:pt idx="2196">
                  <c:v>0</c:v>
                </c:pt>
                <c:pt idx="2197">
                  <c:v>1</c:v>
                </c:pt>
                <c:pt idx="2198">
                  <c:v>2</c:v>
                </c:pt>
                <c:pt idx="2199">
                  <c:v>0</c:v>
                </c:pt>
                <c:pt idx="2200">
                  <c:v>0</c:v>
                </c:pt>
                <c:pt idx="2201">
                  <c:v>0</c:v>
                </c:pt>
                <c:pt idx="2202">
                  <c:v>1</c:v>
                </c:pt>
                <c:pt idx="2203">
                  <c:v>0</c:v>
                </c:pt>
                <c:pt idx="2204">
                  <c:v>0</c:v>
                </c:pt>
                <c:pt idx="2205">
                  <c:v>0</c:v>
                </c:pt>
                <c:pt idx="2206">
                  <c:v>0</c:v>
                </c:pt>
                <c:pt idx="2207">
                  <c:v>1</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3</c:v>
                </c:pt>
                <c:pt idx="2222">
                  <c:v>0</c:v>
                </c:pt>
                <c:pt idx="2223">
                  <c:v>0</c:v>
                </c:pt>
                <c:pt idx="2224">
                  <c:v>1</c:v>
                </c:pt>
                <c:pt idx="2225">
                  <c:v>0</c:v>
                </c:pt>
                <c:pt idx="2226">
                  <c:v>0</c:v>
                </c:pt>
                <c:pt idx="2227">
                  <c:v>0</c:v>
                </c:pt>
                <c:pt idx="2228">
                  <c:v>1</c:v>
                </c:pt>
                <c:pt idx="2229">
                  <c:v>0</c:v>
                </c:pt>
                <c:pt idx="2230">
                  <c:v>1</c:v>
                </c:pt>
                <c:pt idx="2231">
                  <c:v>0</c:v>
                </c:pt>
                <c:pt idx="2232">
                  <c:v>0</c:v>
                </c:pt>
                <c:pt idx="2233">
                  <c:v>0</c:v>
                </c:pt>
                <c:pt idx="2234">
                  <c:v>0</c:v>
                </c:pt>
                <c:pt idx="2235">
                  <c:v>0</c:v>
                </c:pt>
                <c:pt idx="2236">
                  <c:v>1</c:v>
                </c:pt>
                <c:pt idx="2237">
                  <c:v>1</c:v>
                </c:pt>
                <c:pt idx="2238">
                  <c:v>0</c:v>
                </c:pt>
                <c:pt idx="2239">
                  <c:v>1</c:v>
                </c:pt>
              </c:numCache>
            </c:numRef>
          </c:yVal>
          <c:smooth val="0"/>
          <c:extLst>
            <c:ext xmlns:c16="http://schemas.microsoft.com/office/drawing/2014/chart" uri="{C3380CC4-5D6E-409C-BE32-E72D297353CC}">
              <c16:uniqueId val="{00000001-B336-46B9-9CDC-5B562AF848AE}"/>
            </c:ext>
          </c:extLst>
        </c:ser>
        <c:dLbls>
          <c:showLegendKey val="0"/>
          <c:showVal val="0"/>
          <c:showCatName val="0"/>
          <c:showSerName val="0"/>
          <c:showPercent val="0"/>
          <c:showBubbleSize val="0"/>
        </c:dLbls>
        <c:axId val="1059276912"/>
        <c:axId val="1064019600"/>
      </c:scatterChart>
      <c:valAx>
        <c:axId val="10592769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64019600"/>
        <c:crosses val="autoZero"/>
        <c:crossBetween val="midCat"/>
      </c:valAx>
      <c:valAx>
        <c:axId val="1064019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5927691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[marketing_campaign(AutoRecovered).xlsx]Sheet13!PivotTable1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Total</a:t>
            </a:r>
            <a:r>
              <a:rPr lang="en-US" sz="1100" baseline="0"/>
              <a:t> Amounts by Product category</a:t>
            </a:r>
            <a:endParaRPr lang="en-US" sz="1100"/>
          </a:p>
        </c:rich>
      </c:tx>
      <c:layout>
        <c:manualLayout>
          <c:xMode val="edge"/>
          <c:yMode val="edge"/>
          <c:x val="0.20578801196659488"/>
          <c:y val="3.2798471470710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8.6274509803921526E-2"/>
              <c:y val="3.240740740740740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baseline="0"/>
                  <a:t>Amounts of wine, </a:t>
                </a:r>
                <a:fld id="{8AA9637D-B7F5-450A-8EAE-65E4DC329F1C}" type="VALUE">
                  <a:rPr lang="en-US" baseline="0"/>
                  <a:pPr>
                    <a:defRPr sz="900" b="0"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8.6274509803921526E-2"/>
              <c:y val="3.240740740740740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baseline="0"/>
                  <a:t>Amounts of wine, </a:t>
                </a:r>
                <a:fld id="{8AA9637D-B7F5-450A-8EAE-65E4DC329F1C}" type="VALUE">
                  <a:rPr lang="en-US" baseline="0"/>
                  <a:pPr>
                    <a:defRPr sz="900" b="0"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0.1803311277638644"/>
              <c:y val="0.16811067461118526"/>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baseline="0"/>
                  <a:t>Amounts of wine, </a:t>
                </a:r>
                <a:fld id="{8AA9637D-B7F5-450A-8EAE-65E4DC329F1C}" type="VALUE">
                  <a:rPr lang="en-US" baseline="0"/>
                  <a:pPr>
                    <a:defRPr/>
                  </a:pPr>
                  <a:t>[VALUE]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3425856810142374"/>
                  <c:h val="0.14883586658909045"/>
                </c:manualLayout>
              </c15:layout>
              <c15:dlblFieldTable/>
              <c15:showDataLabelsRange val="0"/>
            </c:ext>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691778702334696"/>
          <c:y val="0.21377521613832853"/>
          <c:w val="0.40478423821476461"/>
          <c:h val="0.63518709296784592"/>
        </c:manualLayout>
      </c:layout>
      <c:barChart>
        <c:barDir val="col"/>
        <c:grouping val="clustered"/>
        <c:varyColors val="0"/>
        <c:ser>
          <c:idx val="0"/>
          <c:order val="0"/>
          <c:tx>
            <c:strRef>
              <c:f>Sheet13!$A$3</c:f>
              <c:strCache>
                <c:ptCount val="1"/>
                <c:pt idx="0">
                  <c:v>Sum of MntWines</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88C8-449D-8B23-270F563EF137}"/>
              </c:ext>
            </c:extLst>
          </c:dPt>
          <c:dLbls>
            <c:dLbl>
              <c:idx val="0"/>
              <c:layout>
                <c:manualLayout>
                  <c:x val="0.1803311277638644"/>
                  <c:y val="0.16811067461118526"/>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baseline="0"/>
                      <a:t>Amounts of wine, </a:t>
                    </a:r>
                    <a:fld id="{8AA9637D-B7F5-450A-8EAE-65E4DC329F1C}" type="VALUE">
                      <a:rPr lang="en-US" baseline="0"/>
                      <a:pPr>
                        <a:defRPr/>
                      </a:pPr>
                      <a:t>[VALUE]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3425856810142374"/>
                      <c:h val="0.14883586658909045"/>
                    </c:manualLayout>
                  </c15:layout>
                  <c15:dlblFieldTable/>
                  <c15:showDataLabelsRange val="0"/>
                </c:ext>
                <c:ext xmlns:c16="http://schemas.microsoft.com/office/drawing/2014/chart" uri="{C3380CC4-5D6E-409C-BE32-E72D297353CC}">
                  <c16:uniqueId val="{00000001-88C8-449D-8B23-270F563EF13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Sheet13!$A$4</c:f>
              <c:strCache>
                <c:ptCount val="1"/>
                <c:pt idx="0">
                  <c:v>Total</c:v>
                </c:pt>
              </c:strCache>
            </c:strRef>
          </c:cat>
          <c:val>
            <c:numRef>
              <c:f>Sheet13!$A$4</c:f>
              <c:numCache>
                <c:formatCode>General</c:formatCode>
                <c:ptCount val="1"/>
                <c:pt idx="0">
                  <c:v>555872</c:v>
                </c:pt>
              </c:numCache>
            </c:numRef>
          </c:val>
          <c:extLst>
            <c:ext xmlns:c16="http://schemas.microsoft.com/office/drawing/2014/chart" uri="{C3380CC4-5D6E-409C-BE32-E72D297353CC}">
              <c16:uniqueId val="{00000002-88C8-449D-8B23-270F563EF137}"/>
            </c:ext>
          </c:extLst>
        </c:ser>
        <c:ser>
          <c:idx val="1"/>
          <c:order val="1"/>
          <c:tx>
            <c:strRef>
              <c:f>Sheet13!$B$3</c:f>
              <c:strCache>
                <c:ptCount val="1"/>
                <c:pt idx="0">
                  <c:v>Sum of MntFruits</c:v>
                </c:pt>
              </c:strCache>
            </c:strRef>
          </c:tx>
          <c:spPr>
            <a:solidFill>
              <a:schemeClr val="accent2"/>
            </a:solidFill>
            <a:ln>
              <a:noFill/>
            </a:ln>
            <a:effectLst/>
          </c:spPr>
          <c:invertIfNegative val="0"/>
          <c:cat>
            <c:strRef>
              <c:f>Sheet13!$A$4</c:f>
              <c:strCache>
                <c:ptCount val="1"/>
                <c:pt idx="0">
                  <c:v>Total</c:v>
                </c:pt>
              </c:strCache>
            </c:strRef>
          </c:cat>
          <c:val>
            <c:numRef>
              <c:f>Sheet13!$B$4</c:f>
              <c:numCache>
                <c:formatCode>General</c:formatCode>
                <c:ptCount val="1"/>
                <c:pt idx="0">
                  <c:v>45595</c:v>
                </c:pt>
              </c:numCache>
            </c:numRef>
          </c:val>
          <c:extLst>
            <c:ext xmlns:c16="http://schemas.microsoft.com/office/drawing/2014/chart" uri="{C3380CC4-5D6E-409C-BE32-E72D297353CC}">
              <c16:uniqueId val="{00000003-88C8-449D-8B23-270F563EF137}"/>
            </c:ext>
          </c:extLst>
        </c:ser>
        <c:ser>
          <c:idx val="2"/>
          <c:order val="2"/>
          <c:tx>
            <c:strRef>
              <c:f>Sheet13!$C$3</c:f>
              <c:strCache>
                <c:ptCount val="1"/>
                <c:pt idx="0">
                  <c:v>Sum of MntMeatProducts</c:v>
                </c:pt>
              </c:strCache>
            </c:strRef>
          </c:tx>
          <c:spPr>
            <a:solidFill>
              <a:schemeClr val="accent3"/>
            </a:solidFill>
            <a:ln>
              <a:noFill/>
            </a:ln>
            <a:effectLst/>
          </c:spPr>
          <c:invertIfNegative val="0"/>
          <c:cat>
            <c:strRef>
              <c:f>Sheet13!$A$4</c:f>
              <c:strCache>
                <c:ptCount val="1"/>
                <c:pt idx="0">
                  <c:v>Total</c:v>
                </c:pt>
              </c:strCache>
            </c:strRef>
          </c:cat>
          <c:val>
            <c:numRef>
              <c:f>Sheet13!$C$4</c:f>
              <c:numCache>
                <c:formatCode>General</c:formatCode>
                <c:ptCount val="1"/>
                <c:pt idx="0">
                  <c:v>279803</c:v>
                </c:pt>
              </c:numCache>
            </c:numRef>
          </c:val>
          <c:extLst>
            <c:ext xmlns:c16="http://schemas.microsoft.com/office/drawing/2014/chart" uri="{C3380CC4-5D6E-409C-BE32-E72D297353CC}">
              <c16:uniqueId val="{00000004-88C8-449D-8B23-270F563EF137}"/>
            </c:ext>
          </c:extLst>
        </c:ser>
        <c:ser>
          <c:idx val="3"/>
          <c:order val="3"/>
          <c:tx>
            <c:strRef>
              <c:f>Sheet13!$D$3</c:f>
              <c:strCache>
                <c:ptCount val="1"/>
                <c:pt idx="0">
                  <c:v>Sum of MntFishProducts</c:v>
                </c:pt>
              </c:strCache>
            </c:strRef>
          </c:tx>
          <c:spPr>
            <a:solidFill>
              <a:schemeClr val="accent4"/>
            </a:solidFill>
            <a:ln>
              <a:noFill/>
            </a:ln>
            <a:effectLst/>
          </c:spPr>
          <c:invertIfNegative val="0"/>
          <c:cat>
            <c:strRef>
              <c:f>Sheet13!$A$4</c:f>
              <c:strCache>
                <c:ptCount val="1"/>
                <c:pt idx="0">
                  <c:v>Total</c:v>
                </c:pt>
              </c:strCache>
            </c:strRef>
          </c:cat>
          <c:val>
            <c:numRef>
              <c:f>Sheet13!$D$4</c:f>
              <c:numCache>
                <c:formatCode>General</c:formatCode>
                <c:ptCount val="1"/>
                <c:pt idx="0">
                  <c:v>65156</c:v>
                </c:pt>
              </c:numCache>
            </c:numRef>
          </c:val>
          <c:extLst>
            <c:ext xmlns:c16="http://schemas.microsoft.com/office/drawing/2014/chart" uri="{C3380CC4-5D6E-409C-BE32-E72D297353CC}">
              <c16:uniqueId val="{00000005-88C8-449D-8B23-270F563EF137}"/>
            </c:ext>
          </c:extLst>
        </c:ser>
        <c:ser>
          <c:idx val="4"/>
          <c:order val="4"/>
          <c:tx>
            <c:strRef>
              <c:f>Sheet13!$E$3</c:f>
              <c:strCache>
                <c:ptCount val="1"/>
                <c:pt idx="0">
                  <c:v>Sum of MntSweetProducts</c:v>
                </c:pt>
              </c:strCache>
            </c:strRef>
          </c:tx>
          <c:spPr>
            <a:solidFill>
              <a:schemeClr val="accent5"/>
            </a:solidFill>
            <a:ln>
              <a:noFill/>
            </a:ln>
            <a:effectLst/>
          </c:spPr>
          <c:invertIfNegative val="0"/>
          <c:cat>
            <c:strRef>
              <c:f>Sheet13!$A$4</c:f>
              <c:strCache>
                <c:ptCount val="1"/>
                <c:pt idx="0">
                  <c:v>Total</c:v>
                </c:pt>
              </c:strCache>
            </c:strRef>
          </c:cat>
          <c:val>
            <c:numRef>
              <c:f>Sheet13!$E$4</c:f>
              <c:numCache>
                <c:formatCode>General</c:formatCode>
                <c:ptCount val="1"/>
                <c:pt idx="0">
                  <c:v>46961</c:v>
                </c:pt>
              </c:numCache>
            </c:numRef>
          </c:val>
          <c:extLst>
            <c:ext xmlns:c16="http://schemas.microsoft.com/office/drawing/2014/chart" uri="{C3380CC4-5D6E-409C-BE32-E72D297353CC}">
              <c16:uniqueId val="{00000006-88C8-449D-8B23-270F563EF137}"/>
            </c:ext>
          </c:extLst>
        </c:ser>
        <c:ser>
          <c:idx val="5"/>
          <c:order val="5"/>
          <c:tx>
            <c:strRef>
              <c:f>Sheet13!$F$3</c:f>
              <c:strCache>
                <c:ptCount val="1"/>
                <c:pt idx="0">
                  <c:v>Sum of MntGoldProds</c:v>
                </c:pt>
              </c:strCache>
            </c:strRef>
          </c:tx>
          <c:spPr>
            <a:solidFill>
              <a:schemeClr val="accent6"/>
            </a:solidFill>
            <a:ln>
              <a:noFill/>
            </a:ln>
            <a:effectLst/>
          </c:spPr>
          <c:invertIfNegative val="0"/>
          <c:cat>
            <c:strRef>
              <c:f>Sheet13!$A$4</c:f>
              <c:strCache>
                <c:ptCount val="1"/>
                <c:pt idx="0">
                  <c:v>Total</c:v>
                </c:pt>
              </c:strCache>
            </c:strRef>
          </c:cat>
          <c:val>
            <c:numRef>
              <c:f>Sheet13!$F$4</c:f>
              <c:numCache>
                <c:formatCode>General</c:formatCode>
                <c:ptCount val="1"/>
                <c:pt idx="0">
                  <c:v>82148</c:v>
                </c:pt>
              </c:numCache>
            </c:numRef>
          </c:val>
          <c:extLst>
            <c:ext xmlns:c16="http://schemas.microsoft.com/office/drawing/2014/chart" uri="{C3380CC4-5D6E-409C-BE32-E72D297353CC}">
              <c16:uniqueId val="{00000007-88C8-449D-8B23-270F563EF137}"/>
            </c:ext>
          </c:extLst>
        </c:ser>
        <c:dLbls>
          <c:showLegendKey val="0"/>
          <c:showVal val="0"/>
          <c:showCatName val="0"/>
          <c:showSerName val="0"/>
          <c:showPercent val="0"/>
          <c:showBubbleSize val="0"/>
        </c:dLbls>
        <c:gapWidth val="219"/>
        <c:overlap val="-27"/>
        <c:axId val="59478512"/>
        <c:axId val="1043757712"/>
      </c:barChart>
      <c:catAx>
        <c:axId val="59478512"/>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r>
                  <a:rPr lang="en-US" baseline="0"/>
                  <a:t> Category</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1043757712"/>
        <c:crosses val="autoZero"/>
        <c:auto val="1"/>
        <c:lblAlgn val="ctr"/>
        <c:lblOffset val="100"/>
        <c:noMultiLvlLbl val="0"/>
      </c:catAx>
      <c:valAx>
        <c:axId val="10437577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Contribution</a:t>
                </a:r>
                <a:r>
                  <a:rPr lang="en-US" baseline="0"/>
                  <a:t> to Revenue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9478512"/>
        <c:crosses val="autoZero"/>
        <c:crossBetween val="between"/>
      </c:valAx>
      <c:spPr>
        <a:noFill/>
        <a:ln>
          <a:noFill/>
        </a:ln>
        <a:effectLst/>
      </c:spPr>
    </c:plotArea>
    <c:legend>
      <c:legendPos val="r"/>
      <c:layout>
        <c:manualLayout>
          <c:xMode val="edge"/>
          <c:yMode val="edge"/>
          <c:x val="0.70836153037545369"/>
          <c:y val="0.2354349176315027"/>
          <c:w val="0.26141176937265714"/>
          <c:h val="0.60903490282484363"/>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[marketing_campaign(AutoRecovered).xlsx]Sheet13!PivotTable2</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200"/>
              <a:t>Total Purchase by Family</a:t>
            </a:r>
            <a:r>
              <a:rPr lang="en-US" sz="1200" baseline="0"/>
              <a:t> size category</a:t>
            </a:r>
            <a:endParaRPr lang="en-US" sz="1200"/>
          </a:p>
        </c:rich>
      </c:tx>
      <c:layout>
        <c:manualLayout>
          <c:xMode val="edge"/>
          <c:yMode val="edge"/>
          <c:x val="0.17164070900829026"/>
          <c:y val="4.837205266697034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9273859083205107E-2"/>
          <c:y val="0.27466993769973203"/>
          <c:w val="0.54763498473049921"/>
          <c:h val="0.72533006230026786"/>
        </c:manualLayout>
      </c:layout>
      <c:pie3DChart>
        <c:varyColors val="1"/>
        <c:ser>
          <c:idx val="0"/>
          <c:order val="0"/>
          <c:tx>
            <c:strRef>
              <c:f>Sheet13!$B$24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D8DF-4F89-B56A-0264B1283FB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D8DF-4F89-B56A-0264B1283FB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Sheet13!$A$25:$A$26</c:f>
              <c:strCache>
                <c:ptCount val="1"/>
                <c:pt idx="0">
                  <c:v>Family_with_more_children</c:v>
                </c:pt>
              </c:strCache>
            </c:strRef>
          </c:cat>
          <c:val>
            <c:numRef>
              <c:f>Sheet13!$B$25:$B$26</c:f>
              <c:numCache>
                <c:formatCode>General</c:formatCode>
                <c:ptCount val="1"/>
                <c:pt idx="0">
                  <c:v>28787</c:v>
                </c:pt>
              </c:numCache>
            </c:numRef>
          </c:val>
          <c:extLst>
            <c:ext xmlns:c16="http://schemas.microsoft.com/office/drawing/2014/chart" uri="{C3380CC4-5D6E-409C-BE32-E72D297353CC}">
              <c16:uniqueId val="{00000004-D8DF-4F89-B56A-0264B1283FBA}"/>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6358298935100074"/>
          <c:y val="0.27487473156764497"/>
          <c:w val="0.31246326112202327"/>
          <c:h val="0.604061816404042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00"/>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[marketing_campaign(AutoRecovered).xlsx]Sheet13!PivotTable3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Amounts by Income category</a:t>
            </a:r>
            <a:endParaRPr lang="en-US"/>
          </a:p>
        </c:rich>
      </c:tx>
      <c:layout>
        <c:manualLayout>
          <c:xMode val="edge"/>
          <c:yMode val="edge"/>
          <c:x val="0.14189842249100307"/>
          <c:y val="2.06185567010309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a:noFill/>
          </a:ln>
          <a:effectLst/>
        </c:spPr>
        <c:dLbl>
          <c:idx val="0"/>
          <c:layout>
            <c:manualLayout>
              <c:x val="0.16323024054982818"/>
              <c:y val="0.16987179487179488"/>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8BAC9318-1379-4141-8D3E-DB0CD019DCEC}" type="CATEGORYNAME">
                  <a:rPr lang="en-US"/>
                  <a:pPr>
                    <a:defRPr/>
                  </a:pPr>
                  <a:t>[CATEGORY NAME]</a:t>
                </a:fld>
                <a:r>
                  <a:rPr lang="en-US"/>
                  <a:t> earners</a:t>
                </a:r>
                <a:r>
                  <a:rPr lang="en-US" baseline="0"/>
                  <a:t> by more of Wines, </a:t>
                </a:r>
                <a:fld id="{EB05CE27-6EFF-4D14-886A-07977387D5E2}" type="VALUE">
                  <a:rPr lang="en-US" baseline="0"/>
                  <a:pPr>
                    <a:defRPr/>
                  </a:pPr>
                  <a:t>[VALUE]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07048732310523"/>
                  <c:h val="0.26596608116293158"/>
                </c:manualLayout>
              </c15:layout>
              <c15:dlblFieldTable/>
              <c15:showDataLabelsRange val="0"/>
            </c:ext>
          </c:extLst>
        </c:dLbl>
      </c:pivotFmt>
      <c:pivotFmt>
        <c:idx val="1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04856995968288"/>
          <c:y val="0.27072992700729925"/>
          <c:w val="0.45506832264523633"/>
          <c:h val="0.41556353813437552"/>
        </c:manualLayout>
      </c:layout>
      <c:barChart>
        <c:barDir val="col"/>
        <c:grouping val="clustered"/>
        <c:varyColors val="0"/>
        <c:ser>
          <c:idx val="0"/>
          <c:order val="0"/>
          <c:tx>
            <c:strRef>
              <c:f>Sheet13!$B$43</c:f>
              <c:strCache>
                <c:ptCount val="1"/>
                <c:pt idx="0">
                  <c:v>Sum of MntFishProducts</c:v>
                </c:pt>
              </c:strCache>
            </c:strRef>
          </c:tx>
          <c:spPr>
            <a:solidFill>
              <a:schemeClr val="accent1"/>
            </a:solidFill>
            <a:ln>
              <a:noFill/>
            </a:ln>
            <a:effectLst/>
          </c:spPr>
          <c:invertIfNegative val="0"/>
          <c:cat>
            <c:strRef>
              <c:f>Sheet13!$A$44:$A$45</c:f>
              <c:strCache>
                <c:ptCount val="1"/>
                <c:pt idx="0">
                  <c:v>high_income</c:v>
                </c:pt>
              </c:strCache>
            </c:strRef>
          </c:cat>
          <c:val>
            <c:numRef>
              <c:f>Sheet13!$B$44:$B$45</c:f>
              <c:numCache>
                <c:formatCode>General</c:formatCode>
                <c:ptCount val="1"/>
                <c:pt idx="0">
                  <c:v>65156</c:v>
                </c:pt>
              </c:numCache>
            </c:numRef>
          </c:val>
          <c:extLst>
            <c:ext xmlns:c16="http://schemas.microsoft.com/office/drawing/2014/chart" uri="{C3380CC4-5D6E-409C-BE32-E72D297353CC}">
              <c16:uniqueId val="{00000000-08B2-4B03-9439-ED8FAA897442}"/>
            </c:ext>
          </c:extLst>
        </c:ser>
        <c:ser>
          <c:idx val="1"/>
          <c:order val="1"/>
          <c:tx>
            <c:strRef>
              <c:f>Sheet13!$C$43</c:f>
              <c:strCache>
                <c:ptCount val="1"/>
                <c:pt idx="0">
                  <c:v>Sum of MntGoldProds</c:v>
                </c:pt>
              </c:strCache>
            </c:strRef>
          </c:tx>
          <c:spPr>
            <a:solidFill>
              <a:schemeClr val="accent2"/>
            </a:solidFill>
            <a:ln>
              <a:noFill/>
            </a:ln>
            <a:effectLst/>
          </c:spPr>
          <c:invertIfNegative val="0"/>
          <c:cat>
            <c:strRef>
              <c:f>Sheet13!$A$44:$A$45</c:f>
              <c:strCache>
                <c:ptCount val="1"/>
                <c:pt idx="0">
                  <c:v>high_income</c:v>
                </c:pt>
              </c:strCache>
            </c:strRef>
          </c:cat>
          <c:val>
            <c:numRef>
              <c:f>Sheet13!$C$44:$C$45</c:f>
              <c:numCache>
                <c:formatCode>General</c:formatCode>
                <c:ptCount val="1"/>
                <c:pt idx="0">
                  <c:v>82148</c:v>
                </c:pt>
              </c:numCache>
            </c:numRef>
          </c:val>
          <c:extLst>
            <c:ext xmlns:c16="http://schemas.microsoft.com/office/drawing/2014/chart" uri="{C3380CC4-5D6E-409C-BE32-E72D297353CC}">
              <c16:uniqueId val="{00000001-08B2-4B03-9439-ED8FAA897442}"/>
            </c:ext>
          </c:extLst>
        </c:ser>
        <c:ser>
          <c:idx val="2"/>
          <c:order val="2"/>
          <c:tx>
            <c:strRef>
              <c:f>Sheet13!$D$43</c:f>
              <c:strCache>
                <c:ptCount val="1"/>
                <c:pt idx="0">
                  <c:v>Sum of MntSweetProducts</c:v>
                </c:pt>
              </c:strCache>
            </c:strRef>
          </c:tx>
          <c:spPr>
            <a:solidFill>
              <a:schemeClr val="accent3"/>
            </a:solidFill>
            <a:ln>
              <a:noFill/>
            </a:ln>
            <a:effectLst/>
          </c:spPr>
          <c:invertIfNegative val="0"/>
          <c:cat>
            <c:strRef>
              <c:f>Sheet13!$A$44:$A$45</c:f>
              <c:strCache>
                <c:ptCount val="1"/>
                <c:pt idx="0">
                  <c:v>high_income</c:v>
                </c:pt>
              </c:strCache>
            </c:strRef>
          </c:cat>
          <c:val>
            <c:numRef>
              <c:f>Sheet13!$D$44:$D$45</c:f>
              <c:numCache>
                <c:formatCode>General</c:formatCode>
                <c:ptCount val="1"/>
                <c:pt idx="0">
                  <c:v>46961</c:v>
                </c:pt>
              </c:numCache>
            </c:numRef>
          </c:val>
          <c:extLst>
            <c:ext xmlns:c16="http://schemas.microsoft.com/office/drawing/2014/chart" uri="{C3380CC4-5D6E-409C-BE32-E72D297353CC}">
              <c16:uniqueId val="{00000002-08B2-4B03-9439-ED8FAA897442}"/>
            </c:ext>
          </c:extLst>
        </c:ser>
        <c:ser>
          <c:idx val="3"/>
          <c:order val="3"/>
          <c:tx>
            <c:strRef>
              <c:f>Sheet13!$E$43</c:f>
              <c:strCache>
                <c:ptCount val="1"/>
                <c:pt idx="0">
                  <c:v>Sum of MntFruits</c:v>
                </c:pt>
              </c:strCache>
            </c:strRef>
          </c:tx>
          <c:spPr>
            <a:solidFill>
              <a:schemeClr val="accent4"/>
            </a:solidFill>
            <a:ln>
              <a:noFill/>
            </a:ln>
            <a:effectLst/>
          </c:spPr>
          <c:invertIfNegative val="0"/>
          <c:cat>
            <c:strRef>
              <c:f>Sheet13!$A$44:$A$45</c:f>
              <c:strCache>
                <c:ptCount val="1"/>
                <c:pt idx="0">
                  <c:v>high_income</c:v>
                </c:pt>
              </c:strCache>
            </c:strRef>
          </c:cat>
          <c:val>
            <c:numRef>
              <c:f>Sheet13!$E$44:$E$45</c:f>
              <c:numCache>
                <c:formatCode>General</c:formatCode>
                <c:ptCount val="1"/>
                <c:pt idx="0">
                  <c:v>45595</c:v>
                </c:pt>
              </c:numCache>
            </c:numRef>
          </c:val>
          <c:extLst>
            <c:ext xmlns:c16="http://schemas.microsoft.com/office/drawing/2014/chart" uri="{C3380CC4-5D6E-409C-BE32-E72D297353CC}">
              <c16:uniqueId val="{00000003-08B2-4B03-9439-ED8FAA897442}"/>
            </c:ext>
          </c:extLst>
        </c:ser>
        <c:ser>
          <c:idx val="4"/>
          <c:order val="4"/>
          <c:tx>
            <c:strRef>
              <c:f>Sheet13!$F$43</c:f>
              <c:strCache>
                <c:ptCount val="1"/>
                <c:pt idx="0">
                  <c:v>Sum of MntMeatProducts</c:v>
                </c:pt>
              </c:strCache>
            </c:strRef>
          </c:tx>
          <c:spPr>
            <a:solidFill>
              <a:schemeClr val="accent5"/>
            </a:solidFill>
            <a:ln>
              <a:noFill/>
            </a:ln>
            <a:effectLst/>
          </c:spPr>
          <c:invertIfNegative val="0"/>
          <c:cat>
            <c:strRef>
              <c:f>Sheet13!$A$44:$A$45</c:f>
              <c:strCache>
                <c:ptCount val="1"/>
                <c:pt idx="0">
                  <c:v>high_income</c:v>
                </c:pt>
              </c:strCache>
            </c:strRef>
          </c:cat>
          <c:val>
            <c:numRef>
              <c:f>Sheet13!$F$44:$F$45</c:f>
              <c:numCache>
                <c:formatCode>General</c:formatCode>
                <c:ptCount val="1"/>
                <c:pt idx="0">
                  <c:v>279803</c:v>
                </c:pt>
              </c:numCache>
            </c:numRef>
          </c:val>
          <c:extLst>
            <c:ext xmlns:c16="http://schemas.microsoft.com/office/drawing/2014/chart" uri="{C3380CC4-5D6E-409C-BE32-E72D297353CC}">
              <c16:uniqueId val="{00000004-08B2-4B03-9439-ED8FAA897442}"/>
            </c:ext>
          </c:extLst>
        </c:ser>
        <c:ser>
          <c:idx val="5"/>
          <c:order val="5"/>
          <c:tx>
            <c:strRef>
              <c:f>Sheet13!$G$43</c:f>
              <c:strCache>
                <c:ptCount val="1"/>
                <c:pt idx="0">
                  <c:v>Sum of MntWines</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6-08B2-4B03-9439-ED8FAA897442}"/>
              </c:ext>
            </c:extLst>
          </c:dPt>
          <c:dLbls>
            <c:dLbl>
              <c:idx val="0"/>
              <c:layout>
                <c:manualLayout>
                  <c:x val="0.16323024054982818"/>
                  <c:y val="0.16987179487179488"/>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8BAC9318-1379-4141-8D3E-DB0CD019DCEC}" type="CATEGORYNAME">
                      <a:rPr lang="en-US"/>
                      <a:pPr>
                        <a:defRPr/>
                      </a:pPr>
                      <a:t>[CATEGORY NAME]</a:t>
                    </a:fld>
                    <a:r>
                      <a:rPr lang="en-US"/>
                      <a:t> earners</a:t>
                    </a:r>
                    <a:r>
                      <a:rPr lang="en-US" baseline="0"/>
                      <a:t> by more of Wines, </a:t>
                    </a:r>
                    <a:fld id="{EB05CE27-6EFF-4D14-886A-07977387D5E2}" type="VALUE">
                      <a:rPr lang="en-US" baseline="0"/>
                      <a:pPr>
                        <a:defRPr/>
                      </a:pPr>
                      <a:t>[VALUE]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07048732310523"/>
                      <c:h val="0.26596608116293158"/>
                    </c:manualLayout>
                  </c15:layout>
                  <c15:dlblFieldTable/>
                  <c15:showDataLabelsRange val="0"/>
                </c:ext>
                <c:ext xmlns:c16="http://schemas.microsoft.com/office/drawing/2014/chart" uri="{C3380CC4-5D6E-409C-BE32-E72D297353CC}">
                  <c16:uniqueId val="{00000006-08B2-4B03-9439-ED8FAA89744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Sheet13!$A$44:$A$45</c:f>
              <c:strCache>
                <c:ptCount val="1"/>
                <c:pt idx="0">
                  <c:v>high_income</c:v>
                </c:pt>
              </c:strCache>
            </c:strRef>
          </c:cat>
          <c:val>
            <c:numRef>
              <c:f>Sheet13!$G$44:$G$45</c:f>
              <c:numCache>
                <c:formatCode>General</c:formatCode>
                <c:ptCount val="1"/>
                <c:pt idx="0">
                  <c:v>555872</c:v>
                </c:pt>
              </c:numCache>
            </c:numRef>
          </c:val>
          <c:extLst>
            <c:ext xmlns:c16="http://schemas.microsoft.com/office/drawing/2014/chart" uri="{C3380CC4-5D6E-409C-BE32-E72D297353CC}">
              <c16:uniqueId val="{00000005-08B2-4B03-9439-ED8FAA897442}"/>
            </c:ext>
          </c:extLst>
        </c:ser>
        <c:dLbls>
          <c:showLegendKey val="0"/>
          <c:showVal val="0"/>
          <c:showCatName val="0"/>
          <c:showSerName val="0"/>
          <c:showPercent val="0"/>
          <c:showBubbleSize val="0"/>
        </c:dLbls>
        <c:gapWidth val="219"/>
        <c:overlap val="-27"/>
        <c:axId val="54646303"/>
        <c:axId val="5992271"/>
      </c:barChart>
      <c:catAx>
        <c:axId val="54646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992271"/>
        <c:crosses val="autoZero"/>
        <c:auto val="1"/>
        <c:lblAlgn val="ctr"/>
        <c:lblOffset val="100"/>
        <c:noMultiLvlLbl val="0"/>
      </c:catAx>
      <c:valAx>
        <c:axId val="59922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4646303"/>
        <c:crosses val="autoZero"/>
        <c:crossBetween val="between"/>
      </c:valAx>
      <c:spPr>
        <a:noFill/>
        <a:ln>
          <a:noFill/>
        </a:ln>
        <a:effectLst/>
      </c:spPr>
    </c:plotArea>
    <c:legend>
      <c:legendPos val="r"/>
      <c:layout>
        <c:manualLayout>
          <c:xMode val="edge"/>
          <c:yMode val="edge"/>
          <c:x val="0.62966799253186145"/>
          <c:y val="0.13968676360710386"/>
          <c:w val="0.34855318342939084"/>
          <c:h val="0.83261453113815309"/>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[marketing_campaign(AutoRecovered).xlsx]Sheet10!PivotTable1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Age Group vs Total Revenue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Sheet10!$B$3</c:f>
              <c:strCache>
                <c:ptCount val="1"/>
                <c:pt idx="0">
                  <c:v>Sum of total_Revenue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Sheet10!$A$4:$A$8</c:f>
              <c:strCache>
                <c:ptCount val="4"/>
                <c:pt idx="0">
                  <c:v>30-45 Youth</c:v>
                </c:pt>
                <c:pt idx="1">
                  <c:v>46-61 Old</c:v>
                </c:pt>
                <c:pt idx="2">
                  <c:v>62-77 Snr Citizen</c:v>
                </c:pt>
                <c:pt idx="3">
                  <c:v>78-133 Elder</c:v>
                </c:pt>
              </c:strCache>
            </c:strRef>
          </c:cat>
          <c:val>
            <c:numRef>
              <c:f>Sheet10!$B$4:$B$8</c:f>
              <c:numCache>
                <c:formatCode>_-[$$-409]* #,##0.00_ ;_-[$$-409]* \-#,##0.00\ ;_-[$$-409]* "-"??_ ;_-@_ </c:formatCode>
                <c:ptCount val="4"/>
                <c:pt idx="0">
                  <c:v>1441</c:v>
                </c:pt>
                <c:pt idx="1">
                  <c:v>2277</c:v>
                </c:pt>
                <c:pt idx="2">
                  <c:v>1419</c:v>
                </c:pt>
                <c:pt idx="3">
                  <c:v>143</c:v>
                </c:pt>
              </c:numCache>
            </c:numRef>
          </c:val>
          <c:extLst>
            <c:ext xmlns:c16="http://schemas.microsoft.com/office/drawing/2014/chart" uri="{C3380CC4-5D6E-409C-BE32-E72D297353CC}">
              <c16:uniqueId val="{00000000-1881-49C9-8BC5-879F28374FAB}"/>
            </c:ext>
          </c:extLst>
        </c:ser>
        <c:ser>
          <c:idx val="1"/>
          <c:order val="1"/>
          <c:tx>
            <c:strRef>
              <c:f>Sheet10!$C$3</c:f>
              <c:strCache>
                <c:ptCount val="1"/>
                <c:pt idx="0">
                  <c:v>Average of Age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Sheet10!$A$4:$A$8</c:f>
              <c:strCache>
                <c:ptCount val="4"/>
                <c:pt idx="0">
                  <c:v>30-45 Youth</c:v>
                </c:pt>
                <c:pt idx="1">
                  <c:v>46-61 Old</c:v>
                </c:pt>
                <c:pt idx="2">
                  <c:v>62-77 Snr Citizen</c:v>
                </c:pt>
                <c:pt idx="3">
                  <c:v>78-133 Elder</c:v>
                </c:pt>
              </c:strCache>
            </c:strRef>
          </c:cat>
          <c:val>
            <c:numRef>
              <c:f>Sheet10!$C$4:$C$8</c:f>
              <c:numCache>
                <c:formatCode>0</c:formatCode>
                <c:ptCount val="4"/>
                <c:pt idx="0">
                  <c:v>39.229007633587784</c:v>
                </c:pt>
                <c:pt idx="1">
                  <c:v>53.483091787439612</c:v>
                </c:pt>
                <c:pt idx="2">
                  <c:v>68.643410852713174</c:v>
                </c:pt>
                <c:pt idx="3">
                  <c:v>84.615384615384613</c:v>
                </c:pt>
              </c:numCache>
            </c:numRef>
          </c:val>
          <c:extLst>
            <c:ext xmlns:c16="http://schemas.microsoft.com/office/drawing/2014/chart" uri="{C3380CC4-5D6E-409C-BE32-E72D297353CC}">
              <c16:uniqueId val="{00000003-1881-49C9-8BC5-879F28374FAB}"/>
            </c:ext>
          </c:extLst>
        </c:ser>
        <c:dLbls>
          <c:showLegendKey val="0"/>
          <c:showVal val="0"/>
          <c:showCatName val="0"/>
          <c:showSerName val="0"/>
          <c:showPercent val="0"/>
          <c:showBubbleSize val="0"/>
        </c:dLbls>
        <c:gapWidth val="100"/>
        <c:overlap val="-24"/>
        <c:axId val="839423"/>
        <c:axId val="143985839"/>
      </c:barChart>
      <c:catAx>
        <c:axId val="8394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143985839"/>
        <c:crosses val="autoZero"/>
        <c:auto val="1"/>
        <c:lblAlgn val="ctr"/>
        <c:lblOffset val="100"/>
        <c:noMultiLvlLbl val="0"/>
      </c:catAx>
      <c:valAx>
        <c:axId val="143985839"/>
        <c:scaling>
          <c:orientation val="minMax"/>
        </c:scaling>
        <c:delete val="0"/>
        <c:axPos val="l"/>
        <c:majorGridlines>
          <c:spPr>
            <a:ln w="9525" cap="flat" cmpd="sng" algn="ctr">
              <a:solidFill>
                <a:schemeClr val="lt1">
                  <a:lumMod val="95000"/>
                  <a:alpha val="1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839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solidFill>
        <a:schemeClr val="bg1"/>
      </a:solid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[marketing_campaign(AutoRecovered).xlsx]Sheet10!PivotTable2</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a:solidFill>
                  <a:schemeClr val="bg1"/>
                </a:solidFill>
              </a:rPr>
              <a:t>Total</a:t>
            </a:r>
            <a:r>
              <a:rPr lang="en-US" sz="1200" baseline="0">
                <a:solidFill>
                  <a:schemeClr val="bg1"/>
                </a:solidFill>
              </a:rPr>
              <a:t> Amounts purchased by </a:t>
            </a:r>
            <a:r>
              <a:rPr lang="en-US" sz="1200">
                <a:solidFill>
                  <a:schemeClr val="bg1"/>
                </a:solidFill>
              </a:rPr>
              <a:t>Educational</a:t>
            </a:r>
            <a:r>
              <a:rPr lang="en-US" sz="1200" baseline="0">
                <a:solidFill>
                  <a:schemeClr val="bg1"/>
                </a:solidFill>
              </a:rPr>
              <a:t> levels </a:t>
            </a:r>
            <a:endParaRPr lang="en-US" sz="1200">
              <a:solidFill>
                <a:schemeClr val="bg1"/>
              </a:solidFill>
            </a:endParaRPr>
          </a:p>
        </c:rich>
      </c:tx>
      <c:layout>
        <c:manualLayout>
          <c:xMode val="edge"/>
          <c:yMode val="edge"/>
          <c:x val="0.16819238504277875"/>
          <c:y val="0.1312941069686174"/>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Sheet10!$B$20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264F-4FFC-960C-748429E1109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264F-4FFC-960C-748429E11096}"/>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264F-4FFC-960C-748429E11096}"/>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264F-4FFC-960C-748429E11096}"/>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264F-4FFC-960C-748429E1109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Sheet10!$A$21:$A$26</c:f>
              <c:strCache>
                <c:ptCount val="5"/>
                <c:pt idx="0">
                  <c:v>2n Cycle</c:v>
                </c:pt>
                <c:pt idx="1">
                  <c:v>Basic</c:v>
                </c:pt>
                <c:pt idx="2">
                  <c:v>Graduation</c:v>
                </c:pt>
                <c:pt idx="3">
                  <c:v>Master</c:v>
                </c:pt>
                <c:pt idx="4">
                  <c:v>PhD</c:v>
                </c:pt>
              </c:strCache>
            </c:strRef>
          </c:cat>
          <c:val>
            <c:numRef>
              <c:f>Sheet10!$B$21:$B$26</c:f>
              <c:numCache>
                <c:formatCode>General</c:formatCode>
                <c:ptCount val="5"/>
                <c:pt idx="0">
                  <c:v>19947</c:v>
                </c:pt>
                <c:pt idx="1">
                  <c:v>1039</c:v>
                </c:pt>
                <c:pt idx="2">
                  <c:v>153770</c:v>
                </c:pt>
                <c:pt idx="3">
                  <c:v>55953</c:v>
                </c:pt>
                <c:pt idx="4">
                  <c:v>60403</c:v>
                </c:pt>
              </c:numCache>
            </c:numRef>
          </c:val>
          <c:extLst>
            <c:ext xmlns:c16="http://schemas.microsoft.com/office/drawing/2014/chart" uri="{C3380CC4-5D6E-409C-BE32-E72D297353CC}">
              <c16:uniqueId val="{0000000A-264F-4FFC-960C-748429E11096}"/>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25000"/>
          <a:lumOff val="7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[marketing_campaign(AutoRecovered).xlsx]Sheet10!PivotTable3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Total</a:t>
            </a:r>
            <a:r>
              <a:rPr lang="en-US" baseline="0">
                <a:solidFill>
                  <a:schemeClr val="bg1"/>
                </a:solidFill>
              </a:rPr>
              <a:t> Response by </a:t>
            </a:r>
            <a:r>
              <a:rPr lang="en-US">
                <a:solidFill>
                  <a:schemeClr val="bg1"/>
                </a:solidFill>
              </a:rPr>
              <a:t>Marital</a:t>
            </a:r>
            <a:r>
              <a:rPr lang="en-US" baseline="0">
                <a:solidFill>
                  <a:schemeClr val="bg1"/>
                </a:solidFill>
              </a:rPr>
              <a:t> Status </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Sheet10!$B$37</c:f>
              <c:strCache>
                <c:ptCount val="1"/>
                <c:pt idx="0">
                  <c:v>Total</c:v>
                </c:pt>
              </c:strCache>
            </c:strRef>
          </c:tx>
          <c:spPr>
            <a:solidFill>
              <a:schemeClr val="accent1"/>
            </a:solidFill>
            <a:ln>
              <a:noFill/>
            </a:ln>
            <a:effectLst/>
            <a:sp3d/>
          </c:spPr>
          <c:invertIfNegative val="0"/>
          <c:cat>
            <c:strRef>
              <c:f>Sheet10!$A$38:$A$39</c:f>
              <c:strCache>
                <c:ptCount val="1"/>
                <c:pt idx="0">
                  <c:v>Single</c:v>
                </c:pt>
              </c:strCache>
            </c:strRef>
          </c:cat>
          <c:val>
            <c:numRef>
              <c:f>Sheet10!$B$38:$B$39</c:f>
              <c:numCache>
                <c:formatCode>General</c:formatCode>
                <c:ptCount val="1"/>
                <c:pt idx="0">
                  <c:v>106</c:v>
                </c:pt>
              </c:numCache>
            </c:numRef>
          </c:val>
          <c:extLst>
            <c:ext xmlns:c16="http://schemas.microsoft.com/office/drawing/2014/chart" uri="{C3380CC4-5D6E-409C-BE32-E72D297353CC}">
              <c16:uniqueId val="{00000000-E677-46D3-BC05-6BACE12C7515}"/>
            </c:ext>
          </c:extLst>
        </c:ser>
        <c:dLbls>
          <c:showLegendKey val="0"/>
          <c:showVal val="0"/>
          <c:showCatName val="0"/>
          <c:showSerName val="0"/>
          <c:showPercent val="0"/>
          <c:showBubbleSize val="0"/>
        </c:dLbls>
        <c:gapWidth val="150"/>
        <c:shape val="box"/>
        <c:axId val="143833263"/>
        <c:axId val="144156239"/>
        <c:axId val="97298111"/>
      </c:bar3DChart>
      <c:catAx>
        <c:axId val="1438332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4156239"/>
        <c:crosses val="autoZero"/>
        <c:auto val="1"/>
        <c:lblAlgn val="ctr"/>
        <c:lblOffset val="100"/>
        <c:noMultiLvlLbl val="0"/>
      </c:catAx>
      <c:valAx>
        <c:axId val="144156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3833263"/>
        <c:crosses val="autoZero"/>
        <c:crossBetween val="between"/>
      </c:valAx>
      <c:serAx>
        <c:axId val="97298111"/>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415623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CampaignAccepted vs</a:t>
            </a:r>
            <a:r>
              <a:rPr lang="en-US" baseline="0">
                <a:solidFill>
                  <a:schemeClr val="bg1"/>
                </a:solidFill>
              </a:rPr>
              <a:t> Campaign Accepted</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Sheet12!$B$1</c:f>
              <c:strCache>
                <c:ptCount val="1"/>
                <c:pt idx="0">
                  <c:v>CampaignAccepted</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Sheet12!$A$2:$A$2241</c:f>
              <c:numCache>
                <c:formatCode>General</c:formatCode>
                <c:ptCount val="2240"/>
                <c:pt idx="0">
                  <c:v>58138</c:v>
                </c:pt>
                <c:pt idx="1">
                  <c:v>46344</c:v>
                </c:pt>
                <c:pt idx="2">
                  <c:v>71613</c:v>
                </c:pt>
                <c:pt idx="3">
                  <c:v>26646</c:v>
                </c:pt>
                <c:pt idx="4">
                  <c:v>58293</c:v>
                </c:pt>
                <c:pt idx="5">
                  <c:v>62513</c:v>
                </c:pt>
                <c:pt idx="6">
                  <c:v>55635</c:v>
                </c:pt>
                <c:pt idx="7">
                  <c:v>33454</c:v>
                </c:pt>
                <c:pt idx="8">
                  <c:v>30351</c:v>
                </c:pt>
                <c:pt idx="9">
                  <c:v>5648</c:v>
                </c:pt>
                <c:pt idx="10">
                  <c:v>51386</c:v>
                </c:pt>
                <c:pt idx="11">
                  <c:v>7500</c:v>
                </c:pt>
                <c:pt idx="12">
                  <c:v>63033</c:v>
                </c:pt>
                <c:pt idx="13">
                  <c:v>59354</c:v>
                </c:pt>
                <c:pt idx="14">
                  <c:v>17323</c:v>
                </c:pt>
                <c:pt idx="15">
                  <c:v>82800</c:v>
                </c:pt>
                <c:pt idx="16">
                  <c:v>41850</c:v>
                </c:pt>
                <c:pt idx="17">
                  <c:v>37760</c:v>
                </c:pt>
                <c:pt idx="18">
                  <c:v>76995</c:v>
                </c:pt>
                <c:pt idx="19">
                  <c:v>33812</c:v>
                </c:pt>
                <c:pt idx="20">
                  <c:v>37040</c:v>
                </c:pt>
                <c:pt idx="21">
                  <c:v>2447</c:v>
                </c:pt>
                <c:pt idx="22">
                  <c:v>58607</c:v>
                </c:pt>
                <c:pt idx="23">
                  <c:v>65324</c:v>
                </c:pt>
                <c:pt idx="24">
                  <c:v>40689</c:v>
                </c:pt>
                <c:pt idx="25">
                  <c:v>18589</c:v>
                </c:pt>
                <c:pt idx="26">
                  <c:v>53359</c:v>
                </c:pt>
                <c:pt idx="27">
                  <c:v>51386</c:v>
                </c:pt>
                <c:pt idx="28">
                  <c:v>38360</c:v>
                </c:pt>
                <c:pt idx="29">
                  <c:v>84618</c:v>
                </c:pt>
                <c:pt idx="30">
                  <c:v>10979</c:v>
                </c:pt>
                <c:pt idx="31">
                  <c:v>38620</c:v>
                </c:pt>
                <c:pt idx="32">
                  <c:v>40548</c:v>
                </c:pt>
                <c:pt idx="33">
                  <c:v>46610</c:v>
                </c:pt>
                <c:pt idx="34">
                  <c:v>68657</c:v>
                </c:pt>
                <c:pt idx="35">
                  <c:v>49389</c:v>
                </c:pt>
                <c:pt idx="36">
                  <c:v>67353</c:v>
                </c:pt>
                <c:pt idx="37">
                  <c:v>23718</c:v>
                </c:pt>
                <c:pt idx="38">
                  <c:v>42429</c:v>
                </c:pt>
                <c:pt idx="39">
                  <c:v>48948</c:v>
                </c:pt>
                <c:pt idx="40">
                  <c:v>80011</c:v>
                </c:pt>
                <c:pt idx="41">
                  <c:v>20559</c:v>
                </c:pt>
                <c:pt idx="42">
                  <c:v>21994</c:v>
                </c:pt>
                <c:pt idx="43">
                  <c:v>51386</c:v>
                </c:pt>
                <c:pt idx="44">
                  <c:v>7500</c:v>
                </c:pt>
                <c:pt idx="45">
                  <c:v>79941</c:v>
                </c:pt>
                <c:pt idx="46">
                  <c:v>7500</c:v>
                </c:pt>
                <c:pt idx="47">
                  <c:v>41728</c:v>
                </c:pt>
                <c:pt idx="48">
                  <c:v>51386</c:v>
                </c:pt>
                <c:pt idx="49">
                  <c:v>72550</c:v>
                </c:pt>
                <c:pt idx="50">
                  <c:v>65486</c:v>
                </c:pt>
                <c:pt idx="51">
                  <c:v>79143</c:v>
                </c:pt>
                <c:pt idx="52">
                  <c:v>35790</c:v>
                </c:pt>
                <c:pt idx="53">
                  <c:v>82582</c:v>
                </c:pt>
                <c:pt idx="54">
                  <c:v>66373</c:v>
                </c:pt>
                <c:pt idx="55">
                  <c:v>82384</c:v>
                </c:pt>
                <c:pt idx="56">
                  <c:v>70287</c:v>
                </c:pt>
                <c:pt idx="57">
                  <c:v>27938</c:v>
                </c:pt>
                <c:pt idx="58">
                  <c:v>51386</c:v>
                </c:pt>
                <c:pt idx="59">
                  <c:v>55954</c:v>
                </c:pt>
                <c:pt idx="60">
                  <c:v>75777</c:v>
                </c:pt>
                <c:pt idx="61">
                  <c:v>66653</c:v>
                </c:pt>
                <c:pt idx="62">
                  <c:v>61823</c:v>
                </c:pt>
                <c:pt idx="63">
                  <c:v>67680</c:v>
                </c:pt>
                <c:pt idx="64">
                  <c:v>70666</c:v>
                </c:pt>
                <c:pt idx="65">
                  <c:v>25721</c:v>
                </c:pt>
                <c:pt idx="66">
                  <c:v>32474</c:v>
                </c:pt>
                <c:pt idx="67">
                  <c:v>88194</c:v>
                </c:pt>
                <c:pt idx="68">
                  <c:v>69096</c:v>
                </c:pt>
                <c:pt idx="69">
                  <c:v>74854</c:v>
                </c:pt>
                <c:pt idx="70">
                  <c:v>66991</c:v>
                </c:pt>
                <c:pt idx="71">
                  <c:v>51386</c:v>
                </c:pt>
                <c:pt idx="72">
                  <c:v>65031</c:v>
                </c:pt>
                <c:pt idx="73">
                  <c:v>60631</c:v>
                </c:pt>
                <c:pt idx="74">
                  <c:v>28332</c:v>
                </c:pt>
                <c:pt idx="75">
                  <c:v>40246</c:v>
                </c:pt>
                <c:pt idx="76">
                  <c:v>75251</c:v>
                </c:pt>
                <c:pt idx="77">
                  <c:v>75825</c:v>
                </c:pt>
                <c:pt idx="78">
                  <c:v>26326</c:v>
                </c:pt>
                <c:pt idx="79">
                  <c:v>56046</c:v>
                </c:pt>
                <c:pt idx="80">
                  <c:v>29760</c:v>
                </c:pt>
                <c:pt idx="81">
                  <c:v>26304</c:v>
                </c:pt>
                <c:pt idx="82">
                  <c:v>23559</c:v>
                </c:pt>
                <c:pt idx="83">
                  <c:v>38620</c:v>
                </c:pt>
                <c:pt idx="84">
                  <c:v>81361</c:v>
                </c:pt>
                <c:pt idx="85">
                  <c:v>29440</c:v>
                </c:pt>
                <c:pt idx="86">
                  <c:v>36138</c:v>
                </c:pt>
                <c:pt idx="87">
                  <c:v>50388</c:v>
                </c:pt>
                <c:pt idx="88">
                  <c:v>79593</c:v>
                </c:pt>
                <c:pt idx="89">
                  <c:v>54178</c:v>
                </c:pt>
                <c:pt idx="90">
                  <c:v>51386</c:v>
                </c:pt>
                <c:pt idx="91">
                  <c:v>51386</c:v>
                </c:pt>
                <c:pt idx="92">
                  <c:v>51386</c:v>
                </c:pt>
                <c:pt idx="93">
                  <c:v>42394</c:v>
                </c:pt>
                <c:pt idx="94">
                  <c:v>23626</c:v>
                </c:pt>
                <c:pt idx="95">
                  <c:v>30096</c:v>
                </c:pt>
                <c:pt idx="96">
                  <c:v>47916</c:v>
                </c:pt>
                <c:pt idx="97">
                  <c:v>51813</c:v>
                </c:pt>
                <c:pt idx="98">
                  <c:v>78497</c:v>
                </c:pt>
                <c:pt idx="99">
                  <c:v>50150</c:v>
                </c:pt>
                <c:pt idx="100">
                  <c:v>47823</c:v>
                </c:pt>
                <c:pt idx="101">
                  <c:v>34554</c:v>
                </c:pt>
                <c:pt idx="102">
                  <c:v>85693</c:v>
                </c:pt>
                <c:pt idx="103">
                  <c:v>65846</c:v>
                </c:pt>
                <c:pt idx="104">
                  <c:v>87195</c:v>
                </c:pt>
                <c:pt idx="105">
                  <c:v>24594</c:v>
                </c:pt>
                <c:pt idx="106">
                  <c:v>49096</c:v>
                </c:pt>
                <c:pt idx="107">
                  <c:v>52413</c:v>
                </c:pt>
                <c:pt idx="108">
                  <c:v>38557</c:v>
                </c:pt>
                <c:pt idx="109">
                  <c:v>89058</c:v>
                </c:pt>
                <c:pt idx="110">
                  <c:v>77298</c:v>
                </c:pt>
                <c:pt idx="111">
                  <c:v>68126</c:v>
                </c:pt>
                <c:pt idx="112">
                  <c:v>57288</c:v>
                </c:pt>
                <c:pt idx="113">
                  <c:v>86037</c:v>
                </c:pt>
                <c:pt idx="114">
                  <c:v>43974</c:v>
                </c:pt>
                <c:pt idx="115">
                  <c:v>50785</c:v>
                </c:pt>
                <c:pt idx="116">
                  <c:v>90765</c:v>
                </c:pt>
                <c:pt idx="117">
                  <c:v>36550</c:v>
                </c:pt>
                <c:pt idx="118">
                  <c:v>30753</c:v>
                </c:pt>
                <c:pt idx="119">
                  <c:v>21918</c:v>
                </c:pt>
                <c:pt idx="120">
                  <c:v>56129</c:v>
                </c:pt>
                <c:pt idx="121">
                  <c:v>32557</c:v>
                </c:pt>
                <c:pt idx="122">
                  <c:v>19510</c:v>
                </c:pt>
                <c:pt idx="123">
                  <c:v>30992</c:v>
                </c:pt>
                <c:pt idx="124">
                  <c:v>101970</c:v>
                </c:pt>
                <c:pt idx="125">
                  <c:v>71488</c:v>
                </c:pt>
                <c:pt idx="126">
                  <c:v>79607</c:v>
                </c:pt>
                <c:pt idx="127">
                  <c:v>54348</c:v>
                </c:pt>
                <c:pt idx="128">
                  <c:v>51386</c:v>
                </c:pt>
                <c:pt idx="129">
                  <c:v>77376</c:v>
                </c:pt>
                <c:pt idx="130">
                  <c:v>62998</c:v>
                </c:pt>
                <c:pt idx="131">
                  <c:v>61331</c:v>
                </c:pt>
                <c:pt idx="132">
                  <c:v>73448</c:v>
                </c:pt>
                <c:pt idx="133">
                  <c:v>51386</c:v>
                </c:pt>
                <c:pt idx="134">
                  <c:v>41551</c:v>
                </c:pt>
                <c:pt idx="135">
                  <c:v>62981</c:v>
                </c:pt>
                <c:pt idx="136">
                  <c:v>9548</c:v>
                </c:pt>
                <c:pt idx="137">
                  <c:v>33762</c:v>
                </c:pt>
                <c:pt idx="138">
                  <c:v>35860</c:v>
                </c:pt>
                <c:pt idx="139">
                  <c:v>36921</c:v>
                </c:pt>
                <c:pt idx="140">
                  <c:v>92859</c:v>
                </c:pt>
                <c:pt idx="141">
                  <c:v>65104</c:v>
                </c:pt>
                <c:pt idx="142">
                  <c:v>86111</c:v>
                </c:pt>
                <c:pt idx="143">
                  <c:v>68352</c:v>
                </c:pt>
                <c:pt idx="144">
                  <c:v>41883</c:v>
                </c:pt>
                <c:pt idx="145">
                  <c:v>59809</c:v>
                </c:pt>
                <c:pt idx="146">
                  <c:v>23957</c:v>
                </c:pt>
                <c:pt idx="147">
                  <c:v>38547</c:v>
                </c:pt>
                <c:pt idx="148">
                  <c:v>35688</c:v>
                </c:pt>
                <c:pt idx="149">
                  <c:v>49605</c:v>
                </c:pt>
                <c:pt idx="150">
                  <c:v>59354</c:v>
                </c:pt>
                <c:pt idx="151">
                  <c:v>65747</c:v>
                </c:pt>
                <c:pt idx="152">
                  <c:v>46344</c:v>
                </c:pt>
                <c:pt idx="153">
                  <c:v>34176</c:v>
                </c:pt>
                <c:pt idx="154">
                  <c:v>61010</c:v>
                </c:pt>
                <c:pt idx="155">
                  <c:v>69372</c:v>
                </c:pt>
                <c:pt idx="156">
                  <c:v>49967</c:v>
                </c:pt>
                <c:pt idx="157">
                  <c:v>60199</c:v>
                </c:pt>
                <c:pt idx="158">
                  <c:v>55375</c:v>
                </c:pt>
                <c:pt idx="159">
                  <c:v>80317</c:v>
                </c:pt>
                <c:pt idx="160">
                  <c:v>30523</c:v>
                </c:pt>
                <c:pt idx="161">
                  <c:v>70356</c:v>
                </c:pt>
                <c:pt idx="162">
                  <c:v>23228</c:v>
                </c:pt>
                <c:pt idx="163">
                  <c:v>74165</c:v>
                </c:pt>
                <c:pt idx="164">
                  <c:v>157243</c:v>
                </c:pt>
                <c:pt idx="165">
                  <c:v>43482</c:v>
                </c:pt>
                <c:pt idx="166">
                  <c:v>62551</c:v>
                </c:pt>
                <c:pt idx="167">
                  <c:v>52332</c:v>
                </c:pt>
                <c:pt idx="168">
                  <c:v>66951</c:v>
                </c:pt>
                <c:pt idx="169">
                  <c:v>26091</c:v>
                </c:pt>
                <c:pt idx="170">
                  <c:v>33456</c:v>
                </c:pt>
                <c:pt idx="171">
                  <c:v>28718</c:v>
                </c:pt>
                <c:pt idx="172">
                  <c:v>50447</c:v>
                </c:pt>
                <c:pt idx="173">
                  <c:v>53537</c:v>
                </c:pt>
                <c:pt idx="174">
                  <c:v>52074</c:v>
                </c:pt>
                <c:pt idx="175">
                  <c:v>80427</c:v>
                </c:pt>
                <c:pt idx="176">
                  <c:v>83837</c:v>
                </c:pt>
                <c:pt idx="177">
                  <c:v>38853</c:v>
                </c:pt>
                <c:pt idx="178">
                  <c:v>38285</c:v>
                </c:pt>
                <c:pt idx="179">
                  <c:v>78497</c:v>
                </c:pt>
                <c:pt idx="180">
                  <c:v>51650</c:v>
                </c:pt>
                <c:pt idx="181">
                  <c:v>16248</c:v>
                </c:pt>
                <c:pt idx="182">
                  <c:v>66835</c:v>
                </c:pt>
                <c:pt idx="183">
                  <c:v>30477</c:v>
                </c:pt>
                <c:pt idx="184">
                  <c:v>28249</c:v>
                </c:pt>
                <c:pt idx="185">
                  <c:v>25271</c:v>
                </c:pt>
                <c:pt idx="186">
                  <c:v>32303</c:v>
                </c:pt>
                <c:pt idx="187">
                  <c:v>61286</c:v>
                </c:pt>
                <c:pt idx="188">
                  <c:v>74068</c:v>
                </c:pt>
                <c:pt idx="189">
                  <c:v>45759</c:v>
                </c:pt>
                <c:pt idx="190">
                  <c:v>24882</c:v>
                </c:pt>
                <c:pt idx="191">
                  <c:v>66973</c:v>
                </c:pt>
                <c:pt idx="192">
                  <c:v>36640</c:v>
                </c:pt>
                <c:pt idx="193">
                  <c:v>38872</c:v>
                </c:pt>
                <c:pt idx="194">
                  <c:v>51148</c:v>
                </c:pt>
                <c:pt idx="195">
                  <c:v>31353</c:v>
                </c:pt>
                <c:pt idx="196">
                  <c:v>69661</c:v>
                </c:pt>
                <c:pt idx="197">
                  <c:v>80067</c:v>
                </c:pt>
                <c:pt idx="198">
                  <c:v>86718</c:v>
                </c:pt>
                <c:pt idx="199">
                  <c:v>46854</c:v>
                </c:pt>
                <c:pt idx="200">
                  <c:v>69142</c:v>
                </c:pt>
                <c:pt idx="201">
                  <c:v>75922</c:v>
                </c:pt>
                <c:pt idx="202">
                  <c:v>63693</c:v>
                </c:pt>
                <c:pt idx="203">
                  <c:v>102160</c:v>
                </c:pt>
                <c:pt idx="204">
                  <c:v>40637</c:v>
                </c:pt>
                <c:pt idx="205">
                  <c:v>18890</c:v>
                </c:pt>
                <c:pt idx="206">
                  <c:v>29604</c:v>
                </c:pt>
                <c:pt idx="207">
                  <c:v>48721</c:v>
                </c:pt>
                <c:pt idx="208">
                  <c:v>44794</c:v>
                </c:pt>
                <c:pt idx="209">
                  <c:v>64497</c:v>
                </c:pt>
                <c:pt idx="210">
                  <c:v>46097</c:v>
                </c:pt>
                <c:pt idx="211">
                  <c:v>77972</c:v>
                </c:pt>
                <c:pt idx="212">
                  <c:v>44377</c:v>
                </c:pt>
                <c:pt idx="213">
                  <c:v>46014</c:v>
                </c:pt>
                <c:pt idx="214">
                  <c:v>70951</c:v>
                </c:pt>
                <c:pt idx="215">
                  <c:v>41443</c:v>
                </c:pt>
                <c:pt idx="216">
                  <c:v>52195</c:v>
                </c:pt>
                <c:pt idx="217">
                  <c:v>83790</c:v>
                </c:pt>
                <c:pt idx="218">
                  <c:v>44551</c:v>
                </c:pt>
                <c:pt idx="219">
                  <c:v>69508</c:v>
                </c:pt>
                <c:pt idx="220">
                  <c:v>45204</c:v>
                </c:pt>
                <c:pt idx="221">
                  <c:v>72460</c:v>
                </c:pt>
                <c:pt idx="222">
                  <c:v>77622</c:v>
                </c:pt>
                <c:pt idx="223">
                  <c:v>30732</c:v>
                </c:pt>
                <c:pt idx="224">
                  <c:v>63887</c:v>
                </c:pt>
                <c:pt idx="225">
                  <c:v>42011</c:v>
                </c:pt>
                <c:pt idx="226">
                  <c:v>51369</c:v>
                </c:pt>
                <c:pt idx="227">
                  <c:v>51537</c:v>
                </c:pt>
                <c:pt idx="228">
                  <c:v>79930</c:v>
                </c:pt>
                <c:pt idx="229">
                  <c:v>34320</c:v>
                </c:pt>
                <c:pt idx="230">
                  <c:v>37070</c:v>
                </c:pt>
                <c:pt idx="231">
                  <c:v>81975</c:v>
                </c:pt>
                <c:pt idx="232">
                  <c:v>38590</c:v>
                </c:pt>
                <c:pt idx="233">
                  <c:v>15033</c:v>
                </c:pt>
                <c:pt idx="234">
                  <c:v>62745</c:v>
                </c:pt>
                <c:pt idx="235">
                  <c:v>22212</c:v>
                </c:pt>
                <c:pt idx="236">
                  <c:v>23661</c:v>
                </c:pt>
                <c:pt idx="237">
                  <c:v>79761</c:v>
                </c:pt>
                <c:pt idx="238">
                  <c:v>7500</c:v>
                </c:pt>
                <c:pt idx="239">
                  <c:v>60182</c:v>
                </c:pt>
                <c:pt idx="240">
                  <c:v>73455</c:v>
                </c:pt>
                <c:pt idx="241">
                  <c:v>64961</c:v>
                </c:pt>
                <c:pt idx="242">
                  <c:v>22804</c:v>
                </c:pt>
                <c:pt idx="243">
                  <c:v>73687</c:v>
                </c:pt>
                <c:pt idx="244">
                  <c:v>61074</c:v>
                </c:pt>
                <c:pt idx="245">
                  <c:v>31686</c:v>
                </c:pt>
                <c:pt idx="246">
                  <c:v>80134</c:v>
                </c:pt>
                <c:pt idx="247">
                  <c:v>75027</c:v>
                </c:pt>
                <c:pt idx="248">
                  <c:v>67546</c:v>
                </c:pt>
                <c:pt idx="249">
                  <c:v>65176</c:v>
                </c:pt>
                <c:pt idx="250">
                  <c:v>31160</c:v>
                </c:pt>
                <c:pt idx="251">
                  <c:v>29938</c:v>
                </c:pt>
                <c:pt idx="252">
                  <c:v>102692</c:v>
                </c:pt>
                <c:pt idx="253">
                  <c:v>26490</c:v>
                </c:pt>
                <c:pt idx="254">
                  <c:v>75702</c:v>
                </c:pt>
                <c:pt idx="255">
                  <c:v>30899</c:v>
                </c:pt>
                <c:pt idx="256">
                  <c:v>63342</c:v>
                </c:pt>
                <c:pt idx="257">
                  <c:v>45989</c:v>
                </c:pt>
                <c:pt idx="258">
                  <c:v>18701</c:v>
                </c:pt>
                <c:pt idx="259">
                  <c:v>40737</c:v>
                </c:pt>
                <c:pt idx="260">
                  <c:v>15287</c:v>
                </c:pt>
                <c:pt idx="261">
                  <c:v>69674</c:v>
                </c:pt>
                <c:pt idx="262">
                  <c:v>44159</c:v>
                </c:pt>
                <c:pt idx="263">
                  <c:v>37717</c:v>
                </c:pt>
                <c:pt idx="264">
                  <c:v>43776</c:v>
                </c:pt>
                <c:pt idx="265">
                  <c:v>38179</c:v>
                </c:pt>
                <c:pt idx="266">
                  <c:v>80124</c:v>
                </c:pt>
                <c:pt idx="267">
                  <c:v>38097</c:v>
                </c:pt>
                <c:pt idx="268">
                  <c:v>72940</c:v>
                </c:pt>
                <c:pt idx="269">
                  <c:v>22070</c:v>
                </c:pt>
                <c:pt idx="270">
                  <c:v>69267</c:v>
                </c:pt>
                <c:pt idx="271">
                  <c:v>31788</c:v>
                </c:pt>
                <c:pt idx="272">
                  <c:v>61905</c:v>
                </c:pt>
                <c:pt idx="273">
                  <c:v>29315</c:v>
                </c:pt>
                <c:pt idx="274">
                  <c:v>33378</c:v>
                </c:pt>
                <c:pt idx="275">
                  <c:v>66313</c:v>
                </c:pt>
                <c:pt idx="276">
                  <c:v>60714</c:v>
                </c:pt>
                <c:pt idx="277">
                  <c:v>77882</c:v>
                </c:pt>
                <c:pt idx="278">
                  <c:v>69867</c:v>
                </c:pt>
                <c:pt idx="279">
                  <c:v>63841</c:v>
                </c:pt>
                <c:pt idx="280">
                  <c:v>24480</c:v>
                </c:pt>
                <c:pt idx="281">
                  <c:v>51369</c:v>
                </c:pt>
                <c:pt idx="282">
                  <c:v>37760</c:v>
                </c:pt>
                <c:pt idx="283">
                  <c:v>65640</c:v>
                </c:pt>
                <c:pt idx="284">
                  <c:v>44319</c:v>
                </c:pt>
                <c:pt idx="285">
                  <c:v>30631</c:v>
                </c:pt>
                <c:pt idx="286">
                  <c:v>75278</c:v>
                </c:pt>
                <c:pt idx="287">
                  <c:v>50898</c:v>
                </c:pt>
                <c:pt idx="288">
                  <c:v>79946</c:v>
                </c:pt>
                <c:pt idx="289">
                  <c:v>35416</c:v>
                </c:pt>
                <c:pt idx="290">
                  <c:v>32414</c:v>
                </c:pt>
                <c:pt idx="291">
                  <c:v>38361</c:v>
                </c:pt>
                <c:pt idx="292">
                  <c:v>82497</c:v>
                </c:pt>
                <c:pt idx="293">
                  <c:v>16626</c:v>
                </c:pt>
                <c:pt idx="294">
                  <c:v>29672</c:v>
                </c:pt>
                <c:pt idx="295">
                  <c:v>55951</c:v>
                </c:pt>
                <c:pt idx="296">
                  <c:v>35388</c:v>
                </c:pt>
                <c:pt idx="297">
                  <c:v>42386</c:v>
                </c:pt>
                <c:pt idx="298">
                  <c:v>68627</c:v>
                </c:pt>
                <c:pt idx="299">
                  <c:v>57912</c:v>
                </c:pt>
                <c:pt idx="300">
                  <c:v>35246</c:v>
                </c:pt>
                <c:pt idx="301">
                  <c:v>58821</c:v>
                </c:pt>
                <c:pt idx="302">
                  <c:v>46377</c:v>
                </c:pt>
                <c:pt idx="303">
                  <c:v>39747</c:v>
                </c:pt>
                <c:pt idx="304">
                  <c:v>23976</c:v>
                </c:pt>
                <c:pt idx="305">
                  <c:v>80950</c:v>
                </c:pt>
                <c:pt idx="306">
                  <c:v>27038</c:v>
                </c:pt>
                <c:pt idx="307">
                  <c:v>77457</c:v>
                </c:pt>
                <c:pt idx="308">
                  <c:v>64100</c:v>
                </c:pt>
                <c:pt idx="309">
                  <c:v>42670</c:v>
                </c:pt>
                <c:pt idx="310">
                  <c:v>12571</c:v>
                </c:pt>
                <c:pt idx="311">
                  <c:v>22574</c:v>
                </c:pt>
                <c:pt idx="312">
                  <c:v>51386</c:v>
                </c:pt>
                <c:pt idx="313">
                  <c:v>70893</c:v>
                </c:pt>
                <c:pt idx="314">
                  <c:v>54198</c:v>
                </c:pt>
                <c:pt idx="315">
                  <c:v>28839</c:v>
                </c:pt>
                <c:pt idx="316">
                  <c:v>40321</c:v>
                </c:pt>
                <c:pt idx="317">
                  <c:v>66503</c:v>
                </c:pt>
                <c:pt idx="318">
                  <c:v>30833</c:v>
                </c:pt>
                <c:pt idx="319">
                  <c:v>51386</c:v>
                </c:pt>
                <c:pt idx="320">
                  <c:v>64795</c:v>
                </c:pt>
                <c:pt idx="321">
                  <c:v>34421</c:v>
                </c:pt>
                <c:pt idx="322">
                  <c:v>47025</c:v>
                </c:pt>
                <c:pt idx="323">
                  <c:v>64325</c:v>
                </c:pt>
                <c:pt idx="324">
                  <c:v>40464</c:v>
                </c:pt>
                <c:pt idx="325">
                  <c:v>62187</c:v>
                </c:pt>
                <c:pt idx="326">
                  <c:v>14849</c:v>
                </c:pt>
                <c:pt idx="327">
                  <c:v>27255</c:v>
                </c:pt>
                <c:pt idx="328">
                  <c:v>54432</c:v>
                </c:pt>
                <c:pt idx="329">
                  <c:v>29999</c:v>
                </c:pt>
                <c:pt idx="330">
                  <c:v>24072</c:v>
                </c:pt>
                <c:pt idx="331">
                  <c:v>33996</c:v>
                </c:pt>
                <c:pt idx="332">
                  <c:v>66334</c:v>
                </c:pt>
                <c:pt idx="333">
                  <c:v>35178</c:v>
                </c:pt>
                <c:pt idx="334">
                  <c:v>22010</c:v>
                </c:pt>
                <c:pt idx="335">
                  <c:v>62204</c:v>
                </c:pt>
                <c:pt idx="336">
                  <c:v>75693</c:v>
                </c:pt>
                <c:pt idx="337">
                  <c:v>30675</c:v>
                </c:pt>
                <c:pt idx="338">
                  <c:v>83003</c:v>
                </c:pt>
                <c:pt idx="339">
                  <c:v>83532</c:v>
                </c:pt>
                <c:pt idx="340">
                  <c:v>68655</c:v>
                </c:pt>
                <c:pt idx="341">
                  <c:v>41411</c:v>
                </c:pt>
                <c:pt idx="342">
                  <c:v>55212</c:v>
                </c:pt>
                <c:pt idx="343">
                  <c:v>59292</c:v>
                </c:pt>
                <c:pt idx="344">
                  <c:v>27190</c:v>
                </c:pt>
                <c:pt idx="345">
                  <c:v>82623</c:v>
                </c:pt>
                <c:pt idx="346">
                  <c:v>44300</c:v>
                </c:pt>
                <c:pt idx="347">
                  <c:v>84835</c:v>
                </c:pt>
                <c:pt idx="348">
                  <c:v>30372</c:v>
                </c:pt>
                <c:pt idx="349">
                  <c:v>33181</c:v>
                </c:pt>
                <c:pt idx="350">
                  <c:v>71113</c:v>
                </c:pt>
                <c:pt idx="351">
                  <c:v>71952</c:v>
                </c:pt>
                <c:pt idx="352">
                  <c:v>69759</c:v>
                </c:pt>
                <c:pt idx="353">
                  <c:v>72099</c:v>
                </c:pt>
                <c:pt idx="354">
                  <c:v>60000</c:v>
                </c:pt>
                <c:pt idx="355">
                  <c:v>38643</c:v>
                </c:pt>
                <c:pt idx="356">
                  <c:v>50737</c:v>
                </c:pt>
                <c:pt idx="357">
                  <c:v>68462</c:v>
                </c:pt>
                <c:pt idx="358">
                  <c:v>65073</c:v>
                </c:pt>
                <c:pt idx="359">
                  <c:v>46681</c:v>
                </c:pt>
                <c:pt idx="360">
                  <c:v>78618</c:v>
                </c:pt>
                <c:pt idx="361">
                  <c:v>62187</c:v>
                </c:pt>
                <c:pt idx="362">
                  <c:v>28442</c:v>
                </c:pt>
                <c:pt idx="363">
                  <c:v>37717</c:v>
                </c:pt>
                <c:pt idx="364">
                  <c:v>51479</c:v>
                </c:pt>
                <c:pt idx="365">
                  <c:v>54803</c:v>
                </c:pt>
                <c:pt idx="366">
                  <c:v>79530</c:v>
                </c:pt>
                <c:pt idx="367">
                  <c:v>31615</c:v>
                </c:pt>
                <c:pt idx="368">
                  <c:v>72025</c:v>
                </c:pt>
                <c:pt idx="369">
                  <c:v>52614</c:v>
                </c:pt>
                <c:pt idx="370">
                  <c:v>35684</c:v>
                </c:pt>
                <c:pt idx="371">
                  <c:v>48178</c:v>
                </c:pt>
                <c:pt idx="372">
                  <c:v>29548</c:v>
                </c:pt>
                <c:pt idx="373">
                  <c:v>63810</c:v>
                </c:pt>
                <c:pt idx="374">
                  <c:v>38578</c:v>
                </c:pt>
                <c:pt idx="375">
                  <c:v>46098</c:v>
                </c:pt>
                <c:pt idx="376">
                  <c:v>22585</c:v>
                </c:pt>
                <c:pt idx="377">
                  <c:v>30279</c:v>
                </c:pt>
                <c:pt idx="378">
                  <c:v>66426</c:v>
                </c:pt>
                <c:pt idx="379">
                  <c:v>30822</c:v>
                </c:pt>
                <c:pt idx="380">
                  <c:v>33581</c:v>
                </c:pt>
                <c:pt idx="381">
                  <c:v>19986</c:v>
                </c:pt>
                <c:pt idx="382">
                  <c:v>27421</c:v>
                </c:pt>
                <c:pt idx="383">
                  <c:v>35688</c:v>
                </c:pt>
                <c:pt idx="384">
                  <c:v>36143</c:v>
                </c:pt>
                <c:pt idx="385">
                  <c:v>10245</c:v>
                </c:pt>
                <c:pt idx="386">
                  <c:v>43795</c:v>
                </c:pt>
                <c:pt idx="387">
                  <c:v>63381</c:v>
                </c:pt>
                <c:pt idx="388">
                  <c:v>38823</c:v>
                </c:pt>
                <c:pt idx="389">
                  <c:v>83664</c:v>
                </c:pt>
                <c:pt idx="390">
                  <c:v>90300</c:v>
                </c:pt>
                <c:pt idx="391">
                  <c:v>62499</c:v>
                </c:pt>
                <c:pt idx="392">
                  <c:v>74293</c:v>
                </c:pt>
                <c:pt idx="393">
                  <c:v>51012</c:v>
                </c:pt>
                <c:pt idx="394">
                  <c:v>70777</c:v>
                </c:pt>
                <c:pt idx="395">
                  <c:v>68682</c:v>
                </c:pt>
                <c:pt idx="396">
                  <c:v>43824</c:v>
                </c:pt>
                <c:pt idx="397">
                  <c:v>15345</c:v>
                </c:pt>
                <c:pt idx="398">
                  <c:v>23442</c:v>
                </c:pt>
                <c:pt idx="399">
                  <c:v>14515</c:v>
                </c:pt>
                <c:pt idx="400">
                  <c:v>31395</c:v>
                </c:pt>
                <c:pt idx="401">
                  <c:v>75276</c:v>
                </c:pt>
                <c:pt idx="402">
                  <c:v>42373</c:v>
                </c:pt>
                <c:pt idx="403">
                  <c:v>30507</c:v>
                </c:pt>
                <c:pt idx="404">
                  <c:v>55521</c:v>
                </c:pt>
                <c:pt idx="405">
                  <c:v>48006</c:v>
                </c:pt>
                <c:pt idx="406">
                  <c:v>27213</c:v>
                </c:pt>
                <c:pt idx="407">
                  <c:v>65808</c:v>
                </c:pt>
                <c:pt idx="408">
                  <c:v>30351</c:v>
                </c:pt>
                <c:pt idx="409">
                  <c:v>50437</c:v>
                </c:pt>
                <c:pt idx="410">
                  <c:v>23616</c:v>
                </c:pt>
                <c:pt idx="411">
                  <c:v>53858</c:v>
                </c:pt>
                <c:pt idx="412">
                  <c:v>66465</c:v>
                </c:pt>
                <c:pt idx="413">
                  <c:v>46923</c:v>
                </c:pt>
                <c:pt idx="414">
                  <c:v>75072</c:v>
                </c:pt>
                <c:pt idx="415">
                  <c:v>75865</c:v>
                </c:pt>
                <c:pt idx="416">
                  <c:v>19789</c:v>
                </c:pt>
                <c:pt idx="417">
                  <c:v>80134</c:v>
                </c:pt>
                <c:pt idx="418">
                  <c:v>91065</c:v>
                </c:pt>
                <c:pt idx="419">
                  <c:v>49505</c:v>
                </c:pt>
                <c:pt idx="420">
                  <c:v>37401</c:v>
                </c:pt>
                <c:pt idx="421">
                  <c:v>30096</c:v>
                </c:pt>
                <c:pt idx="422">
                  <c:v>18492</c:v>
                </c:pt>
                <c:pt idx="423">
                  <c:v>82584</c:v>
                </c:pt>
                <c:pt idx="424">
                  <c:v>93027</c:v>
                </c:pt>
                <c:pt idx="425">
                  <c:v>48686</c:v>
                </c:pt>
                <c:pt idx="426">
                  <c:v>92910</c:v>
                </c:pt>
                <c:pt idx="427">
                  <c:v>75433</c:v>
                </c:pt>
                <c:pt idx="428">
                  <c:v>10404</c:v>
                </c:pt>
                <c:pt idx="429">
                  <c:v>61314</c:v>
                </c:pt>
                <c:pt idx="430">
                  <c:v>84865</c:v>
                </c:pt>
                <c:pt idx="431">
                  <c:v>42387</c:v>
                </c:pt>
                <c:pt idx="432">
                  <c:v>67309</c:v>
                </c:pt>
                <c:pt idx="433">
                  <c:v>75236</c:v>
                </c:pt>
                <c:pt idx="434">
                  <c:v>30015</c:v>
                </c:pt>
                <c:pt idx="435">
                  <c:v>50943</c:v>
                </c:pt>
                <c:pt idx="436">
                  <c:v>67272</c:v>
                </c:pt>
                <c:pt idx="437">
                  <c:v>51529</c:v>
                </c:pt>
                <c:pt idx="438">
                  <c:v>32011</c:v>
                </c:pt>
                <c:pt idx="439">
                  <c:v>7500</c:v>
                </c:pt>
                <c:pt idx="440">
                  <c:v>28691</c:v>
                </c:pt>
                <c:pt idx="441">
                  <c:v>56223</c:v>
                </c:pt>
                <c:pt idx="442">
                  <c:v>18100</c:v>
                </c:pt>
                <c:pt idx="443">
                  <c:v>30279</c:v>
                </c:pt>
                <c:pt idx="444">
                  <c:v>20130</c:v>
                </c:pt>
                <c:pt idx="445">
                  <c:v>23295</c:v>
                </c:pt>
                <c:pt idx="446">
                  <c:v>42618</c:v>
                </c:pt>
                <c:pt idx="447">
                  <c:v>81246</c:v>
                </c:pt>
                <c:pt idx="448">
                  <c:v>24027</c:v>
                </c:pt>
                <c:pt idx="449">
                  <c:v>55707</c:v>
                </c:pt>
                <c:pt idx="450">
                  <c:v>57959</c:v>
                </c:pt>
                <c:pt idx="451">
                  <c:v>56796</c:v>
                </c:pt>
                <c:pt idx="452">
                  <c:v>36230</c:v>
                </c:pt>
                <c:pt idx="453">
                  <c:v>70829</c:v>
                </c:pt>
                <c:pt idx="454">
                  <c:v>65991</c:v>
                </c:pt>
                <c:pt idx="455">
                  <c:v>38988</c:v>
                </c:pt>
                <c:pt idx="456">
                  <c:v>89572</c:v>
                </c:pt>
                <c:pt idx="457">
                  <c:v>42207</c:v>
                </c:pt>
                <c:pt idx="458">
                  <c:v>50300</c:v>
                </c:pt>
                <c:pt idx="459">
                  <c:v>66664</c:v>
                </c:pt>
                <c:pt idx="460">
                  <c:v>60597</c:v>
                </c:pt>
                <c:pt idx="461">
                  <c:v>70165</c:v>
                </c:pt>
                <c:pt idx="462">
                  <c:v>50520</c:v>
                </c:pt>
                <c:pt idx="463">
                  <c:v>80124</c:v>
                </c:pt>
                <c:pt idx="464">
                  <c:v>33183</c:v>
                </c:pt>
                <c:pt idx="465">
                  <c:v>66582</c:v>
                </c:pt>
                <c:pt idx="466">
                  <c:v>75261</c:v>
                </c:pt>
                <c:pt idx="467">
                  <c:v>31880</c:v>
                </c:pt>
                <c:pt idx="468">
                  <c:v>53790</c:v>
                </c:pt>
                <c:pt idx="469">
                  <c:v>49269</c:v>
                </c:pt>
                <c:pt idx="470">
                  <c:v>61456</c:v>
                </c:pt>
                <c:pt idx="471">
                  <c:v>37406</c:v>
                </c:pt>
                <c:pt idx="472">
                  <c:v>56937</c:v>
                </c:pt>
                <c:pt idx="473">
                  <c:v>38415</c:v>
                </c:pt>
                <c:pt idx="474">
                  <c:v>20518</c:v>
                </c:pt>
                <c:pt idx="475">
                  <c:v>62503</c:v>
                </c:pt>
                <c:pt idx="476">
                  <c:v>41644</c:v>
                </c:pt>
                <c:pt idx="477">
                  <c:v>55842</c:v>
                </c:pt>
                <c:pt idx="478">
                  <c:v>62010</c:v>
                </c:pt>
                <c:pt idx="479">
                  <c:v>41124</c:v>
                </c:pt>
                <c:pt idx="480">
                  <c:v>38961</c:v>
                </c:pt>
                <c:pt idx="481">
                  <c:v>37760</c:v>
                </c:pt>
                <c:pt idx="482">
                  <c:v>32233</c:v>
                </c:pt>
                <c:pt idx="483">
                  <c:v>43057</c:v>
                </c:pt>
                <c:pt idx="484">
                  <c:v>83151</c:v>
                </c:pt>
                <c:pt idx="485">
                  <c:v>78825</c:v>
                </c:pt>
                <c:pt idx="486">
                  <c:v>65104</c:v>
                </c:pt>
                <c:pt idx="487">
                  <c:v>60093</c:v>
                </c:pt>
                <c:pt idx="488">
                  <c:v>14045</c:v>
                </c:pt>
                <c:pt idx="489">
                  <c:v>28457</c:v>
                </c:pt>
                <c:pt idx="490">
                  <c:v>78952</c:v>
                </c:pt>
                <c:pt idx="491">
                  <c:v>46310</c:v>
                </c:pt>
                <c:pt idx="492">
                  <c:v>76005</c:v>
                </c:pt>
                <c:pt idx="493">
                  <c:v>58308</c:v>
                </c:pt>
                <c:pt idx="494">
                  <c:v>55614</c:v>
                </c:pt>
                <c:pt idx="495">
                  <c:v>59432</c:v>
                </c:pt>
                <c:pt idx="496">
                  <c:v>55563</c:v>
                </c:pt>
                <c:pt idx="497">
                  <c:v>78642</c:v>
                </c:pt>
                <c:pt idx="498">
                  <c:v>67911</c:v>
                </c:pt>
                <c:pt idx="499">
                  <c:v>65275</c:v>
                </c:pt>
                <c:pt idx="500">
                  <c:v>27203</c:v>
                </c:pt>
                <c:pt idx="501">
                  <c:v>48330</c:v>
                </c:pt>
                <c:pt idx="502">
                  <c:v>24279</c:v>
                </c:pt>
                <c:pt idx="503">
                  <c:v>64355</c:v>
                </c:pt>
                <c:pt idx="504">
                  <c:v>50943</c:v>
                </c:pt>
                <c:pt idx="505">
                  <c:v>53653</c:v>
                </c:pt>
                <c:pt idx="506">
                  <c:v>65665</c:v>
                </c:pt>
                <c:pt idx="507">
                  <c:v>81217</c:v>
                </c:pt>
                <c:pt idx="508">
                  <c:v>34935</c:v>
                </c:pt>
                <c:pt idx="509">
                  <c:v>61250</c:v>
                </c:pt>
                <c:pt idx="510">
                  <c:v>39665</c:v>
                </c:pt>
                <c:pt idx="511">
                  <c:v>60152</c:v>
                </c:pt>
                <c:pt idx="512">
                  <c:v>48920</c:v>
                </c:pt>
                <c:pt idx="513">
                  <c:v>89120</c:v>
                </c:pt>
                <c:pt idx="514">
                  <c:v>44124</c:v>
                </c:pt>
                <c:pt idx="515">
                  <c:v>81169</c:v>
                </c:pt>
                <c:pt idx="516">
                  <c:v>36443</c:v>
                </c:pt>
                <c:pt idx="517">
                  <c:v>26095</c:v>
                </c:pt>
                <c:pt idx="518">
                  <c:v>71367</c:v>
                </c:pt>
                <c:pt idx="519">
                  <c:v>80184</c:v>
                </c:pt>
                <c:pt idx="520">
                  <c:v>30630</c:v>
                </c:pt>
                <c:pt idx="521">
                  <c:v>73454</c:v>
                </c:pt>
                <c:pt idx="522">
                  <c:v>42691</c:v>
                </c:pt>
                <c:pt idx="523">
                  <c:v>70503</c:v>
                </c:pt>
                <c:pt idx="524">
                  <c:v>25545</c:v>
                </c:pt>
                <c:pt idx="525">
                  <c:v>32880</c:v>
                </c:pt>
                <c:pt idx="526">
                  <c:v>77863</c:v>
                </c:pt>
                <c:pt idx="527">
                  <c:v>50353</c:v>
                </c:pt>
                <c:pt idx="528">
                  <c:v>61839</c:v>
                </c:pt>
                <c:pt idx="529">
                  <c:v>49154</c:v>
                </c:pt>
                <c:pt idx="530">
                  <c:v>47682</c:v>
                </c:pt>
                <c:pt idx="531">
                  <c:v>72679</c:v>
                </c:pt>
                <c:pt idx="532">
                  <c:v>57954</c:v>
                </c:pt>
                <c:pt idx="533">
                  <c:v>65316</c:v>
                </c:pt>
                <c:pt idx="534">
                  <c:v>28567</c:v>
                </c:pt>
                <c:pt idx="535">
                  <c:v>47352</c:v>
                </c:pt>
                <c:pt idx="536">
                  <c:v>44931</c:v>
                </c:pt>
                <c:pt idx="537">
                  <c:v>76982</c:v>
                </c:pt>
                <c:pt idx="538">
                  <c:v>57247</c:v>
                </c:pt>
                <c:pt idx="539">
                  <c:v>22944</c:v>
                </c:pt>
                <c:pt idx="540">
                  <c:v>25315</c:v>
                </c:pt>
                <c:pt idx="541">
                  <c:v>43638</c:v>
                </c:pt>
                <c:pt idx="542">
                  <c:v>42710</c:v>
                </c:pt>
                <c:pt idx="543">
                  <c:v>84169</c:v>
                </c:pt>
                <c:pt idx="544">
                  <c:v>54058</c:v>
                </c:pt>
                <c:pt idx="545">
                  <c:v>24683</c:v>
                </c:pt>
                <c:pt idx="546">
                  <c:v>85620</c:v>
                </c:pt>
                <c:pt idx="547">
                  <c:v>47850</c:v>
                </c:pt>
                <c:pt idx="548">
                  <c:v>19514</c:v>
                </c:pt>
                <c:pt idx="549">
                  <c:v>27159</c:v>
                </c:pt>
                <c:pt idx="550">
                  <c:v>39548</c:v>
                </c:pt>
                <c:pt idx="551">
                  <c:v>21474</c:v>
                </c:pt>
                <c:pt idx="552">
                  <c:v>60504</c:v>
                </c:pt>
                <c:pt idx="553">
                  <c:v>22419</c:v>
                </c:pt>
                <c:pt idx="554">
                  <c:v>81698</c:v>
                </c:pt>
                <c:pt idx="555">
                  <c:v>43462</c:v>
                </c:pt>
                <c:pt idx="556">
                  <c:v>54880</c:v>
                </c:pt>
                <c:pt idx="557">
                  <c:v>79908</c:v>
                </c:pt>
                <c:pt idx="558">
                  <c:v>15315</c:v>
                </c:pt>
                <c:pt idx="559">
                  <c:v>87771</c:v>
                </c:pt>
                <c:pt idx="560">
                  <c:v>33039</c:v>
                </c:pt>
                <c:pt idx="561">
                  <c:v>81741</c:v>
                </c:pt>
                <c:pt idx="562">
                  <c:v>71499</c:v>
                </c:pt>
                <c:pt idx="563">
                  <c:v>62466</c:v>
                </c:pt>
                <c:pt idx="564">
                  <c:v>48799</c:v>
                </c:pt>
                <c:pt idx="565">
                  <c:v>52157</c:v>
                </c:pt>
                <c:pt idx="566">
                  <c:v>66565</c:v>
                </c:pt>
                <c:pt idx="567">
                  <c:v>29298</c:v>
                </c:pt>
                <c:pt idx="568">
                  <c:v>47691</c:v>
                </c:pt>
                <c:pt idx="569">
                  <c:v>38200</c:v>
                </c:pt>
                <c:pt idx="570">
                  <c:v>44989</c:v>
                </c:pt>
                <c:pt idx="571">
                  <c:v>38443</c:v>
                </c:pt>
                <c:pt idx="572">
                  <c:v>38593</c:v>
                </c:pt>
                <c:pt idx="573">
                  <c:v>64413</c:v>
                </c:pt>
                <c:pt idx="574">
                  <c:v>36959</c:v>
                </c:pt>
                <c:pt idx="575">
                  <c:v>61996</c:v>
                </c:pt>
                <c:pt idx="576">
                  <c:v>51287</c:v>
                </c:pt>
                <c:pt idx="577">
                  <c:v>13260</c:v>
                </c:pt>
                <c:pt idx="578">
                  <c:v>47472</c:v>
                </c:pt>
                <c:pt idx="579">
                  <c:v>54603</c:v>
                </c:pt>
                <c:pt idx="580">
                  <c:v>45207</c:v>
                </c:pt>
                <c:pt idx="581">
                  <c:v>40689</c:v>
                </c:pt>
                <c:pt idx="582">
                  <c:v>47821</c:v>
                </c:pt>
                <c:pt idx="583">
                  <c:v>27450</c:v>
                </c:pt>
                <c:pt idx="584">
                  <c:v>39453</c:v>
                </c:pt>
                <c:pt idx="585">
                  <c:v>26850</c:v>
                </c:pt>
                <c:pt idx="586">
                  <c:v>79800</c:v>
                </c:pt>
                <c:pt idx="587">
                  <c:v>61794</c:v>
                </c:pt>
                <c:pt idx="588">
                  <c:v>53863</c:v>
                </c:pt>
                <c:pt idx="589">
                  <c:v>24221</c:v>
                </c:pt>
                <c:pt idx="590">
                  <c:v>39684</c:v>
                </c:pt>
                <c:pt idx="591">
                  <c:v>92163</c:v>
                </c:pt>
                <c:pt idx="592">
                  <c:v>69882</c:v>
                </c:pt>
                <c:pt idx="593">
                  <c:v>33178</c:v>
                </c:pt>
                <c:pt idx="594">
                  <c:v>59973</c:v>
                </c:pt>
                <c:pt idx="595">
                  <c:v>17459</c:v>
                </c:pt>
                <c:pt idx="596">
                  <c:v>23910</c:v>
                </c:pt>
                <c:pt idx="597">
                  <c:v>42169</c:v>
                </c:pt>
                <c:pt idx="598">
                  <c:v>26224</c:v>
                </c:pt>
                <c:pt idx="599">
                  <c:v>31089</c:v>
                </c:pt>
                <c:pt idx="600">
                  <c:v>30081</c:v>
                </c:pt>
                <c:pt idx="601">
                  <c:v>62807</c:v>
                </c:pt>
                <c:pt idx="602">
                  <c:v>72906</c:v>
                </c:pt>
                <c:pt idx="603">
                  <c:v>61467</c:v>
                </c:pt>
                <c:pt idx="604">
                  <c:v>49618</c:v>
                </c:pt>
                <c:pt idx="605">
                  <c:v>21888</c:v>
                </c:pt>
                <c:pt idx="606">
                  <c:v>42429</c:v>
                </c:pt>
                <c:pt idx="607">
                  <c:v>26150</c:v>
                </c:pt>
                <c:pt idx="608">
                  <c:v>30801</c:v>
                </c:pt>
                <c:pt idx="609">
                  <c:v>81168</c:v>
                </c:pt>
                <c:pt idx="610">
                  <c:v>26877</c:v>
                </c:pt>
                <c:pt idx="611">
                  <c:v>45006</c:v>
                </c:pt>
                <c:pt idx="612">
                  <c:v>18978</c:v>
                </c:pt>
                <c:pt idx="613">
                  <c:v>22574</c:v>
                </c:pt>
                <c:pt idx="614">
                  <c:v>48240</c:v>
                </c:pt>
                <c:pt idx="615">
                  <c:v>45837</c:v>
                </c:pt>
                <c:pt idx="616">
                  <c:v>35791</c:v>
                </c:pt>
                <c:pt idx="617">
                  <c:v>162397</c:v>
                </c:pt>
                <c:pt idx="618">
                  <c:v>54162</c:v>
                </c:pt>
                <c:pt idx="619">
                  <c:v>30522</c:v>
                </c:pt>
                <c:pt idx="620">
                  <c:v>54456</c:v>
                </c:pt>
                <c:pt idx="621">
                  <c:v>31632</c:v>
                </c:pt>
                <c:pt idx="622">
                  <c:v>72298</c:v>
                </c:pt>
                <c:pt idx="623">
                  <c:v>36975</c:v>
                </c:pt>
                <c:pt idx="624">
                  <c:v>72635</c:v>
                </c:pt>
                <c:pt idx="625">
                  <c:v>13624</c:v>
                </c:pt>
                <c:pt idx="626">
                  <c:v>84196</c:v>
                </c:pt>
                <c:pt idx="627">
                  <c:v>70971</c:v>
                </c:pt>
                <c:pt idx="628">
                  <c:v>34487</c:v>
                </c:pt>
                <c:pt idx="629">
                  <c:v>28769</c:v>
                </c:pt>
                <c:pt idx="630">
                  <c:v>69084</c:v>
                </c:pt>
                <c:pt idx="631">
                  <c:v>65488</c:v>
                </c:pt>
                <c:pt idx="632">
                  <c:v>62466</c:v>
                </c:pt>
                <c:pt idx="633">
                  <c:v>32218</c:v>
                </c:pt>
                <c:pt idx="634">
                  <c:v>83917</c:v>
                </c:pt>
                <c:pt idx="635">
                  <c:v>46102</c:v>
                </c:pt>
                <c:pt idx="636">
                  <c:v>84574</c:v>
                </c:pt>
                <c:pt idx="637">
                  <c:v>56181</c:v>
                </c:pt>
                <c:pt idx="638">
                  <c:v>63120</c:v>
                </c:pt>
                <c:pt idx="639">
                  <c:v>73691</c:v>
                </c:pt>
                <c:pt idx="640">
                  <c:v>63381</c:v>
                </c:pt>
                <c:pt idx="641">
                  <c:v>76140</c:v>
                </c:pt>
                <c:pt idx="642">
                  <c:v>62859</c:v>
                </c:pt>
                <c:pt idx="643">
                  <c:v>45906</c:v>
                </c:pt>
                <c:pt idx="644">
                  <c:v>77632</c:v>
                </c:pt>
                <c:pt idx="645">
                  <c:v>46463</c:v>
                </c:pt>
                <c:pt idx="646">
                  <c:v>105471</c:v>
                </c:pt>
                <c:pt idx="647">
                  <c:v>55282</c:v>
                </c:pt>
                <c:pt idx="648">
                  <c:v>78710</c:v>
                </c:pt>
                <c:pt idx="649">
                  <c:v>66886</c:v>
                </c:pt>
                <c:pt idx="650">
                  <c:v>98777</c:v>
                </c:pt>
                <c:pt idx="651">
                  <c:v>29103</c:v>
                </c:pt>
                <c:pt idx="652">
                  <c:v>67445</c:v>
                </c:pt>
                <c:pt idx="653">
                  <c:v>50616</c:v>
                </c:pt>
                <c:pt idx="654">
                  <c:v>49431</c:v>
                </c:pt>
                <c:pt idx="655">
                  <c:v>153924</c:v>
                </c:pt>
                <c:pt idx="656">
                  <c:v>61278</c:v>
                </c:pt>
                <c:pt idx="657">
                  <c:v>26490</c:v>
                </c:pt>
                <c:pt idx="658">
                  <c:v>73059</c:v>
                </c:pt>
                <c:pt idx="659">
                  <c:v>46734</c:v>
                </c:pt>
                <c:pt idx="660">
                  <c:v>56253</c:v>
                </c:pt>
                <c:pt idx="661">
                  <c:v>19986</c:v>
                </c:pt>
                <c:pt idx="662">
                  <c:v>58330</c:v>
                </c:pt>
                <c:pt idx="663">
                  <c:v>25965</c:v>
                </c:pt>
                <c:pt idx="664">
                  <c:v>14661</c:v>
                </c:pt>
                <c:pt idx="665">
                  <c:v>18690</c:v>
                </c:pt>
                <c:pt idx="666">
                  <c:v>45068</c:v>
                </c:pt>
                <c:pt idx="667">
                  <c:v>21063</c:v>
                </c:pt>
                <c:pt idx="668">
                  <c:v>29187</c:v>
                </c:pt>
                <c:pt idx="669">
                  <c:v>54690</c:v>
                </c:pt>
                <c:pt idx="670">
                  <c:v>59304</c:v>
                </c:pt>
                <c:pt idx="671">
                  <c:v>59247</c:v>
                </c:pt>
                <c:pt idx="672">
                  <c:v>66731</c:v>
                </c:pt>
                <c:pt idx="673">
                  <c:v>77353</c:v>
                </c:pt>
                <c:pt idx="674">
                  <c:v>52614</c:v>
                </c:pt>
                <c:pt idx="675">
                  <c:v>26751</c:v>
                </c:pt>
                <c:pt idx="676">
                  <c:v>81300</c:v>
                </c:pt>
                <c:pt idx="677">
                  <c:v>70337</c:v>
                </c:pt>
                <c:pt idx="678">
                  <c:v>36145</c:v>
                </c:pt>
                <c:pt idx="679">
                  <c:v>65295</c:v>
                </c:pt>
                <c:pt idx="680">
                  <c:v>68118</c:v>
                </c:pt>
                <c:pt idx="681">
                  <c:v>68743</c:v>
                </c:pt>
                <c:pt idx="682">
                  <c:v>41039</c:v>
                </c:pt>
                <c:pt idx="683">
                  <c:v>38946</c:v>
                </c:pt>
                <c:pt idx="684">
                  <c:v>65777</c:v>
                </c:pt>
                <c:pt idx="685">
                  <c:v>66476</c:v>
                </c:pt>
                <c:pt idx="686">
                  <c:v>86857</c:v>
                </c:pt>
                <c:pt idx="687">
                  <c:v>160803</c:v>
                </c:pt>
                <c:pt idx="688">
                  <c:v>77845</c:v>
                </c:pt>
                <c:pt idx="689">
                  <c:v>69476</c:v>
                </c:pt>
                <c:pt idx="690">
                  <c:v>50611</c:v>
                </c:pt>
                <c:pt idx="691">
                  <c:v>61209</c:v>
                </c:pt>
                <c:pt idx="692">
                  <c:v>42315</c:v>
                </c:pt>
                <c:pt idx="693">
                  <c:v>13084</c:v>
                </c:pt>
                <c:pt idx="694">
                  <c:v>47570</c:v>
                </c:pt>
                <c:pt idx="695">
                  <c:v>61923</c:v>
                </c:pt>
                <c:pt idx="696">
                  <c:v>34824</c:v>
                </c:pt>
                <c:pt idx="697">
                  <c:v>26518</c:v>
                </c:pt>
                <c:pt idx="698">
                  <c:v>45938</c:v>
                </c:pt>
                <c:pt idx="699">
                  <c:v>78468</c:v>
                </c:pt>
                <c:pt idx="700">
                  <c:v>78901</c:v>
                </c:pt>
                <c:pt idx="701">
                  <c:v>71427</c:v>
                </c:pt>
                <c:pt idx="702">
                  <c:v>71022</c:v>
                </c:pt>
                <c:pt idx="703">
                  <c:v>90247</c:v>
                </c:pt>
                <c:pt idx="704">
                  <c:v>41335</c:v>
                </c:pt>
                <c:pt idx="705">
                  <c:v>71952</c:v>
                </c:pt>
                <c:pt idx="706">
                  <c:v>35682</c:v>
                </c:pt>
                <c:pt idx="707">
                  <c:v>43185</c:v>
                </c:pt>
                <c:pt idx="708">
                  <c:v>66375</c:v>
                </c:pt>
                <c:pt idx="709">
                  <c:v>35178</c:v>
                </c:pt>
                <c:pt idx="710">
                  <c:v>25252</c:v>
                </c:pt>
                <c:pt idx="711">
                  <c:v>55250</c:v>
                </c:pt>
                <c:pt idx="712">
                  <c:v>33249</c:v>
                </c:pt>
                <c:pt idx="713">
                  <c:v>58398</c:v>
                </c:pt>
                <c:pt idx="714">
                  <c:v>50272</c:v>
                </c:pt>
                <c:pt idx="715">
                  <c:v>76618</c:v>
                </c:pt>
                <c:pt idx="716">
                  <c:v>87305</c:v>
                </c:pt>
                <c:pt idx="717">
                  <c:v>25851</c:v>
                </c:pt>
                <c:pt idx="718">
                  <c:v>58710</c:v>
                </c:pt>
                <c:pt idx="719">
                  <c:v>45160</c:v>
                </c:pt>
                <c:pt idx="720">
                  <c:v>74806</c:v>
                </c:pt>
                <c:pt idx="721">
                  <c:v>59111</c:v>
                </c:pt>
                <c:pt idx="722">
                  <c:v>18988</c:v>
                </c:pt>
                <c:pt idx="723">
                  <c:v>72190</c:v>
                </c:pt>
                <c:pt idx="724">
                  <c:v>7500</c:v>
                </c:pt>
                <c:pt idx="725">
                  <c:v>44794</c:v>
                </c:pt>
                <c:pt idx="726">
                  <c:v>80395</c:v>
                </c:pt>
                <c:pt idx="727">
                  <c:v>75012</c:v>
                </c:pt>
                <c:pt idx="728">
                  <c:v>56962</c:v>
                </c:pt>
                <c:pt idx="729">
                  <c:v>89891</c:v>
                </c:pt>
                <c:pt idx="730">
                  <c:v>35946</c:v>
                </c:pt>
                <c:pt idx="731">
                  <c:v>53593</c:v>
                </c:pt>
                <c:pt idx="732">
                  <c:v>66373</c:v>
                </c:pt>
                <c:pt idx="733">
                  <c:v>45072</c:v>
                </c:pt>
                <c:pt idx="734">
                  <c:v>89694</c:v>
                </c:pt>
                <c:pt idx="735">
                  <c:v>72025</c:v>
                </c:pt>
                <c:pt idx="736">
                  <c:v>67432</c:v>
                </c:pt>
                <c:pt idx="737">
                  <c:v>70545</c:v>
                </c:pt>
                <c:pt idx="738">
                  <c:v>17487</c:v>
                </c:pt>
                <c:pt idx="739">
                  <c:v>62882</c:v>
                </c:pt>
                <c:pt idx="740">
                  <c:v>64108</c:v>
                </c:pt>
                <c:pt idx="741">
                  <c:v>34941</c:v>
                </c:pt>
                <c:pt idx="742">
                  <c:v>48767</c:v>
                </c:pt>
                <c:pt idx="743">
                  <c:v>38702</c:v>
                </c:pt>
                <c:pt idx="744">
                  <c:v>82224</c:v>
                </c:pt>
                <c:pt idx="745">
                  <c:v>83844</c:v>
                </c:pt>
                <c:pt idx="746">
                  <c:v>17003</c:v>
                </c:pt>
                <c:pt idx="747">
                  <c:v>71163</c:v>
                </c:pt>
                <c:pt idx="748">
                  <c:v>33697</c:v>
                </c:pt>
                <c:pt idx="749">
                  <c:v>63564</c:v>
                </c:pt>
                <c:pt idx="750">
                  <c:v>83443</c:v>
                </c:pt>
                <c:pt idx="751">
                  <c:v>51518</c:v>
                </c:pt>
                <c:pt idx="752">
                  <c:v>58330</c:v>
                </c:pt>
                <c:pt idx="753">
                  <c:v>80952</c:v>
                </c:pt>
                <c:pt idx="754">
                  <c:v>75507</c:v>
                </c:pt>
                <c:pt idx="755">
                  <c:v>63855</c:v>
                </c:pt>
                <c:pt idx="756">
                  <c:v>62220</c:v>
                </c:pt>
                <c:pt idx="757">
                  <c:v>58512</c:v>
                </c:pt>
                <c:pt idx="758">
                  <c:v>40662</c:v>
                </c:pt>
                <c:pt idx="759">
                  <c:v>38829</c:v>
                </c:pt>
                <c:pt idx="760">
                  <c:v>35523</c:v>
                </c:pt>
                <c:pt idx="761">
                  <c:v>79146</c:v>
                </c:pt>
                <c:pt idx="762">
                  <c:v>78285</c:v>
                </c:pt>
                <c:pt idx="763">
                  <c:v>31626</c:v>
                </c:pt>
                <c:pt idx="764">
                  <c:v>75127</c:v>
                </c:pt>
                <c:pt idx="765">
                  <c:v>48726</c:v>
                </c:pt>
                <c:pt idx="766">
                  <c:v>74985</c:v>
                </c:pt>
                <c:pt idx="767">
                  <c:v>67430</c:v>
                </c:pt>
                <c:pt idx="768">
                  <c:v>46891</c:v>
                </c:pt>
                <c:pt idx="769">
                  <c:v>62058</c:v>
                </c:pt>
                <c:pt idx="770">
                  <c:v>72063</c:v>
                </c:pt>
                <c:pt idx="771">
                  <c:v>78939</c:v>
                </c:pt>
                <c:pt idx="772">
                  <c:v>42720</c:v>
                </c:pt>
                <c:pt idx="773">
                  <c:v>33622</c:v>
                </c:pt>
                <c:pt idx="774">
                  <c:v>6835</c:v>
                </c:pt>
                <c:pt idx="775">
                  <c:v>41452</c:v>
                </c:pt>
                <c:pt idx="776">
                  <c:v>40760</c:v>
                </c:pt>
                <c:pt idx="777">
                  <c:v>74250</c:v>
                </c:pt>
                <c:pt idx="778">
                  <c:v>51124</c:v>
                </c:pt>
                <c:pt idx="779">
                  <c:v>72258</c:v>
                </c:pt>
                <c:pt idx="780">
                  <c:v>71466</c:v>
                </c:pt>
                <c:pt idx="781">
                  <c:v>36283</c:v>
                </c:pt>
                <c:pt idx="782">
                  <c:v>20587</c:v>
                </c:pt>
                <c:pt idx="783">
                  <c:v>30467</c:v>
                </c:pt>
                <c:pt idx="784">
                  <c:v>31590</c:v>
                </c:pt>
                <c:pt idx="785">
                  <c:v>20425</c:v>
                </c:pt>
                <c:pt idx="786">
                  <c:v>17144</c:v>
                </c:pt>
                <c:pt idx="787">
                  <c:v>42564</c:v>
                </c:pt>
                <c:pt idx="788">
                  <c:v>43783</c:v>
                </c:pt>
                <c:pt idx="789">
                  <c:v>40780</c:v>
                </c:pt>
                <c:pt idx="790">
                  <c:v>62847</c:v>
                </c:pt>
                <c:pt idx="791">
                  <c:v>82017</c:v>
                </c:pt>
                <c:pt idx="792">
                  <c:v>16813</c:v>
                </c:pt>
                <c:pt idx="793">
                  <c:v>51267</c:v>
                </c:pt>
                <c:pt idx="794">
                  <c:v>46524</c:v>
                </c:pt>
                <c:pt idx="795">
                  <c:v>45183</c:v>
                </c:pt>
                <c:pt idx="796">
                  <c:v>70421</c:v>
                </c:pt>
                <c:pt idx="797">
                  <c:v>60161</c:v>
                </c:pt>
                <c:pt idx="798">
                  <c:v>73926</c:v>
                </c:pt>
                <c:pt idx="799">
                  <c:v>19329</c:v>
                </c:pt>
                <c:pt idx="800">
                  <c:v>61872</c:v>
                </c:pt>
                <c:pt idx="801">
                  <c:v>46984</c:v>
                </c:pt>
                <c:pt idx="802">
                  <c:v>34838</c:v>
                </c:pt>
                <c:pt idx="803">
                  <c:v>82716</c:v>
                </c:pt>
                <c:pt idx="804">
                  <c:v>48192</c:v>
                </c:pt>
                <c:pt idx="805">
                  <c:v>49681</c:v>
                </c:pt>
                <c:pt idx="806">
                  <c:v>56850</c:v>
                </c:pt>
                <c:pt idx="807">
                  <c:v>55267</c:v>
                </c:pt>
                <c:pt idx="808">
                  <c:v>59666</c:v>
                </c:pt>
                <c:pt idx="809">
                  <c:v>72504</c:v>
                </c:pt>
                <c:pt idx="810">
                  <c:v>26872</c:v>
                </c:pt>
                <c:pt idx="811">
                  <c:v>21359</c:v>
                </c:pt>
                <c:pt idx="812">
                  <c:v>73170</c:v>
                </c:pt>
                <c:pt idx="813">
                  <c:v>52750</c:v>
                </c:pt>
                <c:pt idx="814">
                  <c:v>91820</c:v>
                </c:pt>
                <c:pt idx="815">
                  <c:v>65968</c:v>
                </c:pt>
                <c:pt idx="816">
                  <c:v>30772</c:v>
                </c:pt>
                <c:pt idx="817">
                  <c:v>22507</c:v>
                </c:pt>
                <c:pt idx="818">
                  <c:v>65685</c:v>
                </c:pt>
                <c:pt idx="819">
                  <c:v>25804</c:v>
                </c:pt>
                <c:pt idx="820">
                  <c:v>76412</c:v>
                </c:pt>
                <c:pt idx="821">
                  <c:v>22063</c:v>
                </c:pt>
                <c:pt idx="822">
                  <c:v>57091</c:v>
                </c:pt>
                <c:pt idx="823">
                  <c:v>22419</c:v>
                </c:pt>
                <c:pt idx="824">
                  <c:v>87771</c:v>
                </c:pt>
                <c:pt idx="825">
                  <c:v>78353</c:v>
                </c:pt>
                <c:pt idx="826">
                  <c:v>93404</c:v>
                </c:pt>
                <c:pt idx="827">
                  <c:v>37859</c:v>
                </c:pt>
                <c:pt idx="828">
                  <c:v>80995</c:v>
                </c:pt>
                <c:pt idx="829">
                  <c:v>16529</c:v>
                </c:pt>
                <c:pt idx="830">
                  <c:v>55412</c:v>
                </c:pt>
                <c:pt idx="831">
                  <c:v>48789</c:v>
                </c:pt>
                <c:pt idx="832">
                  <c:v>56575</c:v>
                </c:pt>
                <c:pt idx="833">
                  <c:v>25130</c:v>
                </c:pt>
                <c:pt idx="834">
                  <c:v>35441</c:v>
                </c:pt>
                <c:pt idx="835">
                  <c:v>71391</c:v>
                </c:pt>
                <c:pt idx="836">
                  <c:v>49494</c:v>
                </c:pt>
                <c:pt idx="837">
                  <c:v>81702</c:v>
                </c:pt>
                <c:pt idx="838">
                  <c:v>45889</c:v>
                </c:pt>
                <c:pt idx="839">
                  <c:v>56628</c:v>
                </c:pt>
                <c:pt idx="840">
                  <c:v>34026</c:v>
                </c:pt>
                <c:pt idx="841">
                  <c:v>40049</c:v>
                </c:pt>
                <c:pt idx="842">
                  <c:v>34176</c:v>
                </c:pt>
                <c:pt idx="843">
                  <c:v>19419</c:v>
                </c:pt>
                <c:pt idx="844">
                  <c:v>82504</c:v>
                </c:pt>
                <c:pt idx="845">
                  <c:v>81205</c:v>
                </c:pt>
                <c:pt idx="846">
                  <c:v>61618</c:v>
                </c:pt>
                <c:pt idx="847">
                  <c:v>55284</c:v>
                </c:pt>
                <c:pt idx="848">
                  <c:v>49980</c:v>
                </c:pt>
                <c:pt idx="849">
                  <c:v>15072</c:v>
                </c:pt>
                <c:pt idx="850">
                  <c:v>49166</c:v>
                </c:pt>
                <c:pt idx="851">
                  <c:v>65324</c:v>
                </c:pt>
                <c:pt idx="852">
                  <c:v>82347</c:v>
                </c:pt>
                <c:pt idx="853">
                  <c:v>30843</c:v>
                </c:pt>
                <c:pt idx="854">
                  <c:v>46374</c:v>
                </c:pt>
                <c:pt idx="855">
                  <c:v>60474</c:v>
                </c:pt>
                <c:pt idx="856">
                  <c:v>38576</c:v>
                </c:pt>
                <c:pt idx="857">
                  <c:v>55357</c:v>
                </c:pt>
                <c:pt idx="858">
                  <c:v>37758</c:v>
                </c:pt>
                <c:pt idx="859">
                  <c:v>85710</c:v>
                </c:pt>
                <c:pt idx="860">
                  <c:v>23228</c:v>
                </c:pt>
                <c:pt idx="861">
                  <c:v>44602</c:v>
                </c:pt>
                <c:pt idx="862">
                  <c:v>7500</c:v>
                </c:pt>
                <c:pt idx="863">
                  <c:v>38683</c:v>
                </c:pt>
                <c:pt idx="864">
                  <c:v>49514</c:v>
                </c:pt>
                <c:pt idx="865">
                  <c:v>57906</c:v>
                </c:pt>
                <c:pt idx="866">
                  <c:v>43456</c:v>
                </c:pt>
                <c:pt idx="867">
                  <c:v>19485</c:v>
                </c:pt>
                <c:pt idx="868">
                  <c:v>53172</c:v>
                </c:pt>
                <c:pt idx="869">
                  <c:v>30545</c:v>
                </c:pt>
                <c:pt idx="870">
                  <c:v>70123</c:v>
                </c:pt>
                <c:pt idx="871">
                  <c:v>62450</c:v>
                </c:pt>
                <c:pt idx="872">
                  <c:v>21675</c:v>
                </c:pt>
                <c:pt idx="873">
                  <c:v>42395</c:v>
                </c:pt>
                <c:pt idx="874">
                  <c:v>61346</c:v>
                </c:pt>
                <c:pt idx="875">
                  <c:v>80812</c:v>
                </c:pt>
                <c:pt idx="876">
                  <c:v>42835</c:v>
                </c:pt>
                <c:pt idx="877">
                  <c:v>39922</c:v>
                </c:pt>
                <c:pt idx="878">
                  <c:v>86424</c:v>
                </c:pt>
                <c:pt idx="879">
                  <c:v>17117</c:v>
                </c:pt>
                <c:pt idx="880">
                  <c:v>24762</c:v>
                </c:pt>
                <c:pt idx="881">
                  <c:v>35797</c:v>
                </c:pt>
                <c:pt idx="882">
                  <c:v>36627</c:v>
                </c:pt>
                <c:pt idx="883">
                  <c:v>51111</c:v>
                </c:pt>
                <c:pt idx="884">
                  <c:v>86857</c:v>
                </c:pt>
                <c:pt idx="885">
                  <c:v>82072</c:v>
                </c:pt>
                <c:pt idx="886">
                  <c:v>46231</c:v>
                </c:pt>
                <c:pt idx="887">
                  <c:v>42243</c:v>
                </c:pt>
                <c:pt idx="888">
                  <c:v>51195</c:v>
                </c:pt>
                <c:pt idx="889">
                  <c:v>68092</c:v>
                </c:pt>
                <c:pt idx="890">
                  <c:v>31814</c:v>
                </c:pt>
                <c:pt idx="891">
                  <c:v>51390</c:v>
                </c:pt>
                <c:pt idx="892">
                  <c:v>76630</c:v>
                </c:pt>
                <c:pt idx="893">
                  <c:v>26868</c:v>
                </c:pt>
                <c:pt idx="894">
                  <c:v>48948</c:v>
                </c:pt>
                <c:pt idx="895">
                  <c:v>55260</c:v>
                </c:pt>
                <c:pt idx="896">
                  <c:v>64090</c:v>
                </c:pt>
                <c:pt idx="897">
                  <c:v>78331</c:v>
                </c:pt>
                <c:pt idx="898">
                  <c:v>37087</c:v>
                </c:pt>
                <c:pt idx="899">
                  <c:v>21846</c:v>
                </c:pt>
                <c:pt idx="900">
                  <c:v>81320</c:v>
                </c:pt>
                <c:pt idx="901">
                  <c:v>54137</c:v>
                </c:pt>
                <c:pt idx="902">
                  <c:v>66825</c:v>
                </c:pt>
                <c:pt idx="903">
                  <c:v>57100</c:v>
                </c:pt>
                <c:pt idx="904">
                  <c:v>58917</c:v>
                </c:pt>
                <c:pt idx="905">
                  <c:v>85072</c:v>
                </c:pt>
                <c:pt idx="906">
                  <c:v>86429</c:v>
                </c:pt>
                <c:pt idx="907">
                  <c:v>45684</c:v>
                </c:pt>
                <c:pt idx="908">
                  <c:v>47889</c:v>
                </c:pt>
                <c:pt idx="909">
                  <c:v>45921</c:v>
                </c:pt>
                <c:pt idx="910">
                  <c:v>78420</c:v>
                </c:pt>
                <c:pt idx="911">
                  <c:v>75114</c:v>
                </c:pt>
                <c:pt idx="912">
                  <c:v>52278</c:v>
                </c:pt>
                <c:pt idx="913">
                  <c:v>35641</c:v>
                </c:pt>
                <c:pt idx="914">
                  <c:v>95529</c:v>
                </c:pt>
                <c:pt idx="915">
                  <c:v>62820</c:v>
                </c:pt>
                <c:pt idx="916">
                  <c:v>73113</c:v>
                </c:pt>
                <c:pt idx="917">
                  <c:v>84169</c:v>
                </c:pt>
                <c:pt idx="918">
                  <c:v>42607</c:v>
                </c:pt>
                <c:pt idx="919">
                  <c:v>74637</c:v>
                </c:pt>
                <c:pt idx="920">
                  <c:v>46015</c:v>
                </c:pt>
                <c:pt idx="921">
                  <c:v>72354</c:v>
                </c:pt>
                <c:pt idx="922">
                  <c:v>39858</c:v>
                </c:pt>
                <c:pt idx="923">
                  <c:v>34469</c:v>
                </c:pt>
                <c:pt idx="924">
                  <c:v>83033</c:v>
                </c:pt>
                <c:pt idx="925">
                  <c:v>24401</c:v>
                </c:pt>
                <c:pt idx="926">
                  <c:v>77583</c:v>
                </c:pt>
                <c:pt idx="927">
                  <c:v>74116</c:v>
                </c:pt>
                <c:pt idx="928">
                  <c:v>74293</c:v>
                </c:pt>
                <c:pt idx="929">
                  <c:v>68397</c:v>
                </c:pt>
                <c:pt idx="930">
                  <c:v>79632</c:v>
                </c:pt>
                <c:pt idx="931">
                  <c:v>46107</c:v>
                </c:pt>
                <c:pt idx="932">
                  <c:v>64950</c:v>
                </c:pt>
                <c:pt idx="933">
                  <c:v>25443</c:v>
                </c:pt>
                <c:pt idx="934">
                  <c:v>75127</c:v>
                </c:pt>
                <c:pt idx="935">
                  <c:v>32892</c:v>
                </c:pt>
                <c:pt idx="936">
                  <c:v>71796</c:v>
                </c:pt>
                <c:pt idx="937">
                  <c:v>67536</c:v>
                </c:pt>
                <c:pt idx="938">
                  <c:v>55239</c:v>
                </c:pt>
                <c:pt idx="939">
                  <c:v>60554</c:v>
                </c:pt>
                <c:pt idx="940">
                  <c:v>64831</c:v>
                </c:pt>
                <c:pt idx="941">
                  <c:v>56067</c:v>
                </c:pt>
                <c:pt idx="942">
                  <c:v>82025</c:v>
                </c:pt>
                <c:pt idx="943">
                  <c:v>94384</c:v>
                </c:pt>
                <c:pt idx="944">
                  <c:v>14906</c:v>
                </c:pt>
                <c:pt idx="945">
                  <c:v>51563</c:v>
                </c:pt>
                <c:pt idx="946">
                  <c:v>57937</c:v>
                </c:pt>
                <c:pt idx="947">
                  <c:v>68274</c:v>
                </c:pt>
                <c:pt idx="948">
                  <c:v>39771</c:v>
                </c:pt>
                <c:pt idx="949">
                  <c:v>67893</c:v>
                </c:pt>
                <c:pt idx="950">
                  <c:v>27922</c:v>
                </c:pt>
                <c:pt idx="951">
                  <c:v>52190</c:v>
                </c:pt>
                <c:pt idx="952">
                  <c:v>44051</c:v>
                </c:pt>
                <c:pt idx="953">
                  <c:v>42767</c:v>
                </c:pt>
                <c:pt idx="954">
                  <c:v>46106</c:v>
                </c:pt>
                <c:pt idx="955">
                  <c:v>16927</c:v>
                </c:pt>
                <c:pt idx="956">
                  <c:v>59754</c:v>
                </c:pt>
                <c:pt idx="957">
                  <c:v>53700</c:v>
                </c:pt>
                <c:pt idx="958">
                  <c:v>59041</c:v>
                </c:pt>
                <c:pt idx="959">
                  <c:v>54237</c:v>
                </c:pt>
                <c:pt idx="960">
                  <c:v>70647</c:v>
                </c:pt>
                <c:pt idx="961">
                  <c:v>52597</c:v>
                </c:pt>
                <c:pt idx="962">
                  <c:v>41021</c:v>
                </c:pt>
                <c:pt idx="963">
                  <c:v>40233</c:v>
                </c:pt>
                <c:pt idx="964">
                  <c:v>50183</c:v>
                </c:pt>
                <c:pt idx="965">
                  <c:v>54753</c:v>
                </c:pt>
                <c:pt idx="966">
                  <c:v>92955</c:v>
                </c:pt>
                <c:pt idx="967">
                  <c:v>33471</c:v>
                </c:pt>
                <c:pt idx="968">
                  <c:v>34596</c:v>
                </c:pt>
                <c:pt idx="969">
                  <c:v>44010</c:v>
                </c:pt>
                <c:pt idx="970">
                  <c:v>84219</c:v>
                </c:pt>
                <c:pt idx="971">
                  <c:v>40706</c:v>
                </c:pt>
                <c:pt idx="972">
                  <c:v>15716</c:v>
                </c:pt>
                <c:pt idx="973">
                  <c:v>59052</c:v>
                </c:pt>
                <c:pt idx="974">
                  <c:v>80573</c:v>
                </c:pt>
                <c:pt idx="975">
                  <c:v>83715</c:v>
                </c:pt>
                <c:pt idx="976">
                  <c:v>82576</c:v>
                </c:pt>
                <c:pt idx="977">
                  <c:v>56962</c:v>
                </c:pt>
                <c:pt idx="978">
                  <c:v>35704</c:v>
                </c:pt>
                <c:pt idx="979">
                  <c:v>53103</c:v>
                </c:pt>
                <c:pt idx="980">
                  <c:v>46779</c:v>
                </c:pt>
                <c:pt idx="981">
                  <c:v>4861</c:v>
                </c:pt>
                <c:pt idx="982">
                  <c:v>33462</c:v>
                </c:pt>
                <c:pt idx="983">
                  <c:v>63693</c:v>
                </c:pt>
                <c:pt idx="984">
                  <c:v>80763</c:v>
                </c:pt>
                <c:pt idx="985">
                  <c:v>65352</c:v>
                </c:pt>
                <c:pt idx="986">
                  <c:v>82170</c:v>
                </c:pt>
                <c:pt idx="987">
                  <c:v>75759</c:v>
                </c:pt>
                <c:pt idx="988">
                  <c:v>79689</c:v>
                </c:pt>
                <c:pt idx="989">
                  <c:v>35340</c:v>
                </c:pt>
                <c:pt idx="990">
                  <c:v>85683</c:v>
                </c:pt>
                <c:pt idx="991">
                  <c:v>24884</c:v>
                </c:pt>
                <c:pt idx="992">
                  <c:v>42021</c:v>
                </c:pt>
                <c:pt idx="993">
                  <c:v>64449</c:v>
                </c:pt>
                <c:pt idx="994">
                  <c:v>64587</c:v>
                </c:pt>
                <c:pt idx="995">
                  <c:v>34824</c:v>
                </c:pt>
                <c:pt idx="996">
                  <c:v>75437</c:v>
                </c:pt>
                <c:pt idx="997">
                  <c:v>26091</c:v>
                </c:pt>
                <c:pt idx="998">
                  <c:v>52845</c:v>
                </c:pt>
                <c:pt idx="999">
                  <c:v>46086</c:v>
                </c:pt>
                <c:pt idx="1000">
                  <c:v>78028</c:v>
                </c:pt>
                <c:pt idx="1001">
                  <c:v>95169</c:v>
                </c:pt>
                <c:pt idx="1002">
                  <c:v>56337</c:v>
                </c:pt>
                <c:pt idx="1003">
                  <c:v>22434</c:v>
                </c:pt>
                <c:pt idx="1004">
                  <c:v>36930</c:v>
                </c:pt>
                <c:pt idx="1005">
                  <c:v>36130</c:v>
                </c:pt>
                <c:pt idx="1006">
                  <c:v>65569</c:v>
                </c:pt>
                <c:pt idx="1007">
                  <c:v>83844</c:v>
                </c:pt>
                <c:pt idx="1008">
                  <c:v>19514</c:v>
                </c:pt>
                <c:pt idx="1009">
                  <c:v>36736</c:v>
                </c:pt>
                <c:pt idx="1010">
                  <c:v>77568</c:v>
                </c:pt>
                <c:pt idx="1011">
                  <c:v>49187</c:v>
                </c:pt>
                <c:pt idx="1012">
                  <c:v>30168</c:v>
                </c:pt>
                <c:pt idx="1013">
                  <c:v>34053</c:v>
                </c:pt>
                <c:pt idx="1014">
                  <c:v>38196</c:v>
                </c:pt>
                <c:pt idx="1015">
                  <c:v>59412</c:v>
                </c:pt>
                <c:pt idx="1016">
                  <c:v>70924</c:v>
                </c:pt>
                <c:pt idx="1017">
                  <c:v>54165</c:v>
                </c:pt>
                <c:pt idx="1018">
                  <c:v>32300</c:v>
                </c:pt>
                <c:pt idx="1019">
                  <c:v>20180</c:v>
                </c:pt>
                <c:pt idx="1020">
                  <c:v>34961</c:v>
                </c:pt>
                <c:pt idx="1021">
                  <c:v>28440</c:v>
                </c:pt>
                <c:pt idx="1022">
                  <c:v>64504</c:v>
                </c:pt>
                <c:pt idx="1023">
                  <c:v>33564</c:v>
                </c:pt>
                <c:pt idx="1024">
                  <c:v>17345</c:v>
                </c:pt>
                <c:pt idx="1025">
                  <c:v>56320</c:v>
                </c:pt>
                <c:pt idx="1026">
                  <c:v>28647</c:v>
                </c:pt>
                <c:pt idx="1027">
                  <c:v>15038</c:v>
                </c:pt>
                <c:pt idx="1028">
                  <c:v>32173</c:v>
                </c:pt>
                <c:pt idx="1029">
                  <c:v>68316</c:v>
                </c:pt>
                <c:pt idx="1030">
                  <c:v>74538</c:v>
                </c:pt>
                <c:pt idx="1031">
                  <c:v>91700</c:v>
                </c:pt>
                <c:pt idx="1032">
                  <c:v>68695</c:v>
                </c:pt>
                <c:pt idx="1033">
                  <c:v>31056</c:v>
                </c:pt>
                <c:pt idx="1034">
                  <c:v>79593</c:v>
                </c:pt>
                <c:pt idx="1035">
                  <c:v>28071</c:v>
                </c:pt>
                <c:pt idx="1036">
                  <c:v>37334</c:v>
                </c:pt>
                <c:pt idx="1037">
                  <c:v>46423</c:v>
                </c:pt>
                <c:pt idx="1038">
                  <c:v>37126</c:v>
                </c:pt>
                <c:pt idx="1039">
                  <c:v>47703</c:v>
                </c:pt>
                <c:pt idx="1040">
                  <c:v>61180</c:v>
                </c:pt>
                <c:pt idx="1041">
                  <c:v>38998</c:v>
                </c:pt>
                <c:pt idx="1042">
                  <c:v>8028</c:v>
                </c:pt>
                <c:pt idx="1043">
                  <c:v>76081</c:v>
                </c:pt>
                <c:pt idx="1044">
                  <c:v>34728</c:v>
                </c:pt>
                <c:pt idx="1045">
                  <c:v>33168</c:v>
                </c:pt>
                <c:pt idx="1046">
                  <c:v>33585</c:v>
                </c:pt>
                <c:pt idx="1047">
                  <c:v>77037</c:v>
                </c:pt>
                <c:pt idx="1048">
                  <c:v>35196</c:v>
                </c:pt>
                <c:pt idx="1049">
                  <c:v>44529</c:v>
                </c:pt>
                <c:pt idx="1050">
                  <c:v>70924</c:v>
                </c:pt>
                <c:pt idx="1051">
                  <c:v>28764</c:v>
                </c:pt>
                <c:pt idx="1052">
                  <c:v>69098</c:v>
                </c:pt>
                <c:pt idx="1053">
                  <c:v>25959</c:v>
                </c:pt>
                <c:pt idx="1054">
                  <c:v>27100</c:v>
                </c:pt>
                <c:pt idx="1055">
                  <c:v>70596</c:v>
                </c:pt>
                <c:pt idx="1056">
                  <c:v>42557</c:v>
                </c:pt>
                <c:pt idx="1057">
                  <c:v>53312</c:v>
                </c:pt>
                <c:pt idx="1058">
                  <c:v>72228</c:v>
                </c:pt>
                <c:pt idx="1059">
                  <c:v>67605</c:v>
                </c:pt>
                <c:pt idx="1060">
                  <c:v>62845</c:v>
                </c:pt>
                <c:pt idx="1061">
                  <c:v>65196</c:v>
                </c:pt>
                <c:pt idx="1062">
                  <c:v>42000</c:v>
                </c:pt>
                <c:pt idx="1063">
                  <c:v>35860</c:v>
                </c:pt>
                <c:pt idx="1064">
                  <c:v>65526</c:v>
                </c:pt>
                <c:pt idx="1065">
                  <c:v>16860</c:v>
                </c:pt>
                <c:pt idx="1066">
                  <c:v>83528</c:v>
                </c:pt>
                <c:pt idx="1067">
                  <c:v>64176</c:v>
                </c:pt>
                <c:pt idx="1068">
                  <c:v>22304</c:v>
                </c:pt>
                <c:pt idx="1069">
                  <c:v>67023</c:v>
                </c:pt>
                <c:pt idx="1070">
                  <c:v>32892</c:v>
                </c:pt>
                <c:pt idx="1071">
                  <c:v>70713</c:v>
                </c:pt>
                <c:pt idx="1072">
                  <c:v>59925</c:v>
                </c:pt>
                <c:pt idx="1073">
                  <c:v>39722</c:v>
                </c:pt>
                <c:pt idx="1074">
                  <c:v>46610</c:v>
                </c:pt>
                <c:pt idx="1075">
                  <c:v>88347</c:v>
                </c:pt>
                <c:pt idx="1076">
                  <c:v>87171</c:v>
                </c:pt>
                <c:pt idx="1077">
                  <c:v>26907</c:v>
                </c:pt>
                <c:pt idx="1078">
                  <c:v>50014</c:v>
                </c:pt>
                <c:pt idx="1079">
                  <c:v>41014</c:v>
                </c:pt>
                <c:pt idx="1080">
                  <c:v>66294</c:v>
                </c:pt>
                <c:pt idx="1081">
                  <c:v>36715</c:v>
                </c:pt>
                <c:pt idx="1082">
                  <c:v>79456</c:v>
                </c:pt>
                <c:pt idx="1083">
                  <c:v>40479</c:v>
                </c:pt>
                <c:pt idx="1084">
                  <c:v>75345</c:v>
                </c:pt>
                <c:pt idx="1085">
                  <c:v>54233</c:v>
                </c:pt>
                <c:pt idx="1086">
                  <c:v>24163</c:v>
                </c:pt>
                <c:pt idx="1087">
                  <c:v>84460</c:v>
                </c:pt>
                <c:pt idx="1088">
                  <c:v>43776</c:v>
                </c:pt>
                <c:pt idx="1089">
                  <c:v>71691</c:v>
                </c:pt>
                <c:pt idx="1090">
                  <c:v>85844</c:v>
                </c:pt>
                <c:pt idx="1091">
                  <c:v>39190</c:v>
                </c:pt>
                <c:pt idx="1092">
                  <c:v>71367</c:v>
                </c:pt>
                <c:pt idx="1093">
                  <c:v>38578</c:v>
                </c:pt>
                <c:pt idx="1094">
                  <c:v>57236</c:v>
                </c:pt>
                <c:pt idx="1095">
                  <c:v>61825</c:v>
                </c:pt>
                <c:pt idx="1096">
                  <c:v>79803</c:v>
                </c:pt>
                <c:pt idx="1097">
                  <c:v>80910</c:v>
                </c:pt>
                <c:pt idx="1098">
                  <c:v>27590</c:v>
                </c:pt>
                <c:pt idx="1099">
                  <c:v>56775</c:v>
                </c:pt>
                <c:pt idx="1100">
                  <c:v>83829</c:v>
                </c:pt>
                <c:pt idx="1101">
                  <c:v>54210</c:v>
                </c:pt>
                <c:pt idx="1102">
                  <c:v>38508</c:v>
                </c:pt>
                <c:pt idx="1103">
                  <c:v>53187</c:v>
                </c:pt>
                <c:pt idx="1104">
                  <c:v>30023</c:v>
                </c:pt>
                <c:pt idx="1105">
                  <c:v>76045</c:v>
                </c:pt>
                <c:pt idx="1106">
                  <c:v>50870</c:v>
                </c:pt>
                <c:pt idx="1107">
                  <c:v>15315</c:v>
                </c:pt>
                <c:pt idx="1108">
                  <c:v>65463</c:v>
                </c:pt>
                <c:pt idx="1109">
                  <c:v>66480</c:v>
                </c:pt>
                <c:pt idx="1110">
                  <c:v>76773</c:v>
                </c:pt>
                <c:pt idx="1111">
                  <c:v>81698</c:v>
                </c:pt>
                <c:pt idx="1112">
                  <c:v>54466</c:v>
                </c:pt>
                <c:pt idx="1113">
                  <c:v>98777</c:v>
                </c:pt>
                <c:pt idx="1114">
                  <c:v>16269</c:v>
                </c:pt>
                <c:pt idx="1115">
                  <c:v>71819</c:v>
                </c:pt>
                <c:pt idx="1116">
                  <c:v>33569</c:v>
                </c:pt>
                <c:pt idx="1117">
                  <c:v>36262</c:v>
                </c:pt>
                <c:pt idx="1118">
                  <c:v>22634</c:v>
                </c:pt>
                <c:pt idx="1119">
                  <c:v>47025</c:v>
                </c:pt>
                <c:pt idx="1120">
                  <c:v>70566</c:v>
                </c:pt>
                <c:pt idx="1121">
                  <c:v>31605</c:v>
                </c:pt>
                <c:pt idx="1122">
                  <c:v>52034</c:v>
                </c:pt>
                <c:pt idx="1123">
                  <c:v>48526</c:v>
                </c:pt>
                <c:pt idx="1124">
                  <c:v>46734</c:v>
                </c:pt>
                <c:pt idx="1125">
                  <c:v>39552</c:v>
                </c:pt>
                <c:pt idx="1126">
                  <c:v>86358</c:v>
                </c:pt>
                <c:pt idx="1127">
                  <c:v>46931</c:v>
                </c:pt>
                <c:pt idx="1128">
                  <c:v>16581</c:v>
                </c:pt>
                <c:pt idx="1129">
                  <c:v>63998</c:v>
                </c:pt>
                <c:pt idx="1130">
                  <c:v>67381</c:v>
                </c:pt>
                <c:pt idx="1131">
                  <c:v>25930</c:v>
                </c:pt>
                <c:pt idx="1132">
                  <c:v>42693</c:v>
                </c:pt>
                <c:pt idx="1133">
                  <c:v>85606</c:v>
                </c:pt>
                <c:pt idx="1134">
                  <c:v>72903</c:v>
                </c:pt>
                <c:pt idx="1135">
                  <c:v>49669</c:v>
                </c:pt>
                <c:pt idx="1136">
                  <c:v>36778</c:v>
                </c:pt>
                <c:pt idx="1137">
                  <c:v>85696</c:v>
                </c:pt>
                <c:pt idx="1138">
                  <c:v>10979</c:v>
                </c:pt>
                <c:pt idx="1139">
                  <c:v>49678</c:v>
                </c:pt>
                <c:pt idx="1140">
                  <c:v>56129</c:v>
                </c:pt>
                <c:pt idx="1141">
                  <c:v>37155</c:v>
                </c:pt>
                <c:pt idx="1142">
                  <c:v>21282</c:v>
                </c:pt>
                <c:pt idx="1143">
                  <c:v>33419</c:v>
                </c:pt>
                <c:pt idx="1144">
                  <c:v>63285</c:v>
                </c:pt>
                <c:pt idx="1145">
                  <c:v>21255</c:v>
                </c:pt>
                <c:pt idx="1146">
                  <c:v>42162</c:v>
                </c:pt>
                <c:pt idx="1147">
                  <c:v>54450</c:v>
                </c:pt>
                <c:pt idx="1148">
                  <c:v>57744</c:v>
                </c:pt>
                <c:pt idx="1149">
                  <c:v>26576</c:v>
                </c:pt>
                <c:pt idx="1150">
                  <c:v>57513</c:v>
                </c:pt>
                <c:pt idx="1151">
                  <c:v>68142</c:v>
                </c:pt>
                <c:pt idx="1152">
                  <c:v>7500</c:v>
                </c:pt>
                <c:pt idx="1153">
                  <c:v>83145</c:v>
                </c:pt>
                <c:pt idx="1154">
                  <c:v>54197</c:v>
                </c:pt>
                <c:pt idx="1155">
                  <c:v>23091</c:v>
                </c:pt>
                <c:pt idx="1156">
                  <c:v>46049</c:v>
                </c:pt>
                <c:pt idx="1157">
                  <c:v>56715</c:v>
                </c:pt>
                <c:pt idx="1158">
                  <c:v>79410</c:v>
                </c:pt>
                <c:pt idx="1159">
                  <c:v>57304</c:v>
                </c:pt>
                <c:pt idx="1160">
                  <c:v>44375</c:v>
                </c:pt>
                <c:pt idx="1161">
                  <c:v>54450</c:v>
                </c:pt>
                <c:pt idx="1162">
                  <c:v>59594</c:v>
                </c:pt>
                <c:pt idx="1163">
                  <c:v>80685</c:v>
                </c:pt>
                <c:pt idx="1164">
                  <c:v>40344</c:v>
                </c:pt>
                <c:pt idx="1165">
                  <c:v>62710</c:v>
                </c:pt>
                <c:pt idx="1166">
                  <c:v>48985</c:v>
                </c:pt>
                <c:pt idx="1167">
                  <c:v>35322</c:v>
                </c:pt>
                <c:pt idx="1168">
                  <c:v>77142</c:v>
                </c:pt>
                <c:pt idx="1169">
                  <c:v>81657</c:v>
                </c:pt>
                <c:pt idx="1170">
                  <c:v>14421</c:v>
                </c:pt>
                <c:pt idx="1171">
                  <c:v>20130</c:v>
                </c:pt>
                <c:pt idx="1172">
                  <c:v>74214</c:v>
                </c:pt>
                <c:pt idx="1173">
                  <c:v>66726</c:v>
                </c:pt>
                <c:pt idx="1174">
                  <c:v>23724</c:v>
                </c:pt>
                <c:pt idx="1175">
                  <c:v>47353</c:v>
                </c:pt>
                <c:pt idx="1176">
                  <c:v>33444</c:v>
                </c:pt>
                <c:pt idx="1177">
                  <c:v>54386</c:v>
                </c:pt>
                <c:pt idx="1178">
                  <c:v>28510</c:v>
                </c:pt>
                <c:pt idx="1179">
                  <c:v>90638</c:v>
                </c:pt>
                <c:pt idx="1180">
                  <c:v>48070</c:v>
                </c:pt>
                <c:pt idx="1181">
                  <c:v>43140</c:v>
                </c:pt>
                <c:pt idx="1182">
                  <c:v>54959</c:v>
                </c:pt>
                <c:pt idx="1183">
                  <c:v>15056</c:v>
                </c:pt>
                <c:pt idx="1184">
                  <c:v>26954</c:v>
                </c:pt>
                <c:pt idx="1185">
                  <c:v>22327</c:v>
                </c:pt>
                <c:pt idx="1186">
                  <c:v>44393</c:v>
                </c:pt>
                <c:pt idx="1187">
                  <c:v>62000</c:v>
                </c:pt>
                <c:pt idx="1188">
                  <c:v>31497</c:v>
                </c:pt>
                <c:pt idx="1189">
                  <c:v>45894</c:v>
                </c:pt>
                <c:pt idx="1190">
                  <c:v>78579</c:v>
                </c:pt>
                <c:pt idx="1191">
                  <c:v>67369</c:v>
                </c:pt>
                <c:pt idx="1192">
                  <c:v>58401</c:v>
                </c:pt>
                <c:pt idx="1193">
                  <c:v>62307</c:v>
                </c:pt>
                <c:pt idx="1194">
                  <c:v>43641</c:v>
                </c:pt>
                <c:pt idx="1195">
                  <c:v>63841</c:v>
                </c:pt>
                <c:pt idx="1196">
                  <c:v>46891</c:v>
                </c:pt>
                <c:pt idx="1197">
                  <c:v>70091</c:v>
                </c:pt>
                <c:pt idx="1198">
                  <c:v>78075</c:v>
                </c:pt>
                <c:pt idx="1199">
                  <c:v>59184</c:v>
                </c:pt>
                <c:pt idx="1200">
                  <c:v>54809</c:v>
                </c:pt>
                <c:pt idx="1201">
                  <c:v>58113</c:v>
                </c:pt>
                <c:pt idx="1202">
                  <c:v>51412</c:v>
                </c:pt>
                <c:pt idx="1203">
                  <c:v>15287</c:v>
                </c:pt>
                <c:pt idx="1204">
                  <c:v>66636</c:v>
                </c:pt>
                <c:pt idx="1205">
                  <c:v>50965</c:v>
                </c:pt>
                <c:pt idx="1206">
                  <c:v>84618</c:v>
                </c:pt>
                <c:pt idx="1207">
                  <c:v>18351</c:v>
                </c:pt>
                <c:pt idx="1208">
                  <c:v>40451</c:v>
                </c:pt>
                <c:pt idx="1209">
                  <c:v>36317</c:v>
                </c:pt>
                <c:pt idx="1210">
                  <c:v>42213</c:v>
                </c:pt>
                <c:pt idx="1211">
                  <c:v>65748</c:v>
                </c:pt>
                <c:pt idx="1212">
                  <c:v>77044</c:v>
                </c:pt>
                <c:pt idx="1213">
                  <c:v>74918</c:v>
                </c:pt>
                <c:pt idx="1214">
                  <c:v>56721</c:v>
                </c:pt>
                <c:pt idx="1215">
                  <c:v>42160</c:v>
                </c:pt>
                <c:pt idx="1216">
                  <c:v>61559</c:v>
                </c:pt>
                <c:pt idx="1217">
                  <c:v>33629</c:v>
                </c:pt>
                <c:pt idx="1218">
                  <c:v>68682</c:v>
                </c:pt>
                <c:pt idx="1219">
                  <c:v>34377</c:v>
                </c:pt>
                <c:pt idx="1220">
                  <c:v>8940</c:v>
                </c:pt>
                <c:pt idx="1221">
                  <c:v>26228</c:v>
                </c:pt>
                <c:pt idx="1222">
                  <c:v>77297</c:v>
                </c:pt>
                <c:pt idx="1223">
                  <c:v>40211</c:v>
                </c:pt>
                <c:pt idx="1224">
                  <c:v>33438</c:v>
                </c:pt>
                <c:pt idx="1225">
                  <c:v>75032</c:v>
                </c:pt>
                <c:pt idx="1226">
                  <c:v>61284</c:v>
                </c:pt>
                <c:pt idx="1227">
                  <c:v>22518</c:v>
                </c:pt>
                <c:pt idx="1228">
                  <c:v>54730</c:v>
                </c:pt>
                <c:pt idx="1229">
                  <c:v>38452</c:v>
                </c:pt>
                <c:pt idx="1230">
                  <c:v>44421</c:v>
                </c:pt>
                <c:pt idx="1231">
                  <c:v>38197</c:v>
                </c:pt>
                <c:pt idx="1232">
                  <c:v>41986</c:v>
                </c:pt>
                <c:pt idx="1233">
                  <c:v>28427</c:v>
                </c:pt>
                <c:pt idx="1234">
                  <c:v>37395</c:v>
                </c:pt>
                <c:pt idx="1235">
                  <c:v>64722</c:v>
                </c:pt>
                <c:pt idx="1236">
                  <c:v>55249</c:v>
                </c:pt>
                <c:pt idx="1237">
                  <c:v>84906</c:v>
                </c:pt>
                <c:pt idx="1238">
                  <c:v>28691</c:v>
                </c:pt>
                <c:pt idx="1239">
                  <c:v>44213</c:v>
                </c:pt>
                <c:pt idx="1240">
                  <c:v>25707</c:v>
                </c:pt>
                <c:pt idx="1241">
                  <c:v>59062</c:v>
                </c:pt>
                <c:pt idx="1242">
                  <c:v>76624</c:v>
                </c:pt>
                <c:pt idx="1243">
                  <c:v>66000</c:v>
                </c:pt>
                <c:pt idx="1244">
                  <c:v>27683</c:v>
                </c:pt>
                <c:pt idx="1245">
                  <c:v>1730</c:v>
                </c:pt>
                <c:pt idx="1246">
                  <c:v>7500</c:v>
                </c:pt>
                <c:pt idx="1247">
                  <c:v>40521</c:v>
                </c:pt>
                <c:pt idx="1248">
                  <c:v>20427</c:v>
                </c:pt>
                <c:pt idx="1249">
                  <c:v>65106</c:v>
                </c:pt>
                <c:pt idx="1250">
                  <c:v>69969</c:v>
                </c:pt>
                <c:pt idx="1251">
                  <c:v>67433</c:v>
                </c:pt>
                <c:pt idx="1252">
                  <c:v>77766</c:v>
                </c:pt>
                <c:pt idx="1253">
                  <c:v>74716</c:v>
                </c:pt>
                <c:pt idx="1254">
                  <c:v>68118</c:v>
                </c:pt>
                <c:pt idx="1255">
                  <c:v>55158</c:v>
                </c:pt>
                <c:pt idx="1256">
                  <c:v>62972</c:v>
                </c:pt>
                <c:pt idx="1257">
                  <c:v>74190</c:v>
                </c:pt>
                <c:pt idx="1258">
                  <c:v>39356</c:v>
                </c:pt>
                <c:pt idx="1259">
                  <c:v>76653</c:v>
                </c:pt>
                <c:pt idx="1260">
                  <c:v>35860</c:v>
                </c:pt>
                <c:pt idx="1261">
                  <c:v>90687</c:v>
                </c:pt>
                <c:pt idx="1262">
                  <c:v>73450</c:v>
                </c:pt>
                <c:pt idx="1263">
                  <c:v>31454</c:v>
                </c:pt>
                <c:pt idx="1264">
                  <c:v>47139</c:v>
                </c:pt>
                <c:pt idx="1265">
                  <c:v>83829</c:v>
                </c:pt>
                <c:pt idx="1266">
                  <c:v>53378</c:v>
                </c:pt>
                <c:pt idx="1267">
                  <c:v>19656</c:v>
                </c:pt>
                <c:pt idx="1268">
                  <c:v>45579</c:v>
                </c:pt>
                <c:pt idx="1269">
                  <c:v>85485</c:v>
                </c:pt>
                <c:pt idx="1270">
                  <c:v>55956</c:v>
                </c:pt>
                <c:pt idx="1271">
                  <c:v>64191</c:v>
                </c:pt>
                <c:pt idx="1272">
                  <c:v>38808</c:v>
                </c:pt>
                <c:pt idx="1273">
                  <c:v>57183</c:v>
                </c:pt>
                <c:pt idx="1274">
                  <c:v>23748</c:v>
                </c:pt>
                <c:pt idx="1275">
                  <c:v>66303</c:v>
                </c:pt>
                <c:pt idx="1276">
                  <c:v>37368</c:v>
                </c:pt>
                <c:pt idx="1277">
                  <c:v>40800</c:v>
                </c:pt>
                <c:pt idx="1278">
                  <c:v>71847</c:v>
                </c:pt>
                <c:pt idx="1279">
                  <c:v>46149</c:v>
                </c:pt>
                <c:pt idx="1280">
                  <c:v>78687</c:v>
                </c:pt>
                <c:pt idx="1281">
                  <c:v>49118</c:v>
                </c:pt>
                <c:pt idx="1282">
                  <c:v>37633</c:v>
                </c:pt>
                <c:pt idx="1283">
                  <c:v>39767</c:v>
                </c:pt>
                <c:pt idx="1284">
                  <c:v>26997</c:v>
                </c:pt>
                <c:pt idx="1285">
                  <c:v>33986</c:v>
                </c:pt>
                <c:pt idx="1286">
                  <c:v>57091</c:v>
                </c:pt>
                <c:pt idx="1287">
                  <c:v>46831</c:v>
                </c:pt>
                <c:pt idx="1288">
                  <c:v>83151</c:v>
                </c:pt>
                <c:pt idx="1289">
                  <c:v>52531</c:v>
                </c:pt>
                <c:pt idx="1290">
                  <c:v>15759</c:v>
                </c:pt>
                <c:pt idx="1291">
                  <c:v>22804</c:v>
                </c:pt>
                <c:pt idx="1292">
                  <c:v>43050</c:v>
                </c:pt>
                <c:pt idx="1293">
                  <c:v>42997</c:v>
                </c:pt>
                <c:pt idx="1294">
                  <c:v>48918</c:v>
                </c:pt>
                <c:pt idx="1295">
                  <c:v>60033</c:v>
                </c:pt>
                <c:pt idx="1296">
                  <c:v>34043</c:v>
                </c:pt>
                <c:pt idx="1297">
                  <c:v>57811</c:v>
                </c:pt>
                <c:pt idx="1298">
                  <c:v>78569</c:v>
                </c:pt>
                <c:pt idx="1299">
                  <c:v>7500</c:v>
                </c:pt>
                <c:pt idx="1300">
                  <c:v>157733</c:v>
                </c:pt>
                <c:pt idx="1301">
                  <c:v>94384</c:v>
                </c:pt>
                <c:pt idx="1302">
                  <c:v>23148</c:v>
                </c:pt>
                <c:pt idx="1303">
                  <c:v>44267</c:v>
                </c:pt>
                <c:pt idx="1304">
                  <c:v>71626</c:v>
                </c:pt>
                <c:pt idx="1305">
                  <c:v>60894</c:v>
                </c:pt>
                <c:pt idx="1306">
                  <c:v>50200</c:v>
                </c:pt>
                <c:pt idx="1307">
                  <c:v>81051</c:v>
                </c:pt>
                <c:pt idx="1308">
                  <c:v>65169</c:v>
                </c:pt>
                <c:pt idx="1309">
                  <c:v>59868</c:v>
                </c:pt>
                <c:pt idx="1310">
                  <c:v>65695</c:v>
                </c:pt>
                <c:pt idx="1311">
                  <c:v>64857</c:v>
                </c:pt>
                <c:pt idx="1312">
                  <c:v>45143</c:v>
                </c:pt>
                <c:pt idx="1313">
                  <c:v>74805</c:v>
                </c:pt>
                <c:pt idx="1314">
                  <c:v>59060</c:v>
                </c:pt>
                <c:pt idx="1315">
                  <c:v>27238</c:v>
                </c:pt>
                <c:pt idx="1316">
                  <c:v>47009</c:v>
                </c:pt>
                <c:pt idx="1317">
                  <c:v>46094</c:v>
                </c:pt>
                <c:pt idx="1318">
                  <c:v>40321</c:v>
                </c:pt>
                <c:pt idx="1319">
                  <c:v>37235</c:v>
                </c:pt>
                <c:pt idx="1320">
                  <c:v>81843</c:v>
                </c:pt>
                <c:pt idx="1321">
                  <c:v>46692</c:v>
                </c:pt>
                <c:pt idx="1322">
                  <c:v>77382</c:v>
                </c:pt>
                <c:pt idx="1323">
                  <c:v>37774</c:v>
                </c:pt>
                <c:pt idx="1324">
                  <c:v>18393</c:v>
                </c:pt>
                <c:pt idx="1325">
                  <c:v>72828</c:v>
                </c:pt>
                <c:pt idx="1326">
                  <c:v>24711</c:v>
                </c:pt>
                <c:pt idx="1327">
                  <c:v>45503</c:v>
                </c:pt>
                <c:pt idx="1328">
                  <c:v>6560</c:v>
                </c:pt>
                <c:pt idx="1329">
                  <c:v>71604</c:v>
                </c:pt>
                <c:pt idx="1330">
                  <c:v>27244</c:v>
                </c:pt>
                <c:pt idx="1331">
                  <c:v>48752</c:v>
                </c:pt>
                <c:pt idx="1332">
                  <c:v>71434</c:v>
                </c:pt>
                <c:pt idx="1333">
                  <c:v>90842</c:v>
                </c:pt>
                <c:pt idx="1334">
                  <c:v>88097</c:v>
                </c:pt>
                <c:pt idx="1335">
                  <c:v>51948</c:v>
                </c:pt>
                <c:pt idx="1336">
                  <c:v>71853</c:v>
                </c:pt>
                <c:pt idx="1337">
                  <c:v>35876</c:v>
                </c:pt>
                <c:pt idx="1338">
                  <c:v>40049</c:v>
                </c:pt>
                <c:pt idx="1339">
                  <c:v>39660</c:v>
                </c:pt>
                <c:pt idx="1340">
                  <c:v>50127</c:v>
                </c:pt>
                <c:pt idx="1341">
                  <c:v>43263</c:v>
                </c:pt>
                <c:pt idx="1342">
                  <c:v>62845</c:v>
                </c:pt>
                <c:pt idx="1343">
                  <c:v>18929</c:v>
                </c:pt>
                <c:pt idx="1344">
                  <c:v>24367</c:v>
                </c:pt>
                <c:pt idx="1345">
                  <c:v>33249</c:v>
                </c:pt>
                <c:pt idx="1346">
                  <c:v>26887</c:v>
                </c:pt>
                <c:pt idx="1347">
                  <c:v>50150</c:v>
                </c:pt>
                <c:pt idx="1348">
                  <c:v>62061</c:v>
                </c:pt>
                <c:pt idx="1349">
                  <c:v>85696</c:v>
                </c:pt>
                <c:pt idx="1350">
                  <c:v>76542</c:v>
                </c:pt>
                <c:pt idx="1351">
                  <c:v>70515</c:v>
                </c:pt>
                <c:pt idx="1352">
                  <c:v>18227</c:v>
                </c:pt>
                <c:pt idx="1353">
                  <c:v>69139</c:v>
                </c:pt>
                <c:pt idx="1354">
                  <c:v>69109</c:v>
                </c:pt>
                <c:pt idx="1355">
                  <c:v>69627</c:v>
                </c:pt>
                <c:pt idx="1356">
                  <c:v>38136</c:v>
                </c:pt>
                <c:pt idx="1357">
                  <c:v>62159</c:v>
                </c:pt>
                <c:pt idx="1358">
                  <c:v>80695</c:v>
                </c:pt>
                <c:pt idx="1359">
                  <c:v>33316</c:v>
                </c:pt>
                <c:pt idx="1360">
                  <c:v>58554</c:v>
                </c:pt>
                <c:pt idx="1361">
                  <c:v>17256</c:v>
                </c:pt>
                <c:pt idx="1362">
                  <c:v>53034</c:v>
                </c:pt>
                <c:pt idx="1363">
                  <c:v>52203</c:v>
                </c:pt>
                <c:pt idx="1364">
                  <c:v>59601</c:v>
                </c:pt>
                <c:pt idx="1365">
                  <c:v>75154</c:v>
                </c:pt>
                <c:pt idx="1366">
                  <c:v>47025</c:v>
                </c:pt>
                <c:pt idx="1367">
                  <c:v>37971</c:v>
                </c:pt>
                <c:pt idx="1368">
                  <c:v>41335</c:v>
                </c:pt>
                <c:pt idx="1369">
                  <c:v>67267</c:v>
                </c:pt>
                <c:pt idx="1370">
                  <c:v>57338</c:v>
                </c:pt>
                <c:pt idx="1371">
                  <c:v>50523</c:v>
                </c:pt>
                <c:pt idx="1372">
                  <c:v>35791</c:v>
                </c:pt>
                <c:pt idx="1373">
                  <c:v>50611</c:v>
                </c:pt>
                <c:pt idx="1374">
                  <c:v>56242</c:v>
                </c:pt>
                <c:pt idx="1375">
                  <c:v>48904</c:v>
                </c:pt>
                <c:pt idx="1376">
                  <c:v>56243</c:v>
                </c:pt>
                <c:pt idx="1377">
                  <c:v>21355</c:v>
                </c:pt>
                <c:pt idx="1378">
                  <c:v>57420</c:v>
                </c:pt>
                <c:pt idx="1379">
                  <c:v>51386</c:v>
                </c:pt>
                <c:pt idx="1380">
                  <c:v>46390</c:v>
                </c:pt>
                <c:pt idx="1381">
                  <c:v>54342</c:v>
                </c:pt>
                <c:pt idx="1382">
                  <c:v>51386</c:v>
                </c:pt>
                <c:pt idx="1383">
                  <c:v>51386</c:v>
                </c:pt>
                <c:pt idx="1384">
                  <c:v>20895</c:v>
                </c:pt>
                <c:pt idx="1385">
                  <c:v>92344</c:v>
                </c:pt>
                <c:pt idx="1386">
                  <c:v>51386</c:v>
                </c:pt>
                <c:pt idx="1387">
                  <c:v>26907</c:v>
                </c:pt>
                <c:pt idx="1388">
                  <c:v>44964</c:v>
                </c:pt>
                <c:pt idx="1389">
                  <c:v>75507</c:v>
                </c:pt>
                <c:pt idx="1390">
                  <c:v>53761</c:v>
                </c:pt>
                <c:pt idx="1391">
                  <c:v>22682</c:v>
                </c:pt>
                <c:pt idx="1392">
                  <c:v>38887</c:v>
                </c:pt>
                <c:pt idx="1393">
                  <c:v>41658</c:v>
                </c:pt>
                <c:pt idx="1394">
                  <c:v>29791</c:v>
                </c:pt>
                <c:pt idx="1395">
                  <c:v>63915</c:v>
                </c:pt>
                <c:pt idx="1396">
                  <c:v>39996</c:v>
                </c:pt>
                <c:pt idx="1397">
                  <c:v>26759</c:v>
                </c:pt>
                <c:pt idx="1398">
                  <c:v>63841</c:v>
                </c:pt>
                <c:pt idx="1399">
                  <c:v>51039</c:v>
                </c:pt>
                <c:pt idx="1400">
                  <c:v>60544</c:v>
                </c:pt>
                <c:pt idx="1401">
                  <c:v>65685</c:v>
                </c:pt>
                <c:pt idx="1402">
                  <c:v>37716</c:v>
                </c:pt>
                <c:pt idx="1403">
                  <c:v>36864</c:v>
                </c:pt>
                <c:pt idx="1404">
                  <c:v>44511</c:v>
                </c:pt>
                <c:pt idx="1405">
                  <c:v>36947</c:v>
                </c:pt>
                <c:pt idx="1406">
                  <c:v>47352</c:v>
                </c:pt>
                <c:pt idx="1407">
                  <c:v>67087</c:v>
                </c:pt>
                <c:pt idx="1408">
                  <c:v>57045</c:v>
                </c:pt>
                <c:pt idx="1409">
                  <c:v>36957</c:v>
                </c:pt>
                <c:pt idx="1410">
                  <c:v>69389</c:v>
                </c:pt>
                <c:pt idx="1411">
                  <c:v>80134</c:v>
                </c:pt>
                <c:pt idx="1412">
                  <c:v>43142</c:v>
                </c:pt>
                <c:pt idx="1413">
                  <c:v>80589</c:v>
                </c:pt>
                <c:pt idx="1414">
                  <c:v>34412</c:v>
                </c:pt>
                <c:pt idx="1415">
                  <c:v>57537</c:v>
                </c:pt>
                <c:pt idx="1416">
                  <c:v>22634</c:v>
                </c:pt>
                <c:pt idx="1417">
                  <c:v>51315</c:v>
                </c:pt>
                <c:pt idx="1418">
                  <c:v>36026</c:v>
                </c:pt>
                <c:pt idx="1419">
                  <c:v>24639</c:v>
                </c:pt>
                <c:pt idx="1420">
                  <c:v>34578</c:v>
                </c:pt>
                <c:pt idx="1421">
                  <c:v>65704</c:v>
                </c:pt>
                <c:pt idx="1422">
                  <c:v>63810</c:v>
                </c:pt>
                <c:pt idx="1423">
                  <c:v>54132</c:v>
                </c:pt>
                <c:pt idx="1424">
                  <c:v>18690</c:v>
                </c:pt>
                <c:pt idx="1425">
                  <c:v>28164</c:v>
                </c:pt>
                <c:pt idx="1426">
                  <c:v>34596</c:v>
                </c:pt>
                <c:pt idx="1427">
                  <c:v>43269</c:v>
                </c:pt>
                <c:pt idx="1428">
                  <c:v>38741</c:v>
                </c:pt>
                <c:pt idx="1429">
                  <c:v>31907</c:v>
                </c:pt>
                <c:pt idx="1430">
                  <c:v>27100</c:v>
                </c:pt>
                <c:pt idx="1431">
                  <c:v>31163</c:v>
                </c:pt>
                <c:pt idx="1432">
                  <c:v>92533</c:v>
                </c:pt>
                <c:pt idx="1433">
                  <c:v>34853</c:v>
                </c:pt>
                <c:pt idx="1434">
                  <c:v>70844</c:v>
                </c:pt>
                <c:pt idx="1435">
                  <c:v>31086</c:v>
                </c:pt>
                <c:pt idx="1436">
                  <c:v>60544</c:v>
                </c:pt>
                <c:pt idx="1437">
                  <c:v>20491</c:v>
                </c:pt>
                <c:pt idx="1438">
                  <c:v>42523</c:v>
                </c:pt>
                <c:pt idx="1439">
                  <c:v>39922</c:v>
                </c:pt>
                <c:pt idx="1440">
                  <c:v>33402</c:v>
                </c:pt>
                <c:pt idx="1441">
                  <c:v>36408</c:v>
                </c:pt>
                <c:pt idx="1442">
                  <c:v>21645</c:v>
                </c:pt>
                <c:pt idx="1443">
                  <c:v>78427</c:v>
                </c:pt>
                <c:pt idx="1444">
                  <c:v>82657</c:v>
                </c:pt>
                <c:pt idx="1445">
                  <c:v>51876</c:v>
                </c:pt>
                <c:pt idx="1446">
                  <c:v>78041</c:v>
                </c:pt>
                <c:pt idx="1447">
                  <c:v>52852</c:v>
                </c:pt>
                <c:pt idx="1448">
                  <c:v>70038</c:v>
                </c:pt>
                <c:pt idx="1449">
                  <c:v>69401</c:v>
                </c:pt>
                <c:pt idx="1450">
                  <c:v>46053</c:v>
                </c:pt>
                <c:pt idx="1451">
                  <c:v>77343</c:v>
                </c:pt>
                <c:pt idx="1452">
                  <c:v>73892</c:v>
                </c:pt>
                <c:pt idx="1453">
                  <c:v>40304</c:v>
                </c:pt>
                <c:pt idx="1454">
                  <c:v>32727</c:v>
                </c:pt>
                <c:pt idx="1455">
                  <c:v>68695</c:v>
                </c:pt>
                <c:pt idx="1456">
                  <c:v>43300</c:v>
                </c:pt>
                <c:pt idx="1457">
                  <c:v>26290</c:v>
                </c:pt>
                <c:pt idx="1458">
                  <c:v>93790</c:v>
                </c:pt>
                <c:pt idx="1459">
                  <c:v>38410</c:v>
                </c:pt>
                <c:pt idx="1460">
                  <c:v>64866</c:v>
                </c:pt>
                <c:pt idx="1461">
                  <c:v>57957</c:v>
                </c:pt>
                <c:pt idx="1462">
                  <c:v>46015</c:v>
                </c:pt>
                <c:pt idx="1463">
                  <c:v>16531</c:v>
                </c:pt>
                <c:pt idx="1464">
                  <c:v>28072</c:v>
                </c:pt>
                <c:pt idx="1465">
                  <c:v>49476</c:v>
                </c:pt>
                <c:pt idx="1466">
                  <c:v>50725</c:v>
                </c:pt>
                <c:pt idx="1467">
                  <c:v>83844</c:v>
                </c:pt>
                <c:pt idx="1468">
                  <c:v>41145</c:v>
                </c:pt>
                <c:pt idx="1469">
                  <c:v>67419</c:v>
                </c:pt>
                <c:pt idx="1470">
                  <c:v>23162</c:v>
                </c:pt>
                <c:pt idx="1471">
                  <c:v>34380</c:v>
                </c:pt>
                <c:pt idx="1472">
                  <c:v>34704</c:v>
                </c:pt>
                <c:pt idx="1473">
                  <c:v>94871</c:v>
                </c:pt>
                <c:pt idx="1474">
                  <c:v>65148</c:v>
                </c:pt>
                <c:pt idx="1475">
                  <c:v>39898</c:v>
                </c:pt>
                <c:pt idx="1476">
                  <c:v>64857</c:v>
                </c:pt>
                <c:pt idx="1477">
                  <c:v>59892</c:v>
                </c:pt>
                <c:pt idx="1478">
                  <c:v>41020</c:v>
                </c:pt>
                <c:pt idx="1479">
                  <c:v>57072</c:v>
                </c:pt>
                <c:pt idx="1480">
                  <c:v>60474</c:v>
                </c:pt>
                <c:pt idx="1481">
                  <c:v>62807</c:v>
                </c:pt>
                <c:pt idx="1482">
                  <c:v>19414</c:v>
                </c:pt>
                <c:pt idx="1483">
                  <c:v>19107</c:v>
                </c:pt>
                <c:pt idx="1484">
                  <c:v>75484</c:v>
                </c:pt>
                <c:pt idx="1485">
                  <c:v>70379</c:v>
                </c:pt>
                <c:pt idx="1486">
                  <c:v>79419</c:v>
                </c:pt>
                <c:pt idx="1487">
                  <c:v>64014</c:v>
                </c:pt>
                <c:pt idx="1488">
                  <c:v>76998</c:v>
                </c:pt>
                <c:pt idx="1489">
                  <c:v>49854</c:v>
                </c:pt>
                <c:pt idx="1490">
                  <c:v>60585</c:v>
                </c:pt>
                <c:pt idx="1491">
                  <c:v>42873</c:v>
                </c:pt>
                <c:pt idx="1492">
                  <c:v>87679</c:v>
                </c:pt>
                <c:pt idx="1493">
                  <c:v>57867</c:v>
                </c:pt>
                <c:pt idx="1494">
                  <c:v>35765</c:v>
                </c:pt>
                <c:pt idx="1495">
                  <c:v>65492</c:v>
                </c:pt>
                <c:pt idx="1496">
                  <c:v>32952</c:v>
                </c:pt>
                <c:pt idx="1497">
                  <c:v>53374</c:v>
                </c:pt>
                <c:pt idx="1498">
                  <c:v>71706</c:v>
                </c:pt>
                <c:pt idx="1499">
                  <c:v>68487</c:v>
                </c:pt>
                <c:pt idx="1500">
                  <c:v>53253</c:v>
                </c:pt>
                <c:pt idx="1501">
                  <c:v>31163</c:v>
                </c:pt>
                <c:pt idx="1502">
                  <c:v>42014</c:v>
                </c:pt>
                <c:pt idx="1503">
                  <c:v>54108</c:v>
                </c:pt>
                <c:pt idx="1504">
                  <c:v>49667</c:v>
                </c:pt>
                <c:pt idx="1505">
                  <c:v>63206</c:v>
                </c:pt>
                <c:pt idx="1506">
                  <c:v>57136</c:v>
                </c:pt>
                <c:pt idx="1507">
                  <c:v>46772</c:v>
                </c:pt>
                <c:pt idx="1508">
                  <c:v>78931</c:v>
                </c:pt>
                <c:pt idx="1509">
                  <c:v>53977</c:v>
                </c:pt>
                <c:pt idx="1510">
                  <c:v>84219</c:v>
                </c:pt>
                <c:pt idx="1511">
                  <c:v>46098</c:v>
                </c:pt>
                <c:pt idx="1512">
                  <c:v>73538</c:v>
                </c:pt>
                <c:pt idx="1513">
                  <c:v>79529</c:v>
                </c:pt>
                <c:pt idx="1514">
                  <c:v>20981</c:v>
                </c:pt>
                <c:pt idx="1515">
                  <c:v>51766</c:v>
                </c:pt>
                <c:pt idx="1516">
                  <c:v>55759</c:v>
                </c:pt>
                <c:pt idx="1517">
                  <c:v>33039</c:v>
                </c:pt>
                <c:pt idx="1518">
                  <c:v>37787</c:v>
                </c:pt>
                <c:pt idx="1519">
                  <c:v>27242</c:v>
                </c:pt>
                <c:pt idx="1520">
                  <c:v>87188</c:v>
                </c:pt>
                <c:pt idx="1521">
                  <c:v>69930</c:v>
                </c:pt>
                <c:pt idx="1522">
                  <c:v>37697</c:v>
                </c:pt>
                <c:pt idx="1523">
                  <c:v>37401</c:v>
                </c:pt>
                <c:pt idx="1524">
                  <c:v>3502</c:v>
                </c:pt>
                <c:pt idx="1525">
                  <c:v>58597</c:v>
                </c:pt>
                <c:pt idx="1526">
                  <c:v>82032</c:v>
                </c:pt>
                <c:pt idx="1527">
                  <c:v>28087</c:v>
                </c:pt>
                <c:pt idx="1528">
                  <c:v>74004</c:v>
                </c:pt>
                <c:pt idx="1529">
                  <c:v>19740</c:v>
                </c:pt>
                <c:pt idx="1530">
                  <c:v>57036</c:v>
                </c:pt>
                <c:pt idx="1531">
                  <c:v>53083</c:v>
                </c:pt>
                <c:pt idx="1532">
                  <c:v>69283</c:v>
                </c:pt>
                <c:pt idx="1533">
                  <c:v>46098</c:v>
                </c:pt>
                <c:pt idx="1534">
                  <c:v>23331</c:v>
                </c:pt>
                <c:pt idx="1535">
                  <c:v>23331</c:v>
                </c:pt>
                <c:pt idx="1536">
                  <c:v>9255</c:v>
                </c:pt>
                <c:pt idx="1537">
                  <c:v>67786</c:v>
                </c:pt>
                <c:pt idx="1538">
                  <c:v>71969</c:v>
                </c:pt>
                <c:pt idx="1539">
                  <c:v>59235</c:v>
                </c:pt>
                <c:pt idx="1540">
                  <c:v>31928</c:v>
                </c:pt>
                <c:pt idx="1541">
                  <c:v>74881</c:v>
                </c:pt>
                <c:pt idx="1542">
                  <c:v>65819</c:v>
                </c:pt>
                <c:pt idx="1543">
                  <c:v>51411</c:v>
                </c:pt>
                <c:pt idx="1544">
                  <c:v>51983</c:v>
                </c:pt>
                <c:pt idx="1545">
                  <c:v>42386</c:v>
                </c:pt>
                <c:pt idx="1546">
                  <c:v>30390</c:v>
                </c:pt>
                <c:pt idx="1547">
                  <c:v>30983</c:v>
                </c:pt>
                <c:pt idx="1548">
                  <c:v>66033</c:v>
                </c:pt>
                <c:pt idx="1549">
                  <c:v>37284</c:v>
                </c:pt>
                <c:pt idx="1550">
                  <c:v>57530</c:v>
                </c:pt>
                <c:pt idx="1551">
                  <c:v>76800</c:v>
                </c:pt>
                <c:pt idx="1552">
                  <c:v>63943</c:v>
                </c:pt>
                <c:pt idx="1553">
                  <c:v>76081</c:v>
                </c:pt>
                <c:pt idx="1554">
                  <c:v>67445</c:v>
                </c:pt>
                <c:pt idx="1555">
                  <c:v>37054</c:v>
                </c:pt>
                <c:pt idx="1556">
                  <c:v>47175</c:v>
                </c:pt>
                <c:pt idx="1557">
                  <c:v>31859</c:v>
                </c:pt>
                <c:pt idx="1558">
                  <c:v>27215</c:v>
                </c:pt>
                <c:pt idx="1559">
                  <c:v>70179</c:v>
                </c:pt>
                <c:pt idx="1560">
                  <c:v>39922</c:v>
                </c:pt>
                <c:pt idx="1561">
                  <c:v>49681</c:v>
                </c:pt>
                <c:pt idx="1562">
                  <c:v>24645</c:v>
                </c:pt>
                <c:pt idx="1563">
                  <c:v>79865</c:v>
                </c:pt>
                <c:pt idx="1564">
                  <c:v>44322</c:v>
                </c:pt>
                <c:pt idx="1565">
                  <c:v>47958</c:v>
                </c:pt>
                <c:pt idx="1566">
                  <c:v>63972</c:v>
                </c:pt>
                <c:pt idx="1567">
                  <c:v>75315</c:v>
                </c:pt>
                <c:pt idx="1568">
                  <c:v>55517</c:v>
                </c:pt>
                <c:pt idx="1569">
                  <c:v>75283</c:v>
                </c:pt>
                <c:pt idx="1570">
                  <c:v>82800</c:v>
                </c:pt>
                <c:pt idx="1571">
                  <c:v>38998</c:v>
                </c:pt>
                <c:pt idx="1572">
                  <c:v>90638</c:v>
                </c:pt>
                <c:pt idx="1573">
                  <c:v>27161</c:v>
                </c:pt>
                <c:pt idx="1574">
                  <c:v>42014</c:v>
                </c:pt>
                <c:pt idx="1575">
                  <c:v>38201</c:v>
                </c:pt>
                <c:pt idx="1576">
                  <c:v>45203</c:v>
                </c:pt>
                <c:pt idx="1577">
                  <c:v>81574</c:v>
                </c:pt>
                <c:pt idx="1578">
                  <c:v>34935</c:v>
                </c:pt>
                <c:pt idx="1579">
                  <c:v>60482</c:v>
                </c:pt>
                <c:pt idx="1580">
                  <c:v>34633</c:v>
                </c:pt>
                <c:pt idx="1581">
                  <c:v>78093</c:v>
                </c:pt>
                <c:pt idx="1582">
                  <c:v>82460</c:v>
                </c:pt>
                <c:pt idx="1583">
                  <c:v>45903</c:v>
                </c:pt>
                <c:pt idx="1584">
                  <c:v>81361</c:v>
                </c:pt>
                <c:pt idx="1585">
                  <c:v>35860</c:v>
                </c:pt>
                <c:pt idx="1586">
                  <c:v>40442</c:v>
                </c:pt>
                <c:pt idx="1587">
                  <c:v>61482</c:v>
                </c:pt>
                <c:pt idx="1588">
                  <c:v>34968</c:v>
                </c:pt>
                <c:pt idx="1589">
                  <c:v>75794</c:v>
                </c:pt>
                <c:pt idx="1590">
                  <c:v>31497</c:v>
                </c:pt>
                <c:pt idx="1591">
                  <c:v>74268</c:v>
                </c:pt>
                <c:pt idx="1592">
                  <c:v>13724</c:v>
                </c:pt>
                <c:pt idx="1593">
                  <c:v>45143</c:v>
                </c:pt>
                <c:pt idx="1594">
                  <c:v>52569</c:v>
                </c:pt>
                <c:pt idx="1595">
                  <c:v>48432</c:v>
                </c:pt>
                <c:pt idx="1596">
                  <c:v>17144</c:v>
                </c:pt>
                <c:pt idx="1597">
                  <c:v>36108</c:v>
                </c:pt>
                <c:pt idx="1598">
                  <c:v>76445</c:v>
                </c:pt>
                <c:pt idx="1599">
                  <c:v>36663</c:v>
                </c:pt>
                <c:pt idx="1600">
                  <c:v>53843</c:v>
                </c:pt>
                <c:pt idx="1601">
                  <c:v>90226</c:v>
                </c:pt>
                <c:pt idx="1602">
                  <c:v>70638</c:v>
                </c:pt>
                <c:pt idx="1603">
                  <c:v>44512</c:v>
                </c:pt>
                <c:pt idx="1604">
                  <c:v>27116</c:v>
                </c:pt>
                <c:pt idx="1605">
                  <c:v>54072</c:v>
                </c:pt>
                <c:pt idx="1606">
                  <c:v>71855</c:v>
                </c:pt>
                <c:pt idx="1607">
                  <c:v>51250</c:v>
                </c:pt>
                <c:pt idx="1608">
                  <c:v>60432</c:v>
                </c:pt>
                <c:pt idx="1609">
                  <c:v>65526</c:v>
                </c:pt>
                <c:pt idx="1610">
                  <c:v>68655</c:v>
                </c:pt>
                <c:pt idx="1611">
                  <c:v>12393</c:v>
                </c:pt>
                <c:pt idx="1612">
                  <c:v>64509</c:v>
                </c:pt>
                <c:pt idx="1613">
                  <c:v>33955</c:v>
                </c:pt>
                <c:pt idx="1614">
                  <c:v>31353</c:v>
                </c:pt>
                <c:pt idx="1615">
                  <c:v>55434</c:v>
                </c:pt>
                <c:pt idx="1616">
                  <c:v>28359</c:v>
                </c:pt>
                <c:pt idx="1617">
                  <c:v>57100</c:v>
                </c:pt>
                <c:pt idx="1618">
                  <c:v>69139</c:v>
                </c:pt>
                <c:pt idx="1619">
                  <c:v>52973</c:v>
                </c:pt>
                <c:pt idx="1620">
                  <c:v>51717</c:v>
                </c:pt>
                <c:pt idx="1621">
                  <c:v>18793</c:v>
                </c:pt>
                <c:pt idx="1622">
                  <c:v>66664</c:v>
                </c:pt>
                <c:pt idx="1623">
                  <c:v>50664</c:v>
                </c:pt>
                <c:pt idx="1624">
                  <c:v>54414</c:v>
                </c:pt>
                <c:pt idx="1625">
                  <c:v>54549</c:v>
                </c:pt>
                <c:pt idx="1626">
                  <c:v>47111</c:v>
                </c:pt>
                <c:pt idx="1627">
                  <c:v>41003</c:v>
                </c:pt>
                <c:pt idx="1628">
                  <c:v>19444</c:v>
                </c:pt>
                <c:pt idx="1629">
                  <c:v>36301</c:v>
                </c:pt>
                <c:pt idx="1630">
                  <c:v>73059</c:v>
                </c:pt>
                <c:pt idx="1631">
                  <c:v>42731</c:v>
                </c:pt>
                <c:pt idx="1632">
                  <c:v>52854</c:v>
                </c:pt>
                <c:pt idx="1633">
                  <c:v>22775</c:v>
                </c:pt>
                <c:pt idx="1634">
                  <c:v>46681</c:v>
                </c:pt>
                <c:pt idx="1635">
                  <c:v>59821</c:v>
                </c:pt>
                <c:pt idx="1636">
                  <c:v>50002</c:v>
                </c:pt>
                <c:pt idx="1637">
                  <c:v>69755</c:v>
                </c:pt>
                <c:pt idx="1638">
                  <c:v>44078</c:v>
                </c:pt>
                <c:pt idx="1639">
                  <c:v>30560</c:v>
                </c:pt>
                <c:pt idx="1640">
                  <c:v>35924</c:v>
                </c:pt>
                <c:pt idx="1641">
                  <c:v>64140</c:v>
                </c:pt>
                <c:pt idx="1642">
                  <c:v>56386</c:v>
                </c:pt>
                <c:pt idx="1643">
                  <c:v>24594</c:v>
                </c:pt>
                <c:pt idx="1644">
                  <c:v>75774</c:v>
                </c:pt>
                <c:pt idx="1645">
                  <c:v>39228</c:v>
                </c:pt>
                <c:pt idx="1646">
                  <c:v>58494</c:v>
                </c:pt>
                <c:pt idx="1647">
                  <c:v>58684</c:v>
                </c:pt>
                <c:pt idx="1648">
                  <c:v>57136</c:v>
                </c:pt>
                <c:pt idx="1649">
                  <c:v>56551</c:v>
                </c:pt>
                <c:pt idx="1650">
                  <c:v>22448</c:v>
                </c:pt>
                <c:pt idx="1651">
                  <c:v>82014</c:v>
                </c:pt>
                <c:pt idx="1652">
                  <c:v>34213</c:v>
                </c:pt>
                <c:pt idx="1653">
                  <c:v>157146</c:v>
                </c:pt>
                <c:pt idx="1654">
                  <c:v>25358</c:v>
                </c:pt>
                <c:pt idx="1655">
                  <c:v>35544</c:v>
                </c:pt>
                <c:pt idx="1656">
                  <c:v>36634</c:v>
                </c:pt>
                <c:pt idx="1657">
                  <c:v>62670</c:v>
                </c:pt>
                <c:pt idx="1658">
                  <c:v>50334</c:v>
                </c:pt>
                <c:pt idx="1659">
                  <c:v>72066</c:v>
                </c:pt>
                <c:pt idx="1660">
                  <c:v>50729</c:v>
                </c:pt>
                <c:pt idx="1661">
                  <c:v>34916</c:v>
                </c:pt>
                <c:pt idx="1662">
                  <c:v>64892</c:v>
                </c:pt>
                <c:pt idx="1663">
                  <c:v>43602</c:v>
                </c:pt>
                <c:pt idx="1664">
                  <c:v>33996</c:v>
                </c:pt>
                <c:pt idx="1665">
                  <c:v>41473</c:v>
                </c:pt>
                <c:pt idx="1666">
                  <c:v>63246</c:v>
                </c:pt>
                <c:pt idx="1667">
                  <c:v>36732</c:v>
                </c:pt>
                <c:pt idx="1668">
                  <c:v>69084</c:v>
                </c:pt>
                <c:pt idx="1669">
                  <c:v>77766</c:v>
                </c:pt>
                <c:pt idx="1670">
                  <c:v>37929</c:v>
                </c:pt>
                <c:pt idx="1671">
                  <c:v>86610</c:v>
                </c:pt>
                <c:pt idx="1672">
                  <c:v>80141</c:v>
                </c:pt>
                <c:pt idx="1673">
                  <c:v>72635</c:v>
                </c:pt>
                <c:pt idx="1674">
                  <c:v>69016</c:v>
                </c:pt>
                <c:pt idx="1675">
                  <c:v>20193</c:v>
                </c:pt>
                <c:pt idx="1676">
                  <c:v>27573</c:v>
                </c:pt>
                <c:pt idx="1677">
                  <c:v>15862</c:v>
                </c:pt>
                <c:pt idx="1678">
                  <c:v>49544</c:v>
                </c:pt>
                <c:pt idx="1679">
                  <c:v>33228</c:v>
                </c:pt>
                <c:pt idx="1680">
                  <c:v>70440</c:v>
                </c:pt>
                <c:pt idx="1681">
                  <c:v>38232</c:v>
                </c:pt>
                <c:pt idx="1682">
                  <c:v>22554</c:v>
                </c:pt>
                <c:pt idx="1683">
                  <c:v>23536</c:v>
                </c:pt>
                <c:pt idx="1684">
                  <c:v>49413</c:v>
                </c:pt>
                <c:pt idx="1685">
                  <c:v>42231</c:v>
                </c:pt>
                <c:pt idx="1686">
                  <c:v>78789</c:v>
                </c:pt>
                <c:pt idx="1687">
                  <c:v>56534</c:v>
                </c:pt>
                <c:pt idx="1688">
                  <c:v>58350</c:v>
                </c:pt>
                <c:pt idx="1689">
                  <c:v>81217</c:v>
                </c:pt>
                <c:pt idx="1690">
                  <c:v>49090</c:v>
                </c:pt>
                <c:pt idx="1691">
                  <c:v>61787</c:v>
                </c:pt>
                <c:pt idx="1692">
                  <c:v>18169</c:v>
                </c:pt>
                <c:pt idx="1693">
                  <c:v>24336</c:v>
                </c:pt>
                <c:pt idx="1694">
                  <c:v>18222</c:v>
                </c:pt>
                <c:pt idx="1695">
                  <c:v>62335</c:v>
                </c:pt>
                <c:pt idx="1696">
                  <c:v>42033</c:v>
                </c:pt>
                <c:pt idx="1697">
                  <c:v>86580</c:v>
                </c:pt>
                <c:pt idx="1698">
                  <c:v>41437</c:v>
                </c:pt>
                <c:pt idx="1699">
                  <c:v>73705</c:v>
                </c:pt>
                <c:pt idx="1700">
                  <c:v>61064</c:v>
                </c:pt>
                <c:pt idx="1701">
                  <c:v>38452</c:v>
                </c:pt>
                <c:pt idx="1702">
                  <c:v>18358</c:v>
                </c:pt>
                <c:pt idx="1703">
                  <c:v>55012</c:v>
                </c:pt>
                <c:pt idx="1704">
                  <c:v>9722</c:v>
                </c:pt>
                <c:pt idx="1705">
                  <c:v>38175</c:v>
                </c:pt>
                <c:pt idx="1706">
                  <c:v>58656</c:v>
                </c:pt>
                <c:pt idx="1707">
                  <c:v>52117</c:v>
                </c:pt>
                <c:pt idx="1708">
                  <c:v>64813</c:v>
                </c:pt>
                <c:pt idx="1709">
                  <c:v>54222</c:v>
                </c:pt>
                <c:pt idx="1710">
                  <c:v>83512</c:v>
                </c:pt>
                <c:pt idx="1711">
                  <c:v>77520</c:v>
                </c:pt>
                <c:pt idx="1712">
                  <c:v>41154</c:v>
                </c:pt>
                <c:pt idx="1713">
                  <c:v>80398</c:v>
                </c:pt>
                <c:pt idx="1714">
                  <c:v>18746</c:v>
                </c:pt>
                <c:pt idx="1715">
                  <c:v>35196</c:v>
                </c:pt>
                <c:pt idx="1716">
                  <c:v>60230</c:v>
                </c:pt>
                <c:pt idx="1717">
                  <c:v>22108</c:v>
                </c:pt>
                <c:pt idx="1718">
                  <c:v>44392</c:v>
                </c:pt>
                <c:pt idx="1719">
                  <c:v>55424</c:v>
                </c:pt>
                <c:pt idx="1720">
                  <c:v>17688</c:v>
                </c:pt>
                <c:pt idx="1721">
                  <c:v>92491</c:v>
                </c:pt>
                <c:pt idx="1722">
                  <c:v>90273</c:v>
                </c:pt>
                <c:pt idx="1723">
                  <c:v>82571</c:v>
                </c:pt>
                <c:pt idx="1724">
                  <c:v>38513</c:v>
                </c:pt>
                <c:pt idx="1725">
                  <c:v>16653</c:v>
                </c:pt>
                <c:pt idx="1726">
                  <c:v>42586</c:v>
                </c:pt>
                <c:pt idx="1727">
                  <c:v>23529</c:v>
                </c:pt>
                <c:pt idx="1728">
                  <c:v>74881</c:v>
                </c:pt>
                <c:pt idx="1729">
                  <c:v>71107</c:v>
                </c:pt>
                <c:pt idx="1730">
                  <c:v>46910</c:v>
                </c:pt>
                <c:pt idx="1731">
                  <c:v>18690</c:v>
                </c:pt>
                <c:pt idx="1732">
                  <c:v>37244</c:v>
                </c:pt>
                <c:pt idx="1733">
                  <c:v>82427</c:v>
                </c:pt>
                <c:pt idx="1734">
                  <c:v>75342</c:v>
                </c:pt>
                <c:pt idx="1735">
                  <c:v>70044</c:v>
                </c:pt>
                <c:pt idx="1736">
                  <c:v>79146</c:v>
                </c:pt>
                <c:pt idx="1737">
                  <c:v>77437</c:v>
                </c:pt>
                <c:pt idx="1738">
                  <c:v>54984</c:v>
                </c:pt>
                <c:pt idx="1739">
                  <c:v>42403</c:v>
                </c:pt>
                <c:pt idx="1740">
                  <c:v>55761</c:v>
                </c:pt>
                <c:pt idx="1741">
                  <c:v>37292</c:v>
                </c:pt>
                <c:pt idx="1742">
                  <c:v>45576</c:v>
                </c:pt>
                <c:pt idx="1743">
                  <c:v>70321</c:v>
                </c:pt>
                <c:pt idx="1744">
                  <c:v>58086</c:v>
                </c:pt>
                <c:pt idx="1745">
                  <c:v>81795</c:v>
                </c:pt>
                <c:pt idx="1746">
                  <c:v>28389</c:v>
                </c:pt>
                <c:pt idx="1747">
                  <c:v>66835</c:v>
                </c:pt>
                <c:pt idx="1748">
                  <c:v>69901</c:v>
                </c:pt>
                <c:pt idx="1749">
                  <c:v>80360</c:v>
                </c:pt>
                <c:pt idx="1750">
                  <c:v>63342</c:v>
                </c:pt>
                <c:pt idx="1751">
                  <c:v>44989</c:v>
                </c:pt>
                <c:pt idx="1752">
                  <c:v>31859</c:v>
                </c:pt>
                <c:pt idx="1753">
                  <c:v>51569</c:v>
                </c:pt>
                <c:pt idx="1754">
                  <c:v>30372</c:v>
                </c:pt>
                <c:pt idx="1755">
                  <c:v>16014</c:v>
                </c:pt>
                <c:pt idx="1756">
                  <c:v>41120</c:v>
                </c:pt>
                <c:pt idx="1757">
                  <c:v>39763</c:v>
                </c:pt>
                <c:pt idx="1758">
                  <c:v>38725</c:v>
                </c:pt>
                <c:pt idx="1759">
                  <c:v>77981</c:v>
                </c:pt>
                <c:pt idx="1760">
                  <c:v>62905</c:v>
                </c:pt>
                <c:pt idx="1761">
                  <c:v>13533</c:v>
                </c:pt>
                <c:pt idx="1762">
                  <c:v>59481</c:v>
                </c:pt>
                <c:pt idx="1763">
                  <c:v>72117</c:v>
                </c:pt>
                <c:pt idx="1764">
                  <c:v>21955</c:v>
                </c:pt>
                <c:pt idx="1765">
                  <c:v>67131</c:v>
                </c:pt>
                <c:pt idx="1766">
                  <c:v>36802</c:v>
                </c:pt>
                <c:pt idx="1767">
                  <c:v>71853</c:v>
                </c:pt>
                <c:pt idx="1768">
                  <c:v>28249</c:v>
                </c:pt>
                <c:pt idx="1769">
                  <c:v>47808</c:v>
                </c:pt>
                <c:pt idx="1770">
                  <c:v>25509</c:v>
                </c:pt>
                <c:pt idx="1771">
                  <c:v>51012</c:v>
                </c:pt>
                <c:pt idx="1772">
                  <c:v>70596</c:v>
                </c:pt>
                <c:pt idx="1773">
                  <c:v>85431</c:v>
                </c:pt>
                <c:pt idx="1774">
                  <c:v>42664</c:v>
                </c:pt>
                <c:pt idx="1775">
                  <c:v>42586</c:v>
                </c:pt>
                <c:pt idx="1776">
                  <c:v>29760</c:v>
                </c:pt>
                <c:pt idx="1777">
                  <c:v>28973</c:v>
                </c:pt>
                <c:pt idx="1778">
                  <c:v>39435</c:v>
                </c:pt>
                <c:pt idx="1779">
                  <c:v>65370</c:v>
                </c:pt>
                <c:pt idx="1780">
                  <c:v>20194</c:v>
                </c:pt>
                <c:pt idx="1781">
                  <c:v>42473</c:v>
                </c:pt>
                <c:pt idx="1782">
                  <c:v>64590</c:v>
                </c:pt>
                <c:pt idx="1783">
                  <c:v>71232</c:v>
                </c:pt>
                <c:pt idx="1784">
                  <c:v>34600</c:v>
                </c:pt>
                <c:pt idx="1785">
                  <c:v>46904</c:v>
                </c:pt>
                <c:pt idx="1786">
                  <c:v>49094</c:v>
                </c:pt>
                <c:pt idx="1787">
                  <c:v>36075</c:v>
                </c:pt>
                <c:pt idx="1788">
                  <c:v>60839</c:v>
                </c:pt>
                <c:pt idx="1789">
                  <c:v>77298</c:v>
                </c:pt>
                <c:pt idx="1790">
                  <c:v>34026</c:v>
                </c:pt>
                <c:pt idx="1791">
                  <c:v>48918</c:v>
                </c:pt>
                <c:pt idx="1792">
                  <c:v>82122</c:v>
                </c:pt>
                <c:pt idx="1793">
                  <c:v>37697</c:v>
                </c:pt>
                <c:pt idx="1794">
                  <c:v>34074</c:v>
                </c:pt>
                <c:pt idx="1795">
                  <c:v>28520</c:v>
                </c:pt>
                <c:pt idx="1796">
                  <c:v>62535</c:v>
                </c:pt>
                <c:pt idx="1797">
                  <c:v>36273</c:v>
                </c:pt>
                <c:pt idx="1798">
                  <c:v>63404</c:v>
                </c:pt>
                <c:pt idx="1799">
                  <c:v>75774</c:v>
                </c:pt>
                <c:pt idx="1800">
                  <c:v>78416</c:v>
                </c:pt>
                <c:pt idx="1801">
                  <c:v>75702</c:v>
                </c:pt>
                <c:pt idx="1802">
                  <c:v>59385</c:v>
                </c:pt>
                <c:pt idx="1803">
                  <c:v>37070</c:v>
                </c:pt>
                <c:pt idx="1804">
                  <c:v>44689</c:v>
                </c:pt>
                <c:pt idx="1805">
                  <c:v>53977</c:v>
                </c:pt>
                <c:pt idx="1806">
                  <c:v>7144</c:v>
                </c:pt>
                <c:pt idx="1807">
                  <c:v>18701</c:v>
                </c:pt>
                <c:pt idx="1808">
                  <c:v>90369</c:v>
                </c:pt>
                <c:pt idx="1809">
                  <c:v>63159</c:v>
                </c:pt>
                <c:pt idx="1810">
                  <c:v>37758</c:v>
                </c:pt>
                <c:pt idx="1811">
                  <c:v>46757</c:v>
                </c:pt>
                <c:pt idx="1812">
                  <c:v>79734</c:v>
                </c:pt>
                <c:pt idx="1813">
                  <c:v>63207</c:v>
                </c:pt>
                <c:pt idx="1814">
                  <c:v>72071</c:v>
                </c:pt>
                <c:pt idx="1815">
                  <c:v>21840</c:v>
                </c:pt>
                <c:pt idx="1816">
                  <c:v>58582</c:v>
                </c:pt>
                <c:pt idx="1817">
                  <c:v>72282</c:v>
                </c:pt>
                <c:pt idx="1818">
                  <c:v>50387</c:v>
                </c:pt>
                <c:pt idx="1819">
                  <c:v>32583</c:v>
                </c:pt>
                <c:pt idx="1820">
                  <c:v>62568</c:v>
                </c:pt>
                <c:pt idx="1821">
                  <c:v>44635</c:v>
                </c:pt>
                <c:pt idx="1822">
                  <c:v>33316</c:v>
                </c:pt>
                <c:pt idx="1823">
                  <c:v>63967</c:v>
                </c:pt>
                <c:pt idx="1824">
                  <c:v>52513</c:v>
                </c:pt>
                <c:pt idx="1825">
                  <c:v>25293</c:v>
                </c:pt>
                <c:pt idx="1826">
                  <c:v>54111</c:v>
                </c:pt>
                <c:pt idx="1827">
                  <c:v>78394</c:v>
                </c:pt>
                <c:pt idx="1828">
                  <c:v>80739</c:v>
                </c:pt>
                <c:pt idx="1829">
                  <c:v>22669</c:v>
                </c:pt>
                <c:pt idx="1830">
                  <c:v>29236</c:v>
                </c:pt>
                <c:pt idx="1831">
                  <c:v>44911</c:v>
                </c:pt>
                <c:pt idx="1832">
                  <c:v>54693</c:v>
                </c:pt>
                <c:pt idx="1833">
                  <c:v>48186</c:v>
                </c:pt>
                <c:pt idx="1834">
                  <c:v>54809</c:v>
                </c:pt>
                <c:pt idx="1835">
                  <c:v>41580</c:v>
                </c:pt>
                <c:pt idx="1836">
                  <c:v>80336</c:v>
                </c:pt>
                <c:pt idx="1837">
                  <c:v>47743</c:v>
                </c:pt>
                <c:pt idx="1838">
                  <c:v>62972</c:v>
                </c:pt>
                <c:pt idx="1839">
                  <c:v>57333</c:v>
                </c:pt>
                <c:pt idx="1840">
                  <c:v>32313</c:v>
                </c:pt>
                <c:pt idx="1841">
                  <c:v>84953</c:v>
                </c:pt>
                <c:pt idx="1842">
                  <c:v>27071</c:v>
                </c:pt>
                <c:pt idx="1843">
                  <c:v>68148</c:v>
                </c:pt>
                <c:pt idx="1844">
                  <c:v>65735</c:v>
                </c:pt>
                <c:pt idx="1845">
                  <c:v>86836</c:v>
                </c:pt>
                <c:pt idx="1846">
                  <c:v>4023</c:v>
                </c:pt>
                <c:pt idx="1847">
                  <c:v>30093</c:v>
                </c:pt>
                <c:pt idx="1848">
                  <c:v>57705</c:v>
                </c:pt>
                <c:pt idx="1849">
                  <c:v>25008</c:v>
                </c:pt>
                <c:pt idx="1850">
                  <c:v>83257</c:v>
                </c:pt>
                <c:pt idx="1851">
                  <c:v>22280</c:v>
                </c:pt>
                <c:pt idx="1852">
                  <c:v>72159</c:v>
                </c:pt>
                <c:pt idx="1853">
                  <c:v>64260</c:v>
                </c:pt>
                <c:pt idx="1854">
                  <c:v>82733</c:v>
                </c:pt>
                <c:pt idx="1855">
                  <c:v>74290</c:v>
                </c:pt>
                <c:pt idx="1856">
                  <c:v>58217</c:v>
                </c:pt>
                <c:pt idx="1857">
                  <c:v>21024</c:v>
                </c:pt>
                <c:pt idx="1858">
                  <c:v>70116</c:v>
                </c:pt>
                <c:pt idx="1859">
                  <c:v>54006</c:v>
                </c:pt>
                <c:pt idx="1860">
                  <c:v>69063</c:v>
                </c:pt>
                <c:pt idx="1861">
                  <c:v>11448</c:v>
                </c:pt>
                <c:pt idx="1862">
                  <c:v>61825</c:v>
                </c:pt>
                <c:pt idx="1863">
                  <c:v>70886</c:v>
                </c:pt>
                <c:pt idx="1864">
                  <c:v>69109</c:v>
                </c:pt>
                <c:pt idx="1865">
                  <c:v>60208</c:v>
                </c:pt>
                <c:pt idx="1866">
                  <c:v>32889</c:v>
                </c:pt>
                <c:pt idx="1867">
                  <c:v>34738</c:v>
                </c:pt>
                <c:pt idx="1868">
                  <c:v>30538</c:v>
                </c:pt>
                <c:pt idx="1869">
                  <c:v>82326</c:v>
                </c:pt>
                <c:pt idx="1870">
                  <c:v>26642</c:v>
                </c:pt>
                <c:pt idx="1871">
                  <c:v>69932</c:v>
                </c:pt>
                <c:pt idx="1872">
                  <c:v>44503</c:v>
                </c:pt>
                <c:pt idx="1873">
                  <c:v>60200</c:v>
                </c:pt>
                <c:pt idx="1874">
                  <c:v>49638</c:v>
                </c:pt>
                <c:pt idx="1875">
                  <c:v>23830</c:v>
                </c:pt>
                <c:pt idx="1876">
                  <c:v>33051</c:v>
                </c:pt>
                <c:pt idx="1877">
                  <c:v>72905</c:v>
                </c:pt>
                <c:pt idx="1878">
                  <c:v>69702</c:v>
                </c:pt>
                <c:pt idx="1879">
                  <c:v>70300</c:v>
                </c:pt>
                <c:pt idx="1880">
                  <c:v>70643</c:v>
                </c:pt>
                <c:pt idx="1881">
                  <c:v>30396</c:v>
                </c:pt>
                <c:pt idx="1882">
                  <c:v>50616</c:v>
                </c:pt>
                <c:pt idx="1883">
                  <c:v>62772</c:v>
                </c:pt>
                <c:pt idx="1884">
                  <c:v>30298</c:v>
                </c:pt>
                <c:pt idx="1885">
                  <c:v>52413</c:v>
                </c:pt>
                <c:pt idx="1886">
                  <c:v>44155</c:v>
                </c:pt>
                <c:pt idx="1887">
                  <c:v>86979</c:v>
                </c:pt>
                <c:pt idx="1888">
                  <c:v>76532</c:v>
                </c:pt>
                <c:pt idx="1889">
                  <c:v>42081</c:v>
                </c:pt>
                <c:pt idx="1890">
                  <c:v>67546</c:v>
                </c:pt>
                <c:pt idx="1891">
                  <c:v>88420</c:v>
                </c:pt>
                <c:pt idx="1892">
                  <c:v>31158</c:v>
                </c:pt>
                <c:pt idx="1893">
                  <c:v>61671</c:v>
                </c:pt>
                <c:pt idx="1894">
                  <c:v>69719</c:v>
                </c:pt>
                <c:pt idx="1895">
                  <c:v>49160</c:v>
                </c:pt>
                <c:pt idx="1896">
                  <c:v>24882</c:v>
                </c:pt>
                <c:pt idx="1897">
                  <c:v>90933</c:v>
                </c:pt>
                <c:pt idx="1898">
                  <c:v>113734</c:v>
                </c:pt>
                <c:pt idx="1899">
                  <c:v>59292</c:v>
                </c:pt>
                <c:pt idx="1900">
                  <c:v>45759</c:v>
                </c:pt>
                <c:pt idx="1901">
                  <c:v>22148</c:v>
                </c:pt>
                <c:pt idx="1902">
                  <c:v>73395</c:v>
                </c:pt>
                <c:pt idx="1903">
                  <c:v>29819</c:v>
                </c:pt>
                <c:pt idx="1904">
                  <c:v>45688</c:v>
                </c:pt>
                <c:pt idx="1905">
                  <c:v>62820</c:v>
                </c:pt>
                <c:pt idx="1906">
                  <c:v>60491</c:v>
                </c:pt>
                <c:pt idx="1907">
                  <c:v>33235</c:v>
                </c:pt>
                <c:pt idx="1908">
                  <c:v>35701</c:v>
                </c:pt>
                <c:pt idx="1909">
                  <c:v>31535</c:v>
                </c:pt>
                <c:pt idx="1910">
                  <c:v>92556</c:v>
                </c:pt>
                <c:pt idx="1911">
                  <c:v>67384</c:v>
                </c:pt>
                <c:pt idx="1912">
                  <c:v>80573</c:v>
                </c:pt>
                <c:pt idx="1913">
                  <c:v>77870</c:v>
                </c:pt>
                <c:pt idx="1914">
                  <c:v>52278</c:v>
                </c:pt>
                <c:pt idx="1915">
                  <c:v>57107</c:v>
                </c:pt>
                <c:pt idx="1916">
                  <c:v>18929</c:v>
                </c:pt>
                <c:pt idx="1917">
                  <c:v>36038</c:v>
                </c:pt>
                <c:pt idx="1918">
                  <c:v>20180</c:v>
                </c:pt>
                <c:pt idx="1919">
                  <c:v>34230</c:v>
                </c:pt>
                <c:pt idx="1920">
                  <c:v>31878</c:v>
                </c:pt>
                <c:pt idx="1921">
                  <c:v>70932</c:v>
                </c:pt>
                <c:pt idx="1922">
                  <c:v>91249</c:v>
                </c:pt>
                <c:pt idx="1923">
                  <c:v>77598</c:v>
                </c:pt>
                <c:pt idx="1924">
                  <c:v>80982</c:v>
                </c:pt>
                <c:pt idx="1925">
                  <c:v>22701</c:v>
                </c:pt>
                <c:pt idx="1926">
                  <c:v>55212</c:v>
                </c:pt>
                <c:pt idx="1927">
                  <c:v>70617</c:v>
                </c:pt>
                <c:pt idx="1928">
                  <c:v>64849</c:v>
                </c:pt>
                <c:pt idx="1929">
                  <c:v>62694</c:v>
                </c:pt>
                <c:pt idx="1930">
                  <c:v>61917</c:v>
                </c:pt>
                <c:pt idx="1931">
                  <c:v>67472</c:v>
                </c:pt>
                <c:pt idx="1932">
                  <c:v>21059</c:v>
                </c:pt>
                <c:pt idx="1933">
                  <c:v>29543</c:v>
                </c:pt>
                <c:pt idx="1934">
                  <c:v>75903</c:v>
                </c:pt>
                <c:pt idx="1935">
                  <c:v>34984</c:v>
                </c:pt>
                <c:pt idx="1936">
                  <c:v>54998</c:v>
                </c:pt>
                <c:pt idx="1937">
                  <c:v>54356</c:v>
                </c:pt>
                <c:pt idx="1938">
                  <c:v>34242</c:v>
                </c:pt>
                <c:pt idx="1939">
                  <c:v>25410</c:v>
                </c:pt>
                <c:pt idx="1940">
                  <c:v>73356</c:v>
                </c:pt>
                <c:pt idx="1941">
                  <c:v>28320</c:v>
                </c:pt>
                <c:pt idx="1942">
                  <c:v>23763</c:v>
                </c:pt>
                <c:pt idx="1943">
                  <c:v>72570</c:v>
                </c:pt>
                <c:pt idx="1944">
                  <c:v>34529</c:v>
                </c:pt>
                <c:pt idx="1945">
                  <c:v>70792</c:v>
                </c:pt>
                <c:pt idx="1946">
                  <c:v>63211</c:v>
                </c:pt>
                <c:pt idx="1947">
                  <c:v>83891</c:v>
                </c:pt>
                <c:pt idx="1948">
                  <c:v>36065</c:v>
                </c:pt>
                <c:pt idx="1949">
                  <c:v>39898</c:v>
                </c:pt>
                <c:pt idx="1950">
                  <c:v>51141</c:v>
                </c:pt>
                <c:pt idx="1951">
                  <c:v>56939</c:v>
                </c:pt>
                <c:pt idx="1952">
                  <c:v>80872</c:v>
                </c:pt>
                <c:pt idx="1953">
                  <c:v>72335</c:v>
                </c:pt>
                <c:pt idx="1954">
                  <c:v>61798</c:v>
                </c:pt>
                <c:pt idx="1955">
                  <c:v>76842</c:v>
                </c:pt>
                <c:pt idx="1956">
                  <c:v>29478</c:v>
                </c:pt>
                <c:pt idx="1957">
                  <c:v>46998</c:v>
                </c:pt>
                <c:pt idx="1958">
                  <c:v>96843</c:v>
                </c:pt>
                <c:pt idx="1959">
                  <c:v>56551</c:v>
                </c:pt>
                <c:pt idx="1960">
                  <c:v>70053</c:v>
                </c:pt>
                <c:pt idx="1961">
                  <c:v>71670</c:v>
                </c:pt>
                <c:pt idx="1962">
                  <c:v>44359</c:v>
                </c:pt>
                <c:pt idx="1963">
                  <c:v>40887</c:v>
                </c:pt>
                <c:pt idx="1964">
                  <c:v>48877</c:v>
                </c:pt>
                <c:pt idx="1965">
                  <c:v>74485</c:v>
                </c:pt>
                <c:pt idx="1966">
                  <c:v>64474</c:v>
                </c:pt>
                <c:pt idx="1967">
                  <c:v>77226</c:v>
                </c:pt>
                <c:pt idx="1968">
                  <c:v>72643</c:v>
                </c:pt>
                <c:pt idx="1969">
                  <c:v>85738</c:v>
                </c:pt>
                <c:pt idx="1970">
                  <c:v>55686</c:v>
                </c:pt>
                <c:pt idx="1971">
                  <c:v>39062</c:v>
                </c:pt>
                <c:pt idx="1972">
                  <c:v>34600</c:v>
                </c:pt>
                <c:pt idx="1973">
                  <c:v>40794</c:v>
                </c:pt>
                <c:pt idx="1974">
                  <c:v>54690</c:v>
                </c:pt>
                <c:pt idx="1975">
                  <c:v>4428</c:v>
                </c:pt>
                <c:pt idx="1976">
                  <c:v>32632</c:v>
                </c:pt>
                <c:pt idx="1977">
                  <c:v>38236</c:v>
                </c:pt>
                <c:pt idx="1978">
                  <c:v>36781</c:v>
                </c:pt>
                <c:pt idx="1979">
                  <c:v>31385</c:v>
                </c:pt>
                <c:pt idx="1980">
                  <c:v>24570</c:v>
                </c:pt>
                <c:pt idx="1981">
                  <c:v>25509</c:v>
                </c:pt>
                <c:pt idx="1982">
                  <c:v>94642</c:v>
                </c:pt>
                <c:pt idx="1983">
                  <c:v>58646</c:v>
                </c:pt>
                <c:pt idx="1984">
                  <c:v>53201</c:v>
                </c:pt>
                <c:pt idx="1985">
                  <c:v>21994</c:v>
                </c:pt>
                <c:pt idx="1986">
                  <c:v>57113</c:v>
                </c:pt>
                <c:pt idx="1987">
                  <c:v>51373</c:v>
                </c:pt>
                <c:pt idx="1988">
                  <c:v>23477</c:v>
                </c:pt>
                <c:pt idx="1989">
                  <c:v>58116</c:v>
                </c:pt>
                <c:pt idx="1990">
                  <c:v>72968</c:v>
                </c:pt>
                <c:pt idx="1991">
                  <c:v>39791</c:v>
                </c:pt>
                <c:pt idx="1992">
                  <c:v>91712</c:v>
                </c:pt>
                <c:pt idx="1993">
                  <c:v>94472</c:v>
                </c:pt>
                <c:pt idx="1994">
                  <c:v>13672</c:v>
                </c:pt>
                <c:pt idx="1995">
                  <c:v>96547</c:v>
                </c:pt>
                <c:pt idx="1996">
                  <c:v>79205</c:v>
                </c:pt>
                <c:pt idx="1997">
                  <c:v>56559</c:v>
                </c:pt>
                <c:pt idx="1998">
                  <c:v>32644</c:v>
                </c:pt>
                <c:pt idx="1999">
                  <c:v>67506</c:v>
                </c:pt>
                <c:pt idx="2000">
                  <c:v>24206</c:v>
                </c:pt>
                <c:pt idx="2001">
                  <c:v>28420</c:v>
                </c:pt>
                <c:pt idx="2002">
                  <c:v>22979</c:v>
                </c:pt>
                <c:pt idx="2003">
                  <c:v>33279</c:v>
                </c:pt>
                <c:pt idx="2004">
                  <c:v>46423</c:v>
                </c:pt>
                <c:pt idx="2005">
                  <c:v>30368</c:v>
                </c:pt>
                <c:pt idx="2006">
                  <c:v>63684</c:v>
                </c:pt>
                <c:pt idx="2007">
                  <c:v>41638</c:v>
                </c:pt>
                <c:pt idx="2008">
                  <c:v>68805</c:v>
                </c:pt>
                <c:pt idx="2009">
                  <c:v>65814</c:v>
                </c:pt>
                <c:pt idx="2010">
                  <c:v>71964</c:v>
                </c:pt>
                <c:pt idx="2011">
                  <c:v>39146</c:v>
                </c:pt>
                <c:pt idx="2012">
                  <c:v>96876</c:v>
                </c:pt>
                <c:pt idx="2013">
                  <c:v>34445</c:v>
                </c:pt>
                <c:pt idx="2014">
                  <c:v>68281</c:v>
                </c:pt>
                <c:pt idx="2015">
                  <c:v>37284</c:v>
                </c:pt>
                <c:pt idx="2016">
                  <c:v>36790</c:v>
                </c:pt>
                <c:pt idx="2017">
                  <c:v>27943</c:v>
                </c:pt>
                <c:pt idx="2018">
                  <c:v>22263</c:v>
                </c:pt>
                <c:pt idx="2019">
                  <c:v>30261</c:v>
                </c:pt>
                <c:pt idx="2020">
                  <c:v>28587</c:v>
                </c:pt>
                <c:pt idx="2021">
                  <c:v>43815</c:v>
                </c:pt>
                <c:pt idx="2022">
                  <c:v>48195</c:v>
                </c:pt>
                <c:pt idx="2023">
                  <c:v>77027</c:v>
                </c:pt>
                <c:pt idx="2024">
                  <c:v>71322</c:v>
                </c:pt>
                <c:pt idx="2025">
                  <c:v>32765</c:v>
                </c:pt>
                <c:pt idx="2026">
                  <c:v>29672</c:v>
                </c:pt>
                <c:pt idx="2027">
                  <c:v>23272</c:v>
                </c:pt>
                <c:pt idx="2028">
                  <c:v>49912</c:v>
                </c:pt>
                <c:pt idx="2029">
                  <c:v>7500</c:v>
                </c:pt>
                <c:pt idx="2030">
                  <c:v>68117</c:v>
                </c:pt>
                <c:pt idx="2031">
                  <c:v>67225</c:v>
                </c:pt>
                <c:pt idx="2032">
                  <c:v>17649</c:v>
                </c:pt>
                <c:pt idx="2033">
                  <c:v>55914</c:v>
                </c:pt>
                <c:pt idx="2034">
                  <c:v>40059</c:v>
                </c:pt>
                <c:pt idx="2035">
                  <c:v>60905</c:v>
                </c:pt>
                <c:pt idx="2036">
                  <c:v>75330</c:v>
                </c:pt>
                <c:pt idx="2037">
                  <c:v>60689</c:v>
                </c:pt>
                <c:pt idx="2038">
                  <c:v>38680</c:v>
                </c:pt>
                <c:pt idx="2039">
                  <c:v>61416</c:v>
                </c:pt>
                <c:pt idx="2040">
                  <c:v>49767</c:v>
                </c:pt>
                <c:pt idx="2041">
                  <c:v>83273</c:v>
                </c:pt>
                <c:pt idx="2042">
                  <c:v>29009</c:v>
                </c:pt>
                <c:pt idx="2043">
                  <c:v>45057</c:v>
                </c:pt>
                <c:pt idx="2044">
                  <c:v>37150</c:v>
                </c:pt>
                <c:pt idx="2045">
                  <c:v>43020</c:v>
                </c:pt>
                <c:pt idx="2046">
                  <c:v>53154</c:v>
                </c:pt>
                <c:pt idx="2047">
                  <c:v>65308</c:v>
                </c:pt>
                <c:pt idx="2048">
                  <c:v>76467</c:v>
                </c:pt>
                <c:pt idx="2049">
                  <c:v>81044</c:v>
                </c:pt>
                <c:pt idx="2050">
                  <c:v>32871</c:v>
                </c:pt>
                <c:pt idx="2051">
                  <c:v>55801</c:v>
                </c:pt>
                <c:pt idx="2052">
                  <c:v>76320</c:v>
                </c:pt>
                <c:pt idx="2053">
                  <c:v>36927</c:v>
                </c:pt>
                <c:pt idx="2054">
                  <c:v>48794</c:v>
                </c:pt>
                <c:pt idx="2055">
                  <c:v>23478</c:v>
                </c:pt>
                <c:pt idx="2056">
                  <c:v>71128</c:v>
                </c:pt>
                <c:pt idx="2057">
                  <c:v>70179</c:v>
                </c:pt>
                <c:pt idx="2058">
                  <c:v>59462</c:v>
                </c:pt>
                <c:pt idx="2059">
                  <c:v>51386</c:v>
                </c:pt>
                <c:pt idx="2060">
                  <c:v>38361</c:v>
                </c:pt>
                <c:pt idx="2061">
                  <c:v>51386</c:v>
                </c:pt>
                <c:pt idx="2062">
                  <c:v>70038</c:v>
                </c:pt>
                <c:pt idx="2063">
                  <c:v>42554</c:v>
                </c:pt>
                <c:pt idx="2064">
                  <c:v>67445</c:v>
                </c:pt>
                <c:pt idx="2065">
                  <c:v>67046</c:v>
                </c:pt>
                <c:pt idx="2066">
                  <c:v>42192</c:v>
                </c:pt>
                <c:pt idx="2067">
                  <c:v>77610</c:v>
                </c:pt>
                <c:pt idx="2068">
                  <c:v>31761</c:v>
                </c:pt>
                <c:pt idx="2069">
                  <c:v>34350</c:v>
                </c:pt>
                <c:pt idx="2070">
                  <c:v>54591</c:v>
                </c:pt>
                <c:pt idx="2071">
                  <c:v>71866</c:v>
                </c:pt>
                <c:pt idx="2072">
                  <c:v>25293</c:v>
                </c:pt>
                <c:pt idx="2073">
                  <c:v>42000</c:v>
                </c:pt>
                <c:pt idx="2074">
                  <c:v>69520</c:v>
                </c:pt>
                <c:pt idx="2075">
                  <c:v>64713</c:v>
                </c:pt>
                <c:pt idx="2076">
                  <c:v>27889</c:v>
                </c:pt>
                <c:pt idx="2077">
                  <c:v>22123</c:v>
                </c:pt>
                <c:pt idx="2078">
                  <c:v>51386</c:v>
                </c:pt>
                <c:pt idx="2079">
                  <c:v>51386</c:v>
                </c:pt>
                <c:pt idx="2080">
                  <c:v>27803</c:v>
                </c:pt>
                <c:pt idx="2081">
                  <c:v>51386</c:v>
                </c:pt>
                <c:pt idx="2082">
                  <c:v>51651</c:v>
                </c:pt>
                <c:pt idx="2083">
                  <c:v>68487</c:v>
                </c:pt>
                <c:pt idx="2084">
                  <c:v>51386</c:v>
                </c:pt>
                <c:pt idx="2085">
                  <c:v>56796</c:v>
                </c:pt>
                <c:pt idx="2086">
                  <c:v>87000</c:v>
                </c:pt>
                <c:pt idx="2087">
                  <c:v>79823</c:v>
                </c:pt>
                <c:pt idx="2088">
                  <c:v>30828</c:v>
                </c:pt>
                <c:pt idx="2089">
                  <c:v>34109</c:v>
                </c:pt>
                <c:pt idx="2090">
                  <c:v>53367</c:v>
                </c:pt>
                <c:pt idx="2091">
                  <c:v>22390</c:v>
                </c:pt>
                <c:pt idx="2092">
                  <c:v>71322</c:v>
                </c:pt>
                <c:pt idx="2093">
                  <c:v>79244</c:v>
                </c:pt>
                <c:pt idx="2094">
                  <c:v>49912</c:v>
                </c:pt>
                <c:pt idx="2095">
                  <c:v>48699</c:v>
                </c:pt>
                <c:pt idx="2096">
                  <c:v>80144</c:v>
                </c:pt>
                <c:pt idx="2097">
                  <c:v>54252</c:v>
                </c:pt>
                <c:pt idx="2098">
                  <c:v>81929</c:v>
                </c:pt>
                <c:pt idx="2099">
                  <c:v>76068</c:v>
                </c:pt>
                <c:pt idx="2100">
                  <c:v>53204</c:v>
                </c:pt>
                <c:pt idx="2101">
                  <c:v>67911</c:v>
                </c:pt>
                <c:pt idx="2102">
                  <c:v>14796</c:v>
                </c:pt>
                <c:pt idx="2103">
                  <c:v>78128</c:v>
                </c:pt>
                <c:pt idx="2104">
                  <c:v>14188</c:v>
                </c:pt>
                <c:pt idx="2105">
                  <c:v>20425</c:v>
                </c:pt>
                <c:pt idx="2106">
                  <c:v>58646</c:v>
                </c:pt>
                <c:pt idx="2107">
                  <c:v>72967</c:v>
                </c:pt>
                <c:pt idx="2108">
                  <c:v>48150</c:v>
                </c:pt>
                <c:pt idx="2109">
                  <c:v>82332</c:v>
                </c:pt>
                <c:pt idx="2110">
                  <c:v>58275</c:v>
                </c:pt>
                <c:pt idx="2111">
                  <c:v>44953</c:v>
                </c:pt>
                <c:pt idx="2112">
                  <c:v>34587</c:v>
                </c:pt>
                <c:pt idx="2113">
                  <c:v>43018</c:v>
                </c:pt>
                <c:pt idx="2114">
                  <c:v>45736</c:v>
                </c:pt>
                <c:pt idx="2115">
                  <c:v>66476</c:v>
                </c:pt>
                <c:pt idx="2116">
                  <c:v>27733</c:v>
                </c:pt>
                <c:pt idx="2117">
                  <c:v>69805</c:v>
                </c:pt>
                <c:pt idx="2118">
                  <c:v>72217</c:v>
                </c:pt>
                <c:pt idx="2119">
                  <c:v>25818</c:v>
                </c:pt>
                <c:pt idx="2120">
                  <c:v>37509</c:v>
                </c:pt>
                <c:pt idx="2121">
                  <c:v>25176</c:v>
                </c:pt>
                <c:pt idx="2122">
                  <c:v>43586</c:v>
                </c:pt>
                <c:pt idx="2123">
                  <c:v>53230</c:v>
                </c:pt>
                <c:pt idx="2124">
                  <c:v>50116</c:v>
                </c:pt>
                <c:pt idx="2125">
                  <c:v>84906</c:v>
                </c:pt>
                <c:pt idx="2126">
                  <c:v>61286</c:v>
                </c:pt>
                <c:pt idx="2127">
                  <c:v>82333</c:v>
                </c:pt>
                <c:pt idx="2128">
                  <c:v>65220</c:v>
                </c:pt>
                <c:pt idx="2129">
                  <c:v>33590</c:v>
                </c:pt>
                <c:pt idx="2130">
                  <c:v>30992</c:v>
                </c:pt>
                <c:pt idx="2131">
                  <c:v>72309</c:v>
                </c:pt>
                <c:pt idx="2132">
                  <c:v>156924</c:v>
                </c:pt>
                <c:pt idx="2133">
                  <c:v>16005</c:v>
                </c:pt>
                <c:pt idx="2134">
                  <c:v>65487</c:v>
                </c:pt>
                <c:pt idx="2135">
                  <c:v>58692</c:v>
                </c:pt>
                <c:pt idx="2136">
                  <c:v>40590</c:v>
                </c:pt>
                <c:pt idx="2137">
                  <c:v>20587</c:v>
                </c:pt>
                <c:pt idx="2138">
                  <c:v>62637</c:v>
                </c:pt>
                <c:pt idx="2139">
                  <c:v>29435</c:v>
                </c:pt>
                <c:pt idx="2140">
                  <c:v>19346</c:v>
                </c:pt>
                <c:pt idx="2141">
                  <c:v>35788</c:v>
                </c:pt>
                <c:pt idx="2142">
                  <c:v>36997</c:v>
                </c:pt>
                <c:pt idx="2143">
                  <c:v>23539</c:v>
                </c:pt>
                <c:pt idx="2144">
                  <c:v>65333</c:v>
                </c:pt>
                <c:pt idx="2145">
                  <c:v>78499</c:v>
                </c:pt>
                <c:pt idx="2146">
                  <c:v>29732</c:v>
                </c:pt>
                <c:pt idx="2147">
                  <c:v>41275</c:v>
                </c:pt>
                <c:pt idx="2148">
                  <c:v>63516</c:v>
                </c:pt>
                <c:pt idx="2149">
                  <c:v>42769</c:v>
                </c:pt>
                <c:pt idx="2150">
                  <c:v>49572</c:v>
                </c:pt>
                <c:pt idx="2151">
                  <c:v>69209</c:v>
                </c:pt>
                <c:pt idx="2152">
                  <c:v>17148</c:v>
                </c:pt>
                <c:pt idx="2153">
                  <c:v>40590</c:v>
                </c:pt>
                <c:pt idx="2154">
                  <c:v>30560</c:v>
                </c:pt>
                <c:pt idx="2155">
                  <c:v>32146</c:v>
                </c:pt>
                <c:pt idx="2156">
                  <c:v>41713</c:v>
                </c:pt>
                <c:pt idx="2157">
                  <c:v>34176</c:v>
                </c:pt>
                <c:pt idx="2158">
                  <c:v>58482</c:v>
                </c:pt>
                <c:pt idx="2159">
                  <c:v>59686</c:v>
                </c:pt>
                <c:pt idx="2160">
                  <c:v>60896</c:v>
                </c:pt>
                <c:pt idx="2161">
                  <c:v>62994</c:v>
                </c:pt>
                <c:pt idx="2162">
                  <c:v>47320</c:v>
                </c:pt>
                <c:pt idx="2163">
                  <c:v>74859</c:v>
                </c:pt>
                <c:pt idx="2164">
                  <c:v>15253</c:v>
                </c:pt>
                <c:pt idx="2165">
                  <c:v>31560</c:v>
                </c:pt>
                <c:pt idx="2166">
                  <c:v>72071</c:v>
                </c:pt>
                <c:pt idx="2167">
                  <c:v>91172</c:v>
                </c:pt>
                <c:pt idx="2168">
                  <c:v>90000</c:v>
                </c:pt>
                <c:pt idx="2169">
                  <c:v>41967</c:v>
                </c:pt>
                <c:pt idx="2170">
                  <c:v>69263</c:v>
                </c:pt>
                <c:pt idx="2171">
                  <c:v>65706</c:v>
                </c:pt>
                <c:pt idx="2172">
                  <c:v>60934</c:v>
                </c:pt>
                <c:pt idx="2173">
                  <c:v>71965</c:v>
                </c:pt>
                <c:pt idx="2174">
                  <c:v>65210</c:v>
                </c:pt>
                <c:pt idx="2175">
                  <c:v>79174</c:v>
                </c:pt>
                <c:pt idx="2176">
                  <c:v>81380</c:v>
                </c:pt>
                <c:pt idx="2177">
                  <c:v>48432</c:v>
                </c:pt>
                <c:pt idx="2178">
                  <c:v>52914</c:v>
                </c:pt>
                <c:pt idx="2179">
                  <c:v>38946</c:v>
                </c:pt>
                <c:pt idx="2180">
                  <c:v>26067</c:v>
                </c:pt>
                <c:pt idx="2181">
                  <c:v>44325</c:v>
                </c:pt>
                <c:pt idx="2182">
                  <c:v>42523</c:v>
                </c:pt>
                <c:pt idx="2183">
                  <c:v>26487</c:v>
                </c:pt>
                <c:pt idx="2184">
                  <c:v>53233</c:v>
                </c:pt>
                <c:pt idx="2185">
                  <c:v>67716</c:v>
                </c:pt>
                <c:pt idx="2186">
                  <c:v>76234</c:v>
                </c:pt>
                <c:pt idx="2187">
                  <c:v>84117</c:v>
                </c:pt>
                <c:pt idx="2188">
                  <c:v>65487</c:v>
                </c:pt>
                <c:pt idx="2189">
                  <c:v>25224</c:v>
                </c:pt>
                <c:pt idx="2190">
                  <c:v>89616</c:v>
                </c:pt>
                <c:pt idx="2191">
                  <c:v>40851</c:v>
                </c:pt>
                <c:pt idx="2192">
                  <c:v>27469</c:v>
                </c:pt>
                <c:pt idx="2193">
                  <c:v>82347</c:v>
                </c:pt>
                <c:pt idx="2194">
                  <c:v>73803</c:v>
                </c:pt>
                <c:pt idx="2195">
                  <c:v>8820</c:v>
                </c:pt>
                <c:pt idx="2196">
                  <c:v>43322</c:v>
                </c:pt>
                <c:pt idx="2197">
                  <c:v>55593</c:v>
                </c:pt>
                <c:pt idx="2198">
                  <c:v>50501</c:v>
                </c:pt>
                <c:pt idx="2199">
                  <c:v>37085</c:v>
                </c:pt>
                <c:pt idx="2200">
                  <c:v>16185</c:v>
                </c:pt>
                <c:pt idx="2201">
                  <c:v>57731</c:v>
                </c:pt>
                <c:pt idx="2202">
                  <c:v>48432</c:v>
                </c:pt>
                <c:pt idx="2203">
                  <c:v>73807</c:v>
                </c:pt>
                <c:pt idx="2204">
                  <c:v>18929</c:v>
                </c:pt>
                <c:pt idx="2205">
                  <c:v>35893</c:v>
                </c:pt>
                <c:pt idx="2206">
                  <c:v>61014</c:v>
                </c:pt>
                <c:pt idx="2207">
                  <c:v>32144</c:v>
                </c:pt>
                <c:pt idx="2208">
                  <c:v>14918</c:v>
                </c:pt>
                <c:pt idx="2209">
                  <c:v>45146</c:v>
                </c:pt>
                <c:pt idx="2210">
                  <c:v>41769</c:v>
                </c:pt>
                <c:pt idx="2211">
                  <c:v>88325</c:v>
                </c:pt>
                <c:pt idx="2212">
                  <c:v>38054</c:v>
                </c:pt>
                <c:pt idx="2213">
                  <c:v>80617</c:v>
                </c:pt>
                <c:pt idx="2214">
                  <c:v>5305</c:v>
                </c:pt>
                <c:pt idx="2215">
                  <c:v>36807</c:v>
                </c:pt>
                <c:pt idx="2216">
                  <c:v>28427</c:v>
                </c:pt>
                <c:pt idx="2217">
                  <c:v>82032</c:v>
                </c:pt>
                <c:pt idx="2218">
                  <c:v>22775</c:v>
                </c:pt>
                <c:pt idx="2219">
                  <c:v>40101</c:v>
                </c:pt>
                <c:pt idx="2220">
                  <c:v>58025</c:v>
                </c:pt>
                <c:pt idx="2221">
                  <c:v>75777</c:v>
                </c:pt>
                <c:pt idx="2222">
                  <c:v>7500</c:v>
                </c:pt>
                <c:pt idx="2223">
                  <c:v>33562</c:v>
                </c:pt>
                <c:pt idx="2224">
                  <c:v>57642</c:v>
                </c:pt>
                <c:pt idx="2225">
                  <c:v>58554</c:v>
                </c:pt>
                <c:pt idx="2226">
                  <c:v>63777</c:v>
                </c:pt>
                <c:pt idx="2227">
                  <c:v>57967</c:v>
                </c:pt>
                <c:pt idx="2228">
                  <c:v>51386</c:v>
                </c:pt>
                <c:pt idx="2229">
                  <c:v>24434</c:v>
                </c:pt>
                <c:pt idx="2230">
                  <c:v>11012</c:v>
                </c:pt>
                <c:pt idx="2231">
                  <c:v>44802</c:v>
                </c:pt>
                <c:pt idx="2232">
                  <c:v>26816</c:v>
                </c:pt>
                <c:pt idx="2233">
                  <c:v>666666</c:v>
                </c:pt>
                <c:pt idx="2234">
                  <c:v>34421</c:v>
                </c:pt>
                <c:pt idx="2235">
                  <c:v>61223</c:v>
                </c:pt>
                <c:pt idx="2236">
                  <c:v>64014</c:v>
                </c:pt>
                <c:pt idx="2237">
                  <c:v>56981</c:v>
                </c:pt>
                <c:pt idx="2238">
                  <c:v>69245</c:v>
                </c:pt>
                <c:pt idx="2239">
                  <c:v>52869</c:v>
                </c:pt>
              </c:numCache>
            </c:numRef>
          </c:xVal>
          <c:yVal>
            <c:numRef>
              <c:f>Sheet12!$B$2:$B$2241</c:f>
              <c:numCache>
                <c:formatCode>General</c:formatCode>
                <c:ptCount val="2240"/>
                <c:pt idx="0">
                  <c:v>1</c:v>
                </c:pt>
                <c:pt idx="1">
                  <c:v>0</c:v>
                </c:pt>
                <c:pt idx="2">
                  <c:v>0</c:v>
                </c:pt>
                <c:pt idx="3">
                  <c:v>0</c:v>
                </c:pt>
                <c:pt idx="4">
                  <c:v>0</c:v>
                </c:pt>
                <c:pt idx="5">
                  <c:v>0</c:v>
                </c:pt>
                <c:pt idx="6">
                  <c:v>0</c:v>
                </c:pt>
                <c:pt idx="7">
                  <c:v>0</c:v>
                </c:pt>
                <c:pt idx="8">
                  <c:v>1</c:v>
                </c:pt>
                <c:pt idx="9">
                  <c:v>1</c:v>
                </c:pt>
                <c:pt idx="10">
                  <c:v>0</c:v>
                </c:pt>
                <c:pt idx="11">
                  <c:v>0</c:v>
                </c:pt>
                <c:pt idx="12">
                  <c:v>0</c:v>
                </c:pt>
                <c:pt idx="13">
                  <c:v>0</c:v>
                </c:pt>
                <c:pt idx="14">
                  <c:v>0</c:v>
                </c:pt>
                <c:pt idx="15">
                  <c:v>3</c:v>
                </c:pt>
                <c:pt idx="16">
                  <c:v>0</c:v>
                </c:pt>
                <c:pt idx="17">
                  <c:v>0</c:v>
                </c:pt>
                <c:pt idx="18">
                  <c:v>1</c:v>
                </c:pt>
                <c:pt idx="19">
                  <c:v>0</c:v>
                </c:pt>
                <c:pt idx="20">
                  <c:v>0</c:v>
                </c:pt>
                <c:pt idx="21">
                  <c:v>0</c:v>
                </c:pt>
                <c:pt idx="22">
                  <c:v>1</c:v>
                </c:pt>
                <c:pt idx="23">
                  <c:v>0</c:v>
                </c:pt>
                <c:pt idx="24">
                  <c:v>0</c:v>
                </c:pt>
                <c:pt idx="25">
                  <c:v>0</c:v>
                </c:pt>
                <c:pt idx="26">
                  <c:v>0</c:v>
                </c:pt>
                <c:pt idx="27">
                  <c:v>0</c:v>
                </c:pt>
                <c:pt idx="28">
                  <c:v>0</c:v>
                </c:pt>
                <c:pt idx="29">
                  <c:v>1</c:v>
                </c:pt>
                <c:pt idx="30">
                  <c:v>0</c:v>
                </c:pt>
                <c:pt idx="31">
                  <c:v>0</c:v>
                </c:pt>
                <c:pt idx="32">
                  <c:v>1</c:v>
                </c:pt>
                <c:pt idx="33">
                  <c:v>1</c:v>
                </c:pt>
                <c:pt idx="34">
                  <c:v>0</c:v>
                </c:pt>
                <c:pt idx="35">
                  <c:v>0</c:v>
                </c:pt>
                <c:pt idx="36">
                  <c:v>0</c:v>
                </c:pt>
                <c:pt idx="37">
                  <c:v>0</c:v>
                </c:pt>
                <c:pt idx="38">
                  <c:v>0</c:v>
                </c:pt>
                <c:pt idx="39">
                  <c:v>2</c:v>
                </c:pt>
                <c:pt idx="40">
                  <c:v>0</c:v>
                </c:pt>
                <c:pt idx="41">
                  <c:v>0</c:v>
                </c:pt>
                <c:pt idx="42">
                  <c:v>0</c:v>
                </c:pt>
                <c:pt idx="43">
                  <c:v>0</c:v>
                </c:pt>
                <c:pt idx="44">
                  <c:v>0</c:v>
                </c:pt>
                <c:pt idx="45">
                  <c:v>0</c:v>
                </c:pt>
                <c:pt idx="46">
                  <c:v>1</c:v>
                </c:pt>
                <c:pt idx="47">
                  <c:v>0</c:v>
                </c:pt>
                <c:pt idx="48">
                  <c:v>0</c:v>
                </c:pt>
                <c:pt idx="49">
                  <c:v>0</c:v>
                </c:pt>
                <c:pt idx="50">
                  <c:v>0</c:v>
                </c:pt>
                <c:pt idx="51">
                  <c:v>0</c:v>
                </c:pt>
                <c:pt idx="52">
                  <c:v>0</c:v>
                </c:pt>
                <c:pt idx="53">
                  <c:v>3</c:v>
                </c:pt>
                <c:pt idx="54">
                  <c:v>0</c:v>
                </c:pt>
                <c:pt idx="55">
                  <c:v>2</c:v>
                </c:pt>
                <c:pt idx="56">
                  <c:v>1</c:v>
                </c:pt>
                <c:pt idx="57">
                  <c:v>0</c:v>
                </c:pt>
                <c:pt idx="58">
                  <c:v>0</c:v>
                </c:pt>
                <c:pt idx="59">
                  <c:v>0</c:v>
                </c:pt>
                <c:pt idx="60">
                  <c:v>3</c:v>
                </c:pt>
                <c:pt idx="61">
                  <c:v>0</c:v>
                </c:pt>
                <c:pt idx="62">
                  <c:v>0</c:v>
                </c:pt>
                <c:pt idx="63">
                  <c:v>0</c:v>
                </c:pt>
                <c:pt idx="64">
                  <c:v>0</c:v>
                </c:pt>
                <c:pt idx="65">
                  <c:v>1</c:v>
                </c:pt>
                <c:pt idx="66">
                  <c:v>0</c:v>
                </c:pt>
                <c:pt idx="67">
                  <c:v>3</c:v>
                </c:pt>
                <c:pt idx="68">
                  <c:v>0</c:v>
                </c:pt>
                <c:pt idx="69">
                  <c:v>0</c:v>
                </c:pt>
                <c:pt idx="70">
                  <c:v>0</c:v>
                </c:pt>
                <c:pt idx="71">
                  <c:v>0</c:v>
                </c:pt>
                <c:pt idx="72">
                  <c:v>0</c:v>
                </c:pt>
                <c:pt idx="73">
                  <c:v>1</c:v>
                </c:pt>
                <c:pt idx="74">
                  <c:v>0</c:v>
                </c:pt>
                <c:pt idx="75">
                  <c:v>0</c:v>
                </c:pt>
                <c:pt idx="76">
                  <c:v>1</c:v>
                </c:pt>
                <c:pt idx="77">
                  <c:v>2</c:v>
                </c:pt>
                <c:pt idx="78">
                  <c:v>0</c:v>
                </c:pt>
                <c:pt idx="79">
                  <c:v>2</c:v>
                </c:pt>
                <c:pt idx="80">
                  <c:v>0</c:v>
                </c:pt>
                <c:pt idx="81">
                  <c:v>0</c:v>
                </c:pt>
                <c:pt idx="82">
                  <c:v>0</c:v>
                </c:pt>
                <c:pt idx="83">
                  <c:v>0</c:v>
                </c:pt>
                <c:pt idx="84">
                  <c:v>0</c:v>
                </c:pt>
                <c:pt idx="85">
                  <c:v>0</c:v>
                </c:pt>
                <c:pt idx="86">
                  <c:v>1</c:v>
                </c:pt>
                <c:pt idx="87">
                  <c:v>3</c:v>
                </c:pt>
                <c:pt idx="88">
                  <c:v>1</c:v>
                </c:pt>
                <c:pt idx="89">
                  <c:v>0</c:v>
                </c:pt>
                <c:pt idx="90">
                  <c:v>0</c:v>
                </c:pt>
                <c:pt idx="91">
                  <c:v>0</c:v>
                </c:pt>
                <c:pt idx="92">
                  <c:v>0</c:v>
                </c:pt>
                <c:pt idx="93">
                  <c:v>0</c:v>
                </c:pt>
                <c:pt idx="94">
                  <c:v>0</c:v>
                </c:pt>
                <c:pt idx="95">
                  <c:v>0</c:v>
                </c:pt>
                <c:pt idx="96">
                  <c:v>1</c:v>
                </c:pt>
                <c:pt idx="97">
                  <c:v>0</c:v>
                </c:pt>
                <c:pt idx="98">
                  <c:v>1</c:v>
                </c:pt>
                <c:pt idx="99">
                  <c:v>0</c:v>
                </c:pt>
                <c:pt idx="100">
                  <c:v>0</c:v>
                </c:pt>
                <c:pt idx="101">
                  <c:v>0</c:v>
                </c:pt>
                <c:pt idx="102">
                  <c:v>0</c:v>
                </c:pt>
                <c:pt idx="103">
                  <c:v>0</c:v>
                </c:pt>
                <c:pt idx="104">
                  <c:v>1</c:v>
                </c:pt>
                <c:pt idx="105">
                  <c:v>0</c:v>
                </c:pt>
                <c:pt idx="106">
                  <c:v>0</c:v>
                </c:pt>
                <c:pt idx="107">
                  <c:v>0</c:v>
                </c:pt>
                <c:pt idx="108">
                  <c:v>0</c:v>
                </c:pt>
                <c:pt idx="109">
                  <c:v>0</c:v>
                </c:pt>
                <c:pt idx="110">
                  <c:v>0</c:v>
                </c:pt>
                <c:pt idx="111">
                  <c:v>2</c:v>
                </c:pt>
                <c:pt idx="112">
                  <c:v>1</c:v>
                </c:pt>
                <c:pt idx="113">
                  <c:v>3</c:v>
                </c:pt>
                <c:pt idx="114">
                  <c:v>0</c:v>
                </c:pt>
                <c:pt idx="115">
                  <c:v>0</c:v>
                </c:pt>
                <c:pt idx="116">
                  <c:v>2</c:v>
                </c:pt>
                <c:pt idx="117">
                  <c:v>0</c:v>
                </c:pt>
                <c:pt idx="118">
                  <c:v>0</c:v>
                </c:pt>
                <c:pt idx="119">
                  <c:v>0</c:v>
                </c:pt>
                <c:pt idx="120">
                  <c:v>0</c:v>
                </c:pt>
                <c:pt idx="121">
                  <c:v>1</c:v>
                </c:pt>
                <c:pt idx="122">
                  <c:v>0</c:v>
                </c:pt>
                <c:pt idx="123">
                  <c:v>0</c:v>
                </c:pt>
                <c:pt idx="124">
                  <c:v>4</c:v>
                </c:pt>
                <c:pt idx="125">
                  <c:v>0</c:v>
                </c:pt>
                <c:pt idx="126">
                  <c:v>1</c:v>
                </c:pt>
                <c:pt idx="127">
                  <c:v>0</c:v>
                </c:pt>
                <c:pt idx="128">
                  <c:v>0</c:v>
                </c:pt>
                <c:pt idx="129">
                  <c:v>0</c:v>
                </c:pt>
                <c:pt idx="130">
                  <c:v>0</c:v>
                </c:pt>
                <c:pt idx="131">
                  <c:v>0</c:v>
                </c:pt>
                <c:pt idx="132">
                  <c:v>0</c:v>
                </c:pt>
                <c:pt idx="133">
                  <c:v>0</c:v>
                </c:pt>
                <c:pt idx="134">
                  <c:v>0</c:v>
                </c:pt>
                <c:pt idx="135">
                  <c:v>1</c:v>
                </c:pt>
                <c:pt idx="136">
                  <c:v>0</c:v>
                </c:pt>
                <c:pt idx="137">
                  <c:v>0</c:v>
                </c:pt>
                <c:pt idx="138">
                  <c:v>2</c:v>
                </c:pt>
                <c:pt idx="139">
                  <c:v>0</c:v>
                </c:pt>
                <c:pt idx="140">
                  <c:v>0</c:v>
                </c:pt>
                <c:pt idx="141">
                  <c:v>1</c:v>
                </c:pt>
                <c:pt idx="142">
                  <c:v>0</c:v>
                </c:pt>
                <c:pt idx="143">
                  <c:v>0</c:v>
                </c:pt>
                <c:pt idx="144">
                  <c:v>0</c:v>
                </c:pt>
                <c:pt idx="145">
                  <c:v>0</c:v>
                </c:pt>
                <c:pt idx="146">
                  <c:v>1</c:v>
                </c:pt>
                <c:pt idx="147">
                  <c:v>0</c:v>
                </c:pt>
                <c:pt idx="148">
                  <c:v>0</c:v>
                </c:pt>
                <c:pt idx="149">
                  <c:v>0</c:v>
                </c:pt>
                <c:pt idx="150">
                  <c:v>0</c:v>
                </c:pt>
                <c:pt idx="151">
                  <c:v>1</c:v>
                </c:pt>
                <c:pt idx="152">
                  <c:v>0</c:v>
                </c:pt>
                <c:pt idx="153">
                  <c:v>0</c:v>
                </c:pt>
                <c:pt idx="154">
                  <c:v>0</c:v>
                </c:pt>
                <c:pt idx="155">
                  <c:v>3</c:v>
                </c:pt>
                <c:pt idx="156">
                  <c:v>0</c:v>
                </c:pt>
                <c:pt idx="157">
                  <c:v>0</c:v>
                </c:pt>
                <c:pt idx="158">
                  <c:v>0</c:v>
                </c:pt>
                <c:pt idx="159">
                  <c:v>0</c:v>
                </c:pt>
                <c:pt idx="160">
                  <c:v>0</c:v>
                </c:pt>
                <c:pt idx="161">
                  <c:v>0</c:v>
                </c:pt>
                <c:pt idx="162">
                  <c:v>0</c:v>
                </c:pt>
                <c:pt idx="163">
                  <c:v>0</c:v>
                </c:pt>
                <c:pt idx="164">
                  <c:v>0</c:v>
                </c:pt>
                <c:pt idx="165">
                  <c:v>0</c:v>
                </c:pt>
                <c:pt idx="166">
                  <c:v>1</c:v>
                </c:pt>
                <c:pt idx="167">
                  <c:v>1</c:v>
                </c:pt>
                <c:pt idx="168">
                  <c:v>0</c:v>
                </c:pt>
                <c:pt idx="169">
                  <c:v>0</c:v>
                </c:pt>
                <c:pt idx="170">
                  <c:v>0</c:v>
                </c:pt>
                <c:pt idx="171">
                  <c:v>0</c:v>
                </c:pt>
                <c:pt idx="172">
                  <c:v>0</c:v>
                </c:pt>
                <c:pt idx="173">
                  <c:v>0</c:v>
                </c:pt>
                <c:pt idx="174">
                  <c:v>1</c:v>
                </c:pt>
                <c:pt idx="175">
                  <c:v>0</c:v>
                </c:pt>
                <c:pt idx="176">
                  <c:v>3</c:v>
                </c:pt>
                <c:pt idx="177">
                  <c:v>0</c:v>
                </c:pt>
                <c:pt idx="178">
                  <c:v>0</c:v>
                </c:pt>
                <c:pt idx="179">
                  <c:v>1</c:v>
                </c:pt>
                <c:pt idx="180">
                  <c:v>0</c:v>
                </c:pt>
                <c:pt idx="181">
                  <c:v>0</c:v>
                </c:pt>
                <c:pt idx="182">
                  <c:v>0</c:v>
                </c:pt>
                <c:pt idx="183">
                  <c:v>0</c:v>
                </c:pt>
                <c:pt idx="184">
                  <c:v>0</c:v>
                </c:pt>
                <c:pt idx="185">
                  <c:v>0</c:v>
                </c:pt>
                <c:pt idx="186">
                  <c:v>0</c:v>
                </c:pt>
                <c:pt idx="187">
                  <c:v>0</c:v>
                </c:pt>
                <c:pt idx="188">
                  <c:v>0</c:v>
                </c:pt>
                <c:pt idx="189">
                  <c:v>0</c:v>
                </c:pt>
                <c:pt idx="190">
                  <c:v>1</c:v>
                </c:pt>
                <c:pt idx="191">
                  <c:v>0</c:v>
                </c:pt>
                <c:pt idx="192">
                  <c:v>0</c:v>
                </c:pt>
                <c:pt idx="193">
                  <c:v>0</c:v>
                </c:pt>
                <c:pt idx="194">
                  <c:v>0</c:v>
                </c:pt>
                <c:pt idx="195">
                  <c:v>0</c:v>
                </c:pt>
                <c:pt idx="196">
                  <c:v>0</c:v>
                </c:pt>
                <c:pt idx="197">
                  <c:v>1</c:v>
                </c:pt>
                <c:pt idx="198">
                  <c:v>0</c:v>
                </c:pt>
                <c:pt idx="199">
                  <c:v>2</c:v>
                </c:pt>
                <c:pt idx="200">
                  <c:v>1</c:v>
                </c:pt>
                <c:pt idx="201">
                  <c:v>0</c:v>
                </c:pt>
                <c:pt idx="202">
                  <c:v>0</c:v>
                </c:pt>
                <c:pt idx="203">
                  <c:v>4</c:v>
                </c:pt>
                <c:pt idx="204">
                  <c:v>0</c:v>
                </c:pt>
                <c:pt idx="205">
                  <c:v>2</c:v>
                </c:pt>
                <c:pt idx="206">
                  <c:v>1</c:v>
                </c:pt>
                <c:pt idx="207">
                  <c:v>0</c:v>
                </c:pt>
                <c:pt idx="208">
                  <c:v>0</c:v>
                </c:pt>
                <c:pt idx="209">
                  <c:v>2</c:v>
                </c:pt>
                <c:pt idx="210">
                  <c:v>0</c:v>
                </c:pt>
                <c:pt idx="211">
                  <c:v>0</c:v>
                </c:pt>
                <c:pt idx="212">
                  <c:v>0</c:v>
                </c:pt>
                <c:pt idx="213">
                  <c:v>0</c:v>
                </c:pt>
                <c:pt idx="214">
                  <c:v>0</c:v>
                </c:pt>
                <c:pt idx="215">
                  <c:v>0</c:v>
                </c:pt>
                <c:pt idx="216">
                  <c:v>0</c:v>
                </c:pt>
                <c:pt idx="217">
                  <c:v>2</c:v>
                </c:pt>
                <c:pt idx="218">
                  <c:v>0</c:v>
                </c:pt>
                <c:pt idx="219">
                  <c:v>0</c:v>
                </c:pt>
                <c:pt idx="220">
                  <c:v>0</c:v>
                </c:pt>
                <c:pt idx="221">
                  <c:v>0</c:v>
                </c:pt>
                <c:pt idx="222">
                  <c:v>0</c:v>
                </c:pt>
                <c:pt idx="223">
                  <c:v>0</c:v>
                </c:pt>
                <c:pt idx="224">
                  <c:v>0</c:v>
                </c:pt>
                <c:pt idx="225">
                  <c:v>0</c:v>
                </c:pt>
                <c:pt idx="226">
                  <c:v>0</c:v>
                </c:pt>
                <c:pt idx="227">
                  <c:v>0</c:v>
                </c:pt>
                <c:pt idx="228">
                  <c:v>0</c:v>
                </c:pt>
                <c:pt idx="229">
                  <c:v>0</c:v>
                </c:pt>
                <c:pt idx="230">
                  <c:v>1</c:v>
                </c:pt>
                <c:pt idx="231">
                  <c:v>1</c:v>
                </c:pt>
                <c:pt idx="232">
                  <c:v>0</c:v>
                </c:pt>
                <c:pt idx="233">
                  <c:v>0</c:v>
                </c:pt>
                <c:pt idx="234">
                  <c:v>0</c:v>
                </c:pt>
                <c:pt idx="235">
                  <c:v>0</c:v>
                </c:pt>
                <c:pt idx="236">
                  <c:v>0</c:v>
                </c:pt>
                <c:pt idx="237">
                  <c:v>0</c:v>
                </c:pt>
                <c:pt idx="238">
                  <c:v>0</c:v>
                </c:pt>
                <c:pt idx="239">
                  <c:v>0</c:v>
                </c:pt>
                <c:pt idx="240">
                  <c:v>1</c:v>
                </c:pt>
                <c:pt idx="241">
                  <c:v>0</c:v>
                </c:pt>
                <c:pt idx="242">
                  <c:v>0</c:v>
                </c:pt>
                <c:pt idx="243">
                  <c:v>2</c:v>
                </c:pt>
                <c:pt idx="244">
                  <c:v>0</c:v>
                </c:pt>
                <c:pt idx="245">
                  <c:v>0</c:v>
                </c:pt>
                <c:pt idx="246">
                  <c:v>4</c:v>
                </c:pt>
                <c:pt idx="247">
                  <c:v>0</c:v>
                </c:pt>
                <c:pt idx="248">
                  <c:v>0</c:v>
                </c:pt>
                <c:pt idx="249">
                  <c:v>0</c:v>
                </c:pt>
                <c:pt idx="250">
                  <c:v>0</c:v>
                </c:pt>
                <c:pt idx="251">
                  <c:v>0</c:v>
                </c:pt>
                <c:pt idx="252">
                  <c:v>5</c:v>
                </c:pt>
                <c:pt idx="253">
                  <c:v>0</c:v>
                </c:pt>
                <c:pt idx="254">
                  <c:v>0</c:v>
                </c:pt>
                <c:pt idx="255">
                  <c:v>0</c:v>
                </c:pt>
                <c:pt idx="256">
                  <c:v>1</c:v>
                </c:pt>
                <c:pt idx="257">
                  <c:v>0</c:v>
                </c:pt>
                <c:pt idx="258">
                  <c:v>0</c:v>
                </c:pt>
                <c:pt idx="259">
                  <c:v>0</c:v>
                </c:pt>
                <c:pt idx="260">
                  <c:v>2</c:v>
                </c:pt>
                <c:pt idx="261">
                  <c:v>0</c:v>
                </c:pt>
                <c:pt idx="262">
                  <c:v>0</c:v>
                </c:pt>
                <c:pt idx="263">
                  <c:v>0</c:v>
                </c:pt>
                <c:pt idx="264">
                  <c:v>1</c:v>
                </c:pt>
                <c:pt idx="265">
                  <c:v>0</c:v>
                </c:pt>
                <c:pt idx="266">
                  <c:v>1</c:v>
                </c:pt>
                <c:pt idx="267">
                  <c:v>2</c:v>
                </c:pt>
                <c:pt idx="268">
                  <c:v>0</c:v>
                </c:pt>
                <c:pt idx="269">
                  <c:v>0</c:v>
                </c:pt>
                <c:pt idx="270">
                  <c:v>1</c:v>
                </c:pt>
                <c:pt idx="271">
                  <c:v>0</c:v>
                </c:pt>
                <c:pt idx="272">
                  <c:v>0</c:v>
                </c:pt>
                <c:pt idx="273">
                  <c:v>0</c:v>
                </c:pt>
                <c:pt idx="274">
                  <c:v>0</c:v>
                </c:pt>
                <c:pt idx="275">
                  <c:v>0</c:v>
                </c:pt>
                <c:pt idx="276">
                  <c:v>1</c:v>
                </c:pt>
                <c:pt idx="277">
                  <c:v>0</c:v>
                </c:pt>
                <c:pt idx="278">
                  <c:v>2</c:v>
                </c:pt>
                <c:pt idx="279">
                  <c:v>0</c:v>
                </c:pt>
                <c:pt idx="280">
                  <c:v>0</c:v>
                </c:pt>
                <c:pt idx="281">
                  <c:v>0</c:v>
                </c:pt>
                <c:pt idx="282">
                  <c:v>0</c:v>
                </c:pt>
                <c:pt idx="283">
                  <c:v>0</c:v>
                </c:pt>
                <c:pt idx="284">
                  <c:v>0</c:v>
                </c:pt>
                <c:pt idx="285">
                  <c:v>0</c:v>
                </c:pt>
                <c:pt idx="286">
                  <c:v>0</c:v>
                </c:pt>
                <c:pt idx="287">
                  <c:v>0</c:v>
                </c:pt>
                <c:pt idx="288">
                  <c:v>0</c:v>
                </c:pt>
                <c:pt idx="289">
                  <c:v>0</c:v>
                </c:pt>
                <c:pt idx="290">
                  <c:v>1</c:v>
                </c:pt>
                <c:pt idx="291">
                  <c:v>0</c:v>
                </c:pt>
                <c:pt idx="292">
                  <c:v>1</c:v>
                </c:pt>
                <c:pt idx="293">
                  <c:v>0</c:v>
                </c:pt>
                <c:pt idx="294">
                  <c:v>0</c:v>
                </c:pt>
                <c:pt idx="295">
                  <c:v>2</c:v>
                </c:pt>
                <c:pt idx="296">
                  <c:v>0</c:v>
                </c:pt>
                <c:pt idx="297">
                  <c:v>0</c:v>
                </c:pt>
                <c:pt idx="298">
                  <c:v>0</c:v>
                </c:pt>
                <c:pt idx="299">
                  <c:v>1</c:v>
                </c:pt>
                <c:pt idx="300">
                  <c:v>0</c:v>
                </c:pt>
                <c:pt idx="301">
                  <c:v>0</c:v>
                </c:pt>
                <c:pt idx="302">
                  <c:v>0</c:v>
                </c:pt>
                <c:pt idx="303">
                  <c:v>0</c:v>
                </c:pt>
                <c:pt idx="304">
                  <c:v>0</c:v>
                </c:pt>
                <c:pt idx="305">
                  <c:v>1</c:v>
                </c:pt>
                <c:pt idx="306">
                  <c:v>1</c:v>
                </c:pt>
                <c:pt idx="307">
                  <c:v>1</c:v>
                </c:pt>
                <c:pt idx="308">
                  <c:v>1</c:v>
                </c:pt>
                <c:pt idx="309">
                  <c:v>0</c:v>
                </c:pt>
                <c:pt idx="310">
                  <c:v>0</c:v>
                </c:pt>
                <c:pt idx="311">
                  <c:v>0</c:v>
                </c:pt>
                <c:pt idx="312">
                  <c:v>2</c:v>
                </c:pt>
                <c:pt idx="313">
                  <c:v>0</c:v>
                </c:pt>
                <c:pt idx="314">
                  <c:v>0</c:v>
                </c:pt>
                <c:pt idx="315">
                  <c:v>0</c:v>
                </c:pt>
                <c:pt idx="316">
                  <c:v>0</c:v>
                </c:pt>
                <c:pt idx="317">
                  <c:v>0</c:v>
                </c:pt>
                <c:pt idx="318">
                  <c:v>0</c:v>
                </c:pt>
                <c:pt idx="319">
                  <c:v>2</c:v>
                </c:pt>
                <c:pt idx="320">
                  <c:v>0</c:v>
                </c:pt>
                <c:pt idx="321">
                  <c:v>0</c:v>
                </c:pt>
                <c:pt idx="322">
                  <c:v>0</c:v>
                </c:pt>
                <c:pt idx="323">
                  <c:v>0</c:v>
                </c:pt>
                <c:pt idx="324">
                  <c:v>0</c:v>
                </c:pt>
                <c:pt idx="325">
                  <c:v>0</c:v>
                </c:pt>
                <c:pt idx="326">
                  <c:v>0</c:v>
                </c:pt>
                <c:pt idx="327">
                  <c:v>0</c:v>
                </c:pt>
                <c:pt idx="328">
                  <c:v>0</c:v>
                </c:pt>
                <c:pt idx="329">
                  <c:v>0</c:v>
                </c:pt>
                <c:pt idx="330">
                  <c:v>0</c:v>
                </c:pt>
                <c:pt idx="331">
                  <c:v>0</c:v>
                </c:pt>
                <c:pt idx="332">
                  <c:v>1</c:v>
                </c:pt>
                <c:pt idx="333">
                  <c:v>2</c:v>
                </c:pt>
                <c:pt idx="334">
                  <c:v>0</c:v>
                </c:pt>
                <c:pt idx="335">
                  <c:v>0</c:v>
                </c:pt>
                <c:pt idx="336">
                  <c:v>4</c:v>
                </c:pt>
                <c:pt idx="337">
                  <c:v>0</c:v>
                </c:pt>
                <c:pt idx="338">
                  <c:v>2</c:v>
                </c:pt>
                <c:pt idx="339">
                  <c:v>1</c:v>
                </c:pt>
                <c:pt idx="340">
                  <c:v>0</c:v>
                </c:pt>
                <c:pt idx="341">
                  <c:v>0</c:v>
                </c:pt>
                <c:pt idx="342">
                  <c:v>2</c:v>
                </c:pt>
                <c:pt idx="343">
                  <c:v>0</c:v>
                </c:pt>
                <c:pt idx="344">
                  <c:v>2</c:v>
                </c:pt>
                <c:pt idx="345">
                  <c:v>0</c:v>
                </c:pt>
                <c:pt idx="346">
                  <c:v>0</c:v>
                </c:pt>
                <c:pt idx="347">
                  <c:v>1</c:v>
                </c:pt>
                <c:pt idx="348">
                  <c:v>0</c:v>
                </c:pt>
                <c:pt idx="349">
                  <c:v>1</c:v>
                </c:pt>
                <c:pt idx="350">
                  <c:v>0</c:v>
                </c:pt>
                <c:pt idx="351">
                  <c:v>2</c:v>
                </c:pt>
                <c:pt idx="352">
                  <c:v>1</c:v>
                </c:pt>
                <c:pt idx="353">
                  <c:v>0</c:v>
                </c:pt>
                <c:pt idx="354">
                  <c:v>0</c:v>
                </c:pt>
                <c:pt idx="355">
                  <c:v>0</c:v>
                </c:pt>
                <c:pt idx="356">
                  <c:v>1</c:v>
                </c:pt>
                <c:pt idx="357">
                  <c:v>0</c:v>
                </c:pt>
                <c:pt idx="358">
                  <c:v>0</c:v>
                </c:pt>
                <c:pt idx="359">
                  <c:v>0</c:v>
                </c:pt>
                <c:pt idx="360">
                  <c:v>1</c:v>
                </c:pt>
                <c:pt idx="361">
                  <c:v>0</c:v>
                </c:pt>
                <c:pt idx="362">
                  <c:v>0</c:v>
                </c:pt>
                <c:pt idx="363">
                  <c:v>0</c:v>
                </c:pt>
                <c:pt idx="364">
                  <c:v>0</c:v>
                </c:pt>
                <c:pt idx="365">
                  <c:v>0</c:v>
                </c:pt>
                <c:pt idx="366">
                  <c:v>0</c:v>
                </c:pt>
                <c:pt idx="367">
                  <c:v>0</c:v>
                </c:pt>
                <c:pt idx="368">
                  <c:v>0</c:v>
                </c:pt>
                <c:pt idx="369">
                  <c:v>0</c:v>
                </c:pt>
                <c:pt idx="370">
                  <c:v>0</c:v>
                </c:pt>
                <c:pt idx="371">
                  <c:v>0</c:v>
                </c:pt>
                <c:pt idx="372">
                  <c:v>1</c:v>
                </c:pt>
                <c:pt idx="373">
                  <c:v>1</c:v>
                </c:pt>
                <c:pt idx="374">
                  <c:v>1</c:v>
                </c:pt>
                <c:pt idx="375">
                  <c:v>0</c:v>
                </c:pt>
                <c:pt idx="376">
                  <c:v>2</c:v>
                </c:pt>
                <c:pt idx="377">
                  <c:v>0</c:v>
                </c:pt>
                <c:pt idx="378">
                  <c:v>0</c:v>
                </c:pt>
                <c:pt idx="379">
                  <c:v>0</c:v>
                </c:pt>
                <c:pt idx="380">
                  <c:v>0</c:v>
                </c:pt>
                <c:pt idx="381">
                  <c:v>0</c:v>
                </c:pt>
                <c:pt idx="382">
                  <c:v>0</c:v>
                </c:pt>
                <c:pt idx="383">
                  <c:v>0</c:v>
                </c:pt>
                <c:pt idx="384">
                  <c:v>0</c:v>
                </c:pt>
                <c:pt idx="385">
                  <c:v>0</c:v>
                </c:pt>
                <c:pt idx="386">
                  <c:v>2</c:v>
                </c:pt>
                <c:pt idx="387">
                  <c:v>0</c:v>
                </c:pt>
                <c:pt idx="388">
                  <c:v>0</c:v>
                </c:pt>
                <c:pt idx="389">
                  <c:v>0</c:v>
                </c:pt>
                <c:pt idx="390">
                  <c:v>1</c:v>
                </c:pt>
                <c:pt idx="391">
                  <c:v>0</c:v>
                </c:pt>
                <c:pt idx="392">
                  <c:v>0</c:v>
                </c:pt>
                <c:pt idx="393">
                  <c:v>0</c:v>
                </c:pt>
                <c:pt idx="394">
                  <c:v>0</c:v>
                </c:pt>
                <c:pt idx="395">
                  <c:v>0</c:v>
                </c:pt>
                <c:pt idx="396">
                  <c:v>0</c:v>
                </c:pt>
                <c:pt idx="397">
                  <c:v>1</c:v>
                </c:pt>
                <c:pt idx="398">
                  <c:v>0</c:v>
                </c:pt>
                <c:pt idx="399">
                  <c:v>1</c:v>
                </c:pt>
                <c:pt idx="400">
                  <c:v>0</c:v>
                </c:pt>
                <c:pt idx="401">
                  <c:v>0</c:v>
                </c:pt>
                <c:pt idx="402">
                  <c:v>0</c:v>
                </c:pt>
                <c:pt idx="403">
                  <c:v>0</c:v>
                </c:pt>
                <c:pt idx="404">
                  <c:v>2</c:v>
                </c:pt>
                <c:pt idx="405">
                  <c:v>0</c:v>
                </c:pt>
                <c:pt idx="406">
                  <c:v>1</c:v>
                </c:pt>
                <c:pt idx="407">
                  <c:v>0</c:v>
                </c:pt>
                <c:pt idx="408">
                  <c:v>0</c:v>
                </c:pt>
                <c:pt idx="409">
                  <c:v>0</c:v>
                </c:pt>
                <c:pt idx="410">
                  <c:v>1</c:v>
                </c:pt>
                <c:pt idx="411">
                  <c:v>0</c:v>
                </c:pt>
                <c:pt idx="412">
                  <c:v>1</c:v>
                </c:pt>
                <c:pt idx="413">
                  <c:v>0</c:v>
                </c:pt>
                <c:pt idx="414">
                  <c:v>0</c:v>
                </c:pt>
                <c:pt idx="415">
                  <c:v>0</c:v>
                </c:pt>
                <c:pt idx="416">
                  <c:v>1</c:v>
                </c:pt>
                <c:pt idx="417">
                  <c:v>4</c:v>
                </c:pt>
                <c:pt idx="418">
                  <c:v>3</c:v>
                </c:pt>
                <c:pt idx="419">
                  <c:v>0</c:v>
                </c:pt>
                <c:pt idx="420">
                  <c:v>0</c:v>
                </c:pt>
                <c:pt idx="421">
                  <c:v>0</c:v>
                </c:pt>
                <c:pt idx="422">
                  <c:v>0</c:v>
                </c:pt>
                <c:pt idx="423">
                  <c:v>3</c:v>
                </c:pt>
                <c:pt idx="424">
                  <c:v>1</c:v>
                </c:pt>
                <c:pt idx="425">
                  <c:v>0</c:v>
                </c:pt>
                <c:pt idx="426">
                  <c:v>3</c:v>
                </c:pt>
                <c:pt idx="427">
                  <c:v>2</c:v>
                </c:pt>
                <c:pt idx="428">
                  <c:v>0</c:v>
                </c:pt>
                <c:pt idx="429">
                  <c:v>0</c:v>
                </c:pt>
                <c:pt idx="430">
                  <c:v>5</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2</c:v>
                </c:pt>
                <c:pt idx="448">
                  <c:v>0</c:v>
                </c:pt>
                <c:pt idx="449">
                  <c:v>0</c:v>
                </c:pt>
                <c:pt idx="450">
                  <c:v>0</c:v>
                </c:pt>
                <c:pt idx="451">
                  <c:v>0</c:v>
                </c:pt>
                <c:pt idx="452">
                  <c:v>0</c:v>
                </c:pt>
                <c:pt idx="453">
                  <c:v>0</c:v>
                </c:pt>
                <c:pt idx="454">
                  <c:v>0</c:v>
                </c:pt>
                <c:pt idx="455">
                  <c:v>0</c:v>
                </c:pt>
                <c:pt idx="456">
                  <c:v>3</c:v>
                </c:pt>
                <c:pt idx="457">
                  <c:v>2</c:v>
                </c:pt>
                <c:pt idx="458">
                  <c:v>0</c:v>
                </c:pt>
                <c:pt idx="459">
                  <c:v>0</c:v>
                </c:pt>
                <c:pt idx="460">
                  <c:v>2</c:v>
                </c:pt>
                <c:pt idx="461">
                  <c:v>0</c:v>
                </c:pt>
                <c:pt idx="462">
                  <c:v>0</c:v>
                </c:pt>
                <c:pt idx="463">
                  <c:v>1</c:v>
                </c:pt>
                <c:pt idx="464">
                  <c:v>0</c:v>
                </c:pt>
                <c:pt idx="465">
                  <c:v>0</c:v>
                </c:pt>
                <c:pt idx="466">
                  <c:v>3</c:v>
                </c:pt>
                <c:pt idx="467">
                  <c:v>0</c:v>
                </c:pt>
                <c:pt idx="468">
                  <c:v>0</c:v>
                </c:pt>
                <c:pt idx="469">
                  <c:v>0</c:v>
                </c:pt>
                <c:pt idx="470">
                  <c:v>0</c:v>
                </c:pt>
                <c:pt idx="471">
                  <c:v>1</c:v>
                </c:pt>
                <c:pt idx="472">
                  <c:v>2</c:v>
                </c:pt>
                <c:pt idx="473">
                  <c:v>0</c:v>
                </c:pt>
                <c:pt idx="474">
                  <c:v>0</c:v>
                </c:pt>
                <c:pt idx="475">
                  <c:v>0</c:v>
                </c:pt>
                <c:pt idx="476">
                  <c:v>0</c:v>
                </c:pt>
                <c:pt idx="477">
                  <c:v>0</c:v>
                </c:pt>
                <c:pt idx="478">
                  <c:v>0</c:v>
                </c:pt>
                <c:pt idx="479">
                  <c:v>0</c:v>
                </c:pt>
                <c:pt idx="480">
                  <c:v>0</c:v>
                </c:pt>
                <c:pt idx="481">
                  <c:v>0</c:v>
                </c:pt>
                <c:pt idx="482">
                  <c:v>2</c:v>
                </c:pt>
                <c:pt idx="483">
                  <c:v>0</c:v>
                </c:pt>
                <c:pt idx="484">
                  <c:v>0</c:v>
                </c:pt>
                <c:pt idx="485">
                  <c:v>1</c:v>
                </c:pt>
                <c:pt idx="486">
                  <c:v>0</c:v>
                </c:pt>
                <c:pt idx="487">
                  <c:v>0</c:v>
                </c:pt>
                <c:pt idx="488">
                  <c:v>0</c:v>
                </c:pt>
                <c:pt idx="489">
                  <c:v>0</c:v>
                </c:pt>
                <c:pt idx="490">
                  <c:v>0</c:v>
                </c:pt>
                <c:pt idx="491">
                  <c:v>0</c:v>
                </c:pt>
                <c:pt idx="492">
                  <c:v>1</c:v>
                </c:pt>
                <c:pt idx="493">
                  <c:v>0</c:v>
                </c:pt>
                <c:pt idx="494">
                  <c:v>1</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1</c:v>
                </c:pt>
                <c:pt idx="511">
                  <c:v>0</c:v>
                </c:pt>
                <c:pt idx="512">
                  <c:v>1</c:v>
                </c:pt>
                <c:pt idx="513">
                  <c:v>1</c:v>
                </c:pt>
                <c:pt idx="514">
                  <c:v>0</c:v>
                </c:pt>
                <c:pt idx="515">
                  <c:v>0</c:v>
                </c:pt>
                <c:pt idx="516">
                  <c:v>0</c:v>
                </c:pt>
                <c:pt idx="517">
                  <c:v>0</c:v>
                </c:pt>
                <c:pt idx="518">
                  <c:v>0</c:v>
                </c:pt>
                <c:pt idx="519">
                  <c:v>2</c:v>
                </c:pt>
                <c:pt idx="520">
                  <c:v>0</c:v>
                </c:pt>
                <c:pt idx="521">
                  <c:v>1</c:v>
                </c:pt>
                <c:pt idx="522">
                  <c:v>0</c:v>
                </c:pt>
                <c:pt idx="523">
                  <c:v>2</c:v>
                </c:pt>
                <c:pt idx="524">
                  <c:v>1</c:v>
                </c:pt>
                <c:pt idx="525">
                  <c:v>0</c:v>
                </c:pt>
                <c:pt idx="526">
                  <c:v>0</c:v>
                </c:pt>
                <c:pt idx="527">
                  <c:v>0</c:v>
                </c:pt>
                <c:pt idx="528">
                  <c:v>0</c:v>
                </c:pt>
                <c:pt idx="529">
                  <c:v>0</c:v>
                </c:pt>
                <c:pt idx="530">
                  <c:v>0</c:v>
                </c:pt>
                <c:pt idx="531">
                  <c:v>0</c:v>
                </c:pt>
                <c:pt idx="532">
                  <c:v>1</c:v>
                </c:pt>
                <c:pt idx="533">
                  <c:v>0</c:v>
                </c:pt>
                <c:pt idx="534">
                  <c:v>0</c:v>
                </c:pt>
                <c:pt idx="535">
                  <c:v>0</c:v>
                </c:pt>
                <c:pt idx="536">
                  <c:v>0</c:v>
                </c:pt>
                <c:pt idx="537">
                  <c:v>2</c:v>
                </c:pt>
                <c:pt idx="538">
                  <c:v>0</c:v>
                </c:pt>
                <c:pt idx="539">
                  <c:v>0</c:v>
                </c:pt>
                <c:pt idx="540">
                  <c:v>0</c:v>
                </c:pt>
                <c:pt idx="541">
                  <c:v>0</c:v>
                </c:pt>
                <c:pt idx="542">
                  <c:v>0</c:v>
                </c:pt>
                <c:pt idx="543">
                  <c:v>3</c:v>
                </c:pt>
                <c:pt idx="544">
                  <c:v>0</c:v>
                </c:pt>
                <c:pt idx="545">
                  <c:v>0</c:v>
                </c:pt>
                <c:pt idx="546">
                  <c:v>1</c:v>
                </c:pt>
                <c:pt idx="547">
                  <c:v>0</c:v>
                </c:pt>
                <c:pt idx="548">
                  <c:v>2</c:v>
                </c:pt>
                <c:pt idx="549">
                  <c:v>0</c:v>
                </c:pt>
                <c:pt idx="550">
                  <c:v>0</c:v>
                </c:pt>
                <c:pt idx="551">
                  <c:v>2</c:v>
                </c:pt>
                <c:pt idx="552">
                  <c:v>0</c:v>
                </c:pt>
                <c:pt idx="553">
                  <c:v>0</c:v>
                </c:pt>
                <c:pt idx="554">
                  <c:v>1</c:v>
                </c:pt>
                <c:pt idx="555">
                  <c:v>0</c:v>
                </c:pt>
                <c:pt idx="556">
                  <c:v>0</c:v>
                </c:pt>
                <c:pt idx="557">
                  <c:v>1</c:v>
                </c:pt>
                <c:pt idx="558">
                  <c:v>0</c:v>
                </c:pt>
                <c:pt idx="559">
                  <c:v>5</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4</c:v>
                </c:pt>
                <c:pt idx="576">
                  <c:v>0</c:v>
                </c:pt>
                <c:pt idx="577">
                  <c:v>0</c:v>
                </c:pt>
                <c:pt idx="578">
                  <c:v>0</c:v>
                </c:pt>
                <c:pt idx="579">
                  <c:v>0</c:v>
                </c:pt>
                <c:pt idx="580">
                  <c:v>1</c:v>
                </c:pt>
                <c:pt idx="581">
                  <c:v>0</c:v>
                </c:pt>
                <c:pt idx="582">
                  <c:v>0</c:v>
                </c:pt>
                <c:pt idx="583">
                  <c:v>0</c:v>
                </c:pt>
                <c:pt idx="584">
                  <c:v>0</c:v>
                </c:pt>
                <c:pt idx="585">
                  <c:v>0</c:v>
                </c:pt>
                <c:pt idx="586">
                  <c:v>4</c:v>
                </c:pt>
                <c:pt idx="587">
                  <c:v>0</c:v>
                </c:pt>
                <c:pt idx="588">
                  <c:v>1</c:v>
                </c:pt>
                <c:pt idx="589">
                  <c:v>0</c:v>
                </c:pt>
                <c:pt idx="590">
                  <c:v>1</c:v>
                </c:pt>
                <c:pt idx="591">
                  <c:v>3</c:v>
                </c:pt>
                <c:pt idx="592">
                  <c:v>0</c:v>
                </c:pt>
                <c:pt idx="593">
                  <c:v>0</c:v>
                </c:pt>
                <c:pt idx="594">
                  <c:v>0</c:v>
                </c:pt>
                <c:pt idx="595">
                  <c:v>1</c:v>
                </c:pt>
                <c:pt idx="596">
                  <c:v>0</c:v>
                </c:pt>
                <c:pt idx="597">
                  <c:v>0</c:v>
                </c:pt>
                <c:pt idx="598">
                  <c:v>0</c:v>
                </c:pt>
                <c:pt idx="599">
                  <c:v>0</c:v>
                </c:pt>
                <c:pt idx="600">
                  <c:v>0</c:v>
                </c:pt>
                <c:pt idx="601">
                  <c:v>0</c:v>
                </c:pt>
                <c:pt idx="602">
                  <c:v>0</c:v>
                </c:pt>
                <c:pt idx="603">
                  <c:v>0</c:v>
                </c:pt>
                <c:pt idx="604">
                  <c:v>0</c:v>
                </c:pt>
                <c:pt idx="605">
                  <c:v>1</c:v>
                </c:pt>
                <c:pt idx="606">
                  <c:v>0</c:v>
                </c:pt>
                <c:pt idx="607">
                  <c:v>0</c:v>
                </c:pt>
                <c:pt idx="608">
                  <c:v>0</c:v>
                </c:pt>
                <c:pt idx="609">
                  <c:v>1</c:v>
                </c:pt>
                <c:pt idx="610">
                  <c:v>0</c:v>
                </c:pt>
                <c:pt idx="611">
                  <c:v>0</c:v>
                </c:pt>
                <c:pt idx="612">
                  <c:v>0</c:v>
                </c:pt>
                <c:pt idx="613">
                  <c:v>0</c:v>
                </c:pt>
                <c:pt idx="614">
                  <c:v>1</c:v>
                </c:pt>
                <c:pt idx="615">
                  <c:v>0</c:v>
                </c:pt>
                <c:pt idx="616">
                  <c:v>0</c:v>
                </c:pt>
                <c:pt idx="617">
                  <c:v>0</c:v>
                </c:pt>
                <c:pt idx="618">
                  <c:v>0</c:v>
                </c:pt>
                <c:pt idx="619">
                  <c:v>0</c:v>
                </c:pt>
                <c:pt idx="620">
                  <c:v>0</c:v>
                </c:pt>
                <c:pt idx="621">
                  <c:v>0</c:v>
                </c:pt>
                <c:pt idx="622">
                  <c:v>2</c:v>
                </c:pt>
                <c:pt idx="623">
                  <c:v>0</c:v>
                </c:pt>
                <c:pt idx="624">
                  <c:v>1</c:v>
                </c:pt>
                <c:pt idx="625">
                  <c:v>0</c:v>
                </c:pt>
                <c:pt idx="626">
                  <c:v>0</c:v>
                </c:pt>
                <c:pt idx="627">
                  <c:v>1</c:v>
                </c:pt>
                <c:pt idx="628">
                  <c:v>0</c:v>
                </c:pt>
                <c:pt idx="629">
                  <c:v>0</c:v>
                </c:pt>
                <c:pt idx="630">
                  <c:v>0</c:v>
                </c:pt>
                <c:pt idx="631">
                  <c:v>0</c:v>
                </c:pt>
                <c:pt idx="632">
                  <c:v>0</c:v>
                </c:pt>
                <c:pt idx="633">
                  <c:v>2</c:v>
                </c:pt>
                <c:pt idx="634">
                  <c:v>1</c:v>
                </c:pt>
                <c:pt idx="635">
                  <c:v>0</c:v>
                </c:pt>
                <c:pt idx="636">
                  <c:v>0</c:v>
                </c:pt>
                <c:pt idx="637">
                  <c:v>0</c:v>
                </c:pt>
                <c:pt idx="638">
                  <c:v>1</c:v>
                </c:pt>
                <c:pt idx="639">
                  <c:v>1</c:v>
                </c:pt>
                <c:pt idx="640">
                  <c:v>0</c:v>
                </c:pt>
                <c:pt idx="641">
                  <c:v>0</c:v>
                </c:pt>
                <c:pt idx="642">
                  <c:v>0</c:v>
                </c:pt>
                <c:pt idx="643">
                  <c:v>1</c:v>
                </c:pt>
                <c:pt idx="644">
                  <c:v>3</c:v>
                </c:pt>
                <c:pt idx="645">
                  <c:v>0</c:v>
                </c:pt>
                <c:pt idx="646">
                  <c:v>3</c:v>
                </c:pt>
                <c:pt idx="647">
                  <c:v>0</c:v>
                </c:pt>
                <c:pt idx="648">
                  <c:v>0</c:v>
                </c:pt>
                <c:pt idx="649">
                  <c:v>0</c:v>
                </c:pt>
                <c:pt idx="650">
                  <c:v>1</c:v>
                </c:pt>
                <c:pt idx="651">
                  <c:v>0</c:v>
                </c:pt>
                <c:pt idx="652">
                  <c:v>0</c:v>
                </c:pt>
                <c:pt idx="653">
                  <c:v>0</c:v>
                </c:pt>
                <c:pt idx="654">
                  <c:v>0</c:v>
                </c:pt>
                <c:pt idx="655">
                  <c:v>0</c:v>
                </c:pt>
                <c:pt idx="656">
                  <c:v>0</c:v>
                </c:pt>
                <c:pt idx="657">
                  <c:v>0</c:v>
                </c:pt>
                <c:pt idx="658">
                  <c:v>0</c:v>
                </c:pt>
                <c:pt idx="659">
                  <c:v>1</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2</c:v>
                </c:pt>
                <c:pt idx="677">
                  <c:v>0</c:v>
                </c:pt>
                <c:pt idx="678">
                  <c:v>2</c:v>
                </c:pt>
                <c:pt idx="679">
                  <c:v>0</c:v>
                </c:pt>
                <c:pt idx="680">
                  <c:v>0</c:v>
                </c:pt>
                <c:pt idx="681">
                  <c:v>0</c:v>
                </c:pt>
                <c:pt idx="682">
                  <c:v>0</c:v>
                </c:pt>
                <c:pt idx="683">
                  <c:v>0</c:v>
                </c:pt>
                <c:pt idx="684">
                  <c:v>0</c:v>
                </c:pt>
                <c:pt idx="685">
                  <c:v>0</c:v>
                </c:pt>
                <c:pt idx="686">
                  <c:v>1</c:v>
                </c:pt>
                <c:pt idx="687">
                  <c:v>0</c:v>
                </c:pt>
                <c:pt idx="688">
                  <c:v>2</c:v>
                </c:pt>
                <c:pt idx="689">
                  <c:v>0</c:v>
                </c:pt>
                <c:pt idx="690">
                  <c:v>2</c:v>
                </c:pt>
                <c:pt idx="691">
                  <c:v>0</c:v>
                </c:pt>
                <c:pt idx="692">
                  <c:v>0</c:v>
                </c:pt>
                <c:pt idx="693">
                  <c:v>0</c:v>
                </c:pt>
                <c:pt idx="694">
                  <c:v>1</c:v>
                </c:pt>
                <c:pt idx="695">
                  <c:v>0</c:v>
                </c:pt>
                <c:pt idx="696">
                  <c:v>0</c:v>
                </c:pt>
                <c:pt idx="697">
                  <c:v>1</c:v>
                </c:pt>
                <c:pt idx="698">
                  <c:v>0</c:v>
                </c:pt>
                <c:pt idx="699">
                  <c:v>1</c:v>
                </c:pt>
                <c:pt idx="700">
                  <c:v>0</c:v>
                </c:pt>
                <c:pt idx="701">
                  <c:v>0</c:v>
                </c:pt>
                <c:pt idx="702">
                  <c:v>1</c:v>
                </c:pt>
                <c:pt idx="703">
                  <c:v>4</c:v>
                </c:pt>
                <c:pt idx="704">
                  <c:v>0</c:v>
                </c:pt>
                <c:pt idx="705">
                  <c:v>2</c:v>
                </c:pt>
                <c:pt idx="706">
                  <c:v>0</c:v>
                </c:pt>
                <c:pt idx="707">
                  <c:v>0</c:v>
                </c:pt>
                <c:pt idx="708">
                  <c:v>1</c:v>
                </c:pt>
                <c:pt idx="709">
                  <c:v>2</c:v>
                </c:pt>
                <c:pt idx="710">
                  <c:v>0</c:v>
                </c:pt>
                <c:pt idx="711">
                  <c:v>0</c:v>
                </c:pt>
                <c:pt idx="712">
                  <c:v>0</c:v>
                </c:pt>
                <c:pt idx="713">
                  <c:v>0</c:v>
                </c:pt>
                <c:pt idx="714">
                  <c:v>0</c:v>
                </c:pt>
                <c:pt idx="715">
                  <c:v>0</c:v>
                </c:pt>
                <c:pt idx="716">
                  <c:v>2</c:v>
                </c:pt>
                <c:pt idx="717">
                  <c:v>0</c:v>
                </c:pt>
                <c:pt idx="718">
                  <c:v>0</c:v>
                </c:pt>
                <c:pt idx="719">
                  <c:v>0</c:v>
                </c:pt>
                <c:pt idx="720">
                  <c:v>0</c:v>
                </c:pt>
                <c:pt idx="721">
                  <c:v>0</c:v>
                </c:pt>
                <c:pt idx="722">
                  <c:v>0</c:v>
                </c:pt>
                <c:pt idx="723">
                  <c:v>0</c:v>
                </c:pt>
                <c:pt idx="724">
                  <c:v>2</c:v>
                </c:pt>
                <c:pt idx="725">
                  <c:v>0</c:v>
                </c:pt>
                <c:pt idx="726">
                  <c:v>1</c:v>
                </c:pt>
                <c:pt idx="727">
                  <c:v>0</c:v>
                </c:pt>
                <c:pt idx="728">
                  <c:v>0</c:v>
                </c:pt>
                <c:pt idx="729">
                  <c:v>1</c:v>
                </c:pt>
                <c:pt idx="730">
                  <c:v>0</c:v>
                </c:pt>
                <c:pt idx="731">
                  <c:v>0</c:v>
                </c:pt>
                <c:pt idx="732">
                  <c:v>0</c:v>
                </c:pt>
                <c:pt idx="733">
                  <c:v>0</c:v>
                </c:pt>
                <c:pt idx="734">
                  <c:v>3</c:v>
                </c:pt>
                <c:pt idx="735">
                  <c:v>4</c:v>
                </c:pt>
                <c:pt idx="736">
                  <c:v>0</c:v>
                </c:pt>
                <c:pt idx="737">
                  <c:v>0</c:v>
                </c:pt>
                <c:pt idx="738">
                  <c:v>0</c:v>
                </c:pt>
                <c:pt idx="739">
                  <c:v>0</c:v>
                </c:pt>
                <c:pt idx="740">
                  <c:v>0</c:v>
                </c:pt>
                <c:pt idx="741">
                  <c:v>0</c:v>
                </c:pt>
                <c:pt idx="742">
                  <c:v>0</c:v>
                </c:pt>
                <c:pt idx="743">
                  <c:v>0</c:v>
                </c:pt>
                <c:pt idx="744">
                  <c:v>1</c:v>
                </c:pt>
                <c:pt idx="745">
                  <c:v>1</c:v>
                </c:pt>
                <c:pt idx="746">
                  <c:v>0</c:v>
                </c:pt>
                <c:pt idx="747">
                  <c:v>0</c:v>
                </c:pt>
                <c:pt idx="748">
                  <c:v>1</c:v>
                </c:pt>
                <c:pt idx="749">
                  <c:v>2</c:v>
                </c:pt>
                <c:pt idx="750">
                  <c:v>0</c:v>
                </c:pt>
                <c:pt idx="751">
                  <c:v>0</c:v>
                </c:pt>
                <c:pt idx="752">
                  <c:v>0</c:v>
                </c:pt>
                <c:pt idx="753">
                  <c:v>4</c:v>
                </c:pt>
                <c:pt idx="754">
                  <c:v>0</c:v>
                </c:pt>
                <c:pt idx="755">
                  <c:v>0</c:v>
                </c:pt>
                <c:pt idx="756">
                  <c:v>1</c:v>
                </c:pt>
                <c:pt idx="757">
                  <c:v>0</c:v>
                </c:pt>
                <c:pt idx="758">
                  <c:v>0</c:v>
                </c:pt>
                <c:pt idx="759">
                  <c:v>0</c:v>
                </c:pt>
                <c:pt idx="760">
                  <c:v>0</c:v>
                </c:pt>
                <c:pt idx="761">
                  <c:v>0</c:v>
                </c:pt>
                <c:pt idx="762">
                  <c:v>0</c:v>
                </c:pt>
                <c:pt idx="763">
                  <c:v>2</c:v>
                </c:pt>
                <c:pt idx="764">
                  <c:v>0</c:v>
                </c:pt>
                <c:pt idx="765">
                  <c:v>0</c:v>
                </c:pt>
                <c:pt idx="766">
                  <c:v>0</c:v>
                </c:pt>
                <c:pt idx="767">
                  <c:v>0</c:v>
                </c:pt>
                <c:pt idx="768">
                  <c:v>0</c:v>
                </c:pt>
                <c:pt idx="769">
                  <c:v>0</c:v>
                </c:pt>
                <c:pt idx="770">
                  <c:v>0</c:v>
                </c:pt>
                <c:pt idx="771">
                  <c:v>0</c:v>
                </c:pt>
                <c:pt idx="772">
                  <c:v>1</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2</c:v>
                </c:pt>
                <c:pt idx="788">
                  <c:v>1</c:v>
                </c:pt>
                <c:pt idx="789">
                  <c:v>0</c:v>
                </c:pt>
                <c:pt idx="790">
                  <c:v>0</c:v>
                </c:pt>
                <c:pt idx="791">
                  <c:v>4</c:v>
                </c:pt>
                <c:pt idx="792">
                  <c:v>1</c:v>
                </c:pt>
                <c:pt idx="793">
                  <c:v>0</c:v>
                </c:pt>
                <c:pt idx="794">
                  <c:v>0</c:v>
                </c:pt>
                <c:pt idx="795">
                  <c:v>1</c:v>
                </c:pt>
                <c:pt idx="796">
                  <c:v>0</c:v>
                </c:pt>
                <c:pt idx="797">
                  <c:v>0</c:v>
                </c:pt>
                <c:pt idx="798">
                  <c:v>0</c:v>
                </c:pt>
                <c:pt idx="799">
                  <c:v>0</c:v>
                </c:pt>
                <c:pt idx="800">
                  <c:v>0</c:v>
                </c:pt>
                <c:pt idx="801">
                  <c:v>0</c:v>
                </c:pt>
                <c:pt idx="802">
                  <c:v>0</c:v>
                </c:pt>
                <c:pt idx="803">
                  <c:v>0</c:v>
                </c:pt>
                <c:pt idx="804">
                  <c:v>4</c:v>
                </c:pt>
                <c:pt idx="805">
                  <c:v>0</c:v>
                </c:pt>
                <c:pt idx="806">
                  <c:v>0</c:v>
                </c:pt>
                <c:pt idx="807">
                  <c:v>0</c:v>
                </c:pt>
                <c:pt idx="808">
                  <c:v>1</c:v>
                </c:pt>
                <c:pt idx="809">
                  <c:v>0</c:v>
                </c:pt>
                <c:pt idx="810">
                  <c:v>0</c:v>
                </c:pt>
                <c:pt idx="811">
                  <c:v>1</c:v>
                </c:pt>
                <c:pt idx="812">
                  <c:v>0</c:v>
                </c:pt>
                <c:pt idx="813">
                  <c:v>0</c:v>
                </c:pt>
                <c:pt idx="814">
                  <c:v>0</c:v>
                </c:pt>
                <c:pt idx="815">
                  <c:v>0</c:v>
                </c:pt>
                <c:pt idx="816">
                  <c:v>0</c:v>
                </c:pt>
                <c:pt idx="817">
                  <c:v>0</c:v>
                </c:pt>
                <c:pt idx="818">
                  <c:v>0</c:v>
                </c:pt>
                <c:pt idx="819">
                  <c:v>0</c:v>
                </c:pt>
                <c:pt idx="820">
                  <c:v>3</c:v>
                </c:pt>
                <c:pt idx="821">
                  <c:v>0</c:v>
                </c:pt>
                <c:pt idx="822">
                  <c:v>2</c:v>
                </c:pt>
                <c:pt idx="823">
                  <c:v>0</c:v>
                </c:pt>
                <c:pt idx="824">
                  <c:v>5</c:v>
                </c:pt>
                <c:pt idx="825">
                  <c:v>0</c:v>
                </c:pt>
                <c:pt idx="826">
                  <c:v>2</c:v>
                </c:pt>
                <c:pt idx="827">
                  <c:v>0</c:v>
                </c:pt>
                <c:pt idx="828">
                  <c:v>0</c:v>
                </c:pt>
                <c:pt idx="829">
                  <c:v>0</c:v>
                </c:pt>
                <c:pt idx="830">
                  <c:v>0</c:v>
                </c:pt>
                <c:pt idx="831">
                  <c:v>0</c:v>
                </c:pt>
                <c:pt idx="832">
                  <c:v>0</c:v>
                </c:pt>
                <c:pt idx="833">
                  <c:v>0</c:v>
                </c:pt>
                <c:pt idx="834">
                  <c:v>0</c:v>
                </c:pt>
                <c:pt idx="835">
                  <c:v>0</c:v>
                </c:pt>
                <c:pt idx="836">
                  <c:v>0</c:v>
                </c:pt>
                <c:pt idx="837">
                  <c:v>0</c:v>
                </c:pt>
                <c:pt idx="838">
                  <c:v>0</c:v>
                </c:pt>
                <c:pt idx="839">
                  <c:v>1</c:v>
                </c:pt>
                <c:pt idx="840">
                  <c:v>0</c:v>
                </c:pt>
                <c:pt idx="841">
                  <c:v>0</c:v>
                </c:pt>
                <c:pt idx="842">
                  <c:v>0</c:v>
                </c:pt>
                <c:pt idx="843">
                  <c:v>0</c:v>
                </c:pt>
                <c:pt idx="844">
                  <c:v>0</c:v>
                </c:pt>
                <c:pt idx="845">
                  <c:v>4</c:v>
                </c:pt>
                <c:pt idx="846">
                  <c:v>0</c:v>
                </c:pt>
                <c:pt idx="847">
                  <c:v>0</c:v>
                </c:pt>
                <c:pt idx="848">
                  <c:v>0</c:v>
                </c:pt>
                <c:pt idx="849">
                  <c:v>0</c:v>
                </c:pt>
                <c:pt idx="850">
                  <c:v>0</c:v>
                </c:pt>
                <c:pt idx="851">
                  <c:v>0</c:v>
                </c:pt>
                <c:pt idx="852">
                  <c:v>2</c:v>
                </c:pt>
                <c:pt idx="853">
                  <c:v>1</c:v>
                </c:pt>
                <c:pt idx="854">
                  <c:v>3</c:v>
                </c:pt>
                <c:pt idx="855">
                  <c:v>0</c:v>
                </c:pt>
                <c:pt idx="856">
                  <c:v>0</c:v>
                </c:pt>
                <c:pt idx="857">
                  <c:v>0</c:v>
                </c:pt>
                <c:pt idx="858">
                  <c:v>0</c:v>
                </c:pt>
                <c:pt idx="859">
                  <c:v>1</c:v>
                </c:pt>
                <c:pt idx="860">
                  <c:v>0</c:v>
                </c:pt>
                <c:pt idx="861">
                  <c:v>0</c:v>
                </c:pt>
                <c:pt idx="862">
                  <c:v>0</c:v>
                </c:pt>
                <c:pt idx="863">
                  <c:v>0</c:v>
                </c:pt>
                <c:pt idx="864">
                  <c:v>0</c:v>
                </c:pt>
                <c:pt idx="865">
                  <c:v>0</c:v>
                </c:pt>
                <c:pt idx="866">
                  <c:v>0</c:v>
                </c:pt>
                <c:pt idx="867">
                  <c:v>0</c:v>
                </c:pt>
                <c:pt idx="868">
                  <c:v>0</c:v>
                </c:pt>
                <c:pt idx="869">
                  <c:v>0</c:v>
                </c:pt>
                <c:pt idx="870">
                  <c:v>2</c:v>
                </c:pt>
                <c:pt idx="871">
                  <c:v>1</c:v>
                </c:pt>
                <c:pt idx="872">
                  <c:v>0</c:v>
                </c:pt>
                <c:pt idx="873">
                  <c:v>0</c:v>
                </c:pt>
                <c:pt idx="874">
                  <c:v>0</c:v>
                </c:pt>
                <c:pt idx="875">
                  <c:v>3</c:v>
                </c:pt>
                <c:pt idx="876">
                  <c:v>0</c:v>
                </c:pt>
                <c:pt idx="877">
                  <c:v>0</c:v>
                </c:pt>
                <c:pt idx="878">
                  <c:v>0</c:v>
                </c:pt>
                <c:pt idx="879">
                  <c:v>0</c:v>
                </c:pt>
                <c:pt idx="880">
                  <c:v>2</c:v>
                </c:pt>
                <c:pt idx="881">
                  <c:v>0</c:v>
                </c:pt>
                <c:pt idx="882">
                  <c:v>0</c:v>
                </c:pt>
                <c:pt idx="883">
                  <c:v>0</c:v>
                </c:pt>
                <c:pt idx="884">
                  <c:v>1</c:v>
                </c:pt>
                <c:pt idx="885">
                  <c:v>0</c:v>
                </c:pt>
                <c:pt idx="886">
                  <c:v>0</c:v>
                </c:pt>
                <c:pt idx="887">
                  <c:v>0</c:v>
                </c:pt>
                <c:pt idx="888">
                  <c:v>0</c:v>
                </c:pt>
                <c:pt idx="889">
                  <c:v>0</c:v>
                </c:pt>
                <c:pt idx="890">
                  <c:v>1</c:v>
                </c:pt>
                <c:pt idx="891">
                  <c:v>0</c:v>
                </c:pt>
                <c:pt idx="892">
                  <c:v>0</c:v>
                </c:pt>
                <c:pt idx="893">
                  <c:v>0</c:v>
                </c:pt>
                <c:pt idx="894">
                  <c:v>2</c:v>
                </c:pt>
                <c:pt idx="895">
                  <c:v>0</c:v>
                </c:pt>
                <c:pt idx="896">
                  <c:v>1</c:v>
                </c:pt>
                <c:pt idx="897">
                  <c:v>0</c:v>
                </c:pt>
                <c:pt idx="898">
                  <c:v>0</c:v>
                </c:pt>
                <c:pt idx="899">
                  <c:v>0</c:v>
                </c:pt>
                <c:pt idx="900">
                  <c:v>0</c:v>
                </c:pt>
                <c:pt idx="901">
                  <c:v>0</c:v>
                </c:pt>
                <c:pt idx="902">
                  <c:v>0</c:v>
                </c:pt>
                <c:pt idx="903">
                  <c:v>0</c:v>
                </c:pt>
                <c:pt idx="904">
                  <c:v>0</c:v>
                </c:pt>
                <c:pt idx="905">
                  <c:v>0</c:v>
                </c:pt>
                <c:pt idx="906">
                  <c:v>2</c:v>
                </c:pt>
                <c:pt idx="907">
                  <c:v>0</c:v>
                </c:pt>
                <c:pt idx="908">
                  <c:v>0</c:v>
                </c:pt>
                <c:pt idx="909">
                  <c:v>0</c:v>
                </c:pt>
                <c:pt idx="910">
                  <c:v>0</c:v>
                </c:pt>
                <c:pt idx="911">
                  <c:v>0</c:v>
                </c:pt>
                <c:pt idx="912">
                  <c:v>1</c:v>
                </c:pt>
                <c:pt idx="913">
                  <c:v>1</c:v>
                </c:pt>
                <c:pt idx="914">
                  <c:v>2</c:v>
                </c:pt>
                <c:pt idx="915">
                  <c:v>0</c:v>
                </c:pt>
                <c:pt idx="916">
                  <c:v>0</c:v>
                </c:pt>
                <c:pt idx="917">
                  <c:v>3</c:v>
                </c:pt>
                <c:pt idx="918">
                  <c:v>0</c:v>
                </c:pt>
                <c:pt idx="919">
                  <c:v>1</c:v>
                </c:pt>
                <c:pt idx="920">
                  <c:v>2</c:v>
                </c:pt>
                <c:pt idx="921">
                  <c:v>0</c:v>
                </c:pt>
                <c:pt idx="922">
                  <c:v>1</c:v>
                </c:pt>
                <c:pt idx="923">
                  <c:v>0</c:v>
                </c:pt>
                <c:pt idx="924">
                  <c:v>1</c:v>
                </c:pt>
                <c:pt idx="925">
                  <c:v>0</c:v>
                </c:pt>
                <c:pt idx="926">
                  <c:v>1</c:v>
                </c:pt>
                <c:pt idx="927">
                  <c:v>1</c:v>
                </c:pt>
                <c:pt idx="928">
                  <c:v>0</c:v>
                </c:pt>
                <c:pt idx="929">
                  <c:v>0</c:v>
                </c:pt>
                <c:pt idx="930">
                  <c:v>0</c:v>
                </c:pt>
                <c:pt idx="931">
                  <c:v>0</c:v>
                </c:pt>
                <c:pt idx="932">
                  <c:v>1</c:v>
                </c:pt>
                <c:pt idx="933">
                  <c:v>0</c:v>
                </c:pt>
                <c:pt idx="934">
                  <c:v>0</c:v>
                </c:pt>
                <c:pt idx="935">
                  <c:v>0</c:v>
                </c:pt>
                <c:pt idx="936">
                  <c:v>0</c:v>
                </c:pt>
                <c:pt idx="937">
                  <c:v>1</c:v>
                </c:pt>
                <c:pt idx="938">
                  <c:v>0</c:v>
                </c:pt>
                <c:pt idx="939">
                  <c:v>0</c:v>
                </c:pt>
                <c:pt idx="940">
                  <c:v>0</c:v>
                </c:pt>
                <c:pt idx="941">
                  <c:v>0</c:v>
                </c:pt>
                <c:pt idx="942">
                  <c:v>2</c:v>
                </c:pt>
                <c:pt idx="943">
                  <c:v>4</c:v>
                </c:pt>
                <c:pt idx="944">
                  <c:v>0</c:v>
                </c:pt>
                <c:pt idx="945">
                  <c:v>2</c:v>
                </c:pt>
                <c:pt idx="946">
                  <c:v>0</c:v>
                </c:pt>
                <c:pt idx="947">
                  <c:v>0</c:v>
                </c:pt>
                <c:pt idx="948">
                  <c:v>0</c:v>
                </c:pt>
                <c:pt idx="949">
                  <c:v>0</c:v>
                </c:pt>
                <c:pt idx="950">
                  <c:v>0</c:v>
                </c:pt>
                <c:pt idx="951">
                  <c:v>1</c:v>
                </c:pt>
                <c:pt idx="952">
                  <c:v>1</c:v>
                </c:pt>
                <c:pt idx="953">
                  <c:v>0</c:v>
                </c:pt>
                <c:pt idx="954">
                  <c:v>0</c:v>
                </c:pt>
                <c:pt idx="955">
                  <c:v>0</c:v>
                </c:pt>
                <c:pt idx="956">
                  <c:v>1</c:v>
                </c:pt>
                <c:pt idx="957">
                  <c:v>0</c:v>
                </c:pt>
                <c:pt idx="958">
                  <c:v>0</c:v>
                </c:pt>
                <c:pt idx="959">
                  <c:v>0</c:v>
                </c:pt>
                <c:pt idx="960">
                  <c:v>0</c:v>
                </c:pt>
                <c:pt idx="961">
                  <c:v>0</c:v>
                </c:pt>
                <c:pt idx="962">
                  <c:v>1</c:v>
                </c:pt>
                <c:pt idx="963">
                  <c:v>0</c:v>
                </c:pt>
                <c:pt idx="964">
                  <c:v>0</c:v>
                </c:pt>
                <c:pt idx="965">
                  <c:v>0</c:v>
                </c:pt>
                <c:pt idx="966">
                  <c:v>3</c:v>
                </c:pt>
                <c:pt idx="967">
                  <c:v>0</c:v>
                </c:pt>
                <c:pt idx="968">
                  <c:v>1</c:v>
                </c:pt>
                <c:pt idx="969">
                  <c:v>0</c:v>
                </c:pt>
                <c:pt idx="970">
                  <c:v>0</c:v>
                </c:pt>
                <c:pt idx="971">
                  <c:v>0</c:v>
                </c:pt>
                <c:pt idx="972">
                  <c:v>0</c:v>
                </c:pt>
                <c:pt idx="973">
                  <c:v>0</c:v>
                </c:pt>
                <c:pt idx="974">
                  <c:v>0</c:v>
                </c:pt>
                <c:pt idx="975">
                  <c:v>0</c:v>
                </c:pt>
                <c:pt idx="976">
                  <c:v>1</c:v>
                </c:pt>
                <c:pt idx="977">
                  <c:v>0</c:v>
                </c:pt>
                <c:pt idx="978">
                  <c:v>0</c:v>
                </c:pt>
                <c:pt idx="979">
                  <c:v>1</c:v>
                </c:pt>
                <c:pt idx="980">
                  <c:v>0</c:v>
                </c:pt>
                <c:pt idx="981">
                  <c:v>0</c:v>
                </c:pt>
                <c:pt idx="982">
                  <c:v>0</c:v>
                </c:pt>
                <c:pt idx="983">
                  <c:v>0</c:v>
                </c:pt>
                <c:pt idx="984">
                  <c:v>3</c:v>
                </c:pt>
                <c:pt idx="985">
                  <c:v>0</c:v>
                </c:pt>
                <c:pt idx="986">
                  <c:v>0</c:v>
                </c:pt>
                <c:pt idx="987">
                  <c:v>4</c:v>
                </c:pt>
                <c:pt idx="988">
                  <c:v>0</c:v>
                </c:pt>
                <c:pt idx="989">
                  <c:v>0</c:v>
                </c:pt>
                <c:pt idx="990">
                  <c:v>5</c:v>
                </c:pt>
                <c:pt idx="991">
                  <c:v>0</c:v>
                </c:pt>
                <c:pt idx="992">
                  <c:v>1</c:v>
                </c:pt>
                <c:pt idx="993">
                  <c:v>0</c:v>
                </c:pt>
                <c:pt idx="994">
                  <c:v>0</c:v>
                </c:pt>
                <c:pt idx="995">
                  <c:v>0</c:v>
                </c:pt>
                <c:pt idx="996">
                  <c:v>1</c:v>
                </c:pt>
                <c:pt idx="997">
                  <c:v>0</c:v>
                </c:pt>
                <c:pt idx="998">
                  <c:v>1</c:v>
                </c:pt>
                <c:pt idx="999">
                  <c:v>0</c:v>
                </c:pt>
                <c:pt idx="1000">
                  <c:v>3</c:v>
                </c:pt>
                <c:pt idx="1001">
                  <c:v>3</c:v>
                </c:pt>
                <c:pt idx="1002">
                  <c:v>3</c:v>
                </c:pt>
                <c:pt idx="1003">
                  <c:v>0</c:v>
                </c:pt>
                <c:pt idx="1004">
                  <c:v>0</c:v>
                </c:pt>
                <c:pt idx="1005">
                  <c:v>2</c:v>
                </c:pt>
                <c:pt idx="1006">
                  <c:v>0</c:v>
                </c:pt>
                <c:pt idx="1007">
                  <c:v>1</c:v>
                </c:pt>
                <c:pt idx="1008">
                  <c:v>1</c:v>
                </c:pt>
                <c:pt idx="1009">
                  <c:v>0</c:v>
                </c:pt>
                <c:pt idx="1010">
                  <c:v>3</c:v>
                </c:pt>
                <c:pt idx="1011">
                  <c:v>0</c:v>
                </c:pt>
                <c:pt idx="1012">
                  <c:v>0</c:v>
                </c:pt>
                <c:pt idx="1013">
                  <c:v>0</c:v>
                </c:pt>
                <c:pt idx="1014">
                  <c:v>0</c:v>
                </c:pt>
                <c:pt idx="1015">
                  <c:v>0</c:v>
                </c:pt>
                <c:pt idx="1016">
                  <c:v>1</c:v>
                </c:pt>
                <c:pt idx="1017">
                  <c:v>0</c:v>
                </c:pt>
                <c:pt idx="1018">
                  <c:v>0</c:v>
                </c:pt>
                <c:pt idx="1019">
                  <c:v>0</c:v>
                </c:pt>
                <c:pt idx="1020">
                  <c:v>0</c:v>
                </c:pt>
                <c:pt idx="1021">
                  <c:v>0</c:v>
                </c:pt>
                <c:pt idx="1022">
                  <c:v>1</c:v>
                </c:pt>
                <c:pt idx="1023">
                  <c:v>0</c:v>
                </c:pt>
                <c:pt idx="1024">
                  <c:v>0</c:v>
                </c:pt>
                <c:pt idx="1025">
                  <c:v>0</c:v>
                </c:pt>
                <c:pt idx="1026">
                  <c:v>2</c:v>
                </c:pt>
                <c:pt idx="1027">
                  <c:v>0</c:v>
                </c:pt>
                <c:pt idx="1028">
                  <c:v>0</c:v>
                </c:pt>
                <c:pt idx="1029">
                  <c:v>0</c:v>
                </c:pt>
                <c:pt idx="1030">
                  <c:v>2</c:v>
                </c:pt>
                <c:pt idx="1031">
                  <c:v>1</c:v>
                </c:pt>
                <c:pt idx="1032">
                  <c:v>0</c:v>
                </c:pt>
                <c:pt idx="1033">
                  <c:v>0</c:v>
                </c:pt>
                <c:pt idx="1034">
                  <c:v>1</c:v>
                </c:pt>
                <c:pt idx="1035">
                  <c:v>0</c:v>
                </c:pt>
                <c:pt idx="1036">
                  <c:v>0</c:v>
                </c:pt>
                <c:pt idx="1037">
                  <c:v>0</c:v>
                </c:pt>
                <c:pt idx="1038">
                  <c:v>2</c:v>
                </c:pt>
                <c:pt idx="1039">
                  <c:v>0</c:v>
                </c:pt>
                <c:pt idx="1040">
                  <c:v>1</c:v>
                </c:pt>
                <c:pt idx="1041">
                  <c:v>0</c:v>
                </c:pt>
                <c:pt idx="1042">
                  <c:v>0</c:v>
                </c:pt>
                <c:pt idx="1043">
                  <c:v>1</c:v>
                </c:pt>
                <c:pt idx="1044">
                  <c:v>1</c:v>
                </c:pt>
                <c:pt idx="1045">
                  <c:v>0</c:v>
                </c:pt>
                <c:pt idx="1046">
                  <c:v>0</c:v>
                </c:pt>
                <c:pt idx="1047">
                  <c:v>0</c:v>
                </c:pt>
                <c:pt idx="1048">
                  <c:v>1</c:v>
                </c:pt>
                <c:pt idx="1049">
                  <c:v>1</c:v>
                </c:pt>
                <c:pt idx="1050">
                  <c:v>1</c:v>
                </c:pt>
                <c:pt idx="1051">
                  <c:v>1</c:v>
                </c:pt>
                <c:pt idx="1052">
                  <c:v>0</c:v>
                </c:pt>
                <c:pt idx="1053">
                  <c:v>1</c:v>
                </c:pt>
                <c:pt idx="1054">
                  <c:v>0</c:v>
                </c:pt>
                <c:pt idx="1055">
                  <c:v>0</c:v>
                </c:pt>
                <c:pt idx="1056">
                  <c:v>0</c:v>
                </c:pt>
                <c:pt idx="1057">
                  <c:v>0</c:v>
                </c:pt>
                <c:pt idx="1058">
                  <c:v>0</c:v>
                </c:pt>
                <c:pt idx="1059">
                  <c:v>0</c:v>
                </c:pt>
                <c:pt idx="1060">
                  <c:v>1</c:v>
                </c:pt>
                <c:pt idx="1061">
                  <c:v>1</c:v>
                </c:pt>
                <c:pt idx="1062">
                  <c:v>1</c:v>
                </c:pt>
                <c:pt idx="1063">
                  <c:v>1</c:v>
                </c:pt>
                <c:pt idx="1064">
                  <c:v>0</c:v>
                </c:pt>
                <c:pt idx="1065">
                  <c:v>0</c:v>
                </c:pt>
                <c:pt idx="1066">
                  <c:v>3</c:v>
                </c:pt>
                <c:pt idx="1067">
                  <c:v>0</c:v>
                </c:pt>
                <c:pt idx="1068">
                  <c:v>0</c:v>
                </c:pt>
                <c:pt idx="1069">
                  <c:v>0</c:v>
                </c:pt>
                <c:pt idx="1070">
                  <c:v>0</c:v>
                </c:pt>
                <c:pt idx="1071">
                  <c:v>0</c:v>
                </c:pt>
                <c:pt idx="1072">
                  <c:v>0</c:v>
                </c:pt>
                <c:pt idx="1073">
                  <c:v>0</c:v>
                </c:pt>
                <c:pt idx="1074">
                  <c:v>0</c:v>
                </c:pt>
                <c:pt idx="1075">
                  <c:v>1</c:v>
                </c:pt>
                <c:pt idx="1076">
                  <c:v>2</c:v>
                </c:pt>
                <c:pt idx="1077">
                  <c:v>0</c:v>
                </c:pt>
                <c:pt idx="1078">
                  <c:v>0</c:v>
                </c:pt>
                <c:pt idx="1079">
                  <c:v>0</c:v>
                </c:pt>
                <c:pt idx="1080">
                  <c:v>0</c:v>
                </c:pt>
                <c:pt idx="1081">
                  <c:v>1</c:v>
                </c:pt>
                <c:pt idx="1082">
                  <c:v>1</c:v>
                </c:pt>
                <c:pt idx="1083">
                  <c:v>0</c:v>
                </c:pt>
                <c:pt idx="1084">
                  <c:v>2</c:v>
                </c:pt>
                <c:pt idx="1085">
                  <c:v>0</c:v>
                </c:pt>
                <c:pt idx="1086">
                  <c:v>0</c:v>
                </c:pt>
                <c:pt idx="1087">
                  <c:v>5</c:v>
                </c:pt>
                <c:pt idx="1088">
                  <c:v>0</c:v>
                </c:pt>
                <c:pt idx="1089">
                  <c:v>1</c:v>
                </c:pt>
                <c:pt idx="1090">
                  <c:v>1</c:v>
                </c:pt>
                <c:pt idx="1091">
                  <c:v>0</c:v>
                </c:pt>
                <c:pt idx="1092">
                  <c:v>0</c:v>
                </c:pt>
                <c:pt idx="1093">
                  <c:v>0</c:v>
                </c:pt>
                <c:pt idx="1094">
                  <c:v>0</c:v>
                </c:pt>
                <c:pt idx="1095">
                  <c:v>0</c:v>
                </c:pt>
                <c:pt idx="1096">
                  <c:v>0</c:v>
                </c:pt>
                <c:pt idx="1097">
                  <c:v>0</c:v>
                </c:pt>
                <c:pt idx="1098">
                  <c:v>0</c:v>
                </c:pt>
                <c:pt idx="1099">
                  <c:v>0</c:v>
                </c:pt>
                <c:pt idx="1100">
                  <c:v>4</c:v>
                </c:pt>
                <c:pt idx="1101">
                  <c:v>0</c:v>
                </c:pt>
                <c:pt idx="1102">
                  <c:v>0</c:v>
                </c:pt>
                <c:pt idx="1103">
                  <c:v>0</c:v>
                </c:pt>
                <c:pt idx="1104">
                  <c:v>0</c:v>
                </c:pt>
                <c:pt idx="1105">
                  <c:v>1</c:v>
                </c:pt>
                <c:pt idx="1106">
                  <c:v>0</c:v>
                </c:pt>
                <c:pt idx="1107">
                  <c:v>0</c:v>
                </c:pt>
                <c:pt idx="1108">
                  <c:v>1</c:v>
                </c:pt>
                <c:pt idx="1109">
                  <c:v>0</c:v>
                </c:pt>
                <c:pt idx="1110">
                  <c:v>0</c:v>
                </c:pt>
                <c:pt idx="1111">
                  <c:v>2</c:v>
                </c:pt>
                <c:pt idx="1112">
                  <c:v>0</c:v>
                </c:pt>
                <c:pt idx="1113">
                  <c:v>1</c:v>
                </c:pt>
                <c:pt idx="1114">
                  <c:v>0</c:v>
                </c:pt>
                <c:pt idx="1115">
                  <c:v>2</c:v>
                </c:pt>
                <c:pt idx="1116">
                  <c:v>2</c:v>
                </c:pt>
                <c:pt idx="1117">
                  <c:v>2</c:v>
                </c:pt>
                <c:pt idx="1118">
                  <c:v>0</c:v>
                </c:pt>
                <c:pt idx="1119">
                  <c:v>0</c:v>
                </c:pt>
                <c:pt idx="1120">
                  <c:v>0</c:v>
                </c:pt>
                <c:pt idx="1121">
                  <c:v>0</c:v>
                </c:pt>
                <c:pt idx="1122">
                  <c:v>0</c:v>
                </c:pt>
                <c:pt idx="1123">
                  <c:v>0</c:v>
                </c:pt>
                <c:pt idx="1124">
                  <c:v>0</c:v>
                </c:pt>
                <c:pt idx="1125">
                  <c:v>1</c:v>
                </c:pt>
                <c:pt idx="1126">
                  <c:v>0</c:v>
                </c:pt>
                <c:pt idx="1127">
                  <c:v>0</c:v>
                </c:pt>
                <c:pt idx="1128">
                  <c:v>0</c:v>
                </c:pt>
                <c:pt idx="1129">
                  <c:v>1</c:v>
                </c:pt>
                <c:pt idx="1130">
                  <c:v>1</c:v>
                </c:pt>
                <c:pt idx="1131">
                  <c:v>0</c:v>
                </c:pt>
                <c:pt idx="1132">
                  <c:v>0</c:v>
                </c:pt>
                <c:pt idx="1133">
                  <c:v>1</c:v>
                </c:pt>
                <c:pt idx="1134">
                  <c:v>4</c:v>
                </c:pt>
                <c:pt idx="1135">
                  <c:v>0</c:v>
                </c:pt>
                <c:pt idx="1136">
                  <c:v>0</c:v>
                </c:pt>
                <c:pt idx="1137">
                  <c:v>1</c:v>
                </c:pt>
                <c:pt idx="1138">
                  <c:v>0</c:v>
                </c:pt>
                <c:pt idx="1139">
                  <c:v>0</c:v>
                </c:pt>
                <c:pt idx="1140">
                  <c:v>0</c:v>
                </c:pt>
                <c:pt idx="1141">
                  <c:v>0</c:v>
                </c:pt>
                <c:pt idx="1142">
                  <c:v>0</c:v>
                </c:pt>
                <c:pt idx="1143">
                  <c:v>0</c:v>
                </c:pt>
                <c:pt idx="1144">
                  <c:v>0</c:v>
                </c:pt>
                <c:pt idx="1145">
                  <c:v>0</c:v>
                </c:pt>
                <c:pt idx="1146">
                  <c:v>2</c:v>
                </c:pt>
                <c:pt idx="1147">
                  <c:v>0</c:v>
                </c:pt>
                <c:pt idx="1148">
                  <c:v>0</c:v>
                </c:pt>
                <c:pt idx="1149">
                  <c:v>2</c:v>
                </c:pt>
                <c:pt idx="1150">
                  <c:v>0</c:v>
                </c:pt>
                <c:pt idx="1151">
                  <c:v>0</c:v>
                </c:pt>
                <c:pt idx="1152">
                  <c:v>0</c:v>
                </c:pt>
                <c:pt idx="1153">
                  <c:v>2</c:v>
                </c:pt>
                <c:pt idx="1154">
                  <c:v>0</c:v>
                </c:pt>
                <c:pt idx="1155">
                  <c:v>0</c:v>
                </c:pt>
                <c:pt idx="1156">
                  <c:v>1</c:v>
                </c:pt>
                <c:pt idx="1157">
                  <c:v>0</c:v>
                </c:pt>
                <c:pt idx="1158">
                  <c:v>0</c:v>
                </c:pt>
                <c:pt idx="1159">
                  <c:v>0</c:v>
                </c:pt>
                <c:pt idx="1160">
                  <c:v>0</c:v>
                </c:pt>
                <c:pt idx="1161">
                  <c:v>0</c:v>
                </c:pt>
                <c:pt idx="1162">
                  <c:v>1</c:v>
                </c:pt>
                <c:pt idx="1163">
                  <c:v>0</c:v>
                </c:pt>
                <c:pt idx="1164">
                  <c:v>0</c:v>
                </c:pt>
                <c:pt idx="1165">
                  <c:v>0</c:v>
                </c:pt>
                <c:pt idx="1166">
                  <c:v>0</c:v>
                </c:pt>
                <c:pt idx="1167">
                  <c:v>0</c:v>
                </c:pt>
                <c:pt idx="1168">
                  <c:v>0</c:v>
                </c:pt>
                <c:pt idx="1169">
                  <c:v>0</c:v>
                </c:pt>
                <c:pt idx="1170">
                  <c:v>1</c:v>
                </c:pt>
                <c:pt idx="1171">
                  <c:v>0</c:v>
                </c:pt>
                <c:pt idx="1172">
                  <c:v>0</c:v>
                </c:pt>
                <c:pt idx="1173">
                  <c:v>1</c:v>
                </c:pt>
                <c:pt idx="1174">
                  <c:v>0</c:v>
                </c:pt>
                <c:pt idx="1175">
                  <c:v>0</c:v>
                </c:pt>
                <c:pt idx="1176">
                  <c:v>0</c:v>
                </c:pt>
                <c:pt idx="1177">
                  <c:v>0</c:v>
                </c:pt>
                <c:pt idx="1178">
                  <c:v>0</c:v>
                </c:pt>
                <c:pt idx="1179">
                  <c:v>1</c:v>
                </c:pt>
                <c:pt idx="1180">
                  <c:v>0</c:v>
                </c:pt>
                <c:pt idx="1181">
                  <c:v>0</c:v>
                </c:pt>
                <c:pt idx="1182">
                  <c:v>2</c:v>
                </c:pt>
                <c:pt idx="1183">
                  <c:v>0</c:v>
                </c:pt>
                <c:pt idx="1184">
                  <c:v>0</c:v>
                </c:pt>
                <c:pt idx="1185">
                  <c:v>0</c:v>
                </c:pt>
                <c:pt idx="1186">
                  <c:v>0</c:v>
                </c:pt>
                <c:pt idx="1187">
                  <c:v>1</c:v>
                </c:pt>
                <c:pt idx="1188">
                  <c:v>0</c:v>
                </c:pt>
                <c:pt idx="1189">
                  <c:v>0</c:v>
                </c:pt>
                <c:pt idx="1190">
                  <c:v>1</c:v>
                </c:pt>
                <c:pt idx="1191">
                  <c:v>3</c:v>
                </c:pt>
                <c:pt idx="1192">
                  <c:v>0</c:v>
                </c:pt>
                <c:pt idx="1193">
                  <c:v>0</c:v>
                </c:pt>
                <c:pt idx="1194">
                  <c:v>0</c:v>
                </c:pt>
                <c:pt idx="1195">
                  <c:v>0</c:v>
                </c:pt>
                <c:pt idx="1196">
                  <c:v>0</c:v>
                </c:pt>
                <c:pt idx="1197">
                  <c:v>1</c:v>
                </c:pt>
                <c:pt idx="1198">
                  <c:v>0</c:v>
                </c:pt>
                <c:pt idx="1199">
                  <c:v>0</c:v>
                </c:pt>
                <c:pt idx="1200">
                  <c:v>0</c:v>
                </c:pt>
                <c:pt idx="1201">
                  <c:v>0</c:v>
                </c:pt>
                <c:pt idx="1202">
                  <c:v>0</c:v>
                </c:pt>
                <c:pt idx="1203">
                  <c:v>2</c:v>
                </c:pt>
                <c:pt idx="1204">
                  <c:v>0</c:v>
                </c:pt>
                <c:pt idx="1205">
                  <c:v>1</c:v>
                </c:pt>
                <c:pt idx="1206">
                  <c:v>1</c:v>
                </c:pt>
                <c:pt idx="1207">
                  <c:v>0</c:v>
                </c:pt>
                <c:pt idx="1208">
                  <c:v>1</c:v>
                </c:pt>
                <c:pt idx="1209">
                  <c:v>0</c:v>
                </c:pt>
                <c:pt idx="1210">
                  <c:v>1</c:v>
                </c:pt>
                <c:pt idx="1211">
                  <c:v>0</c:v>
                </c:pt>
                <c:pt idx="1212">
                  <c:v>1</c:v>
                </c:pt>
                <c:pt idx="1213">
                  <c:v>1</c:v>
                </c:pt>
                <c:pt idx="1214">
                  <c:v>0</c:v>
                </c:pt>
                <c:pt idx="1215">
                  <c:v>1</c:v>
                </c:pt>
                <c:pt idx="1216">
                  <c:v>0</c:v>
                </c:pt>
                <c:pt idx="1217">
                  <c:v>0</c:v>
                </c:pt>
                <c:pt idx="1218">
                  <c:v>0</c:v>
                </c:pt>
                <c:pt idx="1219">
                  <c:v>0</c:v>
                </c:pt>
                <c:pt idx="1220">
                  <c:v>0</c:v>
                </c:pt>
                <c:pt idx="1221">
                  <c:v>0</c:v>
                </c:pt>
                <c:pt idx="1222">
                  <c:v>1</c:v>
                </c:pt>
                <c:pt idx="1223">
                  <c:v>1</c:v>
                </c:pt>
                <c:pt idx="1224">
                  <c:v>0</c:v>
                </c:pt>
                <c:pt idx="1225">
                  <c:v>0</c:v>
                </c:pt>
                <c:pt idx="1226">
                  <c:v>1</c:v>
                </c:pt>
                <c:pt idx="1227">
                  <c:v>2</c:v>
                </c:pt>
                <c:pt idx="1228">
                  <c:v>0</c:v>
                </c:pt>
                <c:pt idx="1229">
                  <c:v>0</c:v>
                </c:pt>
                <c:pt idx="1230">
                  <c:v>0</c:v>
                </c:pt>
                <c:pt idx="1231">
                  <c:v>0</c:v>
                </c:pt>
                <c:pt idx="1232">
                  <c:v>0</c:v>
                </c:pt>
                <c:pt idx="1233">
                  <c:v>0</c:v>
                </c:pt>
                <c:pt idx="1234">
                  <c:v>0</c:v>
                </c:pt>
                <c:pt idx="1235">
                  <c:v>0</c:v>
                </c:pt>
                <c:pt idx="1236">
                  <c:v>0</c:v>
                </c:pt>
                <c:pt idx="1237">
                  <c:v>3</c:v>
                </c:pt>
                <c:pt idx="1238">
                  <c:v>0</c:v>
                </c:pt>
                <c:pt idx="1239">
                  <c:v>0</c:v>
                </c:pt>
                <c:pt idx="1240">
                  <c:v>0</c:v>
                </c:pt>
                <c:pt idx="1241">
                  <c:v>0</c:v>
                </c:pt>
                <c:pt idx="1242">
                  <c:v>1</c:v>
                </c:pt>
                <c:pt idx="1243">
                  <c:v>0</c:v>
                </c:pt>
                <c:pt idx="1244">
                  <c:v>0</c:v>
                </c:pt>
                <c:pt idx="1245">
                  <c:v>0</c:v>
                </c:pt>
                <c:pt idx="1246">
                  <c:v>0</c:v>
                </c:pt>
                <c:pt idx="1247">
                  <c:v>0</c:v>
                </c:pt>
                <c:pt idx="1248">
                  <c:v>0</c:v>
                </c:pt>
                <c:pt idx="1249">
                  <c:v>1</c:v>
                </c:pt>
                <c:pt idx="1250">
                  <c:v>3</c:v>
                </c:pt>
                <c:pt idx="1251">
                  <c:v>1</c:v>
                </c:pt>
                <c:pt idx="1252">
                  <c:v>2</c:v>
                </c:pt>
                <c:pt idx="1253">
                  <c:v>0</c:v>
                </c:pt>
                <c:pt idx="1254">
                  <c:v>0</c:v>
                </c:pt>
                <c:pt idx="1255">
                  <c:v>1</c:v>
                </c:pt>
                <c:pt idx="1256">
                  <c:v>1</c:v>
                </c:pt>
                <c:pt idx="1257">
                  <c:v>0</c:v>
                </c:pt>
                <c:pt idx="1258">
                  <c:v>1</c:v>
                </c:pt>
                <c:pt idx="1259">
                  <c:v>2</c:v>
                </c:pt>
                <c:pt idx="1260">
                  <c:v>1</c:v>
                </c:pt>
                <c:pt idx="1261">
                  <c:v>2</c:v>
                </c:pt>
                <c:pt idx="1262">
                  <c:v>2</c:v>
                </c:pt>
                <c:pt idx="1263">
                  <c:v>0</c:v>
                </c:pt>
                <c:pt idx="1264">
                  <c:v>1</c:v>
                </c:pt>
                <c:pt idx="1265">
                  <c:v>4</c:v>
                </c:pt>
                <c:pt idx="1266">
                  <c:v>1</c:v>
                </c:pt>
                <c:pt idx="1267">
                  <c:v>0</c:v>
                </c:pt>
                <c:pt idx="1268">
                  <c:v>0</c:v>
                </c:pt>
                <c:pt idx="1269">
                  <c:v>0</c:v>
                </c:pt>
                <c:pt idx="1270">
                  <c:v>1</c:v>
                </c:pt>
                <c:pt idx="1271">
                  <c:v>0</c:v>
                </c:pt>
                <c:pt idx="1272">
                  <c:v>2</c:v>
                </c:pt>
                <c:pt idx="1273">
                  <c:v>0</c:v>
                </c:pt>
                <c:pt idx="1274">
                  <c:v>0</c:v>
                </c:pt>
                <c:pt idx="1275">
                  <c:v>1</c:v>
                </c:pt>
                <c:pt idx="1276">
                  <c:v>1</c:v>
                </c:pt>
                <c:pt idx="1277">
                  <c:v>0</c:v>
                </c:pt>
                <c:pt idx="1278">
                  <c:v>1</c:v>
                </c:pt>
                <c:pt idx="1279">
                  <c:v>0</c:v>
                </c:pt>
                <c:pt idx="1280">
                  <c:v>2</c:v>
                </c:pt>
                <c:pt idx="1281">
                  <c:v>3</c:v>
                </c:pt>
                <c:pt idx="1282">
                  <c:v>0</c:v>
                </c:pt>
                <c:pt idx="1283">
                  <c:v>0</c:v>
                </c:pt>
                <c:pt idx="1284">
                  <c:v>0</c:v>
                </c:pt>
                <c:pt idx="1285">
                  <c:v>0</c:v>
                </c:pt>
                <c:pt idx="1286">
                  <c:v>2</c:v>
                </c:pt>
                <c:pt idx="1287">
                  <c:v>0</c:v>
                </c:pt>
                <c:pt idx="1288">
                  <c:v>4</c:v>
                </c:pt>
                <c:pt idx="1289">
                  <c:v>0</c:v>
                </c:pt>
                <c:pt idx="1290">
                  <c:v>0</c:v>
                </c:pt>
                <c:pt idx="1291">
                  <c:v>0</c:v>
                </c:pt>
                <c:pt idx="1292">
                  <c:v>0</c:v>
                </c:pt>
                <c:pt idx="1293">
                  <c:v>0</c:v>
                </c:pt>
                <c:pt idx="1294">
                  <c:v>0</c:v>
                </c:pt>
                <c:pt idx="1295">
                  <c:v>0</c:v>
                </c:pt>
                <c:pt idx="1296">
                  <c:v>0</c:v>
                </c:pt>
                <c:pt idx="1297">
                  <c:v>1</c:v>
                </c:pt>
                <c:pt idx="1298">
                  <c:v>2</c:v>
                </c:pt>
                <c:pt idx="1299">
                  <c:v>0</c:v>
                </c:pt>
                <c:pt idx="1300">
                  <c:v>0</c:v>
                </c:pt>
                <c:pt idx="1301">
                  <c:v>4</c:v>
                </c:pt>
                <c:pt idx="1302">
                  <c:v>0</c:v>
                </c:pt>
                <c:pt idx="1303">
                  <c:v>0</c:v>
                </c:pt>
                <c:pt idx="1304">
                  <c:v>1</c:v>
                </c:pt>
                <c:pt idx="1305">
                  <c:v>0</c:v>
                </c:pt>
                <c:pt idx="1306">
                  <c:v>0</c:v>
                </c:pt>
                <c:pt idx="1307">
                  <c:v>2</c:v>
                </c:pt>
                <c:pt idx="1308">
                  <c:v>5</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1</c:v>
                </c:pt>
                <c:pt idx="1323">
                  <c:v>2</c:v>
                </c:pt>
                <c:pt idx="1324">
                  <c:v>0</c:v>
                </c:pt>
                <c:pt idx="1325">
                  <c:v>0</c:v>
                </c:pt>
                <c:pt idx="1326">
                  <c:v>0</c:v>
                </c:pt>
                <c:pt idx="1327">
                  <c:v>0</c:v>
                </c:pt>
                <c:pt idx="1328">
                  <c:v>0</c:v>
                </c:pt>
                <c:pt idx="1329">
                  <c:v>2</c:v>
                </c:pt>
                <c:pt idx="1330">
                  <c:v>0</c:v>
                </c:pt>
                <c:pt idx="1331">
                  <c:v>1</c:v>
                </c:pt>
                <c:pt idx="1332">
                  <c:v>2</c:v>
                </c:pt>
                <c:pt idx="1333">
                  <c:v>0</c:v>
                </c:pt>
                <c:pt idx="1334">
                  <c:v>4</c:v>
                </c:pt>
                <c:pt idx="1335">
                  <c:v>0</c:v>
                </c:pt>
                <c:pt idx="1336">
                  <c:v>0</c:v>
                </c:pt>
                <c:pt idx="1337">
                  <c:v>0</c:v>
                </c:pt>
                <c:pt idx="1338">
                  <c:v>0</c:v>
                </c:pt>
                <c:pt idx="1339">
                  <c:v>1</c:v>
                </c:pt>
                <c:pt idx="1340">
                  <c:v>1</c:v>
                </c:pt>
                <c:pt idx="1341">
                  <c:v>0</c:v>
                </c:pt>
                <c:pt idx="1342">
                  <c:v>2</c:v>
                </c:pt>
                <c:pt idx="1343">
                  <c:v>0</c:v>
                </c:pt>
                <c:pt idx="1344">
                  <c:v>0</c:v>
                </c:pt>
                <c:pt idx="1345">
                  <c:v>0</c:v>
                </c:pt>
                <c:pt idx="1346">
                  <c:v>0</c:v>
                </c:pt>
                <c:pt idx="1347">
                  <c:v>0</c:v>
                </c:pt>
                <c:pt idx="1348">
                  <c:v>1</c:v>
                </c:pt>
                <c:pt idx="1349">
                  <c:v>1</c:v>
                </c:pt>
                <c:pt idx="1350">
                  <c:v>0</c:v>
                </c:pt>
                <c:pt idx="1351">
                  <c:v>1</c:v>
                </c:pt>
                <c:pt idx="1352">
                  <c:v>0</c:v>
                </c:pt>
                <c:pt idx="1353">
                  <c:v>0</c:v>
                </c:pt>
                <c:pt idx="1354">
                  <c:v>2</c:v>
                </c:pt>
                <c:pt idx="1355">
                  <c:v>0</c:v>
                </c:pt>
                <c:pt idx="1356">
                  <c:v>1</c:v>
                </c:pt>
                <c:pt idx="1357">
                  <c:v>0</c:v>
                </c:pt>
                <c:pt idx="1358">
                  <c:v>0</c:v>
                </c:pt>
                <c:pt idx="1359">
                  <c:v>0</c:v>
                </c:pt>
                <c:pt idx="1360">
                  <c:v>0</c:v>
                </c:pt>
                <c:pt idx="1361">
                  <c:v>1</c:v>
                </c:pt>
                <c:pt idx="1362">
                  <c:v>0</c:v>
                </c:pt>
                <c:pt idx="1363">
                  <c:v>0</c:v>
                </c:pt>
                <c:pt idx="1364">
                  <c:v>1</c:v>
                </c:pt>
                <c:pt idx="1365">
                  <c:v>1</c:v>
                </c:pt>
                <c:pt idx="1366">
                  <c:v>0</c:v>
                </c:pt>
                <c:pt idx="1367">
                  <c:v>0</c:v>
                </c:pt>
                <c:pt idx="1368">
                  <c:v>0</c:v>
                </c:pt>
                <c:pt idx="1369">
                  <c:v>0</c:v>
                </c:pt>
                <c:pt idx="1370">
                  <c:v>0</c:v>
                </c:pt>
                <c:pt idx="1371">
                  <c:v>0</c:v>
                </c:pt>
                <c:pt idx="1372">
                  <c:v>0</c:v>
                </c:pt>
                <c:pt idx="1373">
                  <c:v>1</c:v>
                </c:pt>
                <c:pt idx="1374">
                  <c:v>0</c:v>
                </c:pt>
                <c:pt idx="1375">
                  <c:v>0</c:v>
                </c:pt>
                <c:pt idx="1376">
                  <c:v>0</c:v>
                </c:pt>
                <c:pt idx="1377">
                  <c:v>2</c:v>
                </c:pt>
                <c:pt idx="1378">
                  <c:v>1</c:v>
                </c:pt>
                <c:pt idx="1379">
                  <c:v>0</c:v>
                </c:pt>
                <c:pt idx="1380">
                  <c:v>0</c:v>
                </c:pt>
                <c:pt idx="1381">
                  <c:v>0</c:v>
                </c:pt>
                <c:pt idx="1382">
                  <c:v>0</c:v>
                </c:pt>
                <c:pt idx="1383">
                  <c:v>0</c:v>
                </c:pt>
                <c:pt idx="1384">
                  <c:v>0</c:v>
                </c:pt>
                <c:pt idx="1385">
                  <c:v>2</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1</c:v>
                </c:pt>
                <c:pt idx="1404">
                  <c:v>0</c:v>
                </c:pt>
                <c:pt idx="1405">
                  <c:v>0</c:v>
                </c:pt>
                <c:pt idx="1406">
                  <c:v>0</c:v>
                </c:pt>
                <c:pt idx="1407">
                  <c:v>0</c:v>
                </c:pt>
                <c:pt idx="1408">
                  <c:v>0</c:v>
                </c:pt>
                <c:pt idx="1409">
                  <c:v>1</c:v>
                </c:pt>
                <c:pt idx="1410">
                  <c:v>0</c:v>
                </c:pt>
                <c:pt idx="1411">
                  <c:v>4</c:v>
                </c:pt>
                <c:pt idx="1412">
                  <c:v>0</c:v>
                </c:pt>
                <c:pt idx="1413">
                  <c:v>2</c:v>
                </c:pt>
                <c:pt idx="1414">
                  <c:v>0</c:v>
                </c:pt>
                <c:pt idx="1415">
                  <c:v>0</c:v>
                </c:pt>
                <c:pt idx="1416">
                  <c:v>0</c:v>
                </c:pt>
                <c:pt idx="1417">
                  <c:v>0</c:v>
                </c:pt>
                <c:pt idx="1418">
                  <c:v>0</c:v>
                </c:pt>
                <c:pt idx="1419">
                  <c:v>0</c:v>
                </c:pt>
                <c:pt idx="1420">
                  <c:v>0</c:v>
                </c:pt>
                <c:pt idx="1421">
                  <c:v>0</c:v>
                </c:pt>
                <c:pt idx="1422">
                  <c:v>1</c:v>
                </c:pt>
                <c:pt idx="1423">
                  <c:v>0</c:v>
                </c:pt>
                <c:pt idx="1424">
                  <c:v>0</c:v>
                </c:pt>
                <c:pt idx="1425">
                  <c:v>0</c:v>
                </c:pt>
                <c:pt idx="1426">
                  <c:v>0</c:v>
                </c:pt>
                <c:pt idx="1427">
                  <c:v>0</c:v>
                </c:pt>
                <c:pt idx="1428">
                  <c:v>0</c:v>
                </c:pt>
                <c:pt idx="1429">
                  <c:v>0</c:v>
                </c:pt>
                <c:pt idx="1430">
                  <c:v>0</c:v>
                </c:pt>
                <c:pt idx="1431">
                  <c:v>0</c:v>
                </c:pt>
                <c:pt idx="1432">
                  <c:v>2</c:v>
                </c:pt>
                <c:pt idx="1433">
                  <c:v>0</c:v>
                </c:pt>
                <c:pt idx="1434">
                  <c:v>0</c:v>
                </c:pt>
                <c:pt idx="1435">
                  <c:v>1</c:v>
                </c:pt>
                <c:pt idx="1436">
                  <c:v>0</c:v>
                </c:pt>
                <c:pt idx="1437">
                  <c:v>0</c:v>
                </c:pt>
                <c:pt idx="1438">
                  <c:v>0</c:v>
                </c:pt>
                <c:pt idx="1439">
                  <c:v>0</c:v>
                </c:pt>
                <c:pt idx="1440">
                  <c:v>0</c:v>
                </c:pt>
                <c:pt idx="1441">
                  <c:v>0</c:v>
                </c:pt>
                <c:pt idx="1442">
                  <c:v>1</c:v>
                </c:pt>
                <c:pt idx="1443">
                  <c:v>2</c:v>
                </c:pt>
                <c:pt idx="1444">
                  <c:v>2</c:v>
                </c:pt>
                <c:pt idx="1445">
                  <c:v>0</c:v>
                </c:pt>
                <c:pt idx="1446">
                  <c:v>0</c:v>
                </c:pt>
                <c:pt idx="1447">
                  <c:v>1</c:v>
                </c:pt>
                <c:pt idx="1448">
                  <c:v>0</c:v>
                </c:pt>
                <c:pt idx="1449">
                  <c:v>0</c:v>
                </c:pt>
                <c:pt idx="1450">
                  <c:v>0</c:v>
                </c:pt>
                <c:pt idx="1451">
                  <c:v>0</c:v>
                </c:pt>
                <c:pt idx="1452">
                  <c:v>1</c:v>
                </c:pt>
                <c:pt idx="1453">
                  <c:v>0</c:v>
                </c:pt>
                <c:pt idx="1454">
                  <c:v>0</c:v>
                </c:pt>
                <c:pt idx="1455">
                  <c:v>0</c:v>
                </c:pt>
                <c:pt idx="1456">
                  <c:v>1</c:v>
                </c:pt>
                <c:pt idx="1457">
                  <c:v>0</c:v>
                </c:pt>
                <c:pt idx="1458">
                  <c:v>4</c:v>
                </c:pt>
                <c:pt idx="1459">
                  <c:v>1</c:v>
                </c:pt>
                <c:pt idx="1460">
                  <c:v>1</c:v>
                </c:pt>
                <c:pt idx="1461">
                  <c:v>0</c:v>
                </c:pt>
                <c:pt idx="1462">
                  <c:v>2</c:v>
                </c:pt>
                <c:pt idx="1463">
                  <c:v>0</c:v>
                </c:pt>
                <c:pt idx="1464">
                  <c:v>0</c:v>
                </c:pt>
                <c:pt idx="1465">
                  <c:v>0</c:v>
                </c:pt>
                <c:pt idx="1466">
                  <c:v>0</c:v>
                </c:pt>
                <c:pt idx="1467">
                  <c:v>1</c:v>
                </c:pt>
                <c:pt idx="1468">
                  <c:v>0</c:v>
                </c:pt>
                <c:pt idx="1469">
                  <c:v>0</c:v>
                </c:pt>
                <c:pt idx="1470">
                  <c:v>0</c:v>
                </c:pt>
                <c:pt idx="1471">
                  <c:v>0</c:v>
                </c:pt>
                <c:pt idx="1472">
                  <c:v>0</c:v>
                </c:pt>
                <c:pt idx="1473">
                  <c:v>3</c:v>
                </c:pt>
                <c:pt idx="1474">
                  <c:v>0</c:v>
                </c:pt>
                <c:pt idx="1475">
                  <c:v>0</c:v>
                </c:pt>
                <c:pt idx="1476">
                  <c:v>0</c:v>
                </c:pt>
                <c:pt idx="1477">
                  <c:v>0</c:v>
                </c:pt>
                <c:pt idx="1478">
                  <c:v>0</c:v>
                </c:pt>
                <c:pt idx="1479">
                  <c:v>1</c:v>
                </c:pt>
                <c:pt idx="1480">
                  <c:v>0</c:v>
                </c:pt>
                <c:pt idx="1481">
                  <c:v>0</c:v>
                </c:pt>
                <c:pt idx="1482">
                  <c:v>0</c:v>
                </c:pt>
                <c:pt idx="1483">
                  <c:v>0</c:v>
                </c:pt>
                <c:pt idx="1484">
                  <c:v>0</c:v>
                </c:pt>
                <c:pt idx="1485">
                  <c:v>0</c:v>
                </c:pt>
                <c:pt idx="1486">
                  <c:v>0</c:v>
                </c:pt>
                <c:pt idx="1487">
                  <c:v>1</c:v>
                </c:pt>
                <c:pt idx="1488">
                  <c:v>1</c:v>
                </c:pt>
                <c:pt idx="1489">
                  <c:v>0</c:v>
                </c:pt>
                <c:pt idx="1490">
                  <c:v>1</c:v>
                </c:pt>
                <c:pt idx="1491">
                  <c:v>0</c:v>
                </c:pt>
                <c:pt idx="1492">
                  <c:v>4</c:v>
                </c:pt>
                <c:pt idx="1493">
                  <c:v>0</c:v>
                </c:pt>
                <c:pt idx="1494">
                  <c:v>0</c:v>
                </c:pt>
                <c:pt idx="1495">
                  <c:v>0</c:v>
                </c:pt>
                <c:pt idx="1496">
                  <c:v>0</c:v>
                </c:pt>
                <c:pt idx="1497">
                  <c:v>2</c:v>
                </c:pt>
                <c:pt idx="1498">
                  <c:v>0</c:v>
                </c:pt>
                <c:pt idx="1499">
                  <c:v>0</c:v>
                </c:pt>
                <c:pt idx="1500">
                  <c:v>0</c:v>
                </c:pt>
                <c:pt idx="1501">
                  <c:v>0</c:v>
                </c:pt>
                <c:pt idx="1502">
                  <c:v>1</c:v>
                </c:pt>
                <c:pt idx="1503">
                  <c:v>0</c:v>
                </c:pt>
                <c:pt idx="1504">
                  <c:v>2</c:v>
                </c:pt>
                <c:pt idx="1505">
                  <c:v>1</c:v>
                </c:pt>
                <c:pt idx="1506">
                  <c:v>0</c:v>
                </c:pt>
                <c:pt idx="1507">
                  <c:v>1</c:v>
                </c:pt>
                <c:pt idx="1508">
                  <c:v>0</c:v>
                </c:pt>
                <c:pt idx="1509">
                  <c:v>0</c:v>
                </c:pt>
                <c:pt idx="1510">
                  <c:v>0</c:v>
                </c:pt>
                <c:pt idx="1511">
                  <c:v>0</c:v>
                </c:pt>
                <c:pt idx="1512">
                  <c:v>0</c:v>
                </c:pt>
                <c:pt idx="1513">
                  <c:v>0</c:v>
                </c:pt>
                <c:pt idx="1514">
                  <c:v>1</c:v>
                </c:pt>
                <c:pt idx="1515">
                  <c:v>0</c:v>
                </c:pt>
                <c:pt idx="1516">
                  <c:v>0</c:v>
                </c:pt>
                <c:pt idx="1517">
                  <c:v>0</c:v>
                </c:pt>
                <c:pt idx="1518">
                  <c:v>0</c:v>
                </c:pt>
                <c:pt idx="1519">
                  <c:v>1</c:v>
                </c:pt>
                <c:pt idx="1520">
                  <c:v>1</c:v>
                </c:pt>
                <c:pt idx="1521">
                  <c:v>0</c:v>
                </c:pt>
                <c:pt idx="1522">
                  <c:v>0</c:v>
                </c:pt>
                <c:pt idx="1523">
                  <c:v>0</c:v>
                </c:pt>
                <c:pt idx="1524">
                  <c:v>0</c:v>
                </c:pt>
                <c:pt idx="1525">
                  <c:v>0</c:v>
                </c:pt>
                <c:pt idx="1526">
                  <c:v>0</c:v>
                </c:pt>
                <c:pt idx="1527">
                  <c:v>0</c:v>
                </c:pt>
                <c:pt idx="1528">
                  <c:v>3</c:v>
                </c:pt>
                <c:pt idx="1529">
                  <c:v>0</c:v>
                </c:pt>
                <c:pt idx="1530">
                  <c:v>1</c:v>
                </c:pt>
                <c:pt idx="1531">
                  <c:v>1</c:v>
                </c:pt>
                <c:pt idx="1532">
                  <c:v>0</c:v>
                </c:pt>
                <c:pt idx="1533">
                  <c:v>1</c:v>
                </c:pt>
                <c:pt idx="1534">
                  <c:v>0</c:v>
                </c:pt>
                <c:pt idx="1535">
                  <c:v>0</c:v>
                </c:pt>
                <c:pt idx="1536">
                  <c:v>0</c:v>
                </c:pt>
                <c:pt idx="1537">
                  <c:v>1</c:v>
                </c:pt>
                <c:pt idx="1538">
                  <c:v>1</c:v>
                </c:pt>
                <c:pt idx="1539">
                  <c:v>0</c:v>
                </c:pt>
                <c:pt idx="1540">
                  <c:v>0</c:v>
                </c:pt>
                <c:pt idx="1541">
                  <c:v>0</c:v>
                </c:pt>
                <c:pt idx="1542">
                  <c:v>0</c:v>
                </c:pt>
                <c:pt idx="1543">
                  <c:v>0</c:v>
                </c:pt>
                <c:pt idx="1544">
                  <c:v>0</c:v>
                </c:pt>
                <c:pt idx="1545">
                  <c:v>0</c:v>
                </c:pt>
                <c:pt idx="1546">
                  <c:v>0</c:v>
                </c:pt>
                <c:pt idx="1547">
                  <c:v>1</c:v>
                </c:pt>
                <c:pt idx="1548">
                  <c:v>0</c:v>
                </c:pt>
                <c:pt idx="1549">
                  <c:v>0</c:v>
                </c:pt>
                <c:pt idx="1550">
                  <c:v>0</c:v>
                </c:pt>
                <c:pt idx="1551">
                  <c:v>0</c:v>
                </c:pt>
                <c:pt idx="1552">
                  <c:v>0</c:v>
                </c:pt>
                <c:pt idx="1553">
                  <c:v>1</c:v>
                </c:pt>
                <c:pt idx="1554">
                  <c:v>0</c:v>
                </c:pt>
                <c:pt idx="1555">
                  <c:v>0</c:v>
                </c:pt>
                <c:pt idx="1556">
                  <c:v>2</c:v>
                </c:pt>
                <c:pt idx="1557">
                  <c:v>0</c:v>
                </c:pt>
                <c:pt idx="1558">
                  <c:v>0</c:v>
                </c:pt>
                <c:pt idx="1559">
                  <c:v>0</c:v>
                </c:pt>
                <c:pt idx="1560">
                  <c:v>0</c:v>
                </c:pt>
                <c:pt idx="1561">
                  <c:v>0</c:v>
                </c:pt>
                <c:pt idx="1562">
                  <c:v>0</c:v>
                </c:pt>
                <c:pt idx="1563">
                  <c:v>0</c:v>
                </c:pt>
                <c:pt idx="1564">
                  <c:v>0</c:v>
                </c:pt>
                <c:pt idx="1565">
                  <c:v>0</c:v>
                </c:pt>
                <c:pt idx="1566">
                  <c:v>1</c:v>
                </c:pt>
                <c:pt idx="1567">
                  <c:v>0</c:v>
                </c:pt>
                <c:pt idx="1568">
                  <c:v>1</c:v>
                </c:pt>
                <c:pt idx="1569">
                  <c:v>0</c:v>
                </c:pt>
                <c:pt idx="1570">
                  <c:v>3</c:v>
                </c:pt>
                <c:pt idx="1571">
                  <c:v>0</c:v>
                </c:pt>
                <c:pt idx="1572">
                  <c:v>2</c:v>
                </c:pt>
                <c:pt idx="1573">
                  <c:v>0</c:v>
                </c:pt>
                <c:pt idx="1574">
                  <c:v>1</c:v>
                </c:pt>
                <c:pt idx="1575">
                  <c:v>0</c:v>
                </c:pt>
                <c:pt idx="1576">
                  <c:v>1</c:v>
                </c:pt>
                <c:pt idx="1577">
                  <c:v>2</c:v>
                </c:pt>
                <c:pt idx="1578">
                  <c:v>0</c:v>
                </c:pt>
                <c:pt idx="1579">
                  <c:v>0</c:v>
                </c:pt>
                <c:pt idx="1580">
                  <c:v>0</c:v>
                </c:pt>
                <c:pt idx="1581">
                  <c:v>0</c:v>
                </c:pt>
                <c:pt idx="1582">
                  <c:v>0</c:v>
                </c:pt>
                <c:pt idx="1583">
                  <c:v>0</c:v>
                </c:pt>
                <c:pt idx="1584">
                  <c:v>1</c:v>
                </c:pt>
                <c:pt idx="1585">
                  <c:v>2</c:v>
                </c:pt>
                <c:pt idx="1586">
                  <c:v>1</c:v>
                </c:pt>
                <c:pt idx="1587">
                  <c:v>0</c:v>
                </c:pt>
                <c:pt idx="1588">
                  <c:v>0</c:v>
                </c:pt>
                <c:pt idx="1589">
                  <c:v>1</c:v>
                </c:pt>
                <c:pt idx="1590">
                  <c:v>0</c:v>
                </c:pt>
                <c:pt idx="1591">
                  <c:v>0</c:v>
                </c:pt>
                <c:pt idx="1592">
                  <c:v>1</c:v>
                </c:pt>
                <c:pt idx="1593">
                  <c:v>0</c:v>
                </c:pt>
                <c:pt idx="1594">
                  <c:v>0</c:v>
                </c:pt>
                <c:pt idx="1595">
                  <c:v>1</c:v>
                </c:pt>
                <c:pt idx="1596">
                  <c:v>0</c:v>
                </c:pt>
                <c:pt idx="1597">
                  <c:v>1</c:v>
                </c:pt>
                <c:pt idx="1598">
                  <c:v>0</c:v>
                </c:pt>
                <c:pt idx="1599">
                  <c:v>0</c:v>
                </c:pt>
                <c:pt idx="1600">
                  <c:v>0</c:v>
                </c:pt>
                <c:pt idx="1601">
                  <c:v>1</c:v>
                </c:pt>
                <c:pt idx="1602">
                  <c:v>1</c:v>
                </c:pt>
                <c:pt idx="1603">
                  <c:v>0</c:v>
                </c:pt>
                <c:pt idx="1604">
                  <c:v>0</c:v>
                </c:pt>
                <c:pt idx="1605">
                  <c:v>0</c:v>
                </c:pt>
                <c:pt idx="1606">
                  <c:v>0</c:v>
                </c:pt>
                <c:pt idx="1607">
                  <c:v>1</c:v>
                </c:pt>
                <c:pt idx="1608">
                  <c:v>0</c:v>
                </c:pt>
                <c:pt idx="1609">
                  <c:v>0</c:v>
                </c:pt>
                <c:pt idx="1610">
                  <c:v>0</c:v>
                </c:pt>
                <c:pt idx="1611">
                  <c:v>0</c:v>
                </c:pt>
                <c:pt idx="1612">
                  <c:v>2</c:v>
                </c:pt>
                <c:pt idx="1613">
                  <c:v>0</c:v>
                </c:pt>
                <c:pt idx="1614">
                  <c:v>1</c:v>
                </c:pt>
                <c:pt idx="1615">
                  <c:v>0</c:v>
                </c:pt>
                <c:pt idx="1616">
                  <c:v>0</c:v>
                </c:pt>
                <c:pt idx="1617">
                  <c:v>0</c:v>
                </c:pt>
                <c:pt idx="1618">
                  <c:v>0</c:v>
                </c:pt>
                <c:pt idx="1619">
                  <c:v>0</c:v>
                </c:pt>
                <c:pt idx="1620">
                  <c:v>1</c:v>
                </c:pt>
                <c:pt idx="1621">
                  <c:v>0</c:v>
                </c:pt>
                <c:pt idx="1622">
                  <c:v>0</c:v>
                </c:pt>
                <c:pt idx="1623">
                  <c:v>0</c:v>
                </c:pt>
                <c:pt idx="1624">
                  <c:v>0</c:v>
                </c:pt>
                <c:pt idx="1625">
                  <c:v>0</c:v>
                </c:pt>
                <c:pt idx="1626">
                  <c:v>0</c:v>
                </c:pt>
                <c:pt idx="1627">
                  <c:v>0</c:v>
                </c:pt>
                <c:pt idx="1628">
                  <c:v>1</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4</c:v>
                </c:pt>
                <c:pt idx="1642">
                  <c:v>0</c:v>
                </c:pt>
                <c:pt idx="1643">
                  <c:v>0</c:v>
                </c:pt>
                <c:pt idx="1644">
                  <c:v>0</c:v>
                </c:pt>
                <c:pt idx="1645">
                  <c:v>0</c:v>
                </c:pt>
                <c:pt idx="1646">
                  <c:v>0</c:v>
                </c:pt>
                <c:pt idx="1647">
                  <c:v>1</c:v>
                </c:pt>
                <c:pt idx="1648">
                  <c:v>1</c:v>
                </c:pt>
                <c:pt idx="1649">
                  <c:v>0</c:v>
                </c:pt>
                <c:pt idx="1650">
                  <c:v>0</c:v>
                </c:pt>
                <c:pt idx="1651">
                  <c:v>1</c:v>
                </c:pt>
                <c:pt idx="1652">
                  <c:v>1</c:v>
                </c:pt>
                <c:pt idx="1653">
                  <c:v>0</c:v>
                </c:pt>
                <c:pt idx="1654">
                  <c:v>0</c:v>
                </c:pt>
                <c:pt idx="1655">
                  <c:v>0</c:v>
                </c:pt>
                <c:pt idx="1656">
                  <c:v>0</c:v>
                </c:pt>
                <c:pt idx="1657">
                  <c:v>0</c:v>
                </c:pt>
                <c:pt idx="1658">
                  <c:v>0</c:v>
                </c:pt>
                <c:pt idx="1659">
                  <c:v>3</c:v>
                </c:pt>
                <c:pt idx="1660">
                  <c:v>0</c:v>
                </c:pt>
                <c:pt idx="1661">
                  <c:v>0</c:v>
                </c:pt>
                <c:pt idx="1662">
                  <c:v>0</c:v>
                </c:pt>
                <c:pt idx="1663">
                  <c:v>0</c:v>
                </c:pt>
                <c:pt idx="1664">
                  <c:v>0</c:v>
                </c:pt>
                <c:pt idx="1665">
                  <c:v>0</c:v>
                </c:pt>
                <c:pt idx="1666">
                  <c:v>0</c:v>
                </c:pt>
                <c:pt idx="1667">
                  <c:v>0</c:v>
                </c:pt>
                <c:pt idx="1668">
                  <c:v>0</c:v>
                </c:pt>
                <c:pt idx="1669">
                  <c:v>2</c:v>
                </c:pt>
                <c:pt idx="1670">
                  <c:v>3</c:v>
                </c:pt>
                <c:pt idx="1671">
                  <c:v>0</c:v>
                </c:pt>
                <c:pt idx="1672">
                  <c:v>2</c:v>
                </c:pt>
                <c:pt idx="1673">
                  <c:v>1</c:v>
                </c:pt>
                <c:pt idx="1674">
                  <c:v>0</c:v>
                </c:pt>
                <c:pt idx="1675">
                  <c:v>0</c:v>
                </c:pt>
                <c:pt idx="1676">
                  <c:v>0</c:v>
                </c:pt>
                <c:pt idx="1677">
                  <c:v>0</c:v>
                </c:pt>
                <c:pt idx="1678">
                  <c:v>0</c:v>
                </c:pt>
                <c:pt idx="1679">
                  <c:v>0</c:v>
                </c:pt>
                <c:pt idx="1680">
                  <c:v>1</c:v>
                </c:pt>
                <c:pt idx="1681">
                  <c:v>0</c:v>
                </c:pt>
                <c:pt idx="1682">
                  <c:v>0</c:v>
                </c:pt>
                <c:pt idx="1683">
                  <c:v>0</c:v>
                </c:pt>
                <c:pt idx="1684">
                  <c:v>0</c:v>
                </c:pt>
                <c:pt idx="1685">
                  <c:v>0</c:v>
                </c:pt>
                <c:pt idx="1686">
                  <c:v>1</c:v>
                </c:pt>
                <c:pt idx="1687">
                  <c:v>3</c:v>
                </c:pt>
                <c:pt idx="1688">
                  <c:v>0</c:v>
                </c:pt>
                <c:pt idx="1689">
                  <c:v>0</c:v>
                </c:pt>
                <c:pt idx="1690">
                  <c:v>0</c:v>
                </c:pt>
                <c:pt idx="1691">
                  <c:v>0</c:v>
                </c:pt>
                <c:pt idx="1692">
                  <c:v>0</c:v>
                </c:pt>
                <c:pt idx="1693">
                  <c:v>0</c:v>
                </c:pt>
                <c:pt idx="1694">
                  <c:v>0</c:v>
                </c:pt>
                <c:pt idx="1695">
                  <c:v>0</c:v>
                </c:pt>
                <c:pt idx="1696">
                  <c:v>0</c:v>
                </c:pt>
                <c:pt idx="1697">
                  <c:v>1</c:v>
                </c:pt>
                <c:pt idx="1698">
                  <c:v>0</c:v>
                </c:pt>
                <c:pt idx="1699">
                  <c:v>0</c:v>
                </c:pt>
                <c:pt idx="1700">
                  <c:v>0</c:v>
                </c:pt>
                <c:pt idx="1701">
                  <c:v>0</c:v>
                </c:pt>
                <c:pt idx="1702">
                  <c:v>0</c:v>
                </c:pt>
                <c:pt idx="1703">
                  <c:v>0</c:v>
                </c:pt>
                <c:pt idx="1704">
                  <c:v>1</c:v>
                </c:pt>
                <c:pt idx="1705">
                  <c:v>0</c:v>
                </c:pt>
                <c:pt idx="1706">
                  <c:v>1</c:v>
                </c:pt>
                <c:pt idx="1707">
                  <c:v>0</c:v>
                </c:pt>
                <c:pt idx="1708">
                  <c:v>0</c:v>
                </c:pt>
                <c:pt idx="1709">
                  <c:v>0</c:v>
                </c:pt>
                <c:pt idx="1710">
                  <c:v>5</c:v>
                </c:pt>
                <c:pt idx="1711">
                  <c:v>4</c:v>
                </c:pt>
                <c:pt idx="1712">
                  <c:v>0</c:v>
                </c:pt>
                <c:pt idx="1713">
                  <c:v>1</c:v>
                </c:pt>
                <c:pt idx="1714">
                  <c:v>0</c:v>
                </c:pt>
                <c:pt idx="1715">
                  <c:v>0</c:v>
                </c:pt>
                <c:pt idx="1716">
                  <c:v>0</c:v>
                </c:pt>
                <c:pt idx="1717">
                  <c:v>0</c:v>
                </c:pt>
                <c:pt idx="1718">
                  <c:v>0</c:v>
                </c:pt>
                <c:pt idx="1719">
                  <c:v>2</c:v>
                </c:pt>
                <c:pt idx="1720">
                  <c:v>0</c:v>
                </c:pt>
                <c:pt idx="1721">
                  <c:v>4</c:v>
                </c:pt>
                <c:pt idx="1722">
                  <c:v>4</c:v>
                </c:pt>
                <c:pt idx="1723">
                  <c:v>1</c:v>
                </c:pt>
                <c:pt idx="1724">
                  <c:v>1</c:v>
                </c:pt>
                <c:pt idx="1725">
                  <c:v>1</c:v>
                </c:pt>
                <c:pt idx="1726">
                  <c:v>1</c:v>
                </c:pt>
                <c:pt idx="1727">
                  <c:v>0</c:v>
                </c:pt>
                <c:pt idx="1728">
                  <c:v>0</c:v>
                </c:pt>
                <c:pt idx="1729">
                  <c:v>0</c:v>
                </c:pt>
                <c:pt idx="1730">
                  <c:v>0</c:v>
                </c:pt>
                <c:pt idx="1731">
                  <c:v>0</c:v>
                </c:pt>
                <c:pt idx="1732">
                  <c:v>1</c:v>
                </c:pt>
                <c:pt idx="1733">
                  <c:v>1</c:v>
                </c:pt>
                <c:pt idx="1734">
                  <c:v>0</c:v>
                </c:pt>
                <c:pt idx="1735">
                  <c:v>0</c:v>
                </c:pt>
                <c:pt idx="1736">
                  <c:v>0</c:v>
                </c:pt>
                <c:pt idx="1737">
                  <c:v>1</c:v>
                </c:pt>
                <c:pt idx="1738">
                  <c:v>1</c:v>
                </c:pt>
                <c:pt idx="1739">
                  <c:v>0</c:v>
                </c:pt>
                <c:pt idx="1740">
                  <c:v>1</c:v>
                </c:pt>
                <c:pt idx="1741">
                  <c:v>0</c:v>
                </c:pt>
                <c:pt idx="1742">
                  <c:v>1</c:v>
                </c:pt>
                <c:pt idx="1743">
                  <c:v>1</c:v>
                </c:pt>
                <c:pt idx="1744">
                  <c:v>0</c:v>
                </c:pt>
                <c:pt idx="1745">
                  <c:v>0</c:v>
                </c:pt>
                <c:pt idx="1746">
                  <c:v>0</c:v>
                </c:pt>
                <c:pt idx="1747">
                  <c:v>0</c:v>
                </c:pt>
                <c:pt idx="1748">
                  <c:v>0</c:v>
                </c:pt>
                <c:pt idx="1749">
                  <c:v>3</c:v>
                </c:pt>
                <c:pt idx="1750">
                  <c:v>2</c:v>
                </c:pt>
                <c:pt idx="1751">
                  <c:v>0</c:v>
                </c:pt>
                <c:pt idx="1752">
                  <c:v>0</c:v>
                </c:pt>
                <c:pt idx="1753">
                  <c:v>2</c:v>
                </c:pt>
                <c:pt idx="1754">
                  <c:v>0</c:v>
                </c:pt>
                <c:pt idx="1755">
                  <c:v>0</c:v>
                </c:pt>
                <c:pt idx="1756">
                  <c:v>0</c:v>
                </c:pt>
                <c:pt idx="1757">
                  <c:v>1</c:v>
                </c:pt>
                <c:pt idx="1758">
                  <c:v>0</c:v>
                </c:pt>
                <c:pt idx="1759">
                  <c:v>0</c:v>
                </c:pt>
                <c:pt idx="1760">
                  <c:v>0</c:v>
                </c:pt>
                <c:pt idx="1761">
                  <c:v>0</c:v>
                </c:pt>
                <c:pt idx="1762">
                  <c:v>0</c:v>
                </c:pt>
                <c:pt idx="1763">
                  <c:v>0</c:v>
                </c:pt>
                <c:pt idx="1764">
                  <c:v>0</c:v>
                </c:pt>
                <c:pt idx="1765">
                  <c:v>0</c:v>
                </c:pt>
                <c:pt idx="1766">
                  <c:v>0</c:v>
                </c:pt>
                <c:pt idx="1767">
                  <c:v>0</c:v>
                </c:pt>
                <c:pt idx="1768">
                  <c:v>0</c:v>
                </c:pt>
                <c:pt idx="1769">
                  <c:v>1</c:v>
                </c:pt>
                <c:pt idx="1770">
                  <c:v>1</c:v>
                </c:pt>
                <c:pt idx="1771">
                  <c:v>0</c:v>
                </c:pt>
                <c:pt idx="1772">
                  <c:v>0</c:v>
                </c:pt>
                <c:pt idx="1773">
                  <c:v>0</c:v>
                </c:pt>
                <c:pt idx="1774">
                  <c:v>0</c:v>
                </c:pt>
                <c:pt idx="1775">
                  <c:v>1</c:v>
                </c:pt>
                <c:pt idx="1776">
                  <c:v>0</c:v>
                </c:pt>
                <c:pt idx="1777">
                  <c:v>0</c:v>
                </c:pt>
                <c:pt idx="1778">
                  <c:v>0</c:v>
                </c:pt>
                <c:pt idx="1779">
                  <c:v>0</c:v>
                </c:pt>
                <c:pt idx="1780">
                  <c:v>0</c:v>
                </c:pt>
                <c:pt idx="1781">
                  <c:v>0</c:v>
                </c:pt>
                <c:pt idx="1782">
                  <c:v>0</c:v>
                </c:pt>
                <c:pt idx="1783">
                  <c:v>0</c:v>
                </c:pt>
                <c:pt idx="1784">
                  <c:v>1</c:v>
                </c:pt>
                <c:pt idx="1785">
                  <c:v>0</c:v>
                </c:pt>
                <c:pt idx="1786">
                  <c:v>0</c:v>
                </c:pt>
                <c:pt idx="1787">
                  <c:v>0</c:v>
                </c:pt>
                <c:pt idx="1788">
                  <c:v>0</c:v>
                </c:pt>
                <c:pt idx="1789">
                  <c:v>0</c:v>
                </c:pt>
                <c:pt idx="1790">
                  <c:v>0</c:v>
                </c:pt>
                <c:pt idx="1791">
                  <c:v>0</c:v>
                </c:pt>
                <c:pt idx="1792">
                  <c:v>1</c:v>
                </c:pt>
                <c:pt idx="1793">
                  <c:v>0</c:v>
                </c:pt>
                <c:pt idx="1794">
                  <c:v>1</c:v>
                </c:pt>
                <c:pt idx="1795">
                  <c:v>0</c:v>
                </c:pt>
                <c:pt idx="1796">
                  <c:v>0</c:v>
                </c:pt>
                <c:pt idx="1797">
                  <c:v>0</c:v>
                </c:pt>
                <c:pt idx="1798">
                  <c:v>1</c:v>
                </c:pt>
                <c:pt idx="1799">
                  <c:v>0</c:v>
                </c:pt>
                <c:pt idx="1800">
                  <c:v>0</c:v>
                </c:pt>
                <c:pt idx="1801">
                  <c:v>1</c:v>
                </c:pt>
                <c:pt idx="1802">
                  <c:v>0</c:v>
                </c:pt>
                <c:pt idx="1803">
                  <c:v>1</c:v>
                </c:pt>
                <c:pt idx="1804">
                  <c:v>1</c:v>
                </c:pt>
                <c:pt idx="1805">
                  <c:v>0</c:v>
                </c:pt>
                <c:pt idx="1806">
                  <c:v>0</c:v>
                </c:pt>
                <c:pt idx="1807">
                  <c:v>0</c:v>
                </c:pt>
                <c:pt idx="1808">
                  <c:v>1</c:v>
                </c:pt>
                <c:pt idx="1809">
                  <c:v>1</c:v>
                </c:pt>
                <c:pt idx="1810">
                  <c:v>0</c:v>
                </c:pt>
                <c:pt idx="1811">
                  <c:v>0</c:v>
                </c:pt>
                <c:pt idx="1812">
                  <c:v>1</c:v>
                </c:pt>
                <c:pt idx="1813">
                  <c:v>1</c:v>
                </c:pt>
                <c:pt idx="1814">
                  <c:v>0</c:v>
                </c:pt>
                <c:pt idx="1815">
                  <c:v>0</c:v>
                </c:pt>
                <c:pt idx="1816">
                  <c:v>1</c:v>
                </c:pt>
                <c:pt idx="1817">
                  <c:v>1</c:v>
                </c:pt>
                <c:pt idx="1818">
                  <c:v>0</c:v>
                </c:pt>
                <c:pt idx="1819">
                  <c:v>0</c:v>
                </c:pt>
                <c:pt idx="1820">
                  <c:v>1</c:v>
                </c:pt>
                <c:pt idx="1821">
                  <c:v>0</c:v>
                </c:pt>
                <c:pt idx="1822">
                  <c:v>0</c:v>
                </c:pt>
                <c:pt idx="1823">
                  <c:v>0</c:v>
                </c:pt>
                <c:pt idx="1824">
                  <c:v>0</c:v>
                </c:pt>
                <c:pt idx="1825">
                  <c:v>0</c:v>
                </c:pt>
                <c:pt idx="1826">
                  <c:v>0</c:v>
                </c:pt>
                <c:pt idx="1827">
                  <c:v>1</c:v>
                </c:pt>
                <c:pt idx="1828">
                  <c:v>0</c:v>
                </c:pt>
                <c:pt idx="1829">
                  <c:v>1</c:v>
                </c:pt>
                <c:pt idx="1830">
                  <c:v>0</c:v>
                </c:pt>
                <c:pt idx="1831">
                  <c:v>0</c:v>
                </c:pt>
                <c:pt idx="1832">
                  <c:v>0</c:v>
                </c:pt>
                <c:pt idx="1833">
                  <c:v>0</c:v>
                </c:pt>
                <c:pt idx="1834">
                  <c:v>1</c:v>
                </c:pt>
                <c:pt idx="1835">
                  <c:v>0</c:v>
                </c:pt>
                <c:pt idx="1836">
                  <c:v>0</c:v>
                </c:pt>
                <c:pt idx="1837">
                  <c:v>1</c:v>
                </c:pt>
                <c:pt idx="1838">
                  <c:v>0</c:v>
                </c:pt>
                <c:pt idx="1839">
                  <c:v>1</c:v>
                </c:pt>
                <c:pt idx="1840">
                  <c:v>0</c:v>
                </c:pt>
                <c:pt idx="1841">
                  <c:v>4</c:v>
                </c:pt>
                <c:pt idx="1842">
                  <c:v>0</c:v>
                </c:pt>
                <c:pt idx="1843">
                  <c:v>0</c:v>
                </c:pt>
                <c:pt idx="1844">
                  <c:v>0</c:v>
                </c:pt>
                <c:pt idx="1845">
                  <c:v>4</c:v>
                </c:pt>
                <c:pt idx="1846">
                  <c:v>0</c:v>
                </c:pt>
                <c:pt idx="1847">
                  <c:v>0</c:v>
                </c:pt>
                <c:pt idx="1848">
                  <c:v>0</c:v>
                </c:pt>
                <c:pt idx="1849">
                  <c:v>0</c:v>
                </c:pt>
                <c:pt idx="1850">
                  <c:v>3</c:v>
                </c:pt>
                <c:pt idx="1851">
                  <c:v>0</c:v>
                </c:pt>
                <c:pt idx="1852">
                  <c:v>0</c:v>
                </c:pt>
                <c:pt idx="1853">
                  <c:v>1</c:v>
                </c:pt>
                <c:pt idx="1854">
                  <c:v>1</c:v>
                </c:pt>
                <c:pt idx="1855">
                  <c:v>2</c:v>
                </c:pt>
                <c:pt idx="1856">
                  <c:v>0</c:v>
                </c:pt>
                <c:pt idx="1857">
                  <c:v>0</c:v>
                </c:pt>
                <c:pt idx="1858">
                  <c:v>0</c:v>
                </c:pt>
                <c:pt idx="1859">
                  <c:v>0</c:v>
                </c:pt>
                <c:pt idx="1860">
                  <c:v>0</c:v>
                </c:pt>
                <c:pt idx="1861">
                  <c:v>0</c:v>
                </c:pt>
                <c:pt idx="1862">
                  <c:v>0</c:v>
                </c:pt>
                <c:pt idx="1863">
                  <c:v>0</c:v>
                </c:pt>
                <c:pt idx="1864">
                  <c:v>2</c:v>
                </c:pt>
                <c:pt idx="1865">
                  <c:v>2</c:v>
                </c:pt>
                <c:pt idx="1866">
                  <c:v>0</c:v>
                </c:pt>
                <c:pt idx="1867">
                  <c:v>0</c:v>
                </c:pt>
                <c:pt idx="1868">
                  <c:v>0</c:v>
                </c:pt>
                <c:pt idx="1869">
                  <c:v>4</c:v>
                </c:pt>
                <c:pt idx="1870">
                  <c:v>0</c:v>
                </c:pt>
                <c:pt idx="1871">
                  <c:v>0</c:v>
                </c:pt>
                <c:pt idx="1872">
                  <c:v>0</c:v>
                </c:pt>
                <c:pt idx="1873">
                  <c:v>0</c:v>
                </c:pt>
                <c:pt idx="1874">
                  <c:v>0</c:v>
                </c:pt>
                <c:pt idx="1875">
                  <c:v>0</c:v>
                </c:pt>
                <c:pt idx="1876">
                  <c:v>1</c:v>
                </c:pt>
                <c:pt idx="1877">
                  <c:v>1</c:v>
                </c:pt>
                <c:pt idx="1878">
                  <c:v>0</c:v>
                </c:pt>
                <c:pt idx="1879">
                  <c:v>0</c:v>
                </c:pt>
                <c:pt idx="1880">
                  <c:v>1</c:v>
                </c:pt>
                <c:pt idx="1881">
                  <c:v>2</c:v>
                </c:pt>
                <c:pt idx="1882">
                  <c:v>0</c:v>
                </c:pt>
                <c:pt idx="1883">
                  <c:v>1</c:v>
                </c:pt>
                <c:pt idx="1884">
                  <c:v>0</c:v>
                </c:pt>
                <c:pt idx="1885">
                  <c:v>0</c:v>
                </c:pt>
                <c:pt idx="1886">
                  <c:v>0</c:v>
                </c:pt>
                <c:pt idx="1887">
                  <c:v>2</c:v>
                </c:pt>
                <c:pt idx="1888">
                  <c:v>0</c:v>
                </c:pt>
                <c:pt idx="1889">
                  <c:v>1</c:v>
                </c:pt>
                <c:pt idx="1890">
                  <c:v>0</c:v>
                </c:pt>
                <c:pt idx="1891">
                  <c:v>3</c:v>
                </c:pt>
                <c:pt idx="1892">
                  <c:v>0</c:v>
                </c:pt>
                <c:pt idx="1893">
                  <c:v>2</c:v>
                </c:pt>
                <c:pt idx="1894">
                  <c:v>0</c:v>
                </c:pt>
                <c:pt idx="1895">
                  <c:v>0</c:v>
                </c:pt>
                <c:pt idx="1896">
                  <c:v>1</c:v>
                </c:pt>
                <c:pt idx="1897">
                  <c:v>1</c:v>
                </c:pt>
                <c:pt idx="1898">
                  <c:v>0</c:v>
                </c:pt>
                <c:pt idx="1899">
                  <c:v>0</c:v>
                </c:pt>
                <c:pt idx="1900">
                  <c:v>0</c:v>
                </c:pt>
                <c:pt idx="1901">
                  <c:v>0</c:v>
                </c:pt>
                <c:pt idx="1902">
                  <c:v>0</c:v>
                </c:pt>
                <c:pt idx="1903">
                  <c:v>0</c:v>
                </c:pt>
                <c:pt idx="1904">
                  <c:v>1</c:v>
                </c:pt>
                <c:pt idx="1905">
                  <c:v>0</c:v>
                </c:pt>
                <c:pt idx="1906">
                  <c:v>0</c:v>
                </c:pt>
                <c:pt idx="1907">
                  <c:v>0</c:v>
                </c:pt>
                <c:pt idx="1908">
                  <c:v>0</c:v>
                </c:pt>
                <c:pt idx="1909">
                  <c:v>1</c:v>
                </c:pt>
                <c:pt idx="1910">
                  <c:v>0</c:v>
                </c:pt>
                <c:pt idx="1911">
                  <c:v>1</c:v>
                </c:pt>
                <c:pt idx="1912">
                  <c:v>0</c:v>
                </c:pt>
                <c:pt idx="1913">
                  <c:v>3</c:v>
                </c:pt>
                <c:pt idx="1914">
                  <c:v>0</c:v>
                </c:pt>
                <c:pt idx="1915">
                  <c:v>3</c:v>
                </c:pt>
                <c:pt idx="1916">
                  <c:v>0</c:v>
                </c:pt>
                <c:pt idx="1917">
                  <c:v>0</c:v>
                </c:pt>
                <c:pt idx="1918">
                  <c:v>0</c:v>
                </c:pt>
                <c:pt idx="1919">
                  <c:v>0</c:v>
                </c:pt>
                <c:pt idx="1920">
                  <c:v>0</c:v>
                </c:pt>
                <c:pt idx="1921">
                  <c:v>0</c:v>
                </c:pt>
                <c:pt idx="1922">
                  <c:v>5</c:v>
                </c:pt>
                <c:pt idx="1923">
                  <c:v>1</c:v>
                </c:pt>
                <c:pt idx="1924">
                  <c:v>0</c:v>
                </c:pt>
                <c:pt idx="1925">
                  <c:v>0</c:v>
                </c:pt>
                <c:pt idx="1926">
                  <c:v>2</c:v>
                </c:pt>
                <c:pt idx="1927">
                  <c:v>0</c:v>
                </c:pt>
                <c:pt idx="1928">
                  <c:v>1</c:v>
                </c:pt>
                <c:pt idx="1929">
                  <c:v>0</c:v>
                </c:pt>
                <c:pt idx="1930">
                  <c:v>0</c:v>
                </c:pt>
                <c:pt idx="1931">
                  <c:v>0</c:v>
                </c:pt>
                <c:pt idx="1932">
                  <c:v>0</c:v>
                </c:pt>
                <c:pt idx="1933">
                  <c:v>0</c:v>
                </c:pt>
                <c:pt idx="1934">
                  <c:v>0</c:v>
                </c:pt>
                <c:pt idx="1935">
                  <c:v>0</c:v>
                </c:pt>
                <c:pt idx="1936">
                  <c:v>1</c:v>
                </c:pt>
                <c:pt idx="1937">
                  <c:v>1</c:v>
                </c:pt>
                <c:pt idx="1938">
                  <c:v>0</c:v>
                </c:pt>
                <c:pt idx="1939">
                  <c:v>0</c:v>
                </c:pt>
                <c:pt idx="1940">
                  <c:v>4</c:v>
                </c:pt>
                <c:pt idx="1941">
                  <c:v>0</c:v>
                </c:pt>
                <c:pt idx="1942">
                  <c:v>0</c:v>
                </c:pt>
                <c:pt idx="1943">
                  <c:v>0</c:v>
                </c:pt>
                <c:pt idx="1944">
                  <c:v>0</c:v>
                </c:pt>
                <c:pt idx="1945">
                  <c:v>0</c:v>
                </c:pt>
                <c:pt idx="1946">
                  <c:v>1</c:v>
                </c:pt>
                <c:pt idx="1947">
                  <c:v>0</c:v>
                </c:pt>
                <c:pt idx="1948">
                  <c:v>0</c:v>
                </c:pt>
                <c:pt idx="1949">
                  <c:v>0</c:v>
                </c:pt>
                <c:pt idx="1950">
                  <c:v>0</c:v>
                </c:pt>
                <c:pt idx="1951">
                  <c:v>0</c:v>
                </c:pt>
                <c:pt idx="1952">
                  <c:v>0</c:v>
                </c:pt>
                <c:pt idx="1953">
                  <c:v>1</c:v>
                </c:pt>
                <c:pt idx="1954">
                  <c:v>0</c:v>
                </c:pt>
                <c:pt idx="1955">
                  <c:v>0</c:v>
                </c:pt>
                <c:pt idx="1956">
                  <c:v>0</c:v>
                </c:pt>
                <c:pt idx="1957">
                  <c:v>1</c:v>
                </c:pt>
                <c:pt idx="1958">
                  <c:v>2</c:v>
                </c:pt>
                <c:pt idx="1959">
                  <c:v>0</c:v>
                </c:pt>
                <c:pt idx="1960">
                  <c:v>0</c:v>
                </c:pt>
                <c:pt idx="1961">
                  <c:v>4</c:v>
                </c:pt>
                <c:pt idx="1962">
                  <c:v>0</c:v>
                </c:pt>
                <c:pt idx="1963">
                  <c:v>1</c:v>
                </c:pt>
                <c:pt idx="1964">
                  <c:v>0</c:v>
                </c:pt>
                <c:pt idx="1965">
                  <c:v>0</c:v>
                </c:pt>
                <c:pt idx="1966">
                  <c:v>0</c:v>
                </c:pt>
                <c:pt idx="1967">
                  <c:v>0</c:v>
                </c:pt>
                <c:pt idx="1968">
                  <c:v>2</c:v>
                </c:pt>
                <c:pt idx="1969">
                  <c:v>2</c:v>
                </c:pt>
                <c:pt idx="1970">
                  <c:v>1</c:v>
                </c:pt>
                <c:pt idx="1971">
                  <c:v>1</c:v>
                </c:pt>
                <c:pt idx="1972">
                  <c:v>1</c:v>
                </c:pt>
                <c:pt idx="1973">
                  <c:v>0</c:v>
                </c:pt>
                <c:pt idx="1974">
                  <c:v>0</c:v>
                </c:pt>
                <c:pt idx="1975">
                  <c:v>0</c:v>
                </c:pt>
                <c:pt idx="1976">
                  <c:v>0</c:v>
                </c:pt>
                <c:pt idx="1977">
                  <c:v>0</c:v>
                </c:pt>
                <c:pt idx="1978">
                  <c:v>1</c:v>
                </c:pt>
                <c:pt idx="1979">
                  <c:v>2</c:v>
                </c:pt>
                <c:pt idx="1980">
                  <c:v>0</c:v>
                </c:pt>
                <c:pt idx="1981">
                  <c:v>1</c:v>
                </c:pt>
                <c:pt idx="1982">
                  <c:v>2</c:v>
                </c:pt>
                <c:pt idx="1983">
                  <c:v>0</c:v>
                </c:pt>
                <c:pt idx="1984">
                  <c:v>0</c:v>
                </c:pt>
                <c:pt idx="1985">
                  <c:v>0</c:v>
                </c:pt>
                <c:pt idx="1986">
                  <c:v>0</c:v>
                </c:pt>
                <c:pt idx="1987">
                  <c:v>0</c:v>
                </c:pt>
                <c:pt idx="1988">
                  <c:v>0</c:v>
                </c:pt>
                <c:pt idx="1989">
                  <c:v>0</c:v>
                </c:pt>
                <c:pt idx="1990">
                  <c:v>2</c:v>
                </c:pt>
                <c:pt idx="1991">
                  <c:v>0</c:v>
                </c:pt>
                <c:pt idx="1992">
                  <c:v>2</c:v>
                </c:pt>
                <c:pt idx="1993">
                  <c:v>2</c:v>
                </c:pt>
                <c:pt idx="1994">
                  <c:v>0</c:v>
                </c:pt>
                <c:pt idx="1995">
                  <c:v>4</c:v>
                </c:pt>
                <c:pt idx="1996">
                  <c:v>2</c:v>
                </c:pt>
                <c:pt idx="1997">
                  <c:v>0</c:v>
                </c:pt>
                <c:pt idx="1998">
                  <c:v>1</c:v>
                </c:pt>
                <c:pt idx="1999">
                  <c:v>0</c:v>
                </c:pt>
                <c:pt idx="2000">
                  <c:v>0</c:v>
                </c:pt>
                <c:pt idx="2001">
                  <c:v>0</c:v>
                </c:pt>
                <c:pt idx="2002">
                  <c:v>1</c:v>
                </c:pt>
                <c:pt idx="2003">
                  <c:v>0</c:v>
                </c:pt>
                <c:pt idx="2004">
                  <c:v>0</c:v>
                </c:pt>
                <c:pt idx="2005">
                  <c:v>0</c:v>
                </c:pt>
                <c:pt idx="2006">
                  <c:v>0</c:v>
                </c:pt>
                <c:pt idx="2007">
                  <c:v>1</c:v>
                </c:pt>
                <c:pt idx="2008">
                  <c:v>0</c:v>
                </c:pt>
                <c:pt idx="2009">
                  <c:v>0</c:v>
                </c:pt>
                <c:pt idx="2010">
                  <c:v>0</c:v>
                </c:pt>
                <c:pt idx="2011">
                  <c:v>0</c:v>
                </c:pt>
                <c:pt idx="2012">
                  <c:v>4</c:v>
                </c:pt>
                <c:pt idx="2013">
                  <c:v>0</c:v>
                </c:pt>
                <c:pt idx="2014">
                  <c:v>1</c:v>
                </c:pt>
                <c:pt idx="2015">
                  <c:v>0</c:v>
                </c:pt>
                <c:pt idx="2016">
                  <c:v>1</c:v>
                </c:pt>
                <c:pt idx="2017">
                  <c:v>0</c:v>
                </c:pt>
                <c:pt idx="2018">
                  <c:v>0</c:v>
                </c:pt>
                <c:pt idx="2019">
                  <c:v>0</c:v>
                </c:pt>
                <c:pt idx="2020">
                  <c:v>0</c:v>
                </c:pt>
                <c:pt idx="2021">
                  <c:v>0</c:v>
                </c:pt>
                <c:pt idx="2022">
                  <c:v>0</c:v>
                </c:pt>
                <c:pt idx="2023">
                  <c:v>0</c:v>
                </c:pt>
                <c:pt idx="2024">
                  <c:v>0</c:v>
                </c:pt>
                <c:pt idx="2025">
                  <c:v>0</c:v>
                </c:pt>
                <c:pt idx="2026">
                  <c:v>0</c:v>
                </c:pt>
                <c:pt idx="2027">
                  <c:v>0</c:v>
                </c:pt>
                <c:pt idx="2028">
                  <c:v>2</c:v>
                </c:pt>
                <c:pt idx="2029">
                  <c:v>0</c:v>
                </c:pt>
                <c:pt idx="2030">
                  <c:v>2</c:v>
                </c:pt>
                <c:pt idx="2031">
                  <c:v>0</c:v>
                </c:pt>
                <c:pt idx="2032">
                  <c:v>0</c:v>
                </c:pt>
                <c:pt idx="2033">
                  <c:v>0</c:v>
                </c:pt>
                <c:pt idx="2034">
                  <c:v>1</c:v>
                </c:pt>
                <c:pt idx="2035">
                  <c:v>0</c:v>
                </c:pt>
                <c:pt idx="2036">
                  <c:v>0</c:v>
                </c:pt>
                <c:pt idx="2037">
                  <c:v>0</c:v>
                </c:pt>
                <c:pt idx="2038">
                  <c:v>0</c:v>
                </c:pt>
                <c:pt idx="2039">
                  <c:v>1</c:v>
                </c:pt>
                <c:pt idx="2040">
                  <c:v>0</c:v>
                </c:pt>
                <c:pt idx="2041">
                  <c:v>0</c:v>
                </c:pt>
                <c:pt idx="2042">
                  <c:v>0</c:v>
                </c:pt>
                <c:pt idx="2043">
                  <c:v>0</c:v>
                </c:pt>
                <c:pt idx="2044">
                  <c:v>0</c:v>
                </c:pt>
                <c:pt idx="2045">
                  <c:v>0</c:v>
                </c:pt>
                <c:pt idx="2046">
                  <c:v>0</c:v>
                </c:pt>
                <c:pt idx="2047">
                  <c:v>2</c:v>
                </c:pt>
                <c:pt idx="2048">
                  <c:v>1</c:v>
                </c:pt>
                <c:pt idx="2049">
                  <c:v>0</c:v>
                </c:pt>
                <c:pt idx="2050">
                  <c:v>0</c:v>
                </c:pt>
                <c:pt idx="2051">
                  <c:v>1</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1</c:v>
                </c:pt>
                <c:pt idx="2074">
                  <c:v>0</c:v>
                </c:pt>
                <c:pt idx="2075">
                  <c:v>1</c:v>
                </c:pt>
                <c:pt idx="2076">
                  <c:v>0</c:v>
                </c:pt>
                <c:pt idx="2077">
                  <c:v>0</c:v>
                </c:pt>
                <c:pt idx="2078">
                  <c:v>0</c:v>
                </c:pt>
                <c:pt idx="2079">
                  <c:v>0</c:v>
                </c:pt>
                <c:pt idx="2080">
                  <c:v>0</c:v>
                </c:pt>
                <c:pt idx="2081">
                  <c:v>0</c:v>
                </c:pt>
                <c:pt idx="2082">
                  <c:v>0</c:v>
                </c:pt>
                <c:pt idx="2083">
                  <c:v>0</c:v>
                </c:pt>
                <c:pt idx="2084">
                  <c:v>2</c:v>
                </c:pt>
                <c:pt idx="2085">
                  <c:v>0</c:v>
                </c:pt>
                <c:pt idx="2086">
                  <c:v>0</c:v>
                </c:pt>
                <c:pt idx="2087">
                  <c:v>1</c:v>
                </c:pt>
                <c:pt idx="2088">
                  <c:v>0</c:v>
                </c:pt>
                <c:pt idx="2089">
                  <c:v>0</c:v>
                </c:pt>
                <c:pt idx="2090">
                  <c:v>1</c:v>
                </c:pt>
                <c:pt idx="2091">
                  <c:v>0</c:v>
                </c:pt>
                <c:pt idx="2092">
                  <c:v>0</c:v>
                </c:pt>
                <c:pt idx="2093">
                  <c:v>3</c:v>
                </c:pt>
                <c:pt idx="2094">
                  <c:v>2</c:v>
                </c:pt>
                <c:pt idx="2095">
                  <c:v>0</c:v>
                </c:pt>
                <c:pt idx="2096">
                  <c:v>0</c:v>
                </c:pt>
                <c:pt idx="2097">
                  <c:v>0</c:v>
                </c:pt>
                <c:pt idx="2098">
                  <c:v>3</c:v>
                </c:pt>
                <c:pt idx="2099">
                  <c:v>2</c:v>
                </c:pt>
                <c:pt idx="2100">
                  <c:v>0</c:v>
                </c:pt>
                <c:pt idx="2101">
                  <c:v>0</c:v>
                </c:pt>
                <c:pt idx="2102">
                  <c:v>1</c:v>
                </c:pt>
                <c:pt idx="2103">
                  <c:v>2</c:v>
                </c:pt>
                <c:pt idx="2104">
                  <c:v>0</c:v>
                </c:pt>
                <c:pt idx="2105">
                  <c:v>0</c:v>
                </c:pt>
                <c:pt idx="2106">
                  <c:v>0</c:v>
                </c:pt>
                <c:pt idx="2107">
                  <c:v>2</c:v>
                </c:pt>
                <c:pt idx="2108">
                  <c:v>0</c:v>
                </c:pt>
                <c:pt idx="2109">
                  <c:v>2</c:v>
                </c:pt>
                <c:pt idx="2110">
                  <c:v>0</c:v>
                </c:pt>
                <c:pt idx="2111">
                  <c:v>1</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1</c:v>
                </c:pt>
                <c:pt idx="2125">
                  <c:v>3</c:v>
                </c:pt>
                <c:pt idx="2126">
                  <c:v>0</c:v>
                </c:pt>
                <c:pt idx="2127">
                  <c:v>2</c:v>
                </c:pt>
                <c:pt idx="2128">
                  <c:v>1</c:v>
                </c:pt>
                <c:pt idx="2129">
                  <c:v>0</c:v>
                </c:pt>
                <c:pt idx="2130">
                  <c:v>0</c:v>
                </c:pt>
                <c:pt idx="2131">
                  <c:v>2</c:v>
                </c:pt>
                <c:pt idx="2132">
                  <c:v>0</c:v>
                </c:pt>
                <c:pt idx="2133">
                  <c:v>0</c:v>
                </c:pt>
                <c:pt idx="2134">
                  <c:v>0</c:v>
                </c:pt>
                <c:pt idx="2135">
                  <c:v>0</c:v>
                </c:pt>
                <c:pt idx="2136">
                  <c:v>1</c:v>
                </c:pt>
                <c:pt idx="2137">
                  <c:v>0</c:v>
                </c:pt>
                <c:pt idx="2138">
                  <c:v>0</c:v>
                </c:pt>
                <c:pt idx="2139">
                  <c:v>1</c:v>
                </c:pt>
                <c:pt idx="2140">
                  <c:v>0</c:v>
                </c:pt>
                <c:pt idx="2141">
                  <c:v>0</c:v>
                </c:pt>
                <c:pt idx="2142">
                  <c:v>0</c:v>
                </c:pt>
                <c:pt idx="2143">
                  <c:v>0</c:v>
                </c:pt>
                <c:pt idx="2144">
                  <c:v>2</c:v>
                </c:pt>
                <c:pt idx="2145">
                  <c:v>2</c:v>
                </c:pt>
                <c:pt idx="2146">
                  <c:v>0</c:v>
                </c:pt>
                <c:pt idx="2147">
                  <c:v>0</c:v>
                </c:pt>
                <c:pt idx="2148">
                  <c:v>0</c:v>
                </c:pt>
                <c:pt idx="2149">
                  <c:v>0</c:v>
                </c:pt>
                <c:pt idx="2150">
                  <c:v>0</c:v>
                </c:pt>
                <c:pt idx="2151">
                  <c:v>1</c:v>
                </c:pt>
                <c:pt idx="2152">
                  <c:v>0</c:v>
                </c:pt>
                <c:pt idx="2153">
                  <c:v>1</c:v>
                </c:pt>
                <c:pt idx="2154">
                  <c:v>0</c:v>
                </c:pt>
                <c:pt idx="2155">
                  <c:v>0</c:v>
                </c:pt>
                <c:pt idx="2156">
                  <c:v>0</c:v>
                </c:pt>
                <c:pt idx="2157">
                  <c:v>0</c:v>
                </c:pt>
                <c:pt idx="2158">
                  <c:v>1</c:v>
                </c:pt>
                <c:pt idx="2159">
                  <c:v>0</c:v>
                </c:pt>
                <c:pt idx="2160">
                  <c:v>1</c:v>
                </c:pt>
                <c:pt idx="2161">
                  <c:v>0</c:v>
                </c:pt>
                <c:pt idx="2162">
                  <c:v>0</c:v>
                </c:pt>
                <c:pt idx="2163">
                  <c:v>1</c:v>
                </c:pt>
                <c:pt idx="2164">
                  <c:v>0</c:v>
                </c:pt>
                <c:pt idx="2165">
                  <c:v>0</c:v>
                </c:pt>
                <c:pt idx="2166">
                  <c:v>0</c:v>
                </c:pt>
                <c:pt idx="2167">
                  <c:v>5</c:v>
                </c:pt>
                <c:pt idx="2168">
                  <c:v>3</c:v>
                </c:pt>
                <c:pt idx="2169">
                  <c:v>0</c:v>
                </c:pt>
                <c:pt idx="2170">
                  <c:v>1</c:v>
                </c:pt>
                <c:pt idx="2171">
                  <c:v>4</c:v>
                </c:pt>
                <c:pt idx="2172">
                  <c:v>0</c:v>
                </c:pt>
                <c:pt idx="2173">
                  <c:v>0</c:v>
                </c:pt>
                <c:pt idx="2174">
                  <c:v>2</c:v>
                </c:pt>
                <c:pt idx="2175">
                  <c:v>3</c:v>
                </c:pt>
                <c:pt idx="2176">
                  <c:v>0</c:v>
                </c:pt>
                <c:pt idx="2177">
                  <c:v>0</c:v>
                </c:pt>
                <c:pt idx="2178">
                  <c:v>1</c:v>
                </c:pt>
                <c:pt idx="2179">
                  <c:v>0</c:v>
                </c:pt>
                <c:pt idx="2180">
                  <c:v>0</c:v>
                </c:pt>
                <c:pt idx="2181">
                  <c:v>1</c:v>
                </c:pt>
                <c:pt idx="2182">
                  <c:v>0</c:v>
                </c:pt>
                <c:pt idx="2183">
                  <c:v>0</c:v>
                </c:pt>
                <c:pt idx="2184">
                  <c:v>0</c:v>
                </c:pt>
                <c:pt idx="2185">
                  <c:v>1</c:v>
                </c:pt>
                <c:pt idx="2186">
                  <c:v>1</c:v>
                </c:pt>
                <c:pt idx="2187">
                  <c:v>1</c:v>
                </c:pt>
                <c:pt idx="2188">
                  <c:v>0</c:v>
                </c:pt>
                <c:pt idx="2189">
                  <c:v>0</c:v>
                </c:pt>
                <c:pt idx="2190">
                  <c:v>1</c:v>
                </c:pt>
                <c:pt idx="2191">
                  <c:v>0</c:v>
                </c:pt>
                <c:pt idx="2192">
                  <c:v>0</c:v>
                </c:pt>
                <c:pt idx="2193">
                  <c:v>3</c:v>
                </c:pt>
                <c:pt idx="2194">
                  <c:v>2</c:v>
                </c:pt>
                <c:pt idx="2195">
                  <c:v>0</c:v>
                </c:pt>
                <c:pt idx="2196">
                  <c:v>0</c:v>
                </c:pt>
                <c:pt idx="2197">
                  <c:v>1</c:v>
                </c:pt>
                <c:pt idx="2198">
                  <c:v>2</c:v>
                </c:pt>
                <c:pt idx="2199">
                  <c:v>0</c:v>
                </c:pt>
                <c:pt idx="2200">
                  <c:v>0</c:v>
                </c:pt>
                <c:pt idx="2201">
                  <c:v>0</c:v>
                </c:pt>
                <c:pt idx="2202">
                  <c:v>1</c:v>
                </c:pt>
                <c:pt idx="2203">
                  <c:v>0</c:v>
                </c:pt>
                <c:pt idx="2204">
                  <c:v>0</c:v>
                </c:pt>
                <c:pt idx="2205">
                  <c:v>0</c:v>
                </c:pt>
                <c:pt idx="2206">
                  <c:v>0</c:v>
                </c:pt>
                <c:pt idx="2207">
                  <c:v>1</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3</c:v>
                </c:pt>
                <c:pt idx="2222">
                  <c:v>0</c:v>
                </c:pt>
                <c:pt idx="2223">
                  <c:v>0</c:v>
                </c:pt>
                <c:pt idx="2224">
                  <c:v>1</c:v>
                </c:pt>
                <c:pt idx="2225">
                  <c:v>0</c:v>
                </c:pt>
                <c:pt idx="2226">
                  <c:v>0</c:v>
                </c:pt>
                <c:pt idx="2227">
                  <c:v>0</c:v>
                </c:pt>
                <c:pt idx="2228">
                  <c:v>1</c:v>
                </c:pt>
                <c:pt idx="2229">
                  <c:v>0</c:v>
                </c:pt>
                <c:pt idx="2230">
                  <c:v>1</c:v>
                </c:pt>
                <c:pt idx="2231">
                  <c:v>0</c:v>
                </c:pt>
                <c:pt idx="2232">
                  <c:v>0</c:v>
                </c:pt>
                <c:pt idx="2233">
                  <c:v>0</c:v>
                </c:pt>
                <c:pt idx="2234">
                  <c:v>0</c:v>
                </c:pt>
                <c:pt idx="2235">
                  <c:v>0</c:v>
                </c:pt>
                <c:pt idx="2236">
                  <c:v>1</c:v>
                </c:pt>
                <c:pt idx="2237">
                  <c:v>1</c:v>
                </c:pt>
                <c:pt idx="2238">
                  <c:v>0</c:v>
                </c:pt>
                <c:pt idx="2239">
                  <c:v>1</c:v>
                </c:pt>
              </c:numCache>
            </c:numRef>
          </c:yVal>
          <c:smooth val="0"/>
          <c:extLst>
            <c:ext xmlns:c16="http://schemas.microsoft.com/office/drawing/2014/chart" uri="{C3380CC4-5D6E-409C-BE32-E72D297353CC}">
              <c16:uniqueId val="{00000001-210E-44B1-ADDB-AABCDEB1CA6A}"/>
            </c:ext>
          </c:extLst>
        </c:ser>
        <c:dLbls>
          <c:showLegendKey val="0"/>
          <c:showVal val="0"/>
          <c:showCatName val="0"/>
          <c:showSerName val="0"/>
          <c:showPercent val="0"/>
          <c:showBubbleSize val="0"/>
        </c:dLbls>
        <c:axId val="143706127"/>
        <c:axId val="143998799"/>
      </c:scatterChart>
      <c:valAx>
        <c:axId val="143706127"/>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3998799"/>
        <c:crosses val="autoZero"/>
        <c:crossBetween val="midCat"/>
      </c:valAx>
      <c:valAx>
        <c:axId val="143998799"/>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370612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[marketing_campaign(AutoRecovered).xlsx]Sheet7!PivotTable10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Recency</a:t>
            </a:r>
            <a:r>
              <a:rPr lang="en-US" baseline="0"/>
              <a:t> category by Responses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Sheet7!$B$2291:$B$2292</c:f>
              <c:strCache>
                <c:ptCount val="1"/>
                <c:pt idx="0">
                  <c:v>0</c:v>
                </c:pt>
              </c:strCache>
            </c:strRef>
          </c:tx>
          <c:spPr>
            <a:solidFill>
              <a:schemeClr val="accent1"/>
            </a:solidFill>
            <a:ln>
              <a:noFill/>
            </a:ln>
            <a:effectLst/>
          </c:spPr>
          <c:invertIfNegative val="0"/>
          <c:cat>
            <c:strRef>
              <c:f>Sheet7!$A$2293:$A$2294</c:f>
              <c:strCache>
                <c:ptCount val="1"/>
                <c:pt idx="0">
                  <c:v>Mid-Recency</c:v>
                </c:pt>
              </c:strCache>
            </c:strRef>
          </c:cat>
          <c:val>
            <c:numRef>
              <c:f>Sheet7!$B$2293:$B$2294</c:f>
              <c:numCache>
                <c:formatCode>General</c:formatCode>
                <c:ptCount val="1"/>
                <c:pt idx="0">
                  <c:v>54</c:v>
                </c:pt>
              </c:numCache>
            </c:numRef>
          </c:val>
          <c:extLst>
            <c:ext xmlns:c16="http://schemas.microsoft.com/office/drawing/2014/chart" uri="{C3380CC4-5D6E-409C-BE32-E72D297353CC}">
              <c16:uniqueId val="{00000000-702D-4CF0-A8EC-B892565442B2}"/>
            </c:ext>
          </c:extLst>
        </c:ser>
        <c:ser>
          <c:idx val="1"/>
          <c:order val="1"/>
          <c:tx>
            <c:strRef>
              <c:f>Sheet7!$C$2291:$C$2292</c:f>
              <c:strCache>
                <c:ptCount val="1"/>
                <c:pt idx="0">
                  <c:v>1</c:v>
                </c:pt>
              </c:strCache>
            </c:strRef>
          </c:tx>
          <c:spPr>
            <a:solidFill>
              <a:schemeClr val="accent2"/>
            </a:solidFill>
            <a:ln>
              <a:noFill/>
            </a:ln>
            <a:effectLst/>
          </c:spPr>
          <c:invertIfNegative val="0"/>
          <c:cat>
            <c:strRef>
              <c:f>Sheet7!$A$2293:$A$2294</c:f>
              <c:strCache>
                <c:ptCount val="1"/>
                <c:pt idx="0">
                  <c:v>Mid-Recency</c:v>
                </c:pt>
              </c:strCache>
            </c:strRef>
          </c:cat>
          <c:val>
            <c:numRef>
              <c:f>Sheet7!$C$2293:$C$2294</c:f>
              <c:numCache>
                <c:formatCode>General</c:formatCode>
                <c:ptCount val="1"/>
                <c:pt idx="0">
                  <c:v>28</c:v>
                </c:pt>
              </c:numCache>
            </c:numRef>
          </c:val>
          <c:extLst>
            <c:ext xmlns:c16="http://schemas.microsoft.com/office/drawing/2014/chart" uri="{C3380CC4-5D6E-409C-BE32-E72D297353CC}">
              <c16:uniqueId val="{00000001-123A-48F1-940E-B4F317E68945}"/>
            </c:ext>
          </c:extLst>
        </c:ser>
        <c:dLbls>
          <c:showLegendKey val="0"/>
          <c:showVal val="0"/>
          <c:showCatName val="0"/>
          <c:showSerName val="0"/>
          <c:showPercent val="0"/>
          <c:showBubbleSize val="0"/>
        </c:dLbls>
        <c:gapWidth val="219"/>
        <c:overlap val="-27"/>
        <c:axId val="1644146655"/>
        <c:axId val="1472469391"/>
      </c:barChart>
      <c:catAx>
        <c:axId val="1644146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72469391"/>
        <c:crosses val="autoZero"/>
        <c:auto val="1"/>
        <c:lblAlgn val="ctr"/>
        <c:lblOffset val="100"/>
        <c:noMultiLvlLbl val="0"/>
      </c:catAx>
      <c:valAx>
        <c:axId val="1472469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44146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[marketing_campaign(AutoRecovered).xlsx]Sheet7!PivotTable1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Accepted</a:t>
            </a:r>
            <a:r>
              <a:rPr lang="en-US" baseline="0"/>
              <a:t> campaign 1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42128481297133"/>
          <c:y val="0.25145762711864411"/>
          <c:w val="0.4669311314943983"/>
          <c:h val="0.59126598158281063"/>
        </c:manualLayout>
      </c:layout>
      <c:barChart>
        <c:barDir val="col"/>
        <c:grouping val="clustered"/>
        <c:varyColors val="0"/>
        <c:ser>
          <c:idx val="0"/>
          <c:order val="0"/>
          <c:tx>
            <c:strRef>
              <c:f>Sheet7!$B$3</c:f>
              <c:strCache>
                <c:ptCount val="1"/>
                <c:pt idx="0">
                  <c:v>Count of AcceptedCmp1</c:v>
                </c:pt>
              </c:strCache>
            </c:strRef>
          </c:tx>
          <c:spPr>
            <a:solidFill>
              <a:schemeClr val="accent1"/>
            </a:solidFill>
            <a:ln>
              <a:noFill/>
            </a:ln>
            <a:effectLst/>
          </c:spPr>
          <c:invertIfNegative val="0"/>
          <c:cat>
            <c:strRef>
              <c:f>Sheet7!$A$4:$A$6</c:f>
              <c:strCache>
                <c:ptCount val="2"/>
                <c:pt idx="0">
                  <c:v>0</c:v>
                </c:pt>
                <c:pt idx="1">
                  <c:v>1</c:v>
                </c:pt>
              </c:strCache>
            </c:strRef>
          </c:cat>
          <c:val>
            <c:numRef>
              <c:f>Sheet7!$B$4:$B$6</c:f>
              <c:numCache>
                <c:formatCode>General</c:formatCode>
                <c:ptCount val="2"/>
                <c:pt idx="0">
                  <c:v>356</c:v>
                </c:pt>
                <c:pt idx="1">
                  <c:v>31</c:v>
                </c:pt>
              </c:numCache>
            </c:numRef>
          </c:val>
          <c:extLst>
            <c:ext xmlns:c16="http://schemas.microsoft.com/office/drawing/2014/chart" uri="{C3380CC4-5D6E-409C-BE32-E72D297353CC}">
              <c16:uniqueId val="{00000000-EA9F-4AEE-A9A5-CC1C28A7BB03}"/>
            </c:ext>
          </c:extLst>
        </c:ser>
        <c:ser>
          <c:idx val="1"/>
          <c:order val="1"/>
          <c:tx>
            <c:strRef>
              <c:f>Sheet7!$C$3</c:f>
              <c:strCache>
                <c:ptCount val="1"/>
                <c:pt idx="0">
                  <c:v>Sum of Z_Revenue</c:v>
                </c:pt>
              </c:strCache>
            </c:strRef>
          </c:tx>
          <c:spPr>
            <a:solidFill>
              <a:schemeClr val="accent2"/>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1-EA9F-4AEE-A9A5-CC1C28A7BB03}"/>
              </c:ext>
            </c:extLst>
          </c:dPt>
          <c:dLbls>
            <c:dLbl>
              <c:idx val="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A9F-4AEE-A9A5-CC1C28A7BB0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Sheet7!$A$4:$A$6</c:f>
              <c:strCache>
                <c:ptCount val="2"/>
                <c:pt idx="0">
                  <c:v>0</c:v>
                </c:pt>
                <c:pt idx="1">
                  <c:v>1</c:v>
                </c:pt>
              </c:strCache>
            </c:strRef>
          </c:cat>
          <c:val>
            <c:numRef>
              <c:f>Sheet7!$C$4:$C$6</c:f>
              <c:numCache>
                <c:formatCode>_-[$$-409]* #,##0.00_ ;_-[$$-409]* \-#,##0.00\ ;_-[$$-409]* "-"??_ ;_-@_ </c:formatCode>
                <c:ptCount val="2"/>
                <c:pt idx="0">
                  <c:v>3916</c:v>
                </c:pt>
                <c:pt idx="1">
                  <c:v>341</c:v>
                </c:pt>
              </c:numCache>
            </c:numRef>
          </c:val>
          <c:extLst>
            <c:ext xmlns:c16="http://schemas.microsoft.com/office/drawing/2014/chart" uri="{C3380CC4-5D6E-409C-BE32-E72D297353CC}">
              <c16:uniqueId val="{00000002-EA9F-4AEE-A9A5-CC1C28A7BB03}"/>
            </c:ext>
          </c:extLst>
        </c:ser>
        <c:ser>
          <c:idx val="2"/>
          <c:order val="2"/>
          <c:tx>
            <c:strRef>
              <c:f>Sheet7!$D$3</c:f>
              <c:strCache>
                <c:ptCount val="1"/>
                <c:pt idx="0">
                  <c:v>Sum of convert_rate</c:v>
                </c:pt>
              </c:strCache>
            </c:strRef>
          </c:tx>
          <c:spPr>
            <a:solidFill>
              <a:schemeClr val="accent3"/>
            </a:solidFill>
            <a:ln>
              <a:noFill/>
            </a:ln>
            <a:effectLst/>
          </c:spPr>
          <c:invertIfNegative val="0"/>
          <c:cat>
            <c:strRef>
              <c:f>Sheet7!$A$4:$A$6</c:f>
              <c:strCache>
                <c:ptCount val="2"/>
                <c:pt idx="0">
                  <c:v>0</c:v>
                </c:pt>
                <c:pt idx="1">
                  <c:v>1</c:v>
                </c:pt>
              </c:strCache>
            </c:strRef>
          </c:cat>
          <c:val>
            <c:numRef>
              <c:f>Sheet7!$D$4:$D$6</c:f>
              <c:numCache>
                <c:formatCode>General</c:formatCode>
                <c:ptCount val="2"/>
                <c:pt idx="0">
                  <c:v>2.2767857142857142E-2</c:v>
                </c:pt>
                <c:pt idx="1">
                  <c:v>8.9285714285714281E-3</c:v>
                </c:pt>
              </c:numCache>
            </c:numRef>
          </c:val>
          <c:extLst>
            <c:ext xmlns:c16="http://schemas.microsoft.com/office/drawing/2014/chart" uri="{C3380CC4-5D6E-409C-BE32-E72D297353CC}">
              <c16:uniqueId val="{00000003-EA9F-4AEE-A9A5-CC1C28A7BB03}"/>
            </c:ext>
          </c:extLst>
        </c:ser>
        <c:dLbls>
          <c:showLegendKey val="0"/>
          <c:showVal val="0"/>
          <c:showCatName val="0"/>
          <c:showSerName val="0"/>
          <c:showPercent val="0"/>
          <c:showBubbleSize val="0"/>
        </c:dLbls>
        <c:gapWidth val="219"/>
        <c:overlap val="-27"/>
        <c:axId val="1644161503"/>
        <c:axId val="1472360431"/>
      </c:barChart>
      <c:catAx>
        <c:axId val="164416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72360431"/>
        <c:crosses val="autoZero"/>
        <c:auto val="1"/>
        <c:lblAlgn val="ctr"/>
        <c:lblOffset val="100"/>
        <c:noMultiLvlLbl val="0"/>
      </c:catAx>
      <c:valAx>
        <c:axId val="1472360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44161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[marketing_campaign(AutoRecovered).xlsx]Sheet7!PivotTable3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Accepted</a:t>
            </a:r>
            <a:r>
              <a:rPr lang="en-US" baseline="0"/>
              <a:t> Campaign 2</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Sheet7!$B$8</c:f>
              <c:strCache>
                <c:ptCount val="1"/>
                <c:pt idx="0">
                  <c:v>Count of AcceptedCmp2</c:v>
                </c:pt>
              </c:strCache>
            </c:strRef>
          </c:tx>
          <c:spPr>
            <a:solidFill>
              <a:schemeClr val="accent1"/>
            </a:solidFill>
            <a:ln>
              <a:noFill/>
            </a:ln>
            <a:effectLst/>
          </c:spPr>
          <c:invertIfNegative val="0"/>
          <c:cat>
            <c:strRef>
              <c:f>Sheet7!$A$9:$A$11</c:f>
              <c:strCache>
                <c:ptCount val="2"/>
                <c:pt idx="0">
                  <c:v>0</c:v>
                </c:pt>
                <c:pt idx="1">
                  <c:v>1</c:v>
                </c:pt>
              </c:strCache>
            </c:strRef>
          </c:cat>
          <c:val>
            <c:numRef>
              <c:f>Sheet7!$B$9:$B$11</c:f>
              <c:numCache>
                <c:formatCode>General</c:formatCode>
                <c:ptCount val="2"/>
                <c:pt idx="0">
                  <c:v>381</c:v>
                </c:pt>
                <c:pt idx="1">
                  <c:v>6</c:v>
                </c:pt>
              </c:numCache>
            </c:numRef>
          </c:val>
          <c:extLst>
            <c:ext xmlns:c16="http://schemas.microsoft.com/office/drawing/2014/chart" uri="{C3380CC4-5D6E-409C-BE32-E72D297353CC}">
              <c16:uniqueId val="{00000000-0B1C-4108-828C-29D7C3DA058C}"/>
            </c:ext>
          </c:extLst>
        </c:ser>
        <c:ser>
          <c:idx val="1"/>
          <c:order val="1"/>
          <c:tx>
            <c:strRef>
              <c:f>Sheet7!$C$8</c:f>
              <c:strCache>
                <c:ptCount val="1"/>
                <c:pt idx="0">
                  <c:v>Sum of total_Revenue</c:v>
                </c:pt>
              </c:strCache>
            </c:strRef>
          </c:tx>
          <c:spPr>
            <a:solidFill>
              <a:schemeClr val="accent2"/>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1-0B1C-4108-828C-29D7C3DA058C}"/>
              </c:ext>
            </c:extLst>
          </c:dPt>
          <c:dLbls>
            <c:dLbl>
              <c:idx val="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1C-4108-828C-29D7C3DA058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Sheet7!$A$9:$A$11</c:f>
              <c:strCache>
                <c:ptCount val="2"/>
                <c:pt idx="0">
                  <c:v>0</c:v>
                </c:pt>
                <c:pt idx="1">
                  <c:v>1</c:v>
                </c:pt>
              </c:strCache>
            </c:strRef>
          </c:cat>
          <c:val>
            <c:numRef>
              <c:f>Sheet7!$C$9:$C$11</c:f>
              <c:numCache>
                <c:formatCode>_-[$$-409]* #,##0.00_ ;_-[$$-409]* \-#,##0.00\ ;_-[$$-409]* "-"??_ ;_-@_ </c:formatCode>
                <c:ptCount val="2"/>
                <c:pt idx="0">
                  <c:v>4191</c:v>
                </c:pt>
                <c:pt idx="1">
                  <c:v>66</c:v>
                </c:pt>
              </c:numCache>
            </c:numRef>
          </c:val>
          <c:extLst>
            <c:ext xmlns:c16="http://schemas.microsoft.com/office/drawing/2014/chart" uri="{C3380CC4-5D6E-409C-BE32-E72D297353CC}">
              <c16:uniqueId val="{00000002-0B1C-4108-828C-29D7C3DA058C}"/>
            </c:ext>
          </c:extLst>
        </c:ser>
        <c:ser>
          <c:idx val="2"/>
          <c:order val="2"/>
          <c:tx>
            <c:strRef>
              <c:f>Sheet7!$D$8</c:f>
              <c:strCache>
                <c:ptCount val="1"/>
                <c:pt idx="0">
                  <c:v>Sum of convert_rate</c:v>
                </c:pt>
              </c:strCache>
            </c:strRef>
          </c:tx>
          <c:spPr>
            <a:solidFill>
              <a:schemeClr val="accent3"/>
            </a:solidFill>
            <a:ln>
              <a:noFill/>
            </a:ln>
            <a:effectLst/>
          </c:spPr>
          <c:invertIfNegative val="0"/>
          <c:cat>
            <c:strRef>
              <c:f>Sheet7!$A$9:$A$11</c:f>
              <c:strCache>
                <c:ptCount val="2"/>
                <c:pt idx="0">
                  <c:v>0</c:v>
                </c:pt>
                <c:pt idx="1">
                  <c:v>1</c:v>
                </c:pt>
              </c:strCache>
            </c:strRef>
          </c:cat>
          <c:val>
            <c:numRef>
              <c:f>Sheet7!$D$9:$D$11</c:f>
              <c:numCache>
                <c:formatCode>General</c:formatCode>
                <c:ptCount val="2"/>
                <c:pt idx="0">
                  <c:v>3.0357142857142857E-2</c:v>
                </c:pt>
                <c:pt idx="1">
                  <c:v>1.3392857142857143E-3</c:v>
                </c:pt>
              </c:numCache>
            </c:numRef>
          </c:val>
          <c:extLst>
            <c:ext xmlns:c16="http://schemas.microsoft.com/office/drawing/2014/chart" uri="{C3380CC4-5D6E-409C-BE32-E72D297353CC}">
              <c16:uniqueId val="{00000003-0B1C-4108-828C-29D7C3DA058C}"/>
            </c:ext>
          </c:extLst>
        </c:ser>
        <c:dLbls>
          <c:showLegendKey val="0"/>
          <c:showVal val="0"/>
          <c:showCatName val="0"/>
          <c:showSerName val="0"/>
          <c:showPercent val="0"/>
          <c:showBubbleSize val="0"/>
        </c:dLbls>
        <c:gapWidth val="219"/>
        <c:overlap val="-27"/>
        <c:axId val="313297552"/>
        <c:axId val="1472432911"/>
      </c:barChart>
      <c:catAx>
        <c:axId val="31329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72432911"/>
        <c:crosses val="autoZero"/>
        <c:auto val="1"/>
        <c:lblAlgn val="ctr"/>
        <c:lblOffset val="100"/>
        <c:noMultiLvlLbl val="0"/>
      </c:catAx>
      <c:valAx>
        <c:axId val="1472432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13297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[marketing_campaign(AutoRecovered).xlsx]Sheet7!PivotTable5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Acceptance</a:t>
            </a:r>
            <a:r>
              <a:rPr lang="en-US" baseline="0"/>
              <a:t> campaign 4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Sheet7!$B$20</c:f>
              <c:strCache>
                <c:ptCount val="1"/>
                <c:pt idx="0">
                  <c:v>Count of AcceptedCmp4</c:v>
                </c:pt>
              </c:strCache>
            </c:strRef>
          </c:tx>
          <c:spPr>
            <a:solidFill>
              <a:schemeClr val="accent1"/>
            </a:solidFill>
            <a:ln>
              <a:noFill/>
            </a:ln>
            <a:effectLst/>
          </c:spPr>
          <c:invertIfNegative val="0"/>
          <c:cat>
            <c:strRef>
              <c:f>Sheet7!$A$21:$A$23</c:f>
              <c:strCache>
                <c:ptCount val="2"/>
                <c:pt idx="0">
                  <c:v>0</c:v>
                </c:pt>
                <c:pt idx="1">
                  <c:v>1</c:v>
                </c:pt>
              </c:strCache>
            </c:strRef>
          </c:cat>
          <c:val>
            <c:numRef>
              <c:f>Sheet7!$B$21:$B$23</c:f>
              <c:numCache>
                <c:formatCode>General</c:formatCode>
                <c:ptCount val="2"/>
                <c:pt idx="0">
                  <c:v>77</c:v>
                </c:pt>
                <c:pt idx="1">
                  <c:v>5</c:v>
                </c:pt>
              </c:numCache>
            </c:numRef>
          </c:val>
          <c:extLst>
            <c:ext xmlns:c16="http://schemas.microsoft.com/office/drawing/2014/chart" uri="{C3380CC4-5D6E-409C-BE32-E72D297353CC}">
              <c16:uniqueId val="{00000000-7721-4C7C-94F0-EC14ECD45701}"/>
            </c:ext>
          </c:extLst>
        </c:ser>
        <c:ser>
          <c:idx val="1"/>
          <c:order val="1"/>
          <c:tx>
            <c:strRef>
              <c:f>Sheet7!$C$20</c:f>
              <c:strCache>
                <c:ptCount val="1"/>
                <c:pt idx="0">
                  <c:v>Sum of total_Revenue</c:v>
                </c:pt>
              </c:strCache>
            </c:strRef>
          </c:tx>
          <c:spPr>
            <a:solidFill>
              <a:schemeClr val="accent2"/>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1-7721-4C7C-94F0-EC14ECD45701}"/>
              </c:ext>
            </c:extLst>
          </c:dPt>
          <c:dLbls>
            <c:dLbl>
              <c:idx val="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21-4C7C-94F0-EC14ECD4570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Sheet7!$A$21:$A$23</c:f>
              <c:strCache>
                <c:ptCount val="2"/>
                <c:pt idx="0">
                  <c:v>0</c:v>
                </c:pt>
                <c:pt idx="1">
                  <c:v>1</c:v>
                </c:pt>
              </c:strCache>
            </c:strRef>
          </c:cat>
          <c:val>
            <c:numRef>
              <c:f>Sheet7!$C$21:$C$23</c:f>
              <c:numCache>
                <c:formatCode>_-[$$-409]* #,##0.00_ ;_-[$$-409]* \-#,##0.00\ ;_-[$$-409]* "-"??_ ;_-@_ </c:formatCode>
                <c:ptCount val="2"/>
                <c:pt idx="0">
                  <c:v>847</c:v>
                </c:pt>
                <c:pt idx="1">
                  <c:v>55</c:v>
                </c:pt>
              </c:numCache>
            </c:numRef>
          </c:val>
          <c:extLst>
            <c:ext xmlns:c16="http://schemas.microsoft.com/office/drawing/2014/chart" uri="{C3380CC4-5D6E-409C-BE32-E72D297353CC}">
              <c16:uniqueId val="{00000002-7721-4C7C-94F0-EC14ECD45701}"/>
            </c:ext>
          </c:extLst>
        </c:ser>
        <c:ser>
          <c:idx val="2"/>
          <c:order val="2"/>
          <c:tx>
            <c:strRef>
              <c:f>Sheet7!$D$20</c:f>
              <c:strCache>
                <c:ptCount val="1"/>
                <c:pt idx="0">
                  <c:v>Sum of convert_rate</c:v>
                </c:pt>
              </c:strCache>
            </c:strRef>
          </c:tx>
          <c:spPr>
            <a:solidFill>
              <a:schemeClr val="accent3"/>
            </a:solidFill>
            <a:ln>
              <a:noFill/>
            </a:ln>
            <a:effectLst/>
          </c:spPr>
          <c:invertIfNegative val="0"/>
          <c:cat>
            <c:strRef>
              <c:f>Sheet7!$A$21:$A$23</c:f>
              <c:strCache>
                <c:ptCount val="2"/>
                <c:pt idx="0">
                  <c:v>0</c:v>
                </c:pt>
                <c:pt idx="1">
                  <c:v>1</c:v>
                </c:pt>
              </c:strCache>
            </c:strRef>
          </c:cat>
          <c:val>
            <c:numRef>
              <c:f>Sheet7!$D$21:$D$23</c:f>
              <c:numCache>
                <c:formatCode>General</c:formatCode>
                <c:ptCount val="2"/>
                <c:pt idx="0">
                  <c:v>1.1607142857142858E-2</c:v>
                </c:pt>
                <c:pt idx="1">
                  <c:v>8.9285714285714283E-4</c:v>
                </c:pt>
              </c:numCache>
            </c:numRef>
          </c:val>
          <c:extLst>
            <c:ext xmlns:c16="http://schemas.microsoft.com/office/drawing/2014/chart" uri="{C3380CC4-5D6E-409C-BE32-E72D297353CC}">
              <c16:uniqueId val="{00000003-7721-4C7C-94F0-EC14ECD45701}"/>
            </c:ext>
          </c:extLst>
        </c:ser>
        <c:dLbls>
          <c:showLegendKey val="0"/>
          <c:showVal val="0"/>
          <c:showCatName val="0"/>
          <c:showSerName val="0"/>
          <c:showPercent val="0"/>
          <c:showBubbleSize val="0"/>
        </c:dLbls>
        <c:gapWidth val="219"/>
        <c:overlap val="-27"/>
        <c:axId val="377896272"/>
        <c:axId val="1472380591"/>
      </c:barChart>
      <c:catAx>
        <c:axId val="377896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72380591"/>
        <c:crosses val="autoZero"/>
        <c:auto val="1"/>
        <c:lblAlgn val="ctr"/>
        <c:lblOffset val="100"/>
        <c:noMultiLvlLbl val="0"/>
      </c:catAx>
      <c:valAx>
        <c:axId val="1472380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77896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[marketing_campaign(AutoRecovered).xlsx]Sheet7!PivotTable6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Acceptance</a:t>
            </a:r>
            <a:r>
              <a:rPr lang="en-US" baseline="0"/>
              <a:t> campaign 5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Sheet7!$B$26</c:f>
              <c:strCache>
                <c:ptCount val="1"/>
                <c:pt idx="0">
                  <c:v>Count of AcceptedCmp5</c:v>
                </c:pt>
              </c:strCache>
            </c:strRef>
          </c:tx>
          <c:spPr>
            <a:solidFill>
              <a:schemeClr val="accent1"/>
            </a:solidFill>
            <a:ln>
              <a:noFill/>
            </a:ln>
            <a:effectLst/>
            <a:sp3d/>
          </c:spPr>
          <c:invertIfNegative val="0"/>
          <c:cat>
            <c:strRef>
              <c:f>Sheet7!$A$27:$A$29</c:f>
              <c:strCache>
                <c:ptCount val="2"/>
                <c:pt idx="0">
                  <c:v>0</c:v>
                </c:pt>
                <c:pt idx="1">
                  <c:v>1</c:v>
                </c:pt>
              </c:strCache>
            </c:strRef>
          </c:cat>
          <c:val>
            <c:numRef>
              <c:f>Sheet7!$B$27:$B$29</c:f>
              <c:numCache>
                <c:formatCode>General</c:formatCode>
                <c:ptCount val="2"/>
                <c:pt idx="0">
                  <c:v>74</c:v>
                </c:pt>
                <c:pt idx="1">
                  <c:v>8</c:v>
                </c:pt>
              </c:numCache>
            </c:numRef>
          </c:val>
          <c:extLst>
            <c:ext xmlns:c16="http://schemas.microsoft.com/office/drawing/2014/chart" uri="{C3380CC4-5D6E-409C-BE32-E72D297353CC}">
              <c16:uniqueId val="{00000000-3F9A-4EDB-AF10-564E8FF3E152}"/>
            </c:ext>
          </c:extLst>
        </c:ser>
        <c:ser>
          <c:idx val="1"/>
          <c:order val="1"/>
          <c:tx>
            <c:strRef>
              <c:f>Sheet7!$C$26</c:f>
              <c:strCache>
                <c:ptCount val="1"/>
                <c:pt idx="0">
                  <c:v>Sum of Z_Revenue</c:v>
                </c:pt>
              </c:strCache>
            </c:strRef>
          </c:tx>
          <c:spPr>
            <a:solidFill>
              <a:schemeClr val="accent2"/>
            </a:solidFill>
            <a:ln>
              <a:noFill/>
            </a:ln>
            <a:effectLst/>
            <a:sp3d/>
          </c:spPr>
          <c:invertIfNegative val="0"/>
          <c:cat>
            <c:strRef>
              <c:f>Sheet7!$A$27:$A$29</c:f>
              <c:strCache>
                <c:ptCount val="2"/>
                <c:pt idx="0">
                  <c:v>0</c:v>
                </c:pt>
                <c:pt idx="1">
                  <c:v>1</c:v>
                </c:pt>
              </c:strCache>
            </c:strRef>
          </c:cat>
          <c:val>
            <c:numRef>
              <c:f>Sheet7!$C$27:$C$29</c:f>
              <c:numCache>
                <c:formatCode>_-[$$-409]* #,##0.00_ ;_-[$$-409]* \-#,##0.00\ ;_-[$$-409]* "-"??_ ;_-@_ </c:formatCode>
                <c:ptCount val="2"/>
                <c:pt idx="0">
                  <c:v>814</c:v>
                </c:pt>
                <c:pt idx="1">
                  <c:v>88</c:v>
                </c:pt>
              </c:numCache>
            </c:numRef>
          </c:val>
          <c:extLst>
            <c:ext xmlns:c16="http://schemas.microsoft.com/office/drawing/2014/chart" uri="{C3380CC4-5D6E-409C-BE32-E72D297353CC}">
              <c16:uniqueId val="{00000001-3F9A-4EDB-AF10-564E8FF3E152}"/>
            </c:ext>
          </c:extLst>
        </c:ser>
        <c:ser>
          <c:idx val="2"/>
          <c:order val="2"/>
          <c:tx>
            <c:strRef>
              <c:f>Sheet7!$D$26</c:f>
              <c:strCache>
                <c:ptCount val="1"/>
                <c:pt idx="0">
                  <c:v>Sum of convert_rate</c:v>
                </c:pt>
              </c:strCache>
            </c:strRef>
          </c:tx>
          <c:spPr>
            <a:solidFill>
              <a:schemeClr val="accent3"/>
            </a:solidFill>
            <a:ln>
              <a:noFill/>
            </a:ln>
            <a:effectLst/>
            <a:sp3d/>
          </c:spPr>
          <c:invertIfNegative val="0"/>
          <c:cat>
            <c:strRef>
              <c:f>Sheet7!$A$27:$A$29</c:f>
              <c:strCache>
                <c:ptCount val="2"/>
                <c:pt idx="0">
                  <c:v>0</c:v>
                </c:pt>
                <c:pt idx="1">
                  <c:v>1</c:v>
                </c:pt>
              </c:strCache>
            </c:strRef>
          </c:cat>
          <c:val>
            <c:numRef>
              <c:f>Sheet7!$D$27:$D$29</c:f>
              <c:numCache>
                <c:formatCode>General</c:formatCode>
                <c:ptCount val="2"/>
                <c:pt idx="0">
                  <c:v>9.3749999999999997E-3</c:v>
                </c:pt>
                <c:pt idx="1">
                  <c:v>3.1250000000000002E-3</c:v>
                </c:pt>
              </c:numCache>
            </c:numRef>
          </c:val>
          <c:extLst>
            <c:ext xmlns:c16="http://schemas.microsoft.com/office/drawing/2014/chart" uri="{C3380CC4-5D6E-409C-BE32-E72D297353CC}">
              <c16:uniqueId val="{00000002-3F9A-4EDB-AF10-564E8FF3E152}"/>
            </c:ext>
          </c:extLst>
        </c:ser>
        <c:dLbls>
          <c:showLegendKey val="0"/>
          <c:showVal val="0"/>
          <c:showCatName val="0"/>
          <c:showSerName val="0"/>
          <c:showPercent val="0"/>
          <c:showBubbleSize val="0"/>
        </c:dLbls>
        <c:gapWidth val="150"/>
        <c:shape val="box"/>
        <c:axId val="317737072"/>
        <c:axId val="1472326351"/>
        <c:axId val="0"/>
      </c:bar3DChart>
      <c:catAx>
        <c:axId val="3177370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72326351"/>
        <c:crosses val="autoZero"/>
        <c:auto val="1"/>
        <c:lblAlgn val="ctr"/>
        <c:lblOffset val="100"/>
        <c:noMultiLvlLbl val="0"/>
      </c:catAx>
      <c:valAx>
        <c:axId val="1472326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17737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[marketing_campaign(AutoRecovered).xlsx]Sheet7!PivotTable4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Accepted</a:t>
            </a:r>
            <a:r>
              <a:rPr lang="en-US" baseline="0"/>
              <a:t> Campaign 3 Revenue</a:t>
            </a:r>
            <a:endParaRPr lang="en-US"/>
          </a:p>
        </c:rich>
      </c:tx>
      <c:layout>
        <c:manualLayout>
          <c:xMode val="edge"/>
          <c:yMode val="edge"/>
          <c:x val="0.1981874453193351"/>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Sheet7!$B$14</c:f>
              <c:strCache>
                <c:ptCount val="1"/>
                <c:pt idx="0">
                  <c:v>Sum of total_Revenue</c:v>
                </c:pt>
              </c:strCache>
            </c:strRef>
          </c:tx>
          <c:spPr>
            <a:solidFill>
              <a:schemeClr val="accent1"/>
            </a:solidFill>
            <a:ln>
              <a:noFill/>
            </a:ln>
            <a:effectLst/>
          </c:spPr>
          <c:invertIfNegative val="0"/>
          <c:dPt>
            <c:idx val="1"/>
            <c:invertIfNegative val="0"/>
            <c:bubble3D val="0"/>
            <c:spPr>
              <a:solidFill>
                <a:schemeClr val="accent1"/>
              </a:solidFill>
              <a:ln>
                <a:noFill/>
              </a:ln>
              <a:effectLst/>
            </c:spPr>
            <c:extLst>
              <c:ext xmlns:c16="http://schemas.microsoft.com/office/drawing/2014/chart" uri="{C3380CC4-5D6E-409C-BE32-E72D297353CC}">
                <c16:uniqueId val="{00000000-32C8-4B7D-A171-F88E288EDCAB}"/>
              </c:ext>
            </c:extLst>
          </c:dPt>
          <c:dLbls>
            <c:dLbl>
              <c:idx val="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2C8-4B7D-A171-F88E288EDCA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Sheet7!$A$15:$A$17</c:f>
              <c:strCache>
                <c:ptCount val="2"/>
                <c:pt idx="0">
                  <c:v>0</c:v>
                </c:pt>
                <c:pt idx="1">
                  <c:v>1</c:v>
                </c:pt>
              </c:strCache>
            </c:strRef>
          </c:cat>
          <c:val>
            <c:numRef>
              <c:f>Sheet7!$B$15:$B$17</c:f>
              <c:numCache>
                <c:formatCode>_-[$$-409]* #,##0.00_ ;_-[$$-409]* \-#,##0.00\ ;_-[$$-409]* "-"??_ ;_-@_ </c:formatCode>
                <c:ptCount val="2"/>
                <c:pt idx="0">
                  <c:v>759</c:v>
                </c:pt>
                <c:pt idx="1">
                  <c:v>143</c:v>
                </c:pt>
              </c:numCache>
            </c:numRef>
          </c:val>
          <c:extLst>
            <c:ext xmlns:c16="http://schemas.microsoft.com/office/drawing/2014/chart" uri="{C3380CC4-5D6E-409C-BE32-E72D297353CC}">
              <c16:uniqueId val="{00000001-32C8-4B7D-A171-F88E288EDCAB}"/>
            </c:ext>
          </c:extLst>
        </c:ser>
        <c:ser>
          <c:idx val="1"/>
          <c:order val="1"/>
          <c:tx>
            <c:strRef>
              <c:f>Sheet7!$C$14</c:f>
              <c:strCache>
                <c:ptCount val="1"/>
                <c:pt idx="0">
                  <c:v>Count of AcceptedCmp3</c:v>
                </c:pt>
              </c:strCache>
            </c:strRef>
          </c:tx>
          <c:spPr>
            <a:solidFill>
              <a:schemeClr val="accent2"/>
            </a:solidFill>
            <a:ln>
              <a:noFill/>
            </a:ln>
            <a:effectLst/>
          </c:spPr>
          <c:invertIfNegative val="0"/>
          <c:cat>
            <c:strRef>
              <c:f>Sheet7!$A$15:$A$17</c:f>
              <c:strCache>
                <c:ptCount val="2"/>
                <c:pt idx="0">
                  <c:v>0</c:v>
                </c:pt>
                <c:pt idx="1">
                  <c:v>1</c:v>
                </c:pt>
              </c:strCache>
            </c:strRef>
          </c:cat>
          <c:val>
            <c:numRef>
              <c:f>Sheet7!$C$15:$C$17</c:f>
              <c:numCache>
                <c:formatCode>General</c:formatCode>
                <c:ptCount val="2"/>
                <c:pt idx="0">
                  <c:v>69</c:v>
                </c:pt>
                <c:pt idx="1">
                  <c:v>13</c:v>
                </c:pt>
              </c:numCache>
            </c:numRef>
          </c:val>
          <c:extLst>
            <c:ext xmlns:c16="http://schemas.microsoft.com/office/drawing/2014/chart" uri="{C3380CC4-5D6E-409C-BE32-E72D297353CC}">
              <c16:uniqueId val="{00000002-32C8-4B7D-A171-F88E288EDCAB}"/>
            </c:ext>
          </c:extLst>
        </c:ser>
        <c:ser>
          <c:idx val="2"/>
          <c:order val="2"/>
          <c:tx>
            <c:strRef>
              <c:f>Sheet7!$D$14</c:f>
              <c:strCache>
                <c:ptCount val="1"/>
                <c:pt idx="0">
                  <c:v>Sum of convert_rate</c:v>
                </c:pt>
              </c:strCache>
            </c:strRef>
          </c:tx>
          <c:spPr>
            <a:solidFill>
              <a:schemeClr val="accent3"/>
            </a:solidFill>
            <a:ln>
              <a:noFill/>
            </a:ln>
            <a:effectLst/>
          </c:spPr>
          <c:invertIfNegative val="0"/>
          <c:cat>
            <c:strRef>
              <c:f>Sheet7!$A$15:$A$17</c:f>
              <c:strCache>
                <c:ptCount val="2"/>
                <c:pt idx="0">
                  <c:v>0</c:v>
                </c:pt>
                <c:pt idx="1">
                  <c:v>1</c:v>
                </c:pt>
              </c:strCache>
            </c:strRef>
          </c:cat>
          <c:val>
            <c:numRef>
              <c:f>Sheet7!$D$15:$D$17</c:f>
              <c:numCache>
                <c:formatCode>General</c:formatCode>
                <c:ptCount val="2"/>
                <c:pt idx="0">
                  <c:v>8.9285714285714281E-3</c:v>
                </c:pt>
                <c:pt idx="1">
                  <c:v>3.5714285714285713E-3</c:v>
                </c:pt>
              </c:numCache>
            </c:numRef>
          </c:val>
          <c:extLst>
            <c:ext xmlns:c16="http://schemas.microsoft.com/office/drawing/2014/chart" uri="{C3380CC4-5D6E-409C-BE32-E72D297353CC}">
              <c16:uniqueId val="{00000003-32C8-4B7D-A171-F88E288EDCAB}"/>
            </c:ext>
          </c:extLst>
        </c:ser>
        <c:dLbls>
          <c:showLegendKey val="0"/>
          <c:showVal val="0"/>
          <c:showCatName val="0"/>
          <c:showSerName val="0"/>
          <c:showPercent val="0"/>
          <c:showBubbleSize val="0"/>
        </c:dLbls>
        <c:gapWidth val="219"/>
        <c:overlap val="-27"/>
        <c:axId val="377885600"/>
        <c:axId val="1472452591"/>
      </c:barChart>
      <c:catAx>
        <c:axId val="377885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72452591"/>
        <c:crosses val="autoZero"/>
        <c:auto val="1"/>
        <c:lblAlgn val="ctr"/>
        <c:lblOffset val="100"/>
        <c:noMultiLvlLbl val="0"/>
      </c:catAx>
      <c:valAx>
        <c:axId val="1472452591"/>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77885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Family</a:t>
            </a:r>
            <a:r>
              <a:rPr lang="en-US" baseline="0"/>
              <a:t> size vs Amount Wines</a:t>
            </a:r>
            <a:endParaRPr lang="en-US"/>
          </a:p>
        </c:rich>
      </c:tx>
      <c:layout>
        <c:manualLayout>
          <c:xMode val="edge"/>
          <c:yMode val="edge"/>
          <c:x val="0.26473600174978124"/>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marketing_campaign!$G$2:$G$2241</c:f>
              <c:numCache>
                <c:formatCode>General</c:formatCode>
                <c:ptCount val="2240"/>
                <c:pt idx="0">
                  <c:v>1</c:v>
                </c:pt>
                <c:pt idx="1">
                  <c:v>3</c:v>
                </c:pt>
                <c:pt idx="2">
                  <c:v>2</c:v>
                </c:pt>
                <c:pt idx="3">
                  <c:v>3</c:v>
                </c:pt>
                <c:pt idx="4">
                  <c:v>3</c:v>
                </c:pt>
                <c:pt idx="5">
                  <c:v>3</c:v>
                </c:pt>
                <c:pt idx="6">
                  <c:v>2</c:v>
                </c:pt>
                <c:pt idx="7">
                  <c:v>3</c:v>
                </c:pt>
                <c:pt idx="8">
                  <c:v>3</c:v>
                </c:pt>
                <c:pt idx="9">
                  <c:v>4</c:v>
                </c:pt>
                <c:pt idx="10">
                  <c:v>3</c:v>
                </c:pt>
                <c:pt idx="11">
                  <c:v>2</c:v>
                </c:pt>
                <c:pt idx="12">
                  <c:v>1</c:v>
                </c:pt>
                <c:pt idx="13">
                  <c:v>3</c:v>
                </c:pt>
                <c:pt idx="14">
                  <c:v>2</c:v>
                </c:pt>
                <c:pt idx="15">
                  <c:v>1</c:v>
                </c:pt>
                <c:pt idx="16">
                  <c:v>4</c:v>
                </c:pt>
                <c:pt idx="17">
                  <c:v>2</c:v>
                </c:pt>
                <c:pt idx="18">
                  <c:v>3</c:v>
                </c:pt>
                <c:pt idx="19">
                  <c:v>2</c:v>
                </c:pt>
                <c:pt idx="20">
                  <c:v>2</c:v>
                </c:pt>
                <c:pt idx="21">
                  <c:v>3</c:v>
                </c:pt>
                <c:pt idx="22">
                  <c:v>3</c:v>
                </c:pt>
                <c:pt idx="23">
                  <c:v>3</c:v>
                </c:pt>
                <c:pt idx="24">
                  <c:v>3</c:v>
                </c:pt>
                <c:pt idx="25">
                  <c:v>1</c:v>
                </c:pt>
                <c:pt idx="26">
                  <c:v>4</c:v>
                </c:pt>
                <c:pt idx="27">
                  <c:v>2</c:v>
                </c:pt>
                <c:pt idx="28">
                  <c:v>3</c:v>
                </c:pt>
                <c:pt idx="29">
                  <c:v>2</c:v>
                </c:pt>
                <c:pt idx="30">
                  <c:v>1</c:v>
                </c:pt>
                <c:pt idx="31">
                  <c:v>2</c:v>
                </c:pt>
                <c:pt idx="32">
                  <c:v>3</c:v>
                </c:pt>
                <c:pt idx="33">
                  <c:v>3</c:v>
                </c:pt>
                <c:pt idx="34">
                  <c:v>2</c:v>
                </c:pt>
                <c:pt idx="35">
                  <c:v>3</c:v>
                </c:pt>
                <c:pt idx="36">
                  <c:v>3</c:v>
                </c:pt>
                <c:pt idx="37">
                  <c:v>3</c:v>
                </c:pt>
                <c:pt idx="38">
                  <c:v>2</c:v>
                </c:pt>
                <c:pt idx="39">
                  <c:v>1</c:v>
                </c:pt>
                <c:pt idx="40">
                  <c:v>3</c:v>
                </c:pt>
                <c:pt idx="41">
                  <c:v>3</c:v>
                </c:pt>
                <c:pt idx="42">
                  <c:v>3</c:v>
                </c:pt>
                <c:pt idx="43">
                  <c:v>1</c:v>
                </c:pt>
                <c:pt idx="44">
                  <c:v>3</c:v>
                </c:pt>
                <c:pt idx="45">
                  <c:v>1</c:v>
                </c:pt>
                <c:pt idx="46">
                  <c:v>2</c:v>
                </c:pt>
                <c:pt idx="47">
                  <c:v>3</c:v>
                </c:pt>
                <c:pt idx="48">
                  <c:v>4</c:v>
                </c:pt>
                <c:pt idx="49">
                  <c:v>4</c:v>
                </c:pt>
                <c:pt idx="50">
                  <c:v>2</c:v>
                </c:pt>
                <c:pt idx="51">
                  <c:v>2</c:v>
                </c:pt>
                <c:pt idx="52">
                  <c:v>2</c:v>
                </c:pt>
                <c:pt idx="53">
                  <c:v>1</c:v>
                </c:pt>
                <c:pt idx="54">
                  <c:v>4</c:v>
                </c:pt>
                <c:pt idx="55">
                  <c:v>2</c:v>
                </c:pt>
                <c:pt idx="56">
                  <c:v>1</c:v>
                </c:pt>
                <c:pt idx="57">
                  <c:v>2</c:v>
                </c:pt>
                <c:pt idx="58">
                  <c:v>2</c:v>
                </c:pt>
                <c:pt idx="59">
                  <c:v>3</c:v>
                </c:pt>
                <c:pt idx="60">
                  <c:v>1</c:v>
                </c:pt>
                <c:pt idx="61">
                  <c:v>4</c:v>
                </c:pt>
                <c:pt idx="62">
                  <c:v>2</c:v>
                </c:pt>
                <c:pt idx="63">
                  <c:v>2</c:v>
                </c:pt>
                <c:pt idx="64">
                  <c:v>2</c:v>
                </c:pt>
                <c:pt idx="65">
                  <c:v>3</c:v>
                </c:pt>
                <c:pt idx="66">
                  <c:v>4</c:v>
                </c:pt>
                <c:pt idx="67">
                  <c:v>2</c:v>
                </c:pt>
                <c:pt idx="68">
                  <c:v>3</c:v>
                </c:pt>
                <c:pt idx="69">
                  <c:v>5</c:v>
                </c:pt>
                <c:pt idx="70">
                  <c:v>2</c:v>
                </c:pt>
                <c:pt idx="71">
                  <c:v>3</c:v>
                </c:pt>
                <c:pt idx="72">
                  <c:v>3</c:v>
                </c:pt>
                <c:pt idx="73">
                  <c:v>4</c:v>
                </c:pt>
                <c:pt idx="74">
                  <c:v>2</c:v>
                </c:pt>
                <c:pt idx="75">
                  <c:v>2</c:v>
                </c:pt>
                <c:pt idx="76">
                  <c:v>2</c:v>
                </c:pt>
                <c:pt idx="77">
                  <c:v>1</c:v>
                </c:pt>
                <c:pt idx="78">
                  <c:v>2</c:v>
                </c:pt>
                <c:pt idx="79">
                  <c:v>2</c:v>
                </c:pt>
                <c:pt idx="80">
                  <c:v>2</c:v>
                </c:pt>
                <c:pt idx="81">
                  <c:v>3</c:v>
                </c:pt>
                <c:pt idx="82">
                  <c:v>3</c:v>
                </c:pt>
                <c:pt idx="83">
                  <c:v>2</c:v>
                </c:pt>
                <c:pt idx="84">
                  <c:v>1</c:v>
                </c:pt>
                <c:pt idx="85">
                  <c:v>4</c:v>
                </c:pt>
                <c:pt idx="86">
                  <c:v>4</c:v>
                </c:pt>
                <c:pt idx="87">
                  <c:v>2</c:v>
                </c:pt>
                <c:pt idx="88">
                  <c:v>2</c:v>
                </c:pt>
                <c:pt idx="89">
                  <c:v>3</c:v>
                </c:pt>
                <c:pt idx="90">
                  <c:v>5</c:v>
                </c:pt>
                <c:pt idx="91">
                  <c:v>3</c:v>
                </c:pt>
                <c:pt idx="92">
                  <c:v>2</c:v>
                </c:pt>
                <c:pt idx="93">
                  <c:v>2</c:v>
                </c:pt>
                <c:pt idx="94">
                  <c:v>3</c:v>
                </c:pt>
                <c:pt idx="95">
                  <c:v>3</c:v>
                </c:pt>
                <c:pt idx="96">
                  <c:v>2</c:v>
                </c:pt>
                <c:pt idx="97">
                  <c:v>3</c:v>
                </c:pt>
                <c:pt idx="98">
                  <c:v>2</c:v>
                </c:pt>
                <c:pt idx="99">
                  <c:v>2</c:v>
                </c:pt>
                <c:pt idx="100">
                  <c:v>2</c:v>
                </c:pt>
                <c:pt idx="101">
                  <c:v>2</c:v>
                </c:pt>
                <c:pt idx="102">
                  <c:v>3</c:v>
                </c:pt>
                <c:pt idx="103">
                  <c:v>2</c:v>
                </c:pt>
                <c:pt idx="104">
                  <c:v>2</c:v>
                </c:pt>
                <c:pt idx="105">
                  <c:v>3</c:v>
                </c:pt>
                <c:pt idx="106">
                  <c:v>4</c:v>
                </c:pt>
                <c:pt idx="107">
                  <c:v>4</c:v>
                </c:pt>
                <c:pt idx="108">
                  <c:v>2</c:v>
                </c:pt>
                <c:pt idx="109">
                  <c:v>2</c:v>
                </c:pt>
                <c:pt idx="110">
                  <c:v>3</c:v>
                </c:pt>
                <c:pt idx="111">
                  <c:v>1</c:v>
                </c:pt>
                <c:pt idx="112">
                  <c:v>3</c:v>
                </c:pt>
                <c:pt idx="113">
                  <c:v>1</c:v>
                </c:pt>
                <c:pt idx="114">
                  <c:v>3</c:v>
                </c:pt>
                <c:pt idx="115">
                  <c:v>3</c:v>
                </c:pt>
                <c:pt idx="116">
                  <c:v>2</c:v>
                </c:pt>
                <c:pt idx="117">
                  <c:v>3</c:v>
                </c:pt>
                <c:pt idx="118">
                  <c:v>4</c:v>
                </c:pt>
                <c:pt idx="119">
                  <c:v>3</c:v>
                </c:pt>
                <c:pt idx="120">
                  <c:v>3</c:v>
                </c:pt>
                <c:pt idx="121">
                  <c:v>2</c:v>
                </c:pt>
                <c:pt idx="122">
                  <c:v>4</c:v>
                </c:pt>
                <c:pt idx="123">
                  <c:v>2</c:v>
                </c:pt>
                <c:pt idx="124">
                  <c:v>1</c:v>
                </c:pt>
                <c:pt idx="125">
                  <c:v>2</c:v>
                </c:pt>
                <c:pt idx="126">
                  <c:v>1</c:v>
                </c:pt>
                <c:pt idx="127">
                  <c:v>4</c:v>
                </c:pt>
                <c:pt idx="128">
                  <c:v>3</c:v>
                </c:pt>
                <c:pt idx="129">
                  <c:v>4</c:v>
                </c:pt>
                <c:pt idx="130">
                  <c:v>3</c:v>
                </c:pt>
                <c:pt idx="131">
                  <c:v>3</c:v>
                </c:pt>
                <c:pt idx="132">
                  <c:v>2</c:v>
                </c:pt>
                <c:pt idx="133">
                  <c:v>3</c:v>
                </c:pt>
                <c:pt idx="134">
                  <c:v>4</c:v>
                </c:pt>
                <c:pt idx="135">
                  <c:v>2</c:v>
                </c:pt>
                <c:pt idx="136">
                  <c:v>2</c:v>
                </c:pt>
                <c:pt idx="137">
                  <c:v>5</c:v>
                </c:pt>
                <c:pt idx="138">
                  <c:v>3</c:v>
                </c:pt>
                <c:pt idx="139">
                  <c:v>3</c:v>
                </c:pt>
                <c:pt idx="140">
                  <c:v>1</c:v>
                </c:pt>
                <c:pt idx="141">
                  <c:v>3</c:v>
                </c:pt>
                <c:pt idx="142">
                  <c:v>2</c:v>
                </c:pt>
                <c:pt idx="143">
                  <c:v>2</c:v>
                </c:pt>
                <c:pt idx="144">
                  <c:v>3</c:v>
                </c:pt>
                <c:pt idx="145">
                  <c:v>4</c:v>
                </c:pt>
                <c:pt idx="146">
                  <c:v>3</c:v>
                </c:pt>
                <c:pt idx="147">
                  <c:v>3</c:v>
                </c:pt>
                <c:pt idx="148">
                  <c:v>5</c:v>
                </c:pt>
                <c:pt idx="149">
                  <c:v>2</c:v>
                </c:pt>
                <c:pt idx="150">
                  <c:v>4</c:v>
                </c:pt>
                <c:pt idx="151">
                  <c:v>3</c:v>
                </c:pt>
                <c:pt idx="152">
                  <c:v>3</c:v>
                </c:pt>
                <c:pt idx="153">
                  <c:v>2</c:v>
                </c:pt>
                <c:pt idx="154">
                  <c:v>3</c:v>
                </c:pt>
                <c:pt idx="155">
                  <c:v>2</c:v>
                </c:pt>
                <c:pt idx="156">
                  <c:v>2</c:v>
                </c:pt>
                <c:pt idx="157">
                  <c:v>4</c:v>
                </c:pt>
                <c:pt idx="158">
                  <c:v>3</c:v>
                </c:pt>
                <c:pt idx="159">
                  <c:v>1</c:v>
                </c:pt>
                <c:pt idx="160">
                  <c:v>4</c:v>
                </c:pt>
                <c:pt idx="161">
                  <c:v>2</c:v>
                </c:pt>
                <c:pt idx="162">
                  <c:v>3</c:v>
                </c:pt>
                <c:pt idx="163">
                  <c:v>1</c:v>
                </c:pt>
                <c:pt idx="164">
                  <c:v>3</c:v>
                </c:pt>
                <c:pt idx="165">
                  <c:v>5</c:v>
                </c:pt>
                <c:pt idx="166">
                  <c:v>1</c:v>
                </c:pt>
                <c:pt idx="167">
                  <c:v>1</c:v>
                </c:pt>
                <c:pt idx="168">
                  <c:v>1</c:v>
                </c:pt>
                <c:pt idx="169">
                  <c:v>4</c:v>
                </c:pt>
                <c:pt idx="170">
                  <c:v>4</c:v>
                </c:pt>
                <c:pt idx="171">
                  <c:v>3</c:v>
                </c:pt>
                <c:pt idx="172">
                  <c:v>4</c:v>
                </c:pt>
                <c:pt idx="173">
                  <c:v>4</c:v>
                </c:pt>
                <c:pt idx="174">
                  <c:v>2</c:v>
                </c:pt>
                <c:pt idx="175">
                  <c:v>3</c:v>
                </c:pt>
                <c:pt idx="176">
                  <c:v>2</c:v>
                </c:pt>
                <c:pt idx="177">
                  <c:v>4</c:v>
                </c:pt>
                <c:pt idx="178">
                  <c:v>5</c:v>
                </c:pt>
                <c:pt idx="179">
                  <c:v>2</c:v>
                </c:pt>
                <c:pt idx="180">
                  <c:v>3</c:v>
                </c:pt>
                <c:pt idx="181">
                  <c:v>3</c:v>
                </c:pt>
                <c:pt idx="182">
                  <c:v>2</c:v>
                </c:pt>
                <c:pt idx="183">
                  <c:v>3</c:v>
                </c:pt>
                <c:pt idx="184">
                  <c:v>2</c:v>
                </c:pt>
                <c:pt idx="185">
                  <c:v>3</c:v>
                </c:pt>
                <c:pt idx="186">
                  <c:v>2</c:v>
                </c:pt>
                <c:pt idx="187">
                  <c:v>3</c:v>
                </c:pt>
                <c:pt idx="188">
                  <c:v>2</c:v>
                </c:pt>
                <c:pt idx="189">
                  <c:v>4</c:v>
                </c:pt>
                <c:pt idx="190">
                  <c:v>3</c:v>
                </c:pt>
                <c:pt idx="191">
                  <c:v>2</c:v>
                </c:pt>
                <c:pt idx="192">
                  <c:v>2</c:v>
                </c:pt>
                <c:pt idx="193">
                  <c:v>3</c:v>
                </c:pt>
                <c:pt idx="194">
                  <c:v>4</c:v>
                </c:pt>
                <c:pt idx="195">
                  <c:v>4</c:v>
                </c:pt>
                <c:pt idx="196">
                  <c:v>2</c:v>
                </c:pt>
                <c:pt idx="197">
                  <c:v>2</c:v>
                </c:pt>
                <c:pt idx="198">
                  <c:v>2</c:v>
                </c:pt>
                <c:pt idx="199">
                  <c:v>3</c:v>
                </c:pt>
                <c:pt idx="200">
                  <c:v>2</c:v>
                </c:pt>
                <c:pt idx="201">
                  <c:v>1</c:v>
                </c:pt>
                <c:pt idx="202">
                  <c:v>2</c:v>
                </c:pt>
                <c:pt idx="203">
                  <c:v>2</c:v>
                </c:pt>
                <c:pt idx="204">
                  <c:v>3</c:v>
                </c:pt>
                <c:pt idx="205">
                  <c:v>1</c:v>
                </c:pt>
                <c:pt idx="206">
                  <c:v>3</c:v>
                </c:pt>
                <c:pt idx="207">
                  <c:v>3</c:v>
                </c:pt>
                <c:pt idx="208">
                  <c:v>3</c:v>
                </c:pt>
                <c:pt idx="209">
                  <c:v>2</c:v>
                </c:pt>
                <c:pt idx="210">
                  <c:v>3</c:v>
                </c:pt>
                <c:pt idx="211">
                  <c:v>2</c:v>
                </c:pt>
                <c:pt idx="212">
                  <c:v>4</c:v>
                </c:pt>
                <c:pt idx="213">
                  <c:v>4</c:v>
                </c:pt>
                <c:pt idx="214">
                  <c:v>2</c:v>
                </c:pt>
                <c:pt idx="215">
                  <c:v>3</c:v>
                </c:pt>
                <c:pt idx="216">
                  <c:v>4</c:v>
                </c:pt>
                <c:pt idx="217">
                  <c:v>2</c:v>
                </c:pt>
                <c:pt idx="218">
                  <c:v>2</c:v>
                </c:pt>
                <c:pt idx="219">
                  <c:v>3</c:v>
                </c:pt>
                <c:pt idx="220">
                  <c:v>3</c:v>
                </c:pt>
                <c:pt idx="221">
                  <c:v>2</c:v>
                </c:pt>
                <c:pt idx="222">
                  <c:v>4</c:v>
                </c:pt>
                <c:pt idx="223">
                  <c:v>3</c:v>
                </c:pt>
                <c:pt idx="224">
                  <c:v>2</c:v>
                </c:pt>
                <c:pt idx="225">
                  <c:v>3</c:v>
                </c:pt>
                <c:pt idx="226">
                  <c:v>3</c:v>
                </c:pt>
                <c:pt idx="227">
                  <c:v>2</c:v>
                </c:pt>
                <c:pt idx="228">
                  <c:v>2</c:v>
                </c:pt>
                <c:pt idx="229">
                  <c:v>3</c:v>
                </c:pt>
                <c:pt idx="230">
                  <c:v>3</c:v>
                </c:pt>
                <c:pt idx="231">
                  <c:v>2</c:v>
                </c:pt>
                <c:pt idx="232">
                  <c:v>3</c:v>
                </c:pt>
                <c:pt idx="233">
                  <c:v>1</c:v>
                </c:pt>
                <c:pt idx="234">
                  <c:v>3</c:v>
                </c:pt>
                <c:pt idx="235">
                  <c:v>3</c:v>
                </c:pt>
                <c:pt idx="236">
                  <c:v>3</c:v>
                </c:pt>
                <c:pt idx="237">
                  <c:v>2</c:v>
                </c:pt>
                <c:pt idx="238">
                  <c:v>2</c:v>
                </c:pt>
                <c:pt idx="239">
                  <c:v>2</c:v>
                </c:pt>
                <c:pt idx="240">
                  <c:v>1</c:v>
                </c:pt>
                <c:pt idx="241">
                  <c:v>3</c:v>
                </c:pt>
                <c:pt idx="242">
                  <c:v>2</c:v>
                </c:pt>
                <c:pt idx="243">
                  <c:v>2</c:v>
                </c:pt>
                <c:pt idx="244">
                  <c:v>3</c:v>
                </c:pt>
                <c:pt idx="245">
                  <c:v>4</c:v>
                </c:pt>
                <c:pt idx="246">
                  <c:v>3</c:v>
                </c:pt>
                <c:pt idx="247">
                  <c:v>3</c:v>
                </c:pt>
                <c:pt idx="248">
                  <c:v>2</c:v>
                </c:pt>
                <c:pt idx="249">
                  <c:v>3</c:v>
                </c:pt>
                <c:pt idx="250">
                  <c:v>2</c:v>
                </c:pt>
                <c:pt idx="251">
                  <c:v>2</c:v>
                </c:pt>
                <c:pt idx="252">
                  <c:v>1</c:v>
                </c:pt>
                <c:pt idx="253">
                  <c:v>2</c:v>
                </c:pt>
                <c:pt idx="254">
                  <c:v>4</c:v>
                </c:pt>
                <c:pt idx="255">
                  <c:v>2</c:v>
                </c:pt>
                <c:pt idx="256">
                  <c:v>3</c:v>
                </c:pt>
                <c:pt idx="257">
                  <c:v>2</c:v>
                </c:pt>
                <c:pt idx="258">
                  <c:v>3</c:v>
                </c:pt>
                <c:pt idx="259">
                  <c:v>4</c:v>
                </c:pt>
                <c:pt idx="260">
                  <c:v>2</c:v>
                </c:pt>
                <c:pt idx="261">
                  <c:v>3</c:v>
                </c:pt>
                <c:pt idx="262">
                  <c:v>3</c:v>
                </c:pt>
                <c:pt idx="263">
                  <c:v>3</c:v>
                </c:pt>
                <c:pt idx="264">
                  <c:v>4</c:v>
                </c:pt>
                <c:pt idx="265">
                  <c:v>4</c:v>
                </c:pt>
                <c:pt idx="266">
                  <c:v>2</c:v>
                </c:pt>
                <c:pt idx="267">
                  <c:v>4</c:v>
                </c:pt>
                <c:pt idx="268">
                  <c:v>2</c:v>
                </c:pt>
                <c:pt idx="269">
                  <c:v>3</c:v>
                </c:pt>
                <c:pt idx="270">
                  <c:v>1</c:v>
                </c:pt>
                <c:pt idx="271">
                  <c:v>2</c:v>
                </c:pt>
                <c:pt idx="272">
                  <c:v>3</c:v>
                </c:pt>
                <c:pt idx="273">
                  <c:v>4</c:v>
                </c:pt>
                <c:pt idx="274">
                  <c:v>3</c:v>
                </c:pt>
                <c:pt idx="275">
                  <c:v>3</c:v>
                </c:pt>
                <c:pt idx="276">
                  <c:v>1</c:v>
                </c:pt>
                <c:pt idx="277">
                  <c:v>2</c:v>
                </c:pt>
                <c:pt idx="278">
                  <c:v>1</c:v>
                </c:pt>
                <c:pt idx="279">
                  <c:v>2</c:v>
                </c:pt>
                <c:pt idx="280">
                  <c:v>3</c:v>
                </c:pt>
                <c:pt idx="281">
                  <c:v>3</c:v>
                </c:pt>
                <c:pt idx="282">
                  <c:v>2</c:v>
                </c:pt>
                <c:pt idx="283">
                  <c:v>3</c:v>
                </c:pt>
                <c:pt idx="284">
                  <c:v>4</c:v>
                </c:pt>
                <c:pt idx="285">
                  <c:v>3</c:v>
                </c:pt>
                <c:pt idx="286">
                  <c:v>2</c:v>
                </c:pt>
                <c:pt idx="287">
                  <c:v>4</c:v>
                </c:pt>
                <c:pt idx="288">
                  <c:v>1</c:v>
                </c:pt>
                <c:pt idx="289">
                  <c:v>1</c:v>
                </c:pt>
                <c:pt idx="290">
                  <c:v>2</c:v>
                </c:pt>
                <c:pt idx="291">
                  <c:v>3</c:v>
                </c:pt>
                <c:pt idx="292">
                  <c:v>2</c:v>
                </c:pt>
                <c:pt idx="293">
                  <c:v>4</c:v>
                </c:pt>
                <c:pt idx="294">
                  <c:v>4</c:v>
                </c:pt>
                <c:pt idx="295">
                  <c:v>3</c:v>
                </c:pt>
                <c:pt idx="296">
                  <c:v>2</c:v>
                </c:pt>
                <c:pt idx="297">
                  <c:v>3</c:v>
                </c:pt>
                <c:pt idx="298">
                  <c:v>1</c:v>
                </c:pt>
                <c:pt idx="299">
                  <c:v>2</c:v>
                </c:pt>
                <c:pt idx="300">
                  <c:v>3</c:v>
                </c:pt>
                <c:pt idx="301">
                  <c:v>3</c:v>
                </c:pt>
                <c:pt idx="302">
                  <c:v>3</c:v>
                </c:pt>
                <c:pt idx="303">
                  <c:v>2</c:v>
                </c:pt>
                <c:pt idx="304">
                  <c:v>3</c:v>
                </c:pt>
                <c:pt idx="305">
                  <c:v>2</c:v>
                </c:pt>
                <c:pt idx="306">
                  <c:v>1</c:v>
                </c:pt>
                <c:pt idx="307">
                  <c:v>1</c:v>
                </c:pt>
                <c:pt idx="308">
                  <c:v>3</c:v>
                </c:pt>
                <c:pt idx="309">
                  <c:v>2</c:v>
                </c:pt>
                <c:pt idx="310">
                  <c:v>2</c:v>
                </c:pt>
                <c:pt idx="311">
                  <c:v>5</c:v>
                </c:pt>
                <c:pt idx="312">
                  <c:v>2</c:v>
                </c:pt>
                <c:pt idx="313">
                  <c:v>1</c:v>
                </c:pt>
                <c:pt idx="314">
                  <c:v>4</c:v>
                </c:pt>
                <c:pt idx="315">
                  <c:v>4</c:v>
                </c:pt>
                <c:pt idx="316">
                  <c:v>4</c:v>
                </c:pt>
                <c:pt idx="317">
                  <c:v>2</c:v>
                </c:pt>
                <c:pt idx="318">
                  <c:v>4</c:v>
                </c:pt>
                <c:pt idx="319">
                  <c:v>4</c:v>
                </c:pt>
                <c:pt idx="320">
                  <c:v>3</c:v>
                </c:pt>
                <c:pt idx="321">
                  <c:v>3</c:v>
                </c:pt>
                <c:pt idx="322">
                  <c:v>3</c:v>
                </c:pt>
                <c:pt idx="323">
                  <c:v>2</c:v>
                </c:pt>
                <c:pt idx="324">
                  <c:v>2</c:v>
                </c:pt>
                <c:pt idx="325">
                  <c:v>2</c:v>
                </c:pt>
                <c:pt idx="326">
                  <c:v>2</c:v>
                </c:pt>
                <c:pt idx="327">
                  <c:v>3</c:v>
                </c:pt>
                <c:pt idx="328">
                  <c:v>5</c:v>
                </c:pt>
                <c:pt idx="329">
                  <c:v>2</c:v>
                </c:pt>
                <c:pt idx="330">
                  <c:v>2</c:v>
                </c:pt>
                <c:pt idx="331">
                  <c:v>1</c:v>
                </c:pt>
                <c:pt idx="332">
                  <c:v>3</c:v>
                </c:pt>
                <c:pt idx="333">
                  <c:v>3</c:v>
                </c:pt>
                <c:pt idx="334">
                  <c:v>3</c:v>
                </c:pt>
                <c:pt idx="335">
                  <c:v>3</c:v>
                </c:pt>
                <c:pt idx="336">
                  <c:v>1</c:v>
                </c:pt>
                <c:pt idx="337">
                  <c:v>3</c:v>
                </c:pt>
                <c:pt idx="338">
                  <c:v>2</c:v>
                </c:pt>
                <c:pt idx="339">
                  <c:v>2</c:v>
                </c:pt>
                <c:pt idx="340">
                  <c:v>1</c:v>
                </c:pt>
                <c:pt idx="341">
                  <c:v>1</c:v>
                </c:pt>
                <c:pt idx="342">
                  <c:v>3</c:v>
                </c:pt>
                <c:pt idx="343">
                  <c:v>3</c:v>
                </c:pt>
                <c:pt idx="344">
                  <c:v>3</c:v>
                </c:pt>
                <c:pt idx="345">
                  <c:v>1</c:v>
                </c:pt>
                <c:pt idx="346">
                  <c:v>4</c:v>
                </c:pt>
                <c:pt idx="347">
                  <c:v>1</c:v>
                </c:pt>
                <c:pt idx="348">
                  <c:v>3</c:v>
                </c:pt>
                <c:pt idx="349">
                  <c:v>3</c:v>
                </c:pt>
                <c:pt idx="350">
                  <c:v>3</c:v>
                </c:pt>
                <c:pt idx="351">
                  <c:v>3</c:v>
                </c:pt>
                <c:pt idx="352">
                  <c:v>1</c:v>
                </c:pt>
                <c:pt idx="353">
                  <c:v>2</c:v>
                </c:pt>
                <c:pt idx="354">
                  <c:v>2</c:v>
                </c:pt>
                <c:pt idx="355">
                  <c:v>3</c:v>
                </c:pt>
                <c:pt idx="356">
                  <c:v>3</c:v>
                </c:pt>
                <c:pt idx="357">
                  <c:v>2</c:v>
                </c:pt>
                <c:pt idx="358">
                  <c:v>2</c:v>
                </c:pt>
                <c:pt idx="359">
                  <c:v>4</c:v>
                </c:pt>
                <c:pt idx="360">
                  <c:v>2</c:v>
                </c:pt>
                <c:pt idx="361">
                  <c:v>2</c:v>
                </c:pt>
                <c:pt idx="362">
                  <c:v>4</c:v>
                </c:pt>
                <c:pt idx="363">
                  <c:v>3</c:v>
                </c:pt>
                <c:pt idx="364">
                  <c:v>4</c:v>
                </c:pt>
                <c:pt idx="365">
                  <c:v>2</c:v>
                </c:pt>
                <c:pt idx="366">
                  <c:v>2</c:v>
                </c:pt>
                <c:pt idx="367">
                  <c:v>2</c:v>
                </c:pt>
                <c:pt idx="368">
                  <c:v>2</c:v>
                </c:pt>
                <c:pt idx="369">
                  <c:v>2</c:v>
                </c:pt>
                <c:pt idx="370">
                  <c:v>3</c:v>
                </c:pt>
                <c:pt idx="371">
                  <c:v>4</c:v>
                </c:pt>
                <c:pt idx="372">
                  <c:v>2</c:v>
                </c:pt>
                <c:pt idx="373">
                  <c:v>2</c:v>
                </c:pt>
                <c:pt idx="374">
                  <c:v>3</c:v>
                </c:pt>
                <c:pt idx="375">
                  <c:v>3</c:v>
                </c:pt>
                <c:pt idx="376">
                  <c:v>1</c:v>
                </c:pt>
                <c:pt idx="377">
                  <c:v>2</c:v>
                </c:pt>
                <c:pt idx="378">
                  <c:v>3</c:v>
                </c:pt>
                <c:pt idx="379">
                  <c:v>2</c:v>
                </c:pt>
                <c:pt idx="380">
                  <c:v>4</c:v>
                </c:pt>
                <c:pt idx="381">
                  <c:v>3</c:v>
                </c:pt>
                <c:pt idx="382">
                  <c:v>1</c:v>
                </c:pt>
                <c:pt idx="383">
                  <c:v>5</c:v>
                </c:pt>
                <c:pt idx="384">
                  <c:v>2</c:v>
                </c:pt>
                <c:pt idx="385">
                  <c:v>2</c:v>
                </c:pt>
                <c:pt idx="386">
                  <c:v>3</c:v>
                </c:pt>
                <c:pt idx="387">
                  <c:v>3</c:v>
                </c:pt>
                <c:pt idx="388">
                  <c:v>3</c:v>
                </c:pt>
                <c:pt idx="389">
                  <c:v>3</c:v>
                </c:pt>
                <c:pt idx="390">
                  <c:v>2</c:v>
                </c:pt>
                <c:pt idx="391">
                  <c:v>3</c:v>
                </c:pt>
                <c:pt idx="392">
                  <c:v>1</c:v>
                </c:pt>
                <c:pt idx="393">
                  <c:v>2</c:v>
                </c:pt>
                <c:pt idx="394">
                  <c:v>3</c:v>
                </c:pt>
                <c:pt idx="395">
                  <c:v>2</c:v>
                </c:pt>
                <c:pt idx="396">
                  <c:v>4</c:v>
                </c:pt>
                <c:pt idx="397">
                  <c:v>3</c:v>
                </c:pt>
                <c:pt idx="398">
                  <c:v>2</c:v>
                </c:pt>
                <c:pt idx="399">
                  <c:v>3</c:v>
                </c:pt>
                <c:pt idx="400">
                  <c:v>3</c:v>
                </c:pt>
                <c:pt idx="401">
                  <c:v>2</c:v>
                </c:pt>
                <c:pt idx="402">
                  <c:v>3</c:v>
                </c:pt>
                <c:pt idx="403">
                  <c:v>2</c:v>
                </c:pt>
                <c:pt idx="404">
                  <c:v>4</c:v>
                </c:pt>
                <c:pt idx="405">
                  <c:v>4</c:v>
                </c:pt>
                <c:pt idx="406">
                  <c:v>2</c:v>
                </c:pt>
                <c:pt idx="407">
                  <c:v>3</c:v>
                </c:pt>
                <c:pt idx="408">
                  <c:v>3</c:v>
                </c:pt>
                <c:pt idx="409">
                  <c:v>4</c:v>
                </c:pt>
                <c:pt idx="410">
                  <c:v>2</c:v>
                </c:pt>
                <c:pt idx="411">
                  <c:v>3</c:v>
                </c:pt>
                <c:pt idx="412">
                  <c:v>3</c:v>
                </c:pt>
                <c:pt idx="413">
                  <c:v>2</c:v>
                </c:pt>
                <c:pt idx="414">
                  <c:v>3</c:v>
                </c:pt>
                <c:pt idx="415">
                  <c:v>2</c:v>
                </c:pt>
                <c:pt idx="416">
                  <c:v>3</c:v>
                </c:pt>
                <c:pt idx="417">
                  <c:v>2</c:v>
                </c:pt>
                <c:pt idx="418">
                  <c:v>1</c:v>
                </c:pt>
                <c:pt idx="419">
                  <c:v>4</c:v>
                </c:pt>
                <c:pt idx="420">
                  <c:v>3</c:v>
                </c:pt>
                <c:pt idx="421">
                  <c:v>3</c:v>
                </c:pt>
                <c:pt idx="422">
                  <c:v>3</c:v>
                </c:pt>
                <c:pt idx="423">
                  <c:v>2</c:v>
                </c:pt>
                <c:pt idx="424">
                  <c:v>2</c:v>
                </c:pt>
                <c:pt idx="425">
                  <c:v>5</c:v>
                </c:pt>
                <c:pt idx="426">
                  <c:v>2</c:v>
                </c:pt>
                <c:pt idx="427">
                  <c:v>3</c:v>
                </c:pt>
                <c:pt idx="428">
                  <c:v>3</c:v>
                </c:pt>
                <c:pt idx="429">
                  <c:v>3</c:v>
                </c:pt>
                <c:pt idx="430">
                  <c:v>1</c:v>
                </c:pt>
                <c:pt idx="431">
                  <c:v>3</c:v>
                </c:pt>
                <c:pt idx="432">
                  <c:v>4</c:v>
                </c:pt>
                <c:pt idx="433">
                  <c:v>3</c:v>
                </c:pt>
                <c:pt idx="434">
                  <c:v>2</c:v>
                </c:pt>
                <c:pt idx="435">
                  <c:v>3</c:v>
                </c:pt>
                <c:pt idx="436">
                  <c:v>2</c:v>
                </c:pt>
                <c:pt idx="437">
                  <c:v>2</c:v>
                </c:pt>
                <c:pt idx="438">
                  <c:v>3</c:v>
                </c:pt>
                <c:pt idx="439">
                  <c:v>3</c:v>
                </c:pt>
                <c:pt idx="440">
                  <c:v>3</c:v>
                </c:pt>
                <c:pt idx="441">
                  <c:v>3</c:v>
                </c:pt>
                <c:pt idx="442">
                  <c:v>2</c:v>
                </c:pt>
                <c:pt idx="443">
                  <c:v>2</c:v>
                </c:pt>
                <c:pt idx="444">
                  <c:v>2</c:v>
                </c:pt>
                <c:pt idx="445">
                  <c:v>1</c:v>
                </c:pt>
                <c:pt idx="446">
                  <c:v>2</c:v>
                </c:pt>
                <c:pt idx="447">
                  <c:v>1</c:v>
                </c:pt>
                <c:pt idx="448">
                  <c:v>3</c:v>
                </c:pt>
                <c:pt idx="449">
                  <c:v>3</c:v>
                </c:pt>
                <c:pt idx="450">
                  <c:v>2</c:v>
                </c:pt>
                <c:pt idx="451">
                  <c:v>3</c:v>
                </c:pt>
                <c:pt idx="452">
                  <c:v>2</c:v>
                </c:pt>
                <c:pt idx="453">
                  <c:v>4</c:v>
                </c:pt>
                <c:pt idx="454">
                  <c:v>3</c:v>
                </c:pt>
                <c:pt idx="455">
                  <c:v>5</c:v>
                </c:pt>
                <c:pt idx="456">
                  <c:v>1</c:v>
                </c:pt>
                <c:pt idx="457">
                  <c:v>3</c:v>
                </c:pt>
                <c:pt idx="458">
                  <c:v>3</c:v>
                </c:pt>
                <c:pt idx="459">
                  <c:v>2</c:v>
                </c:pt>
                <c:pt idx="460">
                  <c:v>3</c:v>
                </c:pt>
                <c:pt idx="461">
                  <c:v>1</c:v>
                </c:pt>
                <c:pt idx="462">
                  <c:v>2</c:v>
                </c:pt>
                <c:pt idx="463">
                  <c:v>2</c:v>
                </c:pt>
                <c:pt idx="464">
                  <c:v>3</c:v>
                </c:pt>
                <c:pt idx="465">
                  <c:v>1</c:v>
                </c:pt>
                <c:pt idx="466">
                  <c:v>2</c:v>
                </c:pt>
                <c:pt idx="467">
                  <c:v>2</c:v>
                </c:pt>
                <c:pt idx="468">
                  <c:v>4</c:v>
                </c:pt>
                <c:pt idx="469">
                  <c:v>3</c:v>
                </c:pt>
                <c:pt idx="470">
                  <c:v>3</c:v>
                </c:pt>
                <c:pt idx="471">
                  <c:v>3</c:v>
                </c:pt>
                <c:pt idx="472">
                  <c:v>3</c:v>
                </c:pt>
                <c:pt idx="473">
                  <c:v>4</c:v>
                </c:pt>
                <c:pt idx="474">
                  <c:v>2</c:v>
                </c:pt>
                <c:pt idx="475">
                  <c:v>3</c:v>
                </c:pt>
                <c:pt idx="476">
                  <c:v>3</c:v>
                </c:pt>
                <c:pt idx="477">
                  <c:v>3</c:v>
                </c:pt>
                <c:pt idx="478">
                  <c:v>3</c:v>
                </c:pt>
                <c:pt idx="479">
                  <c:v>3</c:v>
                </c:pt>
                <c:pt idx="480">
                  <c:v>3</c:v>
                </c:pt>
                <c:pt idx="481">
                  <c:v>2</c:v>
                </c:pt>
                <c:pt idx="482">
                  <c:v>2</c:v>
                </c:pt>
                <c:pt idx="483">
                  <c:v>3</c:v>
                </c:pt>
                <c:pt idx="484">
                  <c:v>2</c:v>
                </c:pt>
                <c:pt idx="485">
                  <c:v>1</c:v>
                </c:pt>
                <c:pt idx="486">
                  <c:v>3</c:v>
                </c:pt>
                <c:pt idx="487">
                  <c:v>3</c:v>
                </c:pt>
                <c:pt idx="488">
                  <c:v>3</c:v>
                </c:pt>
                <c:pt idx="489">
                  <c:v>1</c:v>
                </c:pt>
                <c:pt idx="490">
                  <c:v>3</c:v>
                </c:pt>
                <c:pt idx="491">
                  <c:v>2</c:v>
                </c:pt>
                <c:pt idx="492">
                  <c:v>2</c:v>
                </c:pt>
                <c:pt idx="493">
                  <c:v>2</c:v>
                </c:pt>
                <c:pt idx="494">
                  <c:v>1</c:v>
                </c:pt>
                <c:pt idx="495">
                  <c:v>2</c:v>
                </c:pt>
                <c:pt idx="496">
                  <c:v>2</c:v>
                </c:pt>
                <c:pt idx="497">
                  <c:v>3</c:v>
                </c:pt>
                <c:pt idx="498">
                  <c:v>3</c:v>
                </c:pt>
                <c:pt idx="499">
                  <c:v>2</c:v>
                </c:pt>
                <c:pt idx="500">
                  <c:v>4</c:v>
                </c:pt>
                <c:pt idx="501">
                  <c:v>3</c:v>
                </c:pt>
                <c:pt idx="502">
                  <c:v>2</c:v>
                </c:pt>
                <c:pt idx="503">
                  <c:v>3</c:v>
                </c:pt>
                <c:pt idx="504">
                  <c:v>3</c:v>
                </c:pt>
                <c:pt idx="505">
                  <c:v>1</c:v>
                </c:pt>
                <c:pt idx="506">
                  <c:v>3</c:v>
                </c:pt>
                <c:pt idx="507">
                  <c:v>1</c:v>
                </c:pt>
                <c:pt idx="508">
                  <c:v>2</c:v>
                </c:pt>
                <c:pt idx="509">
                  <c:v>2</c:v>
                </c:pt>
                <c:pt idx="510">
                  <c:v>3</c:v>
                </c:pt>
                <c:pt idx="511">
                  <c:v>2</c:v>
                </c:pt>
                <c:pt idx="512">
                  <c:v>4</c:v>
                </c:pt>
                <c:pt idx="513">
                  <c:v>2</c:v>
                </c:pt>
                <c:pt idx="514">
                  <c:v>3</c:v>
                </c:pt>
                <c:pt idx="515">
                  <c:v>1</c:v>
                </c:pt>
                <c:pt idx="516">
                  <c:v>4</c:v>
                </c:pt>
                <c:pt idx="517">
                  <c:v>2</c:v>
                </c:pt>
                <c:pt idx="518">
                  <c:v>2</c:v>
                </c:pt>
                <c:pt idx="519">
                  <c:v>2</c:v>
                </c:pt>
                <c:pt idx="520">
                  <c:v>3</c:v>
                </c:pt>
                <c:pt idx="521">
                  <c:v>1</c:v>
                </c:pt>
                <c:pt idx="522">
                  <c:v>2</c:v>
                </c:pt>
                <c:pt idx="523">
                  <c:v>2</c:v>
                </c:pt>
                <c:pt idx="524">
                  <c:v>3</c:v>
                </c:pt>
                <c:pt idx="525">
                  <c:v>3</c:v>
                </c:pt>
                <c:pt idx="526">
                  <c:v>2</c:v>
                </c:pt>
                <c:pt idx="527">
                  <c:v>2</c:v>
                </c:pt>
                <c:pt idx="528">
                  <c:v>1</c:v>
                </c:pt>
                <c:pt idx="529">
                  <c:v>4</c:v>
                </c:pt>
                <c:pt idx="530">
                  <c:v>2</c:v>
                </c:pt>
                <c:pt idx="531">
                  <c:v>2</c:v>
                </c:pt>
                <c:pt idx="532">
                  <c:v>4</c:v>
                </c:pt>
                <c:pt idx="533">
                  <c:v>4</c:v>
                </c:pt>
                <c:pt idx="534">
                  <c:v>2</c:v>
                </c:pt>
                <c:pt idx="535">
                  <c:v>3</c:v>
                </c:pt>
                <c:pt idx="536">
                  <c:v>3</c:v>
                </c:pt>
                <c:pt idx="537">
                  <c:v>1</c:v>
                </c:pt>
                <c:pt idx="538">
                  <c:v>3</c:v>
                </c:pt>
                <c:pt idx="539">
                  <c:v>2</c:v>
                </c:pt>
                <c:pt idx="540">
                  <c:v>3</c:v>
                </c:pt>
                <c:pt idx="541">
                  <c:v>2</c:v>
                </c:pt>
                <c:pt idx="542">
                  <c:v>2</c:v>
                </c:pt>
                <c:pt idx="543">
                  <c:v>2</c:v>
                </c:pt>
                <c:pt idx="544">
                  <c:v>3</c:v>
                </c:pt>
                <c:pt idx="545">
                  <c:v>3</c:v>
                </c:pt>
                <c:pt idx="546">
                  <c:v>1</c:v>
                </c:pt>
                <c:pt idx="547">
                  <c:v>3</c:v>
                </c:pt>
                <c:pt idx="548">
                  <c:v>4</c:v>
                </c:pt>
                <c:pt idx="549">
                  <c:v>4</c:v>
                </c:pt>
                <c:pt idx="550">
                  <c:v>3</c:v>
                </c:pt>
                <c:pt idx="551">
                  <c:v>2</c:v>
                </c:pt>
                <c:pt idx="552">
                  <c:v>2</c:v>
                </c:pt>
                <c:pt idx="553">
                  <c:v>2</c:v>
                </c:pt>
                <c:pt idx="554">
                  <c:v>2</c:v>
                </c:pt>
                <c:pt idx="555">
                  <c:v>4</c:v>
                </c:pt>
                <c:pt idx="556">
                  <c:v>2</c:v>
                </c:pt>
                <c:pt idx="557">
                  <c:v>2</c:v>
                </c:pt>
                <c:pt idx="558">
                  <c:v>2</c:v>
                </c:pt>
                <c:pt idx="559">
                  <c:v>3</c:v>
                </c:pt>
                <c:pt idx="560">
                  <c:v>3</c:v>
                </c:pt>
                <c:pt idx="561">
                  <c:v>1</c:v>
                </c:pt>
                <c:pt idx="562">
                  <c:v>3</c:v>
                </c:pt>
                <c:pt idx="563">
                  <c:v>3</c:v>
                </c:pt>
                <c:pt idx="564">
                  <c:v>2</c:v>
                </c:pt>
                <c:pt idx="565">
                  <c:v>3</c:v>
                </c:pt>
                <c:pt idx="566">
                  <c:v>2</c:v>
                </c:pt>
                <c:pt idx="567">
                  <c:v>4</c:v>
                </c:pt>
                <c:pt idx="568">
                  <c:v>2</c:v>
                </c:pt>
                <c:pt idx="569">
                  <c:v>4</c:v>
                </c:pt>
                <c:pt idx="570">
                  <c:v>3</c:v>
                </c:pt>
                <c:pt idx="571">
                  <c:v>4</c:v>
                </c:pt>
                <c:pt idx="572">
                  <c:v>2</c:v>
                </c:pt>
                <c:pt idx="573">
                  <c:v>3</c:v>
                </c:pt>
                <c:pt idx="574">
                  <c:v>3</c:v>
                </c:pt>
                <c:pt idx="575">
                  <c:v>3</c:v>
                </c:pt>
                <c:pt idx="576">
                  <c:v>4</c:v>
                </c:pt>
                <c:pt idx="577">
                  <c:v>4</c:v>
                </c:pt>
                <c:pt idx="578">
                  <c:v>4</c:v>
                </c:pt>
                <c:pt idx="579">
                  <c:v>4</c:v>
                </c:pt>
                <c:pt idx="580">
                  <c:v>4</c:v>
                </c:pt>
                <c:pt idx="581">
                  <c:v>3</c:v>
                </c:pt>
                <c:pt idx="582">
                  <c:v>4</c:v>
                </c:pt>
                <c:pt idx="583">
                  <c:v>2</c:v>
                </c:pt>
                <c:pt idx="584">
                  <c:v>3</c:v>
                </c:pt>
                <c:pt idx="585">
                  <c:v>4</c:v>
                </c:pt>
                <c:pt idx="586">
                  <c:v>1</c:v>
                </c:pt>
                <c:pt idx="587">
                  <c:v>3</c:v>
                </c:pt>
                <c:pt idx="588">
                  <c:v>3</c:v>
                </c:pt>
                <c:pt idx="589">
                  <c:v>2</c:v>
                </c:pt>
                <c:pt idx="590">
                  <c:v>2</c:v>
                </c:pt>
                <c:pt idx="591">
                  <c:v>2</c:v>
                </c:pt>
                <c:pt idx="592">
                  <c:v>1</c:v>
                </c:pt>
                <c:pt idx="593">
                  <c:v>3</c:v>
                </c:pt>
                <c:pt idx="594">
                  <c:v>2</c:v>
                </c:pt>
                <c:pt idx="595">
                  <c:v>3</c:v>
                </c:pt>
                <c:pt idx="596">
                  <c:v>2</c:v>
                </c:pt>
                <c:pt idx="597">
                  <c:v>4</c:v>
                </c:pt>
                <c:pt idx="598">
                  <c:v>3</c:v>
                </c:pt>
                <c:pt idx="599">
                  <c:v>3</c:v>
                </c:pt>
                <c:pt idx="600">
                  <c:v>2</c:v>
                </c:pt>
                <c:pt idx="601">
                  <c:v>3</c:v>
                </c:pt>
                <c:pt idx="602">
                  <c:v>1</c:v>
                </c:pt>
                <c:pt idx="603">
                  <c:v>4</c:v>
                </c:pt>
                <c:pt idx="604">
                  <c:v>4</c:v>
                </c:pt>
                <c:pt idx="605">
                  <c:v>2</c:v>
                </c:pt>
                <c:pt idx="606">
                  <c:v>2</c:v>
                </c:pt>
                <c:pt idx="607">
                  <c:v>4</c:v>
                </c:pt>
                <c:pt idx="608">
                  <c:v>3</c:v>
                </c:pt>
                <c:pt idx="609">
                  <c:v>2</c:v>
                </c:pt>
                <c:pt idx="610">
                  <c:v>1</c:v>
                </c:pt>
                <c:pt idx="611">
                  <c:v>1</c:v>
                </c:pt>
                <c:pt idx="612">
                  <c:v>3</c:v>
                </c:pt>
                <c:pt idx="613">
                  <c:v>5</c:v>
                </c:pt>
                <c:pt idx="614">
                  <c:v>1</c:v>
                </c:pt>
                <c:pt idx="615">
                  <c:v>4</c:v>
                </c:pt>
                <c:pt idx="616">
                  <c:v>4</c:v>
                </c:pt>
                <c:pt idx="617">
                  <c:v>4</c:v>
                </c:pt>
                <c:pt idx="618">
                  <c:v>3</c:v>
                </c:pt>
                <c:pt idx="619">
                  <c:v>3</c:v>
                </c:pt>
                <c:pt idx="620">
                  <c:v>3</c:v>
                </c:pt>
                <c:pt idx="621">
                  <c:v>1</c:v>
                </c:pt>
                <c:pt idx="622">
                  <c:v>1</c:v>
                </c:pt>
                <c:pt idx="623">
                  <c:v>2</c:v>
                </c:pt>
                <c:pt idx="624">
                  <c:v>2</c:v>
                </c:pt>
                <c:pt idx="625">
                  <c:v>3</c:v>
                </c:pt>
                <c:pt idx="626">
                  <c:v>2</c:v>
                </c:pt>
                <c:pt idx="627">
                  <c:v>3</c:v>
                </c:pt>
                <c:pt idx="628">
                  <c:v>3</c:v>
                </c:pt>
                <c:pt idx="629">
                  <c:v>2</c:v>
                </c:pt>
                <c:pt idx="630">
                  <c:v>3</c:v>
                </c:pt>
                <c:pt idx="631">
                  <c:v>2</c:v>
                </c:pt>
                <c:pt idx="632">
                  <c:v>3</c:v>
                </c:pt>
                <c:pt idx="633">
                  <c:v>1</c:v>
                </c:pt>
                <c:pt idx="634">
                  <c:v>1</c:v>
                </c:pt>
                <c:pt idx="635">
                  <c:v>4</c:v>
                </c:pt>
                <c:pt idx="636">
                  <c:v>1</c:v>
                </c:pt>
                <c:pt idx="637">
                  <c:v>3</c:v>
                </c:pt>
                <c:pt idx="638">
                  <c:v>2</c:v>
                </c:pt>
                <c:pt idx="639">
                  <c:v>3</c:v>
                </c:pt>
                <c:pt idx="640">
                  <c:v>3</c:v>
                </c:pt>
                <c:pt idx="641">
                  <c:v>2</c:v>
                </c:pt>
                <c:pt idx="642">
                  <c:v>2</c:v>
                </c:pt>
                <c:pt idx="643">
                  <c:v>2</c:v>
                </c:pt>
                <c:pt idx="644">
                  <c:v>2</c:v>
                </c:pt>
                <c:pt idx="645">
                  <c:v>4</c:v>
                </c:pt>
                <c:pt idx="646">
                  <c:v>2</c:v>
                </c:pt>
                <c:pt idx="647">
                  <c:v>2</c:v>
                </c:pt>
                <c:pt idx="648">
                  <c:v>3</c:v>
                </c:pt>
                <c:pt idx="649">
                  <c:v>3</c:v>
                </c:pt>
                <c:pt idx="650">
                  <c:v>1</c:v>
                </c:pt>
                <c:pt idx="651">
                  <c:v>3</c:v>
                </c:pt>
                <c:pt idx="652">
                  <c:v>3</c:v>
                </c:pt>
                <c:pt idx="653">
                  <c:v>3</c:v>
                </c:pt>
                <c:pt idx="654">
                  <c:v>2</c:v>
                </c:pt>
                <c:pt idx="655">
                  <c:v>1</c:v>
                </c:pt>
                <c:pt idx="656">
                  <c:v>3</c:v>
                </c:pt>
                <c:pt idx="657">
                  <c:v>2</c:v>
                </c:pt>
                <c:pt idx="658">
                  <c:v>3</c:v>
                </c:pt>
                <c:pt idx="659">
                  <c:v>4</c:v>
                </c:pt>
                <c:pt idx="660">
                  <c:v>3</c:v>
                </c:pt>
                <c:pt idx="661">
                  <c:v>3</c:v>
                </c:pt>
                <c:pt idx="662">
                  <c:v>2</c:v>
                </c:pt>
                <c:pt idx="663">
                  <c:v>2</c:v>
                </c:pt>
                <c:pt idx="664">
                  <c:v>2</c:v>
                </c:pt>
                <c:pt idx="665">
                  <c:v>2</c:v>
                </c:pt>
                <c:pt idx="666">
                  <c:v>3</c:v>
                </c:pt>
                <c:pt idx="667">
                  <c:v>2</c:v>
                </c:pt>
                <c:pt idx="668">
                  <c:v>3</c:v>
                </c:pt>
                <c:pt idx="669">
                  <c:v>4</c:v>
                </c:pt>
                <c:pt idx="670">
                  <c:v>3</c:v>
                </c:pt>
                <c:pt idx="671">
                  <c:v>3</c:v>
                </c:pt>
                <c:pt idx="672">
                  <c:v>2</c:v>
                </c:pt>
                <c:pt idx="673">
                  <c:v>3</c:v>
                </c:pt>
                <c:pt idx="674">
                  <c:v>2</c:v>
                </c:pt>
                <c:pt idx="675">
                  <c:v>4</c:v>
                </c:pt>
                <c:pt idx="676">
                  <c:v>3</c:v>
                </c:pt>
                <c:pt idx="677">
                  <c:v>1</c:v>
                </c:pt>
                <c:pt idx="678">
                  <c:v>3</c:v>
                </c:pt>
                <c:pt idx="679">
                  <c:v>1</c:v>
                </c:pt>
                <c:pt idx="680">
                  <c:v>2</c:v>
                </c:pt>
                <c:pt idx="681">
                  <c:v>1</c:v>
                </c:pt>
                <c:pt idx="682">
                  <c:v>2</c:v>
                </c:pt>
                <c:pt idx="683">
                  <c:v>3</c:v>
                </c:pt>
                <c:pt idx="684">
                  <c:v>2</c:v>
                </c:pt>
                <c:pt idx="685">
                  <c:v>2</c:v>
                </c:pt>
                <c:pt idx="686">
                  <c:v>1</c:v>
                </c:pt>
                <c:pt idx="687">
                  <c:v>2</c:v>
                </c:pt>
                <c:pt idx="688">
                  <c:v>2</c:v>
                </c:pt>
                <c:pt idx="689">
                  <c:v>2</c:v>
                </c:pt>
                <c:pt idx="690">
                  <c:v>2</c:v>
                </c:pt>
                <c:pt idx="691">
                  <c:v>1</c:v>
                </c:pt>
                <c:pt idx="692">
                  <c:v>3</c:v>
                </c:pt>
                <c:pt idx="693">
                  <c:v>2</c:v>
                </c:pt>
                <c:pt idx="694">
                  <c:v>3</c:v>
                </c:pt>
                <c:pt idx="695">
                  <c:v>4</c:v>
                </c:pt>
                <c:pt idx="696">
                  <c:v>1</c:v>
                </c:pt>
                <c:pt idx="697">
                  <c:v>3</c:v>
                </c:pt>
                <c:pt idx="698">
                  <c:v>1</c:v>
                </c:pt>
                <c:pt idx="699">
                  <c:v>2</c:v>
                </c:pt>
                <c:pt idx="700">
                  <c:v>2</c:v>
                </c:pt>
                <c:pt idx="701">
                  <c:v>4</c:v>
                </c:pt>
                <c:pt idx="702">
                  <c:v>2</c:v>
                </c:pt>
                <c:pt idx="703">
                  <c:v>1</c:v>
                </c:pt>
                <c:pt idx="704">
                  <c:v>2</c:v>
                </c:pt>
                <c:pt idx="705">
                  <c:v>3</c:v>
                </c:pt>
                <c:pt idx="706">
                  <c:v>2</c:v>
                </c:pt>
                <c:pt idx="707">
                  <c:v>2</c:v>
                </c:pt>
                <c:pt idx="708">
                  <c:v>3</c:v>
                </c:pt>
                <c:pt idx="709">
                  <c:v>3</c:v>
                </c:pt>
                <c:pt idx="710">
                  <c:v>3</c:v>
                </c:pt>
                <c:pt idx="711">
                  <c:v>2</c:v>
                </c:pt>
                <c:pt idx="712">
                  <c:v>2</c:v>
                </c:pt>
                <c:pt idx="713">
                  <c:v>2</c:v>
                </c:pt>
                <c:pt idx="714">
                  <c:v>3</c:v>
                </c:pt>
                <c:pt idx="715">
                  <c:v>2</c:v>
                </c:pt>
                <c:pt idx="716">
                  <c:v>1</c:v>
                </c:pt>
                <c:pt idx="717">
                  <c:v>3</c:v>
                </c:pt>
                <c:pt idx="718">
                  <c:v>2</c:v>
                </c:pt>
                <c:pt idx="719">
                  <c:v>3</c:v>
                </c:pt>
                <c:pt idx="720">
                  <c:v>3</c:v>
                </c:pt>
                <c:pt idx="721">
                  <c:v>2</c:v>
                </c:pt>
                <c:pt idx="722">
                  <c:v>3</c:v>
                </c:pt>
                <c:pt idx="723">
                  <c:v>2</c:v>
                </c:pt>
                <c:pt idx="724">
                  <c:v>3</c:v>
                </c:pt>
                <c:pt idx="725">
                  <c:v>3</c:v>
                </c:pt>
                <c:pt idx="726">
                  <c:v>2</c:v>
                </c:pt>
                <c:pt idx="727">
                  <c:v>1</c:v>
                </c:pt>
                <c:pt idx="728">
                  <c:v>5</c:v>
                </c:pt>
                <c:pt idx="729">
                  <c:v>2</c:v>
                </c:pt>
                <c:pt idx="730">
                  <c:v>3</c:v>
                </c:pt>
                <c:pt idx="731">
                  <c:v>4</c:v>
                </c:pt>
                <c:pt idx="732">
                  <c:v>4</c:v>
                </c:pt>
                <c:pt idx="733">
                  <c:v>4</c:v>
                </c:pt>
                <c:pt idx="734">
                  <c:v>3</c:v>
                </c:pt>
                <c:pt idx="735">
                  <c:v>2</c:v>
                </c:pt>
                <c:pt idx="736">
                  <c:v>3</c:v>
                </c:pt>
                <c:pt idx="737">
                  <c:v>3</c:v>
                </c:pt>
                <c:pt idx="738">
                  <c:v>3</c:v>
                </c:pt>
                <c:pt idx="739">
                  <c:v>3</c:v>
                </c:pt>
                <c:pt idx="740">
                  <c:v>2</c:v>
                </c:pt>
                <c:pt idx="741">
                  <c:v>4</c:v>
                </c:pt>
                <c:pt idx="742">
                  <c:v>4</c:v>
                </c:pt>
                <c:pt idx="743">
                  <c:v>3</c:v>
                </c:pt>
                <c:pt idx="744">
                  <c:v>2</c:v>
                </c:pt>
                <c:pt idx="745">
                  <c:v>2</c:v>
                </c:pt>
                <c:pt idx="746">
                  <c:v>3</c:v>
                </c:pt>
                <c:pt idx="747">
                  <c:v>1</c:v>
                </c:pt>
                <c:pt idx="748">
                  <c:v>2</c:v>
                </c:pt>
                <c:pt idx="749">
                  <c:v>2</c:v>
                </c:pt>
                <c:pt idx="750">
                  <c:v>2</c:v>
                </c:pt>
                <c:pt idx="751">
                  <c:v>3</c:v>
                </c:pt>
                <c:pt idx="752">
                  <c:v>2</c:v>
                </c:pt>
                <c:pt idx="753">
                  <c:v>2</c:v>
                </c:pt>
                <c:pt idx="754">
                  <c:v>2</c:v>
                </c:pt>
                <c:pt idx="755">
                  <c:v>2</c:v>
                </c:pt>
                <c:pt idx="756">
                  <c:v>3</c:v>
                </c:pt>
                <c:pt idx="757">
                  <c:v>3</c:v>
                </c:pt>
                <c:pt idx="758">
                  <c:v>3</c:v>
                </c:pt>
                <c:pt idx="759">
                  <c:v>3</c:v>
                </c:pt>
                <c:pt idx="760">
                  <c:v>3</c:v>
                </c:pt>
                <c:pt idx="761">
                  <c:v>3</c:v>
                </c:pt>
                <c:pt idx="762">
                  <c:v>2</c:v>
                </c:pt>
                <c:pt idx="763">
                  <c:v>2</c:v>
                </c:pt>
                <c:pt idx="764">
                  <c:v>1</c:v>
                </c:pt>
                <c:pt idx="765">
                  <c:v>3</c:v>
                </c:pt>
                <c:pt idx="766">
                  <c:v>2</c:v>
                </c:pt>
                <c:pt idx="767">
                  <c:v>2</c:v>
                </c:pt>
                <c:pt idx="768">
                  <c:v>3</c:v>
                </c:pt>
                <c:pt idx="769">
                  <c:v>3</c:v>
                </c:pt>
                <c:pt idx="770">
                  <c:v>3</c:v>
                </c:pt>
                <c:pt idx="771">
                  <c:v>2</c:v>
                </c:pt>
                <c:pt idx="772">
                  <c:v>3</c:v>
                </c:pt>
                <c:pt idx="773">
                  <c:v>4</c:v>
                </c:pt>
                <c:pt idx="774">
                  <c:v>3</c:v>
                </c:pt>
                <c:pt idx="775">
                  <c:v>4</c:v>
                </c:pt>
                <c:pt idx="776">
                  <c:v>2</c:v>
                </c:pt>
                <c:pt idx="777">
                  <c:v>2</c:v>
                </c:pt>
                <c:pt idx="778">
                  <c:v>3</c:v>
                </c:pt>
                <c:pt idx="779">
                  <c:v>2</c:v>
                </c:pt>
                <c:pt idx="780">
                  <c:v>1</c:v>
                </c:pt>
                <c:pt idx="781">
                  <c:v>4</c:v>
                </c:pt>
                <c:pt idx="782">
                  <c:v>2</c:v>
                </c:pt>
                <c:pt idx="783">
                  <c:v>3</c:v>
                </c:pt>
                <c:pt idx="784">
                  <c:v>3</c:v>
                </c:pt>
                <c:pt idx="785">
                  <c:v>3</c:v>
                </c:pt>
                <c:pt idx="786">
                  <c:v>4</c:v>
                </c:pt>
                <c:pt idx="787">
                  <c:v>2</c:v>
                </c:pt>
                <c:pt idx="788">
                  <c:v>3</c:v>
                </c:pt>
                <c:pt idx="789">
                  <c:v>2</c:v>
                </c:pt>
                <c:pt idx="790">
                  <c:v>2</c:v>
                </c:pt>
                <c:pt idx="791">
                  <c:v>2</c:v>
                </c:pt>
                <c:pt idx="792">
                  <c:v>1</c:v>
                </c:pt>
                <c:pt idx="793">
                  <c:v>4</c:v>
                </c:pt>
                <c:pt idx="794">
                  <c:v>2</c:v>
                </c:pt>
                <c:pt idx="795">
                  <c:v>1</c:v>
                </c:pt>
                <c:pt idx="796">
                  <c:v>3</c:v>
                </c:pt>
                <c:pt idx="797">
                  <c:v>2</c:v>
                </c:pt>
                <c:pt idx="798">
                  <c:v>2</c:v>
                </c:pt>
                <c:pt idx="799">
                  <c:v>3</c:v>
                </c:pt>
                <c:pt idx="800">
                  <c:v>3</c:v>
                </c:pt>
                <c:pt idx="801">
                  <c:v>3</c:v>
                </c:pt>
                <c:pt idx="802">
                  <c:v>4</c:v>
                </c:pt>
                <c:pt idx="803">
                  <c:v>1</c:v>
                </c:pt>
                <c:pt idx="804">
                  <c:v>2</c:v>
                </c:pt>
                <c:pt idx="805">
                  <c:v>4</c:v>
                </c:pt>
                <c:pt idx="806">
                  <c:v>3</c:v>
                </c:pt>
                <c:pt idx="807">
                  <c:v>3</c:v>
                </c:pt>
                <c:pt idx="808">
                  <c:v>4</c:v>
                </c:pt>
                <c:pt idx="809">
                  <c:v>2</c:v>
                </c:pt>
                <c:pt idx="810">
                  <c:v>2</c:v>
                </c:pt>
                <c:pt idx="811">
                  <c:v>2</c:v>
                </c:pt>
                <c:pt idx="812">
                  <c:v>1</c:v>
                </c:pt>
                <c:pt idx="813">
                  <c:v>3</c:v>
                </c:pt>
                <c:pt idx="814">
                  <c:v>2</c:v>
                </c:pt>
                <c:pt idx="815">
                  <c:v>3</c:v>
                </c:pt>
                <c:pt idx="816">
                  <c:v>4</c:v>
                </c:pt>
                <c:pt idx="817">
                  <c:v>1</c:v>
                </c:pt>
                <c:pt idx="818">
                  <c:v>3</c:v>
                </c:pt>
                <c:pt idx="819">
                  <c:v>3</c:v>
                </c:pt>
                <c:pt idx="820">
                  <c:v>1</c:v>
                </c:pt>
                <c:pt idx="821">
                  <c:v>3</c:v>
                </c:pt>
                <c:pt idx="822">
                  <c:v>1</c:v>
                </c:pt>
                <c:pt idx="823">
                  <c:v>2</c:v>
                </c:pt>
                <c:pt idx="824">
                  <c:v>3</c:v>
                </c:pt>
                <c:pt idx="825">
                  <c:v>2</c:v>
                </c:pt>
                <c:pt idx="826">
                  <c:v>5</c:v>
                </c:pt>
                <c:pt idx="827">
                  <c:v>4</c:v>
                </c:pt>
                <c:pt idx="828">
                  <c:v>2</c:v>
                </c:pt>
                <c:pt idx="829">
                  <c:v>3</c:v>
                </c:pt>
                <c:pt idx="830">
                  <c:v>3</c:v>
                </c:pt>
                <c:pt idx="831">
                  <c:v>1</c:v>
                </c:pt>
                <c:pt idx="832">
                  <c:v>4</c:v>
                </c:pt>
                <c:pt idx="833">
                  <c:v>3</c:v>
                </c:pt>
                <c:pt idx="834">
                  <c:v>4</c:v>
                </c:pt>
                <c:pt idx="835">
                  <c:v>3</c:v>
                </c:pt>
                <c:pt idx="836">
                  <c:v>2</c:v>
                </c:pt>
                <c:pt idx="837">
                  <c:v>1</c:v>
                </c:pt>
                <c:pt idx="838">
                  <c:v>2</c:v>
                </c:pt>
                <c:pt idx="839">
                  <c:v>2</c:v>
                </c:pt>
                <c:pt idx="840">
                  <c:v>4</c:v>
                </c:pt>
                <c:pt idx="841">
                  <c:v>3</c:v>
                </c:pt>
                <c:pt idx="842">
                  <c:v>2</c:v>
                </c:pt>
                <c:pt idx="843">
                  <c:v>3</c:v>
                </c:pt>
                <c:pt idx="844">
                  <c:v>2</c:v>
                </c:pt>
                <c:pt idx="845">
                  <c:v>2</c:v>
                </c:pt>
                <c:pt idx="846">
                  <c:v>1</c:v>
                </c:pt>
                <c:pt idx="847">
                  <c:v>2</c:v>
                </c:pt>
                <c:pt idx="848">
                  <c:v>2</c:v>
                </c:pt>
                <c:pt idx="849">
                  <c:v>4</c:v>
                </c:pt>
                <c:pt idx="850">
                  <c:v>2</c:v>
                </c:pt>
                <c:pt idx="851">
                  <c:v>3</c:v>
                </c:pt>
                <c:pt idx="852">
                  <c:v>2</c:v>
                </c:pt>
                <c:pt idx="853">
                  <c:v>4</c:v>
                </c:pt>
                <c:pt idx="854">
                  <c:v>3</c:v>
                </c:pt>
                <c:pt idx="855">
                  <c:v>2</c:v>
                </c:pt>
                <c:pt idx="856">
                  <c:v>3</c:v>
                </c:pt>
                <c:pt idx="857">
                  <c:v>4</c:v>
                </c:pt>
                <c:pt idx="858">
                  <c:v>4</c:v>
                </c:pt>
                <c:pt idx="859">
                  <c:v>2</c:v>
                </c:pt>
                <c:pt idx="860">
                  <c:v>3</c:v>
                </c:pt>
                <c:pt idx="861">
                  <c:v>4</c:v>
                </c:pt>
                <c:pt idx="862">
                  <c:v>2</c:v>
                </c:pt>
                <c:pt idx="863">
                  <c:v>3</c:v>
                </c:pt>
                <c:pt idx="864">
                  <c:v>2</c:v>
                </c:pt>
                <c:pt idx="865">
                  <c:v>3</c:v>
                </c:pt>
                <c:pt idx="866">
                  <c:v>2</c:v>
                </c:pt>
                <c:pt idx="867">
                  <c:v>3</c:v>
                </c:pt>
                <c:pt idx="868">
                  <c:v>3</c:v>
                </c:pt>
                <c:pt idx="869">
                  <c:v>3</c:v>
                </c:pt>
                <c:pt idx="870">
                  <c:v>2</c:v>
                </c:pt>
                <c:pt idx="871">
                  <c:v>2</c:v>
                </c:pt>
                <c:pt idx="872">
                  <c:v>3</c:v>
                </c:pt>
                <c:pt idx="873">
                  <c:v>3</c:v>
                </c:pt>
                <c:pt idx="874">
                  <c:v>3</c:v>
                </c:pt>
                <c:pt idx="875">
                  <c:v>2</c:v>
                </c:pt>
                <c:pt idx="876">
                  <c:v>3</c:v>
                </c:pt>
                <c:pt idx="877">
                  <c:v>3</c:v>
                </c:pt>
                <c:pt idx="878">
                  <c:v>1</c:v>
                </c:pt>
                <c:pt idx="879">
                  <c:v>3</c:v>
                </c:pt>
                <c:pt idx="880">
                  <c:v>2</c:v>
                </c:pt>
                <c:pt idx="881">
                  <c:v>3</c:v>
                </c:pt>
                <c:pt idx="882">
                  <c:v>3</c:v>
                </c:pt>
                <c:pt idx="883">
                  <c:v>4</c:v>
                </c:pt>
                <c:pt idx="884">
                  <c:v>1</c:v>
                </c:pt>
                <c:pt idx="885">
                  <c:v>2</c:v>
                </c:pt>
                <c:pt idx="886">
                  <c:v>4</c:v>
                </c:pt>
                <c:pt idx="887">
                  <c:v>4</c:v>
                </c:pt>
                <c:pt idx="888">
                  <c:v>4</c:v>
                </c:pt>
                <c:pt idx="889">
                  <c:v>1</c:v>
                </c:pt>
                <c:pt idx="890">
                  <c:v>3</c:v>
                </c:pt>
                <c:pt idx="891">
                  <c:v>3</c:v>
                </c:pt>
                <c:pt idx="892">
                  <c:v>2</c:v>
                </c:pt>
                <c:pt idx="893">
                  <c:v>2</c:v>
                </c:pt>
                <c:pt idx="894">
                  <c:v>1</c:v>
                </c:pt>
                <c:pt idx="895">
                  <c:v>2</c:v>
                </c:pt>
                <c:pt idx="896">
                  <c:v>3</c:v>
                </c:pt>
                <c:pt idx="897">
                  <c:v>2</c:v>
                </c:pt>
                <c:pt idx="898">
                  <c:v>3</c:v>
                </c:pt>
                <c:pt idx="899">
                  <c:v>2</c:v>
                </c:pt>
                <c:pt idx="900">
                  <c:v>2</c:v>
                </c:pt>
                <c:pt idx="901">
                  <c:v>2</c:v>
                </c:pt>
                <c:pt idx="902">
                  <c:v>2</c:v>
                </c:pt>
                <c:pt idx="903">
                  <c:v>2</c:v>
                </c:pt>
                <c:pt idx="904">
                  <c:v>5</c:v>
                </c:pt>
                <c:pt idx="905">
                  <c:v>1</c:v>
                </c:pt>
                <c:pt idx="906">
                  <c:v>1</c:v>
                </c:pt>
                <c:pt idx="907">
                  <c:v>2</c:v>
                </c:pt>
                <c:pt idx="908">
                  <c:v>3</c:v>
                </c:pt>
                <c:pt idx="909">
                  <c:v>2</c:v>
                </c:pt>
                <c:pt idx="910">
                  <c:v>1</c:v>
                </c:pt>
                <c:pt idx="911">
                  <c:v>2</c:v>
                </c:pt>
                <c:pt idx="912">
                  <c:v>2</c:v>
                </c:pt>
                <c:pt idx="913">
                  <c:v>3</c:v>
                </c:pt>
                <c:pt idx="914">
                  <c:v>1</c:v>
                </c:pt>
                <c:pt idx="915">
                  <c:v>2</c:v>
                </c:pt>
                <c:pt idx="916">
                  <c:v>2</c:v>
                </c:pt>
                <c:pt idx="917">
                  <c:v>2</c:v>
                </c:pt>
                <c:pt idx="918">
                  <c:v>2</c:v>
                </c:pt>
                <c:pt idx="919">
                  <c:v>1</c:v>
                </c:pt>
                <c:pt idx="920">
                  <c:v>4</c:v>
                </c:pt>
                <c:pt idx="921">
                  <c:v>1</c:v>
                </c:pt>
                <c:pt idx="922">
                  <c:v>2</c:v>
                </c:pt>
                <c:pt idx="923">
                  <c:v>4</c:v>
                </c:pt>
                <c:pt idx="924">
                  <c:v>3</c:v>
                </c:pt>
                <c:pt idx="925">
                  <c:v>2</c:v>
                </c:pt>
                <c:pt idx="926">
                  <c:v>2</c:v>
                </c:pt>
                <c:pt idx="927">
                  <c:v>1</c:v>
                </c:pt>
                <c:pt idx="928">
                  <c:v>1</c:v>
                </c:pt>
                <c:pt idx="929">
                  <c:v>3</c:v>
                </c:pt>
                <c:pt idx="930">
                  <c:v>2</c:v>
                </c:pt>
                <c:pt idx="931">
                  <c:v>2</c:v>
                </c:pt>
                <c:pt idx="932">
                  <c:v>2</c:v>
                </c:pt>
                <c:pt idx="933">
                  <c:v>3</c:v>
                </c:pt>
                <c:pt idx="934">
                  <c:v>1</c:v>
                </c:pt>
                <c:pt idx="935">
                  <c:v>3</c:v>
                </c:pt>
                <c:pt idx="936">
                  <c:v>2</c:v>
                </c:pt>
                <c:pt idx="937">
                  <c:v>3</c:v>
                </c:pt>
                <c:pt idx="938">
                  <c:v>2</c:v>
                </c:pt>
                <c:pt idx="939">
                  <c:v>2</c:v>
                </c:pt>
                <c:pt idx="940">
                  <c:v>3</c:v>
                </c:pt>
                <c:pt idx="941">
                  <c:v>3</c:v>
                </c:pt>
                <c:pt idx="942">
                  <c:v>1</c:v>
                </c:pt>
                <c:pt idx="943">
                  <c:v>2</c:v>
                </c:pt>
                <c:pt idx="944">
                  <c:v>1</c:v>
                </c:pt>
                <c:pt idx="945">
                  <c:v>2</c:v>
                </c:pt>
                <c:pt idx="946">
                  <c:v>3</c:v>
                </c:pt>
                <c:pt idx="947">
                  <c:v>3</c:v>
                </c:pt>
                <c:pt idx="948">
                  <c:v>3</c:v>
                </c:pt>
                <c:pt idx="949">
                  <c:v>2</c:v>
                </c:pt>
                <c:pt idx="950">
                  <c:v>3</c:v>
                </c:pt>
                <c:pt idx="951">
                  <c:v>4</c:v>
                </c:pt>
                <c:pt idx="952">
                  <c:v>3</c:v>
                </c:pt>
                <c:pt idx="953">
                  <c:v>3</c:v>
                </c:pt>
                <c:pt idx="954">
                  <c:v>4</c:v>
                </c:pt>
                <c:pt idx="955">
                  <c:v>4</c:v>
                </c:pt>
                <c:pt idx="956">
                  <c:v>3</c:v>
                </c:pt>
                <c:pt idx="957">
                  <c:v>2</c:v>
                </c:pt>
                <c:pt idx="958">
                  <c:v>4</c:v>
                </c:pt>
                <c:pt idx="959">
                  <c:v>2</c:v>
                </c:pt>
                <c:pt idx="960">
                  <c:v>2</c:v>
                </c:pt>
                <c:pt idx="961">
                  <c:v>2</c:v>
                </c:pt>
                <c:pt idx="962">
                  <c:v>3</c:v>
                </c:pt>
                <c:pt idx="963">
                  <c:v>3</c:v>
                </c:pt>
                <c:pt idx="964">
                  <c:v>4</c:v>
                </c:pt>
                <c:pt idx="965">
                  <c:v>3</c:v>
                </c:pt>
                <c:pt idx="966">
                  <c:v>2</c:v>
                </c:pt>
                <c:pt idx="967">
                  <c:v>3</c:v>
                </c:pt>
                <c:pt idx="968">
                  <c:v>3</c:v>
                </c:pt>
                <c:pt idx="969">
                  <c:v>3</c:v>
                </c:pt>
                <c:pt idx="970">
                  <c:v>2</c:v>
                </c:pt>
                <c:pt idx="971">
                  <c:v>5</c:v>
                </c:pt>
                <c:pt idx="972">
                  <c:v>3</c:v>
                </c:pt>
                <c:pt idx="973">
                  <c:v>2</c:v>
                </c:pt>
                <c:pt idx="974">
                  <c:v>2</c:v>
                </c:pt>
                <c:pt idx="975">
                  <c:v>2</c:v>
                </c:pt>
                <c:pt idx="976">
                  <c:v>2</c:v>
                </c:pt>
                <c:pt idx="977">
                  <c:v>5</c:v>
                </c:pt>
                <c:pt idx="978">
                  <c:v>4</c:v>
                </c:pt>
                <c:pt idx="979">
                  <c:v>3</c:v>
                </c:pt>
                <c:pt idx="980">
                  <c:v>3</c:v>
                </c:pt>
                <c:pt idx="981">
                  <c:v>1</c:v>
                </c:pt>
                <c:pt idx="982">
                  <c:v>2</c:v>
                </c:pt>
                <c:pt idx="983">
                  <c:v>2</c:v>
                </c:pt>
                <c:pt idx="984">
                  <c:v>2</c:v>
                </c:pt>
                <c:pt idx="985">
                  <c:v>3</c:v>
                </c:pt>
                <c:pt idx="986">
                  <c:v>2</c:v>
                </c:pt>
                <c:pt idx="987">
                  <c:v>2</c:v>
                </c:pt>
                <c:pt idx="988">
                  <c:v>1</c:v>
                </c:pt>
                <c:pt idx="989">
                  <c:v>3</c:v>
                </c:pt>
                <c:pt idx="990">
                  <c:v>1</c:v>
                </c:pt>
                <c:pt idx="991">
                  <c:v>3</c:v>
                </c:pt>
                <c:pt idx="992">
                  <c:v>3</c:v>
                </c:pt>
                <c:pt idx="993">
                  <c:v>2</c:v>
                </c:pt>
                <c:pt idx="994">
                  <c:v>3</c:v>
                </c:pt>
                <c:pt idx="995">
                  <c:v>1</c:v>
                </c:pt>
                <c:pt idx="996">
                  <c:v>2</c:v>
                </c:pt>
                <c:pt idx="997">
                  <c:v>4</c:v>
                </c:pt>
                <c:pt idx="998">
                  <c:v>3</c:v>
                </c:pt>
                <c:pt idx="999">
                  <c:v>2</c:v>
                </c:pt>
                <c:pt idx="1000">
                  <c:v>2</c:v>
                </c:pt>
                <c:pt idx="1001">
                  <c:v>1</c:v>
                </c:pt>
                <c:pt idx="1002">
                  <c:v>4</c:v>
                </c:pt>
                <c:pt idx="1003">
                  <c:v>3</c:v>
                </c:pt>
                <c:pt idx="1004">
                  <c:v>3</c:v>
                </c:pt>
                <c:pt idx="1005">
                  <c:v>2</c:v>
                </c:pt>
                <c:pt idx="1006">
                  <c:v>3</c:v>
                </c:pt>
                <c:pt idx="1007">
                  <c:v>2</c:v>
                </c:pt>
                <c:pt idx="1008">
                  <c:v>4</c:v>
                </c:pt>
                <c:pt idx="1009">
                  <c:v>3</c:v>
                </c:pt>
                <c:pt idx="1010">
                  <c:v>3</c:v>
                </c:pt>
                <c:pt idx="1011">
                  <c:v>3</c:v>
                </c:pt>
                <c:pt idx="1012">
                  <c:v>2</c:v>
                </c:pt>
                <c:pt idx="1013">
                  <c:v>3</c:v>
                </c:pt>
                <c:pt idx="1014">
                  <c:v>4</c:v>
                </c:pt>
                <c:pt idx="1015">
                  <c:v>2</c:v>
                </c:pt>
                <c:pt idx="1016">
                  <c:v>2</c:v>
                </c:pt>
                <c:pt idx="1017">
                  <c:v>2</c:v>
                </c:pt>
                <c:pt idx="1018">
                  <c:v>3</c:v>
                </c:pt>
                <c:pt idx="1019">
                  <c:v>1</c:v>
                </c:pt>
                <c:pt idx="1020">
                  <c:v>3</c:v>
                </c:pt>
                <c:pt idx="1021">
                  <c:v>3</c:v>
                </c:pt>
                <c:pt idx="1022">
                  <c:v>5</c:v>
                </c:pt>
                <c:pt idx="1023">
                  <c:v>3</c:v>
                </c:pt>
                <c:pt idx="1024">
                  <c:v>3</c:v>
                </c:pt>
                <c:pt idx="1025">
                  <c:v>3</c:v>
                </c:pt>
                <c:pt idx="1026">
                  <c:v>2</c:v>
                </c:pt>
                <c:pt idx="1027">
                  <c:v>2</c:v>
                </c:pt>
                <c:pt idx="1028">
                  <c:v>2</c:v>
                </c:pt>
                <c:pt idx="1029">
                  <c:v>3</c:v>
                </c:pt>
                <c:pt idx="1030">
                  <c:v>2</c:v>
                </c:pt>
                <c:pt idx="1031">
                  <c:v>1</c:v>
                </c:pt>
                <c:pt idx="1032">
                  <c:v>2</c:v>
                </c:pt>
                <c:pt idx="1033">
                  <c:v>3</c:v>
                </c:pt>
                <c:pt idx="1034">
                  <c:v>2</c:v>
                </c:pt>
                <c:pt idx="1035">
                  <c:v>1</c:v>
                </c:pt>
                <c:pt idx="1036">
                  <c:v>4</c:v>
                </c:pt>
                <c:pt idx="1037">
                  <c:v>3</c:v>
                </c:pt>
                <c:pt idx="1038">
                  <c:v>3</c:v>
                </c:pt>
                <c:pt idx="1039">
                  <c:v>3</c:v>
                </c:pt>
                <c:pt idx="1040">
                  <c:v>3</c:v>
                </c:pt>
                <c:pt idx="1041">
                  <c:v>4</c:v>
                </c:pt>
                <c:pt idx="1042">
                  <c:v>1</c:v>
                </c:pt>
                <c:pt idx="1043">
                  <c:v>2</c:v>
                </c:pt>
                <c:pt idx="1044">
                  <c:v>3</c:v>
                </c:pt>
                <c:pt idx="1045">
                  <c:v>2</c:v>
                </c:pt>
                <c:pt idx="1046">
                  <c:v>3</c:v>
                </c:pt>
                <c:pt idx="1047">
                  <c:v>3</c:v>
                </c:pt>
                <c:pt idx="1048">
                  <c:v>3</c:v>
                </c:pt>
                <c:pt idx="1049">
                  <c:v>3</c:v>
                </c:pt>
                <c:pt idx="1050">
                  <c:v>2</c:v>
                </c:pt>
                <c:pt idx="1051">
                  <c:v>4</c:v>
                </c:pt>
                <c:pt idx="1052">
                  <c:v>2</c:v>
                </c:pt>
                <c:pt idx="1053">
                  <c:v>3</c:v>
                </c:pt>
                <c:pt idx="1054">
                  <c:v>3</c:v>
                </c:pt>
                <c:pt idx="1055">
                  <c:v>1</c:v>
                </c:pt>
                <c:pt idx="1056">
                  <c:v>3</c:v>
                </c:pt>
                <c:pt idx="1057">
                  <c:v>2</c:v>
                </c:pt>
                <c:pt idx="1058">
                  <c:v>1</c:v>
                </c:pt>
                <c:pt idx="1059">
                  <c:v>2</c:v>
                </c:pt>
                <c:pt idx="1060">
                  <c:v>4</c:v>
                </c:pt>
                <c:pt idx="1061">
                  <c:v>4</c:v>
                </c:pt>
                <c:pt idx="1062">
                  <c:v>1</c:v>
                </c:pt>
                <c:pt idx="1063">
                  <c:v>3</c:v>
                </c:pt>
                <c:pt idx="1064">
                  <c:v>3</c:v>
                </c:pt>
                <c:pt idx="1065">
                  <c:v>4</c:v>
                </c:pt>
                <c:pt idx="1066">
                  <c:v>1</c:v>
                </c:pt>
                <c:pt idx="1067">
                  <c:v>2</c:v>
                </c:pt>
                <c:pt idx="1068">
                  <c:v>1</c:v>
                </c:pt>
                <c:pt idx="1069">
                  <c:v>2</c:v>
                </c:pt>
                <c:pt idx="1070">
                  <c:v>3</c:v>
                </c:pt>
                <c:pt idx="1071">
                  <c:v>3</c:v>
                </c:pt>
                <c:pt idx="1072">
                  <c:v>3</c:v>
                </c:pt>
                <c:pt idx="1073">
                  <c:v>3</c:v>
                </c:pt>
                <c:pt idx="1074">
                  <c:v>2</c:v>
                </c:pt>
                <c:pt idx="1075">
                  <c:v>2</c:v>
                </c:pt>
                <c:pt idx="1076">
                  <c:v>2</c:v>
                </c:pt>
                <c:pt idx="1077">
                  <c:v>4</c:v>
                </c:pt>
                <c:pt idx="1078">
                  <c:v>2</c:v>
                </c:pt>
                <c:pt idx="1079">
                  <c:v>3</c:v>
                </c:pt>
                <c:pt idx="1080">
                  <c:v>1</c:v>
                </c:pt>
                <c:pt idx="1081">
                  <c:v>3</c:v>
                </c:pt>
                <c:pt idx="1082">
                  <c:v>2</c:v>
                </c:pt>
                <c:pt idx="1083">
                  <c:v>3</c:v>
                </c:pt>
                <c:pt idx="1084">
                  <c:v>1</c:v>
                </c:pt>
                <c:pt idx="1085">
                  <c:v>3</c:v>
                </c:pt>
                <c:pt idx="1086">
                  <c:v>3</c:v>
                </c:pt>
                <c:pt idx="1087">
                  <c:v>2</c:v>
                </c:pt>
                <c:pt idx="1088">
                  <c:v>3</c:v>
                </c:pt>
                <c:pt idx="1089">
                  <c:v>1</c:v>
                </c:pt>
                <c:pt idx="1090">
                  <c:v>2</c:v>
                </c:pt>
                <c:pt idx="1091">
                  <c:v>2</c:v>
                </c:pt>
                <c:pt idx="1092">
                  <c:v>2</c:v>
                </c:pt>
                <c:pt idx="1093">
                  <c:v>3</c:v>
                </c:pt>
                <c:pt idx="1094">
                  <c:v>4</c:v>
                </c:pt>
                <c:pt idx="1095">
                  <c:v>2</c:v>
                </c:pt>
                <c:pt idx="1096">
                  <c:v>2</c:v>
                </c:pt>
                <c:pt idx="1097">
                  <c:v>1</c:v>
                </c:pt>
                <c:pt idx="1098">
                  <c:v>3</c:v>
                </c:pt>
                <c:pt idx="1099">
                  <c:v>3</c:v>
                </c:pt>
                <c:pt idx="1100">
                  <c:v>1</c:v>
                </c:pt>
                <c:pt idx="1101">
                  <c:v>3</c:v>
                </c:pt>
                <c:pt idx="1102">
                  <c:v>3</c:v>
                </c:pt>
                <c:pt idx="1103">
                  <c:v>3</c:v>
                </c:pt>
                <c:pt idx="1104">
                  <c:v>3</c:v>
                </c:pt>
                <c:pt idx="1105">
                  <c:v>1</c:v>
                </c:pt>
                <c:pt idx="1106">
                  <c:v>3</c:v>
                </c:pt>
                <c:pt idx="1107">
                  <c:v>2</c:v>
                </c:pt>
                <c:pt idx="1108">
                  <c:v>3</c:v>
                </c:pt>
                <c:pt idx="1109">
                  <c:v>4</c:v>
                </c:pt>
                <c:pt idx="1110">
                  <c:v>1</c:v>
                </c:pt>
                <c:pt idx="1111">
                  <c:v>1</c:v>
                </c:pt>
                <c:pt idx="1112">
                  <c:v>3</c:v>
                </c:pt>
                <c:pt idx="1113">
                  <c:v>1</c:v>
                </c:pt>
                <c:pt idx="1114">
                  <c:v>2</c:v>
                </c:pt>
                <c:pt idx="1115">
                  <c:v>3</c:v>
                </c:pt>
                <c:pt idx="1116">
                  <c:v>3</c:v>
                </c:pt>
                <c:pt idx="1117">
                  <c:v>2</c:v>
                </c:pt>
                <c:pt idx="1118">
                  <c:v>2</c:v>
                </c:pt>
                <c:pt idx="1119">
                  <c:v>3</c:v>
                </c:pt>
                <c:pt idx="1120">
                  <c:v>2</c:v>
                </c:pt>
                <c:pt idx="1121">
                  <c:v>3</c:v>
                </c:pt>
                <c:pt idx="1122">
                  <c:v>3</c:v>
                </c:pt>
                <c:pt idx="1123">
                  <c:v>2</c:v>
                </c:pt>
                <c:pt idx="1124">
                  <c:v>3</c:v>
                </c:pt>
                <c:pt idx="1125">
                  <c:v>3</c:v>
                </c:pt>
                <c:pt idx="1126">
                  <c:v>3</c:v>
                </c:pt>
                <c:pt idx="1127">
                  <c:v>5</c:v>
                </c:pt>
                <c:pt idx="1128">
                  <c:v>1</c:v>
                </c:pt>
                <c:pt idx="1129">
                  <c:v>1</c:v>
                </c:pt>
                <c:pt idx="1130">
                  <c:v>3</c:v>
                </c:pt>
                <c:pt idx="1131">
                  <c:v>3</c:v>
                </c:pt>
                <c:pt idx="1132">
                  <c:v>3</c:v>
                </c:pt>
                <c:pt idx="1133">
                  <c:v>3</c:v>
                </c:pt>
                <c:pt idx="1134">
                  <c:v>1</c:v>
                </c:pt>
                <c:pt idx="1135">
                  <c:v>3</c:v>
                </c:pt>
                <c:pt idx="1136">
                  <c:v>4</c:v>
                </c:pt>
                <c:pt idx="1137">
                  <c:v>1</c:v>
                </c:pt>
                <c:pt idx="1138">
                  <c:v>1</c:v>
                </c:pt>
                <c:pt idx="1139">
                  <c:v>3</c:v>
                </c:pt>
                <c:pt idx="1140">
                  <c:v>3</c:v>
                </c:pt>
                <c:pt idx="1141">
                  <c:v>3</c:v>
                </c:pt>
                <c:pt idx="1142">
                  <c:v>2</c:v>
                </c:pt>
                <c:pt idx="1143">
                  <c:v>2</c:v>
                </c:pt>
                <c:pt idx="1144">
                  <c:v>1</c:v>
                </c:pt>
                <c:pt idx="1145">
                  <c:v>3</c:v>
                </c:pt>
                <c:pt idx="1146">
                  <c:v>3</c:v>
                </c:pt>
                <c:pt idx="1147">
                  <c:v>4</c:v>
                </c:pt>
                <c:pt idx="1148">
                  <c:v>3</c:v>
                </c:pt>
                <c:pt idx="1149">
                  <c:v>2</c:v>
                </c:pt>
                <c:pt idx="1150">
                  <c:v>1</c:v>
                </c:pt>
                <c:pt idx="1151">
                  <c:v>3</c:v>
                </c:pt>
                <c:pt idx="1152">
                  <c:v>3</c:v>
                </c:pt>
                <c:pt idx="1153">
                  <c:v>2</c:v>
                </c:pt>
                <c:pt idx="1154">
                  <c:v>3</c:v>
                </c:pt>
                <c:pt idx="1155">
                  <c:v>3</c:v>
                </c:pt>
                <c:pt idx="1156">
                  <c:v>4</c:v>
                </c:pt>
                <c:pt idx="1157">
                  <c:v>2</c:v>
                </c:pt>
                <c:pt idx="1158">
                  <c:v>2</c:v>
                </c:pt>
                <c:pt idx="1159">
                  <c:v>3</c:v>
                </c:pt>
                <c:pt idx="1160">
                  <c:v>3</c:v>
                </c:pt>
                <c:pt idx="1161">
                  <c:v>4</c:v>
                </c:pt>
                <c:pt idx="1162">
                  <c:v>3</c:v>
                </c:pt>
                <c:pt idx="1163">
                  <c:v>2</c:v>
                </c:pt>
                <c:pt idx="1164">
                  <c:v>3</c:v>
                </c:pt>
                <c:pt idx="1165">
                  <c:v>3</c:v>
                </c:pt>
                <c:pt idx="1166">
                  <c:v>3</c:v>
                </c:pt>
                <c:pt idx="1167">
                  <c:v>5</c:v>
                </c:pt>
                <c:pt idx="1168">
                  <c:v>2</c:v>
                </c:pt>
                <c:pt idx="1169">
                  <c:v>1</c:v>
                </c:pt>
                <c:pt idx="1170">
                  <c:v>2</c:v>
                </c:pt>
                <c:pt idx="1171">
                  <c:v>2</c:v>
                </c:pt>
                <c:pt idx="1172">
                  <c:v>2</c:v>
                </c:pt>
                <c:pt idx="1173">
                  <c:v>4</c:v>
                </c:pt>
                <c:pt idx="1174">
                  <c:v>3</c:v>
                </c:pt>
                <c:pt idx="1175">
                  <c:v>3</c:v>
                </c:pt>
                <c:pt idx="1176">
                  <c:v>4</c:v>
                </c:pt>
                <c:pt idx="1177">
                  <c:v>3</c:v>
                </c:pt>
                <c:pt idx="1178">
                  <c:v>3</c:v>
                </c:pt>
                <c:pt idx="1179">
                  <c:v>1</c:v>
                </c:pt>
                <c:pt idx="1180">
                  <c:v>3</c:v>
                </c:pt>
                <c:pt idx="1181">
                  <c:v>3</c:v>
                </c:pt>
                <c:pt idx="1182">
                  <c:v>2</c:v>
                </c:pt>
                <c:pt idx="1183">
                  <c:v>3</c:v>
                </c:pt>
                <c:pt idx="1184">
                  <c:v>2</c:v>
                </c:pt>
                <c:pt idx="1185">
                  <c:v>2</c:v>
                </c:pt>
                <c:pt idx="1186">
                  <c:v>4</c:v>
                </c:pt>
                <c:pt idx="1187">
                  <c:v>2</c:v>
                </c:pt>
                <c:pt idx="1188">
                  <c:v>3</c:v>
                </c:pt>
                <c:pt idx="1189">
                  <c:v>4</c:v>
                </c:pt>
                <c:pt idx="1190">
                  <c:v>1</c:v>
                </c:pt>
                <c:pt idx="1191">
                  <c:v>2</c:v>
                </c:pt>
                <c:pt idx="1192">
                  <c:v>2</c:v>
                </c:pt>
                <c:pt idx="1193">
                  <c:v>2</c:v>
                </c:pt>
                <c:pt idx="1194">
                  <c:v>4</c:v>
                </c:pt>
                <c:pt idx="1195">
                  <c:v>2</c:v>
                </c:pt>
                <c:pt idx="1196">
                  <c:v>3</c:v>
                </c:pt>
                <c:pt idx="1197">
                  <c:v>3</c:v>
                </c:pt>
                <c:pt idx="1198">
                  <c:v>2</c:v>
                </c:pt>
                <c:pt idx="1199">
                  <c:v>2</c:v>
                </c:pt>
                <c:pt idx="1200">
                  <c:v>4</c:v>
                </c:pt>
                <c:pt idx="1201">
                  <c:v>3</c:v>
                </c:pt>
                <c:pt idx="1202">
                  <c:v>3</c:v>
                </c:pt>
                <c:pt idx="1203">
                  <c:v>2</c:v>
                </c:pt>
                <c:pt idx="1204">
                  <c:v>2</c:v>
                </c:pt>
                <c:pt idx="1205">
                  <c:v>3</c:v>
                </c:pt>
                <c:pt idx="1206">
                  <c:v>2</c:v>
                </c:pt>
                <c:pt idx="1207">
                  <c:v>2</c:v>
                </c:pt>
                <c:pt idx="1208">
                  <c:v>4</c:v>
                </c:pt>
                <c:pt idx="1209">
                  <c:v>3</c:v>
                </c:pt>
                <c:pt idx="1210">
                  <c:v>3</c:v>
                </c:pt>
                <c:pt idx="1211">
                  <c:v>3</c:v>
                </c:pt>
                <c:pt idx="1212">
                  <c:v>3</c:v>
                </c:pt>
                <c:pt idx="1213">
                  <c:v>2</c:v>
                </c:pt>
                <c:pt idx="1214">
                  <c:v>4</c:v>
                </c:pt>
                <c:pt idx="1215">
                  <c:v>3</c:v>
                </c:pt>
                <c:pt idx="1216">
                  <c:v>2</c:v>
                </c:pt>
                <c:pt idx="1217">
                  <c:v>4</c:v>
                </c:pt>
                <c:pt idx="1218">
                  <c:v>2</c:v>
                </c:pt>
                <c:pt idx="1219">
                  <c:v>2</c:v>
                </c:pt>
                <c:pt idx="1220">
                  <c:v>2</c:v>
                </c:pt>
                <c:pt idx="1221">
                  <c:v>3</c:v>
                </c:pt>
                <c:pt idx="1222">
                  <c:v>1</c:v>
                </c:pt>
                <c:pt idx="1223">
                  <c:v>4</c:v>
                </c:pt>
                <c:pt idx="1224">
                  <c:v>3</c:v>
                </c:pt>
                <c:pt idx="1225">
                  <c:v>3</c:v>
                </c:pt>
                <c:pt idx="1226">
                  <c:v>1</c:v>
                </c:pt>
                <c:pt idx="1227">
                  <c:v>3</c:v>
                </c:pt>
                <c:pt idx="1228">
                  <c:v>3</c:v>
                </c:pt>
                <c:pt idx="1229">
                  <c:v>4</c:v>
                </c:pt>
                <c:pt idx="1230">
                  <c:v>3</c:v>
                </c:pt>
                <c:pt idx="1231">
                  <c:v>3</c:v>
                </c:pt>
                <c:pt idx="1232">
                  <c:v>2</c:v>
                </c:pt>
                <c:pt idx="1233">
                  <c:v>3</c:v>
                </c:pt>
                <c:pt idx="1234">
                  <c:v>3</c:v>
                </c:pt>
                <c:pt idx="1235">
                  <c:v>3</c:v>
                </c:pt>
                <c:pt idx="1236">
                  <c:v>3</c:v>
                </c:pt>
                <c:pt idx="1237">
                  <c:v>2</c:v>
                </c:pt>
                <c:pt idx="1238">
                  <c:v>3</c:v>
                </c:pt>
                <c:pt idx="1239">
                  <c:v>3</c:v>
                </c:pt>
                <c:pt idx="1240">
                  <c:v>2</c:v>
                </c:pt>
                <c:pt idx="1241">
                  <c:v>5</c:v>
                </c:pt>
                <c:pt idx="1242">
                  <c:v>2</c:v>
                </c:pt>
                <c:pt idx="1243">
                  <c:v>2</c:v>
                </c:pt>
                <c:pt idx="1244">
                  <c:v>3</c:v>
                </c:pt>
                <c:pt idx="1245">
                  <c:v>1</c:v>
                </c:pt>
                <c:pt idx="1246">
                  <c:v>2</c:v>
                </c:pt>
                <c:pt idx="1247">
                  <c:v>4</c:v>
                </c:pt>
                <c:pt idx="1248">
                  <c:v>3</c:v>
                </c:pt>
                <c:pt idx="1249">
                  <c:v>3</c:v>
                </c:pt>
                <c:pt idx="1250">
                  <c:v>2</c:v>
                </c:pt>
                <c:pt idx="1251">
                  <c:v>4</c:v>
                </c:pt>
                <c:pt idx="1252">
                  <c:v>3</c:v>
                </c:pt>
                <c:pt idx="1253">
                  <c:v>3</c:v>
                </c:pt>
                <c:pt idx="1254">
                  <c:v>2</c:v>
                </c:pt>
                <c:pt idx="1255">
                  <c:v>4</c:v>
                </c:pt>
                <c:pt idx="1256">
                  <c:v>3</c:v>
                </c:pt>
                <c:pt idx="1257">
                  <c:v>3</c:v>
                </c:pt>
                <c:pt idx="1258">
                  <c:v>4</c:v>
                </c:pt>
                <c:pt idx="1259">
                  <c:v>2</c:v>
                </c:pt>
                <c:pt idx="1260">
                  <c:v>3</c:v>
                </c:pt>
                <c:pt idx="1261">
                  <c:v>1</c:v>
                </c:pt>
                <c:pt idx="1262">
                  <c:v>2</c:v>
                </c:pt>
                <c:pt idx="1263">
                  <c:v>4</c:v>
                </c:pt>
                <c:pt idx="1264">
                  <c:v>3</c:v>
                </c:pt>
                <c:pt idx="1265">
                  <c:v>1</c:v>
                </c:pt>
                <c:pt idx="1266">
                  <c:v>4</c:v>
                </c:pt>
                <c:pt idx="1267">
                  <c:v>3</c:v>
                </c:pt>
                <c:pt idx="1268">
                  <c:v>3</c:v>
                </c:pt>
                <c:pt idx="1269">
                  <c:v>1</c:v>
                </c:pt>
                <c:pt idx="1270">
                  <c:v>2</c:v>
                </c:pt>
                <c:pt idx="1271">
                  <c:v>2</c:v>
                </c:pt>
                <c:pt idx="1272">
                  <c:v>2</c:v>
                </c:pt>
                <c:pt idx="1273">
                  <c:v>4</c:v>
                </c:pt>
                <c:pt idx="1274">
                  <c:v>2</c:v>
                </c:pt>
                <c:pt idx="1275">
                  <c:v>3</c:v>
                </c:pt>
                <c:pt idx="1276">
                  <c:v>3</c:v>
                </c:pt>
                <c:pt idx="1277">
                  <c:v>5</c:v>
                </c:pt>
                <c:pt idx="1278">
                  <c:v>1</c:v>
                </c:pt>
                <c:pt idx="1279">
                  <c:v>3</c:v>
                </c:pt>
                <c:pt idx="1280">
                  <c:v>2</c:v>
                </c:pt>
                <c:pt idx="1281">
                  <c:v>1</c:v>
                </c:pt>
                <c:pt idx="1282">
                  <c:v>4</c:v>
                </c:pt>
                <c:pt idx="1283">
                  <c:v>2</c:v>
                </c:pt>
                <c:pt idx="1284">
                  <c:v>2</c:v>
                </c:pt>
                <c:pt idx="1285">
                  <c:v>2</c:v>
                </c:pt>
                <c:pt idx="1286">
                  <c:v>3</c:v>
                </c:pt>
                <c:pt idx="1287">
                  <c:v>4</c:v>
                </c:pt>
                <c:pt idx="1288">
                  <c:v>2</c:v>
                </c:pt>
                <c:pt idx="1289">
                  <c:v>2</c:v>
                </c:pt>
                <c:pt idx="1290">
                  <c:v>2</c:v>
                </c:pt>
                <c:pt idx="1291">
                  <c:v>2</c:v>
                </c:pt>
                <c:pt idx="1292">
                  <c:v>3</c:v>
                </c:pt>
                <c:pt idx="1293">
                  <c:v>3</c:v>
                </c:pt>
                <c:pt idx="1294">
                  <c:v>3</c:v>
                </c:pt>
                <c:pt idx="1295">
                  <c:v>3</c:v>
                </c:pt>
                <c:pt idx="1296">
                  <c:v>3</c:v>
                </c:pt>
                <c:pt idx="1297">
                  <c:v>3</c:v>
                </c:pt>
                <c:pt idx="1298">
                  <c:v>2</c:v>
                </c:pt>
                <c:pt idx="1299">
                  <c:v>3</c:v>
                </c:pt>
                <c:pt idx="1300">
                  <c:v>3</c:v>
                </c:pt>
                <c:pt idx="1301">
                  <c:v>2</c:v>
                </c:pt>
                <c:pt idx="1302">
                  <c:v>2</c:v>
                </c:pt>
                <c:pt idx="1303">
                  <c:v>3</c:v>
                </c:pt>
                <c:pt idx="1304">
                  <c:v>2</c:v>
                </c:pt>
                <c:pt idx="1305">
                  <c:v>3</c:v>
                </c:pt>
                <c:pt idx="1306">
                  <c:v>4</c:v>
                </c:pt>
                <c:pt idx="1307">
                  <c:v>2</c:v>
                </c:pt>
                <c:pt idx="1308">
                  <c:v>2</c:v>
                </c:pt>
                <c:pt idx="1309">
                  <c:v>3</c:v>
                </c:pt>
                <c:pt idx="1310">
                  <c:v>3</c:v>
                </c:pt>
                <c:pt idx="1311">
                  <c:v>1</c:v>
                </c:pt>
                <c:pt idx="1312">
                  <c:v>3</c:v>
                </c:pt>
                <c:pt idx="1313">
                  <c:v>3</c:v>
                </c:pt>
                <c:pt idx="1314">
                  <c:v>3</c:v>
                </c:pt>
                <c:pt idx="1315">
                  <c:v>3</c:v>
                </c:pt>
                <c:pt idx="1316">
                  <c:v>3</c:v>
                </c:pt>
                <c:pt idx="1317">
                  <c:v>4</c:v>
                </c:pt>
                <c:pt idx="1318">
                  <c:v>4</c:v>
                </c:pt>
                <c:pt idx="1319">
                  <c:v>3</c:v>
                </c:pt>
                <c:pt idx="1320">
                  <c:v>2</c:v>
                </c:pt>
                <c:pt idx="1321">
                  <c:v>3</c:v>
                </c:pt>
                <c:pt idx="1322">
                  <c:v>3</c:v>
                </c:pt>
                <c:pt idx="1323">
                  <c:v>3</c:v>
                </c:pt>
                <c:pt idx="1324">
                  <c:v>3</c:v>
                </c:pt>
                <c:pt idx="1325">
                  <c:v>3</c:v>
                </c:pt>
                <c:pt idx="1326">
                  <c:v>2</c:v>
                </c:pt>
                <c:pt idx="1327">
                  <c:v>3</c:v>
                </c:pt>
                <c:pt idx="1328">
                  <c:v>1</c:v>
                </c:pt>
                <c:pt idx="1329">
                  <c:v>2</c:v>
                </c:pt>
                <c:pt idx="1330">
                  <c:v>3</c:v>
                </c:pt>
                <c:pt idx="1331">
                  <c:v>4</c:v>
                </c:pt>
                <c:pt idx="1332">
                  <c:v>3</c:v>
                </c:pt>
                <c:pt idx="1333">
                  <c:v>1</c:v>
                </c:pt>
                <c:pt idx="1334">
                  <c:v>3</c:v>
                </c:pt>
                <c:pt idx="1335">
                  <c:v>3</c:v>
                </c:pt>
                <c:pt idx="1336">
                  <c:v>2</c:v>
                </c:pt>
                <c:pt idx="1337">
                  <c:v>2</c:v>
                </c:pt>
                <c:pt idx="1338">
                  <c:v>2</c:v>
                </c:pt>
                <c:pt idx="1339">
                  <c:v>2</c:v>
                </c:pt>
                <c:pt idx="1340">
                  <c:v>3</c:v>
                </c:pt>
                <c:pt idx="1341">
                  <c:v>3</c:v>
                </c:pt>
                <c:pt idx="1342">
                  <c:v>4</c:v>
                </c:pt>
                <c:pt idx="1343">
                  <c:v>2</c:v>
                </c:pt>
                <c:pt idx="1344">
                  <c:v>2</c:v>
                </c:pt>
                <c:pt idx="1345">
                  <c:v>2</c:v>
                </c:pt>
                <c:pt idx="1346">
                  <c:v>3</c:v>
                </c:pt>
                <c:pt idx="1347">
                  <c:v>2</c:v>
                </c:pt>
                <c:pt idx="1348">
                  <c:v>3</c:v>
                </c:pt>
                <c:pt idx="1349">
                  <c:v>1</c:v>
                </c:pt>
                <c:pt idx="1350">
                  <c:v>2</c:v>
                </c:pt>
                <c:pt idx="1351">
                  <c:v>1</c:v>
                </c:pt>
                <c:pt idx="1352">
                  <c:v>3</c:v>
                </c:pt>
                <c:pt idx="1353">
                  <c:v>3</c:v>
                </c:pt>
                <c:pt idx="1354">
                  <c:v>2</c:v>
                </c:pt>
                <c:pt idx="1355">
                  <c:v>2</c:v>
                </c:pt>
                <c:pt idx="1356">
                  <c:v>3</c:v>
                </c:pt>
                <c:pt idx="1357">
                  <c:v>1</c:v>
                </c:pt>
                <c:pt idx="1358">
                  <c:v>1</c:v>
                </c:pt>
                <c:pt idx="1359">
                  <c:v>3</c:v>
                </c:pt>
                <c:pt idx="1360">
                  <c:v>4</c:v>
                </c:pt>
                <c:pt idx="1361">
                  <c:v>3</c:v>
                </c:pt>
                <c:pt idx="1362">
                  <c:v>3</c:v>
                </c:pt>
                <c:pt idx="1363">
                  <c:v>2</c:v>
                </c:pt>
                <c:pt idx="1364">
                  <c:v>2</c:v>
                </c:pt>
                <c:pt idx="1365">
                  <c:v>2</c:v>
                </c:pt>
                <c:pt idx="1366">
                  <c:v>2</c:v>
                </c:pt>
                <c:pt idx="1367">
                  <c:v>3</c:v>
                </c:pt>
                <c:pt idx="1368">
                  <c:v>2</c:v>
                </c:pt>
                <c:pt idx="1369">
                  <c:v>3</c:v>
                </c:pt>
                <c:pt idx="1370">
                  <c:v>2</c:v>
                </c:pt>
                <c:pt idx="1371">
                  <c:v>4</c:v>
                </c:pt>
                <c:pt idx="1372">
                  <c:v>4</c:v>
                </c:pt>
                <c:pt idx="1373">
                  <c:v>2</c:v>
                </c:pt>
                <c:pt idx="1374">
                  <c:v>3</c:v>
                </c:pt>
                <c:pt idx="1375">
                  <c:v>2</c:v>
                </c:pt>
                <c:pt idx="1376">
                  <c:v>4</c:v>
                </c:pt>
                <c:pt idx="1377">
                  <c:v>3</c:v>
                </c:pt>
                <c:pt idx="1378">
                  <c:v>3</c:v>
                </c:pt>
                <c:pt idx="1379">
                  <c:v>3</c:v>
                </c:pt>
                <c:pt idx="1380">
                  <c:v>2</c:v>
                </c:pt>
                <c:pt idx="1381">
                  <c:v>4</c:v>
                </c:pt>
                <c:pt idx="1382">
                  <c:v>4</c:v>
                </c:pt>
                <c:pt idx="1383">
                  <c:v>3</c:v>
                </c:pt>
                <c:pt idx="1384">
                  <c:v>3</c:v>
                </c:pt>
                <c:pt idx="1385">
                  <c:v>2</c:v>
                </c:pt>
                <c:pt idx="1386">
                  <c:v>3</c:v>
                </c:pt>
                <c:pt idx="1387">
                  <c:v>4</c:v>
                </c:pt>
                <c:pt idx="1388">
                  <c:v>4</c:v>
                </c:pt>
                <c:pt idx="1389">
                  <c:v>2</c:v>
                </c:pt>
                <c:pt idx="1390">
                  <c:v>4</c:v>
                </c:pt>
                <c:pt idx="1391">
                  <c:v>3</c:v>
                </c:pt>
                <c:pt idx="1392">
                  <c:v>3</c:v>
                </c:pt>
                <c:pt idx="1393">
                  <c:v>3</c:v>
                </c:pt>
                <c:pt idx="1394">
                  <c:v>3</c:v>
                </c:pt>
                <c:pt idx="1395">
                  <c:v>4</c:v>
                </c:pt>
                <c:pt idx="1396">
                  <c:v>3</c:v>
                </c:pt>
                <c:pt idx="1397">
                  <c:v>2</c:v>
                </c:pt>
                <c:pt idx="1398">
                  <c:v>2</c:v>
                </c:pt>
                <c:pt idx="1399">
                  <c:v>4</c:v>
                </c:pt>
                <c:pt idx="1400">
                  <c:v>4</c:v>
                </c:pt>
                <c:pt idx="1401">
                  <c:v>3</c:v>
                </c:pt>
                <c:pt idx="1402">
                  <c:v>3</c:v>
                </c:pt>
                <c:pt idx="1403">
                  <c:v>2</c:v>
                </c:pt>
                <c:pt idx="1404">
                  <c:v>3</c:v>
                </c:pt>
                <c:pt idx="1405">
                  <c:v>4</c:v>
                </c:pt>
                <c:pt idx="1406">
                  <c:v>3</c:v>
                </c:pt>
                <c:pt idx="1407">
                  <c:v>3</c:v>
                </c:pt>
                <c:pt idx="1408">
                  <c:v>3</c:v>
                </c:pt>
                <c:pt idx="1409">
                  <c:v>3</c:v>
                </c:pt>
                <c:pt idx="1410">
                  <c:v>3</c:v>
                </c:pt>
                <c:pt idx="1411">
                  <c:v>3</c:v>
                </c:pt>
                <c:pt idx="1412">
                  <c:v>4</c:v>
                </c:pt>
                <c:pt idx="1413">
                  <c:v>2</c:v>
                </c:pt>
                <c:pt idx="1414">
                  <c:v>2</c:v>
                </c:pt>
                <c:pt idx="1415">
                  <c:v>2</c:v>
                </c:pt>
                <c:pt idx="1416">
                  <c:v>2</c:v>
                </c:pt>
                <c:pt idx="1417">
                  <c:v>2</c:v>
                </c:pt>
                <c:pt idx="1418">
                  <c:v>5</c:v>
                </c:pt>
                <c:pt idx="1419">
                  <c:v>4</c:v>
                </c:pt>
                <c:pt idx="1420">
                  <c:v>5</c:v>
                </c:pt>
                <c:pt idx="1421">
                  <c:v>1</c:v>
                </c:pt>
                <c:pt idx="1422">
                  <c:v>2</c:v>
                </c:pt>
                <c:pt idx="1423">
                  <c:v>3</c:v>
                </c:pt>
                <c:pt idx="1424">
                  <c:v>2</c:v>
                </c:pt>
                <c:pt idx="1425">
                  <c:v>3</c:v>
                </c:pt>
                <c:pt idx="1426">
                  <c:v>3</c:v>
                </c:pt>
                <c:pt idx="1427">
                  <c:v>3</c:v>
                </c:pt>
                <c:pt idx="1428">
                  <c:v>3</c:v>
                </c:pt>
                <c:pt idx="1429">
                  <c:v>1</c:v>
                </c:pt>
                <c:pt idx="1430">
                  <c:v>3</c:v>
                </c:pt>
                <c:pt idx="1431">
                  <c:v>2</c:v>
                </c:pt>
                <c:pt idx="1432">
                  <c:v>2</c:v>
                </c:pt>
                <c:pt idx="1433">
                  <c:v>3</c:v>
                </c:pt>
                <c:pt idx="1434">
                  <c:v>3</c:v>
                </c:pt>
                <c:pt idx="1435">
                  <c:v>4</c:v>
                </c:pt>
                <c:pt idx="1436">
                  <c:v>4</c:v>
                </c:pt>
                <c:pt idx="1437">
                  <c:v>2</c:v>
                </c:pt>
                <c:pt idx="1438">
                  <c:v>2</c:v>
                </c:pt>
                <c:pt idx="1439">
                  <c:v>3</c:v>
                </c:pt>
                <c:pt idx="1440">
                  <c:v>4</c:v>
                </c:pt>
                <c:pt idx="1441">
                  <c:v>4</c:v>
                </c:pt>
                <c:pt idx="1442">
                  <c:v>3</c:v>
                </c:pt>
                <c:pt idx="1443">
                  <c:v>1</c:v>
                </c:pt>
                <c:pt idx="1444">
                  <c:v>2</c:v>
                </c:pt>
                <c:pt idx="1445">
                  <c:v>2</c:v>
                </c:pt>
                <c:pt idx="1446">
                  <c:v>2</c:v>
                </c:pt>
                <c:pt idx="1447">
                  <c:v>3</c:v>
                </c:pt>
                <c:pt idx="1448">
                  <c:v>2</c:v>
                </c:pt>
                <c:pt idx="1449">
                  <c:v>3</c:v>
                </c:pt>
                <c:pt idx="1450">
                  <c:v>3</c:v>
                </c:pt>
                <c:pt idx="1451">
                  <c:v>2</c:v>
                </c:pt>
                <c:pt idx="1452">
                  <c:v>1</c:v>
                </c:pt>
                <c:pt idx="1453">
                  <c:v>2</c:v>
                </c:pt>
                <c:pt idx="1454">
                  <c:v>2</c:v>
                </c:pt>
                <c:pt idx="1455">
                  <c:v>2</c:v>
                </c:pt>
                <c:pt idx="1456">
                  <c:v>2</c:v>
                </c:pt>
                <c:pt idx="1457">
                  <c:v>4</c:v>
                </c:pt>
                <c:pt idx="1458">
                  <c:v>1</c:v>
                </c:pt>
                <c:pt idx="1459">
                  <c:v>2</c:v>
                </c:pt>
                <c:pt idx="1460">
                  <c:v>2</c:v>
                </c:pt>
                <c:pt idx="1461">
                  <c:v>3</c:v>
                </c:pt>
                <c:pt idx="1462">
                  <c:v>4</c:v>
                </c:pt>
                <c:pt idx="1463">
                  <c:v>3</c:v>
                </c:pt>
                <c:pt idx="1464">
                  <c:v>3</c:v>
                </c:pt>
                <c:pt idx="1465">
                  <c:v>2</c:v>
                </c:pt>
                <c:pt idx="1466">
                  <c:v>3</c:v>
                </c:pt>
                <c:pt idx="1467">
                  <c:v>2</c:v>
                </c:pt>
                <c:pt idx="1468">
                  <c:v>4</c:v>
                </c:pt>
                <c:pt idx="1469">
                  <c:v>3</c:v>
                </c:pt>
                <c:pt idx="1470">
                  <c:v>4</c:v>
                </c:pt>
                <c:pt idx="1471">
                  <c:v>3</c:v>
                </c:pt>
                <c:pt idx="1472">
                  <c:v>2</c:v>
                </c:pt>
                <c:pt idx="1473">
                  <c:v>4</c:v>
                </c:pt>
                <c:pt idx="1474">
                  <c:v>3</c:v>
                </c:pt>
                <c:pt idx="1475">
                  <c:v>3</c:v>
                </c:pt>
                <c:pt idx="1476">
                  <c:v>1</c:v>
                </c:pt>
                <c:pt idx="1477">
                  <c:v>3</c:v>
                </c:pt>
                <c:pt idx="1478">
                  <c:v>1</c:v>
                </c:pt>
                <c:pt idx="1479">
                  <c:v>3</c:v>
                </c:pt>
                <c:pt idx="1480">
                  <c:v>2</c:v>
                </c:pt>
                <c:pt idx="1481">
                  <c:v>3</c:v>
                </c:pt>
                <c:pt idx="1482">
                  <c:v>3</c:v>
                </c:pt>
                <c:pt idx="1483">
                  <c:v>3</c:v>
                </c:pt>
                <c:pt idx="1484">
                  <c:v>3</c:v>
                </c:pt>
                <c:pt idx="1485">
                  <c:v>2</c:v>
                </c:pt>
                <c:pt idx="1486">
                  <c:v>2</c:v>
                </c:pt>
                <c:pt idx="1487">
                  <c:v>5</c:v>
                </c:pt>
                <c:pt idx="1488">
                  <c:v>3</c:v>
                </c:pt>
                <c:pt idx="1489">
                  <c:v>3</c:v>
                </c:pt>
                <c:pt idx="1490">
                  <c:v>4</c:v>
                </c:pt>
                <c:pt idx="1491">
                  <c:v>3</c:v>
                </c:pt>
                <c:pt idx="1492">
                  <c:v>2</c:v>
                </c:pt>
                <c:pt idx="1493">
                  <c:v>3</c:v>
                </c:pt>
                <c:pt idx="1494">
                  <c:v>3</c:v>
                </c:pt>
                <c:pt idx="1495">
                  <c:v>2</c:v>
                </c:pt>
                <c:pt idx="1496">
                  <c:v>2</c:v>
                </c:pt>
                <c:pt idx="1497">
                  <c:v>3</c:v>
                </c:pt>
                <c:pt idx="1498">
                  <c:v>3</c:v>
                </c:pt>
                <c:pt idx="1499">
                  <c:v>2</c:v>
                </c:pt>
                <c:pt idx="1500">
                  <c:v>4</c:v>
                </c:pt>
                <c:pt idx="1501">
                  <c:v>2</c:v>
                </c:pt>
                <c:pt idx="1502">
                  <c:v>3</c:v>
                </c:pt>
                <c:pt idx="1503">
                  <c:v>4</c:v>
                </c:pt>
                <c:pt idx="1504">
                  <c:v>1</c:v>
                </c:pt>
                <c:pt idx="1505">
                  <c:v>2</c:v>
                </c:pt>
                <c:pt idx="1506">
                  <c:v>4</c:v>
                </c:pt>
                <c:pt idx="1507">
                  <c:v>3</c:v>
                </c:pt>
                <c:pt idx="1508">
                  <c:v>2</c:v>
                </c:pt>
                <c:pt idx="1509">
                  <c:v>3</c:v>
                </c:pt>
                <c:pt idx="1510">
                  <c:v>2</c:v>
                </c:pt>
                <c:pt idx="1511">
                  <c:v>3</c:v>
                </c:pt>
                <c:pt idx="1512">
                  <c:v>3</c:v>
                </c:pt>
                <c:pt idx="1513">
                  <c:v>2</c:v>
                </c:pt>
                <c:pt idx="1514">
                  <c:v>2</c:v>
                </c:pt>
                <c:pt idx="1515">
                  <c:v>2</c:v>
                </c:pt>
                <c:pt idx="1516">
                  <c:v>3</c:v>
                </c:pt>
                <c:pt idx="1517">
                  <c:v>3</c:v>
                </c:pt>
                <c:pt idx="1518">
                  <c:v>3</c:v>
                </c:pt>
                <c:pt idx="1519">
                  <c:v>2</c:v>
                </c:pt>
                <c:pt idx="1520">
                  <c:v>1</c:v>
                </c:pt>
                <c:pt idx="1521">
                  <c:v>2</c:v>
                </c:pt>
                <c:pt idx="1522">
                  <c:v>2</c:v>
                </c:pt>
                <c:pt idx="1523">
                  <c:v>3</c:v>
                </c:pt>
                <c:pt idx="1524">
                  <c:v>2</c:v>
                </c:pt>
                <c:pt idx="1525">
                  <c:v>4</c:v>
                </c:pt>
                <c:pt idx="1526">
                  <c:v>1</c:v>
                </c:pt>
                <c:pt idx="1527">
                  <c:v>4</c:v>
                </c:pt>
                <c:pt idx="1528">
                  <c:v>1</c:v>
                </c:pt>
                <c:pt idx="1529">
                  <c:v>3</c:v>
                </c:pt>
                <c:pt idx="1530">
                  <c:v>3</c:v>
                </c:pt>
                <c:pt idx="1531">
                  <c:v>4</c:v>
                </c:pt>
                <c:pt idx="1532">
                  <c:v>3</c:v>
                </c:pt>
                <c:pt idx="1533">
                  <c:v>3</c:v>
                </c:pt>
                <c:pt idx="1534">
                  <c:v>3</c:v>
                </c:pt>
                <c:pt idx="1535">
                  <c:v>2</c:v>
                </c:pt>
                <c:pt idx="1536">
                  <c:v>2</c:v>
                </c:pt>
                <c:pt idx="1537">
                  <c:v>1</c:v>
                </c:pt>
                <c:pt idx="1538">
                  <c:v>3</c:v>
                </c:pt>
                <c:pt idx="1539">
                  <c:v>2</c:v>
                </c:pt>
                <c:pt idx="1540">
                  <c:v>3</c:v>
                </c:pt>
                <c:pt idx="1541">
                  <c:v>4</c:v>
                </c:pt>
                <c:pt idx="1542">
                  <c:v>2</c:v>
                </c:pt>
                <c:pt idx="1543">
                  <c:v>4</c:v>
                </c:pt>
                <c:pt idx="1544">
                  <c:v>2</c:v>
                </c:pt>
                <c:pt idx="1545">
                  <c:v>3</c:v>
                </c:pt>
                <c:pt idx="1546">
                  <c:v>2</c:v>
                </c:pt>
                <c:pt idx="1547">
                  <c:v>1</c:v>
                </c:pt>
                <c:pt idx="1548">
                  <c:v>2</c:v>
                </c:pt>
                <c:pt idx="1549">
                  <c:v>4</c:v>
                </c:pt>
                <c:pt idx="1550">
                  <c:v>2</c:v>
                </c:pt>
                <c:pt idx="1551">
                  <c:v>2</c:v>
                </c:pt>
                <c:pt idx="1552">
                  <c:v>3</c:v>
                </c:pt>
                <c:pt idx="1553">
                  <c:v>2</c:v>
                </c:pt>
                <c:pt idx="1554">
                  <c:v>3</c:v>
                </c:pt>
                <c:pt idx="1555">
                  <c:v>4</c:v>
                </c:pt>
                <c:pt idx="1556">
                  <c:v>4</c:v>
                </c:pt>
                <c:pt idx="1557">
                  <c:v>2</c:v>
                </c:pt>
                <c:pt idx="1558">
                  <c:v>4</c:v>
                </c:pt>
                <c:pt idx="1559">
                  <c:v>2</c:v>
                </c:pt>
                <c:pt idx="1560">
                  <c:v>3</c:v>
                </c:pt>
                <c:pt idx="1561">
                  <c:v>4</c:v>
                </c:pt>
                <c:pt idx="1562">
                  <c:v>3</c:v>
                </c:pt>
                <c:pt idx="1563">
                  <c:v>2</c:v>
                </c:pt>
                <c:pt idx="1564">
                  <c:v>3</c:v>
                </c:pt>
                <c:pt idx="1565">
                  <c:v>2</c:v>
                </c:pt>
                <c:pt idx="1566">
                  <c:v>2</c:v>
                </c:pt>
                <c:pt idx="1567">
                  <c:v>3</c:v>
                </c:pt>
                <c:pt idx="1568">
                  <c:v>4</c:v>
                </c:pt>
                <c:pt idx="1569">
                  <c:v>5</c:v>
                </c:pt>
                <c:pt idx="1570">
                  <c:v>1</c:v>
                </c:pt>
                <c:pt idx="1571">
                  <c:v>4</c:v>
                </c:pt>
                <c:pt idx="1572">
                  <c:v>1</c:v>
                </c:pt>
                <c:pt idx="1573">
                  <c:v>3</c:v>
                </c:pt>
                <c:pt idx="1574">
                  <c:v>3</c:v>
                </c:pt>
                <c:pt idx="1575">
                  <c:v>3</c:v>
                </c:pt>
                <c:pt idx="1576">
                  <c:v>4</c:v>
                </c:pt>
                <c:pt idx="1577">
                  <c:v>2</c:v>
                </c:pt>
                <c:pt idx="1578">
                  <c:v>2</c:v>
                </c:pt>
                <c:pt idx="1579">
                  <c:v>2</c:v>
                </c:pt>
                <c:pt idx="1580">
                  <c:v>5</c:v>
                </c:pt>
                <c:pt idx="1581">
                  <c:v>2</c:v>
                </c:pt>
                <c:pt idx="1582">
                  <c:v>1</c:v>
                </c:pt>
                <c:pt idx="1583">
                  <c:v>3</c:v>
                </c:pt>
                <c:pt idx="1584">
                  <c:v>1</c:v>
                </c:pt>
                <c:pt idx="1585">
                  <c:v>3</c:v>
                </c:pt>
                <c:pt idx="1586">
                  <c:v>4</c:v>
                </c:pt>
                <c:pt idx="1587">
                  <c:v>2</c:v>
                </c:pt>
                <c:pt idx="1588">
                  <c:v>3</c:v>
                </c:pt>
                <c:pt idx="1589">
                  <c:v>2</c:v>
                </c:pt>
                <c:pt idx="1590">
                  <c:v>3</c:v>
                </c:pt>
                <c:pt idx="1591">
                  <c:v>2</c:v>
                </c:pt>
                <c:pt idx="1592">
                  <c:v>3</c:v>
                </c:pt>
                <c:pt idx="1593">
                  <c:v>3</c:v>
                </c:pt>
                <c:pt idx="1594">
                  <c:v>2</c:v>
                </c:pt>
                <c:pt idx="1595">
                  <c:v>2</c:v>
                </c:pt>
                <c:pt idx="1596">
                  <c:v>4</c:v>
                </c:pt>
                <c:pt idx="1597">
                  <c:v>2</c:v>
                </c:pt>
                <c:pt idx="1598">
                  <c:v>3</c:v>
                </c:pt>
                <c:pt idx="1599">
                  <c:v>3</c:v>
                </c:pt>
                <c:pt idx="1600">
                  <c:v>3</c:v>
                </c:pt>
                <c:pt idx="1601">
                  <c:v>2</c:v>
                </c:pt>
                <c:pt idx="1602">
                  <c:v>1</c:v>
                </c:pt>
                <c:pt idx="1603">
                  <c:v>4</c:v>
                </c:pt>
                <c:pt idx="1604">
                  <c:v>4</c:v>
                </c:pt>
                <c:pt idx="1605">
                  <c:v>4</c:v>
                </c:pt>
                <c:pt idx="1606">
                  <c:v>3</c:v>
                </c:pt>
                <c:pt idx="1607">
                  <c:v>2</c:v>
                </c:pt>
                <c:pt idx="1608">
                  <c:v>3</c:v>
                </c:pt>
                <c:pt idx="1609">
                  <c:v>3</c:v>
                </c:pt>
                <c:pt idx="1610">
                  <c:v>1</c:v>
                </c:pt>
                <c:pt idx="1611">
                  <c:v>2</c:v>
                </c:pt>
                <c:pt idx="1612">
                  <c:v>1</c:v>
                </c:pt>
                <c:pt idx="1613">
                  <c:v>2</c:v>
                </c:pt>
                <c:pt idx="1614">
                  <c:v>4</c:v>
                </c:pt>
                <c:pt idx="1615">
                  <c:v>3</c:v>
                </c:pt>
                <c:pt idx="1616">
                  <c:v>3</c:v>
                </c:pt>
                <c:pt idx="1617">
                  <c:v>2</c:v>
                </c:pt>
                <c:pt idx="1618">
                  <c:v>3</c:v>
                </c:pt>
                <c:pt idx="1619">
                  <c:v>3</c:v>
                </c:pt>
                <c:pt idx="1620">
                  <c:v>3</c:v>
                </c:pt>
                <c:pt idx="1621">
                  <c:v>3</c:v>
                </c:pt>
                <c:pt idx="1622">
                  <c:v>2</c:v>
                </c:pt>
                <c:pt idx="1623">
                  <c:v>3</c:v>
                </c:pt>
                <c:pt idx="1624">
                  <c:v>4</c:v>
                </c:pt>
                <c:pt idx="1625">
                  <c:v>3</c:v>
                </c:pt>
                <c:pt idx="1626">
                  <c:v>2</c:v>
                </c:pt>
                <c:pt idx="1627">
                  <c:v>1</c:v>
                </c:pt>
                <c:pt idx="1628">
                  <c:v>3</c:v>
                </c:pt>
                <c:pt idx="1629">
                  <c:v>3</c:v>
                </c:pt>
                <c:pt idx="1630">
                  <c:v>3</c:v>
                </c:pt>
                <c:pt idx="1631">
                  <c:v>3</c:v>
                </c:pt>
                <c:pt idx="1632">
                  <c:v>4</c:v>
                </c:pt>
                <c:pt idx="1633">
                  <c:v>3</c:v>
                </c:pt>
                <c:pt idx="1634">
                  <c:v>4</c:v>
                </c:pt>
                <c:pt idx="1635">
                  <c:v>3</c:v>
                </c:pt>
                <c:pt idx="1636">
                  <c:v>2</c:v>
                </c:pt>
                <c:pt idx="1637">
                  <c:v>2</c:v>
                </c:pt>
                <c:pt idx="1638">
                  <c:v>4</c:v>
                </c:pt>
                <c:pt idx="1639">
                  <c:v>3</c:v>
                </c:pt>
                <c:pt idx="1640">
                  <c:v>4</c:v>
                </c:pt>
                <c:pt idx="1641">
                  <c:v>3</c:v>
                </c:pt>
                <c:pt idx="1642">
                  <c:v>4</c:v>
                </c:pt>
                <c:pt idx="1643">
                  <c:v>3</c:v>
                </c:pt>
                <c:pt idx="1644">
                  <c:v>3</c:v>
                </c:pt>
                <c:pt idx="1645">
                  <c:v>1</c:v>
                </c:pt>
                <c:pt idx="1646">
                  <c:v>3</c:v>
                </c:pt>
                <c:pt idx="1647">
                  <c:v>1</c:v>
                </c:pt>
                <c:pt idx="1648">
                  <c:v>1</c:v>
                </c:pt>
                <c:pt idx="1649">
                  <c:v>3</c:v>
                </c:pt>
                <c:pt idx="1650">
                  <c:v>3</c:v>
                </c:pt>
                <c:pt idx="1651">
                  <c:v>1</c:v>
                </c:pt>
                <c:pt idx="1652">
                  <c:v>3</c:v>
                </c:pt>
                <c:pt idx="1653">
                  <c:v>2</c:v>
                </c:pt>
                <c:pt idx="1654">
                  <c:v>2</c:v>
                </c:pt>
                <c:pt idx="1655">
                  <c:v>2</c:v>
                </c:pt>
                <c:pt idx="1656">
                  <c:v>3</c:v>
                </c:pt>
                <c:pt idx="1657">
                  <c:v>3</c:v>
                </c:pt>
                <c:pt idx="1658">
                  <c:v>3</c:v>
                </c:pt>
                <c:pt idx="1659">
                  <c:v>1</c:v>
                </c:pt>
                <c:pt idx="1660">
                  <c:v>3</c:v>
                </c:pt>
                <c:pt idx="1661">
                  <c:v>4</c:v>
                </c:pt>
                <c:pt idx="1662">
                  <c:v>2</c:v>
                </c:pt>
                <c:pt idx="1663">
                  <c:v>3</c:v>
                </c:pt>
                <c:pt idx="1664">
                  <c:v>1</c:v>
                </c:pt>
                <c:pt idx="1665">
                  <c:v>2</c:v>
                </c:pt>
                <c:pt idx="1666">
                  <c:v>4</c:v>
                </c:pt>
                <c:pt idx="1667">
                  <c:v>4</c:v>
                </c:pt>
                <c:pt idx="1668">
                  <c:v>3</c:v>
                </c:pt>
                <c:pt idx="1669">
                  <c:v>3</c:v>
                </c:pt>
                <c:pt idx="1670">
                  <c:v>1</c:v>
                </c:pt>
                <c:pt idx="1671">
                  <c:v>2</c:v>
                </c:pt>
                <c:pt idx="1672">
                  <c:v>2</c:v>
                </c:pt>
                <c:pt idx="1673">
                  <c:v>2</c:v>
                </c:pt>
                <c:pt idx="1674">
                  <c:v>3</c:v>
                </c:pt>
                <c:pt idx="1675">
                  <c:v>2</c:v>
                </c:pt>
                <c:pt idx="1676">
                  <c:v>3</c:v>
                </c:pt>
                <c:pt idx="1677">
                  <c:v>2</c:v>
                </c:pt>
                <c:pt idx="1678">
                  <c:v>3</c:v>
                </c:pt>
                <c:pt idx="1679">
                  <c:v>3</c:v>
                </c:pt>
                <c:pt idx="1680">
                  <c:v>2</c:v>
                </c:pt>
                <c:pt idx="1681">
                  <c:v>4</c:v>
                </c:pt>
                <c:pt idx="1682">
                  <c:v>4</c:v>
                </c:pt>
                <c:pt idx="1683">
                  <c:v>3</c:v>
                </c:pt>
                <c:pt idx="1684">
                  <c:v>3</c:v>
                </c:pt>
                <c:pt idx="1685">
                  <c:v>4</c:v>
                </c:pt>
                <c:pt idx="1686">
                  <c:v>1</c:v>
                </c:pt>
                <c:pt idx="1687">
                  <c:v>3</c:v>
                </c:pt>
                <c:pt idx="1688">
                  <c:v>2</c:v>
                </c:pt>
                <c:pt idx="1689">
                  <c:v>1</c:v>
                </c:pt>
                <c:pt idx="1690">
                  <c:v>2</c:v>
                </c:pt>
                <c:pt idx="1691">
                  <c:v>1</c:v>
                </c:pt>
                <c:pt idx="1692">
                  <c:v>3</c:v>
                </c:pt>
                <c:pt idx="1693">
                  <c:v>2</c:v>
                </c:pt>
                <c:pt idx="1694">
                  <c:v>2</c:v>
                </c:pt>
                <c:pt idx="1695">
                  <c:v>2</c:v>
                </c:pt>
                <c:pt idx="1696">
                  <c:v>4</c:v>
                </c:pt>
                <c:pt idx="1697">
                  <c:v>2</c:v>
                </c:pt>
                <c:pt idx="1698">
                  <c:v>3</c:v>
                </c:pt>
                <c:pt idx="1699">
                  <c:v>3</c:v>
                </c:pt>
                <c:pt idx="1700">
                  <c:v>3</c:v>
                </c:pt>
                <c:pt idx="1701">
                  <c:v>4</c:v>
                </c:pt>
                <c:pt idx="1702">
                  <c:v>2</c:v>
                </c:pt>
                <c:pt idx="1703">
                  <c:v>3</c:v>
                </c:pt>
                <c:pt idx="1704">
                  <c:v>3</c:v>
                </c:pt>
                <c:pt idx="1705">
                  <c:v>3</c:v>
                </c:pt>
                <c:pt idx="1706">
                  <c:v>3</c:v>
                </c:pt>
                <c:pt idx="1707">
                  <c:v>3</c:v>
                </c:pt>
                <c:pt idx="1708">
                  <c:v>3</c:v>
                </c:pt>
                <c:pt idx="1709">
                  <c:v>3</c:v>
                </c:pt>
                <c:pt idx="1710">
                  <c:v>2</c:v>
                </c:pt>
                <c:pt idx="1711">
                  <c:v>3</c:v>
                </c:pt>
                <c:pt idx="1712">
                  <c:v>3</c:v>
                </c:pt>
                <c:pt idx="1713">
                  <c:v>2</c:v>
                </c:pt>
                <c:pt idx="1714">
                  <c:v>2</c:v>
                </c:pt>
                <c:pt idx="1715">
                  <c:v>3</c:v>
                </c:pt>
                <c:pt idx="1716">
                  <c:v>2</c:v>
                </c:pt>
                <c:pt idx="1717">
                  <c:v>4</c:v>
                </c:pt>
                <c:pt idx="1718">
                  <c:v>4</c:v>
                </c:pt>
                <c:pt idx="1719">
                  <c:v>3</c:v>
                </c:pt>
                <c:pt idx="1720">
                  <c:v>3</c:v>
                </c:pt>
                <c:pt idx="1721">
                  <c:v>2</c:v>
                </c:pt>
                <c:pt idx="1722">
                  <c:v>1</c:v>
                </c:pt>
                <c:pt idx="1723">
                  <c:v>1</c:v>
                </c:pt>
                <c:pt idx="1724">
                  <c:v>2</c:v>
                </c:pt>
                <c:pt idx="1725">
                  <c:v>2</c:v>
                </c:pt>
                <c:pt idx="1726">
                  <c:v>4</c:v>
                </c:pt>
                <c:pt idx="1727">
                  <c:v>2</c:v>
                </c:pt>
                <c:pt idx="1728">
                  <c:v>4</c:v>
                </c:pt>
                <c:pt idx="1729">
                  <c:v>3</c:v>
                </c:pt>
                <c:pt idx="1730">
                  <c:v>4</c:v>
                </c:pt>
                <c:pt idx="1731">
                  <c:v>2</c:v>
                </c:pt>
                <c:pt idx="1732">
                  <c:v>3</c:v>
                </c:pt>
                <c:pt idx="1733">
                  <c:v>2</c:v>
                </c:pt>
                <c:pt idx="1734">
                  <c:v>2</c:v>
                </c:pt>
                <c:pt idx="1735">
                  <c:v>2</c:v>
                </c:pt>
                <c:pt idx="1736">
                  <c:v>3</c:v>
                </c:pt>
                <c:pt idx="1737">
                  <c:v>2</c:v>
                </c:pt>
                <c:pt idx="1738">
                  <c:v>3</c:v>
                </c:pt>
                <c:pt idx="1739">
                  <c:v>3</c:v>
                </c:pt>
                <c:pt idx="1740">
                  <c:v>3</c:v>
                </c:pt>
                <c:pt idx="1741">
                  <c:v>3</c:v>
                </c:pt>
                <c:pt idx="1742">
                  <c:v>1</c:v>
                </c:pt>
                <c:pt idx="1743">
                  <c:v>2</c:v>
                </c:pt>
                <c:pt idx="1744">
                  <c:v>2</c:v>
                </c:pt>
                <c:pt idx="1745">
                  <c:v>2</c:v>
                </c:pt>
                <c:pt idx="1746">
                  <c:v>2</c:v>
                </c:pt>
                <c:pt idx="1747">
                  <c:v>2</c:v>
                </c:pt>
                <c:pt idx="1748">
                  <c:v>2</c:v>
                </c:pt>
                <c:pt idx="1749">
                  <c:v>2</c:v>
                </c:pt>
                <c:pt idx="1750">
                  <c:v>3</c:v>
                </c:pt>
                <c:pt idx="1751">
                  <c:v>3</c:v>
                </c:pt>
                <c:pt idx="1752">
                  <c:v>2</c:v>
                </c:pt>
                <c:pt idx="1753">
                  <c:v>2</c:v>
                </c:pt>
                <c:pt idx="1754">
                  <c:v>3</c:v>
                </c:pt>
                <c:pt idx="1755">
                  <c:v>3</c:v>
                </c:pt>
                <c:pt idx="1756">
                  <c:v>4</c:v>
                </c:pt>
                <c:pt idx="1757">
                  <c:v>2</c:v>
                </c:pt>
                <c:pt idx="1758">
                  <c:v>4</c:v>
                </c:pt>
                <c:pt idx="1759">
                  <c:v>3</c:v>
                </c:pt>
                <c:pt idx="1760">
                  <c:v>3</c:v>
                </c:pt>
                <c:pt idx="1761">
                  <c:v>2</c:v>
                </c:pt>
                <c:pt idx="1762">
                  <c:v>3</c:v>
                </c:pt>
                <c:pt idx="1763">
                  <c:v>3</c:v>
                </c:pt>
                <c:pt idx="1764">
                  <c:v>3</c:v>
                </c:pt>
                <c:pt idx="1765">
                  <c:v>3</c:v>
                </c:pt>
                <c:pt idx="1766">
                  <c:v>2</c:v>
                </c:pt>
                <c:pt idx="1767">
                  <c:v>2</c:v>
                </c:pt>
                <c:pt idx="1768">
                  <c:v>2</c:v>
                </c:pt>
                <c:pt idx="1769">
                  <c:v>3</c:v>
                </c:pt>
                <c:pt idx="1770">
                  <c:v>2</c:v>
                </c:pt>
                <c:pt idx="1771">
                  <c:v>2</c:v>
                </c:pt>
                <c:pt idx="1772">
                  <c:v>1</c:v>
                </c:pt>
                <c:pt idx="1773">
                  <c:v>2</c:v>
                </c:pt>
                <c:pt idx="1774">
                  <c:v>3</c:v>
                </c:pt>
                <c:pt idx="1775">
                  <c:v>4</c:v>
                </c:pt>
                <c:pt idx="1776">
                  <c:v>2</c:v>
                </c:pt>
                <c:pt idx="1777">
                  <c:v>2</c:v>
                </c:pt>
                <c:pt idx="1778">
                  <c:v>3</c:v>
                </c:pt>
                <c:pt idx="1779">
                  <c:v>2</c:v>
                </c:pt>
                <c:pt idx="1780">
                  <c:v>2</c:v>
                </c:pt>
                <c:pt idx="1781">
                  <c:v>3</c:v>
                </c:pt>
                <c:pt idx="1782">
                  <c:v>2</c:v>
                </c:pt>
                <c:pt idx="1783">
                  <c:v>3</c:v>
                </c:pt>
                <c:pt idx="1784">
                  <c:v>4</c:v>
                </c:pt>
                <c:pt idx="1785">
                  <c:v>3</c:v>
                </c:pt>
                <c:pt idx="1786">
                  <c:v>3</c:v>
                </c:pt>
                <c:pt idx="1787">
                  <c:v>3</c:v>
                </c:pt>
                <c:pt idx="1788">
                  <c:v>4</c:v>
                </c:pt>
                <c:pt idx="1789">
                  <c:v>3</c:v>
                </c:pt>
                <c:pt idx="1790">
                  <c:v>4</c:v>
                </c:pt>
                <c:pt idx="1791">
                  <c:v>3</c:v>
                </c:pt>
                <c:pt idx="1792">
                  <c:v>2</c:v>
                </c:pt>
                <c:pt idx="1793">
                  <c:v>2</c:v>
                </c:pt>
                <c:pt idx="1794">
                  <c:v>4</c:v>
                </c:pt>
                <c:pt idx="1795">
                  <c:v>4</c:v>
                </c:pt>
                <c:pt idx="1796">
                  <c:v>2</c:v>
                </c:pt>
                <c:pt idx="1797">
                  <c:v>2</c:v>
                </c:pt>
                <c:pt idx="1798">
                  <c:v>4</c:v>
                </c:pt>
                <c:pt idx="1799">
                  <c:v>3</c:v>
                </c:pt>
                <c:pt idx="1800">
                  <c:v>3</c:v>
                </c:pt>
                <c:pt idx="1801">
                  <c:v>3</c:v>
                </c:pt>
                <c:pt idx="1802">
                  <c:v>4</c:v>
                </c:pt>
                <c:pt idx="1803">
                  <c:v>3</c:v>
                </c:pt>
                <c:pt idx="1804">
                  <c:v>4</c:v>
                </c:pt>
                <c:pt idx="1805">
                  <c:v>3</c:v>
                </c:pt>
                <c:pt idx="1806">
                  <c:v>3</c:v>
                </c:pt>
                <c:pt idx="1807">
                  <c:v>3</c:v>
                </c:pt>
                <c:pt idx="1808">
                  <c:v>2</c:v>
                </c:pt>
                <c:pt idx="1809">
                  <c:v>1</c:v>
                </c:pt>
                <c:pt idx="1810">
                  <c:v>4</c:v>
                </c:pt>
                <c:pt idx="1811">
                  <c:v>2</c:v>
                </c:pt>
                <c:pt idx="1812">
                  <c:v>2</c:v>
                </c:pt>
                <c:pt idx="1813">
                  <c:v>2</c:v>
                </c:pt>
                <c:pt idx="1814">
                  <c:v>2</c:v>
                </c:pt>
                <c:pt idx="1815">
                  <c:v>3</c:v>
                </c:pt>
                <c:pt idx="1816">
                  <c:v>3</c:v>
                </c:pt>
                <c:pt idx="1817">
                  <c:v>1</c:v>
                </c:pt>
                <c:pt idx="1818">
                  <c:v>4</c:v>
                </c:pt>
                <c:pt idx="1819">
                  <c:v>4</c:v>
                </c:pt>
                <c:pt idx="1820">
                  <c:v>3</c:v>
                </c:pt>
                <c:pt idx="1821">
                  <c:v>3</c:v>
                </c:pt>
                <c:pt idx="1822">
                  <c:v>3</c:v>
                </c:pt>
                <c:pt idx="1823">
                  <c:v>3</c:v>
                </c:pt>
                <c:pt idx="1824">
                  <c:v>2</c:v>
                </c:pt>
                <c:pt idx="1825">
                  <c:v>3</c:v>
                </c:pt>
                <c:pt idx="1826">
                  <c:v>2</c:v>
                </c:pt>
                <c:pt idx="1827">
                  <c:v>2</c:v>
                </c:pt>
                <c:pt idx="1828">
                  <c:v>2</c:v>
                </c:pt>
                <c:pt idx="1829">
                  <c:v>3</c:v>
                </c:pt>
                <c:pt idx="1830">
                  <c:v>2</c:v>
                </c:pt>
                <c:pt idx="1831">
                  <c:v>3</c:v>
                </c:pt>
                <c:pt idx="1832">
                  <c:v>3</c:v>
                </c:pt>
                <c:pt idx="1833">
                  <c:v>3</c:v>
                </c:pt>
                <c:pt idx="1834">
                  <c:v>4</c:v>
                </c:pt>
                <c:pt idx="1835">
                  <c:v>4</c:v>
                </c:pt>
                <c:pt idx="1836">
                  <c:v>2</c:v>
                </c:pt>
                <c:pt idx="1837">
                  <c:v>3</c:v>
                </c:pt>
                <c:pt idx="1838">
                  <c:v>3</c:v>
                </c:pt>
                <c:pt idx="1839">
                  <c:v>2</c:v>
                </c:pt>
                <c:pt idx="1840">
                  <c:v>3</c:v>
                </c:pt>
                <c:pt idx="1841">
                  <c:v>1</c:v>
                </c:pt>
                <c:pt idx="1842">
                  <c:v>2</c:v>
                </c:pt>
                <c:pt idx="1843">
                  <c:v>2</c:v>
                </c:pt>
                <c:pt idx="1844">
                  <c:v>4</c:v>
                </c:pt>
                <c:pt idx="1845">
                  <c:v>2</c:v>
                </c:pt>
                <c:pt idx="1846">
                  <c:v>4</c:v>
                </c:pt>
                <c:pt idx="1847">
                  <c:v>2</c:v>
                </c:pt>
                <c:pt idx="1848">
                  <c:v>3</c:v>
                </c:pt>
                <c:pt idx="1849">
                  <c:v>2</c:v>
                </c:pt>
                <c:pt idx="1850">
                  <c:v>1</c:v>
                </c:pt>
                <c:pt idx="1851">
                  <c:v>3</c:v>
                </c:pt>
                <c:pt idx="1852">
                  <c:v>2</c:v>
                </c:pt>
                <c:pt idx="1853">
                  <c:v>2</c:v>
                </c:pt>
                <c:pt idx="1854">
                  <c:v>1</c:v>
                </c:pt>
                <c:pt idx="1855">
                  <c:v>2</c:v>
                </c:pt>
                <c:pt idx="1856">
                  <c:v>4</c:v>
                </c:pt>
                <c:pt idx="1857">
                  <c:v>2</c:v>
                </c:pt>
                <c:pt idx="1858">
                  <c:v>2</c:v>
                </c:pt>
                <c:pt idx="1859">
                  <c:v>3</c:v>
                </c:pt>
                <c:pt idx="1860">
                  <c:v>3</c:v>
                </c:pt>
                <c:pt idx="1861">
                  <c:v>1</c:v>
                </c:pt>
                <c:pt idx="1862">
                  <c:v>2</c:v>
                </c:pt>
                <c:pt idx="1863">
                  <c:v>3</c:v>
                </c:pt>
                <c:pt idx="1864">
                  <c:v>2</c:v>
                </c:pt>
                <c:pt idx="1865">
                  <c:v>3</c:v>
                </c:pt>
                <c:pt idx="1866">
                  <c:v>4</c:v>
                </c:pt>
                <c:pt idx="1867">
                  <c:v>2</c:v>
                </c:pt>
                <c:pt idx="1868">
                  <c:v>3</c:v>
                </c:pt>
                <c:pt idx="1869">
                  <c:v>2</c:v>
                </c:pt>
                <c:pt idx="1870">
                  <c:v>2</c:v>
                </c:pt>
                <c:pt idx="1871">
                  <c:v>2</c:v>
                </c:pt>
                <c:pt idx="1872">
                  <c:v>3</c:v>
                </c:pt>
                <c:pt idx="1873">
                  <c:v>2</c:v>
                </c:pt>
                <c:pt idx="1874">
                  <c:v>2</c:v>
                </c:pt>
                <c:pt idx="1875">
                  <c:v>1</c:v>
                </c:pt>
                <c:pt idx="1876">
                  <c:v>1</c:v>
                </c:pt>
                <c:pt idx="1877">
                  <c:v>2</c:v>
                </c:pt>
                <c:pt idx="1878">
                  <c:v>3</c:v>
                </c:pt>
                <c:pt idx="1879">
                  <c:v>2</c:v>
                </c:pt>
                <c:pt idx="1880">
                  <c:v>2</c:v>
                </c:pt>
                <c:pt idx="1881">
                  <c:v>3</c:v>
                </c:pt>
                <c:pt idx="1882">
                  <c:v>2</c:v>
                </c:pt>
                <c:pt idx="1883">
                  <c:v>2</c:v>
                </c:pt>
                <c:pt idx="1884">
                  <c:v>1</c:v>
                </c:pt>
                <c:pt idx="1885">
                  <c:v>2</c:v>
                </c:pt>
                <c:pt idx="1886">
                  <c:v>4</c:v>
                </c:pt>
                <c:pt idx="1887">
                  <c:v>1</c:v>
                </c:pt>
                <c:pt idx="1888">
                  <c:v>4</c:v>
                </c:pt>
                <c:pt idx="1889">
                  <c:v>3</c:v>
                </c:pt>
                <c:pt idx="1890">
                  <c:v>2</c:v>
                </c:pt>
                <c:pt idx="1891">
                  <c:v>2</c:v>
                </c:pt>
                <c:pt idx="1892">
                  <c:v>3</c:v>
                </c:pt>
                <c:pt idx="1893">
                  <c:v>2</c:v>
                </c:pt>
                <c:pt idx="1894">
                  <c:v>1</c:v>
                </c:pt>
                <c:pt idx="1895">
                  <c:v>2</c:v>
                </c:pt>
                <c:pt idx="1896">
                  <c:v>3</c:v>
                </c:pt>
                <c:pt idx="1897">
                  <c:v>1</c:v>
                </c:pt>
                <c:pt idx="1898">
                  <c:v>1</c:v>
                </c:pt>
                <c:pt idx="1899">
                  <c:v>3</c:v>
                </c:pt>
                <c:pt idx="1900">
                  <c:v>4</c:v>
                </c:pt>
                <c:pt idx="1901">
                  <c:v>1</c:v>
                </c:pt>
                <c:pt idx="1902">
                  <c:v>2</c:v>
                </c:pt>
                <c:pt idx="1903">
                  <c:v>2</c:v>
                </c:pt>
                <c:pt idx="1904">
                  <c:v>3</c:v>
                </c:pt>
                <c:pt idx="1905">
                  <c:v>2</c:v>
                </c:pt>
                <c:pt idx="1906">
                  <c:v>3</c:v>
                </c:pt>
                <c:pt idx="1907">
                  <c:v>3</c:v>
                </c:pt>
                <c:pt idx="1908">
                  <c:v>2</c:v>
                </c:pt>
                <c:pt idx="1909">
                  <c:v>3</c:v>
                </c:pt>
                <c:pt idx="1910">
                  <c:v>2</c:v>
                </c:pt>
                <c:pt idx="1911">
                  <c:v>2</c:v>
                </c:pt>
                <c:pt idx="1912">
                  <c:v>2</c:v>
                </c:pt>
                <c:pt idx="1913">
                  <c:v>3</c:v>
                </c:pt>
                <c:pt idx="1914">
                  <c:v>2</c:v>
                </c:pt>
                <c:pt idx="1915">
                  <c:v>2</c:v>
                </c:pt>
                <c:pt idx="1916">
                  <c:v>2</c:v>
                </c:pt>
                <c:pt idx="1917">
                  <c:v>2</c:v>
                </c:pt>
                <c:pt idx="1918">
                  <c:v>1</c:v>
                </c:pt>
                <c:pt idx="1919">
                  <c:v>4</c:v>
                </c:pt>
                <c:pt idx="1920">
                  <c:v>2</c:v>
                </c:pt>
                <c:pt idx="1921">
                  <c:v>3</c:v>
                </c:pt>
                <c:pt idx="1922">
                  <c:v>1</c:v>
                </c:pt>
                <c:pt idx="1923">
                  <c:v>1</c:v>
                </c:pt>
                <c:pt idx="1924">
                  <c:v>3</c:v>
                </c:pt>
                <c:pt idx="1925">
                  <c:v>3</c:v>
                </c:pt>
                <c:pt idx="1926">
                  <c:v>3</c:v>
                </c:pt>
                <c:pt idx="1927">
                  <c:v>2</c:v>
                </c:pt>
                <c:pt idx="1928">
                  <c:v>1</c:v>
                </c:pt>
                <c:pt idx="1929">
                  <c:v>4</c:v>
                </c:pt>
                <c:pt idx="1930">
                  <c:v>4</c:v>
                </c:pt>
                <c:pt idx="1931">
                  <c:v>3</c:v>
                </c:pt>
                <c:pt idx="1932">
                  <c:v>3</c:v>
                </c:pt>
                <c:pt idx="1933">
                  <c:v>4</c:v>
                </c:pt>
                <c:pt idx="1934">
                  <c:v>3</c:v>
                </c:pt>
                <c:pt idx="1935">
                  <c:v>4</c:v>
                </c:pt>
                <c:pt idx="1936">
                  <c:v>2</c:v>
                </c:pt>
                <c:pt idx="1937">
                  <c:v>2</c:v>
                </c:pt>
                <c:pt idx="1938">
                  <c:v>3</c:v>
                </c:pt>
                <c:pt idx="1939">
                  <c:v>3</c:v>
                </c:pt>
                <c:pt idx="1940">
                  <c:v>2</c:v>
                </c:pt>
                <c:pt idx="1941">
                  <c:v>3</c:v>
                </c:pt>
                <c:pt idx="1942">
                  <c:v>2</c:v>
                </c:pt>
                <c:pt idx="1943">
                  <c:v>2</c:v>
                </c:pt>
                <c:pt idx="1944">
                  <c:v>3</c:v>
                </c:pt>
                <c:pt idx="1945">
                  <c:v>1</c:v>
                </c:pt>
                <c:pt idx="1946">
                  <c:v>2</c:v>
                </c:pt>
                <c:pt idx="1947">
                  <c:v>3</c:v>
                </c:pt>
                <c:pt idx="1948">
                  <c:v>3</c:v>
                </c:pt>
                <c:pt idx="1949">
                  <c:v>3</c:v>
                </c:pt>
                <c:pt idx="1950">
                  <c:v>1</c:v>
                </c:pt>
                <c:pt idx="1951">
                  <c:v>3</c:v>
                </c:pt>
                <c:pt idx="1952">
                  <c:v>1</c:v>
                </c:pt>
                <c:pt idx="1953">
                  <c:v>2</c:v>
                </c:pt>
                <c:pt idx="1954">
                  <c:v>1</c:v>
                </c:pt>
                <c:pt idx="1955">
                  <c:v>1</c:v>
                </c:pt>
                <c:pt idx="1956">
                  <c:v>3</c:v>
                </c:pt>
                <c:pt idx="1957">
                  <c:v>2</c:v>
                </c:pt>
                <c:pt idx="1958">
                  <c:v>1</c:v>
                </c:pt>
                <c:pt idx="1959">
                  <c:v>3</c:v>
                </c:pt>
                <c:pt idx="1960">
                  <c:v>3</c:v>
                </c:pt>
                <c:pt idx="1961">
                  <c:v>1</c:v>
                </c:pt>
                <c:pt idx="1962">
                  <c:v>4</c:v>
                </c:pt>
                <c:pt idx="1963">
                  <c:v>3</c:v>
                </c:pt>
                <c:pt idx="1964">
                  <c:v>2</c:v>
                </c:pt>
                <c:pt idx="1965">
                  <c:v>2</c:v>
                </c:pt>
                <c:pt idx="1966">
                  <c:v>3</c:v>
                </c:pt>
                <c:pt idx="1967">
                  <c:v>3</c:v>
                </c:pt>
                <c:pt idx="1968">
                  <c:v>1</c:v>
                </c:pt>
                <c:pt idx="1969">
                  <c:v>2</c:v>
                </c:pt>
                <c:pt idx="1970">
                  <c:v>2</c:v>
                </c:pt>
                <c:pt idx="1971">
                  <c:v>2</c:v>
                </c:pt>
                <c:pt idx="1972">
                  <c:v>4</c:v>
                </c:pt>
                <c:pt idx="1973">
                  <c:v>3</c:v>
                </c:pt>
                <c:pt idx="1974">
                  <c:v>4</c:v>
                </c:pt>
                <c:pt idx="1975">
                  <c:v>3</c:v>
                </c:pt>
                <c:pt idx="1976">
                  <c:v>2</c:v>
                </c:pt>
                <c:pt idx="1977">
                  <c:v>3</c:v>
                </c:pt>
                <c:pt idx="1978">
                  <c:v>3</c:v>
                </c:pt>
                <c:pt idx="1979">
                  <c:v>2</c:v>
                </c:pt>
                <c:pt idx="1980">
                  <c:v>3</c:v>
                </c:pt>
                <c:pt idx="1981">
                  <c:v>2</c:v>
                </c:pt>
                <c:pt idx="1982">
                  <c:v>2</c:v>
                </c:pt>
                <c:pt idx="1983">
                  <c:v>3</c:v>
                </c:pt>
                <c:pt idx="1984">
                  <c:v>3</c:v>
                </c:pt>
                <c:pt idx="1985">
                  <c:v>3</c:v>
                </c:pt>
                <c:pt idx="1986">
                  <c:v>4</c:v>
                </c:pt>
                <c:pt idx="1987">
                  <c:v>2</c:v>
                </c:pt>
                <c:pt idx="1988">
                  <c:v>3</c:v>
                </c:pt>
                <c:pt idx="1989">
                  <c:v>3</c:v>
                </c:pt>
                <c:pt idx="1990">
                  <c:v>1</c:v>
                </c:pt>
                <c:pt idx="1991">
                  <c:v>3</c:v>
                </c:pt>
                <c:pt idx="1992">
                  <c:v>1</c:v>
                </c:pt>
                <c:pt idx="1993">
                  <c:v>2</c:v>
                </c:pt>
                <c:pt idx="1994">
                  <c:v>4</c:v>
                </c:pt>
                <c:pt idx="1995">
                  <c:v>2</c:v>
                </c:pt>
                <c:pt idx="1996">
                  <c:v>2</c:v>
                </c:pt>
                <c:pt idx="1997">
                  <c:v>3</c:v>
                </c:pt>
                <c:pt idx="1998">
                  <c:v>3</c:v>
                </c:pt>
                <c:pt idx="1999">
                  <c:v>2</c:v>
                </c:pt>
                <c:pt idx="2000">
                  <c:v>2</c:v>
                </c:pt>
                <c:pt idx="2001">
                  <c:v>2</c:v>
                </c:pt>
                <c:pt idx="2002">
                  <c:v>3</c:v>
                </c:pt>
                <c:pt idx="2003">
                  <c:v>1</c:v>
                </c:pt>
                <c:pt idx="2004">
                  <c:v>3</c:v>
                </c:pt>
                <c:pt idx="2005">
                  <c:v>3</c:v>
                </c:pt>
                <c:pt idx="2006">
                  <c:v>3</c:v>
                </c:pt>
                <c:pt idx="2007">
                  <c:v>2</c:v>
                </c:pt>
                <c:pt idx="2008">
                  <c:v>2</c:v>
                </c:pt>
                <c:pt idx="2009">
                  <c:v>3</c:v>
                </c:pt>
                <c:pt idx="2010">
                  <c:v>1</c:v>
                </c:pt>
                <c:pt idx="2011">
                  <c:v>2</c:v>
                </c:pt>
                <c:pt idx="2012">
                  <c:v>2</c:v>
                </c:pt>
                <c:pt idx="2013">
                  <c:v>2</c:v>
                </c:pt>
                <c:pt idx="2014">
                  <c:v>1</c:v>
                </c:pt>
                <c:pt idx="2015">
                  <c:v>4</c:v>
                </c:pt>
                <c:pt idx="2016">
                  <c:v>2</c:v>
                </c:pt>
                <c:pt idx="2017">
                  <c:v>4</c:v>
                </c:pt>
                <c:pt idx="2018">
                  <c:v>3</c:v>
                </c:pt>
                <c:pt idx="2019">
                  <c:v>5</c:v>
                </c:pt>
                <c:pt idx="2020">
                  <c:v>3</c:v>
                </c:pt>
                <c:pt idx="2021">
                  <c:v>3</c:v>
                </c:pt>
                <c:pt idx="2022">
                  <c:v>4</c:v>
                </c:pt>
                <c:pt idx="2023">
                  <c:v>3</c:v>
                </c:pt>
                <c:pt idx="2024">
                  <c:v>3</c:v>
                </c:pt>
                <c:pt idx="2025">
                  <c:v>3</c:v>
                </c:pt>
                <c:pt idx="2026">
                  <c:v>4</c:v>
                </c:pt>
                <c:pt idx="2027">
                  <c:v>1</c:v>
                </c:pt>
                <c:pt idx="2028">
                  <c:v>3</c:v>
                </c:pt>
                <c:pt idx="2029">
                  <c:v>3</c:v>
                </c:pt>
                <c:pt idx="2030">
                  <c:v>2</c:v>
                </c:pt>
                <c:pt idx="2031">
                  <c:v>3</c:v>
                </c:pt>
                <c:pt idx="2032">
                  <c:v>3</c:v>
                </c:pt>
                <c:pt idx="2033">
                  <c:v>3</c:v>
                </c:pt>
                <c:pt idx="2034">
                  <c:v>3</c:v>
                </c:pt>
                <c:pt idx="2035">
                  <c:v>3</c:v>
                </c:pt>
                <c:pt idx="2036">
                  <c:v>4</c:v>
                </c:pt>
                <c:pt idx="2037">
                  <c:v>2</c:v>
                </c:pt>
                <c:pt idx="2038">
                  <c:v>3</c:v>
                </c:pt>
                <c:pt idx="2039">
                  <c:v>2</c:v>
                </c:pt>
                <c:pt idx="2040">
                  <c:v>1</c:v>
                </c:pt>
                <c:pt idx="2041">
                  <c:v>4</c:v>
                </c:pt>
                <c:pt idx="2042">
                  <c:v>3</c:v>
                </c:pt>
                <c:pt idx="2043">
                  <c:v>3</c:v>
                </c:pt>
                <c:pt idx="2044">
                  <c:v>3</c:v>
                </c:pt>
                <c:pt idx="2045">
                  <c:v>2</c:v>
                </c:pt>
                <c:pt idx="2046">
                  <c:v>3</c:v>
                </c:pt>
                <c:pt idx="2047">
                  <c:v>2</c:v>
                </c:pt>
                <c:pt idx="2048">
                  <c:v>2</c:v>
                </c:pt>
                <c:pt idx="2049">
                  <c:v>2</c:v>
                </c:pt>
                <c:pt idx="2050">
                  <c:v>4</c:v>
                </c:pt>
                <c:pt idx="2051">
                  <c:v>3</c:v>
                </c:pt>
                <c:pt idx="2052">
                  <c:v>2</c:v>
                </c:pt>
                <c:pt idx="2053">
                  <c:v>3</c:v>
                </c:pt>
                <c:pt idx="2054">
                  <c:v>4</c:v>
                </c:pt>
                <c:pt idx="2055">
                  <c:v>1</c:v>
                </c:pt>
                <c:pt idx="2056">
                  <c:v>2</c:v>
                </c:pt>
                <c:pt idx="2057">
                  <c:v>2</c:v>
                </c:pt>
                <c:pt idx="2058">
                  <c:v>3</c:v>
                </c:pt>
                <c:pt idx="2059">
                  <c:v>4</c:v>
                </c:pt>
                <c:pt idx="2060">
                  <c:v>3</c:v>
                </c:pt>
                <c:pt idx="2061">
                  <c:v>2</c:v>
                </c:pt>
                <c:pt idx="2062">
                  <c:v>2</c:v>
                </c:pt>
                <c:pt idx="2063">
                  <c:v>4</c:v>
                </c:pt>
                <c:pt idx="2064">
                  <c:v>3</c:v>
                </c:pt>
                <c:pt idx="2065">
                  <c:v>2</c:v>
                </c:pt>
                <c:pt idx="2066">
                  <c:v>2</c:v>
                </c:pt>
                <c:pt idx="2067">
                  <c:v>3</c:v>
                </c:pt>
                <c:pt idx="2068">
                  <c:v>3</c:v>
                </c:pt>
                <c:pt idx="2069">
                  <c:v>3</c:v>
                </c:pt>
                <c:pt idx="2070">
                  <c:v>3</c:v>
                </c:pt>
                <c:pt idx="2071">
                  <c:v>3</c:v>
                </c:pt>
                <c:pt idx="2072">
                  <c:v>3</c:v>
                </c:pt>
                <c:pt idx="2073">
                  <c:v>1</c:v>
                </c:pt>
                <c:pt idx="2074">
                  <c:v>2</c:v>
                </c:pt>
                <c:pt idx="2075">
                  <c:v>2</c:v>
                </c:pt>
                <c:pt idx="2076">
                  <c:v>3</c:v>
                </c:pt>
                <c:pt idx="2077">
                  <c:v>1</c:v>
                </c:pt>
                <c:pt idx="2078">
                  <c:v>4</c:v>
                </c:pt>
                <c:pt idx="2079">
                  <c:v>3</c:v>
                </c:pt>
                <c:pt idx="2080">
                  <c:v>3</c:v>
                </c:pt>
                <c:pt idx="2081">
                  <c:v>2</c:v>
                </c:pt>
                <c:pt idx="2082">
                  <c:v>3</c:v>
                </c:pt>
                <c:pt idx="2083">
                  <c:v>2</c:v>
                </c:pt>
                <c:pt idx="2084">
                  <c:v>1</c:v>
                </c:pt>
                <c:pt idx="2085">
                  <c:v>3</c:v>
                </c:pt>
                <c:pt idx="2086">
                  <c:v>2</c:v>
                </c:pt>
                <c:pt idx="2087">
                  <c:v>3</c:v>
                </c:pt>
                <c:pt idx="2088">
                  <c:v>2</c:v>
                </c:pt>
                <c:pt idx="2089">
                  <c:v>3</c:v>
                </c:pt>
                <c:pt idx="2090">
                  <c:v>3</c:v>
                </c:pt>
                <c:pt idx="2091">
                  <c:v>2</c:v>
                </c:pt>
                <c:pt idx="2092">
                  <c:v>3</c:v>
                </c:pt>
                <c:pt idx="2093">
                  <c:v>1</c:v>
                </c:pt>
                <c:pt idx="2094">
                  <c:v>3</c:v>
                </c:pt>
                <c:pt idx="2095">
                  <c:v>4</c:v>
                </c:pt>
                <c:pt idx="2096">
                  <c:v>2</c:v>
                </c:pt>
                <c:pt idx="2097">
                  <c:v>3</c:v>
                </c:pt>
                <c:pt idx="2098">
                  <c:v>3</c:v>
                </c:pt>
                <c:pt idx="2099">
                  <c:v>3</c:v>
                </c:pt>
                <c:pt idx="2100">
                  <c:v>4</c:v>
                </c:pt>
                <c:pt idx="2101">
                  <c:v>3</c:v>
                </c:pt>
                <c:pt idx="2102">
                  <c:v>3</c:v>
                </c:pt>
                <c:pt idx="2103">
                  <c:v>3</c:v>
                </c:pt>
                <c:pt idx="2104">
                  <c:v>2</c:v>
                </c:pt>
                <c:pt idx="2105">
                  <c:v>3</c:v>
                </c:pt>
                <c:pt idx="2106">
                  <c:v>3</c:v>
                </c:pt>
                <c:pt idx="2107">
                  <c:v>2</c:v>
                </c:pt>
                <c:pt idx="2108">
                  <c:v>3</c:v>
                </c:pt>
                <c:pt idx="2109">
                  <c:v>1</c:v>
                </c:pt>
                <c:pt idx="2110">
                  <c:v>3</c:v>
                </c:pt>
                <c:pt idx="2111">
                  <c:v>2</c:v>
                </c:pt>
                <c:pt idx="2112">
                  <c:v>4</c:v>
                </c:pt>
                <c:pt idx="2113">
                  <c:v>3</c:v>
                </c:pt>
                <c:pt idx="2114">
                  <c:v>3</c:v>
                </c:pt>
                <c:pt idx="2115">
                  <c:v>3</c:v>
                </c:pt>
                <c:pt idx="2116">
                  <c:v>3</c:v>
                </c:pt>
                <c:pt idx="2117">
                  <c:v>3</c:v>
                </c:pt>
                <c:pt idx="2118">
                  <c:v>1</c:v>
                </c:pt>
                <c:pt idx="2119">
                  <c:v>2</c:v>
                </c:pt>
                <c:pt idx="2120">
                  <c:v>3</c:v>
                </c:pt>
                <c:pt idx="2121">
                  <c:v>4</c:v>
                </c:pt>
                <c:pt idx="2122">
                  <c:v>3</c:v>
                </c:pt>
                <c:pt idx="2123">
                  <c:v>3</c:v>
                </c:pt>
                <c:pt idx="2124">
                  <c:v>4</c:v>
                </c:pt>
                <c:pt idx="2125">
                  <c:v>2</c:v>
                </c:pt>
                <c:pt idx="2126">
                  <c:v>3</c:v>
                </c:pt>
                <c:pt idx="2127">
                  <c:v>2</c:v>
                </c:pt>
                <c:pt idx="2128">
                  <c:v>2</c:v>
                </c:pt>
                <c:pt idx="2129">
                  <c:v>5</c:v>
                </c:pt>
                <c:pt idx="2130">
                  <c:v>2</c:v>
                </c:pt>
                <c:pt idx="2131">
                  <c:v>1</c:v>
                </c:pt>
                <c:pt idx="2132">
                  <c:v>2</c:v>
                </c:pt>
                <c:pt idx="2133">
                  <c:v>3</c:v>
                </c:pt>
                <c:pt idx="2134">
                  <c:v>1</c:v>
                </c:pt>
                <c:pt idx="2135">
                  <c:v>3</c:v>
                </c:pt>
                <c:pt idx="2136">
                  <c:v>3</c:v>
                </c:pt>
                <c:pt idx="2137">
                  <c:v>2</c:v>
                </c:pt>
                <c:pt idx="2138">
                  <c:v>2</c:v>
                </c:pt>
                <c:pt idx="2139">
                  <c:v>3</c:v>
                </c:pt>
                <c:pt idx="2140">
                  <c:v>2</c:v>
                </c:pt>
                <c:pt idx="2141">
                  <c:v>4</c:v>
                </c:pt>
                <c:pt idx="2142">
                  <c:v>3</c:v>
                </c:pt>
                <c:pt idx="2143">
                  <c:v>2</c:v>
                </c:pt>
                <c:pt idx="2144">
                  <c:v>2</c:v>
                </c:pt>
                <c:pt idx="2145">
                  <c:v>1</c:v>
                </c:pt>
                <c:pt idx="2146">
                  <c:v>3</c:v>
                </c:pt>
                <c:pt idx="2147">
                  <c:v>5</c:v>
                </c:pt>
                <c:pt idx="2148">
                  <c:v>4</c:v>
                </c:pt>
                <c:pt idx="2149">
                  <c:v>3</c:v>
                </c:pt>
                <c:pt idx="2150">
                  <c:v>4</c:v>
                </c:pt>
                <c:pt idx="2151">
                  <c:v>2</c:v>
                </c:pt>
                <c:pt idx="2152">
                  <c:v>3</c:v>
                </c:pt>
                <c:pt idx="2153">
                  <c:v>3</c:v>
                </c:pt>
                <c:pt idx="2154">
                  <c:v>3</c:v>
                </c:pt>
                <c:pt idx="2155">
                  <c:v>3</c:v>
                </c:pt>
                <c:pt idx="2156">
                  <c:v>3</c:v>
                </c:pt>
                <c:pt idx="2157">
                  <c:v>3</c:v>
                </c:pt>
                <c:pt idx="2158">
                  <c:v>3</c:v>
                </c:pt>
                <c:pt idx="2159">
                  <c:v>2</c:v>
                </c:pt>
                <c:pt idx="2160">
                  <c:v>3</c:v>
                </c:pt>
                <c:pt idx="2161">
                  <c:v>3</c:v>
                </c:pt>
                <c:pt idx="2162">
                  <c:v>3</c:v>
                </c:pt>
                <c:pt idx="2163">
                  <c:v>1</c:v>
                </c:pt>
                <c:pt idx="2164">
                  <c:v>2</c:v>
                </c:pt>
                <c:pt idx="2165">
                  <c:v>2</c:v>
                </c:pt>
                <c:pt idx="2166">
                  <c:v>2</c:v>
                </c:pt>
                <c:pt idx="2167">
                  <c:v>1</c:v>
                </c:pt>
                <c:pt idx="2168">
                  <c:v>2</c:v>
                </c:pt>
                <c:pt idx="2169">
                  <c:v>3</c:v>
                </c:pt>
                <c:pt idx="2170">
                  <c:v>2</c:v>
                </c:pt>
                <c:pt idx="2171">
                  <c:v>1</c:v>
                </c:pt>
                <c:pt idx="2172">
                  <c:v>3</c:v>
                </c:pt>
                <c:pt idx="2173">
                  <c:v>3</c:v>
                </c:pt>
                <c:pt idx="2174">
                  <c:v>3</c:v>
                </c:pt>
                <c:pt idx="2175">
                  <c:v>2</c:v>
                </c:pt>
                <c:pt idx="2176">
                  <c:v>1</c:v>
                </c:pt>
                <c:pt idx="2177">
                  <c:v>2</c:v>
                </c:pt>
                <c:pt idx="2178">
                  <c:v>3</c:v>
                </c:pt>
                <c:pt idx="2179">
                  <c:v>3</c:v>
                </c:pt>
                <c:pt idx="2180">
                  <c:v>3</c:v>
                </c:pt>
                <c:pt idx="2181">
                  <c:v>3</c:v>
                </c:pt>
                <c:pt idx="2182">
                  <c:v>2</c:v>
                </c:pt>
                <c:pt idx="2183">
                  <c:v>2</c:v>
                </c:pt>
                <c:pt idx="2184">
                  <c:v>3</c:v>
                </c:pt>
                <c:pt idx="2185">
                  <c:v>3</c:v>
                </c:pt>
                <c:pt idx="2186">
                  <c:v>3</c:v>
                </c:pt>
                <c:pt idx="2187">
                  <c:v>2</c:v>
                </c:pt>
                <c:pt idx="2188">
                  <c:v>2</c:v>
                </c:pt>
                <c:pt idx="2189">
                  <c:v>3</c:v>
                </c:pt>
                <c:pt idx="2190">
                  <c:v>1</c:v>
                </c:pt>
                <c:pt idx="2191">
                  <c:v>3</c:v>
                </c:pt>
                <c:pt idx="2192">
                  <c:v>2</c:v>
                </c:pt>
                <c:pt idx="2193">
                  <c:v>2</c:v>
                </c:pt>
                <c:pt idx="2194">
                  <c:v>3</c:v>
                </c:pt>
                <c:pt idx="2195">
                  <c:v>3</c:v>
                </c:pt>
                <c:pt idx="2196">
                  <c:v>1</c:v>
                </c:pt>
                <c:pt idx="2197">
                  <c:v>3</c:v>
                </c:pt>
                <c:pt idx="2198">
                  <c:v>4</c:v>
                </c:pt>
                <c:pt idx="2199">
                  <c:v>4</c:v>
                </c:pt>
                <c:pt idx="2200">
                  <c:v>2</c:v>
                </c:pt>
                <c:pt idx="2201">
                  <c:v>2</c:v>
                </c:pt>
                <c:pt idx="2202">
                  <c:v>2</c:v>
                </c:pt>
                <c:pt idx="2203">
                  <c:v>3</c:v>
                </c:pt>
                <c:pt idx="2204">
                  <c:v>2</c:v>
                </c:pt>
                <c:pt idx="2205">
                  <c:v>3</c:v>
                </c:pt>
                <c:pt idx="2206">
                  <c:v>3</c:v>
                </c:pt>
                <c:pt idx="2207">
                  <c:v>4</c:v>
                </c:pt>
                <c:pt idx="2208">
                  <c:v>3</c:v>
                </c:pt>
                <c:pt idx="2209">
                  <c:v>3</c:v>
                </c:pt>
                <c:pt idx="2210">
                  <c:v>2</c:v>
                </c:pt>
                <c:pt idx="2211">
                  <c:v>2</c:v>
                </c:pt>
                <c:pt idx="2212">
                  <c:v>3</c:v>
                </c:pt>
                <c:pt idx="2213">
                  <c:v>1</c:v>
                </c:pt>
                <c:pt idx="2214">
                  <c:v>3</c:v>
                </c:pt>
                <c:pt idx="2215">
                  <c:v>4</c:v>
                </c:pt>
                <c:pt idx="2216">
                  <c:v>3</c:v>
                </c:pt>
                <c:pt idx="2217">
                  <c:v>1</c:v>
                </c:pt>
                <c:pt idx="2218">
                  <c:v>3</c:v>
                </c:pt>
                <c:pt idx="2219">
                  <c:v>3</c:v>
                </c:pt>
                <c:pt idx="2220">
                  <c:v>3</c:v>
                </c:pt>
                <c:pt idx="2221">
                  <c:v>1</c:v>
                </c:pt>
                <c:pt idx="2222">
                  <c:v>3</c:v>
                </c:pt>
                <c:pt idx="2223">
                  <c:v>5</c:v>
                </c:pt>
                <c:pt idx="2224">
                  <c:v>2</c:v>
                </c:pt>
                <c:pt idx="2225">
                  <c:v>4</c:v>
                </c:pt>
                <c:pt idx="2226">
                  <c:v>4</c:v>
                </c:pt>
                <c:pt idx="2227">
                  <c:v>2</c:v>
                </c:pt>
                <c:pt idx="2228">
                  <c:v>2</c:v>
                </c:pt>
                <c:pt idx="2229">
                  <c:v>4</c:v>
                </c:pt>
                <c:pt idx="2230">
                  <c:v>2</c:v>
                </c:pt>
                <c:pt idx="2231">
                  <c:v>1</c:v>
                </c:pt>
                <c:pt idx="2232">
                  <c:v>1</c:v>
                </c:pt>
                <c:pt idx="2233">
                  <c:v>3</c:v>
                </c:pt>
                <c:pt idx="2234">
                  <c:v>3</c:v>
                </c:pt>
                <c:pt idx="2235">
                  <c:v>3</c:v>
                </c:pt>
                <c:pt idx="2236">
                  <c:v>5</c:v>
                </c:pt>
                <c:pt idx="2237">
                  <c:v>1</c:v>
                </c:pt>
                <c:pt idx="2238">
                  <c:v>3</c:v>
                </c:pt>
                <c:pt idx="2239">
                  <c:v>4</c:v>
                </c:pt>
              </c:numCache>
            </c:numRef>
          </c:xVal>
          <c:yVal>
            <c:numRef>
              <c:f>marketing_campaign!$P$2:$P$2241</c:f>
              <c:numCache>
                <c:formatCode>General</c:formatCode>
                <c:ptCount val="2240"/>
                <c:pt idx="0">
                  <c:v>635</c:v>
                </c:pt>
                <c:pt idx="1">
                  <c:v>11</c:v>
                </c:pt>
                <c:pt idx="2">
                  <c:v>426</c:v>
                </c:pt>
                <c:pt idx="3">
                  <c:v>11</c:v>
                </c:pt>
                <c:pt idx="4">
                  <c:v>173</c:v>
                </c:pt>
                <c:pt idx="5">
                  <c:v>520</c:v>
                </c:pt>
                <c:pt idx="6">
                  <c:v>235</c:v>
                </c:pt>
                <c:pt idx="7">
                  <c:v>76</c:v>
                </c:pt>
                <c:pt idx="8">
                  <c:v>14</c:v>
                </c:pt>
                <c:pt idx="9">
                  <c:v>28</c:v>
                </c:pt>
                <c:pt idx="10">
                  <c:v>5</c:v>
                </c:pt>
                <c:pt idx="11">
                  <c:v>6</c:v>
                </c:pt>
                <c:pt idx="12">
                  <c:v>194</c:v>
                </c:pt>
                <c:pt idx="13">
                  <c:v>233</c:v>
                </c:pt>
                <c:pt idx="14">
                  <c:v>3</c:v>
                </c:pt>
                <c:pt idx="15">
                  <c:v>1006</c:v>
                </c:pt>
                <c:pt idx="16">
                  <c:v>53</c:v>
                </c:pt>
                <c:pt idx="17">
                  <c:v>84</c:v>
                </c:pt>
                <c:pt idx="18">
                  <c:v>1012</c:v>
                </c:pt>
                <c:pt idx="19">
                  <c:v>4</c:v>
                </c:pt>
                <c:pt idx="20">
                  <c:v>86</c:v>
                </c:pt>
                <c:pt idx="21">
                  <c:v>1</c:v>
                </c:pt>
                <c:pt idx="22">
                  <c:v>867</c:v>
                </c:pt>
                <c:pt idx="23">
                  <c:v>384</c:v>
                </c:pt>
                <c:pt idx="24">
                  <c:v>270</c:v>
                </c:pt>
                <c:pt idx="25">
                  <c:v>6</c:v>
                </c:pt>
                <c:pt idx="26">
                  <c:v>173</c:v>
                </c:pt>
                <c:pt idx="27">
                  <c:v>5</c:v>
                </c:pt>
                <c:pt idx="28">
                  <c:v>36</c:v>
                </c:pt>
                <c:pt idx="29">
                  <c:v>684</c:v>
                </c:pt>
                <c:pt idx="30">
                  <c:v>8</c:v>
                </c:pt>
                <c:pt idx="31">
                  <c:v>112</c:v>
                </c:pt>
                <c:pt idx="32">
                  <c:v>110</c:v>
                </c:pt>
                <c:pt idx="33">
                  <c:v>96</c:v>
                </c:pt>
                <c:pt idx="34">
                  <c:v>482</c:v>
                </c:pt>
                <c:pt idx="35">
                  <c:v>40</c:v>
                </c:pt>
                <c:pt idx="36">
                  <c:v>702</c:v>
                </c:pt>
                <c:pt idx="37">
                  <c:v>6</c:v>
                </c:pt>
                <c:pt idx="38">
                  <c:v>55</c:v>
                </c:pt>
                <c:pt idx="39">
                  <c:v>437</c:v>
                </c:pt>
                <c:pt idx="40">
                  <c:v>421</c:v>
                </c:pt>
                <c:pt idx="41">
                  <c:v>13</c:v>
                </c:pt>
                <c:pt idx="42">
                  <c:v>9</c:v>
                </c:pt>
                <c:pt idx="43">
                  <c:v>81</c:v>
                </c:pt>
                <c:pt idx="44">
                  <c:v>3</c:v>
                </c:pt>
                <c:pt idx="45">
                  <c:v>123</c:v>
                </c:pt>
                <c:pt idx="46">
                  <c:v>3</c:v>
                </c:pt>
                <c:pt idx="47">
                  <c:v>13</c:v>
                </c:pt>
                <c:pt idx="48">
                  <c:v>48</c:v>
                </c:pt>
                <c:pt idx="49">
                  <c:v>826</c:v>
                </c:pt>
                <c:pt idx="50">
                  <c:v>245</c:v>
                </c:pt>
                <c:pt idx="51">
                  <c:v>650</c:v>
                </c:pt>
                <c:pt idx="52">
                  <c:v>12</c:v>
                </c:pt>
                <c:pt idx="53">
                  <c:v>510</c:v>
                </c:pt>
                <c:pt idx="54">
                  <c:v>328</c:v>
                </c:pt>
                <c:pt idx="55">
                  <c:v>984</c:v>
                </c:pt>
                <c:pt idx="56">
                  <c:v>295</c:v>
                </c:pt>
                <c:pt idx="57">
                  <c:v>13</c:v>
                </c:pt>
                <c:pt idx="58">
                  <c:v>11</c:v>
                </c:pt>
                <c:pt idx="59">
                  <c:v>447</c:v>
                </c:pt>
                <c:pt idx="60">
                  <c:v>712</c:v>
                </c:pt>
                <c:pt idx="61">
                  <c:v>452</c:v>
                </c:pt>
                <c:pt idx="62">
                  <c:v>523</c:v>
                </c:pt>
                <c:pt idx="63">
                  <c:v>546</c:v>
                </c:pt>
                <c:pt idx="64">
                  <c:v>398</c:v>
                </c:pt>
                <c:pt idx="65">
                  <c:v>1</c:v>
                </c:pt>
                <c:pt idx="66">
                  <c:v>10</c:v>
                </c:pt>
                <c:pt idx="67">
                  <c:v>688</c:v>
                </c:pt>
                <c:pt idx="68">
                  <c:v>247</c:v>
                </c:pt>
                <c:pt idx="69">
                  <c:v>856</c:v>
                </c:pt>
                <c:pt idx="70">
                  <c:v>496</c:v>
                </c:pt>
                <c:pt idx="71">
                  <c:v>25</c:v>
                </c:pt>
                <c:pt idx="72">
                  <c:v>258</c:v>
                </c:pt>
                <c:pt idx="73">
                  <c:v>565</c:v>
                </c:pt>
                <c:pt idx="74">
                  <c:v>14</c:v>
                </c:pt>
                <c:pt idx="75">
                  <c:v>2</c:v>
                </c:pt>
                <c:pt idx="76">
                  <c:v>721</c:v>
                </c:pt>
                <c:pt idx="77">
                  <c:v>1032</c:v>
                </c:pt>
                <c:pt idx="78">
                  <c:v>1</c:v>
                </c:pt>
                <c:pt idx="79">
                  <c:v>577</c:v>
                </c:pt>
                <c:pt idx="80">
                  <c:v>64</c:v>
                </c:pt>
                <c:pt idx="81">
                  <c:v>4</c:v>
                </c:pt>
                <c:pt idx="82">
                  <c:v>25</c:v>
                </c:pt>
                <c:pt idx="83">
                  <c:v>112</c:v>
                </c:pt>
                <c:pt idx="84">
                  <c:v>163</c:v>
                </c:pt>
                <c:pt idx="85">
                  <c:v>17</c:v>
                </c:pt>
                <c:pt idx="86">
                  <c:v>130</c:v>
                </c:pt>
                <c:pt idx="87">
                  <c:v>292</c:v>
                </c:pt>
                <c:pt idx="88">
                  <c:v>350</c:v>
                </c:pt>
                <c:pt idx="89">
                  <c:v>135</c:v>
                </c:pt>
                <c:pt idx="90">
                  <c:v>230</c:v>
                </c:pt>
                <c:pt idx="91">
                  <c:v>7</c:v>
                </c:pt>
                <c:pt idx="92">
                  <c:v>445</c:v>
                </c:pt>
                <c:pt idx="93">
                  <c:v>15</c:v>
                </c:pt>
                <c:pt idx="94">
                  <c:v>27</c:v>
                </c:pt>
                <c:pt idx="95">
                  <c:v>5</c:v>
                </c:pt>
                <c:pt idx="96">
                  <c:v>505</c:v>
                </c:pt>
                <c:pt idx="97">
                  <c:v>51</c:v>
                </c:pt>
                <c:pt idx="98">
                  <c:v>207</c:v>
                </c:pt>
                <c:pt idx="99">
                  <c:v>135</c:v>
                </c:pt>
                <c:pt idx="100">
                  <c:v>53</c:v>
                </c:pt>
                <c:pt idx="101">
                  <c:v>41</c:v>
                </c:pt>
                <c:pt idx="102">
                  <c:v>386</c:v>
                </c:pt>
                <c:pt idx="103">
                  <c:v>562</c:v>
                </c:pt>
                <c:pt idx="104">
                  <c:v>217</c:v>
                </c:pt>
                <c:pt idx="105">
                  <c:v>1</c:v>
                </c:pt>
                <c:pt idx="106">
                  <c:v>144</c:v>
                </c:pt>
                <c:pt idx="107">
                  <c:v>295</c:v>
                </c:pt>
                <c:pt idx="108">
                  <c:v>76</c:v>
                </c:pt>
                <c:pt idx="109">
                  <c:v>454</c:v>
                </c:pt>
                <c:pt idx="110">
                  <c:v>425</c:v>
                </c:pt>
                <c:pt idx="111">
                  <c:v>1332</c:v>
                </c:pt>
                <c:pt idx="112">
                  <c:v>527</c:v>
                </c:pt>
                <c:pt idx="113">
                  <c:v>490</c:v>
                </c:pt>
                <c:pt idx="114">
                  <c:v>378</c:v>
                </c:pt>
                <c:pt idx="115">
                  <c:v>64</c:v>
                </c:pt>
                <c:pt idx="116">
                  <c:v>547</c:v>
                </c:pt>
                <c:pt idx="117">
                  <c:v>47</c:v>
                </c:pt>
                <c:pt idx="118">
                  <c:v>12</c:v>
                </c:pt>
                <c:pt idx="119">
                  <c:v>1</c:v>
                </c:pt>
                <c:pt idx="120">
                  <c:v>320</c:v>
                </c:pt>
                <c:pt idx="121">
                  <c:v>34</c:v>
                </c:pt>
                <c:pt idx="122">
                  <c:v>9</c:v>
                </c:pt>
                <c:pt idx="123">
                  <c:v>17</c:v>
                </c:pt>
                <c:pt idx="124">
                  <c:v>722</c:v>
                </c:pt>
                <c:pt idx="125">
                  <c:v>162</c:v>
                </c:pt>
                <c:pt idx="126">
                  <c:v>450</c:v>
                </c:pt>
                <c:pt idx="127">
                  <c:v>70</c:v>
                </c:pt>
                <c:pt idx="128">
                  <c:v>352</c:v>
                </c:pt>
                <c:pt idx="129">
                  <c:v>492</c:v>
                </c:pt>
                <c:pt idx="130">
                  <c:v>120</c:v>
                </c:pt>
                <c:pt idx="131">
                  <c:v>534</c:v>
                </c:pt>
                <c:pt idx="132">
                  <c:v>236</c:v>
                </c:pt>
                <c:pt idx="133">
                  <c:v>231</c:v>
                </c:pt>
                <c:pt idx="134">
                  <c:v>220</c:v>
                </c:pt>
                <c:pt idx="135">
                  <c:v>796</c:v>
                </c:pt>
                <c:pt idx="136">
                  <c:v>0</c:v>
                </c:pt>
                <c:pt idx="137">
                  <c:v>53</c:v>
                </c:pt>
                <c:pt idx="138">
                  <c:v>15</c:v>
                </c:pt>
                <c:pt idx="139">
                  <c:v>17</c:v>
                </c:pt>
                <c:pt idx="140">
                  <c:v>962</c:v>
                </c:pt>
                <c:pt idx="141">
                  <c:v>738</c:v>
                </c:pt>
                <c:pt idx="142">
                  <c:v>399</c:v>
                </c:pt>
                <c:pt idx="143">
                  <c:v>614</c:v>
                </c:pt>
                <c:pt idx="144">
                  <c:v>32</c:v>
                </c:pt>
                <c:pt idx="145">
                  <c:v>598</c:v>
                </c:pt>
                <c:pt idx="146">
                  <c:v>2</c:v>
                </c:pt>
                <c:pt idx="147">
                  <c:v>6</c:v>
                </c:pt>
                <c:pt idx="148">
                  <c:v>73</c:v>
                </c:pt>
                <c:pt idx="149">
                  <c:v>42</c:v>
                </c:pt>
                <c:pt idx="150">
                  <c:v>295</c:v>
                </c:pt>
                <c:pt idx="151">
                  <c:v>346</c:v>
                </c:pt>
                <c:pt idx="152">
                  <c:v>233</c:v>
                </c:pt>
                <c:pt idx="153">
                  <c:v>5</c:v>
                </c:pt>
                <c:pt idx="154">
                  <c:v>888</c:v>
                </c:pt>
                <c:pt idx="155">
                  <c:v>997</c:v>
                </c:pt>
                <c:pt idx="156">
                  <c:v>212</c:v>
                </c:pt>
                <c:pt idx="157">
                  <c:v>8</c:v>
                </c:pt>
                <c:pt idx="158">
                  <c:v>42</c:v>
                </c:pt>
                <c:pt idx="159">
                  <c:v>536</c:v>
                </c:pt>
                <c:pt idx="160">
                  <c:v>5</c:v>
                </c:pt>
                <c:pt idx="161">
                  <c:v>1349</c:v>
                </c:pt>
                <c:pt idx="162">
                  <c:v>53</c:v>
                </c:pt>
                <c:pt idx="163">
                  <c:v>1001</c:v>
                </c:pt>
                <c:pt idx="164">
                  <c:v>20</c:v>
                </c:pt>
                <c:pt idx="165">
                  <c:v>18</c:v>
                </c:pt>
                <c:pt idx="166">
                  <c:v>125</c:v>
                </c:pt>
                <c:pt idx="167">
                  <c:v>212</c:v>
                </c:pt>
                <c:pt idx="168">
                  <c:v>277</c:v>
                </c:pt>
                <c:pt idx="169">
                  <c:v>15</c:v>
                </c:pt>
                <c:pt idx="170">
                  <c:v>7</c:v>
                </c:pt>
                <c:pt idx="171">
                  <c:v>12</c:v>
                </c:pt>
                <c:pt idx="172">
                  <c:v>85</c:v>
                </c:pt>
                <c:pt idx="173">
                  <c:v>81</c:v>
                </c:pt>
                <c:pt idx="174">
                  <c:v>59</c:v>
                </c:pt>
                <c:pt idx="175">
                  <c:v>1149</c:v>
                </c:pt>
                <c:pt idx="176">
                  <c:v>847</c:v>
                </c:pt>
                <c:pt idx="177">
                  <c:v>29</c:v>
                </c:pt>
                <c:pt idx="178">
                  <c:v>2</c:v>
                </c:pt>
                <c:pt idx="179">
                  <c:v>207</c:v>
                </c:pt>
                <c:pt idx="180">
                  <c:v>152</c:v>
                </c:pt>
                <c:pt idx="181">
                  <c:v>12</c:v>
                </c:pt>
                <c:pt idx="182">
                  <c:v>620</c:v>
                </c:pt>
                <c:pt idx="183">
                  <c:v>47</c:v>
                </c:pt>
                <c:pt idx="184">
                  <c:v>1</c:v>
                </c:pt>
                <c:pt idx="185">
                  <c:v>10</c:v>
                </c:pt>
                <c:pt idx="186">
                  <c:v>35</c:v>
                </c:pt>
                <c:pt idx="187">
                  <c:v>356</c:v>
                </c:pt>
                <c:pt idx="188">
                  <c:v>783</c:v>
                </c:pt>
                <c:pt idx="189">
                  <c:v>42</c:v>
                </c:pt>
                <c:pt idx="190">
                  <c:v>1</c:v>
                </c:pt>
                <c:pt idx="191">
                  <c:v>466</c:v>
                </c:pt>
                <c:pt idx="192">
                  <c:v>15</c:v>
                </c:pt>
                <c:pt idx="193">
                  <c:v>23</c:v>
                </c:pt>
                <c:pt idx="194">
                  <c:v>235</c:v>
                </c:pt>
                <c:pt idx="195">
                  <c:v>10</c:v>
                </c:pt>
                <c:pt idx="196">
                  <c:v>656</c:v>
                </c:pt>
                <c:pt idx="197">
                  <c:v>519</c:v>
                </c:pt>
                <c:pt idx="198">
                  <c:v>344</c:v>
                </c:pt>
                <c:pt idx="199">
                  <c:v>96</c:v>
                </c:pt>
                <c:pt idx="200">
                  <c:v>448</c:v>
                </c:pt>
                <c:pt idx="201">
                  <c:v>265</c:v>
                </c:pt>
                <c:pt idx="202">
                  <c:v>587</c:v>
                </c:pt>
                <c:pt idx="203">
                  <c:v>763</c:v>
                </c:pt>
                <c:pt idx="204">
                  <c:v>22</c:v>
                </c:pt>
                <c:pt idx="205">
                  <c:v>6</c:v>
                </c:pt>
                <c:pt idx="206">
                  <c:v>7</c:v>
                </c:pt>
                <c:pt idx="207">
                  <c:v>81</c:v>
                </c:pt>
                <c:pt idx="208">
                  <c:v>54</c:v>
                </c:pt>
                <c:pt idx="209">
                  <c:v>1170</c:v>
                </c:pt>
                <c:pt idx="210">
                  <c:v>72</c:v>
                </c:pt>
                <c:pt idx="211">
                  <c:v>613</c:v>
                </c:pt>
                <c:pt idx="212">
                  <c:v>224</c:v>
                </c:pt>
                <c:pt idx="213">
                  <c:v>410</c:v>
                </c:pt>
                <c:pt idx="214">
                  <c:v>239</c:v>
                </c:pt>
                <c:pt idx="215">
                  <c:v>171</c:v>
                </c:pt>
                <c:pt idx="216">
                  <c:v>12</c:v>
                </c:pt>
                <c:pt idx="217">
                  <c:v>1076</c:v>
                </c:pt>
                <c:pt idx="218">
                  <c:v>182</c:v>
                </c:pt>
                <c:pt idx="219">
                  <c:v>824</c:v>
                </c:pt>
                <c:pt idx="220">
                  <c:v>30</c:v>
                </c:pt>
                <c:pt idx="221">
                  <c:v>377</c:v>
                </c:pt>
                <c:pt idx="222">
                  <c:v>520</c:v>
                </c:pt>
                <c:pt idx="223">
                  <c:v>155</c:v>
                </c:pt>
                <c:pt idx="224">
                  <c:v>897</c:v>
                </c:pt>
                <c:pt idx="225">
                  <c:v>131</c:v>
                </c:pt>
                <c:pt idx="226">
                  <c:v>297</c:v>
                </c:pt>
                <c:pt idx="227">
                  <c:v>787</c:v>
                </c:pt>
                <c:pt idx="228">
                  <c:v>792</c:v>
                </c:pt>
                <c:pt idx="229">
                  <c:v>4</c:v>
                </c:pt>
                <c:pt idx="230">
                  <c:v>231</c:v>
                </c:pt>
                <c:pt idx="231">
                  <c:v>983</c:v>
                </c:pt>
                <c:pt idx="232">
                  <c:v>3</c:v>
                </c:pt>
                <c:pt idx="233">
                  <c:v>0</c:v>
                </c:pt>
                <c:pt idx="234">
                  <c:v>562</c:v>
                </c:pt>
                <c:pt idx="235">
                  <c:v>5</c:v>
                </c:pt>
                <c:pt idx="236">
                  <c:v>18</c:v>
                </c:pt>
                <c:pt idx="237">
                  <c:v>415</c:v>
                </c:pt>
                <c:pt idx="238">
                  <c:v>5</c:v>
                </c:pt>
                <c:pt idx="239">
                  <c:v>8</c:v>
                </c:pt>
                <c:pt idx="240">
                  <c:v>901</c:v>
                </c:pt>
                <c:pt idx="241">
                  <c:v>382</c:v>
                </c:pt>
                <c:pt idx="242">
                  <c:v>14</c:v>
                </c:pt>
                <c:pt idx="243">
                  <c:v>559</c:v>
                </c:pt>
                <c:pt idx="244">
                  <c:v>789</c:v>
                </c:pt>
                <c:pt idx="245">
                  <c:v>11</c:v>
                </c:pt>
                <c:pt idx="246">
                  <c:v>1218</c:v>
                </c:pt>
                <c:pt idx="247">
                  <c:v>925</c:v>
                </c:pt>
                <c:pt idx="248">
                  <c:v>864</c:v>
                </c:pt>
                <c:pt idx="249">
                  <c:v>960</c:v>
                </c:pt>
                <c:pt idx="250">
                  <c:v>16</c:v>
                </c:pt>
                <c:pt idx="251">
                  <c:v>3</c:v>
                </c:pt>
                <c:pt idx="252">
                  <c:v>168</c:v>
                </c:pt>
                <c:pt idx="253">
                  <c:v>45</c:v>
                </c:pt>
                <c:pt idx="254">
                  <c:v>650</c:v>
                </c:pt>
                <c:pt idx="255">
                  <c:v>24</c:v>
                </c:pt>
                <c:pt idx="256">
                  <c:v>918</c:v>
                </c:pt>
                <c:pt idx="257">
                  <c:v>138</c:v>
                </c:pt>
                <c:pt idx="258">
                  <c:v>12</c:v>
                </c:pt>
                <c:pt idx="259">
                  <c:v>11</c:v>
                </c:pt>
                <c:pt idx="260">
                  <c:v>1</c:v>
                </c:pt>
                <c:pt idx="261">
                  <c:v>554</c:v>
                </c:pt>
                <c:pt idx="262">
                  <c:v>167</c:v>
                </c:pt>
                <c:pt idx="263">
                  <c:v>9</c:v>
                </c:pt>
                <c:pt idx="264">
                  <c:v>177</c:v>
                </c:pt>
                <c:pt idx="265">
                  <c:v>38</c:v>
                </c:pt>
                <c:pt idx="266">
                  <c:v>483</c:v>
                </c:pt>
                <c:pt idx="267">
                  <c:v>77</c:v>
                </c:pt>
                <c:pt idx="268">
                  <c:v>182</c:v>
                </c:pt>
                <c:pt idx="269">
                  <c:v>10</c:v>
                </c:pt>
                <c:pt idx="270">
                  <c:v>778</c:v>
                </c:pt>
                <c:pt idx="271">
                  <c:v>16</c:v>
                </c:pt>
                <c:pt idx="272">
                  <c:v>167</c:v>
                </c:pt>
                <c:pt idx="273">
                  <c:v>13</c:v>
                </c:pt>
                <c:pt idx="274">
                  <c:v>33</c:v>
                </c:pt>
                <c:pt idx="275">
                  <c:v>625</c:v>
                </c:pt>
                <c:pt idx="276">
                  <c:v>216</c:v>
                </c:pt>
                <c:pt idx="277">
                  <c:v>68</c:v>
                </c:pt>
                <c:pt idx="278">
                  <c:v>196</c:v>
                </c:pt>
                <c:pt idx="279">
                  <c:v>635</c:v>
                </c:pt>
                <c:pt idx="280">
                  <c:v>4</c:v>
                </c:pt>
                <c:pt idx="281">
                  <c:v>297</c:v>
                </c:pt>
                <c:pt idx="282">
                  <c:v>84</c:v>
                </c:pt>
                <c:pt idx="283">
                  <c:v>204</c:v>
                </c:pt>
                <c:pt idx="284">
                  <c:v>26</c:v>
                </c:pt>
                <c:pt idx="285">
                  <c:v>15</c:v>
                </c:pt>
                <c:pt idx="286">
                  <c:v>304</c:v>
                </c:pt>
                <c:pt idx="287">
                  <c:v>285</c:v>
                </c:pt>
                <c:pt idx="288">
                  <c:v>395</c:v>
                </c:pt>
                <c:pt idx="289">
                  <c:v>248</c:v>
                </c:pt>
                <c:pt idx="290">
                  <c:v>20</c:v>
                </c:pt>
                <c:pt idx="291">
                  <c:v>39</c:v>
                </c:pt>
                <c:pt idx="292">
                  <c:v>777</c:v>
                </c:pt>
                <c:pt idx="293">
                  <c:v>8</c:v>
                </c:pt>
                <c:pt idx="294">
                  <c:v>9</c:v>
                </c:pt>
                <c:pt idx="295">
                  <c:v>1241</c:v>
                </c:pt>
                <c:pt idx="296">
                  <c:v>6</c:v>
                </c:pt>
                <c:pt idx="297">
                  <c:v>65</c:v>
                </c:pt>
                <c:pt idx="298">
                  <c:v>395</c:v>
                </c:pt>
                <c:pt idx="299">
                  <c:v>801</c:v>
                </c:pt>
                <c:pt idx="300">
                  <c:v>36</c:v>
                </c:pt>
                <c:pt idx="301">
                  <c:v>513</c:v>
                </c:pt>
                <c:pt idx="302">
                  <c:v>37</c:v>
                </c:pt>
                <c:pt idx="303">
                  <c:v>80</c:v>
                </c:pt>
                <c:pt idx="304">
                  <c:v>14</c:v>
                </c:pt>
                <c:pt idx="305">
                  <c:v>525</c:v>
                </c:pt>
                <c:pt idx="306">
                  <c:v>1</c:v>
                </c:pt>
                <c:pt idx="307">
                  <c:v>675</c:v>
                </c:pt>
                <c:pt idx="308">
                  <c:v>509</c:v>
                </c:pt>
                <c:pt idx="309">
                  <c:v>154</c:v>
                </c:pt>
                <c:pt idx="310">
                  <c:v>3</c:v>
                </c:pt>
                <c:pt idx="311">
                  <c:v>25</c:v>
                </c:pt>
                <c:pt idx="312">
                  <c:v>861</c:v>
                </c:pt>
                <c:pt idx="313">
                  <c:v>768</c:v>
                </c:pt>
                <c:pt idx="314">
                  <c:v>185</c:v>
                </c:pt>
                <c:pt idx="315">
                  <c:v>24</c:v>
                </c:pt>
                <c:pt idx="316">
                  <c:v>44</c:v>
                </c:pt>
                <c:pt idx="317">
                  <c:v>91</c:v>
                </c:pt>
                <c:pt idx="318">
                  <c:v>11</c:v>
                </c:pt>
                <c:pt idx="319">
                  <c:v>738</c:v>
                </c:pt>
                <c:pt idx="320">
                  <c:v>412</c:v>
                </c:pt>
                <c:pt idx="321">
                  <c:v>3</c:v>
                </c:pt>
                <c:pt idx="322">
                  <c:v>16</c:v>
                </c:pt>
                <c:pt idx="323">
                  <c:v>731</c:v>
                </c:pt>
                <c:pt idx="324">
                  <c:v>424</c:v>
                </c:pt>
                <c:pt idx="325">
                  <c:v>792</c:v>
                </c:pt>
                <c:pt idx="326">
                  <c:v>21</c:v>
                </c:pt>
                <c:pt idx="327">
                  <c:v>22</c:v>
                </c:pt>
                <c:pt idx="328">
                  <c:v>33</c:v>
                </c:pt>
                <c:pt idx="329">
                  <c:v>68</c:v>
                </c:pt>
                <c:pt idx="330">
                  <c:v>9</c:v>
                </c:pt>
                <c:pt idx="331">
                  <c:v>40</c:v>
                </c:pt>
                <c:pt idx="332">
                  <c:v>909</c:v>
                </c:pt>
                <c:pt idx="333">
                  <c:v>23</c:v>
                </c:pt>
                <c:pt idx="334">
                  <c:v>11</c:v>
                </c:pt>
                <c:pt idx="335">
                  <c:v>317</c:v>
                </c:pt>
                <c:pt idx="336">
                  <c:v>797</c:v>
                </c:pt>
                <c:pt idx="337">
                  <c:v>10</c:v>
                </c:pt>
                <c:pt idx="338">
                  <c:v>856</c:v>
                </c:pt>
                <c:pt idx="339">
                  <c:v>755</c:v>
                </c:pt>
                <c:pt idx="340">
                  <c:v>456</c:v>
                </c:pt>
                <c:pt idx="341">
                  <c:v>37</c:v>
                </c:pt>
                <c:pt idx="342">
                  <c:v>1103</c:v>
                </c:pt>
                <c:pt idx="343">
                  <c:v>378</c:v>
                </c:pt>
                <c:pt idx="344">
                  <c:v>1</c:v>
                </c:pt>
                <c:pt idx="345">
                  <c:v>204</c:v>
                </c:pt>
                <c:pt idx="346">
                  <c:v>30</c:v>
                </c:pt>
                <c:pt idx="347">
                  <c:v>189</c:v>
                </c:pt>
                <c:pt idx="348">
                  <c:v>15</c:v>
                </c:pt>
                <c:pt idx="349">
                  <c:v>9</c:v>
                </c:pt>
                <c:pt idx="350">
                  <c:v>495</c:v>
                </c:pt>
                <c:pt idx="351">
                  <c:v>656</c:v>
                </c:pt>
                <c:pt idx="352">
                  <c:v>452</c:v>
                </c:pt>
                <c:pt idx="353">
                  <c:v>546</c:v>
                </c:pt>
                <c:pt idx="354">
                  <c:v>1048</c:v>
                </c:pt>
                <c:pt idx="355">
                  <c:v>22</c:v>
                </c:pt>
                <c:pt idx="356">
                  <c:v>78</c:v>
                </c:pt>
                <c:pt idx="357">
                  <c:v>561</c:v>
                </c:pt>
                <c:pt idx="358">
                  <c:v>629</c:v>
                </c:pt>
                <c:pt idx="359">
                  <c:v>269</c:v>
                </c:pt>
                <c:pt idx="360">
                  <c:v>736</c:v>
                </c:pt>
                <c:pt idx="361">
                  <c:v>512</c:v>
                </c:pt>
                <c:pt idx="362">
                  <c:v>19</c:v>
                </c:pt>
                <c:pt idx="363">
                  <c:v>9</c:v>
                </c:pt>
                <c:pt idx="364">
                  <c:v>247</c:v>
                </c:pt>
                <c:pt idx="365">
                  <c:v>404</c:v>
                </c:pt>
                <c:pt idx="366">
                  <c:v>333</c:v>
                </c:pt>
                <c:pt idx="367">
                  <c:v>2</c:v>
                </c:pt>
                <c:pt idx="368">
                  <c:v>833</c:v>
                </c:pt>
                <c:pt idx="369">
                  <c:v>789</c:v>
                </c:pt>
                <c:pt idx="370">
                  <c:v>10</c:v>
                </c:pt>
                <c:pt idx="371">
                  <c:v>159</c:v>
                </c:pt>
                <c:pt idx="372">
                  <c:v>7</c:v>
                </c:pt>
                <c:pt idx="373">
                  <c:v>977</c:v>
                </c:pt>
                <c:pt idx="374">
                  <c:v>38</c:v>
                </c:pt>
                <c:pt idx="375">
                  <c:v>57</c:v>
                </c:pt>
                <c:pt idx="376">
                  <c:v>3</c:v>
                </c:pt>
                <c:pt idx="377">
                  <c:v>10</c:v>
                </c:pt>
                <c:pt idx="378">
                  <c:v>1043</c:v>
                </c:pt>
                <c:pt idx="379">
                  <c:v>3</c:v>
                </c:pt>
                <c:pt idx="380">
                  <c:v>11</c:v>
                </c:pt>
                <c:pt idx="381">
                  <c:v>3</c:v>
                </c:pt>
                <c:pt idx="382">
                  <c:v>43</c:v>
                </c:pt>
                <c:pt idx="383">
                  <c:v>73</c:v>
                </c:pt>
                <c:pt idx="384">
                  <c:v>12</c:v>
                </c:pt>
                <c:pt idx="385">
                  <c:v>4</c:v>
                </c:pt>
                <c:pt idx="386">
                  <c:v>314</c:v>
                </c:pt>
                <c:pt idx="387">
                  <c:v>571</c:v>
                </c:pt>
                <c:pt idx="388">
                  <c:v>70</c:v>
                </c:pt>
                <c:pt idx="389">
                  <c:v>866</c:v>
                </c:pt>
                <c:pt idx="390">
                  <c:v>594</c:v>
                </c:pt>
                <c:pt idx="391">
                  <c:v>140</c:v>
                </c:pt>
                <c:pt idx="392">
                  <c:v>375</c:v>
                </c:pt>
                <c:pt idx="393">
                  <c:v>102</c:v>
                </c:pt>
                <c:pt idx="394">
                  <c:v>554</c:v>
                </c:pt>
                <c:pt idx="395">
                  <c:v>919</c:v>
                </c:pt>
                <c:pt idx="396">
                  <c:v>96</c:v>
                </c:pt>
                <c:pt idx="397">
                  <c:v>5</c:v>
                </c:pt>
                <c:pt idx="398">
                  <c:v>2</c:v>
                </c:pt>
                <c:pt idx="399">
                  <c:v>6</c:v>
                </c:pt>
                <c:pt idx="400">
                  <c:v>23</c:v>
                </c:pt>
                <c:pt idx="401">
                  <c:v>610</c:v>
                </c:pt>
                <c:pt idx="402">
                  <c:v>67</c:v>
                </c:pt>
                <c:pt idx="403">
                  <c:v>65</c:v>
                </c:pt>
                <c:pt idx="404">
                  <c:v>416</c:v>
                </c:pt>
                <c:pt idx="405">
                  <c:v>23</c:v>
                </c:pt>
                <c:pt idx="406">
                  <c:v>19</c:v>
                </c:pt>
                <c:pt idx="407">
                  <c:v>155</c:v>
                </c:pt>
                <c:pt idx="408">
                  <c:v>14</c:v>
                </c:pt>
                <c:pt idx="409">
                  <c:v>370</c:v>
                </c:pt>
                <c:pt idx="410">
                  <c:v>4</c:v>
                </c:pt>
                <c:pt idx="411">
                  <c:v>407</c:v>
                </c:pt>
                <c:pt idx="412">
                  <c:v>1200</c:v>
                </c:pt>
                <c:pt idx="413">
                  <c:v>85</c:v>
                </c:pt>
                <c:pt idx="414">
                  <c:v>583</c:v>
                </c:pt>
                <c:pt idx="415">
                  <c:v>483</c:v>
                </c:pt>
                <c:pt idx="416">
                  <c:v>2</c:v>
                </c:pt>
                <c:pt idx="417">
                  <c:v>966</c:v>
                </c:pt>
                <c:pt idx="418">
                  <c:v>822</c:v>
                </c:pt>
                <c:pt idx="419">
                  <c:v>604</c:v>
                </c:pt>
                <c:pt idx="420">
                  <c:v>19</c:v>
                </c:pt>
                <c:pt idx="421">
                  <c:v>5</c:v>
                </c:pt>
                <c:pt idx="422">
                  <c:v>2</c:v>
                </c:pt>
                <c:pt idx="423">
                  <c:v>1076</c:v>
                </c:pt>
                <c:pt idx="424">
                  <c:v>1285</c:v>
                </c:pt>
                <c:pt idx="425">
                  <c:v>10</c:v>
                </c:pt>
                <c:pt idx="426">
                  <c:v>551</c:v>
                </c:pt>
                <c:pt idx="427">
                  <c:v>800</c:v>
                </c:pt>
                <c:pt idx="428">
                  <c:v>2</c:v>
                </c:pt>
                <c:pt idx="429">
                  <c:v>378</c:v>
                </c:pt>
                <c:pt idx="430">
                  <c:v>1248</c:v>
                </c:pt>
                <c:pt idx="431">
                  <c:v>235</c:v>
                </c:pt>
                <c:pt idx="432">
                  <c:v>515</c:v>
                </c:pt>
                <c:pt idx="433">
                  <c:v>438</c:v>
                </c:pt>
                <c:pt idx="434">
                  <c:v>25</c:v>
                </c:pt>
                <c:pt idx="435">
                  <c:v>31</c:v>
                </c:pt>
                <c:pt idx="436">
                  <c:v>357</c:v>
                </c:pt>
                <c:pt idx="437">
                  <c:v>400</c:v>
                </c:pt>
                <c:pt idx="438">
                  <c:v>99</c:v>
                </c:pt>
                <c:pt idx="439">
                  <c:v>1</c:v>
                </c:pt>
                <c:pt idx="440">
                  <c:v>5</c:v>
                </c:pt>
                <c:pt idx="441">
                  <c:v>77</c:v>
                </c:pt>
                <c:pt idx="442">
                  <c:v>3</c:v>
                </c:pt>
                <c:pt idx="443">
                  <c:v>10</c:v>
                </c:pt>
                <c:pt idx="444">
                  <c:v>0</c:v>
                </c:pt>
                <c:pt idx="445">
                  <c:v>0</c:v>
                </c:pt>
                <c:pt idx="446">
                  <c:v>76</c:v>
                </c:pt>
                <c:pt idx="447">
                  <c:v>398</c:v>
                </c:pt>
                <c:pt idx="448">
                  <c:v>14</c:v>
                </c:pt>
                <c:pt idx="449">
                  <c:v>208</c:v>
                </c:pt>
                <c:pt idx="450">
                  <c:v>430</c:v>
                </c:pt>
                <c:pt idx="451">
                  <c:v>656</c:v>
                </c:pt>
                <c:pt idx="452">
                  <c:v>14</c:v>
                </c:pt>
                <c:pt idx="453">
                  <c:v>141</c:v>
                </c:pt>
                <c:pt idx="454">
                  <c:v>507</c:v>
                </c:pt>
                <c:pt idx="455">
                  <c:v>164</c:v>
                </c:pt>
                <c:pt idx="456">
                  <c:v>606</c:v>
                </c:pt>
                <c:pt idx="457">
                  <c:v>116</c:v>
                </c:pt>
                <c:pt idx="458">
                  <c:v>143</c:v>
                </c:pt>
                <c:pt idx="459">
                  <c:v>398</c:v>
                </c:pt>
                <c:pt idx="460">
                  <c:v>522</c:v>
                </c:pt>
                <c:pt idx="461">
                  <c:v>161</c:v>
                </c:pt>
                <c:pt idx="462">
                  <c:v>112</c:v>
                </c:pt>
                <c:pt idx="463">
                  <c:v>483</c:v>
                </c:pt>
                <c:pt idx="464">
                  <c:v>7</c:v>
                </c:pt>
                <c:pt idx="465">
                  <c:v>789</c:v>
                </c:pt>
                <c:pt idx="466">
                  <c:v>1239</c:v>
                </c:pt>
                <c:pt idx="467">
                  <c:v>4</c:v>
                </c:pt>
                <c:pt idx="468">
                  <c:v>335</c:v>
                </c:pt>
                <c:pt idx="469">
                  <c:v>639</c:v>
                </c:pt>
                <c:pt idx="470">
                  <c:v>563</c:v>
                </c:pt>
                <c:pt idx="471">
                  <c:v>2</c:v>
                </c:pt>
                <c:pt idx="472">
                  <c:v>746</c:v>
                </c:pt>
                <c:pt idx="473">
                  <c:v>22</c:v>
                </c:pt>
                <c:pt idx="474">
                  <c:v>4</c:v>
                </c:pt>
                <c:pt idx="475">
                  <c:v>478</c:v>
                </c:pt>
                <c:pt idx="476">
                  <c:v>20</c:v>
                </c:pt>
                <c:pt idx="477">
                  <c:v>451</c:v>
                </c:pt>
                <c:pt idx="478">
                  <c:v>371</c:v>
                </c:pt>
                <c:pt idx="479">
                  <c:v>281</c:v>
                </c:pt>
                <c:pt idx="480">
                  <c:v>19</c:v>
                </c:pt>
                <c:pt idx="481">
                  <c:v>26</c:v>
                </c:pt>
                <c:pt idx="482">
                  <c:v>138</c:v>
                </c:pt>
                <c:pt idx="483">
                  <c:v>213</c:v>
                </c:pt>
                <c:pt idx="484">
                  <c:v>407</c:v>
                </c:pt>
                <c:pt idx="485">
                  <c:v>483</c:v>
                </c:pt>
                <c:pt idx="486">
                  <c:v>738</c:v>
                </c:pt>
                <c:pt idx="487">
                  <c:v>502</c:v>
                </c:pt>
                <c:pt idx="488">
                  <c:v>11</c:v>
                </c:pt>
                <c:pt idx="489">
                  <c:v>24</c:v>
                </c:pt>
                <c:pt idx="490">
                  <c:v>1170</c:v>
                </c:pt>
                <c:pt idx="491">
                  <c:v>185</c:v>
                </c:pt>
                <c:pt idx="492">
                  <c:v>983</c:v>
                </c:pt>
                <c:pt idx="493">
                  <c:v>691</c:v>
                </c:pt>
                <c:pt idx="494">
                  <c:v>504</c:v>
                </c:pt>
                <c:pt idx="495">
                  <c:v>317</c:v>
                </c:pt>
                <c:pt idx="496">
                  <c:v>29</c:v>
                </c:pt>
                <c:pt idx="497">
                  <c:v>1396</c:v>
                </c:pt>
                <c:pt idx="498">
                  <c:v>529</c:v>
                </c:pt>
                <c:pt idx="499">
                  <c:v>388</c:v>
                </c:pt>
                <c:pt idx="500">
                  <c:v>13</c:v>
                </c:pt>
                <c:pt idx="501">
                  <c:v>28</c:v>
                </c:pt>
                <c:pt idx="502">
                  <c:v>16</c:v>
                </c:pt>
                <c:pt idx="503">
                  <c:v>1047</c:v>
                </c:pt>
                <c:pt idx="504">
                  <c:v>31</c:v>
                </c:pt>
                <c:pt idx="505">
                  <c:v>815</c:v>
                </c:pt>
                <c:pt idx="506">
                  <c:v>225</c:v>
                </c:pt>
                <c:pt idx="507">
                  <c:v>493</c:v>
                </c:pt>
                <c:pt idx="508">
                  <c:v>34</c:v>
                </c:pt>
                <c:pt idx="509">
                  <c:v>382</c:v>
                </c:pt>
                <c:pt idx="510">
                  <c:v>127</c:v>
                </c:pt>
                <c:pt idx="511">
                  <c:v>325</c:v>
                </c:pt>
                <c:pt idx="512">
                  <c:v>238</c:v>
                </c:pt>
                <c:pt idx="513">
                  <c:v>1168</c:v>
                </c:pt>
                <c:pt idx="514">
                  <c:v>284</c:v>
                </c:pt>
                <c:pt idx="515">
                  <c:v>1288</c:v>
                </c:pt>
                <c:pt idx="516">
                  <c:v>65</c:v>
                </c:pt>
                <c:pt idx="517">
                  <c:v>11</c:v>
                </c:pt>
                <c:pt idx="518">
                  <c:v>227</c:v>
                </c:pt>
                <c:pt idx="519">
                  <c:v>1035</c:v>
                </c:pt>
                <c:pt idx="520">
                  <c:v>27</c:v>
                </c:pt>
                <c:pt idx="521">
                  <c:v>982</c:v>
                </c:pt>
                <c:pt idx="522">
                  <c:v>179</c:v>
                </c:pt>
                <c:pt idx="523">
                  <c:v>1379</c:v>
                </c:pt>
                <c:pt idx="524">
                  <c:v>32</c:v>
                </c:pt>
                <c:pt idx="525">
                  <c:v>8</c:v>
                </c:pt>
                <c:pt idx="526">
                  <c:v>881</c:v>
                </c:pt>
                <c:pt idx="527">
                  <c:v>141</c:v>
                </c:pt>
                <c:pt idx="528">
                  <c:v>1000</c:v>
                </c:pt>
                <c:pt idx="529">
                  <c:v>206</c:v>
                </c:pt>
                <c:pt idx="530">
                  <c:v>162</c:v>
                </c:pt>
                <c:pt idx="531">
                  <c:v>619</c:v>
                </c:pt>
                <c:pt idx="532">
                  <c:v>456</c:v>
                </c:pt>
                <c:pt idx="533">
                  <c:v>112</c:v>
                </c:pt>
                <c:pt idx="534">
                  <c:v>11</c:v>
                </c:pt>
                <c:pt idx="535">
                  <c:v>172</c:v>
                </c:pt>
                <c:pt idx="536">
                  <c:v>78</c:v>
                </c:pt>
                <c:pt idx="537">
                  <c:v>464</c:v>
                </c:pt>
                <c:pt idx="538">
                  <c:v>99</c:v>
                </c:pt>
                <c:pt idx="539">
                  <c:v>19</c:v>
                </c:pt>
                <c:pt idx="540">
                  <c:v>1</c:v>
                </c:pt>
                <c:pt idx="541">
                  <c:v>63</c:v>
                </c:pt>
                <c:pt idx="542">
                  <c:v>252</c:v>
                </c:pt>
                <c:pt idx="543">
                  <c:v>1478</c:v>
                </c:pt>
                <c:pt idx="544">
                  <c:v>198</c:v>
                </c:pt>
                <c:pt idx="545">
                  <c:v>8</c:v>
                </c:pt>
                <c:pt idx="546">
                  <c:v>416</c:v>
                </c:pt>
                <c:pt idx="547">
                  <c:v>42</c:v>
                </c:pt>
                <c:pt idx="548">
                  <c:v>14</c:v>
                </c:pt>
                <c:pt idx="549">
                  <c:v>17</c:v>
                </c:pt>
                <c:pt idx="550">
                  <c:v>15</c:v>
                </c:pt>
                <c:pt idx="551">
                  <c:v>6</c:v>
                </c:pt>
                <c:pt idx="552">
                  <c:v>458</c:v>
                </c:pt>
                <c:pt idx="553">
                  <c:v>30</c:v>
                </c:pt>
                <c:pt idx="554">
                  <c:v>179</c:v>
                </c:pt>
                <c:pt idx="555">
                  <c:v>90</c:v>
                </c:pt>
                <c:pt idx="556">
                  <c:v>308</c:v>
                </c:pt>
                <c:pt idx="557">
                  <c:v>557</c:v>
                </c:pt>
                <c:pt idx="558">
                  <c:v>7</c:v>
                </c:pt>
                <c:pt idx="559">
                  <c:v>1492</c:v>
                </c:pt>
                <c:pt idx="560">
                  <c:v>30</c:v>
                </c:pt>
                <c:pt idx="561">
                  <c:v>249</c:v>
                </c:pt>
                <c:pt idx="562">
                  <c:v>465</c:v>
                </c:pt>
                <c:pt idx="563">
                  <c:v>129</c:v>
                </c:pt>
                <c:pt idx="564">
                  <c:v>174</c:v>
                </c:pt>
                <c:pt idx="565">
                  <c:v>189</c:v>
                </c:pt>
                <c:pt idx="566">
                  <c:v>747</c:v>
                </c:pt>
                <c:pt idx="567">
                  <c:v>6</c:v>
                </c:pt>
                <c:pt idx="568">
                  <c:v>14</c:v>
                </c:pt>
                <c:pt idx="569">
                  <c:v>12</c:v>
                </c:pt>
                <c:pt idx="570">
                  <c:v>98</c:v>
                </c:pt>
                <c:pt idx="571">
                  <c:v>32</c:v>
                </c:pt>
                <c:pt idx="572">
                  <c:v>51</c:v>
                </c:pt>
                <c:pt idx="573">
                  <c:v>200</c:v>
                </c:pt>
                <c:pt idx="574">
                  <c:v>25</c:v>
                </c:pt>
                <c:pt idx="575">
                  <c:v>1050</c:v>
                </c:pt>
                <c:pt idx="576">
                  <c:v>117</c:v>
                </c:pt>
                <c:pt idx="577">
                  <c:v>9</c:v>
                </c:pt>
                <c:pt idx="578">
                  <c:v>56</c:v>
                </c:pt>
                <c:pt idx="579">
                  <c:v>145</c:v>
                </c:pt>
                <c:pt idx="580">
                  <c:v>203</c:v>
                </c:pt>
                <c:pt idx="581">
                  <c:v>270</c:v>
                </c:pt>
                <c:pt idx="582">
                  <c:v>9</c:v>
                </c:pt>
                <c:pt idx="583">
                  <c:v>37</c:v>
                </c:pt>
                <c:pt idx="584">
                  <c:v>46</c:v>
                </c:pt>
                <c:pt idx="585">
                  <c:v>31</c:v>
                </c:pt>
                <c:pt idx="586">
                  <c:v>1060</c:v>
                </c:pt>
                <c:pt idx="587">
                  <c:v>264</c:v>
                </c:pt>
                <c:pt idx="588">
                  <c:v>399</c:v>
                </c:pt>
                <c:pt idx="589">
                  <c:v>8</c:v>
                </c:pt>
                <c:pt idx="590">
                  <c:v>19</c:v>
                </c:pt>
                <c:pt idx="591">
                  <c:v>817</c:v>
                </c:pt>
                <c:pt idx="592">
                  <c:v>292</c:v>
                </c:pt>
                <c:pt idx="593">
                  <c:v>12</c:v>
                </c:pt>
                <c:pt idx="594">
                  <c:v>130</c:v>
                </c:pt>
                <c:pt idx="595">
                  <c:v>6</c:v>
                </c:pt>
                <c:pt idx="596">
                  <c:v>16</c:v>
                </c:pt>
                <c:pt idx="597">
                  <c:v>19</c:v>
                </c:pt>
                <c:pt idx="598">
                  <c:v>4</c:v>
                </c:pt>
                <c:pt idx="599">
                  <c:v>31</c:v>
                </c:pt>
                <c:pt idx="600">
                  <c:v>36</c:v>
                </c:pt>
                <c:pt idx="601">
                  <c:v>526</c:v>
                </c:pt>
                <c:pt idx="602">
                  <c:v>400</c:v>
                </c:pt>
                <c:pt idx="603">
                  <c:v>410</c:v>
                </c:pt>
                <c:pt idx="604">
                  <c:v>80</c:v>
                </c:pt>
                <c:pt idx="605">
                  <c:v>88</c:v>
                </c:pt>
                <c:pt idx="606">
                  <c:v>55</c:v>
                </c:pt>
                <c:pt idx="607">
                  <c:v>5</c:v>
                </c:pt>
                <c:pt idx="608">
                  <c:v>8</c:v>
                </c:pt>
                <c:pt idx="609">
                  <c:v>410</c:v>
                </c:pt>
                <c:pt idx="610">
                  <c:v>101</c:v>
                </c:pt>
                <c:pt idx="611">
                  <c:v>162</c:v>
                </c:pt>
                <c:pt idx="612">
                  <c:v>2</c:v>
                </c:pt>
                <c:pt idx="613">
                  <c:v>25</c:v>
                </c:pt>
                <c:pt idx="614">
                  <c:v>389</c:v>
                </c:pt>
                <c:pt idx="615">
                  <c:v>215</c:v>
                </c:pt>
                <c:pt idx="616">
                  <c:v>27</c:v>
                </c:pt>
                <c:pt idx="617">
                  <c:v>85</c:v>
                </c:pt>
                <c:pt idx="618">
                  <c:v>5</c:v>
                </c:pt>
                <c:pt idx="619">
                  <c:v>179</c:v>
                </c:pt>
                <c:pt idx="620">
                  <c:v>352</c:v>
                </c:pt>
                <c:pt idx="621">
                  <c:v>17</c:v>
                </c:pt>
                <c:pt idx="622">
                  <c:v>625</c:v>
                </c:pt>
                <c:pt idx="623">
                  <c:v>10</c:v>
                </c:pt>
                <c:pt idx="624">
                  <c:v>390</c:v>
                </c:pt>
                <c:pt idx="625">
                  <c:v>10</c:v>
                </c:pt>
                <c:pt idx="626">
                  <c:v>215</c:v>
                </c:pt>
                <c:pt idx="627">
                  <c:v>1001</c:v>
                </c:pt>
                <c:pt idx="628">
                  <c:v>19</c:v>
                </c:pt>
                <c:pt idx="629">
                  <c:v>41</c:v>
                </c:pt>
                <c:pt idx="630">
                  <c:v>1181</c:v>
                </c:pt>
                <c:pt idx="631">
                  <c:v>603</c:v>
                </c:pt>
                <c:pt idx="632">
                  <c:v>129</c:v>
                </c:pt>
                <c:pt idx="633">
                  <c:v>10</c:v>
                </c:pt>
                <c:pt idx="634">
                  <c:v>514</c:v>
                </c:pt>
                <c:pt idx="635">
                  <c:v>14</c:v>
                </c:pt>
                <c:pt idx="636">
                  <c:v>387</c:v>
                </c:pt>
                <c:pt idx="637">
                  <c:v>121</c:v>
                </c:pt>
                <c:pt idx="638">
                  <c:v>965</c:v>
                </c:pt>
                <c:pt idx="639">
                  <c:v>707</c:v>
                </c:pt>
                <c:pt idx="640">
                  <c:v>571</c:v>
                </c:pt>
                <c:pt idx="641">
                  <c:v>586</c:v>
                </c:pt>
                <c:pt idx="642">
                  <c:v>1063</c:v>
                </c:pt>
                <c:pt idx="643">
                  <c:v>305</c:v>
                </c:pt>
                <c:pt idx="644">
                  <c:v>1200</c:v>
                </c:pt>
                <c:pt idx="645">
                  <c:v>163</c:v>
                </c:pt>
                <c:pt idx="646">
                  <c:v>1009</c:v>
                </c:pt>
                <c:pt idx="647">
                  <c:v>125</c:v>
                </c:pt>
                <c:pt idx="648">
                  <c:v>721</c:v>
                </c:pt>
                <c:pt idx="649">
                  <c:v>315</c:v>
                </c:pt>
                <c:pt idx="650">
                  <c:v>1000</c:v>
                </c:pt>
                <c:pt idx="651">
                  <c:v>16</c:v>
                </c:pt>
                <c:pt idx="652">
                  <c:v>757</c:v>
                </c:pt>
                <c:pt idx="653">
                  <c:v>30</c:v>
                </c:pt>
                <c:pt idx="654">
                  <c:v>219</c:v>
                </c:pt>
                <c:pt idx="655">
                  <c:v>1</c:v>
                </c:pt>
                <c:pt idx="656">
                  <c:v>111</c:v>
                </c:pt>
                <c:pt idx="657">
                  <c:v>45</c:v>
                </c:pt>
                <c:pt idx="658">
                  <c:v>410</c:v>
                </c:pt>
                <c:pt idx="659">
                  <c:v>100</c:v>
                </c:pt>
                <c:pt idx="660">
                  <c:v>509</c:v>
                </c:pt>
                <c:pt idx="661">
                  <c:v>3</c:v>
                </c:pt>
                <c:pt idx="662">
                  <c:v>445</c:v>
                </c:pt>
                <c:pt idx="663">
                  <c:v>2</c:v>
                </c:pt>
                <c:pt idx="664">
                  <c:v>4</c:v>
                </c:pt>
                <c:pt idx="665">
                  <c:v>6</c:v>
                </c:pt>
                <c:pt idx="666">
                  <c:v>14</c:v>
                </c:pt>
                <c:pt idx="667">
                  <c:v>1</c:v>
                </c:pt>
                <c:pt idx="668">
                  <c:v>26</c:v>
                </c:pt>
                <c:pt idx="669">
                  <c:v>111</c:v>
                </c:pt>
                <c:pt idx="670">
                  <c:v>418</c:v>
                </c:pt>
                <c:pt idx="671">
                  <c:v>327</c:v>
                </c:pt>
                <c:pt idx="672">
                  <c:v>371</c:v>
                </c:pt>
                <c:pt idx="673">
                  <c:v>275</c:v>
                </c:pt>
                <c:pt idx="674">
                  <c:v>789</c:v>
                </c:pt>
                <c:pt idx="675">
                  <c:v>1</c:v>
                </c:pt>
                <c:pt idx="676">
                  <c:v>1004</c:v>
                </c:pt>
                <c:pt idx="677">
                  <c:v>187</c:v>
                </c:pt>
                <c:pt idx="678">
                  <c:v>56</c:v>
                </c:pt>
                <c:pt idx="679">
                  <c:v>365</c:v>
                </c:pt>
                <c:pt idx="680">
                  <c:v>595</c:v>
                </c:pt>
                <c:pt idx="681">
                  <c:v>1132</c:v>
                </c:pt>
                <c:pt idx="682">
                  <c:v>34</c:v>
                </c:pt>
                <c:pt idx="683">
                  <c:v>116</c:v>
                </c:pt>
                <c:pt idx="684">
                  <c:v>565</c:v>
                </c:pt>
                <c:pt idx="685">
                  <c:v>372</c:v>
                </c:pt>
                <c:pt idx="686">
                  <c:v>899</c:v>
                </c:pt>
                <c:pt idx="687">
                  <c:v>55</c:v>
                </c:pt>
                <c:pt idx="688">
                  <c:v>760</c:v>
                </c:pt>
                <c:pt idx="689">
                  <c:v>260</c:v>
                </c:pt>
                <c:pt idx="690">
                  <c:v>459</c:v>
                </c:pt>
                <c:pt idx="691">
                  <c:v>466</c:v>
                </c:pt>
                <c:pt idx="692">
                  <c:v>67</c:v>
                </c:pt>
                <c:pt idx="693">
                  <c:v>2</c:v>
                </c:pt>
                <c:pt idx="694">
                  <c:v>67</c:v>
                </c:pt>
                <c:pt idx="695">
                  <c:v>92</c:v>
                </c:pt>
                <c:pt idx="696">
                  <c:v>4</c:v>
                </c:pt>
                <c:pt idx="697">
                  <c:v>20</c:v>
                </c:pt>
                <c:pt idx="698">
                  <c:v>273</c:v>
                </c:pt>
                <c:pt idx="699">
                  <c:v>434</c:v>
                </c:pt>
                <c:pt idx="700">
                  <c:v>321</c:v>
                </c:pt>
                <c:pt idx="701">
                  <c:v>212</c:v>
                </c:pt>
                <c:pt idx="702">
                  <c:v>909</c:v>
                </c:pt>
                <c:pt idx="703">
                  <c:v>1184</c:v>
                </c:pt>
                <c:pt idx="704">
                  <c:v>112</c:v>
                </c:pt>
                <c:pt idx="705">
                  <c:v>656</c:v>
                </c:pt>
                <c:pt idx="706">
                  <c:v>23</c:v>
                </c:pt>
                <c:pt idx="707">
                  <c:v>537</c:v>
                </c:pt>
                <c:pt idx="708">
                  <c:v>712</c:v>
                </c:pt>
                <c:pt idx="709">
                  <c:v>23</c:v>
                </c:pt>
                <c:pt idx="710">
                  <c:v>1</c:v>
                </c:pt>
                <c:pt idx="711">
                  <c:v>664</c:v>
                </c:pt>
                <c:pt idx="712">
                  <c:v>6</c:v>
                </c:pt>
                <c:pt idx="713">
                  <c:v>299</c:v>
                </c:pt>
                <c:pt idx="714">
                  <c:v>99</c:v>
                </c:pt>
                <c:pt idx="715">
                  <c:v>749</c:v>
                </c:pt>
                <c:pt idx="716">
                  <c:v>345</c:v>
                </c:pt>
                <c:pt idx="717">
                  <c:v>9</c:v>
                </c:pt>
                <c:pt idx="718">
                  <c:v>440</c:v>
                </c:pt>
                <c:pt idx="719">
                  <c:v>8</c:v>
                </c:pt>
                <c:pt idx="720">
                  <c:v>670</c:v>
                </c:pt>
                <c:pt idx="721">
                  <c:v>524</c:v>
                </c:pt>
                <c:pt idx="722">
                  <c:v>6</c:v>
                </c:pt>
                <c:pt idx="723">
                  <c:v>597</c:v>
                </c:pt>
                <c:pt idx="724">
                  <c:v>7</c:v>
                </c:pt>
                <c:pt idx="725">
                  <c:v>54</c:v>
                </c:pt>
                <c:pt idx="726">
                  <c:v>445</c:v>
                </c:pt>
                <c:pt idx="727">
                  <c:v>294</c:v>
                </c:pt>
                <c:pt idx="728">
                  <c:v>292</c:v>
                </c:pt>
                <c:pt idx="729">
                  <c:v>412</c:v>
                </c:pt>
                <c:pt idx="730">
                  <c:v>8</c:v>
                </c:pt>
                <c:pt idx="731">
                  <c:v>349</c:v>
                </c:pt>
                <c:pt idx="732">
                  <c:v>328</c:v>
                </c:pt>
                <c:pt idx="733">
                  <c:v>144</c:v>
                </c:pt>
                <c:pt idx="734">
                  <c:v>1126</c:v>
                </c:pt>
                <c:pt idx="735">
                  <c:v>967</c:v>
                </c:pt>
                <c:pt idx="736">
                  <c:v>432</c:v>
                </c:pt>
                <c:pt idx="737">
                  <c:v>138</c:v>
                </c:pt>
                <c:pt idx="738">
                  <c:v>0</c:v>
                </c:pt>
                <c:pt idx="739">
                  <c:v>509</c:v>
                </c:pt>
                <c:pt idx="740">
                  <c:v>948</c:v>
                </c:pt>
                <c:pt idx="741">
                  <c:v>39</c:v>
                </c:pt>
                <c:pt idx="742">
                  <c:v>28</c:v>
                </c:pt>
                <c:pt idx="743">
                  <c:v>13</c:v>
                </c:pt>
                <c:pt idx="744">
                  <c:v>307</c:v>
                </c:pt>
                <c:pt idx="745">
                  <c:v>901</c:v>
                </c:pt>
                <c:pt idx="746">
                  <c:v>2</c:v>
                </c:pt>
                <c:pt idx="747">
                  <c:v>283</c:v>
                </c:pt>
                <c:pt idx="748">
                  <c:v>4</c:v>
                </c:pt>
                <c:pt idx="749">
                  <c:v>769</c:v>
                </c:pt>
                <c:pt idx="750">
                  <c:v>518</c:v>
                </c:pt>
                <c:pt idx="751">
                  <c:v>350</c:v>
                </c:pt>
                <c:pt idx="752">
                  <c:v>445</c:v>
                </c:pt>
                <c:pt idx="753">
                  <c:v>778</c:v>
                </c:pt>
                <c:pt idx="754">
                  <c:v>709</c:v>
                </c:pt>
                <c:pt idx="755">
                  <c:v>359</c:v>
                </c:pt>
                <c:pt idx="756">
                  <c:v>799</c:v>
                </c:pt>
                <c:pt idx="757">
                  <c:v>895</c:v>
                </c:pt>
                <c:pt idx="758">
                  <c:v>40</c:v>
                </c:pt>
                <c:pt idx="759">
                  <c:v>76</c:v>
                </c:pt>
                <c:pt idx="760">
                  <c:v>11</c:v>
                </c:pt>
                <c:pt idx="761">
                  <c:v>245</c:v>
                </c:pt>
                <c:pt idx="762">
                  <c:v>647</c:v>
                </c:pt>
                <c:pt idx="763">
                  <c:v>39</c:v>
                </c:pt>
                <c:pt idx="764">
                  <c:v>203</c:v>
                </c:pt>
                <c:pt idx="765">
                  <c:v>138</c:v>
                </c:pt>
                <c:pt idx="766">
                  <c:v>587</c:v>
                </c:pt>
                <c:pt idx="767">
                  <c:v>595</c:v>
                </c:pt>
                <c:pt idx="768">
                  <c:v>43</c:v>
                </c:pt>
                <c:pt idx="769">
                  <c:v>301</c:v>
                </c:pt>
                <c:pt idx="770">
                  <c:v>180</c:v>
                </c:pt>
                <c:pt idx="771">
                  <c:v>794</c:v>
                </c:pt>
                <c:pt idx="772">
                  <c:v>392</c:v>
                </c:pt>
                <c:pt idx="773">
                  <c:v>39</c:v>
                </c:pt>
                <c:pt idx="774">
                  <c:v>107</c:v>
                </c:pt>
                <c:pt idx="775">
                  <c:v>13</c:v>
                </c:pt>
                <c:pt idx="776">
                  <c:v>70</c:v>
                </c:pt>
                <c:pt idx="777">
                  <c:v>680</c:v>
                </c:pt>
                <c:pt idx="778">
                  <c:v>26</c:v>
                </c:pt>
                <c:pt idx="779">
                  <c:v>522</c:v>
                </c:pt>
                <c:pt idx="780">
                  <c:v>412</c:v>
                </c:pt>
                <c:pt idx="781">
                  <c:v>6</c:v>
                </c:pt>
                <c:pt idx="782">
                  <c:v>2</c:v>
                </c:pt>
                <c:pt idx="783">
                  <c:v>1</c:v>
                </c:pt>
                <c:pt idx="784">
                  <c:v>6</c:v>
                </c:pt>
                <c:pt idx="785">
                  <c:v>4</c:v>
                </c:pt>
                <c:pt idx="786">
                  <c:v>18</c:v>
                </c:pt>
                <c:pt idx="787">
                  <c:v>324</c:v>
                </c:pt>
                <c:pt idx="788">
                  <c:v>327</c:v>
                </c:pt>
                <c:pt idx="789">
                  <c:v>229</c:v>
                </c:pt>
                <c:pt idx="790">
                  <c:v>521</c:v>
                </c:pt>
                <c:pt idx="791">
                  <c:v>184</c:v>
                </c:pt>
                <c:pt idx="792">
                  <c:v>4</c:v>
                </c:pt>
                <c:pt idx="793">
                  <c:v>183</c:v>
                </c:pt>
                <c:pt idx="794">
                  <c:v>31</c:v>
                </c:pt>
                <c:pt idx="795">
                  <c:v>219</c:v>
                </c:pt>
                <c:pt idx="796">
                  <c:v>479</c:v>
                </c:pt>
                <c:pt idx="797">
                  <c:v>584</c:v>
                </c:pt>
                <c:pt idx="798">
                  <c:v>627</c:v>
                </c:pt>
                <c:pt idx="799">
                  <c:v>24</c:v>
                </c:pt>
                <c:pt idx="800">
                  <c:v>330</c:v>
                </c:pt>
                <c:pt idx="801">
                  <c:v>19</c:v>
                </c:pt>
                <c:pt idx="802">
                  <c:v>28</c:v>
                </c:pt>
                <c:pt idx="803">
                  <c:v>606</c:v>
                </c:pt>
                <c:pt idx="804">
                  <c:v>1039</c:v>
                </c:pt>
                <c:pt idx="805">
                  <c:v>411</c:v>
                </c:pt>
                <c:pt idx="806">
                  <c:v>34</c:v>
                </c:pt>
                <c:pt idx="807">
                  <c:v>161</c:v>
                </c:pt>
                <c:pt idx="808">
                  <c:v>623</c:v>
                </c:pt>
                <c:pt idx="809">
                  <c:v>604</c:v>
                </c:pt>
                <c:pt idx="810">
                  <c:v>3</c:v>
                </c:pt>
                <c:pt idx="811">
                  <c:v>12</c:v>
                </c:pt>
                <c:pt idx="812">
                  <c:v>184</c:v>
                </c:pt>
                <c:pt idx="813">
                  <c:v>393</c:v>
                </c:pt>
                <c:pt idx="814">
                  <c:v>410</c:v>
                </c:pt>
                <c:pt idx="815">
                  <c:v>376</c:v>
                </c:pt>
                <c:pt idx="816">
                  <c:v>7</c:v>
                </c:pt>
                <c:pt idx="817">
                  <c:v>68</c:v>
                </c:pt>
                <c:pt idx="818">
                  <c:v>642</c:v>
                </c:pt>
                <c:pt idx="819">
                  <c:v>8</c:v>
                </c:pt>
                <c:pt idx="820">
                  <c:v>840</c:v>
                </c:pt>
                <c:pt idx="821">
                  <c:v>7</c:v>
                </c:pt>
                <c:pt idx="822">
                  <c:v>464</c:v>
                </c:pt>
                <c:pt idx="823">
                  <c:v>30</c:v>
                </c:pt>
                <c:pt idx="824">
                  <c:v>1492</c:v>
                </c:pt>
                <c:pt idx="825">
                  <c:v>752</c:v>
                </c:pt>
                <c:pt idx="826">
                  <c:v>1279</c:v>
                </c:pt>
                <c:pt idx="827">
                  <c:v>22</c:v>
                </c:pt>
                <c:pt idx="828">
                  <c:v>860</c:v>
                </c:pt>
                <c:pt idx="829">
                  <c:v>3</c:v>
                </c:pt>
                <c:pt idx="830">
                  <c:v>10</c:v>
                </c:pt>
                <c:pt idx="831">
                  <c:v>351</c:v>
                </c:pt>
                <c:pt idx="832">
                  <c:v>421</c:v>
                </c:pt>
                <c:pt idx="833">
                  <c:v>2</c:v>
                </c:pt>
                <c:pt idx="834">
                  <c:v>25</c:v>
                </c:pt>
                <c:pt idx="835">
                  <c:v>336</c:v>
                </c:pt>
                <c:pt idx="836">
                  <c:v>191</c:v>
                </c:pt>
                <c:pt idx="837">
                  <c:v>563</c:v>
                </c:pt>
                <c:pt idx="838">
                  <c:v>31</c:v>
                </c:pt>
                <c:pt idx="839">
                  <c:v>479</c:v>
                </c:pt>
                <c:pt idx="840">
                  <c:v>18</c:v>
                </c:pt>
                <c:pt idx="841">
                  <c:v>91</c:v>
                </c:pt>
                <c:pt idx="842">
                  <c:v>5</c:v>
                </c:pt>
                <c:pt idx="843">
                  <c:v>2</c:v>
                </c:pt>
                <c:pt idx="844">
                  <c:v>362</c:v>
                </c:pt>
                <c:pt idx="845">
                  <c:v>724</c:v>
                </c:pt>
                <c:pt idx="846">
                  <c:v>605</c:v>
                </c:pt>
                <c:pt idx="847">
                  <c:v>547</c:v>
                </c:pt>
                <c:pt idx="848">
                  <c:v>104</c:v>
                </c:pt>
                <c:pt idx="849">
                  <c:v>8</c:v>
                </c:pt>
                <c:pt idx="850">
                  <c:v>224</c:v>
                </c:pt>
                <c:pt idx="851">
                  <c:v>384</c:v>
                </c:pt>
                <c:pt idx="852">
                  <c:v>556</c:v>
                </c:pt>
                <c:pt idx="853">
                  <c:v>24</c:v>
                </c:pt>
                <c:pt idx="854">
                  <c:v>408</c:v>
                </c:pt>
                <c:pt idx="855">
                  <c:v>265</c:v>
                </c:pt>
                <c:pt idx="856">
                  <c:v>34</c:v>
                </c:pt>
                <c:pt idx="857">
                  <c:v>374</c:v>
                </c:pt>
                <c:pt idx="858">
                  <c:v>27</c:v>
                </c:pt>
                <c:pt idx="859">
                  <c:v>600</c:v>
                </c:pt>
                <c:pt idx="860">
                  <c:v>13</c:v>
                </c:pt>
                <c:pt idx="861">
                  <c:v>167</c:v>
                </c:pt>
                <c:pt idx="862">
                  <c:v>0</c:v>
                </c:pt>
                <c:pt idx="863">
                  <c:v>46</c:v>
                </c:pt>
                <c:pt idx="864">
                  <c:v>88</c:v>
                </c:pt>
                <c:pt idx="865">
                  <c:v>243</c:v>
                </c:pt>
                <c:pt idx="866">
                  <c:v>275</c:v>
                </c:pt>
                <c:pt idx="867">
                  <c:v>6</c:v>
                </c:pt>
                <c:pt idx="868">
                  <c:v>121</c:v>
                </c:pt>
                <c:pt idx="869">
                  <c:v>4</c:v>
                </c:pt>
                <c:pt idx="870">
                  <c:v>1308</c:v>
                </c:pt>
                <c:pt idx="871">
                  <c:v>515</c:v>
                </c:pt>
                <c:pt idx="872">
                  <c:v>4</c:v>
                </c:pt>
                <c:pt idx="873">
                  <c:v>48</c:v>
                </c:pt>
                <c:pt idx="874">
                  <c:v>562</c:v>
                </c:pt>
                <c:pt idx="875">
                  <c:v>769</c:v>
                </c:pt>
                <c:pt idx="876">
                  <c:v>379</c:v>
                </c:pt>
                <c:pt idx="877">
                  <c:v>29</c:v>
                </c:pt>
                <c:pt idx="878">
                  <c:v>387</c:v>
                </c:pt>
                <c:pt idx="879">
                  <c:v>12</c:v>
                </c:pt>
                <c:pt idx="880">
                  <c:v>6</c:v>
                </c:pt>
                <c:pt idx="881">
                  <c:v>27</c:v>
                </c:pt>
                <c:pt idx="882">
                  <c:v>9</c:v>
                </c:pt>
                <c:pt idx="883">
                  <c:v>22</c:v>
                </c:pt>
                <c:pt idx="884">
                  <c:v>899</c:v>
                </c:pt>
                <c:pt idx="885">
                  <c:v>889</c:v>
                </c:pt>
                <c:pt idx="886">
                  <c:v>189</c:v>
                </c:pt>
                <c:pt idx="887">
                  <c:v>48</c:v>
                </c:pt>
                <c:pt idx="888">
                  <c:v>230</c:v>
                </c:pt>
                <c:pt idx="889">
                  <c:v>852</c:v>
                </c:pt>
                <c:pt idx="890">
                  <c:v>35</c:v>
                </c:pt>
                <c:pt idx="891">
                  <c:v>205</c:v>
                </c:pt>
                <c:pt idx="892">
                  <c:v>255</c:v>
                </c:pt>
                <c:pt idx="893">
                  <c:v>0</c:v>
                </c:pt>
                <c:pt idx="894">
                  <c:v>437</c:v>
                </c:pt>
                <c:pt idx="895">
                  <c:v>825</c:v>
                </c:pt>
                <c:pt idx="896">
                  <c:v>316</c:v>
                </c:pt>
                <c:pt idx="897">
                  <c:v>756</c:v>
                </c:pt>
                <c:pt idx="898">
                  <c:v>194</c:v>
                </c:pt>
                <c:pt idx="899">
                  <c:v>7</c:v>
                </c:pt>
                <c:pt idx="900">
                  <c:v>183</c:v>
                </c:pt>
                <c:pt idx="901">
                  <c:v>171</c:v>
                </c:pt>
                <c:pt idx="902">
                  <c:v>243</c:v>
                </c:pt>
                <c:pt idx="903">
                  <c:v>181</c:v>
                </c:pt>
                <c:pt idx="904">
                  <c:v>151</c:v>
                </c:pt>
                <c:pt idx="905">
                  <c:v>494</c:v>
                </c:pt>
                <c:pt idx="906">
                  <c:v>464</c:v>
                </c:pt>
                <c:pt idx="907">
                  <c:v>5</c:v>
                </c:pt>
                <c:pt idx="908">
                  <c:v>29</c:v>
                </c:pt>
                <c:pt idx="909">
                  <c:v>102</c:v>
                </c:pt>
                <c:pt idx="910">
                  <c:v>604</c:v>
                </c:pt>
                <c:pt idx="911">
                  <c:v>571</c:v>
                </c:pt>
                <c:pt idx="912">
                  <c:v>953</c:v>
                </c:pt>
                <c:pt idx="913">
                  <c:v>63</c:v>
                </c:pt>
                <c:pt idx="914">
                  <c:v>770</c:v>
                </c:pt>
                <c:pt idx="915">
                  <c:v>398</c:v>
                </c:pt>
                <c:pt idx="916">
                  <c:v>741</c:v>
                </c:pt>
                <c:pt idx="917">
                  <c:v>1478</c:v>
                </c:pt>
                <c:pt idx="918">
                  <c:v>156</c:v>
                </c:pt>
                <c:pt idx="919">
                  <c:v>960</c:v>
                </c:pt>
                <c:pt idx="920">
                  <c:v>38</c:v>
                </c:pt>
                <c:pt idx="921">
                  <c:v>315</c:v>
                </c:pt>
                <c:pt idx="922">
                  <c:v>15</c:v>
                </c:pt>
                <c:pt idx="923">
                  <c:v>19</c:v>
                </c:pt>
                <c:pt idx="924">
                  <c:v>812</c:v>
                </c:pt>
                <c:pt idx="925">
                  <c:v>73</c:v>
                </c:pt>
                <c:pt idx="926">
                  <c:v>372</c:v>
                </c:pt>
                <c:pt idx="927">
                  <c:v>871</c:v>
                </c:pt>
                <c:pt idx="928">
                  <c:v>375</c:v>
                </c:pt>
                <c:pt idx="929">
                  <c:v>760</c:v>
                </c:pt>
                <c:pt idx="930">
                  <c:v>471</c:v>
                </c:pt>
                <c:pt idx="931">
                  <c:v>31</c:v>
                </c:pt>
                <c:pt idx="932">
                  <c:v>819</c:v>
                </c:pt>
                <c:pt idx="933">
                  <c:v>1</c:v>
                </c:pt>
                <c:pt idx="934">
                  <c:v>203</c:v>
                </c:pt>
                <c:pt idx="935">
                  <c:v>26</c:v>
                </c:pt>
                <c:pt idx="936">
                  <c:v>354</c:v>
                </c:pt>
                <c:pt idx="937">
                  <c:v>1253</c:v>
                </c:pt>
                <c:pt idx="938">
                  <c:v>371</c:v>
                </c:pt>
                <c:pt idx="939">
                  <c:v>588</c:v>
                </c:pt>
                <c:pt idx="940">
                  <c:v>480</c:v>
                </c:pt>
                <c:pt idx="941">
                  <c:v>517</c:v>
                </c:pt>
                <c:pt idx="942">
                  <c:v>267</c:v>
                </c:pt>
                <c:pt idx="943">
                  <c:v>1111</c:v>
                </c:pt>
                <c:pt idx="944">
                  <c:v>7</c:v>
                </c:pt>
                <c:pt idx="945">
                  <c:v>1166</c:v>
                </c:pt>
                <c:pt idx="946">
                  <c:v>261</c:v>
                </c:pt>
                <c:pt idx="947">
                  <c:v>135</c:v>
                </c:pt>
                <c:pt idx="948">
                  <c:v>6</c:v>
                </c:pt>
                <c:pt idx="949">
                  <c:v>711</c:v>
                </c:pt>
                <c:pt idx="950">
                  <c:v>11</c:v>
                </c:pt>
                <c:pt idx="951">
                  <c:v>42</c:v>
                </c:pt>
                <c:pt idx="952">
                  <c:v>79</c:v>
                </c:pt>
                <c:pt idx="953">
                  <c:v>20</c:v>
                </c:pt>
                <c:pt idx="954">
                  <c:v>30</c:v>
                </c:pt>
                <c:pt idx="955">
                  <c:v>20</c:v>
                </c:pt>
                <c:pt idx="956">
                  <c:v>115</c:v>
                </c:pt>
                <c:pt idx="957">
                  <c:v>263</c:v>
                </c:pt>
                <c:pt idx="958">
                  <c:v>69</c:v>
                </c:pt>
                <c:pt idx="959">
                  <c:v>267</c:v>
                </c:pt>
                <c:pt idx="960">
                  <c:v>561</c:v>
                </c:pt>
                <c:pt idx="961">
                  <c:v>492</c:v>
                </c:pt>
                <c:pt idx="962">
                  <c:v>14</c:v>
                </c:pt>
                <c:pt idx="963">
                  <c:v>80</c:v>
                </c:pt>
                <c:pt idx="964">
                  <c:v>97</c:v>
                </c:pt>
                <c:pt idx="965">
                  <c:v>197</c:v>
                </c:pt>
                <c:pt idx="966">
                  <c:v>693</c:v>
                </c:pt>
                <c:pt idx="967">
                  <c:v>43</c:v>
                </c:pt>
                <c:pt idx="968">
                  <c:v>14</c:v>
                </c:pt>
                <c:pt idx="969">
                  <c:v>186</c:v>
                </c:pt>
                <c:pt idx="970">
                  <c:v>434</c:v>
                </c:pt>
                <c:pt idx="971">
                  <c:v>59</c:v>
                </c:pt>
                <c:pt idx="972">
                  <c:v>16</c:v>
                </c:pt>
                <c:pt idx="973">
                  <c:v>230</c:v>
                </c:pt>
                <c:pt idx="974">
                  <c:v>829</c:v>
                </c:pt>
                <c:pt idx="975">
                  <c:v>318</c:v>
                </c:pt>
                <c:pt idx="976">
                  <c:v>1206</c:v>
                </c:pt>
                <c:pt idx="977">
                  <c:v>292</c:v>
                </c:pt>
                <c:pt idx="978">
                  <c:v>30</c:v>
                </c:pt>
                <c:pt idx="979">
                  <c:v>729</c:v>
                </c:pt>
                <c:pt idx="980">
                  <c:v>12</c:v>
                </c:pt>
                <c:pt idx="981">
                  <c:v>2</c:v>
                </c:pt>
                <c:pt idx="982">
                  <c:v>22</c:v>
                </c:pt>
                <c:pt idx="983">
                  <c:v>587</c:v>
                </c:pt>
                <c:pt idx="984">
                  <c:v>674</c:v>
                </c:pt>
                <c:pt idx="985">
                  <c:v>284</c:v>
                </c:pt>
                <c:pt idx="986">
                  <c:v>1023</c:v>
                </c:pt>
                <c:pt idx="987">
                  <c:v>1394</c:v>
                </c:pt>
                <c:pt idx="988">
                  <c:v>311</c:v>
                </c:pt>
                <c:pt idx="989">
                  <c:v>27</c:v>
                </c:pt>
                <c:pt idx="990">
                  <c:v>1296</c:v>
                </c:pt>
                <c:pt idx="991">
                  <c:v>3</c:v>
                </c:pt>
                <c:pt idx="992">
                  <c:v>393</c:v>
                </c:pt>
                <c:pt idx="993">
                  <c:v>218</c:v>
                </c:pt>
                <c:pt idx="994">
                  <c:v>66</c:v>
                </c:pt>
                <c:pt idx="995">
                  <c:v>4</c:v>
                </c:pt>
                <c:pt idx="996">
                  <c:v>795</c:v>
                </c:pt>
                <c:pt idx="997">
                  <c:v>15</c:v>
                </c:pt>
                <c:pt idx="998">
                  <c:v>384</c:v>
                </c:pt>
                <c:pt idx="999">
                  <c:v>244</c:v>
                </c:pt>
                <c:pt idx="1000">
                  <c:v>158</c:v>
                </c:pt>
                <c:pt idx="1001">
                  <c:v>1285</c:v>
                </c:pt>
                <c:pt idx="1002">
                  <c:v>349</c:v>
                </c:pt>
                <c:pt idx="1003">
                  <c:v>4</c:v>
                </c:pt>
                <c:pt idx="1004">
                  <c:v>223</c:v>
                </c:pt>
                <c:pt idx="1005">
                  <c:v>157</c:v>
                </c:pt>
                <c:pt idx="1006">
                  <c:v>397</c:v>
                </c:pt>
                <c:pt idx="1007">
                  <c:v>901</c:v>
                </c:pt>
                <c:pt idx="1008">
                  <c:v>14</c:v>
                </c:pt>
                <c:pt idx="1009">
                  <c:v>10</c:v>
                </c:pt>
                <c:pt idx="1010">
                  <c:v>1230</c:v>
                </c:pt>
                <c:pt idx="1011">
                  <c:v>81</c:v>
                </c:pt>
                <c:pt idx="1012">
                  <c:v>154</c:v>
                </c:pt>
                <c:pt idx="1013">
                  <c:v>63</c:v>
                </c:pt>
                <c:pt idx="1014">
                  <c:v>30</c:v>
                </c:pt>
                <c:pt idx="1015">
                  <c:v>90</c:v>
                </c:pt>
                <c:pt idx="1016">
                  <c:v>635</c:v>
                </c:pt>
                <c:pt idx="1017">
                  <c:v>127</c:v>
                </c:pt>
                <c:pt idx="1018">
                  <c:v>13</c:v>
                </c:pt>
                <c:pt idx="1019">
                  <c:v>18</c:v>
                </c:pt>
                <c:pt idx="1020">
                  <c:v>45</c:v>
                </c:pt>
                <c:pt idx="1021">
                  <c:v>38</c:v>
                </c:pt>
                <c:pt idx="1022">
                  <c:v>986</c:v>
                </c:pt>
                <c:pt idx="1023">
                  <c:v>61</c:v>
                </c:pt>
                <c:pt idx="1024">
                  <c:v>4</c:v>
                </c:pt>
                <c:pt idx="1025">
                  <c:v>201</c:v>
                </c:pt>
                <c:pt idx="1026">
                  <c:v>19</c:v>
                </c:pt>
                <c:pt idx="1027">
                  <c:v>4</c:v>
                </c:pt>
                <c:pt idx="1028">
                  <c:v>18</c:v>
                </c:pt>
                <c:pt idx="1029">
                  <c:v>806</c:v>
                </c:pt>
                <c:pt idx="1030">
                  <c:v>380</c:v>
                </c:pt>
                <c:pt idx="1031">
                  <c:v>576</c:v>
                </c:pt>
                <c:pt idx="1032">
                  <c:v>458</c:v>
                </c:pt>
                <c:pt idx="1033">
                  <c:v>5</c:v>
                </c:pt>
                <c:pt idx="1034">
                  <c:v>350</c:v>
                </c:pt>
                <c:pt idx="1035">
                  <c:v>39</c:v>
                </c:pt>
                <c:pt idx="1036">
                  <c:v>26</c:v>
                </c:pt>
                <c:pt idx="1037">
                  <c:v>68</c:v>
                </c:pt>
                <c:pt idx="1038">
                  <c:v>45</c:v>
                </c:pt>
                <c:pt idx="1039">
                  <c:v>359</c:v>
                </c:pt>
                <c:pt idx="1040">
                  <c:v>403</c:v>
                </c:pt>
                <c:pt idx="1041">
                  <c:v>34</c:v>
                </c:pt>
                <c:pt idx="1042">
                  <c:v>73</c:v>
                </c:pt>
                <c:pt idx="1043">
                  <c:v>292</c:v>
                </c:pt>
                <c:pt idx="1044">
                  <c:v>14</c:v>
                </c:pt>
                <c:pt idx="1045">
                  <c:v>80</c:v>
                </c:pt>
                <c:pt idx="1046">
                  <c:v>30</c:v>
                </c:pt>
                <c:pt idx="1047">
                  <c:v>463</c:v>
                </c:pt>
                <c:pt idx="1048">
                  <c:v>75</c:v>
                </c:pt>
                <c:pt idx="1049">
                  <c:v>538</c:v>
                </c:pt>
                <c:pt idx="1050">
                  <c:v>635</c:v>
                </c:pt>
                <c:pt idx="1051">
                  <c:v>8</c:v>
                </c:pt>
                <c:pt idx="1052">
                  <c:v>1315</c:v>
                </c:pt>
                <c:pt idx="1053">
                  <c:v>4</c:v>
                </c:pt>
                <c:pt idx="1054">
                  <c:v>12</c:v>
                </c:pt>
                <c:pt idx="1055">
                  <c:v>347</c:v>
                </c:pt>
                <c:pt idx="1056">
                  <c:v>192</c:v>
                </c:pt>
                <c:pt idx="1057">
                  <c:v>241</c:v>
                </c:pt>
                <c:pt idx="1058">
                  <c:v>631</c:v>
                </c:pt>
                <c:pt idx="1059">
                  <c:v>336</c:v>
                </c:pt>
                <c:pt idx="1060">
                  <c:v>1099</c:v>
                </c:pt>
                <c:pt idx="1061">
                  <c:v>743</c:v>
                </c:pt>
                <c:pt idx="1062">
                  <c:v>124</c:v>
                </c:pt>
                <c:pt idx="1063">
                  <c:v>15</c:v>
                </c:pt>
                <c:pt idx="1064">
                  <c:v>397</c:v>
                </c:pt>
                <c:pt idx="1065">
                  <c:v>10</c:v>
                </c:pt>
                <c:pt idx="1066">
                  <c:v>530</c:v>
                </c:pt>
                <c:pt idx="1067">
                  <c:v>1215</c:v>
                </c:pt>
                <c:pt idx="1068">
                  <c:v>3</c:v>
                </c:pt>
                <c:pt idx="1069">
                  <c:v>444</c:v>
                </c:pt>
                <c:pt idx="1070">
                  <c:v>26</c:v>
                </c:pt>
                <c:pt idx="1071">
                  <c:v>736</c:v>
                </c:pt>
                <c:pt idx="1072">
                  <c:v>473</c:v>
                </c:pt>
                <c:pt idx="1073">
                  <c:v>32</c:v>
                </c:pt>
                <c:pt idx="1074">
                  <c:v>288</c:v>
                </c:pt>
                <c:pt idx="1075">
                  <c:v>1050</c:v>
                </c:pt>
                <c:pt idx="1076">
                  <c:v>1001</c:v>
                </c:pt>
                <c:pt idx="1077">
                  <c:v>9</c:v>
                </c:pt>
                <c:pt idx="1078">
                  <c:v>234</c:v>
                </c:pt>
                <c:pt idx="1079">
                  <c:v>7</c:v>
                </c:pt>
                <c:pt idx="1080">
                  <c:v>251</c:v>
                </c:pt>
                <c:pt idx="1081">
                  <c:v>172</c:v>
                </c:pt>
                <c:pt idx="1082">
                  <c:v>565</c:v>
                </c:pt>
                <c:pt idx="1083">
                  <c:v>5</c:v>
                </c:pt>
                <c:pt idx="1084">
                  <c:v>918</c:v>
                </c:pt>
                <c:pt idx="1085">
                  <c:v>652</c:v>
                </c:pt>
                <c:pt idx="1086">
                  <c:v>4</c:v>
                </c:pt>
                <c:pt idx="1087">
                  <c:v>152</c:v>
                </c:pt>
                <c:pt idx="1088">
                  <c:v>8</c:v>
                </c:pt>
                <c:pt idx="1089">
                  <c:v>336</c:v>
                </c:pt>
                <c:pt idx="1090">
                  <c:v>938</c:v>
                </c:pt>
                <c:pt idx="1091">
                  <c:v>68</c:v>
                </c:pt>
                <c:pt idx="1092">
                  <c:v>227</c:v>
                </c:pt>
                <c:pt idx="1093">
                  <c:v>38</c:v>
                </c:pt>
                <c:pt idx="1094">
                  <c:v>105</c:v>
                </c:pt>
                <c:pt idx="1095">
                  <c:v>162</c:v>
                </c:pt>
                <c:pt idx="1096">
                  <c:v>574</c:v>
                </c:pt>
                <c:pt idx="1097">
                  <c:v>160</c:v>
                </c:pt>
                <c:pt idx="1098">
                  <c:v>6</c:v>
                </c:pt>
                <c:pt idx="1099">
                  <c:v>614</c:v>
                </c:pt>
                <c:pt idx="1100">
                  <c:v>897</c:v>
                </c:pt>
                <c:pt idx="1101">
                  <c:v>70</c:v>
                </c:pt>
                <c:pt idx="1102">
                  <c:v>120</c:v>
                </c:pt>
                <c:pt idx="1103">
                  <c:v>211</c:v>
                </c:pt>
                <c:pt idx="1104">
                  <c:v>11</c:v>
                </c:pt>
                <c:pt idx="1105">
                  <c:v>760</c:v>
                </c:pt>
                <c:pt idx="1106">
                  <c:v>53</c:v>
                </c:pt>
                <c:pt idx="1107">
                  <c:v>7</c:v>
                </c:pt>
                <c:pt idx="1108">
                  <c:v>391</c:v>
                </c:pt>
                <c:pt idx="1109">
                  <c:v>199</c:v>
                </c:pt>
                <c:pt idx="1110">
                  <c:v>516</c:v>
                </c:pt>
                <c:pt idx="1111">
                  <c:v>709</c:v>
                </c:pt>
                <c:pt idx="1112">
                  <c:v>12</c:v>
                </c:pt>
                <c:pt idx="1113">
                  <c:v>1000</c:v>
                </c:pt>
                <c:pt idx="1114">
                  <c:v>19</c:v>
                </c:pt>
                <c:pt idx="1115">
                  <c:v>1224</c:v>
                </c:pt>
                <c:pt idx="1116">
                  <c:v>16</c:v>
                </c:pt>
                <c:pt idx="1117">
                  <c:v>88</c:v>
                </c:pt>
                <c:pt idx="1118">
                  <c:v>2</c:v>
                </c:pt>
                <c:pt idx="1119">
                  <c:v>508</c:v>
                </c:pt>
                <c:pt idx="1120">
                  <c:v>381</c:v>
                </c:pt>
                <c:pt idx="1121">
                  <c:v>74</c:v>
                </c:pt>
                <c:pt idx="1122">
                  <c:v>146</c:v>
                </c:pt>
                <c:pt idx="1123">
                  <c:v>23</c:v>
                </c:pt>
                <c:pt idx="1124">
                  <c:v>110</c:v>
                </c:pt>
                <c:pt idx="1125">
                  <c:v>165</c:v>
                </c:pt>
                <c:pt idx="1126">
                  <c:v>957</c:v>
                </c:pt>
                <c:pt idx="1127">
                  <c:v>41</c:v>
                </c:pt>
                <c:pt idx="1128">
                  <c:v>1</c:v>
                </c:pt>
                <c:pt idx="1129">
                  <c:v>176</c:v>
                </c:pt>
                <c:pt idx="1130">
                  <c:v>815</c:v>
                </c:pt>
                <c:pt idx="1131">
                  <c:v>6</c:v>
                </c:pt>
                <c:pt idx="1132">
                  <c:v>8</c:v>
                </c:pt>
                <c:pt idx="1133">
                  <c:v>717</c:v>
                </c:pt>
                <c:pt idx="1134">
                  <c:v>1067</c:v>
                </c:pt>
                <c:pt idx="1135">
                  <c:v>166</c:v>
                </c:pt>
                <c:pt idx="1136">
                  <c:v>29</c:v>
                </c:pt>
                <c:pt idx="1137">
                  <c:v>714</c:v>
                </c:pt>
                <c:pt idx="1138">
                  <c:v>8</c:v>
                </c:pt>
                <c:pt idx="1139">
                  <c:v>229</c:v>
                </c:pt>
                <c:pt idx="1140">
                  <c:v>320</c:v>
                </c:pt>
                <c:pt idx="1141">
                  <c:v>23</c:v>
                </c:pt>
                <c:pt idx="1142">
                  <c:v>1</c:v>
                </c:pt>
                <c:pt idx="1143">
                  <c:v>56</c:v>
                </c:pt>
                <c:pt idx="1144">
                  <c:v>508</c:v>
                </c:pt>
                <c:pt idx="1145">
                  <c:v>29</c:v>
                </c:pt>
                <c:pt idx="1146">
                  <c:v>46</c:v>
                </c:pt>
                <c:pt idx="1147">
                  <c:v>454</c:v>
                </c:pt>
                <c:pt idx="1148">
                  <c:v>350</c:v>
                </c:pt>
                <c:pt idx="1149">
                  <c:v>10</c:v>
                </c:pt>
                <c:pt idx="1150">
                  <c:v>735</c:v>
                </c:pt>
                <c:pt idx="1151">
                  <c:v>897</c:v>
                </c:pt>
                <c:pt idx="1152">
                  <c:v>5</c:v>
                </c:pt>
                <c:pt idx="1153">
                  <c:v>777</c:v>
                </c:pt>
                <c:pt idx="1154">
                  <c:v>162</c:v>
                </c:pt>
                <c:pt idx="1155">
                  <c:v>35</c:v>
                </c:pt>
                <c:pt idx="1156">
                  <c:v>342</c:v>
                </c:pt>
                <c:pt idx="1157">
                  <c:v>258</c:v>
                </c:pt>
                <c:pt idx="1158">
                  <c:v>658</c:v>
                </c:pt>
                <c:pt idx="1159">
                  <c:v>356</c:v>
                </c:pt>
                <c:pt idx="1160">
                  <c:v>213</c:v>
                </c:pt>
                <c:pt idx="1161">
                  <c:v>454</c:v>
                </c:pt>
                <c:pt idx="1162">
                  <c:v>457</c:v>
                </c:pt>
                <c:pt idx="1163">
                  <c:v>241</c:v>
                </c:pt>
                <c:pt idx="1164">
                  <c:v>210</c:v>
                </c:pt>
                <c:pt idx="1165">
                  <c:v>441</c:v>
                </c:pt>
                <c:pt idx="1166">
                  <c:v>19</c:v>
                </c:pt>
                <c:pt idx="1167">
                  <c:v>28</c:v>
                </c:pt>
                <c:pt idx="1168">
                  <c:v>476</c:v>
                </c:pt>
                <c:pt idx="1169">
                  <c:v>364</c:v>
                </c:pt>
                <c:pt idx="1170">
                  <c:v>0</c:v>
                </c:pt>
                <c:pt idx="1171">
                  <c:v>0</c:v>
                </c:pt>
                <c:pt idx="1172">
                  <c:v>863</c:v>
                </c:pt>
                <c:pt idx="1173">
                  <c:v>349</c:v>
                </c:pt>
                <c:pt idx="1174">
                  <c:v>5</c:v>
                </c:pt>
                <c:pt idx="1175">
                  <c:v>184</c:v>
                </c:pt>
                <c:pt idx="1176">
                  <c:v>8</c:v>
                </c:pt>
                <c:pt idx="1177">
                  <c:v>277</c:v>
                </c:pt>
                <c:pt idx="1178">
                  <c:v>44</c:v>
                </c:pt>
                <c:pt idx="1179">
                  <c:v>1156</c:v>
                </c:pt>
                <c:pt idx="1180">
                  <c:v>373</c:v>
                </c:pt>
                <c:pt idx="1181">
                  <c:v>134</c:v>
                </c:pt>
                <c:pt idx="1182">
                  <c:v>1148</c:v>
                </c:pt>
                <c:pt idx="1183">
                  <c:v>6</c:v>
                </c:pt>
                <c:pt idx="1184">
                  <c:v>4</c:v>
                </c:pt>
                <c:pt idx="1185">
                  <c:v>5</c:v>
                </c:pt>
                <c:pt idx="1186">
                  <c:v>24</c:v>
                </c:pt>
                <c:pt idx="1187">
                  <c:v>899</c:v>
                </c:pt>
                <c:pt idx="1188">
                  <c:v>108</c:v>
                </c:pt>
                <c:pt idx="1189">
                  <c:v>27</c:v>
                </c:pt>
                <c:pt idx="1190">
                  <c:v>816</c:v>
                </c:pt>
                <c:pt idx="1191">
                  <c:v>1298</c:v>
                </c:pt>
                <c:pt idx="1192">
                  <c:v>10</c:v>
                </c:pt>
                <c:pt idx="1193">
                  <c:v>87</c:v>
                </c:pt>
                <c:pt idx="1194">
                  <c:v>57</c:v>
                </c:pt>
                <c:pt idx="1195">
                  <c:v>635</c:v>
                </c:pt>
                <c:pt idx="1196">
                  <c:v>43</c:v>
                </c:pt>
                <c:pt idx="1197">
                  <c:v>964</c:v>
                </c:pt>
                <c:pt idx="1198">
                  <c:v>572</c:v>
                </c:pt>
                <c:pt idx="1199">
                  <c:v>341</c:v>
                </c:pt>
                <c:pt idx="1200">
                  <c:v>63</c:v>
                </c:pt>
                <c:pt idx="1201">
                  <c:v>221</c:v>
                </c:pt>
                <c:pt idx="1202">
                  <c:v>140</c:v>
                </c:pt>
                <c:pt idx="1203">
                  <c:v>1</c:v>
                </c:pt>
                <c:pt idx="1204">
                  <c:v>291</c:v>
                </c:pt>
                <c:pt idx="1205">
                  <c:v>544</c:v>
                </c:pt>
                <c:pt idx="1206">
                  <c:v>684</c:v>
                </c:pt>
                <c:pt idx="1207">
                  <c:v>1</c:v>
                </c:pt>
                <c:pt idx="1208">
                  <c:v>35</c:v>
                </c:pt>
                <c:pt idx="1209">
                  <c:v>87</c:v>
                </c:pt>
                <c:pt idx="1210">
                  <c:v>309</c:v>
                </c:pt>
                <c:pt idx="1211">
                  <c:v>172</c:v>
                </c:pt>
                <c:pt idx="1212">
                  <c:v>625</c:v>
                </c:pt>
                <c:pt idx="1213">
                  <c:v>972</c:v>
                </c:pt>
                <c:pt idx="1214">
                  <c:v>157</c:v>
                </c:pt>
                <c:pt idx="1215">
                  <c:v>48</c:v>
                </c:pt>
                <c:pt idx="1216">
                  <c:v>279</c:v>
                </c:pt>
                <c:pt idx="1217">
                  <c:v>132</c:v>
                </c:pt>
                <c:pt idx="1218">
                  <c:v>919</c:v>
                </c:pt>
                <c:pt idx="1219">
                  <c:v>62</c:v>
                </c:pt>
                <c:pt idx="1220">
                  <c:v>1</c:v>
                </c:pt>
                <c:pt idx="1221">
                  <c:v>2</c:v>
                </c:pt>
                <c:pt idx="1222">
                  <c:v>408</c:v>
                </c:pt>
                <c:pt idx="1223">
                  <c:v>51</c:v>
                </c:pt>
                <c:pt idx="1224">
                  <c:v>62</c:v>
                </c:pt>
                <c:pt idx="1225">
                  <c:v>952</c:v>
                </c:pt>
                <c:pt idx="1226">
                  <c:v>618</c:v>
                </c:pt>
                <c:pt idx="1227">
                  <c:v>11</c:v>
                </c:pt>
                <c:pt idx="1228">
                  <c:v>318</c:v>
                </c:pt>
                <c:pt idx="1229">
                  <c:v>56</c:v>
                </c:pt>
                <c:pt idx="1230">
                  <c:v>110</c:v>
                </c:pt>
                <c:pt idx="1231">
                  <c:v>23</c:v>
                </c:pt>
                <c:pt idx="1232">
                  <c:v>27</c:v>
                </c:pt>
                <c:pt idx="1233">
                  <c:v>18</c:v>
                </c:pt>
                <c:pt idx="1234">
                  <c:v>18</c:v>
                </c:pt>
                <c:pt idx="1235">
                  <c:v>303</c:v>
                </c:pt>
                <c:pt idx="1236">
                  <c:v>97</c:v>
                </c:pt>
                <c:pt idx="1237">
                  <c:v>997</c:v>
                </c:pt>
                <c:pt idx="1238">
                  <c:v>5</c:v>
                </c:pt>
                <c:pt idx="1239">
                  <c:v>95</c:v>
                </c:pt>
                <c:pt idx="1240">
                  <c:v>1</c:v>
                </c:pt>
                <c:pt idx="1241">
                  <c:v>46</c:v>
                </c:pt>
                <c:pt idx="1242">
                  <c:v>411</c:v>
                </c:pt>
                <c:pt idx="1243">
                  <c:v>244</c:v>
                </c:pt>
                <c:pt idx="1244">
                  <c:v>152</c:v>
                </c:pt>
                <c:pt idx="1245">
                  <c:v>1</c:v>
                </c:pt>
                <c:pt idx="1246">
                  <c:v>10</c:v>
                </c:pt>
                <c:pt idx="1247">
                  <c:v>12</c:v>
                </c:pt>
                <c:pt idx="1248">
                  <c:v>5</c:v>
                </c:pt>
                <c:pt idx="1249">
                  <c:v>790</c:v>
                </c:pt>
                <c:pt idx="1250">
                  <c:v>882</c:v>
                </c:pt>
                <c:pt idx="1251">
                  <c:v>615</c:v>
                </c:pt>
                <c:pt idx="1252">
                  <c:v>1004</c:v>
                </c:pt>
                <c:pt idx="1253">
                  <c:v>133</c:v>
                </c:pt>
                <c:pt idx="1254">
                  <c:v>595</c:v>
                </c:pt>
                <c:pt idx="1255">
                  <c:v>293</c:v>
                </c:pt>
                <c:pt idx="1256">
                  <c:v>313</c:v>
                </c:pt>
                <c:pt idx="1257">
                  <c:v>151</c:v>
                </c:pt>
                <c:pt idx="1258">
                  <c:v>15</c:v>
                </c:pt>
                <c:pt idx="1259">
                  <c:v>736</c:v>
                </c:pt>
                <c:pt idx="1260">
                  <c:v>15</c:v>
                </c:pt>
                <c:pt idx="1261">
                  <c:v>982</c:v>
                </c:pt>
                <c:pt idx="1262">
                  <c:v>1142</c:v>
                </c:pt>
                <c:pt idx="1263">
                  <c:v>28</c:v>
                </c:pt>
                <c:pt idx="1264">
                  <c:v>46</c:v>
                </c:pt>
                <c:pt idx="1265">
                  <c:v>897</c:v>
                </c:pt>
                <c:pt idx="1266">
                  <c:v>489</c:v>
                </c:pt>
                <c:pt idx="1267">
                  <c:v>25</c:v>
                </c:pt>
                <c:pt idx="1268">
                  <c:v>145</c:v>
                </c:pt>
                <c:pt idx="1269">
                  <c:v>630</c:v>
                </c:pt>
                <c:pt idx="1270">
                  <c:v>760</c:v>
                </c:pt>
                <c:pt idx="1271">
                  <c:v>420</c:v>
                </c:pt>
                <c:pt idx="1272">
                  <c:v>125</c:v>
                </c:pt>
                <c:pt idx="1273">
                  <c:v>464</c:v>
                </c:pt>
                <c:pt idx="1274">
                  <c:v>6</c:v>
                </c:pt>
                <c:pt idx="1275">
                  <c:v>1090</c:v>
                </c:pt>
                <c:pt idx="1276">
                  <c:v>3</c:v>
                </c:pt>
                <c:pt idx="1277">
                  <c:v>24</c:v>
                </c:pt>
                <c:pt idx="1278">
                  <c:v>737</c:v>
                </c:pt>
                <c:pt idx="1279">
                  <c:v>254</c:v>
                </c:pt>
                <c:pt idx="1280">
                  <c:v>817</c:v>
                </c:pt>
                <c:pt idx="1281">
                  <c:v>620</c:v>
                </c:pt>
                <c:pt idx="1282">
                  <c:v>13</c:v>
                </c:pt>
                <c:pt idx="1283">
                  <c:v>113</c:v>
                </c:pt>
                <c:pt idx="1284">
                  <c:v>7</c:v>
                </c:pt>
                <c:pt idx="1285">
                  <c:v>16</c:v>
                </c:pt>
                <c:pt idx="1286">
                  <c:v>462</c:v>
                </c:pt>
                <c:pt idx="1287">
                  <c:v>22</c:v>
                </c:pt>
                <c:pt idx="1288">
                  <c:v>968</c:v>
                </c:pt>
                <c:pt idx="1289">
                  <c:v>283</c:v>
                </c:pt>
                <c:pt idx="1290">
                  <c:v>1</c:v>
                </c:pt>
                <c:pt idx="1291">
                  <c:v>14</c:v>
                </c:pt>
                <c:pt idx="1292">
                  <c:v>30</c:v>
                </c:pt>
                <c:pt idx="1293">
                  <c:v>4</c:v>
                </c:pt>
                <c:pt idx="1294">
                  <c:v>52</c:v>
                </c:pt>
                <c:pt idx="1295">
                  <c:v>62</c:v>
                </c:pt>
                <c:pt idx="1296">
                  <c:v>20</c:v>
                </c:pt>
                <c:pt idx="1297">
                  <c:v>545</c:v>
                </c:pt>
                <c:pt idx="1298">
                  <c:v>558</c:v>
                </c:pt>
                <c:pt idx="1299">
                  <c:v>6</c:v>
                </c:pt>
                <c:pt idx="1300">
                  <c:v>39</c:v>
                </c:pt>
                <c:pt idx="1301">
                  <c:v>1111</c:v>
                </c:pt>
                <c:pt idx="1302">
                  <c:v>4</c:v>
                </c:pt>
                <c:pt idx="1303">
                  <c:v>183</c:v>
                </c:pt>
                <c:pt idx="1304">
                  <c:v>546</c:v>
                </c:pt>
                <c:pt idx="1305">
                  <c:v>606</c:v>
                </c:pt>
                <c:pt idx="1306">
                  <c:v>266</c:v>
                </c:pt>
                <c:pt idx="1307">
                  <c:v>1142</c:v>
                </c:pt>
                <c:pt idx="1308">
                  <c:v>1074</c:v>
                </c:pt>
                <c:pt idx="1309">
                  <c:v>771</c:v>
                </c:pt>
                <c:pt idx="1310">
                  <c:v>371</c:v>
                </c:pt>
                <c:pt idx="1311">
                  <c:v>556</c:v>
                </c:pt>
                <c:pt idx="1312">
                  <c:v>202</c:v>
                </c:pt>
                <c:pt idx="1313">
                  <c:v>209</c:v>
                </c:pt>
                <c:pt idx="1314">
                  <c:v>35</c:v>
                </c:pt>
                <c:pt idx="1315">
                  <c:v>37</c:v>
                </c:pt>
                <c:pt idx="1316">
                  <c:v>171</c:v>
                </c:pt>
                <c:pt idx="1317">
                  <c:v>12</c:v>
                </c:pt>
                <c:pt idx="1318">
                  <c:v>44</c:v>
                </c:pt>
                <c:pt idx="1319">
                  <c:v>20</c:v>
                </c:pt>
                <c:pt idx="1320">
                  <c:v>779</c:v>
                </c:pt>
                <c:pt idx="1321">
                  <c:v>170</c:v>
                </c:pt>
                <c:pt idx="1322">
                  <c:v>491</c:v>
                </c:pt>
                <c:pt idx="1323">
                  <c:v>173</c:v>
                </c:pt>
                <c:pt idx="1324">
                  <c:v>7</c:v>
                </c:pt>
                <c:pt idx="1325">
                  <c:v>1205</c:v>
                </c:pt>
                <c:pt idx="1326">
                  <c:v>10</c:v>
                </c:pt>
                <c:pt idx="1327">
                  <c:v>97</c:v>
                </c:pt>
                <c:pt idx="1328">
                  <c:v>67</c:v>
                </c:pt>
                <c:pt idx="1329">
                  <c:v>345</c:v>
                </c:pt>
                <c:pt idx="1330">
                  <c:v>6</c:v>
                </c:pt>
                <c:pt idx="1331">
                  <c:v>73</c:v>
                </c:pt>
                <c:pt idx="1332">
                  <c:v>711</c:v>
                </c:pt>
                <c:pt idx="1333">
                  <c:v>774</c:v>
                </c:pt>
                <c:pt idx="1334">
                  <c:v>163</c:v>
                </c:pt>
                <c:pt idx="1335">
                  <c:v>82</c:v>
                </c:pt>
                <c:pt idx="1336">
                  <c:v>358</c:v>
                </c:pt>
                <c:pt idx="1337">
                  <c:v>66</c:v>
                </c:pt>
                <c:pt idx="1338">
                  <c:v>13</c:v>
                </c:pt>
                <c:pt idx="1339">
                  <c:v>139</c:v>
                </c:pt>
                <c:pt idx="1340">
                  <c:v>274</c:v>
                </c:pt>
                <c:pt idx="1341">
                  <c:v>262</c:v>
                </c:pt>
                <c:pt idx="1342">
                  <c:v>1099</c:v>
                </c:pt>
                <c:pt idx="1343">
                  <c:v>32</c:v>
                </c:pt>
                <c:pt idx="1344">
                  <c:v>2</c:v>
                </c:pt>
                <c:pt idx="1345">
                  <c:v>6</c:v>
                </c:pt>
                <c:pt idx="1346">
                  <c:v>6</c:v>
                </c:pt>
                <c:pt idx="1347">
                  <c:v>135</c:v>
                </c:pt>
                <c:pt idx="1348">
                  <c:v>641</c:v>
                </c:pt>
                <c:pt idx="1349">
                  <c:v>714</c:v>
                </c:pt>
                <c:pt idx="1350">
                  <c:v>794</c:v>
                </c:pt>
                <c:pt idx="1351">
                  <c:v>420</c:v>
                </c:pt>
                <c:pt idx="1352">
                  <c:v>1</c:v>
                </c:pt>
                <c:pt idx="1353">
                  <c:v>86</c:v>
                </c:pt>
                <c:pt idx="1354">
                  <c:v>823</c:v>
                </c:pt>
                <c:pt idx="1355">
                  <c:v>231</c:v>
                </c:pt>
                <c:pt idx="1356">
                  <c:v>8</c:v>
                </c:pt>
                <c:pt idx="1357">
                  <c:v>182</c:v>
                </c:pt>
                <c:pt idx="1358">
                  <c:v>557</c:v>
                </c:pt>
                <c:pt idx="1359">
                  <c:v>79</c:v>
                </c:pt>
                <c:pt idx="1360">
                  <c:v>368</c:v>
                </c:pt>
                <c:pt idx="1361">
                  <c:v>6</c:v>
                </c:pt>
                <c:pt idx="1362">
                  <c:v>160</c:v>
                </c:pt>
                <c:pt idx="1363">
                  <c:v>488</c:v>
                </c:pt>
                <c:pt idx="1364">
                  <c:v>691</c:v>
                </c:pt>
                <c:pt idx="1365">
                  <c:v>543</c:v>
                </c:pt>
                <c:pt idx="1366">
                  <c:v>254</c:v>
                </c:pt>
                <c:pt idx="1367">
                  <c:v>5</c:v>
                </c:pt>
                <c:pt idx="1368">
                  <c:v>112</c:v>
                </c:pt>
                <c:pt idx="1369">
                  <c:v>134</c:v>
                </c:pt>
                <c:pt idx="1370">
                  <c:v>143</c:v>
                </c:pt>
                <c:pt idx="1371">
                  <c:v>51</c:v>
                </c:pt>
                <c:pt idx="1372">
                  <c:v>27</c:v>
                </c:pt>
                <c:pt idx="1373">
                  <c:v>459</c:v>
                </c:pt>
                <c:pt idx="1374">
                  <c:v>689</c:v>
                </c:pt>
                <c:pt idx="1375">
                  <c:v>283</c:v>
                </c:pt>
                <c:pt idx="1376">
                  <c:v>347</c:v>
                </c:pt>
                <c:pt idx="1377">
                  <c:v>5</c:v>
                </c:pt>
                <c:pt idx="1378">
                  <c:v>280</c:v>
                </c:pt>
                <c:pt idx="1379">
                  <c:v>187</c:v>
                </c:pt>
                <c:pt idx="1380">
                  <c:v>95</c:v>
                </c:pt>
                <c:pt idx="1381">
                  <c:v>84</c:v>
                </c:pt>
                <c:pt idx="1382">
                  <c:v>19</c:v>
                </c:pt>
                <c:pt idx="1383">
                  <c:v>5</c:v>
                </c:pt>
                <c:pt idx="1384">
                  <c:v>18</c:v>
                </c:pt>
                <c:pt idx="1385">
                  <c:v>992</c:v>
                </c:pt>
                <c:pt idx="1386">
                  <c:v>25</c:v>
                </c:pt>
                <c:pt idx="1387">
                  <c:v>9</c:v>
                </c:pt>
                <c:pt idx="1388">
                  <c:v>19</c:v>
                </c:pt>
                <c:pt idx="1389">
                  <c:v>709</c:v>
                </c:pt>
                <c:pt idx="1390">
                  <c:v>158</c:v>
                </c:pt>
                <c:pt idx="1391">
                  <c:v>10</c:v>
                </c:pt>
                <c:pt idx="1392">
                  <c:v>25</c:v>
                </c:pt>
                <c:pt idx="1393">
                  <c:v>8</c:v>
                </c:pt>
                <c:pt idx="1394">
                  <c:v>14</c:v>
                </c:pt>
                <c:pt idx="1395">
                  <c:v>622</c:v>
                </c:pt>
                <c:pt idx="1396">
                  <c:v>11</c:v>
                </c:pt>
                <c:pt idx="1397">
                  <c:v>25</c:v>
                </c:pt>
                <c:pt idx="1398">
                  <c:v>635</c:v>
                </c:pt>
                <c:pt idx="1399">
                  <c:v>100</c:v>
                </c:pt>
                <c:pt idx="1400">
                  <c:v>201</c:v>
                </c:pt>
                <c:pt idx="1401">
                  <c:v>642</c:v>
                </c:pt>
                <c:pt idx="1402">
                  <c:v>97</c:v>
                </c:pt>
                <c:pt idx="1403">
                  <c:v>204</c:v>
                </c:pt>
                <c:pt idx="1404">
                  <c:v>513</c:v>
                </c:pt>
                <c:pt idx="1405">
                  <c:v>88</c:v>
                </c:pt>
                <c:pt idx="1406">
                  <c:v>172</c:v>
                </c:pt>
                <c:pt idx="1407">
                  <c:v>329</c:v>
                </c:pt>
                <c:pt idx="1408">
                  <c:v>296</c:v>
                </c:pt>
                <c:pt idx="1409">
                  <c:v>100</c:v>
                </c:pt>
                <c:pt idx="1410">
                  <c:v>422</c:v>
                </c:pt>
                <c:pt idx="1411">
                  <c:v>1218</c:v>
                </c:pt>
                <c:pt idx="1412">
                  <c:v>5</c:v>
                </c:pt>
                <c:pt idx="1413">
                  <c:v>507</c:v>
                </c:pt>
                <c:pt idx="1414">
                  <c:v>52</c:v>
                </c:pt>
                <c:pt idx="1415">
                  <c:v>191</c:v>
                </c:pt>
                <c:pt idx="1416">
                  <c:v>2</c:v>
                </c:pt>
                <c:pt idx="1417">
                  <c:v>68</c:v>
                </c:pt>
                <c:pt idx="1418">
                  <c:v>20</c:v>
                </c:pt>
                <c:pt idx="1419">
                  <c:v>20</c:v>
                </c:pt>
                <c:pt idx="1420">
                  <c:v>7</c:v>
                </c:pt>
                <c:pt idx="1421">
                  <c:v>279</c:v>
                </c:pt>
                <c:pt idx="1422">
                  <c:v>977</c:v>
                </c:pt>
                <c:pt idx="1423">
                  <c:v>30</c:v>
                </c:pt>
                <c:pt idx="1424">
                  <c:v>6</c:v>
                </c:pt>
                <c:pt idx="1425">
                  <c:v>3</c:v>
                </c:pt>
                <c:pt idx="1426">
                  <c:v>14</c:v>
                </c:pt>
                <c:pt idx="1427">
                  <c:v>10</c:v>
                </c:pt>
                <c:pt idx="1428">
                  <c:v>7</c:v>
                </c:pt>
                <c:pt idx="1429">
                  <c:v>33</c:v>
                </c:pt>
                <c:pt idx="1430">
                  <c:v>12</c:v>
                </c:pt>
                <c:pt idx="1431">
                  <c:v>2</c:v>
                </c:pt>
                <c:pt idx="1432">
                  <c:v>693</c:v>
                </c:pt>
                <c:pt idx="1433">
                  <c:v>9</c:v>
                </c:pt>
                <c:pt idx="1434">
                  <c:v>129</c:v>
                </c:pt>
                <c:pt idx="1435">
                  <c:v>16</c:v>
                </c:pt>
                <c:pt idx="1436">
                  <c:v>201</c:v>
                </c:pt>
                <c:pt idx="1437">
                  <c:v>5</c:v>
                </c:pt>
                <c:pt idx="1438">
                  <c:v>14</c:v>
                </c:pt>
                <c:pt idx="1439">
                  <c:v>29</c:v>
                </c:pt>
                <c:pt idx="1440">
                  <c:v>26</c:v>
                </c:pt>
                <c:pt idx="1441">
                  <c:v>9</c:v>
                </c:pt>
                <c:pt idx="1442">
                  <c:v>14</c:v>
                </c:pt>
                <c:pt idx="1443">
                  <c:v>972</c:v>
                </c:pt>
                <c:pt idx="1444">
                  <c:v>966</c:v>
                </c:pt>
                <c:pt idx="1445">
                  <c:v>99</c:v>
                </c:pt>
                <c:pt idx="1446">
                  <c:v>482</c:v>
                </c:pt>
                <c:pt idx="1447">
                  <c:v>714</c:v>
                </c:pt>
                <c:pt idx="1448">
                  <c:v>587</c:v>
                </c:pt>
                <c:pt idx="1449">
                  <c:v>399</c:v>
                </c:pt>
                <c:pt idx="1450">
                  <c:v>56</c:v>
                </c:pt>
                <c:pt idx="1451">
                  <c:v>227</c:v>
                </c:pt>
                <c:pt idx="1452">
                  <c:v>703</c:v>
                </c:pt>
                <c:pt idx="1453">
                  <c:v>37</c:v>
                </c:pt>
                <c:pt idx="1454">
                  <c:v>167</c:v>
                </c:pt>
                <c:pt idx="1455">
                  <c:v>458</c:v>
                </c:pt>
                <c:pt idx="1456">
                  <c:v>91</c:v>
                </c:pt>
                <c:pt idx="1457">
                  <c:v>15</c:v>
                </c:pt>
                <c:pt idx="1458">
                  <c:v>1302</c:v>
                </c:pt>
                <c:pt idx="1459">
                  <c:v>153</c:v>
                </c:pt>
                <c:pt idx="1460">
                  <c:v>508</c:v>
                </c:pt>
                <c:pt idx="1461">
                  <c:v>290</c:v>
                </c:pt>
                <c:pt idx="1462">
                  <c:v>38</c:v>
                </c:pt>
                <c:pt idx="1463">
                  <c:v>2</c:v>
                </c:pt>
                <c:pt idx="1464">
                  <c:v>30</c:v>
                </c:pt>
                <c:pt idx="1465">
                  <c:v>386</c:v>
                </c:pt>
                <c:pt idx="1466">
                  <c:v>443</c:v>
                </c:pt>
                <c:pt idx="1467">
                  <c:v>901</c:v>
                </c:pt>
                <c:pt idx="1468">
                  <c:v>9</c:v>
                </c:pt>
                <c:pt idx="1469">
                  <c:v>846</c:v>
                </c:pt>
                <c:pt idx="1470">
                  <c:v>8</c:v>
                </c:pt>
                <c:pt idx="1471">
                  <c:v>72</c:v>
                </c:pt>
                <c:pt idx="1472">
                  <c:v>29</c:v>
                </c:pt>
                <c:pt idx="1473">
                  <c:v>169</c:v>
                </c:pt>
                <c:pt idx="1474">
                  <c:v>460</c:v>
                </c:pt>
                <c:pt idx="1475">
                  <c:v>69</c:v>
                </c:pt>
                <c:pt idx="1476">
                  <c:v>556</c:v>
                </c:pt>
                <c:pt idx="1477">
                  <c:v>73</c:v>
                </c:pt>
                <c:pt idx="1478">
                  <c:v>112</c:v>
                </c:pt>
                <c:pt idx="1479">
                  <c:v>944</c:v>
                </c:pt>
                <c:pt idx="1480">
                  <c:v>265</c:v>
                </c:pt>
                <c:pt idx="1481">
                  <c:v>526</c:v>
                </c:pt>
                <c:pt idx="1482">
                  <c:v>2</c:v>
                </c:pt>
                <c:pt idx="1483">
                  <c:v>2</c:v>
                </c:pt>
                <c:pt idx="1484">
                  <c:v>378</c:v>
                </c:pt>
                <c:pt idx="1485">
                  <c:v>553</c:v>
                </c:pt>
                <c:pt idx="1486">
                  <c:v>751</c:v>
                </c:pt>
                <c:pt idx="1487">
                  <c:v>406</c:v>
                </c:pt>
                <c:pt idx="1488">
                  <c:v>1449</c:v>
                </c:pt>
                <c:pt idx="1489">
                  <c:v>123</c:v>
                </c:pt>
                <c:pt idx="1490">
                  <c:v>267</c:v>
                </c:pt>
                <c:pt idx="1491">
                  <c:v>209</c:v>
                </c:pt>
                <c:pt idx="1492">
                  <c:v>1259</c:v>
                </c:pt>
                <c:pt idx="1493">
                  <c:v>344</c:v>
                </c:pt>
                <c:pt idx="1494">
                  <c:v>22</c:v>
                </c:pt>
                <c:pt idx="1495">
                  <c:v>247</c:v>
                </c:pt>
                <c:pt idx="1496">
                  <c:v>38</c:v>
                </c:pt>
                <c:pt idx="1497">
                  <c:v>896</c:v>
                </c:pt>
                <c:pt idx="1498">
                  <c:v>931</c:v>
                </c:pt>
                <c:pt idx="1499">
                  <c:v>758</c:v>
                </c:pt>
                <c:pt idx="1500">
                  <c:v>216</c:v>
                </c:pt>
                <c:pt idx="1501">
                  <c:v>2</c:v>
                </c:pt>
                <c:pt idx="1502">
                  <c:v>244</c:v>
                </c:pt>
                <c:pt idx="1503">
                  <c:v>539</c:v>
                </c:pt>
                <c:pt idx="1504">
                  <c:v>1181</c:v>
                </c:pt>
                <c:pt idx="1505">
                  <c:v>750</c:v>
                </c:pt>
                <c:pt idx="1506">
                  <c:v>306</c:v>
                </c:pt>
                <c:pt idx="1507">
                  <c:v>350</c:v>
                </c:pt>
                <c:pt idx="1508">
                  <c:v>331</c:v>
                </c:pt>
                <c:pt idx="1509">
                  <c:v>620</c:v>
                </c:pt>
                <c:pt idx="1510">
                  <c:v>434</c:v>
                </c:pt>
                <c:pt idx="1511">
                  <c:v>57</c:v>
                </c:pt>
                <c:pt idx="1512">
                  <c:v>811</c:v>
                </c:pt>
                <c:pt idx="1513">
                  <c:v>423</c:v>
                </c:pt>
                <c:pt idx="1514">
                  <c:v>2</c:v>
                </c:pt>
                <c:pt idx="1515">
                  <c:v>60</c:v>
                </c:pt>
                <c:pt idx="1516">
                  <c:v>675</c:v>
                </c:pt>
                <c:pt idx="1517">
                  <c:v>30</c:v>
                </c:pt>
                <c:pt idx="1518">
                  <c:v>40</c:v>
                </c:pt>
                <c:pt idx="1519">
                  <c:v>3</c:v>
                </c:pt>
                <c:pt idx="1520">
                  <c:v>910</c:v>
                </c:pt>
                <c:pt idx="1521">
                  <c:v>252</c:v>
                </c:pt>
                <c:pt idx="1522">
                  <c:v>34</c:v>
                </c:pt>
                <c:pt idx="1523">
                  <c:v>19</c:v>
                </c:pt>
                <c:pt idx="1524">
                  <c:v>2</c:v>
                </c:pt>
                <c:pt idx="1525">
                  <c:v>490</c:v>
                </c:pt>
                <c:pt idx="1526">
                  <c:v>332</c:v>
                </c:pt>
                <c:pt idx="1527">
                  <c:v>53</c:v>
                </c:pt>
                <c:pt idx="1528">
                  <c:v>784</c:v>
                </c:pt>
                <c:pt idx="1529">
                  <c:v>7</c:v>
                </c:pt>
                <c:pt idx="1530">
                  <c:v>1171</c:v>
                </c:pt>
                <c:pt idx="1531">
                  <c:v>215</c:v>
                </c:pt>
                <c:pt idx="1532">
                  <c:v>674</c:v>
                </c:pt>
                <c:pt idx="1533">
                  <c:v>57</c:v>
                </c:pt>
                <c:pt idx="1534">
                  <c:v>5</c:v>
                </c:pt>
                <c:pt idx="1535">
                  <c:v>104</c:v>
                </c:pt>
                <c:pt idx="1536">
                  <c:v>9</c:v>
                </c:pt>
                <c:pt idx="1537">
                  <c:v>431</c:v>
                </c:pt>
                <c:pt idx="1538">
                  <c:v>1000</c:v>
                </c:pt>
                <c:pt idx="1539">
                  <c:v>448</c:v>
                </c:pt>
                <c:pt idx="1540">
                  <c:v>33</c:v>
                </c:pt>
                <c:pt idx="1541">
                  <c:v>505</c:v>
                </c:pt>
                <c:pt idx="1542">
                  <c:v>267</c:v>
                </c:pt>
                <c:pt idx="1543">
                  <c:v>14</c:v>
                </c:pt>
                <c:pt idx="1544">
                  <c:v>631</c:v>
                </c:pt>
                <c:pt idx="1545">
                  <c:v>65</c:v>
                </c:pt>
                <c:pt idx="1546">
                  <c:v>10</c:v>
                </c:pt>
                <c:pt idx="1547">
                  <c:v>51</c:v>
                </c:pt>
                <c:pt idx="1548">
                  <c:v>293</c:v>
                </c:pt>
                <c:pt idx="1549">
                  <c:v>11</c:v>
                </c:pt>
                <c:pt idx="1550">
                  <c:v>50</c:v>
                </c:pt>
                <c:pt idx="1551">
                  <c:v>173</c:v>
                </c:pt>
                <c:pt idx="1552">
                  <c:v>423</c:v>
                </c:pt>
                <c:pt idx="1553">
                  <c:v>292</c:v>
                </c:pt>
                <c:pt idx="1554">
                  <c:v>757</c:v>
                </c:pt>
                <c:pt idx="1555">
                  <c:v>12</c:v>
                </c:pt>
                <c:pt idx="1556">
                  <c:v>167</c:v>
                </c:pt>
                <c:pt idx="1557">
                  <c:v>3</c:v>
                </c:pt>
                <c:pt idx="1558">
                  <c:v>30</c:v>
                </c:pt>
                <c:pt idx="1559">
                  <c:v>532</c:v>
                </c:pt>
                <c:pt idx="1560">
                  <c:v>29</c:v>
                </c:pt>
                <c:pt idx="1561">
                  <c:v>411</c:v>
                </c:pt>
                <c:pt idx="1562">
                  <c:v>5</c:v>
                </c:pt>
                <c:pt idx="1563">
                  <c:v>71</c:v>
                </c:pt>
                <c:pt idx="1564">
                  <c:v>46</c:v>
                </c:pt>
                <c:pt idx="1565">
                  <c:v>268</c:v>
                </c:pt>
                <c:pt idx="1566">
                  <c:v>928</c:v>
                </c:pt>
                <c:pt idx="1567">
                  <c:v>459</c:v>
                </c:pt>
                <c:pt idx="1568">
                  <c:v>483</c:v>
                </c:pt>
                <c:pt idx="1569">
                  <c:v>733</c:v>
                </c:pt>
                <c:pt idx="1570">
                  <c:v>1006</c:v>
                </c:pt>
                <c:pt idx="1571">
                  <c:v>34</c:v>
                </c:pt>
                <c:pt idx="1572">
                  <c:v>1156</c:v>
                </c:pt>
                <c:pt idx="1573">
                  <c:v>7</c:v>
                </c:pt>
                <c:pt idx="1574">
                  <c:v>244</c:v>
                </c:pt>
                <c:pt idx="1575">
                  <c:v>233</c:v>
                </c:pt>
                <c:pt idx="1576">
                  <c:v>35</c:v>
                </c:pt>
                <c:pt idx="1577">
                  <c:v>1252</c:v>
                </c:pt>
                <c:pt idx="1578">
                  <c:v>34</c:v>
                </c:pt>
                <c:pt idx="1579">
                  <c:v>255</c:v>
                </c:pt>
                <c:pt idx="1580">
                  <c:v>8</c:v>
                </c:pt>
                <c:pt idx="1581">
                  <c:v>368</c:v>
                </c:pt>
                <c:pt idx="1582">
                  <c:v>255</c:v>
                </c:pt>
                <c:pt idx="1583">
                  <c:v>33</c:v>
                </c:pt>
                <c:pt idx="1584">
                  <c:v>163</c:v>
                </c:pt>
                <c:pt idx="1585">
                  <c:v>15</c:v>
                </c:pt>
                <c:pt idx="1586">
                  <c:v>45</c:v>
                </c:pt>
                <c:pt idx="1587">
                  <c:v>48</c:v>
                </c:pt>
                <c:pt idx="1588">
                  <c:v>158</c:v>
                </c:pt>
                <c:pt idx="1589">
                  <c:v>754</c:v>
                </c:pt>
                <c:pt idx="1590">
                  <c:v>108</c:v>
                </c:pt>
                <c:pt idx="1591">
                  <c:v>199</c:v>
                </c:pt>
                <c:pt idx="1592">
                  <c:v>2</c:v>
                </c:pt>
                <c:pt idx="1593">
                  <c:v>202</c:v>
                </c:pt>
                <c:pt idx="1594">
                  <c:v>85</c:v>
                </c:pt>
                <c:pt idx="1595">
                  <c:v>322</c:v>
                </c:pt>
                <c:pt idx="1596">
                  <c:v>18</c:v>
                </c:pt>
                <c:pt idx="1597">
                  <c:v>141</c:v>
                </c:pt>
                <c:pt idx="1598">
                  <c:v>739</c:v>
                </c:pt>
                <c:pt idx="1599">
                  <c:v>18</c:v>
                </c:pt>
                <c:pt idx="1600">
                  <c:v>378</c:v>
                </c:pt>
                <c:pt idx="1601">
                  <c:v>1083</c:v>
                </c:pt>
                <c:pt idx="1602">
                  <c:v>1016</c:v>
                </c:pt>
                <c:pt idx="1603">
                  <c:v>23</c:v>
                </c:pt>
                <c:pt idx="1604">
                  <c:v>12</c:v>
                </c:pt>
                <c:pt idx="1605">
                  <c:v>35</c:v>
                </c:pt>
                <c:pt idx="1606">
                  <c:v>548</c:v>
                </c:pt>
                <c:pt idx="1607">
                  <c:v>342</c:v>
                </c:pt>
                <c:pt idx="1608">
                  <c:v>365</c:v>
                </c:pt>
                <c:pt idx="1609">
                  <c:v>397</c:v>
                </c:pt>
                <c:pt idx="1610">
                  <c:v>456</c:v>
                </c:pt>
                <c:pt idx="1611">
                  <c:v>5</c:v>
                </c:pt>
                <c:pt idx="1612">
                  <c:v>836</c:v>
                </c:pt>
                <c:pt idx="1613">
                  <c:v>100</c:v>
                </c:pt>
                <c:pt idx="1614">
                  <c:v>10</c:v>
                </c:pt>
                <c:pt idx="1615">
                  <c:v>238</c:v>
                </c:pt>
                <c:pt idx="1616">
                  <c:v>6</c:v>
                </c:pt>
                <c:pt idx="1617">
                  <c:v>158</c:v>
                </c:pt>
                <c:pt idx="1618">
                  <c:v>86</c:v>
                </c:pt>
                <c:pt idx="1619">
                  <c:v>856</c:v>
                </c:pt>
                <c:pt idx="1620">
                  <c:v>98</c:v>
                </c:pt>
                <c:pt idx="1621">
                  <c:v>4</c:v>
                </c:pt>
                <c:pt idx="1622">
                  <c:v>398</c:v>
                </c:pt>
                <c:pt idx="1623">
                  <c:v>313</c:v>
                </c:pt>
                <c:pt idx="1624">
                  <c:v>109</c:v>
                </c:pt>
                <c:pt idx="1625">
                  <c:v>216</c:v>
                </c:pt>
                <c:pt idx="1626">
                  <c:v>595</c:v>
                </c:pt>
                <c:pt idx="1627">
                  <c:v>123</c:v>
                </c:pt>
                <c:pt idx="1628">
                  <c:v>16</c:v>
                </c:pt>
                <c:pt idx="1629">
                  <c:v>11</c:v>
                </c:pt>
                <c:pt idx="1630">
                  <c:v>410</c:v>
                </c:pt>
                <c:pt idx="1631">
                  <c:v>159</c:v>
                </c:pt>
                <c:pt idx="1632">
                  <c:v>105</c:v>
                </c:pt>
                <c:pt idx="1633">
                  <c:v>5</c:v>
                </c:pt>
                <c:pt idx="1634">
                  <c:v>269</c:v>
                </c:pt>
                <c:pt idx="1635">
                  <c:v>629</c:v>
                </c:pt>
                <c:pt idx="1636">
                  <c:v>443</c:v>
                </c:pt>
                <c:pt idx="1637">
                  <c:v>217</c:v>
                </c:pt>
                <c:pt idx="1638">
                  <c:v>24</c:v>
                </c:pt>
                <c:pt idx="1639">
                  <c:v>9</c:v>
                </c:pt>
                <c:pt idx="1640">
                  <c:v>8</c:v>
                </c:pt>
                <c:pt idx="1641">
                  <c:v>1459</c:v>
                </c:pt>
                <c:pt idx="1642">
                  <c:v>230</c:v>
                </c:pt>
                <c:pt idx="1643">
                  <c:v>1</c:v>
                </c:pt>
                <c:pt idx="1644">
                  <c:v>340</c:v>
                </c:pt>
                <c:pt idx="1645">
                  <c:v>7</c:v>
                </c:pt>
                <c:pt idx="1646">
                  <c:v>298</c:v>
                </c:pt>
                <c:pt idx="1647">
                  <c:v>479</c:v>
                </c:pt>
                <c:pt idx="1648">
                  <c:v>267</c:v>
                </c:pt>
                <c:pt idx="1649">
                  <c:v>67</c:v>
                </c:pt>
                <c:pt idx="1650">
                  <c:v>3</c:v>
                </c:pt>
                <c:pt idx="1651">
                  <c:v>980</c:v>
                </c:pt>
                <c:pt idx="1652">
                  <c:v>50</c:v>
                </c:pt>
                <c:pt idx="1653">
                  <c:v>1</c:v>
                </c:pt>
                <c:pt idx="1654">
                  <c:v>19</c:v>
                </c:pt>
                <c:pt idx="1655">
                  <c:v>30</c:v>
                </c:pt>
                <c:pt idx="1656">
                  <c:v>213</c:v>
                </c:pt>
                <c:pt idx="1657">
                  <c:v>539</c:v>
                </c:pt>
                <c:pt idx="1658">
                  <c:v>284</c:v>
                </c:pt>
                <c:pt idx="1659">
                  <c:v>1003</c:v>
                </c:pt>
                <c:pt idx="1660">
                  <c:v>239</c:v>
                </c:pt>
                <c:pt idx="1661">
                  <c:v>51</c:v>
                </c:pt>
                <c:pt idx="1662">
                  <c:v>527</c:v>
                </c:pt>
                <c:pt idx="1663">
                  <c:v>19</c:v>
                </c:pt>
                <c:pt idx="1664">
                  <c:v>40</c:v>
                </c:pt>
                <c:pt idx="1665">
                  <c:v>21</c:v>
                </c:pt>
                <c:pt idx="1666">
                  <c:v>593</c:v>
                </c:pt>
                <c:pt idx="1667">
                  <c:v>21</c:v>
                </c:pt>
                <c:pt idx="1668">
                  <c:v>1181</c:v>
                </c:pt>
                <c:pt idx="1669">
                  <c:v>1004</c:v>
                </c:pt>
                <c:pt idx="1670">
                  <c:v>202</c:v>
                </c:pt>
                <c:pt idx="1671">
                  <c:v>446</c:v>
                </c:pt>
                <c:pt idx="1672">
                  <c:v>1184</c:v>
                </c:pt>
                <c:pt idx="1673">
                  <c:v>390</c:v>
                </c:pt>
                <c:pt idx="1674">
                  <c:v>726</c:v>
                </c:pt>
                <c:pt idx="1675">
                  <c:v>8</c:v>
                </c:pt>
                <c:pt idx="1676">
                  <c:v>50</c:v>
                </c:pt>
                <c:pt idx="1677">
                  <c:v>1</c:v>
                </c:pt>
                <c:pt idx="1678">
                  <c:v>308</c:v>
                </c:pt>
                <c:pt idx="1679">
                  <c:v>22</c:v>
                </c:pt>
                <c:pt idx="1680">
                  <c:v>690</c:v>
                </c:pt>
                <c:pt idx="1681">
                  <c:v>43</c:v>
                </c:pt>
                <c:pt idx="1682">
                  <c:v>27</c:v>
                </c:pt>
                <c:pt idx="1683">
                  <c:v>6</c:v>
                </c:pt>
                <c:pt idx="1684">
                  <c:v>205</c:v>
                </c:pt>
                <c:pt idx="1685">
                  <c:v>24</c:v>
                </c:pt>
                <c:pt idx="1686">
                  <c:v>667</c:v>
                </c:pt>
                <c:pt idx="1687">
                  <c:v>691</c:v>
                </c:pt>
                <c:pt idx="1688">
                  <c:v>493</c:v>
                </c:pt>
                <c:pt idx="1689">
                  <c:v>493</c:v>
                </c:pt>
                <c:pt idx="1690">
                  <c:v>494</c:v>
                </c:pt>
                <c:pt idx="1691">
                  <c:v>621</c:v>
                </c:pt>
                <c:pt idx="1692">
                  <c:v>9</c:v>
                </c:pt>
                <c:pt idx="1693">
                  <c:v>1</c:v>
                </c:pt>
                <c:pt idx="1694">
                  <c:v>12</c:v>
                </c:pt>
                <c:pt idx="1695">
                  <c:v>243</c:v>
                </c:pt>
                <c:pt idx="1696">
                  <c:v>11</c:v>
                </c:pt>
                <c:pt idx="1697">
                  <c:v>532</c:v>
                </c:pt>
                <c:pt idx="1698">
                  <c:v>29</c:v>
                </c:pt>
                <c:pt idx="1699">
                  <c:v>612</c:v>
                </c:pt>
                <c:pt idx="1700">
                  <c:v>387</c:v>
                </c:pt>
                <c:pt idx="1701">
                  <c:v>56</c:v>
                </c:pt>
                <c:pt idx="1702">
                  <c:v>6</c:v>
                </c:pt>
                <c:pt idx="1703">
                  <c:v>582</c:v>
                </c:pt>
                <c:pt idx="1704">
                  <c:v>6</c:v>
                </c:pt>
                <c:pt idx="1705">
                  <c:v>70</c:v>
                </c:pt>
                <c:pt idx="1706">
                  <c:v>962</c:v>
                </c:pt>
                <c:pt idx="1707">
                  <c:v>112</c:v>
                </c:pt>
                <c:pt idx="1708">
                  <c:v>293</c:v>
                </c:pt>
                <c:pt idx="1709">
                  <c:v>199</c:v>
                </c:pt>
                <c:pt idx="1710">
                  <c:v>1060</c:v>
                </c:pt>
                <c:pt idx="1711">
                  <c:v>940</c:v>
                </c:pt>
                <c:pt idx="1712">
                  <c:v>44</c:v>
                </c:pt>
                <c:pt idx="1713">
                  <c:v>342</c:v>
                </c:pt>
                <c:pt idx="1714">
                  <c:v>2</c:v>
                </c:pt>
                <c:pt idx="1715">
                  <c:v>75</c:v>
                </c:pt>
                <c:pt idx="1716">
                  <c:v>520</c:v>
                </c:pt>
                <c:pt idx="1717">
                  <c:v>5</c:v>
                </c:pt>
                <c:pt idx="1718">
                  <c:v>87</c:v>
                </c:pt>
                <c:pt idx="1719">
                  <c:v>462</c:v>
                </c:pt>
                <c:pt idx="1720">
                  <c:v>2</c:v>
                </c:pt>
                <c:pt idx="1721">
                  <c:v>979</c:v>
                </c:pt>
                <c:pt idx="1722">
                  <c:v>704</c:v>
                </c:pt>
                <c:pt idx="1723">
                  <c:v>861</c:v>
                </c:pt>
                <c:pt idx="1724">
                  <c:v>172</c:v>
                </c:pt>
                <c:pt idx="1725">
                  <c:v>5</c:v>
                </c:pt>
                <c:pt idx="1726">
                  <c:v>194</c:v>
                </c:pt>
                <c:pt idx="1727">
                  <c:v>9</c:v>
                </c:pt>
                <c:pt idx="1728">
                  <c:v>505</c:v>
                </c:pt>
                <c:pt idx="1729">
                  <c:v>533</c:v>
                </c:pt>
                <c:pt idx="1730">
                  <c:v>48</c:v>
                </c:pt>
                <c:pt idx="1731">
                  <c:v>6</c:v>
                </c:pt>
                <c:pt idx="1732">
                  <c:v>18</c:v>
                </c:pt>
                <c:pt idx="1733">
                  <c:v>482</c:v>
                </c:pt>
                <c:pt idx="1734">
                  <c:v>204</c:v>
                </c:pt>
                <c:pt idx="1735">
                  <c:v>1073</c:v>
                </c:pt>
                <c:pt idx="1736">
                  <c:v>245</c:v>
                </c:pt>
                <c:pt idx="1737">
                  <c:v>560</c:v>
                </c:pt>
                <c:pt idx="1738">
                  <c:v>173</c:v>
                </c:pt>
                <c:pt idx="1739">
                  <c:v>22</c:v>
                </c:pt>
                <c:pt idx="1740">
                  <c:v>136</c:v>
                </c:pt>
                <c:pt idx="1741">
                  <c:v>275</c:v>
                </c:pt>
                <c:pt idx="1742">
                  <c:v>56</c:v>
                </c:pt>
                <c:pt idx="1743">
                  <c:v>303</c:v>
                </c:pt>
                <c:pt idx="1744">
                  <c:v>708</c:v>
                </c:pt>
                <c:pt idx="1745">
                  <c:v>324</c:v>
                </c:pt>
                <c:pt idx="1746">
                  <c:v>1</c:v>
                </c:pt>
                <c:pt idx="1747">
                  <c:v>620</c:v>
                </c:pt>
                <c:pt idx="1748">
                  <c:v>312</c:v>
                </c:pt>
                <c:pt idx="1749">
                  <c:v>1493</c:v>
                </c:pt>
                <c:pt idx="1750">
                  <c:v>918</c:v>
                </c:pt>
                <c:pt idx="1751">
                  <c:v>98</c:v>
                </c:pt>
                <c:pt idx="1752">
                  <c:v>3</c:v>
                </c:pt>
                <c:pt idx="1753">
                  <c:v>380</c:v>
                </c:pt>
                <c:pt idx="1754">
                  <c:v>15</c:v>
                </c:pt>
                <c:pt idx="1755">
                  <c:v>3</c:v>
                </c:pt>
                <c:pt idx="1756">
                  <c:v>24</c:v>
                </c:pt>
                <c:pt idx="1757">
                  <c:v>80</c:v>
                </c:pt>
                <c:pt idx="1758">
                  <c:v>31</c:v>
                </c:pt>
                <c:pt idx="1759">
                  <c:v>138</c:v>
                </c:pt>
                <c:pt idx="1760">
                  <c:v>166</c:v>
                </c:pt>
                <c:pt idx="1761">
                  <c:v>12</c:v>
                </c:pt>
                <c:pt idx="1762">
                  <c:v>178</c:v>
                </c:pt>
                <c:pt idx="1763">
                  <c:v>707</c:v>
                </c:pt>
                <c:pt idx="1764">
                  <c:v>5</c:v>
                </c:pt>
                <c:pt idx="1765">
                  <c:v>465</c:v>
                </c:pt>
                <c:pt idx="1766">
                  <c:v>16</c:v>
                </c:pt>
                <c:pt idx="1767">
                  <c:v>358</c:v>
                </c:pt>
                <c:pt idx="1768">
                  <c:v>1</c:v>
                </c:pt>
                <c:pt idx="1769">
                  <c:v>123</c:v>
                </c:pt>
                <c:pt idx="1770">
                  <c:v>40</c:v>
                </c:pt>
                <c:pt idx="1771">
                  <c:v>102</c:v>
                </c:pt>
                <c:pt idx="1772">
                  <c:v>347</c:v>
                </c:pt>
                <c:pt idx="1773">
                  <c:v>376</c:v>
                </c:pt>
                <c:pt idx="1774">
                  <c:v>21</c:v>
                </c:pt>
                <c:pt idx="1775">
                  <c:v>194</c:v>
                </c:pt>
                <c:pt idx="1776">
                  <c:v>64</c:v>
                </c:pt>
                <c:pt idx="1777">
                  <c:v>206</c:v>
                </c:pt>
                <c:pt idx="1778">
                  <c:v>71</c:v>
                </c:pt>
                <c:pt idx="1779">
                  <c:v>71</c:v>
                </c:pt>
                <c:pt idx="1780">
                  <c:v>0</c:v>
                </c:pt>
                <c:pt idx="1781">
                  <c:v>93</c:v>
                </c:pt>
                <c:pt idx="1782">
                  <c:v>920</c:v>
                </c:pt>
                <c:pt idx="1783">
                  <c:v>653</c:v>
                </c:pt>
                <c:pt idx="1784">
                  <c:v>199</c:v>
                </c:pt>
                <c:pt idx="1785">
                  <c:v>153</c:v>
                </c:pt>
                <c:pt idx="1786">
                  <c:v>376</c:v>
                </c:pt>
                <c:pt idx="1787">
                  <c:v>46</c:v>
                </c:pt>
                <c:pt idx="1788">
                  <c:v>600</c:v>
                </c:pt>
                <c:pt idx="1789">
                  <c:v>425</c:v>
                </c:pt>
                <c:pt idx="1790">
                  <c:v>18</c:v>
                </c:pt>
                <c:pt idx="1791">
                  <c:v>52</c:v>
                </c:pt>
                <c:pt idx="1792">
                  <c:v>734</c:v>
                </c:pt>
                <c:pt idx="1793">
                  <c:v>34</c:v>
                </c:pt>
                <c:pt idx="1794">
                  <c:v>135</c:v>
                </c:pt>
                <c:pt idx="1795">
                  <c:v>11</c:v>
                </c:pt>
                <c:pt idx="1796">
                  <c:v>163</c:v>
                </c:pt>
                <c:pt idx="1797">
                  <c:v>29</c:v>
                </c:pt>
                <c:pt idx="1798">
                  <c:v>734</c:v>
                </c:pt>
                <c:pt idx="1799">
                  <c:v>340</c:v>
                </c:pt>
                <c:pt idx="1800">
                  <c:v>453</c:v>
                </c:pt>
                <c:pt idx="1801">
                  <c:v>1073</c:v>
                </c:pt>
                <c:pt idx="1802">
                  <c:v>135</c:v>
                </c:pt>
                <c:pt idx="1803">
                  <c:v>231</c:v>
                </c:pt>
                <c:pt idx="1804">
                  <c:v>18</c:v>
                </c:pt>
                <c:pt idx="1805">
                  <c:v>620</c:v>
                </c:pt>
                <c:pt idx="1806">
                  <c:v>81</c:v>
                </c:pt>
                <c:pt idx="1807">
                  <c:v>12</c:v>
                </c:pt>
                <c:pt idx="1808">
                  <c:v>292</c:v>
                </c:pt>
                <c:pt idx="1809">
                  <c:v>965</c:v>
                </c:pt>
                <c:pt idx="1810">
                  <c:v>27</c:v>
                </c:pt>
                <c:pt idx="1811">
                  <c:v>777</c:v>
                </c:pt>
                <c:pt idx="1812">
                  <c:v>572</c:v>
                </c:pt>
                <c:pt idx="1813">
                  <c:v>438</c:v>
                </c:pt>
                <c:pt idx="1814">
                  <c:v>531</c:v>
                </c:pt>
                <c:pt idx="1815">
                  <c:v>17</c:v>
                </c:pt>
                <c:pt idx="1816">
                  <c:v>402</c:v>
                </c:pt>
                <c:pt idx="1817">
                  <c:v>503</c:v>
                </c:pt>
                <c:pt idx="1818">
                  <c:v>369</c:v>
                </c:pt>
                <c:pt idx="1819">
                  <c:v>5</c:v>
                </c:pt>
                <c:pt idx="1820">
                  <c:v>362</c:v>
                </c:pt>
                <c:pt idx="1821">
                  <c:v>56</c:v>
                </c:pt>
                <c:pt idx="1822">
                  <c:v>79</c:v>
                </c:pt>
                <c:pt idx="1823">
                  <c:v>387</c:v>
                </c:pt>
                <c:pt idx="1824">
                  <c:v>367</c:v>
                </c:pt>
                <c:pt idx="1825">
                  <c:v>15</c:v>
                </c:pt>
                <c:pt idx="1826">
                  <c:v>267</c:v>
                </c:pt>
                <c:pt idx="1827">
                  <c:v>298</c:v>
                </c:pt>
                <c:pt idx="1828">
                  <c:v>674</c:v>
                </c:pt>
                <c:pt idx="1829">
                  <c:v>16</c:v>
                </c:pt>
                <c:pt idx="1830">
                  <c:v>37</c:v>
                </c:pt>
                <c:pt idx="1831">
                  <c:v>159</c:v>
                </c:pt>
                <c:pt idx="1832">
                  <c:v>686</c:v>
                </c:pt>
                <c:pt idx="1833">
                  <c:v>97</c:v>
                </c:pt>
                <c:pt idx="1834">
                  <c:v>63</c:v>
                </c:pt>
                <c:pt idx="1835">
                  <c:v>56</c:v>
                </c:pt>
                <c:pt idx="1836">
                  <c:v>209</c:v>
                </c:pt>
                <c:pt idx="1837">
                  <c:v>198</c:v>
                </c:pt>
                <c:pt idx="1838">
                  <c:v>313</c:v>
                </c:pt>
                <c:pt idx="1839">
                  <c:v>941</c:v>
                </c:pt>
                <c:pt idx="1840">
                  <c:v>86</c:v>
                </c:pt>
                <c:pt idx="1841">
                  <c:v>167</c:v>
                </c:pt>
                <c:pt idx="1842">
                  <c:v>8</c:v>
                </c:pt>
                <c:pt idx="1843">
                  <c:v>389</c:v>
                </c:pt>
                <c:pt idx="1844">
                  <c:v>239</c:v>
                </c:pt>
                <c:pt idx="1845">
                  <c:v>179</c:v>
                </c:pt>
                <c:pt idx="1846">
                  <c:v>5</c:v>
                </c:pt>
                <c:pt idx="1847">
                  <c:v>2</c:v>
                </c:pt>
                <c:pt idx="1848">
                  <c:v>383</c:v>
                </c:pt>
                <c:pt idx="1849">
                  <c:v>2</c:v>
                </c:pt>
                <c:pt idx="1850">
                  <c:v>536</c:v>
                </c:pt>
                <c:pt idx="1851">
                  <c:v>2</c:v>
                </c:pt>
                <c:pt idx="1852">
                  <c:v>322</c:v>
                </c:pt>
                <c:pt idx="1853">
                  <c:v>539</c:v>
                </c:pt>
                <c:pt idx="1854">
                  <c:v>712</c:v>
                </c:pt>
                <c:pt idx="1855">
                  <c:v>1121</c:v>
                </c:pt>
                <c:pt idx="1856">
                  <c:v>68</c:v>
                </c:pt>
                <c:pt idx="1857">
                  <c:v>36</c:v>
                </c:pt>
                <c:pt idx="1858">
                  <c:v>707</c:v>
                </c:pt>
                <c:pt idx="1859">
                  <c:v>174</c:v>
                </c:pt>
                <c:pt idx="1860">
                  <c:v>666</c:v>
                </c:pt>
                <c:pt idx="1861">
                  <c:v>0</c:v>
                </c:pt>
                <c:pt idx="1862">
                  <c:v>162</c:v>
                </c:pt>
                <c:pt idx="1863">
                  <c:v>407</c:v>
                </c:pt>
                <c:pt idx="1864">
                  <c:v>823</c:v>
                </c:pt>
                <c:pt idx="1865">
                  <c:v>488</c:v>
                </c:pt>
                <c:pt idx="1866">
                  <c:v>28</c:v>
                </c:pt>
                <c:pt idx="1867">
                  <c:v>3</c:v>
                </c:pt>
                <c:pt idx="1868">
                  <c:v>284</c:v>
                </c:pt>
                <c:pt idx="1869">
                  <c:v>938</c:v>
                </c:pt>
                <c:pt idx="1870">
                  <c:v>13</c:v>
                </c:pt>
                <c:pt idx="1871">
                  <c:v>412</c:v>
                </c:pt>
                <c:pt idx="1872">
                  <c:v>31</c:v>
                </c:pt>
                <c:pt idx="1873">
                  <c:v>502</c:v>
                </c:pt>
                <c:pt idx="1874">
                  <c:v>18</c:v>
                </c:pt>
                <c:pt idx="1875">
                  <c:v>1</c:v>
                </c:pt>
                <c:pt idx="1876">
                  <c:v>100</c:v>
                </c:pt>
                <c:pt idx="1877">
                  <c:v>407</c:v>
                </c:pt>
                <c:pt idx="1878">
                  <c:v>664</c:v>
                </c:pt>
                <c:pt idx="1879">
                  <c:v>1045</c:v>
                </c:pt>
                <c:pt idx="1880">
                  <c:v>1218</c:v>
                </c:pt>
                <c:pt idx="1881">
                  <c:v>15</c:v>
                </c:pt>
                <c:pt idx="1882">
                  <c:v>128</c:v>
                </c:pt>
                <c:pt idx="1883">
                  <c:v>581</c:v>
                </c:pt>
                <c:pt idx="1884">
                  <c:v>6</c:v>
                </c:pt>
                <c:pt idx="1885">
                  <c:v>185</c:v>
                </c:pt>
                <c:pt idx="1886">
                  <c:v>22</c:v>
                </c:pt>
                <c:pt idx="1887">
                  <c:v>584</c:v>
                </c:pt>
                <c:pt idx="1888">
                  <c:v>355</c:v>
                </c:pt>
                <c:pt idx="1889">
                  <c:v>175</c:v>
                </c:pt>
                <c:pt idx="1890">
                  <c:v>864</c:v>
                </c:pt>
                <c:pt idx="1891">
                  <c:v>957</c:v>
                </c:pt>
                <c:pt idx="1892">
                  <c:v>25</c:v>
                </c:pt>
                <c:pt idx="1893">
                  <c:v>641</c:v>
                </c:pt>
                <c:pt idx="1894">
                  <c:v>273</c:v>
                </c:pt>
                <c:pt idx="1895">
                  <c:v>122</c:v>
                </c:pt>
                <c:pt idx="1896">
                  <c:v>1</c:v>
                </c:pt>
                <c:pt idx="1897">
                  <c:v>1020</c:v>
                </c:pt>
                <c:pt idx="1898">
                  <c:v>6</c:v>
                </c:pt>
                <c:pt idx="1899">
                  <c:v>378</c:v>
                </c:pt>
                <c:pt idx="1900">
                  <c:v>42</c:v>
                </c:pt>
                <c:pt idx="1901">
                  <c:v>15</c:v>
                </c:pt>
                <c:pt idx="1902">
                  <c:v>272</c:v>
                </c:pt>
                <c:pt idx="1903">
                  <c:v>9</c:v>
                </c:pt>
                <c:pt idx="1904">
                  <c:v>279</c:v>
                </c:pt>
                <c:pt idx="1905">
                  <c:v>398</c:v>
                </c:pt>
                <c:pt idx="1906">
                  <c:v>637</c:v>
                </c:pt>
                <c:pt idx="1907">
                  <c:v>45</c:v>
                </c:pt>
                <c:pt idx="1908">
                  <c:v>21</c:v>
                </c:pt>
                <c:pt idx="1909">
                  <c:v>15</c:v>
                </c:pt>
                <c:pt idx="1910">
                  <c:v>493</c:v>
                </c:pt>
                <c:pt idx="1911">
                  <c:v>957</c:v>
                </c:pt>
                <c:pt idx="1912">
                  <c:v>829</c:v>
                </c:pt>
                <c:pt idx="1913">
                  <c:v>1017</c:v>
                </c:pt>
                <c:pt idx="1914">
                  <c:v>953</c:v>
                </c:pt>
                <c:pt idx="1915">
                  <c:v>159</c:v>
                </c:pt>
                <c:pt idx="1916">
                  <c:v>32</c:v>
                </c:pt>
                <c:pt idx="1917">
                  <c:v>23</c:v>
                </c:pt>
                <c:pt idx="1918">
                  <c:v>18</c:v>
                </c:pt>
                <c:pt idx="1919">
                  <c:v>15</c:v>
                </c:pt>
                <c:pt idx="1920">
                  <c:v>23</c:v>
                </c:pt>
                <c:pt idx="1921">
                  <c:v>200</c:v>
                </c:pt>
                <c:pt idx="1922">
                  <c:v>1324</c:v>
                </c:pt>
                <c:pt idx="1923">
                  <c:v>1193</c:v>
                </c:pt>
                <c:pt idx="1924">
                  <c:v>505</c:v>
                </c:pt>
                <c:pt idx="1925">
                  <c:v>2</c:v>
                </c:pt>
                <c:pt idx="1926">
                  <c:v>1103</c:v>
                </c:pt>
                <c:pt idx="1927">
                  <c:v>353</c:v>
                </c:pt>
                <c:pt idx="1928">
                  <c:v>652</c:v>
                </c:pt>
                <c:pt idx="1929">
                  <c:v>379</c:v>
                </c:pt>
                <c:pt idx="1930">
                  <c:v>46</c:v>
                </c:pt>
                <c:pt idx="1931">
                  <c:v>162</c:v>
                </c:pt>
                <c:pt idx="1932">
                  <c:v>8</c:v>
                </c:pt>
                <c:pt idx="1933">
                  <c:v>17</c:v>
                </c:pt>
                <c:pt idx="1934">
                  <c:v>340</c:v>
                </c:pt>
                <c:pt idx="1935">
                  <c:v>8</c:v>
                </c:pt>
                <c:pt idx="1936">
                  <c:v>154</c:v>
                </c:pt>
                <c:pt idx="1937">
                  <c:v>710</c:v>
                </c:pt>
                <c:pt idx="1938">
                  <c:v>8</c:v>
                </c:pt>
                <c:pt idx="1939">
                  <c:v>2</c:v>
                </c:pt>
                <c:pt idx="1940">
                  <c:v>1050</c:v>
                </c:pt>
                <c:pt idx="1941">
                  <c:v>19</c:v>
                </c:pt>
                <c:pt idx="1942">
                  <c:v>22</c:v>
                </c:pt>
                <c:pt idx="1943">
                  <c:v>274</c:v>
                </c:pt>
                <c:pt idx="1944">
                  <c:v>68</c:v>
                </c:pt>
                <c:pt idx="1945">
                  <c:v>344</c:v>
                </c:pt>
                <c:pt idx="1946">
                  <c:v>145</c:v>
                </c:pt>
                <c:pt idx="1947">
                  <c:v>217</c:v>
                </c:pt>
                <c:pt idx="1948">
                  <c:v>18</c:v>
                </c:pt>
                <c:pt idx="1949">
                  <c:v>69</c:v>
                </c:pt>
                <c:pt idx="1950">
                  <c:v>144</c:v>
                </c:pt>
                <c:pt idx="1951">
                  <c:v>256</c:v>
                </c:pt>
                <c:pt idx="1952">
                  <c:v>483</c:v>
                </c:pt>
                <c:pt idx="1953">
                  <c:v>1285</c:v>
                </c:pt>
                <c:pt idx="1954">
                  <c:v>338</c:v>
                </c:pt>
                <c:pt idx="1955">
                  <c:v>605</c:v>
                </c:pt>
                <c:pt idx="1956">
                  <c:v>8</c:v>
                </c:pt>
                <c:pt idx="1957">
                  <c:v>172</c:v>
                </c:pt>
                <c:pt idx="1958">
                  <c:v>448</c:v>
                </c:pt>
                <c:pt idx="1959">
                  <c:v>67</c:v>
                </c:pt>
                <c:pt idx="1960">
                  <c:v>512</c:v>
                </c:pt>
                <c:pt idx="1961">
                  <c:v>1462</c:v>
                </c:pt>
                <c:pt idx="1962">
                  <c:v>20</c:v>
                </c:pt>
                <c:pt idx="1963">
                  <c:v>50</c:v>
                </c:pt>
                <c:pt idx="1964">
                  <c:v>102</c:v>
                </c:pt>
                <c:pt idx="1965">
                  <c:v>499</c:v>
                </c:pt>
                <c:pt idx="1966">
                  <c:v>381</c:v>
                </c:pt>
                <c:pt idx="1967">
                  <c:v>631</c:v>
                </c:pt>
                <c:pt idx="1968">
                  <c:v>526</c:v>
                </c:pt>
                <c:pt idx="1969">
                  <c:v>913</c:v>
                </c:pt>
                <c:pt idx="1970">
                  <c:v>673</c:v>
                </c:pt>
                <c:pt idx="1971">
                  <c:v>23</c:v>
                </c:pt>
                <c:pt idx="1972">
                  <c:v>199</c:v>
                </c:pt>
                <c:pt idx="1973">
                  <c:v>261</c:v>
                </c:pt>
                <c:pt idx="1974">
                  <c:v>111</c:v>
                </c:pt>
                <c:pt idx="1975">
                  <c:v>16</c:v>
                </c:pt>
                <c:pt idx="1976">
                  <c:v>63</c:v>
                </c:pt>
                <c:pt idx="1977">
                  <c:v>58</c:v>
                </c:pt>
                <c:pt idx="1978">
                  <c:v>29</c:v>
                </c:pt>
                <c:pt idx="1979">
                  <c:v>3</c:v>
                </c:pt>
                <c:pt idx="1980">
                  <c:v>28</c:v>
                </c:pt>
                <c:pt idx="1981">
                  <c:v>40</c:v>
                </c:pt>
                <c:pt idx="1982">
                  <c:v>879</c:v>
                </c:pt>
                <c:pt idx="1983">
                  <c:v>62</c:v>
                </c:pt>
                <c:pt idx="1984">
                  <c:v>280</c:v>
                </c:pt>
                <c:pt idx="1985">
                  <c:v>9</c:v>
                </c:pt>
                <c:pt idx="1986">
                  <c:v>182</c:v>
                </c:pt>
                <c:pt idx="1987">
                  <c:v>83</c:v>
                </c:pt>
                <c:pt idx="1988">
                  <c:v>38</c:v>
                </c:pt>
                <c:pt idx="1989">
                  <c:v>228</c:v>
                </c:pt>
                <c:pt idx="1990">
                  <c:v>1092</c:v>
                </c:pt>
                <c:pt idx="1991">
                  <c:v>85</c:v>
                </c:pt>
                <c:pt idx="1992">
                  <c:v>1276</c:v>
                </c:pt>
                <c:pt idx="1993">
                  <c:v>1017</c:v>
                </c:pt>
                <c:pt idx="1994">
                  <c:v>6</c:v>
                </c:pt>
                <c:pt idx="1995">
                  <c:v>448</c:v>
                </c:pt>
                <c:pt idx="1996">
                  <c:v>504</c:v>
                </c:pt>
                <c:pt idx="1997">
                  <c:v>226</c:v>
                </c:pt>
                <c:pt idx="1998">
                  <c:v>239</c:v>
                </c:pt>
                <c:pt idx="1999">
                  <c:v>90</c:v>
                </c:pt>
                <c:pt idx="2000">
                  <c:v>7</c:v>
                </c:pt>
                <c:pt idx="2001">
                  <c:v>4</c:v>
                </c:pt>
                <c:pt idx="2002">
                  <c:v>16</c:v>
                </c:pt>
                <c:pt idx="2003">
                  <c:v>10</c:v>
                </c:pt>
                <c:pt idx="2004">
                  <c:v>68</c:v>
                </c:pt>
                <c:pt idx="2005">
                  <c:v>35</c:v>
                </c:pt>
                <c:pt idx="2006">
                  <c:v>575</c:v>
                </c:pt>
                <c:pt idx="2007">
                  <c:v>315</c:v>
                </c:pt>
                <c:pt idx="2008">
                  <c:v>182</c:v>
                </c:pt>
                <c:pt idx="2009">
                  <c:v>561</c:v>
                </c:pt>
                <c:pt idx="2010">
                  <c:v>587</c:v>
                </c:pt>
                <c:pt idx="2011">
                  <c:v>94</c:v>
                </c:pt>
                <c:pt idx="2012">
                  <c:v>908</c:v>
                </c:pt>
                <c:pt idx="2013">
                  <c:v>228</c:v>
                </c:pt>
                <c:pt idx="2014">
                  <c:v>995</c:v>
                </c:pt>
                <c:pt idx="2015">
                  <c:v>11</c:v>
                </c:pt>
                <c:pt idx="2016">
                  <c:v>3</c:v>
                </c:pt>
                <c:pt idx="2017">
                  <c:v>12</c:v>
                </c:pt>
                <c:pt idx="2018">
                  <c:v>17</c:v>
                </c:pt>
                <c:pt idx="2019">
                  <c:v>8</c:v>
                </c:pt>
                <c:pt idx="2020">
                  <c:v>22</c:v>
                </c:pt>
                <c:pt idx="2021">
                  <c:v>14</c:v>
                </c:pt>
                <c:pt idx="2022">
                  <c:v>106</c:v>
                </c:pt>
                <c:pt idx="2023">
                  <c:v>820</c:v>
                </c:pt>
                <c:pt idx="2024">
                  <c:v>753</c:v>
                </c:pt>
                <c:pt idx="2025">
                  <c:v>13</c:v>
                </c:pt>
                <c:pt idx="2026">
                  <c:v>9</c:v>
                </c:pt>
                <c:pt idx="2027">
                  <c:v>19</c:v>
                </c:pt>
                <c:pt idx="2028">
                  <c:v>520</c:v>
                </c:pt>
                <c:pt idx="2029">
                  <c:v>5</c:v>
                </c:pt>
                <c:pt idx="2030">
                  <c:v>618</c:v>
                </c:pt>
                <c:pt idx="2031">
                  <c:v>315</c:v>
                </c:pt>
                <c:pt idx="2032">
                  <c:v>15</c:v>
                </c:pt>
                <c:pt idx="2033">
                  <c:v>384</c:v>
                </c:pt>
                <c:pt idx="2034">
                  <c:v>110</c:v>
                </c:pt>
                <c:pt idx="2035">
                  <c:v>208</c:v>
                </c:pt>
                <c:pt idx="2036">
                  <c:v>555</c:v>
                </c:pt>
                <c:pt idx="2037">
                  <c:v>240</c:v>
                </c:pt>
                <c:pt idx="2038">
                  <c:v>11</c:v>
                </c:pt>
                <c:pt idx="2039">
                  <c:v>848</c:v>
                </c:pt>
                <c:pt idx="2040">
                  <c:v>202</c:v>
                </c:pt>
                <c:pt idx="2041">
                  <c:v>433</c:v>
                </c:pt>
                <c:pt idx="2042">
                  <c:v>6</c:v>
                </c:pt>
                <c:pt idx="2043">
                  <c:v>37</c:v>
                </c:pt>
                <c:pt idx="2044">
                  <c:v>167</c:v>
                </c:pt>
                <c:pt idx="2045">
                  <c:v>45</c:v>
                </c:pt>
                <c:pt idx="2046">
                  <c:v>129</c:v>
                </c:pt>
                <c:pt idx="2047">
                  <c:v>713</c:v>
                </c:pt>
                <c:pt idx="2048">
                  <c:v>676</c:v>
                </c:pt>
                <c:pt idx="2049">
                  <c:v>450</c:v>
                </c:pt>
                <c:pt idx="2050">
                  <c:v>22</c:v>
                </c:pt>
                <c:pt idx="2051">
                  <c:v>367</c:v>
                </c:pt>
                <c:pt idx="2052">
                  <c:v>526</c:v>
                </c:pt>
                <c:pt idx="2053">
                  <c:v>51</c:v>
                </c:pt>
                <c:pt idx="2054">
                  <c:v>25</c:v>
                </c:pt>
                <c:pt idx="2055">
                  <c:v>28</c:v>
                </c:pt>
                <c:pt idx="2056">
                  <c:v>958</c:v>
                </c:pt>
                <c:pt idx="2057">
                  <c:v>532</c:v>
                </c:pt>
                <c:pt idx="2058">
                  <c:v>724</c:v>
                </c:pt>
                <c:pt idx="2059">
                  <c:v>375</c:v>
                </c:pt>
                <c:pt idx="2060">
                  <c:v>39</c:v>
                </c:pt>
                <c:pt idx="2061">
                  <c:v>23</c:v>
                </c:pt>
                <c:pt idx="2062">
                  <c:v>587</c:v>
                </c:pt>
                <c:pt idx="2063">
                  <c:v>29</c:v>
                </c:pt>
                <c:pt idx="2064">
                  <c:v>757</c:v>
                </c:pt>
                <c:pt idx="2065">
                  <c:v>544</c:v>
                </c:pt>
                <c:pt idx="2066">
                  <c:v>40</c:v>
                </c:pt>
                <c:pt idx="2067">
                  <c:v>1245</c:v>
                </c:pt>
                <c:pt idx="2068">
                  <c:v>19</c:v>
                </c:pt>
                <c:pt idx="2069">
                  <c:v>16</c:v>
                </c:pt>
                <c:pt idx="2070">
                  <c:v>376</c:v>
                </c:pt>
                <c:pt idx="2071">
                  <c:v>184</c:v>
                </c:pt>
                <c:pt idx="2072">
                  <c:v>15</c:v>
                </c:pt>
                <c:pt idx="2073">
                  <c:v>124</c:v>
                </c:pt>
                <c:pt idx="2074">
                  <c:v>627</c:v>
                </c:pt>
                <c:pt idx="2075">
                  <c:v>180</c:v>
                </c:pt>
                <c:pt idx="2076">
                  <c:v>14</c:v>
                </c:pt>
                <c:pt idx="2077">
                  <c:v>3</c:v>
                </c:pt>
                <c:pt idx="2078">
                  <c:v>71</c:v>
                </c:pt>
                <c:pt idx="2079">
                  <c:v>161</c:v>
                </c:pt>
                <c:pt idx="2080">
                  <c:v>8</c:v>
                </c:pt>
                <c:pt idx="2081">
                  <c:v>264</c:v>
                </c:pt>
                <c:pt idx="2082">
                  <c:v>293</c:v>
                </c:pt>
                <c:pt idx="2083">
                  <c:v>758</c:v>
                </c:pt>
                <c:pt idx="2084">
                  <c:v>532</c:v>
                </c:pt>
                <c:pt idx="2085">
                  <c:v>656</c:v>
                </c:pt>
                <c:pt idx="2086">
                  <c:v>196</c:v>
                </c:pt>
                <c:pt idx="2087">
                  <c:v>835</c:v>
                </c:pt>
                <c:pt idx="2088">
                  <c:v>16</c:v>
                </c:pt>
                <c:pt idx="2089">
                  <c:v>9</c:v>
                </c:pt>
                <c:pt idx="2090">
                  <c:v>229</c:v>
                </c:pt>
                <c:pt idx="2091">
                  <c:v>0</c:v>
                </c:pt>
                <c:pt idx="2092">
                  <c:v>121</c:v>
                </c:pt>
                <c:pt idx="2093">
                  <c:v>471</c:v>
                </c:pt>
                <c:pt idx="2094">
                  <c:v>520</c:v>
                </c:pt>
                <c:pt idx="2095">
                  <c:v>26</c:v>
                </c:pt>
                <c:pt idx="2096">
                  <c:v>240</c:v>
                </c:pt>
                <c:pt idx="2097">
                  <c:v>178</c:v>
                </c:pt>
                <c:pt idx="2098">
                  <c:v>1486</c:v>
                </c:pt>
                <c:pt idx="2099">
                  <c:v>1115</c:v>
                </c:pt>
                <c:pt idx="2100">
                  <c:v>29</c:v>
                </c:pt>
                <c:pt idx="2101">
                  <c:v>529</c:v>
                </c:pt>
                <c:pt idx="2102">
                  <c:v>13</c:v>
                </c:pt>
                <c:pt idx="2103">
                  <c:v>934</c:v>
                </c:pt>
                <c:pt idx="2104">
                  <c:v>2</c:v>
                </c:pt>
                <c:pt idx="2105">
                  <c:v>4</c:v>
                </c:pt>
                <c:pt idx="2106">
                  <c:v>62</c:v>
                </c:pt>
                <c:pt idx="2107">
                  <c:v>158</c:v>
                </c:pt>
                <c:pt idx="2108">
                  <c:v>173</c:v>
                </c:pt>
                <c:pt idx="2109">
                  <c:v>830</c:v>
                </c:pt>
                <c:pt idx="2110">
                  <c:v>189</c:v>
                </c:pt>
                <c:pt idx="2111">
                  <c:v>728</c:v>
                </c:pt>
                <c:pt idx="2112">
                  <c:v>7</c:v>
                </c:pt>
                <c:pt idx="2113">
                  <c:v>35</c:v>
                </c:pt>
                <c:pt idx="2114">
                  <c:v>188</c:v>
                </c:pt>
                <c:pt idx="2115">
                  <c:v>742</c:v>
                </c:pt>
                <c:pt idx="2116">
                  <c:v>0</c:v>
                </c:pt>
                <c:pt idx="2117">
                  <c:v>750</c:v>
                </c:pt>
                <c:pt idx="2118">
                  <c:v>816</c:v>
                </c:pt>
                <c:pt idx="2119">
                  <c:v>5</c:v>
                </c:pt>
                <c:pt idx="2120">
                  <c:v>37</c:v>
                </c:pt>
                <c:pt idx="2121">
                  <c:v>4</c:v>
                </c:pt>
                <c:pt idx="2122">
                  <c:v>99</c:v>
                </c:pt>
                <c:pt idx="2123">
                  <c:v>176</c:v>
                </c:pt>
                <c:pt idx="2124">
                  <c:v>54</c:v>
                </c:pt>
                <c:pt idx="2125">
                  <c:v>997</c:v>
                </c:pt>
                <c:pt idx="2126">
                  <c:v>356</c:v>
                </c:pt>
                <c:pt idx="2127">
                  <c:v>1311</c:v>
                </c:pt>
                <c:pt idx="2128">
                  <c:v>890</c:v>
                </c:pt>
                <c:pt idx="2129">
                  <c:v>4</c:v>
                </c:pt>
                <c:pt idx="2130">
                  <c:v>17</c:v>
                </c:pt>
                <c:pt idx="2131">
                  <c:v>960</c:v>
                </c:pt>
                <c:pt idx="2132">
                  <c:v>2</c:v>
                </c:pt>
                <c:pt idx="2133">
                  <c:v>1</c:v>
                </c:pt>
                <c:pt idx="2134">
                  <c:v>240</c:v>
                </c:pt>
                <c:pt idx="2135">
                  <c:v>301</c:v>
                </c:pt>
                <c:pt idx="2136">
                  <c:v>154</c:v>
                </c:pt>
                <c:pt idx="2137">
                  <c:v>2</c:v>
                </c:pt>
                <c:pt idx="2138">
                  <c:v>104</c:v>
                </c:pt>
                <c:pt idx="2139">
                  <c:v>70</c:v>
                </c:pt>
                <c:pt idx="2140">
                  <c:v>2</c:v>
                </c:pt>
                <c:pt idx="2141">
                  <c:v>23</c:v>
                </c:pt>
                <c:pt idx="2142">
                  <c:v>43</c:v>
                </c:pt>
                <c:pt idx="2143">
                  <c:v>4</c:v>
                </c:pt>
                <c:pt idx="2144">
                  <c:v>654</c:v>
                </c:pt>
                <c:pt idx="2145">
                  <c:v>912</c:v>
                </c:pt>
                <c:pt idx="2146">
                  <c:v>25</c:v>
                </c:pt>
                <c:pt idx="2147">
                  <c:v>24</c:v>
                </c:pt>
                <c:pt idx="2148">
                  <c:v>141</c:v>
                </c:pt>
                <c:pt idx="2149">
                  <c:v>71</c:v>
                </c:pt>
                <c:pt idx="2150">
                  <c:v>35</c:v>
                </c:pt>
                <c:pt idx="2151">
                  <c:v>496</c:v>
                </c:pt>
                <c:pt idx="2152">
                  <c:v>9</c:v>
                </c:pt>
                <c:pt idx="2153">
                  <c:v>154</c:v>
                </c:pt>
                <c:pt idx="2154">
                  <c:v>9</c:v>
                </c:pt>
                <c:pt idx="2155">
                  <c:v>26</c:v>
                </c:pt>
                <c:pt idx="2156">
                  <c:v>77</c:v>
                </c:pt>
                <c:pt idx="2157">
                  <c:v>11</c:v>
                </c:pt>
                <c:pt idx="2158">
                  <c:v>576</c:v>
                </c:pt>
                <c:pt idx="2159">
                  <c:v>89</c:v>
                </c:pt>
                <c:pt idx="2160">
                  <c:v>1013</c:v>
                </c:pt>
                <c:pt idx="2161">
                  <c:v>224</c:v>
                </c:pt>
                <c:pt idx="2162">
                  <c:v>200</c:v>
                </c:pt>
                <c:pt idx="2163">
                  <c:v>570</c:v>
                </c:pt>
                <c:pt idx="2164">
                  <c:v>1</c:v>
                </c:pt>
                <c:pt idx="2165">
                  <c:v>62</c:v>
                </c:pt>
                <c:pt idx="2166">
                  <c:v>531</c:v>
                </c:pt>
                <c:pt idx="2167">
                  <c:v>162</c:v>
                </c:pt>
                <c:pt idx="2168">
                  <c:v>675</c:v>
                </c:pt>
                <c:pt idx="2169">
                  <c:v>23</c:v>
                </c:pt>
                <c:pt idx="2170">
                  <c:v>492</c:v>
                </c:pt>
                <c:pt idx="2171">
                  <c:v>918</c:v>
                </c:pt>
                <c:pt idx="2172">
                  <c:v>224</c:v>
                </c:pt>
                <c:pt idx="2173">
                  <c:v>572</c:v>
                </c:pt>
                <c:pt idx="2174">
                  <c:v>626</c:v>
                </c:pt>
                <c:pt idx="2175">
                  <c:v>1074</c:v>
                </c:pt>
                <c:pt idx="2176">
                  <c:v>741</c:v>
                </c:pt>
                <c:pt idx="2177">
                  <c:v>322</c:v>
                </c:pt>
                <c:pt idx="2178">
                  <c:v>254</c:v>
                </c:pt>
                <c:pt idx="2179">
                  <c:v>116</c:v>
                </c:pt>
                <c:pt idx="2180">
                  <c:v>22</c:v>
                </c:pt>
                <c:pt idx="2181">
                  <c:v>516</c:v>
                </c:pt>
                <c:pt idx="2182">
                  <c:v>14</c:v>
                </c:pt>
                <c:pt idx="2183">
                  <c:v>2</c:v>
                </c:pt>
                <c:pt idx="2184">
                  <c:v>28</c:v>
                </c:pt>
                <c:pt idx="2185">
                  <c:v>530</c:v>
                </c:pt>
                <c:pt idx="2186">
                  <c:v>519</c:v>
                </c:pt>
                <c:pt idx="2187">
                  <c:v>611</c:v>
                </c:pt>
                <c:pt idx="2188">
                  <c:v>240</c:v>
                </c:pt>
                <c:pt idx="2189">
                  <c:v>4</c:v>
                </c:pt>
                <c:pt idx="2190">
                  <c:v>671</c:v>
                </c:pt>
                <c:pt idx="2191">
                  <c:v>23</c:v>
                </c:pt>
                <c:pt idx="2192">
                  <c:v>9</c:v>
                </c:pt>
                <c:pt idx="2193">
                  <c:v>556</c:v>
                </c:pt>
                <c:pt idx="2194">
                  <c:v>833</c:v>
                </c:pt>
                <c:pt idx="2195">
                  <c:v>12</c:v>
                </c:pt>
                <c:pt idx="2196">
                  <c:v>56</c:v>
                </c:pt>
                <c:pt idx="2197">
                  <c:v>293</c:v>
                </c:pt>
                <c:pt idx="2198">
                  <c:v>297</c:v>
                </c:pt>
                <c:pt idx="2199">
                  <c:v>39</c:v>
                </c:pt>
                <c:pt idx="2200">
                  <c:v>5</c:v>
                </c:pt>
                <c:pt idx="2201">
                  <c:v>266</c:v>
                </c:pt>
                <c:pt idx="2202">
                  <c:v>322</c:v>
                </c:pt>
                <c:pt idx="2203">
                  <c:v>366</c:v>
                </c:pt>
                <c:pt idx="2204">
                  <c:v>32</c:v>
                </c:pt>
                <c:pt idx="2205">
                  <c:v>158</c:v>
                </c:pt>
                <c:pt idx="2206">
                  <c:v>269</c:v>
                </c:pt>
                <c:pt idx="2207">
                  <c:v>41</c:v>
                </c:pt>
                <c:pt idx="2208">
                  <c:v>3</c:v>
                </c:pt>
                <c:pt idx="2209">
                  <c:v>33</c:v>
                </c:pt>
                <c:pt idx="2210">
                  <c:v>302</c:v>
                </c:pt>
                <c:pt idx="2211">
                  <c:v>519</c:v>
                </c:pt>
                <c:pt idx="2212">
                  <c:v>23</c:v>
                </c:pt>
                <c:pt idx="2213">
                  <c:v>594</c:v>
                </c:pt>
                <c:pt idx="2214">
                  <c:v>12</c:v>
                </c:pt>
                <c:pt idx="2215">
                  <c:v>4</c:v>
                </c:pt>
                <c:pt idx="2216">
                  <c:v>18</c:v>
                </c:pt>
                <c:pt idx="2217">
                  <c:v>332</c:v>
                </c:pt>
                <c:pt idx="2218">
                  <c:v>5</c:v>
                </c:pt>
                <c:pt idx="2219">
                  <c:v>171</c:v>
                </c:pt>
                <c:pt idx="2220">
                  <c:v>270</c:v>
                </c:pt>
                <c:pt idx="2221">
                  <c:v>712</c:v>
                </c:pt>
                <c:pt idx="2222">
                  <c:v>2</c:v>
                </c:pt>
                <c:pt idx="2223">
                  <c:v>21</c:v>
                </c:pt>
                <c:pt idx="2224">
                  <c:v>580</c:v>
                </c:pt>
                <c:pt idx="2225">
                  <c:v>368</c:v>
                </c:pt>
                <c:pt idx="2226">
                  <c:v>457</c:v>
                </c:pt>
                <c:pt idx="2227">
                  <c:v>229</c:v>
                </c:pt>
                <c:pt idx="2228">
                  <c:v>32</c:v>
                </c:pt>
                <c:pt idx="2229">
                  <c:v>3</c:v>
                </c:pt>
                <c:pt idx="2230">
                  <c:v>24</c:v>
                </c:pt>
                <c:pt idx="2231">
                  <c:v>853</c:v>
                </c:pt>
                <c:pt idx="2232">
                  <c:v>5</c:v>
                </c:pt>
                <c:pt idx="2233">
                  <c:v>9</c:v>
                </c:pt>
                <c:pt idx="2234">
                  <c:v>3</c:v>
                </c:pt>
                <c:pt idx="2235">
                  <c:v>709</c:v>
                </c:pt>
                <c:pt idx="2236">
                  <c:v>406</c:v>
                </c:pt>
                <c:pt idx="2237">
                  <c:v>908</c:v>
                </c:pt>
                <c:pt idx="2238">
                  <c:v>428</c:v>
                </c:pt>
                <c:pt idx="2239">
                  <c:v>84</c:v>
                </c:pt>
              </c:numCache>
            </c:numRef>
          </c:yVal>
          <c:smooth val="0"/>
          <c:extLst>
            <c:ext xmlns:c16="http://schemas.microsoft.com/office/drawing/2014/chart" uri="{C3380CC4-5D6E-409C-BE32-E72D297353CC}">
              <c16:uniqueId val="{00000001-7E94-4792-87E0-712ABE0ECBEF}"/>
            </c:ext>
          </c:extLst>
        </c:ser>
        <c:dLbls>
          <c:showLegendKey val="0"/>
          <c:showVal val="0"/>
          <c:showCatName val="0"/>
          <c:showSerName val="0"/>
          <c:showPercent val="0"/>
          <c:showBubbleSize val="0"/>
        </c:dLbls>
        <c:axId val="54773903"/>
        <c:axId val="5982671"/>
      </c:scatterChart>
      <c:valAx>
        <c:axId val="547739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982671"/>
        <c:crosses val="autoZero"/>
        <c:crossBetween val="midCat"/>
      </c:valAx>
      <c:valAx>
        <c:axId val="5982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477390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CampaignAccepted vs</a:t>
            </a:r>
            <a:r>
              <a:rPr lang="en-US" baseline="0"/>
              <a:t> Campaign Accepted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Sheet12!$B$1</c:f>
              <c:strCache>
                <c:ptCount val="1"/>
                <c:pt idx="0">
                  <c:v>CampaignAccepted</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Sheet12!$A$2:$A$2241</c:f>
              <c:numCache>
                <c:formatCode>General</c:formatCode>
                <c:ptCount val="2240"/>
                <c:pt idx="0">
                  <c:v>58138</c:v>
                </c:pt>
                <c:pt idx="1">
                  <c:v>46344</c:v>
                </c:pt>
                <c:pt idx="2">
                  <c:v>71613</c:v>
                </c:pt>
                <c:pt idx="3">
                  <c:v>26646</c:v>
                </c:pt>
                <c:pt idx="4">
                  <c:v>58293</c:v>
                </c:pt>
                <c:pt idx="5">
                  <c:v>62513</c:v>
                </c:pt>
                <c:pt idx="6">
                  <c:v>55635</c:v>
                </c:pt>
                <c:pt idx="7">
                  <c:v>33454</c:v>
                </c:pt>
                <c:pt idx="8">
                  <c:v>30351</c:v>
                </c:pt>
                <c:pt idx="9">
                  <c:v>5648</c:v>
                </c:pt>
                <c:pt idx="10">
                  <c:v>51386</c:v>
                </c:pt>
                <c:pt idx="11">
                  <c:v>7500</c:v>
                </c:pt>
                <c:pt idx="12">
                  <c:v>63033</c:v>
                </c:pt>
                <c:pt idx="13">
                  <c:v>59354</c:v>
                </c:pt>
                <c:pt idx="14">
                  <c:v>17323</c:v>
                </c:pt>
                <c:pt idx="15">
                  <c:v>82800</c:v>
                </c:pt>
                <c:pt idx="16">
                  <c:v>41850</c:v>
                </c:pt>
                <c:pt idx="17">
                  <c:v>37760</c:v>
                </c:pt>
                <c:pt idx="18">
                  <c:v>76995</c:v>
                </c:pt>
                <c:pt idx="19">
                  <c:v>33812</c:v>
                </c:pt>
                <c:pt idx="20">
                  <c:v>37040</c:v>
                </c:pt>
                <c:pt idx="21">
                  <c:v>2447</c:v>
                </c:pt>
                <c:pt idx="22">
                  <c:v>58607</c:v>
                </c:pt>
                <c:pt idx="23">
                  <c:v>65324</c:v>
                </c:pt>
                <c:pt idx="24">
                  <c:v>40689</c:v>
                </c:pt>
                <c:pt idx="25">
                  <c:v>18589</c:v>
                </c:pt>
                <c:pt idx="26">
                  <c:v>53359</c:v>
                </c:pt>
                <c:pt idx="27">
                  <c:v>51386</c:v>
                </c:pt>
                <c:pt idx="28">
                  <c:v>38360</c:v>
                </c:pt>
                <c:pt idx="29">
                  <c:v>84618</c:v>
                </c:pt>
                <c:pt idx="30">
                  <c:v>10979</c:v>
                </c:pt>
                <c:pt idx="31">
                  <c:v>38620</c:v>
                </c:pt>
                <c:pt idx="32">
                  <c:v>40548</c:v>
                </c:pt>
                <c:pt idx="33">
                  <c:v>46610</c:v>
                </c:pt>
                <c:pt idx="34">
                  <c:v>68657</c:v>
                </c:pt>
                <c:pt idx="35">
                  <c:v>49389</c:v>
                </c:pt>
                <c:pt idx="36">
                  <c:v>67353</c:v>
                </c:pt>
                <c:pt idx="37">
                  <c:v>23718</c:v>
                </c:pt>
                <c:pt idx="38">
                  <c:v>42429</c:v>
                </c:pt>
                <c:pt idx="39">
                  <c:v>48948</c:v>
                </c:pt>
                <c:pt idx="40">
                  <c:v>80011</c:v>
                </c:pt>
                <c:pt idx="41">
                  <c:v>20559</c:v>
                </c:pt>
                <c:pt idx="42">
                  <c:v>21994</c:v>
                </c:pt>
                <c:pt idx="43">
                  <c:v>51386</c:v>
                </c:pt>
                <c:pt idx="44">
                  <c:v>7500</c:v>
                </c:pt>
                <c:pt idx="45">
                  <c:v>79941</c:v>
                </c:pt>
                <c:pt idx="46">
                  <c:v>7500</c:v>
                </c:pt>
                <c:pt idx="47">
                  <c:v>41728</c:v>
                </c:pt>
                <c:pt idx="48">
                  <c:v>51386</c:v>
                </c:pt>
                <c:pt idx="49">
                  <c:v>72550</c:v>
                </c:pt>
                <c:pt idx="50">
                  <c:v>65486</c:v>
                </c:pt>
                <c:pt idx="51">
                  <c:v>79143</c:v>
                </c:pt>
                <c:pt idx="52">
                  <c:v>35790</c:v>
                </c:pt>
                <c:pt idx="53">
                  <c:v>82582</c:v>
                </c:pt>
                <c:pt idx="54">
                  <c:v>66373</c:v>
                </c:pt>
                <c:pt idx="55">
                  <c:v>82384</c:v>
                </c:pt>
                <c:pt idx="56">
                  <c:v>70287</c:v>
                </c:pt>
                <c:pt idx="57">
                  <c:v>27938</c:v>
                </c:pt>
                <c:pt idx="58">
                  <c:v>51386</c:v>
                </c:pt>
                <c:pt idx="59">
                  <c:v>55954</c:v>
                </c:pt>
                <c:pt idx="60">
                  <c:v>75777</c:v>
                </c:pt>
                <c:pt idx="61">
                  <c:v>66653</c:v>
                </c:pt>
                <c:pt idx="62">
                  <c:v>61823</c:v>
                </c:pt>
                <c:pt idx="63">
                  <c:v>67680</c:v>
                </c:pt>
                <c:pt idx="64">
                  <c:v>70666</c:v>
                </c:pt>
                <c:pt idx="65">
                  <c:v>25721</c:v>
                </c:pt>
                <c:pt idx="66">
                  <c:v>32474</c:v>
                </c:pt>
                <c:pt idx="67">
                  <c:v>88194</c:v>
                </c:pt>
                <c:pt idx="68">
                  <c:v>69096</c:v>
                </c:pt>
                <c:pt idx="69">
                  <c:v>74854</c:v>
                </c:pt>
                <c:pt idx="70">
                  <c:v>66991</c:v>
                </c:pt>
                <c:pt idx="71">
                  <c:v>51386</c:v>
                </c:pt>
                <c:pt idx="72">
                  <c:v>65031</c:v>
                </c:pt>
                <c:pt idx="73">
                  <c:v>60631</c:v>
                </c:pt>
                <c:pt idx="74">
                  <c:v>28332</c:v>
                </c:pt>
                <c:pt idx="75">
                  <c:v>40246</c:v>
                </c:pt>
                <c:pt idx="76">
                  <c:v>75251</c:v>
                </c:pt>
                <c:pt idx="77">
                  <c:v>75825</c:v>
                </c:pt>
                <c:pt idx="78">
                  <c:v>26326</c:v>
                </c:pt>
                <c:pt idx="79">
                  <c:v>56046</c:v>
                </c:pt>
                <c:pt idx="80">
                  <c:v>29760</c:v>
                </c:pt>
                <c:pt idx="81">
                  <c:v>26304</c:v>
                </c:pt>
                <c:pt idx="82">
                  <c:v>23559</c:v>
                </c:pt>
                <c:pt idx="83">
                  <c:v>38620</c:v>
                </c:pt>
                <c:pt idx="84">
                  <c:v>81361</c:v>
                </c:pt>
                <c:pt idx="85">
                  <c:v>29440</c:v>
                </c:pt>
                <c:pt idx="86">
                  <c:v>36138</c:v>
                </c:pt>
                <c:pt idx="87">
                  <c:v>50388</c:v>
                </c:pt>
                <c:pt idx="88">
                  <c:v>79593</c:v>
                </c:pt>
                <c:pt idx="89">
                  <c:v>54178</c:v>
                </c:pt>
                <c:pt idx="90">
                  <c:v>51386</c:v>
                </c:pt>
                <c:pt idx="91">
                  <c:v>51386</c:v>
                </c:pt>
                <c:pt idx="92">
                  <c:v>51386</c:v>
                </c:pt>
                <c:pt idx="93">
                  <c:v>42394</c:v>
                </c:pt>
                <c:pt idx="94">
                  <c:v>23626</c:v>
                </c:pt>
                <c:pt idx="95">
                  <c:v>30096</c:v>
                </c:pt>
                <c:pt idx="96">
                  <c:v>47916</c:v>
                </c:pt>
                <c:pt idx="97">
                  <c:v>51813</c:v>
                </c:pt>
                <c:pt idx="98">
                  <c:v>78497</c:v>
                </c:pt>
                <c:pt idx="99">
                  <c:v>50150</c:v>
                </c:pt>
                <c:pt idx="100">
                  <c:v>47823</c:v>
                </c:pt>
                <c:pt idx="101">
                  <c:v>34554</c:v>
                </c:pt>
                <c:pt idx="102">
                  <c:v>85693</c:v>
                </c:pt>
                <c:pt idx="103">
                  <c:v>65846</c:v>
                </c:pt>
                <c:pt idx="104">
                  <c:v>87195</c:v>
                </c:pt>
                <c:pt idx="105">
                  <c:v>24594</c:v>
                </c:pt>
                <c:pt idx="106">
                  <c:v>49096</c:v>
                </c:pt>
                <c:pt idx="107">
                  <c:v>52413</c:v>
                </c:pt>
                <c:pt idx="108">
                  <c:v>38557</c:v>
                </c:pt>
                <c:pt idx="109">
                  <c:v>89058</c:v>
                </c:pt>
                <c:pt idx="110">
                  <c:v>77298</c:v>
                </c:pt>
                <c:pt idx="111">
                  <c:v>68126</c:v>
                </c:pt>
                <c:pt idx="112">
                  <c:v>57288</c:v>
                </c:pt>
                <c:pt idx="113">
                  <c:v>86037</c:v>
                </c:pt>
                <c:pt idx="114">
                  <c:v>43974</c:v>
                </c:pt>
                <c:pt idx="115">
                  <c:v>50785</c:v>
                </c:pt>
                <c:pt idx="116">
                  <c:v>90765</c:v>
                </c:pt>
                <c:pt idx="117">
                  <c:v>36550</c:v>
                </c:pt>
                <c:pt idx="118">
                  <c:v>30753</c:v>
                </c:pt>
                <c:pt idx="119">
                  <c:v>21918</c:v>
                </c:pt>
                <c:pt idx="120">
                  <c:v>56129</c:v>
                </c:pt>
                <c:pt idx="121">
                  <c:v>32557</c:v>
                </c:pt>
                <c:pt idx="122">
                  <c:v>19510</c:v>
                </c:pt>
                <c:pt idx="123">
                  <c:v>30992</c:v>
                </c:pt>
                <c:pt idx="124">
                  <c:v>101970</c:v>
                </c:pt>
                <c:pt idx="125">
                  <c:v>71488</c:v>
                </c:pt>
                <c:pt idx="126">
                  <c:v>79607</c:v>
                </c:pt>
                <c:pt idx="127">
                  <c:v>54348</c:v>
                </c:pt>
                <c:pt idx="128">
                  <c:v>51386</c:v>
                </c:pt>
                <c:pt idx="129">
                  <c:v>77376</c:v>
                </c:pt>
                <c:pt idx="130">
                  <c:v>62998</c:v>
                </c:pt>
                <c:pt idx="131">
                  <c:v>61331</c:v>
                </c:pt>
                <c:pt idx="132">
                  <c:v>73448</c:v>
                </c:pt>
                <c:pt idx="133">
                  <c:v>51386</c:v>
                </c:pt>
                <c:pt idx="134">
                  <c:v>41551</c:v>
                </c:pt>
                <c:pt idx="135">
                  <c:v>62981</c:v>
                </c:pt>
                <c:pt idx="136">
                  <c:v>9548</c:v>
                </c:pt>
                <c:pt idx="137">
                  <c:v>33762</c:v>
                </c:pt>
                <c:pt idx="138">
                  <c:v>35860</c:v>
                </c:pt>
                <c:pt idx="139">
                  <c:v>36921</c:v>
                </c:pt>
                <c:pt idx="140">
                  <c:v>92859</c:v>
                </c:pt>
                <c:pt idx="141">
                  <c:v>65104</c:v>
                </c:pt>
                <c:pt idx="142">
                  <c:v>86111</c:v>
                </c:pt>
                <c:pt idx="143">
                  <c:v>68352</c:v>
                </c:pt>
                <c:pt idx="144">
                  <c:v>41883</c:v>
                </c:pt>
                <c:pt idx="145">
                  <c:v>59809</c:v>
                </c:pt>
                <c:pt idx="146">
                  <c:v>23957</c:v>
                </c:pt>
                <c:pt idx="147">
                  <c:v>38547</c:v>
                </c:pt>
                <c:pt idx="148">
                  <c:v>35688</c:v>
                </c:pt>
                <c:pt idx="149">
                  <c:v>49605</c:v>
                </c:pt>
                <c:pt idx="150">
                  <c:v>59354</c:v>
                </c:pt>
                <c:pt idx="151">
                  <c:v>65747</c:v>
                </c:pt>
                <c:pt idx="152">
                  <c:v>46344</c:v>
                </c:pt>
                <c:pt idx="153">
                  <c:v>34176</c:v>
                </c:pt>
                <c:pt idx="154">
                  <c:v>61010</c:v>
                </c:pt>
                <c:pt idx="155">
                  <c:v>69372</c:v>
                </c:pt>
                <c:pt idx="156">
                  <c:v>49967</c:v>
                </c:pt>
                <c:pt idx="157">
                  <c:v>60199</c:v>
                </c:pt>
                <c:pt idx="158">
                  <c:v>55375</c:v>
                </c:pt>
                <c:pt idx="159">
                  <c:v>80317</c:v>
                </c:pt>
                <c:pt idx="160">
                  <c:v>30523</c:v>
                </c:pt>
                <c:pt idx="161">
                  <c:v>70356</c:v>
                </c:pt>
                <c:pt idx="162">
                  <c:v>23228</c:v>
                </c:pt>
                <c:pt idx="163">
                  <c:v>74165</c:v>
                </c:pt>
                <c:pt idx="164">
                  <c:v>157243</c:v>
                </c:pt>
                <c:pt idx="165">
                  <c:v>43482</c:v>
                </c:pt>
                <c:pt idx="166">
                  <c:v>62551</c:v>
                </c:pt>
                <c:pt idx="167">
                  <c:v>52332</c:v>
                </c:pt>
                <c:pt idx="168">
                  <c:v>66951</c:v>
                </c:pt>
                <c:pt idx="169">
                  <c:v>26091</c:v>
                </c:pt>
                <c:pt idx="170">
                  <c:v>33456</c:v>
                </c:pt>
                <c:pt idx="171">
                  <c:v>28718</c:v>
                </c:pt>
                <c:pt idx="172">
                  <c:v>50447</c:v>
                </c:pt>
                <c:pt idx="173">
                  <c:v>53537</c:v>
                </c:pt>
                <c:pt idx="174">
                  <c:v>52074</c:v>
                </c:pt>
                <c:pt idx="175">
                  <c:v>80427</c:v>
                </c:pt>
                <c:pt idx="176">
                  <c:v>83837</c:v>
                </c:pt>
                <c:pt idx="177">
                  <c:v>38853</c:v>
                </c:pt>
                <c:pt idx="178">
                  <c:v>38285</c:v>
                </c:pt>
                <c:pt idx="179">
                  <c:v>78497</c:v>
                </c:pt>
                <c:pt idx="180">
                  <c:v>51650</c:v>
                </c:pt>
                <c:pt idx="181">
                  <c:v>16248</c:v>
                </c:pt>
                <c:pt idx="182">
                  <c:v>66835</c:v>
                </c:pt>
                <c:pt idx="183">
                  <c:v>30477</c:v>
                </c:pt>
                <c:pt idx="184">
                  <c:v>28249</c:v>
                </c:pt>
                <c:pt idx="185">
                  <c:v>25271</c:v>
                </c:pt>
                <c:pt idx="186">
                  <c:v>32303</c:v>
                </c:pt>
                <c:pt idx="187">
                  <c:v>61286</c:v>
                </c:pt>
                <c:pt idx="188">
                  <c:v>74068</c:v>
                </c:pt>
                <c:pt idx="189">
                  <c:v>45759</c:v>
                </c:pt>
                <c:pt idx="190">
                  <c:v>24882</c:v>
                </c:pt>
                <c:pt idx="191">
                  <c:v>66973</c:v>
                </c:pt>
                <c:pt idx="192">
                  <c:v>36640</c:v>
                </c:pt>
                <c:pt idx="193">
                  <c:v>38872</c:v>
                </c:pt>
                <c:pt idx="194">
                  <c:v>51148</c:v>
                </c:pt>
                <c:pt idx="195">
                  <c:v>31353</c:v>
                </c:pt>
                <c:pt idx="196">
                  <c:v>69661</c:v>
                </c:pt>
                <c:pt idx="197">
                  <c:v>80067</c:v>
                </c:pt>
                <c:pt idx="198">
                  <c:v>86718</c:v>
                </c:pt>
                <c:pt idx="199">
                  <c:v>46854</c:v>
                </c:pt>
                <c:pt idx="200">
                  <c:v>69142</c:v>
                </c:pt>
                <c:pt idx="201">
                  <c:v>75922</c:v>
                </c:pt>
                <c:pt idx="202">
                  <c:v>63693</c:v>
                </c:pt>
                <c:pt idx="203">
                  <c:v>102160</c:v>
                </c:pt>
                <c:pt idx="204">
                  <c:v>40637</c:v>
                </c:pt>
                <c:pt idx="205">
                  <c:v>18890</c:v>
                </c:pt>
                <c:pt idx="206">
                  <c:v>29604</c:v>
                </c:pt>
                <c:pt idx="207">
                  <c:v>48721</c:v>
                </c:pt>
                <c:pt idx="208">
                  <c:v>44794</c:v>
                </c:pt>
                <c:pt idx="209">
                  <c:v>64497</c:v>
                </c:pt>
                <c:pt idx="210">
                  <c:v>46097</c:v>
                </c:pt>
                <c:pt idx="211">
                  <c:v>77972</c:v>
                </c:pt>
                <c:pt idx="212">
                  <c:v>44377</c:v>
                </c:pt>
                <c:pt idx="213">
                  <c:v>46014</c:v>
                </c:pt>
                <c:pt idx="214">
                  <c:v>70951</c:v>
                </c:pt>
                <c:pt idx="215">
                  <c:v>41443</c:v>
                </c:pt>
                <c:pt idx="216">
                  <c:v>52195</c:v>
                </c:pt>
                <c:pt idx="217">
                  <c:v>83790</c:v>
                </c:pt>
                <c:pt idx="218">
                  <c:v>44551</c:v>
                </c:pt>
                <c:pt idx="219">
                  <c:v>69508</c:v>
                </c:pt>
                <c:pt idx="220">
                  <c:v>45204</c:v>
                </c:pt>
                <c:pt idx="221">
                  <c:v>72460</c:v>
                </c:pt>
                <c:pt idx="222">
                  <c:v>77622</c:v>
                </c:pt>
                <c:pt idx="223">
                  <c:v>30732</c:v>
                </c:pt>
                <c:pt idx="224">
                  <c:v>63887</c:v>
                </c:pt>
                <c:pt idx="225">
                  <c:v>42011</c:v>
                </c:pt>
                <c:pt idx="226">
                  <c:v>51369</c:v>
                </c:pt>
                <c:pt idx="227">
                  <c:v>51537</c:v>
                </c:pt>
                <c:pt idx="228">
                  <c:v>79930</c:v>
                </c:pt>
                <c:pt idx="229">
                  <c:v>34320</c:v>
                </c:pt>
                <c:pt idx="230">
                  <c:v>37070</c:v>
                </c:pt>
                <c:pt idx="231">
                  <c:v>81975</c:v>
                </c:pt>
                <c:pt idx="232">
                  <c:v>38590</c:v>
                </c:pt>
                <c:pt idx="233">
                  <c:v>15033</c:v>
                </c:pt>
                <c:pt idx="234">
                  <c:v>62745</c:v>
                </c:pt>
                <c:pt idx="235">
                  <c:v>22212</c:v>
                </c:pt>
                <c:pt idx="236">
                  <c:v>23661</c:v>
                </c:pt>
                <c:pt idx="237">
                  <c:v>79761</c:v>
                </c:pt>
                <c:pt idx="238">
                  <c:v>7500</c:v>
                </c:pt>
                <c:pt idx="239">
                  <c:v>60182</c:v>
                </c:pt>
                <c:pt idx="240">
                  <c:v>73455</c:v>
                </c:pt>
                <c:pt idx="241">
                  <c:v>64961</c:v>
                </c:pt>
                <c:pt idx="242">
                  <c:v>22804</c:v>
                </c:pt>
                <c:pt idx="243">
                  <c:v>73687</c:v>
                </c:pt>
                <c:pt idx="244">
                  <c:v>61074</c:v>
                </c:pt>
                <c:pt idx="245">
                  <c:v>31686</c:v>
                </c:pt>
                <c:pt idx="246">
                  <c:v>80134</c:v>
                </c:pt>
                <c:pt idx="247">
                  <c:v>75027</c:v>
                </c:pt>
                <c:pt idx="248">
                  <c:v>67546</c:v>
                </c:pt>
                <c:pt idx="249">
                  <c:v>65176</c:v>
                </c:pt>
                <c:pt idx="250">
                  <c:v>31160</c:v>
                </c:pt>
                <c:pt idx="251">
                  <c:v>29938</c:v>
                </c:pt>
                <c:pt idx="252">
                  <c:v>102692</c:v>
                </c:pt>
                <c:pt idx="253">
                  <c:v>26490</c:v>
                </c:pt>
                <c:pt idx="254">
                  <c:v>75702</c:v>
                </c:pt>
                <c:pt idx="255">
                  <c:v>30899</c:v>
                </c:pt>
                <c:pt idx="256">
                  <c:v>63342</c:v>
                </c:pt>
                <c:pt idx="257">
                  <c:v>45989</c:v>
                </c:pt>
                <c:pt idx="258">
                  <c:v>18701</c:v>
                </c:pt>
                <c:pt idx="259">
                  <c:v>40737</c:v>
                </c:pt>
                <c:pt idx="260">
                  <c:v>15287</c:v>
                </c:pt>
                <c:pt idx="261">
                  <c:v>69674</c:v>
                </c:pt>
                <c:pt idx="262">
                  <c:v>44159</c:v>
                </c:pt>
                <c:pt idx="263">
                  <c:v>37717</c:v>
                </c:pt>
                <c:pt idx="264">
                  <c:v>43776</c:v>
                </c:pt>
                <c:pt idx="265">
                  <c:v>38179</c:v>
                </c:pt>
                <c:pt idx="266">
                  <c:v>80124</c:v>
                </c:pt>
                <c:pt idx="267">
                  <c:v>38097</c:v>
                </c:pt>
                <c:pt idx="268">
                  <c:v>72940</c:v>
                </c:pt>
                <c:pt idx="269">
                  <c:v>22070</c:v>
                </c:pt>
                <c:pt idx="270">
                  <c:v>69267</c:v>
                </c:pt>
                <c:pt idx="271">
                  <c:v>31788</c:v>
                </c:pt>
                <c:pt idx="272">
                  <c:v>61905</c:v>
                </c:pt>
                <c:pt idx="273">
                  <c:v>29315</c:v>
                </c:pt>
                <c:pt idx="274">
                  <c:v>33378</c:v>
                </c:pt>
                <c:pt idx="275">
                  <c:v>66313</c:v>
                </c:pt>
                <c:pt idx="276">
                  <c:v>60714</c:v>
                </c:pt>
                <c:pt idx="277">
                  <c:v>77882</c:v>
                </c:pt>
                <c:pt idx="278">
                  <c:v>69867</c:v>
                </c:pt>
                <c:pt idx="279">
                  <c:v>63841</c:v>
                </c:pt>
                <c:pt idx="280">
                  <c:v>24480</c:v>
                </c:pt>
                <c:pt idx="281">
                  <c:v>51369</c:v>
                </c:pt>
                <c:pt idx="282">
                  <c:v>37760</c:v>
                </c:pt>
                <c:pt idx="283">
                  <c:v>65640</c:v>
                </c:pt>
                <c:pt idx="284">
                  <c:v>44319</c:v>
                </c:pt>
                <c:pt idx="285">
                  <c:v>30631</c:v>
                </c:pt>
                <c:pt idx="286">
                  <c:v>75278</c:v>
                </c:pt>
                <c:pt idx="287">
                  <c:v>50898</c:v>
                </c:pt>
                <c:pt idx="288">
                  <c:v>79946</c:v>
                </c:pt>
                <c:pt idx="289">
                  <c:v>35416</c:v>
                </c:pt>
                <c:pt idx="290">
                  <c:v>32414</c:v>
                </c:pt>
                <c:pt idx="291">
                  <c:v>38361</c:v>
                </c:pt>
                <c:pt idx="292">
                  <c:v>82497</c:v>
                </c:pt>
                <c:pt idx="293">
                  <c:v>16626</c:v>
                </c:pt>
                <c:pt idx="294">
                  <c:v>29672</c:v>
                </c:pt>
                <c:pt idx="295">
                  <c:v>55951</c:v>
                </c:pt>
                <c:pt idx="296">
                  <c:v>35388</c:v>
                </c:pt>
                <c:pt idx="297">
                  <c:v>42386</c:v>
                </c:pt>
                <c:pt idx="298">
                  <c:v>68627</c:v>
                </c:pt>
                <c:pt idx="299">
                  <c:v>57912</c:v>
                </c:pt>
                <c:pt idx="300">
                  <c:v>35246</c:v>
                </c:pt>
                <c:pt idx="301">
                  <c:v>58821</c:v>
                </c:pt>
                <c:pt idx="302">
                  <c:v>46377</c:v>
                </c:pt>
                <c:pt idx="303">
                  <c:v>39747</c:v>
                </c:pt>
                <c:pt idx="304">
                  <c:v>23976</c:v>
                </c:pt>
                <c:pt idx="305">
                  <c:v>80950</c:v>
                </c:pt>
                <c:pt idx="306">
                  <c:v>27038</c:v>
                </c:pt>
                <c:pt idx="307">
                  <c:v>77457</c:v>
                </c:pt>
                <c:pt idx="308">
                  <c:v>64100</c:v>
                </c:pt>
                <c:pt idx="309">
                  <c:v>42670</c:v>
                </c:pt>
                <c:pt idx="310">
                  <c:v>12571</c:v>
                </c:pt>
                <c:pt idx="311">
                  <c:v>22574</c:v>
                </c:pt>
                <c:pt idx="312">
                  <c:v>51386</c:v>
                </c:pt>
                <c:pt idx="313">
                  <c:v>70893</c:v>
                </c:pt>
                <c:pt idx="314">
                  <c:v>54198</c:v>
                </c:pt>
                <c:pt idx="315">
                  <c:v>28839</c:v>
                </c:pt>
                <c:pt idx="316">
                  <c:v>40321</c:v>
                </c:pt>
                <c:pt idx="317">
                  <c:v>66503</c:v>
                </c:pt>
                <c:pt idx="318">
                  <c:v>30833</c:v>
                </c:pt>
                <c:pt idx="319">
                  <c:v>51386</c:v>
                </c:pt>
                <c:pt idx="320">
                  <c:v>64795</c:v>
                </c:pt>
                <c:pt idx="321">
                  <c:v>34421</c:v>
                </c:pt>
                <c:pt idx="322">
                  <c:v>47025</c:v>
                </c:pt>
                <c:pt idx="323">
                  <c:v>64325</c:v>
                </c:pt>
                <c:pt idx="324">
                  <c:v>40464</c:v>
                </c:pt>
                <c:pt idx="325">
                  <c:v>62187</c:v>
                </c:pt>
                <c:pt idx="326">
                  <c:v>14849</c:v>
                </c:pt>
                <c:pt idx="327">
                  <c:v>27255</c:v>
                </c:pt>
                <c:pt idx="328">
                  <c:v>54432</c:v>
                </c:pt>
                <c:pt idx="329">
                  <c:v>29999</c:v>
                </c:pt>
                <c:pt idx="330">
                  <c:v>24072</c:v>
                </c:pt>
                <c:pt idx="331">
                  <c:v>33996</c:v>
                </c:pt>
                <c:pt idx="332">
                  <c:v>66334</c:v>
                </c:pt>
                <c:pt idx="333">
                  <c:v>35178</c:v>
                </c:pt>
                <c:pt idx="334">
                  <c:v>22010</c:v>
                </c:pt>
                <c:pt idx="335">
                  <c:v>62204</c:v>
                </c:pt>
                <c:pt idx="336">
                  <c:v>75693</c:v>
                </c:pt>
                <c:pt idx="337">
                  <c:v>30675</c:v>
                </c:pt>
                <c:pt idx="338">
                  <c:v>83003</c:v>
                </c:pt>
                <c:pt idx="339">
                  <c:v>83532</c:v>
                </c:pt>
                <c:pt idx="340">
                  <c:v>68655</c:v>
                </c:pt>
                <c:pt idx="341">
                  <c:v>41411</c:v>
                </c:pt>
                <c:pt idx="342">
                  <c:v>55212</c:v>
                </c:pt>
                <c:pt idx="343">
                  <c:v>59292</c:v>
                </c:pt>
                <c:pt idx="344">
                  <c:v>27190</c:v>
                </c:pt>
                <c:pt idx="345">
                  <c:v>82623</c:v>
                </c:pt>
                <c:pt idx="346">
                  <c:v>44300</c:v>
                </c:pt>
                <c:pt idx="347">
                  <c:v>84835</c:v>
                </c:pt>
                <c:pt idx="348">
                  <c:v>30372</c:v>
                </c:pt>
                <c:pt idx="349">
                  <c:v>33181</c:v>
                </c:pt>
                <c:pt idx="350">
                  <c:v>71113</c:v>
                </c:pt>
                <c:pt idx="351">
                  <c:v>71952</c:v>
                </c:pt>
                <c:pt idx="352">
                  <c:v>69759</c:v>
                </c:pt>
                <c:pt idx="353">
                  <c:v>72099</c:v>
                </c:pt>
                <c:pt idx="354">
                  <c:v>60000</c:v>
                </c:pt>
                <c:pt idx="355">
                  <c:v>38643</c:v>
                </c:pt>
                <c:pt idx="356">
                  <c:v>50737</c:v>
                </c:pt>
                <c:pt idx="357">
                  <c:v>68462</c:v>
                </c:pt>
                <c:pt idx="358">
                  <c:v>65073</c:v>
                </c:pt>
                <c:pt idx="359">
                  <c:v>46681</c:v>
                </c:pt>
                <c:pt idx="360">
                  <c:v>78618</c:v>
                </c:pt>
                <c:pt idx="361">
                  <c:v>62187</c:v>
                </c:pt>
                <c:pt idx="362">
                  <c:v>28442</c:v>
                </c:pt>
                <c:pt idx="363">
                  <c:v>37717</c:v>
                </c:pt>
                <c:pt idx="364">
                  <c:v>51479</c:v>
                </c:pt>
                <c:pt idx="365">
                  <c:v>54803</c:v>
                </c:pt>
                <c:pt idx="366">
                  <c:v>79530</c:v>
                </c:pt>
                <c:pt idx="367">
                  <c:v>31615</c:v>
                </c:pt>
                <c:pt idx="368">
                  <c:v>72025</c:v>
                </c:pt>
                <c:pt idx="369">
                  <c:v>52614</c:v>
                </c:pt>
                <c:pt idx="370">
                  <c:v>35684</c:v>
                </c:pt>
                <c:pt idx="371">
                  <c:v>48178</c:v>
                </c:pt>
                <c:pt idx="372">
                  <c:v>29548</c:v>
                </c:pt>
                <c:pt idx="373">
                  <c:v>63810</c:v>
                </c:pt>
                <c:pt idx="374">
                  <c:v>38578</c:v>
                </c:pt>
                <c:pt idx="375">
                  <c:v>46098</c:v>
                </c:pt>
                <c:pt idx="376">
                  <c:v>22585</c:v>
                </c:pt>
                <c:pt idx="377">
                  <c:v>30279</c:v>
                </c:pt>
                <c:pt idx="378">
                  <c:v>66426</c:v>
                </c:pt>
                <c:pt idx="379">
                  <c:v>30822</c:v>
                </c:pt>
                <c:pt idx="380">
                  <c:v>33581</c:v>
                </c:pt>
                <c:pt idx="381">
                  <c:v>19986</c:v>
                </c:pt>
                <c:pt idx="382">
                  <c:v>27421</c:v>
                </c:pt>
                <c:pt idx="383">
                  <c:v>35688</c:v>
                </c:pt>
                <c:pt idx="384">
                  <c:v>36143</c:v>
                </c:pt>
                <c:pt idx="385">
                  <c:v>10245</c:v>
                </c:pt>
                <c:pt idx="386">
                  <c:v>43795</c:v>
                </c:pt>
                <c:pt idx="387">
                  <c:v>63381</c:v>
                </c:pt>
                <c:pt idx="388">
                  <c:v>38823</c:v>
                </c:pt>
                <c:pt idx="389">
                  <c:v>83664</c:v>
                </c:pt>
                <c:pt idx="390">
                  <c:v>90300</c:v>
                </c:pt>
                <c:pt idx="391">
                  <c:v>62499</c:v>
                </c:pt>
                <c:pt idx="392">
                  <c:v>74293</c:v>
                </c:pt>
                <c:pt idx="393">
                  <c:v>51012</c:v>
                </c:pt>
                <c:pt idx="394">
                  <c:v>70777</c:v>
                </c:pt>
                <c:pt idx="395">
                  <c:v>68682</c:v>
                </c:pt>
                <c:pt idx="396">
                  <c:v>43824</c:v>
                </c:pt>
                <c:pt idx="397">
                  <c:v>15345</c:v>
                </c:pt>
                <c:pt idx="398">
                  <c:v>23442</c:v>
                </c:pt>
                <c:pt idx="399">
                  <c:v>14515</c:v>
                </c:pt>
                <c:pt idx="400">
                  <c:v>31395</c:v>
                </c:pt>
                <c:pt idx="401">
                  <c:v>75276</c:v>
                </c:pt>
                <c:pt idx="402">
                  <c:v>42373</c:v>
                </c:pt>
                <c:pt idx="403">
                  <c:v>30507</c:v>
                </c:pt>
                <c:pt idx="404">
                  <c:v>55521</c:v>
                </c:pt>
                <c:pt idx="405">
                  <c:v>48006</c:v>
                </c:pt>
                <c:pt idx="406">
                  <c:v>27213</c:v>
                </c:pt>
                <c:pt idx="407">
                  <c:v>65808</c:v>
                </c:pt>
                <c:pt idx="408">
                  <c:v>30351</c:v>
                </c:pt>
                <c:pt idx="409">
                  <c:v>50437</c:v>
                </c:pt>
                <c:pt idx="410">
                  <c:v>23616</c:v>
                </c:pt>
                <c:pt idx="411">
                  <c:v>53858</c:v>
                </c:pt>
                <c:pt idx="412">
                  <c:v>66465</c:v>
                </c:pt>
                <c:pt idx="413">
                  <c:v>46923</c:v>
                </c:pt>
                <c:pt idx="414">
                  <c:v>75072</c:v>
                </c:pt>
                <c:pt idx="415">
                  <c:v>75865</c:v>
                </c:pt>
                <c:pt idx="416">
                  <c:v>19789</c:v>
                </c:pt>
                <c:pt idx="417">
                  <c:v>80134</c:v>
                </c:pt>
                <c:pt idx="418">
                  <c:v>91065</c:v>
                </c:pt>
                <c:pt idx="419">
                  <c:v>49505</c:v>
                </c:pt>
                <c:pt idx="420">
                  <c:v>37401</c:v>
                </c:pt>
                <c:pt idx="421">
                  <c:v>30096</c:v>
                </c:pt>
                <c:pt idx="422">
                  <c:v>18492</c:v>
                </c:pt>
                <c:pt idx="423">
                  <c:v>82584</c:v>
                </c:pt>
                <c:pt idx="424">
                  <c:v>93027</c:v>
                </c:pt>
                <c:pt idx="425">
                  <c:v>48686</c:v>
                </c:pt>
                <c:pt idx="426">
                  <c:v>92910</c:v>
                </c:pt>
                <c:pt idx="427">
                  <c:v>75433</c:v>
                </c:pt>
                <c:pt idx="428">
                  <c:v>10404</c:v>
                </c:pt>
                <c:pt idx="429">
                  <c:v>61314</c:v>
                </c:pt>
                <c:pt idx="430">
                  <c:v>84865</c:v>
                </c:pt>
                <c:pt idx="431">
                  <c:v>42387</c:v>
                </c:pt>
                <c:pt idx="432">
                  <c:v>67309</c:v>
                </c:pt>
                <c:pt idx="433">
                  <c:v>75236</c:v>
                </c:pt>
                <c:pt idx="434">
                  <c:v>30015</c:v>
                </c:pt>
                <c:pt idx="435">
                  <c:v>50943</c:v>
                </c:pt>
                <c:pt idx="436">
                  <c:v>67272</c:v>
                </c:pt>
                <c:pt idx="437">
                  <c:v>51529</c:v>
                </c:pt>
                <c:pt idx="438">
                  <c:v>32011</c:v>
                </c:pt>
                <c:pt idx="439">
                  <c:v>7500</c:v>
                </c:pt>
                <c:pt idx="440">
                  <c:v>28691</c:v>
                </c:pt>
                <c:pt idx="441">
                  <c:v>56223</c:v>
                </c:pt>
                <c:pt idx="442">
                  <c:v>18100</c:v>
                </c:pt>
                <c:pt idx="443">
                  <c:v>30279</c:v>
                </c:pt>
                <c:pt idx="444">
                  <c:v>20130</c:v>
                </c:pt>
                <c:pt idx="445">
                  <c:v>23295</c:v>
                </c:pt>
                <c:pt idx="446">
                  <c:v>42618</c:v>
                </c:pt>
                <c:pt idx="447">
                  <c:v>81246</c:v>
                </c:pt>
                <c:pt idx="448">
                  <c:v>24027</c:v>
                </c:pt>
                <c:pt idx="449">
                  <c:v>55707</c:v>
                </c:pt>
                <c:pt idx="450">
                  <c:v>57959</c:v>
                </c:pt>
                <c:pt idx="451">
                  <c:v>56796</c:v>
                </c:pt>
                <c:pt idx="452">
                  <c:v>36230</c:v>
                </c:pt>
                <c:pt idx="453">
                  <c:v>70829</c:v>
                </c:pt>
                <c:pt idx="454">
                  <c:v>65991</c:v>
                </c:pt>
                <c:pt idx="455">
                  <c:v>38988</c:v>
                </c:pt>
                <c:pt idx="456">
                  <c:v>89572</c:v>
                </c:pt>
                <c:pt idx="457">
                  <c:v>42207</c:v>
                </c:pt>
                <c:pt idx="458">
                  <c:v>50300</c:v>
                </c:pt>
                <c:pt idx="459">
                  <c:v>66664</c:v>
                </c:pt>
                <c:pt idx="460">
                  <c:v>60597</c:v>
                </c:pt>
                <c:pt idx="461">
                  <c:v>70165</c:v>
                </c:pt>
                <c:pt idx="462">
                  <c:v>50520</c:v>
                </c:pt>
                <c:pt idx="463">
                  <c:v>80124</c:v>
                </c:pt>
                <c:pt idx="464">
                  <c:v>33183</c:v>
                </c:pt>
                <c:pt idx="465">
                  <c:v>66582</c:v>
                </c:pt>
                <c:pt idx="466">
                  <c:v>75261</c:v>
                </c:pt>
                <c:pt idx="467">
                  <c:v>31880</c:v>
                </c:pt>
                <c:pt idx="468">
                  <c:v>53790</c:v>
                </c:pt>
                <c:pt idx="469">
                  <c:v>49269</c:v>
                </c:pt>
                <c:pt idx="470">
                  <c:v>61456</c:v>
                </c:pt>
                <c:pt idx="471">
                  <c:v>37406</c:v>
                </c:pt>
                <c:pt idx="472">
                  <c:v>56937</c:v>
                </c:pt>
                <c:pt idx="473">
                  <c:v>38415</c:v>
                </c:pt>
                <c:pt idx="474">
                  <c:v>20518</c:v>
                </c:pt>
                <c:pt idx="475">
                  <c:v>62503</c:v>
                </c:pt>
                <c:pt idx="476">
                  <c:v>41644</c:v>
                </c:pt>
                <c:pt idx="477">
                  <c:v>55842</c:v>
                </c:pt>
                <c:pt idx="478">
                  <c:v>62010</c:v>
                </c:pt>
                <c:pt idx="479">
                  <c:v>41124</c:v>
                </c:pt>
                <c:pt idx="480">
                  <c:v>38961</c:v>
                </c:pt>
                <c:pt idx="481">
                  <c:v>37760</c:v>
                </c:pt>
                <c:pt idx="482">
                  <c:v>32233</c:v>
                </c:pt>
                <c:pt idx="483">
                  <c:v>43057</c:v>
                </c:pt>
                <c:pt idx="484">
                  <c:v>83151</c:v>
                </c:pt>
                <c:pt idx="485">
                  <c:v>78825</c:v>
                </c:pt>
                <c:pt idx="486">
                  <c:v>65104</c:v>
                </c:pt>
                <c:pt idx="487">
                  <c:v>60093</c:v>
                </c:pt>
                <c:pt idx="488">
                  <c:v>14045</c:v>
                </c:pt>
                <c:pt idx="489">
                  <c:v>28457</c:v>
                </c:pt>
                <c:pt idx="490">
                  <c:v>78952</c:v>
                </c:pt>
                <c:pt idx="491">
                  <c:v>46310</c:v>
                </c:pt>
                <c:pt idx="492">
                  <c:v>76005</c:v>
                </c:pt>
                <c:pt idx="493">
                  <c:v>58308</c:v>
                </c:pt>
                <c:pt idx="494">
                  <c:v>55614</c:v>
                </c:pt>
                <c:pt idx="495">
                  <c:v>59432</c:v>
                </c:pt>
                <c:pt idx="496">
                  <c:v>55563</c:v>
                </c:pt>
                <c:pt idx="497">
                  <c:v>78642</c:v>
                </c:pt>
                <c:pt idx="498">
                  <c:v>67911</c:v>
                </c:pt>
                <c:pt idx="499">
                  <c:v>65275</c:v>
                </c:pt>
                <c:pt idx="500">
                  <c:v>27203</c:v>
                </c:pt>
                <c:pt idx="501">
                  <c:v>48330</c:v>
                </c:pt>
                <c:pt idx="502">
                  <c:v>24279</c:v>
                </c:pt>
                <c:pt idx="503">
                  <c:v>64355</c:v>
                </c:pt>
                <c:pt idx="504">
                  <c:v>50943</c:v>
                </c:pt>
                <c:pt idx="505">
                  <c:v>53653</c:v>
                </c:pt>
                <c:pt idx="506">
                  <c:v>65665</c:v>
                </c:pt>
                <c:pt idx="507">
                  <c:v>81217</c:v>
                </c:pt>
                <c:pt idx="508">
                  <c:v>34935</c:v>
                </c:pt>
                <c:pt idx="509">
                  <c:v>61250</c:v>
                </c:pt>
                <c:pt idx="510">
                  <c:v>39665</c:v>
                </c:pt>
                <c:pt idx="511">
                  <c:v>60152</c:v>
                </c:pt>
                <c:pt idx="512">
                  <c:v>48920</c:v>
                </c:pt>
                <c:pt idx="513">
                  <c:v>89120</c:v>
                </c:pt>
                <c:pt idx="514">
                  <c:v>44124</c:v>
                </c:pt>
                <c:pt idx="515">
                  <c:v>81169</c:v>
                </c:pt>
                <c:pt idx="516">
                  <c:v>36443</c:v>
                </c:pt>
                <c:pt idx="517">
                  <c:v>26095</c:v>
                </c:pt>
                <c:pt idx="518">
                  <c:v>71367</c:v>
                </c:pt>
                <c:pt idx="519">
                  <c:v>80184</c:v>
                </c:pt>
                <c:pt idx="520">
                  <c:v>30630</c:v>
                </c:pt>
                <c:pt idx="521">
                  <c:v>73454</c:v>
                </c:pt>
                <c:pt idx="522">
                  <c:v>42691</c:v>
                </c:pt>
                <c:pt idx="523">
                  <c:v>70503</c:v>
                </c:pt>
                <c:pt idx="524">
                  <c:v>25545</c:v>
                </c:pt>
                <c:pt idx="525">
                  <c:v>32880</c:v>
                </c:pt>
                <c:pt idx="526">
                  <c:v>77863</c:v>
                </c:pt>
                <c:pt idx="527">
                  <c:v>50353</c:v>
                </c:pt>
                <c:pt idx="528">
                  <c:v>61839</c:v>
                </c:pt>
                <c:pt idx="529">
                  <c:v>49154</c:v>
                </c:pt>
                <c:pt idx="530">
                  <c:v>47682</c:v>
                </c:pt>
                <c:pt idx="531">
                  <c:v>72679</c:v>
                </c:pt>
                <c:pt idx="532">
                  <c:v>57954</c:v>
                </c:pt>
                <c:pt idx="533">
                  <c:v>65316</c:v>
                </c:pt>
                <c:pt idx="534">
                  <c:v>28567</c:v>
                </c:pt>
                <c:pt idx="535">
                  <c:v>47352</c:v>
                </c:pt>
                <c:pt idx="536">
                  <c:v>44931</c:v>
                </c:pt>
                <c:pt idx="537">
                  <c:v>76982</c:v>
                </c:pt>
                <c:pt idx="538">
                  <c:v>57247</c:v>
                </c:pt>
                <c:pt idx="539">
                  <c:v>22944</c:v>
                </c:pt>
                <c:pt idx="540">
                  <c:v>25315</c:v>
                </c:pt>
                <c:pt idx="541">
                  <c:v>43638</c:v>
                </c:pt>
                <c:pt idx="542">
                  <c:v>42710</c:v>
                </c:pt>
                <c:pt idx="543">
                  <c:v>84169</c:v>
                </c:pt>
                <c:pt idx="544">
                  <c:v>54058</c:v>
                </c:pt>
                <c:pt idx="545">
                  <c:v>24683</c:v>
                </c:pt>
                <c:pt idx="546">
                  <c:v>85620</c:v>
                </c:pt>
                <c:pt idx="547">
                  <c:v>47850</c:v>
                </c:pt>
                <c:pt idx="548">
                  <c:v>19514</c:v>
                </c:pt>
                <c:pt idx="549">
                  <c:v>27159</c:v>
                </c:pt>
                <c:pt idx="550">
                  <c:v>39548</c:v>
                </c:pt>
                <c:pt idx="551">
                  <c:v>21474</c:v>
                </c:pt>
                <c:pt idx="552">
                  <c:v>60504</c:v>
                </c:pt>
                <c:pt idx="553">
                  <c:v>22419</c:v>
                </c:pt>
                <c:pt idx="554">
                  <c:v>81698</c:v>
                </c:pt>
                <c:pt idx="555">
                  <c:v>43462</c:v>
                </c:pt>
                <c:pt idx="556">
                  <c:v>54880</c:v>
                </c:pt>
                <c:pt idx="557">
                  <c:v>79908</c:v>
                </c:pt>
                <c:pt idx="558">
                  <c:v>15315</c:v>
                </c:pt>
                <c:pt idx="559">
                  <c:v>87771</c:v>
                </c:pt>
                <c:pt idx="560">
                  <c:v>33039</c:v>
                </c:pt>
                <c:pt idx="561">
                  <c:v>81741</c:v>
                </c:pt>
                <c:pt idx="562">
                  <c:v>71499</c:v>
                </c:pt>
                <c:pt idx="563">
                  <c:v>62466</c:v>
                </c:pt>
                <c:pt idx="564">
                  <c:v>48799</c:v>
                </c:pt>
                <c:pt idx="565">
                  <c:v>52157</c:v>
                </c:pt>
                <c:pt idx="566">
                  <c:v>66565</c:v>
                </c:pt>
                <c:pt idx="567">
                  <c:v>29298</c:v>
                </c:pt>
                <c:pt idx="568">
                  <c:v>47691</c:v>
                </c:pt>
                <c:pt idx="569">
                  <c:v>38200</c:v>
                </c:pt>
                <c:pt idx="570">
                  <c:v>44989</c:v>
                </c:pt>
                <c:pt idx="571">
                  <c:v>38443</c:v>
                </c:pt>
                <c:pt idx="572">
                  <c:v>38593</c:v>
                </c:pt>
                <c:pt idx="573">
                  <c:v>64413</c:v>
                </c:pt>
                <c:pt idx="574">
                  <c:v>36959</c:v>
                </c:pt>
                <c:pt idx="575">
                  <c:v>61996</c:v>
                </c:pt>
                <c:pt idx="576">
                  <c:v>51287</c:v>
                </c:pt>
                <c:pt idx="577">
                  <c:v>13260</c:v>
                </c:pt>
                <c:pt idx="578">
                  <c:v>47472</c:v>
                </c:pt>
                <c:pt idx="579">
                  <c:v>54603</c:v>
                </c:pt>
                <c:pt idx="580">
                  <c:v>45207</c:v>
                </c:pt>
                <c:pt idx="581">
                  <c:v>40689</c:v>
                </c:pt>
                <c:pt idx="582">
                  <c:v>47821</c:v>
                </c:pt>
                <c:pt idx="583">
                  <c:v>27450</c:v>
                </c:pt>
                <c:pt idx="584">
                  <c:v>39453</c:v>
                </c:pt>
                <c:pt idx="585">
                  <c:v>26850</c:v>
                </c:pt>
                <c:pt idx="586">
                  <c:v>79800</c:v>
                </c:pt>
                <c:pt idx="587">
                  <c:v>61794</c:v>
                </c:pt>
                <c:pt idx="588">
                  <c:v>53863</c:v>
                </c:pt>
                <c:pt idx="589">
                  <c:v>24221</c:v>
                </c:pt>
                <c:pt idx="590">
                  <c:v>39684</c:v>
                </c:pt>
                <c:pt idx="591">
                  <c:v>92163</c:v>
                </c:pt>
                <c:pt idx="592">
                  <c:v>69882</c:v>
                </c:pt>
                <c:pt idx="593">
                  <c:v>33178</c:v>
                </c:pt>
                <c:pt idx="594">
                  <c:v>59973</c:v>
                </c:pt>
                <c:pt idx="595">
                  <c:v>17459</c:v>
                </c:pt>
                <c:pt idx="596">
                  <c:v>23910</c:v>
                </c:pt>
                <c:pt idx="597">
                  <c:v>42169</c:v>
                </c:pt>
                <c:pt idx="598">
                  <c:v>26224</c:v>
                </c:pt>
                <c:pt idx="599">
                  <c:v>31089</c:v>
                </c:pt>
                <c:pt idx="600">
                  <c:v>30081</c:v>
                </c:pt>
                <c:pt idx="601">
                  <c:v>62807</c:v>
                </c:pt>
                <c:pt idx="602">
                  <c:v>72906</c:v>
                </c:pt>
                <c:pt idx="603">
                  <c:v>61467</c:v>
                </c:pt>
                <c:pt idx="604">
                  <c:v>49618</c:v>
                </c:pt>
                <c:pt idx="605">
                  <c:v>21888</c:v>
                </c:pt>
                <c:pt idx="606">
                  <c:v>42429</c:v>
                </c:pt>
                <c:pt idx="607">
                  <c:v>26150</c:v>
                </c:pt>
                <c:pt idx="608">
                  <c:v>30801</c:v>
                </c:pt>
                <c:pt idx="609">
                  <c:v>81168</c:v>
                </c:pt>
                <c:pt idx="610">
                  <c:v>26877</c:v>
                </c:pt>
                <c:pt idx="611">
                  <c:v>45006</c:v>
                </c:pt>
                <c:pt idx="612">
                  <c:v>18978</c:v>
                </c:pt>
                <c:pt idx="613">
                  <c:v>22574</c:v>
                </c:pt>
                <c:pt idx="614">
                  <c:v>48240</c:v>
                </c:pt>
                <c:pt idx="615">
                  <c:v>45837</c:v>
                </c:pt>
                <c:pt idx="616">
                  <c:v>35791</c:v>
                </c:pt>
                <c:pt idx="617">
                  <c:v>162397</c:v>
                </c:pt>
                <c:pt idx="618">
                  <c:v>54162</c:v>
                </c:pt>
                <c:pt idx="619">
                  <c:v>30522</c:v>
                </c:pt>
                <c:pt idx="620">
                  <c:v>54456</c:v>
                </c:pt>
                <c:pt idx="621">
                  <c:v>31632</c:v>
                </c:pt>
                <c:pt idx="622">
                  <c:v>72298</c:v>
                </c:pt>
                <c:pt idx="623">
                  <c:v>36975</c:v>
                </c:pt>
                <c:pt idx="624">
                  <c:v>72635</c:v>
                </c:pt>
                <c:pt idx="625">
                  <c:v>13624</c:v>
                </c:pt>
                <c:pt idx="626">
                  <c:v>84196</c:v>
                </c:pt>
                <c:pt idx="627">
                  <c:v>70971</c:v>
                </c:pt>
                <c:pt idx="628">
                  <c:v>34487</c:v>
                </c:pt>
                <c:pt idx="629">
                  <c:v>28769</c:v>
                </c:pt>
                <c:pt idx="630">
                  <c:v>69084</c:v>
                </c:pt>
                <c:pt idx="631">
                  <c:v>65488</c:v>
                </c:pt>
                <c:pt idx="632">
                  <c:v>62466</c:v>
                </c:pt>
                <c:pt idx="633">
                  <c:v>32218</c:v>
                </c:pt>
                <c:pt idx="634">
                  <c:v>83917</c:v>
                </c:pt>
                <c:pt idx="635">
                  <c:v>46102</c:v>
                </c:pt>
                <c:pt idx="636">
                  <c:v>84574</c:v>
                </c:pt>
                <c:pt idx="637">
                  <c:v>56181</c:v>
                </c:pt>
                <c:pt idx="638">
                  <c:v>63120</c:v>
                </c:pt>
                <c:pt idx="639">
                  <c:v>73691</c:v>
                </c:pt>
                <c:pt idx="640">
                  <c:v>63381</c:v>
                </c:pt>
                <c:pt idx="641">
                  <c:v>76140</c:v>
                </c:pt>
                <c:pt idx="642">
                  <c:v>62859</c:v>
                </c:pt>
                <c:pt idx="643">
                  <c:v>45906</c:v>
                </c:pt>
                <c:pt idx="644">
                  <c:v>77632</c:v>
                </c:pt>
                <c:pt idx="645">
                  <c:v>46463</c:v>
                </c:pt>
                <c:pt idx="646">
                  <c:v>105471</c:v>
                </c:pt>
                <c:pt idx="647">
                  <c:v>55282</c:v>
                </c:pt>
                <c:pt idx="648">
                  <c:v>78710</c:v>
                </c:pt>
                <c:pt idx="649">
                  <c:v>66886</c:v>
                </c:pt>
                <c:pt idx="650">
                  <c:v>98777</c:v>
                </c:pt>
                <c:pt idx="651">
                  <c:v>29103</c:v>
                </c:pt>
                <c:pt idx="652">
                  <c:v>67445</c:v>
                </c:pt>
                <c:pt idx="653">
                  <c:v>50616</c:v>
                </c:pt>
                <c:pt idx="654">
                  <c:v>49431</c:v>
                </c:pt>
                <c:pt idx="655">
                  <c:v>153924</c:v>
                </c:pt>
                <c:pt idx="656">
                  <c:v>61278</c:v>
                </c:pt>
                <c:pt idx="657">
                  <c:v>26490</c:v>
                </c:pt>
                <c:pt idx="658">
                  <c:v>73059</c:v>
                </c:pt>
                <c:pt idx="659">
                  <c:v>46734</c:v>
                </c:pt>
                <c:pt idx="660">
                  <c:v>56253</c:v>
                </c:pt>
                <c:pt idx="661">
                  <c:v>19986</c:v>
                </c:pt>
                <c:pt idx="662">
                  <c:v>58330</c:v>
                </c:pt>
                <c:pt idx="663">
                  <c:v>25965</c:v>
                </c:pt>
                <c:pt idx="664">
                  <c:v>14661</c:v>
                </c:pt>
                <c:pt idx="665">
                  <c:v>18690</c:v>
                </c:pt>
                <c:pt idx="666">
                  <c:v>45068</c:v>
                </c:pt>
                <c:pt idx="667">
                  <c:v>21063</c:v>
                </c:pt>
                <c:pt idx="668">
                  <c:v>29187</c:v>
                </c:pt>
                <c:pt idx="669">
                  <c:v>54690</c:v>
                </c:pt>
                <c:pt idx="670">
                  <c:v>59304</c:v>
                </c:pt>
                <c:pt idx="671">
                  <c:v>59247</c:v>
                </c:pt>
                <c:pt idx="672">
                  <c:v>66731</c:v>
                </c:pt>
                <c:pt idx="673">
                  <c:v>77353</c:v>
                </c:pt>
                <c:pt idx="674">
                  <c:v>52614</c:v>
                </c:pt>
                <c:pt idx="675">
                  <c:v>26751</c:v>
                </c:pt>
                <c:pt idx="676">
                  <c:v>81300</c:v>
                </c:pt>
                <c:pt idx="677">
                  <c:v>70337</c:v>
                </c:pt>
                <c:pt idx="678">
                  <c:v>36145</c:v>
                </c:pt>
                <c:pt idx="679">
                  <c:v>65295</c:v>
                </c:pt>
                <c:pt idx="680">
                  <c:v>68118</c:v>
                </c:pt>
                <c:pt idx="681">
                  <c:v>68743</c:v>
                </c:pt>
                <c:pt idx="682">
                  <c:v>41039</c:v>
                </c:pt>
                <c:pt idx="683">
                  <c:v>38946</c:v>
                </c:pt>
                <c:pt idx="684">
                  <c:v>65777</c:v>
                </c:pt>
                <c:pt idx="685">
                  <c:v>66476</c:v>
                </c:pt>
                <c:pt idx="686">
                  <c:v>86857</c:v>
                </c:pt>
                <c:pt idx="687">
                  <c:v>160803</c:v>
                </c:pt>
                <c:pt idx="688">
                  <c:v>77845</c:v>
                </c:pt>
                <c:pt idx="689">
                  <c:v>69476</c:v>
                </c:pt>
                <c:pt idx="690">
                  <c:v>50611</c:v>
                </c:pt>
                <c:pt idx="691">
                  <c:v>61209</c:v>
                </c:pt>
                <c:pt idx="692">
                  <c:v>42315</c:v>
                </c:pt>
                <c:pt idx="693">
                  <c:v>13084</c:v>
                </c:pt>
                <c:pt idx="694">
                  <c:v>47570</c:v>
                </c:pt>
                <c:pt idx="695">
                  <c:v>61923</c:v>
                </c:pt>
                <c:pt idx="696">
                  <c:v>34824</c:v>
                </c:pt>
                <c:pt idx="697">
                  <c:v>26518</c:v>
                </c:pt>
                <c:pt idx="698">
                  <c:v>45938</c:v>
                </c:pt>
                <c:pt idx="699">
                  <c:v>78468</c:v>
                </c:pt>
                <c:pt idx="700">
                  <c:v>78901</c:v>
                </c:pt>
                <c:pt idx="701">
                  <c:v>71427</c:v>
                </c:pt>
                <c:pt idx="702">
                  <c:v>71022</c:v>
                </c:pt>
                <c:pt idx="703">
                  <c:v>90247</c:v>
                </c:pt>
                <c:pt idx="704">
                  <c:v>41335</c:v>
                </c:pt>
                <c:pt idx="705">
                  <c:v>71952</c:v>
                </c:pt>
                <c:pt idx="706">
                  <c:v>35682</c:v>
                </c:pt>
                <c:pt idx="707">
                  <c:v>43185</c:v>
                </c:pt>
                <c:pt idx="708">
                  <c:v>66375</c:v>
                </c:pt>
                <c:pt idx="709">
                  <c:v>35178</c:v>
                </c:pt>
                <c:pt idx="710">
                  <c:v>25252</c:v>
                </c:pt>
                <c:pt idx="711">
                  <c:v>55250</c:v>
                </c:pt>
                <c:pt idx="712">
                  <c:v>33249</c:v>
                </c:pt>
                <c:pt idx="713">
                  <c:v>58398</c:v>
                </c:pt>
                <c:pt idx="714">
                  <c:v>50272</c:v>
                </c:pt>
                <c:pt idx="715">
                  <c:v>76618</c:v>
                </c:pt>
                <c:pt idx="716">
                  <c:v>87305</c:v>
                </c:pt>
                <c:pt idx="717">
                  <c:v>25851</c:v>
                </c:pt>
                <c:pt idx="718">
                  <c:v>58710</c:v>
                </c:pt>
                <c:pt idx="719">
                  <c:v>45160</c:v>
                </c:pt>
                <c:pt idx="720">
                  <c:v>74806</c:v>
                </c:pt>
                <c:pt idx="721">
                  <c:v>59111</c:v>
                </c:pt>
                <c:pt idx="722">
                  <c:v>18988</c:v>
                </c:pt>
                <c:pt idx="723">
                  <c:v>72190</c:v>
                </c:pt>
                <c:pt idx="724">
                  <c:v>7500</c:v>
                </c:pt>
                <c:pt idx="725">
                  <c:v>44794</c:v>
                </c:pt>
                <c:pt idx="726">
                  <c:v>80395</c:v>
                </c:pt>
                <c:pt idx="727">
                  <c:v>75012</c:v>
                </c:pt>
                <c:pt idx="728">
                  <c:v>56962</c:v>
                </c:pt>
                <c:pt idx="729">
                  <c:v>89891</c:v>
                </c:pt>
                <c:pt idx="730">
                  <c:v>35946</c:v>
                </c:pt>
                <c:pt idx="731">
                  <c:v>53593</c:v>
                </c:pt>
                <c:pt idx="732">
                  <c:v>66373</c:v>
                </c:pt>
                <c:pt idx="733">
                  <c:v>45072</c:v>
                </c:pt>
                <c:pt idx="734">
                  <c:v>89694</c:v>
                </c:pt>
                <c:pt idx="735">
                  <c:v>72025</c:v>
                </c:pt>
                <c:pt idx="736">
                  <c:v>67432</c:v>
                </c:pt>
                <c:pt idx="737">
                  <c:v>70545</c:v>
                </c:pt>
                <c:pt idx="738">
                  <c:v>17487</c:v>
                </c:pt>
                <c:pt idx="739">
                  <c:v>62882</c:v>
                </c:pt>
                <c:pt idx="740">
                  <c:v>64108</c:v>
                </c:pt>
                <c:pt idx="741">
                  <c:v>34941</c:v>
                </c:pt>
                <c:pt idx="742">
                  <c:v>48767</c:v>
                </c:pt>
                <c:pt idx="743">
                  <c:v>38702</c:v>
                </c:pt>
                <c:pt idx="744">
                  <c:v>82224</c:v>
                </c:pt>
                <c:pt idx="745">
                  <c:v>83844</c:v>
                </c:pt>
                <c:pt idx="746">
                  <c:v>17003</c:v>
                </c:pt>
                <c:pt idx="747">
                  <c:v>71163</c:v>
                </c:pt>
                <c:pt idx="748">
                  <c:v>33697</c:v>
                </c:pt>
                <c:pt idx="749">
                  <c:v>63564</c:v>
                </c:pt>
                <c:pt idx="750">
                  <c:v>83443</c:v>
                </c:pt>
                <c:pt idx="751">
                  <c:v>51518</c:v>
                </c:pt>
                <c:pt idx="752">
                  <c:v>58330</c:v>
                </c:pt>
                <c:pt idx="753">
                  <c:v>80952</c:v>
                </c:pt>
                <c:pt idx="754">
                  <c:v>75507</c:v>
                </c:pt>
                <c:pt idx="755">
                  <c:v>63855</c:v>
                </c:pt>
                <c:pt idx="756">
                  <c:v>62220</c:v>
                </c:pt>
                <c:pt idx="757">
                  <c:v>58512</c:v>
                </c:pt>
                <c:pt idx="758">
                  <c:v>40662</c:v>
                </c:pt>
                <c:pt idx="759">
                  <c:v>38829</c:v>
                </c:pt>
                <c:pt idx="760">
                  <c:v>35523</c:v>
                </c:pt>
                <c:pt idx="761">
                  <c:v>79146</c:v>
                </c:pt>
                <c:pt idx="762">
                  <c:v>78285</c:v>
                </c:pt>
                <c:pt idx="763">
                  <c:v>31626</c:v>
                </c:pt>
                <c:pt idx="764">
                  <c:v>75127</c:v>
                </c:pt>
                <c:pt idx="765">
                  <c:v>48726</c:v>
                </c:pt>
                <c:pt idx="766">
                  <c:v>74985</c:v>
                </c:pt>
                <c:pt idx="767">
                  <c:v>67430</c:v>
                </c:pt>
                <c:pt idx="768">
                  <c:v>46891</c:v>
                </c:pt>
                <c:pt idx="769">
                  <c:v>62058</c:v>
                </c:pt>
                <c:pt idx="770">
                  <c:v>72063</c:v>
                </c:pt>
                <c:pt idx="771">
                  <c:v>78939</c:v>
                </c:pt>
                <c:pt idx="772">
                  <c:v>42720</c:v>
                </c:pt>
                <c:pt idx="773">
                  <c:v>33622</c:v>
                </c:pt>
                <c:pt idx="774">
                  <c:v>6835</c:v>
                </c:pt>
                <c:pt idx="775">
                  <c:v>41452</c:v>
                </c:pt>
                <c:pt idx="776">
                  <c:v>40760</c:v>
                </c:pt>
                <c:pt idx="777">
                  <c:v>74250</c:v>
                </c:pt>
                <c:pt idx="778">
                  <c:v>51124</c:v>
                </c:pt>
                <c:pt idx="779">
                  <c:v>72258</c:v>
                </c:pt>
                <c:pt idx="780">
                  <c:v>71466</c:v>
                </c:pt>
                <c:pt idx="781">
                  <c:v>36283</c:v>
                </c:pt>
                <c:pt idx="782">
                  <c:v>20587</c:v>
                </c:pt>
                <c:pt idx="783">
                  <c:v>30467</c:v>
                </c:pt>
                <c:pt idx="784">
                  <c:v>31590</c:v>
                </c:pt>
                <c:pt idx="785">
                  <c:v>20425</c:v>
                </c:pt>
                <c:pt idx="786">
                  <c:v>17144</c:v>
                </c:pt>
                <c:pt idx="787">
                  <c:v>42564</c:v>
                </c:pt>
                <c:pt idx="788">
                  <c:v>43783</c:v>
                </c:pt>
                <c:pt idx="789">
                  <c:v>40780</c:v>
                </c:pt>
                <c:pt idx="790">
                  <c:v>62847</c:v>
                </c:pt>
                <c:pt idx="791">
                  <c:v>82017</c:v>
                </c:pt>
                <c:pt idx="792">
                  <c:v>16813</c:v>
                </c:pt>
                <c:pt idx="793">
                  <c:v>51267</c:v>
                </c:pt>
                <c:pt idx="794">
                  <c:v>46524</c:v>
                </c:pt>
                <c:pt idx="795">
                  <c:v>45183</c:v>
                </c:pt>
                <c:pt idx="796">
                  <c:v>70421</c:v>
                </c:pt>
                <c:pt idx="797">
                  <c:v>60161</c:v>
                </c:pt>
                <c:pt idx="798">
                  <c:v>73926</c:v>
                </c:pt>
                <c:pt idx="799">
                  <c:v>19329</c:v>
                </c:pt>
                <c:pt idx="800">
                  <c:v>61872</c:v>
                </c:pt>
                <c:pt idx="801">
                  <c:v>46984</c:v>
                </c:pt>
                <c:pt idx="802">
                  <c:v>34838</c:v>
                </c:pt>
                <c:pt idx="803">
                  <c:v>82716</c:v>
                </c:pt>
                <c:pt idx="804">
                  <c:v>48192</c:v>
                </c:pt>
                <c:pt idx="805">
                  <c:v>49681</c:v>
                </c:pt>
                <c:pt idx="806">
                  <c:v>56850</c:v>
                </c:pt>
                <c:pt idx="807">
                  <c:v>55267</c:v>
                </c:pt>
                <c:pt idx="808">
                  <c:v>59666</c:v>
                </c:pt>
                <c:pt idx="809">
                  <c:v>72504</c:v>
                </c:pt>
                <c:pt idx="810">
                  <c:v>26872</c:v>
                </c:pt>
                <c:pt idx="811">
                  <c:v>21359</c:v>
                </c:pt>
                <c:pt idx="812">
                  <c:v>73170</c:v>
                </c:pt>
                <c:pt idx="813">
                  <c:v>52750</c:v>
                </c:pt>
                <c:pt idx="814">
                  <c:v>91820</c:v>
                </c:pt>
                <c:pt idx="815">
                  <c:v>65968</c:v>
                </c:pt>
                <c:pt idx="816">
                  <c:v>30772</c:v>
                </c:pt>
                <c:pt idx="817">
                  <c:v>22507</c:v>
                </c:pt>
                <c:pt idx="818">
                  <c:v>65685</c:v>
                </c:pt>
                <c:pt idx="819">
                  <c:v>25804</c:v>
                </c:pt>
                <c:pt idx="820">
                  <c:v>76412</c:v>
                </c:pt>
                <c:pt idx="821">
                  <c:v>22063</c:v>
                </c:pt>
                <c:pt idx="822">
                  <c:v>57091</c:v>
                </c:pt>
                <c:pt idx="823">
                  <c:v>22419</c:v>
                </c:pt>
                <c:pt idx="824">
                  <c:v>87771</c:v>
                </c:pt>
                <c:pt idx="825">
                  <c:v>78353</c:v>
                </c:pt>
                <c:pt idx="826">
                  <c:v>93404</c:v>
                </c:pt>
                <c:pt idx="827">
                  <c:v>37859</c:v>
                </c:pt>
                <c:pt idx="828">
                  <c:v>80995</c:v>
                </c:pt>
                <c:pt idx="829">
                  <c:v>16529</c:v>
                </c:pt>
                <c:pt idx="830">
                  <c:v>55412</c:v>
                </c:pt>
                <c:pt idx="831">
                  <c:v>48789</c:v>
                </c:pt>
                <c:pt idx="832">
                  <c:v>56575</c:v>
                </c:pt>
                <c:pt idx="833">
                  <c:v>25130</c:v>
                </c:pt>
                <c:pt idx="834">
                  <c:v>35441</c:v>
                </c:pt>
                <c:pt idx="835">
                  <c:v>71391</c:v>
                </c:pt>
                <c:pt idx="836">
                  <c:v>49494</c:v>
                </c:pt>
                <c:pt idx="837">
                  <c:v>81702</c:v>
                </c:pt>
                <c:pt idx="838">
                  <c:v>45889</c:v>
                </c:pt>
                <c:pt idx="839">
                  <c:v>56628</c:v>
                </c:pt>
                <c:pt idx="840">
                  <c:v>34026</c:v>
                </c:pt>
                <c:pt idx="841">
                  <c:v>40049</c:v>
                </c:pt>
                <c:pt idx="842">
                  <c:v>34176</c:v>
                </c:pt>
                <c:pt idx="843">
                  <c:v>19419</c:v>
                </c:pt>
                <c:pt idx="844">
                  <c:v>82504</c:v>
                </c:pt>
                <c:pt idx="845">
                  <c:v>81205</c:v>
                </c:pt>
                <c:pt idx="846">
                  <c:v>61618</c:v>
                </c:pt>
                <c:pt idx="847">
                  <c:v>55284</c:v>
                </c:pt>
                <c:pt idx="848">
                  <c:v>49980</c:v>
                </c:pt>
                <c:pt idx="849">
                  <c:v>15072</c:v>
                </c:pt>
                <c:pt idx="850">
                  <c:v>49166</c:v>
                </c:pt>
                <c:pt idx="851">
                  <c:v>65324</c:v>
                </c:pt>
                <c:pt idx="852">
                  <c:v>82347</c:v>
                </c:pt>
                <c:pt idx="853">
                  <c:v>30843</c:v>
                </c:pt>
                <c:pt idx="854">
                  <c:v>46374</c:v>
                </c:pt>
                <c:pt idx="855">
                  <c:v>60474</c:v>
                </c:pt>
                <c:pt idx="856">
                  <c:v>38576</c:v>
                </c:pt>
                <c:pt idx="857">
                  <c:v>55357</c:v>
                </c:pt>
                <c:pt idx="858">
                  <c:v>37758</c:v>
                </c:pt>
                <c:pt idx="859">
                  <c:v>85710</c:v>
                </c:pt>
                <c:pt idx="860">
                  <c:v>23228</c:v>
                </c:pt>
                <c:pt idx="861">
                  <c:v>44602</c:v>
                </c:pt>
                <c:pt idx="862">
                  <c:v>7500</c:v>
                </c:pt>
                <c:pt idx="863">
                  <c:v>38683</c:v>
                </c:pt>
                <c:pt idx="864">
                  <c:v>49514</c:v>
                </c:pt>
                <c:pt idx="865">
                  <c:v>57906</c:v>
                </c:pt>
                <c:pt idx="866">
                  <c:v>43456</c:v>
                </c:pt>
                <c:pt idx="867">
                  <c:v>19485</c:v>
                </c:pt>
                <c:pt idx="868">
                  <c:v>53172</c:v>
                </c:pt>
                <c:pt idx="869">
                  <c:v>30545</c:v>
                </c:pt>
                <c:pt idx="870">
                  <c:v>70123</c:v>
                </c:pt>
                <c:pt idx="871">
                  <c:v>62450</c:v>
                </c:pt>
                <c:pt idx="872">
                  <c:v>21675</c:v>
                </c:pt>
                <c:pt idx="873">
                  <c:v>42395</c:v>
                </c:pt>
                <c:pt idx="874">
                  <c:v>61346</c:v>
                </c:pt>
                <c:pt idx="875">
                  <c:v>80812</c:v>
                </c:pt>
                <c:pt idx="876">
                  <c:v>42835</c:v>
                </c:pt>
                <c:pt idx="877">
                  <c:v>39922</c:v>
                </c:pt>
                <c:pt idx="878">
                  <c:v>86424</c:v>
                </c:pt>
                <c:pt idx="879">
                  <c:v>17117</c:v>
                </c:pt>
                <c:pt idx="880">
                  <c:v>24762</c:v>
                </c:pt>
                <c:pt idx="881">
                  <c:v>35797</c:v>
                </c:pt>
                <c:pt idx="882">
                  <c:v>36627</c:v>
                </c:pt>
                <c:pt idx="883">
                  <c:v>51111</c:v>
                </c:pt>
                <c:pt idx="884">
                  <c:v>86857</c:v>
                </c:pt>
                <c:pt idx="885">
                  <c:v>82072</c:v>
                </c:pt>
                <c:pt idx="886">
                  <c:v>46231</c:v>
                </c:pt>
                <c:pt idx="887">
                  <c:v>42243</c:v>
                </c:pt>
                <c:pt idx="888">
                  <c:v>51195</c:v>
                </c:pt>
                <c:pt idx="889">
                  <c:v>68092</c:v>
                </c:pt>
                <c:pt idx="890">
                  <c:v>31814</c:v>
                </c:pt>
                <c:pt idx="891">
                  <c:v>51390</c:v>
                </c:pt>
                <c:pt idx="892">
                  <c:v>76630</c:v>
                </c:pt>
                <c:pt idx="893">
                  <c:v>26868</c:v>
                </c:pt>
                <c:pt idx="894">
                  <c:v>48948</c:v>
                </c:pt>
                <c:pt idx="895">
                  <c:v>55260</c:v>
                </c:pt>
                <c:pt idx="896">
                  <c:v>64090</c:v>
                </c:pt>
                <c:pt idx="897">
                  <c:v>78331</c:v>
                </c:pt>
                <c:pt idx="898">
                  <c:v>37087</c:v>
                </c:pt>
                <c:pt idx="899">
                  <c:v>21846</c:v>
                </c:pt>
                <c:pt idx="900">
                  <c:v>81320</c:v>
                </c:pt>
                <c:pt idx="901">
                  <c:v>54137</c:v>
                </c:pt>
                <c:pt idx="902">
                  <c:v>66825</c:v>
                </c:pt>
                <c:pt idx="903">
                  <c:v>57100</c:v>
                </c:pt>
                <c:pt idx="904">
                  <c:v>58917</c:v>
                </c:pt>
                <c:pt idx="905">
                  <c:v>85072</c:v>
                </c:pt>
                <c:pt idx="906">
                  <c:v>86429</c:v>
                </c:pt>
                <c:pt idx="907">
                  <c:v>45684</c:v>
                </c:pt>
                <c:pt idx="908">
                  <c:v>47889</c:v>
                </c:pt>
                <c:pt idx="909">
                  <c:v>45921</c:v>
                </c:pt>
                <c:pt idx="910">
                  <c:v>78420</c:v>
                </c:pt>
                <c:pt idx="911">
                  <c:v>75114</c:v>
                </c:pt>
                <c:pt idx="912">
                  <c:v>52278</c:v>
                </c:pt>
                <c:pt idx="913">
                  <c:v>35641</c:v>
                </c:pt>
                <c:pt idx="914">
                  <c:v>95529</c:v>
                </c:pt>
                <c:pt idx="915">
                  <c:v>62820</c:v>
                </c:pt>
                <c:pt idx="916">
                  <c:v>73113</c:v>
                </c:pt>
                <c:pt idx="917">
                  <c:v>84169</c:v>
                </c:pt>
                <c:pt idx="918">
                  <c:v>42607</c:v>
                </c:pt>
                <c:pt idx="919">
                  <c:v>74637</c:v>
                </c:pt>
                <c:pt idx="920">
                  <c:v>46015</c:v>
                </c:pt>
                <c:pt idx="921">
                  <c:v>72354</c:v>
                </c:pt>
                <c:pt idx="922">
                  <c:v>39858</c:v>
                </c:pt>
                <c:pt idx="923">
                  <c:v>34469</c:v>
                </c:pt>
                <c:pt idx="924">
                  <c:v>83033</c:v>
                </c:pt>
                <c:pt idx="925">
                  <c:v>24401</c:v>
                </c:pt>
                <c:pt idx="926">
                  <c:v>77583</c:v>
                </c:pt>
                <c:pt idx="927">
                  <c:v>74116</c:v>
                </c:pt>
                <c:pt idx="928">
                  <c:v>74293</c:v>
                </c:pt>
                <c:pt idx="929">
                  <c:v>68397</c:v>
                </c:pt>
                <c:pt idx="930">
                  <c:v>79632</c:v>
                </c:pt>
                <c:pt idx="931">
                  <c:v>46107</c:v>
                </c:pt>
                <c:pt idx="932">
                  <c:v>64950</c:v>
                </c:pt>
                <c:pt idx="933">
                  <c:v>25443</c:v>
                </c:pt>
                <c:pt idx="934">
                  <c:v>75127</c:v>
                </c:pt>
                <c:pt idx="935">
                  <c:v>32892</c:v>
                </c:pt>
                <c:pt idx="936">
                  <c:v>71796</c:v>
                </c:pt>
                <c:pt idx="937">
                  <c:v>67536</c:v>
                </c:pt>
                <c:pt idx="938">
                  <c:v>55239</c:v>
                </c:pt>
                <c:pt idx="939">
                  <c:v>60554</c:v>
                </c:pt>
                <c:pt idx="940">
                  <c:v>64831</c:v>
                </c:pt>
                <c:pt idx="941">
                  <c:v>56067</c:v>
                </c:pt>
                <c:pt idx="942">
                  <c:v>82025</c:v>
                </c:pt>
                <c:pt idx="943">
                  <c:v>94384</c:v>
                </c:pt>
                <c:pt idx="944">
                  <c:v>14906</c:v>
                </c:pt>
                <c:pt idx="945">
                  <c:v>51563</c:v>
                </c:pt>
                <c:pt idx="946">
                  <c:v>57937</c:v>
                </c:pt>
                <c:pt idx="947">
                  <c:v>68274</c:v>
                </c:pt>
                <c:pt idx="948">
                  <c:v>39771</c:v>
                </c:pt>
                <c:pt idx="949">
                  <c:v>67893</c:v>
                </c:pt>
                <c:pt idx="950">
                  <c:v>27922</c:v>
                </c:pt>
                <c:pt idx="951">
                  <c:v>52190</c:v>
                </c:pt>
                <c:pt idx="952">
                  <c:v>44051</c:v>
                </c:pt>
                <c:pt idx="953">
                  <c:v>42767</c:v>
                </c:pt>
                <c:pt idx="954">
                  <c:v>46106</c:v>
                </c:pt>
                <c:pt idx="955">
                  <c:v>16927</c:v>
                </c:pt>
                <c:pt idx="956">
                  <c:v>59754</c:v>
                </c:pt>
                <c:pt idx="957">
                  <c:v>53700</c:v>
                </c:pt>
                <c:pt idx="958">
                  <c:v>59041</c:v>
                </c:pt>
                <c:pt idx="959">
                  <c:v>54237</c:v>
                </c:pt>
                <c:pt idx="960">
                  <c:v>70647</c:v>
                </c:pt>
                <c:pt idx="961">
                  <c:v>52597</c:v>
                </c:pt>
                <c:pt idx="962">
                  <c:v>41021</c:v>
                </c:pt>
                <c:pt idx="963">
                  <c:v>40233</c:v>
                </c:pt>
                <c:pt idx="964">
                  <c:v>50183</c:v>
                </c:pt>
                <c:pt idx="965">
                  <c:v>54753</c:v>
                </c:pt>
                <c:pt idx="966">
                  <c:v>92955</c:v>
                </c:pt>
                <c:pt idx="967">
                  <c:v>33471</c:v>
                </c:pt>
                <c:pt idx="968">
                  <c:v>34596</c:v>
                </c:pt>
                <c:pt idx="969">
                  <c:v>44010</c:v>
                </c:pt>
                <c:pt idx="970">
                  <c:v>84219</c:v>
                </c:pt>
                <c:pt idx="971">
                  <c:v>40706</c:v>
                </c:pt>
                <c:pt idx="972">
                  <c:v>15716</c:v>
                </c:pt>
                <c:pt idx="973">
                  <c:v>59052</c:v>
                </c:pt>
                <c:pt idx="974">
                  <c:v>80573</c:v>
                </c:pt>
                <c:pt idx="975">
                  <c:v>83715</c:v>
                </c:pt>
                <c:pt idx="976">
                  <c:v>82576</c:v>
                </c:pt>
                <c:pt idx="977">
                  <c:v>56962</c:v>
                </c:pt>
                <c:pt idx="978">
                  <c:v>35704</c:v>
                </c:pt>
                <c:pt idx="979">
                  <c:v>53103</c:v>
                </c:pt>
                <c:pt idx="980">
                  <c:v>46779</c:v>
                </c:pt>
                <c:pt idx="981">
                  <c:v>4861</c:v>
                </c:pt>
                <c:pt idx="982">
                  <c:v>33462</c:v>
                </c:pt>
                <c:pt idx="983">
                  <c:v>63693</c:v>
                </c:pt>
                <c:pt idx="984">
                  <c:v>80763</c:v>
                </c:pt>
                <c:pt idx="985">
                  <c:v>65352</c:v>
                </c:pt>
                <c:pt idx="986">
                  <c:v>82170</c:v>
                </c:pt>
                <c:pt idx="987">
                  <c:v>75759</c:v>
                </c:pt>
                <c:pt idx="988">
                  <c:v>79689</c:v>
                </c:pt>
                <c:pt idx="989">
                  <c:v>35340</c:v>
                </c:pt>
                <c:pt idx="990">
                  <c:v>85683</c:v>
                </c:pt>
                <c:pt idx="991">
                  <c:v>24884</c:v>
                </c:pt>
                <c:pt idx="992">
                  <c:v>42021</c:v>
                </c:pt>
                <c:pt idx="993">
                  <c:v>64449</c:v>
                </c:pt>
                <c:pt idx="994">
                  <c:v>64587</c:v>
                </c:pt>
                <c:pt idx="995">
                  <c:v>34824</c:v>
                </c:pt>
                <c:pt idx="996">
                  <c:v>75437</c:v>
                </c:pt>
                <c:pt idx="997">
                  <c:v>26091</c:v>
                </c:pt>
                <c:pt idx="998">
                  <c:v>52845</c:v>
                </c:pt>
                <c:pt idx="999">
                  <c:v>46086</c:v>
                </c:pt>
                <c:pt idx="1000">
                  <c:v>78028</c:v>
                </c:pt>
                <c:pt idx="1001">
                  <c:v>95169</c:v>
                </c:pt>
                <c:pt idx="1002">
                  <c:v>56337</c:v>
                </c:pt>
                <c:pt idx="1003">
                  <c:v>22434</c:v>
                </c:pt>
                <c:pt idx="1004">
                  <c:v>36930</c:v>
                </c:pt>
                <c:pt idx="1005">
                  <c:v>36130</c:v>
                </c:pt>
                <c:pt idx="1006">
                  <c:v>65569</c:v>
                </c:pt>
                <c:pt idx="1007">
                  <c:v>83844</c:v>
                </c:pt>
                <c:pt idx="1008">
                  <c:v>19514</c:v>
                </c:pt>
                <c:pt idx="1009">
                  <c:v>36736</c:v>
                </c:pt>
                <c:pt idx="1010">
                  <c:v>77568</c:v>
                </c:pt>
                <c:pt idx="1011">
                  <c:v>49187</c:v>
                </c:pt>
                <c:pt idx="1012">
                  <c:v>30168</c:v>
                </c:pt>
                <c:pt idx="1013">
                  <c:v>34053</c:v>
                </c:pt>
                <c:pt idx="1014">
                  <c:v>38196</c:v>
                </c:pt>
                <c:pt idx="1015">
                  <c:v>59412</c:v>
                </c:pt>
                <c:pt idx="1016">
                  <c:v>70924</c:v>
                </c:pt>
                <c:pt idx="1017">
                  <c:v>54165</c:v>
                </c:pt>
                <c:pt idx="1018">
                  <c:v>32300</c:v>
                </c:pt>
                <c:pt idx="1019">
                  <c:v>20180</c:v>
                </c:pt>
                <c:pt idx="1020">
                  <c:v>34961</c:v>
                </c:pt>
                <c:pt idx="1021">
                  <c:v>28440</c:v>
                </c:pt>
                <c:pt idx="1022">
                  <c:v>64504</c:v>
                </c:pt>
                <c:pt idx="1023">
                  <c:v>33564</c:v>
                </c:pt>
                <c:pt idx="1024">
                  <c:v>17345</c:v>
                </c:pt>
                <c:pt idx="1025">
                  <c:v>56320</c:v>
                </c:pt>
                <c:pt idx="1026">
                  <c:v>28647</c:v>
                </c:pt>
                <c:pt idx="1027">
                  <c:v>15038</c:v>
                </c:pt>
                <c:pt idx="1028">
                  <c:v>32173</c:v>
                </c:pt>
                <c:pt idx="1029">
                  <c:v>68316</c:v>
                </c:pt>
                <c:pt idx="1030">
                  <c:v>74538</c:v>
                </c:pt>
                <c:pt idx="1031">
                  <c:v>91700</c:v>
                </c:pt>
                <c:pt idx="1032">
                  <c:v>68695</c:v>
                </c:pt>
                <c:pt idx="1033">
                  <c:v>31056</c:v>
                </c:pt>
                <c:pt idx="1034">
                  <c:v>79593</c:v>
                </c:pt>
                <c:pt idx="1035">
                  <c:v>28071</c:v>
                </c:pt>
                <c:pt idx="1036">
                  <c:v>37334</c:v>
                </c:pt>
                <c:pt idx="1037">
                  <c:v>46423</c:v>
                </c:pt>
                <c:pt idx="1038">
                  <c:v>37126</c:v>
                </c:pt>
                <c:pt idx="1039">
                  <c:v>47703</c:v>
                </c:pt>
                <c:pt idx="1040">
                  <c:v>61180</c:v>
                </c:pt>
                <c:pt idx="1041">
                  <c:v>38998</c:v>
                </c:pt>
                <c:pt idx="1042">
                  <c:v>8028</c:v>
                </c:pt>
                <c:pt idx="1043">
                  <c:v>76081</c:v>
                </c:pt>
                <c:pt idx="1044">
                  <c:v>34728</c:v>
                </c:pt>
                <c:pt idx="1045">
                  <c:v>33168</c:v>
                </c:pt>
                <c:pt idx="1046">
                  <c:v>33585</c:v>
                </c:pt>
                <c:pt idx="1047">
                  <c:v>77037</c:v>
                </c:pt>
                <c:pt idx="1048">
                  <c:v>35196</c:v>
                </c:pt>
                <c:pt idx="1049">
                  <c:v>44529</c:v>
                </c:pt>
                <c:pt idx="1050">
                  <c:v>70924</c:v>
                </c:pt>
                <c:pt idx="1051">
                  <c:v>28764</c:v>
                </c:pt>
                <c:pt idx="1052">
                  <c:v>69098</c:v>
                </c:pt>
                <c:pt idx="1053">
                  <c:v>25959</c:v>
                </c:pt>
                <c:pt idx="1054">
                  <c:v>27100</c:v>
                </c:pt>
                <c:pt idx="1055">
                  <c:v>70596</c:v>
                </c:pt>
                <c:pt idx="1056">
                  <c:v>42557</c:v>
                </c:pt>
                <c:pt idx="1057">
                  <c:v>53312</c:v>
                </c:pt>
                <c:pt idx="1058">
                  <c:v>72228</c:v>
                </c:pt>
                <c:pt idx="1059">
                  <c:v>67605</c:v>
                </c:pt>
                <c:pt idx="1060">
                  <c:v>62845</c:v>
                </c:pt>
                <c:pt idx="1061">
                  <c:v>65196</c:v>
                </c:pt>
                <c:pt idx="1062">
                  <c:v>42000</c:v>
                </c:pt>
                <c:pt idx="1063">
                  <c:v>35860</c:v>
                </c:pt>
                <c:pt idx="1064">
                  <c:v>65526</c:v>
                </c:pt>
                <c:pt idx="1065">
                  <c:v>16860</c:v>
                </c:pt>
                <c:pt idx="1066">
                  <c:v>83528</c:v>
                </c:pt>
                <c:pt idx="1067">
                  <c:v>64176</c:v>
                </c:pt>
                <c:pt idx="1068">
                  <c:v>22304</c:v>
                </c:pt>
                <c:pt idx="1069">
                  <c:v>67023</c:v>
                </c:pt>
                <c:pt idx="1070">
                  <c:v>32892</c:v>
                </c:pt>
                <c:pt idx="1071">
                  <c:v>70713</c:v>
                </c:pt>
                <c:pt idx="1072">
                  <c:v>59925</c:v>
                </c:pt>
                <c:pt idx="1073">
                  <c:v>39722</c:v>
                </c:pt>
                <c:pt idx="1074">
                  <c:v>46610</c:v>
                </c:pt>
                <c:pt idx="1075">
                  <c:v>88347</c:v>
                </c:pt>
                <c:pt idx="1076">
                  <c:v>87171</c:v>
                </c:pt>
                <c:pt idx="1077">
                  <c:v>26907</c:v>
                </c:pt>
                <c:pt idx="1078">
                  <c:v>50014</c:v>
                </c:pt>
                <c:pt idx="1079">
                  <c:v>41014</c:v>
                </c:pt>
                <c:pt idx="1080">
                  <c:v>66294</c:v>
                </c:pt>
                <c:pt idx="1081">
                  <c:v>36715</c:v>
                </c:pt>
                <c:pt idx="1082">
                  <c:v>79456</c:v>
                </c:pt>
                <c:pt idx="1083">
                  <c:v>40479</c:v>
                </c:pt>
                <c:pt idx="1084">
                  <c:v>75345</c:v>
                </c:pt>
                <c:pt idx="1085">
                  <c:v>54233</c:v>
                </c:pt>
                <c:pt idx="1086">
                  <c:v>24163</c:v>
                </c:pt>
                <c:pt idx="1087">
                  <c:v>84460</c:v>
                </c:pt>
                <c:pt idx="1088">
                  <c:v>43776</c:v>
                </c:pt>
                <c:pt idx="1089">
                  <c:v>71691</c:v>
                </c:pt>
                <c:pt idx="1090">
                  <c:v>85844</c:v>
                </c:pt>
                <c:pt idx="1091">
                  <c:v>39190</c:v>
                </c:pt>
                <c:pt idx="1092">
                  <c:v>71367</c:v>
                </c:pt>
                <c:pt idx="1093">
                  <c:v>38578</c:v>
                </c:pt>
                <c:pt idx="1094">
                  <c:v>57236</c:v>
                </c:pt>
                <c:pt idx="1095">
                  <c:v>61825</c:v>
                </c:pt>
                <c:pt idx="1096">
                  <c:v>79803</c:v>
                </c:pt>
                <c:pt idx="1097">
                  <c:v>80910</c:v>
                </c:pt>
                <c:pt idx="1098">
                  <c:v>27590</c:v>
                </c:pt>
                <c:pt idx="1099">
                  <c:v>56775</c:v>
                </c:pt>
                <c:pt idx="1100">
                  <c:v>83829</c:v>
                </c:pt>
                <c:pt idx="1101">
                  <c:v>54210</c:v>
                </c:pt>
                <c:pt idx="1102">
                  <c:v>38508</c:v>
                </c:pt>
                <c:pt idx="1103">
                  <c:v>53187</c:v>
                </c:pt>
                <c:pt idx="1104">
                  <c:v>30023</c:v>
                </c:pt>
                <c:pt idx="1105">
                  <c:v>76045</c:v>
                </c:pt>
                <c:pt idx="1106">
                  <c:v>50870</c:v>
                </c:pt>
                <c:pt idx="1107">
                  <c:v>15315</c:v>
                </c:pt>
                <c:pt idx="1108">
                  <c:v>65463</c:v>
                </c:pt>
                <c:pt idx="1109">
                  <c:v>66480</c:v>
                </c:pt>
                <c:pt idx="1110">
                  <c:v>76773</c:v>
                </c:pt>
                <c:pt idx="1111">
                  <c:v>81698</c:v>
                </c:pt>
                <c:pt idx="1112">
                  <c:v>54466</c:v>
                </c:pt>
                <c:pt idx="1113">
                  <c:v>98777</c:v>
                </c:pt>
                <c:pt idx="1114">
                  <c:v>16269</c:v>
                </c:pt>
                <c:pt idx="1115">
                  <c:v>71819</c:v>
                </c:pt>
                <c:pt idx="1116">
                  <c:v>33569</c:v>
                </c:pt>
                <c:pt idx="1117">
                  <c:v>36262</c:v>
                </c:pt>
                <c:pt idx="1118">
                  <c:v>22634</c:v>
                </c:pt>
                <c:pt idx="1119">
                  <c:v>47025</c:v>
                </c:pt>
                <c:pt idx="1120">
                  <c:v>70566</c:v>
                </c:pt>
                <c:pt idx="1121">
                  <c:v>31605</c:v>
                </c:pt>
                <c:pt idx="1122">
                  <c:v>52034</c:v>
                </c:pt>
                <c:pt idx="1123">
                  <c:v>48526</c:v>
                </c:pt>
                <c:pt idx="1124">
                  <c:v>46734</c:v>
                </c:pt>
                <c:pt idx="1125">
                  <c:v>39552</c:v>
                </c:pt>
                <c:pt idx="1126">
                  <c:v>86358</c:v>
                </c:pt>
                <c:pt idx="1127">
                  <c:v>46931</c:v>
                </c:pt>
                <c:pt idx="1128">
                  <c:v>16581</c:v>
                </c:pt>
                <c:pt idx="1129">
                  <c:v>63998</c:v>
                </c:pt>
                <c:pt idx="1130">
                  <c:v>67381</c:v>
                </c:pt>
                <c:pt idx="1131">
                  <c:v>25930</c:v>
                </c:pt>
                <c:pt idx="1132">
                  <c:v>42693</c:v>
                </c:pt>
                <c:pt idx="1133">
                  <c:v>85606</c:v>
                </c:pt>
                <c:pt idx="1134">
                  <c:v>72903</c:v>
                </c:pt>
                <c:pt idx="1135">
                  <c:v>49669</c:v>
                </c:pt>
                <c:pt idx="1136">
                  <c:v>36778</c:v>
                </c:pt>
                <c:pt idx="1137">
                  <c:v>85696</c:v>
                </c:pt>
                <c:pt idx="1138">
                  <c:v>10979</c:v>
                </c:pt>
                <c:pt idx="1139">
                  <c:v>49678</c:v>
                </c:pt>
                <c:pt idx="1140">
                  <c:v>56129</c:v>
                </c:pt>
                <c:pt idx="1141">
                  <c:v>37155</c:v>
                </c:pt>
                <c:pt idx="1142">
                  <c:v>21282</c:v>
                </c:pt>
                <c:pt idx="1143">
                  <c:v>33419</c:v>
                </c:pt>
                <c:pt idx="1144">
                  <c:v>63285</c:v>
                </c:pt>
                <c:pt idx="1145">
                  <c:v>21255</c:v>
                </c:pt>
                <c:pt idx="1146">
                  <c:v>42162</c:v>
                </c:pt>
                <c:pt idx="1147">
                  <c:v>54450</c:v>
                </c:pt>
                <c:pt idx="1148">
                  <c:v>57744</c:v>
                </c:pt>
                <c:pt idx="1149">
                  <c:v>26576</c:v>
                </c:pt>
                <c:pt idx="1150">
                  <c:v>57513</c:v>
                </c:pt>
                <c:pt idx="1151">
                  <c:v>68142</c:v>
                </c:pt>
                <c:pt idx="1152">
                  <c:v>7500</c:v>
                </c:pt>
                <c:pt idx="1153">
                  <c:v>83145</c:v>
                </c:pt>
                <c:pt idx="1154">
                  <c:v>54197</c:v>
                </c:pt>
                <c:pt idx="1155">
                  <c:v>23091</c:v>
                </c:pt>
                <c:pt idx="1156">
                  <c:v>46049</c:v>
                </c:pt>
                <c:pt idx="1157">
                  <c:v>56715</c:v>
                </c:pt>
                <c:pt idx="1158">
                  <c:v>79410</c:v>
                </c:pt>
                <c:pt idx="1159">
                  <c:v>57304</c:v>
                </c:pt>
                <c:pt idx="1160">
                  <c:v>44375</c:v>
                </c:pt>
                <c:pt idx="1161">
                  <c:v>54450</c:v>
                </c:pt>
                <c:pt idx="1162">
                  <c:v>59594</c:v>
                </c:pt>
                <c:pt idx="1163">
                  <c:v>80685</c:v>
                </c:pt>
                <c:pt idx="1164">
                  <c:v>40344</c:v>
                </c:pt>
                <c:pt idx="1165">
                  <c:v>62710</c:v>
                </c:pt>
                <c:pt idx="1166">
                  <c:v>48985</c:v>
                </c:pt>
                <c:pt idx="1167">
                  <c:v>35322</c:v>
                </c:pt>
                <c:pt idx="1168">
                  <c:v>77142</c:v>
                </c:pt>
                <c:pt idx="1169">
                  <c:v>81657</c:v>
                </c:pt>
                <c:pt idx="1170">
                  <c:v>14421</c:v>
                </c:pt>
                <c:pt idx="1171">
                  <c:v>20130</c:v>
                </c:pt>
                <c:pt idx="1172">
                  <c:v>74214</c:v>
                </c:pt>
                <c:pt idx="1173">
                  <c:v>66726</c:v>
                </c:pt>
                <c:pt idx="1174">
                  <c:v>23724</c:v>
                </c:pt>
                <c:pt idx="1175">
                  <c:v>47353</c:v>
                </c:pt>
                <c:pt idx="1176">
                  <c:v>33444</c:v>
                </c:pt>
                <c:pt idx="1177">
                  <c:v>54386</c:v>
                </c:pt>
                <c:pt idx="1178">
                  <c:v>28510</c:v>
                </c:pt>
                <c:pt idx="1179">
                  <c:v>90638</c:v>
                </c:pt>
                <c:pt idx="1180">
                  <c:v>48070</c:v>
                </c:pt>
                <c:pt idx="1181">
                  <c:v>43140</c:v>
                </c:pt>
                <c:pt idx="1182">
                  <c:v>54959</c:v>
                </c:pt>
                <c:pt idx="1183">
                  <c:v>15056</c:v>
                </c:pt>
                <c:pt idx="1184">
                  <c:v>26954</c:v>
                </c:pt>
                <c:pt idx="1185">
                  <c:v>22327</c:v>
                </c:pt>
                <c:pt idx="1186">
                  <c:v>44393</c:v>
                </c:pt>
                <c:pt idx="1187">
                  <c:v>62000</c:v>
                </c:pt>
                <c:pt idx="1188">
                  <c:v>31497</c:v>
                </c:pt>
                <c:pt idx="1189">
                  <c:v>45894</c:v>
                </c:pt>
                <c:pt idx="1190">
                  <c:v>78579</c:v>
                </c:pt>
                <c:pt idx="1191">
                  <c:v>67369</c:v>
                </c:pt>
                <c:pt idx="1192">
                  <c:v>58401</c:v>
                </c:pt>
                <c:pt idx="1193">
                  <c:v>62307</c:v>
                </c:pt>
                <c:pt idx="1194">
                  <c:v>43641</c:v>
                </c:pt>
                <c:pt idx="1195">
                  <c:v>63841</c:v>
                </c:pt>
                <c:pt idx="1196">
                  <c:v>46891</c:v>
                </c:pt>
                <c:pt idx="1197">
                  <c:v>70091</c:v>
                </c:pt>
                <c:pt idx="1198">
                  <c:v>78075</c:v>
                </c:pt>
                <c:pt idx="1199">
                  <c:v>59184</c:v>
                </c:pt>
                <c:pt idx="1200">
                  <c:v>54809</c:v>
                </c:pt>
                <c:pt idx="1201">
                  <c:v>58113</c:v>
                </c:pt>
                <c:pt idx="1202">
                  <c:v>51412</c:v>
                </c:pt>
                <c:pt idx="1203">
                  <c:v>15287</c:v>
                </c:pt>
                <c:pt idx="1204">
                  <c:v>66636</c:v>
                </c:pt>
                <c:pt idx="1205">
                  <c:v>50965</c:v>
                </c:pt>
                <c:pt idx="1206">
                  <c:v>84618</c:v>
                </c:pt>
                <c:pt idx="1207">
                  <c:v>18351</c:v>
                </c:pt>
                <c:pt idx="1208">
                  <c:v>40451</c:v>
                </c:pt>
                <c:pt idx="1209">
                  <c:v>36317</c:v>
                </c:pt>
                <c:pt idx="1210">
                  <c:v>42213</c:v>
                </c:pt>
                <c:pt idx="1211">
                  <c:v>65748</c:v>
                </c:pt>
                <c:pt idx="1212">
                  <c:v>77044</c:v>
                </c:pt>
                <c:pt idx="1213">
                  <c:v>74918</c:v>
                </c:pt>
                <c:pt idx="1214">
                  <c:v>56721</c:v>
                </c:pt>
                <c:pt idx="1215">
                  <c:v>42160</c:v>
                </c:pt>
                <c:pt idx="1216">
                  <c:v>61559</c:v>
                </c:pt>
                <c:pt idx="1217">
                  <c:v>33629</c:v>
                </c:pt>
                <c:pt idx="1218">
                  <c:v>68682</c:v>
                </c:pt>
                <c:pt idx="1219">
                  <c:v>34377</c:v>
                </c:pt>
                <c:pt idx="1220">
                  <c:v>8940</c:v>
                </c:pt>
                <c:pt idx="1221">
                  <c:v>26228</c:v>
                </c:pt>
                <c:pt idx="1222">
                  <c:v>77297</c:v>
                </c:pt>
                <c:pt idx="1223">
                  <c:v>40211</c:v>
                </c:pt>
                <c:pt idx="1224">
                  <c:v>33438</c:v>
                </c:pt>
                <c:pt idx="1225">
                  <c:v>75032</c:v>
                </c:pt>
                <c:pt idx="1226">
                  <c:v>61284</c:v>
                </c:pt>
                <c:pt idx="1227">
                  <c:v>22518</c:v>
                </c:pt>
                <c:pt idx="1228">
                  <c:v>54730</c:v>
                </c:pt>
                <c:pt idx="1229">
                  <c:v>38452</c:v>
                </c:pt>
                <c:pt idx="1230">
                  <c:v>44421</c:v>
                </c:pt>
                <c:pt idx="1231">
                  <c:v>38197</c:v>
                </c:pt>
                <c:pt idx="1232">
                  <c:v>41986</c:v>
                </c:pt>
                <c:pt idx="1233">
                  <c:v>28427</c:v>
                </c:pt>
                <c:pt idx="1234">
                  <c:v>37395</c:v>
                </c:pt>
                <c:pt idx="1235">
                  <c:v>64722</c:v>
                </c:pt>
                <c:pt idx="1236">
                  <c:v>55249</c:v>
                </c:pt>
                <c:pt idx="1237">
                  <c:v>84906</c:v>
                </c:pt>
                <c:pt idx="1238">
                  <c:v>28691</c:v>
                </c:pt>
                <c:pt idx="1239">
                  <c:v>44213</c:v>
                </c:pt>
                <c:pt idx="1240">
                  <c:v>25707</c:v>
                </c:pt>
                <c:pt idx="1241">
                  <c:v>59062</c:v>
                </c:pt>
                <c:pt idx="1242">
                  <c:v>76624</c:v>
                </c:pt>
                <c:pt idx="1243">
                  <c:v>66000</c:v>
                </c:pt>
                <c:pt idx="1244">
                  <c:v>27683</c:v>
                </c:pt>
                <c:pt idx="1245">
                  <c:v>1730</c:v>
                </c:pt>
                <c:pt idx="1246">
                  <c:v>7500</c:v>
                </c:pt>
                <c:pt idx="1247">
                  <c:v>40521</c:v>
                </c:pt>
                <c:pt idx="1248">
                  <c:v>20427</c:v>
                </c:pt>
                <c:pt idx="1249">
                  <c:v>65106</c:v>
                </c:pt>
                <c:pt idx="1250">
                  <c:v>69969</c:v>
                </c:pt>
                <c:pt idx="1251">
                  <c:v>67433</c:v>
                </c:pt>
                <c:pt idx="1252">
                  <c:v>77766</c:v>
                </c:pt>
                <c:pt idx="1253">
                  <c:v>74716</c:v>
                </c:pt>
                <c:pt idx="1254">
                  <c:v>68118</c:v>
                </c:pt>
                <c:pt idx="1255">
                  <c:v>55158</c:v>
                </c:pt>
                <c:pt idx="1256">
                  <c:v>62972</c:v>
                </c:pt>
                <c:pt idx="1257">
                  <c:v>74190</c:v>
                </c:pt>
                <c:pt idx="1258">
                  <c:v>39356</c:v>
                </c:pt>
                <c:pt idx="1259">
                  <c:v>76653</c:v>
                </c:pt>
                <c:pt idx="1260">
                  <c:v>35860</c:v>
                </c:pt>
                <c:pt idx="1261">
                  <c:v>90687</c:v>
                </c:pt>
                <c:pt idx="1262">
                  <c:v>73450</c:v>
                </c:pt>
                <c:pt idx="1263">
                  <c:v>31454</c:v>
                </c:pt>
                <c:pt idx="1264">
                  <c:v>47139</c:v>
                </c:pt>
                <c:pt idx="1265">
                  <c:v>83829</c:v>
                </c:pt>
                <c:pt idx="1266">
                  <c:v>53378</c:v>
                </c:pt>
                <c:pt idx="1267">
                  <c:v>19656</c:v>
                </c:pt>
                <c:pt idx="1268">
                  <c:v>45579</c:v>
                </c:pt>
                <c:pt idx="1269">
                  <c:v>85485</c:v>
                </c:pt>
                <c:pt idx="1270">
                  <c:v>55956</c:v>
                </c:pt>
                <c:pt idx="1271">
                  <c:v>64191</c:v>
                </c:pt>
                <c:pt idx="1272">
                  <c:v>38808</c:v>
                </c:pt>
                <c:pt idx="1273">
                  <c:v>57183</c:v>
                </c:pt>
                <c:pt idx="1274">
                  <c:v>23748</c:v>
                </c:pt>
                <c:pt idx="1275">
                  <c:v>66303</c:v>
                </c:pt>
                <c:pt idx="1276">
                  <c:v>37368</c:v>
                </c:pt>
                <c:pt idx="1277">
                  <c:v>40800</c:v>
                </c:pt>
                <c:pt idx="1278">
                  <c:v>71847</c:v>
                </c:pt>
                <c:pt idx="1279">
                  <c:v>46149</c:v>
                </c:pt>
                <c:pt idx="1280">
                  <c:v>78687</c:v>
                </c:pt>
                <c:pt idx="1281">
                  <c:v>49118</c:v>
                </c:pt>
                <c:pt idx="1282">
                  <c:v>37633</c:v>
                </c:pt>
                <c:pt idx="1283">
                  <c:v>39767</c:v>
                </c:pt>
                <c:pt idx="1284">
                  <c:v>26997</c:v>
                </c:pt>
                <c:pt idx="1285">
                  <c:v>33986</c:v>
                </c:pt>
                <c:pt idx="1286">
                  <c:v>57091</c:v>
                </c:pt>
                <c:pt idx="1287">
                  <c:v>46831</c:v>
                </c:pt>
                <c:pt idx="1288">
                  <c:v>83151</c:v>
                </c:pt>
                <c:pt idx="1289">
                  <c:v>52531</c:v>
                </c:pt>
                <c:pt idx="1290">
                  <c:v>15759</c:v>
                </c:pt>
                <c:pt idx="1291">
                  <c:v>22804</c:v>
                </c:pt>
                <c:pt idx="1292">
                  <c:v>43050</c:v>
                </c:pt>
                <c:pt idx="1293">
                  <c:v>42997</c:v>
                </c:pt>
                <c:pt idx="1294">
                  <c:v>48918</c:v>
                </c:pt>
                <c:pt idx="1295">
                  <c:v>60033</c:v>
                </c:pt>
                <c:pt idx="1296">
                  <c:v>34043</c:v>
                </c:pt>
                <c:pt idx="1297">
                  <c:v>57811</c:v>
                </c:pt>
                <c:pt idx="1298">
                  <c:v>78569</c:v>
                </c:pt>
                <c:pt idx="1299">
                  <c:v>7500</c:v>
                </c:pt>
                <c:pt idx="1300">
                  <c:v>157733</c:v>
                </c:pt>
                <c:pt idx="1301">
                  <c:v>94384</c:v>
                </c:pt>
                <c:pt idx="1302">
                  <c:v>23148</c:v>
                </c:pt>
                <c:pt idx="1303">
                  <c:v>44267</c:v>
                </c:pt>
                <c:pt idx="1304">
                  <c:v>71626</c:v>
                </c:pt>
                <c:pt idx="1305">
                  <c:v>60894</c:v>
                </c:pt>
                <c:pt idx="1306">
                  <c:v>50200</c:v>
                </c:pt>
                <c:pt idx="1307">
                  <c:v>81051</c:v>
                </c:pt>
                <c:pt idx="1308">
                  <c:v>65169</c:v>
                </c:pt>
                <c:pt idx="1309">
                  <c:v>59868</c:v>
                </c:pt>
                <c:pt idx="1310">
                  <c:v>65695</c:v>
                </c:pt>
                <c:pt idx="1311">
                  <c:v>64857</c:v>
                </c:pt>
                <c:pt idx="1312">
                  <c:v>45143</c:v>
                </c:pt>
                <c:pt idx="1313">
                  <c:v>74805</c:v>
                </c:pt>
                <c:pt idx="1314">
                  <c:v>59060</c:v>
                </c:pt>
                <c:pt idx="1315">
                  <c:v>27238</c:v>
                </c:pt>
                <c:pt idx="1316">
                  <c:v>47009</c:v>
                </c:pt>
                <c:pt idx="1317">
                  <c:v>46094</c:v>
                </c:pt>
                <c:pt idx="1318">
                  <c:v>40321</c:v>
                </c:pt>
                <c:pt idx="1319">
                  <c:v>37235</c:v>
                </c:pt>
                <c:pt idx="1320">
                  <c:v>81843</c:v>
                </c:pt>
                <c:pt idx="1321">
                  <c:v>46692</c:v>
                </c:pt>
                <c:pt idx="1322">
                  <c:v>77382</c:v>
                </c:pt>
                <c:pt idx="1323">
                  <c:v>37774</c:v>
                </c:pt>
                <c:pt idx="1324">
                  <c:v>18393</c:v>
                </c:pt>
                <c:pt idx="1325">
                  <c:v>72828</c:v>
                </c:pt>
                <c:pt idx="1326">
                  <c:v>24711</c:v>
                </c:pt>
                <c:pt idx="1327">
                  <c:v>45503</c:v>
                </c:pt>
                <c:pt idx="1328">
                  <c:v>6560</c:v>
                </c:pt>
                <c:pt idx="1329">
                  <c:v>71604</c:v>
                </c:pt>
                <c:pt idx="1330">
                  <c:v>27244</c:v>
                </c:pt>
                <c:pt idx="1331">
                  <c:v>48752</c:v>
                </c:pt>
                <c:pt idx="1332">
                  <c:v>71434</c:v>
                </c:pt>
                <c:pt idx="1333">
                  <c:v>90842</c:v>
                </c:pt>
                <c:pt idx="1334">
                  <c:v>88097</c:v>
                </c:pt>
                <c:pt idx="1335">
                  <c:v>51948</c:v>
                </c:pt>
                <c:pt idx="1336">
                  <c:v>71853</c:v>
                </c:pt>
                <c:pt idx="1337">
                  <c:v>35876</c:v>
                </c:pt>
                <c:pt idx="1338">
                  <c:v>40049</c:v>
                </c:pt>
                <c:pt idx="1339">
                  <c:v>39660</c:v>
                </c:pt>
                <c:pt idx="1340">
                  <c:v>50127</c:v>
                </c:pt>
                <c:pt idx="1341">
                  <c:v>43263</c:v>
                </c:pt>
                <c:pt idx="1342">
                  <c:v>62845</c:v>
                </c:pt>
                <c:pt idx="1343">
                  <c:v>18929</c:v>
                </c:pt>
                <c:pt idx="1344">
                  <c:v>24367</c:v>
                </c:pt>
                <c:pt idx="1345">
                  <c:v>33249</c:v>
                </c:pt>
                <c:pt idx="1346">
                  <c:v>26887</c:v>
                </c:pt>
                <c:pt idx="1347">
                  <c:v>50150</c:v>
                </c:pt>
                <c:pt idx="1348">
                  <c:v>62061</c:v>
                </c:pt>
                <c:pt idx="1349">
                  <c:v>85696</c:v>
                </c:pt>
                <c:pt idx="1350">
                  <c:v>76542</c:v>
                </c:pt>
                <c:pt idx="1351">
                  <c:v>70515</c:v>
                </c:pt>
                <c:pt idx="1352">
                  <c:v>18227</c:v>
                </c:pt>
                <c:pt idx="1353">
                  <c:v>69139</c:v>
                </c:pt>
                <c:pt idx="1354">
                  <c:v>69109</c:v>
                </c:pt>
                <c:pt idx="1355">
                  <c:v>69627</c:v>
                </c:pt>
                <c:pt idx="1356">
                  <c:v>38136</c:v>
                </c:pt>
                <c:pt idx="1357">
                  <c:v>62159</c:v>
                </c:pt>
                <c:pt idx="1358">
                  <c:v>80695</c:v>
                </c:pt>
                <c:pt idx="1359">
                  <c:v>33316</c:v>
                </c:pt>
                <c:pt idx="1360">
                  <c:v>58554</c:v>
                </c:pt>
                <c:pt idx="1361">
                  <c:v>17256</c:v>
                </c:pt>
                <c:pt idx="1362">
                  <c:v>53034</c:v>
                </c:pt>
                <c:pt idx="1363">
                  <c:v>52203</c:v>
                </c:pt>
                <c:pt idx="1364">
                  <c:v>59601</c:v>
                </c:pt>
                <c:pt idx="1365">
                  <c:v>75154</c:v>
                </c:pt>
                <c:pt idx="1366">
                  <c:v>47025</c:v>
                </c:pt>
                <c:pt idx="1367">
                  <c:v>37971</c:v>
                </c:pt>
                <c:pt idx="1368">
                  <c:v>41335</c:v>
                </c:pt>
                <c:pt idx="1369">
                  <c:v>67267</c:v>
                </c:pt>
                <c:pt idx="1370">
                  <c:v>57338</c:v>
                </c:pt>
                <c:pt idx="1371">
                  <c:v>50523</c:v>
                </c:pt>
                <c:pt idx="1372">
                  <c:v>35791</c:v>
                </c:pt>
                <c:pt idx="1373">
                  <c:v>50611</c:v>
                </c:pt>
                <c:pt idx="1374">
                  <c:v>56242</c:v>
                </c:pt>
                <c:pt idx="1375">
                  <c:v>48904</c:v>
                </c:pt>
                <c:pt idx="1376">
                  <c:v>56243</c:v>
                </c:pt>
                <c:pt idx="1377">
                  <c:v>21355</c:v>
                </c:pt>
                <c:pt idx="1378">
                  <c:v>57420</c:v>
                </c:pt>
                <c:pt idx="1379">
                  <c:v>51386</c:v>
                </c:pt>
                <c:pt idx="1380">
                  <c:v>46390</c:v>
                </c:pt>
                <c:pt idx="1381">
                  <c:v>54342</c:v>
                </c:pt>
                <c:pt idx="1382">
                  <c:v>51386</c:v>
                </c:pt>
                <c:pt idx="1383">
                  <c:v>51386</c:v>
                </c:pt>
                <c:pt idx="1384">
                  <c:v>20895</c:v>
                </c:pt>
                <c:pt idx="1385">
                  <c:v>92344</c:v>
                </c:pt>
                <c:pt idx="1386">
                  <c:v>51386</c:v>
                </c:pt>
                <c:pt idx="1387">
                  <c:v>26907</c:v>
                </c:pt>
                <c:pt idx="1388">
                  <c:v>44964</c:v>
                </c:pt>
                <c:pt idx="1389">
                  <c:v>75507</c:v>
                </c:pt>
                <c:pt idx="1390">
                  <c:v>53761</c:v>
                </c:pt>
                <c:pt idx="1391">
                  <c:v>22682</c:v>
                </c:pt>
                <c:pt idx="1392">
                  <c:v>38887</c:v>
                </c:pt>
                <c:pt idx="1393">
                  <c:v>41658</c:v>
                </c:pt>
                <c:pt idx="1394">
                  <c:v>29791</c:v>
                </c:pt>
                <c:pt idx="1395">
                  <c:v>63915</c:v>
                </c:pt>
                <c:pt idx="1396">
                  <c:v>39996</c:v>
                </c:pt>
                <c:pt idx="1397">
                  <c:v>26759</c:v>
                </c:pt>
                <c:pt idx="1398">
                  <c:v>63841</c:v>
                </c:pt>
                <c:pt idx="1399">
                  <c:v>51039</c:v>
                </c:pt>
                <c:pt idx="1400">
                  <c:v>60544</c:v>
                </c:pt>
                <c:pt idx="1401">
                  <c:v>65685</c:v>
                </c:pt>
                <c:pt idx="1402">
                  <c:v>37716</c:v>
                </c:pt>
                <c:pt idx="1403">
                  <c:v>36864</c:v>
                </c:pt>
                <c:pt idx="1404">
                  <c:v>44511</c:v>
                </c:pt>
                <c:pt idx="1405">
                  <c:v>36947</c:v>
                </c:pt>
                <c:pt idx="1406">
                  <c:v>47352</c:v>
                </c:pt>
                <c:pt idx="1407">
                  <c:v>67087</c:v>
                </c:pt>
                <c:pt idx="1408">
                  <c:v>57045</c:v>
                </c:pt>
                <c:pt idx="1409">
                  <c:v>36957</c:v>
                </c:pt>
                <c:pt idx="1410">
                  <c:v>69389</c:v>
                </c:pt>
                <c:pt idx="1411">
                  <c:v>80134</c:v>
                </c:pt>
                <c:pt idx="1412">
                  <c:v>43142</c:v>
                </c:pt>
                <c:pt idx="1413">
                  <c:v>80589</c:v>
                </c:pt>
                <c:pt idx="1414">
                  <c:v>34412</c:v>
                </c:pt>
                <c:pt idx="1415">
                  <c:v>57537</c:v>
                </c:pt>
                <c:pt idx="1416">
                  <c:v>22634</c:v>
                </c:pt>
                <c:pt idx="1417">
                  <c:v>51315</c:v>
                </c:pt>
                <c:pt idx="1418">
                  <c:v>36026</c:v>
                </c:pt>
                <c:pt idx="1419">
                  <c:v>24639</c:v>
                </c:pt>
                <c:pt idx="1420">
                  <c:v>34578</c:v>
                </c:pt>
                <c:pt idx="1421">
                  <c:v>65704</c:v>
                </c:pt>
                <c:pt idx="1422">
                  <c:v>63810</c:v>
                </c:pt>
                <c:pt idx="1423">
                  <c:v>54132</c:v>
                </c:pt>
                <c:pt idx="1424">
                  <c:v>18690</c:v>
                </c:pt>
                <c:pt idx="1425">
                  <c:v>28164</c:v>
                </c:pt>
                <c:pt idx="1426">
                  <c:v>34596</c:v>
                </c:pt>
                <c:pt idx="1427">
                  <c:v>43269</c:v>
                </c:pt>
                <c:pt idx="1428">
                  <c:v>38741</c:v>
                </c:pt>
                <c:pt idx="1429">
                  <c:v>31907</c:v>
                </c:pt>
                <c:pt idx="1430">
                  <c:v>27100</c:v>
                </c:pt>
                <c:pt idx="1431">
                  <c:v>31163</c:v>
                </c:pt>
                <c:pt idx="1432">
                  <c:v>92533</c:v>
                </c:pt>
                <c:pt idx="1433">
                  <c:v>34853</c:v>
                </c:pt>
                <c:pt idx="1434">
                  <c:v>70844</c:v>
                </c:pt>
                <c:pt idx="1435">
                  <c:v>31086</c:v>
                </c:pt>
                <c:pt idx="1436">
                  <c:v>60544</c:v>
                </c:pt>
                <c:pt idx="1437">
                  <c:v>20491</c:v>
                </c:pt>
                <c:pt idx="1438">
                  <c:v>42523</c:v>
                </c:pt>
                <c:pt idx="1439">
                  <c:v>39922</c:v>
                </c:pt>
                <c:pt idx="1440">
                  <c:v>33402</c:v>
                </c:pt>
                <c:pt idx="1441">
                  <c:v>36408</c:v>
                </c:pt>
                <c:pt idx="1442">
                  <c:v>21645</c:v>
                </c:pt>
                <c:pt idx="1443">
                  <c:v>78427</c:v>
                </c:pt>
                <c:pt idx="1444">
                  <c:v>82657</c:v>
                </c:pt>
                <c:pt idx="1445">
                  <c:v>51876</c:v>
                </c:pt>
                <c:pt idx="1446">
                  <c:v>78041</c:v>
                </c:pt>
                <c:pt idx="1447">
                  <c:v>52852</c:v>
                </c:pt>
                <c:pt idx="1448">
                  <c:v>70038</c:v>
                </c:pt>
                <c:pt idx="1449">
                  <c:v>69401</c:v>
                </c:pt>
                <c:pt idx="1450">
                  <c:v>46053</c:v>
                </c:pt>
                <c:pt idx="1451">
                  <c:v>77343</c:v>
                </c:pt>
                <c:pt idx="1452">
                  <c:v>73892</c:v>
                </c:pt>
                <c:pt idx="1453">
                  <c:v>40304</c:v>
                </c:pt>
                <c:pt idx="1454">
                  <c:v>32727</c:v>
                </c:pt>
                <c:pt idx="1455">
                  <c:v>68695</c:v>
                </c:pt>
                <c:pt idx="1456">
                  <c:v>43300</c:v>
                </c:pt>
                <c:pt idx="1457">
                  <c:v>26290</c:v>
                </c:pt>
                <c:pt idx="1458">
                  <c:v>93790</c:v>
                </c:pt>
                <c:pt idx="1459">
                  <c:v>38410</c:v>
                </c:pt>
                <c:pt idx="1460">
                  <c:v>64866</c:v>
                </c:pt>
                <c:pt idx="1461">
                  <c:v>57957</c:v>
                </c:pt>
                <c:pt idx="1462">
                  <c:v>46015</c:v>
                </c:pt>
                <c:pt idx="1463">
                  <c:v>16531</c:v>
                </c:pt>
                <c:pt idx="1464">
                  <c:v>28072</c:v>
                </c:pt>
                <c:pt idx="1465">
                  <c:v>49476</c:v>
                </c:pt>
                <c:pt idx="1466">
                  <c:v>50725</c:v>
                </c:pt>
                <c:pt idx="1467">
                  <c:v>83844</c:v>
                </c:pt>
                <c:pt idx="1468">
                  <c:v>41145</c:v>
                </c:pt>
                <c:pt idx="1469">
                  <c:v>67419</c:v>
                </c:pt>
                <c:pt idx="1470">
                  <c:v>23162</c:v>
                </c:pt>
                <c:pt idx="1471">
                  <c:v>34380</c:v>
                </c:pt>
                <c:pt idx="1472">
                  <c:v>34704</c:v>
                </c:pt>
                <c:pt idx="1473">
                  <c:v>94871</c:v>
                </c:pt>
                <c:pt idx="1474">
                  <c:v>65148</c:v>
                </c:pt>
                <c:pt idx="1475">
                  <c:v>39898</c:v>
                </c:pt>
                <c:pt idx="1476">
                  <c:v>64857</c:v>
                </c:pt>
                <c:pt idx="1477">
                  <c:v>59892</c:v>
                </c:pt>
                <c:pt idx="1478">
                  <c:v>41020</c:v>
                </c:pt>
                <c:pt idx="1479">
                  <c:v>57072</c:v>
                </c:pt>
                <c:pt idx="1480">
                  <c:v>60474</c:v>
                </c:pt>
                <c:pt idx="1481">
                  <c:v>62807</c:v>
                </c:pt>
                <c:pt idx="1482">
                  <c:v>19414</c:v>
                </c:pt>
                <c:pt idx="1483">
                  <c:v>19107</c:v>
                </c:pt>
                <c:pt idx="1484">
                  <c:v>75484</c:v>
                </c:pt>
                <c:pt idx="1485">
                  <c:v>70379</c:v>
                </c:pt>
                <c:pt idx="1486">
                  <c:v>79419</c:v>
                </c:pt>
                <c:pt idx="1487">
                  <c:v>64014</c:v>
                </c:pt>
                <c:pt idx="1488">
                  <c:v>76998</c:v>
                </c:pt>
                <c:pt idx="1489">
                  <c:v>49854</c:v>
                </c:pt>
                <c:pt idx="1490">
                  <c:v>60585</c:v>
                </c:pt>
                <c:pt idx="1491">
                  <c:v>42873</c:v>
                </c:pt>
                <c:pt idx="1492">
                  <c:v>87679</c:v>
                </c:pt>
                <c:pt idx="1493">
                  <c:v>57867</c:v>
                </c:pt>
                <c:pt idx="1494">
                  <c:v>35765</c:v>
                </c:pt>
                <c:pt idx="1495">
                  <c:v>65492</c:v>
                </c:pt>
                <c:pt idx="1496">
                  <c:v>32952</c:v>
                </c:pt>
                <c:pt idx="1497">
                  <c:v>53374</c:v>
                </c:pt>
                <c:pt idx="1498">
                  <c:v>71706</c:v>
                </c:pt>
                <c:pt idx="1499">
                  <c:v>68487</c:v>
                </c:pt>
                <c:pt idx="1500">
                  <c:v>53253</c:v>
                </c:pt>
                <c:pt idx="1501">
                  <c:v>31163</c:v>
                </c:pt>
                <c:pt idx="1502">
                  <c:v>42014</c:v>
                </c:pt>
                <c:pt idx="1503">
                  <c:v>54108</c:v>
                </c:pt>
                <c:pt idx="1504">
                  <c:v>49667</c:v>
                </c:pt>
                <c:pt idx="1505">
                  <c:v>63206</c:v>
                </c:pt>
                <c:pt idx="1506">
                  <c:v>57136</c:v>
                </c:pt>
                <c:pt idx="1507">
                  <c:v>46772</c:v>
                </c:pt>
                <c:pt idx="1508">
                  <c:v>78931</c:v>
                </c:pt>
                <c:pt idx="1509">
                  <c:v>53977</c:v>
                </c:pt>
                <c:pt idx="1510">
                  <c:v>84219</c:v>
                </c:pt>
                <c:pt idx="1511">
                  <c:v>46098</c:v>
                </c:pt>
                <c:pt idx="1512">
                  <c:v>73538</c:v>
                </c:pt>
                <c:pt idx="1513">
                  <c:v>79529</c:v>
                </c:pt>
                <c:pt idx="1514">
                  <c:v>20981</c:v>
                </c:pt>
                <c:pt idx="1515">
                  <c:v>51766</c:v>
                </c:pt>
                <c:pt idx="1516">
                  <c:v>55759</c:v>
                </c:pt>
                <c:pt idx="1517">
                  <c:v>33039</c:v>
                </c:pt>
                <c:pt idx="1518">
                  <c:v>37787</c:v>
                </c:pt>
                <c:pt idx="1519">
                  <c:v>27242</c:v>
                </c:pt>
                <c:pt idx="1520">
                  <c:v>87188</c:v>
                </c:pt>
                <c:pt idx="1521">
                  <c:v>69930</c:v>
                </c:pt>
                <c:pt idx="1522">
                  <c:v>37697</c:v>
                </c:pt>
                <c:pt idx="1523">
                  <c:v>37401</c:v>
                </c:pt>
                <c:pt idx="1524">
                  <c:v>3502</c:v>
                </c:pt>
                <c:pt idx="1525">
                  <c:v>58597</c:v>
                </c:pt>
                <c:pt idx="1526">
                  <c:v>82032</c:v>
                </c:pt>
                <c:pt idx="1527">
                  <c:v>28087</c:v>
                </c:pt>
                <c:pt idx="1528">
                  <c:v>74004</c:v>
                </c:pt>
                <c:pt idx="1529">
                  <c:v>19740</c:v>
                </c:pt>
                <c:pt idx="1530">
                  <c:v>57036</c:v>
                </c:pt>
                <c:pt idx="1531">
                  <c:v>53083</c:v>
                </c:pt>
                <c:pt idx="1532">
                  <c:v>69283</c:v>
                </c:pt>
                <c:pt idx="1533">
                  <c:v>46098</c:v>
                </c:pt>
                <c:pt idx="1534">
                  <c:v>23331</c:v>
                </c:pt>
                <c:pt idx="1535">
                  <c:v>23331</c:v>
                </c:pt>
                <c:pt idx="1536">
                  <c:v>9255</c:v>
                </c:pt>
                <c:pt idx="1537">
                  <c:v>67786</c:v>
                </c:pt>
                <c:pt idx="1538">
                  <c:v>71969</c:v>
                </c:pt>
                <c:pt idx="1539">
                  <c:v>59235</c:v>
                </c:pt>
                <c:pt idx="1540">
                  <c:v>31928</c:v>
                </c:pt>
                <c:pt idx="1541">
                  <c:v>74881</c:v>
                </c:pt>
                <c:pt idx="1542">
                  <c:v>65819</c:v>
                </c:pt>
                <c:pt idx="1543">
                  <c:v>51411</c:v>
                </c:pt>
                <c:pt idx="1544">
                  <c:v>51983</c:v>
                </c:pt>
                <c:pt idx="1545">
                  <c:v>42386</c:v>
                </c:pt>
                <c:pt idx="1546">
                  <c:v>30390</c:v>
                </c:pt>
                <c:pt idx="1547">
                  <c:v>30983</c:v>
                </c:pt>
                <c:pt idx="1548">
                  <c:v>66033</c:v>
                </c:pt>
                <c:pt idx="1549">
                  <c:v>37284</c:v>
                </c:pt>
                <c:pt idx="1550">
                  <c:v>57530</c:v>
                </c:pt>
                <c:pt idx="1551">
                  <c:v>76800</c:v>
                </c:pt>
                <c:pt idx="1552">
                  <c:v>63943</c:v>
                </c:pt>
                <c:pt idx="1553">
                  <c:v>76081</c:v>
                </c:pt>
                <c:pt idx="1554">
                  <c:v>67445</c:v>
                </c:pt>
                <c:pt idx="1555">
                  <c:v>37054</c:v>
                </c:pt>
                <c:pt idx="1556">
                  <c:v>47175</c:v>
                </c:pt>
                <c:pt idx="1557">
                  <c:v>31859</c:v>
                </c:pt>
                <c:pt idx="1558">
                  <c:v>27215</c:v>
                </c:pt>
                <c:pt idx="1559">
                  <c:v>70179</c:v>
                </c:pt>
                <c:pt idx="1560">
                  <c:v>39922</c:v>
                </c:pt>
                <c:pt idx="1561">
                  <c:v>49681</c:v>
                </c:pt>
                <c:pt idx="1562">
                  <c:v>24645</c:v>
                </c:pt>
                <c:pt idx="1563">
                  <c:v>79865</c:v>
                </c:pt>
                <c:pt idx="1564">
                  <c:v>44322</c:v>
                </c:pt>
                <c:pt idx="1565">
                  <c:v>47958</c:v>
                </c:pt>
                <c:pt idx="1566">
                  <c:v>63972</c:v>
                </c:pt>
                <c:pt idx="1567">
                  <c:v>75315</c:v>
                </c:pt>
                <c:pt idx="1568">
                  <c:v>55517</c:v>
                </c:pt>
                <c:pt idx="1569">
                  <c:v>75283</c:v>
                </c:pt>
                <c:pt idx="1570">
                  <c:v>82800</c:v>
                </c:pt>
                <c:pt idx="1571">
                  <c:v>38998</c:v>
                </c:pt>
                <c:pt idx="1572">
                  <c:v>90638</c:v>
                </c:pt>
                <c:pt idx="1573">
                  <c:v>27161</c:v>
                </c:pt>
                <c:pt idx="1574">
                  <c:v>42014</c:v>
                </c:pt>
                <c:pt idx="1575">
                  <c:v>38201</c:v>
                </c:pt>
                <c:pt idx="1576">
                  <c:v>45203</c:v>
                </c:pt>
                <c:pt idx="1577">
                  <c:v>81574</c:v>
                </c:pt>
                <c:pt idx="1578">
                  <c:v>34935</c:v>
                </c:pt>
                <c:pt idx="1579">
                  <c:v>60482</c:v>
                </c:pt>
                <c:pt idx="1580">
                  <c:v>34633</c:v>
                </c:pt>
                <c:pt idx="1581">
                  <c:v>78093</c:v>
                </c:pt>
                <c:pt idx="1582">
                  <c:v>82460</c:v>
                </c:pt>
                <c:pt idx="1583">
                  <c:v>45903</c:v>
                </c:pt>
                <c:pt idx="1584">
                  <c:v>81361</c:v>
                </c:pt>
                <c:pt idx="1585">
                  <c:v>35860</c:v>
                </c:pt>
                <c:pt idx="1586">
                  <c:v>40442</c:v>
                </c:pt>
                <c:pt idx="1587">
                  <c:v>61482</c:v>
                </c:pt>
                <c:pt idx="1588">
                  <c:v>34968</c:v>
                </c:pt>
                <c:pt idx="1589">
                  <c:v>75794</c:v>
                </c:pt>
                <c:pt idx="1590">
                  <c:v>31497</c:v>
                </c:pt>
                <c:pt idx="1591">
                  <c:v>74268</c:v>
                </c:pt>
                <c:pt idx="1592">
                  <c:v>13724</c:v>
                </c:pt>
                <c:pt idx="1593">
                  <c:v>45143</c:v>
                </c:pt>
                <c:pt idx="1594">
                  <c:v>52569</c:v>
                </c:pt>
                <c:pt idx="1595">
                  <c:v>48432</c:v>
                </c:pt>
                <c:pt idx="1596">
                  <c:v>17144</c:v>
                </c:pt>
                <c:pt idx="1597">
                  <c:v>36108</c:v>
                </c:pt>
                <c:pt idx="1598">
                  <c:v>76445</c:v>
                </c:pt>
                <c:pt idx="1599">
                  <c:v>36663</c:v>
                </c:pt>
                <c:pt idx="1600">
                  <c:v>53843</c:v>
                </c:pt>
                <c:pt idx="1601">
                  <c:v>90226</c:v>
                </c:pt>
                <c:pt idx="1602">
                  <c:v>70638</c:v>
                </c:pt>
                <c:pt idx="1603">
                  <c:v>44512</c:v>
                </c:pt>
                <c:pt idx="1604">
                  <c:v>27116</c:v>
                </c:pt>
                <c:pt idx="1605">
                  <c:v>54072</c:v>
                </c:pt>
                <c:pt idx="1606">
                  <c:v>71855</c:v>
                </c:pt>
                <c:pt idx="1607">
                  <c:v>51250</c:v>
                </c:pt>
                <c:pt idx="1608">
                  <c:v>60432</c:v>
                </c:pt>
                <c:pt idx="1609">
                  <c:v>65526</c:v>
                </c:pt>
                <c:pt idx="1610">
                  <c:v>68655</c:v>
                </c:pt>
                <c:pt idx="1611">
                  <c:v>12393</c:v>
                </c:pt>
                <c:pt idx="1612">
                  <c:v>64509</c:v>
                </c:pt>
                <c:pt idx="1613">
                  <c:v>33955</c:v>
                </c:pt>
                <c:pt idx="1614">
                  <c:v>31353</c:v>
                </c:pt>
                <c:pt idx="1615">
                  <c:v>55434</c:v>
                </c:pt>
                <c:pt idx="1616">
                  <c:v>28359</c:v>
                </c:pt>
                <c:pt idx="1617">
                  <c:v>57100</c:v>
                </c:pt>
                <c:pt idx="1618">
                  <c:v>69139</c:v>
                </c:pt>
                <c:pt idx="1619">
                  <c:v>52973</c:v>
                </c:pt>
                <c:pt idx="1620">
                  <c:v>51717</c:v>
                </c:pt>
                <c:pt idx="1621">
                  <c:v>18793</c:v>
                </c:pt>
                <c:pt idx="1622">
                  <c:v>66664</c:v>
                </c:pt>
                <c:pt idx="1623">
                  <c:v>50664</c:v>
                </c:pt>
                <c:pt idx="1624">
                  <c:v>54414</c:v>
                </c:pt>
                <c:pt idx="1625">
                  <c:v>54549</c:v>
                </c:pt>
                <c:pt idx="1626">
                  <c:v>47111</c:v>
                </c:pt>
                <c:pt idx="1627">
                  <c:v>41003</c:v>
                </c:pt>
                <c:pt idx="1628">
                  <c:v>19444</c:v>
                </c:pt>
                <c:pt idx="1629">
                  <c:v>36301</c:v>
                </c:pt>
                <c:pt idx="1630">
                  <c:v>73059</c:v>
                </c:pt>
                <c:pt idx="1631">
                  <c:v>42731</c:v>
                </c:pt>
                <c:pt idx="1632">
                  <c:v>52854</c:v>
                </c:pt>
                <c:pt idx="1633">
                  <c:v>22775</c:v>
                </c:pt>
                <c:pt idx="1634">
                  <c:v>46681</c:v>
                </c:pt>
                <c:pt idx="1635">
                  <c:v>59821</c:v>
                </c:pt>
                <c:pt idx="1636">
                  <c:v>50002</c:v>
                </c:pt>
                <c:pt idx="1637">
                  <c:v>69755</c:v>
                </c:pt>
                <c:pt idx="1638">
                  <c:v>44078</c:v>
                </c:pt>
                <c:pt idx="1639">
                  <c:v>30560</c:v>
                </c:pt>
                <c:pt idx="1640">
                  <c:v>35924</c:v>
                </c:pt>
                <c:pt idx="1641">
                  <c:v>64140</c:v>
                </c:pt>
                <c:pt idx="1642">
                  <c:v>56386</c:v>
                </c:pt>
                <c:pt idx="1643">
                  <c:v>24594</c:v>
                </c:pt>
                <c:pt idx="1644">
                  <c:v>75774</c:v>
                </c:pt>
                <c:pt idx="1645">
                  <c:v>39228</c:v>
                </c:pt>
                <c:pt idx="1646">
                  <c:v>58494</c:v>
                </c:pt>
                <c:pt idx="1647">
                  <c:v>58684</c:v>
                </c:pt>
                <c:pt idx="1648">
                  <c:v>57136</c:v>
                </c:pt>
                <c:pt idx="1649">
                  <c:v>56551</c:v>
                </c:pt>
                <c:pt idx="1650">
                  <c:v>22448</c:v>
                </c:pt>
                <c:pt idx="1651">
                  <c:v>82014</c:v>
                </c:pt>
                <c:pt idx="1652">
                  <c:v>34213</c:v>
                </c:pt>
                <c:pt idx="1653">
                  <c:v>157146</c:v>
                </c:pt>
                <c:pt idx="1654">
                  <c:v>25358</c:v>
                </c:pt>
                <c:pt idx="1655">
                  <c:v>35544</c:v>
                </c:pt>
                <c:pt idx="1656">
                  <c:v>36634</c:v>
                </c:pt>
                <c:pt idx="1657">
                  <c:v>62670</c:v>
                </c:pt>
                <c:pt idx="1658">
                  <c:v>50334</c:v>
                </c:pt>
                <c:pt idx="1659">
                  <c:v>72066</c:v>
                </c:pt>
                <c:pt idx="1660">
                  <c:v>50729</c:v>
                </c:pt>
                <c:pt idx="1661">
                  <c:v>34916</c:v>
                </c:pt>
                <c:pt idx="1662">
                  <c:v>64892</c:v>
                </c:pt>
                <c:pt idx="1663">
                  <c:v>43602</c:v>
                </c:pt>
                <c:pt idx="1664">
                  <c:v>33996</c:v>
                </c:pt>
                <c:pt idx="1665">
                  <c:v>41473</c:v>
                </c:pt>
                <c:pt idx="1666">
                  <c:v>63246</c:v>
                </c:pt>
                <c:pt idx="1667">
                  <c:v>36732</c:v>
                </c:pt>
                <c:pt idx="1668">
                  <c:v>69084</c:v>
                </c:pt>
                <c:pt idx="1669">
                  <c:v>77766</c:v>
                </c:pt>
                <c:pt idx="1670">
                  <c:v>37929</c:v>
                </c:pt>
                <c:pt idx="1671">
                  <c:v>86610</c:v>
                </c:pt>
                <c:pt idx="1672">
                  <c:v>80141</c:v>
                </c:pt>
                <c:pt idx="1673">
                  <c:v>72635</c:v>
                </c:pt>
                <c:pt idx="1674">
                  <c:v>69016</c:v>
                </c:pt>
                <c:pt idx="1675">
                  <c:v>20193</c:v>
                </c:pt>
                <c:pt idx="1676">
                  <c:v>27573</c:v>
                </c:pt>
                <c:pt idx="1677">
                  <c:v>15862</c:v>
                </c:pt>
                <c:pt idx="1678">
                  <c:v>49544</c:v>
                </c:pt>
                <c:pt idx="1679">
                  <c:v>33228</c:v>
                </c:pt>
                <c:pt idx="1680">
                  <c:v>70440</c:v>
                </c:pt>
                <c:pt idx="1681">
                  <c:v>38232</c:v>
                </c:pt>
                <c:pt idx="1682">
                  <c:v>22554</c:v>
                </c:pt>
                <c:pt idx="1683">
                  <c:v>23536</c:v>
                </c:pt>
                <c:pt idx="1684">
                  <c:v>49413</c:v>
                </c:pt>
                <c:pt idx="1685">
                  <c:v>42231</c:v>
                </c:pt>
                <c:pt idx="1686">
                  <c:v>78789</c:v>
                </c:pt>
                <c:pt idx="1687">
                  <c:v>56534</c:v>
                </c:pt>
                <c:pt idx="1688">
                  <c:v>58350</c:v>
                </c:pt>
                <c:pt idx="1689">
                  <c:v>81217</c:v>
                </c:pt>
                <c:pt idx="1690">
                  <c:v>49090</c:v>
                </c:pt>
                <c:pt idx="1691">
                  <c:v>61787</c:v>
                </c:pt>
                <c:pt idx="1692">
                  <c:v>18169</c:v>
                </c:pt>
                <c:pt idx="1693">
                  <c:v>24336</c:v>
                </c:pt>
                <c:pt idx="1694">
                  <c:v>18222</c:v>
                </c:pt>
                <c:pt idx="1695">
                  <c:v>62335</c:v>
                </c:pt>
                <c:pt idx="1696">
                  <c:v>42033</c:v>
                </c:pt>
                <c:pt idx="1697">
                  <c:v>86580</c:v>
                </c:pt>
                <c:pt idx="1698">
                  <c:v>41437</c:v>
                </c:pt>
                <c:pt idx="1699">
                  <c:v>73705</c:v>
                </c:pt>
                <c:pt idx="1700">
                  <c:v>61064</c:v>
                </c:pt>
                <c:pt idx="1701">
                  <c:v>38452</c:v>
                </c:pt>
                <c:pt idx="1702">
                  <c:v>18358</c:v>
                </c:pt>
                <c:pt idx="1703">
                  <c:v>55012</c:v>
                </c:pt>
                <c:pt idx="1704">
                  <c:v>9722</c:v>
                </c:pt>
                <c:pt idx="1705">
                  <c:v>38175</c:v>
                </c:pt>
                <c:pt idx="1706">
                  <c:v>58656</c:v>
                </c:pt>
                <c:pt idx="1707">
                  <c:v>52117</c:v>
                </c:pt>
                <c:pt idx="1708">
                  <c:v>64813</c:v>
                </c:pt>
                <c:pt idx="1709">
                  <c:v>54222</c:v>
                </c:pt>
                <c:pt idx="1710">
                  <c:v>83512</c:v>
                </c:pt>
                <c:pt idx="1711">
                  <c:v>77520</c:v>
                </c:pt>
                <c:pt idx="1712">
                  <c:v>41154</c:v>
                </c:pt>
                <c:pt idx="1713">
                  <c:v>80398</c:v>
                </c:pt>
                <c:pt idx="1714">
                  <c:v>18746</c:v>
                </c:pt>
                <c:pt idx="1715">
                  <c:v>35196</c:v>
                </c:pt>
                <c:pt idx="1716">
                  <c:v>60230</c:v>
                </c:pt>
                <c:pt idx="1717">
                  <c:v>22108</c:v>
                </c:pt>
                <c:pt idx="1718">
                  <c:v>44392</c:v>
                </c:pt>
                <c:pt idx="1719">
                  <c:v>55424</c:v>
                </c:pt>
                <c:pt idx="1720">
                  <c:v>17688</c:v>
                </c:pt>
                <c:pt idx="1721">
                  <c:v>92491</c:v>
                </c:pt>
                <c:pt idx="1722">
                  <c:v>90273</c:v>
                </c:pt>
                <c:pt idx="1723">
                  <c:v>82571</c:v>
                </c:pt>
                <c:pt idx="1724">
                  <c:v>38513</c:v>
                </c:pt>
                <c:pt idx="1725">
                  <c:v>16653</c:v>
                </c:pt>
                <c:pt idx="1726">
                  <c:v>42586</c:v>
                </c:pt>
                <c:pt idx="1727">
                  <c:v>23529</c:v>
                </c:pt>
                <c:pt idx="1728">
                  <c:v>74881</c:v>
                </c:pt>
                <c:pt idx="1729">
                  <c:v>71107</c:v>
                </c:pt>
                <c:pt idx="1730">
                  <c:v>46910</c:v>
                </c:pt>
                <c:pt idx="1731">
                  <c:v>18690</c:v>
                </c:pt>
                <c:pt idx="1732">
                  <c:v>37244</c:v>
                </c:pt>
                <c:pt idx="1733">
                  <c:v>82427</c:v>
                </c:pt>
                <c:pt idx="1734">
                  <c:v>75342</c:v>
                </c:pt>
                <c:pt idx="1735">
                  <c:v>70044</c:v>
                </c:pt>
                <c:pt idx="1736">
                  <c:v>79146</c:v>
                </c:pt>
                <c:pt idx="1737">
                  <c:v>77437</c:v>
                </c:pt>
                <c:pt idx="1738">
                  <c:v>54984</c:v>
                </c:pt>
                <c:pt idx="1739">
                  <c:v>42403</c:v>
                </c:pt>
                <c:pt idx="1740">
                  <c:v>55761</c:v>
                </c:pt>
                <c:pt idx="1741">
                  <c:v>37292</c:v>
                </c:pt>
                <c:pt idx="1742">
                  <c:v>45576</c:v>
                </c:pt>
                <c:pt idx="1743">
                  <c:v>70321</c:v>
                </c:pt>
                <c:pt idx="1744">
                  <c:v>58086</c:v>
                </c:pt>
                <c:pt idx="1745">
                  <c:v>81795</c:v>
                </c:pt>
                <c:pt idx="1746">
                  <c:v>28389</c:v>
                </c:pt>
                <c:pt idx="1747">
                  <c:v>66835</c:v>
                </c:pt>
                <c:pt idx="1748">
                  <c:v>69901</c:v>
                </c:pt>
                <c:pt idx="1749">
                  <c:v>80360</c:v>
                </c:pt>
                <c:pt idx="1750">
                  <c:v>63342</c:v>
                </c:pt>
                <c:pt idx="1751">
                  <c:v>44989</c:v>
                </c:pt>
                <c:pt idx="1752">
                  <c:v>31859</c:v>
                </c:pt>
                <c:pt idx="1753">
                  <c:v>51569</c:v>
                </c:pt>
                <c:pt idx="1754">
                  <c:v>30372</c:v>
                </c:pt>
                <c:pt idx="1755">
                  <c:v>16014</c:v>
                </c:pt>
                <c:pt idx="1756">
                  <c:v>41120</c:v>
                </c:pt>
                <c:pt idx="1757">
                  <c:v>39763</c:v>
                </c:pt>
                <c:pt idx="1758">
                  <c:v>38725</c:v>
                </c:pt>
                <c:pt idx="1759">
                  <c:v>77981</c:v>
                </c:pt>
                <c:pt idx="1760">
                  <c:v>62905</c:v>
                </c:pt>
                <c:pt idx="1761">
                  <c:v>13533</c:v>
                </c:pt>
                <c:pt idx="1762">
                  <c:v>59481</c:v>
                </c:pt>
                <c:pt idx="1763">
                  <c:v>72117</c:v>
                </c:pt>
                <c:pt idx="1764">
                  <c:v>21955</c:v>
                </c:pt>
                <c:pt idx="1765">
                  <c:v>67131</c:v>
                </c:pt>
                <c:pt idx="1766">
                  <c:v>36802</c:v>
                </c:pt>
                <c:pt idx="1767">
                  <c:v>71853</c:v>
                </c:pt>
                <c:pt idx="1768">
                  <c:v>28249</c:v>
                </c:pt>
                <c:pt idx="1769">
                  <c:v>47808</c:v>
                </c:pt>
                <c:pt idx="1770">
                  <c:v>25509</c:v>
                </c:pt>
                <c:pt idx="1771">
                  <c:v>51012</c:v>
                </c:pt>
                <c:pt idx="1772">
                  <c:v>70596</c:v>
                </c:pt>
                <c:pt idx="1773">
                  <c:v>85431</c:v>
                </c:pt>
                <c:pt idx="1774">
                  <c:v>42664</c:v>
                </c:pt>
                <c:pt idx="1775">
                  <c:v>42586</c:v>
                </c:pt>
                <c:pt idx="1776">
                  <c:v>29760</c:v>
                </c:pt>
                <c:pt idx="1777">
                  <c:v>28973</c:v>
                </c:pt>
                <c:pt idx="1778">
                  <c:v>39435</c:v>
                </c:pt>
                <c:pt idx="1779">
                  <c:v>65370</c:v>
                </c:pt>
                <c:pt idx="1780">
                  <c:v>20194</c:v>
                </c:pt>
                <c:pt idx="1781">
                  <c:v>42473</c:v>
                </c:pt>
                <c:pt idx="1782">
                  <c:v>64590</c:v>
                </c:pt>
                <c:pt idx="1783">
                  <c:v>71232</c:v>
                </c:pt>
                <c:pt idx="1784">
                  <c:v>34600</c:v>
                </c:pt>
                <c:pt idx="1785">
                  <c:v>46904</c:v>
                </c:pt>
                <c:pt idx="1786">
                  <c:v>49094</c:v>
                </c:pt>
                <c:pt idx="1787">
                  <c:v>36075</c:v>
                </c:pt>
                <c:pt idx="1788">
                  <c:v>60839</c:v>
                </c:pt>
                <c:pt idx="1789">
                  <c:v>77298</c:v>
                </c:pt>
                <c:pt idx="1790">
                  <c:v>34026</c:v>
                </c:pt>
                <c:pt idx="1791">
                  <c:v>48918</c:v>
                </c:pt>
                <c:pt idx="1792">
                  <c:v>82122</c:v>
                </c:pt>
                <c:pt idx="1793">
                  <c:v>37697</c:v>
                </c:pt>
                <c:pt idx="1794">
                  <c:v>34074</c:v>
                </c:pt>
                <c:pt idx="1795">
                  <c:v>28520</c:v>
                </c:pt>
                <c:pt idx="1796">
                  <c:v>62535</c:v>
                </c:pt>
                <c:pt idx="1797">
                  <c:v>36273</c:v>
                </c:pt>
                <c:pt idx="1798">
                  <c:v>63404</c:v>
                </c:pt>
                <c:pt idx="1799">
                  <c:v>75774</c:v>
                </c:pt>
                <c:pt idx="1800">
                  <c:v>78416</c:v>
                </c:pt>
                <c:pt idx="1801">
                  <c:v>75702</c:v>
                </c:pt>
                <c:pt idx="1802">
                  <c:v>59385</c:v>
                </c:pt>
                <c:pt idx="1803">
                  <c:v>37070</c:v>
                </c:pt>
                <c:pt idx="1804">
                  <c:v>44689</c:v>
                </c:pt>
                <c:pt idx="1805">
                  <c:v>53977</c:v>
                </c:pt>
                <c:pt idx="1806">
                  <c:v>7144</c:v>
                </c:pt>
                <c:pt idx="1807">
                  <c:v>18701</c:v>
                </c:pt>
                <c:pt idx="1808">
                  <c:v>90369</c:v>
                </c:pt>
                <c:pt idx="1809">
                  <c:v>63159</c:v>
                </c:pt>
                <c:pt idx="1810">
                  <c:v>37758</c:v>
                </c:pt>
                <c:pt idx="1811">
                  <c:v>46757</c:v>
                </c:pt>
                <c:pt idx="1812">
                  <c:v>79734</c:v>
                </c:pt>
                <c:pt idx="1813">
                  <c:v>63207</c:v>
                </c:pt>
                <c:pt idx="1814">
                  <c:v>72071</c:v>
                </c:pt>
                <c:pt idx="1815">
                  <c:v>21840</c:v>
                </c:pt>
                <c:pt idx="1816">
                  <c:v>58582</c:v>
                </c:pt>
                <c:pt idx="1817">
                  <c:v>72282</c:v>
                </c:pt>
                <c:pt idx="1818">
                  <c:v>50387</c:v>
                </c:pt>
                <c:pt idx="1819">
                  <c:v>32583</c:v>
                </c:pt>
                <c:pt idx="1820">
                  <c:v>62568</c:v>
                </c:pt>
                <c:pt idx="1821">
                  <c:v>44635</c:v>
                </c:pt>
                <c:pt idx="1822">
                  <c:v>33316</c:v>
                </c:pt>
                <c:pt idx="1823">
                  <c:v>63967</c:v>
                </c:pt>
                <c:pt idx="1824">
                  <c:v>52513</c:v>
                </c:pt>
                <c:pt idx="1825">
                  <c:v>25293</c:v>
                </c:pt>
                <c:pt idx="1826">
                  <c:v>54111</c:v>
                </c:pt>
                <c:pt idx="1827">
                  <c:v>78394</c:v>
                </c:pt>
                <c:pt idx="1828">
                  <c:v>80739</c:v>
                </c:pt>
                <c:pt idx="1829">
                  <c:v>22669</c:v>
                </c:pt>
                <c:pt idx="1830">
                  <c:v>29236</c:v>
                </c:pt>
                <c:pt idx="1831">
                  <c:v>44911</c:v>
                </c:pt>
                <c:pt idx="1832">
                  <c:v>54693</c:v>
                </c:pt>
                <c:pt idx="1833">
                  <c:v>48186</c:v>
                </c:pt>
                <c:pt idx="1834">
                  <c:v>54809</c:v>
                </c:pt>
                <c:pt idx="1835">
                  <c:v>41580</c:v>
                </c:pt>
                <c:pt idx="1836">
                  <c:v>80336</c:v>
                </c:pt>
                <c:pt idx="1837">
                  <c:v>47743</c:v>
                </c:pt>
                <c:pt idx="1838">
                  <c:v>62972</c:v>
                </c:pt>
                <c:pt idx="1839">
                  <c:v>57333</c:v>
                </c:pt>
                <c:pt idx="1840">
                  <c:v>32313</c:v>
                </c:pt>
                <c:pt idx="1841">
                  <c:v>84953</c:v>
                </c:pt>
                <c:pt idx="1842">
                  <c:v>27071</c:v>
                </c:pt>
                <c:pt idx="1843">
                  <c:v>68148</c:v>
                </c:pt>
                <c:pt idx="1844">
                  <c:v>65735</c:v>
                </c:pt>
                <c:pt idx="1845">
                  <c:v>86836</c:v>
                </c:pt>
                <c:pt idx="1846">
                  <c:v>4023</c:v>
                </c:pt>
                <c:pt idx="1847">
                  <c:v>30093</c:v>
                </c:pt>
                <c:pt idx="1848">
                  <c:v>57705</c:v>
                </c:pt>
                <c:pt idx="1849">
                  <c:v>25008</c:v>
                </c:pt>
                <c:pt idx="1850">
                  <c:v>83257</c:v>
                </c:pt>
                <c:pt idx="1851">
                  <c:v>22280</c:v>
                </c:pt>
                <c:pt idx="1852">
                  <c:v>72159</c:v>
                </c:pt>
                <c:pt idx="1853">
                  <c:v>64260</c:v>
                </c:pt>
                <c:pt idx="1854">
                  <c:v>82733</c:v>
                </c:pt>
                <c:pt idx="1855">
                  <c:v>74290</c:v>
                </c:pt>
                <c:pt idx="1856">
                  <c:v>58217</c:v>
                </c:pt>
                <c:pt idx="1857">
                  <c:v>21024</c:v>
                </c:pt>
                <c:pt idx="1858">
                  <c:v>70116</c:v>
                </c:pt>
                <c:pt idx="1859">
                  <c:v>54006</c:v>
                </c:pt>
                <c:pt idx="1860">
                  <c:v>69063</c:v>
                </c:pt>
                <c:pt idx="1861">
                  <c:v>11448</c:v>
                </c:pt>
                <c:pt idx="1862">
                  <c:v>61825</c:v>
                </c:pt>
                <c:pt idx="1863">
                  <c:v>70886</c:v>
                </c:pt>
                <c:pt idx="1864">
                  <c:v>69109</c:v>
                </c:pt>
                <c:pt idx="1865">
                  <c:v>60208</c:v>
                </c:pt>
                <c:pt idx="1866">
                  <c:v>32889</c:v>
                </c:pt>
                <c:pt idx="1867">
                  <c:v>34738</c:v>
                </c:pt>
                <c:pt idx="1868">
                  <c:v>30538</c:v>
                </c:pt>
                <c:pt idx="1869">
                  <c:v>82326</c:v>
                </c:pt>
                <c:pt idx="1870">
                  <c:v>26642</c:v>
                </c:pt>
                <c:pt idx="1871">
                  <c:v>69932</c:v>
                </c:pt>
                <c:pt idx="1872">
                  <c:v>44503</c:v>
                </c:pt>
                <c:pt idx="1873">
                  <c:v>60200</c:v>
                </c:pt>
                <c:pt idx="1874">
                  <c:v>49638</c:v>
                </c:pt>
                <c:pt idx="1875">
                  <c:v>23830</c:v>
                </c:pt>
                <c:pt idx="1876">
                  <c:v>33051</c:v>
                </c:pt>
                <c:pt idx="1877">
                  <c:v>72905</c:v>
                </c:pt>
                <c:pt idx="1878">
                  <c:v>69702</c:v>
                </c:pt>
                <c:pt idx="1879">
                  <c:v>70300</c:v>
                </c:pt>
                <c:pt idx="1880">
                  <c:v>70643</c:v>
                </c:pt>
                <c:pt idx="1881">
                  <c:v>30396</c:v>
                </c:pt>
                <c:pt idx="1882">
                  <c:v>50616</c:v>
                </c:pt>
                <c:pt idx="1883">
                  <c:v>62772</c:v>
                </c:pt>
                <c:pt idx="1884">
                  <c:v>30298</c:v>
                </c:pt>
                <c:pt idx="1885">
                  <c:v>52413</c:v>
                </c:pt>
                <c:pt idx="1886">
                  <c:v>44155</c:v>
                </c:pt>
                <c:pt idx="1887">
                  <c:v>86979</c:v>
                </c:pt>
                <c:pt idx="1888">
                  <c:v>76532</c:v>
                </c:pt>
                <c:pt idx="1889">
                  <c:v>42081</c:v>
                </c:pt>
                <c:pt idx="1890">
                  <c:v>67546</c:v>
                </c:pt>
                <c:pt idx="1891">
                  <c:v>88420</c:v>
                </c:pt>
                <c:pt idx="1892">
                  <c:v>31158</c:v>
                </c:pt>
                <c:pt idx="1893">
                  <c:v>61671</c:v>
                </c:pt>
                <c:pt idx="1894">
                  <c:v>69719</c:v>
                </c:pt>
                <c:pt idx="1895">
                  <c:v>49160</c:v>
                </c:pt>
                <c:pt idx="1896">
                  <c:v>24882</c:v>
                </c:pt>
                <c:pt idx="1897">
                  <c:v>90933</c:v>
                </c:pt>
                <c:pt idx="1898">
                  <c:v>113734</c:v>
                </c:pt>
                <c:pt idx="1899">
                  <c:v>59292</c:v>
                </c:pt>
                <c:pt idx="1900">
                  <c:v>45759</c:v>
                </c:pt>
                <c:pt idx="1901">
                  <c:v>22148</c:v>
                </c:pt>
                <c:pt idx="1902">
                  <c:v>73395</c:v>
                </c:pt>
                <c:pt idx="1903">
                  <c:v>29819</c:v>
                </c:pt>
                <c:pt idx="1904">
                  <c:v>45688</c:v>
                </c:pt>
                <c:pt idx="1905">
                  <c:v>62820</c:v>
                </c:pt>
                <c:pt idx="1906">
                  <c:v>60491</c:v>
                </c:pt>
                <c:pt idx="1907">
                  <c:v>33235</c:v>
                </c:pt>
                <c:pt idx="1908">
                  <c:v>35701</c:v>
                </c:pt>
                <c:pt idx="1909">
                  <c:v>31535</c:v>
                </c:pt>
                <c:pt idx="1910">
                  <c:v>92556</c:v>
                </c:pt>
                <c:pt idx="1911">
                  <c:v>67384</c:v>
                </c:pt>
                <c:pt idx="1912">
                  <c:v>80573</c:v>
                </c:pt>
                <c:pt idx="1913">
                  <c:v>77870</c:v>
                </c:pt>
                <c:pt idx="1914">
                  <c:v>52278</c:v>
                </c:pt>
                <c:pt idx="1915">
                  <c:v>57107</c:v>
                </c:pt>
                <c:pt idx="1916">
                  <c:v>18929</c:v>
                </c:pt>
                <c:pt idx="1917">
                  <c:v>36038</c:v>
                </c:pt>
                <c:pt idx="1918">
                  <c:v>20180</c:v>
                </c:pt>
                <c:pt idx="1919">
                  <c:v>34230</c:v>
                </c:pt>
                <c:pt idx="1920">
                  <c:v>31878</c:v>
                </c:pt>
                <c:pt idx="1921">
                  <c:v>70932</c:v>
                </c:pt>
                <c:pt idx="1922">
                  <c:v>91249</c:v>
                </c:pt>
                <c:pt idx="1923">
                  <c:v>77598</c:v>
                </c:pt>
                <c:pt idx="1924">
                  <c:v>80982</c:v>
                </c:pt>
                <c:pt idx="1925">
                  <c:v>22701</c:v>
                </c:pt>
                <c:pt idx="1926">
                  <c:v>55212</c:v>
                </c:pt>
                <c:pt idx="1927">
                  <c:v>70617</c:v>
                </c:pt>
                <c:pt idx="1928">
                  <c:v>64849</c:v>
                </c:pt>
                <c:pt idx="1929">
                  <c:v>62694</c:v>
                </c:pt>
                <c:pt idx="1930">
                  <c:v>61917</c:v>
                </c:pt>
                <c:pt idx="1931">
                  <c:v>67472</c:v>
                </c:pt>
                <c:pt idx="1932">
                  <c:v>21059</c:v>
                </c:pt>
                <c:pt idx="1933">
                  <c:v>29543</c:v>
                </c:pt>
                <c:pt idx="1934">
                  <c:v>75903</c:v>
                </c:pt>
                <c:pt idx="1935">
                  <c:v>34984</c:v>
                </c:pt>
                <c:pt idx="1936">
                  <c:v>54998</c:v>
                </c:pt>
                <c:pt idx="1937">
                  <c:v>54356</c:v>
                </c:pt>
                <c:pt idx="1938">
                  <c:v>34242</c:v>
                </c:pt>
                <c:pt idx="1939">
                  <c:v>25410</c:v>
                </c:pt>
                <c:pt idx="1940">
                  <c:v>73356</c:v>
                </c:pt>
                <c:pt idx="1941">
                  <c:v>28320</c:v>
                </c:pt>
                <c:pt idx="1942">
                  <c:v>23763</c:v>
                </c:pt>
                <c:pt idx="1943">
                  <c:v>72570</c:v>
                </c:pt>
                <c:pt idx="1944">
                  <c:v>34529</c:v>
                </c:pt>
                <c:pt idx="1945">
                  <c:v>70792</c:v>
                </c:pt>
                <c:pt idx="1946">
                  <c:v>63211</c:v>
                </c:pt>
                <c:pt idx="1947">
                  <c:v>83891</c:v>
                </c:pt>
                <c:pt idx="1948">
                  <c:v>36065</c:v>
                </c:pt>
                <c:pt idx="1949">
                  <c:v>39898</c:v>
                </c:pt>
                <c:pt idx="1950">
                  <c:v>51141</c:v>
                </c:pt>
                <c:pt idx="1951">
                  <c:v>56939</c:v>
                </c:pt>
                <c:pt idx="1952">
                  <c:v>80872</c:v>
                </c:pt>
                <c:pt idx="1953">
                  <c:v>72335</c:v>
                </c:pt>
                <c:pt idx="1954">
                  <c:v>61798</c:v>
                </c:pt>
                <c:pt idx="1955">
                  <c:v>76842</c:v>
                </c:pt>
                <c:pt idx="1956">
                  <c:v>29478</c:v>
                </c:pt>
                <c:pt idx="1957">
                  <c:v>46998</c:v>
                </c:pt>
                <c:pt idx="1958">
                  <c:v>96843</c:v>
                </c:pt>
                <c:pt idx="1959">
                  <c:v>56551</c:v>
                </c:pt>
                <c:pt idx="1960">
                  <c:v>70053</c:v>
                </c:pt>
                <c:pt idx="1961">
                  <c:v>71670</c:v>
                </c:pt>
                <c:pt idx="1962">
                  <c:v>44359</c:v>
                </c:pt>
                <c:pt idx="1963">
                  <c:v>40887</c:v>
                </c:pt>
                <c:pt idx="1964">
                  <c:v>48877</c:v>
                </c:pt>
                <c:pt idx="1965">
                  <c:v>74485</c:v>
                </c:pt>
                <c:pt idx="1966">
                  <c:v>64474</c:v>
                </c:pt>
                <c:pt idx="1967">
                  <c:v>77226</c:v>
                </c:pt>
                <c:pt idx="1968">
                  <c:v>72643</c:v>
                </c:pt>
                <c:pt idx="1969">
                  <c:v>85738</c:v>
                </c:pt>
                <c:pt idx="1970">
                  <c:v>55686</c:v>
                </c:pt>
                <c:pt idx="1971">
                  <c:v>39062</c:v>
                </c:pt>
                <c:pt idx="1972">
                  <c:v>34600</c:v>
                </c:pt>
                <c:pt idx="1973">
                  <c:v>40794</c:v>
                </c:pt>
                <c:pt idx="1974">
                  <c:v>54690</c:v>
                </c:pt>
                <c:pt idx="1975">
                  <c:v>4428</c:v>
                </c:pt>
                <c:pt idx="1976">
                  <c:v>32632</c:v>
                </c:pt>
                <c:pt idx="1977">
                  <c:v>38236</c:v>
                </c:pt>
                <c:pt idx="1978">
                  <c:v>36781</c:v>
                </c:pt>
                <c:pt idx="1979">
                  <c:v>31385</c:v>
                </c:pt>
                <c:pt idx="1980">
                  <c:v>24570</c:v>
                </c:pt>
                <c:pt idx="1981">
                  <c:v>25509</c:v>
                </c:pt>
                <c:pt idx="1982">
                  <c:v>94642</c:v>
                </c:pt>
                <c:pt idx="1983">
                  <c:v>58646</c:v>
                </c:pt>
                <c:pt idx="1984">
                  <c:v>53201</c:v>
                </c:pt>
                <c:pt idx="1985">
                  <c:v>21994</c:v>
                </c:pt>
                <c:pt idx="1986">
                  <c:v>57113</c:v>
                </c:pt>
                <c:pt idx="1987">
                  <c:v>51373</c:v>
                </c:pt>
                <c:pt idx="1988">
                  <c:v>23477</c:v>
                </c:pt>
                <c:pt idx="1989">
                  <c:v>58116</c:v>
                </c:pt>
                <c:pt idx="1990">
                  <c:v>72968</c:v>
                </c:pt>
                <c:pt idx="1991">
                  <c:v>39791</c:v>
                </c:pt>
                <c:pt idx="1992">
                  <c:v>91712</c:v>
                </c:pt>
                <c:pt idx="1993">
                  <c:v>94472</c:v>
                </c:pt>
                <c:pt idx="1994">
                  <c:v>13672</c:v>
                </c:pt>
                <c:pt idx="1995">
                  <c:v>96547</c:v>
                </c:pt>
                <c:pt idx="1996">
                  <c:v>79205</c:v>
                </c:pt>
                <c:pt idx="1997">
                  <c:v>56559</c:v>
                </c:pt>
                <c:pt idx="1998">
                  <c:v>32644</c:v>
                </c:pt>
                <c:pt idx="1999">
                  <c:v>67506</c:v>
                </c:pt>
                <c:pt idx="2000">
                  <c:v>24206</c:v>
                </c:pt>
                <c:pt idx="2001">
                  <c:v>28420</c:v>
                </c:pt>
                <c:pt idx="2002">
                  <c:v>22979</c:v>
                </c:pt>
                <c:pt idx="2003">
                  <c:v>33279</c:v>
                </c:pt>
                <c:pt idx="2004">
                  <c:v>46423</c:v>
                </c:pt>
                <c:pt idx="2005">
                  <c:v>30368</c:v>
                </c:pt>
                <c:pt idx="2006">
                  <c:v>63684</c:v>
                </c:pt>
                <c:pt idx="2007">
                  <c:v>41638</c:v>
                </c:pt>
                <c:pt idx="2008">
                  <c:v>68805</c:v>
                </c:pt>
                <c:pt idx="2009">
                  <c:v>65814</c:v>
                </c:pt>
                <c:pt idx="2010">
                  <c:v>71964</c:v>
                </c:pt>
                <c:pt idx="2011">
                  <c:v>39146</c:v>
                </c:pt>
                <c:pt idx="2012">
                  <c:v>96876</c:v>
                </c:pt>
                <c:pt idx="2013">
                  <c:v>34445</c:v>
                </c:pt>
                <c:pt idx="2014">
                  <c:v>68281</c:v>
                </c:pt>
                <c:pt idx="2015">
                  <c:v>37284</c:v>
                </c:pt>
                <c:pt idx="2016">
                  <c:v>36790</c:v>
                </c:pt>
                <c:pt idx="2017">
                  <c:v>27943</c:v>
                </c:pt>
                <c:pt idx="2018">
                  <c:v>22263</c:v>
                </c:pt>
                <c:pt idx="2019">
                  <c:v>30261</c:v>
                </c:pt>
                <c:pt idx="2020">
                  <c:v>28587</c:v>
                </c:pt>
                <c:pt idx="2021">
                  <c:v>43815</c:v>
                </c:pt>
                <c:pt idx="2022">
                  <c:v>48195</c:v>
                </c:pt>
                <c:pt idx="2023">
                  <c:v>77027</c:v>
                </c:pt>
                <c:pt idx="2024">
                  <c:v>71322</c:v>
                </c:pt>
                <c:pt idx="2025">
                  <c:v>32765</c:v>
                </c:pt>
                <c:pt idx="2026">
                  <c:v>29672</c:v>
                </c:pt>
                <c:pt idx="2027">
                  <c:v>23272</c:v>
                </c:pt>
                <c:pt idx="2028">
                  <c:v>49912</c:v>
                </c:pt>
                <c:pt idx="2029">
                  <c:v>7500</c:v>
                </c:pt>
                <c:pt idx="2030">
                  <c:v>68117</c:v>
                </c:pt>
                <c:pt idx="2031">
                  <c:v>67225</c:v>
                </c:pt>
                <c:pt idx="2032">
                  <c:v>17649</c:v>
                </c:pt>
                <c:pt idx="2033">
                  <c:v>55914</c:v>
                </c:pt>
                <c:pt idx="2034">
                  <c:v>40059</c:v>
                </c:pt>
                <c:pt idx="2035">
                  <c:v>60905</c:v>
                </c:pt>
                <c:pt idx="2036">
                  <c:v>75330</c:v>
                </c:pt>
                <c:pt idx="2037">
                  <c:v>60689</c:v>
                </c:pt>
                <c:pt idx="2038">
                  <c:v>38680</c:v>
                </c:pt>
                <c:pt idx="2039">
                  <c:v>61416</c:v>
                </c:pt>
                <c:pt idx="2040">
                  <c:v>49767</c:v>
                </c:pt>
                <c:pt idx="2041">
                  <c:v>83273</c:v>
                </c:pt>
                <c:pt idx="2042">
                  <c:v>29009</c:v>
                </c:pt>
                <c:pt idx="2043">
                  <c:v>45057</c:v>
                </c:pt>
                <c:pt idx="2044">
                  <c:v>37150</c:v>
                </c:pt>
                <c:pt idx="2045">
                  <c:v>43020</c:v>
                </c:pt>
                <c:pt idx="2046">
                  <c:v>53154</c:v>
                </c:pt>
                <c:pt idx="2047">
                  <c:v>65308</c:v>
                </c:pt>
                <c:pt idx="2048">
                  <c:v>76467</c:v>
                </c:pt>
                <c:pt idx="2049">
                  <c:v>81044</c:v>
                </c:pt>
                <c:pt idx="2050">
                  <c:v>32871</c:v>
                </c:pt>
                <c:pt idx="2051">
                  <c:v>55801</c:v>
                </c:pt>
                <c:pt idx="2052">
                  <c:v>76320</c:v>
                </c:pt>
                <c:pt idx="2053">
                  <c:v>36927</c:v>
                </c:pt>
                <c:pt idx="2054">
                  <c:v>48794</c:v>
                </c:pt>
                <c:pt idx="2055">
                  <c:v>23478</c:v>
                </c:pt>
                <c:pt idx="2056">
                  <c:v>71128</c:v>
                </c:pt>
                <c:pt idx="2057">
                  <c:v>70179</c:v>
                </c:pt>
                <c:pt idx="2058">
                  <c:v>59462</c:v>
                </c:pt>
                <c:pt idx="2059">
                  <c:v>51386</c:v>
                </c:pt>
                <c:pt idx="2060">
                  <c:v>38361</c:v>
                </c:pt>
                <c:pt idx="2061">
                  <c:v>51386</c:v>
                </c:pt>
                <c:pt idx="2062">
                  <c:v>70038</c:v>
                </c:pt>
                <c:pt idx="2063">
                  <c:v>42554</c:v>
                </c:pt>
                <c:pt idx="2064">
                  <c:v>67445</c:v>
                </c:pt>
                <c:pt idx="2065">
                  <c:v>67046</c:v>
                </c:pt>
                <c:pt idx="2066">
                  <c:v>42192</c:v>
                </c:pt>
                <c:pt idx="2067">
                  <c:v>77610</c:v>
                </c:pt>
                <c:pt idx="2068">
                  <c:v>31761</c:v>
                </c:pt>
                <c:pt idx="2069">
                  <c:v>34350</c:v>
                </c:pt>
                <c:pt idx="2070">
                  <c:v>54591</c:v>
                </c:pt>
                <c:pt idx="2071">
                  <c:v>71866</c:v>
                </c:pt>
                <c:pt idx="2072">
                  <c:v>25293</c:v>
                </c:pt>
                <c:pt idx="2073">
                  <c:v>42000</c:v>
                </c:pt>
                <c:pt idx="2074">
                  <c:v>69520</c:v>
                </c:pt>
                <c:pt idx="2075">
                  <c:v>64713</c:v>
                </c:pt>
                <c:pt idx="2076">
                  <c:v>27889</c:v>
                </c:pt>
                <c:pt idx="2077">
                  <c:v>22123</c:v>
                </c:pt>
                <c:pt idx="2078">
                  <c:v>51386</c:v>
                </c:pt>
                <c:pt idx="2079">
                  <c:v>51386</c:v>
                </c:pt>
                <c:pt idx="2080">
                  <c:v>27803</c:v>
                </c:pt>
                <c:pt idx="2081">
                  <c:v>51386</c:v>
                </c:pt>
                <c:pt idx="2082">
                  <c:v>51651</c:v>
                </c:pt>
                <c:pt idx="2083">
                  <c:v>68487</c:v>
                </c:pt>
                <c:pt idx="2084">
                  <c:v>51386</c:v>
                </c:pt>
                <c:pt idx="2085">
                  <c:v>56796</c:v>
                </c:pt>
                <c:pt idx="2086">
                  <c:v>87000</c:v>
                </c:pt>
                <c:pt idx="2087">
                  <c:v>79823</c:v>
                </c:pt>
                <c:pt idx="2088">
                  <c:v>30828</c:v>
                </c:pt>
                <c:pt idx="2089">
                  <c:v>34109</c:v>
                </c:pt>
                <c:pt idx="2090">
                  <c:v>53367</c:v>
                </c:pt>
                <c:pt idx="2091">
                  <c:v>22390</c:v>
                </c:pt>
                <c:pt idx="2092">
                  <c:v>71322</c:v>
                </c:pt>
                <c:pt idx="2093">
                  <c:v>79244</c:v>
                </c:pt>
                <c:pt idx="2094">
                  <c:v>49912</c:v>
                </c:pt>
                <c:pt idx="2095">
                  <c:v>48699</c:v>
                </c:pt>
                <c:pt idx="2096">
                  <c:v>80144</c:v>
                </c:pt>
                <c:pt idx="2097">
                  <c:v>54252</c:v>
                </c:pt>
                <c:pt idx="2098">
                  <c:v>81929</c:v>
                </c:pt>
                <c:pt idx="2099">
                  <c:v>76068</c:v>
                </c:pt>
                <c:pt idx="2100">
                  <c:v>53204</c:v>
                </c:pt>
                <c:pt idx="2101">
                  <c:v>67911</c:v>
                </c:pt>
                <c:pt idx="2102">
                  <c:v>14796</c:v>
                </c:pt>
                <c:pt idx="2103">
                  <c:v>78128</c:v>
                </c:pt>
                <c:pt idx="2104">
                  <c:v>14188</c:v>
                </c:pt>
                <c:pt idx="2105">
                  <c:v>20425</c:v>
                </c:pt>
                <c:pt idx="2106">
                  <c:v>58646</c:v>
                </c:pt>
                <c:pt idx="2107">
                  <c:v>72967</c:v>
                </c:pt>
                <c:pt idx="2108">
                  <c:v>48150</c:v>
                </c:pt>
                <c:pt idx="2109">
                  <c:v>82332</c:v>
                </c:pt>
                <c:pt idx="2110">
                  <c:v>58275</c:v>
                </c:pt>
                <c:pt idx="2111">
                  <c:v>44953</c:v>
                </c:pt>
                <c:pt idx="2112">
                  <c:v>34587</c:v>
                </c:pt>
                <c:pt idx="2113">
                  <c:v>43018</c:v>
                </c:pt>
                <c:pt idx="2114">
                  <c:v>45736</c:v>
                </c:pt>
                <c:pt idx="2115">
                  <c:v>66476</c:v>
                </c:pt>
                <c:pt idx="2116">
                  <c:v>27733</c:v>
                </c:pt>
                <c:pt idx="2117">
                  <c:v>69805</c:v>
                </c:pt>
                <c:pt idx="2118">
                  <c:v>72217</c:v>
                </c:pt>
                <c:pt idx="2119">
                  <c:v>25818</c:v>
                </c:pt>
                <c:pt idx="2120">
                  <c:v>37509</c:v>
                </c:pt>
                <c:pt idx="2121">
                  <c:v>25176</c:v>
                </c:pt>
                <c:pt idx="2122">
                  <c:v>43586</c:v>
                </c:pt>
                <c:pt idx="2123">
                  <c:v>53230</c:v>
                </c:pt>
                <c:pt idx="2124">
                  <c:v>50116</c:v>
                </c:pt>
                <c:pt idx="2125">
                  <c:v>84906</c:v>
                </c:pt>
                <c:pt idx="2126">
                  <c:v>61286</c:v>
                </c:pt>
                <c:pt idx="2127">
                  <c:v>82333</c:v>
                </c:pt>
                <c:pt idx="2128">
                  <c:v>65220</c:v>
                </c:pt>
                <c:pt idx="2129">
                  <c:v>33590</c:v>
                </c:pt>
                <c:pt idx="2130">
                  <c:v>30992</c:v>
                </c:pt>
                <c:pt idx="2131">
                  <c:v>72309</c:v>
                </c:pt>
                <c:pt idx="2132">
                  <c:v>156924</c:v>
                </c:pt>
                <c:pt idx="2133">
                  <c:v>16005</c:v>
                </c:pt>
                <c:pt idx="2134">
                  <c:v>65487</c:v>
                </c:pt>
                <c:pt idx="2135">
                  <c:v>58692</c:v>
                </c:pt>
                <c:pt idx="2136">
                  <c:v>40590</c:v>
                </c:pt>
                <c:pt idx="2137">
                  <c:v>20587</c:v>
                </c:pt>
                <c:pt idx="2138">
                  <c:v>62637</c:v>
                </c:pt>
                <c:pt idx="2139">
                  <c:v>29435</c:v>
                </c:pt>
                <c:pt idx="2140">
                  <c:v>19346</c:v>
                </c:pt>
                <c:pt idx="2141">
                  <c:v>35788</c:v>
                </c:pt>
                <c:pt idx="2142">
                  <c:v>36997</c:v>
                </c:pt>
                <c:pt idx="2143">
                  <c:v>23539</c:v>
                </c:pt>
                <c:pt idx="2144">
                  <c:v>65333</c:v>
                </c:pt>
                <c:pt idx="2145">
                  <c:v>78499</c:v>
                </c:pt>
                <c:pt idx="2146">
                  <c:v>29732</c:v>
                </c:pt>
                <c:pt idx="2147">
                  <c:v>41275</c:v>
                </c:pt>
                <c:pt idx="2148">
                  <c:v>63516</c:v>
                </c:pt>
                <c:pt idx="2149">
                  <c:v>42769</c:v>
                </c:pt>
                <c:pt idx="2150">
                  <c:v>49572</c:v>
                </c:pt>
                <c:pt idx="2151">
                  <c:v>69209</c:v>
                </c:pt>
                <c:pt idx="2152">
                  <c:v>17148</c:v>
                </c:pt>
                <c:pt idx="2153">
                  <c:v>40590</c:v>
                </c:pt>
                <c:pt idx="2154">
                  <c:v>30560</c:v>
                </c:pt>
                <c:pt idx="2155">
                  <c:v>32146</c:v>
                </c:pt>
                <c:pt idx="2156">
                  <c:v>41713</c:v>
                </c:pt>
                <c:pt idx="2157">
                  <c:v>34176</c:v>
                </c:pt>
                <c:pt idx="2158">
                  <c:v>58482</c:v>
                </c:pt>
                <c:pt idx="2159">
                  <c:v>59686</c:v>
                </c:pt>
                <c:pt idx="2160">
                  <c:v>60896</c:v>
                </c:pt>
                <c:pt idx="2161">
                  <c:v>62994</c:v>
                </c:pt>
                <c:pt idx="2162">
                  <c:v>47320</c:v>
                </c:pt>
                <c:pt idx="2163">
                  <c:v>74859</c:v>
                </c:pt>
                <c:pt idx="2164">
                  <c:v>15253</c:v>
                </c:pt>
                <c:pt idx="2165">
                  <c:v>31560</c:v>
                </c:pt>
                <c:pt idx="2166">
                  <c:v>72071</c:v>
                </c:pt>
                <c:pt idx="2167">
                  <c:v>91172</c:v>
                </c:pt>
                <c:pt idx="2168">
                  <c:v>90000</c:v>
                </c:pt>
                <c:pt idx="2169">
                  <c:v>41967</c:v>
                </c:pt>
                <c:pt idx="2170">
                  <c:v>69263</c:v>
                </c:pt>
                <c:pt idx="2171">
                  <c:v>65706</c:v>
                </c:pt>
                <c:pt idx="2172">
                  <c:v>60934</c:v>
                </c:pt>
                <c:pt idx="2173">
                  <c:v>71965</c:v>
                </c:pt>
                <c:pt idx="2174">
                  <c:v>65210</c:v>
                </c:pt>
                <c:pt idx="2175">
                  <c:v>79174</c:v>
                </c:pt>
                <c:pt idx="2176">
                  <c:v>81380</c:v>
                </c:pt>
                <c:pt idx="2177">
                  <c:v>48432</c:v>
                </c:pt>
                <c:pt idx="2178">
                  <c:v>52914</c:v>
                </c:pt>
                <c:pt idx="2179">
                  <c:v>38946</c:v>
                </c:pt>
                <c:pt idx="2180">
                  <c:v>26067</c:v>
                </c:pt>
                <c:pt idx="2181">
                  <c:v>44325</c:v>
                </c:pt>
                <c:pt idx="2182">
                  <c:v>42523</c:v>
                </c:pt>
                <c:pt idx="2183">
                  <c:v>26487</c:v>
                </c:pt>
                <c:pt idx="2184">
                  <c:v>53233</c:v>
                </c:pt>
                <c:pt idx="2185">
                  <c:v>67716</c:v>
                </c:pt>
                <c:pt idx="2186">
                  <c:v>76234</c:v>
                </c:pt>
                <c:pt idx="2187">
                  <c:v>84117</c:v>
                </c:pt>
                <c:pt idx="2188">
                  <c:v>65487</c:v>
                </c:pt>
                <c:pt idx="2189">
                  <c:v>25224</c:v>
                </c:pt>
                <c:pt idx="2190">
                  <c:v>89616</c:v>
                </c:pt>
                <c:pt idx="2191">
                  <c:v>40851</c:v>
                </c:pt>
                <c:pt idx="2192">
                  <c:v>27469</c:v>
                </c:pt>
                <c:pt idx="2193">
                  <c:v>82347</c:v>
                </c:pt>
                <c:pt idx="2194">
                  <c:v>73803</c:v>
                </c:pt>
                <c:pt idx="2195">
                  <c:v>8820</c:v>
                </c:pt>
                <c:pt idx="2196">
                  <c:v>43322</c:v>
                </c:pt>
                <c:pt idx="2197">
                  <c:v>55593</c:v>
                </c:pt>
                <c:pt idx="2198">
                  <c:v>50501</c:v>
                </c:pt>
                <c:pt idx="2199">
                  <c:v>37085</c:v>
                </c:pt>
                <c:pt idx="2200">
                  <c:v>16185</c:v>
                </c:pt>
                <c:pt idx="2201">
                  <c:v>57731</c:v>
                </c:pt>
                <c:pt idx="2202">
                  <c:v>48432</c:v>
                </c:pt>
                <c:pt idx="2203">
                  <c:v>73807</c:v>
                </c:pt>
                <c:pt idx="2204">
                  <c:v>18929</c:v>
                </c:pt>
                <c:pt idx="2205">
                  <c:v>35893</c:v>
                </c:pt>
                <c:pt idx="2206">
                  <c:v>61014</c:v>
                </c:pt>
                <c:pt idx="2207">
                  <c:v>32144</c:v>
                </c:pt>
                <c:pt idx="2208">
                  <c:v>14918</c:v>
                </c:pt>
                <c:pt idx="2209">
                  <c:v>45146</c:v>
                </c:pt>
                <c:pt idx="2210">
                  <c:v>41769</c:v>
                </c:pt>
                <c:pt idx="2211">
                  <c:v>88325</c:v>
                </c:pt>
                <c:pt idx="2212">
                  <c:v>38054</c:v>
                </c:pt>
                <c:pt idx="2213">
                  <c:v>80617</c:v>
                </c:pt>
                <c:pt idx="2214">
                  <c:v>5305</c:v>
                </c:pt>
                <c:pt idx="2215">
                  <c:v>36807</c:v>
                </c:pt>
                <c:pt idx="2216">
                  <c:v>28427</c:v>
                </c:pt>
                <c:pt idx="2217">
                  <c:v>82032</c:v>
                </c:pt>
                <c:pt idx="2218">
                  <c:v>22775</c:v>
                </c:pt>
                <c:pt idx="2219">
                  <c:v>40101</c:v>
                </c:pt>
                <c:pt idx="2220">
                  <c:v>58025</c:v>
                </c:pt>
                <c:pt idx="2221">
                  <c:v>75777</c:v>
                </c:pt>
                <c:pt idx="2222">
                  <c:v>7500</c:v>
                </c:pt>
                <c:pt idx="2223">
                  <c:v>33562</c:v>
                </c:pt>
                <c:pt idx="2224">
                  <c:v>57642</c:v>
                </c:pt>
                <c:pt idx="2225">
                  <c:v>58554</c:v>
                </c:pt>
                <c:pt idx="2226">
                  <c:v>63777</c:v>
                </c:pt>
                <c:pt idx="2227">
                  <c:v>57967</c:v>
                </c:pt>
                <c:pt idx="2228">
                  <c:v>51386</c:v>
                </c:pt>
                <c:pt idx="2229">
                  <c:v>24434</c:v>
                </c:pt>
                <c:pt idx="2230">
                  <c:v>11012</c:v>
                </c:pt>
                <c:pt idx="2231">
                  <c:v>44802</c:v>
                </c:pt>
                <c:pt idx="2232">
                  <c:v>26816</c:v>
                </c:pt>
                <c:pt idx="2233">
                  <c:v>666666</c:v>
                </c:pt>
                <c:pt idx="2234">
                  <c:v>34421</c:v>
                </c:pt>
                <c:pt idx="2235">
                  <c:v>61223</c:v>
                </c:pt>
                <c:pt idx="2236">
                  <c:v>64014</c:v>
                </c:pt>
                <c:pt idx="2237">
                  <c:v>56981</c:v>
                </c:pt>
                <c:pt idx="2238">
                  <c:v>69245</c:v>
                </c:pt>
                <c:pt idx="2239">
                  <c:v>52869</c:v>
                </c:pt>
              </c:numCache>
            </c:numRef>
          </c:xVal>
          <c:yVal>
            <c:numRef>
              <c:f>Sheet12!$B$2:$B$2241</c:f>
              <c:numCache>
                <c:formatCode>General</c:formatCode>
                <c:ptCount val="2240"/>
                <c:pt idx="0">
                  <c:v>1</c:v>
                </c:pt>
                <c:pt idx="1">
                  <c:v>0</c:v>
                </c:pt>
                <c:pt idx="2">
                  <c:v>0</c:v>
                </c:pt>
                <c:pt idx="3">
                  <c:v>0</c:v>
                </c:pt>
                <c:pt idx="4">
                  <c:v>0</c:v>
                </c:pt>
                <c:pt idx="5">
                  <c:v>0</c:v>
                </c:pt>
                <c:pt idx="6">
                  <c:v>0</c:v>
                </c:pt>
                <c:pt idx="7">
                  <c:v>0</c:v>
                </c:pt>
                <c:pt idx="8">
                  <c:v>1</c:v>
                </c:pt>
                <c:pt idx="9">
                  <c:v>1</c:v>
                </c:pt>
                <c:pt idx="10">
                  <c:v>0</c:v>
                </c:pt>
                <c:pt idx="11">
                  <c:v>0</c:v>
                </c:pt>
                <c:pt idx="12">
                  <c:v>0</c:v>
                </c:pt>
                <c:pt idx="13">
                  <c:v>0</c:v>
                </c:pt>
                <c:pt idx="14">
                  <c:v>0</c:v>
                </c:pt>
                <c:pt idx="15">
                  <c:v>3</c:v>
                </c:pt>
                <c:pt idx="16">
                  <c:v>0</c:v>
                </c:pt>
                <c:pt idx="17">
                  <c:v>0</c:v>
                </c:pt>
                <c:pt idx="18">
                  <c:v>1</c:v>
                </c:pt>
                <c:pt idx="19">
                  <c:v>0</c:v>
                </c:pt>
                <c:pt idx="20">
                  <c:v>0</c:v>
                </c:pt>
                <c:pt idx="21">
                  <c:v>0</c:v>
                </c:pt>
                <c:pt idx="22">
                  <c:v>1</c:v>
                </c:pt>
                <c:pt idx="23">
                  <c:v>0</c:v>
                </c:pt>
                <c:pt idx="24">
                  <c:v>0</c:v>
                </c:pt>
                <c:pt idx="25">
                  <c:v>0</c:v>
                </c:pt>
                <c:pt idx="26">
                  <c:v>0</c:v>
                </c:pt>
                <c:pt idx="27">
                  <c:v>0</c:v>
                </c:pt>
                <c:pt idx="28">
                  <c:v>0</c:v>
                </c:pt>
                <c:pt idx="29">
                  <c:v>1</c:v>
                </c:pt>
                <c:pt idx="30">
                  <c:v>0</c:v>
                </c:pt>
                <c:pt idx="31">
                  <c:v>0</c:v>
                </c:pt>
                <c:pt idx="32">
                  <c:v>1</c:v>
                </c:pt>
                <c:pt idx="33">
                  <c:v>1</c:v>
                </c:pt>
                <c:pt idx="34">
                  <c:v>0</c:v>
                </c:pt>
                <c:pt idx="35">
                  <c:v>0</c:v>
                </c:pt>
                <c:pt idx="36">
                  <c:v>0</c:v>
                </c:pt>
                <c:pt idx="37">
                  <c:v>0</c:v>
                </c:pt>
                <c:pt idx="38">
                  <c:v>0</c:v>
                </c:pt>
                <c:pt idx="39">
                  <c:v>2</c:v>
                </c:pt>
                <c:pt idx="40">
                  <c:v>0</c:v>
                </c:pt>
                <c:pt idx="41">
                  <c:v>0</c:v>
                </c:pt>
                <c:pt idx="42">
                  <c:v>0</c:v>
                </c:pt>
                <c:pt idx="43">
                  <c:v>0</c:v>
                </c:pt>
                <c:pt idx="44">
                  <c:v>0</c:v>
                </c:pt>
                <c:pt idx="45">
                  <c:v>0</c:v>
                </c:pt>
                <c:pt idx="46">
                  <c:v>1</c:v>
                </c:pt>
                <c:pt idx="47">
                  <c:v>0</c:v>
                </c:pt>
                <c:pt idx="48">
                  <c:v>0</c:v>
                </c:pt>
                <c:pt idx="49">
                  <c:v>0</c:v>
                </c:pt>
                <c:pt idx="50">
                  <c:v>0</c:v>
                </c:pt>
                <c:pt idx="51">
                  <c:v>0</c:v>
                </c:pt>
                <c:pt idx="52">
                  <c:v>0</c:v>
                </c:pt>
                <c:pt idx="53">
                  <c:v>3</c:v>
                </c:pt>
                <c:pt idx="54">
                  <c:v>0</c:v>
                </c:pt>
                <c:pt idx="55">
                  <c:v>2</c:v>
                </c:pt>
                <c:pt idx="56">
                  <c:v>1</c:v>
                </c:pt>
                <c:pt idx="57">
                  <c:v>0</c:v>
                </c:pt>
                <c:pt idx="58">
                  <c:v>0</c:v>
                </c:pt>
                <c:pt idx="59">
                  <c:v>0</c:v>
                </c:pt>
                <c:pt idx="60">
                  <c:v>3</c:v>
                </c:pt>
                <c:pt idx="61">
                  <c:v>0</c:v>
                </c:pt>
                <c:pt idx="62">
                  <c:v>0</c:v>
                </c:pt>
                <c:pt idx="63">
                  <c:v>0</c:v>
                </c:pt>
                <c:pt idx="64">
                  <c:v>0</c:v>
                </c:pt>
                <c:pt idx="65">
                  <c:v>1</c:v>
                </c:pt>
                <c:pt idx="66">
                  <c:v>0</c:v>
                </c:pt>
                <c:pt idx="67">
                  <c:v>3</c:v>
                </c:pt>
                <c:pt idx="68">
                  <c:v>0</c:v>
                </c:pt>
                <c:pt idx="69">
                  <c:v>0</c:v>
                </c:pt>
                <c:pt idx="70">
                  <c:v>0</c:v>
                </c:pt>
                <c:pt idx="71">
                  <c:v>0</c:v>
                </c:pt>
                <c:pt idx="72">
                  <c:v>0</c:v>
                </c:pt>
                <c:pt idx="73">
                  <c:v>1</c:v>
                </c:pt>
                <c:pt idx="74">
                  <c:v>0</c:v>
                </c:pt>
                <c:pt idx="75">
                  <c:v>0</c:v>
                </c:pt>
                <c:pt idx="76">
                  <c:v>1</c:v>
                </c:pt>
                <c:pt idx="77">
                  <c:v>2</c:v>
                </c:pt>
                <c:pt idx="78">
                  <c:v>0</c:v>
                </c:pt>
                <c:pt idx="79">
                  <c:v>2</c:v>
                </c:pt>
                <c:pt idx="80">
                  <c:v>0</c:v>
                </c:pt>
                <c:pt idx="81">
                  <c:v>0</c:v>
                </c:pt>
                <c:pt idx="82">
                  <c:v>0</c:v>
                </c:pt>
                <c:pt idx="83">
                  <c:v>0</c:v>
                </c:pt>
                <c:pt idx="84">
                  <c:v>0</c:v>
                </c:pt>
                <c:pt idx="85">
                  <c:v>0</c:v>
                </c:pt>
                <c:pt idx="86">
                  <c:v>1</c:v>
                </c:pt>
                <c:pt idx="87">
                  <c:v>3</c:v>
                </c:pt>
                <c:pt idx="88">
                  <c:v>1</c:v>
                </c:pt>
                <c:pt idx="89">
                  <c:v>0</c:v>
                </c:pt>
                <c:pt idx="90">
                  <c:v>0</c:v>
                </c:pt>
                <c:pt idx="91">
                  <c:v>0</c:v>
                </c:pt>
                <c:pt idx="92">
                  <c:v>0</c:v>
                </c:pt>
                <c:pt idx="93">
                  <c:v>0</c:v>
                </c:pt>
                <c:pt idx="94">
                  <c:v>0</c:v>
                </c:pt>
                <c:pt idx="95">
                  <c:v>0</c:v>
                </c:pt>
                <c:pt idx="96">
                  <c:v>1</c:v>
                </c:pt>
                <c:pt idx="97">
                  <c:v>0</c:v>
                </c:pt>
                <c:pt idx="98">
                  <c:v>1</c:v>
                </c:pt>
                <c:pt idx="99">
                  <c:v>0</c:v>
                </c:pt>
                <c:pt idx="100">
                  <c:v>0</c:v>
                </c:pt>
                <c:pt idx="101">
                  <c:v>0</c:v>
                </c:pt>
                <c:pt idx="102">
                  <c:v>0</c:v>
                </c:pt>
                <c:pt idx="103">
                  <c:v>0</c:v>
                </c:pt>
                <c:pt idx="104">
                  <c:v>1</c:v>
                </c:pt>
                <c:pt idx="105">
                  <c:v>0</c:v>
                </c:pt>
                <c:pt idx="106">
                  <c:v>0</c:v>
                </c:pt>
                <c:pt idx="107">
                  <c:v>0</c:v>
                </c:pt>
                <c:pt idx="108">
                  <c:v>0</c:v>
                </c:pt>
                <c:pt idx="109">
                  <c:v>0</c:v>
                </c:pt>
                <c:pt idx="110">
                  <c:v>0</c:v>
                </c:pt>
                <c:pt idx="111">
                  <c:v>2</c:v>
                </c:pt>
                <c:pt idx="112">
                  <c:v>1</c:v>
                </c:pt>
                <c:pt idx="113">
                  <c:v>3</c:v>
                </c:pt>
                <c:pt idx="114">
                  <c:v>0</c:v>
                </c:pt>
                <c:pt idx="115">
                  <c:v>0</c:v>
                </c:pt>
                <c:pt idx="116">
                  <c:v>2</c:v>
                </c:pt>
                <c:pt idx="117">
                  <c:v>0</c:v>
                </c:pt>
                <c:pt idx="118">
                  <c:v>0</c:v>
                </c:pt>
                <c:pt idx="119">
                  <c:v>0</c:v>
                </c:pt>
                <c:pt idx="120">
                  <c:v>0</c:v>
                </c:pt>
                <c:pt idx="121">
                  <c:v>1</c:v>
                </c:pt>
                <c:pt idx="122">
                  <c:v>0</c:v>
                </c:pt>
                <c:pt idx="123">
                  <c:v>0</c:v>
                </c:pt>
                <c:pt idx="124">
                  <c:v>4</c:v>
                </c:pt>
                <c:pt idx="125">
                  <c:v>0</c:v>
                </c:pt>
                <c:pt idx="126">
                  <c:v>1</c:v>
                </c:pt>
                <c:pt idx="127">
                  <c:v>0</c:v>
                </c:pt>
                <c:pt idx="128">
                  <c:v>0</c:v>
                </c:pt>
                <c:pt idx="129">
                  <c:v>0</c:v>
                </c:pt>
                <c:pt idx="130">
                  <c:v>0</c:v>
                </c:pt>
                <c:pt idx="131">
                  <c:v>0</c:v>
                </c:pt>
                <c:pt idx="132">
                  <c:v>0</c:v>
                </c:pt>
                <c:pt idx="133">
                  <c:v>0</c:v>
                </c:pt>
                <c:pt idx="134">
                  <c:v>0</c:v>
                </c:pt>
                <c:pt idx="135">
                  <c:v>1</c:v>
                </c:pt>
                <c:pt idx="136">
                  <c:v>0</c:v>
                </c:pt>
                <c:pt idx="137">
                  <c:v>0</c:v>
                </c:pt>
                <c:pt idx="138">
                  <c:v>2</c:v>
                </c:pt>
                <c:pt idx="139">
                  <c:v>0</c:v>
                </c:pt>
                <c:pt idx="140">
                  <c:v>0</c:v>
                </c:pt>
                <c:pt idx="141">
                  <c:v>1</c:v>
                </c:pt>
                <c:pt idx="142">
                  <c:v>0</c:v>
                </c:pt>
                <c:pt idx="143">
                  <c:v>0</c:v>
                </c:pt>
                <c:pt idx="144">
                  <c:v>0</c:v>
                </c:pt>
                <c:pt idx="145">
                  <c:v>0</c:v>
                </c:pt>
                <c:pt idx="146">
                  <c:v>1</c:v>
                </c:pt>
                <c:pt idx="147">
                  <c:v>0</c:v>
                </c:pt>
                <c:pt idx="148">
                  <c:v>0</c:v>
                </c:pt>
                <c:pt idx="149">
                  <c:v>0</c:v>
                </c:pt>
                <c:pt idx="150">
                  <c:v>0</c:v>
                </c:pt>
                <c:pt idx="151">
                  <c:v>1</c:v>
                </c:pt>
                <c:pt idx="152">
                  <c:v>0</c:v>
                </c:pt>
                <c:pt idx="153">
                  <c:v>0</c:v>
                </c:pt>
                <c:pt idx="154">
                  <c:v>0</c:v>
                </c:pt>
                <c:pt idx="155">
                  <c:v>3</c:v>
                </c:pt>
                <c:pt idx="156">
                  <c:v>0</c:v>
                </c:pt>
                <c:pt idx="157">
                  <c:v>0</c:v>
                </c:pt>
                <c:pt idx="158">
                  <c:v>0</c:v>
                </c:pt>
                <c:pt idx="159">
                  <c:v>0</c:v>
                </c:pt>
                <c:pt idx="160">
                  <c:v>0</c:v>
                </c:pt>
                <c:pt idx="161">
                  <c:v>0</c:v>
                </c:pt>
                <c:pt idx="162">
                  <c:v>0</c:v>
                </c:pt>
                <c:pt idx="163">
                  <c:v>0</c:v>
                </c:pt>
                <c:pt idx="164">
                  <c:v>0</c:v>
                </c:pt>
                <c:pt idx="165">
                  <c:v>0</c:v>
                </c:pt>
                <c:pt idx="166">
                  <c:v>1</c:v>
                </c:pt>
                <c:pt idx="167">
                  <c:v>1</c:v>
                </c:pt>
                <c:pt idx="168">
                  <c:v>0</c:v>
                </c:pt>
                <c:pt idx="169">
                  <c:v>0</c:v>
                </c:pt>
                <c:pt idx="170">
                  <c:v>0</c:v>
                </c:pt>
                <c:pt idx="171">
                  <c:v>0</c:v>
                </c:pt>
                <c:pt idx="172">
                  <c:v>0</c:v>
                </c:pt>
                <c:pt idx="173">
                  <c:v>0</c:v>
                </c:pt>
                <c:pt idx="174">
                  <c:v>1</c:v>
                </c:pt>
                <c:pt idx="175">
                  <c:v>0</c:v>
                </c:pt>
                <c:pt idx="176">
                  <c:v>3</c:v>
                </c:pt>
                <c:pt idx="177">
                  <c:v>0</c:v>
                </c:pt>
                <c:pt idx="178">
                  <c:v>0</c:v>
                </c:pt>
                <c:pt idx="179">
                  <c:v>1</c:v>
                </c:pt>
                <c:pt idx="180">
                  <c:v>0</c:v>
                </c:pt>
                <c:pt idx="181">
                  <c:v>0</c:v>
                </c:pt>
                <c:pt idx="182">
                  <c:v>0</c:v>
                </c:pt>
                <c:pt idx="183">
                  <c:v>0</c:v>
                </c:pt>
                <c:pt idx="184">
                  <c:v>0</c:v>
                </c:pt>
                <c:pt idx="185">
                  <c:v>0</c:v>
                </c:pt>
                <c:pt idx="186">
                  <c:v>0</c:v>
                </c:pt>
                <c:pt idx="187">
                  <c:v>0</c:v>
                </c:pt>
                <c:pt idx="188">
                  <c:v>0</c:v>
                </c:pt>
                <c:pt idx="189">
                  <c:v>0</c:v>
                </c:pt>
                <c:pt idx="190">
                  <c:v>1</c:v>
                </c:pt>
                <c:pt idx="191">
                  <c:v>0</c:v>
                </c:pt>
                <c:pt idx="192">
                  <c:v>0</c:v>
                </c:pt>
                <c:pt idx="193">
                  <c:v>0</c:v>
                </c:pt>
                <c:pt idx="194">
                  <c:v>0</c:v>
                </c:pt>
                <c:pt idx="195">
                  <c:v>0</c:v>
                </c:pt>
                <c:pt idx="196">
                  <c:v>0</c:v>
                </c:pt>
                <c:pt idx="197">
                  <c:v>1</c:v>
                </c:pt>
                <c:pt idx="198">
                  <c:v>0</c:v>
                </c:pt>
                <c:pt idx="199">
                  <c:v>2</c:v>
                </c:pt>
                <c:pt idx="200">
                  <c:v>1</c:v>
                </c:pt>
                <c:pt idx="201">
                  <c:v>0</c:v>
                </c:pt>
                <c:pt idx="202">
                  <c:v>0</c:v>
                </c:pt>
                <c:pt idx="203">
                  <c:v>4</c:v>
                </c:pt>
                <c:pt idx="204">
                  <c:v>0</c:v>
                </c:pt>
                <c:pt idx="205">
                  <c:v>2</c:v>
                </c:pt>
                <c:pt idx="206">
                  <c:v>1</c:v>
                </c:pt>
                <c:pt idx="207">
                  <c:v>0</c:v>
                </c:pt>
                <c:pt idx="208">
                  <c:v>0</c:v>
                </c:pt>
                <c:pt idx="209">
                  <c:v>2</c:v>
                </c:pt>
                <c:pt idx="210">
                  <c:v>0</c:v>
                </c:pt>
                <c:pt idx="211">
                  <c:v>0</c:v>
                </c:pt>
                <c:pt idx="212">
                  <c:v>0</c:v>
                </c:pt>
                <c:pt idx="213">
                  <c:v>0</c:v>
                </c:pt>
                <c:pt idx="214">
                  <c:v>0</c:v>
                </c:pt>
                <c:pt idx="215">
                  <c:v>0</c:v>
                </c:pt>
                <c:pt idx="216">
                  <c:v>0</c:v>
                </c:pt>
                <c:pt idx="217">
                  <c:v>2</c:v>
                </c:pt>
                <c:pt idx="218">
                  <c:v>0</c:v>
                </c:pt>
                <c:pt idx="219">
                  <c:v>0</c:v>
                </c:pt>
                <c:pt idx="220">
                  <c:v>0</c:v>
                </c:pt>
                <c:pt idx="221">
                  <c:v>0</c:v>
                </c:pt>
                <c:pt idx="222">
                  <c:v>0</c:v>
                </c:pt>
                <c:pt idx="223">
                  <c:v>0</c:v>
                </c:pt>
                <c:pt idx="224">
                  <c:v>0</c:v>
                </c:pt>
                <c:pt idx="225">
                  <c:v>0</c:v>
                </c:pt>
                <c:pt idx="226">
                  <c:v>0</c:v>
                </c:pt>
                <c:pt idx="227">
                  <c:v>0</c:v>
                </c:pt>
                <c:pt idx="228">
                  <c:v>0</c:v>
                </c:pt>
                <c:pt idx="229">
                  <c:v>0</c:v>
                </c:pt>
                <c:pt idx="230">
                  <c:v>1</c:v>
                </c:pt>
                <c:pt idx="231">
                  <c:v>1</c:v>
                </c:pt>
                <c:pt idx="232">
                  <c:v>0</c:v>
                </c:pt>
                <c:pt idx="233">
                  <c:v>0</c:v>
                </c:pt>
                <c:pt idx="234">
                  <c:v>0</c:v>
                </c:pt>
                <c:pt idx="235">
                  <c:v>0</c:v>
                </c:pt>
                <c:pt idx="236">
                  <c:v>0</c:v>
                </c:pt>
                <c:pt idx="237">
                  <c:v>0</c:v>
                </c:pt>
                <c:pt idx="238">
                  <c:v>0</c:v>
                </c:pt>
                <c:pt idx="239">
                  <c:v>0</c:v>
                </c:pt>
                <c:pt idx="240">
                  <c:v>1</c:v>
                </c:pt>
                <c:pt idx="241">
                  <c:v>0</c:v>
                </c:pt>
                <c:pt idx="242">
                  <c:v>0</c:v>
                </c:pt>
                <c:pt idx="243">
                  <c:v>2</c:v>
                </c:pt>
                <c:pt idx="244">
                  <c:v>0</c:v>
                </c:pt>
                <c:pt idx="245">
                  <c:v>0</c:v>
                </c:pt>
                <c:pt idx="246">
                  <c:v>4</c:v>
                </c:pt>
                <c:pt idx="247">
                  <c:v>0</c:v>
                </c:pt>
                <c:pt idx="248">
                  <c:v>0</c:v>
                </c:pt>
                <c:pt idx="249">
                  <c:v>0</c:v>
                </c:pt>
                <c:pt idx="250">
                  <c:v>0</c:v>
                </c:pt>
                <c:pt idx="251">
                  <c:v>0</c:v>
                </c:pt>
                <c:pt idx="252">
                  <c:v>5</c:v>
                </c:pt>
                <c:pt idx="253">
                  <c:v>0</c:v>
                </c:pt>
                <c:pt idx="254">
                  <c:v>0</c:v>
                </c:pt>
                <c:pt idx="255">
                  <c:v>0</c:v>
                </c:pt>
                <c:pt idx="256">
                  <c:v>1</c:v>
                </c:pt>
                <c:pt idx="257">
                  <c:v>0</c:v>
                </c:pt>
                <c:pt idx="258">
                  <c:v>0</c:v>
                </c:pt>
                <c:pt idx="259">
                  <c:v>0</c:v>
                </c:pt>
                <c:pt idx="260">
                  <c:v>2</c:v>
                </c:pt>
                <c:pt idx="261">
                  <c:v>0</c:v>
                </c:pt>
                <c:pt idx="262">
                  <c:v>0</c:v>
                </c:pt>
                <c:pt idx="263">
                  <c:v>0</c:v>
                </c:pt>
                <c:pt idx="264">
                  <c:v>1</c:v>
                </c:pt>
                <c:pt idx="265">
                  <c:v>0</c:v>
                </c:pt>
                <c:pt idx="266">
                  <c:v>1</c:v>
                </c:pt>
                <c:pt idx="267">
                  <c:v>2</c:v>
                </c:pt>
                <c:pt idx="268">
                  <c:v>0</c:v>
                </c:pt>
                <c:pt idx="269">
                  <c:v>0</c:v>
                </c:pt>
                <c:pt idx="270">
                  <c:v>1</c:v>
                </c:pt>
                <c:pt idx="271">
                  <c:v>0</c:v>
                </c:pt>
                <c:pt idx="272">
                  <c:v>0</c:v>
                </c:pt>
                <c:pt idx="273">
                  <c:v>0</c:v>
                </c:pt>
                <c:pt idx="274">
                  <c:v>0</c:v>
                </c:pt>
                <c:pt idx="275">
                  <c:v>0</c:v>
                </c:pt>
                <c:pt idx="276">
                  <c:v>1</c:v>
                </c:pt>
                <c:pt idx="277">
                  <c:v>0</c:v>
                </c:pt>
                <c:pt idx="278">
                  <c:v>2</c:v>
                </c:pt>
                <c:pt idx="279">
                  <c:v>0</c:v>
                </c:pt>
                <c:pt idx="280">
                  <c:v>0</c:v>
                </c:pt>
                <c:pt idx="281">
                  <c:v>0</c:v>
                </c:pt>
                <c:pt idx="282">
                  <c:v>0</c:v>
                </c:pt>
                <c:pt idx="283">
                  <c:v>0</c:v>
                </c:pt>
                <c:pt idx="284">
                  <c:v>0</c:v>
                </c:pt>
                <c:pt idx="285">
                  <c:v>0</c:v>
                </c:pt>
                <c:pt idx="286">
                  <c:v>0</c:v>
                </c:pt>
                <c:pt idx="287">
                  <c:v>0</c:v>
                </c:pt>
                <c:pt idx="288">
                  <c:v>0</c:v>
                </c:pt>
                <c:pt idx="289">
                  <c:v>0</c:v>
                </c:pt>
                <c:pt idx="290">
                  <c:v>1</c:v>
                </c:pt>
                <c:pt idx="291">
                  <c:v>0</c:v>
                </c:pt>
                <c:pt idx="292">
                  <c:v>1</c:v>
                </c:pt>
                <c:pt idx="293">
                  <c:v>0</c:v>
                </c:pt>
                <c:pt idx="294">
                  <c:v>0</c:v>
                </c:pt>
                <c:pt idx="295">
                  <c:v>2</c:v>
                </c:pt>
                <c:pt idx="296">
                  <c:v>0</c:v>
                </c:pt>
                <c:pt idx="297">
                  <c:v>0</c:v>
                </c:pt>
                <c:pt idx="298">
                  <c:v>0</c:v>
                </c:pt>
                <c:pt idx="299">
                  <c:v>1</c:v>
                </c:pt>
                <c:pt idx="300">
                  <c:v>0</c:v>
                </c:pt>
                <c:pt idx="301">
                  <c:v>0</c:v>
                </c:pt>
                <c:pt idx="302">
                  <c:v>0</c:v>
                </c:pt>
                <c:pt idx="303">
                  <c:v>0</c:v>
                </c:pt>
                <c:pt idx="304">
                  <c:v>0</c:v>
                </c:pt>
                <c:pt idx="305">
                  <c:v>1</c:v>
                </c:pt>
                <c:pt idx="306">
                  <c:v>1</c:v>
                </c:pt>
                <c:pt idx="307">
                  <c:v>1</c:v>
                </c:pt>
                <c:pt idx="308">
                  <c:v>1</c:v>
                </c:pt>
                <c:pt idx="309">
                  <c:v>0</c:v>
                </c:pt>
                <c:pt idx="310">
                  <c:v>0</c:v>
                </c:pt>
                <c:pt idx="311">
                  <c:v>0</c:v>
                </c:pt>
                <c:pt idx="312">
                  <c:v>2</c:v>
                </c:pt>
                <c:pt idx="313">
                  <c:v>0</c:v>
                </c:pt>
                <c:pt idx="314">
                  <c:v>0</c:v>
                </c:pt>
                <c:pt idx="315">
                  <c:v>0</c:v>
                </c:pt>
                <c:pt idx="316">
                  <c:v>0</c:v>
                </c:pt>
                <c:pt idx="317">
                  <c:v>0</c:v>
                </c:pt>
                <c:pt idx="318">
                  <c:v>0</c:v>
                </c:pt>
                <c:pt idx="319">
                  <c:v>2</c:v>
                </c:pt>
                <c:pt idx="320">
                  <c:v>0</c:v>
                </c:pt>
                <c:pt idx="321">
                  <c:v>0</c:v>
                </c:pt>
                <c:pt idx="322">
                  <c:v>0</c:v>
                </c:pt>
                <c:pt idx="323">
                  <c:v>0</c:v>
                </c:pt>
                <c:pt idx="324">
                  <c:v>0</c:v>
                </c:pt>
                <c:pt idx="325">
                  <c:v>0</c:v>
                </c:pt>
                <c:pt idx="326">
                  <c:v>0</c:v>
                </c:pt>
                <c:pt idx="327">
                  <c:v>0</c:v>
                </c:pt>
                <c:pt idx="328">
                  <c:v>0</c:v>
                </c:pt>
                <c:pt idx="329">
                  <c:v>0</c:v>
                </c:pt>
                <c:pt idx="330">
                  <c:v>0</c:v>
                </c:pt>
                <c:pt idx="331">
                  <c:v>0</c:v>
                </c:pt>
                <c:pt idx="332">
                  <c:v>1</c:v>
                </c:pt>
                <c:pt idx="333">
                  <c:v>2</c:v>
                </c:pt>
                <c:pt idx="334">
                  <c:v>0</c:v>
                </c:pt>
                <c:pt idx="335">
                  <c:v>0</c:v>
                </c:pt>
                <c:pt idx="336">
                  <c:v>4</c:v>
                </c:pt>
                <c:pt idx="337">
                  <c:v>0</c:v>
                </c:pt>
                <c:pt idx="338">
                  <c:v>2</c:v>
                </c:pt>
                <c:pt idx="339">
                  <c:v>1</c:v>
                </c:pt>
                <c:pt idx="340">
                  <c:v>0</c:v>
                </c:pt>
                <c:pt idx="341">
                  <c:v>0</c:v>
                </c:pt>
                <c:pt idx="342">
                  <c:v>2</c:v>
                </c:pt>
                <c:pt idx="343">
                  <c:v>0</c:v>
                </c:pt>
                <c:pt idx="344">
                  <c:v>2</c:v>
                </c:pt>
                <c:pt idx="345">
                  <c:v>0</c:v>
                </c:pt>
                <c:pt idx="346">
                  <c:v>0</c:v>
                </c:pt>
                <c:pt idx="347">
                  <c:v>1</c:v>
                </c:pt>
                <c:pt idx="348">
                  <c:v>0</c:v>
                </c:pt>
                <c:pt idx="349">
                  <c:v>1</c:v>
                </c:pt>
                <c:pt idx="350">
                  <c:v>0</c:v>
                </c:pt>
                <c:pt idx="351">
                  <c:v>2</c:v>
                </c:pt>
                <c:pt idx="352">
                  <c:v>1</c:v>
                </c:pt>
                <c:pt idx="353">
                  <c:v>0</c:v>
                </c:pt>
                <c:pt idx="354">
                  <c:v>0</c:v>
                </c:pt>
                <c:pt idx="355">
                  <c:v>0</c:v>
                </c:pt>
                <c:pt idx="356">
                  <c:v>1</c:v>
                </c:pt>
                <c:pt idx="357">
                  <c:v>0</c:v>
                </c:pt>
                <c:pt idx="358">
                  <c:v>0</c:v>
                </c:pt>
                <c:pt idx="359">
                  <c:v>0</c:v>
                </c:pt>
                <c:pt idx="360">
                  <c:v>1</c:v>
                </c:pt>
                <c:pt idx="361">
                  <c:v>0</c:v>
                </c:pt>
                <c:pt idx="362">
                  <c:v>0</c:v>
                </c:pt>
                <c:pt idx="363">
                  <c:v>0</c:v>
                </c:pt>
                <c:pt idx="364">
                  <c:v>0</c:v>
                </c:pt>
                <c:pt idx="365">
                  <c:v>0</c:v>
                </c:pt>
                <c:pt idx="366">
                  <c:v>0</c:v>
                </c:pt>
                <c:pt idx="367">
                  <c:v>0</c:v>
                </c:pt>
                <c:pt idx="368">
                  <c:v>0</c:v>
                </c:pt>
                <c:pt idx="369">
                  <c:v>0</c:v>
                </c:pt>
                <c:pt idx="370">
                  <c:v>0</c:v>
                </c:pt>
                <c:pt idx="371">
                  <c:v>0</c:v>
                </c:pt>
                <c:pt idx="372">
                  <c:v>1</c:v>
                </c:pt>
                <c:pt idx="373">
                  <c:v>1</c:v>
                </c:pt>
                <c:pt idx="374">
                  <c:v>1</c:v>
                </c:pt>
                <c:pt idx="375">
                  <c:v>0</c:v>
                </c:pt>
                <c:pt idx="376">
                  <c:v>2</c:v>
                </c:pt>
                <c:pt idx="377">
                  <c:v>0</c:v>
                </c:pt>
                <c:pt idx="378">
                  <c:v>0</c:v>
                </c:pt>
                <c:pt idx="379">
                  <c:v>0</c:v>
                </c:pt>
                <c:pt idx="380">
                  <c:v>0</c:v>
                </c:pt>
                <c:pt idx="381">
                  <c:v>0</c:v>
                </c:pt>
                <c:pt idx="382">
                  <c:v>0</c:v>
                </c:pt>
                <c:pt idx="383">
                  <c:v>0</c:v>
                </c:pt>
                <c:pt idx="384">
                  <c:v>0</c:v>
                </c:pt>
                <c:pt idx="385">
                  <c:v>0</c:v>
                </c:pt>
                <c:pt idx="386">
                  <c:v>2</c:v>
                </c:pt>
                <c:pt idx="387">
                  <c:v>0</c:v>
                </c:pt>
                <c:pt idx="388">
                  <c:v>0</c:v>
                </c:pt>
                <c:pt idx="389">
                  <c:v>0</c:v>
                </c:pt>
                <c:pt idx="390">
                  <c:v>1</c:v>
                </c:pt>
                <c:pt idx="391">
                  <c:v>0</c:v>
                </c:pt>
                <c:pt idx="392">
                  <c:v>0</c:v>
                </c:pt>
                <c:pt idx="393">
                  <c:v>0</c:v>
                </c:pt>
                <c:pt idx="394">
                  <c:v>0</c:v>
                </c:pt>
                <c:pt idx="395">
                  <c:v>0</c:v>
                </c:pt>
                <c:pt idx="396">
                  <c:v>0</c:v>
                </c:pt>
                <c:pt idx="397">
                  <c:v>1</c:v>
                </c:pt>
                <c:pt idx="398">
                  <c:v>0</c:v>
                </c:pt>
                <c:pt idx="399">
                  <c:v>1</c:v>
                </c:pt>
                <c:pt idx="400">
                  <c:v>0</c:v>
                </c:pt>
                <c:pt idx="401">
                  <c:v>0</c:v>
                </c:pt>
                <c:pt idx="402">
                  <c:v>0</c:v>
                </c:pt>
                <c:pt idx="403">
                  <c:v>0</c:v>
                </c:pt>
                <c:pt idx="404">
                  <c:v>2</c:v>
                </c:pt>
                <c:pt idx="405">
                  <c:v>0</c:v>
                </c:pt>
                <c:pt idx="406">
                  <c:v>1</c:v>
                </c:pt>
                <c:pt idx="407">
                  <c:v>0</c:v>
                </c:pt>
                <c:pt idx="408">
                  <c:v>0</c:v>
                </c:pt>
                <c:pt idx="409">
                  <c:v>0</c:v>
                </c:pt>
                <c:pt idx="410">
                  <c:v>1</c:v>
                </c:pt>
                <c:pt idx="411">
                  <c:v>0</c:v>
                </c:pt>
                <c:pt idx="412">
                  <c:v>1</c:v>
                </c:pt>
                <c:pt idx="413">
                  <c:v>0</c:v>
                </c:pt>
                <c:pt idx="414">
                  <c:v>0</c:v>
                </c:pt>
                <c:pt idx="415">
                  <c:v>0</c:v>
                </c:pt>
                <c:pt idx="416">
                  <c:v>1</c:v>
                </c:pt>
                <c:pt idx="417">
                  <c:v>4</c:v>
                </c:pt>
                <c:pt idx="418">
                  <c:v>3</c:v>
                </c:pt>
                <c:pt idx="419">
                  <c:v>0</c:v>
                </c:pt>
                <c:pt idx="420">
                  <c:v>0</c:v>
                </c:pt>
                <c:pt idx="421">
                  <c:v>0</c:v>
                </c:pt>
                <c:pt idx="422">
                  <c:v>0</c:v>
                </c:pt>
                <c:pt idx="423">
                  <c:v>3</c:v>
                </c:pt>
                <c:pt idx="424">
                  <c:v>1</c:v>
                </c:pt>
                <c:pt idx="425">
                  <c:v>0</c:v>
                </c:pt>
                <c:pt idx="426">
                  <c:v>3</c:v>
                </c:pt>
                <c:pt idx="427">
                  <c:v>2</c:v>
                </c:pt>
                <c:pt idx="428">
                  <c:v>0</c:v>
                </c:pt>
                <c:pt idx="429">
                  <c:v>0</c:v>
                </c:pt>
                <c:pt idx="430">
                  <c:v>5</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2</c:v>
                </c:pt>
                <c:pt idx="448">
                  <c:v>0</c:v>
                </c:pt>
                <c:pt idx="449">
                  <c:v>0</c:v>
                </c:pt>
                <c:pt idx="450">
                  <c:v>0</c:v>
                </c:pt>
                <c:pt idx="451">
                  <c:v>0</c:v>
                </c:pt>
                <c:pt idx="452">
                  <c:v>0</c:v>
                </c:pt>
                <c:pt idx="453">
                  <c:v>0</c:v>
                </c:pt>
                <c:pt idx="454">
                  <c:v>0</c:v>
                </c:pt>
                <c:pt idx="455">
                  <c:v>0</c:v>
                </c:pt>
                <c:pt idx="456">
                  <c:v>3</c:v>
                </c:pt>
                <c:pt idx="457">
                  <c:v>2</c:v>
                </c:pt>
                <c:pt idx="458">
                  <c:v>0</c:v>
                </c:pt>
                <c:pt idx="459">
                  <c:v>0</c:v>
                </c:pt>
                <c:pt idx="460">
                  <c:v>2</c:v>
                </c:pt>
                <c:pt idx="461">
                  <c:v>0</c:v>
                </c:pt>
                <c:pt idx="462">
                  <c:v>0</c:v>
                </c:pt>
                <c:pt idx="463">
                  <c:v>1</c:v>
                </c:pt>
                <c:pt idx="464">
                  <c:v>0</c:v>
                </c:pt>
                <c:pt idx="465">
                  <c:v>0</c:v>
                </c:pt>
                <c:pt idx="466">
                  <c:v>3</c:v>
                </c:pt>
                <c:pt idx="467">
                  <c:v>0</c:v>
                </c:pt>
                <c:pt idx="468">
                  <c:v>0</c:v>
                </c:pt>
                <c:pt idx="469">
                  <c:v>0</c:v>
                </c:pt>
                <c:pt idx="470">
                  <c:v>0</c:v>
                </c:pt>
                <c:pt idx="471">
                  <c:v>1</c:v>
                </c:pt>
                <c:pt idx="472">
                  <c:v>2</c:v>
                </c:pt>
                <c:pt idx="473">
                  <c:v>0</c:v>
                </c:pt>
                <c:pt idx="474">
                  <c:v>0</c:v>
                </c:pt>
                <c:pt idx="475">
                  <c:v>0</c:v>
                </c:pt>
                <c:pt idx="476">
                  <c:v>0</c:v>
                </c:pt>
                <c:pt idx="477">
                  <c:v>0</c:v>
                </c:pt>
                <c:pt idx="478">
                  <c:v>0</c:v>
                </c:pt>
                <c:pt idx="479">
                  <c:v>0</c:v>
                </c:pt>
                <c:pt idx="480">
                  <c:v>0</c:v>
                </c:pt>
                <c:pt idx="481">
                  <c:v>0</c:v>
                </c:pt>
                <c:pt idx="482">
                  <c:v>2</c:v>
                </c:pt>
                <c:pt idx="483">
                  <c:v>0</c:v>
                </c:pt>
                <c:pt idx="484">
                  <c:v>0</c:v>
                </c:pt>
                <c:pt idx="485">
                  <c:v>1</c:v>
                </c:pt>
                <c:pt idx="486">
                  <c:v>0</c:v>
                </c:pt>
                <c:pt idx="487">
                  <c:v>0</c:v>
                </c:pt>
                <c:pt idx="488">
                  <c:v>0</c:v>
                </c:pt>
                <c:pt idx="489">
                  <c:v>0</c:v>
                </c:pt>
                <c:pt idx="490">
                  <c:v>0</c:v>
                </c:pt>
                <c:pt idx="491">
                  <c:v>0</c:v>
                </c:pt>
                <c:pt idx="492">
                  <c:v>1</c:v>
                </c:pt>
                <c:pt idx="493">
                  <c:v>0</c:v>
                </c:pt>
                <c:pt idx="494">
                  <c:v>1</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1</c:v>
                </c:pt>
                <c:pt idx="511">
                  <c:v>0</c:v>
                </c:pt>
                <c:pt idx="512">
                  <c:v>1</c:v>
                </c:pt>
                <c:pt idx="513">
                  <c:v>1</c:v>
                </c:pt>
                <c:pt idx="514">
                  <c:v>0</c:v>
                </c:pt>
                <c:pt idx="515">
                  <c:v>0</c:v>
                </c:pt>
                <c:pt idx="516">
                  <c:v>0</c:v>
                </c:pt>
                <c:pt idx="517">
                  <c:v>0</c:v>
                </c:pt>
                <c:pt idx="518">
                  <c:v>0</c:v>
                </c:pt>
                <c:pt idx="519">
                  <c:v>2</c:v>
                </c:pt>
                <c:pt idx="520">
                  <c:v>0</c:v>
                </c:pt>
                <c:pt idx="521">
                  <c:v>1</c:v>
                </c:pt>
                <c:pt idx="522">
                  <c:v>0</c:v>
                </c:pt>
                <c:pt idx="523">
                  <c:v>2</c:v>
                </c:pt>
                <c:pt idx="524">
                  <c:v>1</c:v>
                </c:pt>
                <c:pt idx="525">
                  <c:v>0</c:v>
                </c:pt>
                <c:pt idx="526">
                  <c:v>0</c:v>
                </c:pt>
                <c:pt idx="527">
                  <c:v>0</c:v>
                </c:pt>
                <c:pt idx="528">
                  <c:v>0</c:v>
                </c:pt>
                <c:pt idx="529">
                  <c:v>0</c:v>
                </c:pt>
                <c:pt idx="530">
                  <c:v>0</c:v>
                </c:pt>
                <c:pt idx="531">
                  <c:v>0</c:v>
                </c:pt>
                <c:pt idx="532">
                  <c:v>1</c:v>
                </c:pt>
                <c:pt idx="533">
                  <c:v>0</c:v>
                </c:pt>
                <c:pt idx="534">
                  <c:v>0</c:v>
                </c:pt>
                <c:pt idx="535">
                  <c:v>0</c:v>
                </c:pt>
                <c:pt idx="536">
                  <c:v>0</c:v>
                </c:pt>
                <c:pt idx="537">
                  <c:v>2</c:v>
                </c:pt>
                <c:pt idx="538">
                  <c:v>0</c:v>
                </c:pt>
                <c:pt idx="539">
                  <c:v>0</c:v>
                </c:pt>
                <c:pt idx="540">
                  <c:v>0</c:v>
                </c:pt>
                <c:pt idx="541">
                  <c:v>0</c:v>
                </c:pt>
                <c:pt idx="542">
                  <c:v>0</c:v>
                </c:pt>
                <c:pt idx="543">
                  <c:v>3</c:v>
                </c:pt>
                <c:pt idx="544">
                  <c:v>0</c:v>
                </c:pt>
                <c:pt idx="545">
                  <c:v>0</c:v>
                </c:pt>
                <c:pt idx="546">
                  <c:v>1</c:v>
                </c:pt>
                <c:pt idx="547">
                  <c:v>0</c:v>
                </c:pt>
                <c:pt idx="548">
                  <c:v>2</c:v>
                </c:pt>
                <c:pt idx="549">
                  <c:v>0</c:v>
                </c:pt>
                <c:pt idx="550">
                  <c:v>0</c:v>
                </c:pt>
                <c:pt idx="551">
                  <c:v>2</c:v>
                </c:pt>
                <c:pt idx="552">
                  <c:v>0</c:v>
                </c:pt>
                <c:pt idx="553">
                  <c:v>0</c:v>
                </c:pt>
                <c:pt idx="554">
                  <c:v>1</c:v>
                </c:pt>
                <c:pt idx="555">
                  <c:v>0</c:v>
                </c:pt>
                <c:pt idx="556">
                  <c:v>0</c:v>
                </c:pt>
                <c:pt idx="557">
                  <c:v>1</c:v>
                </c:pt>
                <c:pt idx="558">
                  <c:v>0</c:v>
                </c:pt>
                <c:pt idx="559">
                  <c:v>5</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4</c:v>
                </c:pt>
                <c:pt idx="576">
                  <c:v>0</c:v>
                </c:pt>
                <c:pt idx="577">
                  <c:v>0</c:v>
                </c:pt>
                <c:pt idx="578">
                  <c:v>0</c:v>
                </c:pt>
                <c:pt idx="579">
                  <c:v>0</c:v>
                </c:pt>
                <c:pt idx="580">
                  <c:v>1</c:v>
                </c:pt>
                <c:pt idx="581">
                  <c:v>0</c:v>
                </c:pt>
                <c:pt idx="582">
                  <c:v>0</c:v>
                </c:pt>
                <c:pt idx="583">
                  <c:v>0</c:v>
                </c:pt>
                <c:pt idx="584">
                  <c:v>0</c:v>
                </c:pt>
                <c:pt idx="585">
                  <c:v>0</c:v>
                </c:pt>
                <c:pt idx="586">
                  <c:v>4</c:v>
                </c:pt>
                <c:pt idx="587">
                  <c:v>0</c:v>
                </c:pt>
                <c:pt idx="588">
                  <c:v>1</c:v>
                </c:pt>
                <c:pt idx="589">
                  <c:v>0</c:v>
                </c:pt>
                <c:pt idx="590">
                  <c:v>1</c:v>
                </c:pt>
                <c:pt idx="591">
                  <c:v>3</c:v>
                </c:pt>
                <c:pt idx="592">
                  <c:v>0</c:v>
                </c:pt>
                <c:pt idx="593">
                  <c:v>0</c:v>
                </c:pt>
                <c:pt idx="594">
                  <c:v>0</c:v>
                </c:pt>
                <c:pt idx="595">
                  <c:v>1</c:v>
                </c:pt>
                <c:pt idx="596">
                  <c:v>0</c:v>
                </c:pt>
                <c:pt idx="597">
                  <c:v>0</c:v>
                </c:pt>
                <c:pt idx="598">
                  <c:v>0</c:v>
                </c:pt>
                <c:pt idx="599">
                  <c:v>0</c:v>
                </c:pt>
                <c:pt idx="600">
                  <c:v>0</c:v>
                </c:pt>
                <c:pt idx="601">
                  <c:v>0</c:v>
                </c:pt>
                <c:pt idx="602">
                  <c:v>0</c:v>
                </c:pt>
                <c:pt idx="603">
                  <c:v>0</c:v>
                </c:pt>
                <c:pt idx="604">
                  <c:v>0</c:v>
                </c:pt>
                <c:pt idx="605">
                  <c:v>1</c:v>
                </c:pt>
                <c:pt idx="606">
                  <c:v>0</c:v>
                </c:pt>
                <c:pt idx="607">
                  <c:v>0</c:v>
                </c:pt>
                <c:pt idx="608">
                  <c:v>0</c:v>
                </c:pt>
                <c:pt idx="609">
                  <c:v>1</c:v>
                </c:pt>
                <c:pt idx="610">
                  <c:v>0</c:v>
                </c:pt>
                <c:pt idx="611">
                  <c:v>0</c:v>
                </c:pt>
                <c:pt idx="612">
                  <c:v>0</c:v>
                </c:pt>
                <c:pt idx="613">
                  <c:v>0</c:v>
                </c:pt>
                <c:pt idx="614">
                  <c:v>1</c:v>
                </c:pt>
                <c:pt idx="615">
                  <c:v>0</c:v>
                </c:pt>
                <c:pt idx="616">
                  <c:v>0</c:v>
                </c:pt>
                <c:pt idx="617">
                  <c:v>0</c:v>
                </c:pt>
                <c:pt idx="618">
                  <c:v>0</c:v>
                </c:pt>
                <c:pt idx="619">
                  <c:v>0</c:v>
                </c:pt>
                <c:pt idx="620">
                  <c:v>0</c:v>
                </c:pt>
                <c:pt idx="621">
                  <c:v>0</c:v>
                </c:pt>
                <c:pt idx="622">
                  <c:v>2</c:v>
                </c:pt>
                <c:pt idx="623">
                  <c:v>0</c:v>
                </c:pt>
                <c:pt idx="624">
                  <c:v>1</c:v>
                </c:pt>
                <c:pt idx="625">
                  <c:v>0</c:v>
                </c:pt>
                <c:pt idx="626">
                  <c:v>0</c:v>
                </c:pt>
                <c:pt idx="627">
                  <c:v>1</c:v>
                </c:pt>
                <c:pt idx="628">
                  <c:v>0</c:v>
                </c:pt>
                <c:pt idx="629">
                  <c:v>0</c:v>
                </c:pt>
                <c:pt idx="630">
                  <c:v>0</c:v>
                </c:pt>
                <c:pt idx="631">
                  <c:v>0</c:v>
                </c:pt>
                <c:pt idx="632">
                  <c:v>0</c:v>
                </c:pt>
                <c:pt idx="633">
                  <c:v>2</c:v>
                </c:pt>
                <c:pt idx="634">
                  <c:v>1</c:v>
                </c:pt>
                <c:pt idx="635">
                  <c:v>0</c:v>
                </c:pt>
                <c:pt idx="636">
                  <c:v>0</c:v>
                </c:pt>
                <c:pt idx="637">
                  <c:v>0</c:v>
                </c:pt>
                <c:pt idx="638">
                  <c:v>1</c:v>
                </c:pt>
                <c:pt idx="639">
                  <c:v>1</c:v>
                </c:pt>
                <c:pt idx="640">
                  <c:v>0</c:v>
                </c:pt>
                <c:pt idx="641">
                  <c:v>0</c:v>
                </c:pt>
                <c:pt idx="642">
                  <c:v>0</c:v>
                </c:pt>
                <c:pt idx="643">
                  <c:v>1</c:v>
                </c:pt>
                <c:pt idx="644">
                  <c:v>3</c:v>
                </c:pt>
                <c:pt idx="645">
                  <c:v>0</c:v>
                </c:pt>
                <c:pt idx="646">
                  <c:v>3</c:v>
                </c:pt>
                <c:pt idx="647">
                  <c:v>0</c:v>
                </c:pt>
                <c:pt idx="648">
                  <c:v>0</c:v>
                </c:pt>
                <c:pt idx="649">
                  <c:v>0</c:v>
                </c:pt>
                <c:pt idx="650">
                  <c:v>1</c:v>
                </c:pt>
                <c:pt idx="651">
                  <c:v>0</c:v>
                </c:pt>
                <c:pt idx="652">
                  <c:v>0</c:v>
                </c:pt>
                <c:pt idx="653">
                  <c:v>0</c:v>
                </c:pt>
                <c:pt idx="654">
                  <c:v>0</c:v>
                </c:pt>
                <c:pt idx="655">
                  <c:v>0</c:v>
                </c:pt>
                <c:pt idx="656">
                  <c:v>0</c:v>
                </c:pt>
                <c:pt idx="657">
                  <c:v>0</c:v>
                </c:pt>
                <c:pt idx="658">
                  <c:v>0</c:v>
                </c:pt>
                <c:pt idx="659">
                  <c:v>1</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2</c:v>
                </c:pt>
                <c:pt idx="677">
                  <c:v>0</c:v>
                </c:pt>
                <c:pt idx="678">
                  <c:v>2</c:v>
                </c:pt>
                <c:pt idx="679">
                  <c:v>0</c:v>
                </c:pt>
                <c:pt idx="680">
                  <c:v>0</c:v>
                </c:pt>
                <c:pt idx="681">
                  <c:v>0</c:v>
                </c:pt>
                <c:pt idx="682">
                  <c:v>0</c:v>
                </c:pt>
                <c:pt idx="683">
                  <c:v>0</c:v>
                </c:pt>
                <c:pt idx="684">
                  <c:v>0</c:v>
                </c:pt>
                <c:pt idx="685">
                  <c:v>0</c:v>
                </c:pt>
                <c:pt idx="686">
                  <c:v>1</c:v>
                </c:pt>
                <c:pt idx="687">
                  <c:v>0</c:v>
                </c:pt>
                <c:pt idx="688">
                  <c:v>2</c:v>
                </c:pt>
                <c:pt idx="689">
                  <c:v>0</c:v>
                </c:pt>
                <c:pt idx="690">
                  <c:v>2</c:v>
                </c:pt>
                <c:pt idx="691">
                  <c:v>0</c:v>
                </c:pt>
                <c:pt idx="692">
                  <c:v>0</c:v>
                </c:pt>
                <c:pt idx="693">
                  <c:v>0</c:v>
                </c:pt>
                <c:pt idx="694">
                  <c:v>1</c:v>
                </c:pt>
                <c:pt idx="695">
                  <c:v>0</c:v>
                </c:pt>
                <c:pt idx="696">
                  <c:v>0</c:v>
                </c:pt>
                <c:pt idx="697">
                  <c:v>1</c:v>
                </c:pt>
                <c:pt idx="698">
                  <c:v>0</c:v>
                </c:pt>
                <c:pt idx="699">
                  <c:v>1</c:v>
                </c:pt>
                <c:pt idx="700">
                  <c:v>0</c:v>
                </c:pt>
                <c:pt idx="701">
                  <c:v>0</c:v>
                </c:pt>
                <c:pt idx="702">
                  <c:v>1</c:v>
                </c:pt>
                <c:pt idx="703">
                  <c:v>4</c:v>
                </c:pt>
                <c:pt idx="704">
                  <c:v>0</c:v>
                </c:pt>
                <c:pt idx="705">
                  <c:v>2</c:v>
                </c:pt>
                <c:pt idx="706">
                  <c:v>0</c:v>
                </c:pt>
                <c:pt idx="707">
                  <c:v>0</c:v>
                </c:pt>
                <c:pt idx="708">
                  <c:v>1</c:v>
                </c:pt>
                <c:pt idx="709">
                  <c:v>2</c:v>
                </c:pt>
                <c:pt idx="710">
                  <c:v>0</c:v>
                </c:pt>
                <c:pt idx="711">
                  <c:v>0</c:v>
                </c:pt>
                <c:pt idx="712">
                  <c:v>0</c:v>
                </c:pt>
                <c:pt idx="713">
                  <c:v>0</c:v>
                </c:pt>
                <c:pt idx="714">
                  <c:v>0</c:v>
                </c:pt>
                <c:pt idx="715">
                  <c:v>0</c:v>
                </c:pt>
                <c:pt idx="716">
                  <c:v>2</c:v>
                </c:pt>
                <c:pt idx="717">
                  <c:v>0</c:v>
                </c:pt>
                <c:pt idx="718">
                  <c:v>0</c:v>
                </c:pt>
                <c:pt idx="719">
                  <c:v>0</c:v>
                </c:pt>
                <c:pt idx="720">
                  <c:v>0</c:v>
                </c:pt>
                <c:pt idx="721">
                  <c:v>0</c:v>
                </c:pt>
                <c:pt idx="722">
                  <c:v>0</c:v>
                </c:pt>
                <c:pt idx="723">
                  <c:v>0</c:v>
                </c:pt>
                <c:pt idx="724">
                  <c:v>2</c:v>
                </c:pt>
                <c:pt idx="725">
                  <c:v>0</c:v>
                </c:pt>
                <c:pt idx="726">
                  <c:v>1</c:v>
                </c:pt>
                <c:pt idx="727">
                  <c:v>0</c:v>
                </c:pt>
                <c:pt idx="728">
                  <c:v>0</c:v>
                </c:pt>
                <c:pt idx="729">
                  <c:v>1</c:v>
                </c:pt>
                <c:pt idx="730">
                  <c:v>0</c:v>
                </c:pt>
                <c:pt idx="731">
                  <c:v>0</c:v>
                </c:pt>
                <c:pt idx="732">
                  <c:v>0</c:v>
                </c:pt>
                <c:pt idx="733">
                  <c:v>0</c:v>
                </c:pt>
                <c:pt idx="734">
                  <c:v>3</c:v>
                </c:pt>
                <c:pt idx="735">
                  <c:v>4</c:v>
                </c:pt>
                <c:pt idx="736">
                  <c:v>0</c:v>
                </c:pt>
                <c:pt idx="737">
                  <c:v>0</c:v>
                </c:pt>
                <c:pt idx="738">
                  <c:v>0</c:v>
                </c:pt>
                <c:pt idx="739">
                  <c:v>0</c:v>
                </c:pt>
                <c:pt idx="740">
                  <c:v>0</c:v>
                </c:pt>
                <c:pt idx="741">
                  <c:v>0</c:v>
                </c:pt>
                <c:pt idx="742">
                  <c:v>0</c:v>
                </c:pt>
                <c:pt idx="743">
                  <c:v>0</c:v>
                </c:pt>
                <c:pt idx="744">
                  <c:v>1</c:v>
                </c:pt>
                <c:pt idx="745">
                  <c:v>1</c:v>
                </c:pt>
                <c:pt idx="746">
                  <c:v>0</c:v>
                </c:pt>
                <c:pt idx="747">
                  <c:v>0</c:v>
                </c:pt>
                <c:pt idx="748">
                  <c:v>1</c:v>
                </c:pt>
                <c:pt idx="749">
                  <c:v>2</c:v>
                </c:pt>
                <c:pt idx="750">
                  <c:v>0</c:v>
                </c:pt>
                <c:pt idx="751">
                  <c:v>0</c:v>
                </c:pt>
                <c:pt idx="752">
                  <c:v>0</c:v>
                </c:pt>
                <c:pt idx="753">
                  <c:v>4</c:v>
                </c:pt>
                <c:pt idx="754">
                  <c:v>0</c:v>
                </c:pt>
                <c:pt idx="755">
                  <c:v>0</c:v>
                </c:pt>
                <c:pt idx="756">
                  <c:v>1</c:v>
                </c:pt>
                <c:pt idx="757">
                  <c:v>0</c:v>
                </c:pt>
                <c:pt idx="758">
                  <c:v>0</c:v>
                </c:pt>
                <c:pt idx="759">
                  <c:v>0</c:v>
                </c:pt>
                <c:pt idx="760">
                  <c:v>0</c:v>
                </c:pt>
                <c:pt idx="761">
                  <c:v>0</c:v>
                </c:pt>
                <c:pt idx="762">
                  <c:v>0</c:v>
                </c:pt>
                <c:pt idx="763">
                  <c:v>2</c:v>
                </c:pt>
                <c:pt idx="764">
                  <c:v>0</c:v>
                </c:pt>
                <c:pt idx="765">
                  <c:v>0</c:v>
                </c:pt>
                <c:pt idx="766">
                  <c:v>0</c:v>
                </c:pt>
                <c:pt idx="767">
                  <c:v>0</c:v>
                </c:pt>
                <c:pt idx="768">
                  <c:v>0</c:v>
                </c:pt>
                <c:pt idx="769">
                  <c:v>0</c:v>
                </c:pt>
                <c:pt idx="770">
                  <c:v>0</c:v>
                </c:pt>
                <c:pt idx="771">
                  <c:v>0</c:v>
                </c:pt>
                <c:pt idx="772">
                  <c:v>1</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2</c:v>
                </c:pt>
                <c:pt idx="788">
                  <c:v>1</c:v>
                </c:pt>
                <c:pt idx="789">
                  <c:v>0</c:v>
                </c:pt>
                <c:pt idx="790">
                  <c:v>0</c:v>
                </c:pt>
                <c:pt idx="791">
                  <c:v>4</c:v>
                </c:pt>
                <c:pt idx="792">
                  <c:v>1</c:v>
                </c:pt>
                <c:pt idx="793">
                  <c:v>0</c:v>
                </c:pt>
                <c:pt idx="794">
                  <c:v>0</c:v>
                </c:pt>
                <c:pt idx="795">
                  <c:v>1</c:v>
                </c:pt>
                <c:pt idx="796">
                  <c:v>0</c:v>
                </c:pt>
                <c:pt idx="797">
                  <c:v>0</c:v>
                </c:pt>
                <c:pt idx="798">
                  <c:v>0</c:v>
                </c:pt>
                <c:pt idx="799">
                  <c:v>0</c:v>
                </c:pt>
                <c:pt idx="800">
                  <c:v>0</c:v>
                </c:pt>
                <c:pt idx="801">
                  <c:v>0</c:v>
                </c:pt>
                <c:pt idx="802">
                  <c:v>0</c:v>
                </c:pt>
                <c:pt idx="803">
                  <c:v>0</c:v>
                </c:pt>
                <c:pt idx="804">
                  <c:v>4</c:v>
                </c:pt>
                <c:pt idx="805">
                  <c:v>0</c:v>
                </c:pt>
                <c:pt idx="806">
                  <c:v>0</c:v>
                </c:pt>
                <c:pt idx="807">
                  <c:v>0</c:v>
                </c:pt>
                <c:pt idx="808">
                  <c:v>1</c:v>
                </c:pt>
                <c:pt idx="809">
                  <c:v>0</c:v>
                </c:pt>
                <c:pt idx="810">
                  <c:v>0</c:v>
                </c:pt>
                <c:pt idx="811">
                  <c:v>1</c:v>
                </c:pt>
                <c:pt idx="812">
                  <c:v>0</c:v>
                </c:pt>
                <c:pt idx="813">
                  <c:v>0</c:v>
                </c:pt>
                <c:pt idx="814">
                  <c:v>0</c:v>
                </c:pt>
                <c:pt idx="815">
                  <c:v>0</c:v>
                </c:pt>
                <c:pt idx="816">
                  <c:v>0</c:v>
                </c:pt>
                <c:pt idx="817">
                  <c:v>0</c:v>
                </c:pt>
                <c:pt idx="818">
                  <c:v>0</c:v>
                </c:pt>
                <c:pt idx="819">
                  <c:v>0</c:v>
                </c:pt>
                <c:pt idx="820">
                  <c:v>3</c:v>
                </c:pt>
                <c:pt idx="821">
                  <c:v>0</c:v>
                </c:pt>
                <c:pt idx="822">
                  <c:v>2</c:v>
                </c:pt>
                <c:pt idx="823">
                  <c:v>0</c:v>
                </c:pt>
                <c:pt idx="824">
                  <c:v>5</c:v>
                </c:pt>
                <c:pt idx="825">
                  <c:v>0</c:v>
                </c:pt>
                <c:pt idx="826">
                  <c:v>2</c:v>
                </c:pt>
                <c:pt idx="827">
                  <c:v>0</c:v>
                </c:pt>
                <c:pt idx="828">
                  <c:v>0</c:v>
                </c:pt>
                <c:pt idx="829">
                  <c:v>0</c:v>
                </c:pt>
                <c:pt idx="830">
                  <c:v>0</c:v>
                </c:pt>
                <c:pt idx="831">
                  <c:v>0</c:v>
                </c:pt>
                <c:pt idx="832">
                  <c:v>0</c:v>
                </c:pt>
                <c:pt idx="833">
                  <c:v>0</c:v>
                </c:pt>
                <c:pt idx="834">
                  <c:v>0</c:v>
                </c:pt>
                <c:pt idx="835">
                  <c:v>0</c:v>
                </c:pt>
                <c:pt idx="836">
                  <c:v>0</c:v>
                </c:pt>
                <c:pt idx="837">
                  <c:v>0</c:v>
                </c:pt>
                <c:pt idx="838">
                  <c:v>0</c:v>
                </c:pt>
                <c:pt idx="839">
                  <c:v>1</c:v>
                </c:pt>
                <c:pt idx="840">
                  <c:v>0</c:v>
                </c:pt>
                <c:pt idx="841">
                  <c:v>0</c:v>
                </c:pt>
                <c:pt idx="842">
                  <c:v>0</c:v>
                </c:pt>
                <c:pt idx="843">
                  <c:v>0</c:v>
                </c:pt>
                <c:pt idx="844">
                  <c:v>0</c:v>
                </c:pt>
                <c:pt idx="845">
                  <c:v>4</c:v>
                </c:pt>
                <c:pt idx="846">
                  <c:v>0</c:v>
                </c:pt>
                <c:pt idx="847">
                  <c:v>0</c:v>
                </c:pt>
                <c:pt idx="848">
                  <c:v>0</c:v>
                </c:pt>
                <c:pt idx="849">
                  <c:v>0</c:v>
                </c:pt>
                <c:pt idx="850">
                  <c:v>0</c:v>
                </c:pt>
                <c:pt idx="851">
                  <c:v>0</c:v>
                </c:pt>
                <c:pt idx="852">
                  <c:v>2</c:v>
                </c:pt>
                <c:pt idx="853">
                  <c:v>1</c:v>
                </c:pt>
                <c:pt idx="854">
                  <c:v>3</c:v>
                </c:pt>
                <c:pt idx="855">
                  <c:v>0</c:v>
                </c:pt>
                <c:pt idx="856">
                  <c:v>0</c:v>
                </c:pt>
                <c:pt idx="857">
                  <c:v>0</c:v>
                </c:pt>
                <c:pt idx="858">
                  <c:v>0</c:v>
                </c:pt>
                <c:pt idx="859">
                  <c:v>1</c:v>
                </c:pt>
                <c:pt idx="860">
                  <c:v>0</c:v>
                </c:pt>
                <c:pt idx="861">
                  <c:v>0</c:v>
                </c:pt>
                <c:pt idx="862">
                  <c:v>0</c:v>
                </c:pt>
                <c:pt idx="863">
                  <c:v>0</c:v>
                </c:pt>
                <c:pt idx="864">
                  <c:v>0</c:v>
                </c:pt>
                <c:pt idx="865">
                  <c:v>0</c:v>
                </c:pt>
                <c:pt idx="866">
                  <c:v>0</c:v>
                </c:pt>
                <c:pt idx="867">
                  <c:v>0</c:v>
                </c:pt>
                <c:pt idx="868">
                  <c:v>0</c:v>
                </c:pt>
                <c:pt idx="869">
                  <c:v>0</c:v>
                </c:pt>
                <c:pt idx="870">
                  <c:v>2</c:v>
                </c:pt>
                <c:pt idx="871">
                  <c:v>1</c:v>
                </c:pt>
                <c:pt idx="872">
                  <c:v>0</c:v>
                </c:pt>
                <c:pt idx="873">
                  <c:v>0</c:v>
                </c:pt>
                <c:pt idx="874">
                  <c:v>0</c:v>
                </c:pt>
                <c:pt idx="875">
                  <c:v>3</c:v>
                </c:pt>
                <c:pt idx="876">
                  <c:v>0</c:v>
                </c:pt>
                <c:pt idx="877">
                  <c:v>0</c:v>
                </c:pt>
                <c:pt idx="878">
                  <c:v>0</c:v>
                </c:pt>
                <c:pt idx="879">
                  <c:v>0</c:v>
                </c:pt>
                <c:pt idx="880">
                  <c:v>2</c:v>
                </c:pt>
                <c:pt idx="881">
                  <c:v>0</c:v>
                </c:pt>
                <c:pt idx="882">
                  <c:v>0</c:v>
                </c:pt>
                <c:pt idx="883">
                  <c:v>0</c:v>
                </c:pt>
                <c:pt idx="884">
                  <c:v>1</c:v>
                </c:pt>
                <c:pt idx="885">
                  <c:v>0</c:v>
                </c:pt>
                <c:pt idx="886">
                  <c:v>0</c:v>
                </c:pt>
                <c:pt idx="887">
                  <c:v>0</c:v>
                </c:pt>
                <c:pt idx="888">
                  <c:v>0</c:v>
                </c:pt>
                <c:pt idx="889">
                  <c:v>0</c:v>
                </c:pt>
                <c:pt idx="890">
                  <c:v>1</c:v>
                </c:pt>
                <c:pt idx="891">
                  <c:v>0</c:v>
                </c:pt>
                <c:pt idx="892">
                  <c:v>0</c:v>
                </c:pt>
                <c:pt idx="893">
                  <c:v>0</c:v>
                </c:pt>
                <c:pt idx="894">
                  <c:v>2</c:v>
                </c:pt>
                <c:pt idx="895">
                  <c:v>0</c:v>
                </c:pt>
                <c:pt idx="896">
                  <c:v>1</c:v>
                </c:pt>
                <c:pt idx="897">
                  <c:v>0</c:v>
                </c:pt>
                <c:pt idx="898">
                  <c:v>0</c:v>
                </c:pt>
                <c:pt idx="899">
                  <c:v>0</c:v>
                </c:pt>
                <c:pt idx="900">
                  <c:v>0</c:v>
                </c:pt>
                <c:pt idx="901">
                  <c:v>0</c:v>
                </c:pt>
                <c:pt idx="902">
                  <c:v>0</c:v>
                </c:pt>
                <c:pt idx="903">
                  <c:v>0</c:v>
                </c:pt>
                <c:pt idx="904">
                  <c:v>0</c:v>
                </c:pt>
                <c:pt idx="905">
                  <c:v>0</c:v>
                </c:pt>
                <c:pt idx="906">
                  <c:v>2</c:v>
                </c:pt>
                <c:pt idx="907">
                  <c:v>0</c:v>
                </c:pt>
                <c:pt idx="908">
                  <c:v>0</c:v>
                </c:pt>
                <c:pt idx="909">
                  <c:v>0</c:v>
                </c:pt>
                <c:pt idx="910">
                  <c:v>0</c:v>
                </c:pt>
                <c:pt idx="911">
                  <c:v>0</c:v>
                </c:pt>
                <c:pt idx="912">
                  <c:v>1</c:v>
                </c:pt>
                <c:pt idx="913">
                  <c:v>1</c:v>
                </c:pt>
                <c:pt idx="914">
                  <c:v>2</c:v>
                </c:pt>
                <c:pt idx="915">
                  <c:v>0</c:v>
                </c:pt>
                <c:pt idx="916">
                  <c:v>0</c:v>
                </c:pt>
                <c:pt idx="917">
                  <c:v>3</c:v>
                </c:pt>
                <c:pt idx="918">
                  <c:v>0</c:v>
                </c:pt>
                <c:pt idx="919">
                  <c:v>1</c:v>
                </c:pt>
                <c:pt idx="920">
                  <c:v>2</c:v>
                </c:pt>
                <c:pt idx="921">
                  <c:v>0</c:v>
                </c:pt>
                <c:pt idx="922">
                  <c:v>1</c:v>
                </c:pt>
                <c:pt idx="923">
                  <c:v>0</c:v>
                </c:pt>
                <c:pt idx="924">
                  <c:v>1</c:v>
                </c:pt>
                <c:pt idx="925">
                  <c:v>0</c:v>
                </c:pt>
                <c:pt idx="926">
                  <c:v>1</c:v>
                </c:pt>
                <c:pt idx="927">
                  <c:v>1</c:v>
                </c:pt>
                <c:pt idx="928">
                  <c:v>0</c:v>
                </c:pt>
                <c:pt idx="929">
                  <c:v>0</c:v>
                </c:pt>
                <c:pt idx="930">
                  <c:v>0</c:v>
                </c:pt>
                <c:pt idx="931">
                  <c:v>0</c:v>
                </c:pt>
                <c:pt idx="932">
                  <c:v>1</c:v>
                </c:pt>
                <c:pt idx="933">
                  <c:v>0</c:v>
                </c:pt>
                <c:pt idx="934">
                  <c:v>0</c:v>
                </c:pt>
                <c:pt idx="935">
                  <c:v>0</c:v>
                </c:pt>
                <c:pt idx="936">
                  <c:v>0</c:v>
                </c:pt>
                <c:pt idx="937">
                  <c:v>1</c:v>
                </c:pt>
                <c:pt idx="938">
                  <c:v>0</c:v>
                </c:pt>
                <c:pt idx="939">
                  <c:v>0</c:v>
                </c:pt>
                <c:pt idx="940">
                  <c:v>0</c:v>
                </c:pt>
                <c:pt idx="941">
                  <c:v>0</c:v>
                </c:pt>
                <c:pt idx="942">
                  <c:v>2</c:v>
                </c:pt>
                <c:pt idx="943">
                  <c:v>4</c:v>
                </c:pt>
                <c:pt idx="944">
                  <c:v>0</c:v>
                </c:pt>
                <c:pt idx="945">
                  <c:v>2</c:v>
                </c:pt>
                <c:pt idx="946">
                  <c:v>0</c:v>
                </c:pt>
                <c:pt idx="947">
                  <c:v>0</c:v>
                </c:pt>
                <c:pt idx="948">
                  <c:v>0</c:v>
                </c:pt>
                <c:pt idx="949">
                  <c:v>0</c:v>
                </c:pt>
                <c:pt idx="950">
                  <c:v>0</c:v>
                </c:pt>
                <c:pt idx="951">
                  <c:v>1</c:v>
                </c:pt>
                <c:pt idx="952">
                  <c:v>1</c:v>
                </c:pt>
                <c:pt idx="953">
                  <c:v>0</c:v>
                </c:pt>
                <c:pt idx="954">
                  <c:v>0</c:v>
                </c:pt>
                <c:pt idx="955">
                  <c:v>0</c:v>
                </c:pt>
                <c:pt idx="956">
                  <c:v>1</c:v>
                </c:pt>
                <c:pt idx="957">
                  <c:v>0</c:v>
                </c:pt>
                <c:pt idx="958">
                  <c:v>0</c:v>
                </c:pt>
                <c:pt idx="959">
                  <c:v>0</c:v>
                </c:pt>
                <c:pt idx="960">
                  <c:v>0</c:v>
                </c:pt>
                <c:pt idx="961">
                  <c:v>0</c:v>
                </c:pt>
                <c:pt idx="962">
                  <c:v>1</c:v>
                </c:pt>
                <c:pt idx="963">
                  <c:v>0</c:v>
                </c:pt>
                <c:pt idx="964">
                  <c:v>0</c:v>
                </c:pt>
                <c:pt idx="965">
                  <c:v>0</c:v>
                </c:pt>
                <c:pt idx="966">
                  <c:v>3</c:v>
                </c:pt>
                <c:pt idx="967">
                  <c:v>0</c:v>
                </c:pt>
                <c:pt idx="968">
                  <c:v>1</c:v>
                </c:pt>
                <c:pt idx="969">
                  <c:v>0</c:v>
                </c:pt>
                <c:pt idx="970">
                  <c:v>0</c:v>
                </c:pt>
                <c:pt idx="971">
                  <c:v>0</c:v>
                </c:pt>
                <c:pt idx="972">
                  <c:v>0</c:v>
                </c:pt>
                <c:pt idx="973">
                  <c:v>0</c:v>
                </c:pt>
                <c:pt idx="974">
                  <c:v>0</c:v>
                </c:pt>
                <c:pt idx="975">
                  <c:v>0</c:v>
                </c:pt>
                <c:pt idx="976">
                  <c:v>1</c:v>
                </c:pt>
                <c:pt idx="977">
                  <c:v>0</c:v>
                </c:pt>
                <c:pt idx="978">
                  <c:v>0</c:v>
                </c:pt>
                <c:pt idx="979">
                  <c:v>1</c:v>
                </c:pt>
                <c:pt idx="980">
                  <c:v>0</c:v>
                </c:pt>
                <c:pt idx="981">
                  <c:v>0</c:v>
                </c:pt>
                <c:pt idx="982">
                  <c:v>0</c:v>
                </c:pt>
                <c:pt idx="983">
                  <c:v>0</c:v>
                </c:pt>
                <c:pt idx="984">
                  <c:v>3</c:v>
                </c:pt>
                <c:pt idx="985">
                  <c:v>0</c:v>
                </c:pt>
                <c:pt idx="986">
                  <c:v>0</c:v>
                </c:pt>
                <c:pt idx="987">
                  <c:v>4</c:v>
                </c:pt>
                <c:pt idx="988">
                  <c:v>0</c:v>
                </c:pt>
                <c:pt idx="989">
                  <c:v>0</c:v>
                </c:pt>
                <c:pt idx="990">
                  <c:v>5</c:v>
                </c:pt>
                <c:pt idx="991">
                  <c:v>0</c:v>
                </c:pt>
                <c:pt idx="992">
                  <c:v>1</c:v>
                </c:pt>
                <c:pt idx="993">
                  <c:v>0</c:v>
                </c:pt>
                <c:pt idx="994">
                  <c:v>0</c:v>
                </c:pt>
                <c:pt idx="995">
                  <c:v>0</c:v>
                </c:pt>
                <c:pt idx="996">
                  <c:v>1</c:v>
                </c:pt>
                <c:pt idx="997">
                  <c:v>0</c:v>
                </c:pt>
                <c:pt idx="998">
                  <c:v>1</c:v>
                </c:pt>
                <c:pt idx="999">
                  <c:v>0</c:v>
                </c:pt>
                <c:pt idx="1000">
                  <c:v>3</c:v>
                </c:pt>
                <c:pt idx="1001">
                  <c:v>3</c:v>
                </c:pt>
                <c:pt idx="1002">
                  <c:v>3</c:v>
                </c:pt>
                <c:pt idx="1003">
                  <c:v>0</c:v>
                </c:pt>
                <c:pt idx="1004">
                  <c:v>0</c:v>
                </c:pt>
                <c:pt idx="1005">
                  <c:v>2</c:v>
                </c:pt>
                <c:pt idx="1006">
                  <c:v>0</c:v>
                </c:pt>
                <c:pt idx="1007">
                  <c:v>1</c:v>
                </c:pt>
                <c:pt idx="1008">
                  <c:v>1</c:v>
                </c:pt>
                <c:pt idx="1009">
                  <c:v>0</c:v>
                </c:pt>
                <c:pt idx="1010">
                  <c:v>3</c:v>
                </c:pt>
                <c:pt idx="1011">
                  <c:v>0</c:v>
                </c:pt>
                <c:pt idx="1012">
                  <c:v>0</c:v>
                </c:pt>
                <c:pt idx="1013">
                  <c:v>0</c:v>
                </c:pt>
                <c:pt idx="1014">
                  <c:v>0</c:v>
                </c:pt>
                <c:pt idx="1015">
                  <c:v>0</c:v>
                </c:pt>
                <c:pt idx="1016">
                  <c:v>1</c:v>
                </c:pt>
                <c:pt idx="1017">
                  <c:v>0</c:v>
                </c:pt>
                <c:pt idx="1018">
                  <c:v>0</c:v>
                </c:pt>
                <c:pt idx="1019">
                  <c:v>0</c:v>
                </c:pt>
                <c:pt idx="1020">
                  <c:v>0</c:v>
                </c:pt>
                <c:pt idx="1021">
                  <c:v>0</c:v>
                </c:pt>
                <c:pt idx="1022">
                  <c:v>1</c:v>
                </c:pt>
                <c:pt idx="1023">
                  <c:v>0</c:v>
                </c:pt>
                <c:pt idx="1024">
                  <c:v>0</c:v>
                </c:pt>
                <c:pt idx="1025">
                  <c:v>0</c:v>
                </c:pt>
                <c:pt idx="1026">
                  <c:v>2</c:v>
                </c:pt>
                <c:pt idx="1027">
                  <c:v>0</c:v>
                </c:pt>
                <c:pt idx="1028">
                  <c:v>0</c:v>
                </c:pt>
                <c:pt idx="1029">
                  <c:v>0</c:v>
                </c:pt>
                <c:pt idx="1030">
                  <c:v>2</c:v>
                </c:pt>
                <c:pt idx="1031">
                  <c:v>1</c:v>
                </c:pt>
                <c:pt idx="1032">
                  <c:v>0</c:v>
                </c:pt>
                <c:pt idx="1033">
                  <c:v>0</c:v>
                </c:pt>
                <c:pt idx="1034">
                  <c:v>1</c:v>
                </c:pt>
                <c:pt idx="1035">
                  <c:v>0</c:v>
                </c:pt>
                <c:pt idx="1036">
                  <c:v>0</c:v>
                </c:pt>
                <c:pt idx="1037">
                  <c:v>0</c:v>
                </c:pt>
                <c:pt idx="1038">
                  <c:v>2</c:v>
                </c:pt>
                <c:pt idx="1039">
                  <c:v>0</c:v>
                </c:pt>
                <c:pt idx="1040">
                  <c:v>1</c:v>
                </c:pt>
                <c:pt idx="1041">
                  <c:v>0</c:v>
                </c:pt>
                <c:pt idx="1042">
                  <c:v>0</c:v>
                </c:pt>
                <c:pt idx="1043">
                  <c:v>1</c:v>
                </c:pt>
                <c:pt idx="1044">
                  <c:v>1</c:v>
                </c:pt>
                <c:pt idx="1045">
                  <c:v>0</c:v>
                </c:pt>
                <c:pt idx="1046">
                  <c:v>0</c:v>
                </c:pt>
                <c:pt idx="1047">
                  <c:v>0</c:v>
                </c:pt>
                <c:pt idx="1048">
                  <c:v>1</c:v>
                </c:pt>
                <c:pt idx="1049">
                  <c:v>1</c:v>
                </c:pt>
                <c:pt idx="1050">
                  <c:v>1</c:v>
                </c:pt>
                <c:pt idx="1051">
                  <c:v>1</c:v>
                </c:pt>
                <c:pt idx="1052">
                  <c:v>0</c:v>
                </c:pt>
                <c:pt idx="1053">
                  <c:v>1</c:v>
                </c:pt>
                <c:pt idx="1054">
                  <c:v>0</c:v>
                </c:pt>
                <c:pt idx="1055">
                  <c:v>0</c:v>
                </c:pt>
                <c:pt idx="1056">
                  <c:v>0</c:v>
                </c:pt>
                <c:pt idx="1057">
                  <c:v>0</c:v>
                </c:pt>
                <c:pt idx="1058">
                  <c:v>0</c:v>
                </c:pt>
                <c:pt idx="1059">
                  <c:v>0</c:v>
                </c:pt>
                <c:pt idx="1060">
                  <c:v>1</c:v>
                </c:pt>
                <c:pt idx="1061">
                  <c:v>1</c:v>
                </c:pt>
                <c:pt idx="1062">
                  <c:v>1</c:v>
                </c:pt>
                <c:pt idx="1063">
                  <c:v>1</c:v>
                </c:pt>
                <c:pt idx="1064">
                  <c:v>0</c:v>
                </c:pt>
                <c:pt idx="1065">
                  <c:v>0</c:v>
                </c:pt>
                <c:pt idx="1066">
                  <c:v>3</c:v>
                </c:pt>
                <c:pt idx="1067">
                  <c:v>0</c:v>
                </c:pt>
                <c:pt idx="1068">
                  <c:v>0</c:v>
                </c:pt>
                <c:pt idx="1069">
                  <c:v>0</c:v>
                </c:pt>
                <c:pt idx="1070">
                  <c:v>0</c:v>
                </c:pt>
                <c:pt idx="1071">
                  <c:v>0</c:v>
                </c:pt>
                <c:pt idx="1072">
                  <c:v>0</c:v>
                </c:pt>
                <c:pt idx="1073">
                  <c:v>0</c:v>
                </c:pt>
                <c:pt idx="1074">
                  <c:v>0</c:v>
                </c:pt>
                <c:pt idx="1075">
                  <c:v>1</c:v>
                </c:pt>
                <c:pt idx="1076">
                  <c:v>2</c:v>
                </c:pt>
                <c:pt idx="1077">
                  <c:v>0</c:v>
                </c:pt>
                <c:pt idx="1078">
                  <c:v>0</c:v>
                </c:pt>
                <c:pt idx="1079">
                  <c:v>0</c:v>
                </c:pt>
                <c:pt idx="1080">
                  <c:v>0</c:v>
                </c:pt>
                <c:pt idx="1081">
                  <c:v>1</c:v>
                </c:pt>
                <c:pt idx="1082">
                  <c:v>1</c:v>
                </c:pt>
                <c:pt idx="1083">
                  <c:v>0</c:v>
                </c:pt>
                <c:pt idx="1084">
                  <c:v>2</c:v>
                </c:pt>
                <c:pt idx="1085">
                  <c:v>0</c:v>
                </c:pt>
                <c:pt idx="1086">
                  <c:v>0</c:v>
                </c:pt>
                <c:pt idx="1087">
                  <c:v>5</c:v>
                </c:pt>
                <c:pt idx="1088">
                  <c:v>0</c:v>
                </c:pt>
                <c:pt idx="1089">
                  <c:v>1</c:v>
                </c:pt>
                <c:pt idx="1090">
                  <c:v>1</c:v>
                </c:pt>
                <c:pt idx="1091">
                  <c:v>0</c:v>
                </c:pt>
                <c:pt idx="1092">
                  <c:v>0</c:v>
                </c:pt>
                <c:pt idx="1093">
                  <c:v>0</c:v>
                </c:pt>
                <c:pt idx="1094">
                  <c:v>0</c:v>
                </c:pt>
                <c:pt idx="1095">
                  <c:v>0</c:v>
                </c:pt>
                <c:pt idx="1096">
                  <c:v>0</c:v>
                </c:pt>
                <c:pt idx="1097">
                  <c:v>0</c:v>
                </c:pt>
                <c:pt idx="1098">
                  <c:v>0</c:v>
                </c:pt>
                <c:pt idx="1099">
                  <c:v>0</c:v>
                </c:pt>
                <c:pt idx="1100">
                  <c:v>4</c:v>
                </c:pt>
                <c:pt idx="1101">
                  <c:v>0</c:v>
                </c:pt>
                <c:pt idx="1102">
                  <c:v>0</c:v>
                </c:pt>
                <c:pt idx="1103">
                  <c:v>0</c:v>
                </c:pt>
                <c:pt idx="1104">
                  <c:v>0</c:v>
                </c:pt>
                <c:pt idx="1105">
                  <c:v>1</c:v>
                </c:pt>
                <c:pt idx="1106">
                  <c:v>0</c:v>
                </c:pt>
                <c:pt idx="1107">
                  <c:v>0</c:v>
                </c:pt>
                <c:pt idx="1108">
                  <c:v>1</c:v>
                </c:pt>
                <c:pt idx="1109">
                  <c:v>0</c:v>
                </c:pt>
                <c:pt idx="1110">
                  <c:v>0</c:v>
                </c:pt>
                <c:pt idx="1111">
                  <c:v>2</c:v>
                </c:pt>
                <c:pt idx="1112">
                  <c:v>0</c:v>
                </c:pt>
                <c:pt idx="1113">
                  <c:v>1</c:v>
                </c:pt>
                <c:pt idx="1114">
                  <c:v>0</c:v>
                </c:pt>
                <c:pt idx="1115">
                  <c:v>2</c:v>
                </c:pt>
                <c:pt idx="1116">
                  <c:v>2</c:v>
                </c:pt>
                <c:pt idx="1117">
                  <c:v>2</c:v>
                </c:pt>
                <c:pt idx="1118">
                  <c:v>0</c:v>
                </c:pt>
                <c:pt idx="1119">
                  <c:v>0</c:v>
                </c:pt>
                <c:pt idx="1120">
                  <c:v>0</c:v>
                </c:pt>
                <c:pt idx="1121">
                  <c:v>0</c:v>
                </c:pt>
                <c:pt idx="1122">
                  <c:v>0</c:v>
                </c:pt>
                <c:pt idx="1123">
                  <c:v>0</c:v>
                </c:pt>
                <c:pt idx="1124">
                  <c:v>0</c:v>
                </c:pt>
                <c:pt idx="1125">
                  <c:v>1</c:v>
                </c:pt>
                <c:pt idx="1126">
                  <c:v>0</c:v>
                </c:pt>
                <c:pt idx="1127">
                  <c:v>0</c:v>
                </c:pt>
                <c:pt idx="1128">
                  <c:v>0</c:v>
                </c:pt>
                <c:pt idx="1129">
                  <c:v>1</c:v>
                </c:pt>
                <c:pt idx="1130">
                  <c:v>1</c:v>
                </c:pt>
                <c:pt idx="1131">
                  <c:v>0</c:v>
                </c:pt>
                <c:pt idx="1132">
                  <c:v>0</c:v>
                </c:pt>
                <c:pt idx="1133">
                  <c:v>1</c:v>
                </c:pt>
                <c:pt idx="1134">
                  <c:v>4</c:v>
                </c:pt>
                <c:pt idx="1135">
                  <c:v>0</c:v>
                </c:pt>
                <c:pt idx="1136">
                  <c:v>0</c:v>
                </c:pt>
                <c:pt idx="1137">
                  <c:v>1</c:v>
                </c:pt>
                <c:pt idx="1138">
                  <c:v>0</c:v>
                </c:pt>
                <c:pt idx="1139">
                  <c:v>0</c:v>
                </c:pt>
                <c:pt idx="1140">
                  <c:v>0</c:v>
                </c:pt>
                <c:pt idx="1141">
                  <c:v>0</c:v>
                </c:pt>
                <c:pt idx="1142">
                  <c:v>0</c:v>
                </c:pt>
                <c:pt idx="1143">
                  <c:v>0</c:v>
                </c:pt>
                <c:pt idx="1144">
                  <c:v>0</c:v>
                </c:pt>
                <c:pt idx="1145">
                  <c:v>0</c:v>
                </c:pt>
                <c:pt idx="1146">
                  <c:v>2</c:v>
                </c:pt>
                <c:pt idx="1147">
                  <c:v>0</c:v>
                </c:pt>
                <c:pt idx="1148">
                  <c:v>0</c:v>
                </c:pt>
                <c:pt idx="1149">
                  <c:v>2</c:v>
                </c:pt>
                <c:pt idx="1150">
                  <c:v>0</c:v>
                </c:pt>
                <c:pt idx="1151">
                  <c:v>0</c:v>
                </c:pt>
                <c:pt idx="1152">
                  <c:v>0</c:v>
                </c:pt>
                <c:pt idx="1153">
                  <c:v>2</c:v>
                </c:pt>
                <c:pt idx="1154">
                  <c:v>0</c:v>
                </c:pt>
                <c:pt idx="1155">
                  <c:v>0</c:v>
                </c:pt>
                <c:pt idx="1156">
                  <c:v>1</c:v>
                </c:pt>
                <c:pt idx="1157">
                  <c:v>0</c:v>
                </c:pt>
                <c:pt idx="1158">
                  <c:v>0</c:v>
                </c:pt>
                <c:pt idx="1159">
                  <c:v>0</c:v>
                </c:pt>
                <c:pt idx="1160">
                  <c:v>0</c:v>
                </c:pt>
                <c:pt idx="1161">
                  <c:v>0</c:v>
                </c:pt>
                <c:pt idx="1162">
                  <c:v>1</c:v>
                </c:pt>
                <c:pt idx="1163">
                  <c:v>0</c:v>
                </c:pt>
                <c:pt idx="1164">
                  <c:v>0</c:v>
                </c:pt>
                <c:pt idx="1165">
                  <c:v>0</c:v>
                </c:pt>
                <c:pt idx="1166">
                  <c:v>0</c:v>
                </c:pt>
                <c:pt idx="1167">
                  <c:v>0</c:v>
                </c:pt>
                <c:pt idx="1168">
                  <c:v>0</c:v>
                </c:pt>
                <c:pt idx="1169">
                  <c:v>0</c:v>
                </c:pt>
                <c:pt idx="1170">
                  <c:v>1</c:v>
                </c:pt>
                <c:pt idx="1171">
                  <c:v>0</c:v>
                </c:pt>
                <c:pt idx="1172">
                  <c:v>0</c:v>
                </c:pt>
                <c:pt idx="1173">
                  <c:v>1</c:v>
                </c:pt>
                <c:pt idx="1174">
                  <c:v>0</c:v>
                </c:pt>
                <c:pt idx="1175">
                  <c:v>0</c:v>
                </c:pt>
                <c:pt idx="1176">
                  <c:v>0</c:v>
                </c:pt>
                <c:pt idx="1177">
                  <c:v>0</c:v>
                </c:pt>
                <c:pt idx="1178">
                  <c:v>0</c:v>
                </c:pt>
                <c:pt idx="1179">
                  <c:v>1</c:v>
                </c:pt>
                <c:pt idx="1180">
                  <c:v>0</c:v>
                </c:pt>
                <c:pt idx="1181">
                  <c:v>0</c:v>
                </c:pt>
                <c:pt idx="1182">
                  <c:v>2</c:v>
                </c:pt>
                <c:pt idx="1183">
                  <c:v>0</c:v>
                </c:pt>
                <c:pt idx="1184">
                  <c:v>0</c:v>
                </c:pt>
                <c:pt idx="1185">
                  <c:v>0</c:v>
                </c:pt>
                <c:pt idx="1186">
                  <c:v>0</c:v>
                </c:pt>
                <c:pt idx="1187">
                  <c:v>1</c:v>
                </c:pt>
                <c:pt idx="1188">
                  <c:v>0</c:v>
                </c:pt>
                <c:pt idx="1189">
                  <c:v>0</c:v>
                </c:pt>
                <c:pt idx="1190">
                  <c:v>1</c:v>
                </c:pt>
                <c:pt idx="1191">
                  <c:v>3</c:v>
                </c:pt>
                <c:pt idx="1192">
                  <c:v>0</c:v>
                </c:pt>
                <c:pt idx="1193">
                  <c:v>0</c:v>
                </c:pt>
                <c:pt idx="1194">
                  <c:v>0</c:v>
                </c:pt>
                <c:pt idx="1195">
                  <c:v>0</c:v>
                </c:pt>
                <c:pt idx="1196">
                  <c:v>0</c:v>
                </c:pt>
                <c:pt idx="1197">
                  <c:v>1</c:v>
                </c:pt>
                <c:pt idx="1198">
                  <c:v>0</c:v>
                </c:pt>
                <c:pt idx="1199">
                  <c:v>0</c:v>
                </c:pt>
                <c:pt idx="1200">
                  <c:v>0</c:v>
                </c:pt>
                <c:pt idx="1201">
                  <c:v>0</c:v>
                </c:pt>
                <c:pt idx="1202">
                  <c:v>0</c:v>
                </c:pt>
                <c:pt idx="1203">
                  <c:v>2</c:v>
                </c:pt>
                <c:pt idx="1204">
                  <c:v>0</c:v>
                </c:pt>
                <c:pt idx="1205">
                  <c:v>1</c:v>
                </c:pt>
                <c:pt idx="1206">
                  <c:v>1</c:v>
                </c:pt>
                <c:pt idx="1207">
                  <c:v>0</c:v>
                </c:pt>
                <c:pt idx="1208">
                  <c:v>1</c:v>
                </c:pt>
                <c:pt idx="1209">
                  <c:v>0</c:v>
                </c:pt>
                <c:pt idx="1210">
                  <c:v>1</c:v>
                </c:pt>
                <c:pt idx="1211">
                  <c:v>0</c:v>
                </c:pt>
                <c:pt idx="1212">
                  <c:v>1</c:v>
                </c:pt>
                <c:pt idx="1213">
                  <c:v>1</c:v>
                </c:pt>
                <c:pt idx="1214">
                  <c:v>0</c:v>
                </c:pt>
                <c:pt idx="1215">
                  <c:v>1</c:v>
                </c:pt>
                <c:pt idx="1216">
                  <c:v>0</c:v>
                </c:pt>
                <c:pt idx="1217">
                  <c:v>0</c:v>
                </c:pt>
                <c:pt idx="1218">
                  <c:v>0</c:v>
                </c:pt>
                <c:pt idx="1219">
                  <c:v>0</c:v>
                </c:pt>
                <c:pt idx="1220">
                  <c:v>0</c:v>
                </c:pt>
                <c:pt idx="1221">
                  <c:v>0</c:v>
                </c:pt>
                <c:pt idx="1222">
                  <c:v>1</c:v>
                </c:pt>
                <c:pt idx="1223">
                  <c:v>1</c:v>
                </c:pt>
                <c:pt idx="1224">
                  <c:v>0</c:v>
                </c:pt>
                <c:pt idx="1225">
                  <c:v>0</c:v>
                </c:pt>
                <c:pt idx="1226">
                  <c:v>1</c:v>
                </c:pt>
                <c:pt idx="1227">
                  <c:v>2</c:v>
                </c:pt>
                <c:pt idx="1228">
                  <c:v>0</c:v>
                </c:pt>
                <c:pt idx="1229">
                  <c:v>0</c:v>
                </c:pt>
                <c:pt idx="1230">
                  <c:v>0</c:v>
                </c:pt>
                <c:pt idx="1231">
                  <c:v>0</c:v>
                </c:pt>
                <c:pt idx="1232">
                  <c:v>0</c:v>
                </c:pt>
                <c:pt idx="1233">
                  <c:v>0</c:v>
                </c:pt>
                <c:pt idx="1234">
                  <c:v>0</c:v>
                </c:pt>
                <c:pt idx="1235">
                  <c:v>0</c:v>
                </c:pt>
                <c:pt idx="1236">
                  <c:v>0</c:v>
                </c:pt>
                <c:pt idx="1237">
                  <c:v>3</c:v>
                </c:pt>
                <c:pt idx="1238">
                  <c:v>0</c:v>
                </c:pt>
                <c:pt idx="1239">
                  <c:v>0</c:v>
                </c:pt>
                <c:pt idx="1240">
                  <c:v>0</c:v>
                </c:pt>
                <c:pt idx="1241">
                  <c:v>0</c:v>
                </c:pt>
                <c:pt idx="1242">
                  <c:v>1</c:v>
                </c:pt>
                <c:pt idx="1243">
                  <c:v>0</c:v>
                </c:pt>
                <c:pt idx="1244">
                  <c:v>0</c:v>
                </c:pt>
                <c:pt idx="1245">
                  <c:v>0</c:v>
                </c:pt>
                <c:pt idx="1246">
                  <c:v>0</c:v>
                </c:pt>
                <c:pt idx="1247">
                  <c:v>0</c:v>
                </c:pt>
                <c:pt idx="1248">
                  <c:v>0</c:v>
                </c:pt>
                <c:pt idx="1249">
                  <c:v>1</c:v>
                </c:pt>
                <c:pt idx="1250">
                  <c:v>3</c:v>
                </c:pt>
                <c:pt idx="1251">
                  <c:v>1</c:v>
                </c:pt>
                <c:pt idx="1252">
                  <c:v>2</c:v>
                </c:pt>
                <c:pt idx="1253">
                  <c:v>0</c:v>
                </c:pt>
                <c:pt idx="1254">
                  <c:v>0</c:v>
                </c:pt>
                <c:pt idx="1255">
                  <c:v>1</c:v>
                </c:pt>
                <c:pt idx="1256">
                  <c:v>1</c:v>
                </c:pt>
                <c:pt idx="1257">
                  <c:v>0</c:v>
                </c:pt>
                <c:pt idx="1258">
                  <c:v>1</c:v>
                </c:pt>
                <c:pt idx="1259">
                  <c:v>2</c:v>
                </c:pt>
                <c:pt idx="1260">
                  <c:v>1</c:v>
                </c:pt>
                <c:pt idx="1261">
                  <c:v>2</c:v>
                </c:pt>
                <c:pt idx="1262">
                  <c:v>2</c:v>
                </c:pt>
                <c:pt idx="1263">
                  <c:v>0</c:v>
                </c:pt>
                <c:pt idx="1264">
                  <c:v>1</c:v>
                </c:pt>
                <c:pt idx="1265">
                  <c:v>4</c:v>
                </c:pt>
                <c:pt idx="1266">
                  <c:v>1</c:v>
                </c:pt>
                <c:pt idx="1267">
                  <c:v>0</c:v>
                </c:pt>
                <c:pt idx="1268">
                  <c:v>0</c:v>
                </c:pt>
                <c:pt idx="1269">
                  <c:v>0</c:v>
                </c:pt>
                <c:pt idx="1270">
                  <c:v>1</c:v>
                </c:pt>
                <c:pt idx="1271">
                  <c:v>0</c:v>
                </c:pt>
                <c:pt idx="1272">
                  <c:v>2</c:v>
                </c:pt>
                <c:pt idx="1273">
                  <c:v>0</c:v>
                </c:pt>
                <c:pt idx="1274">
                  <c:v>0</c:v>
                </c:pt>
                <c:pt idx="1275">
                  <c:v>1</c:v>
                </c:pt>
                <c:pt idx="1276">
                  <c:v>1</c:v>
                </c:pt>
                <c:pt idx="1277">
                  <c:v>0</c:v>
                </c:pt>
                <c:pt idx="1278">
                  <c:v>1</c:v>
                </c:pt>
                <c:pt idx="1279">
                  <c:v>0</c:v>
                </c:pt>
                <c:pt idx="1280">
                  <c:v>2</c:v>
                </c:pt>
                <c:pt idx="1281">
                  <c:v>3</c:v>
                </c:pt>
                <c:pt idx="1282">
                  <c:v>0</c:v>
                </c:pt>
                <c:pt idx="1283">
                  <c:v>0</c:v>
                </c:pt>
                <c:pt idx="1284">
                  <c:v>0</c:v>
                </c:pt>
                <c:pt idx="1285">
                  <c:v>0</c:v>
                </c:pt>
                <c:pt idx="1286">
                  <c:v>2</c:v>
                </c:pt>
                <c:pt idx="1287">
                  <c:v>0</c:v>
                </c:pt>
                <c:pt idx="1288">
                  <c:v>4</c:v>
                </c:pt>
                <c:pt idx="1289">
                  <c:v>0</c:v>
                </c:pt>
                <c:pt idx="1290">
                  <c:v>0</c:v>
                </c:pt>
                <c:pt idx="1291">
                  <c:v>0</c:v>
                </c:pt>
                <c:pt idx="1292">
                  <c:v>0</c:v>
                </c:pt>
                <c:pt idx="1293">
                  <c:v>0</c:v>
                </c:pt>
                <c:pt idx="1294">
                  <c:v>0</c:v>
                </c:pt>
                <c:pt idx="1295">
                  <c:v>0</c:v>
                </c:pt>
                <c:pt idx="1296">
                  <c:v>0</c:v>
                </c:pt>
                <c:pt idx="1297">
                  <c:v>1</c:v>
                </c:pt>
                <c:pt idx="1298">
                  <c:v>2</c:v>
                </c:pt>
                <c:pt idx="1299">
                  <c:v>0</c:v>
                </c:pt>
                <c:pt idx="1300">
                  <c:v>0</c:v>
                </c:pt>
                <c:pt idx="1301">
                  <c:v>4</c:v>
                </c:pt>
                <c:pt idx="1302">
                  <c:v>0</c:v>
                </c:pt>
                <c:pt idx="1303">
                  <c:v>0</c:v>
                </c:pt>
                <c:pt idx="1304">
                  <c:v>1</c:v>
                </c:pt>
                <c:pt idx="1305">
                  <c:v>0</c:v>
                </c:pt>
                <c:pt idx="1306">
                  <c:v>0</c:v>
                </c:pt>
                <c:pt idx="1307">
                  <c:v>2</c:v>
                </c:pt>
                <c:pt idx="1308">
                  <c:v>5</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1</c:v>
                </c:pt>
                <c:pt idx="1323">
                  <c:v>2</c:v>
                </c:pt>
                <c:pt idx="1324">
                  <c:v>0</c:v>
                </c:pt>
                <c:pt idx="1325">
                  <c:v>0</c:v>
                </c:pt>
                <c:pt idx="1326">
                  <c:v>0</c:v>
                </c:pt>
                <c:pt idx="1327">
                  <c:v>0</c:v>
                </c:pt>
                <c:pt idx="1328">
                  <c:v>0</c:v>
                </c:pt>
                <c:pt idx="1329">
                  <c:v>2</c:v>
                </c:pt>
                <c:pt idx="1330">
                  <c:v>0</c:v>
                </c:pt>
                <c:pt idx="1331">
                  <c:v>1</c:v>
                </c:pt>
                <c:pt idx="1332">
                  <c:v>2</c:v>
                </c:pt>
                <c:pt idx="1333">
                  <c:v>0</c:v>
                </c:pt>
                <c:pt idx="1334">
                  <c:v>4</c:v>
                </c:pt>
                <c:pt idx="1335">
                  <c:v>0</c:v>
                </c:pt>
                <c:pt idx="1336">
                  <c:v>0</c:v>
                </c:pt>
                <c:pt idx="1337">
                  <c:v>0</c:v>
                </c:pt>
                <c:pt idx="1338">
                  <c:v>0</c:v>
                </c:pt>
                <c:pt idx="1339">
                  <c:v>1</c:v>
                </c:pt>
                <c:pt idx="1340">
                  <c:v>1</c:v>
                </c:pt>
                <c:pt idx="1341">
                  <c:v>0</c:v>
                </c:pt>
                <c:pt idx="1342">
                  <c:v>2</c:v>
                </c:pt>
                <c:pt idx="1343">
                  <c:v>0</c:v>
                </c:pt>
                <c:pt idx="1344">
                  <c:v>0</c:v>
                </c:pt>
                <c:pt idx="1345">
                  <c:v>0</c:v>
                </c:pt>
                <c:pt idx="1346">
                  <c:v>0</c:v>
                </c:pt>
                <c:pt idx="1347">
                  <c:v>0</c:v>
                </c:pt>
                <c:pt idx="1348">
                  <c:v>1</c:v>
                </c:pt>
                <c:pt idx="1349">
                  <c:v>1</c:v>
                </c:pt>
                <c:pt idx="1350">
                  <c:v>0</c:v>
                </c:pt>
                <c:pt idx="1351">
                  <c:v>1</c:v>
                </c:pt>
                <c:pt idx="1352">
                  <c:v>0</c:v>
                </c:pt>
                <c:pt idx="1353">
                  <c:v>0</c:v>
                </c:pt>
                <c:pt idx="1354">
                  <c:v>2</c:v>
                </c:pt>
                <c:pt idx="1355">
                  <c:v>0</c:v>
                </c:pt>
                <c:pt idx="1356">
                  <c:v>1</c:v>
                </c:pt>
                <c:pt idx="1357">
                  <c:v>0</c:v>
                </c:pt>
                <c:pt idx="1358">
                  <c:v>0</c:v>
                </c:pt>
                <c:pt idx="1359">
                  <c:v>0</c:v>
                </c:pt>
                <c:pt idx="1360">
                  <c:v>0</c:v>
                </c:pt>
                <c:pt idx="1361">
                  <c:v>1</c:v>
                </c:pt>
                <c:pt idx="1362">
                  <c:v>0</c:v>
                </c:pt>
                <c:pt idx="1363">
                  <c:v>0</c:v>
                </c:pt>
                <c:pt idx="1364">
                  <c:v>1</c:v>
                </c:pt>
                <c:pt idx="1365">
                  <c:v>1</c:v>
                </c:pt>
                <c:pt idx="1366">
                  <c:v>0</c:v>
                </c:pt>
                <c:pt idx="1367">
                  <c:v>0</c:v>
                </c:pt>
                <c:pt idx="1368">
                  <c:v>0</c:v>
                </c:pt>
                <c:pt idx="1369">
                  <c:v>0</c:v>
                </c:pt>
                <c:pt idx="1370">
                  <c:v>0</c:v>
                </c:pt>
                <c:pt idx="1371">
                  <c:v>0</c:v>
                </c:pt>
                <c:pt idx="1372">
                  <c:v>0</c:v>
                </c:pt>
                <c:pt idx="1373">
                  <c:v>1</c:v>
                </c:pt>
                <c:pt idx="1374">
                  <c:v>0</c:v>
                </c:pt>
                <c:pt idx="1375">
                  <c:v>0</c:v>
                </c:pt>
                <c:pt idx="1376">
                  <c:v>0</c:v>
                </c:pt>
                <c:pt idx="1377">
                  <c:v>2</c:v>
                </c:pt>
                <c:pt idx="1378">
                  <c:v>1</c:v>
                </c:pt>
                <c:pt idx="1379">
                  <c:v>0</c:v>
                </c:pt>
                <c:pt idx="1380">
                  <c:v>0</c:v>
                </c:pt>
                <c:pt idx="1381">
                  <c:v>0</c:v>
                </c:pt>
                <c:pt idx="1382">
                  <c:v>0</c:v>
                </c:pt>
                <c:pt idx="1383">
                  <c:v>0</c:v>
                </c:pt>
                <c:pt idx="1384">
                  <c:v>0</c:v>
                </c:pt>
                <c:pt idx="1385">
                  <c:v>2</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1</c:v>
                </c:pt>
                <c:pt idx="1404">
                  <c:v>0</c:v>
                </c:pt>
                <c:pt idx="1405">
                  <c:v>0</c:v>
                </c:pt>
                <c:pt idx="1406">
                  <c:v>0</c:v>
                </c:pt>
                <c:pt idx="1407">
                  <c:v>0</c:v>
                </c:pt>
                <c:pt idx="1408">
                  <c:v>0</c:v>
                </c:pt>
                <c:pt idx="1409">
                  <c:v>1</c:v>
                </c:pt>
                <c:pt idx="1410">
                  <c:v>0</c:v>
                </c:pt>
                <c:pt idx="1411">
                  <c:v>4</c:v>
                </c:pt>
                <c:pt idx="1412">
                  <c:v>0</c:v>
                </c:pt>
                <c:pt idx="1413">
                  <c:v>2</c:v>
                </c:pt>
                <c:pt idx="1414">
                  <c:v>0</c:v>
                </c:pt>
                <c:pt idx="1415">
                  <c:v>0</c:v>
                </c:pt>
                <c:pt idx="1416">
                  <c:v>0</c:v>
                </c:pt>
                <c:pt idx="1417">
                  <c:v>0</c:v>
                </c:pt>
                <c:pt idx="1418">
                  <c:v>0</c:v>
                </c:pt>
                <c:pt idx="1419">
                  <c:v>0</c:v>
                </c:pt>
                <c:pt idx="1420">
                  <c:v>0</c:v>
                </c:pt>
                <c:pt idx="1421">
                  <c:v>0</c:v>
                </c:pt>
                <c:pt idx="1422">
                  <c:v>1</c:v>
                </c:pt>
                <c:pt idx="1423">
                  <c:v>0</c:v>
                </c:pt>
                <c:pt idx="1424">
                  <c:v>0</c:v>
                </c:pt>
                <c:pt idx="1425">
                  <c:v>0</c:v>
                </c:pt>
                <c:pt idx="1426">
                  <c:v>0</c:v>
                </c:pt>
                <c:pt idx="1427">
                  <c:v>0</c:v>
                </c:pt>
                <c:pt idx="1428">
                  <c:v>0</c:v>
                </c:pt>
                <c:pt idx="1429">
                  <c:v>0</c:v>
                </c:pt>
                <c:pt idx="1430">
                  <c:v>0</c:v>
                </c:pt>
                <c:pt idx="1431">
                  <c:v>0</c:v>
                </c:pt>
                <c:pt idx="1432">
                  <c:v>2</c:v>
                </c:pt>
                <c:pt idx="1433">
                  <c:v>0</c:v>
                </c:pt>
                <c:pt idx="1434">
                  <c:v>0</c:v>
                </c:pt>
                <c:pt idx="1435">
                  <c:v>1</c:v>
                </c:pt>
                <c:pt idx="1436">
                  <c:v>0</c:v>
                </c:pt>
                <c:pt idx="1437">
                  <c:v>0</c:v>
                </c:pt>
                <c:pt idx="1438">
                  <c:v>0</c:v>
                </c:pt>
                <c:pt idx="1439">
                  <c:v>0</c:v>
                </c:pt>
                <c:pt idx="1440">
                  <c:v>0</c:v>
                </c:pt>
                <c:pt idx="1441">
                  <c:v>0</c:v>
                </c:pt>
                <c:pt idx="1442">
                  <c:v>1</c:v>
                </c:pt>
                <c:pt idx="1443">
                  <c:v>2</c:v>
                </c:pt>
                <c:pt idx="1444">
                  <c:v>2</c:v>
                </c:pt>
                <c:pt idx="1445">
                  <c:v>0</c:v>
                </c:pt>
                <c:pt idx="1446">
                  <c:v>0</c:v>
                </c:pt>
                <c:pt idx="1447">
                  <c:v>1</c:v>
                </c:pt>
                <c:pt idx="1448">
                  <c:v>0</c:v>
                </c:pt>
                <c:pt idx="1449">
                  <c:v>0</c:v>
                </c:pt>
                <c:pt idx="1450">
                  <c:v>0</c:v>
                </c:pt>
                <c:pt idx="1451">
                  <c:v>0</c:v>
                </c:pt>
                <c:pt idx="1452">
                  <c:v>1</c:v>
                </c:pt>
                <c:pt idx="1453">
                  <c:v>0</c:v>
                </c:pt>
                <c:pt idx="1454">
                  <c:v>0</c:v>
                </c:pt>
                <c:pt idx="1455">
                  <c:v>0</c:v>
                </c:pt>
                <c:pt idx="1456">
                  <c:v>1</c:v>
                </c:pt>
                <c:pt idx="1457">
                  <c:v>0</c:v>
                </c:pt>
                <c:pt idx="1458">
                  <c:v>4</c:v>
                </c:pt>
                <c:pt idx="1459">
                  <c:v>1</c:v>
                </c:pt>
                <c:pt idx="1460">
                  <c:v>1</c:v>
                </c:pt>
                <c:pt idx="1461">
                  <c:v>0</c:v>
                </c:pt>
                <c:pt idx="1462">
                  <c:v>2</c:v>
                </c:pt>
                <c:pt idx="1463">
                  <c:v>0</c:v>
                </c:pt>
                <c:pt idx="1464">
                  <c:v>0</c:v>
                </c:pt>
                <c:pt idx="1465">
                  <c:v>0</c:v>
                </c:pt>
                <c:pt idx="1466">
                  <c:v>0</c:v>
                </c:pt>
                <c:pt idx="1467">
                  <c:v>1</c:v>
                </c:pt>
                <c:pt idx="1468">
                  <c:v>0</c:v>
                </c:pt>
                <c:pt idx="1469">
                  <c:v>0</c:v>
                </c:pt>
                <c:pt idx="1470">
                  <c:v>0</c:v>
                </c:pt>
                <c:pt idx="1471">
                  <c:v>0</c:v>
                </c:pt>
                <c:pt idx="1472">
                  <c:v>0</c:v>
                </c:pt>
                <c:pt idx="1473">
                  <c:v>3</c:v>
                </c:pt>
                <c:pt idx="1474">
                  <c:v>0</c:v>
                </c:pt>
                <c:pt idx="1475">
                  <c:v>0</c:v>
                </c:pt>
                <c:pt idx="1476">
                  <c:v>0</c:v>
                </c:pt>
                <c:pt idx="1477">
                  <c:v>0</c:v>
                </c:pt>
                <c:pt idx="1478">
                  <c:v>0</c:v>
                </c:pt>
                <c:pt idx="1479">
                  <c:v>1</c:v>
                </c:pt>
                <c:pt idx="1480">
                  <c:v>0</c:v>
                </c:pt>
                <c:pt idx="1481">
                  <c:v>0</c:v>
                </c:pt>
                <c:pt idx="1482">
                  <c:v>0</c:v>
                </c:pt>
                <c:pt idx="1483">
                  <c:v>0</c:v>
                </c:pt>
                <c:pt idx="1484">
                  <c:v>0</c:v>
                </c:pt>
                <c:pt idx="1485">
                  <c:v>0</c:v>
                </c:pt>
                <c:pt idx="1486">
                  <c:v>0</c:v>
                </c:pt>
                <c:pt idx="1487">
                  <c:v>1</c:v>
                </c:pt>
                <c:pt idx="1488">
                  <c:v>1</c:v>
                </c:pt>
                <c:pt idx="1489">
                  <c:v>0</c:v>
                </c:pt>
                <c:pt idx="1490">
                  <c:v>1</c:v>
                </c:pt>
                <c:pt idx="1491">
                  <c:v>0</c:v>
                </c:pt>
                <c:pt idx="1492">
                  <c:v>4</c:v>
                </c:pt>
                <c:pt idx="1493">
                  <c:v>0</c:v>
                </c:pt>
                <c:pt idx="1494">
                  <c:v>0</c:v>
                </c:pt>
                <c:pt idx="1495">
                  <c:v>0</c:v>
                </c:pt>
                <c:pt idx="1496">
                  <c:v>0</c:v>
                </c:pt>
                <c:pt idx="1497">
                  <c:v>2</c:v>
                </c:pt>
                <c:pt idx="1498">
                  <c:v>0</c:v>
                </c:pt>
                <c:pt idx="1499">
                  <c:v>0</c:v>
                </c:pt>
                <c:pt idx="1500">
                  <c:v>0</c:v>
                </c:pt>
                <c:pt idx="1501">
                  <c:v>0</c:v>
                </c:pt>
                <c:pt idx="1502">
                  <c:v>1</c:v>
                </c:pt>
                <c:pt idx="1503">
                  <c:v>0</c:v>
                </c:pt>
                <c:pt idx="1504">
                  <c:v>2</c:v>
                </c:pt>
                <c:pt idx="1505">
                  <c:v>1</c:v>
                </c:pt>
                <c:pt idx="1506">
                  <c:v>0</c:v>
                </c:pt>
                <c:pt idx="1507">
                  <c:v>1</c:v>
                </c:pt>
                <c:pt idx="1508">
                  <c:v>0</c:v>
                </c:pt>
                <c:pt idx="1509">
                  <c:v>0</c:v>
                </c:pt>
                <c:pt idx="1510">
                  <c:v>0</c:v>
                </c:pt>
                <c:pt idx="1511">
                  <c:v>0</c:v>
                </c:pt>
                <c:pt idx="1512">
                  <c:v>0</c:v>
                </c:pt>
                <c:pt idx="1513">
                  <c:v>0</c:v>
                </c:pt>
                <c:pt idx="1514">
                  <c:v>1</c:v>
                </c:pt>
                <c:pt idx="1515">
                  <c:v>0</c:v>
                </c:pt>
                <c:pt idx="1516">
                  <c:v>0</c:v>
                </c:pt>
                <c:pt idx="1517">
                  <c:v>0</c:v>
                </c:pt>
                <c:pt idx="1518">
                  <c:v>0</c:v>
                </c:pt>
                <c:pt idx="1519">
                  <c:v>1</c:v>
                </c:pt>
                <c:pt idx="1520">
                  <c:v>1</c:v>
                </c:pt>
                <c:pt idx="1521">
                  <c:v>0</c:v>
                </c:pt>
                <c:pt idx="1522">
                  <c:v>0</c:v>
                </c:pt>
                <c:pt idx="1523">
                  <c:v>0</c:v>
                </c:pt>
                <c:pt idx="1524">
                  <c:v>0</c:v>
                </c:pt>
                <c:pt idx="1525">
                  <c:v>0</c:v>
                </c:pt>
                <c:pt idx="1526">
                  <c:v>0</c:v>
                </c:pt>
                <c:pt idx="1527">
                  <c:v>0</c:v>
                </c:pt>
                <c:pt idx="1528">
                  <c:v>3</c:v>
                </c:pt>
                <c:pt idx="1529">
                  <c:v>0</c:v>
                </c:pt>
                <c:pt idx="1530">
                  <c:v>1</c:v>
                </c:pt>
                <c:pt idx="1531">
                  <c:v>1</c:v>
                </c:pt>
                <c:pt idx="1532">
                  <c:v>0</c:v>
                </c:pt>
                <c:pt idx="1533">
                  <c:v>1</c:v>
                </c:pt>
                <c:pt idx="1534">
                  <c:v>0</c:v>
                </c:pt>
                <c:pt idx="1535">
                  <c:v>0</c:v>
                </c:pt>
                <c:pt idx="1536">
                  <c:v>0</c:v>
                </c:pt>
                <c:pt idx="1537">
                  <c:v>1</c:v>
                </c:pt>
                <c:pt idx="1538">
                  <c:v>1</c:v>
                </c:pt>
                <c:pt idx="1539">
                  <c:v>0</c:v>
                </c:pt>
                <c:pt idx="1540">
                  <c:v>0</c:v>
                </c:pt>
                <c:pt idx="1541">
                  <c:v>0</c:v>
                </c:pt>
                <c:pt idx="1542">
                  <c:v>0</c:v>
                </c:pt>
                <c:pt idx="1543">
                  <c:v>0</c:v>
                </c:pt>
                <c:pt idx="1544">
                  <c:v>0</c:v>
                </c:pt>
                <c:pt idx="1545">
                  <c:v>0</c:v>
                </c:pt>
                <c:pt idx="1546">
                  <c:v>0</c:v>
                </c:pt>
                <c:pt idx="1547">
                  <c:v>1</c:v>
                </c:pt>
                <c:pt idx="1548">
                  <c:v>0</c:v>
                </c:pt>
                <c:pt idx="1549">
                  <c:v>0</c:v>
                </c:pt>
                <c:pt idx="1550">
                  <c:v>0</c:v>
                </c:pt>
                <c:pt idx="1551">
                  <c:v>0</c:v>
                </c:pt>
                <c:pt idx="1552">
                  <c:v>0</c:v>
                </c:pt>
                <c:pt idx="1553">
                  <c:v>1</c:v>
                </c:pt>
                <c:pt idx="1554">
                  <c:v>0</c:v>
                </c:pt>
                <c:pt idx="1555">
                  <c:v>0</c:v>
                </c:pt>
                <c:pt idx="1556">
                  <c:v>2</c:v>
                </c:pt>
                <c:pt idx="1557">
                  <c:v>0</c:v>
                </c:pt>
                <c:pt idx="1558">
                  <c:v>0</c:v>
                </c:pt>
                <c:pt idx="1559">
                  <c:v>0</c:v>
                </c:pt>
                <c:pt idx="1560">
                  <c:v>0</c:v>
                </c:pt>
                <c:pt idx="1561">
                  <c:v>0</c:v>
                </c:pt>
                <c:pt idx="1562">
                  <c:v>0</c:v>
                </c:pt>
                <c:pt idx="1563">
                  <c:v>0</c:v>
                </c:pt>
                <c:pt idx="1564">
                  <c:v>0</c:v>
                </c:pt>
                <c:pt idx="1565">
                  <c:v>0</c:v>
                </c:pt>
                <c:pt idx="1566">
                  <c:v>1</c:v>
                </c:pt>
                <c:pt idx="1567">
                  <c:v>0</c:v>
                </c:pt>
                <c:pt idx="1568">
                  <c:v>1</c:v>
                </c:pt>
                <c:pt idx="1569">
                  <c:v>0</c:v>
                </c:pt>
                <c:pt idx="1570">
                  <c:v>3</c:v>
                </c:pt>
                <c:pt idx="1571">
                  <c:v>0</c:v>
                </c:pt>
                <c:pt idx="1572">
                  <c:v>2</c:v>
                </c:pt>
                <c:pt idx="1573">
                  <c:v>0</c:v>
                </c:pt>
                <c:pt idx="1574">
                  <c:v>1</c:v>
                </c:pt>
                <c:pt idx="1575">
                  <c:v>0</c:v>
                </c:pt>
                <c:pt idx="1576">
                  <c:v>1</c:v>
                </c:pt>
                <c:pt idx="1577">
                  <c:v>2</c:v>
                </c:pt>
                <c:pt idx="1578">
                  <c:v>0</c:v>
                </c:pt>
                <c:pt idx="1579">
                  <c:v>0</c:v>
                </c:pt>
                <c:pt idx="1580">
                  <c:v>0</c:v>
                </c:pt>
                <c:pt idx="1581">
                  <c:v>0</c:v>
                </c:pt>
                <c:pt idx="1582">
                  <c:v>0</c:v>
                </c:pt>
                <c:pt idx="1583">
                  <c:v>0</c:v>
                </c:pt>
                <c:pt idx="1584">
                  <c:v>1</c:v>
                </c:pt>
                <c:pt idx="1585">
                  <c:v>2</c:v>
                </c:pt>
                <c:pt idx="1586">
                  <c:v>1</c:v>
                </c:pt>
                <c:pt idx="1587">
                  <c:v>0</c:v>
                </c:pt>
                <c:pt idx="1588">
                  <c:v>0</c:v>
                </c:pt>
                <c:pt idx="1589">
                  <c:v>1</c:v>
                </c:pt>
                <c:pt idx="1590">
                  <c:v>0</c:v>
                </c:pt>
                <c:pt idx="1591">
                  <c:v>0</c:v>
                </c:pt>
                <c:pt idx="1592">
                  <c:v>1</c:v>
                </c:pt>
                <c:pt idx="1593">
                  <c:v>0</c:v>
                </c:pt>
                <c:pt idx="1594">
                  <c:v>0</c:v>
                </c:pt>
                <c:pt idx="1595">
                  <c:v>1</c:v>
                </c:pt>
                <c:pt idx="1596">
                  <c:v>0</c:v>
                </c:pt>
                <c:pt idx="1597">
                  <c:v>1</c:v>
                </c:pt>
                <c:pt idx="1598">
                  <c:v>0</c:v>
                </c:pt>
                <c:pt idx="1599">
                  <c:v>0</c:v>
                </c:pt>
                <c:pt idx="1600">
                  <c:v>0</c:v>
                </c:pt>
                <c:pt idx="1601">
                  <c:v>1</c:v>
                </c:pt>
                <c:pt idx="1602">
                  <c:v>1</c:v>
                </c:pt>
                <c:pt idx="1603">
                  <c:v>0</c:v>
                </c:pt>
                <c:pt idx="1604">
                  <c:v>0</c:v>
                </c:pt>
                <c:pt idx="1605">
                  <c:v>0</c:v>
                </c:pt>
                <c:pt idx="1606">
                  <c:v>0</c:v>
                </c:pt>
                <c:pt idx="1607">
                  <c:v>1</c:v>
                </c:pt>
                <c:pt idx="1608">
                  <c:v>0</c:v>
                </c:pt>
                <c:pt idx="1609">
                  <c:v>0</c:v>
                </c:pt>
                <c:pt idx="1610">
                  <c:v>0</c:v>
                </c:pt>
                <c:pt idx="1611">
                  <c:v>0</c:v>
                </c:pt>
                <c:pt idx="1612">
                  <c:v>2</c:v>
                </c:pt>
                <c:pt idx="1613">
                  <c:v>0</c:v>
                </c:pt>
                <c:pt idx="1614">
                  <c:v>1</c:v>
                </c:pt>
                <c:pt idx="1615">
                  <c:v>0</c:v>
                </c:pt>
                <c:pt idx="1616">
                  <c:v>0</c:v>
                </c:pt>
                <c:pt idx="1617">
                  <c:v>0</c:v>
                </c:pt>
                <c:pt idx="1618">
                  <c:v>0</c:v>
                </c:pt>
                <c:pt idx="1619">
                  <c:v>0</c:v>
                </c:pt>
                <c:pt idx="1620">
                  <c:v>1</c:v>
                </c:pt>
                <c:pt idx="1621">
                  <c:v>0</c:v>
                </c:pt>
                <c:pt idx="1622">
                  <c:v>0</c:v>
                </c:pt>
                <c:pt idx="1623">
                  <c:v>0</c:v>
                </c:pt>
                <c:pt idx="1624">
                  <c:v>0</c:v>
                </c:pt>
                <c:pt idx="1625">
                  <c:v>0</c:v>
                </c:pt>
                <c:pt idx="1626">
                  <c:v>0</c:v>
                </c:pt>
                <c:pt idx="1627">
                  <c:v>0</c:v>
                </c:pt>
                <c:pt idx="1628">
                  <c:v>1</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4</c:v>
                </c:pt>
                <c:pt idx="1642">
                  <c:v>0</c:v>
                </c:pt>
                <c:pt idx="1643">
                  <c:v>0</c:v>
                </c:pt>
                <c:pt idx="1644">
                  <c:v>0</c:v>
                </c:pt>
                <c:pt idx="1645">
                  <c:v>0</c:v>
                </c:pt>
                <c:pt idx="1646">
                  <c:v>0</c:v>
                </c:pt>
                <c:pt idx="1647">
                  <c:v>1</c:v>
                </c:pt>
                <c:pt idx="1648">
                  <c:v>1</c:v>
                </c:pt>
                <c:pt idx="1649">
                  <c:v>0</c:v>
                </c:pt>
                <c:pt idx="1650">
                  <c:v>0</c:v>
                </c:pt>
                <c:pt idx="1651">
                  <c:v>1</c:v>
                </c:pt>
                <c:pt idx="1652">
                  <c:v>1</c:v>
                </c:pt>
                <c:pt idx="1653">
                  <c:v>0</c:v>
                </c:pt>
                <c:pt idx="1654">
                  <c:v>0</c:v>
                </c:pt>
                <c:pt idx="1655">
                  <c:v>0</c:v>
                </c:pt>
                <c:pt idx="1656">
                  <c:v>0</c:v>
                </c:pt>
                <c:pt idx="1657">
                  <c:v>0</c:v>
                </c:pt>
                <c:pt idx="1658">
                  <c:v>0</c:v>
                </c:pt>
                <c:pt idx="1659">
                  <c:v>3</c:v>
                </c:pt>
                <c:pt idx="1660">
                  <c:v>0</c:v>
                </c:pt>
                <c:pt idx="1661">
                  <c:v>0</c:v>
                </c:pt>
                <c:pt idx="1662">
                  <c:v>0</c:v>
                </c:pt>
                <c:pt idx="1663">
                  <c:v>0</c:v>
                </c:pt>
                <c:pt idx="1664">
                  <c:v>0</c:v>
                </c:pt>
                <c:pt idx="1665">
                  <c:v>0</c:v>
                </c:pt>
                <c:pt idx="1666">
                  <c:v>0</c:v>
                </c:pt>
                <c:pt idx="1667">
                  <c:v>0</c:v>
                </c:pt>
                <c:pt idx="1668">
                  <c:v>0</c:v>
                </c:pt>
                <c:pt idx="1669">
                  <c:v>2</c:v>
                </c:pt>
                <c:pt idx="1670">
                  <c:v>3</c:v>
                </c:pt>
                <c:pt idx="1671">
                  <c:v>0</c:v>
                </c:pt>
                <c:pt idx="1672">
                  <c:v>2</c:v>
                </c:pt>
                <c:pt idx="1673">
                  <c:v>1</c:v>
                </c:pt>
                <c:pt idx="1674">
                  <c:v>0</c:v>
                </c:pt>
                <c:pt idx="1675">
                  <c:v>0</c:v>
                </c:pt>
                <c:pt idx="1676">
                  <c:v>0</c:v>
                </c:pt>
                <c:pt idx="1677">
                  <c:v>0</c:v>
                </c:pt>
                <c:pt idx="1678">
                  <c:v>0</c:v>
                </c:pt>
                <c:pt idx="1679">
                  <c:v>0</c:v>
                </c:pt>
                <c:pt idx="1680">
                  <c:v>1</c:v>
                </c:pt>
                <c:pt idx="1681">
                  <c:v>0</c:v>
                </c:pt>
                <c:pt idx="1682">
                  <c:v>0</c:v>
                </c:pt>
                <c:pt idx="1683">
                  <c:v>0</c:v>
                </c:pt>
                <c:pt idx="1684">
                  <c:v>0</c:v>
                </c:pt>
                <c:pt idx="1685">
                  <c:v>0</c:v>
                </c:pt>
                <c:pt idx="1686">
                  <c:v>1</c:v>
                </c:pt>
                <c:pt idx="1687">
                  <c:v>3</c:v>
                </c:pt>
                <c:pt idx="1688">
                  <c:v>0</c:v>
                </c:pt>
                <c:pt idx="1689">
                  <c:v>0</c:v>
                </c:pt>
                <c:pt idx="1690">
                  <c:v>0</c:v>
                </c:pt>
                <c:pt idx="1691">
                  <c:v>0</c:v>
                </c:pt>
                <c:pt idx="1692">
                  <c:v>0</c:v>
                </c:pt>
                <c:pt idx="1693">
                  <c:v>0</c:v>
                </c:pt>
                <c:pt idx="1694">
                  <c:v>0</c:v>
                </c:pt>
                <c:pt idx="1695">
                  <c:v>0</c:v>
                </c:pt>
                <c:pt idx="1696">
                  <c:v>0</c:v>
                </c:pt>
                <c:pt idx="1697">
                  <c:v>1</c:v>
                </c:pt>
                <c:pt idx="1698">
                  <c:v>0</c:v>
                </c:pt>
                <c:pt idx="1699">
                  <c:v>0</c:v>
                </c:pt>
                <c:pt idx="1700">
                  <c:v>0</c:v>
                </c:pt>
                <c:pt idx="1701">
                  <c:v>0</c:v>
                </c:pt>
                <c:pt idx="1702">
                  <c:v>0</c:v>
                </c:pt>
                <c:pt idx="1703">
                  <c:v>0</c:v>
                </c:pt>
                <c:pt idx="1704">
                  <c:v>1</c:v>
                </c:pt>
                <c:pt idx="1705">
                  <c:v>0</c:v>
                </c:pt>
                <c:pt idx="1706">
                  <c:v>1</c:v>
                </c:pt>
                <c:pt idx="1707">
                  <c:v>0</c:v>
                </c:pt>
                <c:pt idx="1708">
                  <c:v>0</c:v>
                </c:pt>
                <c:pt idx="1709">
                  <c:v>0</c:v>
                </c:pt>
                <c:pt idx="1710">
                  <c:v>5</c:v>
                </c:pt>
                <c:pt idx="1711">
                  <c:v>4</c:v>
                </c:pt>
                <c:pt idx="1712">
                  <c:v>0</c:v>
                </c:pt>
                <c:pt idx="1713">
                  <c:v>1</c:v>
                </c:pt>
                <c:pt idx="1714">
                  <c:v>0</c:v>
                </c:pt>
                <c:pt idx="1715">
                  <c:v>0</c:v>
                </c:pt>
                <c:pt idx="1716">
                  <c:v>0</c:v>
                </c:pt>
                <c:pt idx="1717">
                  <c:v>0</c:v>
                </c:pt>
                <c:pt idx="1718">
                  <c:v>0</c:v>
                </c:pt>
                <c:pt idx="1719">
                  <c:v>2</c:v>
                </c:pt>
                <c:pt idx="1720">
                  <c:v>0</c:v>
                </c:pt>
                <c:pt idx="1721">
                  <c:v>4</c:v>
                </c:pt>
                <c:pt idx="1722">
                  <c:v>4</c:v>
                </c:pt>
                <c:pt idx="1723">
                  <c:v>1</c:v>
                </c:pt>
                <c:pt idx="1724">
                  <c:v>1</c:v>
                </c:pt>
                <c:pt idx="1725">
                  <c:v>1</c:v>
                </c:pt>
                <c:pt idx="1726">
                  <c:v>1</c:v>
                </c:pt>
                <c:pt idx="1727">
                  <c:v>0</c:v>
                </c:pt>
                <c:pt idx="1728">
                  <c:v>0</c:v>
                </c:pt>
                <c:pt idx="1729">
                  <c:v>0</c:v>
                </c:pt>
                <c:pt idx="1730">
                  <c:v>0</c:v>
                </c:pt>
                <c:pt idx="1731">
                  <c:v>0</c:v>
                </c:pt>
                <c:pt idx="1732">
                  <c:v>1</c:v>
                </c:pt>
                <c:pt idx="1733">
                  <c:v>1</c:v>
                </c:pt>
                <c:pt idx="1734">
                  <c:v>0</c:v>
                </c:pt>
                <c:pt idx="1735">
                  <c:v>0</c:v>
                </c:pt>
                <c:pt idx="1736">
                  <c:v>0</c:v>
                </c:pt>
                <c:pt idx="1737">
                  <c:v>1</c:v>
                </c:pt>
                <c:pt idx="1738">
                  <c:v>1</c:v>
                </c:pt>
                <c:pt idx="1739">
                  <c:v>0</c:v>
                </c:pt>
                <c:pt idx="1740">
                  <c:v>1</c:v>
                </c:pt>
                <c:pt idx="1741">
                  <c:v>0</c:v>
                </c:pt>
                <c:pt idx="1742">
                  <c:v>1</c:v>
                </c:pt>
                <c:pt idx="1743">
                  <c:v>1</c:v>
                </c:pt>
                <c:pt idx="1744">
                  <c:v>0</c:v>
                </c:pt>
                <c:pt idx="1745">
                  <c:v>0</c:v>
                </c:pt>
                <c:pt idx="1746">
                  <c:v>0</c:v>
                </c:pt>
                <c:pt idx="1747">
                  <c:v>0</c:v>
                </c:pt>
                <c:pt idx="1748">
                  <c:v>0</c:v>
                </c:pt>
                <c:pt idx="1749">
                  <c:v>3</c:v>
                </c:pt>
                <c:pt idx="1750">
                  <c:v>2</c:v>
                </c:pt>
                <c:pt idx="1751">
                  <c:v>0</c:v>
                </c:pt>
                <c:pt idx="1752">
                  <c:v>0</c:v>
                </c:pt>
                <c:pt idx="1753">
                  <c:v>2</c:v>
                </c:pt>
                <c:pt idx="1754">
                  <c:v>0</c:v>
                </c:pt>
                <c:pt idx="1755">
                  <c:v>0</c:v>
                </c:pt>
                <c:pt idx="1756">
                  <c:v>0</c:v>
                </c:pt>
                <c:pt idx="1757">
                  <c:v>1</c:v>
                </c:pt>
                <c:pt idx="1758">
                  <c:v>0</c:v>
                </c:pt>
                <c:pt idx="1759">
                  <c:v>0</c:v>
                </c:pt>
                <c:pt idx="1760">
                  <c:v>0</c:v>
                </c:pt>
                <c:pt idx="1761">
                  <c:v>0</c:v>
                </c:pt>
                <c:pt idx="1762">
                  <c:v>0</c:v>
                </c:pt>
                <c:pt idx="1763">
                  <c:v>0</c:v>
                </c:pt>
                <c:pt idx="1764">
                  <c:v>0</c:v>
                </c:pt>
                <c:pt idx="1765">
                  <c:v>0</c:v>
                </c:pt>
                <c:pt idx="1766">
                  <c:v>0</c:v>
                </c:pt>
                <c:pt idx="1767">
                  <c:v>0</c:v>
                </c:pt>
                <c:pt idx="1768">
                  <c:v>0</c:v>
                </c:pt>
                <c:pt idx="1769">
                  <c:v>1</c:v>
                </c:pt>
                <c:pt idx="1770">
                  <c:v>1</c:v>
                </c:pt>
                <c:pt idx="1771">
                  <c:v>0</c:v>
                </c:pt>
                <c:pt idx="1772">
                  <c:v>0</c:v>
                </c:pt>
                <c:pt idx="1773">
                  <c:v>0</c:v>
                </c:pt>
                <c:pt idx="1774">
                  <c:v>0</c:v>
                </c:pt>
                <c:pt idx="1775">
                  <c:v>1</c:v>
                </c:pt>
                <c:pt idx="1776">
                  <c:v>0</c:v>
                </c:pt>
                <c:pt idx="1777">
                  <c:v>0</c:v>
                </c:pt>
                <c:pt idx="1778">
                  <c:v>0</c:v>
                </c:pt>
                <c:pt idx="1779">
                  <c:v>0</c:v>
                </c:pt>
                <c:pt idx="1780">
                  <c:v>0</c:v>
                </c:pt>
                <c:pt idx="1781">
                  <c:v>0</c:v>
                </c:pt>
                <c:pt idx="1782">
                  <c:v>0</c:v>
                </c:pt>
                <c:pt idx="1783">
                  <c:v>0</c:v>
                </c:pt>
                <c:pt idx="1784">
                  <c:v>1</c:v>
                </c:pt>
                <c:pt idx="1785">
                  <c:v>0</c:v>
                </c:pt>
                <c:pt idx="1786">
                  <c:v>0</c:v>
                </c:pt>
                <c:pt idx="1787">
                  <c:v>0</c:v>
                </c:pt>
                <c:pt idx="1788">
                  <c:v>0</c:v>
                </c:pt>
                <c:pt idx="1789">
                  <c:v>0</c:v>
                </c:pt>
                <c:pt idx="1790">
                  <c:v>0</c:v>
                </c:pt>
                <c:pt idx="1791">
                  <c:v>0</c:v>
                </c:pt>
                <c:pt idx="1792">
                  <c:v>1</c:v>
                </c:pt>
                <c:pt idx="1793">
                  <c:v>0</c:v>
                </c:pt>
                <c:pt idx="1794">
                  <c:v>1</c:v>
                </c:pt>
                <c:pt idx="1795">
                  <c:v>0</c:v>
                </c:pt>
                <c:pt idx="1796">
                  <c:v>0</c:v>
                </c:pt>
                <c:pt idx="1797">
                  <c:v>0</c:v>
                </c:pt>
                <c:pt idx="1798">
                  <c:v>1</c:v>
                </c:pt>
                <c:pt idx="1799">
                  <c:v>0</c:v>
                </c:pt>
                <c:pt idx="1800">
                  <c:v>0</c:v>
                </c:pt>
                <c:pt idx="1801">
                  <c:v>1</c:v>
                </c:pt>
                <c:pt idx="1802">
                  <c:v>0</c:v>
                </c:pt>
                <c:pt idx="1803">
                  <c:v>1</c:v>
                </c:pt>
                <c:pt idx="1804">
                  <c:v>1</c:v>
                </c:pt>
                <c:pt idx="1805">
                  <c:v>0</c:v>
                </c:pt>
                <c:pt idx="1806">
                  <c:v>0</c:v>
                </c:pt>
                <c:pt idx="1807">
                  <c:v>0</c:v>
                </c:pt>
                <c:pt idx="1808">
                  <c:v>1</c:v>
                </c:pt>
                <c:pt idx="1809">
                  <c:v>1</c:v>
                </c:pt>
                <c:pt idx="1810">
                  <c:v>0</c:v>
                </c:pt>
                <c:pt idx="1811">
                  <c:v>0</c:v>
                </c:pt>
                <c:pt idx="1812">
                  <c:v>1</c:v>
                </c:pt>
                <c:pt idx="1813">
                  <c:v>1</c:v>
                </c:pt>
                <c:pt idx="1814">
                  <c:v>0</c:v>
                </c:pt>
                <c:pt idx="1815">
                  <c:v>0</c:v>
                </c:pt>
                <c:pt idx="1816">
                  <c:v>1</c:v>
                </c:pt>
                <c:pt idx="1817">
                  <c:v>1</c:v>
                </c:pt>
                <c:pt idx="1818">
                  <c:v>0</c:v>
                </c:pt>
                <c:pt idx="1819">
                  <c:v>0</c:v>
                </c:pt>
                <c:pt idx="1820">
                  <c:v>1</c:v>
                </c:pt>
                <c:pt idx="1821">
                  <c:v>0</c:v>
                </c:pt>
                <c:pt idx="1822">
                  <c:v>0</c:v>
                </c:pt>
                <c:pt idx="1823">
                  <c:v>0</c:v>
                </c:pt>
                <c:pt idx="1824">
                  <c:v>0</c:v>
                </c:pt>
                <c:pt idx="1825">
                  <c:v>0</c:v>
                </c:pt>
                <c:pt idx="1826">
                  <c:v>0</c:v>
                </c:pt>
                <c:pt idx="1827">
                  <c:v>1</c:v>
                </c:pt>
                <c:pt idx="1828">
                  <c:v>0</c:v>
                </c:pt>
                <c:pt idx="1829">
                  <c:v>1</c:v>
                </c:pt>
                <c:pt idx="1830">
                  <c:v>0</c:v>
                </c:pt>
                <c:pt idx="1831">
                  <c:v>0</c:v>
                </c:pt>
                <c:pt idx="1832">
                  <c:v>0</c:v>
                </c:pt>
                <c:pt idx="1833">
                  <c:v>0</c:v>
                </c:pt>
                <c:pt idx="1834">
                  <c:v>1</c:v>
                </c:pt>
                <c:pt idx="1835">
                  <c:v>0</c:v>
                </c:pt>
                <c:pt idx="1836">
                  <c:v>0</c:v>
                </c:pt>
                <c:pt idx="1837">
                  <c:v>1</c:v>
                </c:pt>
                <c:pt idx="1838">
                  <c:v>0</c:v>
                </c:pt>
                <c:pt idx="1839">
                  <c:v>1</c:v>
                </c:pt>
                <c:pt idx="1840">
                  <c:v>0</c:v>
                </c:pt>
                <c:pt idx="1841">
                  <c:v>4</c:v>
                </c:pt>
                <c:pt idx="1842">
                  <c:v>0</c:v>
                </c:pt>
                <c:pt idx="1843">
                  <c:v>0</c:v>
                </c:pt>
                <c:pt idx="1844">
                  <c:v>0</c:v>
                </c:pt>
                <c:pt idx="1845">
                  <c:v>4</c:v>
                </c:pt>
                <c:pt idx="1846">
                  <c:v>0</c:v>
                </c:pt>
                <c:pt idx="1847">
                  <c:v>0</c:v>
                </c:pt>
                <c:pt idx="1848">
                  <c:v>0</c:v>
                </c:pt>
                <c:pt idx="1849">
                  <c:v>0</c:v>
                </c:pt>
                <c:pt idx="1850">
                  <c:v>3</c:v>
                </c:pt>
                <c:pt idx="1851">
                  <c:v>0</c:v>
                </c:pt>
                <c:pt idx="1852">
                  <c:v>0</c:v>
                </c:pt>
                <c:pt idx="1853">
                  <c:v>1</c:v>
                </c:pt>
                <c:pt idx="1854">
                  <c:v>1</c:v>
                </c:pt>
                <c:pt idx="1855">
                  <c:v>2</c:v>
                </c:pt>
                <c:pt idx="1856">
                  <c:v>0</c:v>
                </c:pt>
                <c:pt idx="1857">
                  <c:v>0</c:v>
                </c:pt>
                <c:pt idx="1858">
                  <c:v>0</c:v>
                </c:pt>
                <c:pt idx="1859">
                  <c:v>0</c:v>
                </c:pt>
                <c:pt idx="1860">
                  <c:v>0</c:v>
                </c:pt>
                <c:pt idx="1861">
                  <c:v>0</c:v>
                </c:pt>
                <c:pt idx="1862">
                  <c:v>0</c:v>
                </c:pt>
                <c:pt idx="1863">
                  <c:v>0</c:v>
                </c:pt>
                <c:pt idx="1864">
                  <c:v>2</c:v>
                </c:pt>
                <c:pt idx="1865">
                  <c:v>2</c:v>
                </c:pt>
                <c:pt idx="1866">
                  <c:v>0</c:v>
                </c:pt>
                <c:pt idx="1867">
                  <c:v>0</c:v>
                </c:pt>
                <c:pt idx="1868">
                  <c:v>0</c:v>
                </c:pt>
                <c:pt idx="1869">
                  <c:v>4</c:v>
                </c:pt>
                <c:pt idx="1870">
                  <c:v>0</c:v>
                </c:pt>
                <c:pt idx="1871">
                  <c:v>0</c:v>
                </c:pt>
                <c:pt idx="1872">
                  <c:v>0</c:v>
                </c:pt>
                <c:pt idx="1873">
                  <c:v>0</c:v>
                </c:pt>
                <c:pt idx="1874">
                  <c:v>0</c:v>
                </c:pt>
                <c:pt idx="1875">
                  <c:v>0</c:v>
                </c:pt>
                <c:pt idx="1876">
                  <c:v>1</c:v>
                </c:pt>
                <c:pt idx="1877">
                  <c:v>1</c:v>
                </c:pt>
                <c:pt idx="1878">
                  <c:v>0</c:v>
                </c:pt>
                <c:pt idx="1879">
                  <c:v>0</c:v>
                </c:pt>
                <c:pt idx="1880">
                  <c:v>1</c:v>
                </c:pt>
                <c:pt idx="1881">
                  <c:v>2</c:v>
                </c:pt>
                <c:pt idx="1882">
                  <c:v>0</c:v>
                </c:pt>
                <c:pt idx="1883">
                  <c:v>1</c:v>
                </c:pt>
                <c:pt idx="1884">
                  <c:v>0</c:v>
                </c:pt>
                <c:pt idx="1885">
                  <c:v>0</c:v>
                </c:pt>
                <c:pt idx="1886">
                  <c:v>0</c:v>
                </c:pt>
                <c:pt idx="1887">
                  <c:v>2</c:v>
                </c:pt>
                <c:pt idx="1888">
                  <c:v>0</c:v>
                </c:pt>
                <c:pt idx="1889">
                  <c:v>1</c:v>
                </c:pt>
                <c:pt idx="1890">
                  <c:v>0</c:v>
                </c:pt>
                <c:pt idx="1891">
                  <c:v>3</c:v>
                </c:pt>
                <c:pt idx="1892">
                  <c:v>0</c:v>
                </c:pt>
                <c:pt idx="1893">
                  <c:v>2</c:v>
                </c:pt>
                <c:pt idx="1894">
                  <c:v>0</c:v>
                </c:pt>
                <c:pt idx="1895">
                  <c:v>0</c:v>
                </c:pt>
                <c:pt idx="1896">
                  <c:v>1</c:v>
                </c:pt>
                <c:pt idx="1897">
                  <c:v>1</c:v>
                </c:pt>
                <c:pt idx="1898">
                  <c:v>0</c:v>
                </c:pt>
                <c:pt idx="1899">
                  <c:v>0</c:v>
                </c:pt>
                <c:pt idx="1900">
                  <c:v>0</c:v>
                </c:pt>
                <c:pt idx="1901">
                  <c:v>0</c:v>
                </c:pt>
                <c:pt idx="1902">
                  <c:v>0</c:v>
                </c:pt>
                <c:pt idx="1903">
                  <c:v>0</c:v>
                </c:pt>
                <c:pt idx="1904">
                  <c:v>1</c:v>
                </c:pt>
                <c:pt idx="1905">
                  <c:v>0</c:v>
                </c:pt>
                <c:pt idx="1906">
                  <c:v>0</c:v>
                </c:pt>
                <c:pt idx="1907">
                  <c:v>0</c:v>
                </c:pt>
                <c:pt idx="1908">
                  <c:v>0</c:v>
                </c:pt>
                <c:pt idx="1909">
                  <c:v>1</c:v>
                </c:pt>
                <c:pt idx="1910">
                  <c:v>0</c:v>
                </c:pt>
                <c:pt idx="1911">
                  <c:v>1</c:v>
                </c:pt>
                <c:pt idx="1912">
                  <c:v>0</c:v>
                </c:pt>
                <c:pt idx="1913">
                  <c:v>3</c:v>
                </c:pt>
                <c:pt idx="1914">
                  <c:v>0</c:v>
                </c:pt>
                <c:pt idx="1915">
                  <c:v>3</c:v>
                </c:pt>
                <c:pt idx="1916">
                  <c:v>0</c:v>
                </c:pt>
                <c:pt idx="1917">
                  <c:v>0</c:v>
                </c:pt>
                <c:pt idx="1918">
                  <c:v>0</c:v>
                </c:pt>
                <c:pt idx="1919">
                  <c:v>0</c:v>
                </c:pt>
                <c:pt idx="1920">
                  <c:v>0</c:v>
                </c:pt>
                <c:pt idx="1921">
                  <c:v>0</c:v>
                </c:pt>
                <c:pt idx="1922">
                  <c:v>5</c:v>
                </c:pt>
                <c:pt idx="1923">
                  <c:v>1</c:v>
                </c:pt>
                <c:pt idx="1924">
                  <c:v>0</c:v>
                </c:pt>
                <c:pt idx="1925">
                  <c:v>0</c:v>
                </c:pt>
                <c:pt idx="1926">
                  <c:v>2</c:v>
                </c:pt>
                <c:pt idx="1927">
                  <c:v>0</c:v>
                </c:pt>
                <c:pt idx="1928">
                  <c:v>1</c:v>
                </c:pt>
                <c:pt idx="1929">
                  <c:v>0</c:v>
                </c:pt>
                <c:pt idx="1930">
                  <c:v>0</c:v>
                </c:pt>
                <c:pt idx="1931">
                  <c:v>0</c:v>
                </c:pt>
                <c:pt idx="1932">
                  <c:v>0</c:v>
                </c:pt>
                <c:pt idx="1933">
                  <c:v>0</c:v>
                </c:pt>
                <c:pt idx="1934">
                  <c:v>0</c:v>
                </c:pt>
                <c:pt idx="1935">
                  <c:v>0</c:v>
                </c:pt>
                <c:pt idx="1936">
                  <c:v>1</c:v>
                </c:pt>
                <c:pt idx="1937">
                  <c:v>1</c:v>
                </c:pt>
                <c:pt idx="1938">
                  <c:v>0</c:v>
                </c:pt>
                <c:pt idx="1939">
                  <c:v>0</c:v>
                </c:pt>
                <c:pt idx="1940">
                  <c:v>4</c:v>
                </c:pt>
                <c:pt idx="1941">
                  <c:v>0</c:v>
                </c:pt>
                <c:pt idx="1942">
                  <c:v>0</c:v>
                </c:pt>
                <c:pt idx="1943">
                  <c:v>0</c:v>
                </c:pt>
                <c:pt idx="1944">
                  <c:v>0</c:v>
                </c:pt>
                <c:pt idx="1945">
                  <c:v>0</c:v>
                </c:pt>
                <c:pt idx="1946">
                  <c:v>1</c:v>
                </c:pt>
                <c:pt idx="1947">
                  <c:v>0</c:v>
                </c:pt>
                <c:pt idx="1948">
                  <c:v>0</c:v>
                </c:pt>
                <c:pt idx="1949">
                  <c:v>0</c:v>
                </c:pt>
                <c:pt idx="1950">
                  <c:v>0</c:v>
                </c:pt>
                <c:pt idx="1951">
                  <c:v>0</c:v>
                </c:pt>
                <c:pt idx="1952">
                  <c:v>0</c:v>
                </c:pt>
                <c:pt idx="1953">
                  <c:v>1</c:v>
                </c:pt>
                <c:pt idx="1954">
                  <c:v>0</c:v>
                </c:pt>
                <c:pt idx="1955">
                  <c:v>0</c:v>
                </c:pt>
                <c:pt idx="1956">
                  <c:v>0</c:v>
                </c:pt>
                <c:pt idx="1957">
                  <c:v>1</c:v>
                </c:pt>
                <c:pt idx="1958">
                  <c:v>2</c:v>
                </c:pt>
                <c:pt idx="1959">
                  <c:v>0</c:v>
                </c:pt>
                <c:pt idx="1960">
                  <c:v>0</c:v>
                </c:pt>
                <c:pt idx="1961">
                  <c:v>4</c:v>
                </c:pt>
                <c:pt idx="1962">
                  <c:v>0</c:v>
                </c:pt>
                <c:pt idx="1963">
                  <c:v>1</c:v>
                </c:pt>
                <c:pt idx="1964">
                  <c:v>0</c:v>
                </c:pt>
                <c:pt idx="1965">
                  <c:v>0</c:v>
                </c:pt>
                <c:pt idx="1966">
                  <c:v>0</c:v>
                </c:pt>
                <c:pt idx="1967">
                  <c:v>0</c:v>
                </c:pt>
                <c:pt idx="1968">
                  <c:v>2</c:v>
                </c:pt>
                <c:pt idx="1969">
                  <c:v>2</c:v>
                </c:pt>
                <c:pt idx="1970">
                  <c:v>1</c:v>
                </c:pt>
                <c:pt idx="1971">
                  <c:v>1</c:v>
                </c:pt>
                <c:pt idx="1972">
                  <c:v>1</c:v>
                </c:pt>
                <c:pt idx="1973">
                  <c:v>0</c:v>
                </c:pt>
                <c:pt idx="1974">
                  <c:v>0</c:v>
                </c:pt>
                <c:pt idx="1975">
                  <c:v>0</c:v>
                </c:pt>
                <c:pt idx="1976">
                  <c:v>0</c:v>
                </c:pt>
                <c:pt idx="1977">
                  <c:v>0</c:v>
                </c:pt>
                <c:pt idx="1978">
                  <c:v>1</c:v>
                </c:pt>
                <c:pt idx="1979">
                  <c:v>2</c:v>
                </c:pt>
                <c:pt idx="1980">
                  <c:v>0</c:v>
                </c:pt>
                <c:pt idx="1981">
                  <c:v>1</c:v>
                </c:pt>
                <c:pt idx="1982">
                  <c:v>2</c:v>
                </c:pt>
                <c:pt idx="1983">
                  <c:v>0</c:v>
                </c:pt>
                <c:pt idx="1984">
                  <c:v>0</c:v>
                </c:pt>
                <c:pt idx="1985">
                  <c:v>0</c:v>
                </c:pt>
                <c:pt idx="1986">
                  <c:v>0</c:v>
                </c:pt>
                <c:pt idx="1987">
                  <c:v>0</c:v>
                </c:pt>
                <c:pt idx="1988">
                  <c:v>0</c:v>
                </c:pt>
                <c:pt idx="1989">
                  <c:v>0</c:v>
                </c:pt>
                <c:pt idx="1990">
                  <c:v>2</c:v>
                </c:pt>
                <c:pt idx="1991">
                  <c:v>0</c:v>
                </c:pt>
                <c:pt idx="1992">
                  <c:v>2</c:v>
                </c:pt>
                <c:pt idx="1993">
                  <c:v>2</c:v>
                </c:pt>
                <c:pt idx="1994">
                  <c:v>0</c:v>
                </c:pt>
                <c:pt idx="1995">
                  <c:v>4</c:v>
                </c:pt>
                <c:pt idx="1996">
                  <c:v>2</c:v>
                </c:pt>
                <c:pt idx="1997">
                  <c:v>0</c:v>
                </c:pt>
                <c:pt idx="1998">
                  <c:v>1</c:v>
                </c:pt>
                <c:pt idx="1999">
                  <c:v>0</c:v>
                </c:pt>
                <c:pt idx="2000">
                  <c:v>0</c:v>
                </c:pt>
                <c:pt idx="2001">
                  <c:v>0</c:v>
                </c:pt>
                <c:pt idx="2002">
                  <c:v>1</c:v>
                </c:pt>
                <c:pt idx="2003">
                  <c:v>0</c:v>
                </c:pt>
                <c:pt idx="2004">
                  <c:v>0</c:v>
                </c:pt>
                <c:pt idx="2005">
                  <c:v>0</c:v>
                </c:pt>
                <c:pt idx="2006">
                  <c:v>0</c:v>
                </c:pt>
                <c:pt idx="2007">
                  <c:v>1</c:v>
                </c:pt>
                <c:pt idx="2008">
                  <c:v>0</c:v>
                </c:pt>
                <c:pt idx="2009">
                  <c:v>0</c:v>
                </c:pt>
                <c:pt idx="2010">
                  <c:v>0</c:v>
                </c:pt>
                <c:pt idx="2011">
                  <c:v>0</c:v>
                </c:pt>
                <c:pt idx="2012">
                  <c:v>4</c:v>
                </c:pt>
                <c:pt idx="2013">
                  <c:v>0</c:v>
                </c:pt>
                <c:pt idx="2014">
                  <c:v>1</c:v>
                </c:pt>
                <c:pt idx="2015">
                  <c:v>0</c:v>
                </c:pt>
                <c:pt idx="2016">
                  <c:v>1</c:v>
                </c:pt>
                <c:pt idx="2017">
                  <c:v>0</c:v>
                </c:pt>
                <c:pt idx="2018">
                  <c:v>0</c:v>
                </c:pt>
                <c:pt idx="2019">
                  <c:v>0</c:v>
                </c:pt>
                <c:pt idx="2020">
                  <c:v>0</c:v>
                </c:pt>
                <c:pt idx="2021">
                  <c:v>0</c:v>
                </c:pt>
                <c:pt idx="2022">
                  <c:v>0</c:v>
                </c:pt>
                <c:pt idx="2023">
                  <c:v>0</c:v>
                </c:pt>
                <c:pt idx="2024">
                  <c:v>0</c:v>
                </c:pt>
                <c:pt idx="2025">
                  <c:v>0</c:v>
                </c:pt>
                <c:pt idx="2026">
                  <c:v>0</c:v>
                </c:pt>
                <c:pt idx="2027">
                  <c:v>0</c:v>
                </c:pt>
                <c:pt idx="2028">
                  <c:v>2</c:v>
                </c:pt>
                <c:pt idx="2029">
                  <c:v>0</c:v>
                </c:pt>
                <c:pt idx="2030">
                  <c:v>2</c:v>
                </c:pt>
                <c:pt idx="2031">
                  <c:v>0</c:v>
                </c:pt>
                <c:pt idx="2032">
                  <c:v>0</c:v>
                </c:pt>
                <c:pt idx="2033">
                  <c:v>0</c:v>
                </c:pt>
                <c:pt idx="2034">
                  <c:v>1</c:v>
                </c:pt>
                <c:pt idx="2035">
                  <c:v>0</c:v>
                </c:pt>
                <c:pt idx="2036">
                  <c:v>0</c:v>
                </c:pt>
                <c:pt idx="2037">
                  <c:v>0</c:v>
                </c:pt>
                <c:pt idx="2038">
                  <c:v>0</c:v>
                </c:pt>
                <c:pt idx="2039">
                  <c:v>1</c:v>
                </c:pt>
                <c:pt idx="2040">
                  <c:v>0</c:v>
                </c:pt>
                <c:pt idx="2041">
                  <c:v>0</c:v>
                </c:pt>
                <c:pt idx="2042">
                  <c:v>0</c:v>
                </c:pt>
                <c:pt idx="2043">
                  <c:v>0</c:v>
                </c:pt>
                <c:pt idx="2044">
                  <c:v>0</c:v>
                </c:pt>
                <c:pt idx="2045">
                  <c:v>0</c:v>
                </c:pt>
                <c:pt idx="2046">
                  <c:v>0</c:v>
                </c:pt>
                <c:pt idx="2047">
                  <c:v>2</c:v>
                </c:pt>
                <c:pt idx="2048">
                  <c:v>1</c:v>
                </c:pt>
                <c:pt idx="2049">
                  <c:v>0</c:v>
                </c:pt>
                <c:pt idx="2050">
                  <c:v>0</c:v>
                </c:pt>
                <c:pt idx="2051">
                  <c:v>1</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1</c:v>
                </c:pt>
                <c:pt idx="2074">
                  <c:v>0</c:v>
                </c:pt>
                <c:pt idx="2075">
                  <c:v>1</c:v>
                </c:pt>
                <c:pt idx="2076">
                  <c:v>0</c:v>
                </c:pt>
                <c:pt idx="2077">
                  <c:v>0</c:v>
                </c:pt>
                <c:pt idx="2078">
                  <c:v>0</c:v>
                </c:pt>
                <c:pt idx="2079">
                  <c:v>0</c:v>
                </c:pt>
                <c:pt idx="2080">
                  <c:v>0</c:v>
                </c:pt>
                <c:pt idx="2081">
                  <c:v>0</c:v>
                </c:pt>
                <c:pt idx="2082">
                  <c:v>0</c:v>
                </c:pt>
                <c:pt idx="2083">
                  <c:v>0</c:v>
                </c:pt>
                <c:pt idx="2084">
                  <c:v>2</c:v>
                </c:pt>
                <c:pt idx="2085">
                  <c:v>0</c:v>
                </c:pt>
                <c:pt idx="2086">
                  <c:v>0</c:v>
                </c:pt>
                <c:pt idx="2087">
                  <c:v>1</c:v>
                </c:pt>
                <c:pt idx="2088">
                  <c:v>0</c:v>
                </c:pt>
                <c:pt idx="2089">
                  <c:v>0</c:v>
                </c:pt>
                <c:pt idx="2090">
                  <c:v>1</c:v>
                </c:pt>
                <c:pt idx="2091">
                  <c:v>0</c:v>
                </c:pt>
                <c:pt idx="2092">
                  <c:v>0</c:v>
                </c:pt>
                <c:pt idx="2093">
                  <c:v>3</c:v>
                </c:pt>
                <c:pt idx="2094">
                  <c:v>2</c:v>
                </c:pt>
                <c:pt idx="2095">
                  <c:v>0</c:v>
                </c:pt>
                <c:pt idx="2096">
                  <c:v>0</c:v>
                </c:pt>
                <c:pt idx="2097">
                  <c:v>0</c:v>
                </c:pt>
                <c:pt idx="2098">
                  <c:v>3</c:v>
                </c:pt>
                <c:pt idx="2099">
                  <c:v>2</c:v>
                </c:pt>
                <c:pt idx="2100">
                  <c:v>0</c:v>
                </c:pt>
                <c:pt idx="2101">
                  <c:v>0</c:v>
                </c:pt>
                <c:pt idx="2102">
                  <c:v>1</c:v>
                </c:pt>
                <c:pt idx="2103">
                  <c:v>2</c:v>
                </c:pt>
                <c:pt idx="2104">
                  <c:v>0</c:v>
                </c:pt>
                <c:pt idx="2105">
                  <c:v>0</c:v>
                </c:pt>
                <c:pt idx="2106">
                  <c:v>0</c:v>
                </c:pt>
                <c:pt idx="2107">
                  <c:v>2</c:v>
                </c:pt>
                <c:pt idx="2108">
                  <c:v>0</c:v>
                </c:pt>
                <c:pt idx="2109">
                  <c:v>2</c:v>
                </c:pt>
                <c:pt idx="2110">
                  <c:v>0</c:v>
                </c:pt>
                <c:pt idx="2111">
                  <c:v>1</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1</c:v>
                </c:pt>
                <c:pt idx="2125">
                  <c:v>3</c:v>
                </c:pt>
                <c:pt idx="2126">
                  <c:v>0</c:v>
                </c:pt>
                <c:pt idx="2127">
                  <c:v>2</c:v>
                </c:pt>
                <c:pt idx="2128">
                  <c:v>1</c:v>
                </c:pt>
                <c:pt idx="2129">
                  <c:v>0</c:v>
                </c:pt>
                <c:pt idx="2130">
                  <c:v>0</c:v>
                </c:pt>
                <c:pt idx="2131">
                  <c:v>2</c:v>
                </c:pt>
                <c:pt idx="2132">
                  <c:v>0</c:v>
                </c:pt>
                <c:pt idx="2133">
                  <c:v>0</c:v>
                </c:pt>
                <c:pt idx="2134">
                  <c:v>0</c:v>
                </c:pt>
                <c:pt idx="2135">
                  <c:v>0</c:v>
                </c:pt>
                <c:pt idx="2136">
                  <c:v>1</c:v>
                </c:pt>
                <c:pt idx="2137">
                  <c:v>0</c:v>
                </c:pt>
                <c:pt idx="2138">
                  <c:v>0</c:v>
                </c:pt>
                <c:pt idx="2139">
                  <c:v>1</c:v>
                </c:pt>
                <c:pt idx="2140">
                  <c:v>0</c:v>
                </c:pt>
                <c:pt idx="2141">
                  <c:v>0</c:v>
                </c:pt>
                <c:pt idx="2142">
                  <c:v>0</c:v>
                </c:pt>
                <c:pt idx="2143">
                  <c:v>0</c:v>
                </c:pt>
                <c:pt idx="2144">
                  <c:v>2</c:v>
                </c:pt>
                <c:pt idx="2145">
                  <c:v>2</c:v>
                </c:pt>
                <c:pt idx="2146">
                  <c:v>0</c:v>
                </c:pt>
                <c:pt idx="2147">
                  <c:v>0</c:v>
                </c:pt>
                <c:pt idx="2148">
                  <c:v>0</c:v>
                </c:pt>
                <c:pt idx="2149">
                  <c:v>0</c:v>
                </c:pt>
                <c:pt idx="2150">
                  <c:v>0</c:v>
                </c:pt>
                <c:pt idx="2151">
                  <c:v>1</c:v>
                </c:pt>
                <c:pt idx="2152">
                  <c:v>0</c:v>
                </c:pt>
                <c:pt idx="2153">
                  <c:v>1</c:v>
                </c:pt>
                <c:pt idx="2154">
                  <c:v>0</c:v>
                </c:pt>
                <c:pt idx="2155">
                  <c:v>0</c:v>
                </c:pt>
                <c:pt idx="2156">
                  <c:v>0</c:v>
                </c:pt>
                <c:pt idx="2157">
                  <c:v>0</c:v>
                </c:pt>
                <c:pt idx="2158">
                  <c:v>1</c:v>
                </c:pt>
                <c:pt idx="2159">
                  <c:v>0</c:v>
                </c:pt>
                <c:pt idx="2160">
                  <c:v>1</c:v>
                </c:pt>
                <c:pt idx="2161">
                  <c:v>0</c:v>
                </c:pt>
                <c:pt idx="2162">
                  <c:v>0</c:v>
                </c:pt>
                <c:pt idx="2163">
                  <c:v>1</c:v>
                </c:pt>
                <c:pt idx="2164">
                  <c:v>0</c:v>
                </c:pt>
                <c:pt idx="2165">
                  <c:v>0</c:v>
                </c:pt>
                <c:pt idx="2166">
                  <c:v>0</c:v>
                </c:pt>
                <c:pt idx="2167">
                  <c:v>5</c:v>
                </c:pt>
                <c:pt idx="2168">
                  <c:v>3</c:v>
                </c:pt>
                <c:pt idx="2169">
                  <c:v>0</c:v>
                </c:pt>
                <c:pt idx="2170">
                  <c:v>1</c:v>
                </c:pt>
                <c:pt idx="2171">
                  <c:v>4</c:v>
                </c:pt>
                <c:pt idx="2172">
                  <c:v>0</c:v>
                </c:pt>
                <c:pt idx="2173">
                  <c:v>0</c:v>
                </c:pt>
                <c:pt idx="2174">
                  <c:v>2</c:v>
                </c:pt>
                <c:pt idx="2175">
                  <c:v>3</c:v>
                </c:pt>
                <c:pt idx="2176">
                  <c:v>0</c:v>
                </c:pt>
                <c:pt idx="2177">
                  <c:v>0</c:v>
                </c:pt>
                <c:pt idx="2178">
                  <c:v>1</c:v>
                </c:pt>
                <c:pt idx="2179">
                  <c:v>0</c:v>
                </c:pt>
                <c:pt idx="2180">
                  <c:v>0</c:v>
                </c:pt>
                <c:pt idx="2181">
                  <c:v>1</c:v>
                </c:pt>
                <c:pt idx="2182">
                  <c:v>0</c:v>
                </c:pt>
                <c:pt idx="2183">
                  <c:v>0</c:v>
                </c:pt>
                <c:pt idx="2184">
                  <c:v>0</c:v>
                </c:pt>
                <c:pt idx="2185">
                  <c:v>1</c:v>
                </c:pt>
                <c:pt idx="2186">
                  <c:v>1</c:v>
                </c:pt>
                <c:pt idx="2187">
                  <c:v>1</c:v>
                </c:pt>
                <c:pt idx="2188">
                  <c:v>0</c:v>
                </c:pt>
                <c:pt idx="2189">
                  <c:v>0</c:v>
                </c:pt>
                <c:pt idx="2190">
                  <c:v>1</c:v>
                </c:pt>
                <c:pt idx="2191">
                  <c:v>0</c:v>
                </c:pt>
                <c:pt idx="2192">
                  <c:v>0</c:v>
                </c:pt>
                <c:pt idx="2193">
                  <c:v>3</c:v>
                </c:pt>
                <c:pt idx="2194">
                  <c:v>2</c:v>
                </c:pt>
                <c:pt idx="2195">
                  <c:v>0</c:v>
                </c:pt>
                <c:pt idx="2196">
                  <c:v>0</c:v>
                </c:pt>
                <c:pt idx="2197">
                  <c:v>1</c:v>
                </c:pt>
                <c:pt idx="2198">
                  <c:v>2</c:v>
                </c:pt>
                <c:pt idx="2199">
                  <c:v>0</c:v>
                </c:pt>
                <c:pt idx="2200">
                  <c:v>0</c:v>
                </c:pt>
                <c:pt idx="2201">
                  <c:v>0</c:v>
                </c:pt>
                <c:pt idx="2202">
                  <c:v>1</c:v>
                </c:pt>
                <c:pt idx="2203">
                  <c:v>0</c:v>
                </c:pt>
                <c:pt idx="2204">
                  <c:v>0</c:v>
                </c:pt>
                <c:pt idx="2205">
                  <c:v>0</c:v>
                </c:pt>
                <c:pt idx="2206">
                  <c:v>0</c:v>
                </c:pt>
                <c:pt idx="2207">
                  <c:v>1</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3</c:v>
                </c:pt>
                <c:pt idx="2222">
                  <c:v>0</c:v>
                </c:pt>
                <c:pt idx="2223">
                  <c:v>0</c:v>
                </c:pt>
                <c:pt idx="2224">
                  <c:v>1</c:v>
                </c:pt>
                <c:pt idx="2225">
                  <c:v>0</c:v>
                </c:pt>
                <c:pt idx="2226">
                  <c:v>0</c:v>
                </c:pt>
                <c:pt idx="2227">
                  <c:v>0</c:v>
                </c:pt>
                <c:pt idx="2228">
                  <c:v>1</c:v>
                </c:pt>
                <c:pt idx="2229">
                  <c:v>0</c:v>
                </c:pt>
                <c:pt idx="2230">
                  <c:v>1</c:v>
                </c:pt>
                <c:pt idx="2231">
                  <c:v>0</c:v>
                </c:pt>
                <c:pt idx="2232">
                  <c:v>0</c:v>
                </c:pt>
                <c:pt idx="2233">
                  <c:v>0</c:v>
                </c:pt>
                <c:pt idx="2234">
                  <c:v>0</c:v>
                </c:pt>
                <c:pt idx="2235">
                  <c:v>0</c:v>
                </c:pt>
                <c:pt idx="2236">
                  <c:v>1</c:v>
                </c:pt>
                <c:pt idx="2237">
                  <c:v>1</c:v>
                </c:pt>
                <c:pt idx="2238">
                  <c:v>0</c:v>
                </c:pt>
                <c:pt idx="2239">
                  <c:v>1</c:v>
                </c:pt>
              </c:numCache>
            </c:numRef>
          </c:yVal>
          <c:smooth val="0"/>
          <c:extLst>
            <c:ext xmlns:c16="http://schemas.microsoft.com/office/drawing/2014/chart" uri="{C3380CC4-5D6E-409C-BE32-E72D297353CC}">
              <c16:uniqueId val="{00000000-B087-48DF-96D2-EF3D67663CAC}"/>
            </c:ext>
          </c:extLst>
        </c:ser>
        <c:dLbls>
          <c:showLegendKey val="0"/>
          <c:showVal val="0"/>
          <c:showCatName val="0"/>
          <c:showSerName val="0"/>
          <c:showPercent val="0"/>
          <c:showBubbleSize val="0"/>
        </c:dLbls>
        <c:axId val="143706127"/>
        <c:axId val="143998799"/>
      </c:scatterChart>
      <c:valAx>
        <c:axId val="1437061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3998799"/>
        <c:crosses val="autoZero"/>
        <c:crossBetween val="midCat"/>
      </c:valAx>
      <c:valAx>
        <c:axId val="143998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370612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Histogram</a:t>
            </a:r>
          </a:p>
        </c:rich>
      </c:tx>
      <c:overlay val="0"/>
    </c:title>
    <c:autoTitleDeleted val="0"/>
    <c:plotArea>
      <c:layout/>
      <c:barChart>
        <c:barDir val="col"/>
        <c:grouping val="clustered"/>
        <c:varyColors val="0"/>
        <c:ser>
          <c:idx val="0"/>
          <c:order val="0"/>
          <c:tx>
            <c:v>Frequency</c:v>
          </c:tx>
          <c:invertIfNegative val="0"/>
          <c:cat>
            <c:strRef>
              <c:f>Sheet5!$A$2:$A$49</c:f>
              <c:strCache>
                <c:ptCount val="48"/>
                <c:pt idx="0">
                  <c:v>30</c:v>
                </c:pt>
                <c:pt idx="1">
                  <c:v>32.19148936</c:v>
                </c:pt>
                <c:pt idx="2">
                  <c:v>34.38297872</c:v>
                </c:pt>
                <c:pt idx="3">
                  <c:v>36.57446809</c:v>
                </c:pt>
                <c:pt idx="4">
                  <c:v>38.76595745</c:v>
                </c:pt>
                <c:pt idx="5">
                  <c:v>40.95744681</c:v>
                </c:pt>
                <c:pt idx="6">
                  <c:v>43.14893617</c:v>
                </c:pt>
                <c:pt idx="7">
                  <c:v>45.34042553</c:v>
                </c:pt>
                <c:pt idx="8">
                  <c:v>47.53191489</c:v>
                </c:pt>
                <c:pt idx="9">
                  <c:v>49.72340426</c:v>
                </c:pt>
                <c:pt idx="10">
                  <c:v>51.91489362</c:v>
                </c:pt>
                <c:pt idx="11">
                  <c:v>54.10638298</c:v>
                </c:pt>
                <c:pt idx="12">
                  <c:v>56.29787234</c:v>
                </c:pt>
                <c:pt idx="13">
                  <c:v>58.4893617</c:v>
                </c:pt>
                <c:pt idx="14">
                  <c:v>60.68085106</c:v>
                </c:pt>
                <c:pt idx="15">
                  <c:v>62.87234043</c:v>
                </c:pt>
                <c:pt idx="16">
                  <c:v>65.06382979</c:v>
                </c:pt>
                <c:pt idx="17">
                  <c:v>67.25531915</c:v>
                </c:pt>
                <c:pt idx="18">
                  <c:v>69.44680851</c:v>
                </c:pt>
                <c:pt idx="19">
                  <c:v>71.63829787</c:v>
                </c:pt>
                <c:pt idx="20">
                  <c:v>73.82978723</c:v>
                </c:pt>
                <c:pt idx="21">
                  <c:v>76.0212766</c:v>
                </c:pt>
                <c:pt idx="22">
                  <c:v>78.21276596</c:v>
                </c:pt>
                <c:pt idx="23">
                  <c:v>80.40425532</c:v>
                </c:pt>
                <c:pt idx="24">
                  <c:v>82.59574468</c:v>
                </c:pt>
                <c:pt idx="25">
                  <c:v>84.78723404</c:v>
                </c:pt>
                <c:pt idx="26">
                  <c:v>86.9787234</c:v>
                </c:pt>
                <c:pt idx="27">
                  <c:v>89.17021277</c:v>
                </c:pt>
                <c:pt idx="28">
                  <c:v>91.36170213</c:v>
                </c:pt>
                <c:pt idx="29">
                  <c:v>93.55319149</c:v>
                </c:pt>
                <c:pt idx="30">
                  <c:v>95.74468085</c:v>
                </c:pt>
                <c:pt idx="31">
                  <c:v>97.93617021</c:v>
                </c:pt>
                <c:pt idx="32">
                  <c:v>100.1276596</c:v>
                </c:pt>
                <c:pt idx="33">
                  <c:v>102.3191489</c:v>
                </c:pt>
                <c:pt idx="34">
                  <c:v>104.5106383</c:v>
                </c:pt>
                <c:pt idx="35">
                  <c:v>106.7021277</c:v>
                </c:pt>
                <c:pt idx="36">
                  <c:v>108.893617</c:v>
                </c:pt>
                <c:pt idx="37">
                  <c:v>111.0851064</c:v>
                </c:pt>
                <c:pt idx="38">
                  <c:v>113.2765957</c:v>
                </c:pt>
                <c:pt idx="39">
                  <c:v>115.4680851</c:v>
                </c:pt>
                <c:pt idx="40">
                  <c:v>117.6595745</c:v>
                </c:pt>
                <c:pt idx="41">
                  <c:v>119.8510638</c:v>
                </c:pt>
                <c:pt idx="42">
                  <c:v>122.0425532</c:v>
                </c:pt>
                <c:pt idx="43">
                  <c:v>124.2340426</c:v>
                </c:pt>
                <c:pt idx="44">
                  <c:v>126.4255319</c:v>
                </c:pt>
                <c:pt idx="45">
                  <c:v>128.6170213</c:v>
                </c:pt>
                <c:pt idx="46">
                  <c:v>130.8085106</c:v>
                </c:pt>
                <c:pt idx="47">
                  <c:v>More</c:v>
                </c:pt>
              </c:strCache>
            </c:strRef>
          </c:cat>
          <c:val>
            <c:numRef>
              <c:f>Sheet5!$B$2:$B$49</c:f>
              <c:numCache>
                <c:formatCode>General</c:formatCode>
                <c:ptCount val="48"/>
                <c:pt idx="0">
                  <c:v>2</c:v>
                </c:pt>
                <c:pt idx="1">
                  <c:v>8</c:v>
                </c:pt>
                <c:pt idx="2">
                  <c:v>18</c:v>
                </c:pt>
                <c:pt idx="3">
                  <c:v>33</c:v>
                </c:pt>
                <c:pt idx="4">
                  <c:v>59</c:v>
                </c:pt>
                <c:pt idx="5">
                  <c:v>69</c:v>
                </c:pt>
                <c:pt idx="6">
                  <c:v>112</c:v>
                </c:pt>
                <c:pt idx="7">
                  <c:v>84</c:v>
                </c:pt>
                <c:pt idx="8">
                  <c:v>92</c:v>
                </c:pt>
                <c:pt idx="9">
                  <c:v>129</c:v>
                </c:pt>
                <c:pt idx="10">
                  <c:v>172</c:v>
                </c:pt>
                <c:pt idx="11">
                  <c:v>222</c:v>
                </c:pt>
                <c:pt idx="12">
                  <c:v>164</c:v>
                </c:pt>
                <c:pt idx="13">
                  <c:v>122</c:v>
                </c:pt>
                <c:pt idx="14">
                  <c:v>94</c:v>
                </c:pt>
                <c:pt idx="15">
                  <c:v>116</c:v>
                </c:pt>
                <c:pt idx="16">
                  <c:v>125</c:v>
                </c:pt>
                <c:pt idx="17">
                  <c:v>100</c:v>
                </c:pt>
                <c:pt idx="18">
                  <c:v>96</c:v>
                </c:pt>
                <c:pt idx="19">
                  <c:v>104</c:v>
                </c:pt>
                <c:pt idx="20">
                  <c:v>85</c:v>
                </c:pt>
                <c:pt idx="21">
                  <c:v>124</c:v>
                </c:pt>
                <c:pt idx="22">
                  <c:v>51</c:v>
                </c:pt>
                <c:pt idx="23">
                  <c:v>32</c:v>
                </c:pt>
                <c:pt idx="24">
                  <c:v>15</c:v>
                </c:pt>
                <c:pt idx="25">
                  <c:v>7</c:v>
                </c:pt>
                <c:pt idx="26">
                  <c:v>2</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1</c:v>
                </c:pt>
                <c:pt idx="45">
                  <c:v>1</c:v>
                </c:pt>
                <c:pt idx="46">
                  <c:v>0</c:v>
                </c:pt>
                <c:pt idx="47">
                  <c:v>1</c:v>
                </c:pt>
              </c:numCache>
            </c:numRef>
          </c:val>
          <c:extLst>
            <c:ext xmlns:c16="http://schemas.microsoft.com/office/drawing/2014/chart" uri="{C3380CC4-5D6E-409C-BE32-E72D297353CC}">
              <c16:uniqueId val="{00000001-2B3D-42E7-9E6E-6EB92E75948C}"/>
            </c:ext>
          </c:extLst>
        </c:ser>
        <c:dLbls>
          <c:showLegendKey val="0"/>
          <c:showVal val="0"/>
          <c:showCatName val="0"/>
          <c:showSerName val="0"/>
          <c:showPercent val="0"/>
          <c:showBubbleSize val="0"/>
        </c:dLbls>
        <c:gapWidth val="150"/>
        <c:axId val="1351433328"/>
        <c:axId val="1282254736"/>
      </c:barChart>
      <c:catAx>
        <c:axId val="1351433328"/>
        <c:scaling>
          <c:orientation val="minMax"/>
        </c:scaling>
        <c:delete val="0"/>
        <c:axPos val="b"/>
        <c:title>
          <c:tx>
            <c:rich>
              <a:bodyPr/>
              <a:lstStyle/>
              <a:p>
                <a:pPr>
                  <a:defRPr/>
                </a:pPr>
                <a:r>
                  <a:rPr lang="en-US"/>
                  <a:t>Bin</a:t>
                </a:r>
              </a:p>
            </c:rich>
          </c:tx>
          <c:overlay val="0"/>
        </c:title>
        <c:numFmt formatCode="General" sourceLinked="1"/>
        <c:majorTickMark val="out"/>
        <c:minorTickMark val="none"/>
        <c:tickLblPos val="nextTo"/>
        <c:crossAx val="1282254736"/>
        <c:crosses val="autoZero"/>
        <c:auto val="1"/>
        <c:lblAlgn val="ctr"/>
        <c:lblOffset val="100"/>
        <c:noMultiLvlLbl val="0"/>
      </c:catAx>
      <c:valAx>
        <c:axId val="1282254736"/>
        <c:scaling>
          <c:orientation val="minMax"/>
        </c:scaling>
        <c:delete val="0"/>
        <c:axPos val="l"/>
        <c:title>
          <c:tx>
            <c:rich>
              <a:bodyPr/>
              <a:lstStyle/>
              <a:p>
                <a:pPr>
                  <a:defRPr/>
                </a:pPr>
                <a:r>
                  <a:rPr lang="en-US"/>
                  <a:t>Frequency</a:t>
                </a:r>
              </a:p>
            </c:rich>
          </c:tx>
          <c:overlay val="0"/>
        </c:title>
        <c:numFmt formatCode="General" sourceLinked="1"/>
        <c:majorTickMark val="out"/>
        <c:minorTickMark val="none"/>
        <c:tickLblPos val="nextTo"/>
        <c:crossAx val="1351433328"/>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Histogram</a:t>
            </a:r>
          </a:p>
        </c:rich>
      </c:tx>
      <c:overlay val="0"/>
    </c:title>
    <c:autoTitleDeleted val="0"/>
    <c:plotArea>
      <c:layout/>
      <c:barChart>
        <c:barDir val="col"/>
        <c:grouping val="clustered"/>
        <c:varyColors val="0"/>
        <c:ser>
          <c:idx val="0"/>
          <c:order val="0"/>
          <c:tx>
            <c:v>Frequency</c:v>
          </c:tx>
          <c:invertIfNegative val="0"/>
          <c:cat>
            <c:strRef>
              <c:f>Sheet4!$A$2:$A$49</c:f>
              <c:strCache>
                <c:ptCount val="48"/>
                <c:pt idx="0">
                  <c:v>30</c:v>
                </c:pt>
                <c:pt idx="1">
                  <c:v>32</c:v>
                </c:pt>
                <c:pt idx="2">
                  <c:v>34</c:v>
                </c:pt>
                <c:pt idx="3">
                  <c:v>37</c:v>
                </c:pt>
                <c:pt idx="4">
                  <c:v>39</c:v>
                </c:pt>
                <c:pt idx="5">
                  <c:v>41</c:v>
                </c:pt>
                <c:pt idx="6">
                  <c:v>43</c:v>
                </c:pt>
                <c:pt idx="7">
                  <c:v>45</c:v>
                </c:pt>
                <c:pt idx="8">
                  <c:v>48</c:v>
                </c:pt>
                <c:pt idx="9">
                  <c:v>50</c:v>
                </c:pt>
                <c:pt idx="10">
                  <c:v>52</c:v>
                </c:pt>
                <c:pt idx="11">
                  <c:v>54</c:v>
                </c:pt>
                <c:pt idx="12">
                  <c:v>56</c:v>
                </c:pt>
                <c:pt idx="13">
                  <c:v>58</c:v>
                </c:pt>
                <c:pt idx="14">
                  <c:v>61</c:v>
                </c:pt>
                <c:pt idx="15">
                  <c:v>63</c:v>
                </c:pt>
                <c:pt idx="16">
                  <c:v>65</c:v>
                </c:pt>
                <c:pt idx="17">
                  <c:v>67</c:v>
                </c:pt>
                <c:pt idx="18">
                  <c:v>69</c:v>
                </c:pt>
                <c:pt idx="19">
                  <c:v>72</c:v>
                </c:pt>
                <c:pt idx="20">
                  <c:v>74</c:v>
                </c:pt>
                <c:pt idx="21">
                  <c:v>76</c:v>
                </c:pt>
                <c:pt idx="22">
                  <c:v>78</c:v>
                </c:pt>
                <c:pt idx="23">
                  <c:v>80</c:v>
                </c:pt>
                <c:pt idx="24">
                  <c:v>83</c:v>
                </c:pt>
                <c:pt idx="25">
                  <c:v>85</c:v>
                </c:pt>
                <c:pt idx="26">
                  <c:v>87</c:v>
                </c:pt>
                <c:pt idx="27">
                  <c:v>89</c:v>
                </c:pt>
                <c:pt idx="28">
                  <c:v>91</c:v>
                </c:pt>
                <c:pt idx="29">
                  <c:v>94</c:v>
                </c:pt>
                <c:pt idx="30">
                  <c:v>96</c:v>
                </c:pt>
                <c:pt idx="31">
                  <c:v>98</c:v>
                </c:pt>
                <c:pt idx="32">
                  <c:v>100</c:v>
                </c:pt>
                <c:pt idx="33">
                  <c:v>102</c:v>
                </c:pt>
                <c:pt idx="34">
                  <c:v>105</c:v>
                </c:pt>
                <c:pt idx="35">
                  <c:v>107</c:v>
                </c:pt>
                <c:pt idx="36">
                  <c:v>109</c:v>
                </c:pt>
                <c:pt idx="37">
                  <c:v>111</c:v>
                </c:pt>
                <c:pt idx="38">
                  <c:v>113</c:v>
                </c:pt>
                <c:pt idx="39">
                  <c:v>115</c:v>
                </c:pt>
                <c:pt idx="40">
                  <c:v>118</c:v>
                </c:pt>
                <c:pt idx="41">
                  <c:v>120</c:v>
                </c:pt>
                <c:pt idx="42">
                  <c:v>122</c:v>
                </c:pt>
                <c:pt idx="43">
                  <c:v>124</c:v>
                </c:pt>
                <c:pt idx="44">
                  <c:v>126</c:v>
                </c:pt>
                <c:pt idx="45">
                  <c:v>129</c:v>
                </c:pt>
                <c:pt idx="46">
                  <c:v>131</c:v>
                </c:pt>
                <c:pt idx="47">
                  <c:v>More</c:v>
                </c:pt>
              </c:strCache>
            </c:strRef>
          </c:cat>
          <c:val>
            <c:numRef>
              <c:f>Sheet4!$B$2:$B$49</c:f>
              <c:numCache>
                <c:formatCode>General</c:formatCode>
                <c:ptCount val="48"/>
                <c:pt idx="0">
                  <c:v>2</c:v>
                </c:pt>
                <c:pt idx="1">
                  <c:v>8</c:v>
                </c:pt>
                <c:pt idx="2">
                  <c:v>18</c:v>
                </c:pt>
                <c:pt idx="3">
                  <c:v>33</c:v>
                </c:pt>
                <c:pt idx="4">
                  <c:v>59</c:v>
                </c:pt>
                <c:pt idx="5">
                  <c:v>69</c:v>
                </c:pt>
                <c:pt idx="6">
                  <c:v>112</c:v>
                </c:pt>
                <c:pt idx="7">
                  <c:v>84</c:v>
                </c:pt>
                <c:pt idx="8">
                  <c:v>92</c:v>
                </c:pt>
                <c:pt idx="9">
                  <c:v>129</c:v>
                </c:pt>
                <c:pt idx="10">
                  <c:v>172</c:v>
                </c:pt>
                <c:pt idx="11">
                  <c:v>222</c:v>
                </c:pt>
                <c:pt idx="12">
                  <c:v>164</c:v>
                </c:pt>
                <c:pt idx="13">
                  <c:v>122</c:v>
                </c:pt>
                <c:pt idx="14">
                  <c:v>94</c:v>
                </c:pt>
                <c:pt idx="15">
                  <c:v>116</c:v>
                </c:pt>
                <c:pt idx="16">
                  <c:v>125</c:v>
                </c:pt>
                <c:pt idx="17">
                  <c:v>100</c:v>
                </c:pt>
                <c:pt idx="18">
                  <c:v>96</c:v>
                </c:pt>
                <c:pt idx="19">
                  <c:v>104</c:v>
                </c:pt>
                <c:pt idx="20">
                  <c:v>85</c:v>
                </c:pt>
                <c:pt idx="21">
                  <c:v>124</c:v>
                </c:pt>
                <c:pt idx="22">
                  <c:v>51</c:v>
                </c:pt>
                <c:pt idx="23">
                  <c:v>32</c:v>
                </c:pt>
                <c:pt idx="24">
                  <c:v>15</c:v>
                </c:pt>
                <c:pt idx="25">
                  <c:v>7</c:v>
                </c:pt>
                <c:pt idx="26">
                  <c:v>2</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1</c:v>
                </c:pt>
                <c:pt idx="45">
                  <c:v>1</c:v>
                </c:pt>
                <c:pt idx="46">
                  <c:v>0</c:v>
                </c:pt>
                <c:pt idx="47">
                  <c:v>1</c:v>
                </c:pt>
              </c:numCache>
            </c:numRef>
          </c:val>
          <c:extLst>
            <c:ext xmlns:c16="http://schemas.microsoft.com/office/drawing/2014/chart" uri="{C3380CC4-5D6E-409C-BE32-E72D297353CC}">
              <c16:uniqueId val="{00000001-C0B9-446F-9EB0-7EDCD9F63441}"/>
            </c:ext>
          </c:extLst>
        </c:ser>
        <c:dLbls>
          <c:showLegendKey val="0"/>
          <c:showVal val="0"/>
          <c:showCatName val="0"/>
          <c:showSerName val="0"/>
          <c:showPercent val="0"/>
          <c:showBubbleSize val="0"/>
        </c:dLbls>
        <c:gapWidth val="150"/>
        <c:axId val="1351431936"/>
        <c:axId val="1282237456"/>
      </c:barChart>
      <c:catAx>
        <c:axId val="1351431936"/>
        <c:scaling>
          <c:orientation val="minMax"/>
        </c:scaling>
        <c:delete val="0"/>
        <c:axPos val="b"/>
        <c:title>
          <c:tx>
            <c:rich>
              <a:bodyPr/>
              <a:lstStyle/>
              <a:p>
                <a:pPr>
                  <a:defRPr/>
                </a:pPr>
                <a:r>
                  <a:rPr lang="en-US"/>
                  <a:t>Bin</a:t>
                </a:r>
              </a:p>
            </c:rich>
          </c:tx>
          <c:overlay val="0"/>
        </c:title>
        <c:numFmt formatCode="General" sourceLinked="1"/>
        <c:majorTickMark val="out"/>
        <c:minorTickMark val="none"/>
        <c:tickLblPos val="nextTo"/>
        <c:crossAx val="1282237456"/>
        <c:crosses val="autoZero"/>
        <c:auto val="1"/>
        <c:lblAlgn val="ctr"/>
        <c:lblOffset val="100"/>
        <c:noMultiLvlLbl val="0"/>
      </c:catAx>
      <c:valAx>
        <c:axId val="1282237456"/>
        <c:scaling>
          <c:orientation val="minMax"/>
        </c:scaling>
        <c:delete val="0"/>
        <c:axPos val="l"/>
        <c:title>
          <c:tx>
            <c:rich>
              <a:bodyPr/>
              <a:lstStyle/>
              <a:p>
                <a:pPr>
                  <a:defRPr/>
                </a:pPr>
                <a:r>
                  <a:rPr lang="en-US"/>
                  <a:t>Frequency</a:t>
                </a:r>
              </a:p>
            </c:rich>
          </c:tx>
          <c:overlay val="0"/>
        </c:title>
        <c:numFmt formatCode="General" sourceLinked="1"/>
        <c:majorTickMark val="out"/>
        <c:minorTickMark val="none"/>
        <c:tickLblPos val="nextTo"/>
        <c:crossAx val="1351431936"/>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scatterChart>
        <c:scatterStyle val="lineMarker"/>
        <c:varyColors val="0"/>
        <c:ser>
          <c:idx val="0"/>
          <c:order val="0"/>
          <c:tx>
            <c:strRef>
              <c:f>Sheet4!$P$1</c:f>
              <c:strCache>
                <c:ptCount val="1"/>
                <c:pt idx="0">
                  <c:v>CampaignAccepted</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Sheet4!$O$2:$O$2241</c:f>
              <c:numCache>
                <c:formatCode>General</c:formatCode>
                <c:ptCount val="2240"/>
                <c:pt idx="0">
                  <c:v>58138</c:v>
                </c:pt>
                <c:pt idx="1">
                  <c:v>46344</c:v>
                </c:pt>
                <c:pt idx="2">
                  <c:v>71613</c:v>
                </c:pt>
                <c:pt idx="3">
                  <c:v>26646</c:v>
                </c:pt>
                <c:pt idx="4">
                  <c:v>58293</c:v>
                </c:pt>
                <c:pt idx="5">
                  <c:v>62513</c:v>
                </c:pt>
                <c:pt idx="6">
                  <c:v>55635</c:v>
                </c:pt>
                <c:pt idx="7">
                  <c:v>33454</c:v>
                </c:pt>
                <c:pt idx="8">
                  <c:v>30351</c:v>
                </c:pt>
                <c:pt idx="9">
                  <c:v>5648</c:v>
                </c:pt>
                <c:pt idx="10">
                  <c:v>51386</c:v>
                </c:pt>
                <c:pt idx="11">
                  <c:v>7500</c:v>
                </c:pt>
                <c:pt idx="12">
                  <c:v>63033</c:v>
                </c:pt>
                <c:pt idx="13">
                  <c:v>59354</c:v>
                </c:pt>
                <c:pt idx="14">
                  <c:v>17323</c:v>
                </c:pt>
                <c:pt idx="15">
                  <c:v>82800</c:v>
                </c:pt>
                <c:pt idx="16">
                  <c:v>41850</c:v>
                </c:pt>
                <c:pt idx="17">
                  <c:v>37760</c:v>
                </c:pt>
                <c:pt idx="18">
                  <c:v>76995</c:v>
                </c:pt>
                <c:pt idx="19">
                  <c:v>33812</c:v>
                </c:pt>
                <c:pt idx="20">
                  <c:v>37040</c:v>
                </c:pt>
                <c:pt idx="21">
                  <c:v>2447</c:v>
                </c:pt>
                <c:pt idx="22">
                  <c:v>58607</c:v>
                </c:pt>
                <c:pt idx="23">
                  <c:v>65324</c:v>
                </c:pt>
                <c:pt idx="24">
                  <c:v>40689</c:v>
                </c:pt>
                <c:pt idx="25">
                  <c:v>18589</c:v>
                </c:pt>
                <c:pt idx="26">
                  <c:v>53359</c:v>
                </c:pt>
                <c:pt idx="27">
                  <c:v>51386</c:v>
                </c:pt>
                <c:pt idx="28">
                  <c:v>38360</c:v>
                </c:pt>
                <c:pt idx="29">
                  <c:v>84618</c:v>
                </c:pt>
                <c:pt idx="30">
                  <c:v>10979</c:v>
                </c:pt>
                <c:pt idx="31">
                  <c:v>38620</c:v>
                </c:pt>
                <c:pt idx="32">
                  <c:v>40548</c:v>
                </c:pt>
                <c:pt idx="33">
                  <c:v>46610</c:v>
                </c:pt>
                <c:pt idx="34">
                  <c:v>68657</c:v>
                </c:pt>
                <c:pt idx="35">
                  <c:v>49389</c:v>
                </c:pt>
                <c:pt idx="36">
                  <c:v>67353</c:v>
                </c:pt>
                <c:pt idx="37">
                  <c:v>23718</c:v>
                </c:pt>
                <c:pt idx="38">
                  <c:v>42429</c:v>
                </c:pt>
                <c:pt idx="39">
                  <c:v>48948</c:v>
                </c:pt>
                <c:pt idx="40">
                  <c:v>80011</c:v>
                </c:pt>
                <c:pt idx="41">
                  <c:v>20559</c:v>
                </c:pt>
                <c:pt idx="42">
                  <c:v>21994</c:v>
                </c:pt>
                <c:pt idx="43">
                  <c:v>51386</c:v>
                </c:pt>
                <c:pt idx="44">
                  <c:v>7500</c:v>
                </c:pt>
                <c:pt idx="45">
                  <c:v>79941</c:v>
                </c:pt>
                <c:pt idx="46">
                  <c:v>7500</c:v>
                </c:pt>
                <c:pt idx="47">
                  <c:v>41728</c:v>
                </c:pt>
                <c:pt idx="48">
                  <c:v>51386</c:v>
                </c:pt>
                <c:pt idx="49">
                  <c:v>72550</c:v>
                </c:pt>
                <c:pt idx="50">
                  <c:v>65486</c:v>
                </c:pt>
                <c:pt idx="51">
                  <c:v>79143</c:v>
                </c:pt>
                <c:pt idx="52">
                  <c:v>35790</c:v>
                </c:pt>
                <c:pt idx="53">
                  <c:v>82582</c:v>
                </c:pt>
                <c:pt idx="54">
                  <c:v>66373</c:v>
                </c:pt>
                <c:pt idx="55">
                  <c:v>82384</c:v>
                </c:pt>
                <c:pt idx="56">
                  <c:v>70287</c:v>
                </c:pt>
                <c:pt idx="57">
                  <c:v>27938</c:v>
                </c:pt>
                <c:pt idx="58">
                  <c:v>51386</c:v>
                </c:pt>
                <c:pt idx="59">
                  <c:v>55954</c:v>
                </c:pt>
                <c:pt idx="60">
                  <c:v>75777</c:v>
                </c:pt>
                <c:pt idx="61">
                  <c:v>66653</c:v>
                </c:pt>
                <c:pt idx="62">
                  <c:v>61823</c:v>
                </c:pt>
                <c:pt idx="63">
                  <c:v>67680</c:v>
                </c:pt>
                <c:pt idx="64">
                  <c:v>70666</c:v>
                </c:pt>
                <c:pt idx="65">
                  <c:v>25721</c:v>
                </c:pt>
                <c:pt idx="66">
                  <c:v>32474</c:v>
                </c:pt>
                <c:pt idx="67">
                  <c:v>88194</c:v>
                </c:pt>
                <c:pt idx="68">
                  <c:v>69096</c:v>
                </c:pt>
                <c:pt idx="69">
                  <c:v>74854</c:v>
                </c:pt>
                <c:pt idx="70">
                  <c:v>66991</c:v>
                </c:pt>
                <c:pt idx="71">
                  <c:v>51386</c:v>
                </c:pt>
                <c:pt idx="72">
                  <c:v>65031</c:v>
                </c:pt>
                <c:pt idx="73">
                  <c:v>60631</c:v>
                </c:pt>
                <c:pt idx="74">
                  <c:v>28332</c:v>
                </c:pt>
                <c:pt idx="75">
                  <c:v>40246</c:v>
                </c:pt>
                <c:pt idx="76">
                  <c:v>75251</c:v>
                </c:pt>
                <c:pt idx="77">
                  <c:v>75825</c:v>
                </c:pt>
                <c:pt idx="78">
                  <c:v>26326</c:v>
                </c:pt>
                <c:pt idx="79">
                  <c:v>56046</c:v>
                </c:pt>
                <c:pt idx="80">
                  <c:v>29760</c:v>
                </c:pt>
                <c:pt idx="81">
                  <c:v>26304</c:v>
                </c:pt>
                <c:pt idx="82">
                  <c:v>23559</c:v>
                </c:pt>
                <c:pt idx="83">
                  <c:v>38620</c:v>
                </c:pt>
                <c:pt idx="84">
                  <c:v>81361</c:v>
                </c:pt>
                <c:pt idx="85">
                  <c:v>29440</c:v>
                </c:pt>
                <c:pt idx="86">
                  <c:v>36138</c:v>
                </c:pt>
                <c:pt idx="87">
                  <c:v>50388</c:v>
                </c:pt>
                <c:pt idx="88">
                  <c:v>79593</c:v>
                </c:pt>
                <c:pt idx="89">
                  <c:v>54178</c:v>
                </c:pt>
                <c:pt idx="90">
                  <c:v>51386</c:v>
                </c:pt>
                <c:pt idx="91">
                  <c:v>51386</c:v>
                </c:pt>
                <c:pt idx="92">
                  <c:v>51386</c:v>
                </c:pt>
                <c:pt idx="93">
                  <c:v>42394</c:v>
                </c:pt>
                <c:pt idx="94">
                  <c:v>23626</c:v>
                </c:pt>
                <c:pt idx="95">
                  <c:v>30096</c:v>
                </c:pt>
                <c:pt idx="96">
                  <c:v>47916</c:v>
                </c:pt>
                <c:pt idx="97">
                  <c:v>51813</c:v>
                </c:pt>
                <c:pt idx="98">
                  <c:v>78497</c:v>
                </c:pt>
                <c:pt idx="99">
                  <c:v>50150</c:v>
                </c:pt>
                <c:pt idx="100">
                  <c:v>47823</c:v>
                </c:pt>
                <c:pt idx="101">
                  <c:v>34554</c:v>
                </c:pt>
                <c:pt idx="102">
                  <c:v>85693</c:v>
                </c:pt>
                <c:pt idx="103">
                  <c:v>65846</c:v>
                </c:pt>
                <c:pt idx="104">
                  <c:v>87195</c:v>
                </c:pt>
                <c:pt idx="105">
                  <c:v>24594</c:v>
                </c:pt>
                <c:pt idx="106">
                  <c:v>49096</c:v>
                </c:pt>
                <c:pt idx="107">
                  <c:v>52413</c:v>
                </c:pt>
                <c:pt idx="108">
                  <c:v>38557</c:v>
                </c:pt>
                <c:pt idx="109">
                  <c:v>89058</c:v>
                </c:pt>
                <c:pt idx="110">
                  <c:v>77298</c:v>
                </c:pt>
                <c:pt idx="111">
                  <c:v>68126</c:v>
                </c:pt>
                <c:pt idx="112">
                  <c:v>57288</c:v>
                </c:pt>
                <c:pt idx="113">
                  <c:v>86037</c:v>
                </c:pt>
                <c:pt idx="114">
                  <c:v>43974</c:v>
                </c:pt>
                <c:pt idx="115">
                  <c:v>50785</c:v>
                </c:pt>
                <c:pt idx="116">
                  <c:v>90765</c:v>
                </c:pt>
                <c:pt idx="117">
                  <c:v>36550</c:v>
                </c:pt>
                <c:pt idx="118">
                  <c:v>30753</c:v>
                </c:pt>
                <c:pt idx="119">
                  <c:v>21918</c:v>
                </c:pt>
                <c:pt idx="120">
                  <c:v>56129</c:v>
                </c:pt>
                <c:pt idx="121">
                  <c:v>32557</c:v>
                </c:pt>
                <c:pt idx="122">
                  <c:v>19510</c:v>
                </c:pt>
                <c:pt idx="123">
                  <c:v>30992</c:v>
                </c:pt>
                <c:pt idx="124">
                  <c:v>101970</c:v>
                </c:pt>
                <c:pt idx="125">
                  <c:v>71488</c:v>
                </c:pt>
                <c:pt idx="126">
                  <c:v>79607</c:v>
                </c:pt>
                <c:pt idx="127">
                  <c:v>54348</c:v>
                </c:pt>
                <c:pt idx="128">
                  <c:v>51386</c:v>
                </c:pt>
                <c:pt idx="129">
                  <c:v>77376</c:v>
                </c:pt>
                <c:pt idx="130">
                  <c:v>62998</c:v>
                </c:pt>
                <c:pt idx="131">
                  <c:v>61331</c:v>
                </c:pt>
                <c:pt idx="132">
                  <c:v>73448</c:v>
                </c:pt>
                <c:pt idx="133">
                  <c:v>51386</c:v>
                </c:pt>
                <c:pt idx="134">
                  <c:v>41551</c:v>
                </c:pt>
                <c:pt idx="135">
                  <c:v>62981</c:v>
                </c:pt>
                <c:pt idx="136">
                  <c:v>9548</c:v>
                </c:pt>
                <c:pt idx="137">
                  <c:v>33762</c:v>
                </c:pt>
                <c:pt idx="138">
                  <c:v>35860</c:v>
                </c:pt>
                <c:pt idx="139">
                  <c:v>36921</c:v>
                </c:pt>
                <c:pt idx="140">
                  <c:v>92859</c:v>
                </c:pt>
                <c:pt idx="141">
                  <c:v>65104</c:v>
                </c:pt>
                <c:pt idx="142">
                  <c:v>86111</c:v>
                </c:pt>
                <c:pt idx="143">
                  <c:v>68352</c:v>
                </c:pt>
                <c:pt idx="144">
                  <c:v>41883</c:v>
                </c:pt>
                <c:pt idx="145">
                  <c:v>59809</c:v>
                </c:pt>
                <c:pt idx="146">
                  <c:v>23957</c:v>
                </c:pt>
                <c:pt idx="147">
                  <c:v>38547</c:v>
                </c:pt>
                <c:pt idx="148">
                  <c:v>35688</c:v>
                </c:pt>
                <c:pt idx="149">
                  <c:v>49605</c:v>
                </c:pt>
                <c:pt idx="150">
                  <c:v>59354</c:v>
                </c:pt>
                <c:pt idx="151">
                  <c:v>65747</c:v>
                </c:pt>
                <c:pt idx="152">
                  <c:v>46344</c:v>
                </c:pt>
                <c:pt idx="153">
                  <c:v>34176</c:v>
                </c:pt>
                <c:pt idx="154">
                  <c:v>61010</c:v>
                </c:pt>
                <c:pt idx="155">
                  <c:v>69372</c:v>
                </c:pt>
                <c:pt idx="156">
                  <c:v>49967</c:v>
                </c:pt>
                <c:pt idx="157">
                  <c:v>60199</c:v>
                </c:pt>
                <c:pt idx="158">
                  <c:v>55375</c:v>
                </c:pt>
                <c:pt idx="159">
                  <c:v>80317</c:v>
                </c:pt>
                <c:pt idx="160">
                  <c:v>30523</c:v>
                </c:pt>
                <c:pt idx="161">
                  <c:v>70356</c:v>
                </c:pt>
                <c:pt idx="162">
                  <c:v>23228</c:v>
                </c:pt>
                <c:pt idx="163">
                  <c:v>74165</c:v>
                </c:pt>
                <c:pt idx="164">
                  <c:v>157243</c:v>
                </c:pt>
                <c:pt idx="165">
                  <c:v>43482</c:v>
                </c:pt>
                <c:pt idx="166">
                  <c:v>62551</c:v>
                </c:pt>
                <c:pt idx="167">
                  <c:v>52332</c:v>
                </c:pt>
                <c:pt idx="168">
                  <c:v>66951</c:v>
                </c:pt>
                <c:pt idx="169">
                  <c:v>26091</c:v>
                </c:pt>
                <c:pt idx="170">
                  <c:v>33456</c:v>
                </c:pt>
                <c:pt idx="171">
                  <c:v>28718</c:v>
                </c:pt>
                <c:pt idx="172">
                  <c:v>50447</c:v>
                </c:pt>
                <c:pt idx="173">
                  <c:v>53537</c:v>
                </c:pt>
                <c:pt idx="174">
                  <c:v>52074</c:v>
                </c:pt>
                <c:pt idx="175">
                  <c:v>80427</c:v>
                </c:pt>
                <c:pt idx="176">
                  <c:v>83837</c:v>
                </c:pt>
                <c:pt idx="177">
                  <c:v>38853</c:v>
                </c:pt>
                <c:pt idx="178">
                  <c:v>38285</c:v>
                </c:pt>
                <c:pt idx="179">
                  <c:v>78497</c:v>
                </c:pt>
                <c:pt idx="180">
                  <c:v>51650</c:v>
                </c:pt>
                <c:pt idx="181">
                  <c:v>16248</c:v>
                </c:pt>
                <c:pt idx="182">
                  <c:v>66835</c:v>
                </c:pt>
                <c:pt idx="183">
                  <c:v>30477</c:v>
                </c:pt>
                <c:pt idx="184">
                  <c:v>28249</c:v>
                </c:pt>
                <c:pt idx="185">
                  <c:v>25271</c:v>
                </c:pt>
                <c:pt idx="186">
                  <c:v>32303</c:v>
                </c:pt>
                <c:pt idx="187">
                  <c:v>61286</c:v>
                </c:pt>
                <c:pt idx="188">
                  <c:v>74068</c:v>
                </c:pt>
                <c:pt idx="189">
                  <c:v>45759</c:v>
                </c:pt>
                <c:pt idx="190">
                  <c:v>24882</c:v>
                </c:pt>
                <c:pt idx="191">
                  <c:v>66973</c:v>
                </c:pt>
                <c:pt idx="192">
                  <c:v>36640</c:v>
                </c:pt>
                <c:pt idx="193">
                  <c:v>38872</c:v>
                </c:pt>
                <c:pt idx="194">
                  <c:v>51148</c:v>
                </c:pt>
                <c:pt idx="195">
                  <c:v>31353</c:v>
                </c:pt>
                <c:pt idx="196">
                  <c:v>69661</c:v>
                </c:pt>
                <c:pt idx="197">
                  <c:v>80067</c:v>
                </c:pt>
                <c:pt idx="198">
                  <c:v>86718</c:v>
                </c:pt>
                <c:pt idx="199">
                  <c:v>46854</c:v>
                </c:pt>
                <c:pt idx="200">
                  <c:v>69142</c:v>
                </c:pt>
                <c:pt idx="201">
                  <c:v>75922</c:v>
                </c:pt>
                <c:pt idx="202">
                  <c:v>63693</c:v>
                </c:pt>
                <c:pt idx="203">
                  <c:v>102160</c:v>
                </c:pt>
                <c:pt idx="204">
                  <c:v>40637</c:v>
                </c:pt>
                <c:pt idx="205">
                  <c:v>18890</c:v>
                </c:pt>
                <c:pt idx="206">
                  <c:v>29604</c:v>
                </c:pt>
                <c:pt idx="207">
                  <c:v>48721</c:v>
                </c:pt>
                <c:pt idx="208">
                  <c:v>44794</c:v>
                </c:pt>
                <c:pt idx="209">
                  <c:v>64497</c:v>
                </c:pt>
                <c:pt idx="210">
                  <c:v>46097</c:v>
                </c:pt>
                <c:pt idx="211">
                  <c:v>77972</c:v>
                </c:pt>
                <c:pt idx="212">
                  <c:v>44377</c:v>
                </c:pt>
                <c:pt idx="213">
                  <c:v>46014</c:v>
                </c:pt>
                <c:pt idx="214">
                  <c:v>70951</c:v>
                </c:pt>
                <c:pt idx="215">
                  <c:v>41443</c:v>
                </c:pt>
                <c:pt idx="216">
                  <c:v>52195</c:v>
                </c:pt>
                <c:pt idx="217">
                  <c:v>83790</c:v>
                </c:pt>
                <c:pt idx="218">
                  <c:v>44551</c:v>
                </c:pt>
                <c:pt idx="219">
                  <c:v>69508</c:v>
                </c:pt>
                <c:pt idx="220">
                  <c:v>45204</c:v>
                </c:pt>
                <c:pt idx="221">
                  <c:v>72460</c:v>
                </c:pt>
                <c:pt idx="222">
                  <c:v>77622</c:v>
                </c:pt>
                <c:pt idx="223">
                  <c:v>30732</c:v>
                </c:pt>
                <c:pt idx="224">
                  <c:v>63887</c:v>
                </c:pt>
                <c:pt idx="225">
                  <c:v>42011</c:v>
                </c:pt>
                <c:pt idx="226">
                  <c:v>51369</c:v>
                </c:pt>
                <c:pt idx="227">
                  <c:v>51537</c:v>
                </c:pt>
                <c:pt idx="228">
                  <c:v>79930</c:v>
                </c:pt>
                <c:pt idx="229">
                  <c:v>34320</c:v>
                </c:pt>
                <c:pt idx="230">
                  <c:v>37070</c:v>
                </c:pt>
                <c:pt idx="231">
                  <c:v>81975</c:v>
                </c:pt>
                <c:pt idx="232">
                  <c:v>38590</c:v>
                </c:pt>
                <c:pt idx="233">
                  <c:v>15033</c:v>
                </c:pt>
                <c:pt idx="234">
                  <c:v>62745</c:v>
                </c:pt>
                <c:pt idx="235">
                  <c:v>22212</c:v>
                </c:pt>
                <c:pt idx="236">
                  <c:v>23661</c:v>
                </c:pt>
                <c:pt idx="237">
                  <c:v>79761</c:v>
                </c:pt>
                <c:pt idx="238">
                  <c:v>7500</c:v>
                </c:pt>
                <c:pt idx="239">
                  <c:v>60182</c:v>
                </c:pt>
                <c:pt idx="240">
                  <c:v>73455</c:v>
                </c:pt>
                <c:pt idx="241">
                  <c:v>64961</c:v>
                </c:pt>
                <c:pt idx="242">
                  <c:v>22804</c:v>
                </c:pt>
                <c:pt idx="243">
                  <c:v>73687</c:v>
                </c:pt>
                <c:pt idx="244">
                  <c:v>61074</c:v>
                </c:pt>
                <c:pt idx="245">
                  <c:v>31686</c:v>
                </c:pt>
                <c:pt idx="246">
                  <c:v>80134</c:v>
                </c:pt>
                <c:pt idx="247">
                  <c:v>75027</c:v>
                </c:pt>
                <c:pt idx="248">
                  <c:v>67546</c:v>
                </c:pt>
                <c:pt idx="249">
                  <c:v>65176</c:v>
                </c:pt>
                <c:pt idx="250">
                  <c:v>31160</c:v>
                </c:pt>
                <c:pt idx="251">
                  <c:v>29938</c:v>
                </c:pt>
                <c:pt idx="252">
                  <c:v>102692</c:v>
                </c:pt>
                <c:pt idx="253">
                  <c:v>26490</c:v>
                </c:pt>
                <c:pt idx="254">
                  <c:v>75702</c:v>
                </c:pt>
                <c:pt idx="255">
                  <c:v>30899</c:v>
                </c:pt>
                <c:pt idx="256">
                  <c:v>63342</c:v>
                </c:pt>
                <c:pt idx="257">
                  <c:v>45989</c:v>
                </c:pt>
                <c:pt idx="258">
                  <c:v>18701</c:v>
                </c:pt>
                <c:pt idx="259">
                  <c:v>40737</c:v>
                </c:pt>
                <c:pt idx="260">
                  <c:v>15287</c:v>
                </c:pt>
                <c:pt idx="261">
                  <c:v>69674</c:v>
                </c:pt>
                <c:pt idx="262">
                  <c:v>44159</c:v>
                </c:pt>
                <c:pt idx="263">
                  <c:v>37717</c:v>
                </c:pt>
                <c:pt idx="264">
                  <c:v>43776</c:v>
                </c:pt>
                <c:pt idx="265">
                  <c:v>38179</c:v>
                </c:pt>
                <c:pt idx="266">
                  <c:v>80124</c:v>
                </c:pt>
                <c:pt idx="267">
                  <c:v>38097</c:v>
                </c:pt>
                <c:pt idx="268">
                  <c:v>72940</c:v>
                </c:pt>
                <c:pt idx="269">
                  <c:v>22070</c:v>
                </c:pt>
                <c:pt idx="270">
                  <c:v>69267</c:v>
                </c:pt>
                <c:pt idx="271">
                  <c:v>31788</c:v>
                </c:pt>
                <c:pt idx="272">
                  <c:v>61905</c:v>
                </c:pt>
                <c:pt idx="273">
                  <c:v>29315</c:v>
                </c:pt>
                <c:pt idx="274">
                  <c:v>33378</c:v>
                </c:pt>
                <c:pt idx="275">
                  <c:v>66313</c:v>
                </c:pt>
                <c:pt idx="276">
                  <c:v>60714</c:v>
                </c:pt>
                <c:pt idx="277">
                  <c:v>77882</c:v>
                </c:pt>
                <c:pt idx="278">
                  <c:v>69867</c:v>
                </c:pt>
                <c:pt idx="279">
                  <c:v>63841</c:v>
                </c:pt>
                <c:pt idx="280">
                  <c:v>24480</c:v>
                </c:pt>
                <c:pt idx="281">
                  <c:v>51369</c:v>
                </c:pt>
                <c:pt idx="282">
                  <c:v>37760</c:v>
                </c:pt>
                <c:pt idx="283">
                  <c:v>65640</c:v>
                </c:pt>
                <c:pt idx="284">
                  <c:v>44319</c:v>
                </c:pt>
                <c:pt idx="285">
                  <c:v>30631</c:v>
                </c:pt>
                <c:pt idx="286">
                  <c:v>75278</c:v>
                </c:pt>
                <c:pt idx="287">
                  <c:v>50898</c:v>
                </c:pt>
                <c:pt idx="288">
                  <c:v>79946</c:v>
                </c:pt>
                <c:pt idx="289">
                  <c:v>35416</c:v>
                </c:pt>
                <c:pt idx="290">
                  <c:v>32414</c:v>
                </c:pt>
                <c:pt idx="291">
                  <c:v>38361</c:v>
                </c:pt>
                <c:pt idx="292">
                  <c:v>82497</c:v>
                </c:pt>
                <c:pt idx="293">
                  <c:v>16626</c:v>
                </c:pt>
                <c:pt idx="294">
                  <c:v>29672</c:v>
                </c:pt>
                <c:pt idx="295">
                  <c:v>55951</c:v>
                </c:pt>
                <c:pt idx="296">
                  <c:v>35388</c:v>
                </c:pt>
                <c:pt idx="297">
                  <c:v>42386</c:v>
                </c:pt>
                <c:pt idx="298">
                  <c:v>68627</c:v>
                </c:pt>
                <c:pt idx="299">
                  <c:v>57912</c:v>
                </c:pt>
                <c:pt idx="300">
                  <c:v>35246</c:v>
                </c:pt>
                <c:pt idx="301">
                  <c:v>58821</c:v>
                </c:pt>
                <c:pt idx="302">
                  <c:v>46377</c:v>
                </c:pt>
                <c:pt idx="303">
                  <c:v>39747</c:v>
                </c:pt>
                <c:pt idx="304">
                  <c:v>23976</c:v>
                </c:pt>
                <c:pt idx="305">
                  <c:v>80950</c:v>
                </c:pt>
                <c:pt idx="306">
                  <c:v>27038</c:v>
                </c:pt>
                <c:pt idx="307">
                  <c:v>77457</c:v>
                </c:pt>
                <c:pt idx="308">
                  <c:v>64100</c:v>
                </c:pt>
                <c:pt idx="309">
                  <c:v>42670</c:v>
                </c:pt>
                <c:pt idx="310">
                  <c:v>12571</c:v>
                </c:pt>
                <c:pt idx="311">
                  <c:v>22574</c:v>
                </c:pt>
                <c:pt idx="312">
                  <c:v>51386</c:v>
                </c:pt>
                <c:pt idx="313">
                  <c:v>70893</c:v>
                </c:pt>
                <c:pt idx="314">
                  <c:v>54198</c:v>
                </c:pt>
                <c:pt idx="315">
                  <c:v>28839</c:v>
                </c:pt>
                <c:pt idx="316">
                  <c:v>40321</c:v>
                </c:pt>
                <c:pt idx="317">
                  <c:v>66503</c:v>
                </c:pt>
                <c:pt idx="318">
                  <c:v>30833</c:v>
                </c:pt>
                <c:pt idx="319">
                  <c:v>51386</c:v>
                </c:pt>
                <c:pt idx="320">
                  <c:v>64795</c:v>
                </c:pt>
                <c:pt idx="321">
                  <c:v>34421</c:v>
                </c:pt>
                <c:pt idx="322">
                  <c:v>47025</c:v>
                </c:pt>
                <c:pt idx="323">
                  <c:v>64325</c:v>
                </c:pt>
                <c:pt idx="324">
                  <c:v>40464</c:v>
                </c:pt>
                <c:pt idx="325">
                  <c:v>62187</c:v>
                </c:pt>
                <c:pt idx="326">
                  <c:v>14849</c:v>
                </c:pt>
                <c:pt idx="327">
                  <c:v>27255</c:v>
                </c:pt>
                <c:pt idx="328">
                  <c:v>54432</c:v>
                </c:pt>
                <c:pt idx="329">
                  <c:v>29999</c:v>
                </c:pt>
                <c:pt idx="330">
                  <c:v>24072</c:v>
                </c:pt>
                <c:pt idx="331">
                  <c:v>33996</c:v>
                </c:pt>
                <c:pt idx="332">
                  <c:v>66334</c:v>
                </c:pt>
                <c:pt idx="333">
                  <c:v>35178</c:v>
                </c:pt>
                <c:pt idx="334">
                  <c:v>22010</c:v>
                </c:pt>
                <c:pt idx="335">
                  <c:v>62204</c:v>
                </c:pt>
                <c:pt idx="336">
                  <c:v>75693</c:v>
                </c:pt>
                <c:pt idx="337">
                  <c:v>30675</c:v>
                </c:pt>
                <c:pt idx="338">
                  <c:v>83003</c:v>
                </c:pt>
                <c:pt idx="339">
                  <c:v>83532</c:v>
                </c:pt>
                <c:pt idx="340">
                  <c:v>68655</c:v>
                </c:pt>
                <c:pt idx="341">
                  <c:v>41411</c:v>
                </c:pt>
                <c:pt idx="342">
                  <c:v>55212</c:v>
                </c:pt>
                <c:pt idx="343">
                  <c:v>59292</c:v>
                </c:pt>
                <c:pt idx="344">
                  <c:v>27190</c:v>
                </c:pt>
                <c:pt idx="345">
                  <c:v>82623</c:v>
                </c:pt>
                <c:pt idx="346">
                  <c:v>44300</c:v>
                </c:pt>
                <c:pt idx="347">
                  <c:v>84835</c:v>
                </c:pt>
                <c:pt idx="348">
                  <c:v>30372</c:v>
                </c:pt>
                <c:pt idx="349">
                  <c:v>33181</c:v>
                </c:pt>
                <c:pt idx="350">
                  <c:v>71113</c:v>
                </c:pt>
                <c:pt idx="351">
                  <c:v>71952</c:v>
                </c:pt>
                <c:pt idx="352">
                  <c:v>69759</c:v>
                </c:pt>
                <c:pt idx="353">
                  <c:v>72099</c:v>
                </c:pt>
                <c:pt idx="354">
                  <c:v>60000</c:v>
                </c:pt>
                <c:pt idx="355">
                  <c:v>38643</c:v>
                </c:pt>
                <c:pt idx="356">
                  <c:v>50737</c:v>
                </c:pt>
                <c:pt idx="357">
                  <c:v>68462</c:v>
                </c:pt>
                <c:pt idx="358">
                  <c:v>65073</c:v>
                </c:pt>
                <c:pt idx="359">
                  <c:v>46681</c:v>
                </c:pt>
                <c:pt idx="360">
                  <c:v>78618</c:v>
                </c:pt>
                <c:pt idx="361">
                  <c:v>62187</c:v>
                </c:pt>
                <c:pt idx="362">
                  <c:v>28442</c:v>
                </c:pt>
                <c:pt idx="363">
                  <c:v>37717</c:v>
                </c:pt>
                <c:pt idx="364">
                  <c:v>51479</c:v>
                </c:pt>
                <c:pt idx="365">
                  <c:v>54803</c:v>
                </c:pt>
                <c:pt idx="366">
                  <c:v>79530</c:v>
                </c:pt>
                <c:pt idx="367">
                  <c:v>31615</c:v>
                </c:pt>
                <c:pt idx="368">
                  <c:v>72025</c:v>
                </c:pt>
                <c:pt idx="369">
                  <c:v>52614</c:v>
                </c:pt>
                <c:pt idx="370">
                  <c:v>35684</c:v>
                </c:pt>
                <c:pt idx="371">
                  <c:v>48178</c:v>
                </c:pt>
                <c:pt idx="372">
                  <c:v>29548</c:v>
                </c:pt>
                <c:pt idx="373">
                  <c:v>63810</c:v>
                </c:pt>
                <c:pt idx="374">
                  <c:v>38578</c:v>
                </c:pt>
                <c:pt idx="375">
                  <c:v>46098</c:v>
                </c:pt>
                <c:pt idx="376">
                  <c:v>22585</c:v>
                </c:pt>
                <c:pt idx="377">
                  <c:v>30279</c:v>
                </c:pt>
                <c:pt idx="378">
                  <c:v>66426</c:v>
                </c:pt>
                <c:pt idx="379">
                  <c:v>30822</c:v>
                </c:pt>
                <c:pt idx="380">
                  <c:v>33581</c:v>
                </c:pt>
                <c:pt idx="381">
                  <c:v>19986</c:v>
                </c:pt>
                <c:pt idx="382">
                  <c:v>27421</c:v>
                </c:pt>
                <c:pt idx="383">
                  <c:v>35688</c:v>
                </c:pt>
                <c:pt idx="384">
                  <c:v>36143</c:v>
                </c:pt>
                <c:pt idx="385">
                  <c:v>10245</c:v>
                </c:pt>
                <c:pt idx="386">
                  <c:v>43795</c:v>
                </c:pt>
                <c:pt idx="387">
                  <c:v>63381</c:v>
                </c:pt>
                <c:pt idx="388">
                  <c:v>38823</c:v>
                </c:pt>
                <c:pt idx="389">
                  <c:v>83664</c:v>
                </c:pt>
                <c:pt idx="390">
                  <c:v>90300</c:v>
                </c:pt>
                <c:pt idx="391">
                  <c:v>62499</c:v>
                </c:pt>
                <c:pt idx="392">
                  <c:v>74293</c:v>
                </c:pt>
                <c:pt idx="393">
                  <c:v>51012</c:v>
                </c:pt>
                <c:pt idx="394">
                  <c:v>70777</c:v>
                </c:pt>
                <c:pt idx="395">
                  <c:v>68682</c:v>
                </c:pt>
                <c:pt idx="396">
                  <c:v>43824</c:v>
                </c:pt>
                <c:pt idx="397">
                  <c:v>15345</c:v>
                </c:pt>
                <c:pt idx="398">
                  <c:v>23442</c:v>
                </c:pt>
                <c:pt idx="399">
                  <c:v>14515</c:v>
                </c:pt>
                <c:pt idx="400">
                  <c:v>31395</c:v>
                </c:pt>
                <c:pt idx="401">
                  <c:v>75276</c:v>
                </c:pt>
                <c:pt idx="402">
                  <c:v>42373</c:v>
                </c:pt>
                <c:pt idx="403">
                  <c:v>30507</c:v>
                </c:pt>
                <c:pt idx="404">
                  <c:v>55521</c:v>
                </c:pt>
                <c:pt idx="405">
                  <c:v>48006</c:v>
                </c:pt>
                <c:pt idx="406">
                  <c:v>27213</c:v>
                </c:pt>
                <c:pt idx="407">
                  <c:v>65808</c:v>
                </c:pt>
                <c:pt idx="408">
                  <c:v>30351</c:v>
                </c:pt>
                <c:pt idx="409">
                  <c:v>50437</c:v>
                </c:pt>
                <c:pt idx="410">
                  <c:v>23616</c:v>
                </c:pt>
                <c:pt idx="411">
                  <c:v>53858</c:v>
                </c:pt>
                <c:pt idx="412">
                  <c:v>66465</c:v>
                </c:pt>
                <c:pt idx="413">
                  <c:v>46923</c:v>
                </c:pt>
                <c:pt idx="414">
                  <c:v>75072</c:v>
                </c:pt>
                <c:pt idx="415">
                  <c:v>75865</c:v>
                </c:pt>
                <c:pt idx="416">
                  <c:v>19789</c:v>
                </c:pt>
                <c:pt idx="417">
                  <c:v>80134</c:v>
                </c:pt>
                <c:pt idx="418">
                  <c:v>91065</c:v>
                </c:pt>
                <c:pt idx="419">
                  <c:v>49505</c:v>
                </c:pt>
                <c:pt idx="420">
                  <c:v>37401</c:v>
                </c:pt>
                <c:pt idx="421">
                  <c:v>30096</c:v>
                </c:pt>
                <c:pt idx="422">
                  <c:v>18492</c:v>
                </c:pt>
                <c:pt idx="423">
                  <c:v>82584</c:v>
                </c:pt>
                <c:pt idx="424">
                  <c:v>93027</c:v>
                </c:pt>
                <c:pt idx="425">
                  <c:v>48686</c:v>
                </c:pt>
                <c:pt idx="426">
                  <c:v>92910</c:v>
                </c:pt>
                <c:pt idx="427">
                  <c:v>75433</c:v>
                </c:pt>
                <c:pt idx="428">
                  <c:v>10404</c:v>
                </c:pt>
                <c:pt idx="429">
                  <c:v>61314</c:v>
                </c:pt>
                <c:pt idx="430">
                  <c:v>84865</c:v>
                </c:pt>
                <c:pt idx="431">
                  <c:v>42387</c:v>
                </c:pt>
                <c:pt idx="432">
                  <c:v>67309</c:v>
                </c:pt>
                <c:pt idx="433">
                  <c:v>75236</c:v>
                </c:pt>
                <c:pt idx="434">
                  <c:v>30015</c:v>
                </c:pt>
                <c:pt idx="435">
                  <c:v>50943</c:v>
                </c:pt>
                <c:pt idx="436">
                  <c:v>67272</c:v>
                </c:pt>
                <c:pt idx="437">
                  <c:v>51529</c:v>
                </c:pt>
                <c:pt idx="438">
                  <c:v>32011</c:v>
                </c:pt>
                <c:pt idx="439">
                  <c:v>7500</c:v>
                </c:pt>
                <c:pt idx="440">
                  <c:v>28691</c:v>
                </c:pt>
                <c:pt idx="441">
                  <c:v>56223</c:v>
                </c:pt>
                <c:pt idx="442">
                  <c:v>18100</c:v>
                </c:pt>
                <c:pt idx="443">
                  <c:v>30279</c:v>
                </c:pt>
                <c:pt idx="444">
                  <c:v>20130</c:v>
                </c:pt>
                <c:pt idx="445">
                  <c:v>23295</c:v>
                </c:pt>
                <c:pt idx="446">
                  <c:v>42618</c:v>
                </c:pt>
                <c:pt idx="447">
                  <c:v>81246</c:v>
                </c:pt>
                <c:pt idx="448">
                  <c:v>24027</c:v>
                </c:pt>
                <c:pt idx="449">
                  <c:v>55707</c:v>
                </c:pt>
                <c:pt idx="450">
                  <c:v>57959</c:v>
                </c:pt>
                <c:pt idx="451">
                  <c:v>56796</c:v>
                </c:pt>
                <c:pt idx="452">
                  <c:v>36230</c:v>
                </c:pt>
                <c:pt idx="453">
                  <c:v>70829</c:v>
                </c:pt>
                <c:pt idx="454">
                  <c:v>65991</c:v>
                </c:pt>
                <c:pt idx="455">
                  <c:v>38988</c:v>
                </c:pt>
                <c:pt idx="456">
                  <c:v>89572</c:v>
                </c:pt>
                <c:pt idx="457">
                  <c:v>42207</c:v>
                </c:pt>
                <c:pt idx="458">
                  <c:v>50300</c:v>
                </c:pt>
                <c:pt idx="459">
                  <c:v>66664</c:v>
                </c:pt>
                <c:pt idx="460">
                  <c:v>60597</c:v>
                </c:pt>
                <c:pt idx="461">
                  <c:v>70165</c:v>
                </c:pt>
                <c:pt idx="462">
                  <c:v>50520</c:v>
                </c:pt>
                <c:pt idx="463">
                  <c:v>80124</c:v>
                </c:pt>
                <c:pt idx="464">
                  <c:v>33183</c:v>
                </c:pt>
                <c:pt idx="465">
                  <c:v>66582</c:v>
                </c:pt>
                <c:pt idx="466">
                  <c:v>75261</c:v>
                </c:pt>
                <c:pt idx="467">
                  <c:v>31880</c:v>
                </c:pt>
                <c:pt idx="468">
                  <c:v>53790</c:v>
                </c:pt>
                <c:pt idx="469">
                  <c:v>49269</c:v>
                </c:pt>
                <c:pt idx="470">
                  <c:v>61456</c:v>
                </c:pt>
                <c:pt idx="471">
                  <c:v>37406</c:v>
                </c:pt>
                <c:pt idx="472">
                  <c:v>56937</c:v>
                </c:pt>
                <c:pt idx="473">
                  <c:v>38415</c:v>
                </c:pt>
                <c:pt idx="474">
                  <c:v>20518</c:v>
                </c:pt>
                <c:pt idx="475">
                  <c:v>62503</c:v>
                </c:pt>
                <c:pt idx="476">
                  <c:v>41644</c:v>
                </c:pt>
                <c:pt idx="477">
                  <c:v>55842</c:v>
                </c:pt>
                <c:pt idx="478">
                  <c:v>62010</c:v>
                </c:pt>
                <c:pt idx="479">
                  <c:v>41124</c:v>
                </c:pt>
                <c:pt idx="480">
                  <c:v>38961</c:v>
                </c:pt>
                <c:pt idx="481">
                  <c:v>37760</c:v>
                </c:pt>
                <c:pt idx="482">
                  <c:v>32233</c:v>
                </c:pt>
                <c:pt idx="483">
                  <c:v>43057</c:v>
                </c:pt>
                <c:pt idx="484">
                  <c:v>83151</c:v>
                </c:pt>
                <c:pt idx="485">
                  <c:v>78825</c:v>
                </c:pt>
                <c:pt idx="486">
                  <c:v>65104</c:v>
                </c:pt>
                <c:pt idx="487">
                  <c:v>60093</c:v>
                </c:pt>
                <c:pt idx="488">
                  <c:v>14045</c:v>
                </c:pt>
                <c:pt idx="489">
                  <c:v>28457</c:v>
                </c:pt>
                <c:pt idx="490">
                  <c:v>78952</c:v>
                </c:pt>
                <c:pt idx="491">
                  <c:v>46310</c:v>
                </c:pt>
                <c:pt idx="492">
                  <c:v>76005</c:v>
                </c:pt>
                <c:pt idx="493">
                  <c:v>58308</c:v>
                </c:pt>
                <c:pt idx="494">
                  <c:v>55614</c:v>
                </c:pt>
                <c:pt idx="495">
                  <c:v>59432</c:v>
                </c:pt>
                <c:pt idx="496">
                  <c:v>55563</c:v>
                </c:pt>
                <c:pt idx="497">
                  <c:v>78642</c:v>
                </c:pt>
                <c:pt idx="498">
                  <c:v>67911</c:v>
                </c:pt>
                <c:pt idx="499">
                  <c:v>65275</c:v>
                </c:pt>
                <c:pt idx="500">
                  <c:v>27203</c:v>
                </c:pt>
                <c:pt idx="501">
                  <c:v>48330</c:v>
                </c:pt>
                <c:pt idx="502">
                  <c:v>24279</c:v>
                </c:pt>
                <c:pt idx="503">
                  <c:v>64355</c:v>
                </c:pt>
                <c:pt idx="504">
                  <c:v>50943</c:v>
                </c:pt>
                <c:pt idx="505">
                  <c:v>53653</c:v>
                </c:pt>
                <c:pt idx="506">
                  <c:v>65665</c:v>
                </c:pt>
                <c:pt idx="507">
                  <c:v>81217</c:v>
                </c:pt>
                <c:pt idx="508">
                  <c:v>34935</c:v>
                </c:pt>
                <c:pt idx="509">
                  <c:v>61250</c:v>
                </c:pt>
                <c:pt idx="510">
                  <c:v>39665</c:v>
                </c:pt>
                <c:pt idx="511">
                  <c:v>60152</c:v>
                </c:pt>
                <c:pt idx="512">
                  <c:v>48920</c:v>
                </c:pt>
                <c:pt idx="513">
                  <c:v>89120</c:v>
                </c:pt>
                <c:pt idx="514">
                  <c:v>44124</c:v>
                </c:pt>
                <c:pt idx="515">
                  <c:v>81169</c:v>
                </c:pt>
                <c:pt idx="516">
                  <c:v>36443</c:v>
                </c:pt>
                <c:pt idx="517">
                  <c:v>26095</c:v>
                </c:pt>
                <c:pt idx="518">
                  <c:v>71367</c:v>
                </c:pt>
                <c:pt idx="519">
                  <c:v>80184</c:v>
                </c:pt>
                <c:pt idx="520">
                  <c:v>30630</c:v>
                </c:pt>
                <c:pt idx="521">
                  <c:v>73454</c:v>
                </c:pt>
                <c:pt idx="522">
                  <c:v>42691</c:v>
                </c:pt>
                <c:pt idx="523">
                  <c:v>70503</c:v>
                </c:pt>
                <c:pt idx="524">
                  <c:v>25545</c:v>
                </c:pt>
                <c:pt idx="525">
                  <c:v>32880</c:v>
                </c:pt>
                <c:pt idx="526">
                  <c:v>77863</c:v>
                </c:pt>
                <c:pt idx="527">
                  <c:v>50353</c:v>
                </c:pt>
                <c:pt idx="528">
                  <c:v>61839</c:v>
                </c:pt>
                <c:pt idx="529">
                  <c:v>49154</c:v>
                </c:pt>
                <c:pt idx="530">
                  <c:v>47682</c:v>
                </c:pt>
                <c:pt idx="531">
                  <c:v>72679</c:v>
                </c:pt>
                <c:pt idx="532">
                  <c:v>57954</c:v>
                </c:pt>
                <c:pt idx="533">
                  <c:v>65316</c:v>
                </c:pt>
                <c:pt idx="534">
                  <c:v>28567</c:v>
                </c:pt>
                <c:pt idx="535">
                  <c:v>47352</c:v>
                </c:pt>
                <c:pt idx="536">
                  <c:v>44931</c:v>
                </c:pt>
                <c:pt idx="537">
                  <c:v>76982</c:v>
                </c:pt>
                <c:pt idx="538">
                  <c:v>57247</c:v>
                </c:pt>
                <c:pt idx="539">
                  <c:v>22944</c:v>
                </c:pt>
                <c:pt idx="540">
                  <c:v>25315</c:v>
                </c:pt>
                <c:pt idx="541">
                  <c:v>43638</c:v>
                </c:pt>
                <c:pt idx="542">
                  <c:v>42710</c:v>
                </c:pt>
                <c:pt idx="543">
                  <c:v>84169</c:v>
                </c:pt>
                <c:pt idx="544">
                  <c:v>54058</c:v>
                </c:pt>
                <c:pt idx="545">
                  <c:v>24683</c:v>
                </c:pt>
                <c:pt idx="546">
                  <c:v>85620</c:v>
                </c:pt>
                <c:pt idx="547">
                  <c:v>47850</c:v>
                </c:pt>
                <c:pt idx="548">
                  <c:v>19514</c:v>
                </c:pt>
                <c:pt idx="549">
                  <c:v>27159</c:v>
                </c:pt>
                <c:pt idx="550">
                  <c:v>39548</c:v>
                </c:pt>
                <c:pt idx="551">
                  <c:v>21474</c:v>
                </c:pt>
                <c:pt idx="552">
                  <c:v>60504</c:v>
                </c:pt>
                <c:pt idx="553">
                  <c:v>22419</c:v>
                </c:pt>
                <c:pt idx="554">
                  <c:v>81698</c:v>
                </c:pt>
                <c:pt idx="555">
                  <c:v>43462</c:v>
                </c:pt>
                <c:pt idx="556">
                  <c:v>54880</c:v>
                </c:pt>
                <c:pt idx="557">
                  <c:v>79908</c:v>
                </c:pt>
                <c:pt idx="558">
                  <c:v>15315</c:v>
                </c:pt>
                <c:pt idx="559">
                  <c:v>87771</c:v>
                </c:pt>
                <c:pt idx="560">
                  <c:v>33039</c:v>
                </c:pt>
                <c:pt idx="561">
                  <c:v>81741</c:v>
                </c:pt>
                <c:pt idx="562">
                  <c:v>71499</c:v>
                </c:pt>
                <c:pt idx="563">
                  <c:v>62466</c:v>
                </c:pt>
                <c:pt idx="564">
                  <c:v>48799</c:v>
                </c:pt>
                <c:pt idx="565">
                  <c:v>52157</c:v>
                </c:pt>
                <c:pt idx="566">
                  <c:v>66565</c:v>
                </c:pt>
                <c:pt idx="567">
                  <c:v>29298</c:v>
                </c:pt>
                <c:pt idx="568">
                  <c:v>47691</c:v>
                </c:pt>
                <c:pt idx="569">
                  <c:v>38200</c:v>
                </c:pt>
                <c:pt idx="570">
                  <c:v>44989</c:v>
                </c:pt>
                <c:pt idx="571">
                  <c:v>38443</c:v>
                </c:pt>
                <c:pt idx="572">
                  <c:v>38593</c:v>
                </c:pt>
                <c:pt idx="573">
                  <c:v>64413</c:v>
                </c:pt>
                <c:pt idx="574">
                  <c:v>36959</c:v>
                </c:pt>
                <c:pt idx="575">
                  <c:v>61996</c:v>
                </c:pt>
                <c:pt idx="576">
                  <c:v>51287</c:v>
                </c:pt>
                <c:pt idx="577">
                  <c:v>13260</c:v>
                </c:pt>
                <c:pt idx="578">
                  <c:v>47472</c:v>
                </c:pt>
                <c:pt idx="579">
                  <c:v>54603</c:v>
                </c:pt>
                <c:pt idx="580">
                  <c:v>45207</c:v>
                </c:pt>
                <c:pt idx="581">
                  <c:v>40689</c:v>
                </c:pt>
                <c:pt idx="582">
                  <c:v>47821</c:v>
                </c:pt>
                <c:pt idx="583">
                  <c:v>27450</c:v>
                </c:pt>
                <c:pt idx="584">
                  <c:v>39453</c:v>
                </c:pt>
                <c:pt idx="585">
                  <c:v>26850</c:v>
                </c:pt>
                <c:pt idx="586">
                  <c:v>79800</c:v>
                </c:pt>
                <c:pt idx="587">
                  <c:v>61794</c:v>
                </c:pt>
                <c:pt idx="588">
                  <c:v>53863</c:v>
                </c:pt>
                <c:pt idx="589">
                  <c:v>24221</c:v>
                </c:pt>
                <c:pt idx="590">
                  <c:v>39684</c:v>
                </c:pt>
                <c:pt idx="591">
                  <c:v>92163</c:v>
                </c:pt>
                <c:pt idx="592">
                  <c:v>69882</c:v>
                </c:pt>
                <c:pt idx="593">
                  <c:v>33178</c:v>
                </c:pt>
                <c:pt idx="594">
                  <c:v>59973</c:v>
                </c:pt>
                <c:pt idx="595">
                  <c:v>17459</c:v>
                </c:pt>
                <c:pt idx="596">
                  <c:v>23910</c:v>
                </c:pt>
                <c:pt idx="597">
                  <c:v>42169</c:v>
                </c:pt>
                <c:pt idx="598">
                  <c:v>26224</c:v>
                </c:pt>
                <c:pt idx="599">
                  <c:v>31089</c:v>
                </c:pt>
                <c:pt idx="600">
                  <c:v>30081</c:v>
                </c:pt>
                <c:pt idx="601">
                  <c:v>62807</c:v>
                </c:pt>
                <c:pt idx="602">
                  <c:v>72906</c:v>
                </c:pt>
                <c:pt idx="603">
                  <c:v>61467</c:v>
                </c:pt>
                <c:pt idx="604">
                  <c:v>49618</c:v>
                </c:pt>
                <c:pt idx="605">
                  <c:v>21888</c:v>
                </c:pt>
                <c:pt idx="606">
                  <c:v>42429</c:v>
                </c:pt>
                <c:pt idx="607">
                  <c:v>26150</c:v>
                </c:pt>
                <c:pt idx="608">
                  <c:v>30801</c:v>
                </c:pt>
                <c:pt idx="609">
                  <c:v>81168</c:v>
                </c:pt>
                <c:pt idx="610">
                  <c:v>26877</c:v>
                </c:pt>
                <c:pt idx="611">
                  <c:v>45006</c:v>
                </c:pt>
                <c:pt idx="612">
                  <c:v>18978</c:v>
                </c:pt>
                <c:pt idx="613">
                  <c:v>22574</c:v>
                </c:pt>
                <c:pt idx="614">
                  <c:v>48240</c:v>
                </c:pt>
                <c:pt idx="615">
                  <c:v>45837</c:v>
                </c:pt>
                <c:pt idx="616">
                  <c:v>35791</c:v>
                </c:pt>
                <c:pt idx="617">
                  <c:v>162397</c:v>
                </c:pt>
                <c:pt idx="618">
                  <c:v>54162</c:v>
                </c:pt>
                <c:pt idx="619">
                  <c:v>30522</c:v>
                </c:pt>
                <c:pt idx="620">
                  <c:v>54456</c:v>
                </c:pt>
                <c:pt idx="621">
                  <c:v>31632</c:v>
                </c:pt>
                <c:pt idx="622">
                  <c:v>72298</c:v>
                </c:pt>
                <c:pt idx="623">
                  <c:v>36975</c:v>
                </c:pt>
                <c:pt idx="624">
                  <c:v>72635</c:v>
                </c:pt>
                <c:pt idx="625">
                  <c:v>13624</c:v>
                </c:pt>
                <c:pt idx="626">
                  <c:v>84196</c:v>
                </c:pt>
                <c:pt idx="627">
                  <c:v>70971</c:v>
                </c:pt>
                <c:pt idx="628">
                  <c:v>34487</c:v>
                </c:pt>
                <c:pt idx="629">
                  <c:v>28769</c:v>
                </c:pt>
                <c:pt idx="630">
                  <c:v>69084</c:v>
                </c:pt>
                <c:pt idx="631">
                  <c:v>65488</c:v>
                </c:pt>
                <c:pt idx="632">
                  <c:v>62466</c:v>
                </c:pt>
                <c:pt idx="633">
                  <c:v>32218</c:v>
                </c:pt>
                <c:pt idx="634">
                  <c:v>83917</c:v>
                </c:pt>
                <c:pt idx="635">
                  <c:v>46102</c:v>
                </c:pt>
                <c:pt idx="636">
                  <c:v>84574</c:v>
                </c:pt>
                <c:pt idx="637">
                  <c:v>56181</c:v>
                </c:pt>
                <c:pt idx="638">
                  <c:v>63120</c:v>
                </c:pt>
                <c:pt idx="639">
                  <c:v>73691</c:v>
                </c:pt>
                <c:pt idx="640">
                  <c:v>63381</c:v>
                </c:pt>
                <c:pt idx="641">
                  <c:v>76140</c:v>
                </c:pt>
                <c:pt idx="642">
                  <c:v>62859</c:v>
                </c:pt>
                <c:pt idx="643">
                  <c:v>45906</c:v>
                </c:pt>
                <c:pt idx="644">
                  <c:v>77632</c:v>
                </c:pt>
                <c:pt idx="645">
                  <c:v>46463</c:v>
                </c:pt>
                <c:pt idx="646">
                  <c:v>105471</c:v>
                </c:pt>
                <c:pt idx="647">
                  <c:v>55282</c:v>
                </c:pt>
                <c:pt idx="648">
                  <c:v>78710</c:v>
                </c:pt>
                <c:pt idx="649">
                  <c:v>66886</c:v>
                </c:pt>
                <c:pt idx="650">
                  <c:v>98777</c:v>
                </c:pt>
                <c:pt idx="651">
                  <c:v>29103</c:v>
                </c:pt>
                <c:pt idx="652">
                  <c:v>67445</c:v>
                </c:pt>
                <c:pt idx="653">
                  <c:v>50616</c:v>
                </c:pt>
                <c:pt idx="654">
                  <c:v>49431</c:v>
                </c:pt>
                <c:pt idx="655">
                  <c:v>153924</c:v>
                </c:pt>
                <c:pt idx="656">
                  <c:v>61278</c:v>
                </c:pt>
                <c:pt idx="657">
                  <c:v>26490</c:v>
                </c:pt>
                <c:pt idx="658">
                  <c:v>73059</c:v>
                </c:pt>
                <c:pt idx="659">
                  <c:v>46734</c:v>
                </c:pt>
                <c:pt idx="660">
                  <c:v>56253</c:v>
                </c:pt>
                <c:pt idx="661">
                  <c:v>19986</c:v>
                </c:pt>
                <c:pt idx="662">
                  <c:v>58330</c:v>
                </c:pt>
                <c:pt idx="663">
                  <c:v>25965</c:v>
                </c:pt>
                <c:pt idx="664">
                  <c:v>14661</c:v>
                </c:pt>
                <c:pt idx="665">
                  <c:v>18690</c:v>
                </c:pt>
                <c:pt idx="666">
                  <c:v>45068</c:v>
                </c:pt>
                <c:pt idx="667">
                  <c:v>21063</c:v>
                </c:pt>
                <c:pt idx="668">
                  <c:v>29187</c:v>
                </c:pt>
                <c:pt idx="669">
                  <c:v>54690</c:v>
                </c:pt>
                <c:pt idx="670">
                  <c:v>59304</c:v>
                </c:pt>
                <c:pt idx="671">
                  <c:v>59247</c:v>
                </c:pt>
                <c:pt idx="672">
                  <c:v>66731</c:v>
                </c:pt>
                <c:pt idx="673">
                  <c:v>77353</c:v>
                </c:pt>
                <c:pt idx="674">
                  <c:v>52614</c:v>
                </c:pt>
                <c:pt idx="675">
                  <c:v>26751</c:v>
                </c:pt>
                <c:pt idx="676">
                  <c:v>81300</c:v>
                </c:pt>
                <c:pt idx="677">
                  <c:v>70337</c:v>
                </c:pt>
                <c:pt idx="678">
                  <c:v>36145</c:v>
                </c:pt>
                <c:pt idx="679">
                  <c:v>65295</c:v>
                </c:pt>
                <c:pt idx="680">
                  <c:v>68118</c:v>
                </c:pt>
                <c:pt idx="681">
                  <c:v>68743</c:v>
                </c:pt>
                <c:pt idx="682">
                  <c:v>41039</c:v>
                </c:pt>
                <c:pt idx="683">
                  <c:v>38946</c:v>
                </c:pt>
                <c:pt idx="684">
                  <c:v>65777</c:v>
                </c:pt>
                <c:pt idx="685">
                  <c:v>66476</c:v>
                </c:pt>
                <c:pt idx="686">
                  <c:v>86857</c:v>
                </c:pt>
                <c:pt idx="687">
                  <c:v>160803</c:v>
                </c:pt>
                <c:pt idx="688">
                  <c:v>77845</c:v>
                </c:pt>
                <c:pt idx="689">
                  <c:v>69476</c:v>
                </c:pt>
                <c:pt idx="690">
                  <c:v>50611</c:v>
                </c:pt>
                <c:pt idx="691">
                  <c:v>61209</c:v>
                </c:pt>
                <c:pt idx="692">
                  <c:v>42315</c:v>
                </c:pt>
                <c:pt idx="693">
                  <c:v>13084</c:v>
                </c:pt>
                <c:pt idx="694">
                  <c:v>47570</c:v>
                </c:pt>
                <c:pt idx="695">
                  <c:v>61923</c:v>
                </c:pt>
                <c:pt idx="696">
                  <c:v>34824</c:v>
                </c:pt>
                <c:pt idx="697">
                  <c:v>26518</c:v>
                </c:pt>
                <c:pt idx="698">
                  <c:v>45938</c:v>
                </c:pt>
                <c:pt idx="699">
                  <c:v>78468</c:v>
                </c:pt>
                <c:pt idx="700">
                  <c:v>78901</c:v>
                </c:pt>
                <c:pt idx="701">
                  <c:v>71427</c:v>
                </c:pt>
                <c:pt idx="702">
                  <c:v>71022</c:v>
                </c:pt>
                <c:pt idx="703">
                  <c:v>90247</c:v>
                </c:pt>
                <c:pt idx="704">
                  <c:v>41335</c:v>
                </c:pt>
                <c:pt idx="705">
                  <c:v>71952</c:v>
                </c:pt>
                <c:pt idx="706">
                  <c:v>35682</c:v>
                </c:pt>
                <c:pt idx="707">
                  <c:v>43185</c:v>
                </c:pt>
                <c:pt idx="708">
                  <c:v>66375</c:v>
                </c:pt>
                <c:pt idx="709">
                  <c:v>35178</c:v>
                </c:pt>
                <c:pt idx="710">
                  <c:v>25252</c:v>
                </c:pt>
                <c:pt idx="711">
                  <c:v>55250</c:v>
                </c:pt>
                <c:pt idx="712">
                  <c:v>33249</c:v>
                </c:pt>
                <c:pt idx="713">
                  <c:v>58398</c:v>
                </c:pt>
                <c:pt idx="714">
                  <c:v>50272</c:v>
                </c:pt>
                <c:pt idx="715">
                  <c:v>76618</c:v>
                </c:pt>
                <c:pt idx="716">
                  <c:v>87305</c:v>
                </c:pt>
                <c:pt idx="717">
                  <c:v>25851</c:v>
                </c:pt>
                <c:pt idx="718">
                  <c:v>58710</c:v>
                </c:pt>
                <c:pt idx="719">
                  <c:v>45160</c:v>
                </c:pt>
                <c:pt idx="720">
                  <c:v>74806</c:v>
                </c:pt>
                <c:pt idx="721">
                  <c:v>59111</c:v>
                </c:pt>
                <c:pt idx="722">
                  <c:v>18988</c:v>
                </c:pt>
                <c:pt idx="723">
                  <c:v>72190</c:v>
                </c:pt>
                <c:pt idx="724">
                  <c:v>7500</c:v>
                </c:pt>
                <c:pt idx="725">
                  <c:v>44794</c:v>
                </c:pt>
                <c:pt idx="726">
                  <c:v>80395</c:v>
                </c:pt>
                <c:pt idx="727">
                  <c:v>75012</c:v>
                </c:pt>
                <c:pt idx="728">
                  <c:v>56962</c:v>
                </c:pt>
                <c:pt idx="729">
                  <c:v>89891</c:v>
                </c:pt>
                <c:pt idx="730">
                  <c:v>35946</c:v>
                </c:pt>
                <c:pt idx="731">
                  <c:v>53593</c:v>
                </c:pt>
                <c:pt idx="732">
                  <c:v>66373</c:v>
                </c:pt>
                <c:pt idx="733">
                  <c:v>45072</c:v>
                </c:pt>
                <c:pt idx="734">
                  <c:v>89694</c:v>
                </c:pt>
                <c:pt idx="735">
                  <c:v>72025</c:v>
                </c:pt>
                <c:pt idx="736">
                  <c:v>67432</c:v>
                </c:pt>
                <c:pt idx="737">
                  <c:v>70545</c:v>
                </c:pt>
                <c:pt idx="738">
                  <c:v>17487</c:v>
                </c:pt>
                <c:pt idx="739">
                  <c:v>62882</c:v>
                </c:pt>
                <c:pt idx="740">
                  <c:v>64108</c:v>
                </c:pt>
                <c:pt idx="741">
                  <c:v>34941</c:v>
                </c:pt>
                <c:pt idx="742">
                  <c:v>48767</c:v>
                </c:pt>
                <c:pt idx="743">
                  <c:v>38702</c:v>
                </c:pt>
                <c:pt idx="744">
                  <c:v>82224</c:v>
                </c:pt>
                <c:pt idx="745">
                  <c:v>83844</c:v>
                </c:pt>
                <c:pt idx="746">
                  <c:v>17003</c:v>
                </c:pt>
                <c:pt idx="747">
                  <c:v>71163</c:v>
                </c:pt>
                <c:pt idx="748">
                  <c:v>33697</c:v>
                </c:pt>
                <c:pt idx="749">
                  <c:v>63564</c:v>
                </c:pt>
                <c:pt idx="750">
                  <c:v>83443</c:v>
                </c:pt>
                <c:pt idx="751">
                  <c:v>51518</c:v>
                </c:pt>
                <c:pt idx="752">
                  <c:v>58330</c:v>
                </c:pt>
                <c:pt idx="753">
                  <c:v>80952</c:v>
                </c:pt>
                <c:pt idx="754">
                  <c:v>75507</c:v>
                </c:pt>
                <c:pt idx="755">
                  <c:v>63855</c:v>
                </c:pt>
                <c:pt idx="756">
                  <c:v>62220</c:v>
                </c:pt>
                <c:pt idx="757">
                  <c:v>58512</c:v>
                </c:pt>
                <c:pt idx="758">
                  <c:v>40662</c:v>
                </c:pt>
                <c:pt idx="759">
                  <c:v>38829</c:v>
                </c:pt>
                <c:pt idx="760">
                  <c:v>35523</c:v>
                </c:pt>
                <c:pt idx="761">
                  <c:v>79146</c:v>
                </c:pt>
                <c:pt idx="762">
                  <c:v>78285</c:v>
                </c:pt>
                <c:pt idx="763">
                  <c:v>31626</c:v>
                </c:pt>
                <c:pt idx="764">
                  <c:v>75127</c:v>
                </c:pt>
                <c:pt idx="765">
                  <c:v>48726</c:v>
                </c:pt>
                <c:pt idx="766">
                  <c:v>74985</c:v>
                </c:pt>
                <c:pt idx="767">
                  <c:v>67430</c:v>
                </c:pt>
                <c:pt idx="768">
                  <c:v>46891</c:v>
                </c:pt>
                <c:pt idx="769">
                  <c:v>62058</c:v>
                </c:pt>
                <c:pt idx="770">
                  <c:v>72063</c:v>
                </c:pt>
                <c:pt idx="771">
                  <c:v>78939</c:v>
                </c:pt>
                <c:pt idx="772">
                  <c:v>42720</c:v>
                </c:pt>
                <c:pt idx="773">
                  <c:v>33622</c:v>
                </c:pt>
                <c:pt idx="774">
                  <c:v>6835</c:v>
                </c:pt>
                <c:pt idx="775">
                  <c:v>41452</c:v>
                </c:pt>
                <c:pt idx="776">
                  <c:v>40760</c:v>
                </c:pt>
                <c:pt idx="777">
                  <c:v>74250</c:v>
                </c:pt>
                <c:pt idx="778">
                  <c:v>51124</c:v>
                </c:pt>
                <c:pt idx="779">
                  <c:v>72258</c:v>
                </c:pt>
                <c:pt idx="780">
                  <c:v>71466</c:v>
                </c:pt>
                <c:pt idx="781">
                  <c:v>36283</c:v>
                </c:pt>
                <c:pt idx="782">
                  <c:v>20587</c:v>
                </c:pt>
                <c:pt idx="783">
                  <c:v>30467</c:v>
                </c:pt>
                <c:pt idx="784">
                  <c:v>31590</c:v>
                </c:pt>
                <c:pt idx="785">
                  <c:v>20425</c:v>
                </c:pt>
                <c:pt idx="786">
                  <c:v>17144</c:v>
                </c:pt>
                <c:pt idx="787">
                  <c:v>42564</c:v>
                </c:pt>
                <c:pt idx="788">
                  <c:v>43783</c:v>
                </c:pt>
                <c:pt idx="789">
                  <c:v>40780</c:v>
                </c:pt>
                <c:pt idx="790">
                  <c:v>62847</c:v>
                </c:pt>
                <c:pt idx="791">
                  <c:v>82017</c:v>
                </c:pt>
                <c:pt idx="792">
                  <c:v>16813</c:v>
                </c:pt>
                <c:pt idx="793">
                  <c:v>51267</c:v>
                </c:pt>
                <c:pt idx="794">
                  <c:v>46524</c:v>
                </c:pt>
                <c:pt idx="795">
                  <c:v>45183</c:v>
                </c:pt>
                <c:pt idx="796">
                  <c:v>70421</c:v>
                </c:pt>
                <c:pt idx="797">
                  <c:v>60161</c:v>
                </c:pt>
                <c:pt idx="798">
                  <c:v>73926</c:v>
                </c:pt>
                <c:pt idx="799">
                  <c:v>19329</c:v>
                </c:pt>
                <c:pt idx="800">
                  <c:v>61872</c:v>
                </c:pt>
                <c:pt idx="801">
                  <c:v>46984</c:v>
                </c:pt>
                <c:pt idx="802">
                  <c:v>34838</c:v>
                </c:pt>
                <c:pt idx="803">
                  <c:v>82716</c:v>
                </c:pt>
                <c:pt idx="804">
                  <c:v>48192</c:v>
                </c:pt>
                <c:pt idx="805">
                  <c:v>49681</c:v>
                </c:pt>
                <c:pt idx="806">
                  <c:v>56850</c:v>
                </c:pt>
                <c:pt idx="807">
                  <c:v>55267</c:v>
                </c:pt>
                <c:pt idx="808">
                  <c:v>59666</c:v>
                </c:pt>
                <c:pt idx="809">
                  <c:v>72504</c:v>
                </c:pt>
                <c:pt idx="810">
                  <c:v>26872</c:v>
                </c:pt>
                <c:pt idx="811">
                  <c:v>21359</c:v>
                </c:pt>
                <c:pt idx="812">
                  <c:v>73170</c:v>
                </c:pt>
                <c:pt idx="813">
                  <c:v>52750</c:v>
                </c:pt>
                <c:pt idx="814">
                  <c:v>91820</c:v>
                </c:pt>
                <c:pt idx="815">
                  <c:v>65968</c:v>
                </c:pt>
                <c:pt idx="816">
                  <c:v>30772</c:v>
                </c:pt>
                <c:pt idx="817">
                  <c:v>22507</c:v>
                </c:pt>
                <c:pt idx="818">
                  <c:v>65685</c:v>
                </c:pt>
                <c:pt idx="819">
                  <c:v>25804</c:v>
                </c:pt>
                <c:pt idx="820">
                  <c:v>76412</c:v>
                </c:pt>
                <c:pt idx="821">
                  <c:v>22063</c:v>
                </c:pt>
                <c:pt idx="822">
                  <c:v>57091</c:v>
                </c:pt>
                <c:pt idx="823">
                  <c:v>22419</c:v>
                </c:pt>
                <c:pt idx="824">
                  <c:v>87771</c:v>
                </c:pt>
                <c:pt idx="825">
                  <c:v>78353</c:v>
                </c:pt>
                <c:pt idx="826">
                  <c:v>93404</c:v>
                </c:pt>
                <c:pt idx="827">
                  <c:v>37859</c:v>
                </c:pt>
                <c:pt idx="828">
                  <c:v>80995</c:v>
                </c:pt>
                <c:pt idx="829">
                  <c:v>16529</c:v>
                </c:pt>
                <c:pt idx="830">
                  <c:v>55412</c:v>
                </c:pt>
                <c:pt idx="831">
                  <c:v>48789</c:v>
                </c:pt>
                <c:pt idx="832">
                  <c:v>56575</c:v>
                </c:pt>
                <c:pt idx="833">
                  <c:v>25130</c:v>
                </c:pt>
                <c:pt idx="834">
                  <c:v>35441</c:v>
                </c:pt>
                <c:pt idx="835">
                  <c:v>71391</c:v>
                </c:pt>
                <c:pt idx="836">
                  <c:v>49494</c:v>
                </c:pt>
                <c:pt idx="837">
                  <c:v>81702</c:v>
                </c:pt>
                <c:pt idx="838">
                  <c:v>45889</c:v>
                </c:pt>
                <c:pt idx="839">
                  <c:v>56628</c:v>
                </c:pt>
                <c:pt idx="840">
                  <c:v>34026</c:v>
                </c:pt>
                <c:pt idx="841">
                  <c:v>40049</c:v>
                </c:pt>
                <c:pt idx="842">
                  <c:v>34176</c:v>
                </c:pt>
                <c:pt idx="843">
                  <c:v>19419</c:v>
                </c:pt>
                <c:pt idx="844">
                  <c:v>82504</c:v>
                </c:pt>
                <c:pt idx="845">
                  <c:v>81205</c:v>
                </c:pt>
                <c:pt idx="846">
                  <c:v>61618</c:v>
                </c:pt>
                <c:pt idx="847">
                  <c:v>55284</c:v>
                </c:pt>
                <c:pt idx="848">
                  <c:v>49980</c:v>
                </c:pt>
                <c:pt idx="849">
                  <c:v>15072</c:v>
                </c:pt>
                <c:pt idx="850">
                  <c:v>49166</c:v>
                </c:pt>
                <c:pt idx="851">
                  <c:v>65324</c:v>
                </c:pt>
                <c:pt idx="852">
                  <c:v>82347</c:v>
                </c:pt>
                <c:pt idx="853">
                  <c:v>30843</c:v>
                </c:pt>
                <c:pt idx="854">
                  <c:v>46374</c:v>
                </c:pt>
                <c:pt idx="855">
                  <c:v>60474</c:v>
                </c:pt>
                <c:pt idx="856">
                  <c:v>38576</c:v>
                </c:pt>
                <c:pt idx="857">
                  <c:v>55357</c:v>
                </c:pt>
                <c:pt idx="858">
                  <c:v>37758</c:v>
                </c:pt>
                <c:pt idx="859">
                  <c:v>85710</c:v>
                </c:pt>
                <c:pt idx="860">
                  <c:v>23228</c:v>
                </c:pt>
                <c:pt idx="861">
                  <c:v>44602</c:v>
                </c:pt>
                <c:pt idx="862">
                  <c:v>7500</c:v>
                </c:pt>
                <c:pt idx="863">
                  <c:v>38683</c:v>
                </c:pt>
                <c:pt idx="864">
                  <c:v>49514</c:v>
                </c:pt>
                <c:pt idx="865">
                  <c:v>57906</c:v>
                </c:pt>
                <c:pt idx="866">
                  <c:v>43456</c:v>
                </c:pt>
                <c:pt idx="867">
                  <c:v>19485</c:v>
                </c:pt>
                <c:pt idx="868">
                  <c:v>53172</c:v>
                </c:pt>
                <c:pt idx="869">
                  <c:v>30545</c:v>
                </c:pt>
                <c:pt idx="870">
                  <c:v>70123</c:v>
                </c:pt>
                <c:pt idx="871">
                  <c:v>62450</c:v>
                </c:pt>
                <c:pt idx="872">
                  <c:v>21675</c:v>
                </c:pt>
                <c:pt idx="873">
                  <c:v>42395</c:v>
                </c:pt>
                <c:pt idx="874">
                  <c:v>61346</c:v>
                </c:pt>
                <c:pt idx="875">
                  <c:v>80812</c:v>
                </c:pt>
                <c:pt idx="876">
                  <c:v>42835</c:v>
                </c:pt>
                <c:pt idx="877">
                  <c:v>39922</c:v>
                </c:pt>
                <c:pt idx="878">
                  <c:v>86424</c:v>
                </c:pt>
                <c:pt idx="879">
                  <c:v>17117</c:v>
                </c:pt>
                <c:pt idx="880">
                  <c:v>24762</c:v>
                </c:pt>
                <c:pt idx="881">
                  <c:v>35797</c:v>
                </c:pt>
                <c:pt idx="882">
                  <c:v>36627</c:v>
                </c:pt>
                <c:pt idx="883">
                  <c:v>51111</c:v>
                </c:pt>
                <c:pt idx="884">
                  <c:v>86857</c:v>
                </c:pt>
                <c:pt idx="885">
                  <c:v>82072</c:v>
                </c:pt>
                <c:pt idx="886">
                  <c:v>46231</c:v>
                </c:pt>
                <c:pt idx="887">
                  <c:v>42243</c:v>
                </c:pt>
                <c:pt idx="888">
                  <c:v>51195</c:v>
                </c:pt>
                <c:pt idx="889">
                  <c:v>68092</c:v>
                </c:pt>
                <c:pt idx="890">
                  <c:v>31814</c:v>
                </c:pt>
                <c:pt idx="891">
                  <c:v>51390</c:v>
                </c:pt>
                <c:pt idx="892">
                  <c:v>76630</c:v>
                </c:pt>
                <c:pt idx="893">
                  <c:v>26868</c:v>
                </c:pt>
                <c:pt idx="894">
                  <c:v>48948</c:v>
                </c:pt>
                <c:pt idx="895">
                  <c:v>55260</c:v>
                </c:pt>
                <c:pt idx="896">
                  <c:v>64090</c:v>
                </c:pt>
                <c:pt idx="897">
                  <c:v>78331</c:v>
                </c:pt>
                <c:pt idx="898">
                  <c:v>37087</c:v>
                </c:pt>
                <c:pt idx="899">
                  <c:v>21846</c:v>
                </c:pt>
                <c:pt idx="900">
                  <c:v>81320</c:v>
                </c:pt>
                <c:pt idx="901">
                  <c:v>54137</c:v>
                </c:pt>
                <c:pt idx="902">
                  <c:v>66825</c:v>
                </c:pt>
                <c:pt idx="903">
                  <c:v>57100</c:v>
                </c:pt>
                <c:pt idx="904">
                  <c:v>58917</c:v>
                </c:pt>
                <c:pt idx="905">
                  <c:v>85072</c:v>
                </c:pt>
                <c:pt idx="906">
                  <c:v>86429</c:v>
                </c:pt>
                <c:pt idx="907">
                  <c:v>45684</c:v>
                </c:pt>
                <c:pt idx="908">
                  <c:v>47889</c:v>
                </c:pt>
                <c:pt idx="909">
                  <c:v>45921</c:v>
                </c:pt>
                <c:pt idx="910">
                  <c:v>78420</c:v>
                </c:pt>
                <c:pt idx="911">
                  <c:v>75114</c:v>
                </c:pt>
                <c:pt idx="912">
                  <c:v>52278</c:v>
                </c:pt>
                <c:pt idx="913">
                  <c:v>35641</c:v>
                </c:pt>
                <c:pt idx="914">
                  <c:v>95529</c:v>
                </c:pt>
                <c:pt idx="915">
                  <c:v>62820</c:v>
                </c:pt>
                <c:pt idx="916">
                  <c:v>73113</c:v>
                </c:pt>
                <c:pt idx="917">
                  <c:v>84169</c:v>
                </c:pt>
                <c:pt idx="918">
                  <c:v>42607</c:v>
                </c:pt>
                <c:pt idx="919">
                  <c:v>74637</c:v>
                </c:pt>
                <c:pt idx="920">
                  <c:v>46015</c:v>
                </c:pt>
                <c:pt idx="921">
                  <c:v>72354</c:v>
                </c:pt>
                <c:pt idx="922">
                  <c:v>39858</c:v>
                </c:pt>
                <c:pt idx="923">
                  <c:v>34469</c:v>
                </c:pt>
                <c:pt idx="924">
                  <c:v>83033</c:v>
                </c:pt>
                <c:pt idx="925">
                  <c:v>24401</c:v>
                </c:pt>
                <c:pt idx="926">
                  <c:v>77583</c:v>
                </c:pt>
                <c:pt idx="927">
                  <c:v>74116</c:v>
                </c:pt>
                <c:pt idx="928">
                  <c:v>74293</c:v>
                </c:pt>
                <c:pt idx="929">
                  <c:v>68397</c:v>
                </c:pt>
                <c:pt idx="930">
                  <c:v>79632</c:v>
                </c:pt>
                <c:pt idx="931">
                  <c:v>46107</c:v>
                </c:pt>
                <c:pt idx="932">
                  <c:v>64950</c:v>
                </c:pt>
                <c:pt idx="933">
                  <c:v>25443</c:v>
                </c:pt>
                <c:pt idx="934">
                  <c:v>75127</c:v>
                </c:pt>
                <c:pt idx="935">
                  <c:v>32892</c:v>
                </c:pt>
                <c:pt idx="936">
                  <c:v>71796</c:v>
                </c:pt>
                <c:pt idx="937">
                  <c:v>67536</c:v>
                </c:pt>
                <c:pt idx="938">
                  <c:v>55239</c:v>
                </c:pt>
                <c:pt idx="939">
                  <c:v>60554</c:v>
                </c:pt>
                <c:pt idx="940">
                  <c:v>64831</c:v>
                </c:pt>
                <c:pt idx="941">
                  <c:v>56067</c:v>
                </c:pt>
                <c:pt idx="942">
                  <c:v>82025</c:v>
                </c:pt>
                <c:pt idx="943">
                  <c:v>94384</c:v>
                </c:pt>
                <c:pt idx="944">
                  <c:v>14906</c:v>
                </c:pt>
                <c:pt idx="945">
                  <c:v>51563</c:v>
                </c:pt>
                <c:pt idx="946">
                  <c:v>57937</c:v>
                </c:pt>
                <c:pt idx="947">
                  <c:v>68274</c:v>
                </c:pt>
                <c:pt idx="948">
                  <c:v>39771</c:v>
                </c:pt>
                <c:pt idx="949">
                  <c:v>67893</c:v>
                </c:pt>
                <c:pt idx="950">
                  <c:v>27922</c:v>
                </c:pt>
                <c:pt idx="951">
                  <c:v>52190</c:v>
                </c:pt>
                <c:pt idx="952">
                  <c:v>44051</c:v>
                </c:pt>
                <c:pt idx="953">
                  <c:v>42767</c:v>
                </c:pt>
                <c:pt idx="954">
                  <c:v>46106</c:v>
                </c:pt>
                <c:pt idx="955">
                  <c:v>16927</c:v>
                </c:pt>
                <c:pt idx="956">
                  <c:v>59754</c:v>
                </c:pt>
                <c:pt idx="957">
                  <c:v>53700</c:v>
                </c:pt>
                <c:pt idx="958">
                  <c:v>59041</c:v>
                </c:pt>
                <c:pt idx="959">
                  <c:v>54237</c:v>
                </c:pt>
                <c:pt idx="960">
                  <c:v>70647</c:v>
                </c:pt>
                <c:pt idx="961">
                  <c:v>52597</c:v>
                </c:pt>
                <c:pt idx="962">
                  <c:v>41021</c:v>
                </c:pt>
                <c:pt idx="963">
                  <c:v>40233</c:v>
                </c:pt>
                <c:pt idx="964">
                  <c:v>50183</c:v>
                </c:pt>
                <c:pt idx="965">
                  <c:v>54753</c:v>
                </c:pt>
                <c:pt idx="966">
                  <c:v>92955</c:v>
                </c:pt>
                <c:pt idx="967">
                  <c:v>33471</c:v>
                </c:pt>
                <c:pt idx="968">
                  <c:v>34596</c:v>
                </c:pt>
                <c:pt idx="969">
                  <c:v>44010</c:v>
                </c:pt>
                <c:pt idx="970">
                  <c:v>84219</c:v>
                </c:pt>
                <c:pt idx="971">
                  <c:v>40706</c:v>
                </c:pt>
                <c:pt idx="972">
                  <c:v>15716</c:v>
                </c:pt>
                <c:pt idx="973">
                  <c:v>59052</c:v>
                </c:pt>
                <c:pt idx="974">
                  <c:v>80573</c:v>
                </c:pt>
                <c:pt idx="975">
                  <c:v>83715</c:v>
                </c:pt>
                <c:pt idx="976">
                  <c:v>82576</c:v>
                </c:pt>
                <c:pt idx="977">
                  <c:v>56962</c:v>
                </c:pt>
                <c:pt idx="978">
                  <c:v>35704</c:v>
                </c:pt>
                <c:pt idx="979">
                  <c:v>53103</c:v>
                </c:pt>
                <c:pt idx="980">
                  <c:v>46779</c:v>
                </c:pt>
                <c:pt idx="981">
                  <c:v>4861</c:v>
                </c:pt>
                <c:pt idx="982">
                  <c:v>33462</c:v>
                </c:pt>
                <c:pt idx="983">
                  <c:v>63693</c:v>
                </c:pt>
                <c:pt idx="984">
                  <c:v>80763</c:v>
                </c:pt>
                <c:pt idx="985">
                  <c:v>65352</c:v>
                </c:pt>
                <c:pt idx="986">
                  <c:v>82170</c:v>
                </c:pt>
                <c:pt idx="987">
                  <c:v>75759</c:v>
                </c:pt>
                <c:pt idx="988">
                  <c:v>79689</c:v>
                </c:pt>
                <c:pt idx="989">
                  <c:v>35340</c:v>
                </c:pt>
                <c:pt idx="990">
                  <c:v>85683</c:v>
                </c:pt>
                <c:pt idx="991">
                  <c:v>24884</c:v>
                </c:pt>
                <c:pt idx="992">
                  <c:v>42021</c:v>
                </c:pt>
                <c:pt idx="993">
                  <c:v>64449</c:v>
                </c:pt>
                <c:pt idx="994">
                  <c:v>64587</c:v>
                </c:pt>
                <c:pt idx="995">
                  <c:v>34824</c:v>
                </c:pt>
                <c:pt idx="996">
                  <c:v>75437</c:v>
                </c:pt>
                <c:pt idx="997">
                  <c:v>26091</c:v>
                </c:pt>
                <c:pt idx="998">
                  <c:v>52845</c:v>
                </c:pt>
                <c:pt idx="999">
                  <c:v>46086</c:v>
                </c:pt>
                <c:pt idx="1000">
                  <c:v>78028</c:v>
                </c:pt>
                <c:pt idx="1001">
                  <c:v>95169</c:v>
                </c:pt>
                <c:pt idx="1002">
                  <c:v>56337</c:v>
                </c:pt>
                <c:pt idx="1003">
                  <c:v>22434</c:v>
                </c:pt>
                <c:pt idx="1004">
                  <c:v>36930</c:v>
                </c:pt>
                <c:pt idx="1005">
                  <c:v>36130</c:v>
                </c:pt>
                <c:pt idx="1006">
                  <c:v>65569</c:v>
                </c:pt>
                <c:pt idx="1007">
                  <c:v>83844</c:v>
                </c:pt>
                <c:pt idx="1008">
                  <c:v>19514</c:v>
                </c:pt>
                <c:pt idx="1009">
                  <c:v>36736</c:v>
                </c:pt>
                <c:pt idx="1010">
                  <c:v>77568</c:v>
                </c:pt>
                <c:pt idx="1011">
                  <c:v>49187</c:v>
                </c:pt>
                <c:pt idx="1012">
                  <c:v>30168</c:v>
                </c:pt>
                <c:pt idx="1013">
                  <c:v>34053</c:v>
                </c:pt>
                <c:pt idx="1014">
                  <c:v>38196</c:v>
                </c:pt>
                <c:pt idx="1015">
                  <c:v>59412</c:v>
                </c:pt>
                <c:pt idx="1016">
                  <c:v>70924</c:v>
                </c:pt>
                <c:pt idx="1017">
                  <c:v>54165</c:v>
                </c:pt>
                <c:pt idx="1018">
                  <c:v>32300</c:v>
                </c:pt>
                <c:pt idx="1019">
                  <c:v>20180</c:v>
                </c:pt>
                <c:pt idx="1020">
                  <c:v>34961</c:v>
                </c:pt>
                <c:pt idx="1021">
                  <c:v>28440</c:v>
                </c:pt>
                <c:pt idx="1022">
                  <c:v>64504</c:v>
                </c:pt>
                <c:pt idx="1023">
                  <c:v>33564</c:v>
                </c:pt>
                <c:pt idx="1024">
                  <c:v>17345</c:v>
                </c:pt>
                <c:pt idx="1025">
                  <c:v>56320</c:v>
                </c:pt>
                <c:pt idx="1026">
                  <c:v>28647</c:v>
                </c:pt>
                <c:pt idx="1027">
                  <c:v>15038</c:v>
                </c:pt>
                <c:pt idx="1028">
                  <c:v>32173</c:v>
                </c:pt>
                <c:pt idx="1029">
                  <c:v>68316</c:v>
                </c:pt>
                <c:pt idx="1030">
                  <c:v>74538</c:v>
                </c:pt>
                <c:pt idx="1031">
                  <c:v>91700</c:v>
                </c:pt>
                <c:pt idx="1032">
                  <c:v>68695</c:v>
                </c:pt>
                <c:pt idx="1033">
                  <c:v>31056</c:v>
                </c:pt>
                <c:pt idx="1034">
                  <c:v>79593</c:v>
                </c:pt>
                <c:pt idx="1035">
                  <c:v>28071</c:v>
                </c:pt>
                <c:pt idx="1036">
                  <c:v>37334</c:v>
                </c:pt>
                <c:pt idx="1037">
                  <c:v>46423</c:v>
                </c:pt>
                <c:pt idx="1038">
                  <c:v>37126</c:v>
                </c:pt>
                <c:pt idx="1039">
                  <c:v>47703</c:v>
                </c:pt>
                <c:pt idx="1040">
                  <c:v>61180</c:v>
                </c:pt>
                <c:pt idx="1041">
                  <c:v>38998</c:v>
                </c:pt>
                <c:pt idx="1042">
                  <c:v>8028</c:v>
                </c:pt>
                <c:pt idx="1043">
                  <c:v>76081</c:v>
                </c:pt>
                <c:pt idx="1044">
                  <c:v>34728</c:v>
                </c:pt>
                <c:pt idx="1045">
                  <c:v>33168</c:v>
                </c:pt>
                <c:pt idx="1046">
                  <c:v>33585</c:v>
                </c:pt>
                <c:pt idx="1047">
                  <c:v>77037</c:v>
                </c:pt>
                <c:pt idx="1048">
                  <c:v>35196</c:v>
                </c:pt>
                <c:pt idx="1049">
                  <c:v>44529</c:v>
                </c:pt>
                <c:pt idx="1050">
                  <c:v>70924</c:v>
                </c:pt>
                <c:pt idx="1051">
                  <c:v>28764</c:v>
                </c:pt>
                <c:pt idx="1052">
                  <c:v>69098</c:v>
                </c:pt>
                <c:pt idx="1053">
                  <c:v>25959</c:v>
                </c:pt>
                <c:pt idx="1054">
                  <c:v>27100</c:v>
                </c:pt>
                <c:pt idx="1055">
                  <c:v>70596</c:v>
                </c:pt>
                <c:pt idx="1056">
                  <c:v>42557</c:v>
                </c:pt>
                <c:pt idx="1057">
                  <c:v>53312</c:v>
                </c:pt>
                <c:pt idx="1058">
                  <c:v>72228</c:v>
                </c:pt>
                <c:pt idx="1059">
                  <c:v>67605</c:v>
                </c:pt>
                <c:pt idx="1060">
                  <c:v>62845</c:v>
                </c:pt>
                <c:pt idx="1061">
                  <c:v>65196</c:v>
                </c:pt>
                <c:pt idx="1062">
                  <c:v>42000</c:v>
                </c:pt>
                <c:pt idx="1063">
                  <c:v>35860</c:v>
                </c:pt>
                <c:pt idx="1064">
                  <c:v>65526</c:v>
                </c:pt>
                <c:pt idx="1065">
                  <c:v>16860</c:v>
                </c:pt>
                <c:pt idx="1066">
                  <c:v>83528</c:v>
                </c:pt>
                <c:pt idx="1067">
                  <c:v>64176</c:v>
                </c:pt>
                <c:pt idx="1068">
                  <c:v>22304</c:v>
                </c:pt>
                <c:pt idx="1069">
                  <c:v>67023</c:v>
                </c:pt>
                <c:pt idx="1070">
                  <c:v>32892</c:v>
                </c:pt>
                <c:pt idx="1071">
                  <c:v>70713</c:v>
                </c:pt>
                <c:pt idx="1072">
                  <c:v>59925</c:v>
                </c:pt>
                <c:pt idx="1073">
                  <c:v>39722</c:v>
                </c:pt>
                <c:pt idx="1074">
                  <c:v>46610</c:v>
                </c:pt>
                <c:pt idx="1075">
                  <c:v>88347</c:v>
                </c:pt>
                <c:pt idx="1076">
                  <c:v>87171</c:v>
                </c:pt>
                <c:pt idx="1077">
                  <c:v>26907</c:v>
                </c:pt>
                <c:pt idx="1078">
                  <c:v>50014</c:v>
                </c:pt>
                <c:pt idx="1079">
                  <c:v>41014</c:v>
                </c:pt>
                <c:pt idx="1080">
                  <c:v>66294</c:v>
                </c:pt>
                <c:pt idx="1081">
                  <c:v>36715</c:v>
                </c:pt>
                <c:pt idx="1082">
                  <c:v>79456</c:v>
                </c:pt>
                <c:pt idx="1083">
                  <c:v>40479</c:v>
                </c:pt>
                <c:pt idx="1084">
                  <c:v>75345</c:v>
                </c:pt>
                <c:pt idx="1085">
                  <c:v>54233</c:v>
                </c:pt>
                <c:pt idx="1086">
                  <c:v>24163</c:v>
                </c:pt>
                <c:pt idx="1087">
                  <c:v>84460</c:v>
                </c:pt>
                <c:pt idx="1088">
                  <c:v>43776</c:v>
                </c:pt>
                <c:pt idx="1089">
                  <c:v>71691</c:v>
                </c:pt>
                <c:pt idx="1090">
                  <c:v>85844</c:v>
                </c:pt>
                <c:pt idx="1091">
                  <c:v>39190</c:v>
                </c:pt>
                <c:pt idx="1092">
                  <c:v>71367</c:v>
                </c:pt>
                <c:pt idx="1093">
                  <c:v>38578</c:v>
                </c:pt>
                <c:pt idx="1094">
                  <c:v>57236</c:v>
                </c:pt>
                <c:pt idx="1095">
                  <c:v>61825</c:v>
                </c:pt>
                <c:pt idx="1096">
                  <c:v>79803</c:v>
                </c:pt>
                <c:pt idx="1097">
                  <c:v>80910</c:v>
                </c:pt>
                <c:pt idx="1098">
                  <c:v>27590</c:v>
                </c:pt>
                <c:pt idx="1099">
                  <c:v>56775</c:v>
                </c:pt>
                <c:pt idx="1100">
                  <c:v>83829</c:v>
                </c:pt>
                <c:pt idx="1101">
                  <c:v>54210</c:v>
                </c:pt>
                <c:pt idx="1102">
                  <c:v>38508</c:v>
                </c:pt>
                <c:pt idx="1103">
                  <c:v>53187</c:v>
                </c:pt>
                <c:pt idx="1104">
                  <c:v>30023</c:v>
                </c:pt>
                <c:pt idx="1105">
                  <c:v>76045</c:v>
                </c:pt>
                <c:pt idx="1106">
                  <c:v>50870</c:v>
                </c:pt>
                <c:pt idx="1107">
                  <c:v>15315</c:v>
                </c:pt>
                <c:pt idx="1108">
                  <c:v>65463</c:v>
                </c:pt>
                <c:pt idx="1109">
                  <c:v>66480</c:v>
                </c:pt>
                <c:pt idx="1110">
                  <c:v>76773</c:v>
                </c:pt>
                <c:pt idx="1111">
                  <c:v>81698</c:v>
                </c:pt>
                <c:pt idx="1112">
                  <c:v>54466</c:v>
                </c:pt>
                <c:pt idx="1113">
                  <c:v>98777</c:v>
                </c:pt>
                <c:pt idx="1114">
                  <c:v>16269</c:v>
                </c:pt>
                <c:pt idx="1115">
                  <c:v>71819</c:v>
                </c:pt>
                <c:pt idx="1116">
                  <c:v>33569</c:v>
                </c:pt>
                <c:pt idx="1117">
                  <c:v>36262</c:v>
                </c:pt>
                <c:pt idx="1118">
                  <c:v>22634</c:v>
                </c:pt>
                <c:pt idx="1119">
                  <c:v>47025</c:v>
                </c:pt>
                <c:pt idx="1120">
                  <c:v>70566</c:v>
                </c:pt>
                <c:pt idx="1121">
                  <c:v>31605</c:v>
                </c:pt>
                <c:pt idx="1122">
                  <c:v>52034</c:v>
                </c:pt>
                <c:pt idx="1123">
                  <c:v>48526</c:v>
                </c:pt>
                <c:pt idx="1124">
                  <c:v>46734</c:v>
                </c:pt>
                <c:pt idx="1125">
                  <c:v>39552</c:v>
                </c:pt>
                <c:pt idx="1126">
                  <c:v>86358</c:v>
                </c:pt>
                <c:pt idx="1127">
                  <c:v>46931</c:v>
                </c:pt>
                <c:pt idx="1128">
                  <c:v>16581</c:v>
                </c:pt>
                <c:pt idx="1129">
                  <c:v>63998</c:v>
                </c:pt>
                <c:pt idx="1130">
                  <c:v>67381</c:v>
                </c:pt>
                <c:pt idx="1131">
                  <c:v>25930</c:v>
                </c:pt>
                <c:pt idx="1132">
                  <c:v>42693</c:v>
                </c:pt>
                <c:pt idx="1133">
                  <c:v>85606</c:v>
                </c:pt>
                <c:pt idx="1134">
                  <c:v>72903</c:v>
                </c:pt>
                <c:pt idx="1135">
                  <c:v>49669</c:v>
                </c:pt>
                <c:pt idx="1136">
                  <c:v>36778</c:v>
                </c:pt>
                <c:pt idx="1137">
                  <c:v>85696</c:v>
                </c:pt>
                <c:pt idx="1138">
                  <c:v>10979</c:v>
                </c:pt>
                <c:pt idx="1139">
                  <c:v>49678</c:v>
                </c:pt>
                <c:pt idx="1140">
                  <c:v>56129</c:v>
                </c:pt>
                <c:pt idx="1141">
                  <c:v>37155</c:v>
                </c:pt>
                <c:pt idx="1142">
                  <c:v>21282</c:v>
                </c:pt>
                <c:pt idx="1143">
                  <c:v>33419</c:v>
                </c:pt>
                <c:pt idx="1144">
                  <c:v>63285</c:v>
                </c:pt>
                <c:pt idx="1145">
                  <c:v>21255</c:v>
                </c:pt>
                <c:pt idx="1146">
                  <c:v>42162</c:v>
                </c:pt>
                <c:pt idx="1147">
                  <c:v>54450</c:v>
                </c:pt>
                <c:pt idx="1148">
                  <c:v>57744</c:v>
                </c:pt>
                <c:pt idx="1149">
                  <c:v>26576</c:v>
                </c:pt>
                <c:pt idx="1150">
                  <c:v>57513</c:v>
                </c:pt>
                <c:pt idx="1151">
                  <c:v>68142</c:v>
                </c:pt>
                <c:pt idx="1152">
                  <c:v>7500</c:v>
                </c:pt>
                <c:pt idx="1153">
                  <c:v>83145</c:v>
                </c:pt>
                <c:pt idx="1154">
                  <c:v>54197</c:v>
                </c:pt>
                <c:pt idx="1155">
                  <c:v>23091</c:v>
                </c:pt>
                <c:pt idx="1156">
                  <c:v>46049</c:v>
                </c:pt>
                <c:pt idx="1157">
                  <c:v>56715</c:v>
                </c:pt>
                <c:pt idx="1158">
                  <c:v>79410</c:v>
                </c:pt>
                <c:pt idx="1159">
                  <c:v>57304</c:v>
                </c:pt>
                <c:pt idx="1160">
                  <c:v>44375</c:v>
                </c:pt>
                <c:pt idx="1161">
                  <c:v>54450</c:v>
                </c:pt>
                <c:pt idx="1162">
                  <c:v>59594</c:v>
                </c:pt>
                <c:pt idx="1163">
                  <c:v>80685</c:v>
                </c:pt>
                <c:pt idx="1164">
                  <c:v>40344</c:v>
                </c:pt>
                <c:pt idx="1165">
                  <c:v>62710</c:v>
                </c:pt>
                <c:pt idx="1166">
                  <c:v>48985</c:v>
                </c:pt>
                <c:pt idx="1167">
                  <c:v>35322</c:v>
                </c:pt>
                <c:pt idx="1168">
                  <c:v>77142</c:v>
                </c:pt>
                <c:pt idx="1169">
                  <c:v>81657</c:v>
                </c:pt>
                <c:pt idx="1170">
                  <c:v>14421</c:v>
                </c:pt>
                <c:pt idx="1171">
                  <c:v>20130</c:v>
                </c:pt>
                <c:pt idx="1172">
                  <c:v>74214</c:v>
                </c:pt>
                <c:pt idx="1173">
                  <c:v>66726</c:v>
                </c:pt>
                <c:pt idx="1174">
                  <c:v>23724</c:v>
                </c:pt>
                <c:pt idx="1175">
                  <c:v>47353</c:v>
                </c:pt>
                <c:pt idx="1176">
                  <c:v>33444</c:v>
                </c:pt>
                <c:pt idx="1177">
                  <c:v>54386</c:v>
                </c:pt>
                <c:pt idx="1178">
                  <c:v>28510</c:v>
                </c:pt>
                <c:pt idx="1179">
                  <c:v>90638</c:v>
                </c:pt>
                <c:pt idx="1180">
                  <c:v>48070</c:v>
                </c:pt>
                <c:pt idx="1181">
                  <c:v>43140</c:v>
                </c:pt>
                <c:pt idx="1182">
                  <c:v>54959</c:v>
                </c:pt>
                <c:pt idx="1183">
                  <c:v>15056</c:v>
                </c:pt>
                <c:pt idx="1184">
                  <c:v>26954</c:v>
                </c:pt>
                <c:pt idx="1185">
                  <c:v>22327</c:v>
                </c:pt>
                <c:pt idx="1186">
                  <c:v>44393</c:v>
                </c:pt>
                <c:pt idx="1187">
                  <c:v>62000</c:v>
                </c:pt>
                <c:pt idx="1188">
                  <c:v>31497</c:v>
                </c:pt>
                <c:pt idx="1189">
                  <c:v>45894</c:v>
                </c:pt>
                <c:pt idx="1190">
                  <c:v>78579</c:v>
                </c:pt>
                <c:pt idx="1191">
                  <c:v>67369</c:v>
                </c:pt>
                <c:pt idx="1192">
                  <c:v>58401</c:v>
                </c:pt>
                <c:pt idx="1193">
                  <c:v>62307</c:v>
                </c:pt>
                <c:pt idx="1194">
                  <c:v>43641</c:v>
                </c:pt>
                <c:pt idx="1195">
                  <c:v>63841</c:v>
                </c:pt>
                <c:pt idx="1196">
                  <c:v>46891</c:v>
                </c:pt>
                <c:pt idx="1197">
                  <c:v>70091</c:v>
                </c:pt>
                <c:pt idx="1198">
                  <c:v>78075</c:v>
                </c:pt>
                <c:pt idx="1199">
                  <c:v>59184</c:v>
                </c:pt>
                <c:pt idx="1200">
                  <c:v>54809</c:v>
                </c:pt>
                <c:pt idx="1201">
                  <c:v>58113</c:v>
                </c:pt>
                <c:pt idx="1202">
                  <c:v>51412</c:v>
                </c:pt>
                <c:pt idx="1203">
                  <c:v>15287</c:v>
                </c:pt>
                <c:pt idx="1204">
                  <c:v>66636</c:v>
                </c:pt>
                <c:pt idx="1205">
                  <c:v>50965</c:v>
                </c:pt>
                <c:pt idx="1206">
                  <c:v>84618</c:v>
                </c:pt>
                <c:pt idx="1207">
                  <c:v>18351</c:v>
                </c:pt>
                <c:pt idx="1208">
                  <c:v>40451</c:v>
                </c:pt>
                <c:pt idx="1209">
                  <c:v>36317</c:v>
                </c:pt>
                <c:pt idx="1210">
                  <c:v>42213</c:v>
                </c:pt>
                <c:pt idx="1211">
                  <c:v>65748</c:v>
                </c:pt>
                <c:pt idx="1212">
                  <c:v>77044</c:v>
                </c:pt>
                <c:pt idx="1213">
                  <c:v>74918</c:v>
                </c:pt>
                <c:pt idx="1214">
                  <c:v>56721</c:v>
                </c:pt>
                <c:pt idx="1215">
                  <c:v>42160</c:v>
                </c:pt>
                <c:pt idx="1216">
                  <c:v>61559</c:v>
                </c:pt>
                <c:pt idx="1217">
                  <c:v>33629</c:v>
                </c:pt>
                <c:pt idx="1218">
                  <c:v>68682</c:v>
                </c:pt>
                <c:pt idx="1219">
                  <c:v>34377</c:v>
                </c:pt>
                <c:pt idx="1220">
                  <c:v>8940</c:v>
                </c:pt>
                <c:pt idx="1221">
                  <c:v>26228</c:v>
                </c:pt>
                <c:pt idx="1222">
                  <c:v>77297</c:v>
                </c:pt>
                <c:pt idx="1223">
                  <c:v>40211</c:v>
                </c:pt>
                <c:pt idx="1224">
                  <c:v>33438</c:v>
                </c:pt>
                <c:pt idx="1225">
                  <c:v>75032</c:v>
                </c:pt>
                <c:pt idx="1226">
                  <c:v>61284</c:v>
                </c:pt>
                <c:pt idx="1227">
                  <c:v>22518</c:v>
                </c:pt>
                <c:pt idx="1228">
                  <c:v>54730</c:v>
                </c:pt>
                <c:pt idx="1229">
                  <c:v>38452</c:v>
                </c:pt>
                <c:pt idx="1230">
                  <c:v>44421</c:v>
                </c:pt>
                <c:pt idx="1231">
                  <c:v>38197</c:v>
                </c:pt>
                <c:pt idx="1232">
                  <c:v>41986</c:v>
                </c:pt>
                <c:pt idx="1233">
                  <c:v>28427</c:v>
                </c:pt>
                <c:pt idx="1234">
                  <c:v>37395</c:v>
                </c:pt>
                <c:pt idx="1235">
                  <c:v>64722</c:v>
                </c:pt>
                <c:pt idx="1236">
                  <c:v>55249</c:v>
                </c:pt>
                <c:pt idx="1237">
                  <c:v>84906</c:v>
                </c:pt>
                <c:pt idx="1238">
                  <c:v>28691</c:v>
                </c:pt>
                <c:pt idx="1239">
                  <c:v>44213</c:v>
                </c:pt>
                <c:pt idx="1240">
                  <c:v>25707</c:v>
                </c:pt>
                <c:pt idx="1241">
                  <c:v>59062</c:v>
                </c:pt>
                <c:pt idx="1242">
                  <c:v>76624</c:v>
                </c:pt>
                <c:pt idx="1243">
                  <c:v>66000</c:v>
                </c:pt>
                <c:pt idx="1244">
                  <c:v>27683</c:v>
                </c:pt>
                <c:pt idx="1245">
                  <c:v>1730</c:v>
                </c:pt>
                <c:pt idx="1246">
                  <c:v>7500</c:v>
                </c:pt>
                <c:pt idx="1247">
                  <c:v>40521</c:v>
                </c:pt>
                <c:pt idx="1248">
                  <c:v>20427</c:v>
                </c:pt>
                <c:pt idx="1249">
                  <c:v>65106</c:v>
                </c:pt>
                <c:pt idx="1250">
                  <c:v>69969</c:v>
                </c:pt>
                <c:pt idx="1251">
                  <c:v>67433</c:v>
                </c:pt>
                <c:pt idx="1252">
                  <c:v>77766</c:v>
                </c:pt>
                <c:pt idx="1253">
                  <c:v>74716</c:v>
                </c:pt>
                <c:pt idx="1254">
                  <c:v>68118</c:v>
                </c:pt>
                <c:pt idx="1255">
                  <c:v>55158</c:v>
                </c:pt>
                <c:pt idx="1256">
                  <c:v>62972</c:v>
                </c:pt>
                <c:pt idx="1257">
                  <c:v>74190</c:v>
                </c:pt>
                <c:pt idx="1258">
                  <c:v>39356</c:v>
                </c:pt>
                <c:pt idx="1259">
                  <c:v>76653</c:v>
                </c:pt>
                <c:pt idx="1260">
                  <c:v>35860</c:v>
                </c:pt>
                <c:pt idx="1261">
                  <c:v>90687</c:v>
                </c:pt>
                <c:pt idx="1262">
                  <c:v>73450</c:v>
                </c:pt>
                <c:pt idx="1263">
                  <c:v>31454</c:v>
                </c:pt>
                <c:pt idx="1264">
                  <c:v>47139</c:v>
                </c:pt>
                <c:pt idx="1265">
                  <c:v>83829</c:v>
                </c:pt>
                <c:pt idx="1266">
                  <c:v>53378</c:v>
                </c:pt>
                <c:pt idx="1267">
                  <c:v>19656</c:v>
                </c:pt>
                <c:pt idx="1268">
                  <c:v>45579</c:v>
                </c:pt>
                <c:pt idx="1269">
                  <c:v>85485</c:v>
                </c:pt>
                <c:pt idx="1270">
                  <c:v>55956</c:v>
                </c:pt>
                <c:pt idx="1271">
                  <c:v>64191</c:v>
                </c:pt>
                <c:pt idx="1272">
                  <c:v>38808</c:v>
                </c:pt>
                <c:pt idx="1273">
                  <c:v>57183</c:v>
                </c:pt>
                <c:pt idx="1274">
                  <c:v>23748</c:v>
                </c:pt>
                <c:pt idx="1275">
                  <c:v>66303</c:v>
                </c:pt>
                <c:pt idx="1276">
                  <c:v>37368</c:v>
                </c:pt>
                <c:pt idx="1277">
                  <c:v>40800</c:v>
                </c:pt>
                <c:pt idx="1278">
                  <c:v>71847</c:v>
                </c:pt>
                <c:pt idx="1279">
                  <c:v>46149</c:v>
                </c:pt>
                <c:pt idx="1280">
                  <c:v>78687</c:v>
                </c:pt>
                <c:pt idx="1281">
                  <c:v>49118</c:v>
                </c:pt>
                <c:pt idx="1282">
                  <c:v>37633</c:v>
                </c:pt>
                <c:pt idx="1283">
                  <c:v>39767</c:v>
                </c:pt>
                <c:pt idx="1284">
                  <c:v>26997</c:v>
                </c:pt>
                <c:pt idx="1285">
                  <c:v>33986</c:v>
                </c:pt>
                <c:pt idx="1286">
                  <c:v>57091</c:v>
                </c:pt>
                <c:pt idx="1287">
                  <c:v>46831</c:v>
                </c:pt>
                <c:pt idx="1288">
                  <c:v>83151</c:v>
                </c:pt>
                <c:pt idx="1289">
                  <c:v>52531</c:v>
                </c:pt>
                <c:pt idx="1290">
                  <c:v>15759</c:v>
                </c:pt>
                <c:pt idx="1291">
                  <c:v>22804</c:v>
                </c:pt>
                <c:pt idx="1292">
                  <c:v>43050</c:v>
                </c:pt>
                <c:pt idx="1293">
                  <c:v>42997</c:v>
                </c:pt>
                <c:pt idx="1294">
                  <c:v>48918</c:v>
                </c:pt>
                <c:pt idx="1295">
                  <c:v>60033</c:v>
                </c:pt>
                <c:pt idx="1296">
                  <c:v>34043</c:v>
                </c:pt>
                <c:pt idx="1297">
                  <c:v>57811</c:v>
                </c:pt>
                <c:pt idx="1298">
                  <c:v>78569</c:v>
                </c:pt>
                <c:pt idx="1299">
                  <c:v>7500</c:v>
                </c:pt>
                <c:pt idx="1300">
                  <c:v>157733</c:v>
                </c:pt>
                <c:pt idx="1301">
                  <c:v>94384</c:v>
                </c:pt>
                <c:pt idx="1302">
                  <c:v>23148</c:v>
                </c:pt>
                <c:pt idx="1303">
                  <c:v>44267</c:v>
                </c:pt>
                <c:pt idx="1304">
                  <c:v>71626</c:v>
                </c:pt>
                <c:pt idx="1305">
                  <c:v>60894</c:v>
                </c:pt>
                <c:pt idx="1306">
                  <c:v>50200</c:v>
                </c:pt>
                <c:pt idx="1307">
                  <c:v>81051</c:v>
                </c:pt>
                <c:pt idx="1308">
                  <c:v>65169</c:v>
                </c:pt>
                <c:pt idx="1309">
                  <c:v>59868</c:v>
                </c:pt>
                <c:pt idx="1310">
                  <c:v>65695</c:v>
                </c:pt>
                <c:pt idx="1311">
                  <c:v>64857</c:v>
                </c:pt>
                <c:pt idx="1312">
                  <c:v>45143</c:v>
                </c:pt>
                <c:pt idx="1313">
                  <c:v>74805</c:v>
                </c:pt>
                <c:pt idx="1314">
                  <c:v>59060</c:v>
                </c:pt>
                <c:pt idx="1315">
                  <c:v>27238</c:v>
                </c:pt>
                <c:pt idx="1316">
                  <c:v>47009</c:v>
                </c:pt>
                <c:pt idx="1317">
                  <c:v>46094</c:v>
                </c:pt>
                <c:pt idx="1318">
                  <c:v>40321</c:v>
                </c:pt>
                <c:pt idx="1319">
                  <c:v>37235</c:v>
                </c:pt>
                <c:pt idx="1320">
                  <c:v>81843</c:v>
                </c:pt>
                <c:pt idx="1321">
                  <c:v>46692</c:v>
                </c:pt>
                <c:pt idx="1322">
                  <c:v>77382</c:v>
                </c:pt>
                <c:pt idx="1323">
                  <c:v>37774</c:v>
                </c:pt>
                <c:pt idx="1324">
                  <c:v>18393</c:v>
                </c:pt>
                <c:pt idx="1325">
                  <c:v>72828</c:v>
                </c:pt>
                <c:pt idx="1326">
                  <c:v>24711</c:v>
                </c:pt>
                <c:pt idx="1327">
                  <c:v>45503</c:v>
                </c:pt>
                <c:pt idx="1328">
                  <c:v>6560</c:v>
                </c:pt>
                <c:pt idx="1329">
                  <c:v>71604</c:v>
                </c:pt>
                <c:pt idx="1330">
                  <c:v>27244</c:v>
                </c:pt>
                <c:pt idx="1331">
                  <c:v>48752</c:v>
                </c:pt>
                <c:pt idx="1332">
                  <c:v>71434</c:v>
                </c:pt>
                <c:pt idx="1333">
                  <c:v>90842</c:v>
                </c:pt>
                <c:pt idx="1334">
                  <c:v>88097</c:v>
                </c:pt>
                <c:pt idx="1335">
                  <c:v>51948</c:v>
                </c:pt>
                <c:pt idx="1336">
                  <c:v>71853</c:v>
                </c:pt>
                <c:pt idx="1337">
                  <c:v>35876</c:v>
                </c:pt>
                <c:pt idx="1338">
                  <c:v>40049</c:v>
                </c:pt>
                <c:pt idx="1339">
                  <c:v>39660</c:v>
                </c:pt>
                <c:pt idx="1340">
                  <c:v>50127</c:v>
                </c:pt>
                <c:pt idx="1341">
                  <c:v>43263</c:v>
                </c:pt>
                <c:pt idx="1342">
                  <c:v>62845</c:v>
                </c:pt>
                <c:pt idx="1343">
                  <c:v>18929</c:v>
                </c:pt>
                <c:pt idx="1344">
                  <c:v>24367</c:v>
                </c:pt>
                <c:pt idx="1345">
                  <c:v>33249</c:v>
                </c:pt>
                <c:pt idx="1346">
                  <c:v>26887</c:v>
                </c:pt>
                <c:pt idx="1347">
                  <c:v>50150</c:v>
                </c:pt>
                <c:pt idx="1348">
                  <c:v>62061</c:v>
                </c:pt>
                <c:pt idx="1349">
                  <c:v>85696</c:v>
                </c:pt>
                <c:pt idx="1350">
                  <c:v>76542</c:v>
                </c:pt>
                <c:pt idx="1351">
                  <c:v>70515</c:v>
                </c:pt>
                <c:pt idx="1352">
                  <c:v>18227</c:v>
                </c:pt>
                <c:pt idx="1353">
                  <c:v>69139</c:v>
                </c:pt>
                <c:pt idx="1354">
                  <c:v>69109</c:v>
                </c:pt>
                <c:pt idx="1355">
                  <c:v>69627</c:v>
                </c:pt>
                <c:pt idx="1356">
                  <c:v>38136</c:v>
                </c:pt>
                <c:pt idx="1357">
                  <c:v>62159</c:v>
                </c:pt>
                <c:pt idx="1358">
                  <c:v>80695</c:v>
                </c:pt>
                <c:pt idx="1359">
                  <c:v>33316</c:v>
                </c:pt>
                <c:pt idx="1360">
                  <c:v>58554</c:v>
                </c:pt>
                <c:pt idx="1361">
                  <c:v>17256</c:v>
                </c:pt>
                <c:pt idx="1362">
                  <c:v>53034</c:v>
                </c:pt>
                <c:pt idx="1363">
                  <c:v>52203</c:v>
                </c:pt>
                <c:pt idx="1364">
                  <c:v>59601</c:v>
                </c:pt>
                <c:pt idx="1365">
                  <c:v>75154</c:v>
                </c:pt>
                <c:pt idx="1366">
                  <c:v>47025</c:v>
                </c:pt>
                <c:pt idx="1367">
                  <c:v>37971</c:v>
                </c:pt>
                <c:pt idx="1368">
                  <c:v>41335</c:v>
                </c:pt>
                <c:pt idx="1369">
                  <c:v>67267</c:v>
                </c:pt>
                <c:pt idx="1370">
                  <c:v>57338</c:v>
                </c:pt>
                <c:pt idx="1371">
                  <c:v>50523</c:v>
                </c:pt>
                <c:pt idx="1372">
                  <c:v>35791</c:v>
                </c:pt>
                <c:pt idx="1373">
                  <c:v>50611</c:v>
                </c:pt>
                <c:pt idx="1374">
                  <c:v>56242</c:v>
                </c:pt>
                <c:pt idx="1375">
                  <c:v>48904</c:v>
                </c:pt>
                <c:pt idx="1376">
                  <c:v>56243</c:v>
                </c:pt>
                <c:pt idx="1377">
                  <c:v>21355</c:v>
                </c:pt>
                <c:pt idx="1378">
                  <c:v>57420</c:v>
                </c:pt>
                <c:pt idx="1379">
                  <c:v>51386</c:v>
                </c:pt>
                <c:pt idx="1380">
                  <c:v>46390</c:v>
                </c:pt>
                <c:pt idx="1381">
                  <c:v>54342</c:v>
                </c:pt>
                <c:pt idx="1382">
                  <c:v>51386</c:v>
                </c:pt>
                <c:pt idx="1383">
                  <c:v>51386</c:v>
                </c:pt>
                <c:pt idx="1384">
                  <c:v>20895</c:v>
                </c:pt>
                <c:pt idx="1385">
                  <c:v>92344</c:v>
                </c:pt>
                <c:pt idx="1386">
                  <c:v>51386</c:v>
                </c:pt>
                <c:pt idx="1387">
                  <c:v>26907</c:v>
                </c:pt>
                <c:pt idx="1388">
                  <c:v>44964</c:v>
                </c:pt>
                <c:pt idx="1389">
                  <c:v>75507</c:v>
                </c:pt>
                <c:pt idx="1390">
                  <c:v>53761</c:v>
                </c:pt>
                <c:pt idx="1391">
                  <c:v>22682</c:v>
                </c:pt>
                <c:pt idx="1392">
                  <c:v>38887</c:v>
                </c:pt>
                <c:pt idx="1393">
                  <c:v>41658</c:v>
                </c:pt>
                <c:pt idx="1394">
                  <c:v>29791</c:v>
                </c:pt>
                <c:pt idx="1395">
                  <c:v>63915</c:v>
                </c:pt>
                <c:pt idx="1396">
                  <c:v>39996</c:v>
                </c:pt>
                <c:pt idx="1397">
                  <c:v>26759</c:v>
                </c:pt>
                <c:pt idx="1398">
                  <c:v>63841</c:v>
                </c:pt>
                <c:pt idx="1399">
                  <c:v>51039</c:v>
                </c:pt>
                <c:pt idx="1400">
                  <c:v>60544</c:v>
                </c:pt>
                <c:pt idx="1401">
                  <c:v>65685</c:v>
                </c:pt>
                <c:pt idx="1402">
                  <c:v>37716</c:v>
                </c:pt>
                <c:pt idx="1403">
                  <c:v>36864</c:v>
                </c:pt>
                <c:pt idx="1404">
                  <c:v>44511</c:v>
                </c:pt>
                <c:pt idx="1405">
                  <c:v>36947</c:v>
                </c:pt>
                <c:pt idx="1406">
                  <c:v>47352</c:v>
                </c:pt>
                <c:pt idx="1407">
                  <c:v>67087</c:v>
                </c:pt>
                <c:pt idx="1408">
                  <c:v>57045</c:v>
                </c:pt>
                <c:pt idx="1409">
                  <c:v>36957</c:v>
                </c:pt>
                <c:pt idx="1410">
                  <c:v>69389</c:v>
                </c:pt>
                <c:pt idx="1411">
                  <c:v>80134</c:v>
                </c:pt>
                <c:pt idx="1412">
                  <c:v>43142</c:v>
                </c:pt>
                <c:pt idx="1413">
                  <c:v>80589</c:v>
                </c:pt>
                <c:pt idx="1414">
                  <c:v>34412</c:v>
                </c:pt>
                <c:pt idx="1415">
                  <c:v>57537</c:v>
                </c:pt>
                <c:pt idx="1416">
                  <c:v>22634</c:v>
                </c:pt>
                <c:pt idx="1417">
                  <c:v>51315</c:v>
                </c:pt>
                <c:pt idx="1418">
                  <c:v>36026</c:v>
                </c:pt>
                <c:pt idx="1419">
                  <c:v>24639</c:v>
                </c:pt>
                <c:pt idx="1420">
                  <c:v>34578</c:v>
                </c:pt>
                <c:pt idx="1421">
                  <c:v>65704</c:v>
                </c:pt>
                <c:pt idx="1422">
                  <c:v>63810</c:v>
                </c:pt>
                <c:pt idx="1423">
                  <c:v>54132</c:v>
                </c:pt>
                <c:pt idx="1424">
                  <c:v>18690</c:v>
                </c:pt>
                <c:pt idx="1425">
                  <c:v>28164</c:v>
                </c:pt>
                <c:pt idx="1426">
                  <c:v>34596</c:v>
                </c:pt>
                <c:pt idx="1427">
                  <c:v>43269</c:v>
                </c:pt>
                <c:pt idx="1428">
                  <c:v>38741</c:v>
                </c:pt>
                <c:pt idx="1429">
                  <c:v>31907</c:v>
                </c:pt>
                <c:pt idx="1430">
                  <c:v>27100</c:v>
                </c:pt>
                <c:pt idx="1431">
                  <c:v>31163</c:v>
                </c:pt>
                <c:pt idx="1432">
                  <c:v>92533</c:v>
                </c:pt>
                <c:pt idx="1433">
                  <c:v>34853</c:v>
                </c:pt>
                <c:pt idx="1434">
                  <c:v>70844</c:v>
                </c:pt>
                <c:pt idx="1435">
                  <c:v>31086</c:v>
                </c:pt>
                <c:pt idx="1436">
                  <c:v>60544</c:v>
                </c:pt>
                <c:pt idx="1437">
                  <c:v>20491</c:v>
                </c:pt>
                <c:pt idx="1438">
                  <c:v>42523</c:v>
                </c:pt>
                <c:pt idx="1439">
                  <c:v>39922</c:v>
                </c:pt>
                <c:pt idx="1440">
                  <c:v>33402</c:v>
                </c:pt>
                <c:pt idx="1441">
                  <c:v>36408</c:v>
                </c:pt>
                <c:pt idx="1442">
                  <c:v>21645</c:v>
                </c:pt>
                <c:pt idx="1443">
                  <c:v>78427</c:v>
                </c:pt>
                <c:pt idx="1444">
                  <c:v>82657</c:v>
                </c:pt>
                <c:pt idx="1445">
                  <c:v>51876</c:v>
                </c:pt>
                <c:pt idx="1446">
                  <c:v>78041</c:v>
                </c:pt>
                <c:pt idx="1447">
                  <c:v>52852</c:v>
                </c:pt>
                <c:pt idx="1448">
                  <c:v>70038</c:v>
                </c:pt>
                <c:pt idx="1449">
                  <c:v>69401</c:v>
                </c:pt>
                <c:pt idx="1450">
                  <c:v>46053</c:v>
                </c:pt>
                <c:pt idx="1451">
                  <c:v>77343</c:v>
                </c:pt>
                <c:pt idx="1452">
                  <c:v>73892</c:v>
                </c:pt>
                <c:pt idx="1453">
                  <c:v>40304</c:v>
                </c:pt>
                <c:pt idx="1454">
                  <c:v>32727</c:v>
                </c:pt>
                <c:pt idx="1455">
                  <c:v>68695</c:v>
                </c:pt>
                <c:pt idx="1456">
                  <c:v>43300</c:v>
                </c:pt>
                <c:pt idx="1457">
                  <c:v>26290</c:v>
                </c:pt>
                <c:pt idx="1458">
                  <c:v>93790</c:v>
                </c:pt>
                <c:pt idx="1459">
                  <c:v>38410</c:v>
                </c:pt>
                <c:pt idx="1460">
                  <c:v>64866</c:v>
                </c:pt>
                <c:pt idx="1461">
                  <c:v>57957</c:v>
                </c:pt>
                <c:pt idx="1462">
                  <c:v>46015</c:v>
                </c:pt>
                <c:pt idx="1463">
                  <c:v>16531</c:v>
                </c:pt>
                <c:pt idx="1464">
                  <c:v>28072</c:v>
                </c:pt>
                <c:pt idx="1465">
                  <c:v>49476</c:v>
                </c:pt>
                <c:pt idx="1466">
                  <c:v>50725</c:v>
                </c:pt>
                <c:pt idx="1467">
                  <c:v>83844</c:v>
                </c:pt>
                <c:pt idx="1468">
                  <c:v>41145</c:v>
                </c:pt>
                <c:pt idx="1469">
                  <c:v>67419</c:v>
                </c:pt>
                <c:pt idx="1470">
                  <c:v>23162</c:v>
                </c:pt>
                <c:pt idx="1471">
                  <c:v>34380</c:v>
                </c:pt>
                <c:pt idx="1472">
                  <c:v>34704</c:v>
                </c:pt>
                <c:pt idx="1473">
                  <c:v>94871</c:v>
                </c:pt>
                <c:pt idx="1474">
                  <c:v>65148</c:v>
                </c:pt>
                <c:pt idx="1475">
                  <c:v>39898</c:v>
                </c:pt>
                <c:pt idx="1476">
                  <c:v>64857</c:v>
                </c:pt>
                <c:pt idx="1477">
                  <c:v>59892</c:v>
                </c:pt>
                <c:pt idx="1478">
                  <c:v>41020</c:v>
                </c:pt>
                <c:pt idx="1479">
                  <c:v>57072</c:v>
                </c:pt>
                <c:pt idx="1480">
                  <c:v>60474</c:v>
                </c:pt>
                <c:pt idx="1481">
                  <c:v>62807</c:v>
                </c:pt>
                <c:pt idx="1482">
                  <c:v>19414</c:v>
                </c:pt>
                <c:pt idx="1483">
                  <c:v>19107</c:v>
                </c:pt>
                <c:pt idx="1484">
                  <c:v>75484</c:v>
                </c:pt>
                <c:pt idx="1485">
                  <c:v>70379</c:v>
                </c:pt>
                <c:pt idx="1486">
                  <c:v>79419</c:v>
                </c:pt>
                <c:pt idx="1487">
                  <c:v>64014</c:v>
                </c:pt>
                <c:pt idx="1488">
                  <c:v>76998</c:v>
                </c:pt>
                <c:pt idx="1489">
                  <c:v>49854</c:v>
                </c:pt>
                <c:pt idx="1490">
                  <c:v>60585</c:v>
                </c:pt>
                <c:pt idx="1491">
                  <c:v>42873</c:v>
                </c:pt>
                <c:pt idx="1492">
                  <c:v>87679</c:v>
                </c:pt>
                <c:pt idx="1493">
                  <c:v>57867</c:v>
                </c:pt>
                <c:pt idx="1494">
                  <c:v>35765</c:v>
                </c:pt>
                <c:pt idx="1495">
                  <c:v>65492</c:v>
                </c:pt>
                <c:pt idx="1496">
                  <c:v>32952</c:v>
                </c:pt>
                <c:pt idx="1497">
                  <c:v>53374</c:v>
                </c:pt>
                <c:pt idx="1498">
                  <c:v>71706</c:v>
                </c:pt>
                <c:pt idx="1499">
                  <c:v>68487</c:v>
                </c:pt>
                <c:pt idx="1500">
                  <c:v>53253</c:v>
                </c:pt>
                <c:pt idx="1501">
                  <c:v>31163</c:v>
                </c:pt>
                <c:pt idx="1502">
                  <c:v>42014</c:v>
                </c:pt>
                <c:pt idx="1503">
                  <c:v>54108</c:v>
                </c:pt>
                <c:pt idx="1504">
                  <c:v>49667</c:v>
                </c:pt>
                <c:pt idx="1505">
                  <c:v>63206</c:v>
                </c:pt>
                <c:pt idx="1506">
                  <c:v>57136</c:v>
                </c:pt>
                <c:pt idx="1507">
                  <c:v>46772</c:v>
                </c:pt>
                <c:pt idx="1508">
                  <c:v>78931</c:v>
                </c:pt>
                <c:pt idx="1509">
                  <c:v>53977</c:v>
                </c:pt>
                <c:pt idx="1510">
                  <c:v>84219</c:v>
                </c:pt>
                <c:pt idx="1511">
                  <c:v>46098</c:v>
                </c:pt>
                <c:pt idx="1512">
                  <c:v>73538</c:v>
                </c:pt>
                <c:pt idx="1513">
                  <c:v>79529</c:v>
                </c:pt>
                <c:pt idx="1514">
                  <c:v>20981</c:v>
                </c:pt>
                <c:pt idx="1515">
                  <c:v>51766</c:v>
                </c:pt>
                <c:pt idx="1516">
                  <c:v>55759</c:v>
                </c:pt>
                <c:pt idx="1517">
                  <c:v>33039</c:v>
                </c:pt>
                <c:pt idx="1518">
                  <c:v>37787</c:v>
                </c:pt>
                <c:pt idx="1519">
                  <c:v>27242</c:v>
                </c:pt>
                <c:pt idx="1520">
                  <c:v>87188</c:v>
                </c:pt>
                <c:pt idx="1521">
                  <c:v>69930</c:v>
                </c:pt>
                <c:pt idx="1522">
                  <c:v>37697</c:v>
                </c:pt>
                <c:pt idx="1523">
                  <c:v>37401</c:v>
                </c:pt>
                <c:pt idx="1524">
                  <c:v>3502</c:v>
                </c:pt>
                <c:pt idx="1525">
                  <c:v>58597</c:v>
                </c:pt>
                <c:pt idx="1526">
                  <c:v>82032</c:v>
                </c:pt>
                <c:pt idx="1527">
                  <c:v>28087</c:v>
                </c:pt>
                <c:pt idx="1528">
                  <c:v>74004</c:v>
                </c:pt>
                <c:pt idx="1529">
                  <c:v>19740</c:v>
                </c:pt>
                <c:pt idx="1530">
                  <c:v>57036</c:v>
                </c:pt>
                <c:pt idx="1531">
                  <c:v>53083</c:v>
                </c:pt>
                <c:pt idx="1532">
                  <c:v>69283</c:v>
                </c:pt>
                <c:pt idx="1533">
                  <c:v>46098</c:v>
                </c:pt>
                <c:pt idx="1534">
                  <c:v>23331</c:v>
                </c:pt>
                <c:pt idx="1535">
                  <c:v>23331</c:v>
                </c:pt>
                <c:pt idx="1536">
                  <c:v>9255</c:v>
                </c:pt>
                <c:pt idx="1537">
                  <c:v>67786</c:v>
                </c:pt>
                <c:pt idx="1538">
                  <c:v>71969</c:v>
                </c:pt>
                <c:pt idx="1539">
                  <c:v>59235</c:v>
                </c:pt>
                <c:pt idx="1540">
                  <c:v>31928</c:v>
                </c:pt>
                <c:pt idx="1541">
                  <c:v>74881</c:v>
                </c:pt>
                <c:pt idx="1542">
                  <c:v>65819</c:v>
                </c:pt>
                <c:pt idx="1543">
                  <c:v>51411</c:v>
                </c:pt>
                <c:pt idx="1544">
                  <c:v>51983</c:v>
                </c:pt>
                <c:pt idx="1545">
                  <c:v>42386</c:v>
                </c:pt>
                <c:pt idx="1546">
                  <c:v>30390</c:v>
                </c:pt>
                <c:pt idx="1547">
                  <c:v>30983</c:v>
                </c:pt>
                <c:pt idx="1548">
                  <c:v>66033</c:v>
                </c:pt>
                <c:pt idx="1549">
                  <c:v>37284</c:v>
                </c:pt>
                <c:pt idx="1550">
                  <c:v>57530</c:v>
                </c:pt>
                <c:pt idx="1551">
                  <c:v>76800</c:v>
                </c:pt>
                <c:pt idx="1552">
                  <c:v>63943</c:v>
                </c:pt>
                <c:pt idx="1553">
                  <c:v>76081</c:v>
                </c:pt>
                <c:pt idx="1554">
                  <c:v>67445</c:v>
                </c:pt>
                <c:pt idx="1555">
                  <c:v>37054</c:v>
                </c:pt>
                <c:pt idx="1556">
                  <c:v>47175</c:v>
                </c:pt>
                <c:pt idx="1557">
                  <c:v>31859</c:v>
                </c:pt>
                <c:pt idx="1558">
                  <c:v>27215</c:v>
                </c:pt>
                <c:pt idx="1559">
                  <c:v>70179</c:v>
                </c:pt>
                <c:pt idx="1560">
                  <c:v>39922</c:v>
                </c:pt>
                <c:pt idx="1561">
                  <c:v>49681</c:v>
                </c:pt>
                <c:pt idx="1562">
                  <c:v>24645</c:v>
                </c:pt>
                <c:pt idx="1563">
                  <c:v>79865</c:v>
                </c:pt>
                <c:pt idx="1564">
                  <c:v>44322</c:v>
                </c:pt>
                <c:pt idx="1565">
                  <c:v>47958</c:v>
                </c:pt>
                <c:pt idx="1566">
                  <c:v>63972</c:v>
                </c:pt>
                <c:pt idx="1567">
                  <c:v>75315</c:v>
                </c:pt>
                <c:pt idx="1568">
                  <c:v>55517</c:v>
                </c:pt>
                <c:pt idx="1569">
                  <c:v>75283</c:v>
                </c:pt>
                <c:pt idx="1570">
                  <c:v>82800</c:v>
                </c:pt>
                <c:pt idx="1571">
                  <c:v>38998</c:v>
                </c:pt>
                <c:pt idx="1572">
                  <c:v>90638</c:v>
                </c:pt>
                <c:pt idx="1573">
                  <c:v>27161</c:v>
                </c:pt>
                <c:pt idx="1574">
                  <c:v>42014</c:v>
                </c:pt>
                <c:pt idx="1575">
                  <c:v>38201</c:v>
                </c:pt>
                <c:pt idx="1576">
                  <c:v>45203</c:v>
                </c:pt>
                <c:pt idx="1577">
                  <c:v>81574</c:v>
                </c:pt>
                <c:pt idx="1578">
                  <c:v>34935</c:v>
                </c:pt>
                <c:pt idx="1579">
                  <c:v>60482</c:v>
                </c:pt>
                <c:pt idx="1580">
                  <c:v>34633</c:v>
                </c:pt>
                <c:pt idx="1581">
                  <c:v>78093</c:v>
                </c:pt>
                <c:pt idx="1582">
                  <c:v>82460</c:v>
                </c:pt>
                <c:pt idx="1583">
                  <c:v>45903</c:v>
                </c:pt>
                <c:pt idx="1584">
                  <c:v>81361</c:v>
                </c:pt>
                <c:pt idx="1585">
                  <c:v>35860</c:v>
                </c:pt>
                <c:pt idx="1586">
                  <c:v>40442</c:v>
                </c:pt>
                <c:pt idx="1587">
                  <c:v>61482</c:v>
                </c:pt>
                <c:pt idx="1588">
                  <c:v>34968</c:v>
                </c:pt>
                <c:pt idx="1589">
                  <c:v>75794</c:v>
                </c:pt>
                <c:pt idx="1590">
                  <c:v>31497</c:v>
                </c:pt>
                <c:pt idx="1591">
                  <c:v>74268</c:v>
                </c:pt>
                <c:pt idx="1592">
                  <c:v>13724</c:v>
                </c:pt>
                <c:pt idx="1593">
                  <c:v>45143</c:v>
                </c:pt>
                <c:pt idx="1594">
                  <c:v>52569</c:v>
                </c:pt>
                <c:pt idx="1595">
                  <c:v>48432</c:v>
                </c:pt>
                <c:pt idx="1596">
                  <c:v>17144</c:v>
                </c:pt>
                <c:pt idx="1597">
                  <c:v>36108</c:v>
                </c:pt>
                <c:pt idx="1598">
                  <c:v>76445</c:v>
                </c:pt>
                <c:pt idx="1599">
                  <c:v>36663</c:v>
                </c:pt>
                <c:pt idx="1600">
                  <c:v>53843</c:v>
                </c:pt>
                <c:pt idx="1601">
                  <c:v>90226</c:v>
                </c:pt>
                <c:pt idx="1602">
                  <c:v>70638</c:v>
                </c:pt>
                <c:pt idx="1603">
                  <c:v>44512</c:v>
                </c:pt>
                <c:pt idx="1604">
                  <c:v>27116</c:v>
                </c:pt>
                <c:pt idx="1605">
                  <c:v>54072</c:v>
                </c:pt>
                <c:pt idx="1606">
                  <c:v>71855</c:v>
                </c:pt>
                <c:pt idx="1607">
                  <c:v>51250</c:v>
                </c:pt>
                <c:pt idx="1608">
                  <c:v>60432</c:v>
                </c:pt>
                <c:pt idx="1609">
                  <c:v>65526</c:v>
                </c:pt>
                <c:pt idx="1610">
                  <c:v>68655</c:v>
                </c:pt>
                <c:pt idx="1611">
                  <c:v>12393</c:v>
                </c:pt>
                <c:pt idx="1612">
                  <c:v>64509</c:v>
                </c:pt>
                <c:pt idx="1613">
                  <c:v>33955</c:v>
                </c:pt>
                <c:pt idx="1614">
                  <c:v>31353</c:v>
                </c:pt>
                <c:pt idx="1615">
                  <c:v>55434</c:v>
                </c:pt>
                <c:pt idx="1616">
                  <c:v>28359</c:v>
                </c:pt>
                <c:pt idx="1617">
                  <c:v>57100</c:v>
                </c:pt>
                <c:pt idx="1618">
                  <c:v>69139</c:v>
                </c:pt>
                <c:pt idx="1619">
                  <c:v>52973</c:v>
                </c:pt>
                <c:pt idx="1620">
                  <c:v>51717</c:v>
                </c:pt>
                <c:pt idx="1621">
                  <c:v>18793</c:v>
                </c:pt>
                <c:pt idx="1622">
                  <c:v>66664</c:v>
                </c:pt>
                <c:pt idx="1623">
                  <c:v>50664</c:v>
                </c:pt>
                <c:pt idx="1624">
                  <c:v>54414</c:v>
                </c:pt>
                <c:pt idx="1625">
                  <c:v>54549</c:v>
                </c:pt>
                <c:pt idx="1626">
                  <c:v>47111</c:v>
                </c:pt>
                <c:pt idx="1627">
                  <c:v>41003</c:v>
                </c:pt>
                <c:pt idx="1628">
                  <c:v>19444</c:v>
                </c:pt>
                <c:pt idx="1629">
                  <c:v>36301</c:v>
                </c:pt>
                <c:pt idx="1630">
                  <c:v>73059</c:v>
                </c:pt>
                <c:pt idx="1631">
                  <c:v>42731</c:v>
                </c:pt>
                <c:pt idx="1632">
                  <c:v>52854</c:v>
                </c:pt>
                <c:pt idx="1633">
                  <c:v>22775</c:v>
                </c:pt>
                <c:pt idx="1634">
                  <c:v>46681</c:v>
                </c:pt>
                <c:pt idx="1635">
                  <c:v>59821</c:v>
                </c:pt>
                <c:pt idx="1636">
                  <c:v>50002</c:v>
                </c:pt>
                <c:pt idx="1637">
                  <c:v>69755</c:v>
                </c:pt>
                <c:pt idx="1638">
                  <c:v>44078</c:v>
                </c:pt>
                <c:pt idx="1639">
                  <c:v>30560</c:v>
                </c:pt>
                <c:pt idx="1640">
                  <c:v>35924</c:v>
                </c:pt>
                <c:pt idx="1641">
                  <c:v>64140</c:v>
                </c:pt>
                <c:pt idx="1642">
                  <c:v>56386</c:v>
                </c:pt>
                <c:pt idx="1643">
                  <c:v>24594</c:v>
                </c:pt>
                <c:pt idx="1644">
                  <c:v>75774</c:v>
                </c:pt>
                <c:pt idx="1645">
                  <c:v>39228</c:v>
                </c:pt>
                <c:pt idx="1646">
                  <c:v>58494</c:v>
                </c:pt>
                <c:pt idx="1647">
                  <c:v>58684</c:v>
                </c:pt>
                <c:pt idx="1648">
                  <c:v>57136</c:v>
                </c:pt>
                <c:pt idx="1649">
                  <c:v>56551</c:v>
                </c:pt>
                <c:pt idx="1650">
                  <c:v>22448</c:v>
                </c:pt>
                <c:pt idx="1651">
                  <c:v>82014</c:v>
                </c:pt>
                <c:pt idx="1652">
                  <c:v>34213</c:v>
                </c:pt>
                <c:pt idx="1653">
                  <c:v>157146</c:v>
                </c:pt>
                <c:pt idx="1654">
                  <c:v>25358</c:v>
                </c:pt>
                <c:pt idx="1655">
                  <c:v>35544</c:v>
                </c:pt>
                <c:pt idx="1656">
                  <c:v>36634</c:v>
                </c:pt>
                <c:pt idx="1657">
                  <c:v>62670</c:v>
                </c:pt>
                <c:pt idx="1658">
                  <c:v>50334</c:v>
                </c:pt>
                <c:pt idx="1659">
                  <c:v>72066</c:v>
                </c:pt>
                <c:pt idx="1660">
                  <c:v>50729</c:v>
                </c:pt>
                <c:pt idx="1661">
                  <c:v>34916</c:v>
                </c:pt>
                <c:pt idx="1662">
                  <c:v>64892</c:v>
                </c:pt>
                <c:pt idx="1663">
                  <c:v>43602</c:v>
                </c:pt>
                <c:pt idx="1664">
                  <c:v>33996</c:v>
                </c:pt>
                <c:pt idx="1665">
                  <c:v>41473</c:v>
                </c:pt>
                <c:pt idx="1666">
                  <c:v>63246</c:v>
                </c:pt>
                <c:pt idx="1667">
                  <c:v>36732</c:v>
                </c:pt>
                <c:pt idx="1668">
                  <c:v>69084</c:v>
                </c:pt>
                <c:pt idx="1669">
                  <c:v>77766</c:v>
                </c:pt>
                <c:pt idx="1670">
                  <c:v>37929</c:v>
                </c:pt>
                <c:pt idx="1671">
                  <c:v>86610</c:v>
                </c:pt>
                <c:pt idx="1672">
                  <c:v>80141</c:v>
                </c:pt>
                <c:pt idx="1673">
                  <c:v>72635</c:v>
                </c:pt>
                <c:pt idx="1674">
                  <c:v>69016</c:v>
                </c:pt>
                <c:pt idx="1675">
                  <c:v>20193</c:v>
                </c:pt>
                <c:pt idx="1676">
                  <c:v>27573</c:v>
                </c:pt>
                <c:pt idx="1677">
                  <c:v>15862</c:v>
                </c:pt>
                <c:pt idx="1678">
                  <c:v>49544</c:v>
                </c:pt>
                <c:pt idx="1679">
                  <c:v>33228</c:v>
                </c:pt>
                <c:pt idx="1680">
                  <c:v>70440</c:v>
                </c:pt>
                <c:pt idx="1681">
                  <c:v>38232</c:v>
                </c:pt>
                <c:pt idx="1682">
                  <c:v>22554</c:v>
                </c:pt>
                <c:pt idx="1683">
                  <c:v>23536</c:v>
                </c:pt>
                <c:pt idx="1684">
                  <c:v>49413</c:v>
                </c:pt>
                <c:pt idx="1685">
                  <c:v>42231</c:v>
                </c:pt>
                <c:pt idx="1686">
                  <c:v>78789</c:v>
                </c:pt>
                <c:pt idx="1687">
                  <c:v>56534</c:v>
                </c:pt>
                <c:pt idx="1688">
                  <c:v>58350</c:v>
                </c:pt>
                <c:pt idx="1689">
                  <c:v>81217</c:v>
                </c:pt>
                <c:pt idx="1690">
                  <c:v>49090</c:v>
                </c:pt>
                <c:pt idx="1691">
                  <c:v>61787</c:v>
                </c:pt>
                <c:pt idx="1692">
                  <c:v>18169</c:v>
                </c:pt>
                <c:pt idx="1693">
                  <c:v>24336</c:v>
                </c:pt>
                <c:pt idx="1694">
                  <c:v>18222</c:v>
                </c:pt>
                <c:pt idx="1695">
                  <c:v>62335</c:v>
                </c:pt>
                <c:pt idx="1696">
                  <c:v>42033</c:v>
                </c:pt>
                <c:pt idx="1697">
                  <c:v>86580</c:v>
                </c:pt>
                <c:pt idx="1698">
                  <c:v>41437</c:v>
                </c:pt>
                <c:pt idx="1699">
                  <c:v>73705</c:v>
                </c:pt>
                <c:pt idx="1700">
                  <c:v>61064</c:v>
                </c:pt>
                <c:pt idx="1701">
                  <c:v>38452</c:v>
                </c:pt>
                <c:pt idx="1702">
                  <c:v>18358</c:v>
                </c:pt>
                <c:pt idx="1703">
                  <c:v>55012</c:v>
                </c:pt>
                <c:pt idx="1704">
                  <c:v>9722</c:v>
                </c:pt>
                <c:pt idx="1705">
                  <c:v>38175</c:v>
                </c:pt>
                <c:pt idx="1706">
                  <c:v>58656</c:v>
                </c:pt>
                <c:pt idx="1707">
                  <c:v>52117</c:v>
                </c:pt>
                <c:pt idx="1708">
                  <c:v>64813</c:v>
                </c:pt>
                <c:pt idx="1709">
                  <c:v>54222</c:v>
                </c:pt>
                <c:pt idx="1710">
                  <c:v>83512</c:v>
                </c:pt>
                <c:pt idx="1711">
                  <c:v>77520</c:v>
                </c:pt>
                <c:pt idx="1712">
                  <c:v>41154</c:v>
                </c:pt>
                <c:pt idx="1713">
                  <c:v>80398</c:v>
                </c:pt>
                <c:pt idx="1714">
                  <c:v>18746</c:v>
                </c:pt>
                <c:pt idx="1715">
                  <c:v>35196</c:v>
                </c:pt>
                <c:pt idx="1716">
                  <c:v>60230</c:v>
                </c:pt>
                <c:pt idx="1717">
                  <c:v>22108</c:v>
                </c:pt>
                <c:pt idx="1718">
                  <c:v>44392</c:v>
                </c:pt>
                <c:pt idx="1719">
                  <c:v>55424</c:v>
                </c:pt>
                <c:pt idx="1720">
                  <c:v>17688</c:v>
                </c:pt>
                <c:pt idx="1721">
                  <c:v>92491</c:v>
                </c:pt>
                <c:pt idx="1722">
                  <c:v>90273</c:v>
                </c:pt>
                <c:pt idx="1723">
                  <c:v>82571</c:v>
                </c:pt>
                <c:pt idx="1724">
                  <c:v>38513</c:v>
                </c:pt>
                <c:pt idx="1725">
                  <c:v>16653</c:v>
                </c:pt>
                <c:pt idx="1726">
                  <c:v>42586</c:v>
                </c:pt>
                <c:pt idx="1727">
                  <c:v>23529</c:v>
                </c:pt>
                <c:pt idx="1728">
                  <c:v>74881</c:v>
                </c:pt>
                <c:pt idx="1729">
                  <c:v>71107</c:v>
                </c:pt>
                <c:pt idx="1730">
                  <c:v>46910</c:v>
                </c:pt>
                <c:pt idx="1731">
                  <c:v>18690</c:v>
                </c:pt>
                <c:pt idx="1732">
                  <c:v>37244</c:v>
                </c:pt>
                <c:pt idx="1733">
                  <c:v>82427</c:v>
                </c:pt>
                <c:pt idx="1734">
                  <c:v>75342</c:v>
                </c:pt>
                <c:pt idx="1735">
                  <c:v>70044</c:v>
                </c:pt>
                <c:pt idx="1736">
                  <c:v>79146</c:v>
                </c:pt>
                <c:pt idx="1737">
                  <c:v>77437</c:v>
                </c:pt>
                <c:pt idx="1738">
                  <c:v>54984</c:v>
                </c:pt>
                <c:pt idx="1739">
                  <c:v>42403</c:v>
                </c:pt>
                <c:pt idx="1740">
                  <c:v>55761</c:v>
                </c:pt>
                <c:pt idx="1741">
                  <c:v>37292</c:v>
                </c:pt>
                <c:pt idx="1742">
                  <c:v>45576</c:v>
                </c:pt>
                <c:pt idx="1743">
                  <c:v>70321</c:v>
                </c:pt>
                <c:pt idx="1744">
                  <c:v>58086</c:v>
                </c:pt>
                <c:pt idx="1745">
                  <c:v>81795</c:v>
                </c:pt>
                <c:pt idx="1746">
                  <c:v>28389</c:v>
                </c:pt>
                <c:pt idx="1747">
                  <c:v>66835</c:v>
                </c:pt>
                <c:pt idx="1748">
                  <c:v>69901</c:v>
                </c:pt>
                <c:pt idx="1749">
                  <c:v>80360</c:v>
                </c:pt>
                <c:pt idx="1750">
                  <c:v>63342</c:v>
                </c:pt>
                <c:pt idx="1751">
                  <c:v>44989</c:v>
                </c:pt>
                <c:pt idx="1752">
                  <c:v>31859</c:v>
                </c:pt>
                <c:pt idx="1753">
                  <c:v>51569</c:v>
                </c:pt>
                <c:pt idx="1754">
                  <c:v>30372</c:v>
                </c:pt>
                <c:pt idx="1755">
                  <c:v>16014</c:v>
                </c:pt>
                <c:pt idx="1756">
                  <c:v>41120</c:v>
                </c:pt>
                <c:pt idx="1757">
                  <c:v>39763</c:v>
                </c:pt>
                <c:pt idx="1758">
                  <c:v>38725</c:v>
                </c:pt>
                <c:pt idx="1759">
                  <c:v>77981</c:v>
                </c:pt>
                <c:pt idx="1760">
                  <c:v>62905</c:v>
                </c:pt>
                <c:pt idx="1761">
                  <c:v>13533</c:v>
                </c:pt>
                <c:pt idx="1762">
                  <c:v>59481</c:v>
                </c:pt>
                <c:pt idx="1763">
                  <c:v>72117</c:v>
                </c:pt>
                <c:pt idx="1764">
                  <c:v>21955</c:v>
                </c:pt>
                <c:pt idx="1765">
                  <c:v>67131</c:v>
                </c:pt>
                <c:pt idx="1766">
                  <c:v>36802</c:v>
                </c:pt>
                <c:pt idx="1767">
                  <c:v>71853</c:v>
                </c:pt>
                <c:pt idx="1768">
                  <c:v>28249</c:v>
                </c:pt>
                <c:pt idx="1769">
                  <c:v>47808</c:v>
                </c:pt>
                <c:pt idx="1770">
                  <c:v>25509</c:v>
                </c:pt>
                <c:pt idx="1771">
                  <c:v>51012</c:v>
                </c:pt>
                <c:pt idx="1772">
                  <c:v>70596</c:v>
                </c:pt>
                <c:pt idx="1773">
                  <c:v>85431</c:v>
                </c:pt>
                <c:pt idx="1774">
                  <c:v>42664</c:v>
                </c:pt>
                <c:pt idx="1775">
                  <c:v>42586</c:v>
                </c:pt>
                <c:pt idx="1776">
                  <c:v>29760</c:v>
                </c:pt>
                <c:pt idx="1777">
                  <c:v>28973</c:v>
                </c:pt>
                <c:pt idx="1778">
                  <c:v>39435</c:v>
                </c:pt>
                <c:pt idx="1779">
                  <c:v>65370</c:v>
                </c:pt>
                <c:pt idx="1780">
                  <c:v>20194</c:v>
                </c:pt>
                <c:pt idx="1781">
                  <c:v>42473</c:v>
                </c:pt>
                <c:pt idx="1782">
                  <c:v>64590</c:v>
                </c:pt>
                <c:pt idx="1783">
                  <c:v>71232</c:v>
                </c:pt>
                <c:pt idx="1784">
                  <c:v>34600</c:v>
                </c:pt>
                <c:pt idx="1785">
                  <c:v>46904</c:v>
                </c:pt>
                <c:pt idx="1786">
                  <c:v>49094</c:v>
                </c:pt>
                <c:pt idx="1787">
                  <c:v>36075</c:v>
                </c:pt>
                <c:pt idx="1788">
                  <c:v>60839</c:v>
                </c:pt>
                <c:pt idx="1789">
                  <c:v>77298</c:v>
                </c:pt>
                <c:pt idx="1790">
                  <c:v>34026</c:v>
                </c:pt>
                <c:pt idx="1791">
                  <c:v>48918</c:v>
                </c:pt>
                <c:pt idx="1792">
                  <c:v>82122</c:v>
                </c:pt>
                <c:pt idx="1793">
                  <c:v>37697</c:v>
                </c:pt>
                <c:pt idx="1794">
                  <c:v>34074</c:v>
                </c:pt>
                <c:pt idx="1795">
                  <c:v>28520</c:v>
                </c:pt>
                <c:pt idx="1796">
                  <c:v>62535</c:v>
                </c:pt>
                <c:pt idx="1797">
                  <c:v>36273</c:v>
                </c:pt>
                <c:pt idx="1798">
                  <c:v>63404</c:v>
                </c:pt>
                <c:pt idx="1799">
                  <c:v>75774</c:v>
                </c:pt>
                <c:pt idx="1800">
                  <c:v>78416</c:v>
                </c:pt>
                <c:pt idx="1801">
                  <c:v>75702</c:v>
                </c:pt>
                <c:pt idx="1802">
                  <c:v>59385</c:v>
                </c:pt>
                <c:pt idx="1803">
                  <c:v>37070</c:v>
                </c:pt>
                <c:pt idx="1804">
                  <c:v>44689</c:v>
                </c:pt>
                <c:pt idx="1805">
                  <c:v>53977</c:v>
                </c:pt>
                <c:pt idx="1806">
                  <c:v>7144</c:v>
                </c:pt>
                <c:pt idx="1807">
                  <c:v>18701</c:v>
                </c:pt>
                <c:pt idx="1808">
                  <c:v>90369</c:v>
                </c:pt>
                <c:pt idx="1809">
                  <c:v>63159</c:v>
                </c:pt>
                <c:pt idx="1810">
                  <c:v>37758</c:v>
                </c:pt>
                <c:pt idx="1811">
                  <c:v>46757</c:v>
                </c:pt>
                <c:pt idx="1812">
                  <c:v>79734</c:v>
                </c:pt>
                <c:pt idx="1813">
                  <c:v>63207</c:v>
                </c:pt>
                <c:pt idx="1814">
                  <c:v>72071</c:v>
                </c:pt>
                <c:pt idx="1815">
                  <c:v>21840</c:v>
                </c:pt>
                <c:pt idx="1816">
                  <c:v>58582</c:v>
                </c:pt>
                <c:pt idx="1817">
                  <c:v>72282</c:v>
                </c:pt>
                <c:pt idx="1818">
                  <c:v>50387</c:v>
                </c:pt>
                <c:pt idx="1819">
                  <c:v>32583</c:v>
                </c:pt>
                <c:pt idx="1820">
                  <c:v>62568</c:v>
                </c:pt>
                <c:pt idx="1821">
                  <c:v>44635</c:v>
                </c:pt>
                <c:pt idx="1822">
                  <c:v>33316</c:v>
                </c:pt>
                <c:pt idx="1823">
                  <c:v>63967</c:v>
                </c:pt>
                <c:pt idx="1824">
                  <c:v>52513</c:v>
                </c:pt>
                <c:pt idx="1825">
                  <c:v>25293</c:v>
                </c:pt>
                <c:pt idx="1826">
                  <c:v>54111</c:v>
                </c:pt>
                <c:pt idx="1827">
                  <c:v>78394</c:v>
                </c:pt>
                <c:pt idx="1828">
                  <c:v>80739</c:v>
                </c:pt>
                <c:pt idx="1829">
                  <c:v>22669</c:v>
                </c:pt>
                <c:pt idx="1830">
                  <c:v>29236</c:v>
                </c:pt>
                <c:pt idx="1831">
                  <c:v>44911</c:v>
                </c:pt>
                <c:pt idx="1832">
                  <c:v>54693</c:v>
                </c:pt>
                <c:pt idx="1833">
                  <c:v>48186</c:v>
                </c:pt>
                <c:pt idx="1834">
                  <c:v>54809</c:v>
                </c:pt>
                <c:pt idx="1835">
                  <c:v>41580</c:v>
                </c:pt>
                <c:pt idx="1836">
                  <c:v>80336</c:v>
                </c:pt>
                <c:pt idx="1837">
                  <c:v>47743</c:v>
                </c:pt>
                <c:pt idx="1838">
                  <c:v>62972</c:v>
                </c:pt>
                <c:pt idx="1839">
                  <c:v>57333</c:v>
                </c:pt>
                <c:pt idx="1840">
                  <c:v>32313</c:v>
                </c:pt>
                <c:pt idx="1841">
                  <c:v>84953</c:v>
                </c:pt>
                <c:pt idx="1842">
                  <c:v>27071</c:v>
                </c:pt>
                <c:pt idx="1843">
                  <c:v>68148</c:v>
                </c:pt>
                <c:pt idx="1844">
                  <c:v>65735</c:v>
                </c:pt>
                <c:pt idx="1845">
                  <c:v>86836</c:v>
                </c:pt>
                <c:pt idx="1846">
                  <c:v>4023</c:v>
                </c:pt>
                <c:pt idx="1847">
                  <c:v>30093</c:v>
                </c:pt>
                <c:pt idx="1848">
                  <c:v>57705</c:v>
                </c:pt>
                <c:pt idx="1849">
                  <c:v>25008</c:v>
                </c:pt>
                <c:pt idx="1850">
                  <c:v>83257</c:v>
                </c:pt>
                <c:pt idx="1851">
                  <c:v>22280</c:v>
                </c:pt>
                <c:pt idx="1852">
                  <c:v>72159</c:v>
                </c:pt>
                <c:pt idx="1853">
                  <c:v>64260</c:v>
                </c:pt>
                <c:pt idx="1854">
                  <c:v>82733</c:v>
                </c:pt>
                <c:pt idx="1855">
                  <c:v>74290</c:v>
                </c:pt>
                <c:pt idx="1856">
                  <c:v>58217</c:v>
                </c:pt>
                <c:pt idx="1857">
                  <c:v>21024</c:v>
                </c:pt>
                <c:pt idx="1858">
                  <c:v>70116</c:v>
                </c:pt>
                <c:pt idx="1859">
                  <c:v>54006</c:v>
                </c:pt>
                <c:pt idx="1860">
                  <c:v>69063</c:v>
                </c:pt>
                <c:pt idx="1861">
                  <c:v>11448</c:v>
                </c:pt>
                <c:pt idx="1862">
                  <c:v>61825</c:v>
                </c:pt>
                <c:pt idx="1863">
                  <c:v>70886</c:v>
                </c:pt>
                <c:pt idx="1864">
                  <c:v>69109</c:v>
                </c:pt>
                <c:pt idx="1865">
                  <c:v>60208</c:v>
                </c:pt>
                <c:pt idx="1866">
                  <c:v>32889</c:v>
                </c:pt>
                <c:pt idx="1867">
                  <c:v>34738</c:v>
                </c:pt>
                <c:pt idx="1868">
                  <c:v>30538</c:v>
                </c:pt>
                <c:pt idx="1869">
                  <c:v>82326</c:v>
                </c:pt>
                <c:pt idx="1870">
                  <c:v>26642</c:v>
                </c:pt>
                <c:pt idx="1871">
                  <c:v>69932</c:v>
                </c:pt>
                <c:pt idx="1872">
                  <c:v>44503</c:v>
                </c:pt>
                <c:pt idx="1873">
                  <c:v>60200</c:v>
                </c:pt>
                <c:pt idx="1874">
                  <c:v>49638</c:v>
                </c:pt>
                <c:pt idx="1875">
                  <c:v>23830</c:v>
                </c:pt>
                <c:pt idx="1876">
                  <c:v>33051</c:v>
                </c:pt>
                <c:pt idx="1877">
                  <c:v>72905</c:v>
                </c:pt>
                <c:pt idx="1878">
                  <c:v>69702</c:v>
                </c:pt>
                <c:pt idx="1879">
                  <c:v>70300</c:v>
                </c:pt>
                <c:pt idx="1880">
                  <c:v>70643</c:v>
                </c:pt>
                <c:pt idx="1881">
                  <c:v>30396</c:v>
                </c:pt>
                <c:pt idx="1882">
                  <c:v>50616</c:v>
                </c:pt>
                <c:pt idx="1883">
                  <c:v>62772</c:v>
                </c:pt>
                <c:pt idx="1884">
                  <c:v>30298</c:v>
                </c:pt>
                <c:pt idx="1885">
                  <c:v>52413</c:v>
                </c:pt>
                <c:pt idx="1886">
                  <c:v>44155</c:v>
                </c:pt>
                <c:pt idx="1887">
                  <c:v>86979</c:v>
                </c:pt>
                <c:pt idx="1888">
                  <c:v>76532</c:v>
                </c:pt>
                <c:pt idx="1889">
                  <c:v>42081</c:v>
                </c:pt>
                <c:pt idx="1890">
                  <c:v>67546</c:v>
                </c:pt>
                <c:pt idx="1891">
                  <c:v>88420</c:v>
                </c:pt>
                <c:pt idx="1892">
                  <c:v>31158</c:v>
                </c:pt>
                <c:pt idx="1893">
                  <c:v>61671</c:v>
                </c:pt>
                <c:pt idx="1894">
                  <c:v>69719</c:v>
                </c:pt>
                <c:pt idx="1895">
                  <c:v>49160</c:v>
                </c:pt>
                <c:pt idx="1896">
                  <c:v>24882</c:v>
                </c:pt>
                <c:pt idx="1897">
                  <c:v>90933</c:v>
                </c:pt>
                <c:pt idx="1898">
                  <c:v>113734</c:v>
                </c:pt>
                <c:pt idx="1899">
                  <c:v>59292</c:v>
                </c:pt>
                <c:pt idx="1900">
                  <c:v>45759</c:v>
                </c:pt>
                <c:pt idx="1901">
                  <c:v>22148</c:v>
                </c:pt>
                <c:pt idx="1902">
                  <c:v>73395</c:v>
                </c:pt>
                <c:pt idx="1903">
                  <c:v>29819</c:v>
                </c:pt>
                <c:pt idx="1904">
                  <c:v>45688</c:v>
                </c:pt>
                <c:pt idx="1905">
                  <c:v>62820</c:v>
                </c:pt>
                <c:pt idx="1906">
                  <c:v>60491</c:v>
                </c:pt>
                <c:pt idx="1907">
                  <c:v>33235</c:v>
                </c:pt>
                <c:pt idx="1908">
                  <c:v>35701</c:v>
                </c:pt>
                <c:pt idx="1909">
                  <c:v>31535</c:v>
                </c:pt>
                <c:pt idx="1910">
                  <c:v>92556</c:v>
                </c:pt>
                <c:pt idx="1911">
                  <c:v>67384</c:v>
                </c:pt>
                <c:pt idx="1912">
                  <c:v>80573</c:v>
                </c:pt>
                <c:pt idx="1913">
                  <c:v>77870</c:v>
                </c:pt>
                <c:pt idx="1914">
                  <c:v>52278</c:v>
                </c:pt>
                <c:pt idx="1915">
                  <c:v>57107</c:v>
                </c:pt>
                <c:pt idx="1916">
                  <c:v>18929</c:v>
                </c:pt>
                <c:pt idx="1917">
                  <c:v>36038</c:v>
                </c:pt>
                <c:pt idx="1918">
                  <c:v>20180</c:v>
                </c:pt>
                <c:pt idx="1919">
                  <c:v>34230</c:v>
                </c:pt>
                <c:pt idx="1920">
                  <c:v>31878</c:v>
                </c:pt>
                <c:pt idx="1921">
                  <c:v>70932</c:v>
                </c:pt>
                <c:pt idx="1922">
                  <c:v>91249</c:v>
                </c:pt>
                <c:pt idx="1923">
                  <c:v>77598</c:v>
                </c:pt>
                <c:pt idx="1924">
                  <c:v>80982</c:v>
                </c:pt>
                <c:pt idx="1925">
                  <c:v>22701</c:v>
                </c:pt>
                <c:pt idx="1926">
                  <c:v>55212</c:v>
                </c:pt>
                <c:pt idx="1927">
                  <c:v>70617</c:v>
                </c:pt>
                <c:pt idx="1928">
                  <c:v>64849</c:v>
                </c:pt>
                <c:pt idx="1929">
                  <c:v>62694</c:v>
                </c:pt>
                <c:pt idx="1930">
                  <c:v>61917</c:v>
                </c:pt>
                <c:pt idx="1931">
                  <c:v>67472</c:v>
                </c:pt>
                <c:pt idx="1932">
                  <c:v>21059</c:v>
                </c:pt>
                <c:pt idx="1933">
                  <c:v>29543</c:v>
                </c:pt>
                <c:pt idx="1934">
                  <c:v>75903</c:v>
                </c:pt>
                <c:pt idx="1935">
                  <c:v>34984</c:v>
                </c:pt>
                <c:pt idx="1936">
                  <c:v>54998</c:v>
                </c:pt>
                <c:pt idx="1937">
                  <c:v>54356</c:v>
                </c:pt>
                <c:pt idx="1938">
                  <c:v>34242</c:v>
                </c:pt>
                <c:pt idx="1939">
                  <c:v>25410</c:v>
                </c:pt>
                <c:pt idx="1940">
                  <c:v>73356</c:v>
                </c:pt>
                <c:pt idx="1941">
                  <c:v>28320</c:v>
                </c:pt>
                <c:pt idx="1942">
                  <c:v>23763</c:v>
                </c:pt>
                <c:pt idx="1943">
                  <c:v>72570</c:v>
                </c:pt>
                <c:pt idx="1944">
                  <c:v>34529</c:v>
                </c:pt>
                <c:pt idx="1945">
                  <c:v>70792</c:v>
                </c:pt>
                <c:pt idx="1946">
                  <c:v>63211</c:v>
                </c:pt>
                <c:pt idx="1947">
                  <c:v>83891</c:v>
                </c:pt>
                <c:pt idx="1948">
                  <c:v>36065</c:v>
                </c:pt>
                <c:pt idx="1949">
                  <c:v>39898</c:v>
                </c:pt>
                <c:pt idx="1950">
                  <c:v>51141</c:v>
                </c:pt>
                <c:pt idx="1951">
                  <c:v>56939</c:v>
                </c:pt>
                <c:pt idx="1952">
                  <c:v>80872</c:v>
                </c:pt>
                <c:pt idx="1953">
                  <c:v>72335</c:v>
                </c:pt>
                <c:pt idx="1954">
                  <c:v>61798</c:v>
                </c:pt>
                <c:pt idx="1955">
                  <c:v>76842</c:v>
                </c:pt>
                <c:pt idx="1956">
                  <c:v>29478</c:v>
                </c:pt>
                <c:pt idx="1957">
                  <c:v>46998</c:v>
                </c:pt>
                <c:pt idx="1958">
                  <c:v>96843</c:v>
                </c:pt>
                <c:pt idx="1959">
                  <c:v>56551</c:v>
                </c:pt>
                <c:pt idx="1960">
                  <c:v>70053</c:v>
                </c:pt>
                <c:pt idx="1961">
                  <c:v>71670</c:v>
                </c:pt>
                <c:pt idx="1962">
                  <c:v>44359</c:v>
                </c:pt>
                <c:pt idx="1963">
                  <c:v>40887</c:v>
                </c:pt>
                <c:pt idx="1964">
                  <c:v>48877</c:v>
                </c:pt>
                <c:pt idx="1965">
                  <c:v>74485</c:v>
                </c:pt>
                <c:pt idx="1966">
                  <c:v>64474</c:v>
                </c:pt>
                <c:pt idx="1967">
                  <c:v>77226</c:v>
                </c:pt>
                <c:pt idx="1968">
                  <c:v>72643</c:v>
                </c:pt>
                <c:pt idx="1969">
                  <c:v>85738</c:v>
                </c:pt>
                <c:pt idx="1970">
                  <c:v>55686</c:v>
                </c:pt>
                <c:pt idx="1971">
                  <c:v>39062</c:v>
                </c:pt>
                <c:pt idx="1972">
                  <c:v>34600</c:v>
                </c:pt>
                <c:pt idx="1973">
                  <c:v>40794</c:v>
                </c:pt>
                <c:pt idx="1974">
                  <c:v>54690</c:v>
                </c:pt>
                <c:pt idx="1975">
                  <c:v>4428</c:v>
                </c:pt>
                <c:pt idx="1976">
                  <c:v>32632</c:v>
                </c:pt>
                <c:pt idx="1977">
                  <c:v>38236</c:v>
                </c:pt>
                <c:pt idx="1978">
                  <c:v>36781</c:v>
                </c:pt>
                <c:pt idx="1979">
                  <c:v>31385</c:v>
                </c:pt>
                <c:pt idx="1980">
                  <c:v>24570</c:v>
                </c:pt>
                <c:pt idx="1981">
                  <c:v>25509</c:v>
                </c:pt>
                <c:pt idx="1982">
                  <c:v>94642</c:v>
                </c:pt>
                <c:pt idx="1983">
                  <c:v>58646</c:v>
                </c:pt>
                <c:pt idx="1984">
                  <c:v>53201</c:v>
                </c:pt>
                <c:pt idx="1985">
                  <c:v>21994</c:v>
                </c:pt>
                <c:pt idx="1986">
                  <c:v>57113</c:v>
                </c:pt>
                <c:pt idx="1987">
                  <c:v>51373</c:v>
                </c:pt>
                <c:pt idx="1988">
                  <c:v>23477</c:v>
                </c:pt>
                <c:pt idx="1989">
                  <c:v>58116</c:v>
                </c:pt>
                <c:pt idx="1990">
                  <c:v>72968</c:v>
                </c:pt>
                <c:pt idx="1991">
                  <c:v>39791</c:v>
                </c:pt>
                <c:pt idx="1992">
                  <c:v>91712</c:v>
                </c:pt>
                <c:pt idx="1993">
                  <c:v>94472</c:v>
                </c:pt>
                <c:pt idx="1994">
                  <c:v>13672</c:v>
                </c:pt>
                <c:pt idx="1995">
                  <c:v>96547</c:v>
                </c:pt>
                <c:pt idx="1996">
                  <c:v>79205</c:v>
                </c:pt>
                <c:pt idx="1997">
                  <c:v>56559</c:v>
                </c:pt>
                <c:pt idx="1998">
                  <c:v>32644</c:v>
                </c:pt>
                <c:pt idx="1999">
                  <c:v>67506</c:v>
                </c:pt>
                <c:pt idx="2000">
                  <c:v>24206</c:v>
                </c:pt>
                <c:pt idx="2001">
                  <c:v>28420</c:v>
                </c:pt>
                <c:pt idx="2002">
                  <c:v>22979</c:v>
                </c:pt>
                <c:pt idx="2003">
                  <c:v>33279</c:v>
                </c:pt>
                <c:pt idx="2004">
                  <c:v>46423</c:v>
                </c:pt>
                <c:pt idx="2005">
                  <c:v>30368</c:v>
                </c:pt>
                <c:pt idx="2006">
                  <c:v>63684</c:v>
                </c:pt>
                <c:pt idx="2007">
                  <c:v>41638</c:v>
                </c:pt>
                <c:pt idx="2008">
                  <c:v>68805</c:v>
                </c:pt>
                <c:pt idx="2009">
                  <c:v>65814</c:v>
                </c:pt>
                <c:pt idx="2010">
                  <c:v>71964</c:v>
                </c:pt>
                <c:pt idx="2011">
                  <c:v>39146</c:v>
                </c:pt>
                <c:pt idx="2012">
                  <c:v>96876</c:v>
                </c:pt>
                <c:pt idx="2013">
                  <c:v>34445</c:v>
                </c:pt>
                <c:pt idx="2014">
                  <c:v>68281</c:v>
                </c:pt>
                <c:pt idx="2015">
                  <c:v>37284</c:v>
                </c:pt>
                <c:pt idx="2016">
                  <c:v>36790</c:v>
                </c:pt>
                <c:pt idx="2017">
                  <c:v>27943</c:v>
                </c:pt>
                <c:pt idx="2018">
                  <c:v>22263</c:v>
                </c:pt>
                <c:pt idx="2019">
                  <c:v>30261</c:v>
                </c:pt>
                <c:pt idx="2020">
                  <c:v>28587</c:v>
                </c:pt>
                <c:pt idx="2021">
                  <c:v>43815</c:v>
                </c:pt>
                <c:pt idx="2022">
                  <c:v>48195</c:v>
                </c:pt>
                <c:pt idx="2023">
                  <c:v>77027</c:v>
                </c:pt>
                <c:pt idx="2024">
                  <c:v>71322</c:v>
                </c:pt>
                <c:pt idx="2025">
                  <c:v>32765</c:v>
                </c:pt>
                <c:pt idx="2026">
                  <c:v>29672</c:v>
                </c:pt>
                <c:pt idx="2027">
                  <c:v>23272</c:v>
                </c:pt>
                <c:pt idx="2028">
                  <c:v>49912</c:v>
                </c:pt>
                <c:pt idx="2029">
                  <c:v>7500</c:v>
                </c:pt>
                <c:pt idx="2030">
                  <c:v>68117</c:v>
                </c:pt>
                <c:pt idx="2031">
                  <c:v>67225</c:v>
                </c:pt>
                <c:pt idx="2032">
                  <c:v>17649</c:v>
                </c:pt>
                <c:pt idx="2033">
                  <c:v>55914</c:v>
                </c:pt>
                <c:pt idx="2034">
                  <c:v>40059</c:v>
                </c:pt>
                <c:pt idx="2035">
                  <c:v>60905</c:v>
                </c:pt>
                <c:pt idx="2036">
                  <c:v>75330</c:v>
                </c:pt>
                <c:pt idx="2037">
                  <c:v>60689</c:v>
                </c:pt>
                <c:pt idx="2038">
                  <c:v>38680</c:v>
                </c:pt>
                <c:pt idx="2039">
                  <c:v>61416</c:v>
                </c:pt>
                <c:pt idx="2040">
                  <c:v>49767</c:v>
                </c:pt>
                <c:pt idx="2041">
                  <c:v>83273</c:v>
                </c:pt>
                <c:pt idx="2042">
                  <c:v>29009</c:v>
                </c:pt>
                <c:pt idx="2043">
                  <c:v>45057</c:v>
                </c:pt>
                <c:pt idx="2044">
                  <c:v>37150</c:v>
                </c:pt>
                <c:pt idx="2045">
                  <c:v>43020</c:v>
                </c:pt>
                <c:pt idx="2046">
                  <c:v>53154</c:v>
                </c:pt>
                <c:pt idx="2047">
                  <c:v>65308</c:v>
                </c:pt>
                <c:pt idx="2048">
                  <c:v>76467</c:v>
                </c:pt>
                <c:pt idx="2049">
                  <c:v>81044</c:v>
                </c:pt>
                <c:pt idx="2050">
                  <c:v>32871</c:v>
                </c:pt>
                <c:pt idx="2051">
                  <c:v>55801</c:v>
                </c:pt>
                <c:pt idx="2052">
                  <c:v>76320</c:v>
                </c:pt>
                <c:pt idx="2053">
                  <c:v>36927</c:v>
                </c:pt>
                <c:pt idx="2054">
                  <c:v>48794</c:v>
                </c:pt>
                <c:pt idx="2055">
                  <c:v>23478</c:v>
                </c:pt>
                <c:pt idx="2056">
                  <c:v>71128</c:v>
                </c:pt>
                <c:pt idx="2057">
                  <c:v>70179</c:v>
                </c:pt>
                <c:pt idx="2058">
                  <c:v>59462</c:v>
                </c:pt>
                <c:pt idx="2059">
                  <c:v>51386</c:v>
                </c:pt>
                <c:pt idx="2060">
                  <c:v>38361</c:v>
                </c:pt>
                <c:pt idx="2061">
                  <c:v>51386</c:v>
                </c:pt>
                <c:pt idx="2062">
                  <c:v>70038</c:v>
                </c:pt>
                <c:pt idx="2063">
                  <c:v>42554</c:v>
                </c:pt>
                <c:pt idx="2064">
                  <c:v>67445</c:v>
                </c:pt>
                <c:pt idx="2065">
                  <c:v>67046</c:v>
                </c:pt>
                <c:pt idx="2066">
                  <c:v>42192</c:v>
                </c:pt>
                <c:pt idx="2067">
                  <c:v>77610</c:v>
                </c:pt>
                <c:pt idx="2068">
                  <c:v>31761</c:v>
                </c:pt>
                <c:pt idx="2069">
                  <c:v>34350</c:v>
                </c:pt>
                <c:pt idx="2070">
                  <c:v>54591</c:v>
                </c:pt>
                <c:pt idx="2071">
                  <c:v>71866</c:v>
                </c:pt>
                <c:pt idx="2072">
                  <c:v>25293</c:v>
                </c:pt>
                <c:pt idx="2073">
                  <c:v>42000</c:v>
                </c:pt>
                <c:pt idx="2074">
                  <c:v>69520</c:v>
                </c:pt>
                <c:pt idx="2075">
                  <c:v>64713</c:v>
                </c:pt>
                <c:pt idx="2076">
                  <c:v>27889</c:v>
                </c:pt>
                <c:pt idx="2077">
                  <c:v>22123</c:v>
                </c:pt>
                <c:pt idx="2078">
                  <c:v>51386</c:v>
                </c:pt>
                <c:pt idx="2079">
                  <c:v>51386</c:v>
                </c:pt>
                <c:pt idx="2080">
                  <c:v>27803</c:v>
                </c:pt>
                <c:pt idx="2081">
                  <c:v>51386</c:v>
                </c:pt>
                <c:pt idx="2082">
                  <c:v>51651</c:v>
                </c:pt>
                <c:pt idx="2083">
                  <c:v>68487</c:v>
                </c:pt>
                <c:pt idx="2084">
                  <c:v>51386</c:v>
                </c:pt>
                <c:pt idx="2085">
                  <c:v>56796</c:v>
                </c:pt>
                <c:pt idx="2086">
                  <c:v>87000</c:v>
                </c:pt>
                <c:pt idx="2087">
                  <c:v>79823</c:v>
                </c:pt>
                <c:pt idx="2088">
                  <c:v>30828</c:v>
                </c:pt>
                <c:pt idx="2089">
                  <c:v>34109</c:v>
                </c:pt>
                <c:pt idx="2090">
                  <c:v>53367</c:v>
                </c:pt>
                <c:pt idx="2091">
                  <c:v>22390</c:v>
                </c:pt>
                <c:pt idx="2092">
                  <c:v>71322</c:v>
                </c:pt>
                <c:pt idx="2093">
                  <c:v>79244</c:v>
                </c:pt>
                <c:pt idx="2094">
                  <c:v>49912</c:v>
                </c:pt>
                <c:pt idx="2095">
                  <c:v>48699</c:v>
                </c:pt>
                <c:pt idx="2096">
                  <c:v>80144</c:v>
                </c:pt>
                <c:pt idx="2097">
                  <c:v>54252</c:v>
                </c:pt>
                <c:pt idx="2098">
                  <c:v>81929</c:v>
                </c:pt>
                <c:pt idx="2099">
                  <c:v>76068</c:v>
                </c:pt>
                <c:pt idx="2100">
                  <c:v>53204</c:v>
                </c:pt>
                <c:pt idx="2101">
                  <c:v>67911</c:v>
                </c:pt>
                <c:pt idx="2102">
                  <c:v>14796</c:v>
                </c:pt>
                <c:pt idx="2103">
                  <c:v>78128</c:v>
                </c:pt>
                <c:pt idx="2104">
                  <c:v>14188</c:v>
                </c:pt>
                <c:pt idx="2105">
                  <c:v>20425</c:v>
                </c:pt>
                <c:pt idx="2106">
                  <c:v>58646</c:v>
                </c:pt>
                <c:pt idx="2107">
                  <c:v>72967</c:v>
                </c:pt>
                <c:pt idx="2108">
                  <c:v>48150</c:v>
                </c:pt>
                <c:pt idx="2109">
                  <c:v>82332</c:v>
                </c:pt>
                <c:pt idx="2110">
                  <c:v>58275</c:v>
                </c:pt>
                <c:pt idx="2111">
                  <c:v>44953</c:v>
                </c:pt>
                <c:pt idx="2112">
                  <c:v>34587</c:v>
                </c:pt>
                <c:pt idx="2113">
                  <c:v>43018</c:v>
                </c:pt>
                <c:pt idx="2114">
                  <c:v>45736</c:v>
                </c:pt>
                <c:pt idx="2115">
                  <c:v>66476</c:v>
                </c:pt>
                <c:pt idx="2116">
                  <c:v>27733</c:v>
                </c:pt>
                <c:pt idx="2117">
                  <c:v>69805</c:v>
                </c:pt>
                <c:pt idx="2118">
                  <c:v>72217</c:v>
                </c:pt>
                <c:pt idx="2119">
                  <c:v>25818</c:v>
                </c:pt>
                <c:pt idx="2120">
                  <c:v>37509</c:v>
                </c:pt>
                <c:pt idx="2121">
                  <c:v>25176</c:v>
                </c:pt>
                <c:pt idx="2122">
                  <c:v>43586</c:v>
                </c:pt>
                <c:pt idx="2123">
                  <c:v>53230</c:v>
                </c:pt>
                <c:pt idx="2124">
                  <c:v>50116</c:v>
                </c:pt>
                <c:pt idx="2125">
                  <c:v>84906</c:v>
                </c:pt>
                <c:pt idx="2126">
                  <c:v>61286</c:v>
                </c:pt>
                <c:pt idx="2127">
                  <c:v>82333</c:v>
                </c:pt>
                <c:pt idx="2128">
                  <c:v>65220</c:v>
                </c:pt>
                <c:pt idx="2129">
                  <c:v>33590</c:v>
                </c:pt>
                <c:pt idx="2130">
                  <c:v>30992</c:v>
                </c:pt>
                <c:pt idx="2131">
                  <c:v>72309</c:v>
                </c:pt>
                <c:pt idx="2132">
                  <c:v>156924</c:v>
                </c:pt>
                <c:pt idx="2133">
                  <c:v>16005</c:v>
                </c:pt>
                <c:pt idx="2134">
                  <c:v>65487</c:v>
                </c:pt>
                <c:pt idx="2135">
                  <c:v>58692</c:v>
                </c:pt>
                <c:pt idx="2136">
                  <c:v>40590</c:v>
                </c:pt>
                <c:pt idx="2137">
                  <c:v>20587</c:v>
                </c:pt>
                <c:pt idx="2138">
                  <c:v>62637</c:v>
                </c:pt>
                <c:pt idx="2139">
                  <c:v>29435</c:v>
                </c:pt>
                <c:pt idx="2140">
                  <c:v>19346</c:v>
                </c:pt>
                <c:pt idx="2141">
                  <c:v>35788</c:v>
                </c:pt>
                <c:pt idx="2142">
                  <c:v>36997</c:v>
                </c:pt>
                <c:pt idx="2143">
                  <c:v>23539</c:v>
                </c:pt>
                <c:pt idx="2144">
                  <c:v>65333</c:v>
                </c:pt>
                <c:pt idx="2145">
                  <c:v>78499</c:v>
                </c:pt>
                <c:pt idx="2146">
                  <c:v>29732</c:v>
                </c:pt>
                <c:pt idx="2147">
                  <c:v>41275</c:v>
                </c:pt>
                <c:pt idx="2148">
                  <c:v>63516</c:v>
                </c:pt>
                <c:pt idx="2149">
                  <c:v>42769</c:v>
                </c:pt>
                <c:pt idx="2150">
                  <c:v>49572</c:v>
                </c:pt>
                <c:pt idx="2151">
                  <c:v>69209</c:v>
                </c:pt>
                <c:pt idx="2152">
                  <c:v>17148</c:v>
                </c:pt>
                <c:pt idx="2153">
                  <c:v>40590</c:v>
                </c:pt>
                <c:pt idx="2154">
                  <c:v>30560</c:v>
                </c:pt>
                <c:pt idx="2155">
                  <c:v>32146</c:v>
                </c:pt>
                <c:pt idx="2156">
                  <c:v>41713</c:v>
                </c:pt>
                <c:pt idx="2157">
                  <c:v>34176</c:v>
                </c:pt>
                <c:pt idx="2158">
                  <c:v>58482</c:v>
                </c:pt>
                <c:pt idx="2159">
                  <c:v>59686</c:v>
                </c:pt>
                <c:pt idx="2160">
                  <c:v>60896</c:v>
                </c:pt>
                <c:pt idx="2161">
                  <c:v>62994</c:v>
                </c:pt>
                <c:pt idx="2162">
                  <c:v>47320</c:v>
                </c:pt>
                <c:pt idx="2163">
                  <c:v>74859</c:v>
                </c:pt>
                <c:pt idx="2164">
                  <c:v>15253</c:v>
                </c:pt>
                <c:pt idx="2165">
                  <c:v>31560</c:v>
                </c:pt>
                <c:pt idx="2166">
                  <c:v>72071</c:v>
                </c:pt>
                <c:pt idx="2167">
                  <c:v>91172</c:v>
                </c:pt>
                <c:pt idx="2168">
                  <c:v>90000</c:v>
                </c:pt>
                <c:pt idx="2169">
                  <c:v>41967</c:v>
                </c:pt>
                <c:pt idx="2170">
                  <c:v>69263</c:v>
                </c:pt>
                <c:pt idx="2171">
                  <c:v>65706</c:v>
                </c:pt>
                <c:pt idx="2172">
                  <c:v>60934</c:v>
                </c:pt>
                <c:pt idx="2173">
                  <c:v>71965</c:v>
                </c:pt>
                <c:pt idx="2174">
                  <c:v>65210</c:v>
                </c:pt>
                <c:pt idx="2175">
                  <c:v>79174</c:v>
                </c:pt>
                <c:pt idx="2176">
                  <c:v>81380</c:v>
                </c:pt>
                <c:pt idx="2177">
                  <c:v>48432</c:v>
                </c:pt>
                <c:pt idx="2178">
                  <c:v>52914</c:v>
                </c:pt>
                <c:pt idx="2179">
                  <c:v>38946</c:v>
                </c:pt>
                <c:pt idx="2180">
                  <c:v>26067</c:v>
                </c:pt>
                <c:pt idx="2181">
                  <c:v>44325</c:v>
                </c:pt>
                <c:pt idx="2182">
                  <c:v>42523</c:v>
                </c:pt>
                <c:pt idx="2183">
                  <c:v>26487</c:v>
                </c:pt>
                <c:pt idx="2184">
                  <c:v>53233</c:v>
                </c:pt>
                <c:pt idx="2185">
                  <c:v>67716</c:v>
                </c:pt>
                <c:pt idx="2186">
                  <c:v>76234</c:v>
                </c:pt>
                <c:pt idx="2187">
                  <c:v>84117</c:v>
                </c:pt>
                <c:pt idx="2188">
                  <c:v>65487</c:v>
                </c:pt>
                <c:pt idx="2189">
                  <c:v>25224</c:v>
                </c:pt>
                <c:pt idx="2190">
                  <c:v>89616</c:v>
                </c:pt>
                <c:pt idx="2191">
                  <c:v>40851</c:v>
                </c:pt>
                <c:pt idx="2192">
                  <c:v>27469</c:v>
                </c:pt>
                <c:pt idx="2193">
                  <c:v>82347</c:v>
                </c:pt>
                <c:pt idx="2194">
                  <c:v>73803</c:v>
                </c:pt>
                <c:pt idx="2195">
                  <c:v>8820</c:v>
                </c:pt>
                <c:pt idx="2196">
                  <c:v>43322</c:v>
                </c:pt>
                <c:pt idx="2197">
                  <c:v>55593</c:v>
                </c:pt>
                <c:pt idx="2198">
                  <c:v>50501</c:v>
                </c:pt>
                <c:pt idx="2199">
                  <c:v>37085</c:v>
                </c:pt>
                <c:pt idx="2200">
                  <c:v>16185</c:v>
                </c:pt>
                <c:pt idx="2201">
                  <c:v>57731</c:v>
                </c:pt>
                <c:pt idx="2202">
                  <c:v>48432</c:v>
                </c:pt>
                <c:pt idx="2203">
                  <c:v>73807</c:v>
                </c:pt>
                <c:pt idx="2204">
                  <c:v>18929</c:v>
                </c:pt>
                <c:pt idx="2205">
                  <c:v>35893</c:v>
                </c:pt>
                <c:pt idx="2206">
                  <c:v>61014</c:v>
                </c:pt>
                <c:pt idx="2207">
                  <c:v>32144</c:v>
                </c:pt>
                <c:pt idx="2208">
                  <c:v>14918</c:v>
                </c:pt>
                <c:pt idx="2209">
                  <c:v>45146</c:v>
                </c:pt>
                <c:pt idx="2210">
                  <c:v>41769</c:v>
                </c:pt>
                <c:pt idx="2211">
                  <c:v>88325</c:v>
                </c:pt>
                <c:pt idx="2212">
                  <c:v>38054</c:v>
                </c:pt>
                <c:pt idx="2213">
                  <c:v>80617</c:v>
                </c:pt>
                <c:pt idx="2214">
                  <c:v>5305</c:v>
                </c:pt>
                <c:pt idx="2215">
                  <c:v>36807</c:v>
                </c:pt>
                <c:pt idx="2216">
                  <c:v>28427</c:v>
                </c:pt>
                <c:pt idx="2217">
                  <c:v>82032</c:v>
                </c:pt>
                <c:pt idx="2218">
                  <c:v>22775</c:v>
                </c:pt>
                <c:pt idx="2219">
                  <c:v>40101</c:v>
                </c:pt>
                <c:pt idx="2220">
                  <c:v>58025</c:v>
                </c:pt>
                <c:pt idx="2221">
                  <c:v>75777</c:v>
                </c:pt>
                <c:pt idx="2222">
                  <c:v>7500</c:v>
                </c:pt>
                <c:pt idx="2223">
                  <c:v>33562</c:v>
                </c:pt>
                <c:pt idx="2224">
                  <c:v>57642</c:v>
                </c:pt>
                <c:pt idx="2225">
                  <c:v>58554</c:v>
                </c:pt>
                <c:pt idx="2226">
                  <c:v>63777</c:v>
                </c:pt>
                <c:pt idx="2227">
                  <c:v>57967</c:v>
                </c:pt>
                <c:pt idx="2228">
                  <c:v>51386</c:v>
                </c:pt>
                <c:pt idx="2229">
                  <c:v>24434</c:v>
                </c:pt>
                <c:pt idx="2230">
                  <c:v>11012</c:v>
                </c:pt>
                <c:pt idx="2231">
                  <c:v>44802</c:v>
                </c:pt>
                <c:pt idx="2232">
                  <c:v>26816</c:v>
                </c:pt>
                <c:pt idx="2233">
                  <c:v>666666</c:v>
                </c:pt>
                <c:pt idx="2234">
                  <c:v>34421</c:v>
                </c:pt>
                <c:pt idx="2235">
                  <c:v>61223</c:v>
                </c:pt>
                <c:pt idx="2236">
                  <c:v>64014</c:v>
                </c:pt>
                <c:pt idx="2237">
                  <c:v>56981</c:v>
                </c:pt>
                <c:pt idx="2238">
                  <c:v>69245</c:v>
                </c:pt>
                <c:pt idx="2239">
                  <c:v>52899</c:v>
                </c:pt>
              </c:numCache>
            </c:numRef>
          </c:xVal>
          <c:yVal>
            <c:numRef>
              <c:f>Sheet4!$P$2:$P$2241</c:f>
              <c:numCache>
                <c:formatCode>General</c:formatCode>
                <c:ptCount val="2240"/>
                <c:pt idx="0">
                  <c:v>1</c:v>
                </c:pt>
                <c:pt idx="1">
                  <c:v>0</c:v>
                </c:pt>
                <c:pt idx="2">
                  <c:v>0</c:v>
                </c:pt>
                <c:pt idx="3">
                  <c:v>0</c:v>
                </c:pt>
                <c:pt idx="4">
                  <c:v>0</c:v>
                </c:pt>
                <c:pt idx="5">
                  <c:v>0</c:v>
                </c:pt>
                <c:pt idx="6">
                  <c:v>0</c:v>
                </c:pt>
                <c:pt idx="7">
                  <c:v>0</c:v>
                </c:pt>
                <c:pt idx="8">
                  <c:v>1</c:v>
                </c:pt>
                <c:pt idx="9">
                  <c:v>1</c:v>
                </c:pt>
                <c:pt idx="10">
                  <c:v>0</c:v>
                </c:pt>
                <c:pt idx="11">
                  <c:v>0</c:v>
                </c:pt>
                <c:pt idx="12">
                  <c:v>0</c:v>
                </c:pt>
                <c:pt idx="13">
                  <c:v>0</c:v>
                </c:pt>
                <c:pt idx="14">
                  <c:v>0</c:v>
                </c:pt>
                <c:pt idx="15">
                  <c:v>3</c:v>
                </c:pt>
                <c:pt idx="16">
                  <c:v>0</c:v>
                </c:pt>
                <c:pt idx="17">
                  <c:v>0</c:v>
                </c:pt>
                <c:pt idx="18">
                  <c:v>1</c:v>
                </c:pt>
                <c:pt idx="19">
                  <c:v>0</c:v>
                </c:pt>
                <c:pt idx="20">
                  <c:v>0</c:v>
                </c:pt>
                <c:pt idx="21">
                  <c:v>0</c:v>
                </c:pt>
                <c:pt idx="22">
                  <c:v>1</c:v>
                </c:pt>
                <c:pt idx="23">
                  <c:v>0</c:v>
                </c:pt>
                <c:pt idx="24">
                  <c:v>0</c:v>
                </c:pt>
                <c:pt idx="25">
                  <c:v>0</c:v>
                </c:pt>
                <c:pt idx="26">
                  <c:v>0</c:v>
                </c:pt>
                <c:pt idx="27">
                  <c:v>0</c:v>
                </c:pt>
                <c:pt idx="28">
                  <c:v>0</c:v>
                </c:pt>
                <c:pt idx="29">
                  <c:v>1</c:v>
                </c:pt>
                <c:pt idx="30">
                  <c:v>0</c:v>
                </c:pt>
                <c:pt idx="31">
                  <c:v>0</c:v>
                </c:pt>
                <c:pt idx="32">
                  <c:v>1</c:v>
                </c:pt>
                <c:pt idx="33">
                  <c:v>1</c:v>
                </c:pt>
                <c:pt idx="34">
                  <c:v>0</c:v>
                </c:pt>
                <c:pt idx="35">
                  <c:v>0</c:v>
                </c:pt>
                <c:pt idx="36">
                  <c:v>0</c:v>
                </c:pt>
                <c:pt idx="37">
                  <c:v>0</c:v>
                </c:pt>
                <c:pt idx="38">
                  <c:v>0</c:v>
                </c:pt>
                <c:pt idx="39">
                  <c:v>2</c:v>
                </c:pt>
                <c:pt idx="40">
                  <c:v>0</c:v>
                </c:pt>
                <c:pt idx="41">
                  <c:v>0</c:v>
                </c:pt>
                <c:pt idx="42">
                  <c:v>0</c:v>
                </c:pt>
                <c:pt idx="43">
                  <c:v>0</c:v>
                </c:pt>
                <c:pt idx="44">
                  <c:v>0</c:v>
                </c:pt>
                <c:pt idx="45">
                  <c:v>0</c:v>
                </c:pt>
                <c:pt idx="46">
                  <c:v>1</c:v>
                </c:pt>
                <c:pt idx="47">
                  <c:v>0</c:v>
                </c:pt>
                <c:pt idx="48">
                  <c:v>0</c:v>
                </c:pt>
                <c:pt idx="49">
                  <c:v>0</c:v>
                </c:pt>
                <c:pt idx="50">
                  <c:v>0</c:v>
                </c:pt>
                <c:pt idx="51">
                  <c:v>0</c:v>
                </c:pt>
                <c:pt idx="52">
                  <c:v>0</c:v>
                </c:pt>
                <c:pt idx="53">
                  <c:v>3</c:v>
                </c:pt>
                <c:pt idx="54">
                  <c:v>0</c:v>
                </c:pt>
                <c:pt idx="55">
                  <c:v>2</c:v>
                </c:pt>
                <c:pt idx="56">
                  <c:v>1</c:v>
                </c:pt>
                <c:pt idx="57">
                  <c:v>0</c:v>
                </c:pt>
                <c:pt idx="58">
                  <c:v>0</c:v>
                </c:pt>
                <c:pt idx="59">
                  <c:v>0</c:v>
                </c:pt>
                <c:pt idx="60">
                  <c:v>3</c:v>
                </c:pt>
                <c:pt idx="61">
                  <c:v>0</c:v>
                </c:pt>
                <c:pt idx="62">
                  <c:v>0</c:v>
                </c:pt>
                <c:pt idx="63">
                  <c:v>0</c:v>
                </c:pt>
                <c:pt idx="64">
                  <c:v>0</c:v>
                </c:pt>
                <c:pt idx="65">
                  <c:v>1</c:v>
                </c:pt>
                <c:pt idx="66">
                  <c:v>0</c:v>
                </c:pt>
                <c:pt idx="67">
                  <c:v>3</c:v>
                </c:pt>
                <c:pt idx="68">
                  <c:v>0</c:v>
                </c:pt>
                <c:pt idx="69">
                  <c:v>0</c:v>
                </c:pt>
                <c:pt idx="70">
                  <c:v>0</c:v>
                </c:pt>
                <c:pt idx="71">
                  <c:v>0</c:v>
                </c:pt>
                <c:pt idx="72">
                  <c:v>0</c:v>
                </c:pt>
                <c:pt idx="73">
                  <c:v>1</c:v>
                </c:pt>
                <c:pt idx="74">
                  <c:v>0</c:v>
                </c:pt>
                <c:pt idx="75">
                  <c:v>0</c:v>
                </c:pt>
                <c:pt idx="76">
                  <c:v>1</c:v>
                </c:pt>
                <c:pt idx="77">
                  <c:v>2</c:v>
                </c:pt>
                <c:pt idx="78">
                  <c:v>0</c:v>
                </c:pt>
                <c:pt idx="79">
                  <c:v>2</c:v>
                </c:pt>
                <c:pt idx="80">
                  <c:v>0</c:v>
                </c:pt>
                <c:pt idx="81">
                  <c:v>0</c:v>
                </c:pt>
                <c:pt idx="82">
                  <c:v>0</c:v>
                </c:pt>
                <c:pt idx="83">
                  <c:v>0</c:v>
                </c:pt>
                <c:pt idx="84">
                  <c:v>0</c:v>
                </c:pt>
                <c:pt idx="85">
                  <c:v>0</c:v>
                </c:pt>
                <c:pt idx="86">
                  <c:v>1</c:v>
                </c:pt>
                <c:pt idx="87">
                  <c:v>3</c:v>
                </c:pt>
                <c:pt idx="88">
                  <c:v>1</c:v>
                </c:pt>
                <c:pt idx="89">
                  <c:v>0</c:v>
                </c:pt>
                <c:pt idx="90">
                  <c:v>0</c:v>
                </c:pt>
                <c:pt idx="91">
                  <c:v>0</c:v>
                </c:pt>
                <c:pt idx="92">
                  <c:v>0</c:v>
                </c:pt>
                <c:pt idx="93">
                  <c:v>0</c:v>
                </c:pt>
                <c:pt idx="94">
                  <c:v>0</c:v>
                </c:pt>
                <c:pt idx="95">
                  <c:v>0</c:v>
                </c:pt>
                <c:pt idx="96">
                  <c:v>1</c:v>
                </c:pt>
                <c:pt idx="97">
                  <c:v>0</c:v>
                </c:pt>
                <c:pt idx="98">
                  <c:v>1</c:v>
                </c:pt>
                <c:pt idx="99">
                  <c:v>0</c:v>
                </c:pt>
                <c:pt idx="100">
                  <c:v>0</c:v>
                </c:pt>
                <c:pt idx="101">
                  <c:v>0</c:v>
                </c:pt>
                <c:pt idx="102">
                  <c:v>0</c:v>
                </c:pt>
                <c:pt idx="103">
                  <c:v>0</c:v>
                </c:pt>
                <c:pt idx="104">
                  <c:v>1</c:v>
                </c:pt>
                <c:pt idx="105">
                  <c:v>0</c:v>
                </c:pt>
                <c:pt idx="106">
                  <c:v>0</c:v>
                </c:pt>
                <c:pt idx="107">
                  <c:v>0</c:v>
                </c:pt>
                <c:pt idx="108">
                  <c:v>0</c:v>
                </c:pt>
                <c:pt idx="109">
                  <c:v>0</c:v>
                </c:pt>
                <c:pt idx="110">
                  <c:v>0</c:v>
                </c:pt>
                <c:pt idx="111">
                  <c:v>2</c:v>
                </c:pt>
                <c:pt idx="112">
                  <c:v>1</c:v>
                </c:pt>
                <c:pt idx="113">
                  <c:v>3</c:v>
                </c:pt>
                <c:pt idx="114">
                  <c:v>0</c:v>
                </c:pt>
                <c:pt idx="115">
                  <c:v>0</c:v>
                </c:pt>
                <c:pt idx="116">
                  <c:v>2</c:v>
                </c:pt>
                <c:pt idx="117">
                  <c:v>0</c:v>
                </c:pt>
                <c:pt idx="118">
                  <c:v>0</c:v>
                </c:pt>
                <c:pt idx="119">
                  <c:v>0</c:v>
                </c:pt>
                <c:pt idx="120">
                  <c:v>0</c:v>
                </c:pt>
                <c:pt idx="121">
                  <c:v>1</c:v>
                </c:pt>
                <c:pt idx="122">
                  <c:v>0</c:v>
                </c:pt>
                <c:pt idx="123">
                  <c:v>0</c:v>
                </c:pt>
                <c:pt idx="124">
                  <c:v>4</c:v>
                </c:pt>
                <c:pt idx="125">
                  <c:v>0</c:v>
                </c:pt>
                <c:pt idx="126">
                  <c:v>1</c:v>
                </c:pt>
                <c:pt idx="127">
                  <c:v>0</c:v>
                </c:pt>
                <c:pt idx="128">
                  <c:v>0</c:v>
                </c:pt>
                <c:pt idx="129">
                  <c:v>0</c:v>
                </c:pt>
                <c:pt idx="130">
                  <c:v>0</c:v>
                </c:pt>
                <c:pt idx="131">
                  <c:v>0</c:v>
                </c:pt>
                <c:pt idx="132">
                  <c:v>0</c:v>
                </c:pt>
                <c:pt idx="133">
                  <c:v>0</c:v>
                </c:pt>
                <c:pt idx="134">
                  <c:v>0</c:v>
                </c:pt>
                <c:pt idx="135">
                  <c:v>1</c:v>
                </c:pt>
                <c:pt idx="136">
                  <c:v>0</c:v>
                </c:pt>
                <c:pt idx="137">
                  <c:v>0</c:v>
                </c:pt>
                <c:pt idx="138">
                  <c:v>2</c:v>
                </c:pt>
                <c:pt idx="139">
                  <c:v>0</c:v>
                </c:pt>
                <c:pt idx="140">
                  <c:v>0</c:v>
                </c:pt>
                <c:pt idx="141">
                  <c:v>1</c:v>
                </c:pt>
                <c:pt idx="142">
                  <c:v>0</c:v>
                </c:pt>
                <c:pt idx="143">
                  <c:v>0</c:v>
                </c:pt>
                <c:pt idx="144">
                  <c:v>0</c:v>
                </c:pt>
                <c:pt idx="145">
                  <c:v>0</c:v>
                </c:pt>
                <c:pt idx="146">
                  <c:v>1</c:v>
                </c:pt>
                <c:pt idx="147">
                  <c:v>0</c:v>
                </c:pt>
                <c:pt idx="148">
                  <c:v>0</c:v>
                </c:pt>
                <c:pt idx="149">
                  <c:v>0</c:v>
                </c:pt>
                <c:pt idx="150">
                  <c:v>0</c:v>
                </c:pt>
                <c:pt idx="151">
                  <c:v>1</c:v>
                </c:pt>
                <c:pt idx="152">
                  <c:v>0</c:v>
                </c:pt>
                <c:pt idx="153">
                  <c:v>0</c:v>
                </c:pt>
                <c:pt idx="154">
                  <c:v>0</c:v>
                </c:pt>
                <c:pt idx="155">
                  <c:v>3</c:v>
                </c:pt>
                <c:pt idx="156">
                  <c:v>0</c:v>
                </c:pt>
                <c:pt idx="157">
                  <c:v>0</c:v>
                </c:pt>
                <c:pt idx="158">
                  <c:v>0</c:v>
                </c:pt>
                <c:pt idx="159">
                  <c:v>0</c:v>
                </c:pt>
                <c:pt idx="160">
                  <c:v>0</c:v>
                </c:pt>
                <c:pt idx="161">
                  <c:v>0</c:v>
                </c:pt>
                <c:pt idx="162">
                  <c:v>0</c:v>
                </c:pt>
                <c:pt idx="163">
                  <c:v>0</c:v>
                </c:pt>
                <c:pt idx="164">
                  <c:v>0</c:v>
                </c:pt>
                <c:pt idx="165">
                  <c:v>0</c:v>
                </c:pt>
                <c:pt idx="166">
                  <c:v>1</c:v>
                </c:pt>
                <c:pt idx="167">
                  <c:v>1</c:v>
                </c:pt>
                <c:pt idx="168">
                  <c:v>0</c:v>
                </c:pt>
                <c:pt idx="169">
                  <c:v>0</c:v>
                </c:pt>
                <c:pt idx="170">
                  <c:v>0</c:v>
                </c:pt>
                <c:pt idx="171">
                  <c:v>0</c:v>
                </c:pt>
                <c:pt idx="172">
                  <c:v>0</c:v>
                </c:pt>
                <c:pt idx="173">
                  <c:v>0</c:v>
                </c:pt>
                <c:pt idx="174">
                  <c:v>1</c:v>
                </c:pt>
                <c:pt idx="175">
                  <c:v>0</c:v>
                </c:pt>
                <c:pt idx="176">
                  <c:v>3</c:v>
                </c:pt>
                <c:pt idx="177">
                  <c:v>0</c:v>
                </c:pt>
                <c:pt idx="178">
                  <c:v>0</c:v>
                </c:pt>
                <c:pt idx="179">
                  <c:v>1</c:v>
                </c:pt>
                <c:pt idx="180">
                  <c:v>0</c:v>
                </c:pt>
                <c:pt idx="181">
                  <c:v>0</c:v>
                </c:pt>
                <c:pt idx="182">
                  <c:v>0</c:v>
                </c:pt>
                <c:pt idx="183">
                  <c:v>0</c:v>
                </c:pt>
                <c:pt idx="184">
                  <c:v>0</c:v>
                </c:pt>
                <c:pt idx="185">
                  <c:v>0</c:v>
                </c:pt>
                <c:pt idx="186">
                  <c:v>0</c:v>
                </c:pt>
                <c:pt idx="187">
                  <c:v>0</c:v>
                </c:pt>
                <c:pt idx="188">
                  <c:v>0</c:v>
                </c:pt>
                <c:pt idx="189">
                  <c:v>0</c:v>
                </c:pt>
                <c:pt idx="190">
                  <c:v>1</c:v>
                </c:pt>
                <c:pt idx="191">
                  <c:v>0</c:v>
                </c:pt>
                <c:pt idx="192">
                  <c:v>0</c:v>
                </c:pt>
                <c:pt idx="193">
                  <c:v>0</c:v>
                </c:pt>
                <c:pt idx="194">
                  <c:v>0</c:v>
                </c:pt>
                <c:pt idx="195">
                  <c:v>0</c:v>
                </c:pt>
                <c:pt idx="196">
                  <c:v>0</c:v>
                </c:pt>
                <c:pt idx="197">
                  <c:v>1</c:v>
                </c:pt>
                <c:pt idx="198">
                  <c:v>0</c:v>
                </c:pt>
                <c:pt idx="199">
                  <c:v>2</c:v>
                </c:pt>
                <c:pt idx="200">
                  <c:v>1</c:v>
                </c:pt>
                <c:pt idx="201">
                  <c:v>0</c:v>
                </c:pt>
                <c:pt idx="202">
                  <c:v>0</c:v>
                </c:pt>
                <c:pt idx="203">
                  <c:v>4</c:v>
                </c:pt>
                <c:pt idx="204">
                  <c:v>0</c:v>
                </c:pt>
                <c:pt idx="205">
                  <c:v>2</c:v>
                </c:pt>
                <c:pt idx="206">
                  <c:v>1</c:v>
                </c:pt>
                <c:pt idx="207">
                  <c:v>0</c:v>
                </c:pt>
                <c:pt idx="208">
                  <c:v>0</c:v>
                </c:pt>
                <c:pt idx="209">
                  <c:v>2</c:v>
                </c:pt>
                <c:pt idx="210">
                  <c:v>0</c:v>
                </c:pt>
                <c:pt idx="211">
                  <c:v>0</c:v>
                </c:pt>
                <c:pt idx="212">
                  <c:v>0</c:v>
                </c:pt>
                <c:pt idx="213">
                  <c:v>0</c:v>
                </c:pt>
                <c:pt idx="214">
                  <c:v>0</c:v>
                </c:pt>
                <c:pt idx="215">
                  <c:v>0</c:v>
                </c:pt>
                <c:pt idx="216">
                  <c:v>0</c:v>
                </c:pt>
                <c:pt idx="217">
                  <c:v>2</c:v>
                </c:pt>
                <c:pt idx="218">
                  <c:v>0</c:v>
                </c:pt>
                <c:pt idx="219">
                  <c:v>0</c:v>
                </c:pt>
                <c:pt idx="220">
                  <c:v>0</c:v>
                </c:pt>
                <c:pt idx="221">
                  <c:v>0</c:v>
                </c:pt>
                <c:pt idx="222">
                  <c:v>0</c:v>
                </c:pt>
                <c:pt idx="223">
                  <c:v>0</c:v>
                </c:pt>
                <c:pt idx="224">
                  <c:v>0</c:v>
                </c:pt>
                <c:pt idx="225">
                  <c:v>0</c:v>
                </c:pt>
                <c:pt idx="226">
                  <c:v>0</c:v>
                </c:pt>
                <c:pt idx="227">
                  <c:v>0</c:v>
                </c:pt>
                <c:pt idx="228">
                  <c:v>0</c:v>
                </c:pt>
                <c:pt idx="229">
                  <c:v>0</c:v>
                </c:pt>
                <c:pt idx="230">
                  <c:v>1</c:v>
                </c:pt>
                <c:pt idx="231">
                  <c:v>1</c:v>
                </c:pt>
                <c:pt idx="232">
                  <c:v>0</c:v>
                </c:pt>
                <c:pt idx="233">
                  <c:v>0</c:v>
                </c:pt>
                <c:pt idx="234">
                  <c:v>0</c:v>
                </c:pt>
                <c:pt idx="235">
                  <c:v>0</c:v>
                </c:pt>
                <c:pt idx="236">
                  <c:v>0</c:v>
                </c:pt>
                <c:pt idx="237">
                  <c:v>0</c:v>
                </c:pt>
                <c:pt idx="238">
                  <c:v>0</c:v>
                </c:pt>
                <c:pt idx="239">
                  <c:v>0</c:v>
                </c:pt>
                <c:pt idx="240">
                  <c:v>1</c:v>
                </c:pt>
                <c:pt idx="241">
                  <c:v>0</c:v>
                </c:pt>
                <c:pt idx="242">
                  <c:v>0</c:v>
                </c:pt>
                <c:pt idx="243">
                  <c:v>2</c:v>
                </c:pt>
                <c:pt idx="244">
                  <c:v>0</c:v>
                </c:pt>
                <c:pt idx="245">
                  <c:v>0</c:v>
                </c:pt>
                <c:pt idx="246">
                  <c:v>4</c:v>
                </c:pt>
                <c:pt idx="247">
                  <c:v>0</c:v>
                </c:pt>
                <c:pt idx="248">
                  <c:v>0</c:v>
                </c:pt>
                <c:pt idx="249">
                  <c:v>0</c:v>
                </c:pt>
                <c:pt idx="250">
                  <c:v>0</c:v>
                </c:pt>
                <c:pt idx="251">
                  <c:v>0</c:v>
                </c:pt>
                <c:pt idx="252">
                  <c:v>5</c:v>
                </c:pt>
                <c:pt idx="253">
                  <c:v>0</c:v>
                </c:pt>
                <c:pt idx="254">
                  <c:v>0</c:v>
                </c:pt>
                <c:pt idx="255">
                  <c:v>0</c:v>
                </c:pt>
                <c:pt idx="256">
                  <c:v>1</c:v>
                </c:pt>
                <c:pt idx="257">
                  <c:v>0</c:v>
                </c:pt>
                <c:pt idx="258">
                  <c:v>0</c:v>
                </c:pt>
                <c:pt idx="259">
                  <c:v>0</c:v>
                </c:pt>
                <c:pt idx="260">
                  <c:v>2</c:v>
                </c:pt>
                <c:pt idx="261">
                  <c:v>0</c:v>
                </c:pt>
                <c:pt idx="262">
                  <c:v>0</c:v>
                </c:pt>
                <c:pt idx="263">
                  <c:v>0</c:v>
                </c:pt>
                <c:pt idx="264">
                  <c:v>1</c:v>
                </c:pt>
                <c:pt idx="265">
                  <c:v>0</c:v>
                </c:pt>
                <c:pt idx="266">
                  <c:v>1</c:v>
                </c:pt>
                <c:pt idx="267">
                  <c:v>2</c:v>
                </c:pt>
                <c:pt idx="268">
                  <c:v>0</c:v>
                </c:pt>
                <c:pt idx="269">
                  <c:v>0</c:v>
                </c:pt>
                <c:pt idx="270">
                  <c:v>1</c:v>
                </c:pt>
                <c:pt idx="271">
                  <c:v>0</c:v>
                </c:pt>
                <c:pt idx="272">
                  <c:v>0</c:v>
                </c:pt>
                <c:pt idx="273">
                  <c:v>0</c:v>
                </c:pt>
                <c:pt idx="274">
                  <c:v>0</c:v>
                </c:pt>
                <c:pt idx="275">
                  <c:v>0</c:v>
                </c:pt>
                <c:pt idx="276">
                  <c:v>1</c:v>
                </c:pt>
                <c:pt idx="277">
                  <c:v>0</c:v>
                </c:pt>
                <c:pt idx="278">
                  <c:v>2</c:v>
                </c:pt>
                <c:pt idx="279">
                  <c:v>0</c:v>
                </c:pt>
                <c:pt idx="280">
                  <c:v>0</c:v>
                </c:pt>
                <c:pt idx="281">
                  <c:v>0</c:v>
                </c:pt>
                <c:pt idx="282">
                  <c:v>0</c:v>
                </c:pt>
                <c:pt idx="283">
                  <c:v>0</c:v>
                </c:pt>
                <c:pt idx="284">
                  <c:v>0</c:v>
                </c:pt>
                <c:pt idx="285">
                  <c:v>0</c:v>
                </c:pt>
                <c:pt idx="286">
                  <c:v>0</c:v>
                </c:pt>
                <c:pt idx="287">
                  <c:v>0</c:v>
                </c:pt>
                <c:pt idx="288">
                  <c:v>0</c:v>
                </c:pt>
                <c:pt idx="289">
                  <c:v>0</c:v>
                </c:pt>
                <c:pt idx="290">
                  <c:v>1</c:v>
                </c:pt>
                <c:pt idx="291">
                  <c:v>0</c:v>
                </c:pt>
                <c:pt idx="292">
                  <c:v>1</c:v>
                </c:pt>
                <c:pt idx="293">
                  <c:v>0</c:v>
                </c:pt>
                <c:pt idx="294">
                  <c:v>0</c:v>
                </c:pt>
                <c:pt idx="295">
                  <c:v>2</c:v>
                </c:pt>
                <c:pt idx="296">
                  <c:v>0</c:v>
                </c:pt>
                <c:pt idx="297">
                  <c:v>0</c:v>
                </c:pt>
                <c:pt idx="298">
                  <c:v>0</c:v>
                </c:pt>
                <c:pt idx="299">
                  <c:v>1</c:v>
                </c:pt>
                <c:pt idx="300">
                  <c:v>0</c:v>
                </c:pt>
                <c:pt idx="301">
                  <c:v>0</c:v>
                </c:pt>
                <c:pt idx="302">
                  <c:v>0</c:v>
                </c:pt>
                <c:pt idx="303">
                  <c:v>0</c:v>
                </c:pt>
                <c:pt idx="304">
                  <c:v>0</c:v>
                </c:pt>
                <c:pt idx="305">
                  <c:v>1</c:v>
                </c:pt>
                <c:pt idx="306">
                  <c:v>1</c:v>
                </c:pt>
                <c:pt idx="307">
                  <c:v>1</c:v>
                </c:pt>
                <c:pt idx="308">
                  <c:v>1</c:v>
                </c:pt>
                <c:pt idx="309">
                  <c:v>0</c:v>
                </c:pt>
                <c:pt idx="310">
                  <c:v>0</c:v>
                </c:pt>
                <c:pt idx="311">
                  <c:v>0</c:v>
                </c:pt>
                <c:pt idx="312">
                  <c:v>2</c:v>
                </c:pt>
                <c:pt idx="313">
                  <c:v>0</c:v>
                </c:pt>
                <c:pt idx="314">
                  <c:v>0</c:v>
                </c:pt>
                <c:pt idx="315">
                  <c:v>0</c:v>
                </c:pt>
                <c:pt idx="316">
                  <c:v>0</c:v>
                </c:pt>
                <c:pt idx="317">
                  <c:v>0</c:v>
                </c:pt>
                <c:pt idx="318">
                  <c:v>0</c:v>
                </c:pt>
                <c:pt idx="319">
                  <c:v>2</c:v>
                </c:pt>
                <c:pt idx="320">
                  <c:v>0</c:v>
                </c:pt>
                <c:pt idx="321">
                  <c:v>0</c:v>
                </c:pt>
                <c:pt idx="322">
                  <c:v>0</c:v>
                </c:pt>
                <c:pt idx="323">
                  <c:v>0</c:v>
                </c:pt>
                <c:pt idx="324">
                  <c:v>0</c:v>
                </c:pt>
                <c:pt idx="325">
                  <c:v>0</c:v>
                </c:pt>
                <c:pt idx="326">
                  <c:v>0</c:v>
                </c:pt>
                <c:pt idx="327">
                  <c:v>0</c:v>
                </c:pt>
                <c:pt idx="328">
                  <c:v>0</c:v>
                </c:pt>
                <c:pt idx="329">
                  <c:v>0</c:v>
                </c:pt>
                <c:pt idx="330">
                  <c:v>0</c:v>
                </c:pt>
                <c:pt idx="331">
                  <c:v>0</c:v>
                </c:pt>
                <c:pt idx="332">
                  <c:v>1</c:v>
                </c:pt>
                <c:pt idx="333">
                  <c:v>2</c:v>
                </c:pt>
                <c:pt idx="334">
                  <c:v>0</c:v>
                </c:pt>
                <c:pt idx="335">
                  <c:v>0</c:v>
                </c:pt>
                <c:pt idx="336">
                  <c:v>4</c:v>
                </c:pt>
                <c:pt idx="337">
                  <c:v>0</c:v>
                </c:pt>
                <c:pt idx="338">
                  <c:v>2</c:v>
                </c:pt>
                <c:pt idx="339">
                  <c:v>1</c:v>
                </c:pt>
                <c:pt idx="340">
                  <c:v>0</c:v>
                </c:pt>
                <c:pt idx="341">
                  <c:v>0</c:v>
                </c:pt>
                <c:pt idx="342">
                  <c:v>2</c:v>
                </c:pt>
                <c:pt idx="343">
                  <c:v>0</c:v>
                </c:pt>
                <c:pt idx="344">
                  <c:v>2</c:v>
                </c:pt>
                <c:pt idx="345">
                  <c:v>0</c:v>
                </c:pt>
                <c:pt idx="346">
                  <c:v>0</c:v>
                </c:pt>
                <c:pt idx="347">
                  <c:v>1</c:v>
                </c:pt>
                <c:pt idx="348">
                  <c:v>0</c:v>
                </c:pt>
                <c:pt idx="349">
                  <c:v>1</c:v>
                </c:pt>
                <c:pt idx="350">
                  <c:v>0</c:v>
                </c:pt>
                <c:pt idx="351">
                  <c:v>2</c:v>
                </c:pt>
                <c:pt idx="352">
                  <c:v>1</c:v>
                </c:pt>
                <c:pt idx="353">
                  <c:v>0</c:v>
                </c:pt>
                <c:pt idx="354">
                  <c:v>0</c:v>
                </c:pt>
                <c:pt idx="355">
                  <c:v>0</c:v>
                </c:pt>
                <c:pt idx="356">
                  <c:v>1</c:v>
                </c:pt>
                <c:pt idx="357">
                  <c:v>0</c:v>
                </c:pt>
                <c:pt idx="358">
                  <c:v>0</c:v>
                </c:pt>
                <c:pt idx="359">
                  <c:v>0</c:v>
                </c:pt>
                <c:pt idx="360">
                  <c:v>1</c:v>
                </c:pt>
                <c:pt idx="361">
                  <c:v>0</c:v>
                </c:pt>
                <c:pt idx="362">
                  <c:v>0</c:v>
                </c:pt>
                <c:pt idx="363">
                  <c:v>0</c:v>
                </c:pt>
                <c:pt idx="364">
                  <c:v>0</c:v>
                </c:pt>
                <c:pt idx="365">
                  <c:v>0</c:v>
                </c:pt>
                <c:pt idx="366">
                  <c:v>0</c:v>
                </c:pt>
                <c:pt idx="367">
                  <c:v>0</c:v>
                </c:pt>
                <c:pt idx="368">
                  <c:v>0</c:v>
                </c:pt>
                <c:pt idx="369">
                  <c:v>0</c:v>
                </c:pt>
                <c:pt idx="370">
                  <c:v>0</c:v>
                </c:pt>
                <c:pt idx="371">
                  <c:v>0</c:v>
                </c:pt>
                <c:pt idx="372">
                  <c:v>1</c:v>
                </c:pt>
                <c:pt idx="373">
                  <c:v>1</c:v>
                </c:pt>
                <c:pt idx="374">
                  <c:v>1</c:v>
                </c:pt>
                <c:pt idx="375">
                  <c:v>0</c:v>
                </c:pt>
                <c:pt idx="376">
                  <c:v>2</c:v>
                </c:pt>
                <c:pt idx="377">
                  <c:v>0</c:v>
                </c:pt>
                <c:pt idx="378">
                  <c:v>0</c:v>
                </c:pt>
                <c:pt idx="379">
                  <c:v>0</c:v>
                </c:pt>
                <c:pt idx="380">
                  <c:v>0</c:v>
                </c:pt>
                <c:pt idx="381">
                  <c:v>0</c:v>
                </c:pt>
                <c:pt idx="382">
                  <c:v>0</c:v>
                </c:pt>
                <c:pt idx="383">
                  <c:v>0</c:v>
                </c:pt>
                <c:pt idx="384">
                  <c:v>0</c:v>
                </c:pt>
                <c:pt idx="385">
                  <c:v>0</c:v>
                </c:pt>
                <c:pt idx="386">
                  <c:v>2</c:v>
                </c:pt>
                <c:pt idx="387">
                  <c:v>0</c:v>
                </c:pt>
                <c:pt idx="388">
                  <c:v>0</c:v>
                </c:pt>
                <c:pt idx="389">
                  <c:v>0</c:v>
                </c:pt>
                <c:pt idx="390">
                  <c:v>1</c:v>
                </c:pt>
                <c:pt idx="391">
                  <c:v>0</c:v>
                </c:pt>
                <c:pt idx="392">
                  <c:v>0</c:v>
                </c:pt>
                <c:pt idx="393">
                  <c:v>0</c:v>
                </c:pt>
                <c:pt idx="394">
                  <c:v>0</c:v>
                </c:pt>
                <c:pt idx="395">
                  <c:v>0</c:v>
                </c:pt>
                <c:pt idx="396">
                  <c:v>0</c:v>
                </c:pt>
                <c:pt idx="397">
                  <c:v>1</c:v>
                </c:pt>
                <c:pt idx="398">
                  <c:v>0</c:v>
                </c:pt>
                <c:pt idx="399">
                  <c:v>1</c:v>
                </c:pt>
                <c:pt idx="400">
                  <c:v>0</c:v>
                </c:pt>
                <c:pt idx="401">
                  <c:v>0</c:v>
                </c:pt>
                <c:pt idx="402">
                  <c:v>0</c:v>
                </c:pt>
                <c:pt idx="403">
                  <c:v>0</c:v>
                </c:pt>
                <c:pt idx="404">
                  <c:v>2</c:v>
                </c:pt>
                <c:pt idx="405">
                  <c:v>0</c:v>
                </c:pt>
                <c:pt idx="406">
                  <c:v>1</c:v>
                </c:pt>
                <c:pt idx="407">
                  <c:v>0</c:v>
                </c:pt>
                <c:pt idx="408">
                  <c:v>0</c:v>
                </c:pt>
                <c:pt idx="409">
                  <c:v>0</c:v>
                </c:pt>
                <c:pt idx="410">
                  <c:v>1</c:v>
                </c:pt>
                <c:pt idx="411">
                  <c:v>0</c:v>
                </c:pt>
                <c:pt idx="412">
                  <c:v>1</c:v>
                </c:pt>
                <c:pt idx="413">
                  <c:v>0</c:v>
                </c:pt>
                <c:pt idx="414">
                  <c:v>0</c:v>
                </c:pt>
                <c:pt idx="415">
                  <c:v>0</c:v>
                </c:pt>
                <c:pt idx="416">
                  <c:v>1</c:v>
                </c:pt>
                <c:pt idx="417">
                  <c:v>4</c:v>
                </c:pt>
                <c:pt idx="418">
                  <c:v>3</c:v>
                </c:pt>
                <c:pt idx="419">
                  <c:v>0</c:v>
                </c:pt>
                <c:pt idx="420">
                  <c:v>0</c:v>
                </c:pt>
                <c:pt idx="421">
                  <c:v>0</c:v>
                </c:pt>
                <c:pt idx="422">
                  <c:v>0</c:v>
                </c:pt>
                <c:pt idx="423">
                  <c:v>3</c:v>
                </c:pt>
                <c:pt idx="424">
                  <c:v>1</c:v>
                </c:pt>
                <c:pt idx="425">
                  <c:v>0</c:v>
                </c:pt>
                <c:pt idx="426">
                  <c:v>3</c:v>
                </c:pt>
                <c:pt idx="427">
                  <c:v>2</c:v>
                </c:pt>
                <c:pt idx="428">
                  <c:v>0</c:v>
                </c:pt>
                <c:pt idx="429">
                  <c:v>0</c:v>
                </c:pt>
                <c:pt idx="430">
                  <c:v>5</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2</c:v>
                </c:pt>
                <c:pt idx="448">
                  <c:v>0</c:v>
                </c:pt>
                <c:pt idx="449">
                  <c:v>0</c:v>
                </c:pt>
                <c:pt idx="450">
                  <c:v>0</c:v>
                </c:pt>
                <c:pt idx="451">
                  <c:v>0</c:v>
                </c:pt>
                <c:pt idx="452">
                  <c:v>0</c:v>
                </c:pt>
                <c:pt idx="453">
                  <c:v>0</c:v>
                </c:pt>
                <c:pt idx="454">
                  <c:v>0</c:v>
                </c:pt>
                <c:pt idx="455">
                  <c:v>0</c:v>
                </c:pt>
                <c:pt idx="456">
                  <c:v>3</c:v>
                </c:pt>
                <c:pt idx="457">
                  <c:v>2</c:v>
                </c:pt>
                <c:pt idx="458">
                  <c:v>0</c:v>
                </c:pt>
                <c:pt idx="459">
                  <c:v>0</c:v>
                </c:pt>
                <c:pt idx="460">
                  <c:v>2</c:v>
                </c:pt>
                <c:pt idx="461">
                  <c:v>0</c:v>
                </c:pt>
                <c:pt idx="462">
                  <c:v>0</c:v>
                </c:pt>
                <c:pt idx="463">
                  <c:v>1</c:v>
                </c:pt>
                <c:pt idx="464">
                  <c:v>0</c:v>
                </c:pt>
                <c:pt idx="465">
                  <c:v>0</c:v>
                </c:pt>
                <c:pt idx="466">
                  <c:v>3</c:v>
                </c:pt>
                <c:pt idx="467">
                  <c:v>0</c:v>
                </c:pt>
                <c:pt idx="468">
                  <c:v>0</c:v>
                </c:pt>
                <c:pt idx="469">
                  <c:v>0</c:v>
                </c:pt>
                <c:pt idx="470">
                  <c:v>0</c:v>
                </c:pt>
                <c:pt idx="471">
                  <c:v>1</c:v>
                </c:pt>
                <c:pt idx="472">
                  <c:v>2</c:v>
                </c:pt>
                <c:pt idx="473">
                  <c:v>0</c:v>
                </c:pt>
                <c:pt idx="474">
                  <c:v>0</c:v>
                </c:pt>
                <c:pt idx="475">
                  <c:v>0</c:v>
                </c:pt>
                <c:pt idx="476">
                  <c:v>0</c:v>
                </c:pt>
                <c:pt idx="477">
                  <c:v>0</c:v>
                </c:pt>
                <c:pt idx="478">
                  <c:v>0</c:v>
                </c:pt>
                <c:pt idx="479">
                  <c:v>0</c:v>
                </c:pt>
                <c:pt idx="480">
                  <c:v>0</c:v>
                </c:pt>
                <c:pt idx="481">
                  <c:v>0</c:v>
                </c:pt>
                <c:pt idx="482">
                  <c:v>2</c:v>
                </c:pt>
                <c:pt idx="483">
                  <c:v>0</c:v>
                </c:pt>
                <c:pt idx="484">
                  <c:v>0</c:v>
                </c:pt>
                <c:pt idx="485">
                  <c:v>1</c:v>
                </c:pt>
                <c:pt idx="486">
                  <c:v>0</c:v>
                </c:pt>
                <c:pt idx="487">
                  <c:v>0</c:v>
                </c:pt>
                <c:pt idx="488">
                  <c:v>0</c:v>
                </c:pt>
                <c:pt idx="489">
                  <c:v>0</c:v>
                </c:pt>
                <c:pt idx="490">
                  <c:v>0</c:v>
                </c:pt>
                <c:pt idx="491">
                  <c:v>0</c:v>
                </c:pt>
                <c:pt idx="492">
                  <c:v>1</c:v>
                </c:pt>
                <c:pt idx="493">
                  <c:v>0</c:v>
                </c:pt>
                <c:pt idx="494">
                  <c:v>1</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1</c:v>
                </c:pt>
                <c:pt idx="511">
                  <c:v>0</c:v>
                </c:pt>
                <c:pt idx="512">
                  <c:v>1</c:v>
                </c:pt>
                <c:pt idx="513">
                  <c:v>1</c:v>
                </c:pt>
                <c:pt idx="514">
                  <c:v>0</c:v>
                </c:pt>
                <c:pt idx="515">
                  <c:v>0</c:v>
                </c:pt>
                <c:pt idx="516">
                  <c:v>0</c:v>
                </c:pt>
                <c:pt idx="517">
                  <c:v>0</c:v>
                </c:pt>
                <c:pt idx="518">
                  <c:v>0</c:v>
                </c:pt>
                <c:pt idx="519">
                  <c:v>2</c:v>
                </c:pt>
                <c:pt idx="520">
                  <c:v>0</c:v>
                </c:pt>
                <c:pt idx="521">
                  <c:v>1</c:v>
                </c:pt>
                <c:pt idx="522">
                  <c:v>0</c:v>
                </c:pt>
                <c:pt idx="523">
                  <c:v>2</c:v>
                </c:pt>
                <c:pt idx="524">
                  <c:v>1</c:v>
                </c:pt>
                <c:pt idx="525">
                  <c:v>0</c:v>
                </c:pt>
                <c:pt idx="526">
                  <c:v>0</c:v>
                </c:pt>
                <c:pt idx="527">
                  <c:v>0</c:v>
                </c:pt>
                <c:pt idx="528">
                  <c:v>0</c:v>
                </c:pt>
                <c:pt idx="529">
                  <c:v>0</c:v>
                </c:pt>
                <c:pt idx="530">
                  <c:v>0</c:v>
                </c:pt>
                <c:pt idx="531">
                  <c:v>0</c:v>
                </c:pt>
                <c:pt idx="532">
                  <c:v>1</c:v>
                </c:pt>
                <c:pt idx="533">
                  <c:v>0</c:v>
                </c:pt>
                <c:pt idx="534">
                  <c:v>0</c:v>
                </c:pt>
                <c:pt idx="535">
                  <c:v>0</c:v>
                </c:pt>
                <c:pt idx="536">
                  <c:v>0</c:v>
                </c:pt>
                <c:pt idx="537">
                  <c:v>2</c:v>
                </c:pt>
                <c:pt idx="538">
                  <c:v>0</c:v>
                </c:pt>
                <c:pt idx="539">
                  <c:v>0</c:v>
                </c:pt>
                <c:pt idx="540">
                  <c:v>0</c:v>
                </c:pt>
                <c:pt idx="541">
                  <c:v>0</c:v>
                </c:pt>
                <c:pt idx="542">
                  <c:v>0</c:v>
                </c:pt>
                <c:pt idx="543">
                  <c:v>3</c:v>
                </c:pt>
                <c:pt idx="544">
                  <c:v>0</c:v>
                </c:pt>
                <c:pt idx="545">
                  <c:v>0</c:v>
                </c:pt>
                <c:pt idx="546">
                  <c:v>1</c:v>
                </c:pt>
                <c:pt idx="547">
                  <c:v>0</c:v>
                </c:pt>
                <c:pt idx="548">
                  <c:v>2</c:v>
                </c:pt>
                <c:pt idx="549">
                  <c:v>0</c:v>
                </c:pt>
                <c:pt idx="550">
                  <c:v>0</c:v>
                </c:pt>
                <c:pt idx="551">
                  <c:v>2</c:v>
                </c:pt>
                <c:pt idx="552">
                  <c:v>0</c:v>
                </c:pt>
                <c:pt idx="553">
                  <c:v>0</c:v>
                </c:pt>
                <c:pt idx="554">
                  <c:v>1</c:v>
                </c:pt>
                <c:pt idx="555">
                  <c:v>0</c:v>
                </c:pt>
                <c:pt idx="556">
                  <c:v>0</c:v>
                </c:pt>
                <c:pt idx="557">
                  <c:v>1</c:v>
                </c:pt>
                <c:pt idx="558">
                  <c:v>0</c:v>
                </c:pt>
                <c:pt idx="559">
                  <c:v>5</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4</c:v>
                </c:pt>
                <c:pt idx="576">
                  <c:v>0</c:v>
                </c:pt>
                <c:pt idx="577">
                  <c:v>0</c:v>
                </c:pt>
                <c:pt idx="578">
                  <c:v>0</c:v>
                </c:pt>
                <c:pt idx="579">
                  <c:v>0</c:v>
                </c:pt>
                <c:pt idx="580">
                  <c:v>1</c:v>
                </c:pt>
                <c:pt idx="581">
                  <c:v>0</c:v>
                </c:pt>
                <c:pt idx="582">
                  <c:v>0</c:v>
                </c:pt>
                <c:pt idx="583">
                  <c:v>0</c:v>
                </c:pt>
                <c:pt idx="584">
                  <c:v>0</c:v>
                </c:pt>
                <c:pt idx="585">
                  <c:v>0</c:v>
                </c:pt>
                <c:pt idx="586">
                  <c:v>4</c:v>
                </c:pt>
                <c:pt idx="587">
                  <c:v>0</c:v>
                </c:pt>
                <c:pt idx="588">
                  <c:v>1</c:v>
                </c:pt>
                <c:pt idx="589">
                  <c:v>0</c:v>
                </c:pt>
                <c:pt idx="590">
                  <c:v>1</c:v>
                </c:pt>
                <c:pt idx="591">
                  <c:v>3</c:v>
                </c:pt>
                <c:pt idx="592">
                  <c:v>0</c:v>
                </c:pt>
                <c:pt idx="593">
                  <c:v>0</c:v>
                </c:pt>
                <c:pt idx="594">
                  <c:v>0</c:v>
                </c:pt>
                <c:pt idx="595">
                  <c:v>1</c:v>
                </c:pt>
                <c:pt idx="596">
                  <c:v>0</c:v>
                </c:pt>
                <c:pt idx="597">
                  <c:v>0</c:v>
                </c:pt>
                <c:pt idx="598">
                  <c:v>0</c:v>
                </c:pt>
                <c:pt idx="599">
                  <c:v>0</c:v>
                </c:pt>
                <c:pt idx="600">
                  <c:v>0</c:v>
                </c:pt>
                <c:pt idx="601">
                  <c:v>0</c:v>
                </c:pt>
                <c:pt idx="602">
                  <c:v>0</c:v>
                </c:pt>
                <c:pt idx="603">
                  <c:v>0</c:v>
                </c:pt>
                <c:pt idx="604">
                  <c:v>0</c:v>
                </c:pt>
                <c:pt idx="605">
                  <c:v>1</c:v>
                </c:pt>
                <c:pt idx="606">
                  <c:v>0</c:v>
                </c:pt>
                <c:pt idx="607">
                  <c:v>0</c:v>
                </c:pt>
                <c:pt idx="608">
                  <c:v>0</c:v>
                </c:pt>
                <c:pt idx="609">
                  <c:v>1</c:v>
                </c:pt>
                <c:pt idx="610">
                  <c:v>0</c:v>
                </c:pt>
                <c:pt idx="611">
                  <c:v>0</c:v>
                </c:pt>
                <c:pt idx="612">
                  <c:v>0</c:v>
                </c:pt>
                <c:pt idx="613">
                  <c:v>0</c:v>
                </c:pt>
                <c:pt idx="614">
                  <c:v>1</c:v>
                </c:pt>
                <c:pt idx="615">
                  <c:v>0</c:v>
                </c:pt>
                <c:pt idx="616">
                  <c:v>0</c:v>
                </c:pt>
                <c:pt idx="617">
                  <c:v>0</c:v>
                </c:pt>
                <c:pt idx="618">
                  <c:v>0</c:v>
                </c:pt>
                <c:pt idx="619">
                  <c:v>0</c:v>
                </c:pt>
                <c:pt idx="620">
                  <c:v>0</c:v>
                </c:pt>
                <c:pt idx="621">
                  <c:v>0</c:v>
                </c:pt>
                <c:pt idx="622">
                  <c:v>2</c:v>
                </c:pt>
                <c:pt idx="623">
                  <c:v>0</c:v>
                </c:pt>
                <c:pt idx="624">
                  <c:v>1</c:v>
                </c:pt>
                <c:pt idx="625">
                  <c:v>0</c:v>
                </c:pt>
                <c:pt idx="626">
                  <c:v>0</c:v>
                </c:pt>
                <c:pt idx="627">
                  <c:v>1</c:v>
                </c:pt>
                <c:pt idx="628">
                  <c:v>0</c:v>
                </c:pt>
                <c:pt idx="629">
                  <c:v>0</c:v>
                </c:pt>
                <c:pt idx="630">
                  <c:v>0</c:v>
                </c:pt>
                <c:pt idx="631">
                  <c:v>0</c:v>
                </c:pt>
                <c:pt idx="632">
                  <c:v>0</c:v>
                </c:pt>
                <c:pt idx="633">
                  <c:v>2</c:v>
                </c:pt>
                <c:pt idx="634">
                  <c:v>1</c:v>
                </c:pt>
                <c:pt idx="635">
                  <c:v>0</c:v>
                </c:pt>
                <c:pt idx="636">
                  <c:v>0</c:v>
                </c:pt>
                <c:pt idx="637">
                  <c:v>0</c:v>
                </c:pt>
                <c:pt idx="638">
                  <c:v>1</c:v>
                </c:pt>
                <c:pt idx="639">
                  <c:v>1</c:v>
                </c:pt>
                <c:pt idx="640">
                  <c:v>0</c:v>
                </c:pt>
                <c:pt idx="641">
                  <c:v>0</c:v>
                </c:pt>
                <c:pt idx="642">
                  <c:v>0</c:v>
                </c:pt>
                <c:pt idx="643">
                  <c:v>1</c:v>
                </c:pt>
                <c:pt idx="644">
                  <c:v>3</c:v>
                </c:pt>
                <c:pt idx="645">
                  <c:v>0</c:v>
                </c:pt>
                <c:pt idx="646">
                  <c:v>3</c:v>
                </c:pt>
                <c:pt idx="647">
                  <c:v>0</c:v>
                </c:pt>
                <c:pt idx="648">
                  <c:v>0</c:v>
                </c:pt>
                <c:pt idx="649">
                  <c:v>0</c:v>
                </c:pt>
                <c:pt idx="650">
                  <c:v>1</c:v>
                </c:pt>
                <c:pt idx="651">
                  <c:v>0</c:v>
                </c:pt>
                <c:pt idx="652">
                  <c:v>0</c:v>
                </c:pt>
                <c:pt idx="653">
                  <c:v>0</c:v>
                </c:pt>
                <c:pt idx="654">
                  <c:v>0</c:v>
                </c:pt>
                <c:pt idx="655">
                  <c:v>0</c:v>
                </c:pt>
                <c:pt idx="656">
                  <c:v>0</c:v>
                </c:pt>
                <c:pt idx="657">
                  <c:v>0</c:v>
                </c:pt>
                <c:pt idx="658">
                  <c:v>0</c:v>
                </c:pt>
                <c:pt idx="659">
                  <c:v>1</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2</c:v>
                </c:pt>
                <c:pt idx="677">
                  <c:v>0</c:v>
                </c:pt>
                <c:pt idx="678">
                  <c:v>2</c:v>
                </c:pt>
                <c:pt idx="679">
                  <c:v>0</c:v>
                </c:pt>
                <c:pt idx="680">
                  <c:v>0</c:v>
                </c:pt>
                <c:pt idx="681">
                  <c:v>0</c:v>
                </c:pt>
                <c:pt idx="682">
                  <c:v>0</c:v>
                </c:pt>
                <c:pt idx="683">
                  <c:v>0</c:v>
                </c:pt>
                <c:pt idx="684">
                  <c:v>0</c:v>
                </c:pt>
                <c:pt idx="685">
                  <c:v>0</c:v>
                </c:pt>
                <c:pt idx="686">
                  <c:v>1</c:v>
                </c:pt>
                <c:pt idx="687">
                  <c:v>0</c:v>
                </c:pt>
                <c:pt idx="688">
                  <c:v>2</c:v>
                </c:pt>
                <c:pt idx="689">
                  <c:v>0</c:v>
                </c:pt>
                <c:pt idx="690">
                  <c:v>2</c:v>
                </c:pt>
                <c:pt idx="691">
                  <c:v>0</c:v>
                </c:pt>
                <c:pt idx="692">
                  <c:v>0</c:v>
                </c:pt>
                <c:pt idx="693">
                  <c:v>0</c:v>
                </c:pt>
                <c:pt idx="694">
                  <c:v>1</c:v>
                </c:pt>
                <c:pt idx="695">
                  <c:v>0</c:v>
                </c:pt>
                <c:pt idx="696">
                  <c:v>0</c:v>
                </c:pt>
                <c:pt idx="697">
                  <c:v>1</c:v>
                </c:pt>
                <c:pt idx="698">
                  <c:v>0</c:v>
                </c:pt>
                <c:pt idx="699">
                  <c:v>1</c:v>
                </c:pt>
                <c:pt idx="700">
                  <c:v>0</c:v>
                </c:pt>
                <c:pt idx="701">
                  <c:v>0</c:v>
                </c:pt>
                <c:pt idx="702">
                  <c:v>1</c:v>
                </c:pt>
                <c:pt idx="703">
                  <c:v>4</c:v>
                </c:pt>
                <c:pt idx="704">
                  <c:v>0</c:v>
                </c:pt>
                <c:pt idx="705">
                  <c:v>2</c:v>
                </c:pt>
                <c:pt idx="706">
                  <c:v>0</c:v>
                </c:pt>
                <c:pt idx="707">
                  <c:v>0</c:v>
                </c:pt>
                <c:pt idx="708">
                  <c:v>1</c:v>
                </c:pt>
                <c:pt idx="709">
                  <c:v>2</c:v>
                </c:pt>
                <c:pt idx="710">
                  <c:v>0</c:v>
                </c:pt>
                <c:pt idx="711">
                  <c:v>0</c:v>
                </c:pt>
                <c:pt idx="712">
                  <c:v>0</c:v>
                </c:pt>
                <c:pt idx="713">
                  <c:v>0</c:v>
                </c:pt>
                <c:pt idx="714">
                  <c:v>0</c:v>
                </c:pt>
                <c:pt idx="715">
                  <c:v>0</c:v>
                </c:pt>
                <c:pt idx="716">
                  <c:v>2</c:v>
                </c:pt>
                <c:pt idx="717">
                  <c:v>0</c:v>
                </c:pt>
                <c:pt idx="718">
                  <c:v>0</c:v>
                </c:pt>
                <c:pt idx="719">
                  <c:v>0</c:v>
                </c:pt>
                <c:pt idx="720">
                  <c:v>0</c:v>
                </c:pt>
                <c:pt idx="721">
                  <c:v>0</c:v>
                </c:pt>
                <c:pt idx="722">
                  <c:v>0</c:v>
                </c:pt>
                <c:pt idx="723">
                  <c:v>0</c:v>
                </c:pt>
                <c:pt idx="724">
                  <c:v>2</c:v>
                </c:pt>
                <c:pt idx="725">
                  <c:v>0</c:v>
                </c:pt>
                <c:pt idx="726">
                  <c:v>1</c:v>
                </c:pt>
                <c:pt idx="727">
                  <c:v>0</c:v>
                </c:pt>
                <c:pt idx="728">
                  <c:v>0</c:v>
                </c:pt>
                <c:pt idx="729">
                  <c:v>1</c:v>
                </c:pt>
                <c:pt idx="730">
                  <c:v>0</c:v>
                </c:pt>
                <c:pt idx="731">
                  <c:v>0</c:v>
                </c:pt>
                <c:pt idx="732">
                  <c:v>0</c:v>
                </c:pt>
                <c:pt idx="733">
                  <c:v>0</c:v>
                </c:pt>
                <c:pt idx="734">
                  <c:v>3</c:v>
                </c:pt>
                <c:pt idx="735">
                  <c:v>4</c:v>
                </c:pt>
                <c:pt idx="736">
                  <c:v>0</c:v>
                </c:pt>
                <c:pt idx="737">
                  <c:v>0</c:v>
                </c:pt>
                <c:pt idx="738">
                  <c:v>0</c:v>
                </c:pt>
                <c:pt idx="739">
                  <c:v>0</c:v>
                </c:pt>
                <c:pt idx="740">
                  <c:v>0</c:v>
                </c:pt>
                <c:pt idx="741">
                  <c:v>0</c:v>
                </c:pt>
                <c:pt idx="742">
                  <c:v>0</c:v>
                </c:pt>
                <c:pt idx="743">
                  <c:v>0</c:v>
                </c:pt>
                <c:pt idx="744">
                  <c:v>1</c:v>
                </c:pt>
                <c:pt idx="745">
                  <c:v>1</c:v>
                </c:pt>
                <c:pt idx="746">
                  <c:v>0</c:v>
                </c:pt>
                <c:pt idx="747">
                  <c:v>0</c:v>
                </c:pt>
                <c:pt idx="748">
                  <c:v>1</c:v>
                </c:pt>
                <c:pt idx="749">
                  <c:v>2</c:v>
                </c:pt>
                <c:pt idx="750">
                  <c:v>0</c:v>
                </c:pt>
                <c:pt idx="751">
                  <c:v>0</c:v>
                </c:pt>
                <c:pt idx="752">
                  <c:v>0</c:v>
                </c:pt>
                <c:pt idx="753">
                  <c:v>4</c:v>
                </c:pt>
                <c:pt idx="754">
                  <c:v>0</c:v>
                </c:pt>
                <c:pt idx="755">
                  <c:v>0</c:v>
                </c:pt>
                <c:pt idx="756">
                  <c:v>1</c:v>
                </c:pt>
                <c:pt idx="757">
                  <c:v>0</c:v>
                </c:pt>
                <c:pt idx="758">
                  <c:v>0</c:v>
                </c:pt>
                <c:pt idx="759">
                  <c:v>0</c:v>
                </c:pt>
                <c:pt idx="760">
                  <c:v>0</c:v>
                </c:pt>
                <c:pt idx="761">
                  <c:v>0</c:v>
                </c:pt>
                <c:pt idx="762">
                  <c:v>0</c:v>
                </c:pt>
                <c:pt idx="763">
                  <c:v>2</c:v>
                </c:pt>
                <c:pt idx="764">
                  <c:v>0</c:v>
                </c:pt>
                <c:pt idx="765">
                  <c:v>0</c:v>
                </c:pt>
                <c:pt idx="766">
                  <c:v>0</c:v>
                </c:pt>
                <c:pt idx="767">
                  <c:v>0</c:v>
                </c:pt>
                <c:pt idx="768">
                  <c:v>0</c:v>
                </c:pt>
                <c:pt idx="769">
                  <c:v>0</c:v>
                </c:pt>
                <c:pt idx="770">
                  <c:v>0</c:v>
                </c:pt>
                <c:pt idx="771">
                  <c:v>0</c:v>
                </c:pt>
                <c:pt idx="772">
                  <c:v>1</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2</c:v>
                </c:pt>
                <c:pt idx="788">
                  <c:v>1</c:v>
                </c:pt>
                <c:pt idx="789">
                  <c:v>0</c:v>
                </c:pt>
                <c:pt idx="790">
                  <c:v>0</c:v>
                </c:pt>
                <c:pt idx="791">
                  <c:v>4</c:v>
                </c:pt>
                <c:pt idx="792">
                  <c:v>1</c:v>
                </c:pt>
                <c:pt idx="793">
                  <c:v>0</c:v>
                </c:pt>
                <c:pt idx="794">
                  <c:v>0</c:v>
                </c:pt>
                <c:pt idx="795">
                  <c:v>1</c:v>
                </c:pt>
                <c:pt idx="796">
                  <c:v>0</c:v>
                </c:pt>
                <c:pt idx="797">
                  <c:v>0</c:v>
                </c:pt>
                <c:pt idx="798">
                  <c:v>0</c:v>
                </c:pt>
                <c:pt idx="799">
                  <c:v>0</c:v>
                </c:pt>
                <c:pt idx="800">
                  <c:v>0</c:v>
                </c:pt>
                <c:pt idx="801">
                  <c:v>0</c:v>
                </c:pt>
                <c:pt idx="802">
                  <c:v>0</c:v>
                </c:pt>
                <c:pt idx="803">
                  <c:v>0</c:v>
                </c:pt>
                <c:pt idx="804">
                  <c:v>4</c:v>
                </c:pt>
                <c:pt idx="805">
                  <c:v>0</c:v>
                </c:pt>
                <c:pt idx="806">
                  <c:v>0</c:v>
                </c:pt>
                <c:pt idx="807">
                  <c:v>0</c:v>
                </c:pt>
                <c:pt idx="808">
                  <c:v>1</c:v>
                </c:pt>
                <c:pt idx="809">
                  <c:v>0</c:v>
                </c:pt>
                <c:pt idx="810">
                  <c:v>0</c:v>
                </c:pt>
                <c:pt idx="811">
                  <c:v>1</c:v>
                </c:pt>
                <c:pt idx="812">
                  <c:v>0</c:v>
                </c:pt>
                <c:pt idx="813">
                  <c:v>0</c:v>
                </c:pt>
                <c:pt idx="814">
                  <c:v>0</c:v>
                </c:pt>
                <c:pt idx="815">
                  <c:v>0</c:v>
                </c:pt>
                <c:pt idx="816">
                  <c:v>0</c:v>
                </c:pt>
                <c:pt idx="817">
                  <c:v>0</c:v>
                </c:pt>
                <c:pt idx="818">
                  <c:v>0</c:v>
                </c:pt>
                <c:pt idx="819">
                  <c:v>0</c:v>
                </c:pt>
                <c:pt idx="820">
                  <c:v>3</c:v>
                </c:pt>
                <c:pt idx="821">
                  <c:v>0</c:v>
                </c:pt>
                <c:pt idx="822">
                  <c:v>2</c:v>
                </c:pt>
                <c:pt idx="823">
                  <c:v>0</c:v>
                </c:pt>
                <c:pt idx="824">
                  <c:v>5</c:v>
                </c:pt>
                <c:pt idx="825">
                  <c:v>0</c:v>
                </c:pt>
                <c:pt idx="826">
                  <c:v>2</c:v>
                </c:pt>
                <c:pt idx="827">
                  <c:v>0</c:v>
                </c:pt>
                <c:pt idx="828">
                  <c:v>0</c:v>
                </c:pt>
                <c:pt idx="829">
                  <c:v>0</c:v>
                </c:pt>
                <c:pt idx="830">
                  <c:v>0</c:v>
                </c:pt>
                <c:pt idx="831">
                  <c:v>0</c:v>
                </c:pt>
                <c:pt idx="832">
                  <c:v>0</c:v>
                </c:pt>
                <c:pt idx="833">
                  <c:v>0</c:v>
                </c:pt>
                <c:pt idx="834">
                  <c:v>0</c:v>
                </c:pt>
                <c:pt idx="835">
                  <c:v>0</c:v>
                </c:pt>
                <c:pt idx="836">
                  <c:v>0</c:v>
                </c:pt>
                <c:pt idx="837">
                  <c:v>0</c:v>
                </c:pt>
                <c:pt idx="838">
                  <c:v>0</c:v>
                </c:pt>
                <c:pt idx="839">
                  <c:v>1</c:v>
                </c:pt>
                <c:pt idx="840">
                  <c:v>0</c:v>
                </c:pt>
                <c:pt idx="841">
                  <c:v>0</c:v>
                </c:pt>
                <c:pt idx="842">
                  <c:v>0</c:v>
                </c:pt>
                <c:pt idx="843">
                  <c:v>0</c:v>
                </c:pt>
                <c:pt idx="844">
                  <c:v>0</c:v>
                </c:pt>
                <c:pt idx="845">
                  <c:v>4</c:v>
                </c:pt>
                <c:pt idx="846">
                  <c:v>0</c:v>
                </c:pt>
                <c:pt idx="847">
                  <c:v>0</c:v>
                </c:pt>
                <c:pt idx="848">
                  <c:v>0</c:v>
                </c:pt>
                <c:pt idx="849">
                  <c:v>0</c:v>
                </c:pt>
                <c:pt idx="850">
                  <c:v>0</c:v>
                </c:pt>
                <c:pt idx="851">
                  <c:v>0</c:v>
                </c:pt>
                <c:pt idx="852">
                  <c:v>2</c:v>
                </c:pt>
                <c:pt idx="853">
                  <c:v>1</c:v>
                </c:pt>
                <c:pt idx="854">
                  <c:v>3</c:v>
                </c:pt>
                <c:pt idx="855">
                  <c:v>0</c:v>
                </c:pt>
                <c:pt idx="856">
                  <c:v>0</c:v>
                </c:pt>
                <c:pt idx="857">
                  <c:v>0</c:v>
                </c:pt>
                <c:pt idx="858">
                  <c:v>0</c:v>
                </c:pt>
                <c:pt idx="859">
                  <c:v>1</c:v>
                </c:pt>
                <c:pt idx="860">
                  <c:v>0</c:v>
                </c:pt>
                <c:pt idx="861">
                  <c:v>0</c:v>
                </c:pt>
                <c:pt idx="862">
                  <c:v>0</c:v>
                </c:pt>
                <c:pt idx="863">
                  <c:v>0</c:v>
                </c:pt>
                <c:pt idx="864">
                  <c:v>0</c:v>
                </c:pt>
                <c:pt idx="865">
                  <c:v>0</c:v>
                </c:pt>
                <c:pt idx="866">
                  <c:v>0</c:v>
                </c:pt>
                <c:pt idx="867">
                  <c:v>0</c:v>
                </c:pt>
                <c:pt idx="868">
                  <c:v>0</c:v>
                </c:pt>
                <c:pt idx="869">
                  <c:v>0</c:v>
                </c:pt>
                <c:pt idx="870">
                  <c:v>2</c:v>
                </c:pt>
                <c:pt idx="871">
                  <c:v>1</c:v>
                </c:pt>
                <c:pt idx="872">
                  <c:v>0</c:v>
                </c:pt>
                <c:pt idx="873">
                  <c:v>0</c:v>
                </c:pt>
                <c:pt idx="874">
                  <c:v>0</c:v>
                </c:pt>
                <c:pt idx="875">
                  <c:v>3</c:v>
                </c:pt>
                <c:pt idx="876">
                  <c:v>0</c:v>
                </c:pt>
                <c:pt idx="877">
                  <c:v>0</c:v>
                </c:pt>
                <c:pt idx="878">
                  <c:v>0</c:v>
                </c:pt>
                <c:pt idx="879">
                  <c:v>0</c:v>
                </c:pt>
                <c:pt idx="880">
                  <c:v>2</c:v>
                </c:pt>
                <c:pt idx="881">
                  <c:v>0</c:v>
                </c:pt>
                <c:pt idx="882">
                  <c:v>0</c:v>
                </c:pt>
                <c:pt idx="883">
                  <c:v>0</c:v>
                </c:pt>
                <c:pt idx="884">
                  <c:v>1</c:v>
                </c:pt>
                <c:pt idx="885">
                  <c:v>0</c:v>
                </c:pt>
                <c:pt idx="886">
                  <c:v>0</c:v>
                </c:pt>
                <c:pt idx="887">
                  <c:v>0</c:v>
                </c:pt>
                <c:pt idx="888">
                  <c:v>0</c:v>
                </c:pt>
                <c:pt idx="889">
                  <c:v>0</c:v>
                </c:pt>
                <c:pt idx="890">
                  <c:v>1</c:v>
                </c:pt>
                <c:pt idx="891">
                  <c:v>0</c:v>
                </c:pt>
                <c:pt idx="892">
                  <c:v>0</c:v>
                </c:pt>
                <c:pt idx="893">
                  <c:v>0</c:v>
                </c:pt>
                <c:pt idx="894">
                  <c:v>2</c:v>
                </c:pt>
                <c:pt idx="895">
                  <c:v>0</c:v>
                </c:pt>
                <c:pt idx="896">
                  <c:v>1</c:v>
                </c:pt>
                <c:pt idx="897">
                  <c:v>0</c:v>
                </c:pt>
                <c:pt idx="898">
                  <c:v>0</c:v>
                </c:pt>
                <c:pt idx="899">
                  <c:v>0</c:v>
                </c:pt>
                <c:pt idx="900">
                  <c:v>0</c:v>
                </c:pt>
                <c:pt idx="901">
                  <c:v>0</c:v>
                </c:pt>
                <c:pt idx="902">
                  <c:v>0</c:v>
                </c:pt>
                <c:pt idx="903">
                  <c:v>0</c:v>
                </c:pt>
                <c:pt idx="904">
                  <c:v>0</c:v>
                </c:pt>
                <c:pt idx="905">
                  <c:v>0</c:v>
                </c:pt>
                <c:pt idx="906">
                  <c:v>2</c:v>
                </c:pt>
                <c:pt idx="907">
                  <c:v>0</c:v>
                </c:pt>
                <c:pt idx="908">
                  <c:v>0</c:v>
                </c:pt>
                <c:pt idx="909">
                  <c:v>0</c:v>
                </c:pt>
                <c:pt idx="910">
                  <c:v>0</c:v>
                </c:pt>
                <c:pt idx="911">
                  <c:v>0</c:v>
                </c:pt>
                <c:pt idx="912">
                  <c:v>1</c:v>
                </c:pt>
                <c:pt idx="913">
                  <c:v>1</c:v>
                </c:pt>
                <c:pt idx="914">
                  <c:v>2</c:v>
                </c:pt>
                <c:pt idx="915">
                  <c:v>0</c:v>
                </c:pt>
                <c:pt idx="916">
                  <c:v>0</c:v>
                </c:pt>
                <c:pt idx="917">
                  <c:v>3</c:v>
                </c:pt>
                <c:pt idx="918">
                  <c:v>0</c:v>
                </c:pt>
                <c:pt idx="919">
                  <c:v>1</c:v>
                </c:pt>
                <c:pt idx="920">
                  <c:v>2</c:v>
                </c:pt>
                <c:pt idx="921">
                  <c:v>0</c:v>
                </c:pt>
                <c:pt idx="922">
                  <c:v>1</c:v>
                </c:pt>
                <c:pt idx="923">
                  <c:v>0</c:v>
                </c:pt>
                <c:pt idx="924">
                  <c:v>1</c:v>
                </c:pt>
                <c:pt idx="925">
                  <c:v>0</c:v>
                </c:pt>
                <c:pt idx="926">
                  <c:v>1</c:v>
                </c:pt>
                <c:pt idx="927">
                  <c:v>1</c:v>
                </c:pt>
                <c:pt idx="928">
                  <c:v>0</c:v>
                </c:pt>
                <c:pt idx="929">
                  <c:v>0</c:v>
                </c:pt>
                <c:pt idx="930">
                  <c:v>0</c:v>
                </c:pt>
                <c:pt idx="931">
                  <c:v>0</c:v>
                </c:pt>
                <c:pt idx="932">
                  <c:v>1</c:v>
                </c:pt>
                <c:pt idx="933">
                  <c:v>0</c:v>
                </c:pt>
                <c:pt idx="934">
                  <c:v>0</c:v>
                </c:pt>
                <c:pt idx="935">
                  <c:v>0</c:v>
                </c:pt>
                <c:pt idx="936">
                  <c:v>0</c:v>
                </c:pt>
                <c:pt idx="937">
                  <c:v>1</c:v>
                </c:pt>
                <c:pt idx="938">
                  <c:v>0</c:v>
                </c:pt>
                <c:pt idx="939">
                  <c:v>0</c:v>
                </c:pt>
                <c:pt idx="940">
                  <c:v>0</c:v>
                </c:pt>
                <c:pt idx="941">
                  <c:v>0</c:v>
                </c:pt>
                <c:pt idx="942">
                  <c:v>2</c:v>
                </c:pt>
                <c:pt idx="943">
                  <c:v>4</c:v>
                </c:pt>
                <c:pt idx="944">
                  <c:v>0</c:v>
                </c:pt>
                <c:pt idx="945">
                  <c:v>2</c:v>
                </c:pt>
                <c:pt idx="946">
                  <c:v>0</c:v>
                </c:pt>
                <c:pt idx="947">
                  <c:v>0</c:v>
                </c:pt>
                <c:pt idx="948">
                  <c:v>0</c:v>
                </c:pt>
                <c:pt idx="949">
                  <c:v>0</c:v>
                </c:pt>
                <c:pt idx="950">
                  <c:v>0</c:v>
                </c:pt>
                <c:pt idx="951">
                  <c:v>1</c:v>
                </c:pt>
                <c:pt idx="952">
                  <c:v>1</c:v>
                </c:pt>
                <c:pt idx="953">
                  <c:v>0</c:v>
                </c:pt>
                <c:pt idx="954">
                  <c:v>0</c:v>
                </c:pt>
                <c:pt idx="955">
                  <c:v>0</c:v>
                </c:pt>
                <c:pt idx="956">
                  <c:v>1</c:v>
                </c:pt>
                <c:pt idx="957">
                  <c:v>0</c:v>
                </c:pt>
                <c:pt idx="958">
                  <c:v>0</c:v>
                </c:pt>
                <c:pt idx="959">
                  <c:v>0</c:v>
                </c:pt>
                <c:pt idx="960">
                  <c:v>0</c:v>
                </c:pt>
                <c:pt idx="961">
                  <c:v>0</c:v>
                </c:pt>
                <c:pt idx="962">
                  <c:v>1</c:v>
                </c:pt>
                <c:pt idx="963">
                  <c:v>0</c:v>
                </c:pt>
                <c:pt idx="964">
                  <c:v>0</c:v>
                </c:pt>
                <c:pt idx="965">
                  <c:v>0</c:v>
                </c:pt>
                <c:pt idx="966">
                  <c:v>3</c:v>
                </c:pt>
                <c:pt idx="967">
                  <c:v>0</c:v>
                </c:pt>
                <c:pt idx="968">
                  <c:v>1</c:v>
                </c:pt>
                <c:pt idx="969">
                  <c:v>0</c:v>
                </c:pt>
                <c:pt idx="970">
                  <c:v>0</c:v>
                </c:pt>
                <c:pt idx="971">
                  <c:v>0</c:v>
                </c:pt>
                <c:pt idx="972">
                  <c:v>0</c:v>
                </c:pt>
                <c:pt idx="973">
                  <c:v>0</c:v>
                </c:pt>
                <c:pt idx="974">
                  <c:v>0</c:v>
                </c:pt>
                <c:pt idx="975">
                  <c:v>0</c:v>
                </c:pt>
                <c:pt idx="976">
                  <c:v>1</c:v>
                </c:pt>
                <c:pt idx="977">
                  <c:v>0</c:v>
                </c:pt>
                <c:pt idx="978">
                  <c:v>0</c:v>
                </c:pt>
                <c:pt idx="979">
                  <c:v>1</c:v>
                </c:pt>
                <c:pt idx="980">
                  <c:v>0</c:v>
                </c:pt>
                <c:pt idx="981">
                  <c:v>0</c:v>
                </c:pt>
                <c:pt idx="982">
                  <c:v>0</c:v>
                </c:pt>
                <c:pt idx="983">
                  <c:v>0</c:v>
                </c:pt>
                <c:pt idx="984">
                  <c:v>3</c:v>
                </c:pt>
                <c:pt idx="985">
                  <c:v>0</c:v>
                </c:pt>
                <c:pt idx="986">
                  <c:v>0</c:v>
                </c:pt>
                <c:pt idx="987">
                  <c:v>4</c:v>
                </c:pt>
                <c:pt idx="988">
                  <c:v>0</c:v>
                </c:pt>
                <c:pt idx="989">
                  <c:v>0</c:v>
                </c:pt>
                <c:pt idx="990">
                  <c:v>5</c:v>
                </c:pt>
                <c:pt idx="991">
                  <c:v>0</c:v>
                </c:pt>
                <c:pt idx="992">
                  <c:v>1</c:v>
                </c:pt>
                <c:pt idx="993">
                  <c:v>0</c:v>
                </c:pt>
                <c:pt idx="994">
                  <c:v>0</c:v>
                </c:pt>
                <c:pt idx="995">
                  <c:v>0</c:v>
                </c:pt>
                <c:pt idx="996">
                  <c:v>1</c:v>
                </c:pt>
                <c:pt idx="997">
                  <c:v>0</c:v>
                </c:pt>
                <c:pt idx="998">
                  <c:v>1</c:v>
                </c:pt>
                <c:pt idx="999">
                  <c:v>0</c:v>
                </c:pt>
                <c:pt idx="1000">
                  <c:v>3</c:v>
                </c:pt>
                <c:pt idx="1001">
                  <c:v>3</c:v>
                </c:pt>
                <c:pt idx="1002">
                  <c:v>3</c:v>
                </c:pt>
                <c:pt idx="1003">
                  <c:v>0</c:v>
                </c:pt>
                <c:pt idx="1004">
                  <c:v>0</c:v>
                </c:pt>
                <c:pt idx="1005">
                  <c:v>2</c:v>
                </c:pt>
                <c:pt idx="1006">
                  <c:v>0</c:v>
                </c:pt>
                <c:pt idx="1007">
                  <c:v>1</c:v>
                </c:pt>
                <c:pt idx="1008">
                  <c:v>1</c:v>
                </c:pt>
                <c:pt idx="1009">
                  <c:v>0</c:v>
                </c:pt>
                <c:pt idx="1010">
                  <c:v>3</c:v>
                </c:pt>
                <c:pt idx="1011">
                  <c:v>0</c:v>
                </c:pt>
                <c:pt idx="1012">
                  <c:v>0</c:v>
                </c:pt>
                <c:pt idx="1013">
                  <c:v>0</c:v>
                </c:pt>
                <c:pt idx="1014">
                  <c:v>0</c:v>
                </c:pt>
                <c:pt idx="1015">
                  <c:v>0</c:v>
                </c:pt>
                <c:pt idx="1016">
                  <c:v>1</c:v>
                </c:pt>
                <c:pt idx="1017">
                  <c:v>0</c:v>
                </c:pt>
                <c:pt idx="1018">
                  <c:v>0</c:v>
                </c:pt>
                <c:pt idx="1019">
                  <c:v>0</c:v>
                </c:pt>
                <c:pt idx="1020">
                  <c:v>0</c:v>
                </c:pt>
                <c:pt idx="1021">
                  <c:v>0</c:v>
                </c:pt>
                <c:pt idx="1022">
                  <c:v>1</c:v>
                </c:pt>
                <c:pt idx="1023">
                  <c:v>0</c:v>
                </c:pt>
                <c:pt idx="1024">
                  <c:v>0</c:v>
                </c:pt>
                <c:pt idx="1025">
                  <c:v>0</c:v>
                </c:pt>
                <c:pt idx="1026">
                  <c:v>2</c:v>
                </c:pt>
                <c:pt idx="1027">
                  <c:v>0</c:v>
                </c:pt>
                <c:pt idx="1028">
                  <c:v>0</c:v>
                </c:pt>
                <c:pt idx="1029">
                  <c:v>0</c:v>
                </c:pt>
                <c:pt idx="1030">
                  <c:v>2</c:v>
                </c:pt>
                <c:pt idx="1031">
                  <c:v>1</c:v>
                </c:pt>
                <c:pt idx="1032">
                  <c:v>0</c:v>
                </c:pt>
                <c:pt idx="1033">
                  <c:v>0</c:v>
                </c:pt>
                <c:pt idx="1034">
                  <c:v>1</c:v>
                </c:pt>
                <c:pt idx="1035">
                  <c:v>0</c:v>
                </c:pt>
                <c:pt idx="1036">
                  <c:v>0</c:v>
                </c:pt>
                <c:pt idx="1037">
                  <c:v>0</c:v>
                </c:pt>
                <c:pt idx="1038">
                  <c:v>2</c:v>
                </c:pt>
                <c:pt idx="1039">
                  <c:v>0</c:v>
                </c:pt>
                <c:pt idx="1040">
                  <c:v>1</c:v>
                </c:pt>
                <c:pt idx="1041">
                  <c:v>0</c:v>
                </c:pt>
                <c:pt idx="1042">
                  <c:v>0</c:v>
                </c:pt>
                <c:pt idx="1043">
                  <c:v>1</c:v>
                </c:pt>
                <c:pt idx="1044">
                  <c:v>1</c:v>
                </c:pt>
                <c:pt idx="1045">
                  <c:v>0</c:v>
                </c:pt>
                <c:pt idx="1046">
                  <c:v>0</c:v>
                </c:pt>
                <c:pt idx="1047">
                  <c:v>0</c:v>
                </c:pt>
                <c:pt idx="1048">
                  <c:v>1</c:v>
                </c:pt>
                <c:pt idx="1049">
                  <c:v>1</c:v>
                </c:pt>
                <c:pt idx="1050">
                  <c:v>1</c:v>
                </c:pt>
                <c:pt idx="1051">
                  <c:v>1</c:v>
                </c:pt>
                <c:pt idx="1052">
                  <c:v>0</c:v>
                </c:pt>
                <c:pt idx="1053">
                  <c:v>1</c:v>
                </c:pt>
                <c:pt idx="1054">
                  <c:v>0</c:v>
                </c:pt>
                <c:pt idx="1055">
                  <c:v>0</c:v>
                </c:pt>
                <c:pt idx="1056">
                  <c:v>0</c:v>
                </c:pt>
                <c:pt idx="1057">
                  <c:v>0</c:v>
                </c:pt>
                <c:pt idx="1058">
                  <c:v>0</c:v>
                </c:pt>
                <c:pt idx="1059">
                  <c:v>0</c:v>
                </c:pt>
                <c:pt idx="1060">
                  <c:v>1</c:v>
                </c:pt>
                <c:pt idx="1061">
                  <c:v>1</c:v>
                </c:pt>
                <c:pt idx="1062">
                  <c:v>1</c:v>
                </c:pt>
                <c:pt idx="1063">
                  <c:v>1</c:v>
                </c:pt>
                <c:pt idx="1064">
                  <c:v>0</c:v>
                </c:pt>
                <c:pt idx="1065">
                  <c:v>0</c:v>
                </c:pt>
                <c:pt idx="1066">
                  <c:v>3</c:v>
                </c:pt>
                <c:pt idx="1067">
                  <c:v>0</c:v>
                </c:pt>
                <c:pt idx="1068">
                  <c:v>0</c:v>
                </c:pt>
                <c:pt idx="1069">
                  <c:v>0</c:v>
                </c:pt>
                <c:pt idx="1070">
                  <c:v>0</c:v>
                </c:pt>
                <c:pt idx="1071">
                  <c:v>0</c:v>
                </c:pt>
                <c:pt idx="1072">
                  <c:v>0</c:v>
                </c:pt>
                <c:pt idx="1073">
                  <c:v>0</c:v>
                </c:pt>
                <c:pt idx="1074">
                  <c:v>0</c:v>
                </c:pt>
                <c:pt idx="1075">
                  <c:v>1</c:v>
                </c:pt>
                <c:pt idx="1076">
                  <c:v>2</c:v>
                </c:pt>
                <c:pt idx="1077">
                  <c:v>0</c:v>
                </c:pt>
                <c:pt idx="1078">
                  <c:v>0</c:v>
                </c:pt>
                <c:pt idx="1079">
                  <c:v>0</c:v>
                </c:pt>
                <c:pt idx="1080">
                  <c:v>0</c:v>
                </c:pt>
                <c:pt idx="1081">
                  <c:v>1</c:v>
                </c:pt>
                <c:pt idx="1082">
                  <c:v>1</c:v>
                </c:pt>
                <c:pt idx="1083">
                  <c:v>0</c:v>
                </c:pt>
                <c:pt idx="1084">
                  <c:v>2</c:v>
                </c:pt>
                <c:pt idx="1085">
                  <c:v>0</c:v>
                </c:pt>
                <c:pt idx="1086">
                  <c:v>0</c:v>
                </c:pt>
                <c:pt idx="1087">
                  <c:v>5</c:v>
                </c:pt>
                <c:pt idx="1088">
                  <c:v>0</c:v>
                </c:pt>
                <c:pt idx="1089">
                  <c:v>1</c:v>
                </c:pt>
                <c:pt idx="1090">
                  <c:v>1</c:v>
                </c:pt>
                <c:pt idx="1091">
                  <c:v>0</c:v>
                </c:pt>
                <c:pt idx="1092">
                  <c:v>0</c:v>
                </c:pt>
                <c:pt idx="1093">
                  <c:v>0</c:v>
                </c:pt>
                <c:pt idx="1094">
                  <c:v>0</c:v>
                </c:pt>
                <c:pt idx="1095">
                  <c:v>0</c:v>
                </c:pt>
                <c:pt idx="1096">
                  <c:v>0</c:v>
                </c:pt>
                <c:pt idx="1097">
                  <c:v>0</c:v>
                </c:pt>
                <c:pt idx="1098">
                  <c:v>0</c:v>
                </c:pt>
                <c:pt idx="1099">
                  <c:v>0</c:v>
                </c:pt>
                <c:pt idx="1100">
                  <c:v>4</c:v>
                </c:pt>
                <c:pt idx="1101">
                  <c:v>0</c:v>
                </c:pt>
                <c:pt idx="1102">
                  <c:v>0</c:v>
                </c:pt>
                <c:pt idx="1103">
                  <c:v>0</c:v>
                </c:pt>
                <c:pt idx="1104">
                  <c:v>0</c:v>
                </c:pt>
                <c:pt idx="1105">
                  <c:v>1</c:v>
                </c:pt>
                <c:pt idx="1106">
                  <c:v>0</c:v>
                </c:pt>
                <c:pt idx="1107">
                  <c:v>0</c:v>
                </c:pt>
                <c:pt idx="1108">
                  <c:v>1</c:v>
                </c:pt>
                <c:pt idx="1109">
                  <c:v>0</c:v>
                </c:pt>
                <c:pt idx="1110">
                  <c:v>0</c:v>
                </c:pt>
                <c:pt idx="1111">
                  <c:v>2</c:v>
                </c:pt>
                <c:pt idx="1112">
                  <c:v>0</c:v>
                </c:pt>
                <c:pt idx="1113">
                  <c:v>1</c:v>
                </c:pt>
                <c:pt idx="1114">
                  <c:v>0</c:v>
                </c:pt>
                <c:pt idx="1115">
                  <c:v>2</c:v>
                </c:pt>
                <c:pt idx="1116">
                  <c:v>2</c:v>
                </c:pt>
                <c:pt idx="1117">
                  <c:v>2</c:v>
                </c:pt>
                <c:pt idx="1118">
                  <c:v>0</c:v>
                </c:pt>
                <c:pt idx="1119">
                  <c:v>0</c:v>
                </c:pt>
                <c:pt idx="1120">
                  <c:v>0</c:v>
                </c:pt>
                <c:pt idx="1121">
                  <c:v>0</c:v>
                </c:pt>
                <c:pt idx="1122">
                  <c:v>0</c:v>
                </c:pt>
                <c:pt idx="1123">
                  <c:v>0</c:v>
                </c:pt>
                <c:pt idx="1124">
                  <c:v>0</c:v>
                </c:pt>
                <c:pt idx="1125">
                  <c:v>1</c:v>
                </c:pt>
                <c:pt idx="1126">
                  <c:v>0</c:v>
                </c:pt>
                <c:pt idx="1127">
                  <c:v>0</c:v>
                </c:pt>
                <c:pt idx="1128">
                  <c:v>0</c:v>
                </c:pt>
                <c:pt idx="1129">
                  <c:v>1</c:v>
                </c:pt>
                <c:pt idx="1130">
                  <c:v>1</c:v>
                </c:pt>
                <c:pt idx="1131">
                  <c:v>0</c:v>
                </c:pt>
                <c:pt idx="1132">
                  <c:v>0</c:v>
                </c:pt>
                <c:pt idx="1133">
                  <c:v>1</c:v>
                </c:pt>
                <c:pt idx="1134">
                  <c:v>4</c:v>
                </c:pt>
                <c:pt idx="1135">
                  <c:v>0</c:v>
                </c:pt>
                <c:pt idx="1136">
                  <c:v>0</c:v>
                </c:pt>
                <c:pt idx="1137">
                  <c:v>1</c:v>
                </c:pt>
                <c:pt idx="1138">
                  <c:v>0</c:v>
                </c:pt>
                <c:pt idx="1139">
                  <c:v>0</c:v>
                </c:pt>
                <c:pt idx="1140">
                  <c:v>0</c:v>
                </c:pt>
                <c:pt idx="1141">
                  <c:v>0</c:v>
                </c:pt>
                <c:pt idx="1142">
                  <c:v>0</c:v>
                </c:pt>
                <c:pt idx="1143">
                  <c:v>0</c:v>
                </c:pt>
                <c:pt idx="1144">
                  <c:v>0</c:v>
                </c:pt>
                <c:pt idx="1145">
                  <c:v>0</c:v>
                </c:pt>
                <c:pt idx="1146">
                  <c:v>2</c:v>
                </c:pt>
                <c:pt idx="1147">
                  <c:v>0</c:v>
                </c:pt>
                <c:pt idx="1148">
                  <c:v>0</c:v>
                </c:pt>
                <c:pt idx="1149">
                  <c:v>2</c:v>
                </c:pt>
                <c:pt idx="1150">
                  <c:v>0</c:v>
                </c:pt>
                <c:pt idx="1151">
                  <c:v>0</c:v>
                </c:pt>
                <c:pt idx="1152">
                  <c:v>0</c:v>
                </c:pt>
                <c:pt idx="1153">
                  <c:v>2</c:v>
                </c:pt>
                <c:pt idx="1154">
                  <c:v>0</c:v>
                </c:pt>
                <c:pt idx="1155">
                  <c:v>0</c:v>
                </c:pt>
                <c:pt idx="1156">
                  <c:v>1</c:v>
                </c:pt>
                <c:pt idx="1157">
                  <c:v>0</c:v>
                </c:pt>
                <c:pt idx="1158">
                  <c:v>0</c:v>
                </c:pt>
                <c:pt idx="1159">
                  <c:v>0</c:v>
                </c:pt>
                <c:pt idx="1160">
                  <c:v>0</c:v>
                </c:pt>
                <c:pt idx="1161">
                  <c:v>0</c:v>
                </c:pt>
                <c:pt idx="1162">
                  <c:v>1</c:v>
                </c:pt>
                <c:pt idx="1163">
                  <c:v>0</c:v>
                </c:pt>
                <c:pt idx="1164">
                  <c:v>0</c:v>
                </c:pt>
                <c:pt idx="1165">
                  <c:v>0</c:v>
                </c:pt>
                <c:pt idx="1166">
                  <c:v>0</c:v>
                </c:pt>
                <c:pt idx="1167">
                  <c:v>0</c:v>
                </c:pt>
                <c:pt idx="1168">
                  <c:v>0</c:v>
                </c:pt>
                <c:pt idx="1169">
                  <c:v>0</c:v>
                </c:pt>
                <c:pt idx="1170">
                  <c:v>1</c:v>
                </c:pt>
                <c:pt idx="1171">
                  <c:v>0</c:v>
                </c:pt>
                <c:pt idx="1172">
                  <c:v>0</c:v>
                </c:pt>
                <c:pt idx="1173">
                  <c:v>1</c:v>
                </c:pt>
                <c:pt idx="1174">
                  <c:v>0</c:v>
                </c:pt>
                <c:pt idx="1175">
                  <c:v>0</c:v>
                </c:pt>
                <c:pt idx="1176">
                  <c:v>0</c:v>
                </c:pt>
                <c:pt idx="1177">
                  <c:v>0</c:v>
                </c:pt>
                <c:pt idx="1178">
                  <c:v>0</c:v>
                </c:pt>
                <c:pt idx="1179">
                  <c:v>1</c:v>
                </c:pt>
                <c:pt idx="1180">
                  <c:v>0</c:v>
                </c:pt>
                <c:pt idx="1181">
                  <c:v>0</c:v>
                </c:pt>
                <c:pt idx="1182">
                  <c:v>2</c:v>
                </c:pt>
                <c:pt idx="1183">
                  <c:v>0</c:v>
                </c:pt>
                <c:pt idx="1184">
                  <c:v>0</c:v>
                </c:pt>
                <c:pt idx="1185">
                  <c:v>0</c:v>
                </c:pt>
                <c:pt idx="1186">
                  <c:v>0</c:v>
                </c:pt>
                <c:pt idx="1187">
                  <c:v>1</c:v>
                </c:pt>
                <c:pt idx="1188">
                  <c:v>0</c:v>
                </c:pt>
                <c:pt idx="1189">
                  <c:v>0</c:v>
                </c:pt>
                <c:pt idx="1190">
                  <c:v>1</c:v>
                </c:pt>
                <c:pt idx="1191">
                  <c:v>3</c:v>
                </c:pt>
                <c:pt idx="1192">
                  <c:v>0</c:v>
                </c:pt>
                <c:pt idx="1193">
                  <c:v>0</c:v>
                </c:pt>
                <c:pt idx="1194">
                  <c:v>0</c:v>
                </c:pt>
                <c:pt idx="1195">
                  <c:v>0</c:v>
                </c:pt>
                <c:pt idx="1196">
                  <c:v>0</c:v>
                </c:pt>
                <c:pt idx="1197">
                  <c:v>1</c:v>
                </c:pt>
                <c:pt idx="1198">
                  <c:v>0</c:v>
                </c:pt>
                <c:pt idx="1199">
                  <c:v>0</c:v>
                </c:pt>
                <c:pt idx="1200">
                  <c:v>0</c:v>
                </c:pt>
                <c:pt idx="1201">
                  <c:v>0</c:v>
                </c:pt>
                <c:pt idx="1202">
                  <c:v>0</c:v>
                </c:pt>
                <c:pt idx="1203">
                  <c:v>2</c:v>
                </c:pt>
                <c:pt idx="1204">
                  <c:v>0</c:v>
                </c:pt>
                <c:pt idx="1205">
                  <c:v>1</c:v>
                </c:pt>
                <c:pt idx="1206">
                  <c:v>1</c:v>
                </c:pt>
                <c:pt idx="1207">
                  <c:v>0</c:v>
                </c:pt>
                <c:pt idx="1208">
                  <c:v>1</c:v>
                </c:pt>
                <c:pt idx="1209">
                  <c:v>0</c:v>
                </c:pt>
                <c:pt idx="1210">
                  <c:v>1</c:v>
                </c:pt>
                <c:pt idx="1211">
                  <c:v>0</c:v>
                </c:pt>
                <c:pt idx="1212">
                  <c:v>1</c:v>
                </c:pt>
                <c:pt idx="1213">
                  <c:v>1</c:v>
                </c:pt>
                <c:pt idx="1214">
                  <c:v>0</c:v>
                </c:pt>
                <c:pt idx="1215">
                  <c:v>1</c:v>
                </c:pt>
                <c:pt idx="1216">
                  <c:v>0</c:v>
                </c:pt>
                <c:pt idx="1217">
                  <c:v>0</c:v>
                </c:pt>
                <c:pt idx="1218">
                  <c:v>0</c:v>
                </c:pt>
                <c:pt idx="1219">
                  <c:v>0</c:v>
                </c:pt>
                <c:pt idx="1220">
                  <c:v>0</c:v>
                </c:pt>
                <c:pt idx="1221">
                  <c:v>0</c:v>
                </c:pt>
                <c:pt idx="1222">
                  <c:v>1</c:v>
                </c:pt>
                <c:pt idx="1223">
                  <c:v>1</c:v>
                </c:pt>
                <c:pt idx="1224">
                  <c:v>0</c:v>
                </c:pt>
                <c:pt idx="1225">
                  <c:v>0</c:v>
                </c:pt>
                <c:pt idx="1226">
                  <c:v>1</c:v>
                </c:pt>
                <c:pt idx="1227">
                  <c:v>2</c:v>
                </c:pt>
                <c:pt idx="1228">
                  <c:v>0</c:v>
                </c:pt>
                <c:pt idx="1229">
                  <c:v>0</c:v>
                </c:pt>
                <c:pt idx="1230">
                  <c:v>0</c:v>
                </c:pt>
                <c:pt idx="1231">
                  <c:v>0</c:v>
                </c:pt>
                <c:pt idx="1232">
                  <c:v>0</c:v>
                </c:pt>
                <c:pt idx="1233">
                  <c:v>0</c:v>
                </c:pt>
                <c:pt idx="1234">
                  <c:v>0</c:v>
                </c:pt>
                <c:pt idx="1235">
                  <c:v>0</c:v>
                </c:pt>
                <c:pt idx="1236">
                  <c:v>0</c:v>
                </c:pt>
                <c:pt idx="1237">
                  <c:v>3</c:v>
                </c:pt>
                <c:pt idx="1238">
                  <c:v>0</c:v>
                </c:pt>
                <c:pt idx="1239">
                  <c:v>0</c:v>
                </c:pt>
                <c:pt idx="1240">
                  <c:v>0</c:v>
                </c:pt>
                <c:pt idx="1241">
                  <c:v>0</c:v>
                </c:pt>
                <c:pt idx="1242">
                  <c:v>1</c:v>
                </c:pt>
                <c:pt idx="1243">
                  <c:v>0</c:v>
                </c:pt>
                <c:pt idx="1244">
                  <c:v>0</c:v>
                </c:pt>
                <c:pt idx="1245">
                  <c:v>0</c:v>
                </c:pt>
                <c:pt idx="1246">
                  <c:v>0</c:v>
                </c:pt>
                <c:pt idx="1247">
                  <c:v>0</c:v>
                </c:pt>
                <c:pt idx="1248">
                  <c:v>0</c:v>
                </c:pt>
                <c:pt idx="1249">
                  <c:v>1</c:v>
                </c:pt>
                <c:pt idx="1250">
                  <c:v>3</c:v>
                </c:pt>
                <c:pt idx="1251">
                  <c:v>1</c:v>
                </c:pt>
                <c:pt idx="1252">
                  <c:v>2</c:v>
                </c:pt>
                <c:pt idx="1253">
                  <c:v>0</c:v>
                </c:pt>
                <c:pt idx="1254">
                  <c:v>0</c:v>
                </c:pt>
                <c:pt idx="1255">
                  <c:v>1</c:v>
                </c:pt>
                <c:pt idx="1256">
                  <c:v>1</c:v>
                </c:pt>
                <c:pt idx="1257">
                  <c:v>0</c:v>
                </c:pt>
                <c:pt idx="1258">
                  <c:v>1</c:v>
                </c:pt>
                <c:pt idx="1259">
                  <c:v>2</c:v>
                </c:pt>
                <c:pt idx="1260">
                  <c:v>1</c:v>
                </c:pt>
                <c:pt idx="1261">
                  <c:v>2</c:v>
                </c:pt>
                <c:pt idx="1262">
                  <c:v>2</c:v>
                </c:pt>
                <c:pt idx="1263">
                  <c:v>0</c:v>
                </c:pt>
                <c:pt idx="1264">
                  <c:v>1</c:v>
                </c:pt>
                <c:pt idx="1265">
                  <c:v>4</c:v>
                </c:pt>
                <c:pt idx="1266">
                  <c:v>1</c:v>
                </c:pt>
                <c:pt idx="1267">
                  <c:v>0</c:v>
                </c:pt>
                <c:pt idx="1268">
                  <c:v>0</c:v>
                </c:pt>
                <c:pt idx="1269">
                  <c:v>0</c:v>
                </c:pt>
                <c:pt idx="1270">
                  <c:v>1</c:v>
                </c:pt>
                <c:pt idx="1271">
                  <c:v>0</c:v>
                </c:pt>
                <c:pt idx="1272">
                  <c:v>2</c:v>
                </c:pt>
                <c:pt idx="1273">
                  <c:v>0</c:v>
                </c:pt>
                <c:pt idx="1274">
                  <c:v>0</c:v>
                </c:pt>
                <c:pt idx="1275">
                  <c:v>1</c:v>
                </c:pt>
                <c:pt idx="1276">
                  <c:v>1</c:v>
                </c:pt>
                <c:pt idx="1277">
                  <c:v>0</c:v>
                </c:pt>
                <c:pt idx="1278">
                  <c:v>1</c:v>
                </c:pt>
                <c:pt idx="1279">
                  <c:v>0</c:v>
                </c:pt>
                <c:pt idx="1280">
                  <c:v>2</c:v>
                </c:pt>
                <c:pt idx="1281">
                  <c:v>3</c:v>
                </c:pt>
                <c:pt idx="1282">
                  <c:v>0</c:v>
                </c:pt>
                <c:pt idx="1283">
                  <c:v>0</c:v>
                </c:pt>
                <c:pt idx="1284">
                  <c:v>0</c:v>
                </c:pt>
                <c:pt idx="1285">
                  <c:v>0</c:v>
                </c:pt>
                <c:pt idx="1286">
                  <c:v>2</c:v>
                </c:pt>
                <c:pt idx="1287">
                  <c:v>0</c:v>
                </c:pt>
                <c:pt idx="1288">
                  <c:v>4</c:v>
                </c:pt>
                <c:pt idx="1289">
                  <c:v>0</c:v>
                </c:pt>
                <c:pt idx="1290">
                  <c:v>0</c:v>
                </c:pt>
                <c:pt idx="1291">
                  <c:v>0</c:v>
                </c:pt>
                <c:pt idx="1292">
                  <c:v>0</c:v>
                </c:pt>
                <c:pt idx="1293">
                  <c:v>0</c:v>
                </c:pt>
                <c:pt idx="1294">
                  <c:v>0</c:v>
                </c:pt>
                <c:pt idx="1295">
                  <c:v>0</c:v>
                </c:pt>
                <c:pt idx="1296">
                  <c:v>0</c:v>
                </c:pt>
                <c:pt idx="1297">
                  <c:v>1</c:v>
                </c:pt>
                <c:pt idx="1298">
                  <c:v>2</c:v>
                </c:pt>
                <c:pt idx="1299">
                  <c:v>0</c:v>
                </c:pt>
                <c:pt idx="1300">
                  <c:v>0</c:v>
                </c:pt>
                <c:pt idx="1301">
                  <c:v>4</c:v>
                </c:pt>
                <c:pt idx="1302">
                  <c:v>0</c:v>
                </c:pt>
                <c:pt idx="1303">
                  <c:v>0</c:v>
                </c:pt>
                <c:pt idx="1304">
                  <c:v>1</c:v>
                </c:pt>
                <c:pt idx="1305">
                  <c:v>0</c:v>
                </c:pt>
                <c:pt idx="1306">
                  <c:v>0</c:v>
                </c:pt>
                <c:pt idx="1307">
                  <c:v>2</c:v>
                </c:pt>
                <c:pt idx="1308">
                  <c:v>5</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1</c:v>
                </c:pt>
                <c:pt idx="1323">
                  <c:v>2</c:v>
                </c:pt>
                <c:pt idx="1324">
                  <c:v>0</c:v>
                </c:pt>
                <c:pt idx="1325">
                  <c:v>0</c:v>
                </c:pt>
                <c:pt idx="1326">
                  <c:v>0</c:v>
                </c:pt>
                <c:pt idx="1327">
                  <c:v>0</c:v>
                </c:pt>
                <c:pt idx="1328">
                  <c:v>0</c:v>
                </c:pt>
                <c:pt idx="1329">
                  <c:v>2</c:v>
                </c:pt>
                <c:pt idx="1330">
                  <c:v>0</c:v>
                </c:pt>
                <c:pt idx="1331">
                  <c:v>1</c:v>
                </c:pt>
                <c:pt idx="1332">
                  <c:v>2</c:v>
                </c:pt>
                <c:pt idx="1333">
                  <c:v>0</c:v>
                </c:pt>
                <c:pt idx="1334">
                  <c:v>4</c:v>
                </c:pt>
                <c:pt idx="1335">
                  <c:v>0</c:v>
                </c:pt>
                <c:pt idx="1336">
                  <c:v>0</c:v>
                </c:pt>
                <c:pt idx="1337">
                  <c:v>0</c:v>
                </c:pt>
                <c:pt idx="1338">
                  <c:v>0</c:v>
                </c:pt>
                <c:pt idx="1339">
                  <c:v>1</c:v>
                </c:pt>
                <c:pt idx="1340">
                  <c:v>1</c:v>
                </c:pt>
                <c:pt idx="1341">
                  <c:v>0</c:v>
                </c:pt>
                <c:pt idx="1342">
                  <c:v>2</c:v>
                </c:pt>
                <c:pt idx="1343">
                  <c:v>0</c:v>
                </c:pt>
                <c:pt idx="1344">
                  <c:v>0</c:v>
                </c:pt>
                <c:pt idx="1345">
                  <c:v>0</c:v>
                </c:pt>
                <c:pt idx="1346">
                  <c:v>0</c:v>
                </c:pt>
                <c:pt idx="1347">
                  <c:v>0</c:v>
                </c:pt>
                <c:pt idx="1348">
                  <c:v>1</c:v>
                </c:pt>
                <c:pt idx="1349">
                  <c:v>1</c:v>
                </c:pt>
                <c:pt idx="1350">
                  <c:v>0</c:v>
                </c:pt>
                <c:pt idx="1351">
                  <c:v>1</c:v>
                </c:pt>
                <c:pt idx="1352">
                  <c:v>0</c:v>
                </c:pt>
                <c:pt idx="1353">
                  <c:v>0</c:v>
                </c:pt>
                <c:pt idx="1354">
                  <c:v>2</c:v>
                </c:pt>
                <c:pt idx="1355">
                  <c:v>0</c:v>
                </c:pt>
                <c:pt idx="1356">
                  <c:v>1</c:v>
                </c:pt>
                <c:pt idx="1357">
                  <c:v>0</c:v>
                </c:pt>
                <c:pt idx="1358">
                  <c:v>0</c:v>
                </c:pt>
                <c:pt idx="1359">
                  <c:v>0</c:v>
                </c:pt>
                <c:pt idx="1360">
                  <c:v>0</c:v>
                </c:pt>
                <c:pt idx="1361">
                  <c:v>1</c:v>
                </c:pt>
                <c:pt idx="1362">
                  <c:v>0</c:v>
                </c:pt>
                <c:pt idx="1363">
                  <c:v>0</c:v>
                </c:pt>
                <c:pt idx="1364">
                  <c:v>1</c:v>
                </c:pt>
                <c:pt idx="1365">
                  <c:v>1</c:v>
                </c:pt>
                <c:pt idx="1366">
                  <c:v>0</c:v>
                </c:pt>
                <c:pt idx="1367">
                  <c:v>0</c:v>
                </c:pt>
                <c:pt idx="1368">
                  <c:v>0</c:v>
                </c:pt>
                <c:pt idx="1369">
                  <c:v>0</c:v>
                </c:pt>
                <c:pt idx="1370">
                  <c:v>0</c:v>
                </c:pt>
                <c:pt idx="1371">
                  <c:v>0</c:v>
                </c:pt>
                <c:pt idx="1372">
                  <c:v>0</c:v>
                </c:pt>
                <c:pt idx="1373">
                  <c:v>1</c:v>
                </c:pt>
                <c:pt idx="1374">
                  <c:v>0</c:v>
                </c:pt>
                <c:pt idx="1375">
                  <c:v>0</c:v>
                </c:pt>
                <c:pt idx="1376">
                  <c:v>0</c:v>
                </c:pt>
                <c:pt idx="1377">
                  <c:v>2</c:v>
                </c:pt>
                <c:pt idx="1378">
                  <c:v>1</c:v>
                </c:pt>
                <c:pt idx="1379">
                  <c:v>0</c:v>
                </c:pt>
                <c:pt idx="1380">
                  <c:v>0</c:v>
                </c:pt>
                <c:pt idx="1381">
                  <c:v>0</c:v>
                </c:pt>
                <c:pt idx="1382">
                  <c:v>0</c:v>
                </c:pt>
                <c:pt idx="1383">
                  <c:v>0</c:v>
                </c:pt>
                <c:pt idx="1384">
                  <c:v>0</c:v>
                </c:pt>
                <c:pt idx="1385">
                  <c:v>2</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1</c:v>
                </c:pt>
                <c:pt idx="1404">
                  <c:v>0</c:v>
                </c:pt>
                <c:pt idx="1405">
                  <c:v>0</c:v>
                </c:pt>
                <c:pt idx="1406">
                  <c:v>0</c:v>
                </c:pt>
                <c:pt idx="1407">
                  <c:v>0</c:v>
                </c:pt>
                <c:pt idx="1408">
                  <c:v>0</c:v>
                </c:pt>
                <c:pt idx="1409">
                  <c:v>1</c:v>
                </c:pt>
                <c:pt idx="1410">
                  <c:v>0</c:v>
                </c:pt>
                <c:pt idx="1411">
                  <c:v>4</c:v>
                </c:pt>
                <c:pt idx="1412">
                  <c:v>0</c:v>
                </c:pt>
                <c:pt idx="1413">
                  <c:v>2</c:v>
                </c:pt>
                <c:pt idx="1414">
                  <c:v>0</c:v>
                </c:pt>
                <c:pt idx="1415">
                  <c:v>0</c:v>
                </c:pt>
                <c:pt idx="1416">
                  <c:v>0</c:v>
                </c:pt>
                <c:pt idx="1417">
                  <c:v>0</c:v>
                </c:pt>
                <c:pt idx="1418">
                  <c:v>0</c:v>
                </c:pt>
                <c:pt idx="1419">
                  <c:v>0</c:v>
                </c:pt>
                <c:pt idx="1420">
                  <c:v>0</c:v>
                </c:pt>
                <c:pt idx="1421">
                  <c:v>0</c:v>
                </c:pt>
                <c:pt idx="1422">
                  <c:v>1</c:v>
                </c:pt>
                <c:pt idx="1423">
                  <c:v>0</c:v>
                </c:pt>
                <c:pt idx="1424">
                  <c:v>0</c:v>
                </c:pt>
                <c:pt idx="1425">
                  <c:v>0</c:v>
                </c:pt>
                <c:pt idx="1426">
                  <c:v>0</c:v>
                </c:pt>
                <c:pt idx="1427">
                  <c:v>0</c:v>
                </c:pt>
                <c:pt idx="1428">
                  <c:v>0</c:v>
                </c:pt>
                <c:pt idx="1429">
                  <c:v>0</c:v>
                </c:pt>
                <c:pt idx="1430">
                  <c:v>0</c:v>
                </c:pt>
                <c:pt idx="1431">
                  <c:v>0</c:v>
                </c:pt>
                <c:pt idx="1432">
                  <c:v>2</c:v>
                </c:pt>
                <c:pt idx="1433">
                  <c:v>0</c:v>
                </c:pt>
                <c:pt idx="1434">
                  <c:v>0</c:v>
                </c:pt>
                <c:pt idx="1435">
                  <c:v>1</c:v>
                </c:pt>
                <c:pt idx="1436">
                  <c:v>0</c:v>
                </c:pt>
                <c:pt idx="1437">
                  <c:v>0</c:v>
                </c:pt>
                <c:pt idx="1438">
                  <c:v>0</c:v>
                </c:pt>
                <c:pt idx="1439">
                  <c:v>0</c:v>
                </c:pt>
                <c:pt idx="1440">
                  <c:v>0</c:v>
                </c:pt>
                <c:pt idx="1441">
                  <c:v>0</c:v>
                </c:pt>
                <c:pt idx="1442">
                  <c:v>1</c:v>
                </c:pt>
                <c:pt idx="1443">
                  <c:v>2</c:v>
                </c:pt>
                <c:pt idx="1444">
                  <c:v>2</c:v>
                </c:pt>
                <c:pt idx="1445">
                  <c:v>0</c:v>
                </c:pt>
                <c:pt idx="1446">
                  <c:v>0</c:v>
                </c:pt>
                <c:pt idx="1447">
                  <c:v>1</c:v>
                </c:pt>
                <c:pt idx="1448">
                  <c:v>0</c:v>
                </c:pt>
                <c:pt idx="1449">
                  <c:v>0</c:v>
                </c:pt>
                <c:pt idx="1450">
                  <c:v>0</c:v>
                </c:pt>
                <c:pt idx="1451">
                  <c:v>0</c:v>
                </c:pt>
                <c:pt idx="1452">
                  <c:v>1</c:v>
                </c:pt>
                <c:pt idx="1453">
                  <c:v>0</c:v>
                </c:pt>
                <c:pt idx="1454">
                  <c:v>0</c:v>
                </c:pt>
                <c:pt idx="1455">
                  <c:v>0</c:v>
                </c:pt>
                <c:pt idx="1456">
                  <c:v>1</c:v>
                </c:pt>
                <c:pt idx="1457">
                  <c:v>0</c:v>
                </c:pt>
                <c:pt idx="1458">
                  <c:v>4</c:v>
                </c:pt>
                <c:pt idx="1459">
                  <c:v>1</c:v>
                </c:pt>
                <c:pt idx="1460">
                  <c:v>1</c:v>
                </c:pt>
                <c:pt idx="1461">
                  <c:v>0</c:v>
                </c:pt>
                <c:pt idx="1462">
                  <c:v>2</c:v>
                </c:pt>
                <c:pt idx="1463">
                  <c:v>0</c:v>
                </c:pt>
                <c:pt idx="1464">
                  <c:v>0</c:v>
                </c:pt>
                <c:pt idx="1465">
                  <c:v>0</c:v>
                </c:pt>
                <c:pt idx="1466">
                  <c:v>0</c:v>
                </c:pt>
                <c:pt idx="1467">
                  <c:v>1</c:v>
                </c:pt>
                <c:pt idx="1468">
                  <c:v>0</c:v>
                </c:pt>
                <c:pt idx="1469">
                  <c:v>0</c:v>
                </c:pt>
                <c:pt idx="1470">
                  <c:v>0</c:v>
                </c:pt>
                <c:pt idx="1471">
                  <c:v>0</c:v>
                </c:pt>
                <c:pt idx="1472">
                  <c:v>0</c:v>
                </c:pt>
                <c:pt idx="1473">
                  <c:v>3</c:v>
                </c:pt>
                <c:pt idx="1474">
                  <c:v>0</c:v>
                </c:pt>
                <c:pt idx="1475">
                  <c:v>0</c:v>
                </c:pt>
                <c:pt idx="1476">
                  <c:v>0</c:v>
                </c:pt>
                <c:pt idx="1477">
                  <c:v>0</c:v>
                </c:pt>
                <c:pt idx="1478">
                  <c:v>0</c:v>
                </c:pt>
                <c:pt idx="1479">
                  <c:v>1</c:v>
                </c:pt>
                <c:pt idx="1480">
                  <c:v>0</c:v>
                </c:pt>
                <c:pt idx="1481">
                  <c:v>0</c:v>
                </c:pt>
                <c:pt idx="1482">
                  <c:v>0</c:v>
                </c:pt>
                <c:pt idx="1483">
                  <c:v>0</c:v>
                </c:pt>
                <c:pt idx="1484">
                  <c:v>0</c:v>
                </c:pt>
                <c:pt idx="1485">
                  <c:v>0</c:v>
                </c:pt>
                <c:pt idx="1486">
                  <c:v>0</c:v>
                </c:pt>
                <c:pt idx="1487">
                  <c:v>1</c:v>
                </c:pt>
                <c:pt idx="1488">
                  <c:v>1</c:v>
                </c:pt>
                <c:pt idx="1489">
                  <c:v>0</c:v>
                </c:pt>
                <c:pt idx="1490">
                  <c:v>1</c:v>
                </c:pt>
                <c:pt idx="1491">
                  <c:v>0</c:v>
                </c:pt>
                <c:pt idx="1492">
                  <c:v>4</c:v>
                </c:pt>
                <c:pt idx="1493">
                  <c:v>0</c:v>
                </c:pt>
                <c:pt idx="1494">
                  <c:v>0</c:v>
                </c:pt>
                <c:pt idx="1495">
                  <c:v>0</c:v>
                </c:pt>
                <c:pt idx="1496">
                  <c:v>0</c:v>
                </c:pt>
                <c:pt idx="1497">
                  <c:v>2</c:v>
                </c:pt>
                <c:pt idx="1498">
                  <c:v>0</c:v>
                </c:pt>
                <c:pt idx="1499">
                  <c:v>0</c:v>
                </c:pt>
                <c:pt idx="1500">
                  <c:v>0</c:v>
                </c:pt>
                <c:pt idx="1501">
                  <c:v>0</c:v>
                </c:pt>
                <c:pt idx="1502">
                  <c:v>1</c:v>
                </c:pt>
                <c:pt idx="1503">
                  <c:v>0</c:v>
                </c:pt>
                <c:pt idx="1504">
                  <c:v>2</c:v>
                </c:pt>
                <c:pt idx="1505">
                  <c:v>1</c:v>
                </c:pt>
                <c:pt idx="1506">
                  <c:v>0</c:v>
                </c:pt>
                <c:pt idx="1507">
                  <c:v>1</c:v>
                </c:pt>
                <c:pt idx="1508">
                  <c:v>0</c:v>
                </c:pt>
                <c:pt idx="1509">
                  <c:v>0</c:v>
                </c:pt>
                <c:pt idx="1510">
                  <c:v>0</c:v>
                </c:pt>
                <c:pt idx="1511">
                  <c:v>0</c:v>
                </c:pt>
                <c:pt idx="1512">
                  <c:v>0</c:v>
                </c:pt>
                <c:pt idx="1513">
                  <c:v>0</c:v>
                </c:pt>
                <c:pt idx="1514">
                  <c:v>1</c:v>
                </c:pt>
                <c:pt idx="1515">
                  <c:v>0</c:v>
                </c:pt>
                <c:pt idx="1516">
                  <c:v>0</c:v>
                </c:pt>
                <c:pt idx="1517">
                  <c:v>0</c:v>
                </c:pt>
                <c:pt idx="1518">
                  <c:v>0</c:v>
                </c:pt>
                <c:pt idx="1519">
                  <c:v>1</c:v>
                </c:pt>
                <c:pt idx="1520">
                  <c:v>1</c:v>
                </c:pt>
                <c:pt idx="1521">
                  <c:v>0</c:v>
                </c:pt>
                <c:pt idx="1522">
                  <c:v>0</c:v>
                </c:pt>
                <c:pt idx="1523">
                  <c:v>0</c:v>
                </c:pt>
                <c:pt idx="1524">
                  <c:v>0</c:v>
                </c:pt>
                <c:pt idx="1525">
                  <c:v>0</c:v>
                </c:pt>
                <c:pt idx="1526">
                  <c:v>0</c:v>
                </c:pt>
                <c:pt idx="1527">
                  <c:v>0</c:v>
                </c:pt>
                <c:pt idx="1528">
                  <c:v>3</c:v>
                </c:pt>
                <c:pt idx="1529">
                  <c:v>0</c:v>
                </c:pt>
                <c:pt idx="1530">
                  <c:v>1</c:v>
                </c:pt>
                <c:pt idx="1531">
                  <c:v>1</c:v>
                </c:pt>
                <c:pt idx="1532">
                  <c:v>0</c:v>
                </c:pt>
                <c:pt idx="1533">
                  <c:v>1</c:v>
                </c:pt>
                <c:pt idx="1534">
                  <c:v>0</c:v>
                </c:pt>
                <c:pt idx="1535">
                  <c:v>0</c:v>
                </c:pt>
                <c:pt idx="1536">
                  <c:v>0</c:v>
                </c:pt>
                <c:pt idx="1537">
                  <c:v>1</c:v>
                </c:pt>
                <c:pt idx="1538">
                  <c:v>1</c:v>
                </c:pt>
                <c:pt idx="1539">
                  <c:v>0</c:v>
                </c:pt>
                <c:pt idx="1540">
                  <c:v>0</c:v>
                </c:pt>
                <c:pt idx="1541">
                  <c:v>0</c:v>
                </c:pt>
                <c:pt idx="1542">
                  <c:v>0</c:v>
                </c:pt>
                <c:pt idx="1543">
                  <c:v>0</c:v>
                </c:pt>
                <c:pt idx="1544">
                  <c:v>0</c:v>
                </c:pt>
                <c:pt idx="1545">
                  <c:v>0</c:v>
                </c:pt>
                <c:pt idx="1546">
                  <c:v>0</c:v>
                </c:pt>
                <c:pt idx="1547">
                  <c:v>1</c:v>
                </c:pt>
                <c:pt idx="1548">
                  <c:v>0</c:v>
                </c:pt>
                <c:pt idx="1549">
                  <c:v>0</c:v>
                </c:pt>
                <c:pt idx="1550">
                  <c:v>0</c:v>
                </c:pt>
                <c:pt idx="1551">
                  <c:v>0</c:v>
                </c:pt>
                <c:pt idx="1552">
                  <c:v>0</c:v>
                </c:pt>
                <c:pt idx="1553">
                  <c:v>1</c:v>
                </c:pt>
                <c:pt idx="1554">
                  <c:v>0</c:v>
                </c:pt>
                <c:pt idx="1555">
                  <c:v>0</c:v>
                </c:pt>
                <c:pt idx="1556">
                  <c:v>2</c:v>
                </c:pt>
                <c:pt idx="1557">
                  <c:v>0</c:v>
                </c:pt>
                <c:pt idx="1558">
                  <c:v>0</c:v>
                </c:pt>
                <c:pt idx="1559">
                  <c:v>0</c:v>
                </c:pt>
                <c:pt idx="1560">
                  <c:v>0</c:v>
                </c:pt>
                <c:pt idx="1561">
                  <c:v>0</c:v>
                </c:pt>
                <c:pt idx="1562">
                  <c:v>0</c:v>
                </c:pt>
                <c:pt idx="1563">
                  <c:v>0</c:v>
                </c:pt>
                <c:pt idx="1564">
                  <c:v>0</c:v>
                </c:pt>
                <c:pt idx="1565">
                  <c:v>0</c:v>
                </c:pt>
                <c:pt idx="1566">
                  <c:v>1</c:v>
                </c:pt>
                <c:pt idx="1567">
                  <c:v>0</c:v>
                </c:pt>
                <c:pt idx="1568">
                  <c:v>1</c:v>
                </c:pt>
                <c:pt idx="1569">
                  <c:v>0</c:v>
                </c:pt>
                <c:pt idx="1570">
                  <c:v>3</c:v>
                </c:pt>
                <c:pt idx="1571">
                  <c:v>0</c:v>
                </c:pt>
                <c:pt idx="1572">
                  <c:v>2</c:v>
                </c:pt>
                <c:pt idx="1573">
                  <c:v>0</c:v>
                </c:pt>
                <c:pt idx="1574">
                  <c:v>1</c:v>
                </c:pt>
                <c:pt idx="1575">
                  <c:v>0</c:v>
                </c:pt>
                <c:pt idx="1576">
                  <c:v>1</c:v>
                </c:pt>
                <c:pt idx="1577">
                  <c:v>2</c:v>
                </c:pt>
                <c:pt idx="1578">
                  <c:v>0</c:v>
                </c:pt>
                <c:pt idx="1579">
                  <c:v>0</c:v>
                </c:pt>
                <c:pt idx="1580">
                  <c:v>0</c:v>
                </c:pt>
                <c:pt idx="1581">
                  <c:v>0</c:v>
                </c:pt>
                <c:pt idx="1582">
                  <c:v>0</c:v>
                </c:pt>
                <c:pt idx="1583">
                  <c:v>0</c:v>
                </c:pt>
                <c:pt idx="1584">
                  <c:v>1</c:v>
                </c:pt>
                <c:pt idx="1585">
                  <c:v>2</c:v>
                </c:pt>
                <c:pt idx="1586">
                  <c:v>1</c:v>
                </c:pt>
                <c:pt idx="1587">
                  <c:v>0</c:v>
                </c:pt>
                <c:pt idx="1588">
                  <c:v>0</c:v>
                </c:pt>
                <c:pt idx="1589">
                  <c:v>1</c:v>
                </c:pt>
                <c:pt idx="1590">
                  <c:v>0</c:v>
                </c:pt>
                <c:pt idx="1591">
                  <c:v>0</c:v>
                </c:pt>
                <c:pt idx="1592">
                  <c:v>1</c:v>
                </c:pt>
                <c:pt idx="1593">
                  <c:v>0</c:v>
                </c:pt>
                <c:pt idx="1594">
                  <c:v>0</c:v>
                </c:pt>
                <c:pt idx="1595">
                  <c:v>1</c:v>
                </c:pt>
                <c:pt idx="1596">
                  <c:v>0</c:v>
                </c:pt>
                <c:pt idx="1597">
                  <c:v>1</c:v>
                </c:pt>
                <c:pt idx="1598">
                  <c:v>0</c:v>
                </c:pt>
                <c:pt idx="1599">
                  <c:v>0</c:v>
                </c:pt>
                <c:pt idx="1600">
                  <c:v>0</c:v>
                </c:pt>
                <c:pt idx="1601">
                  <c:v>1</c:v>
                </c:pt>
                <c:pt idx="1602">
                  <c:v>1</c:v>
                </c:pt>
                <c:pt idx="1603">
                  <c:v>0</c:v>
                </c:pt>
                <c:pt idx="1604">
                  <c:v>0</c:v>
                </c:pt>
                <c:pt idx="1605">
                  <c:v>0</c:v>
                </c:pt>
                <c:pt idx="1606">
                  <c:v>0</c:v>
                </c:pt>
                <c:pt idx="1607">
                  <c:v>1</c:v>
                </c:pt>
                <c:pt idx="1608">
                  <c:v>0</c:v>
                </c:pt>
                <c:pt idx="1609">
                  <c:v>0</c:v>
                </c:pt>
                <c:pt idx="1610">
                  <c:v>0</c:v>
                </c:pt>
                <c:pt idx="1611">
                  <c:v>0</c:v>
                </c:pt>
                <c:pt idx="1612">
                  <c:v>2</c:v>
                </c:pt>
                <c:pt idx="1613">
                  <c:v>0</c:v>
                </c:pt>
                <c:pt idx="1614">
                  <c:v>1</c:v>
                </c:pt>
                <c:pt idx="1615">
                  <c:v>0</c:v>
                </c:pt>
                <c:pt idx="1616">
                  <c:v>0</c:v>
                </c:pt>
                <c:pt idx="1617">
                  <c:v>0</c:v>
                </c:pt>
                <c:pt idx="1618">
                  <c:v>0</c:v>
                </c:pt>
                <c:pt idx="1619">
                  <c:v>0</c:v>
                </c:pt>
                <c:pt idx="1620">
                  <c:v>1</c:v>
                </c:pt>
                <c:pt idx="1621">
                  <c:v>0</c:v>
                </c:pt>
                <c:pt idx="1622">
                  <c:v>0</c:v>
                </c:pt>
                <c:pt idx="1623">
                  <c:v>0</c:v>
                </c:pt>
                <c:pt idx="1624">
                  <c:v>0</c:v>
                </c:pt>
                <c:pt idx="1625">
                  <c:v>0</c:v>
                </c:pt>
                <c:pt idx="1626">
                  <c:v>0</c:v>
                </c:pt>
                <c:pt idx="1627">
                  <c:v>0</c:v>
                </c:pt>
                <c:pt idx="1628">
                  <c:v>1</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4</c:v>
                </c:pt>
                <c:pt idx="1642">
                  <c:v>0</c:v>
                </c:pt>
                <c:pt idx="1643">
                  <c:v>0</c:v>
                </c:pt>
                <c:pt idx="1644">
                  <c:v>0</c:v>
                </c:pt>
                <c:pt idx="1645">
                  <c:v>0</c:v>
                </c:pt>
                <c:pt idx="1646">
                  <c:v>0</c:v>
                </c:pt>
                <c:pt idx="1647">
                  <c:v>1</c:v>
                </c:pt>
                <c:pt idx="1648">
                  <c:v>1</c:v>
                </c:pt>
                <c:pt idx="1649">
                  <c:v>0</c:v>
                </c:pt>
                <c:pt idx="1650">
                  <c:v>0</c:v>
                </c:pt>
                <c:pt idx="1651">
                  <c:v>1</c:v>
                </c:pt>
                <c:pt idx="1652">
                  <c:v>1</c:v>
                </c:pt>
                <c:pt idx="1653">
                  <c:v>0</c:v>
                </c:pt>
                <c:pt idx="1654">
                  <c:v>0</c:v>
                </c:pt>
                <c:pt idx="1655">
                  <c:v>0</c:v>
                </c:pt>
                <c:pt idx="1656">
                  <c:v>0</c:v>
                </c:pt>
                <c:pt idx="1657">
                  <c:v>0</c:v>
                </c:pt>
                <c:pt idx="1658">
                  <c:v>0</c:v>
                </c:pt>
                <c:pt idx="1659">
                  <c:v>3</c:v>
                </c:pt>
                <c:pt idx="1660">
                  <c:v>0</c:v>
                </c:pt>
                <c:pt idx="1661">
                  <c:v>0</c:v>
                </c:pt>
                <c:pt idx="1662">
                  <c:v>0</c:v>
                </c:pt>
                <c:pt idx="1663">
                  <c:v>0</c:v>
                </c:pt>
                <c:pt idx="1664">
                  <c:v>0</c:v>
                </c:pt>
                <c:pt idx="1665">
                  <c:v>0</c:v>
                </c:pt>
                <c:pt idx="1666">
                  <c:v>0</c:v>
                </c:pt>
                <c:pt idx="1667">
                  <c:v>0</c:v>
                </c:pt>
                <c:pt idx="1668">
                  <c:v>0</c:v>
                </c:pt>
                <c:pt idx="1669">
                  <c:v>2</c:v>
                </c:pt>
                <c:pt idx="1670">
                  <c:v>3</c:v>
                </c:pt>
                <c:pt idx="1671">
                  <c:v>0</c:v>
                </c:pt>
                <c:pt idx="1672">
                  <c:v>2</c:v>
                </c:pt>
                <c:pt idx="1673">
                  <c:v>1</c:v>
                </c:pt>
                <c:pt idx="1674">
                  <c:v>0</c:v>
                </c:pt>
                <c:pt idx="1675">
                  <c:v>0</c:v>
                </c:pt>
                <c:pt idx="1676">
                  <c:v>0</c:v>
                </c:pt>
                <c:pt idx="1677">
                  <c:v>0</c:v>
                </c:pt>
                <c:pt idx="1678">
                  <c:v>0</c:v>
                </c:pt>
                <c:pt idx="1679">
                  <c:v>0</c:v>
                </c:pt>
                <c:pt idx="1680">
                  <c:v>1</c:v>
                </c:pt>
                <c:pt idx="1681">
                  <c:v>0</c:v>
                </c:pt>
                <c:pt idx="1682">
                  <c:v>0</c:v>
                </c:pt>
                <c:pt idx="1683">
                  <c:v>0</c:v>
                </c:pt>
                <c:pt idx="1684">
                  <c:v>0</c:v>
                </c:pt>
                <c:pt idx="1685">
                  <c:v>0</c:v>
                </c:pt>
                <c:pt idx="1686">
                  <c:v>1</c:v>
                </c:pt>
                <c:pt idx="1687">
                  <c:v>3</c:v>
                </c:pt>
                <c:pt idx="1688">
                  <c:v>0</c:v>
                </c:pt>
                <c:pt idx="1689">
                  <c:v>0</c:v>
                </c:pt>
                <c:pt idx="1690">
                  <c:v>0</c:v>
                </c:pt>
                <c:pt idx="1691">
                  <c:v>0</c:v>
                </c:pt>
                <c:pt idx="1692">
                  <c:v>0</c:v>
                </c:pt>
                <c:pt idx="1693">
                  <c:v>0</c:v>
                </c:pt>
                <c:pt idx="1694">
                  <c:v>0</c:v>
                </c:pt>
                <c:pt idx="1695">
                  <c:v>0</c:v>
                </c:pt>
                <c:pt idx="1696">
                  <c:v>0</c:v>
                </c:pt>
                <c:pt idx="1697">
                  <c:v>1</c:v>
                </c:pt>
                <c:pt idx="1698">
                  <c:v>0</c:v>
                </c:pt>
                <c:pt idx="1699">
                  <c:v>0</c:v>
                </c:pt>
                <c:pt idx="1700">
                  <c:v>0</c:v>
                </c:pt>
                <c:pt idx="1701">
                  <c:v>0</c:v>
                </c:pt>
                <c:pt idx="1702">
                  <c:v>0</c:v>
                </c:pt>
                <c:pt idx="1703">
                  <c:v>0</c:v>
                </c:pt>
                <c:pt idx="1704">
                  <c:v>1</c:v>
                </c:pt>
                <c:pt idx="1705">
                  <c:v>0</c:v>
                </c:pt>
                <c:pt idx="1706">
                  <c:v>1</c:v>
                </c:pt>
                <c:pt idx="1707">
                  <c:v>0</c:v>
                </c:pt>
                <c:pt idx="1708">
                  <c:v>0</c:v>
                </c:pt>
                <c:pt idx="1709">
                  <c:v>0</c:v>
                </c:pt>
                <c:pt idx="1710">
                  <c:v>5</c:v>
                </c:pt>
                <c:pt idx="1711">
                  <c:v>4</c:v>
                </c:pt>
                <c:pt idx="1712">
                  <c:v>0</c:v>
                </c:pt>
                <c:pt idx="1713">
                  <c:v>1</c:v>
                </c:pt>
                <c:pt idx="1714">
                  <c:v>0</c:v>
                </c:pt>
                <c:pt idx="1715">
                  <c:v>0</c:v>
                </c:pt>
                <c:pt idx="1716">
                  <c:v>0</c:v>
                </c:pt>
                <c:pt idx="1717">
                  <c:v>0</c:v>
                </c:pt>
                <c:pt idx="1718">
                  <c:v>0</c:v>
                </c:pt>
                <c:pt idx="1719">
                  <c:v>2</c:v>
                </c:pt>
                <c:pt idx="1720">
                  <c:v>0</c:v>
                </c:pt>
                <c:pt idx="1721">
                  <c:v>4</c:v>
                </c:pt>
                <c:pt idx="1722">
                  <c:v>4</c:v>
                </c:pt>
                <c:pt idx="1723">
                  <c:v>1</c:v>
                </c:pt>
                <c:pt idx="1724">
                  <c:v>1</c:v>
                </c:pt>
                <c:pt idx="1725">
                  <c:v>1</c:v>
                </c:pt>
                <c:pt idx="1726">
                  <c:v>1</c:v>
                </c:pt>
                <c:pt idx="1727">
                  <c:v>0</c:v>
                </c:pt>
                <c:pt idx="1728">
                  <c:v>0</c:v>
                </c:pt>
                <c:pt idx="1729">
                  <c:v>0</c:v>
                </c:pt>
                <c:pt idx="1730">
                  <c:v>0</c:v>
                </c:pt>
                <c:pt idx="1731">
                  <c:v>0</c:v>
                </c:pt>
                <c:pt idx="1732">
                  <c:v>1</c:v>
                </c:pt>
                <c:pt idx="1733">
                  <c:v>1</c:v>
                </c:pt>
                <c:pt idx="1734">
                  <c:v>0</c:v>
                </c:pt>
                <c:pt idx="1735">
                  <c:v>0</c:v>
                </c:pt>
                <c:pt idx="1736">
                  <c:v>0</c:v>
                </c:pt>
                <c:pt idx="1737">
                  <c:v>1</c:v>
                </c:pt>
                <c:pt idx="1738">
                  <c:v>1</c:v>
                </c:pt>
                <c:pt idx="1739">
                  <c:v>0</c:v>
                </c:pt>
                <c:pt idx="1740">
                  <c:v>1</c:v>
                </c:pt>
                <c:pt idx="1741">
                  <c:v>0</c:v>
                </c:pt>
                <c:pt idx="1742">
                  <c:v>1</c:v>
                </c:pt>
                <c:pt idx="1743">
                  <c:v>1</c:v>
                </c:pt>
                <c:pt idx="1744">
                  <c:v>0</c:v>
                </c:pt>
                <c:pt idx="1745">
                  <c:v>0</c:v>
                </c:pt>
                <c:pt idx="1746">
                  <c:v>0</c:v>
                </c:pt>
                <c:pt idx="1747">
                  <c:v>0</c:v>
                </c:pt>
                <c:pt idx="1748">
                  <c:v>0</c:v>
                </c:pt>
                <c:pt idx="1749">
                  <c:v>3</c:v>
                </c:pt>
                <c:pt idx="1750">
                  <c:v>2</c:v>
                </c:pt>
                <c:pt idx="1751">
                  <c:v>0</c:v>
                </c:pt>
                <c:pt idx="1752">
                  <c:v>0</c:v>
                </c:pt>
                <c:pt idx="1753">
                  <c:v>2</c:v>
                </c:pt>
                <c:pt idx="1754">
                  <c:v>0</c:v>
                </c:pt>
                <c:pt idx="1755">
                  <c:v>0</c:v>
                </c:pt>
                <c:pt idx="1756">
                  <c:v>0</c:v>
                </c:pt>
                <c:pt idx="1757">
                  <c:v>1</c:v>
                </c:pt>
                <c:pt idx="1758">
                  <c:v>0</c:v>
                </c:pt>
                <c:pt idx="1759">
                  <c:v>0</c:v>
                </c:pt>
                <c:pt idx="1760">
                  <c:v>0</c:v>
                </c:pt>
                <c:pt idx="1761">
                  <c:v>0</c:v>
                </c:pt>
                <c:pt idx="1762">
                  <c:v>0</c:v>
                </c:pt>
                <c:pt idx="1763">
                  <c:v>0</c:v>
                </c:pt>
                <c:pt idx="1764">
                  <c:v>0</c:v>
                </c:pt>
                <c:pt idx="1765">
                  <c:v>0</c:v>
                </c:pt>
                <c:pt idx="1766">
                  <c:v>0</c:v>
                </c:pt>
                <c:pt idx="1767">
                  <c:v>0</c:v>
                </c:pt>
                <c:pt idx="1768">
                  <c:v>0</c:v>
                </c:pt>
                <c:pt idx="1769">
                  <c:v>1</c:v>
                </c:pt>
                <c:pt idx="1770">
                  <c:v>1</c:v>
                </c:pt>
                <c:pt idx="1771">
                  <c:v>0</c:v>
                </c:pt>
                <c:pt idx="1772">
                  <c:v>0</c:v>
                </c:pt>
                <c:pt idx="1773">
                  <c:v>0</c:v>
                </c:pt>
                <c:pt idx="1774">
                  <c:v>0</c:v>
                </c:pt>
                <c:pt idx="1775">
                  <c:v>1</c:v>
                </c:pt>
                <c:pt idx="1776">
                  <c:v>0</c:v>
                </c:pt>
                <c:pt idx="1777">
                  <c:v>0</c:v>
                </c:pt>
                <c:pt idx="1778">
                  <c:v>0</c:v>
                </c:pt>
                <c:pt idx="1779">
                  <c:v>0</c:v>
                </c:pt>
                <c:pt idx="1780">
                  <c:v>0</c:v>
                </c:pt>
                <c:pt idx="1781">
                  <c:v>0</c:v>
                </c:pt>
                <c:pt idx="1782">
                  <c:v>0</c:v>
                </c:pt>
                <c:pt idx="1783">
                  <c:v>0</c:v>
                </c:pt>
                <c:pt idx="1784">
                  <c:v>1</c:v>
                </c:pt>
                <c:pt idx="1785">
                  <c:v>0</c:v>
                </c:pt>
                <c:pt idx="1786">
                  <c:v>0</c:v>
                </c:pt>
                <c:pt idx="1787">
                  <c:v>0</c:v>
                </c:pt>
                <c:pt idx="1788">
                  <c:v>0</c:v>
                </c:pt>
                <c:pt idx="1789">
                  <c:v>0</c:v>
                </c:pt>
                <c:pt idx="1790">
                  <c:v>0</c:v>
                </c:pt>
                <c:pt idx="1791">
                  <c:v>0</c:v>
                </c:pt>
                <c:pt idx="1792">
                  <c:v>1</c:v>
                </c:pt>
                <c:pt idx="1793">
                  <c:v>0</c:v>
                </c:pt>
                <c:pt idx="1794">
                  <c:v>1</c:v>
                </c:pt>
                <c:pt idx="1795">
                  <c:v>0</c:v>
                </c:pt>
                <c:pt idx="1796">
                  <c:v>0</c:v>
                </c:pt>
                <c:pt idx="1797">
                  <c:v>0</c:v>
                </c:pt>
                <c:pt idx="1798">
                  <c:v>1</c:v>
                </c:pt>
                <c:pt idx="1799">
                  <c:v>0</c:v>
                </c:pt>
                <c:pt idx="1800">
                  <c:v>0</c:v>
                </c:pt>
                <c:pt idx="1801">
                  <c:v>1</c:v>
                </c:pt>
                <c:pt idx="1802">
                  <c:v>0</c:v>
                </c:pt>
                <c:pt idx="1803">
                  <c:v>1</c:v>
                </c:pt>
                <c:pt idx="1804">
                  <c:v>1</c:v>
                </c:pt>
                <c:pt idx="1805">
                  <c:v>0</c:v>
                </c:pt>
                <c:pt idx="1806">
                  <c:v>0</c:v>
                </c:pt>
                <c:pt idx="1807">
                  <c:v>0</c:v>
                </c:pt>
                <c:pt idx="1808">
                  <c:v>1</c:v>
                </c:pt>
                <c:pt idx="1809">
                  <c:v>1</c:v>
                </c:pt>
                <c:pt idx="1810">
                  <c:v>0</c:v>
                </c:pt>
                <c:pt idx="1811">
                  <c:v>0</c:v>
                </c:pt>
                <c:pt idx="1812">
                  <c:v>1</c:v>
                </c:pt>
                <c:pt idx="1813">
                  <c:v>1</c:v>
                </c:pt>
                <c:pt idx="1814">
                  <c:v>0</c:v>
                </c:pt>
                <c:pt idx="1815">
                  <c:v>0</c:v>
                </c:pt>
                <c:pt idx="1816">
                  <c:v>1</c:v>
                </c:pt>
                <c:pt idx="1817">
                  <c:v>1</c:v>
                </c:pt>
                <c:pt idx="1818">
                  <c:v>0</c:v>
                </c:pt>
                <c:pt idx="1819">
                  <c:v>0</c:v>
                </c:pt>
                <c:pt idx="1820">
                  <c:v>1</c:v>
                </c:pt>
                <c:pt idx="1821">
                  <c:v>0</c:v>
                </c:pt>
                <c:pt idx="1822">
                  <c:v>0</c:v>
                </c:pt>
                <c:pt idx="1823">
                  <c:v>0</c:v>
                </c:pt>
                <c:pt idx="1824">
                  <c:v>0</c:v>
                </c:pt>
                <c:pt idx="1825">
                  <c:v>0</c:v>
                </c:pt>
                <c:pt idx="1826">
                  <c:v>0</c:v>
                </c:pt>
                <c:pt idx="1827">
                  <c:v>1</c:v>
                </c:pt>
                <c:pt idx="1828">
                  <c:v>0</c:v>
                </c:pt>
                <c:pt idx="1829">
                  <c:v>1</c:v>
                </c:pt>
                <c:pt idx="1830">
                  <c:v>0</c:v>
                </c:pt>
                <c:pt idx="1831">
                  <c:v>0</c:v>
                </c:pt>
                <c:pt idx="1832">
                  <c:v>0</c:v>
                </c:pt>
                <c:pt idx="1833">
                  <c:v>0</c:v>
                </c:pt>
                <c:pt idx="1834">
                  <c:v>1</c:v>
                </c:pt>
                <c:pt idx="1835">
                  <c:v>0</c:v>
                </c:pt>
                <c:pt idx="1836">
                  <c:v>0</c:v>
                </c:pt>
                <c:pt idx="1837">
                  <c:v>1</c:v>
                </c:pt>
                <c:pt idx="1838">
                  <c:v>0</c:v>
                </c:pt>
                <c:pt idx="1839">
                  <c:v>1</c:v>
                </c:pt>
                <c:pt idx="1840">
                  <c:v>0</c:v>
                </c:pt>
                <c:pt idx="1841">
                  <c:v>4</c:v>
                </c:pt>
                <c:pt idx="1842">
                  <c:v>0</c:v>
                </c:pt>
                <c:pt idx="1843">
                  <c:v>0</c:v>
                </c:pt>
                <c:pt idx="1844">
                  <c:v>0</c:v>
                </c:pt>
                <c:pt idx="1845">
                  <c:v>4</c:v>
                </c:pt>
                <c:pt idx="1846">
                  <c:v>0</c:v>
                </c:pt>
                <c:pt idx="1847">
                  <c:v>0</c:v>
                </c:pt>
                <c:pt idx="1848">
                  <c:v>0</c:v>
                </c:pt>
                <c:pt idx="1849">
                  <c:v>0</c:v>
                </c:pt>
                <c:pt idx="1850">
                  <c:v>3</c:v>
                </c:pt>
                <c:pt idx="1851">
                  <c:v>0</c:v>
                </c:pt>
                <c:pt idx="1852">
                  <c:v>0</c:v>
                </c:pt>
                <c:pt idx="1853">
                  <c:v>1</c:v>
                </c:pt>
                <c:pt idx="1854">
                  <c:v>1</c:v>
                </c:pt>
                <c:pt idx="1855">
                  <c:v>2</c:v>
                </c:pt>
                <c:pt idx="1856">
                  <c:v>0</c:v>
                </c:pt>
                <c:pt idx="1857">
                  <c:v>0</c:v>
                </c:pt>
                <c:pt idx="1858">
                  <c:v>0</c:v>
                </c:pt>
                <c:pt idx="1859">
                  <c:v>0</c:v>
                </c:pt>
                <c:pt idx="1860">
                  <c:v>0</c:v>
                </c:pt>
                <c:pt idx="1861">
                  <c:v>0</c:v>
                </c:pt>
                <c:pt idx="1862">
                  <c:v>0</c:v>
                </c:pt>
                <c:pt idx="1863">
                  <c:v>0</c:v>
                </c:pt>
                <c:pt idx="1864">
                  <c:v>2</c:v>
                </c:pt>
                <c:pt idx="1865">
                  <c:v>2</c:v>
                </c:pt>
                <c:pt idx="1866">
                  <c:v>0</c:v>
                </c:pt>
                <c:pt idx="1867">
                  <c:v>0</c:v>
                </c:pt>
                <c:pt idx="1868">
                  <c:v>0</c:v>
                </c:pt>
                <c:pt idx="1869">
                  <c:v>4</c:v>
                </c:pt>
                <c:pt idx="1870">
                  <c:v>0</c:v>
                </c:pt>
                <c:pt idx="1871">
                  <c:v>0</c:v>
                </c:pt>
                <c:pt idx="1872">
                  <c:v>0</c:v>
                </c:pt>
                <c:pt idx="1873">
                  <c:v>0</c:v>
                </c:pt>
                <c:pt idx="1874">
                  <c:v>0</c:v>
                </c:pt>
                <c:pt idx="1875">
                  <c:v>0</c:v>
                </c:pt>
                <c:pt idx="1876">
                  <c:v>1</c:v>
                </c:pt>
                <c:pt idx="1877">
                  <c:v>1</c:v>
                </c:pt>
                <c:pt idx="1878">
                  <c:v>0</c:v>
                </c:pt>
                <c:pt idx="1879">
                  <c:v>0</c:v>
                </c:pt>
                <c:pt idx="1880">
                  <c:v>1</c:v>
                </c:pt>
                <c:pt idx="1881">
                  <c:v>2</c:v>
                </c:pt>
                <c:pt idx="1882">
                  <c:v>0</c:v>
                </c:pt>
                <c:pt idx="1883">
                  <c:v>1</c:v>
                </c:pt>
                <c:pt idx="1884">
                  <c:v>0</c:v>
                </c:pt>
                <c:pt idx="1885">
                  <c:v>0</c:v>
                </c:pt>
                <c:pt idx="1886">
                  <c:v>0</c:v>
                </c:pt>
                <c:pt idx="1887">
                  <c:v>2</c:v>
                </c:pt>
                <c:pt idx="1888">
                  <c:v>0</c:v>
                </c:pt>
                <c:pt idx="1889">
                  <c:v>1</c:v>
                </c:pt>
                <c:pt idx="1890">
                  <c:v>0</c:v>
                </c:pt>
                <c:pt idx="1891">
                  <c:v>3</c:v>
                </c:pt>
                <c:pt idx="1892">
                  <c:v>0</c:v>
                </c:pt>
                <c:pt idx="1893">
                  <c:v>2</c:v>
                </c:pt>
                <c:pt idx="1894">
                  <c:v>0</c:v>
                </c:pt>
                <c:pt idx="1895">
                  <c:v>0</c:v>
                </c:pt>
                <c:pt idx="1896">
                  <c:v>1</c:v>
                </c:pt>
                <c:pt idx="1897">
                  <c:v>1</c:v>
                </c:pt>
                <c:pt idx="1898">
                  <c:v>0</c:v>
                </c:pt>
                <c:pt idx="1899">
                  <c:v>0</c:v>
                </c:pt>
                <c:pt idx="1900">
                  <c:v>0</c:v>
                </c:pt>
                <c:pt idx="1901">
                  <c:v>0</c:v>
                </c:pt>
                <c:pt idx="1902">
                  <c:v>0</c:v>
                </c:pt>
                <c:pt idx="1903">
                  <c:v>0</c:v>
                </c:pt>
                <c:pt idx="1904">
                  <c:v>1</c:v>
                </c:pt>
                <c:pt idx="1905">
                  <c:v>0</c:v>
                </c:pt>
                <c:pt idx="1906">
                  <c:v>0</c:v>
                </c:pt>
                <c:pt idx="1907">
                  <c:v>0</c:v>
                </c:pt>
                <c:pt idx="1908">
                  <c:v>0</c:v>
                </c:pt>
                <c:pt idx="1909">
                  <c:v>1</c:v>
                </c:pt>
                <c:pt idx="1910">
                  <c:v>0</c:v>
                </c:pt>
                <c:pt idx="1911">
                  <c:v>1</c:v>
                </c:pt>
                <c:pt idx="1912">
                  <c:v>0</c:v>
                </c:pt>
                <c:pt idx="1913">
                  <c:v>3</c:v>
                </c:pt>
                <c:pt idx="1914">
                  <c:v>0</c:v>
                </c:pt>
                <c:pt idx="1915">
                  <c:v>3</c:v>
                </c:pt>
                <c:pt idx="1916">
                  <c:v>0</c:v>
                </c:pt>
                <c:pt idx="1917">
                  <c:v>0</c:v>
                </c:pt>
                <c:pt idx="1918">
                  <c:v>0</c:v>
                </c:pt>
                <c:pt idx="1919">
                  <c:v>0</c:v>
                </c:pt>
                <c:pt idx="1920">
                  <c:v>0</c:v>
                </c:pt>
                <c:pt idx="1921">
                  <c:v>0</c:v>
                </c:pt>
                <c:pt idx="1922">
                  <c:v>5</c:v>
                </c:pt>
                <c:pt idx="1923">
                  <c:v>1</c:v>
                </c:pt>
                <c:pt idx="1924">
                  <c:v>0</c:v>
                </c:pt>
                <c:pt idx="1925">
                  <c:v>0</c:v>
                </c:pt>
                <c:pt idx="1926">
                  <c:v>2</c:v>
                </c:pt>
                <c:pt idx="1927">
                  <c:v>0</c:v>
                </c:pt>
                <c:pt idx="1928">
                  <c:v>1</c:v>
                </c:pt>
                <c:pt idx="1929">
                  <c:v>0</c:v>
                </c:pt>
                <c:pt idx="1930">
                  <c:v>0</c:v>
                </c:pt>
                <c:pt idx="1931">
                  <c:v>0</c:v>
                </c:pt>
                <c:pt idx="1932">
                  <c:v>0</c:v>
                </c:pt>
                <c:pt idx="1933">
                  <c:v>0</c:v>
                </c:pt>
                <c:pt idx="1934">
                  <c:v>0</c:v>
                </c:pt>
                <c:pt idx="1935">
                  <c:v>0</c:v>
                </c:pt>
                <c:pt idx="1936">
                  <c:v>1</c:v>
                </c:pt>
                <c:pt idx="1937">
                  <c:v>1</c:v>
                </c:pt>
                <c:pt idx="1938">
                  <c:v>0</c:v>
                </c:pt>
                <c:pt idx="1939">
                  <c:v>0</c:v>
                </c:pt>
                <c:pt idx="1940">
                  <c:v>4</c:v>
                </c:pt>
                <c:pt idx="1941">
                  <c:v>0</c:v>
                </c:pt>
                <c:pt idx="1942">
                  <c:v>0</c:v>
                </c:pt>
                <c:pt idx="1943">
                  <c:v>0</c:v>
                </c:pt>
                <c:pt idx="1944">
                  <c:v>0</c:v>
                </c:pt>
                <c:pt idx="1945">
                  <c:v>0</c:v>
                </c:pt>
                <c:pt idx="1946">
                  <c:v>1</c:v>
                </c:pt>
                <c:pt idx="1947">
                  <c:v>0</c:v>
                </c:pt>
                <c:pt idx="1948">
                  <c:v>0</c:v>
                </c:pt>
                <c:pt idx="1949">
                  <c:v>0</c:v>
                </c:pt>
                <c:pt idx="1950">
                  <c:v>0</c:v>
                </c:pt>
                <c:pt idx="1951">
                  <c:v>0</c:v>
                </c:pt>
                <c:pt idx="1952">
                  <c:v>0</c:v>
                </c:pt>
                <c:pt idx="1953">
                  <c:v>1</c:v>
                </c:pt>
                <c:pt idx="1954">
                  <c:v>0</c:v>
                </c:pt>
                <c:pt idx="1955">
                  <c:v>0</c:v>
                </c:pt>
                <c:pt idx="1956">
                  <c:v>0</c:v>
                </c:pt>
                <c:pt idx="1957">
                  <c:v>1</c:v>
                </c:pt>
                <c:pt idx="1958">
                  <c:v>2</c:v>
                </c:pt>
                <c:pt idx="1959">
                  <c:v>0</c:v>
                </c:pt>
                <c:pt idx="1960">
                  <c:v>0</c:v>
                </c:pt>
                <c:pt idx="1961">
                  <c:v>4</c:v>
                </c:pt>
                <c:pt idx="1962">
                  <c:v>0</c:v>
                </c:pt>
                <c:pt idx="1963">
                  <c:v>1</c:v>
                </c:pt>
                <c:pt idx="1964">
                  <c:v>0</c:v>
                </c:pt>
                <c:pt idx="1965">
                  <c:v>0</c:v>
                </c:pt>
                <c:pt idx="1966">
                  <c:v>0</c:v>
                </c:pt>
                <c:pt idx="1967">
                  <c:v>0</c:v>
                </c:pt>
                <c:pt idx="1968">
                  <c:v>2</c:v>
                </c:pt>
                <c:pt idx="1969">
                  <c:v>2</c:v>
                </c:pt>
                <c:pt idx="1970">
                  <c:v>1</c:v>
                </c:pt>
                <c:pt idx="1971">
                  <c:v>1</c:v>
                </c:pt>
                <c:pt idx="1972">
                  <c:v>1</c:v>
                </c:pt>
                <c:pt idx="1973">
                  <c:v>0</c:v>
                </c:pt>
                <c:pt idx="1974">
                  <c:v>0</c:v>
                </c:pt>
                <c:pt idx="1975">
                  <c:v>0</c:v>
                </c:pt>
                <c:pt idx="1976">
                  <c:v>0</c:v>
                </c:pt>
                <c:pt idx="1977">
                  <c:v>0</c:v>
                </c:pt>
                <c:pt idx="1978">
                  <c:v>1</c:v>
                </c:pt>
                <c:pt idx="1979">
                  <c:v>2</c:v>
                </c:pt>
                <c:pt idx="1980">
                  <c:v>0</c:v>
                </c:pt>
                <c:pt idx="1981">
                  <c:v>1</c:v>
                </c:pt>
                <c:pt idx="1982">
                  <c:v>2</c:v>
                </c:pt>
                <c:pt idx="1983">
                  <c:v>0</c:v>
                </c:pt>
                <c:pt idx="1984">
                  <c:v>0</c:v>
                </c:pt>
                <c:pt idx="1985">
                  <c:v>0</c:v>
                </c:pt>
                <c:pt idx="1986">
                  <c:v>0</c:v>
                </c:pt>
                <c:pt idx="1987">
                  <c:v>0</c:v>
                </c:pt>
                <c:pt idx="1988">
                  <c:v>0</c:v>
                </c:pt>
                <c:pt idx="1989">
                  <c:v>0</c:v>
                </c:pt>
                <c:pt idx="1990">
                  <c:v>2</c:v>
                </c:pt>
                <c:pt idx="1991">
                  <c:v>0</c:v>
                </c:pt>
                <c:pt idx="1992">
                  <c:v>2</c:v>
                </c:pt>
                <c:pt idx="1993">
                  <c:v>2</c:v>
                </c:pt>
                <c:pt idx="1994">
                  <c:v>0</c:v>
                </c:pt>
                <c:pt idx="1995">
                  <c:v>4</c:v>
                </c:pt>
                <c:pt idx="1996">
                  <c:v>2</c:v>
                </c:pt>
                <c:pt idx="1997">
                  <c:v>0</c:v>
                </c:pt>
                <c:pt idx="1998">
                  <c:v>1</c:v>
                </c:pt>
                <c:pt idx="1999">
                  <c:v>0</c:v>
                </c:pt>
                <c:pt idx="2000">
                  <c:v>0</c:v>
                </c:pt>
                <c:pt idx="2001">
                  <c:v>0</c:v>
                </c:pt>
                <c:pt idx="2002">
                  <c:v>1</c:v>
                </c:pt>
                <c:pt idx="2003">
                  <c:v>0</c:v>
                </c:pt>
                <c:pt idx="2004">
                  <c:v>0</c:v>
                </c:pt>
                <c:pt idx="2005">
                  <c:v>0</c:v>
                </c:pt>
                <c:pt idx="2006">
                  <c:v>0</c:v>
                </c:pt>
                <c:pt idx="2007">
                  <c:v>1</c:v>
                </c:pt>
                <c:pt idx="2008">
                  <c:v>0</c:v>
                </c:pt>
                <c:pt idx="2009">
                  <c:v>0</c:v>
                </c:pt>
                <c:pt idx="2010">
                  <c:v>0</c:v>
                </c:pt>
                <c:pt idx="2011">
                  <c:v>0</c:v>
                </c:pt>
                <c:pt idx="2012">
                  <c:v>4</c:v>
                </c:pt>
                <c:pt idx="2013">
                  <c:v>0</c:v>
                </c:pt>
                <c:pt idx="2014">
                  <c:v>1</c:v>
                </c:pt>
                <c:pt idx="2015">
                  <c:v>0</c:v>
                </c:pt>
                <c:pt idx="2016">
                  <c:v>1</c:v>
                </c:pt>
                <c:pt idx="2017">
                  <c:v>0</c:v>
                </c:pt>
                <c:pt idx="2018">
                  <c:v>0</c:v>
                </c:pt>
                <c:pt idx="2019">
                  <c:v>0</c:v>
                </c:pt>
                <c:pt idx="2020">
                  <c:v>0</c:v>
                </c:pt>
                <c:pt idx="2021">
                  <c:v>0</c:v>
                </c:pt>
                <c:pt idx="2022">
                  <c:v>0</c:v>
                </c:pt>
                <c:pt idx="2023">
                  <c:v>0</c:v>
                </c:pt>
                <c:pt idx="2024">
                  <c:v>0</c:v>
                </c:pt>
                <c:pt idx="2025">
                  <c:v>0</c:v>
                </c:pt>
                <c:pt idx="2026">
                  <c:v>0</c:v>
                </c:pt>
                <c:pt idx="2027">
                  <c:v>0</c:v>
                </c:pt>
                <c:pt idx="2028">
                  <c:v>2</c:v>
                </c:pt>
                <c:pt idx="2029">
                  <c:v>0</c:v>
                </c:pt>
                <c:pt idx="2030">
                  <c:v>2</c:v>
                </c:pt>
                <c:pt idx="2031">
                  <c:v>0</c:v>
                </c:pt>
                <c:pt idx="2032">
                  <c:v>0</c:v>
                </c:pt>
                <c:pt idx="2033">
                  <c:v>0</c:v>
                </c:pt>
                <c:pt idx="2034">
                  <c:v>1</c:v>
                </c:pt>
                <c:pt idx="2035">
                  <c:v>0</c:v>
                </c:pt>
                <c:pt idx="2036">
                  <c:v>0</c:v>
                </c:pt>
                <c:pt idx="2037">
                  <c:v>0</c:v>
                </c:pt>
                <c:pt idx="2038">
                  <c:v>0</c:v>
                </c:pt>
                <c:pt idx="2039">
                  <c:v>1</c:v>
                </c:pt>
                <c:pt idx="2040">
                  <c:v>0</c:v>
                </c:pt>
                <c:pt idx="2041">
                  <c:v>0</c:v>
                </c:pt>
                <c:pt idx="2042">
                  <c:v>0</c:v>
                </c:pt>
                <c:pt idx="2043">
                  <c:v>0</c:v>
                </c:pt>
                <c:pt idx="2044">
                  <c:v>0</c:v>
                </c:pt>
                <c:pt idx="2045">
                  <c:v>0</c:v>
                </c:pt>
                <c:pt idx="2046">
                  <c:v>0</c:v>
                </c:pt>
                <c:pt idx="2047">
                  <c:v>2</c:v>
                </c:pt>
                <c:pt idx="2048">
                  <c:v>1</c:v>
                </c:pt>
                <c:pt idx="2049">
                  <c:v>0</c:v>
                </c:pt>
                <c:pt idx="2050">
                  <c:v>0</c:v>
                </c:pt>
                <c:pt idx="2051">
                  <c:v>1</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1</c:v>
                </c:pt>
                <c:pt idx="2074">
                  <c:v>0</c:v>
                </c:pt>
                <c:pt idx="2075">
                  <c:v>1</c:v>
                </c:pt>
                <c:pt idx="2076">
                  <c:v>0</c:v>
                </c:pt>
                <c:pt idx="2077">
                  <c:v>0</c:v>
                </c:pt>
                <c:pt idx="2078">
                  <c:v>0</c:v>
                </c:pt>
                <c:pt idx="2079">
                  <c:v>0</c:v>
                </c:pt>
                <c:pt idx="2080">
                  <c:v>0</c:v>
                </c:pt>
                <c:pt idx="2081">
                  <c:v>0</c:v>
                </c:pt>
                <c:pt idx="2082">
                  <c:v>0</c:v>
                </c:pt>
                <c:pt idx="2083">
                  <c:v>0</c:v>
                </c:pt>
                <c:pt idx="2084">
                  <c:v>2</c:v>
                </c:pt>
                <c:pt idx="2085">
                  <c:v>0</c:v>
                </c:pt>
                <c:pt idx="2086">
                  <c:v>0</c:v>
                </c:pt>
                <c:pt idx="2087">
                  <c:v>1</c:v>
                </c:pt>
                <c:pt idx="2088">
                  <c:v>0</c:v>
                </c:pt>
                <c:pt idx="2089">
                  <c:v>0</c:v>
                </c:pt>
                <c:pt idx="2090">
                  <c:v>1</c:v>
                </c:pt>
                <c:pt idx="2091">
                  <c:v>0</c:v>
                </c:pt>
                <c:pt idx="2092">
                  <c:v>0</c:v>
                </c:pt>
                <c:pt idx="2093">
                  <c:v>3</c:v>
                </c:pt>
                <c:pt idx="2094">
                  <c:v>2</c:v>
                </c:pt>
                <c:pt idx="2095">
                  <c:v>0</c:v>
                </c:pt>
                <c:pt idx="2096">
                  <c:v>0</c:v>
                </c:pt>
                <c:pt idx="2097">
                  <c:v>0</c:v>
                </c:pt>
                <c:pt idx="2098">
                  <c:v>3</c:v>
                </c:pt>
                <c:pt idx="2099">
                  <c:v>2</c:v>
                </c:pt>
                <c:pt idx="2100">
                  <c:v>0</c:v>
                </c:pt>
                <c:pt idx="2101">
                  <c:v>0</c:v>
                </c:pt>
                <c:pt idx="2102">
                  <c:v>1</c:v>
                </c:pt>
                <c:pt idx="2103">
                  <c:v>2</c:v>
                </c:pt>
                <c:pt idx="2104">
                  <c:v>0</c:v>
                </c:pt>
                <c:pt idx="2105">
                  <c:v>0</c:v>
                </c:pt>
                <c:pt idx="2106">
                  <c:v>0</c:v>
                </c:pt>
                <c:pt idx="2107">
                  <c:v>2</c:v>
                </c:pt>
                <c:pt idx="2108">
                  <c:v>0</c:v>
                </c:pt>
                <c:pt idx="2109">
                  <c:v>2</c:v>
                </c:pt>
                <c:pt idx="2110">
                  <c:v>0</c:v>
                </c:pt>
                <c:pt idx="2111">
                  <c:v>1</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1</c:v>
                </c:pt>
                <c:pt idx="2125">
                  <c:v>3</c:v>
                </c:pt>
                <c:pt idx="2126">
                  <c:v>0</c:v>
                </c:pt>
                <c:pt idx="2127">
                  <c:v>2</c:v>
                </c:pt>
                <c:pt idx="2128">
                  <c:v>1</c:v>
                </c:pt>
                <c:pt idx="2129">
                  <c:v>0</c:v>
                </c:pt>
                <c:pt idx="2130">
                  <c:v>0</c:v>
                </c:pt>
                <c:pt idx="2131">
                  <c:v>2</c:v>
                </c:pt>
                <c:pt idx="2132">
                  <c:v>0</c:v>
                </c:pt>
                <c:pt idx="2133">
                  <c:v>0</c:v>
                </c:pt>
                <c:pt idx="2134">
                  <c:v>0</c:v>
                </c:pt>
                <c:pt idx="2135">
                  <c:v>0</c:v>
                </c:pt>
                <c:pt idx="2136">
                  <c:v>1</c:v>
                </c:pt>
                <c:pt idx="2137">
                  <c:v>0</c:v>
                </c:pt>
                <c:pt idx="2138">
                  <c:v>0</c:v>
                </c:pt>
                <c:pt idx="2139">
                  <c:v>1</c:v>
                </c:pt>
                <c:pt idx="2140">
                  <c:v>0</c:v>
                </c:pt>
                <c:pt idx="2141">
                  <c:v>0</c:v>
                </c:pt>
                <c:pt idx="2142">
                  <c:v>0</c:v>
                </c:pt>
                <c:pt idx="2143">
                  <c:v>0</c:v>
                </c:pt>
                <c:pt idx="2144">
                  <c:v>2</c:v>
                </c:pt>
                <c:pt idx="2145">
                  <c:v>2</c:v>
                </c:pt>
                <c:pt idx="2146">
                  <c:v>0</c:v>
                </c:pt>
                <c:pt idx="2147">
                  <c:v>0</c:v>
                </c:pt>
                <c:pt idx="2148">
                  <c:v>0</c:v>
                </c:pt>
                <c:pt idx="2149">
                  <c:v>0</c:v>
                </c:pt>
                <c:pt idx="2150">
                  <c:v>0</c:v>
                </c:pt>
                <c:pt idx="2151">
                  <c:v>1</c:v>
                </c:pt>
                <c:pt idx="2152">
                  <c:v>0</c:v>
                </c:pt>
                <c:pt idx="2153">
                  <c:v>1</c:v>
                </c:pt>
                <c:pt idx="2154">
                  <c:v>0</c:v>
                </c:pt>
                <c:pt idx="2155">
                  <c:v>0</c:v>
                </c:pt>
                <c:pt idx="2156">
                  <c:v>0</c:v>
                </c:pt>
                <c:pt idx="2157">
                  <c:v>0</c:v>
                </c:pt>
                <c:pt idx="2158">
                  <c:v>1</c:v>
                </c:pt>
                <c:pt idx="2159">
                  <c:v>0</c:v>
                </c:pt>
                <c:pt idx="2160">
                  <c:v>1</c:v>
                </c:pt>
                <c:pt idx="2161">
                  <c:v>0</c:v>
                </c:pt>
                <c:pt idx="2162">
                  <c:v>0</c:v>
                </c:pt>
                <c:pt idx="2163">
                  <c:v>1</c:v>
                </c:pt>
                <c:pt idx="2164">
                  <c:v>0</c:v>
                </c:pt>
                <c:pt idx="2165">
                  <c:v>0</c:v>
                </c:pt>
                <c:pt idx="2166">
                  <c:v>0</c:v>
                </c:pt>
                <c:pt idx="2167">
                  <c:v>5</c:v>
                </c:pt>
                <c:pt idx="2168">
                  <c:v>3</c:v>
                </c:pt>
                <c:pt idx="2169">
                  <c:v>0</c:v>
                </c:pt>
                <c:pt idx="2170">
                  <c:v>1</c:v>
                </c:pt>
                <c:pt idx="2171">
                  <c:v>4</c:v>
                </c:pt>
                <c:pt idx="2172">
                  <c:v>0</c:v>
                </c:pt>
                <c:pt idx="2173">
                  <c:v>0</c:v>
                </c:pt>
                <c:pt idx="2174">
                  <c:v>2</c:v>
                </c:pt>
                <c:pt idx="2175">
                  <c:v>3</c:v>
                </c:pt>
                <c:pt idx="2176">
                  <c:v>0</c:v>
                </c:pt>
                <c:pt idx="2177">
                  <c:v>0</c:v>
                </c:pt>
                <c:pt idx="2178">
                  <c:v>1</c:v>
                </c:pt>
                <c:pt idx="2179">
                  <c:v>0</c:v>
                </c:pt>
                <c:pt idx="2180">
                  <c:v>0</c:v>
                </c:pt>
                <c:pt idx="2181">
                  <c:v>1</c:v>
                </c:pt>
                <c:pt idx="2182">
                  <c:v>0</c:v>
                </c:pt>
                <c:pt idx="2183">
                  <c:v>0</c:v>
                </c:pt>
                <c:pt idx="2184">
                  <c:v>0</c:v>
                </c:pt>
                <c:pt idx="2185">
                  <c:v>1</c:v>
                </c:pt>
                <c:pt idx="2186">
                  <c:v>1</c:v>
                </c:pt>
                <c:pt idx="2187">
                  <c:v>1</c:v>
                </c:pt>
                <c:pt idx="2188">
                  <c:v>0</c:v>
                </c:pt>
                <c:pt idx="2189">
                  <c:v>0</c:v>
                </c:pt>
                <c:pt idx="2190">
                  <c:v>1</c:v>
                </c:pt>
                <c:pt idx="2191">
                  <c:v>0</c:v>
                </c:pt>
                <c:pt idx="2192">
                  <c:v>0</c:v>
                </c:pt>
                <c:pt idx="2193">
                  <c:v>3</c:v>
                </c:pt>
                <c:pt idx="2194">
                  <c:v>2</c:v>
                </c:pt>
                <c:pt idx="2195">
                  <c:v>0</c:v>
                </c:pt>
                <c:pt idx="2196">
                  <c:v>0</c:v>
                </c:pt>
                <c:pt idx="2197">
                  <c:v>1</c:v>
                </c:pt>
                <c:pt idx="2198">
                  <c:v>2</c:v>
                </c:pt>
                <c:pt idx="2199">
                  <c:v>0</c:v>
                </c:pt>
                <c:pt idx="2200">
                  <c:v>0</c:v>
                </c:pt>
                <c:pt idx="2201">
                  <c:v>0</c:v>
                </c:pt>
                <c:pt idx="2202">
                  <c:v>1</c:v>
                </c:pt>
                <c:pt idx="2203">
                  <c:v>0</c:v>
                </c:pt>
                <c:pt idx="2204">
                  <c:v>0</c:v>
                </c:pt>
                <c:pt idx="2205">
                  <c:v>0</c:v>
                </c:pt>
                <c:pt idx="2206">
                  <c:v>0</c:v>
                </c:pt>
                <c:pt idx="2207">
                  <c:v>1</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3</c:v>
                </c:pt>
                <c:pt idx="2222">
                  <c:v>0</c:v>
                </c:pt>
                <c:pt idx="2223">
                  <c:v>0</c:v>
                </c:pt>
                <c:pt idx="2224">
                  <c:v>1</c:v>
                </c:pt>
                <c:pt idx="2225">
                  <c:v>0</c:v>
                </c:pt>
                <c:pt idx="2226">
                  <c:v>0</c:v>
                </c:pt>
                <c:pt idx="2227">
                  <c:v>0</c:v>
                </c:pt>
                <c:pt idx="2228">
                  <c:v>1</c:v>
                </c:pt>
                <c:pt idx="2229">
                  <c:v>0</c:v>
                </c:pt>
                <c:pt idx="2230">
                  <c:v>1</c:v>
                </c:pt>
                <c:pt idx="2231">
                  <c:v>0</c:v>
                </c:pt>
                <c:pt idx="2232">
                  <c:v>0</c:v>
                </c:pt>
                <c:pt idx="2233">
                  <c:v>0</c:v>
                </c:pt>
                <c:pt idx="2234">
                  <c:v>0</c:v>
                </c:pt>
                <c:pt idx="2235">
                  <c:v>0</c:v>
                </c:pt>
                <c:pt idx="2236">
                  <c:v>1</c:v>
                </c:pt>
                <c:pt idx="2237">
                  <c:v>1</c:v>
                </c:pt>
                <c:pt idx="2238">
                  <c:v>0</c:v>
                </c:pt>
                <c:pt idx="2239">
                  <c:v>1</c:v>
                </c:pt>
              </c:numCache>
            </c:numRef>
          </c:yVal>
          <c:smooth val="0"/>
          <c:extLst>
            <c:ext xmlns:c16="http://schemas.microsoft.com/office/drawing/2014/chart" uri="{C3380CC4-5D6E-409C-BE32-E72D297353CC}">
              <c16:uniqueId val="{00000000-94FB-4B9E-AB46-C6DBA9BE5BC0}"/>
            </c:ext>
          </c:extLst>
        </c:ser>
        <c:dLbls>
          <c:showLegendKey val="0"/>
          <c:showVal val="0"/>
          <c:showCatName val="0"/>
          <c:showSerName val="0"/>
          <c:showPercent val="0"/>
          <c:showBubbleSize val="0"/>
        </c:dLbls>
        <c:axId val="238485263"/>
        <c:axId val="1916241999"/>
      </c:scatterChart>
      <c:valAx>
        <c:axId val="2384852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16241999"/>
        <c:crosses val="autoZero"/>
        <c:crossBetween val="midCat"/>
      </c:valAx>
      <c:valAx>
        <c:axId val="1916241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3848526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scatterChart>
        <c:scatterStyle val="lineMarker"/>
        <c:varyColors val="0"/>
        <c:ser>
          <c:idx val="0"/>
          <c:order val="0"/>
          <c:tx>
            <c:strRef>
              <c:f>Sheet2!$B$1</c:f>
              <c:strCache>
                <c:ptCount val="1"/>
                <c:pt idx="0">
                  <c:v>Income</c:v>
                </c:pt>
              </c:strCache>
            </c:strRef>
          </c:tx>
          <c:spPr>
            <a:ln w="19050" cap="rnd">
              <a:noFill/>
              <a:round/>
            </a:ln>
            <a:effectLst/>
          </c:spPr>
          <c:marker>
            <c:symbol val="circle"/>
            <c:size val="5"/>
            <c:spPr>
              <a:solidFill>
                <a:schemeClr val="accent1"/>
              </a:solidFill>
              <a:ln w="9525">
                <a:solidFill>
                  <a:schemeClr val="accent1"/>
                </a:solidFill>
              </a:ln>
              <a:effectLst/>
            </c:spPr>
          </c:marker>
          <c:xVal>
            <c:numRef>
              <c:f>Sheet2!$A$2:$A$2241</c:f>
              <c:numCache>
                <c:formatCode>General</c:formatCode>
                <c:ptCount val="2240"/>
                <c:pt idx="0">
                  <c:v>1</c:v>
                </c:pt>
                <c:pt idx="1">
                  <c:v>0</c:v>
                </c:pt>
                <c:pt idx="2">
                  <c:v>0</c:v>
                </c:pt>
                <c:pt idx="3">
                  <c:v>0</c:v>
                </c:pt>
                <c:pt idx="4">
                  <c:v>0</c:v>
                </c:pt>
                <c:pt idx="5">
                  <c:v>0</c:v>
                </c:pt>
                <c:pt idx="6">
                  <c:v>0</c:v>
                </c:pt>
                <c:pt idx="7">
                  <c:v>0</c:v>
                </c:pt>
                <c:pt idx="8">
                  <c:v>1</c:v>
                </c:pt>
                <c:pt idx="9">
                  <c:v>1</c:v>
                </c:pt>
                <c:pt idx="10">
                  <c:v>0</c:v>
                </c:pt>
                <c:pt idx="11">
                  <c:v>0</c:v>
                </c:pt>
                <c:pt idx="12">
                  <c:v>0</c:v>
                </c:pt>
                <c:pt idx="13">
                  <c:v>0</c:v>
                </c:pt>
                <c:pt idx="14">
                  <c:v>0</c:v>
                </c:pt>
                <c:pt idx="15">
                  <c:v>3</c:v>
                </c:pt>
                <c:pt idx="16">
                  <c:v>0</c:v>
                </c:pt>
                <c:pt idx="17">
                  <c:v>0</c:v>
                </c:pt>
                <c:pt idx="18">
                  <c:v>1</c:v>
                </c:pt>
                <c:pt idx="19">
                  <c:v>0</c:v>
                </c:pt>
                <c:pt idx="20">
                  <c:v>0</c:v>
                </c:pt>
                <c:pt idx="21">
                  <c:v>0</c:v>
                </c:pt>
                <c:pt idx="22">
                  <c:v>1</c:v>
                </c:pt>
                <c:pt idx="23">
                  <c:v>0</c:v>
                </c:pt>
                <c:pt idx="24">
                  <c:v>0</c:v>
                </c:pt>
                <c:pt idx="25">
                  <c:v>0</c:v>
                </c:pt>
                <c:pt idx="26">
                  <c:v>0</c:v>
                </c:pt>
                <c:pt idx="27">
                  <c:v>0</c:v>
                </c:pt>
                <c:pt idx="28">
                  <c:v>0</c:v>
                </c:pt>
                <c:pt idx="29">
                  <c:v>1</c:v>
                </c:pt>
                <c:pt idx="30">
                  <c:v>0</c:v>
                </c:pt>
                <c:pt idx="31">
                  <c:v>0</c:v>
                </c:pt>
                <c:pt idx="32">
                  <c:v>1</c:v>
                </c:pt>
                <c:pt idx="33">
                  <c:v>1</c:v>
                </c:pt>
                <c:pt idx="34">
                  <c:v>0</c:v>
                </c:pt>
                <c:pt idx="35">
                  <c:v>0</c:v>
                </c:pt>
                <c:pt idx="36">
                  <c:v>0</c:v>
                </c:pt>
                <c:pt idx="37">
                  <c:v>0</c:v>
                </c:pt>
                <c:pt idx="38">
                  <c:v>0</c:v>
                </c:pt>
                <c:pt idx="39">
                  <c:v>2</c:v>
                </c:pt>
                <c:pt idx="40">
                  <c:v>0</c:v>
                </c:pt>
                <c:pt idx="41">
                  <c:v>0</c:v>
                </c:pt>
                <c:pt idx="42">
                  <c:v>0</c:v>
                </c:pt>
                <c:pt idx="43">
                  <c:v>0</c:v>
                </c:pt>
                <c:pt idx="44">
                  <c:v>0</c:v>
                </c:pt>
                <c:pt idx="45">
                  <c:v>0</c:v>
                </c:pt>
                <c:pt idx="46">
                  <c:v>1</c:v>
                </c:pt>
                <c:pt idx="47">
                  <c:v>0</c:v>
                </c:pt>
                <c:pt idx="48">
                  <c:v>0</c:v>
                </c:pt>
                <c:pt idx="49">
                  <c:v>0</c:v>
                </c:pt>
                <c:pt idx="50">
                  <c:v>0</c:v>
                </c:pt>
                <c:pt idx="51">
                  <c:v>0</c:v>
                </c:pt>
                <c:pt idx="52">
                  <c:v>0</c:v>
                </c:pt>
                <c:pt idx="53">
                  <c:v>3</c:v>
                </c:pt>
                <c:pt idx="54">
                  <c:v>0</c:v>
                </c:pt>
                <c:pt idx="55">
                  <c:v>2</c:v>
                </c:pt>
                <c:pt idx="56">
                  <c:v>1</c:v>
                </c:pt>
                <c:pt idx="57">
                  <c:v>0</c:v>
                </c:pt>
                <c:pt idx="58">
                  <c:v>0</c:v>
                </c:pt>
                <c:pt idx="59">
                  <c:v>0</c:v>
                </c:pt>
                <c:pt idx="60">
                  <c:v>3</c:v>
                </c:pt>
                <c:pt idx="61">
                  <c:v>0</c:v>
                </c:pt>
                <c:pt idx="62">
                  <c:v>0</c:v>
                </c:pt>
                <c:pt idx="63">
                  <c:v>0</c:v>
                </c:pt>
                <c:pt idx="64">
                  <c:v>0</c:v>
                </c:pt>
                <c:pt idx="65">
                  <c:v>1</c:v>
                </c:pt>
                <c:pt idx="66">
                  <c:v>0</c:v>
                </c:pt>
                <c:pt idx="67">
                  <c:v>3</c:v>
                </c:pt>
                <c:pt idx="68">
                  <c:v>0</c:v>
                </c:pt>
                <c:pt idx="69">
                  <c:v>0</c:v>
                </c:pt>
                <c:pt idx="70">
                  <c:v>0</c:v>
                </c:pt>
                <c:pt idx="71">
                  <c:v>0</c:v>
                </c:pt>
                <c:pt idx="72">
                  <c:v>0</c:v>
                </c:pt>
                <c:pt idx="73">
                  <c:v>1</c:v>
                </c:pt>
                <c:pt idx="74">
                  <c:v>0</c:v>
                </c:pt>
                <c:pt idx="75">
                  <c:v>0</c:v>
                </c:pt>
                <c:pt idx="76">
                  <c:v>1</c:v>
                </c:pt>
                <c:pt idx="77">
                  <c:v>2</c:v>
                </c:pt>
                <c:pt idx="78">
                  <c:v>0</c:v>
                </c:pt>
                <c:pt idx="79">
                  <c:v>2</c:v>
                </c:pt>
                <c:pt idx="80">
                  <c:v>0</c:v>
                </c:pt>
                <c:pt idx="81">
                  <c:v>0</c:v>
                </c:pt>
                <c:pt idx="82">
                  <c:v>0</c:v>
                </c:pt>
                <c:pt idx="83">
                  <c:v>0</c:v>
                </c:pt>
                <c:pt idx="84">
                  <c:v>0</c:v>
                </c:pt>
                <c:pt idx="85">
                  <c:v>0</c:v>
                </c:pt>
                <c:pt idx="86">
                  <c:v>1</c:v>
                </c:pt>
                <c:pt idx="87">
                  <c:v>3</c:v>
                </c:pt>
                <c:pt idx="88">
                  <c:v>1</c:v>
                </c:pt>
                <c:pt idx="89">
                  <c:v>0</c:v>
                </c:pt>
                <c:pt idx="90">
                  <c:v>0</c:v>
                </c:pt>
                <c:pt idx="91">
                  <c:v>0</c:v>
                </c:pt>
                <c:pt idx="92">
                  <c:v>0</c:v>
                </c:pt>
                <c:pt idx="93">
                  <c:v>0</c:v>
                </c:pt>
                <c:pt idx="94">
                  <c:v>0</c:v>
                </c:pt>
                <c:pt idx="95">
                  <c:v>0</c:v>
                </c:pt>
                <c:pt idx="96">
                  <c:v>1</c:v>
                </c:pt>
                <c:pt idx="97">
                  <c:v>0</c:v>
                </c:pt>
                <c:pt idx="98">
                  <c:v>1</c:v>
                </c:pt>
                <c:pt idx="99">
                  <c:v>0</c:v>
                </c:pt>
                <c:pt idx="100">
                  <c:v>0</c:v>
                </c:pt>
                <c:pt idx="101">
                  <c:v>0</c:v>
                </c:pt>
                <c:pt idx="102">
                  <c:v>0</c:v>
                </c:pt>
                <c:pt idx="103">
                  <c:v>0</c:v>
                </c:pt>
                <c:pt idx="104">
                  <c:v>1</c:v>
                </c:pt>
                <c:pt idx="105">
                  <c:v>0</c:v>
                </c:pt>
                <c:pt idx="106">
                  <c:v>0</c:v>
                </c:pt>
                <c:pt idx="107">
                  <c:v>0</c:v>
                </c:pt>
                <c:pt idx="108">
                  <c:v>0</c:v>
                </c:pt>
                <c:pt idx="109">
                  <c:v>0</c:v>
                </c:pt>
                <c:pt idx="110">
                  <c:v>0</c:v>
                </c:pt>
                <c:pt idx="111">
                  <c:v>2</c:v>
                </c:pt>
                <c:pt idx="112">
                  <c:v>1</c:v>
                </c:pt>
                <c:pt idx="113">
                  <c:v>3</c:v>
                </c:pt>
                <c:pt idx="114">
                  <c:v>0</c:v>
                </c:pt>
                <c:pt idx="115">
                  <c:v>0</c:v>
                </c:pt>
                <c:pt idx="116">
                  <c:v>2</c:v>
                </c:pt>
                <c:pt idx="117">
                  <c:v>0</c:v>
                </c:pt>
                <c:pt idx="118">
                  <c:v>0</c:v>
                </c:pt>
                <c:pt idx="119">
                  <c:v>0</c:v>
                </c:pt>
                <c:pt idx="120">
                  <c:v>0</c:v>
                </c:pt>
                <c:pt idx="121">
                  <c:v>1</c:v>
                </c:pt>
                <c:pt idx="122">
                  <c:v>0</c:v>
                </c:pt>
                <c:pt idx="123">
                  <c:v>0</c:v>
                </c:pt>
                <c:pt idx="124">
                  <c:v>4</c:v>
                </c:pt>
                <c:pt idx="125">
                  <c:v>0</c:v>
                </c:pt>
                <c:pt idx="126">
                  <c:v>1</c:v>
                </c:pt>
                <c:pt idx="127">
                  <c:v>0</c:v>
                </c:pt>
                <c:pt idx="128">
                  <c:v>0</c:v>
                </c:pt>
                <c:pt idx="129">
                  <c:v>0</c:v>
                </c:pt>
                <c:pt idx="130">
                  <c:v>0</c:v>
                </c:pt>
                <c:pt idx="131">
                  <c:v>0</c:v>
                </c:pt>
                <c:pt idx="132">
                  <c:v>0</c:v>
                </c:pt>
                <c:pt idx="133">
                  <c:v>0</c:v>
                </c:pt>
                <c:pt idx="134">
                  <c:v>0</c:v>
                </c:pt>
                <c:pt idx="135">
                  <c:v>1</c:v>
                </c:pt>
                <c:pt idx="136">
                  <c:v>0</c:v>
                </c:pt>
                <c:pt idx="137">
                  <c:v>0</c:v>
                </c:pt>
                <c:pt idx="138">
                  <c:v>2</c:v>
                </c:pt>
                <c:pt idx="139">
                  <c:v>0</c:v>
                </c:pt>
                <c:pt idx="140">
                  <c:v>0</c:v>
                </c:pt>
                <c:pt idx="141">
                  <c:v>1</c:v>
                </c:pt>
                <c:pt idx="142">
                  <c:v>0</c:v>
                </c:pt>
                <c:pt idx="143">
                  <c:v>0</c:v>
                </c:pt>
                <c:pt idx="144">
                  <c:v>0</c:v>
                </c:pt>
                <c:pt idx="145">
                  <c:v>0</c:v>
                </c:pt>
                <c:pt idx="146">
                  <c:v>1</c:v>
                </c:pt>
                <c:pt idx="147">
                  <c:v>0</c:v>
                </c:pt>
                <c:pt idx="148">
                  <c:v>0</c:v>
                </c:pt>
                <c:pt idx="149">
                  <c:v>0</c:v>
                </c:pt>
                <c:pt idx="150">
                  <c:v>0</c:v>
                </c:pt>
                <c:pt idx="151">
                  <c:v>1</c:v>
                </c:pt>
                <c:pt idx="152">
                  <c:v>0</c:v>
                </c:pt>
                <c:pt idx="153">
                  <c:v>0</c:v>
                </c:pt>
                <c:pt idx="154">
                  <c:v>0</c:v>
                </c:pt>
                <c:pt idx="155">
                  <c:v>3</c:v>
                </c:pt>
                <c:pt idx="156">
                  <c:v>0</c:v>
                </c:pt>
                <c:pt idx="157">
                  <c:v>0</c:v>
                </c:pt>
                <c:pt idx="158">
                  <c:v>0</c:v>
                </c:pt>
                <c:pt idx="159">
                  <c:v>0</c:v>
                </c:pt>
                <c:pt idx="160">
                  <c:v>0</c:v>
                </c:pt>
                <c:pt idx="161">
                  <c:v>0</c:v>
                </c:pt>
                <c:pt idx="162">
                  <c:v>0</c:v>
                </c:pt>
                <c:pt idx="163">
                  <c:v>0</c:v>
                </c:pt>
                <c:pt idx="164">
                  <c:v>0</c:v>
                </c:pt>
                <c:pt idx="165">
                  <c:v>0</c:v>
                </c:pt>
                <c:pt idx="166">
                  <c:v>1</c:v>
                </c:pt>
                <c:pt idx="167">
                  <c:v>1</c:v>
                </c:pt>
                <c:pt idx="168">
                  <c:v>0</c:v>
                </c:pt>
                <c:pt idx="169">
                  <c:v>0</c:v>
                </c:pt>
                <c:pt idx="170">
                  <c:v>0</c:v>
                </c:pt>
                <c:pt idx="171">
                  <c:v>0</c:v>
                </c:pt>
                <c:pt idx="172">
                  <c:v>0</c:v>
                </c:pt>
                <c:pt idx="173">
                  <c:v>0</c:v>
                </c:pt>
                <c:pt idx="174">
                  <c:v>1</c:v>
                </c:pt>
                <c:pt idx="175">
                  <c:v>0</c:v>
                </c:pt>
                <c:pt idx="176">
                  <c:v>3</c:v>
                </c:pt>
                <c:pt idx="177">
                  <c:v>0</c:v>
                </c:pt>
                <c:pt idx="178">
                  <c:v>0</c:v>
                </c:pt>
                <c:pt idx="179">
                  <c:v>1</c:v>
                </c:pt>
                <c:pt idx="180">
                  <c:v>0</c:v>
                </c:pt>
                <c:pt idx="181">
                  <c:v>0</c:v>
                </c:pt>
                <c:pt idx="182">
                  <c:v>0</c:v>
                </c:pt>
                <c:pt idx="183">
                  <c:v>0</c:v>
                </c:pt>
                <c:pt idx="184">
                  <c:v>0</c:v>
                </c:pt>
                <c:pt idx="185">
                  <c:v>0</c:v>
                </c:pt>
                <c:pt idx="186">
                  <c:v>0</c:v>
                </c:pt>
                <c:pt idx="187">
                  <c:v>0</c:v>
                </c:pt>
                <c:pt idx="188">
                  <c:v>0</c:v>
                </c:pt>
                <c:pt idx="189">
                  <c:v>0</c:v>
                </c:pt>
                <c:pt idx="190">
                  <c:v>1</c:v>
                </c:pt>
                <c:pt idx="191">
                  <c:v>0</c:v>
                </c:pt>
                <c:pt idx="192">
                  <c:v>0</c:v>
                </c:pt>
                <c:pt idx="193">
                  <c:v>0</c:v>
                </c:pt>
                <c:pt idx="194">
                  <c:v>0</c:v>
                </c:pt>
                <c:pt idx="195">
                  <c:v>0</c:v>
                </c:pt>
                <c:pt idx="196">
                  <c:v>0</c:v>
                </c:pt>
                <c:pt idx="197">
                  <c:v>1</c:v>
                </c:pt>
                <c:pt idx="198">
                  <c:v>0</c:v>
                </c:pt>
                <c:pt idx="199">
                  <c:v>2</c:v>
                </c:pt>
                <c:pt idx="200">
                  <c:v>1</c:v>
                </c:pt>
                <c:pt idx="201">
                  <c:v>0</c:v>
                </c:pt>
                <c:pt idx="202">
                  <c:v>0</c:v>
                </c:pt>
                <c:pt idx="203">
                  <c:v>4</c:v>
                </c:pt>
                <c:pt idx="204">
                  <c:v>0</c:v>
                </c:pt>
                <c:pt idx="205">
                  <c:v>2</c:v>
                </c:pt>
                <c:pt idx="206">
                  <c:v>1</c:v>
                </c:pt>
                <c:pt idx="207">
                  <c:v>0</c:v>
                </c:pt>
                <c:pt idx="208">
                  <c:v>0</c:v>
                </c:pt>
                <c:pt idx="209">
                  <c:v>2</c:v>
                </c:pt>
                <c:pt idx="210">
                  <c:v>0</c:v>
                </c:pt>
                <c:pt idx="211">
                  <c:v>0</c:v>
                </c:pt>
                <c:pt idx="212">
                  <c:v>0</c:v>
                </c:pt>
                <c:pt idx="213">
                  <c:v>0</c:v>
                </c:pt>
                <c:pt idx="214">
                  <c:v>0</c:v>
                </c:pt>
                <c:pt idx="215">
                  <c:v>0</c:v>
                </c:pt>
                <c:pt idx="216">
                  <c:v>0</c:v>
                </c:pt>
                <c:pt idx="217">
                  <c:v>2</c:v>
                </c:pt>
                <c:pt idx="218">
                  <c:v>0</c:v>
                </c:pt>
                <c:pt idx="219">
                  <c:v>0</c:v>
                </c:pt>
                <c:pt idx="220">
                  <c:v>0</c:v>
                </c:pt>
                <c:pt idx="221">
                  <c:v>0</c:v>
                </c:pt>
                <c:pt idx="222">
                  <c:v>0</c:v>
                </c:pt>
                <c:pt idx="223">
                  <c:v>0</c:v>
                </c:pt>
                <c:pt idx="224">
                  <c:v>0</c:v>
                </c:pt>
                <c:pt idx="225">
                  <c:v>0</c:v>
                </c:pt>
                <c:pt idx="226">
                  <c:v>0</c:v>
                </c:pt>
                <c:pt idx="227">
                  <c:v>0</c:v>
                </c:pt>
                <c:pt idx="228">
                  <c:v>0</c:v>
                </c:pt>
                <c:pt idx="229">
                  <c:v>0</c:v>
                </c:pt>
                <c:pt idx="230">
                  <c:v>1</c:v>
                </c:pt>
                <c:pt idx="231">
                  <c:v>1</c:v>
                </c:pt>
                <c:pt idx="232">
                  <c:v>0</c:v>
                </c:pt>
                <c:pt idx="233">
                  <c:v>0</c:v>
                </c:pt>
                <c:pt idx="234">
                  <c:v>0</c:v>
                </c:pt>
                <c:pt idx="235">
                  <c:v>0</c:v>
                </c:pt>
                <c:pt idx="236">
                  <c:v>0</c:v>
                </c:pt>
                <c:pt idx="237">
                  <c:v>0</c:v>
                </c:pt>
                <c:pt idx="238">
                  <c:v>0</c:v>
                </c:pt>
                <c:pt idx="239">
                  <c:v>0</c:v>
                </c:pt>
                <c:pt idx="240">
                  <c:v>1</c:v>
                </c:pt>
                <c:pt idx="241">
                  <c:v>0</c:v>
                </c:pt>
                <c:pt idx="242">
                  <c:v>0</c:v>
                </c:pt>
                <c:pt idx="243">
                  <c:v>2</c:v>
                </c:pt>
                <c:pt idx="244">
                  <c:v>0</c:v>
                </c:pt>
                <c:pt idx="245">
                  <c:v>0</c:v>
                </c:pt>
                <c:pt idx="246">
                  <c:v>4</c:v>
                </c:pt>
                <c:pt idx="247">
                  <c:v>0</c:v>
                </c:pt>
                <c:pt idx="248">
                  <c:v>0</c:v>
                </c:pt>
                <c:pt idx="249">
                  <c:v>0</c:v>
                </c:pt>
                <c:pt idx="250">
                  <c:v>0</c:v>
                </c:pt>
                <c:pt idx="251">
                  <c:v>0</c:v>
                </c:pt>
                <c:pt idx="252">
                  <c:v>5</c:v>
                </c:pt>
                <c:pt idx="253">
                  <c:v>0</c:v>
                </c:pt>
                <c:pt idx="254">
                  <c:v>0</c:v>
                </c:pt>
                <c:pt idx="255">
                  <c:v>0</c:v>
                </c:pt>
                <c:pt idx="256">
                  <c:v>1</c:v>
                </c:pt>
                <c:pt idx="257">
                  <c:v>0</c:v>
                </c:pt>
                <c:pt idx="258">
                  <c:v>0</c:v>
                </c:pt>
                <c:pt idx="259">
                  <c:v>0</c:v>
                </c:pt>
                <c:pt idx="260">
                  <c:v>2</c:v>
                </c:pt>
                <c:pt idx="261">
                  <c:v>0</c:v>
                </c:pt>
                <c:pt idx="262">
                  <c:v>0</c:v>
                </c:pt>
                <c:pt idx="263">
                  <c:v>0</c:v>
                </c:pt>
                <c:pt idx="264">
                  <c:v>1</c:v>
                </c:pt>
                <c:pt idx="265">
                  <c:v>0</c:v>
                </c:pt>
                <c:pt idx="266">
                  <c:v>1</c:v>
                </c:pt>
                <c:pt idx="267">
                  <c:v>2</c:v>
                </c:pt>
                <c:pt idx="268">
                  <c:v>0</c:v>
                </c:pt>
                <c:pt idx="269">
                  <c:v>0</c:v>
                </c:pt>
                <c:pt idx="270">
                  <c:v>1</c:v>
                </c:pt>
                <c:pt idx="271">
                  <c:v>0</c:v>
                </c:pt>
                <c:pt idx="272">
                  <c:v>0</c:v>
                </c:pt>
                <c:pt idx="273">
                  <c:v>0</c:v>
                </c:pt>
                <c:pt idx="274">
                  <c:v>0</c:v>
                </c:pt>
                <c:pt idx="275">
                  <c:v>0</c:v>
                </c:pt>
                <c:pt idx="276">
                  <c:v>1</c:v>
                </c:pt>
                <c:pt idx="277">
                  <c:v>0</c:v>
                </c:pt>
                <c:pt idx="278">
                  <c:v>2</c:v>
                </c:pt>
                <c:pt idx="279">
                  <c:v>0</c:v>
                </c:pt>
                <c:pt idx="280">
                  <c:v>0</c:v>
                </c:pt>
                <c:pt idx="281">
                  <c:v>0</c:v>
                </c:pt>
                <c:pt idx="282">
                  <c:v>0</c:v>
                </c:pt>
                <c:pt idx="283">
                  <c:v>0</c:v>
                </c:pt>
                <c:pt idx="284">
                  <c:v>0</c:v>
                </c:pt>
                <c:pt idx="285">
                  <c:v>0</c:v>
                </c:pt>
                <c:pt idx="286">
                  <c:v>0</c:v>
                </c:pt>
                <c:pt idx="287">
                  <c:v>0</c:v>
                </c:pt>
                <c:pt idx="288">
                  <c:v>0</c:v>
                </c:pt>
                <c:pt idx="289">
                  <c:v>0</c:v>
                </c:pt>
                <c:pt idx="290">
                  <c:v>1</c:v>
                </c:pt>
                <c:pt idx="291">
                  <c:v>0</c:v>
                </c:pt>
                <c:pt idx="292">
                  <c:v>1</c:v>
                </c:pt>
                <c:pt idx="293">
                  <c:v>0</c:v>
                </c:pt>
                <c:pt idx="294">
                  <c:v>0</c:v>
                </c:pt>
                <c:pt idx="295">
                  <c:v>2</c:v>
                </c:pt>
                <c:pt idx="296">
                  <c:v>0</c:v>
                </c:pt>
                <c:pt idx="297">
                  <c:v>0</c:v>
                </c:pt>
                <c:pt idx="298">
                  <c:v>0</c:v>
                </c:pt>
                <c:pt idx="299">
                  <c:v>1</c:v>
                </c:pt>
                <c:pt idx="300">
                  <c:v>0</c:v>
                </c:pt>
                <c:pt idx="301">
                  <c:v>0</c:v>
                </c:pt>
                <c:pt idx="302">
                  <c:v>0</c:v>
                </c:pt>
                <c:pt idx="303">
                  <c:v>0</c:v>
                </c:pt>
                <c:pt idx="304">
                  <c:v>0</c:v>
                </c:pt>
                <c:pt idx="305">
                  <c:v>1</c:v>
                </c:pt>
                <c:pt idx="306">
                  <c:v>1</c:v>
                </c:pt>
                <c:pt idx="307">
                  <c:v>1</c:v>
                </c:pt>
                <c:pt idx="308">
                  <c:v>1</c:v>
                </c:pt>
                <c:pt idx="309">
                  <c:v>0</c:v>
                </c:pt>
                <c:pt idx="310">
                  <c:v>0</c:v>
                </c:pt>
                <c:pt idx="311">
                  <c:v>0</c:v>
                </c:pt>
                <c:pt idx="312">
                  <c:v>2</c:v>
                </c:pt>
                <c:pt idx="313">
                  <c:v>0</c:v>
                </c:pt>
                <c:pt idx="314">
                  <c:v>0</c:v>
                </c:pt>
                <c:pt idx="315">
                  <c:v>0</c:v>
                </c:pt>
                <c:pt idx="316">
                  <c:v>0</c:v>
                </c:pt>
                <c:pt idx="317">
                  <c:v>0</c:v>
                </c:pt>
                <c:pt idx="318">
                  <c:v>0</c:v>
                </c:pt>
                <c:pt idx="319">
                  <c:v>2</c:v>
                </c:pt>
                <c:pt idx="320">
                  <c:v>0</c:v>
                </c:pt>
                <c:pt idx="321">
                  <c:v>0</c:v>
                </c:pt>
                <c:pt idx="322">
                  <c:v>0</c:v>
                </c:pt>
                <c:pt idx="323">
                  <c:v>0</c:v>
                </c:pt>
                <c:pt idx="324">
                  <c:v>0</c:v>
                </c:pt>
                <c:pt idx="325">
                  <c:v>0</c:v>
                </c:pt>
                <c:pt idx="326">
                  <c:v>0</c:v>
                </c:pt>
                <c:pt idx="327">
                  <c:v>0</c:v>
                </c:pt>
                <c:pt idx="328">
                  <c:v>0</c:v>
                </c:pt>
                <c:pt idx="329">
                  <c:v>0</c:v>
                </c:pt>
                <c:pt idx="330">
                  <c:v>0</c:v>
                </c:pt>
                <c:pt idx="331">
                  <c:v>0</c:v>
                </c:pt>
                <c:pt idx="332">
                  <c:v>1</c:v>
                </c:pt>
                <c:pt idx="333">
                  <c:v>2</c:v>
                </c:pt>
                <c:pt idx="334">
                  <c:v>0</c:v>
                </c:pt>
                <c:pt idx="335">
                  <c:v>0</c:v>
                </c:pt>
                <c:pt idx="336">
                  <c:v>4</c:v>
                </c:pt>
                <c:pt idx="337">
                  <c:v>0</c:v>
                </c:pt>
                <c:pt idx="338">
                  <c:v>2</c:v>
                </c:pt>
                <c:pt idx="339">
                  <c:v>1</c:v>
                </c:pt>
                <c:pt idx="340">
                  <c:v>0</c:v>
                </c:pt>
                <c:pt idx="341">
                  <c:v>0</c:v>
                </c:pt>
                <c:pt idx="342">
                  <c:v>2</c:v>
                </c:pt>
                <c:pt idx="343">
                  <c:v>0</c:v>
                </c:pt>
                <c:pt idx="344">
                  <c:v>2</c:v>
                </c:pt>
                <c:pt idx="345">
                  <c:v>0</c:v>
                </c:pt>
                <c:pt idx="346">
                  <c:v>0</c:v>
                </c:pt>
                <c:pt idx="347">
                  <c:v>1</c:v>
                </c:pt>
                <c:pt idx="348">
                  <c:v>0</c:v>
                </c:pt>
                <c:pt idx="349">
                  <c:v>1</c:v>
                </c:pt>
                <c:pt idx="350">
                  <c:v>0</c:v>
                </c:pt>
                <c:pt idx="351">
                  <c:v>2</c:v>
                </c:pt>
                <c:pt idx="352">
                  <c:v>1</c:v>
                </c:pt>
                <c:pt idx="353">
                  <c:v>0</c:v>
                </c:pt>
                <c:pt idx="354">
                  <c:v>0</c:v>
                </c:pt>
                <c:pt idx="355">
                  <c:v>0</c:v>
                </c:pt>
                <c:pt idx="356">
                  <c:v>1</c:v>
                </c:pt>
                <c:pt idx="357">
                  <c:v>0</c:v>
                </c:pt>
                <c:pt idx="358">
                  <c:v>0</c:v>
                </c:pt>
                <c:pt idx="359">
                  <c:v>0</c:v>
                </c:pt>
                <c:pt idx="360">
                  <c:v>1</c:v>
                </c:pt>
                <c:pt idx="361">
                  <c:v>0</c:v>
                </c:pt>
                <c:pt idx="362">
                  <c:v>0</c:v>
                </c:pt>
                <c:pt idx="363">
                  <c:v>0</c:v>
                </c:pt>
                <c:pt idx="364">
                  <c:v>0</c:v>
                </c:pt>
                <c:pt idx="365">
                  <c:v>0</c:v>
                </c:pt>
                <c:pt idx="366">
                  <c:v>0</c:v>
                </c:pt>
                <c:pt idx="367">
                  <c:v>0</c:v>
                </c:pt>
                <c:pt idx="368">
                  <c:v>0</c:v>
                </c:pt>
                <c:pt idx="369">
                  <c:v>0</c:v>
                </c:pt>
                <c:pt idx="370">
                  <c:v>0</c:v>
                </c:pt>
                <c:pt idx="371">
                  <c:v>0</c:v>
                </c:pt>
                <c:pt idx="372">
                  <c:v>1</c:v>
                </c:pt>
                <c:pt idx="373">
                  <c:v>1</c:v>
                </c:pt>
                <c:pt idx="374">
                  <c:v>1</c:v>
                </c:pt>
                <c:pt idx="375">
                  <c:v>0</c:v>
                </c:pt>
                <c:pt idx="376">
                  <c:v>2</c:v>
                </c:pt>
                <c:pt idx="377">
                  <c:v>0</c:v>
                </c:pt>
                <c:pt idx="378">
                  <c:v>0</c:v>
                </c:pt>
                <c:pt idx="379">
                  <c:v>0</c:v>
                </c:pt>
                <c:pt idx="380">
                  <c:v>0</c:v>
                </c:pt>
                <c:pt idx="381">
                  <c:v>0</c:v>
                </c:pt>
                <c:pt idx="382">
                  <c:v>0</c:v>
                </c:pt>
                <c:pt idx="383">
                  <c:v>0</c:v>
                </c:pt>
                <c:pt idx="384">
                  <c:v>0</c:v>
                </c:pt>
                <c:pt idx="385">
                  <c:v>0</c:v>
                </c:pt>
                <c:pt idx="386">
                  <c:v>2</c:v>
                </c:pt>
                <c:pt idx="387">
                  <c:v>0</c:v>
                </c:pt>
                <c:pt idx="388">
                  <c:v>0</c:v>
                </c:pt>
                <c:pt idx="389">
                  <c:v>0</c:v>
                </c:pt>
                <c:pt idx="390">
                  <c:v>1</c:v>
                </c:pt>
                <c:pt idx="391">
                  <c:v>0</c:v>
                </c:pt>
                <c:pt idx="392">
                  <c:v>0</c:v>
                </c:pt>
                <c:pt idx="393">
                  <c:v>0</c:v>
                </c:pt>
                <c:pt idx="394">
                  <c:v>0</c:v>
                </c:pt>
                <c:pt idx="395">
                  <c:v>0</c:v>
                </c:pt>
                <c:pt idx="396">
                  <c:v>0</c:v>
                </c:pt>
                <c:pt idx="397">
                  <c:v>1</c:v>
                </c:pt>
                <c:pt idx="398">
                  <c:v>0</c:v>
                </c:pt>
                <c:pt idx="399">
                  <c:v>1</c:v>
                </c:pt>
                <c:pt idx="400">
                  <c:v>0</c:v>
                </c:pt>
                <c:pt idx="401">
                  <c:v>0</c:v>
                </c:pt>
                <c:pt idx="402">
                  <c:v>0</c:v>
                </c:pt>
                <c:pt idx="403">
                  <c:v>0</c:v>
                </c:pt>
                <c:pt idx="404">
                  <c:v>2</c:v>
                </c:pt>
                <c:pt idx="405">
                  <c:v>0</c:v>
                </c:pt>
                <c:pt idx="406">
                  <c:v>1</c:v>
                </c:pt>
                <c:pt idx="407">
                  <c:v>0</c:v>
                </c:pt>
                <c:pt idx="408">
                  <c:v>0</c:v>
                </c:pt>
                <c:pt idx="409">
                  <c:v>0</c:v>
                </c:pt>
                <c:pt idx="410">
                  <c:v>1</c:v>
                </c:pt>
                <c:pt idx="411">
                  <c:v>0</c:v>
                </c:pt>
                <c:pt idx="412">
                  <c:v>1</c:v>
                </c:pt>
                <c:pt idx="413">
                  <c:v>0</c:v>
                </c:pt>
                <c:pt idx="414">
                  <c:v>0</c:v>
                </c:pt>
                <c:pt idx="415">
                  <c:v>0</c:v>
                </c:pt>
                <c:pt idx="416">
                  <c:v>1</c:v>
                </c:pt>
                <c:pt idx="417">
                  <c:v>4</c:v>
                </c:pt>
                <c:pt idx="418">
                  <c:v>3</c:v>
                </c:pt>
                <c:pt idx="419">
                  <c:v>0</c:v>
                </c:pt>
                <c:pt idx="420">
                  <c:v>0</c:v>
                </c:pt>
                <c:pt idx="421">
                  <c:v>0</c:v>
                </c:pt>
                <c:pt idx="422">
                  <c:v>0</c:v>
                </c:pt>
                <c:pt idx="423">
                  <c:v>3</c:v>
                </c:pt>
                <c:pt idx="424">
                  <c:v>1</c:v>
                </c:pt>
                <c:pt idx="425">
                  <c:v>0</c:v>
                </c:pt>
                <c:pt idx="426">
                  <c:v>3</c:v>
                </c:pt>
                <c:pt idx="427">
                  <c:v>2</c:v>
                </c:pt>
                <c:pt idx="428">
                  <c:v>0</c:v>
                </c:pt>
                <c:pt idx="429">
                  <c:v>0</c:v>
                </c:pt>
                <c:pt idx="430">
                  <c:v>5</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2</c:v>
                </c:pt>
                <c:pt idx="448">
                  <c:v>0</c:v>
                </c:pt>
                <c:pt idx="449">
                  <c:v>0</c:v>
                </c:pt>
                <c:pt idx="450">
                  <c:v>0</c:v>
                </c:pt>
                <c:pt idx="451">
                  <c:v>0</c:v>
                </c:pt>
                <c:pt idx="452">
                  <c:v>0</c:v>
                </c:pt>
                <c:pt idx="453">
                  <c:v>0</c:v>
                </c:pt>
                <c:pt idx="454">
                  <c:v>0</c:v>
                </c:pt>
                <c:pt idx="455">
                  <c:v>0</c:v>
                </c:pt>
                <c:pt idx="456">
                  <c:v>3</c:v>
                </c:pt>
                <c:pt idx="457">
                  <c:v>2</c:v>
                </c:pt>
                <c:pt idx="458">
                  <c:v>0</c:v>
                </c:pt>
                <c:pt idx="459">
                  <c:v>0</c:v>
                </c:pt>
                <c:pt idx="460">
                  <c:v>2</c:v>
                </c:pt>
                <c:pt idx="461">
                  <c:v>0</c:v>
                </c:pt>
                <c:pt idx="462">
                  <c:v>0</c:v>
                </c:pt>
                <c:pt idx="463">
                  <c:v>1</c:v>
                </c:pt>
                <c:pt idx="464">
                  <c:v>0</c:v>
                </c:pt>
                <c:pt idx="465">
                  <c:v>0</c:v>
                </c:pt>
                <c:pt idx="466">
                  <c:v>3</c:v>
                </c:pt>
                <c:pt idx="467">
                  <c:v>0</c:v>
                </c:pt>
                <c:pt idx="468">
                  <c:v>0</c:v>
                </c:pt>
                <c:pt idx="469">
                  <c:v>0</c:v>
                </c:pt>
                <c:pt idx="470">
                  <c:v>0</c:v>
                </c:pt>
                <c:pt idx="471">
                  <c:v>1</c:v>
                </c:pt>
                <c:pt idx="472">
                  <c:v>2</c:v>
                </c:pt>
                <c:pt idx="473">
                  <c:v>0</c:v>
                </c:pt>
                <c:pt idx="474">
                  <c:v>0</c:v>
                </c:pt>
                <c:pt idx="475">
                  <c:v>0</c:v>
                </c:pt>
                <c:pt idx="476">
                  <c:v>0</c:v>
                </c:pt>
                <c:pt idx="477">
                  <c:v>0</c:v>
                </c:pt>
                <c:pt idx="478">
                  <c:v>0</c:v>
                </c:pt>
                <c:pt idx="479">
                  <c:v>0</c:v>
                </c:pt>
                <c:pt idx="480">
                  <c:v>0</c:v>
                </c:pt>
                <c:pt idx="481">
                  <c:v>0</c:v>
                </c:pt>
                <c:pt idx="482">
                  <c:v>2</c:v>
                </c:pt>
                <c:pt idx="483">
                  <c:v>0</c:v>
                </c:pt>
                <c:pt idx="484">
                  <c:v>0</c:v>
                </c:pt>
                <c:pt idx="485">
                  <c:v>1</c:v>
                </c:pt>
                <c:pt idx="486">
                  <c:v>0</c:v>
                </c:pt>
                <c:pt idx="487">
                  <c:v>0</c:v>
                </c:pt>
                <c:pt idx="488">
                  <c:v>0</c:v>
                </c:pt>
                <c:pt idx="489">
                  <c:v>0</c:v>
                </c:pt>
                <c:pt idx="490">
                  <c:v>0</c:v>
                </c:pt>
                <c:pt idx="491">
                  <c:v>0</c:v>
                </c:pt>
                <c:pt idx="492">
                  <c:v>1</c:v>
                </c:pt>
                <c:pt idx="493">
                  <c:v>0</c:v>
                </c:pt>
                <c:pt idx="494">
                  <c:v>1</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1</c:v>
                </c:pt>
                <c:pt idx="511">
                  <c:v>0</c:v>
                </c:pt>
                <c:pt idx="512">
                  <c:v>1</c:v>
                </c:pt>
                <c:pt idx="513">
                  <c:v>1</c:v>
                </c:pt>
                <c:pt idx="514">
                  <c:v>0</c:v>
                </c:pt>
                <c:pt idx="515">
                  <c:v>0</c:v>
                </c:pt>
                <c:pt idx="516">
                  <c:v>0</c:v>
                </c:pt>
                <c:pt idx="517">
                  <c:v>0</c:v>
                </c:pt>
                <c:pt idx="518">
                  <c:v>0</c:v>
                </c:pt>
                <c:pt idx="519">
                  <c:v>2</c:v>
                </c:pt>
                <c:pt idx="520">
                  <c:v>0</c:v>
                </c:pt>
                <c:pt idx="521">
                  <c:v>1</c:v>
                </c:pt>
                <c:pt idx="522">
                  <c:v>0</c:v>
                </c:pt>
                <c:pt idx="523">
                  <c:v>2</c:v>
                </c:pt>
                <c:pt idx="524">
                  <c:v>1</c:v>
                </c:pt>
                <c:pt idx="525">
                  <c:v>0</c:v>
                </c:pt>
                <c:pt idx="526">
                  <c:v>0</c:v>
                </c:pt>
                <c:pt idx="527">
                  <c:v>0</c:v>
                </c:pt>
                <c:pt idx="528">
                  <c:v>0</c:v>
                </c:pt>
                <c:pt idx="529">
                  <c:v>0</c:v>
                </c:pt>
                <c:pt idx="530">
                  <c:v>0</c:v>
                </c:pt>
                <c:pt idx="531">
                  <c:v>0</c:v>
                </c:pt>
                <c:pt idx="532">
                  <c:v>1</c:v>
                </c:pt>
                <c:pt idx="533">
                  <c:v>0</c:v>
                </c:pt>
                <c:pt idx="534">
                  <c:v>0</c:v>
                </c:pt>
                <c:pt idx="535">
                  <c:v>0</c:v>
                </c:pt>
                <c:pt idx="536">
                  <c:v>0</c:v>
                </c:pt>
                <c:pt idx="537">
                  <c:v>2</c:v>
                </c:pt>
                <c:pt idx="538">
                  <c:v>0</c:v>
                </c:pt>
                <c:pt idx="539">
                  <c:v>0</c:v>
                </c:pt>
                <c:pt idx="540">
                  <c:v>0</c:v>
                </c:pt>
                <c:pt idx="541">
                  <c:v>0</c:v>
                </c:pt>
                <c:pt idx="542">
                  <c:v>0</c:v>
                </c:pt>
                <c:pt idx="543">
                  <c:v>3</c:v>
                </c:pt>
                <c:pt idx="544">
                  <c:v>0</c:v>
                </c:pt>
                <c:pt idx="545">
                  <c:v>0</c:v>
                </c:pt>
                <c:pt idx="546">
                  <c:v>1</c:v>
                </c:pt>
                <c:pt idx="547">
                  <c:v>0</c:v>
                </c:pt>
                <c:pt idx="548">
                  <c:v>2</c:v>
                </c:pt>
                <c:pt idx="549">
                  <c:v>0</c:v>
                </c:pt>
                <c:pt idx="550">
                  <c:v>0</c:v>
                </c:pt>
                <c:pt idx="551">
                  <c:v>2</c:v>
                </c:pt>
                <c:pt idx="552">
                  <c:v>0</c:v>
                </c:pt>
                <c:pt idx="553">
                  <c:v>0</c:v>
                </c:pt>
                <c:pt idx="554">
                  <c:v>1</c:v>
                </c:pt>
                <c:pt idx="555">
                  <c:v>0</c:v>
                </c:pt>
                <c:pt idx="556">
                  <c:v>0</c:v>
                </c:pt>
                <c:pt idx="557">
                  <c:v>1</c:v>
                </c:pt>
                <c:pt idx="558">
                  <c:v>0</c:v>
                </c:pt>
                <c:pt idx="559">
                  <c:v>5</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4</c:v>
                </c:pt>
                <c:pt idx="576">
                  <c:v>0</c:v>
                </c:pt>
                <c:pt idx="577">
                  <c:v>0</c:v>
                </c:pt>
                <c:pt idx="578">
                  <c:v>0</c:v>
                </c:pt>
                <c:pt idx="579">
                  <c:v>0</c:v>
                </c:pt>
                <c:pt idx="580">
                  <c:v>1</c:v>
                </c:pt>
                <c:pt idx="581">
                  <c:v>0</c:v>
                </c:pt>
                <c:pt idx="582">
                  <c:v>0</c:v>
                </c:pt>
                <c:pt idx="583">
                  <c:v>0</c:v>
                </c:pt>
                <c:pt idx="584">
                  <c:v>0</c:v>
                </c:pt>
                <c:pt idx="585">
                  <c:v>0</c:v>
                </c:pt>
                <c:pt idx="586">
                  <c:v>4</c:v>
                </c:pt>
                <c:pt idx="587">
                  <c:v>0</c:v>
                </c:pt>
                <c:pt idx="588">
                  <c:v>1</c:v>
                </c:pt>
                <c:pt idx="589">
                  <c:v>0</c:v>
                </c:pt>
                <c:pt idx="590">
                  <c:v>1</c:v>
                </c:pt>
                <c:pt idx="591">
                  <c:v>3</c:v>
                </c:pt>
                <c:pt idx="592">
                  <c:v>0</c:v>
                </c:pt>
                <c:pt idx="593">
                  <c:v>0</c:v>
                </c:pt>
                <c:pt idx="594">
                  <c:v>0</c:v>
                </c:pt>
                <c:pt idx="595">
                  <c:v>1</c:v>
                </c:pt>
                <c:pt idx="596">
                  <c:v>0</c:v>
                </c:pt>
                <c:pt idx="597">
                  <c:v>0</c:v>
                </c:pt>
                <c:pt idx="598">
                  <c:v>0</c:v>
                </c:pt>
                <c:pt idx="599">
                  <c:v>0</c:v>
                </c:pt>
                <c:pt idx="600">
                  <c:v>0</c:v>
                </c:pt>
                <c:pt idx="601">
                  <c:v>0</c:v>
                </c:pt>
                <c:pt idx="602">
                  <c:v>0</c:v>
                </c:pt>
                <c:pt idx="603">
                  <c:v>0</c:v>
                </c:pt>
                <c:pt idx="604">
                  <c:v>0</c:v>
                </c:pt>
                <c:pt idx="605">
                  <c:v>1</c:v>
                </c:pt>
                <c:pt idx="606">
                  <c:v>0</c:v>
                </c:pt>
                <c:pt idx="607">
                  <c:v>0</c:v>
                </c:pt>
                <c:pt idx="608">
                  <c:v>0</c:v>
                </c:pt>
                <c:pt idx="609">
                  <c:v>1</c:v>
                </c:pt>
                <c:pt idx="610">
                  <c:v>0</c:v>
                </c:pt>
                <c:pt idx="611">
                  <c:v>0</c:v>
                </c:pt>
                <c:pt idx="612">
                  <c:v>0</c:v>
                </c:pt>
                <c:pt idx="613">
                  <c:v>0</c:v>
                </c:pt>
                <c:pt idx="614">
                  <c:v>1</c:v>
                </c:pt>
                <c:pt idx="615">
                  <c:v>0</c:v>
                </c:pt>
                <c:pt idx="616">
                  <c:v>0</c:v>
                </c:pt>
                <c:pt idx="617">
                  <c:v>0</c:v>
                </c:pt>
                <c:pt idx="618">
                  <c:v>0</c:v>
                </c:pt>
                <c:pt idx="619">
                  <c:v>0</c:v>
                </c:pt>
                <c:pt idx="620">
                  <c:v>0</c:v>
                </c:pt>
                <c:pt idx="621">
                  <c:v>0</c:v>
                </c:pt>
                <c:pt idx="622">
                  <c:v>2</c:v>
                </c:pt>
                <c:pt idx="623">
                  <c:v>0</c:v>
                </c:pt>
                <c:pt idx="624">
                  <c:v>1</c:v>
                </c:pt>
                <c:pt idx="625">
                  <c:v>0</c:v>
                </c:pt>
                <c:pt idx="626">
                  <c:v>0</c:v>
                </c:pt>
                <c:pt idx="627">
                  <c:v>1</c:v>
                </c:pt>
                <c:pt idx="628">
                  <c:v>0</c:v>
                </c:pt>
                <c:pt idx="629">
                  <c:v>0</c:v>
                </c:pt>
                <c:pt idx="630">
                  <c:v>0</c:v>
                </c:pt>
                <c:pt idx="631">
                  <c:v>0</c:v>
                </c:pt>
                <c:pt idx="632">
                  <c:v>0</c:v>
                </c:pt>
                <c:pt idx="633">
                  <c:v>2</c:v>
                </c:pt>
                <c:pt idx="634">
                  <c:v>1</c:v>
                </c:pt>
                <c:pt idx="635">
                  <c:v>0</c:v>
                </c:pt>
                <c:pt idx="636">
                  <c:v>0</c:v>
                </c:pt>
                <c:pt idx="637">
                  <c:v>0</c:v>
                </c:pt>
                <c:pt idx="638">
                  <c:v>1</c:v>
                </c:pt>
                <c:pt idx="639">
                  <c:v>1</c:v>
                </c:pt>
                <c:pt idx="640">
                  <c:v>0</c:v>
                </c:pt>
                <c:pt idx="641">
                  <c:v>0</c:v>
                </c:pt>
                <c:pt idx="642">
                  <c:v>0</c:v>
                </c:pt>
                <c:pt idx="643">
                  <c:v>1</c:v>
                </c:pt>
                <c:pt idx="644">
                  <c:v>3</c:v>
                </c:pt>
                <c:pt idx="645">
                  <c:v>0</c:v>
                </c:pt>
                <c:pt idx="646">
                  <c:v>3</c:v>
                </c:pt>
                <c:pt idx="647">
                  <c:v>0</c:v>
                </c:pt>
                <c:pt idx="648">
                  <c:v>0</c:v>
                </c:pt>
                <c:pt idx="649">
                  <c:v>0</c:v>
                </c:pt>
                <c:pt idx="650">
                  <c:v>1</c:v>
                </c:pt>
                <c:pt idx="651">
                  <c:v>0</c:v>
                </c:pt>
                <c:pt idx="652">
                  <c:v>0</c:v>
                </c:pt>
                <c:pt idx="653">
                  <c:v>0</c:v>
                </c:pt>
                <c:pt idx="654">
                  <c:v>0</c:v>
                </c:pt>
                <c:pt idx="655">
                  <c:v>0</c:v>
                </c:pt>
                <c:pt idx="656">
                  <c:v>0</c:v>
                </c:pt>
                <c:pt idx="657">
                  <c:v>0</c:v>
                </c:pt>
                <c:pt idx="658">
                  <c:v>0</c:v>
                </c:pt>
                <c:pt idx="659">
                  <c:v>1</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2</c:v>
                </c:pt>
                <c:pt idx="677">
                  <c:v>0</c:v>
                </c:pt>
                <c:pt idx="678">
                  <c:v>2</c:v>
                </c:pt>
                <c:pt idx="679">
                  <c:v>0</c:v>
                </c:pt>
                <c:pt idx="680">
                  <c:v>0</c:v>
                </c:pt>
                <c:pt idx="681">
                  <c:v>0</c:v>
                </c:pt>
                <c:pt idx="682">
                  <c:v>0</c:v>
                </c:pt>
                <c:pt idx="683">
                  <c:v>0</c:v>
                </c:pt>
                <c:pt idx="684">
                  <c:v>0</c:v>
                </c:pt>
                <c:pt idx="685">
                  <c:v>0</c:v>
                </c:pt>
                <c:pt idx="686">
                  <c:v>1</c:v>
                </c:pt>
                <c:pt idx="687">
                  <c:v>0</c:v>
                </c:pt>
                <c:pt idx="688">
                  <c:v>2</c:v>
                </c:pt>
                <c:pt idx="689">
                  <c:v>0</c:v>
                </c:pt>
                <c:pt idx="690">
                  <c:v>2</c:v>
                </c:pt>
                <c:pt idx="691">
                  <c:v>0</c:v>
                </c:pt>
                <c:pt idx="692">
                  <c:v>0</c:v>
                </c:pt>
                <c:pt idx="693">
                  <c:v>0</c:v>
                </c:pt>
                <c:pt idx="694">
                  <c:v>1</c:v>
                </c:pt>
                <c:pt idx="695">
                  <c:v>0</c:v>
                </c:pt>
                <c:pt idx="696">
                  <c:v>0</c:v>
                </c:pt>
                <c:pt idx="697">
                  <c:v>1</c:v>
                </c:pt>
                <c:pt idx="698">
                  <c:v>0</c:v>
                </c:pt>
                <c:pt idx="699">
                  <c:v>1</c:v>
                </c:pt>
                <c:pt idx="700">
                  <c:v>0</c:v>
                </c:pt>
                <c:pt idx="701">
                  <c:v>0</c:v>
                </c:pt>
                <c:pt idx="702">
                  <c:v>1</c:v>
                </c:pt>
                <c:pt idx="703">
                  <c:v>4</c:v>
                </c:pt>
                <c:pt idx="704">
                  <c:v>0</c:v>
                </c:pt>
                <c:pt idx="705">
                  <c:v>2</c:v>
                </c:pt>
                <c:pt idx="706">
                  <c:v>0</c:v>
                </c:pt>
                <c:pt idx="707">
                  <c:v>0</c:v>
                </c:pt>
                <c:pt idx="708">
                  <c:v>1</c:v>
                </c:pt>
                <c:pt idx="709">
                  <c:v>2</c:v>
                </c:pt>
                <c:pt idx="710">
                  <c:v>0</c:v>
                </c:pt>
                <c:pt idx="711">
                  <c:v>0</c:v>
                </c:pt>
                <c:pt idx="712">
                  <c:v>0</c:v>
                </c:pt>
                <c:pt idx="713">
                  <c:v>0</c:v>
                </c:pt>
                <c:pt idx="714">
                  <c:v>0</c:v>
                </c:pt>
                <c:pt idx="715">
                  <c:v>0</c:v>
                </c:pt>
                <c:pt idx="716">
                  <c:v>2</c:v>
                </c:pt>
                <c:pt idx="717">
                  <c:v>0</c:v>
                </c:pt>
                <c:pt idx="718">
                  <c:v>0</c:v>
                </c:pt>
                <c:pt idx="719">
                  <c:v>0</c:v>
                </c:pt>
                <c:pt idx="720">
                  <c:v>0</c:v>
                </c:pt>
                <c:pt idx="721">
                  <c:v>0</c:v>
                </c:pt>
                <c:pt idx="722">
                  <c:v>0</c:v>
                </c:pt>
                <c:pt idx="723">
                  <c:v>0</c:v>
                </c:pt>
                <c:pt idx="724">
                  <c:v>2</c:v>
                </c:pt>
                <c:pt idx="725">
                  <c:v>0</c:v>
                </c:pt>
                <c:pt idx="726">
                  <c:v>1</c:v>
                </c:pt>
                <c:pt idx="727">
                  <c:v>0</c:v>
                </c:pt>
                <c:pt idx="728">
                  <c:v>0</c:v>
                </c:pt>
                <c:pt idx="729">
                  <c:v>1</c:v>
                </c:pt>
                <c:pt idx="730">
                  <c:v>0</c:v>
                </c:pt>
                <c:pt idx="731">
                  <c:v>0</c:v>
                </c:pt>
                <c:pt idx="732">
                  <c:v>0</c:v>
                </c:pt>
                <c:pt idx="733">
                  <c:v>0</c:v>
                </c:pt>
                <c:pt idx="734">
                  <c:v>3</c:v>
                </c:pt>
                <c:pt idx="735">
                  <c:v>4</c:v>
                </c:pt>
                <c:pt idx="736">
                  <c:v>0</c:v>
                </c:pt>
                <c:pt idx="737">
                  <c:v>0</c:v>
                </c:pt>
                <c:pt idx="738">
                  <c:v>0</c:v>
                </c:pt>
                <c:pt idx="739">
                  <c:v>0</c:v>
                </c:pt>
                <c:pt idx="740">
                  <c:v>0</c:v>
                </c:pt>
                <c:pt idx="741">
                  <c:v>0</c:v>
                </c:pt>
                <c:pt idx="742">
                  <c:v>0</c:v>
                </c:pt>
                <c:pt idx="743">
                  <c:v>0</c:v>
                </c:pt>
                <c:pt idx="744">
                  <c:v>1</c:v>
                </c:pt>
                <c:pt idx="745">
                  <c:v>1</c:v>
                </c:pt>
                <c:pt idx="746">
                  <c:v>0</c:v>
                </c:pt>
                <c:pt idx="747">
                  <c:v>0</c:v>
                </c:pt>
                <c:pt idx="748">
                  <c:v>1</c:v>
                </c:pt>
                <c:pt idx="749">
                  <c:v>2</c:v>
                </c:pt>
                <c:pt idx="750">
                  <c:v>0</c:v>
                </c:pt>
                <c:pt idx="751">
                  <c:v>0</c:v>
                </c:pt>
                <c:pt idx="752">
                  <c:v>0</c:v>
                </c:pt>
                <c:pt idx="753">
                  <c:v>4</c:v>
                </c:pt>
                <c:pt idx="754">
                  <c:v>0</c:v>
                </c:pt>
                <c:pt idx="755">
                  <c:v>0</c:v>
                </c:pt>
                <c:pt idx="756">
                  <c:v>1</c:v>
                </c:pt>
                <c:pt idx="757">
                  <c:v>0</c:v>
                </c:pt>
                <c:pt idx="758">
                  <c:v>0</c:v>
                </c:pt>
                <c:pt idx="759">
                  <c:v>0</c:v>
                </c:pt>
                <c:pt idx="760">
                  <c:v>0</c:v>
                </c:pt>
                <c:pt idx="761">
                  <c:v>0</c:v>
                </c:pt>
                <c:pt idx="762">
                  <c:v>0</c:v>
                </c:pt>
                <c:pt idx="763">
                  <c:v>2</c:v>
                </c:pt>
                <c:pt idx="764">
                  <c:v>0</c:v>
                </c:pt>
                <c:pt idx="765">
                  <c:v>0</c:v>
                </c:pt>
                <c:pt idx="766">
                  <c:v>0</c:v>
                </c:pt>
                <c:pt idx="767">
                  <c:v>0</c:v>
                </c:pt>
                <c:pt idx="768">
                  <c:v>0</c:v>
                </c:pt>
                <c:pt idx="769">
                  <c:v>0</c:v>
                </c:pt>
                <c:pt idx="770">
                  <c:v>0</c:v>
                </c:pt>
                <c:pt idx="771">
                  <c:v>0</c:v>
                </c:pt>
                <c:pt idx="772">
                  <c:v>1</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2</c:v>
                </c:pt>
                <c:pt idx="788">
                  <c:v>1</c:v>
                </c:pt>
                <c:pt idx="789">
                  <c:v>0</c:v>
                </c:pt>
                <c:pt idx="790">
                  <c:v>0</c:v>
                </c:pt>
                <c:pt idx="791">
                  <c:v>4</c:v>
                </c:pt>
                <c:pt idx="792">
                  <c:v>1</c:v>
                </c:pt>
                <c:pt idx="793">
                  <c:v>0</c:v>
                </c:pt>
                <c:pt idx="794">
                  <c:v>0</c:v>
                </c:pt>
                <c:pt idx="795">
                  <c:v>1</c:v>
                </c:pt>
                <c:pt idx="796">
                  <c:v>0</c:v>
                </c:pt>
                <c:pt idx="797">
                  <c:v>0</c:v>
                </c:pt>
                <c:pt idx="798">
                  <c:v>0</c:v>
                </c:pt>
                <c:pt idx="799">
                  <c:v>0</c:v>
                </c:pt>
                <c:pt idx="800">
                  <c:v>0</c:v>
                </c:pt>
                <c:pt idx="801">
                  <c:v>0</c:v>
                </c:pt>
                <c:pt idx="802">
                  <c:v>0</c:v>
                </c:pt>
                <c:pt idx="803">
                  <c:v>0</c:v>
                </c:pt>
                <c:pt idx="804">
                  <c:v>4</c:v>
                </c:pt>
                <c:pt idx="805">
                  <c:v>0</c:v>
                </c:pt>
                <c:pt idx="806">
                  <c:v>0</c:v>
                </c:pt>
                <c:pt idx="807">
                  <c:v>0</c:v>
                </c:pt>
                <c:pt idx="808">
                  <c:v>1</c:v>
                </c:pt>
                <c:pt idx="809">
                  <c:v>0</c:v>
                </c:pt>
                <c:pt idx="810">
                  <c:v>0</c:v>
                </c:pt>
                <c:pt idx="811">
                  <c:v>1</c:v>
                </c:pt>
                <c:pt idx="812">
                  <c:v>0</c:v>
                </c:pt>
                <c:pt idx="813">
                  <c:v>0</c:v>
                </c:pt>
                <c:pt idx="814">
                  <c:v>0</c:v>
                </c:pt>
                <c:pt idx="815">
                  <c:v>0</c:v>
                </c:pt>
                <c:pt idx="816">
                  <c:v>0</c:v>
                </c:pt>
                <c:pt idx="817">
                  <c:v>0</c:v>
                </c:pt>
                <c:pt idx="818">
                  <c:v>0</c:v>
                </c:pt>
                <c:pt idx="819">
                  <c:v>0</c:v>
                </c:pt>
                <c:pt idx="820">
                  <c:v>3</c:v>
                </c:pt>
                <c:pt idx="821">
                  <c:v>0</c:v>
                </c:pt>
                <c:pt idx="822">
                  <c:v>2</c:v>
                </c:pt>
                <c:pt idx="823">
                  <c:v>0</c:v>
                </c:pt>
                <c:pt idx="824">
                  <c:v>5</c:v>
                </c:pt>
                <c:pt idx="825">
                  <c:v>0</c:v>
                </c:pt>
                <c:pt idx="826">
                  <c:v>2</c:v>
                </c:pt>
                <c:pt idx="827">
                  <c:v>0</c:v>
                </c:pt>
                <c:pt idx="828">
                  <c:v>0</c:v>
                </c:pt>
                <c:pt idx="829">
                  <c:v>0</c:v>
                </c:pt>
                <c:pt idx="830">
                  <c:v>0</c:v>
                </c:pt>
                <c:pt idx="831">
                  <c:v>0</c:v>
                </c:pt>
                <c:pt idx="832">
                  <c:v>0</c:v>
                </c:pt>
                <c:pt idx="833">
                  <c:v>0</c:v>
                </c:pt>
                <c:pt idx="834">
                  <c:v>0</c:v>
                </c:pt>
                <c:pt idx="835">
                  <c:v>0</c:v>
                </c:pt>
                <c:pt idx="836">
                  <c:v>0</c:v>
                </c:pt>
                <c:pt idx="837">
                  <c:v>0</c:v>
                </c:pt>
                <c:pt idx="838">
                  <c:v>0</c:v>
                </c:pt>
                <c:pt idx="839">
                  <c:v>1</c:v>
                </c:pt>
                <c:pt idx="840">
                  <c:v>0</c:v>
                </c:pt>
                <c:pt idx="841">
                  <c:v>0</c:v>
                </c:pt>
                <c:pt idx="842">
                  <c:v>0</c:v>
                </c:pt>
                <c:pt idx="843">
                  <c:v>0</c:v>
                </c:pt>
                <c:pt idx="844">
                  <c:v>0</c:v>
                </c:pt>
                <c:pt idx="845">
                  <c:v>4</c:v>
                </c:pt>
                <c:pt idx="846">
                  <c:v>0</c:v>
                </c:pt>
                <c:pt idx="847">
                  <c:v>0</c:v>
                </c:pt>
                <c:pt idx="848">
                  <c:v>0</c:v>
                </c:pt>
                <c:pt idx="849">
                  <c:v>0</c:v>
                </c:pt>
                <c:pt idx="850">
                  <c:v>0</c:v>
                </c:pt>
                <c:pt idx="851">
                  <c:v>0</c:v>
                </c:pt>
                <c:pt idx="852">
                  <c:v>2</c:v>
                </c:pt>
                <c:pt idx="853">
                  <c:v>1</c:v>
                </c:pt>
                <c:pt idx="854">
                  <c:v>3</c:v>
                </c:pt>
                <c:pt idx="855">
                  <c:v>0</c:v>
                </c:pt>
                <c:pt idx="856">
                  <c:v>0</c:v>
                </c:pt>
                <c:pt idx="857">
                  <c:v>0</c:v>
                </c:pt>
                <c:pt idx="858">
                  <c:v>0</c:v>
                </c:pt>
                <c:pt idx="859">
                  <c:v>1</c:v>
                </c:pt>
                <c:pt idx="860">
                  <c:v>0</c:v>
                </c:pt>
                <c:pt idx="861">
                  <c:v>0</c:v>
                </c:pt>
                <c:pt idx="862">
                  <c:v>0</c:v>
                </c:pt>
                <c:pt idx="863">
                  <c:v>0</c:v>
                </c:pt>
                <c:pt idx="864">
                  <c:v>0</c:v>
                </c:pt>
                <c:pt idx="865">
                  <c:v>0</c:v>
                </c:pt>
                <c:pt idx="866">
                  <c:v>0</c:v>
                </c:pt>
                <c:pt idx="867">
                  <c:v>0</c:v>
                </c:pt>
                <c:pt idx="868">
                  <c:v>0</c:v>
                </c:pt>
                <c:pt idx="869">
                  <c:v>0</c:v>
                </c:pt>
                <c:pt idx="870">
                  <c:v>2</c:v>
                </c:pt>
                <c:pt idx="871">
                  <c:v>1</c:v>
                </c:pt>
                <c:pt idx="872">
                  <c:v>0</c:v>
                </c:pt>
                <c:pt idx="873">
                  <c:v>0</c:v>
                </c:pt>
                <c:pt idx="874">
                  <c:v>0</c:v>
                </c:pt>
                <c:pt idx="875">
                  <c:v>3</c:v>
                </c:pt>
                <c:pt idx="876">
                  <c:v>0</c:v>
                </c:pt>
                <c:pt idx="877">
                  <c:v>0</c:v>
                </c:pt>
                <c:pt idx="878">
                  <c:v>0</c:v>
                </c:pt>
                <c:pt idx="879">
                  <c:v>0</c:v>
                </c:pt>
                <c:pt idx="880">
                  <c:v>2</c:v>
                </c:pt>
                <c:pt idx="881">
                  <c:v>0</c:v>
                </c:pt>
                <c:pt idx="882">
                  <c:v>0</c:v>
                </c:pt>
                <c:pt idx="883">
                  <c:v>0</c:v>
                </c:pt>
                <c:pt idx="884">
                  <c:v>1</c:v>
                </c:pt>
                <c:pt idx="885">
                  <c:v>0</c:v>
                </c:pt>
                <c:pt idx="886">
                  <c:v>0</c:v>
                </c:pt>
                <c:pt idx="887">
                  <c:v>0</c:v>
                </c:pt>
                <c:pt idx="888">
                  <c:v>0</c:v>
                </c:pt>
                <c:pt idx="889">
                  <c:v>0</c:v>
                </c:pt>
                <c:pt idx="890">
                  <c:v>1</c:v>
                </c:pt>
                <c:pt idx="891">
                  <c:v>0</c:v>
                </c:pt>
                <c:pt idx="892">
                  <c:v>0</c:v>
                </c:pt>
                <c:pt idx="893">
                  <c:v>0</c:v>
                </c:pt>
                <c:pt idx="894">
                  <c:v>2</c:v>
                </c:pt>
                <c:pt idx="895">
                  <c:v>0</c:v>
                </c:pt>
                <c:pt idx="896">
                  <c:v>1</c:v>
                </c:pt>
                <c:pt idx="897">
                  <c:v>0</c:v>
                </c:pt>
                <c:pt idx="898">
                  <c:v>0</c:v>
                </c:pt>
                <c:pt idx="899">
                  <c:v>0</c:v>
                </c:pt>
                <c:pt idx="900">
                  <c:v>0</c:v>
                </c:pt>
                <c:pt idx="901">
                  <c:v>0</c:v>
                </c:pt>
                <c:pt idx="902">
                  <c:v>0</c:v>
                </c:pt>
                <c:pt idx="903">
                  <c:v>0</c:v>
                </c:pt>
                <c:pt idx="904">
                  <c:v>0</c:v>
                </c:pt>
                <c:pt idx="905">
                  <c:v>0</c:v>
                </c:pt>
                <c:pt idx="906">
                  <c:v>2</c:v>
                </c:pt>
                <c:pt idx="907">
                  <c:v>0</c:v>
                </c:pt>
                <c:pt idx="908">
                  <c:v>0</c:v>
                </c:pt>
                <c:pt idx="909">
                  <c:v>0</c:v>
                </c:pt>
                <c:pt idx="910">
                  <c:v>0</c:v>
                </c:pt>
                <c:pt idx="911">
                  <c:v>0</c:v>
                </c:pt>
                <c:pt idx="912">
                  <c:v>1</c:v>
                </c:pt>
                <c:pt idx="913">
                  <c:v>1</c:v>
                </c:pt>
                <c:pt idx="914">
                  <c:v>2</c:v>
                </c:pt>
                <c:pt idx="915">
                  <c:v>0</c:v>
                </c:pt>
                <c:pt idx="916">
                  <c:v>0</c:v>
                </c:pt>
                <c:pt idx="917">
                  <c:v>3</c:v>
                </c:pt>
                <c:pt idx="918">
                  <c:v>0</c:v>
                </c:pt>
                <c:pt idx="919">
                  <c:v>1</c:v>
                </c:pt>
                <c:pt idx="920">
                  <c:v>2</c:v>
                </c:pt>
                <c:pt idx="921">
                  <c:v>0</c:v>
                </c:pt>
                <c:pt idx="922">
                  <c:v>1</c:v>
                </c:pt>
                <c:pt idx="923">
                  <c:v>0</c:v>
                </c:pt>
                <c:pt idx="924">
                  <c:v>1</c:v>
                </c:pt>
                <c:pt idx="925">
                  <c:v>0</c:v>
                </c:pt>
                <c:pt idx="926">
                  <c:v>1</c:v>
                </c:pt>
                <c:pt idx="927">
                  <c:v>1</c:v>
                </c:pt>
                <c:pt idx="928">
                  <c:v>0</c:v>
                </c:pt>
                <c:pt idx="929">
                  <c:v>0</c:v>
                </c:pt>
                <c:pt idx="930">
                  <c:v>0</c:v>
                </c:pt>
                <c:pt idx="931">
                  <c:v>0</c:v>
                </c:pt>
                <c:pt idx="932">
                  <c:v>1</c:v>
                </c:pt>
                <c:pt idx="933">
                  <c:v>0</c:v>
                </c:pt>
                <c:pt idx="934">
                  <c:v>0</c:v>
                </c:pt>
                <c:pt idx="935">
                  <c:v>0</c:v>
                </c:pt>
                <c:pt idx="936">
                  <c:v>0</c:v>
                </c:pt>
                <c:pt idx="937">
                  <c:v>1</c:v>
                </c:pt>
                <c:pt idx="938">
                  <c:v>0</c:v>
                </c:pt>
                <c:pt idx="939">
                  <c:v>0</c:v>
                </c:pt>
                <c:pt idx="940">
                  <c:v>0</c:v>
                </c:pt>
                <c:pt idx="941">
                  <c:v>0</c:v>
                </c:pt>
                <c:pt idx="942">
                  <c:v>2</c:v>
                </c:pt>
                <c:pt idx="943">
                  <c:v>4</c:v>
                </c:pt>
                <c:pt idx="944">
                  <c:v>0</c:v>
                </c:pt>
                <c:pt idx="945">
                  <c:v>2</c:v>
                </c:pt>
                <c:pt idx="946">
                  <c:v>0</c:v>
                </c:pt>
                <c:pt idx="947">
                  <c:v>0</c:v>
                </c:pt>
                <c:pt idx="948">
                  <c:v>0</c:v>
                </c:pt>
                <c:pt idx="949">
                  <c:v>0</c:v>
                </c:pt>
                <c:pt idx="950">
                  <c:v>0</c:v>
                </c:pt>
                <c:pt idx="951">
                  <c:v>1</c:v>
                </c:pt>
                <c:pt idx="952">
                  <c:v>1</c:v>
                </c:pt>
                <c:pt idx="953">
                  <c:v>0</c:v>
                </c:pt>
                <c:pt idx="954">
                  <c:v>0</c:v>
                </c:pt>
                <c:pt idx="955">
                  <c:v>0</c:v>
                </c:pt>
                <c:pt idx="956">
                  <c:v>1</c:v>
                </c:pt>
                <c:pt idx="957">
                  <c:v>0</c:v>
                </c:pt>
                <c:pt idx="958">
                  <c:v>0</c:v>
                </c:pt>
                <c:pt idx="959">
                  <c:v>0</c:v>
                </c:pt>
                <c:pt idx="960">
                  <c:v>0</c:v>
                </c:pt>
                <c:pt idx="961">
                  <c:v>0</c:v>
                </c:pt>
                <c:pt idx="962">
                  <c:v>1</c:v>
                </c:pt>
                <c:pt idx="963">
                  <c:v>0</c:v>
                </c:pt>
                <c:pt idx="964">
                  <c:v>0</c:v>
                </c:pt>
                <c:pt idx="965">
                  <c:v>0</c:v>
                </c:pt>
                <c:pt idx="966">
                  <c:v>3</c:v>
                </c:pt>
                <c:pt idx="967">
                  <c:v>0</c:v>
                </c:pt>
                <c:pt idx="968">
                  <c:v>1</c:v>
                </c:pt>
                <c:pt idx="969">
                  <c:v>0</c:v>
                </c:pt>
                <c:pt idx="970">
                  <c:v>0</c:v>
                </c:pt>
                <c:pt idx="971">
                  <c:v>0</c:v>
                </c:pt>
                <c:pt idx="972">
                  <c:v>0</c:v>
                </c:pt>
                <c:pt idx="973">
                  <c:v>0</c:v>
                </c:pt>
                <c:pt idx="974">
                  <c:v>0</c:v>
                </c:pt>
                <c:pt idx="975">
                  <c:v>0</c:v>
                </c:pt>
                <c:pt idx="976">
                  <c:v>1</c:v>
                </c:pt>
                <c:pt idx="977">
                  <c:v>0</c:v>
                </c:pt>
                <c:pt idx="978">
                  <c:v>0</c:v>
                </c:pt>
                <c:pt idx="979">
                  <c:v>1</c:v>
                </c:pt>
                <c:pt idx="980">
                  <c:v>0</c:v>
                </c:pt>
                <c:pt idx="981">
                  <c:v>0</c:v>
                </c:pt>
                <c:pt idx="982">
                  <c:v>0</c:v>
                </c:pt>
                <c:pt idx="983">
                  <c:v>0</c:v>
                </c:pt>
                <c:pt idx="984">
                  <c:v>3</c:v>
                </c:pt>
                <c:pt idx="985">
                  <c:v>0</c:v>
                </c:pt>
                <c:pt idx="986">
                  <c:v>0</c:v>
                </c:pt>
                <c:pt idx="987">
                  <c:v>4</c:v>
                </c:pt>
                <c:pt idx="988">
                  <c:v>0</c:v>
                </c:pt>
                <c:pt idx="989">
                  <c:v>0</c:v>
                </c:pt>
                <c:pt idx="990">
                  <c:v>5</c:v>
                </c:pt>
                <c:pt idx="991">
                  <c:v>0</c:v>
                </c:pt>
                <c:pt idx="992">
                  <c:v>1</c:v>
                </c:pt>
                <c:pt idx="993">
                  <c:v>0</c:v>
                </c:pt>
                <c:pt idx="994">
                  <c:v>0</c:v>
                </c:pt>
                <c:pt idx="995">
                  <c:v>0</c:v>
                </c:pt>
                <c:pt idx="996">
                  <c:v>1</c:v>
                </c:pt>
                <c:pt idx="997">
                  <c:v>0</c:v>
                </c:pt>
                <c:pt idx="998">
                  <c:v>1</c:v>
                </c:pt>
                <c:pt idx="999">
                  <c:v>0</c:v>
                </c:pt>
                <c:pt idx="1000">
                  <c:v>3</c:v>
                </c:pt>
                <c:pt idx="1001">
                  <c:v>3</c:v>
                </c:pt>
                <c:pt idx="1002">
                  <c:v>3</c:v>
                </c:pt>
                <c:pt idx="1003">
                  <c:v>0</c:v>
                </c:pt>
                <c:pt idx="1004">
                  <c:v>0</c:v>
                </c:pt>
                <c:pt idx="1005">
                  <c:v>2</c:v>
                </c:pt>
                <c:pt idx="1006">
                  <c:v>0</c:v>
                </c:pt>
                <c:pt idx="1007">
                  <c:v>1</c:v>
                </c:pt>
                <c:pt idx="1008">
                  <c:v>1</c:v>
                </c:pt>
                <c:pt idx="1009">
                  <c:v>0</c:v>
                </c:pt>
                <c:pt idx="1010">
                  <c:v>3</c:v>
                </c:pt>
                <c:pt idx="1011">
                  <c:v>0</c:v>
                </c:pt>
                <c:pt idx="1012">
                  <c:v>0</c:v>
                </c:pt>
                <c:pt idx="1013">
                  <c:v>0</c:v>
                </c:pt>
                <c:pt idx="1014">
                  <c:v>0</c:v>
                </c:pt>
                <c:pt idx="1015">
                  <c:v>0</c:v>
                </c:pt>
                <c:pt idx="1016">
                  <c:v>1</c:v>
                </c:pt>
                <c:pt idx="1017">
                  <c:v>0</c:v>
                </c:pt>
                <c:pt idx="1018">
                  <c:v>0</c:v>
                </c:pt>
                <c:pt idx="1019">
                  <c:v>0</c:v>
                </c:pt>
                <c:pt idx="1020">
                  <c:v>0</c:v>
                </c:pt>
                <c:pt idx="1021">
                  <c:v>0</c:v>
                </c:pt>
                <c:pt idx="1022">
                  <c:v>1</c:v>
                </c:pt>
                <c:pt idx="1023">
                  <c:v>0</c:v>
                </c:pt>
                <c:pt idx="1024">
                  <c:v>0</c:v>
                </c:pt>
                <c:pt idx="1025">
                  <c:v>0</c:v>
                </c:pt>
                <c:pt idx="1026">
                  <c:v>2</c:v>
                </c:pt>
                <c:pt idx="1027">
                  <c:v>0</c:v>
                </c:pt>
                <c:pt idx="1028">
                  <c:v>0</c:v>
                </c:pt>
                <c:pt idx="1029">
                  <c:v>0</c:v>
                </c:pt>
                <c:pt idx="1030">
                  <c:v>2</c:v>
                </c:pt>
                <c:pt idx="1031">
                  <c:v>1</c:v>
                </c:pt>
                <c:pt idx="1032">
                  <c:v>0</c:v>
                </c:pt>
                <c:pt idx="1033">
                  <c:v>0</c:v>
                </c:pt>
                <c:pt idx="1034">
                  <c:v>1</c:v>
                </c:pt>
                <c:pt idx="1035">
                  <c:v>0</c:v>
                </c:pt>
                <c:pt idx="1036">
                  <c:v>0</c:v>
                </c:pt>
                <c:pt idx="1037">
                  <c:v>0</c:v>
                </c:pt>
                <c:pt idx="1038">
                  <c:v>2</c:v>
                </c:pt>
                <c:pt idx="1039">
                  <c:v>0</c:v>
                </c:pt>
                <c:pt idx="1040">
                  <c:v>1</c:v>
                </c:pt>
                <c:pt idx="1041">
                  <c:v>0</c:v>
                </c:pt>
                <c:pt idx="1042">
                  <c:v>0</c:v>
                </c:pt>
                <c:pt idx="1043">
                  <c:v>1</c:v>
                </c:pt>
                <c:pt idx="1044">
                  <c:v>1</c:v>
                </c:pt>
                <c:pt idx="1045">
                  <c:v>0</c:v>
                </c:pt>
                <c:pt idx="1046">
                  <c:v>0</c:v>
                </c:pt>
                <c:pt idx="1047">
                  <c:v>0</c:v>
                </c:pt>
                <c:pt idx="1048">
                  <c:v>1</c:v>
                </c:pt>
                <c:pt idx="1049">
                  <c:v>1</c:v>
                </c:pt>
                <c:pt idx="1050">
                  <c:v>1</c:v>
                </c:pt>
                <c:pt idx="1051">
                  <c:v>1</c:v>
                </c:pt>
                <c:pt idx="1052">
                  <c:v>0</c:v>
                </c:pt>
                <c:pt idx="1053">
                  <c:v>1</c:v>
                </c:pt>
                <c:pt idx="1054">
                  <c:v>0</c:v>
                </c:pt>
                <c:pt idx="1055">
                  <c:v>0</c:v>
                </c:pt>
                <c:pt idx="1056">
                  <c:v>0</c:v>
                </c:pt>
                <c:pt idx="1057">
                  <c:v>0</c:v>
                </c:pt>
                <c:pt idx="1058">
                  <c:v>0</c:v>
                </c:pt>
                <c:pt idx="1059">
                  <c:v>0</c:v>
                </c:pt>
                <c:pt idx="1060">
                  <c:v>1</c:v>
                </c:pt>
                <c:pt idx="1061">
                  <c:v>1</c:v>
                </c:pt>
                <c:pt idx="1062">
                  <c:v>1</c:v>
                </c:pt>
                <c:pt idx="1063">
                  <c:v>1</c:v>
                </c:pt>
                <c:pt idx="1064">
                  <c:v>0</c:v>
                </c:pt>
                <c:pt idx="1065">
                  <c:v>0</c:v>
                </c:pt>
                <c:pt idx="1066">
                  <c:v>3</c:v>
                </c:pt>
                <c:pt idx="1067">
                  <c:v>0</c:v>
                </c:pt>
                <c:pt idx="1068">
                  <c:v>0</c:v>
                </c:pt>
                <c:pt idx="1069">
                  <c:v>0</c:v>
                </c:pt>
                <c:pt idx="1070">
                  <c:v>0</c:v>
                </c:pt>
                <c:pt idx="1071">
                  <c:v>0</c:v>
                </c:pt>
                <c:pt idx="1072">
                  <c:v>0</c:v>
                </c:pt>
                <c:pt idx="1073">
                  <c:v>0</c:v>
                </c:pt>
                <c:pt idx="1074">
                  <c:v>0</c:v>
                </c:pt>
                <c:pt idx="1075">
                  <c:v>1</c:v>
                </c:pt>
                <c:pt idx="1076">
                  <c:v>2</c:v>
                </c:pt>
                <c:pt idx="1077">
                  <c:v>0</c:v>
                </c:pt>
                <c:pt idx="1078">
                  <c:v>0</c:v>
                </c:pt>
                <c:pt idx="1079">
                  <c:v>0</c:v>
                </c:pt>
                <c:pt idx="1080">
                  <c:v>0</c:v>
                </c:pt>
                <c:pt idx="1081">
                  <c:v>1</c:v>
                </c:pt>
                <c:pt idx="1082">
                  <c:v>1</c:v>
                </c:pt>
                <c:pt idx="1083">
                  <c:v>0</c:v>
                </c:pt>
                <c:pt idx="1084">
                  <c:v>2</c:v>
                </c:pt>
                <c:pt idx="1085">
                  <c:v>0</c:v>
                </c:pt>
                <c:pt idx="1086">
                  <c:v>0</c:v>
                </c:pt>
                <c:pt idx="1087">
                  <c:v>5</c:v>
                </c:pt>
                <c:pt idx="1088">
                  <c:v>0</c:v>
                </c:pt>
                <c:pt idx="1089">
                  <c:v>1</c:v>
                </c:pt>
                <c:pt idx="1090">
                  <c:v>1</c:v>
                </c:pt>
                <c:pt idx="1091">
                  <c:v>0</c:v>
                </c:pt>
                <c:pt idx="1092">
                  <c:v>0</c:v>
                </c:pt>
                <c:pt idx="1093">
                  <c:v>0</c:v>
                </c:pt>
                <c:pt idx="1094">
                  <c:v>0</c:v>
                </c:pt>
                <c:pt idx="1095">
                  <c:v>0</c:v>
                </c:pt>
                <c:pt idx="1096">
                  <c:v>0</c:v>
                </c:pt>
                <c:pt idx="1097">
                  <c:v>0</c:v>
                </c:pt>
                <c:pt idx="1098">
                  <c:v>0</c:v>
                </c:pt>
                <c:pt idx="1099">
                  <c:v>0</c:v>
                </c:pt>
                <c:pt idx="1100">
                  <c:v>4</c:v>
                </c:pt>
                <c:pt idx="1101">
                  <c:v>0</c:v>
                </c:pt>
                <c:pt idx="1102">
                  <c:v>0</c:v>
                </c:pt>
                <c:pt idx="1103">
                  <c:v>0</c:v>
                </c:pt>
                <c:pt idx="1104">
                  <c:v>0</c:v>
                </c:pt>
                <c:pt idx="1105">
                  <c:v>1</c:v>
                </c:pt>
                <c:pt idx="1106">
                  <c:v>0</c:v>
                </c:pt>
                <c:pt idx="1107">
                  <c:v>0</c:v>
                </c:pt>
                <c:pt idx="1108">
                  <c:v>1</c:v>
                </c:pt>
                <c:pt idx="1109">
                  <c:v>0</c:v>
                </c:pt>
                <c:pt idx="1110">
                  <c:v>0</c:v>
                </c:pt>
                <c:pt idx="1111">
                  <c:v>2</c:v>
                </c:pt>
                <c:pt idx="1112">
                  <c:v>0</c:v>
                </c:pt>
                <c:pt idx="1113">
                  <c:v>1</c:v>
                </c:pt>
                <c:pt idx="1114">
                  <c:v>0</c:v>
                </c:pt>
                <c:pt idx="1115">
                  <c:v>2</c:v>
                </c:pt>
                <c:pt idx="1116">
                  <c:v>2</c:v>
                </c:pt>
                <c:pt idx="1117">
                  <c:v>2</c:v>
                </c:pt>
                <c:pt idx="1118">
                  <c:v>0</c:v>
                </c:pt>
                <c:pt idx="1119">
                  <c:v>0</c:v>
                </c:pt>
                <c:pt idx="1120">
                  <c:v>0</c:v>
                </c:pt>
                <c:pt idx="1121">
                  <c:v>0</c:v>
                </c:pt>
                <c:pt idx="1122">
                  <c:v>0</c:v>
                </c:pt>
                <c:pt idx="1123">
                  <c:v>0</c:v>
                </c:pt>
                <c:pt idx="1124">
                  <c:v>0</c:v>
                </c:pt>
                <c:pt idx="1125">
                  <c:v>1</c:v>
                </c:pt>
                <c:pt idx="1126">
                  <c:v>0</c:v>
                </c:pt>
                <c:pt idx="1127">
                  <c:v>0</c:v>
                </c:pt>
                <c:pt idx="1128">
                  <c:v>0</c:v>
                </c:pt>
                <c:pt idx="1129">
                  <c:v>1</c:v>
                </c:pt>
                <c:pt idx="1130">
                  <c:v>1</c:v>
                </c:pt>
                <c:pt idx="1131">
                  <c:v>0</c:v>
                </c:pt>
                <c:pt idx="1132">
                  <c:v>0</c:v>
                </c:pt>
                <c:pt idx="1133">
                  <c:v>1</c:v>
                </c:pt>
                <c:pt idx="1134">
                  <c:v>4</c:v>
                </c:pt>
                <c:pt idx="1135">
                  <c:v>0</c:v>
                </c:pt>
                <c:pt idx="1136">
                  <c:v>0</c:v>
                </c:pt>
                <c:pt idx="1137">
                  <c:v>1</c:v>
                </c:pt>
                <c:pt idx="1138">
                  <c:v>0</c:v>
                </c:pt>
                <c:pt idx="1139">
                  <c:v>0</c:v>
                </c:pt>
                <c:pt idx="1140">
                  <c:v>0</c:v>
                </c:pt>
                <c:pt idx="1141">
                  <c:v>0</c:v>
                </c:pt>
                <c:pt idx="1142">
                  <c:v>0</c:v>
                </c:pt>
                <c:pt idx="1143">
                  <c:v>0</c:v>
                </c:pt>
                <c:pt idx="1144">
                  <c:v>0</c:v>
                </c:pt>
                <c:pt idx="1145">
                  <c:v>0</c:v>
                </c:pt>
                <c:pt idx="1146">
                  <c:v>2</c:v>
                </c:pt>
                <c:pt idx="1147">
                  <c:v>0</c:v>
                </c:pt>
                <c:pt idx="1148">
                  <c:v>0</c:v>
                </c:pt>
                <c:pt idx="1149">
                  <c:v>2</c:v>
                </c:pt>
                <c:pt idx="1150">
                  <c:v>0</c:v>
                </c:pt>
                <c:pt idx="1151">
                  <c:v>0</c:v>
                </c:pt>
                <c:pt idx="1152">
                  <c:v>0</c:v>
                </c:pt>
                <c:pt idx="1153">
                  <c:v>2</c:v>
                </c:pt>
                <c:pt idx="1154">
                  <c:v>0</c:v>
                </c:pt>
                <c:pt idx="1155">
                  <c:v>0</c:v>
                </c:pt>
                <c:pt idx="1156">
                  <c:v>1</c:v>
                </c:pt>
                <c:pt idx="1157">
                  <c:v>0</c:v>
                </c:pt>
                <c:pt idx="1158">
                  <c:v>0</c:v>
                </c:pt>
                <c:pt idx="1159">
                  <c:v>0</c:v>
                </c:pt>
                <c:pt idx="1160">
                  <c:v>0</c:v>
                </c:pt>
                <c:pt idx="1161">
                  <c:v>0</c:v>
                </c:pt>
                <c:pt idx="1162">
                  <c:v>1</c:v>
                </c:pt>
                <c:pt idx="1163">
                  <c:v>0</c:v>
                </c:pt>
                <c:pt idx="1164">
                  <c:v>0</c:v>
                </c:pt>
                <c:pt idx="1165">
                  <c:v>0</c:v>
                </c:pt>
                <c:pt idx="1166">
                  <c:v>0</c:v>
                </c:pt>
                <c:pt idx="1167">
                  <c:v>0</c:v>
                </c:pt>
                <c:pt idx="1168">
                  <c:v>0</c:v>
                </c:pt>
                <c:pt idx="1169">
                  <c:v>0</c:v>
                </c:pt>
                <c:pt idx="1170">
                  <c:v>1</c:v>
                </c:pt>
                <c:pt idx="1171">
                  <c:v>0</c:v>
                </c:pt>
                <c:pt idx="1172">
                  <c:v>0</c:v>
                </c:pt>
                <c:pt idx="1173">
                  <c:v>1</c:v>
                </c:pt>
                <c:pt idx="1174">
                  <c:v>0</c:v>
                </c:pt>
                <c:pt idx="1175">
                  <c:v>0</c:v>
                </c:pt>
                <c:pt idx="1176">
                  <c:v>0</c:v>
                </c:pt>
                <c:pt idx="1177">
                  <c:v>0</c:v>
                </c:pt>
                <c:pt idx="1178">
                  <c:v>0</c:v>
                </c:pt>
                <c:pt idx="1179">
                  <c:v>1</c:v>
                </c:pt>
                <c:pt idx="1180">
                  <c:v>0</c:v>
                </c:pt>
                <c:pt idx="1181">
                  <c:v>0</c:v>
                </c:pt>
                <c:pt idx="1182">
                  <c:v>2</c:v>
                </c:pt>
                <c:pt idx="1183">
                  <c:v>0</c:v>
                </c:pt>
                <c:pt idx="1184">
                  <c:v>0</c:v>
                </c:pt>
                <c:pt idx="1185">
                  <c:v>0</c:v>
                </c:pt>
                <c:pt idx="1186">
                  <c:v>0</c:v>
                </c:pt>
                <c:pt idx="1187">
                  <c:v>1</c:v>
                </c:pt>
                <c:pt idx="1188">
                  <c:v>0</c:v>
                </c:pt>
                <c:pt idx="1189">
                  <c:v>0</c:v>
                </c:pt>
                <c:pt idx="1190">
                  <c:v>1</c:v>
                </c:pt>
                <c:pt idx="1191">
                  <c:v>3</c:v>
                </c:pt>
                <c:pt idx="1192">
                  <c:v>0</c:v>
                </c:pt>
                <c:pt idx="1193">
                  <c:v>0</c:v>
                </c:pt>
                <c:pt idx="1194">
                  <c:v>0</c:v>
                </c:pt>
                <c:pt idx="1195">
                  <c:v>0</c:v>
                </c:pt>
                <c:pt idx="1196">
                  <c:v>0</c:v>
                </c:pt>
                <c:pt idx="1197">
                  <c:v>1</c:v>
                </c:pt>
                <c:pt idx="1198">
                  <c:v>0</c:v>
                </c:pt>
                <c:pt idx="1199">
                  <c:v>0</c:v>
                </c:pt>
                <c:pt idx="1200">
                  <c:v>0</c:v>
                </c:pt>
                <c:pt idx="1201">
                  <c:v>0</c:v>
                </c:pt>
                <c:pt idx="1202">
                  <c:v>0</c:v>
                </c:pt>
                <c:pt idx="1203">
                  <c:v>2</c:v>
                </c:pt>
                <c:pt idx="1204">
                  <c:v>0</c:v>
                </c:pt>
                <c:pt idx="1205">
                  <c:v>1</c:v>
                </c:pt>
                <c:pt idx="1206">
                  <c:v>1</c:v>
                </c:pt>
                <c:pt idx="1207">
                  <c:v>0</c:v>
                </c:pt>
                <c:pt idx="1208">
                  <c:v>1</c:v>
                </c:pt>
                <c:pt idx="1209">
                  <c:v>0</c:v>
                </c:pt>
                <c:pt idx="1210">
                  <c:v>1</c:v>
                </c:pt>
                <c:pt idx="1211">
                  <c:v>0</c:v>
                </c:pt>
                <c:pt idx="1212">
                  <c:v>1</c:v>
                </c:pt>
                <c:pt idx="1213">
                  <c:v>1</c:v>
                </c:pt>
                <c:pt idx="1214">
                  <c:v>0</c:v>
                </c:pt>
                <c:pt idx="1215">
                  <c:v>1</c:v>
                </c:pt>
                <c:pt idx="1216">
                  <c:v>0</c:v>
                </c:pt>
                <c:pt idx="1217">
                  <c:v>0</c:v>
                </c:pt>
                <c:pt idx="1218">
                  <c:v>0</c:v>
                </c:pt>
                <c:pt idx="1219">
                  <c:v>0</c:v>
                </c:pt>
                <c:pt idx="1220">
                  <c:v>0</c:v>
                </c:pt>
                <c:pt idx="1221">
                  <c:v>0</c:v>
                </c:pt>
                <c:pt idx="1222">
                  <c:v>1</c:v>
                </c:pt>
                <c:pt idx="1223">
                  <c:v>1</c:v>
                </c:pt>
                <c:pt idx="1224">
                  <c:v>0</c:v>
                </c:pt>
                <c:pt idx="1225">
                  <c:v>0</c:v>
                </c:pt>
                <c:pt idx="1226">
                  <c:v>1</c:v>
                </c:pt>
                <c:pt idx="1227">
                  <c:v>2</c:v>
                </c:pt>
                <c:pt idx="1228">
                  <c:v>0</c:v>
                </c:pt>
                <c:pt idx="1229">
                  <c:v>0</c:v>
                </c:pt>
                <c:pt idx="1230">
                  <c:v>0</c:v>
                </c:pt>
                <c:pt idx="1231">
                  <c:v>0</c:v>
                </c:pt>
                <c:pt idx="1232">
                  <c:v>0</c:v>
                </c:pt>
                <c:pt idx="1233">
                  <c:v>0</c:v>
                </c:pt>
                <c:pt idx="1234">
                  <c:v>0</c:v>
                </c:pt>
                <c:pt idx="1235">
                  <c:v>0</c:v>
                </c:pt>
                <c:pt idx="1236">
                  <c:v>0</c:v>
                </c:pt>
                <c:pt idx="1237">
                  <c:v>3</c:v>
                </c:pt>
                <c:pt idx="1238">
                  <c:v>0</c:v>
                </c:pt>
                <c:pt idx="1239">
                  <c:v>0</c:v>
                </c:pt>
                <c:pt idx="1240">
                  <c:v>0</c:v>
                </c:pt>
                <c:pt idx="1241">
                  <c:v>0</c:v>
                </c:pt>
                <c:pt idx="1242">
                  <c:v>1</c:v>
                </c:pt>
                <c:pt idx="1243">
                  <c:v>0</c:v>
                </c:pt>
                <c:pt idx="1244">
                  <c:v>0</c:v>
                </c:pt>
                <c:pt idx="1245">
                  <c:v>0</c:v>
                </c:pt>
                <c:pt idx="1246">
                  <c:v>0</c:v>
                </c:pt>
                <c:pt idx="1247">
                  <c:v>0</c:v>
                </c:pt>
                <c:pt idx="1248">
                  <c:v>0</c:v>
                </c:pt>
                <c:pt idx="1249">
                  <c:v>1</c:v>
                </c:pt>
                <c:pt idx="1250">
                  <c:v>3</c:v>
                </c:pt>
                <c:pt idx="1251">
                  <c:v>1</c:v>
                </c:pt>
                <c:pt idx="1252">
                  <c:v>2</c:v>
                </c:pt>
                <c:pt idx="1253">
                  <c:v>0</c:v>
                </c:pt>
                <c:pt idx="1254">
                  <c:v>0</c:v>
                </c:pt>
                <c:pt idx="1255">
                  <c:v>1</c:v>
                </c:pt>
                <c:pt idx="1256">
                  <c:v>1</c:v>
                </c:pt>
                <c:pt idx="1257">
                  <c:v>0</c:v>
                </c:pt>
                <c:pt idx="1258">
                  <c:v>1</c:v>
                </c:pt>
                <c:pt idx="1259">
                  <c:v>2</c:v>
                </c:pt>
                <c:pt idx="1260">
                  <c:v>1</c:v>
                </c:pt>
                <c:pt idx="1261">
                  <c:v>2</c:v>
                </c:pt>
                <c:pt idx="1262">
                  <c:v>2</c:v>
                </c:pt>
                <c:pt idx="1263">
                  <c:v>0</c:v>
                </c:pt>
                <c:pt idx="1264">
                  <c:v>1</c:v>
                </c:pt>
                <c:pt idx="1265">
                  <c:v>4</c:v>
                </c:pt>
                <c:pt idx="1266">
                  <c:v>1</c:v>
                </c:pt>
                <c:pt idx="1267">
                  <c:v>0</c:v>
                </c:pt>
                <c:pt idx="1268">
                  <c:v>0</c:v>
                </c:pt>
                <c:pt idx="1269">
                  <c:v>0</c:v>
                </c:pt>
                <c:pt idx="1270">
                  <c:v>1</c:v>
                </c:pt>
                <c:pt idx="1271">
                  <c:v>0</c:v>
                </c:pt>
                <c:pt idx="1272">
                  <c:v>2</c:v>
                </c:pt>
                <c:pt idx="1273">
                  <c:v>0</c:v>
                </c:pt>
                <c:pt idx="1274">
                  <c:v>0</c:v>
                </c:pt>
                <c:pt idx="1275">
                  <c:v>1</c:v>
                </c:pt>
                <c:pt idx="1276">
                  <c:v>1</c:v>
                </c:pt>
                <c:pt idx="1277">
                  <c:v>0</c:v>
                </c:pt>
                <c:pt idx="1278">
                  <c:v>1</c:v>
                </c:pt>
                <c:pt idx="1279">
                  <c:v>0</c:v>
                </c:pt>
                <c:pt idx="1280">
                  <c:v>2</c:v>
                </c:pt>
                <c:pt idx="1281">
                  <c:v>3</c:v>
                </c:pt>
                <c:pt idx="1282">
                  <c:v>0</c:v>
                </c:pt>
                <c:pt idx="1283">
                  <c:v>0</c:v>
                </c:pt>
                <c:pt idx="1284">
                  <c:v>0</c:v>
                </c:pt>
                <c:pt idx="1285">
                  <c:v>0</c:v>
                </c:pt>
                <c:pt idx="1286">
                  <c:v>2</c:v>
                </c:pt>
                <c:pt idx="1287">
                  <c:v>0</c:v>
                </c:pt>
                <c:pt idx="1288">
                  <c:v>4</c:v>
                </c:pt>
                <c:pt idx="1289">
                  <c:v>0</c:v>
                </c:pt>
                <c:pt idx="1290">
                  <c:v>0</c:v>
                </c:pt>
                <c:pt idx="1291">
                  <c:v>0</c:v>
                </c:pt>
                <c:pt idx="1292">
                  <c:v>0</c:v>
                </c:pt>
                <c:pt idx="1293">
                  <c:v>0</c:v>
                </c:pt>
                <c:pt idx="1294">
                  <c:v>0</c:v>
                </c:pt>
                <c:pt idx="1295">
                  <c:v>0</c:v>
                </c:pt>
                <c:pt idx="1296">
                  <c:v>0</c:v>
                </c:pt>
                <c:pt idx="1297">
                  <c:v>1</c:v>
                </c:pt>
                <c:pt idx="1298">
                  <c:v>2</c:v>
                </c:pt>
                <c:pt idx="1299">
                  <c:v>0</c:v>
                </c:pt>
                <c:pt idx="1300">
                  <c:v>0</c:v>
                </c:pt>
                <c:pt idx="1301">
                  <c:v>4</c:v>
                </c:pt>
                <c:pt idx="1302">
                  <c:v>0</c:v>
                </c:pt>
                <c:pt idx="1303">
                  <c:v>0</c:v>
                </c:pt>
                <c:pt idx="1304">
                  <c:v>1</c:v>
                </c:pt>
                <c:pt idx="1305">
                  <c:v>0</c:v>
                </c:pt>
                <c:pt idx="1306">
                  <c:v>0</c:v>
                </c:pt>
                <c:pt idx="1307">
                  <c:v>2</c:v>
                </c:pt>
                <c:pt idx="1308">
                  <c:v>5</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1</c:v>
                </c:pt>
                <c:pt idx="1323">
                  <c:v>2</c:v>
                </c:pt>
                <c:pt idx="1324">
                  <c:v>0</c:v>
                </c:pt>
                <c:pt idx="1325">
                  <c:v>0</c:v>
                </c:pt>
                <c:pt idx="1326">
                  <c:v>0</c:v>
                </c:pt>
                <c:pt idx="1327">
                  <c:v>0</c:v>
                </c:pt>
                <c:pt idx="1328">
                  <c:v>0</c:v>
                </c:pt>
                <c:pt idx="1329">
                  <c:v>2</c:v>
                </c:pt>
                <c:pt idx="1330">
                  <c:v>0</c:v>
                </c:pt>
                <c:pt idx="1331">
                  <c:v>1</c:v>
                </c:pt>
                <c:pt idx="1332">
                  <c:v>2</c:v>
                </c:pt>
                <c:pt idx="1333">
                  <c:v>0</c:v>
                </c:pt>
                <c:pt idx="1334">
                  <c:v>4</c:v>
                </c:pt>
                <c:pt idx="1335">
                  <c:v>0</c:v>
                </c:pt>
                <c:pt idx="1336">
                  <c:v>0</c:v>
                </c:pt>
                <c:pt idx="1337">
                  <c:v>0</c:v>
                </c:pt>
                <c:pt idx="1338">
                  <c:v>0</c:v>
                </c:pt>
                <c:pt idx="1339">
                  <c:v>1</c:v>
                </c:pt>
                <c:pt idx="1340">
                  <c:v>1</c:v>
                </c:pt>
                <c:pt idx="1341">
                  <c:v>0</c:v>
                </c:pt>
                <c:pt idx="1342">
                  <c:v>2</c:v>
                </c:pt>
                <c:pt idx="1343">
                  <c:v>0</c:v>
                </c:pt>
                <c:pt idx="1344">
                  <c:v>0</c:v>
                </c:pt>
                <c:pt idx="1345">
                  <c:v>0</c:v>
                </c:pt>
                <c:pt idx="1346">
                  <c:v>0</c:v>
                </c:pt>
                <c:pt idx="1347">
                  <c:v>0</c:v>
                </c:pt>
                <c:pt idx="1348">
                  <c:v>1</c:v>
                </c:pt>
                <c:pt idx="1349">
                  <c:v>1</c:v>
                </c:pt>
                <c:pt idx="1350">
                  <c:v>0</c:v>
                </c:pt>
                <c:pt idx="1351">
                  <c:v>1</c:v>
                </c:pt>
                <c:pt idx="1352">
                  <c:v>0</c:v>
                </c:pt>
                <c:pt idx="1353">
                  <c:v>0</c:v>
                </c:pt>
                <c:pt idx="1354">
                  <c:v>2</c:v>
                </c:pt>
                <c:pt idx="1355">
                  <c:v>0</c:v>
                </c:pt>
                <c:pt idx="1356">
                  <c:v>1</c:v>
                </c:pt>
                <c:pt idx="1357">
                  <c:v>0</c:v>
                </c:pt>
                <c:pt idx="1358">
                  <c:v>0</c:v>
                </c:pt>
                <c:pt idx="1359">
                  <c:v>0</c:v>
                </c:pt>
                <c:pt idx="1360">
                  <c:v>0</c:v>
                </c:pt>
                <c:pt idx="1361">
                  <c:v>1</c:v>
                </c:pt>
                <c:pt idx="1362">
                  <c:v>0</c:v>
                </c:pt>
                <c:pt idx="1363">
                  <c:v>0</c:v>
                </c:pt>
                <c:pt idx="1364">
                  <c:v>1</c:v>
                </c:pt>
                <c:pt idx="1365">
                  <c:v>1</c:v>
                </c:pt>
                <c:pt idx="1366">
                  <c:v>0</c:v>
                </c:pt>
                <c:pt idx="1367">
                  <c:v>0</c:v>
                </c:pt>
                <c:pt idx="1368">
                  <c:v>0</c:v>
                </c:pt>
                <c:pt idx="1369">
                  <c:v>0</c:v>
                </c:pt>
                <c:pt idx="1370">
                  <c:v>0</c:v>
                </c:pt>
                <c:pt idx="1371">
                  <c:v>0</c:v>
                </c:pt>
                <c:pt idx="1372">
                  <c:v>0</c:v>
                </c:pt>
                <c:pt idx="1373">
                  <c:v>1</c:v>
                </c:pt>
                <c:pt idx="1374">
                  <c:v>0</c:v>
                </c:pt>
                <c:pt idx="1375">
                  <c:v>0</c:v>
                </c:pt>
                <c:pt idx="1376">
                  <c:v>0</c:v>
                </c:pt>
                <c:pt idx="1377">
                  <c:v>2</c:v>
                </c:pt>
                <c:pt idx="1378">
                  <c:v>1</c:v>
                </c:pt>
                <c:pt idx="1379">
                  <c:v>0</c:v>
                </c:pt>
                <c:pt idx="1380">
                  <c:v>0</c:v>
                </c:pt>
                <c:pt idx="1381">
                  <c:v>0</c:v>
                </c:pt>
                <c:pt idx="1382">
                  <c:v>0</c:v>
                </c:pt>
                <c:pt idx="1383">
                  <c:v>0</c:v>
                </c:pt>
                <c:pt idx="1384">
                  <c:v>0</c:v>
                </c:pt>
                <c:pt idx="1385">
                  <c:v>2</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1</c:v>
                </c:pt>
                <c:pt idx="1404">
                  <c:v>0</c:v>
                </c:pt>
                <c:pt idx="1405">
                  <c:v>0</c:v>
                </c:pt>
                <c:pt idx="1406">
                  <c:v>0</c:v>
                </c:pt>
                <c:pt idx="1407">
                  <c:v>0</c:v>
                </c:pt>
                <c:pt idx="1408">
                  <c:v>0</c:v>
                </c:pt>
                <c:pt idx="1409">
                  <c:v>1</c:v>
                </c:pt>
                <c:pt idx="1410">
                  <c:v>0</c:v>
                </c:pt>
                <c:pt idx="1411">
                  <c:v>4</c:v>
                </c:pt>
                <c:pt idx="1412">
                  <c:v>0</c:v>
                </c:pt>
                <c:pt idx="1413">
                  <c:v>2</c:v>
                </c:pt>
                <c:pt idx="1414">
                  <c:v>0</c:v>
                </c:pt>
                <c:pt idx="1415">
                  <c:v>0</c:v>
                </c:pt>
                <c:pt idx="1416">
                  <c:v>0</c:v>
                </c:pt>
                <c:pt idx="1417">
                  <c:v>0</c:v>
                </c:pt>
                <c:pt idx="1418">
                  <c:v>0</c:v>
                </c:pt>
                <c:pt idx="1419">
                  <c:v>0</c:v>
                </c:pt>
                <c:pt idx="1420">
                  <c:v>0</c:v>
                </c:pt>
                <c:pt idx="1421">
                  <c:v>0</c:v>
                </c:pt>
                <c:pt idx="1422">
                  <c:v>1</c:v>
                </c:pt>
                <c:pt idx="1423">
                  <c:v>0</c:v>
                </c:pt>
                <c:pt idx="1424">
                  <c:v>0</c:v>
                </c:pt>
                <c:pt idx="1425">
                  <c:v>0</c:v>
                </c:pt>
                <c:pt idx="1426">
                  <c:v>0</c:v>
                </c:pt>
                <c:pt idx="1427">
                  <c:v>0</c:v>
                </c:pt>
                <c:pt idx="1428">
                  <c:v>0</c:v>
                </c:pt>
                <c:pt idx="1429">
                  <c:v>0</c:v>
                </c:pt>
                <c:pt idx="1430">
                  <c:v>0</c:v>
                </c:pt>
                <c:pt idx="1431">
                  <c:v>0</c:v>
                </c:pt>
                <c:pt idx="1432">
                  <c:v>2</c:v>
                </c:pt>
                <c:pt idx="1433">
                  <c:v>0</c:v>
                </c:pt>
                <c:pt idx="1434">
                  <c:v>0</c:v>
                </c:pt>
                <c:pt idx="1435">
                  <c:v>1</c:v>
                </c:pt>
                <c:pt idx="1436">
                  <c:v>0</c:v>
                </c:pt>
                <c:pt idx="1437">
                  <c:v>0</c:v>
                </c:pt>
                <c:pt idx="1438">
                  <c:v>0</c:v>
                </c:pt>
                <c:pt idx="1439">
                  <c:v>0</c:v>
                </c:pt>
                <c:pt idx="1440">
                  <c:v>0</c:v>
                </c:pt>
                <c:pt idx="1441">
                  <c:v>0</c:v>
                </c:pt>
                <c:pt idx="1442">
                  <c:v>1</c:v>
                </c:pt>
                <c:pt idx="1443">
                  <c:v>2</c:v>
                </c:pt>
                <c:pt idx="1444">
                  <c:v>2</c:v>
                </c:pt>
                <c:pt idx="1445">
                  <c:v>0</c:v>
                </c:pt>
                <c:pt idx="1446">
                  <c:v>0</c:v>
                </c:pt>
                <c:pt idx="1447">
                  <c:v>1</c:v>
                </c:pt>
                <c:pt idx="1448">
                  <c:v>0</c:v>
                </c:pt>
                <c:pt idx="1449">
                  <c:v>0</c:v>
                </c:pt>
                <c:pt idx="1450">
                  <c:v>0</c:v>
                </c:pt>
                <c:pt idx="1451">
                  <c:v>0</c:v>
                </c:pt>
                <c:pt idx="1452">
                  <c:v>1</c:v>
                </c:pt>
                <c:pt idx="1453">
                  <c:v>0</c:v>
                </c:pt>
                <c:pt idx="1454">
                  <c:v>0</c:v>
                </c:pt>
                <c:pt idx="1455">
                  <c:v>0</c:v>
                </c:pt>
                <c:pt idx="1456">
                  <c:v>1</c:v>
                </c:pt>
                <c:pt idx="1457">
                  <c:v>0</c:v>
                </c:pt>
                <c:pt idx="1458">
                  <c:v>4</c:v>
                </c:pt>
                <c:pt idx="1459">
                  <c:v>1</c:v>
                </c:pt>
                <c:pt idx="1460">
                  <c:v>1</c:v>
                </c:pt>
                <c:pt idx="1461">
                  <c:v>0</c:v>
                </c:pt>
                <c:pt idx="1462">
                  <c:v>2</c:v>
                </c:pt>
                <c:pt idx="1463">
                  <c:v>0</c:v>
                </c:pt>
                <c:pt idx="1464">
                  <c:v>0</c:v>
                </c:pt>
                <c:pt idx="1465">
                  <c:v>0</c:v>
                </c:pt>
                <c:pt idx="1466">
                  <c:v>0</c:v>
                </c:pt>
                <c:pt idx="1467">
                  <c:v>1</c:v>
                </c:pt>
                <c:pt idx="1468">
                  <c:v>0</c:v>
                </c:pt>
                <c:pt idx="1469">
                  <c:v>0</c:v>
                </c:pt>
                <c:pt idx="1470">
                  <c:v>0</c:v>
                </c:pt>
                <c:pt idx="1471">
                  <c:v>0</c:v>
                </c:pt>
                <c:pt idx="1472">
                  <c:v>0</c:v>
                </c:pt>
                <c:pt idx="1473">
                  <c:v>3</c:v>
                </c:pt>
                <c:pt idx="1474">
                  <c:v>0</c:v>
                </c:pt>
                <c:pt idx="1475">
                  <c:v>0</c:v>
                </c:pt>
                <c:pt idx="1476">
                  <c:v>0</c:v>
                </c:pt>
                <c:pt idx="1477">
                  <c:v>0</c:v>
                </c:pt>
                <c:pt idx="1478">
                  <c:v>0</c:v>
                </c:pt>
                <c:pt idx="1479">
                  <c:v>1</c:v>
                </c:pt>
                <c:pt idx="1480">
                  <c:v>0</c:v>
                </c:pt>
                <c:pt idx="1481">
                  <c:v>0</c:v>
                </c:pt>
                <c:pt idx="1482">
                  <c:v>0</c:v>
                </c:pt>
                <c:pt idx="1483">
                  <c:v>0</c:v>
                </c:pt>
                <c:pt idx="1484">
                  <c:v>0</c:v>
                </c:pt>
                <c:pt idx="1485">
                  <c:v>0</c:v>
                </c:pt>
                <c:pt idx="1486">
                  <c:v>0</c:v>
                </c:pt>
                <c:pt idx="1487">
                  <c:v>1</c:v>
                </c:pt>
                <c:pt idx="1488">
                  <c:v>1</c:v>
                </c:pt>
                <c:pt idx="1489">
                  <c:v>0</c:v>
                </c:pt>
                <c:pt idx="1490">
                  <c:v>1</c:v>
                </c:pt>
                <c:pt idx="1491">
                  <c:v>0</c:v>
                </c:pt>
                <c:pt idx="1492">
                  <c:v>4</c:v>
                </c:pt>
                <c:pt idx="1493">
                  <c:v>0</c:v>
                </c:pt>
                <c:pt idx="1494">
                  <c:v>0</c:v>
                </c:pt>
                <c:pt idx="1495">
                  <c:v>0</c:v>
                </c:pt>
                <c:pt idx="1496">
                  <c:v>0</c:v>
                </c:pt>
                <c:pt idx="1497">
                  <c:v>2</c:v>
                </c:pt>
                <c:pt idx="1498">
                  <c:v>0</c:v>
                </c:pt>
                <c:pt idx="1499">
                  <c:v>0</c:v>
                </c:pt>
                <c:pt idx="1500">
                  <c:v>0</c:v>
                </c:pt>
                <c:pt idx="1501">
                  <c:v>0</c:v>
                </c:pt>
                <c:pt idx="1502">
                  <c:v>1</c:v>
                </c:pt>
                <c:pt idx="1503">
                  <c:v>0</c:v>
                </c:pt>
                <c:pt idx="1504">
                  <c:v>2</c:v>
                </c:pt>
                <c:pt idx="1505">
                  <c:v>1</c:v>
                </c:pt>
                <c:pt idx="1506">
                  <c:v>0</c:v>
                </c:pt>
                <c:pt idx="1507">
                  <c:v>1</c:v>
                </c:pt>
                <c:pt idx="1508">
                  <c:v>0</c:v>
                </c:pt>
                <c:pt idx="1509">
                  <c:v>0</c:v>
                </c:pt>
                <c:pt idx="1510">
                  <c:v>0</c:v>
                </c:pt>
                <c:pt idx="1511">
                  <c:v>0</c:v>
                </c:pt>
                <c:pt idx="1512">
                  <c:v>0</c:v>
                </c:pt>
                <c:pt idx="1513">
                  <c:v>0</c:v>
                </c:pt>
                <c:pt idx="1514">
                  <c:v>1</c:v>
                </c:pt>
                <c:pt idx="1515">
                  <c:v>0</c:v>
                </c:pt>
                <c:pt idx="1516">
                  <c:v>0</c:v>
                </c:pt>
                <c:pt idx="1517">
                  <c:v>0</c:v>
                </c:pt>
                <c:pt idx="1518">
                  <c:v>0</c:v>
                </c:pt>
                <c:pt idx="1519">
                  <c:v>1</c:v>
                </c:pt>
                <c:pt idx="1520">
                  <c:v>1</c:v>
                </c:pt>
                <c:pt idx="1521">
                  <c:v>0</c:v>
                </c:pt>
                <c:pt idx="1522">
                  <c:v>0</c:v>
                </c:pt>
                <c:pt idx="1523">
                  <c:v>0</c:v>
                </c:pt>
                <c:pt idx="1524">
                  <c:v>0</c:v>
                </c:pt>
                <c:pt idx="1525">
                  <c:v>0</c:v>
                </c:pt>
                <c:pt idx="1526">
                  <c:v>0</c:v>
                </c:pt>
                <c:pt idx="1527">
                  <c:v>0</c:v>
                </c:pt>
                <c:pt idx="1528">
                  <c:v>3</c:v>
                </c:pt>
                <c:pt idx="1529">
                  <c:v>0</c:v>
                </c:pt>
                <c:pt idx="1530">
                  <c:v>1</c:v>
                </c:pt>
                <c:pt idx="1531">
                  <c:v>1</c:v>
                </c:pt>
                <c:pt idx="1532">
                  <c:v>0</c:v>
                </c:pt>
                <c:pt idx="1533">
                  <c:v>1</c:v>
                </c:pt>
                <c:pt idx="1534">
                  <c:v>0</c:v>
                </c:pt>
                <c:pt idx="1535">
                  <c:v>0</c:v>
                </c:pt>
                <c:pt idx="1536">
                  <c:v>0</c:v>
                </c:pt>
                <c:pt idx="1537">
                  <c:v>1</c:v>
                </c:pt>
                <c:pt idx="1538">
                  <c:v>1</c:v>
                </c:pt>
                <c:pt idx="1539">
                  <c:v>0</c:v>
                </c:pt>
                <c:pt idx="1540">
                  <c:v>0</c:v>
                </c:pt>
                <c:pt idx="1541">
                  <c:v>0</c:v>
                </c:pt>
                <c:pt idx="1542">
                  <c:v>0</c:v>
                </c:pt>
                <c:pt idx="1543">
                  <c:v>0</c:v>
                </c:pt>
                <c:pt idx="1544">
                  <c:v>0</c:v>
                </c:pt>
                <c:pt idx="1545">
                  <c:v>0</c:v>
                </c:pt>
                <c:pt idx="1546">
                  <c:v>0</c:v>
                </c:pt>
                <c:pt idx="1547">
                  <c:v>1</c:v>
                </c:pt>
                <c:pt idx="1548">
                  <c:v>0</c:v>
                </c:pt>
                <c:pt idx="1549">
                  <c:v>0</c:v>
                </c:pt>
                <c:pt idx="1550">
                  <c:v>0</c:v>
                </c:pt>
                <c:pt idx="1551">
                  <c:v>0</c:v>
                </c:pt>
                <c:pt idx="1552">
                  <c:v>0</c:v>
                </c:pt>
                <c:pt idx="1553">
                  <c:v>1</c:v>
                </c:pt>
                <c:pt idx="1554">
                  <c:v>0</c:v>
                </c:pt>
                <c:pt idx="1555">
                  <c:v>0</c:v>
                </c:pt>
                <c:pt idx="1556">
                  <c:v>2</c:v>
                </c:pt>
                <c:pt idx="1557">
                  <c:v>0</c:v>
                </c:pt>
                <c:pt idx="1558">
                  <c:v>0</c:v>
                </c:pt>
                <c:pt idx="1559">
                  <c:v>0</c:v>
                </c:pt>
                <c:pt idx="1560">
                  <c:v>0</c:v>
                </c:pt>
                <c:pt idx="1561">
                  <c:v>0</c:v>
                </c:pt>
                <c:pt idx="1562">
                  <c:v>0</c:v>
                </c:pt>
                <c:pt idx="1563">
                  <c:v>0</c:v>
                </c:pt>
                <c:pt idx="1564">
                  <c:v>0</c:v>
                </c:pt>
                <c:pt idx="1565">
                  <c:v>0</c:v>
                </c:pt>
                <c:pt idx="1566">
                  <c:v>1</c:v>
                </c:pt>
                <c:pt idx="1567">
                  <c:v>0</c:v>
                </c:pt>
                <c:pt idx="1568">
                  <c:v>1</c:v>
                </c:pt>
                <c:pt idx="1569">
                  <c:v>0</c:v>
                </c:pt>
                <c:pt idx="1570">
                  <c:v>3</c:v>
                </c:pt>
                <c:pt idx="1571">
                  <c:v>0</c:v>
                </c:pt>
                <c:pt idx="1572">
                  <c:v>2</c:v>
                </c:pt>
                <c:pt idx="1573">
                  <c:v>0</c:v>
                </c:pt>
                <c:pt idx="1574">
                  <c:v>1</c:v>
                </c:pt>
                <c:pt idx="1575">
                  <c:v>0</c:v>
                </c:pt>
                <c:pt idx="1576">
                  <c:v>1</c:v>
                </c:pt>
                <c:pt idx="1577">
                  <c:v>2</c:v>
                </c:pt>
                <c:pt idx="1578">
                  <c:v>0</c:v>
                </c:pt>
                <c:pt idx="1579">
                  <c:v>0</c:v>
                </c:pt>
                <c:pt idx="1580">
                  <c:v>0</c:v>
                </c:pt>
                <c:pt idx="1581">
                  <c:v>0</c:v>
                </c:pt>
                <c:pt idx="1582">
                  <c:v>0</c:v>
                </c:pt>
                <c:pt idx="1583">
                  <c:v>0</c:v>
                </c:pt>
                <c:pt idx="1584">
                  <c:v>1</c:v>
                </c:pt>
                <c:pt idx="1585">
                  <c:v>2</c:v>
                </c:pt>
                <c:pt idx="1586">
                  <c:v>1</c:v>
                </c:pt>
                <c:pt idx="1587">
                  <c:v>0</c:v>
                </c:pt>
                <c:pt idx="1588">
                  <c:v>0</c:v>
                </c:pt>
                <c:pt idx="1589">
                  <c:v>1</c:v>
                </c:pt>
                <c:pt idx="1590">
                  <c:v>0</c:v>
                </c:pt>
                <c:pt idx="1591">
                  <c:v>0</c:v>
                </c:pt>
                <c:pt idx="1592">
                  <c:v>1</c:v>
                </c:pt>
                <c:pt idx="1593">
                  <c:v>0</c:v>
                </c:pt>
                <c:pt idx="1594">
                  <c:v>0</c:v>
                </c:pt>
                <c:pt idx="1595">
                  <c:v>1</c:v>
                </c:pt>
                <c:pt idx="1596">
                  <c:v>0</c:v>
                </c:pt>
                <c:pt idx="1597">
                  <c:v>1</c:v>
                </c:pt>
                <c:pt idx="1598">
                  <c:v>0</c:v>
                </c:pt>
                <c:pt idx="1599">
                  <c:v>0</c:v>
                </c:pt>
                <c:pt idx="1600">
                  <c:v>0</c:v>
                </c:pt>
                <c:pt idx="1601">
                  <c:v>1</c:v>
                </c:pt>
                <c:pt idx="1602">
                  <c:v>1</c:v>
                </c:pt>
                <c:pt idx="1603">
                  <c:v>0</c:v>
                </c:pt>
                <c:pt idx="1604">
                  <c:v>0</c:v>
                </c:pt>
                <c:pt idx="1605">
                  <c:v>0</c:v>
                </c:pt>
                <c:pt idx="1606">
                  <c:v>0</c:v>
                </c:pt>
                <c:pt idx="1607">
                  <c:v>1</c:v>
                </c:pt>
                <c:pt idx="1608">
                  <c:v>0</c:v>
                </c:pt>
                <c:pt idx="1609">
                  <c:v>0</c:v>
                </c:pt>
                <c:pt idx="1610">
                  <c:v>0</c:v>
                </c:pt>
                <c:pt idx="1611">
                  <c:v>0</c:v>
                </c:pt>
                <c:pt idx="1612">
                  <c:v>2</c:v>
                </c:pt>
                <c:pt idx="1613">
                  <c:v>0</c:v>
                </c:pt>
                <c:pt idx="1614">
                  <c:v>1</c:v>
                </c:pt>
                <c:pt idx="1615">
                  <c:v>0</c:v>
                </c:pt>
                <c:pt idx="1616">
                  <c:v>0</c:v>
                </c:pt>
                <c:pt idx="1617">
                  <c:v>0</c:v>
                </c:pt>
                <c:pt idx="1618">
                  <c:v>0</c:v>
                </c:pt>
                <c:pt idx="1619">
                  <c:v>0</c:v>
                </c:pt>
                <c:pt idx="1620">
                  <c:v>1</c:v>
                </c:pt>
                <c:pt idx="1621">
                  <c:v>0</c:v>
                </c:pt>
                <c:pt idx="1622">
                  <c:v>0</c:v>
                </c:pt>
                <c:pt idx="1623">
                  <c:v>0</c:v>
                </c:pt>
                <c:pt idx="1624">
                  <c:v>0</c:v>
                </c:pt>
                <c:pt idx="1625">
                  <c:v>0</c:v>
                </c:pt>
                <c:pt idx="1626">
                  <c:v>0</c:v>
                </c:pt>
                <c:pt idx="1627">
                  <c:v>0</c:v>
                </c:pt>
                <c:pt idx="1628">
                  <c:v>1</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4</c:v>
                </c:pt>
                <c:pt idx="1642">
                  <c:v>0</c:v>
                </c:pt>
                <c:pt idx="1643">
                  <c:v>0</c:v>
                </c:pt>
                <c:pt idx="1644">
                  <c:v>0</c:v>
                </c:pt>
                <c:pt idx="1645">
                  <c:v>0</c:v>
                </c:pt>
                <c:pt idx="1646">
                  <c:v>0</c:v>
                </c:pt>
                <c:pt idx="1647">
                  <c:v>1</c:v>
                </c:pt>
                <c:pt idx="1648">
                  <c:v>1</c:v>
                </c:pt>
                <c:pt idx="1649">
                  <c:v>0</c:v>
                </c:pt>
                <c:pt idx="1650">
                  <c:v>0</c:v>
                </c:pt>
                <c:pt idx="1651">
                  <c:v>1</c:v>
                </c:pt>
                <c:pt idx="1652">
                  <c:v>1</c:v>
                </c:pt>
                <c:pt idx="1653">
                  <c:v>0</c:v>
                </c:pt>
                <c:pt idx="1654">
                  <c:v>0</c:v>
                </c:pt>
                <c:pt idx="1655">
                  <c:v>0</c:v>
                </c:pt>
                <c:pt idx="1656">
                  <c:v>0</c:v>
                </c:pt>
                <c:pt idx="1657">
                  <c:v>0</c:v>
                </c:pt>
                <c:pt idx="1658">
                  <c:v>0</c:v>
                </c:pt>
                <c:pt idx="1659">
                  <c:v>3</c:v>
                </c:pt>
                <c:pt idx="1660">
                  <c:v>0</c:v>
                </c:pt>
                <c:pt idx="1661">
                  <c:v>0</c:v>
                </c:pt>
                <c:pt idx="1662">
                  <c:v>0</c:v>
                </c:pt>
                <c:pt idx="1663">
                  <c:v>0</c:v>
                </c:pt>
                <c:pt idx="1664">
                  <c:v>0</c:v>
                </c:pt>
                <c:pt idx="1665">
                  <c:v>0</c:v>
                </c:pt>
                <c:pt idx="1666">
                  <c:v>0</c:v>
                </c:pt>
                <c:pt idx="1667">
                  <c:v>0</c:v>
                </c:pt>
                <c:pt idx="1668">
                  <c:v>0</c:v>
                </c:pt>
                <c:pt idx="1669">
                  <c:v>2</c:v>
                </c:pt>
                <c:pt idx="1670">
                  <c:v>3</c:v>
                </c:pt>
                <c:pt idx="1671">
                  <c:v>0</c:v>
                </c:pt>
                <c:pt idx="1672">
                  <c:v>2</c:v>
                </c:pt>
                <c:pt idx="1673">
                  <c:v>1</c:v>
                </c:pt>
                <c:pt idx="1674">
                  <c:v>0</c:v>
                </c:pt>
                <c:pt idx="1675">
                  <c:v>0</c:v>
                </c:pt>
                <c:pt idx="1676">
                  <c:v>0</c:v>
                </c:pt>
                <c:pt idx="1677">
                  <c:v>0</c:v>
                </c:pt>
                <c:pt idx="1678">
                  <c:v>0</c:v>
                </c:pt>
                <c:pt idx="1679">
                  <c:v>0</c:v>
                </c:pt>
                <c:pt idx="1680">
                  <c:v>1</c:v>
                </c:pt>
                <c:pt idx="1681">
                  <c:v>0</c:v>
                </c:pt>
                <c:pt idx="1682">
                  <c:v>0</c:v>
                </c:pt>
                <c:pt idx="1683">
                  <c:v>0</c:v>
                </c:pt>
                <c:pt idx="1684">
                  <c:v>0</c:v>
                </c:pt>
                <c:pt idx="1685">
                  <c:v>0</c:v>
                </c:pt>
                <c:pt idx="1686">
                  <c:v>1</c:v>
                </c:pt>
                <c:pt idx="1687">
                  <c:v>3</c:v>
                </c:pt>
                <c:pt idx="1688">
                  <c:v>0</c:v>
                </c:pt>
                <c:pt idx="1689">
                  <c:v>0</c:v>
                </c:pt>
                <c:pt idx="1690">
                  <c:v>0</c:v>
                </c:pt>
                <c:pt idx="1691">
                  <c:v>0</c:v>
                </c:pt>
                <c:pt idx="1692">
                  <c:v>0</c:v>
                </c:pt>
                <c:pt idx="1693">
                  <c:v>0</c:v>
                </c:pt>
                <c:pt idx="1694">
                  <c:v>0</c:v>
                </c:pt>
                <c:pt idx="1695">
                  <c:v>0</c:v>
                </c:pt>
                <c:pt idx="1696">
                  <c:v>0</c:v>
                </c:pt>
                <c:pt idx="1697">
                  <c:v>1</c:v>
                </c:pt>
                <c:pt idx="1698">
                  <c:v>0</c:v>
                </c:pt>
                <c:pt idx="1699">
                  <c:v>0</c:v>
                </c:pt>
                <c:pt idx="1700">
                  <c:v>0</c:v>
                </c:pt>
                <c:pt idx="1701">
                  <c:v>0</c:v>
                </c:pt>
                <c:pt idx="1702">
                  <c:v>0</c:v>
                </c:pt>
                <c:pt idx="1703">
                  <c:v>0</c:v>
                </c:pt>
                <c:pt idx="1704">
                  <c:v>1</c:v>
                </c:pt>
                <c:pt idx="1705">
                  <c:v>0</c:v>
                </c:pt>
                <c:pt idx="1706">
                  <c:v>1</c:v>
                </c:pt>
                <c:pt idx="1707">
                  <c:v>0</c:v>
                </c:pt>
                <c:pt idx="1708">
                  <c:v>0</c:v>
                </c:pt>
                <c:pt idx="1709">
                  <c:v>0</c:v>
                </c:pt>
                <c:pt idx="1710">
                  <c:v>5</c:v>
                </c:pt>
                <c:pt idx="1711">
                  <c:v>4</c:v>
                </c:pt>
                <c:pt idx="1712">
                  <c:v>0</c:v>
                </c:pt>
                <c:pt idx="1713">
                  <c:v>1</c:v>
                </c:pt>
                <c:pt idx="1714">
                  <c:v>0</c:v>
                </c:pt>
                <c:pt idx="1715">
                  <c:v>0</c:v>
                </c:pt>
                <c:pt idx="1716">
                  <c:v>0</c:v>
                </c:pt>
                <c:pt idx="1717">
                  <c:v>0</c:v>
                </c:pt>
                <c:pt idx="1718">
                  <c:v>0</c:v>
                </c:pt>
                <c:pt idx="1719">
                  <c:v>2</c:v>
                </c:pt>
                <c:pt idx="1720">
                  <c:v>0</c:v>
                </c:pt>
                <c:pt idx="1721">
                  <c:v>4</c:v>
                </c:pt>
                <c:pt idx="1722">
                  <c:v>4</c:v>
                </c:pt>
                <c:pt idx="1723">
                  <c:v>1</c:v>
                </c:pt>
                <c:pt idx="1724">
                  <c:v>1</c:v>
                </c:pt>
                <c:pt idx="1725">
                  <c:v>1</c:v>
                </c:pt>
                <c:pt idx="1726">
                  <c:v>1</c:v>
                </c:pt>
                <c:pt idx="1727">
                  <c:v>0</c:v>
                </c:pt>
                <c:pt idx="1728">
                  <c:v>0</c:v>
                </c:pt>
                <c:pt idx="1729">
                  <c:v>0</c:v>
                </c:pt>
                <c:pt idx="1730">
                  <c:v>0</c:v>
                </c:pt>
                <c:pt idx="1731">
                  <c:v>0</c:v>
                </c:pt>
                <c:pt idx="1732">
                  <c:v>1</c:v>
                </c:pt>
                <c:pt idx="1733">
                  <c:v>1</c:v>
                </c:pt>
                <c:pt idx="1734">
                  <c:v>0</c:v>
                </c:pt>
                <c:pt idx="1735">
                  <c:v>0</c:v>
                </c:pt>
                <c:pt idx="1736">
                  <c:v>0</c:v>
                </c:pt>
                <c:pt idx="1737">
                  <c:v>1</c:v>
                </c:pt>
                <c:pt idx="1738">
                  <c:v>1</c:v>
                </c:pt>
                <c:pt idx="1739">
                  <c:v>0</c:v>
                </c:pt>
                <c:pt idx="1740">
                  <c:v>1</c:v>
                </c:pt>
                <c:pt idx="1741">
                  <c:v>0</c:v>
                </c:pt>
                <c:pt idx="1742">
                  <c:v>1</c:v>
                </c:pt>
                <c:pt idx="1743">
                  <c:v>1</c:v>
                </c:pt>
                <c:pt idx="1744">
                  <c:v>0</c:v>
                </c:pt>
                <c:pt idx="1745">
                  <c:v>0</c:v>
                </c:pt>
                <c:pt idx="1746">
                  <c:v>0</c:v>
                </c:pt>
                <c:pt idx="1747">
                  <c:v>0</c:v>
                </c:pt>
                <c:pt idx="1748">
                  <c:v>0</c:v>
                </c:pt>
                <c:pt idx="1749">
                  <c:v>3</c:v>
                </c:pt>
                <c:pt idx="1750">
                  <c:v>2</c:v>
                </c:pt>
                <c:pt idx="1751">
                  <c:v>0</c:v>
                </c:pt>
                <c:pt idx="1752">
                  <c:v>0</c:v>
                </c:pt>
                <c:pt idx="1753">
                  <c:v>2</c:v>
                </c:pt>
                <c:pt idx="1754">
                  <c:v>0</c:v>
                </c:pt>
                <c:pt idx="1755">
                  <c:v>0</c:v>
                </c:pt>
                <c:pt idx="1756">
                  <c:v>0</c:v>
                </c:pt>
                <c:pt idx="1757">
                  <c:v>1</c:v>
                </c:pt>
                <c:pt idx="1758">
                  <c:v>0</c:v>
                </c:pt>
                <c:pt idx="1759">
                  <c:v>0</c:v>
                </c:pt>
                <c:pt idx="1760">
                  <c:v>0</c:v>
                </c:pt>
                <c:pt idx="1761">
                  <c:v>0</c:v>
                </c:pt>
                <c:pt idx="1762">
                  <c:v>0</c:v>
                </c:pt>
                <c:pt idx="1763">
                  <c:v>0</c:v>
                </c:pt>
                <c:pt idx="1764">
                  <c:v>0</c:v>
                </c:pt>
                <c:pt idx="1765">
                  <c:v>0</c:v>
                </c:pt>
                <c:pt idx="1766">
                  <c:v>0</c:v>
                </c:pt>
                <c:pt idx="1767">
                  <c:v>0</c:v>
                </c:pt>
                <c:pt idx="1768">
                  <c:v>0</c:v>
                </c:pt>
                <c:pt idx="1769">
                  <c:v>1</c:v>
                </c:pt>
                <c:pt idx="1770">
                  <c:v>1</c:v>
                </c:pt>
                <c:pt idx="1771">
                  <c:v>0</c:v>
                </c:pt>
                <c:pt idx="1772">
                  <c:v>0</c:v>
                </c:pt>
                <c:pt idx="1773">
                  <c:v>0</c:v>
                </c:pt>
                <c:pt idx="1774">
                  <c:v>0</c:v>
                </c:pt>
                <c:pt idx="1775">
                  <c:v>1</c:v>
                </c:pt>
                <c:pt idx="1776">
                  <c:v>0</c:v>
                </c:pt>
                <c:pt idx="1777">
                  <c:v>0</c:v>
                </c:pt>
                <c:pt idx="1778">
                  <c:v>0</c:v>
                </c:pt>
                <c:pt idx="1779">
                  <c:v>0</c:v>
                </c:pt>
                <c:pt idx="1780">
                  <c:v>0</c:v>
                </c:pt>
                <c:pt idx="1781">
                  <c:v>0</c:v>
                </c:pt>
                <c:pt idx="1782">
                  <c:v>0</c:v>
                </c:pt>
                <c:pt idx="1783">
                  <c:v>0</c:v>
                </c:pt>
                <c:pt idx="1784">
                  <c:v>1</c:v>
                </c:pt>
                <c:pt idx="1785">
                  <c:v>0</c:v>
                </c:pt>
                <c:pt idx="1786">
                  <c:v>0</c:v>
                </c:pt>
                <c:pt idx="1787">
                  <c:v>0</c:v>
                </c:pt>
                <c:pt idx="1788">
                  <c:v>0</c:v>
                </c:pt>
                <c:pt idx="1789">
                  <c:v>0</c:v>
                </c:pt>
                <c:pt idx="1790">
                  <c:v>0</c:v>
                </c:pt>
                <c:pt idx="1791">
                  <c:v>0</c:v>
                </c:pt>
                <c:pt idx="1792">
                  <c:v>1</c:v>
                </c:pt>
                <c:pt idx="1793">
                  <c:v>0</c:v>
                </c:pt>
                <c:pt idx="1794">
                  <c:v>1</c:v>
                </c:pt>
                <c:pt idx="1795">
                  <c:v>0</c:v>
                </c:pt>
                <c:pt idx="1796">
                  <c:v>0</c:v>
                </c:pt>
                <c:pt idx="1797">
                  <c:v>0</c:v>
                </c:pt>
                <c:pt idx="1798">
                  <c:v>1</c:v>
                </c:pt>
                <c:pt idx="1799">
                  <c:v>0</c:v>
                </c:pt>
                <c:pt idx="1800">
                  <c:v>0</c:v>
                </c:pt>
                <c:pt idx="1801">
                  <c:v>1</c:v>
                </c:pt>
                <c:pt idx="1802">
                  <c:v>0</c:v>
                </c:pt>
                <c:pt idx="1803">
                  <c:v>1</c:v>
                </c:pt>
                <c:pt idx="1804">
                  <c:v>1</c:v>
                </c:pt>
                <c:pt idx="1805">
                  <c:v>0</c:v>
                </c:pt>
                <c:pt idx="1806">
                  <c:v>0</c:v>
                </c:pt>
                <c:pt idx="1807">
                  <c:v>0</c:v>
                </c:pt>
                <c:pt idx="1808">
                  <c:v>1</c:v>
                </c:pt>
                <c:pt idx="1809">
                  <c:v>1</c:v>
                </c:pt>
                <c:pt idx="1810">
                  <c:v>0</c:v>
                </c:pt>
                <c:pt idx="1811">
                  <c:v>0</c:v>
                </c:pt>
                <c:pt idx="1812">
                  <c:v>1</c:v>
                </c:pt>
                <c:pt idx="1813">
                  <c:v>1</c:v>
                </c:pt>
                <c:pt idx="1814">
                  <c:v>0</c:v>
                </c:pt>
                <c:pt idx="1815">
                  <c:v>0</c:v>
                </c:pt>
                <c:pt idx="1816">
                  <c:v>1</c:v>
                </c:pt>
                <c:pt idx="1817">
                  <c:v>1</c:v>
                </c:pt>
                <c:pt idx="1818">
                  <c:v>0</c:v>
                </c:pt>
                <c:pt idx="1819">
                  <c:v>0</c:v>
                </c:pt>
                <c:pt idx="1820">
                  <c:v>1</c:v>
                </c:pt>
                <c:pt idx="1821">
                  <c:v>0</c:v>
                </c:pt>
                <c:pt idx="1822">
                  <c:v>0</c:v>
                </c:pt>
                <c:pt idx="1823">
                  <c:v>0</c:v>
                </c:pt>
                <c:pt idx="1824">
                  <c:v>0</c:v>
                </c:pt>
                <c:pt idx="1825">
                  <c:v>0</c:v>
                </c:pt>
                <c:pt idx="1826">
                  <c:v>0</c:v>
                </c:pt>
                <c:pt idx="1827">
                  <c:v>1</c:v>
                </c:pt>
                <c:pt idx="1828">
                  <c:v>0</c:v>
                </c:pt>
                <c:pt idx="1829">
                  <c:v>1</c:v>
                </c:pt>
                <c:pt idx="1830">
                  <c:v>0</c:v>
                </c:pt>
                <c:pt idx="1831">
                  <c:v>0</c:v>
                </c:pt>
                <c:pt idx="1832">
                  <c:v>0</c:v>
                </c:pt>
                <c:pt idx="1833">
                  <c:v>0</c:v>
                </c:pt>
                <c:pt idx="1834">
                  <c:v>1</c:v>
                </c:pt>
                <c:pt idx="1835">
                  <c:v>0</c:v>
                </c:pt>
                <c:pt idx="1836">
                  <c:v>0</c:v>
                </c:pt>
                <c:pt idx="1837">
                  <c:v>1</c:v>
                </c:pt>
                <c:pt idx="1838">
                  <c:v>0</c:v>
                </c:pt>
                <c:pt idx="1839">
                  <c:v>1</c:v>
                </c:pt>
                <c:pt idx="1840">
                  <c:v>0</c:v>
                </c:pt>
                <c:pt idx="1841">
                  <c:v>4</c:v>
                </c:pt>
                <c:pt idx="1842">
                  <c:v>0</c:v>
                </c:pt>
                <c:pt idx="1843">
                  <c:v>0</c:v>
                </c:pt>
                <c:pt idx="1844">
                  <c:v>0</c:v>
                </c:pt>
                <c:pt idx="1845">
                  <c:v>4</c:v>
                </c:pt>
                <c:pt idx="1846">
                  <c:v>0</c:v>
                </c:pt>
                <c:pt idx="1847">
                  <c:v>0</c:v>
                </c:pt>
                <c:pt idx="1848">
                  <c:v>0</c:v>
                </c:pt>
                <c:pt idx="1849">
                  <c:v>0</c:v>
                </c:pt>
                <c:pt idx="1850">
                  <c:v>3</c:v>
                </c:pt>
                <c:pt idx="1851">
                  <c:v>0</c:v>
                </c:pt>
                <c:pt idx="1852">
                  <c:v>0</c:v>
                </c:pt>
                <c:pt idx="1853">
                  <c:v>1</c:v>
                </c:pt>
                <c:pt idx="1854">
                  <c:v>1</c:v>
                </c:pt>
                <c:pt idx="1855">
                  <c:v>2</c:v>
                </c:pt>
                <c:pt idx="1856">
                  <c:v>0</c:v>
                </c:pt>
                <c:pt idx="1857">
                  <c:v>0</c:v>
                </c:pt>
                <c:pt idx="1858">
                  <c:v>0</c:v>
                </c:pt>
                <c:pt idx="1859">
                  <c:v>0</c:v>
                </c:pt>
                <c:pt idx="1860">
                  <c:v>0</c:v>
                </c:pt>
                <c:pt idx="1861">
                  <c:v>0</c:v>
                </c:pt>
                <c:pt idx="1862">
                  <c:v>0</c:v>
                </c:pt>
                <c:pt idx="1863">
                  <c:v>0</c:v>
                </c:pt>
                <c:pt idx="1864">
                  <c:v>2</c:v>
                </c:pt>
                <c:pt idx="1865">
                  <c:v>2</c:v>
                </c:pt>
                <c:pt idx="1866">
                  <c:v>0</c:v>
                </c:pt>
                <c:pt idx="1867">
                  <c:v>0</c:v>
                </c:pt>
                <c:pt idx="1868">
                  <c:v>0</c:v>
                </c:pt>
                <c:pt idx="1869">
                  <c:v>4</c:v>
                </c:pt>
                <c:pt idx="1870">
                  <c:v>0</c:v>
                </c:pt>
                <c:pt idx="1871">
                  <c:v>0</c:v>
                </c:pt>
                <c:pt idx="1872">
                  <c:v>0</c:v>
                </c:pt>
                <c:pt idx="1873">
                  <c:v>0</c:v>
                </c:pt>
                <c:pt idx="1874">
                  <c:v>0</c:v>
                </c:pt>
                <c:pt idx="1875">
                  <c:v>0</c:v>
                </c:pt>
                <c:pt idx="1876">
                  <c:v>1</c:v>
                </c:pt>
                <c:pt idx="1877">
                  <c:v>1</c:v>
                </c:pt>
                <c:pt idx="1878">
                  <c:v>0</c:v>
                </c:pt>
                <c:pt idx="1879">
                  <c:v>0</c:v>
                </c:pt>
                <c:pt idx="1880">
                  <c:v>1</c:v>
                </c:pt>
                <c:pt idx="1881">
                  <c:v>2</c:v>
                </c:pt>
                <c:pt idx="1882">
                  <c:v>0</c:v>
                </c:pt>
                <c:pt idx="1883">
                  <c:v>1</c:v>
                </c:pt>
                <c:pt idx="1884">
                  <c:v>0</c:v>
                </c:pt>
                <c:pt idx="1885">
                  <c:v>0</c:v>
                </c:pt>
                <c:pt idx="1886">
                  <c:v>0</c:v>
                </c:pt>
                <c:pt idx="1887">
                  <c:v>2</c:v>
                </c:pt>
                <c:pt idx="1888">
                  <c:v>0</c:v>
                </c:pt>
                <c:pt idx="1889">
                  <c:v>1</c:v>
                </c:pt>
                <c:pt idx="1890">
                  <c:v>0</c:v>
                </c:pt>
                <c:pt idx="1891">
                  <c:v>3</c:v>
                </c:pt>
                <c:pt idx="1892">
                  <c:v>0</c:v>
                </c:pt>
                <c:pt idx="1893">
                  <c:v>2</c:v>
                </c:pt>
                <c:pt idx="1894">
                  <c:v>0</c:v>
                </c:pt>
                <c:pt idx="1895">
                  <c:v>0</c:v>
                </c:pt>
                <c:pt idx="1896">
                  <c:v>1</c:v>
                </c:pt>
                <c:pt idx="1897">
                  <c:v>1</c:v>
                </c:pt>
                <c:pt idx="1898">
                  <c:v>0</c:v>
                </c:pt>
                <c:pt idx="1899">
                  <c:v>0</c:v>
                </c:pt>
                <c:pt idx="1900">
                  <c:v>0</c:v>
                </c:pt>
                <c:pt idx="1901">
                  <c:v>0</c:v>
                </c:pt>
                <c:pt idx="1902">
                  <c:v>0</c:v>
                </c:pt>
                <c:pt idx="1903">
                  <c:v>0</c:v>
                </c:pt>
                <c:pt idx="1904">
                  <c:v>1</c:v>
                </c:pt>
                <c:pt idx="1905">
                  <c:v>0</c:v>
                </c:pt>
                <c:pt idx="1906">
                  <c:v>0</c:v>
                </c:pt>
                <c:pt idx="1907">
                  <c:v>0</c:v>
                </c:pt>
                <c:pt idx="1908">
                  <c:v>0</c:v>
                </c:pt>
                <c:pt idx="1909">
                  <c:v>1</c:v>
                </c:pt>
                <c:pt idx="1910">
                  <c:v>0</c:v>
                </c:pt>
                <c:pt idx="1911">
                  <c:v>1</c:v>
                </c:pt>
                <c:pt idx="1912">
                  <c:v>0</c:v>
                </c:pt>
                <c:pt idx="1913">
                  <c:v>3</c:v>
                </c:pt>
                <c:pt idx="1914">
                  <c:v>0</c:v>
                </c:pt>
                <c:pt idx="1915">
                  <c:v>3</c:v>
                </c:pt>
                <c:pt idx="1916">
                  <c:v>0</c:v>
                </c:pt>
                <c:pt idx="1917">
                  <c:v>0</c:v>
                </c:pt>
                <c:pt idx="1918">
                  <c:v>0</c:v>
                </c:pt>
                <c:pt idx="1919">
                  <c:v>0</c:v>
                </c:pt>
                <c:pt idx="1920">
                  <c:v>0</c:v>
                </c:pt>
                <c:pt idx="1921">
                  <c:v>0</c:v>
                </c:pt>
                <c:pt idx="1922">
                  <c:v>5</c:v>
                </c:pt>
                <c:pt idx="1923">
                  <c:v>1</c:v>
                </c:pt>
                <c:pt idx="1924">
                  <c:v>0</c:v>
                </c:pt>
                <c:pt idx="1925">
                  <c:v>0</c:v>
                </c:pt>
                <c:pt idx="1926">
                  <c:v>2</c:v>
                </c:pt>
                <c:pt idx="1927">
                  <c:v>0</c:v>
                </c:pt>
                <c:pt idx="1928">
                  <c:v>1</c:v>
                </c:pt>
                <c:pt idx="1929">
                  <c:v>0</c:v>
                </c:pt>
                <c:pt idx="1930">
                  <c:v>0</c:v>
                </c:pt>
                <c:pt idx="1931">
                  <c:v>0</c:v>
                </c:pt>
                <c:pt idx="1932">
                  <c:v>0</c:v>
                </c:pt>
                <c:pt idx="1933">
                  <c:v>0</c:v>
                </c:pt>
                <c:pt idx="1934">
                  <c:v>0</c:v>
                </c:pt>
                <c:pt idx="1935">
                  <c:v>0</c:v>
                </c:pt>
                <c:pt idx="1936">
                  <c:v>1</c:v>
                </c:pt>
                <c:pt idx="1937">
                  <c:v>1</c:v>
                </c:pt>
                <c:pt idx="1938">
                  <c:v>0</c:v>
                </c:pt>
                <c:pt idx="1939">
                  <c:v>0</c:v>
                </c:pt>
                <c:pt idx="1940">
                  <c:v>4</c:v>
                </c:pt>
                <c:pt idx="1941">
                  <c:v>0</c:v>
                </c:pt>
                <c:pt idx="1942">
                  <c:v>0</c:v>
                </c:pt>
                <c:pt idx="1943">
                  <c:v>0</c:v>
                </c:pt>
                <c:pt idx="1944">
                  <c:v>0</c:v>
                </c:pt>
                <c:pt idx="1945">
                  <c:v>0</c:v>
                </c:pt>
                <c:pt idx="1946">
                  <c:v>1</c:v>
                </c:pt>
                <c:pt idx="1947">
                  <c:v>0</c:v>
                </c:pt>
                <c:pt idx="1948">
                  <c:v>0</c:v>
                </c:pt>
                <c:pt idx="1949">
                  <c:v>0</c:v>
                </c:pt>
                <c:pt idx="1950">
                  <c:v>0</c:v>
                </c:pt>
                <c:pt idx="1951">
                  <c:v>0</c:v>
                </c:pt>
                <c:pt idx="1952">
                  <c:v>0</c:v>
                </c:pt>
                <c:pt idx="1953">
                  <c:v>1</c:v>
                </c:pt>
                <c:pt idx="1954">
                  <c:v>0</c:v>
                </c:pt>
                <c:pt idx="1955">
                  <c:v>0</c:v>
                </c:pt>
                <c:pt idx="1956">
                  <c:v>0</c:v>
                </c:pt>
                <c:pt idx="1957">
                  <c:v>1</c:v>
                </c:pt>
                <c:pt idx="1958">
                  <c:v>2</c:v>
                </c:pt>
                <c:pt idx="1959">
                  <c:v>0</c:v>
                </c:pt>
                <c:pt idx="1960">
                  <c:v>0</c:v>
                </c:pt>
                <c:pt idx="1961">
                  <c:v>4</c:v>
                </c:pt>
                <c:pt idx="1962">
                  <c:v>0</c:v>
                </c:pt>
                <c:pt idx="1963">
                  <c:v>1</c:v>
                </c:pt>
                <c:pt idx="1964">
                  <c:v>0</c:v>
                </c:pt>
                <c:pt idx="1965">
                  <c:v>0</c:v>
                </c:pt>
                <c:pt idx="1966">
                  <c:v>0</c:v>
                </c:pt>
                <c:pt idx="1967">
                  <c:v>0</c:v>
                </c:pt>
                <c:pt idx="1968">
                  <c:v>2</c:v>
                </c:pt>
                <c:pt idx="1969">
                  <c:v>2</c:v>
                </c:pt>
                <c:pt idx="1970">
                  <c:v>1</c:v>
                </c:pt>
                <c:pt idx="1971">
                  <c:v>1</c:v>
                </c:pt>
                <c:pt idx="1972">
                  <c:v>1</c:v>
                </c:pt>
                <c:pt idx="1973">
                  <c:v>0</c:v>
                </c:pt>
                <c:pt idx="1974">
                  <c:v>0</c:v>
                </c:pt>
                <c:pt idx="1975">
                  <c:v>0</c:v>
                </c:pt>
                <c:pt idx="1976">
                  <c:v>0</c:v>
                </c:pt>
                <c:pt idx="1977">
                  <c:v>0</c:v>
                </c:pt>
                <c:pt idx="1978">
                  <c:v>1</c:v>
                </c:pt>
                <c:pt idx="1979">
                  <c:v>2</c:v>
                </c:pt>
                <c:pt idx="1980">
                  <c:v>0</c:v>
                </c:pt>
                <c:pt idx="1981">
                  <c:v>1</c:v>
                </c:pt>
                <c:pt idx="1982">
                  <c:v>2</c:v>
                </c:pt>
                <c:pt idx="1983">
                  <c:v>0</c:v>
                </c:pt>
                <c:pt idx="1984">
                  <c:v>0</c:v>
                </c:pt>
                <c:pt idx="1985">
                  <c:v>0</c:v>
                </c:pt>
                <c:pt idx="1986">
                  <c:v>0</c:v>
                </c:pt>
                <c:pt idx="1987">
                  <c:v>0</c:v>
                </c:pt>
                <c:pt idx="1988">
                  <c:v>0</c:v>
                </c:pt>
                <c:pt idx="1989">
                  <c:v>0</c:v>
                </c:pt>
                <c:pt idx="1990">
                  <c:v>2</c:v>
                </c:pt>
                <c:pt idx="1991">
                  <c:v>0</c:v>
                </c:pt>
                <c:pt idx="1992">
                  <c:v>2</c:v>
                </c:pt>
                <c:pt idx="1993">
                  <c:v>2</c:v>
                </c:pt>
                <c:pt idx="1994">
                  <c:v>0</c:v>
                </c:pt>
                <c:pt idx="1995">
                  <c:v>4</c:v>
                </c:pt>
                <c:pt idx="1996">
                  <c:v>2</c:v>
                </c:pt>
                <c:pt idx="1997">
                  <c:v>0</c:v>
                </c:pt>
                <c:pt idx="1998">
                  <c:v>1</c:v>
                </c:pt>
                <c:pt idx="1999">
                  <c:v>0</c:v>
                </c:pt>
                <c:pt idx="2000">
                  <c:v>0</c:v>
                </c:pt>
                <c:pt idx="2001">
                  <c:v>0</c:v>
                </c:pt>
                <c:pt idx="2002">
                  <c:v>1</c:v>
                </c:pt>
                <c:pt idx="2003">
                  <c:v>0</c:v>
                </c:pt>
                <c:pt idx="2004">
                  <c:v>0</c:v>
                </c:pt>
                <c:pt idx="2005">
                  <c:v>0</c:v>
                </c:pt>
                <c:pt idx="2006">
                  <c:v>0</c:v>
                </c:pt>
                <c:pt idx="2007">
                  <c:v>1</c:v>
                </c:pt>
                <c:pt idx="2008">
                  <c:v>0</c:v>
                </c:pt>
                <c:pt idx="2009">
                  <c:v>0</c:v>
                </c:pt>
                <c:pt idx="2010">
                  <c:v>0</c:v>
                </c:pt>
                <c:pt idx="2011">
                  <c:v>0</c:v>
                </c:pt>
                <c:pt idx="2012">
                  <c:v>4</c:v>
                </c:pt>
                <c:pt idx="2013">
                  <c:v>0</c:v>
                </c:pt>
                <c:pt idx="2014">
                  <c:v>1</c:v>
                </c:pt>
                <c:pt idx="2015">
                  <c:v>0</c:v>
                </c:pt>
                <c:pt idx="2016">
                  <c:v>1</c:v>
                </c:pt>
                <c:pt idx="2017">
                  <c:v>0</c:v>
                </c:pt>
                <c:pt idx="2018">
                  <c:v>0</c:v>
                </c:pt>
                <c:pt idx="2019">
                  <c:v>0</c:v>
                </c:pt>
                <c:pt idx="2020">
                  <c:v>0</c:v>
                </c:pt>
                <c:pt idx="2021">
                  <c:v>0</c:v>
                </c:pt>
                <c:pt idx="2022">
                  <c:v>0</c:v>
                </c:pt>
                <c:pt idx="2023">
                  <c:v>0</c:v>
                </c:pt>
                <c:pt idx="2024">
                  <c:v>0</c:v>
                </c:pt>
                <c:pt idx="2025">
                  <c:v>0</c:v>
                </c:pt>
                <c:pt idx="2026">
                  <c:v>0</c:v>
                </c:pt>
                <c:pt idx="2027">
                  <c:v>0</c:v>
                </c:pt>
                <c:pt idx="2028">
                  <c:v>2</c:v>
                </c:pt>
                <c:pt idx="2029">
                  <c:v>0</c:v>
                </c:pt>
                <c:pt idx="2030">
                  <c:v>2</c:v>
                </c:pt>
                <c:pt idx="2031">
                  <c:v>0</c:v>
                </c:pt>
                <c:pt idx="2032">
                  <c:v>0</c:v>
                </c:pt>
                <c:pt idx="2033">
                  <c:v>0</c:v>
                </c:pt>
                <c:pt idx="2034">
                  <c:v>1</c:v>
                </c:pt>
                <c:pt idx="2035">
                  <c:v>0</c:v>
                </c:pt>
                <c:pt idx="2036">
                  <c:v>0</c:v>
                </c:pt>
                <c:pt idx="2037">
                  <c:v>0</c:v>
                </c:pt>
                <c:pt idx="2038">
                  <c:v>0</c:v>
                </c:pt>
                <c:pt idx="2039">
                  <c:v>1</c:v>
                </c:pt>
                <c:pt idx="2040">
                  <c:v>0</c:v>
                </c:pt>
                <c:pt idx="2041">
                  <c:v>0</c:v>
                </c:pt>
                <c:pt idx="2042">
                  <c:v>0</c:v>
                </c:pt>
                <c:pt idx="2043">
                  <c:v>0</c:v>
                </c:pt>
                <c:pt idx="2044">
                  <c:v>0</c:v>
                </c:pt>
                <c:pt idx="2045">
                  <c:v>0</c:v>
                </c:pt>
                <c:pt idx="2046">
                  <c:v>0</c:v>
                </c:pt>
                <c:pt idx="2047">
                  <c:v>2</c:v>
                </c:pt>
                <c:pt idx="2048">
                  <c:v>1</c:v>
                </c:pt>
                <c:pt idx="2049">
                  <c:v>0</c:v>
                </c:pt>
                <c:pt idx="2050">
                  <c:v>0</c:v>
                </c:pt>
                <c:pt idx="2051">
                  <c:v>1</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1</c:v>
                </c:pt>
                <c:pt idx="2074">
                  <c:v>0</c:v>
                </c:pt>
                <c:pt idx="2075">
                  <c:v>1</c:v>
                </c:pt>
                <c:pt idx="2076">
                  <c:v>0</c:v>
                </c:pt>
                <c:pt idx="2077">
                  <c:v>0</c:v>
                </c:pt>
                <c:pt idx="2078">
                  <c:v>0</c:v>
                </c:pt>
                <c:pt idx="2079">
                  <c:v>0</c:v>
                </c:pt>
                <c:pt idx="2080">
                  <c:v>0</c:v>
                </c:pt>
                <c:pt idx="2081">
                  <c:v>0</c:v>
                </c:pt>
                <c:pt idx="2082">
                  <c:v>0</c:v>
                </c:pt>
                <c:pt idx="2083">
                  <c:v>0</c:v>
                </c:pt>
                <c:pt idx="2084">
                  <c:v>2</c:v>
                </c:pt>
                <c:pt idx="2085">
                  <c:v>0</c:v>
                </c:pt>
                <c:pt idx="2086">
                  <c:v>0</c:v>
                </c:pt>
                <c:pt idx="2087">
                  <c:v>1</c:v>
                </c:pt>
                <c:pt idx="2088">
                  <c:v>0</c:v>
                </c:pt>
                <c:pt idx="2089">
                  <c:v>0</c:v>
                </c:pt>
                <c:pt idx="2090">
                  <c:v>1</c:v>
                </c:pt>
                <c:pt idx="2091">
                  <c:v>0</c:v>
                </c:pt>
                <c:pt idx="2092">
                  <c:v>0</c:v>
                </c:pt>
                <c:pt idx="2093">
                  <c:v>3</c:v>
                </c:pt>
                <c:pt idx="2094">
                  <c:v>2</c:v>
                </c:pt>
                <c:pt idx="2095">
                  <c:v>0</c:v>
                </c:pt>
                <c:pt idx="2096">
                  <c:v>0</c:v>
                </c:pt>
                <c:pt idx="2097">
                  <c:v>0</c:v>
                </c:pt>
                <c:pt idx="2098">
                  <c:v>3</c:v>
                </c:pt>
                <c:pt idx="2099">
                  <c:v>2</c:v>
                </c:pt>
                <c:pt idx="2100">
                  <c:v>0</c:v>
                </c:pt>
                <c:pt idx="2101">
                  <c:v>0</c:v>
                </c:pt>
                <c:pt idx="2102">
                  <c:v>1</c:v>
                </c:pt>
                <c:pt idx="2103">
                  <c:v>2</c:v>
                </c:pt>
                <c:pt idx="2104">
                  <c:v>0</c:v>
                </c:pt>
                <c:pt idx="2105">
                  <c:v>0</c:v>
                </c:pt>
                <c:pt idx="2106">
                  <c:v>0</c:v>
                </c:pt>
                <c:pt idx="2107">
                  <c:v>2</c:v>
                </c:pt>
                <c:pt idx="2108">
                  <c:v>0</c:v>
                </c:pt>
                <c:pt idx="2109">
                  <c:v>2</c:v>
                </c:pt>
                <c:pt idx="2110">
                  <c:v>0</c:v>
                </c:pt>
                <c:pt idx="2111">
                  <c:v>1</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1</c:v>
                </c:pt>
                <c:pt idx="2125">
                  <c:v>3</c:v>
                </c:pt>
                <c:pt idx="2126">
                  <c:v>0</c:v>
                </c:pt>
                <c:pt idx="2127">
                  <c:v>2</c:v>
                </c:pt>
                <c:pt idx="2128">
                  <c:v>1</c:v>
                </c:pt>
                <c:pt idx="2129">
                  <c:v>0</c:v>
                </c:pt>
                <c:pt idx="2130">
                  <c:v>0</c:v>
                </c:pt>
                <c:pt idx="2131">
                  <c:v>2</c:v>
                </c:pt>
                <c:pt idx="2132">
                  <c:v>0</c:v>
                </c:pt>
                <c:pt idx="2133">
                  <c:v>0</c:v>
                </c:pt>
                <c:pt idx="2134">
                  <c:v>0</c:v>
                </c:pt>
                <c:pt idx="2135">
                  <c:v>0</c:v>
                </c:pt>
                <c:pt idx="2136">
                  <c:v>1</c:v>
                </c:pt>
                <c:pt idx="2137">
                  <c:v>0</c:v>
                </c:pt>
                <c:pt idx="2138">
                  <c:v>0</c:v>
                </c:pt>
                <c:pt idx="2139">
                  <c:v>1</c:v>
                </c:pt>
                <c:pt idx="2140">
                  <c:v>0</c:v>
                </c:pt>
                <c:pt idx="2141">
                  <c:v>0</c:v>
                </c:pt>
                <c:pt idx="2142">
                  <c:v>0</c:v>
                </c:pt>
                <c:pt idx="2143">
                  <c:v>0</c:v>
                </c:pt>
                <c:pt idx="2144">
                  <c:v>2</c:v>
                </c:pt>
                <c:pt idx="2145">
                  <c:v>2</c:v>
                </c:pt>
                <c:pt idx="2146">
                  <c:v>0</c:v>
                </c:pt>
                <c:pt idx="2147">
                  <c:v>0</c:v>
                </c:pt>
                <c:pt idx="2148">
                  <c:v>0</c:v>
                </c:pt>
                <c:pt idx="2149">
                  <c:v>0</c:v>
                </c:pt>
                <c:pt idx="2150">
                  <c:v>0</c:v>
                </c:pt>
                <c:pt idx="2151">
                  <c:v>1</c:v>
                </c:pt>
                <c:pt idx="2152">
                  <c:v>0</c:v>
                </c:pt>
                <c:pt idx="2153">
                  <c:v>1</c:v>
                </c:pt>
                <c:pt idx="2154">
                  <c:v>0</c:v>
                </c:pt>
                <c:pt idx="2155">
                  <c:v>0</c:v>
                </c:pt>
                <c:pt idx="2156">
                  <c:v>0</c:v>
                </c:pt>
                <c:pt idx="2157">
                  <c:v>0</c:v>
                </c:pt>
                <c:pt idx="2158">
                  <c:v>1</c:v>
                </c:pt>
                <c:pt idx="2159">
                  <c:v>0</c:v>
                </c:pt>
                <c:pt idx="2160">
                  <c:v>1</c:v>
                </c:pt>
                <c:pt idx="2161">
                  <c:v>0</c:v>
                </c:pt>
                <c:pt idx="2162">
                  <c:v>0</c:v>
                </c:pt>
                <c:pt idx="2163">
                  <c:v>1</c:v>
                </c:pt>
                <c:pt idx="2164">
                  <c:v>0</c:v>
                </c:pt>
                <c:pt idx="2165">
                  <c:v>0</c:v>
                </c:pt>
                <c:pt idx="2166">
                  <c:v>0</c:v>
                </c:pt>
                <c:pt idx="2167">
                  <c:v>5</c:v>
                </c:pt>
                <c:pt idx="2168">
                  <c:v>3</c:v>
                </c:pt>
                <c:pt idx="2169">
                  <c:v>0</c:v>
                </c:pt>
                <c:pt idx="2170">
                  <c:v>1</c:v>
                </c:pt>
                <c:pt idx="2171">
                  <c:v>4</c:v>
                </c:pt>
                <c:pt idx="2172">
                  <c:v>0</c:v>
                </c:pt>
                <c:pt idx="2173">
                  <c:v>0</c:v>
                </c:pt>
                <c:pt idx="2174">
                  <c:v>2</c:v>
                </c:pt>
                <c:pt idx="2175">
                  <c:v>3</c:v>
                </c:pt>
                <c:pt idx="2176">
                  <c:v>0</c:v>
                </c:pt>
                <c:pt idx="2177">
                  <c:v>0</c:v>
                </c:pt>
                <c:pt idx="2178">
                  <c:v>1</c:v>
                </c:pt>
                <c:pt idx="2179">
                  <c:v>0</c:v>
                </c:pt>
                <c:pt idx="2180">
                  <c:v>0</c:v>
                </c:pt>
                <c:pt idx="2181">
                  <c:v>1</c:v>
                </c:pt>
                <c:pt idx="2182">
                  <c:v>0</c:v>
                </c:pt>
                <c:pt idx="2183">
                  <c:v>0</c:v>
                </c:pt>
                <c:pt idx="2184">
                  <c:v>0</c:v>
                </c:pt>
                <c:pt idx="2185">
                  <c:v>1</c:v>
                </c:pt>
                <c:pt idx="2186">
                  <c:v>1</c:v>
                </c:pt>
                <c:pt idx="2187">
                  <c:v>1</c:v>
                </c:pt>
                <c:pt idx="2188">
                  <c:v>0</c:v>
                </c:pt>
                <c:pt idx="2189">
                  <c:v>0</c:v>
                </c:pt>
                <c:pt idx="2190">
                  <c:v>1</c:v>
                </c:pt>
                <c:pt idx="2191">
                  <c:v>0</c:v>
                </c:pt>
                <c:pt idx="2192">
                  <c:v>0</c:v>
                </c:pt>
                <c:pt idx="2193">
                  <c:v>3</c:v>
                </c:pt>
                <c:pt idx="2194">
                  <c:v>2</c:v>
                </c:pt>
                <c:pt idx="2195">
                  <c:v>0</c:v>
                </c:pt>
                <c:pt idx="2196">
                  <c:v>0</c:v>
                </c:pt>
                <c:pt idx="2197">
                  <c:v>1</c:v>
                </c:pt>
                <c:pt idx="2198">
                  <c:v>2</c:v>
                </c:pt>
                <c:pt idx="2199">
                  <c:v>0</c:v>
                </c:pt>
                <c:pt idx="2200">
                  <c:v>0</c:v>
                </c:pt>
                <c:pt idx="2201">
                  <c:v>0</c:v>
                </c:pt>
                <c:pt idx="2202">
                  <c:v>1</c:v>
                </c:pt>
                <c:pt idx="2203">
                  <c:v>0</c:v>
                </c:pt>
                <c:pt idx="2204">
                  <c:v>0</c:v>
                </c:pt>
                <c:pt idx="2205">
                  <c:v>0</c:v>
                </c:pt>
                <c:pt idx="2206">
                  <c:v>0</c:v>
                </c:pt>
                <c:pt idx="2207">
                  <c:v>1</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3</c:v>
                </c:pt>
                <c:pt idx="2222">
                  <c:v>0</c:v>
                </c:pt>
                <c:pt idx="2223">
                  <c:v>0</c:v>
                </c:pt>
                <c:pt idx="2224">
                  <c:v>1</c:v>
                </c:pt>
                <c:pt idx="2225">
                  <c:v>0</c:v>
                </c:pt>
                <c:pt idx="2226">
                  <c:v>0</c:v>
                </c:pt>
                <c:pt idx="2227">
                  <c:v>0</c:v>
                </c:pt>
                <c:pt idx="2228">
                  <c:v>1</c:v>
                </c:pt>
                <c:pt idx="2229">
                  <c:v>0</c:v>
                </c:pt>
                <c:pt idx="2230">
                  <c:v>1</c:v>
                </c:pt>
                <c:pt idx="2231">
                  <c:v>0</c:v>
                </c:pt>
                <c:pt idx="2232">
                  <c:v>0</c:v>
                </c:pt>
                <c:pt idx="2233">
                  <c:v>0</c:v>
                </c:pt>
                <c:pt idx="2234">
                  <c:v>0</c:v>
                </c:pt>
                <c:pt idx="2235">
                  <c:v>0</c:v>
                </c:pt>
                <c:pt idx="2236">
                  <c:v>1</c:v>
                </c:pt>
                <c:pt idx="2237">
                  <c:v>1</c:v>
                </c:pt>
                <c:pt idx="2238">
                  <c:v>0</c:v>
                </c:pt>
                <c:pt idx="2239">
                  <c:v>1</c:v>
                </c:pt>
              </c:numCache>
            </c:numRef>
          </c:xVal>
          <c:yVal>
            <c:numRef>
              <c:f>Sheet2!$B$2:$B$2241</c:f>
              <c:numCache>
                <c:formatCode>General</c:formatCode>
                <c:ptCount val="2240"/>
                <c:pt idx="0">
                  <c:v>58138</c:v>
                </c:pt>
                <c:pt idx="1">
                  <c:v>46344</c:v>
                </c:pt>
                <c:pt idx="2">
                  <c:v>71613</c:v>
                </c:pt>
                <c:pt idx="3">
                  <c:v>26646</c:v>
                </c:pt>
                <c:pt idx="4">
                  <c:v>58293</c:v>
                </c:pt>
                <c:pt idx="5">
                  <c:v>62513</c:v>
                </c:pt>
                <c:pt idx="6">
                  <c:v>55635</c:v>
                </c:pt>
                <c:pt idx="7">
                  <c:v>33454</c:v>
                </c:pt>
                <c:pt idx="8">
                  <c:v>30351</c:v>
                </c:pt>
                <c:pt idx="9">
                  <c:v>5648</c:v>
                </c:pt>
                <c:pt idx="10">
                  <c:v>52247.25</c:v>
                </c:pt>
                <c:pt idx="11">
                  <c:v>7500</c:v>
                </c:pt>
                <c:pt idx="12">
                  <c:v>63033</c:v>
                </c:pt>
                <c:pt idx="13">
                  <c:v>59354</c:v>
                </c:pt>
                <c:pt idx="14">
                  <c:v>17323</c:v>
                </c:pt>
                <c:pt idx="15">
                  <c:v>82800</c:v>
                </c:pt>
                <c:pt idx="16">
                  <c:v>41850</c:v>
                </c:pt>
                <c:pt idx="17">
                  <c:v>37760</c:v>
                </c:pt>
                <c:pt idx="18">
                  <c:v>76995</c:v>
                </c:pt>
                <c:pt idx="19">
                  <c:v>33812</c:v>
                </c:pt>
                <c:pt idx="20">
                  <c:v>37040</c:v>
                </c:pt>
                <c:pt idx="21">
                  <c:v>2447</c:v>
                </c:pt>
                <c:pt idx="22">
                  <c:v>58607</c:v>
                </c:pt>
                <c:pt idx="23">
                  <c:v>65324</c:v>
                </c:pt>
                <c:pt idx="24">
                  <c:v>40689</c:v>
                </c:pt>
                <c:pt idx="25">
                  <c:v>18589</c:v>
                </c:pt>
                <c:pt idx="26">
                  <c:v>53359</c:v>
                </c:pt>
                <c:pt idx="27">
                  <c:v>52247.25</c:v>
                </c:pt>
                <c:pt idx="28">
                  <c:v>38360</c:v>
                </c:pt>
                <c:pt idx="29">
                  <c:v>84618</c:v>
                </c:pt>
                <c:pt idx="30">
                  <c:v>10979</c:v>
                </c:pt>
                <c:pt idx="31">
                  <c:v>38620</c:v>
                </c:pt>
                <c:pt idx="32">
                  <c:v>40548</c:v>
                </c:pt>
                <c:pt idx="33">
                  <c:v>46610</c:v>
                </c:pt>
                <c:pt idx="34">
                  <c:v>68657</c:v>
                </c:pt>
                <c:pt idx="35">
                  <c:v>49389</c:v>
                </c:pt>
                <c:pt idx="36">
                  <c:v>67353</c:v>
                </c:pt>
                <c:pt idx="37">
                  <c:v>23718</c:v>
                </c:pt>
                <c:pt idx="38">
                  <c:v>42429</c:v>
                </c:pt>
                <c:pt idx="39">
                  <c:v>48948</c:v>
                </c:pt>
                <c:pt idx="40">
                  <c:v>80011</c:v>
                </c:pt>
                <c:pt idx="41">
                  <c:v>20559</c:v>
                </c:pt>
                <c:pt idx="42">
                  <c:v>21994</c:v>
                </c:pt>
                <c:pt idx="43">
                  <c:v>52247.25</c:v>
                </c:pt>
                <c:pt idx="44">
                  <c:v>7500</c:v>
                </c:pt>
                <c:pt idx="45">
                  <c:v>79941</c:v>
                </c:pt>
                <c:pt idx="46">
                  <c:v>7500</c:v>
                </c:pt>
                <c:pt idx="47">
                  <c:v>41728</c:v>
                </c:pt>
                <c:pt idx="48">
                  <c:v>52247.25</c:v>
                </c:pt>
                <c:pt idx="49">
                  <c:v>72550</c:v>
                </c:pt>
                <c:pt idx="50">
                  <c:v>65486</c:v>
                </c:pt>
                <c:pt idx="51">
                  <c:v>79143</c:v>
                </c:pt>
                <c:pt idx="52">
                  <c:v>35790</c:v>
                </c:pt>
                <c:pt idx="53">
                  <c:v>82582</c:v>
                </c:pt>
                <c:pt idx="54">
                  <c:v>66373</c:v>
                </c:pt>
                <c:pt idx="55">
                  <c:v>82384</c:v>
                </c:pt>
                <c:pt idx="56">
                  <c:v>70287</c:v>
                </c:pt>
                <c:pt idx="57">
                  <c:v>27938</c:v>
                </c:pt>
                <c:pt idx="58">
                  <c:v>52247.25</c:v>
                </c:pt>
                <c:pt idx="59">
                  <c:v>55954</c:v>
                </c:pt>
                <c:pt idx="60">
                  <c:v>75777</c:v>
                </c:pt>
                <c:pt idx="61">
                  <c:v>66653</c:v>
                </c:pt>
                <c:pt idx="62">
                  <c:v>61823</c:v>
                </c:pt>
                <c:pt idx="63">
                  <c:v>67680</c:v>
                </c:pt>
                <c:pt idx="64">
                  <c:v>70666</c:v>
                </c:pt>
                <c:pt idx="65">
                  <c:v>25721</c:v>
                </c:pt>
                <c:pt idx="66">
                  <c:v>32474</c:v>
                </c:pt>
                <c:pt idx="67">
                  <c:v>88194</c:v>
                </c:pt>
                <c:pt idx="68">
                  <c:v>69096</c:v>
                </c:pt>
                <c:pt idx="69">
                  <c:v>74854</c:v>
                </c:pt>
                <c:pt idx="70">
                  <c:v>66991</c:v>
                </c:pt>
                <c:pt idx="71">
                  <c:v>52247.25</c:v>
                </c:pt>
                <c:pt idx="72">
                  <c:v>65031</c:v>
                </c:pt>
                <c:pt idx="73">
                  <c:v>60631</c:v>
                </c:pt>
                <c:pt idx="74">
                  <c:v>28332</c:v>
                </c:pt>
                <c:pt idx="75">
                  <c:v>40246</c:v>
                </c:pt>
                <c:pt idx="76">
                  <c:v>75251</c:v>
                </c:pt>
                <c:pt idx="77">
                  <c:v>75825</c:v>
                </c:pt>
                <c:pt idx="78">
                  <c:v>26326</c:v>
                </c:pt>
                <c:pt idx="79">
                  <c:v>56046</c:v>
                </c:pt>
                <c:pt idx="80">
                  <c:v>29760</c:v>
                </c:pt>
                <c:pt idx="81">
                  <c:v>26304</c:v>
                </c:pt>
                <c:pt idx="82">
                  <c:v>23559</c:v>
                </c:pt>
                <c:pt idx="83">
                  <c:v>38620</c:v>
                </c:pt>
                <c:pt idx="84">
                  <c:v>81361</c:v>
                </c:pt>
                <c:pt idx="85">
                  <c:v>29440</c:v>
                </c:pt>
                <c:pt idx="86">
                  <c:v>36138</c:v>
                </c:pt>
                <c:pt idx="87">
                  <c:v>50388</c:v>
                </c:pt>
                <c:pt idx="88">
                  <c:v>79593</c:v>
                </c:pt>
                <c:pt idx="89">
                  <c:v>54178</c:v>
                </c:pt>
                <c:pt idx="90">
                  <c:v>52247.25</c:v>
                </c:pt>
                <c:pt idx="91">
                  <c:v>52247.25</c:v>
                </c:pt>
                <c:pt idx="92">
                  <c:v>52247.25</c:v>
                </c:pt>
                <c:pt idx="93">
                  <c:v>42394</c:v>
                </c:pt>
                <c:pt idx="94">
                  <c:v>23626</c:v>
                </c:pt>
                <c:pt idx="95">
                  <c:v>30096</c:v>
                </c:pt>
                <c:pt idx="96">
                  <c:v>47916</c:v>
                </c:pt>
                <c:pt idx="97">
                  <c:v>51813</c:v>
                </c:pt>
                <c:pt idx="98">
                  <c:v>78497</c:v>
                </c:pt>
                <c:pt idx="99">
                  <c:v>50150</c:v>
                </c:pt>
                <c:pt idx="100">
                  <c:v>47823</c:v>
                </c:pt>
                <c:pt idx="101">
                  <c:v>34554</c:v>
                </c:pt>
                <c:pt idx="102">
                  <c:v>85693</c:v>
                </c:pt>
                <c:pt idx="103">
                  <c:v>65846</c:v>
                </c:pt>
                <c:pt idx="104">
                  <c:v>87195</c:v>
                </c:pt>
                <c:pt idx="105">
                  <c:v>24594</c:v>
                </c:pt>
                <c:pt idx="106">
                  <c:v>49096</c:v>
                </c:pt>
                <c:pt idx="107">
                  <c:v>52413</c:v>
                </c:pt>
                <c:pt idx="108">
                  <c:v>38557</c:v>
                </c:pt>
                <c:pt idx="109">
                  <c:v>89058</c:v>
                </c:pt>
                <c:pt idx="110">
                  <c:v>77298</c:v>
                </c:pt>
                <c:pt idx="111">
                  <c:v>68126</c:v>
                </c:pt>
                <c:pt idx="112">
                  <c:v>57288</c:v>
                </c:pt>
                <c:pt idx="113">
                  <c:v>86037</c:v>
                </c:pt>
                <c:pt idx="114">
                  <c:v>43974</c:v>
                </c:pt>
                <c:pt idx="115">
                  <c:v>50785</c:v>
                </c:pt>
                <c:pt idx="116">
                  <c:v>90765</c:v>
                </c:pt>
                <c:pt idx="117">
                  <c:v>36550</c:v>
                </c:pt>
                <c:pt idx="118">
                  <c:v>30753</c:v>
                </c:pt>
                <c:pt idx="119">
                  <c:v>21918</c:v>
                </c:pt>
                <c:pt idx="120">
                  <c:v>56129</c:v>
                </c:pt>
                <c:pt idx="121">
                  <c:v>32557</c:v>
                </c:pt>
                <c:pt idx="122">
                  <c:v>19510</c:v>
                </c:pt>
                <c:pt idx="123">
                  <c:v>30992</c:v>
                </c:pt>
                <c:pt idx="124">
                  <c:v>101970</c:v>
                </c:pt>
                <c:pt idx="125">
                  <c:v>71488</c:v>
                </c:pt>
                <c:pt idx="126">
                  <c:v>79607</c:v>
                </c:pt>
                <c:pt idx="127">
                  <c:v>54348</c:v>
                </c:pt>
                <c:pt idx="128">
                  <c:v>52247.25</c:v>
                </c:pt>
                <c:pt idx="129">
                  <c:v>77376</c:v>
                </c:pt>
                <c:pt idx="130">
                  <c:v>62998</c:v>
                </c:pt>
                <c:pt idx="131">
                  <c:v>61331</c:v>
                </c:pt>
                <c:pt idx="132">
                  <c:v>73448</c:v>
                </c:pt>
                <c:pt idx="133">
                  <c:v>52247.25</c:v>
                </c:pt>
                <c:pt idx="134">
                  <c:v>41551</c:v>
                </c:pt>
                <c:pt idx="135">
                  <c:v>62981</c:v>
                </c:pt>
                <c:pt idx="136">
                  <c:v>9548</c:v>
                </c:pt>
                <c:pt idx="137">
                  <c:v>33762</c:v>
                </c:pt>
                <c:pt idx="138">
                  <c:v>35860</c:v>
                </c:pt>
                <c:pt idx="139">
                  <c:v>36921</c:v>
                </c:pt>
                <c:pt idx="140">
                  <c:v>92859</c:v>
                </c:pt>
                <c:pt idx="141">
                  <c:v>65104</c:v>
                </c:pt>
                <c:pt idx="142">
                  <c:v>86111</c:v>
                </c:pt>
                <c:pt idx="143">
                  <c:v>68352</c:v>
                </c:pt>
                <c:pt idx="144">
                  <c:v>41883</c:v>
                </c:pt>
                <c:pt idx="145">
                  <c:v>59809</c:v>
                </c:pt>
                <c:pt idx="146">
                  <c:v>23957</c:v>
                </c:pt>
                <c:pt idx="147">
                  <c:v>38547</c:v>
                </c:pt>
                <c:pt idx="148">
                  <c:v>35688</c:v>
                </c:pt>
                <c:pt idx="149">
                  <c:v>49605</c:v>
                </c:pt>
                <c:pt idx="150">
                  <c:v>59354</c:v>
                </c:pt>
                <c:pt idx="151">
                  <c:v>65747</c:v>
                </c:pt>
                <c:pt idx="152">
                  <c:v>46344</c:v>
                </c:pt>
                <c:pt idx="153">
                  <c:v>34176</c:v>
                </c:pt>
                <c:pt idx="154">
                  <c:v>61010</c:v>
                </c:pt>
                <c:pt idx="155">
                  <c:v>69372</c:v>
                </c:pt>
                <c:pt idx="156">
                  <c:v>49967</c:v>
                </c:pt>
                <c:pt idx="157">
                  <c:v>60199</c:v>
                </c:pt>
                <c:pt idx="158">
                  <c:v>55375</c:v>
                </c:pt>
                <c:pt idx="159">
                  <c:v>80317</c:v>
                </c:pt>
                <c:pt idx="160">
                  <c:v>30523</c:v>
                </c:pt>
                <c:pt idx="161">
                  <c:v>70356</c:v>
                </c:pt>
                <c:pt idx="162">
                  <c:v>23228</c:v>
                </c:pt>
                <c:pt idx="163">
                  <c:v>74165</c:v>
                </c:pt>
                <c:pt idx="164">
                  <c:v>157243</c:v>
                </c:pt>
                <c:pt idx="165">
                  <c:v>43482</c:v>
                </c:pt>
                <c:pt idx="166">
                  <c:v>62551</c:v>
                </c:pt>
                <c:pt idx="167">
                  <c:v>52332</c:v>
                </c:pt>
                <c:pt idx="168">
                  <c:v>66951</c:v>
                </c:pt>
                <c:pt idx="169">
                  <c:v>26091</c:v>
                </c:pt>
                <c:pt idx="170">
                  <c:v>33456</c:v>
                </c:pt>
                <c:pt idx="171">
                  <c:v>28718</c:v>
                </c:pt>
                <c:pt idx="172">
                  <c:v>50447</c:v>
                </c:pt>
                <c:pt idx="173">
                  <c:v>53537</c:v>
                </c:pt>
                <c:pt idx="174">
                  <c:v>52074</c:v>
                </c:pt>
                <c:pt idx="175">
                  <c:v>80427</c:v>
                </c:pt>
                <c:pt idx="176">
                  <c:v>83837</c:v>
                </c:pt>
                <c:pt idx="177">
                  <c:v>38853</c:v>
                </c:pt>
                <c:pt idx="178">
                  <c:v>38285</c:v>
                </c:pt>
                <c:pt idx="179">
                  <c:v>78497</c:v>
                </c:pt>
                <c:pt idx="180">
                  <c:v>51650</c:v>
                </c:pt>
                <c:pt idx="181">
                  <c:v>16248</c:v>
                </c:pt>
                <c:pt idx="182">
                  <c:v>66835</c:v>
                </c:pt>
                <c:pt idx="183">
                  <c:v>30477</c:v>
                </c:pt>
                <c:pt idx="184">
                  <c:v>28249</c:v>
                </c:pt>
                <c:pt idx="185">
                  <c:v>25271</c:v>
                </c:pt>
                <c:pt idx="186">
                  <c:v>32303</c:v>
                </c:pt>
                <c:pt idx="187">
                  <c:v>61286</c:v>
                </c:pt>
                <c:pt idx="188">
                  <c:v>74068</c:v>
                </c:pt>
                <c:pt idx="189">
                  <c:v>45759</c:v>
                </c:pt>
                <c:pt idx="190">
                  <c:v>24882</c:v>
                </c:pt>
                <c:pt idx="191">
                  <c:v>66973</c:v>
                </c:pt>
                <c:pt idx="192">
                  <c:v>36640</c:v>
                </c:pt>
                <c:pt idx="193">
                  <c:v>38872</c:v>
                </c:pt>
                <c:pt idx="194">
                  <c:v>51148</c:v>
                </c:pt>
                <c:pt idx="195">
                  <c:v>31353</c:v>
                </c:pt>
                <c:pt idx="196">
                  <c:v>69661</c:v>
                </c:pt>
                <c:pt idx="197">
                  <c:v>80067</c:v>
                </c:pt>
                <c:pt idx="198">
                  <c:v>86718</c:v>
                </c:pt>
                <c:pt idx="199">
                  <c:v>46854</c:v>
                </c:pt>
                <c:pt idx="200">
                  <c:v>69142</c:v>
                </c:pt>
                <c:pt idx="201">
                  <c:v>75922</c:v>
                </c:pt>
                <c:pt idx="202">
                  <c:v>63693</c:v>
                </c:pt>
                <c:pt idx="203">
                  <c:v>102160</c:v>
                </c:pt>
                <c:pt idx="204">
                  <c:v>40637</c:v>
                </c:pt>
                <c:pt idx="205">
                  <c:v>18890</c:v>
                </c:pt>
                <c:pt idx="206">
                  <c:v>29604</c:v>
                </c:pt>
                <c:pt idx="207">
                  <c:v>48721</c:v>
                </c:pt>
                <c:pt idx="208">
                  <c:v>44794</c:v>
                </c:pt>
                <c:pt idx="209">
                  <c:v>64497</c:v>
                </c:pt>
                <c:pt idx="210">
                  <c:v>46097</c:v>
                </c:pt>
                <c:pt idx="211">
                  <c:v>77972</c:v>
                </c:pt>
                <c:pt idx="212">
                  <c:v>44377</c:v>
                </c:pt>
                <c:pt idx="213">
                  <c:v>46014</c:v>
                </c:pt>
                <c:pt idx="214">
                  <c:v>70951</c:v>
                </c:pt>
                <c:pt idx="215">
                  <c:v>41443</c:v>
                </c:pt>
                <c:pt idx="216">
                  <c:v>52195</c:v>
                </c:pt>
                <c:pt idx="217">
                  <c:v>83790</c:v>
                </c:pt>
                <c:pt idx="218">
                  <c:v>44551</c:v>
                </c:pt>
                <c:pt idx="219">
                  <c:v>69508</c:v>
                </c:pt>
                <c:pt idx="220">
                  <c:v>45204</c:v>
                </c:pt>
                <c:pt idx="221">
                  <c:v>72460</c:v>
                </c:pt>
                <c:pt idx="222">
                  <c:v>77622</c:v>
                </c:pt>
                <c:pt idx="223">
                  <c:v>30732</c:v>
                </c:pt>
                <c:pt idx="224">
                  <c:v>63887</c:v>
                </c:pt>
                <c:pt idx="225">
                  <c:v>42011</c:v>
                </c:pt>
                <c:pt idx="226">
                  <c:v>51369</c:v>
                </c:pt>
                <c:pt idx="227">
                  <c:v>51537</c:v>
                </c:pt>
                <c:pt idx="228">
                  <c:v>79930</c:v>
                </c:pt>
                <c:pt idx="229">
                  <c:v>34320</c:v>
                </c:pt>
                <c:pt idx="230">
                  <c:v>37070</c:v>
                </c:pt>
                <c:pt idx="231">
                  <c:v>81975</c:v>
                </c:pt>
                <c:pt idx="232">
                  <c:v>38590</c:v>
                </c:pt>
                <c:pt idx="233">
                  <c:v>15033</c:v>
                </c:pt>
                <c:pt idx="234">
                  <c:v>62745</c:v>
                </c:pt>
                <c:pt idx="235">
                  <c:v>22212</c:v>
                </c:pt>
                <c:pt idx="236">
                  <c:v>23661</c:v>
                </c:pt>
                <c:pt idx="237">
                  <c:v>79761</c:v>
                </c:pt>
                <c:pt idx="238">
                  <c:v>7500</c:v>
                </c:pt>
                <c:pt idx="239">
                  <c:v>60182</c:v>
                </c:pt>
                <c:pt idx="240">
                  <c:v>73455</c:v>
                </c:pt>
                <c:pt idx="241">
                  <c:v>64961</c:v>
                </c:pt>
                <c:pt idx="242">
                  <c:v>22804</c:v>
                </c:pt>
                <c:pt idx="243">
                  <c:v>73687</c:v>
                </c:pt>
                <c:pt idx="244">
                  <c:v>61074</c:v>
                </c:pt>
                <c:pt idx="245">
                  <c:v>31686</c:v>
                </c:pt>
                <c:pt idx="246">
                  <c:v>80134</c:v>
                </c:pt>
                <c:pt idx="247">
                  <c:v>75027</c:v>
                </c:pt>
                <c:pt idx="248">
                  <c:v>67546</c:v>
                </c:pt>
                <c:pt idx="249">
                  <c:v>65176</c:v>
                </c:pt>
                <c:pt idx="250">
                  <c:v>31160</c:v>
                </c:pt>
                <c:pt idx="251">
                  <c:v>29938</c:v>
                </c:pt>
                <c:pt idx="252">
                  <c:v>102692</c:v>
                </c:pt>
                <c:pt idx="253">
                  <c:v>26490</c:v>
                </c:pt>
                <c:pt idx="254">
                  <c:v>75702</c:v>
                </c:pt>
                <c:pt idx="255">
                  <c:v>30899</c:v>
                </c:pt>
                <c:pt idx="256">
                  <c:v>63342</c:v>
                </c:pt>
                <c:pt idx="257">
                  <c:v>45989</c:v>
                </c:pt>
                <c:pt idx="258">
                  <c:v>18701</c:v>
                </c:pt>
                <c:pt idx="259">
                  <c:v>40737</c:v>
                </c:pt>
                <c:pt idx="260">
                  <c:v>15287</c:v>
                </c:pt>
                <c:pt idx="261">
                  <c:v>69674</c:v>
                </c:pt>
                <c:pt idx="262">
                  <c:v>44159</c:v>
                </c:pt>
                <c:pt idx="263">
                  <c:v>37717</c:v>
                </c:pt>
                <c:pt idx="264">
                  <c:v>43776</c:v>
                </c:pt>
                <c:pt idx="265">
                  <c:v>38179</c:v>
                </c:pt>
                <c:pt idx="266">
                  <c:v>80124</c:v>
                </c:pt>
                <c:pt idx="267">
                  <c:v>38097</c:v>
                </c:pt>
                <c:pt idx="268">
                  <c:v>72940</c:v>
                </c:pt>
                <c:pt idx="269">
                  <c:v>22070</c:v>
                </c:pt>
                <c:pt idx="270">
                  <c:v>69267</c:v>
                </c:pt>
                <c:pt idx="271">
                  <c:v>31788</c:v>
                </c:pt>
                <c:pt idx="272">
                  <c:v>61905</c:v>
                </c:pt>
                <c:pt idx="273">
                  <c:v>29315</c:v>
                </c:pt>
                <c:pt idx="274">
                  <c:v>33378</c:v>
                </c:pt>
                <c:pt idx="275">
                  <c:v>66313</c:v>
                </c:pt>
                <c:pt idx="276">
                  <c:v>60714</c:v>
                </c:pt>
                <c:pt idx="277">
                  <c:v>77882</c:v>
                </c:pt>
                <c:pt idx="278">
                  <c:v>69867</c:v>
                </c:pt>
                <c:pt idx="279">
                  <c:v>63841</c:v>
                </c:pt>
                <c:pt idx="280">
                  <c:v>24480</c:v>
                </c:pt>
                <c:pt idx="281">
                  <c:v>51369</c:v>
                </c:pt>
                <c:pt idx="282">
                  <c:v>37760</c:v>
                </c:pt>
                <c:pt idx="283">
                  <c:v>65640</c:v>
                </c:pt>
                <c:pt idx="284">
                  <c:v>44319</c:v>
                </c:pt>
                <c:pt idx="285">
                  <c:v>30631</c:v>
                </c:pt>
                <c:pt idx="286">
                  <c:v>75278</c:v>
                </c:pt>
                <c:pt idx="287">
                  <c:v>50898</c:v>
                </c:pt>
                <c:pt idx="288">
                  <c:v>79946</c:v>
                </c:pt>
                <c:pt idx="289">
                  <c:v>35416</c:v>
                </c:pt>
                <c:pt idx="290">
                  <c:v>32414</c:v>
                </c:pt>
                <c:pt idx="291">
                  <c:v>38361</c:v>
                </c:pt>
                <c:pt idx="292">
                  <c:v>82497</c:v>
                </c:pt>
                <c:pt idx="293">
                  <c:v>16626</c:v>
                </c:pt>
                <c:pt idx="294">
                  <c:v>29672</c:v>
                </c:pt>
                <c:pt idx="295">
                  <c:v>55951</c:v>
                </c:pt>
                <c:pt idx="296">
                  <c:v>35388</c:v>
                </c:pt>
                <c:pt idx="297">
                  <c:v>42386</c:v>
                </c:pt>
                <c:pt idx="298">
                  <c:v>68627</c:v>
                </c:pt>
                <c:pt idx="299">
                  <c:v>57912</c:v>
                </c:pt>
                <c:pt idx="300">
                  <c:v>35246</c:v>
                </c:pt>
                <c:pt idx="301">
                  <c:v>58821</c:v>
                </c:pt>
                <c:pt idx="302">
                  <c:v>46377</c:v>
                </c:pt>
                <c:pt idx="303">
                  <c:v>39747</c:v>
                </c:pt>
                <c:pt idx="304">
                  <c:v>23976</c:v>
                </c:pt>
                <c:pt idx="305">
                  <c:v>80950</c:v>
                </c:pt>
                <c:pt idx="306">
                  <c:v>27038</c:v>
                </c:pt>
                <c:pt idx="307">
                  <c:v>77457</c:v>
                </c:pt>
                <c:pt idx="308">
                  <c:v>64100</c:v>
                </c:pt>
                <c:pt idx="309">
                  <c:v>42670</c:v>
                </c:pt>
                <c:pt idx="310">
                  <c:v>12571</c:v>
                </c:pt>
                <c:pt idx="311">
                  <c:v>22574</c:v>
                </c:pt>
                <c:pt idx="312">
                  <c:v>52247.25</c:v>
                </c:pt>
                <c:pt idx="313">
                  <c:v>70893</c:v>
                </c:pt>
                <c:pt idx="314">
                  <c:v>54198</c:v>
                </c:pt>
                <c:pt idx="315">
                  <c:v>28839</c:v>
                </c:pt>
                <c:pt idx="316">
                  <c:v>40321</c:v>
                </c:pt>
                <c:pt idx="317">
                  <c:v>66503</c:v>
                </c:pt>
                <c:pt idx="318">
                  <c:v>30833</c:v>
                </c:pt>
                <c:pt idx="319">
                  <c:v>52247.25</c:v>
                </c:pt>
                <c:pt idx="320">
                  <c:v>64795</c:v>
                </c:pt>
                <c:pt idx="321">
                  <c:v>34421</c:v>
                </c:pt>
                <c:pt idx="322">
                  <c:v>47025</c:v>
                </c:pt>
                <c:pt idx="323">
                  <c:v>64325</c:v>
                </c:pt>
                <c:pt idx="324">
                  <c:v>40464</c:v>
                </c:pt>
                <c:pt idx="325">
                  <c:v>62187</c:v>
                </c:pt>
                <c:pt idx="326">
                  <c:v>14849</c:v>
                </c:pt>
                <c:pt idx="327">
                  <c:v>27255</c:v>
                </c:pt>
                <c:pt idx="328">
                  <c:v>54432</c:v>
                </c:pt>
                <c:pt idx="329">
                  <c:v>29999</c:v>
                </c:pt>
                <c:pt idx="330">
                  <c:v>24072</c:v>
                </c:pt>
                <c:pt idx="331">
                  <c:v>33996</c:v>
                </c:pt>
                <c:pt idx="332">
                  <c:v>66334</c:v>
                </c:pt>
                <c:pt idx="333">
                  <c:v>35178</c:v>
                </c:pt>
                <c:pt idx="334">
                  <c:v>22010</c:v>
                </c:pt>
                <c:pt idx="335">
                  <c:v>62204</c:v>
                </c:pt>
                <c:pt idx="336">
                  <c:v>75693</c:v>
                </c:pt>
                <c:pt idx="337">
                  <c:v>30675</c:v>
                </c:pt>
                <c:pt idx="338">
                  <c:v>83003</c:v>
                </c:pt>
                <c:pt idx="339">
                  <c:v>83532</c:v>
                </c:pt>
                <c:pt idx="340">
                  <c:v>68655</c:v>
                </c:pt>
                <c:pt idx="341">
                  <c:v>41411</c:v>
                </c:pt>
                <c:pt idx="342">
                  <c:v>55212</c:v>
                </c:pt>
                <c:pt idx="343">
                  <c:v>59292</c:v>
                </c:pt>
                <c:pt idx="344">
                  <c:v>27190</c:v>
                </c:pt>
                <c:pt idx="345">
                  <c:v>82623</c:v>
                </c:pt>
                <c:pt idx="346">
                  <c:v>44300</c:v>
                </c:pt>
                <c:pt idx="347">
                  <c:v>84835</c:v>
                </c:pt>
                <c:pt idx="348">
                  <c:v>30372</c:v>
                </c:pt>
                <c:pt idx="349">
                  <c:v>33181</c:v>
                </c:pt>
                <c:pt idx="350">
                  <c:v>71113</c:v>
                </c:pt>
                <c:pt idx="351">
                  <c:v>71952</c:v>
                </c:pt>
                <c:pt idx="352">
                  <c:v>69759</c:v>
                </c:pt>
                <c:pt idx="353">
                  <c:v>72099</c:v>
                </c:pt>
                <c:pt idx="354">
                  <c:v>60000</c:v>
                </c:pt>
                <c:pt idx="355">
                  <c:v>38643</c:v>
                </c:pt>
                <c:pt idx="356">
                  <c:v>50737</c:v>
                </c:pt>
                <c:pt idx="357">
                  <c:v>68462</c:v>
                </c:pt>
                <c:pt idx="358">
                  <c:v>65073</c:v>
                </c:pt>
                <c:pt idx="359">
                  <c:v>46681</c:v>
                </c:pt>
                <c:pt idx="360">
                  <c:v>78618</c:v>
                </c:pt>
                <c:pt idx="361">
                  <c:v>62187</c:v>
                </c:pt>
                <c:pt idx="362">
                  <c:v>28442</c:v>
                </c:pt>
                <c:pt idx="363">
                  <c:v>37717</c:v>
                </c:pt>
                <c:pt idx="364">
                  <c:v>51479</c:v>
                </c:pt>
                <c:pt idx="365">
                  <c:v>54803</c:v>
                </c:pt>
                <c:pt idx="366">
                  <c:v>79530</c:v>
                </c:pt>
                <c:pt idx="367">
                  <c:v>31615</c:v>
                </c:pt>
                <c:pt idx="368">
                  <c:v>72025</c:v>
                </c:pt>
                <c:pt idx="369">
                  <c:v>52614</c:v>
                </c:pt>
                <c:pt idx="370">
                  <c:v>35684</c:v>
                </c:pt>
                <c:pt idx="371">
                  <c:v>48178</c:v>
                </c:pt>
                <c:pt idx="372">
                  <c:v>29548</c:v>
                </c:pt>
                <c:pt idx="373">
                  <c:v>63810</c:v>
                </c:pt>
                <c:pt idx="374">
                  <c:v>38578</c:v>
                </c:pt>
                <c:pt idx="375">
                  <c:v>46098</c:v>
                </c:pt>
                <c:pt idx="376">
                  <c:v>22585</c:v>
                </c:pt>
                <c:pt idx="377">
                  <c:v>30279</c:v>
                </c:pt>
                <c:pt idx="378">
                  <c:v>66426</c:v>
                </c:pt>
                <c:pt idx="379">
                  <c:v>30822</c:v>
                </c:pt>
                <c:pt idx="380">
                  <c:v>33581</c:v>
                </c:pt>
                <c:pt idx="381">
                  <c:v>19986</c:v>
                </c:pt>
                <c:pt idx="382">
                  <c:v>27421</c:v>
                </c:pt>
                <c:pt idx="383">
                  <c:v>35688</c:v>
                </c:pt>
                <c:pt idx="384">
                  <c:v>36143</c:v>
                </c:pt>
                <c:pt idx="385">
                  <c:v>10245</c:v>
                </c:pt>
                <c:pt idx="386">
                  <c:v>43795</c:v>
                </c:pt>
                <c:pt idx="387">
                  <c:v>63381</c:v>
                </c:pt>
                <c:pt idx="388">
                  <c:v>38823</c:v>
                </c:pt>
                <c:pt idx="389">
                  <c:v>83664</c:v>
                </c:pt>
                <c:pt idx="390">
                  <c:v>90300</c:v>
                </c:pt>
                <c:pt idx="391">
                  <c:v>62499</c:v>
                </c:pt>
                <c:pt idx="392">
                  <c:v>74293</c:v>
                </c:pt>
                <c:pt idx="393">
                  <c:v>51012</c:v>
                </c:pt>
                <c:pt idx="394">
                  <c:v>70777</c:v>
                </c:pt>
                <c:pt idx="395">
                  <c:v>68682</c:v>
                </c:pt>
                <c:pt idx="396">
                  <c:v>43824</c:v>
                </c:pt>
                <c:pt idx="397">
                  <c:v>15345</c:v>
                </c:pt>
                <c:pt idx="398">
                  <c:v>23442</c:v>
                </c:pt>
                <c:pt idx="399">
                  <c:v>14515</c:v>
                </c:pt>
                <c:pt idx="400">
                  <c:v>31395</c:v>
                </c:pt>
                <c:pt idx="401">
                  <c:v>75276</c:v>
                </c:pt>
                <c:pt idx="402">
                  <c:v>42373</c:v>
                </c:pt>
                <c:pt idx="403">
                  <c:v>30507</c:v>
                </c:pt>
                <c:pt idx="404">
                  <c:v>55521</c:v>
                </c:pt>
                <c:pt idx="405">
                  <c:v>48006</c:v>
                </c:pt>
                <c:pt idx="406">
                  <c:v>27213</c:v>
                </c:pt>
                <c:pt idx="407">
                  <c:v>65808</c:v>
                </c:pt>
                <c:pt idx="408">
                  <c:v>30351</c:v>
                </c:pt>
                <c:pt idx="409">
                  <c:v>50437</c:v>
                </c:pt>
                <c:pt idx="410">
                  <c:v>23616</c:v>
                </c:pt>
                <c:pt idx="411">
                  <c:v>53858</c:v>
                </c:pt>
                <c:pt idx="412">
                  <c:v>66465</c:v>
                </c:pt>
                <c:pt idx="413">
                  <c:v>46923</c:v>
                </c:pt>
                <c:pt idx="414">
                  <c:v>75072</c:v>
                </c:pt>
                <c:pt idx="415">
                  <c:v>75865</c:v>
                </c:pt>
                <c:pt idx="416">
                  <c:v>19789</c:v>
                </c:pt>
                <c:pt idx="417">
                  <c:v>80134</c:v>
                </c:pt>
                <c:pt idx="418">
                  <c:v>91065</c:v>
                </c:pt>
                <c:pt idx="419">
                  <c:v>49505</c:v>
                </c:pt>
                <c:pt idx="420">
                  <c:v>37401</c:v>
                </c:pt>
                <c:pt idx="421">
                  <c:v>30096</c:v>
                </c:pt>
                <c:pt idx="422">
                  <c:v>18492</c:v>
                </c:pt>
                <c:pt idx="423">
                  <c:v>82584</c:v>
                </c:pt>
                <c:pt idx="424">
                  <c:v>93027</c:v>
                </c:pt>
                <c:pt idx="425">
                  <c:v>48686</c:v>
                </c:pt>
                <c:pt idx="426">
                  <c:v>92910</c:v>
                </c:pt>
                <c:pt idx="427">
                  <c:v>75433</c:v>
                </c:pt>
                <c:pt idx="428">
                  <c:v>10404</c:v>
                </c:pt>
                <c:pt idx="429">
                  <c:v>61314</c:v>
                </c:pt>
                <c:pt idx="430">
                  <c:v>84865</c:v>
                </c:pt>
                <c:pt idx="431">
                  <c:v>42387</c:v>
                </c:pt>
                <c:pt idx="432">
                  <c:v>67309</c:v>
                </c:pt>
                <c:pt idx="433">
                  <c:v>75236</c:v>
                </c:pt>
                <c:pt idx="434">
                  <c:v>30015</c:v>
                </c:pt>
                <c:pt idx="435">
                  <c:v>50943</c:v>
                </c:pt>
                <c:pt idx="436">
                  <c:v>67272</c:v>
                </c:pt>
                <c:pt idx="437">
                  <c:v>51529</c:v>
                </c:pt>
                <c:pt idx="438">
                  <c:v>32011</c:v>
                </c:pt>
                <c:pt idx="439">
                  <c:v>7500</c:v>
                </c:pt>
                <c:pt idx="440">
                  <c:v>28691</c:v>
                </c:pt>
                <c:pt idx="441">
                  <c:v>56223</c:v>
                </c:pt>
                <c:pt idx="442">
                  <c:v>18100</c:v>
                </c:pt>
                <c:pt idx="443">
                  <c:v>30279</c:v>
                </c:pt>
                <c:pt idx="444">
                  <c:v>20130</c:v>
                </c:pt>
                <c:pt idx="445">
                  <c:v>23295</c:v>
                </c:pt>
                <c:pt idx="446">
                  <c:v>42618</c:v>
                </c:pt>
                <c:pt idx="447">
                  <c:v>81246</c:v>
                </c:pt>
                <c:pt idx="448">
                  <c:v>24027</c:v>
                </c:pt>
                <c:pt idx="449">
                  <c:v>55707</c:v>
                </c:pt>
                <c:pt idx="450">
                  <c:v>57959</c:v>
                </c:pt>
                <c:pt idx="451">
                  <c:v>56796</c:v>
                </c:pt>
                <c:pt idx="452">
                  <c:v>36230</c:v>
                </c:pt>
                <c:pt idx="453">
                  <c:v>70829</c:v>
                </c:pt>
                <c:pt idx="454">
                  <c:v>65991</c:v>
                </c:pt>
                <c:pt idx="455">
                  <c:v>38988</c:v>
                </c:pt>
                <c:pt idx="456">
                  <c:v>89572</c:v>
                </c:pt>
                <c:pt idx="457">
                  <c:v>42207</c:v>
                </c:pt>
                <c:pt idx="458">
                  <c:v>50300</c:v>
                </c:pt>
                <c:pt idx="459">
                  <c:v>66664</c:v>
                </c:pt>
                <c:pt idx="460">
                  <c:v>60597</c:v>
                </c:pt>
                <c:pt idx="461">
                  <c:v>70165</c:v>
                </c:pt>
                <c:pt idx="462">
                  <c:v>50520</c:v>
                </c:pt>
                <c:pt idx="463">
                  <c:v>80124</c:v>
                </c:pt>
                <c:pt idx="464">
                  <c:v>33183</c:v>
                </c:pt>
                <c:pt idx="465">
                  <c:v>66582</c:v>
                </c:pt>
                <c:pt idx="466">
                  <c:v>75261</c:v>
                </c:pt>
                <c:pt idx="467">
                  <c:v>31880</c:v>
                </c:pt>
                <c:pt idx="468">
                  <c:v>53790</c:v>
                </c:pt>
                <c:pt idx="469">
                  <c:v>49269</c:v>
                </c:pt>
                <c:pt idx="470">
                  <c:v>61456</c:v>
                </c:pt>
                <c:pt idx="471">
                  <c:v>37406</c:v>
                </c:pt>
                <c:pt idx="472">
                  <c:v>56937</c:v>
                </c:pt>
                <c:pt idx="473">
                  <c:v>38415</c:v>
                </c:pt>
                <c:pt idx="474">
                  <c:v>20518</c:v>
                </c:pt>
                <c:pt idx="475">
                  <c:v>62503</c:v>
                </c:pt>
                <c:pt idx="476">
                  <c:v>41644</c:v>
                </c:pt>
                <c:pt idx="477">
                  <c:v>55842</c:v>
                </c:pt>
                <c:pt idx="478">
                  <c:v>62010</c:v>
                </c:pt>
                <c:pt idx="479">
                  <c:v>41124</c:v>
                </c:pt>
                <c:pt idx="480">
                  <c:v>38961</c:v>
                </c:pt>
                <c:pt idx="481">
                  <c:v>37760</c:v>
                </c:pt>
                <c:pt idx="482">
                  <c:v>32233</c:v>
                </c:pt>
                <c:pt idx="483">
                  <c:v>43057</c:v>
                </c:pt>
                <c:pt idx="484">
                  <c:v>83151</c:v>
                </c:pt>
                <c:pt idx="485">
                  <c:v>78825</c:v>
                </c:pt>
                <c:pt idx="486">
                  <c:v>65104</c:v>
                </c:pt>
                <c:pt idx="487">
                  <c:v>60093</c:v>
                </c:pt>
                <c:pt idx="488">
                  <c:v>14045</c:v>
                </c:pt>
                <c:pt idx="489">
                  <c:v>28457</c:v>
                </c:pt>
                <c:pt idx="490">
                  <c:v>78952</c:v>
                </c:pt>
                <c:pt idx="491">
                  <c:v>46310</c:v>
                </c:pt>
                <c:pt idx="492">
                  <c:v>76005</c:v>
                </c:pt>
                <c:pt idx="493">
                  <c:v>58308</c:v>
                </c:pt>
                <c:pt idx="494">
                  <c:v>55614</c:v>
                </c:pt>
                <c:pt idx="495">
                  <c:v>59432</c:v>
                </c:pt>
                <c:pt idx="496">
                  <c:v>55563</c:v>
                </c:pt>
                <c:pt idx="497">
                  <c:v>78642</c:v>
                </c:pt>
                <c:pt idx="498">
                  <c:v>67911</c:v>
                </c:pt>
                <c:pt idx="499">
                  <c:v>65275</c:v>
                </c:pt>
                <c:pt idx="500">
                  <c:v>27203</c:v>
                </c:pt>
                <c:pt idx="501">
                  <c:v>48330</c:v>
                </c:pt>
                <c:pt idx="502">
                  <c:v>24279</c:v>
                </c:pt>
                <c:pt idx="503">
                  <c:v>64355</c:v>
                </c:pt>
                <c:pt idx="504">
                  <c:v>50943</c:v>
                </c:pt>
                <c:pt idx="505">
                  <c:v>53653</c:v>
                </c:pt>
                <c:pt idx="506">
                  <c:v>65665</c:v>
                </c:pt>
                <c:pt idx="507">
                  <c:v>81217</c:v>
                </c:pt>
                <c:pt idx="508">
                  <c:v>34935</c:v>
                </c:pt>
                <c:pt idx="509">
                  <c:v>61250</c:v>
                </c:pt>
                <c:pt idx="510">
                  <c:v>39665</c:v>
                </c:pt>
                <c:pt idx="511">
                  <c:v>60152</c:v>
                </c:pt>
                <c:pt idx="512">
                  <c:v>48920</c:v>
                </c:pt>
                <c:pt idx="513">
                  <c:v>89120</c:v>
                </c:pt>
                <c:pt idx="514">
                  <c:v>44124</c:v>
                </c:pt>
                <c:pt idx="515">
                  <c:v>81169</c:v>
                </c:pt>
                <c:pt idx="516">
                  <c:v>36443</c:v>
                </c:pt>
                <c:pt idx="517">
                  <c:v>26095</c:v>
                </c:pt>
                <c:pt idx="518">
                  <c:v>71367</c:v>
                </c:pt>
                <c:pt idx="519">
                  <c:v>80184</c:v>
                </c:pt>
                <c:pt idx="520">
                  <c:v>30630</c:v>
                </c:pt>
                <c:pt idx="521">
                  <c:v>73454</c:v>
                </c:pt>
                <c:pt idx="522">
                  <c:v>42691</c:v>
                </c:pt>
                <c:pt idx="523">
                  <c:v>70503</c:v>
                </c:pt>
                <c:pt idx="524">
                  <c:v>25545</c:v>
                </c:pt>
                <c:pt idx="525">
                  <c:v>32880</c:v>
                </c:pt>
                <c:pt idx="526">
                  <c:v>77863</c:v>
                </c:pt>
                <c:pt idx="527">
                  <c:v>50353</c:v>
                </c:pt>
                <c:pt idx="528">
                  <c:v>61839</c:v>
                </c:pt>
                <c:pt idx="529">
                  <c:v>49154</c:v>
                </c:pt>
                <c:pt idx="530">
                  <c:v>47682</c:v>
                </c:pt>
                <c:pt idx="531">
                  <c:v>72679</c:v>
                </c:pt>
                <c:pt idx="532">
                  <c:v>57954</c:v>
                </c:pt>
                <c:pt idx="533">
                  <c:v>65316</c:v>
                </c:pt>
                <c:pt idx="534">
                  <c:v>28567</c:v>
                </c:pt>
                <c:pt idx="535">
                  <c:v>47352</c:v>
                </c:pt>
                <c:pt idx="536">
                  <c:v>44931</c:v>
                </c:pt>
                <c:pt idx="537">
                  <c:v>76982</c:v>
                </c:pt>
                <c:pt idx="538">
                  <c:v>57247</c:v>
                </c:pt>
                <c:pt idx="539">
                  <c:v>22944</c:v>
                </c:pt>
                <c:pt idx="540">
                  <c:v>25315</c:v>
                </c:pt>
                <c:pt idx="541">
                  <c:v>43638</c:v>
                </c:pt>
                <c:pt idx="542">
                  <c:v>42710</c:v>
                </c:pt>
                <c:pt idx="543">
                  <c:v>84169</c:v>
                </c:pt>
                <c:pt idx="544">
                  <c:v>54058</c:v>
                </c:pt>
                <c:pt idx="545">
                  <c:v>24683</c:v>
                </c:pt>
                <c:pt idx="546">
                  <c:v>85620</c:v>
                </c:pt>
                <c:pt idx="547">
                  <c:v>47850</c:v>
                </c:pt>
                <c:pt idx="548">
                  <c:v>19514</c:v>
                </c:pt>
                <c:pt idx="549">
                  <c:v>27159</c:v>
                </c:pt>
                <c:pt idx="550">
                  <c:v>39548</c:v>
                </c:pt>
                <c:pt idx="551">
                  <c:v>21474</c:v>
                </c:pt>
                <c:pt idx="552">
                  <c:v>60504</c:v>
                </c:pt>
                <c:pt idx="553">
                  <c:v>22419</c:v>
                </c:pt>
                <c:pt idx="554">
                  <c:v>81698</c:v>
                </c:pt>
                <c:pt idx="555">
                  <c:v>43462</c:v>
                </c:pt>
                <c:pt idx="556">
                  <c:v>54880</c:v>
                </c:pt>
                <c:pt idx="557">
                  <c:v>79908</c:v>
                </c:pt>
                <c:pt idx="558">
                  <c:v>15315</c:v>
                </c:pt>
                <c:pt idx="559">
                  <c:v>87771</c:v>
                </c:pt>
                <c:pt idx="560">
                  <c:v>33039</c:v>
                </c:pt>
                <c:pt idx="561">
                  <c:v>81741</c:v>
                </c:pt>
                <c:pt idx="562">
                  <c:v>71499</c:v>
                </c:pt>
                <c:pt idx="563">
                  <c:v>62466</c:v>
                </c:pt>
                <c:pt idx="564">
                  <c:v>48799</c:v>
                </c:pt>
                <c:pt idx="565">
                  <c:v>52157</c:v>
                </c:pt>
                <c:pt idx="566">
                  <c:v>66565</c:v>
                </c:pt>
                <c:pt idx="567">
                  <c:v>29298</c:v>
                </c:pt>
                <c:pt idx="568">
                  <c:v>47691</c:v>
                </c:pt>
                <c:pt idx="569">
                  <c:v>38200</c:v>
                </c:pt>
                <c:pt idx="570">
                  <c:v>44989</c:v>
                </c:pt>
                <c:pt idx="571">
                  <c:v>38443</c:v>
                </c:pt>
                <c:pt idx="572">
                  <c:v>38593</c:v>
                </c:pt>
                <c:pt idx="573">
                  <c:v>64413</c:v>
                </c:pt>
                <c:pt idx="574">
                  <c:v>36959</c:v>
                </c:pt>
                <c:pt idx="575">
                  <c:v>61996</c:v>
                </c:pt>
                <c:pt idx="576">
                  <c:v>51287</c:v>
                </c:pt>
                <c:pt idx="577">
                  <c:v>13260</c:v>
                </c:pt>
                <c:pt idx="578">
                  <c:v>47472</c:v>
                </c:pt>
                <c:pt idx="579">
                  <c:v>54603</c:v>
                </c:pt>
                <c:pt idx="580">
                  <c:v>45207</c:v>
                </c:pt>
                <c:pt idx="581">
                  <c:v>40689</c:v>
                </c:pt>
                <c:pt idx="582">
                  <c:v>47821</c:v>
                </c:pt>
                <c:pt idx="583">
                  <c:v>27450</c:v>
                </c:pt>
                <c:pt idx="584">
                  <c:v>39453</c:v>
                </c:pt>
                <c:pt idx="585">
                  <c:v>26850</c:v>
                </c:pt>
                <c:pt idx="586">
                  <c:v>79800</c:v>
                </c:pt>
                <c:pt idx="587">
                  <c:v>61794</c:v>
                </c:pt>
                <c:pt idx="588">
                  <c:v>53863</c:v>
                </c:pt>
                <c:pt idx="589">
                  <c:v>24221</c:v>
                </c:pt>
                <c:pt idx="590">
                  <c:v>39684</c:v>
                </c:pt>
                <c:pt idx="591">
                  <c:v>92163</c:v>
                </c:pt>
                <c:pt idx="592">
                  <c:v>69882</c:v>
                </c:pt>
                <c:pt idx="593">
                  <c:v>33178</c:v>
                </c:pt>
                <c:pt idx="594">
                  <c:v>59973</c:v>
                </c:pt>
                <c:pt idx="595">
                  <c:v>17459</c:v>
                </c:pt>
                <c:pt idx="596">
                  <c:v>23910</c:v>
                </c:pt>
                <c:pt idx="597">
                  <c:v>42169</c:v>
                </c:pt>
                <c:pt idx="598">
                  <c:v>26224</c:v>
                </c:pt>
                <c:pt idx="599">
                  <c:v>31089</c:v>
                </c:pt>
                <c:pt idx="600">
                  <c:v>30081</c:v>
                </c:pt>
                <c:pt idx="601">
                  <c:v>62807</c:v>
                </c:pt>
                <c:pt idx="602">
                  <c:v>72906</c:v>
                </c:pt>
                <c:pt idx="603">
                  <c:v>61467</c:v>
                </c:pt>
                <c:pt idx="604">
                  <c:v>49618</c:v>
                </c:pt>
                <c:pt idx="605">
                  <c:v>21888</c:v>
                </c:pt>
                <c:pt idx="606">
                  <c:v>42429</c:v>
                </c:pt>
                <c:pt idx="607">
                  <c:v>26150</c:v>
                </c:pt>
                <c:pt idx="608">
                  <c:v>30801</c:v>
                </c:pt>
                <c:pt idx="609">
                  <c:v>81168</c:v>
                </c:pt>
                <c:pt idx="610">
                  <c:v>26877</c:v>
                </c:pt>
                <c:pt idx="611">
                  <c:v>45006</c:v>
                </c:pt>
                <c:pt idx="612">
                  <c:v>18978</c:v>
                </c:pt>
                <c:pt idx="613">
                  <c:v>22574</c:v>
                </c:pt>
                <c:pt idx="614">
                  <c:v>48240</c:v>
                </c:pt>
                <c:pt idx="615">
                  <c:v>45837</c:v>
                </c:pt>
                <c:pt idx="616">
                  <c:v>35791</c:v>
                </c:pt>
                <c:pt idx="617">
                  <c:v>162397</c:v>
                </c:pt>
                <c:pt idx="618">
                  <c:v>54162</c:v>
                </c:pt>
                <c:pt idx="619">
                  <c:v>30522</c:v>
                </c:pt>
                <c:pt idx="620">
                  <c:v>54456</c:v>
                </c:pt>
                <c:pt idx="621">
                  <c:v>31632</c:v>
                </c:pt>
                <c:pt idx="622">
                  <c:v>72298</c:v>
                </c:pt>
                <c:pt idx="623">
                  <c:v>36975</c:v>
                </c:pt>
                <c:pt idx="624">
                  <c:v>72635</c:v>
                </c:pt>
                <c:pt idx="625">
                  <c:v>13624</c:v>
                </c:pt>
                <c:pt idx="626">
                  <c:v>84196</c:v>
                </c:pt>
                <c:pt idx="627">
                  <c:v>70971</c:v>
                </c:pt>
                <c:pt idx="628">
                  <c:v>34487</c:v>
                </c:pt>
                <c:pt idx="629">
                  <c:v>28769</c:v>
                </c:pt>
                <c:pt idx="630">
                  <c:v>69084</c:v>
                </c:pt>
                <c:pt idx="631">
                  <c:v>65488</c:v>
                </c:pt>
                <c:pt idx="632">
                  <c:v>62466</c:v>
                </c:pt>
                <c:pt idx="633">
                  <c:v>32218</c:v>
                </c:pt>
                <c:pt idx="634">
                  <c:v>83917</c:v>
                </c:pt>
                <c:pt idx="635">
                  <c:v>46102</c:v>
                </c:pt>
                <c:pt idx="636">
                  <c:v>84574</c:v>
                </c:pt>
                <c:pt idx="637">
                  <c:v>56181</c:v>
                </c:pt>
                <c:pt idx="638">
                  <c:v>63120</c:v>
                </c:pt>
                <c:pt idx="639">
                  <c:v>73691</c:v>
                </c:pt>
                <c:pt idx="640">
                  <c:v>63381</c:v>
                </c:pt>
                <c:pt idx="641">
                  <c:v>76140</c:v>
                </c:pt>
                <c:pt idx="642">
                  <c:v>62859</c:v>
                </c:pt>
                <c:pt idx="643">
                  <c:v>45906</c:v>
                </c:pt>
                <c:pt idx="644">
                  <c:v>77632</c:v>
                </c:pt>
                <c:pt idx="645">
                  <c:v>46463</c:v>
                </c:pt>
                <c:pt idx="646">
                  <c:v>105471</c:v>
                </c:pt>
                <c:pt idx="647">
                  <c:v>55282</c:v>
                </c:pt>
                <c:pt idx="648">
                  <c:v>78710</c:v>
                </c:pt>
                <c:pt idx="649">
                  <c:v>66886</c:v>
                </c:pt>
                <c:pt idx="650">
                  <c:v>98777</c:v>
                </c:pt>
                <c:pt idx="651">
                  <c:v>29103</c:v>
                </c:pt>
                <c:pt idx="652">
                  <c:v>67445</c:v>
                </c:pt>
                <c:pt idx="653">
                  <c:v>50616</c:v>
                </c:pt>
                <c:pt idx="654">
                  <c:v>49431</c:v>
                </c:pt>
                <c:pt idx="655">
                  <c:v>153924</c:v>
                </c:pt>
                <c:pt idx="656">
                  <c:v>61278</c:v>
                </c:pt>
                <c:pt idx="657">
                  <c:v>26490</c:v>
                </c:pt>
                <c:pt idx="658">
                  <c:v>73059</c:v>
                </c:pt>
                <c:pt idx="659">
                  <c:v>46734</c:v>
                </c:pt>
                <c:pt idx="660">
                  <c:v>56253</c:v>
                </c:pt>
                <c:pt idx="661">
                  <c:v>19986</c:v>
                </c:pt>
                <c:pt idx="662">
                  <c:v>58330</c:v>
                </c:pt>
                <c:pt idx="663">
                  <c:v>25965</c:v>
                </c:pt>
                <c:pt idx="664">
                  <c:v>14661</c:v>
                </c:pt>
                <c:pt idx="665">
                  <c:v>18690</c:v>
                </c:pt>
                <c:pt idx="666">
                  <c:v>45068</c:v>
                </c:pt>
                <c:pt idx="667">
                  <c:v>21063</c:v>
                </c:pt>
                <c:pt idx="668">
                  <c:v>29187</c:v>
                </c:pt>
                <c:pt idx="669">
                  <c:v>54690</c:v>
                </c:pt>
                <c:pt idx="670">
                  <c:v>59304</c:v>
                </c:pt>
                <c:pt idx="671">
                  <c:v>59247</c:v>
                </c:pt>
                <c:pt idx="672">
                  <c:v>66731</c:v>
                </c:pt>
                <c:pt idx="673">
                  <c:v>77353</c:v>
                </c:pt>
                <c:pt idx="674">
                  <c:v>52614</c:v>
                </c:pt>
                <c:pt idx="675">
                  <c:v>26751</c:v>
                </c:pt>
                <c:pt idx="676">
                  <c:v>81300</c:v>
                </c:pt>
                <c:pt idx="677">
                  <c:v>70337</c:v>
                </c:pt>
                <c:pt idx="678">
                  <c:v>36145</c:v>
                </c:pt>
                <c:pt idx="679">
                  <c:v>65295</c:v>
                </c:pt>
                <c:pt idx="680">
                  <c:v>68118</c:v>
                </c:pt>
                <c:pt idx="681">
                  <c:v>68743</c:v>
                </c:pt>
                <c:pt idx="682">
                  <c:v>41039</c:v>
                </c:pt>
                <c:pt idx="683">
                  <c:v>38946</c:v>
                </c:pt>
                <c:pt idx="684">
                  <c:v>65777</c:v>
                </c:pt>
                <c:pt idx="685">
                  <c:v>66476</c:v>
                </c:pt>
                <c:pt idx="686">
                  <c:v>86857</c:v>
                </c:pt>
                <c:pt idx="687">
                  <c:v>160803</c:v>
                </c:pt>
                <c:pt idx="688">
                  <c:v>77845</c:v>
                </c:pt>
                <c:pt idx="689">
                  <c:v>69476</c:v>
                </c:pt>
                <c:pt idx="690">
                  <c:v>50611</c:v>
                </c:pt>
                <c:pt idx="691">
                  <c:v>61209</c:v>
                </c:pt>
                <c:pt idx="692">
                  <c:v>42315</c:v>
                </c:pt>
                <c:pt idx="693">
                  <c:v>13084</c:v>
                </c:pt>
                <c:pt idx="694">
                  <c:v>47570</c:v>
                </c:pt>
                <c:pt idx="695">
                  <c:v>61923</c:v>
                </c:pt>
                <c:pt idx="696">
                  <c:v>34824</c:v>
                </c:pt>
                <c:pt idx="697">
                  <c:v>26518</c:v>
                </c:pt>
                <c:pt idx="698">
                  <c:v>45938</c:v>
                </c:pt>
                <c:pt idx="699">
                  <c:v>78468</c:v>
                </c:pt>
                <c:pt idx="700">
                  <c:v>78901</c:v>
                </c:pt>
                <c:pt idx="701">
                  <c:v>71427</c:v>
                </c:pt>
                <c:pt idx="702">
                  <c:v>71022</c:v>
                </c:pt>
                <c:pt idx="703">
                  <c:v>90247</c:v>
                </c:pt>
                <c:pt idx="704">
                  <c:v>41335</c:v>
                </c:pt>
                <c:pt idx="705">
                  <c:v>71952</c:v>
                </c:pt>
                <c:pt idx="706">
                  <c:v>35682</c:v>
                </c:pt>
                <c:pt idx="707">
                  <c:v>43185</c:v>
                </c:pt>
                <c:pt idx="708">
                  <c:v>66375</c:v>
                </c:pt>
                <c:pt idx="709">
                  <c:v>35178</c:v>
                </c:pt>
                <c:pt idx="710">
                  <c:v>25252</c:v>
                </c:pt>
                <c:pt idx="711">
                  <c:v>55250</c:v>
                </c:pt>
                <c:pt idx="712">
                  <c:v>33249</c:v>
                </c:pt>
                <c:pt idx="713">
                  <c:v>58398</c:v>
                </c:pt>
                <c:pt idx="714">
                  <c:v>50272</c:v>
                </c:pt>
                <c:pt idx="715">
                  <c:v>76618</c:v>
                </c:pt>
                <c:pt idx="716">
                  <c:v>87305</c:v>
                </c:pt>
                <c:pt idx="717">
                  <c:v>25851</c:v>
                </c:pt>
                <c:pt idx="718">
                  <c:v>58710</c:v>
                </c:pt>
                <c:pt idx="719">
                  <c:v>45160</c:v>
                </c:pt>
                <c:pt idx="720">
                  <c:v>74806</c:v>
                </c:pt>
                <c:pt idx="721">
                  <c:v>59111</c:v>
                </c:pt>
                <c:pt idx="722">
                  <c:v>18988</c:v>
                </c:pt>
                <c:pt idx="723">
                  <c:v>72190</c:v>
                </c:pt>
                <c:pt idx="724">
                  <c:v>7500</c:v>
                </c:pt>
                <c:pt idx="725">
                  <c:v>44794</c:v>
                </c:pt>
                <c:pt idx="726">
                  <c:v>80395</c:v>
                </c:pt>
                <c:pt idx="727">
                  <c:v>75012</c:v>
                </c:pt>
                <c:pt idx="728">
                  <c:v>56962</c:v>
                </c:pt>
                <c:pt idx="729">
                  <c:v>89891</c:v>
                </c:pt>
                <c:pt idx="730">
                  <c:v>35946</c:v>
                </c:pt>
                <c:pt idx="731">
                  <c:v>53593</c:v>
                </c:pt>
                <c:pt idx="732">
                  <c:v>66373</c:v>
                </c:pt>
                <c:pt idx="733">
                  <c:v>45072</c:v>
                </c:pt>
                <c:pt idx="734">
                  <c:v>89694</c:v>
                </c:pt>
                <c:pt idx="735">
                  <c:v>72025</c:v>
                </c:pt>
                <c:pt idx="736">
                  <c:v>67432</c:v>
                </c:pt>
                <c:pt idx="737">
                  <c:v>70545</c:v>
                </c:pt>
                <c:pt idx="738">
                  <c:v>17487</c:v>
                </c:pt>
                <c:pt idx="739">
                  <c:v>62882</c:v>
                </c:pt>
                <c:pt idx="740">
                  <c:v>64108</c:v>
                </c:pt>
                <c:pt idx="741">
                  <c:v>34941</c:v>
                </c:pt>
                <c:pt idx="742">
                  <c:v>48767</c:v>
                </c:pt>
                <c:pt idx="743">
                  <c:v>38702</c:v>
                </c:pt>
                <c:pt idx="744">
                  <c:v>82224</c:v>
                </c:pt>
                <c:pt idx="745">
                  <c:v>83844</c:v>
                </c:pt>
                <c:pt idx="746">
                  <c:v>17003</c:v>
                </c:pt>
                <c:pt idx="747">
                  <c:v>71163</c:v>
                </c:pt>
                <c:pt idx="748">
                  <c:v>33697</c:v>
                </c:pt>
                <c:pt idx="749">
                  <c:v>63564</c:v>
                </c:pt>
                <c:pt idx="750">
                  <c:v>83443</c:v>
                </c:pt>
                <c:pt idx="751">
                  <c:v>51518</c:v>
                </c:pt>
                <c:pt idx="752">
                  <c:v>58330</c:v>
                </c:pt>
                <c:pt idx="753">
                  <c:v>80952</c:v>
                </c:pt>
                <c:pt idx="754">
                  <c:v>75507</c:v>
                </c:pt>
                <c:pt idx="755">
                  <c:v>63855</c:v>
                </c:pt>
                <c:pt idx="756">
                  <c:v>62220</c:v>
                </c:pt>
                <c:pt idx="757">
                  <c:v>58512</c:v>
                </c:pt>
                <c:pt idx="758">
                  <c:v>40662</c:v>
                </c:pt>
                <c:pt idx="759">
                  <c:v>38829</c:v>
                </c:pt>
                <c:pt idx="760">
                  <c:v>35523</c:v>
                </c:pt>
                <c:pt idx="761">
                  <c:v>79146</c:v>
                </c:pt>
                <c:pt idx="762">
                  <c:v>78285</c:v>
                </c:pt>
                <c:pt idx="763">
                  <c:v>31626</c:v>
                </c:pt>
                <c:pt idx="764">
                  <c:v>75127</c:v>
                </c:pt>
                <c:pt idx="765">
                  <c:v>48726</c:v>
                </c:pt>
                <c:pt idx="766">
                  <c:v>74985</c:v>
                </c:pt>
                <c:pt idx="767">
                  <c:v>67430</c:v>
                </c:pt>
                <c:pt idx="768">
                  <c:v>46891</c:v>
                </c:pt>
                <c:pt idx="769">
                  <c:v>62058</c:v>
                </c:pt>
                <c:pt idx="770">
                  <c:v>72063</c:v>
                </c:pt>
                <c:pt idx="771">
                  <c:v>78939</c:v>
                </c:pt>
                <c:pt idx="772">
                  <c:v>42720</c:v>
                </c:pt>
                <c:pt idx="773">
                  <c:v>33622</c:v>
                </c:pt>
                <c:pt idx="774">
                  <c:v>6835</c:v>
                </c:pt>
                <c:pt idx="775">
                  <c:v>41452</c:v>
                </c:pt>
                <c:pt idx="776">
                  <c:v>40760</c:v>
                </c:pt>
                <c:pt idx="777">
                  <c:v>74250</c:v>
                </c:pt>
                <c:pt idx="778">
                  <c:v>51124</c:v>
                </c:pt>
                <c:pt idx="779">
                  <c:v>72258</c:v>
                </c:pt>
                <c:pt idx="780">
                  <c:v>71466</c:v>
                </c:pt>
                <c:pt idx="781">
                  <c:v>36283</c:v>
                </c:pt>
                <c:pt idx="782">
                  <c:v>20587</c:v>
                </c:pt>
                <c:pt idx="783">
                  <c:v>30467</c:v>
                </c:pt>
                <c:pt idx="784">
                  <c:v>31590</c:v>
                </c:pt>
                <c:pt idx="785">
                  <c:v>20425</c:v>
                </c:pt>
                <c:pt idx="786">
                  <c:v>17144</c:v>
                </c:pt>
                <c:pt idx="787">
                  <c:v>42564</c:v>
                </c:pt>
                <c:pt idx="788">
                  <c:v>43783</c:v>
                </c:pt>
                <c:pt idx="789">
                  <c:v>40780</c:v>
                </c:pt>
                <c:pt idx="790">
                  <c:v>62847</c:v>
                </c:pt>
                <c:pt idx="791">
                  <c:v>82017</c:v>
                </c:pt>
                <c:pt idx="792">
                  <c:v>16813</c:v>
                </c:pt>
                <c:pt idx="793">
                  <c:v>51267</c:v>
                </c:pt>
                <c:pt idx="794">
                  <c:v>46524</c:v>
                </c:pt>
                <c:pt idx="795">
                  <c:v>45183</c:v>
                </c:pt>
                <c:pt idx="796">
                  <c:v>70421</c:v>
                </c:pt>
                <c:pt idx="797">
                  <c:v>60161</c:v>
                </c:pt>
                <c:pt idx="798">
                  <c:v>73926</c:v>
                </c:pt>
                <c:pt idx="799">
                  <c:v>19329</c:v>
                </c:pt>
                <c:pt idx="800">
                  <c:v>61872</c:v>
                </c:pt>
                <c:pt idx="801">
                  <c:v>46984</c:v>
                </c:pt>
                <c:pt idx="802">
                  <c:v>34838</c:v>
                </c:pt>
                <c:pt idx="803">
                  <c:v>82716</c:v>
                </c:pt>
                <c:pt idx="804">
                  <c:v>48192</c:v>
                </c:pt>
                <c:pt idx="805">
                  <c:v>49681</c:v>
                </c:pt>
                <c:pt idx="806">
                  <c:v>56850</c:v>
                </c:pt>
                <c:pt idx="807">
                  <c:v>55267</c:v>
                </c:pt>
                <c:pt idx="808">
                  <c:v>59666</c:v>
                </c:pt>
                <c:pt idx="809">
                  <c:v>72504</c:v>
                </c:pt>
                <c:pt idx="810">
                  <c:v>26872</c:v>
                </c:pt>
                <c:pt idx="811">
                  <c:v>21359</c:v>
                </c:pt>
                <c:pt idx="812">
                  <c:v>73170</c:v>
                </c:pt>
                <c:pt idx="813">
                  <c:v>52750</c:v>
                </c:pt>
                <c:pt idx="814">
                  <c:v>91820</c:v>
                </c:pt>
                <c:pt idx="815">
                  <c:v>65968</c:v>
                </c:pt>
                <c:pt idx="816">
                  <c:v>30772</c:v>
                </c:pt>
                <c:pt idx="817">
                  <c:v>22507</c:v>
                </c:pt>
                <c:pt idx="818">
                  <c:v>65685</c:v>
                </c:pt>
                <c:pt idx="819">
                  <c:v>25804</c:v>
                </c:pt>
                <c:pt idx="820">
                  <c:v>76412</c:v>
                </c:pt>
                <c:pt idx="821">
                  <c:v>22063</c:v>
                </c:pt>
                <c:pt idx="822">
                  <c:v>57091</c:v>
                </c:pt>
                <c:pt idx="823">
                  <c:v>22419</c:v>
                </c:pt>
                <c:pt idx="824">
                  <c:v>87771</c:v>
                </c:pt>
                <c:pt idx="825">
                  <c:v>78353</c:v>
                </c:pt>
                <c:pt idx="826">
                  <c:v>93404</c:v>
                </c:pt>
                <c:pt idx="827">
                  <c:v>37859</c:v>
                </c:pt>
                <c:pt idx="828">
                  <c:v>80995</c:v>
                </c:pt>
                <c:pt idx="829">
                  <c:v>16529</c:v>
                </c:pt>
                <c:pt idx="830">
                  <c:v>55412</c:v>
                </c:pt>
                <c:pt idx="831">
                  <c:v>48789</c:v>
                </c:pt>
                <c:pt idx="832">
                  <c:v>56575</c:v>
                </c:pt>
                <c:pt idx="833">
                  <c:v>25130</c:v>
                </c:pt>
                <c:pt idx="834">
                  <c:v>35441</c:v>
                </c:pt>
                <c:pt idx="835">
                  <c:v>71391</c:v>
                </c:pt>
                <c:pt idx="836">
                  <c:v>49494</c:v>
                </c:pt>
                <c:pt idx="837">
                  <c:v>81702</c:v>
                </c:pt>
                <c:pt idx="838">
                  <c:v>45889</c:v>
                </c:pt>
                <c:pt idx="839">
                  <c:v>56628</c:v>
                </c:pt>
                <c:pt idx="840">
                  <c:v>34026</c:v>
                </c:pt>
                <c:pt idx="841">
                  <c:v>40049</c:v>
                </c:pt>
                <c:pt idx="842">
                  <c:v>34176</c:v>
                </c:pt>
                <c:pt idx="843">
                  <c:v>19419</c:v>
                </c:pt>
                <c:pt idx="844">
                  <c:v>82504</c:v>
                </c:pt>
                <c:pt idx="845">
                  <c:v>81205</c:v>
                </c:pt>
                <c:pt idx="846">
                  <c:v>61618</c:v>
                </c:pt>
                <c:pt idx="847">
                  <c:v>55284</c:v>
                </c:pt>
                <c:pt idx="848">
                  <c:v>49980</c:v>
                </c:pt>
                <c:pt idx="849">
                  <c:v>15072</c:v>
                </c:pt>
                <c:pt idx="850">
                  <c:v>49166</c:v>
                </c:pt>
                <c:pt idx="851">
                  <c:v>65324</c:v>
                </c:pt>
                <c:pt idx="852">
                  <c:v>82347</c:v>
                </c:pt>
                <c:pt idx="853">
                  <c:v>30843</c:v>
                </c:pt>
                <c:pt idx="854">
                  <c:v>46374</c:v>
                </c:pt>
                <c:pt idx="855">
                  <c:v>60474</c:v>
                </c:pt>
                <c:pt idx="856">
                  <c:v>38576</c:v>
                </c:pt>
                <c:pt idx="857">
                  <c:v>55357</c:v>
                </c:pt>
                <c:pt idx="858">
                  <c:v>37758</c:v>
                </c:pt>
                <c:pt idx="859">
                  <c:v>85710</c:v>
                </c:pt>
                <c:pt idx="860">
                  <c:v>23228</c:v>
                </c:pt>
                <c:pt idx="861">
                  <c:v>44602</c:v>
                </c:pt>
                <c:pt idx="862">
                  <c:v>7500</c:v>
                </c:pt>
                <c:pt idx="863">
                  <c:v>38683</c:v>
                </c:pt>
                <c:pt idx="864">
                  <c:v>49514</c:v>
                </c:pt>
                <c:pt idx="865">
                  <c:v>57906</c:v>
                </c:pt>
                <c:pt idx="866">
                  <c:v>43456</c:v>
                </c:pt>
                <c:pt idx="867">
                  <c:v>19485</c:v>
                </c:pt>
                <c:pt idx="868">
                  <c:v>53172</c:v>
                </c:pt>
                <c:pt idx="869">
                  <c:v>30545</c:v>
                </c:pt>
                <c:pt idx="870">
                  <c:v>70123</c:v>
                </c:pt>
                <c:pt idx="871">
                  <c:v>62450</c:v>
                </c:pt>
                <c:pt idx="872">
                  <c:v>21675</c:v>
                </c:pt>
                <c:pt idx="873">
                  <c:v>42395</c:v>
                </c:pt>
                <c:pt idx="874">
                  <c:v>61346</c:v>
                </c:pt>
                <c:pt idx="875">
                  <c:v>80812</c:v>
                </c:pt>
                <c:pt idx="876">
                  <c:v>42835</c:v>
                </c:pt>
                <c:pt idx="877">
                  <c:v>39922</c:v>
                </c:pt>
                <c:pt idx="878">
                  <c:v>86424</c:v>
                </c:pt>
                <c:pt idx="879">
                  <c:v>17117</c:v>
                </c:pt>
                <c:pt idx="880">
                  <c:v>24762</c:v>
                </c:pt>
                <c:pt idx="881">
                  <c:v>35797</c:v>
                </c:pt>
                <c:pt idx="882">
                  <c:v>36627</c:v>
                </c:pt>
                <c:pt idx="883">
                  <c:v>51111</c:v>
                </c:pt>
                <c:pt idx="884">
                  <c:v>86857</c:v>
                </c:pt>
                <c:pt idx="885">
                  <c:v>82072</c:v>
                </c:pt>
                <c:pt idx="886">
                  <c:v>46231</c:v>
                </c:pt>
                <c:pt idx="887">
                  <c:v>42243</c:v>
                </c:pt>
                <c:pt idx="888">
                  <c:v>51195</c:v>
                </c:pt>
                <c:pt idx="889">
                  <c:v>68092</c:v>
                </c:pt>
                <c:pt idx="890">
                  <c:v>31814</c:v>
                </c:pt>
                <c:pt idx="891">
                  <c:v>51390</c:v>
                </c:pt>
                <c:pt idx="892">
                  <c:v>76630</c:v>
                </c:pt>
                <c:pt idx="893">
                  <c:v>26868</c:v>
                </c:pt>
                <c:pt idx="894">
                  <c:v>48948</c:v>
                </c:pt>
                <c:pt idx="895">
                  <c:v>55260</c:v>
                </c:pt>
                <c:pt idx="896">
                  <c:v>64090</c:v>
                </c:pt>
                <c:pt idx="897">
                  <c:v>78331</c:v>
                </c:pt>
                <c:pt idx="898">
                  <c:v>37087</c:v>
                </c:pt>
                <c:pt idx="899">
                  <c:v>21846</c:v>
                </c:pt>
                <c:pt idx="900">
                  <c:v>81320</c:v>
                </c:pt>
                <c:pt idx="901">
                  <c:v>54137</c:v>
                </c:pt>
                <c:pt idx="902">
                  <c:v>66825</c:v>
                </c:pt>
                <c:pt idx="903">
                  <c:v>57100</c:v>
                </c:pt>
                <c:pt idx="904">
                  <c:v>58917</c:v>
                </c:pt>
                <c:pt idx="905">
                  <c:v>85072</c:v>
                </c:pt>
                <c:pt idx="906">
                  <c:v>86429</c:v>
                </c:pt>
                <c:pt idx="907">
                  <c:v>45684</c:v>
                </c:pt>
                <c:pt idx="908">
                  <c:v>47889</c:v>
                </c:pt>
                <c:pt idx="909">
                  <c:v>45921</c:v>
                </c:pt>
                <c:pt idx="910">
                  <c:v>78420</c:v>
                </c:pt>
                <c:pt idx="911">
                  <c:v>75114</c:v>
                </c:pt>
                <c:pt idx="912">
                  <c:v>52278</c:v>
                </c:pt>
                <c:pt idx="913">
                  <c:v>35641</c:v>
                </c:pt>
                <c:pt idx="914">
                  <c:v>95529</c:v>
                </c:pt>
                <c:pt idx="915">
                  <c:v>62820</c:v>
                </c:pt>
                <c:pt idx="916">
                  <c:v>73113</c:v>
                </c:pt>
                <c:pt idx="917">
                  <c:v>84169</c:v>
                </c:pt>
                <c:pt idx="918">
                  <c:v>42607</c:v>
                </c:pt>
                <c:pt idx="919">
                  <c:v>74637</c:v>
                </c:pt>
                <c:pt idx="920">
                  <c:v>46015</c:v>
                </c:pt>
                <c:pt idx="921">
                  <c:v>72354</c:v>
                </c:pt>
                <c:pt idx="922">
                  <c:v>39858</c:v>
                </c:pt>
                <c:pt idx="923">
                  <c:v>34469</c:v>
                </c:pt>
                <c:pt idx="924">
                  <c:v>83033</c:v>
                </c:pt>
                <c:pt idx="925">
                  <c:v>24401</c:v>
                </c:pt>
                <c:pt idx="926">
                  <c:v>77583</c:v>
                </c:pt>
                <c:pt idx="927">
                  <c:v>74116</c:v>
                </c:pt>
                <c:pt idx="928">
                  <c:v>74293</c:v>
                </c:pt>
                <c:pt idx="929">
                  <c:v>68397</c:v>
                </c:pt>
                <c:pt idx="930">
                  <c:v>79632</c:v>
                </c:pt>
                <c:pt idx="931">
                  <c:v>46107</c:v>
                </c:pt>
                <c:pt idx="932">
                  <c:v>64950</c:v>
                </c:pt>
                <c:pt idx="933">
                  <c:v>25443</c:v>
                </c:pt>
                <c:pt idx="934">
                  <c:v>75127</c:v>
                </c:pt>
                <c:pt idx="935">
                  <c:v>32892</c:v>
                </c:pt>
                <c:pt idx="936">
                  <c:v>71796</c:v>
                </c:pt>
                <c:pt idx="937">
                  <c:v>67536</c:v>
                </c:pt>
                <c:pt idx="938">
                  <c:v>55239</c:v>
                </c:pt>
                <c:pt idx="939">
                  <c:v>60554</c:v>
                </c:pt>
                <c:pt idx="940">
                  <c:v>64831</c:v>
                </c:pt>
                <c:pt idx="941">
                  <c:v>56067</c:v>
                </c:pt>
                <c:pt idx="942">
                  <c:v>82025</c:v>
                </c:pt>
                <c:pt idx="943">
                  <c:v>94384</c:v>
                </c:pt>
                <c:pt idx="944">
                  <c:v>14906</c:v>
                </c:pt>
                <c:pt idx="945">
                  <c:v>51563</c:v>
                </c:pt>
                <c:pt idx="946">
                  <c:v>57937</c:v>
                </c:pt>
                <c:pt idx="947">
                  <c:v>68274</c:v>
                </c:pt>
                <c:pt idx="948">
                  <c:v>39771</c:v>
                </c:pt>
                <c:pt idx="949">
                  <c:v>67893</c:v>
                </c:pt>
                <c:pt idx="950">
                  <c:v>27922</c:v>
                </c:pt>
                <c:pt idx="951">
                  <c:v>52190</c:v>
                </c:pt>
                <c:pt idx="952">
                  <c:v>44051</c:v>
                </c:pt>
                <c:pt idx="953">
                  <c:v>42767</c:v>
                </c:pt>
                <c:pt idx="954">
                  <c:v>46106</c:v>
                </c:pt>
                <c:pt idx="955">
                  <c:v>16927</c:v>
                </c:pt>
                <c:pt idx="956">
                  <c:v>59754</c:v>
                </c:pt>
                <c:pt idx="957">
                  <c:v>53700</c:v>
                </c:pt>
                <c:pt idx="958">
                  <c:v>59041</c:v>
                </c:pt>
                <c:pt idx="959">
                  <c:v>54237</c:v>
                </c:pt>
                <c:pt idx="960">
                  <c:v>70647</c:v>
                </c:pt>
                <c:pt idx="961">
                  <c:v>52597</c:v>
                </c:pt>
                <c:pt idx="962">
                  <c:v>41021</c:v>
                </c:pt>
                <c:pt idx="963">
                  <c:v>40233</c:v>
                </c:pt>
                <c:pt idx="964">
                  <c:v>50183</c:v>
                </c:pt>
                <c:pt idx="965">
                  <c:v>54753</c:v>
                </c:pt>
                <c:pt idx="966">
                  <c:v>92955</c:v>
                </c:pt>
                <c:pt idx="967">
                  <c:v>33471</c:v>
                </c:pt>
                <c:pt idx="968">
                  <c:v>34596</c:v>
                </c:pt>
                <c:pt idx="969">
                  <c:v>44010</c:v>
                </c:pt>
                <c:pt idx="970">
                  <c:v>84219</c:v>
                </c:pt>
                <c:pt idx="971">
                  <c:v>40706</c:v>
                </c:pt>
                <c:pt idx="972">
                  <c:v>15716</c:v>
                </c:pt>
                <c:pt idx="973">
                  <c:v>59052</c:v>
                </c:pt>
                <c:pt idx="974">
                  <c:v>80573</c:v>
                </c:pt>
                <c:pt idx="975">
                  <c:v>83715</c:v>
                </c:pt>
                <c:pt idx="976">
                  <c:v>82576</c:v>
                </c:pt>
                <c:pt idx="977">
                  <c:v>56962</c:v>
                </c:pt>
                <c:pt idx="978">
                  <c:v>35704</c:v>
                </c:pt>
                <c:pt idx="979">
                  <c:v>53103</c:v>
                </c:pt>
                <c:pt idx="980">
                  <c:v>46779</c:v>
                </c:pt>
                <c:pt idx="981">
                  <c:v>4861</c:v>
                </c:pt>
                <c:pt idx="982">
                  <c:v>33462</c:v>
                </c:pt>
                <c:pt idx="983">
                  <c:v>63693</c:v>
                </c:pt>
                <c:pt idx="984">
                  <c:v>80763</c:v>
                </c:pt>
                <c:pt idx="985">
                  <c:v>65352</c:v>
                </c:pt>
                <c:pt idx="986">
                  <c:v>82170</c:v>
                </c:pt>
                <c:pt idx="987">
                  <c:v>75759</c:v>
                </c:pt>
                <c:pt idx="988">
                  <c:v>79689</c:v>
                </c:pt>
                <c:pt idx="989">
                  <c:v>35340</c:v>
                </c:pt>
                <c:pt idx="990">
                  <c:v>85683</c:v>
                </c:pt>
                <c:pt idx="991">
                  <c:v>24884</c:v>
                </c:pt>
                <c:pt idx="992">
                  <c:v>42021</c:v>
                </c:pt>
                <c:pt idx="993">
                  <c:v>64449</c:v>
                </c:pt>
                <c:pt idx="994">
                  <c:v>64587</c:v>
                </c:pt>
                <c:pt idx="995">
                  <c:v>34824</c:v>
                </c:pt>
                <c:pt idx="996">
                  <c:v>75437</c:v>
                </c:pt>
                <c:pt idx="997">
                  <c:v>26091</c:v>
                </c:pt>
                <c:pt idx="998">
                  <c:v>52845</c:v>
                </c:pt>
                <c:pt idx="999">
                  <c:v>46086</c:v>
                </c:pt>
                <c:pt idx="1000">
                  <c:v>78028</c:v>
                </c:pt>
                <c:pt idx="1001">
                  <c:v>95169</c:v>
                </c:pt>
                <c:pt idx="1002">
                  <c:v>56337</c:v>
                </c:pt>
                <c:pt idx="1003">
                  <c:v>22434</c:v>
                </c:pt>
                <c:pt idx="1004">
                  <c:v>36930</c:v>
                </c:pt>
                <c:pt idx="1005">
                  <c:v>36130</c:v>
                </c:pt>
                <c:pt idx="1006">
                  <c:v>65569</c:v>
                </c:pt>
                <c:pt idx="1007">
                  <c:v>83844</c:v>
                </c:pt>
                <c:pt idx="1008">
                  <c:v>19514</c:v>
                </c:pt>
                <c:pt idx="1009">
                  <c:v>36736</c:v>
                </c:pt>
                <c:pt idx="1010">
                  <c:v>77568</c:v>
                </c:pt>
                <c:pt idx="1011">
                  <c:v>49187</c:v>
                </c:pt>
                <c:pt idx="1012">
                  <c:v>30168</c:v>
                </c:pt>
                <c:pt idx="1013">
                  <c:v>34053</c:v>
                </c:pt>
                <c:pt idx="1014">
                  <c:v>38196</c:v>
                </c:pt>
                <c:pt idx="1015">
                  <c:v>59412</c:v>
                </c:pt>
                <c:pt idx="1016">
                  <c:v>70924</c:v>
                </c:pt>
                <c:pt idx="1017">
                  <c:v>54165</c:v>
                </c:pt>
                <c:pt idx="1018">
                  <c:v>32300</c:v>
                </c:pt>
                <c:pt idx="1019">
                  <c:v>20180</c:v>
                </c:pt>
                <c:pt idx="1020">
                  <c:v>34961</c:v>
                </c:pt>
                <c:pt idx="1021">
                  <c:v>28440</c:v>
                </c:pt>
                <c:pt idx="1022">
                  <c:v>64504</c:v>
                </c:pt>
                <c:pt idx="1023">
                  <c:v>33564</c:v>
                </c:pt>
                <c:pt idx="1024">
                  <c:v>17345</c:v>
                </c:pt>
                <c:pt idx="1025">
                  <c:v>56320</c:v>
                </c:pt>
                <c:pt idx="1026">
                  <c:v>28647</c:v>
                </c:pt>
                <c:pt idx="1027">
                  <c:v>15038</c:v>
                </c:pt>
                <c:pt idx="1028">
                  <c:v>32173</c:v>
                </c:pt>
                <c:pt idx="1029">
                  <c:v>68316</c:v>
                </c:pt>
                <c:pt idx="1030">
                  <c:v>74538</c:v>
                </c:pt>
                <c:pt idx="1031">
                  <c:v>91700</c:v>
                </c:pt>
                <c:pt idx="1032">
                  <c:v>68695</c:v>
                </c:pt>
                <c:pt idx="1033">
                  <c:v>31056</c:v>
                </c:pt>
                <c:pt idx="1034">
                  <c:v>79593</c:v>
                </c:pt>
                <c:pt idx="1035">
                  <c:v>28071</c:v>
                </c:pt>
                <c:pt idx="1036">
                  <c:v>37334</c:v>
                </c:pt>
                <c:pt idx="1037">
                  <c:v>46423</c:v>
                </c:pt>
                <c:pt idx="1038">
                  <c:v>37126</c:v>
                </c:pt>
                <c:pt idx="1039">
                  <c:v>47703</c:v>
                </c:pt>
                <c:pt idx="1040">
                  <c:v>61180</c:v>
                </c:pt>
                <c:pt idx="1041">
                  <c:v>38998</c:v>
                </c:pt>
                <c:pt idx="1042">
                  <c:v>8028</c:v>
                </c:pt>
                <c:pt idx="1043">
                  <c:v>76081</c:v>
                </c:pt>
                <c:pt idx="1044">
                  <c:v>34728</c:v>
                </c:pt>
                <c:pt idx="1045">
                  <c:v>33168</c:v>
                </c:pt>
                <c:pt idx="1046">
                  <c:v>33585</c:v>
                </c:pt>
                <c:pt idx="1047">
                  <c:v>77037</c:v>
                </c:pt>
                <c:pt idx="1048">
                  <c:v>35196</c:v>
                </c:pt>
                <c:pt idx="1049">
                  <c:v>44529</c:v>
                </c:pt>
                <c:pt idx="1050">
                  <c:v>70924</c:v>
                </c:pt>
                <c:pt idx="1051">
                  <c:v>28764</c:v>
                </c:pt>
                <c:pt idx="1052">
                  <c:v>69098</c:v>
                </c:pt>
                <c:pt idx="1053">
                  <c:v>25959</c:v>
                </c:pt>
                <c:pt idx="1054">
                  <c:v>27100</c:v>
                </c:pt>
                <c:pt idx="1055">
                  <c:v>70596</c:v>
                </c:pt>
                <c:pt idx="1056">
                  <c:v>42557</c:v>
                </c:pt>
                <c:pt idx="1057">
                  <c:v>53312</c:v>
                </c:pt>
                <c:pt idx="1058">
                  <c:v>72228</c:v>
                </c:pt>
                <c:pt idx="1059">
                  <c:v>67605</c:v>
                </c:pt>
                <c:pt idx="1060">
                  <c:v>62845</c:v>
                </c:pt>
                <c:pt idx="1061">
                  <c:v>65196</c:v>
                </c:pt>
                <c:pt idx="1062">
                  <c:v>42000</c:v>
                </c:pt>
                <c:pt idx="1063">
                  <c:v>35860</c:v>
                </c:pt>
                <c:pt idx="1064">
                  <c:v>65526</c:v>
                </c:pt>
                <c:pt idx="1065">
                  <c:v>16860</c:v>
                </c:pt>
                <c:pt idx="1066">
                  <c:v>83528</c:v>
                </c:pt>
                <c:pt idx="1067">
                  <c:v>64176</c:v>
                </c:pt>
                <c:pt idx="1068">
                  <c:v>22304</c:v>
                </c:pt>
                <c:pt idx="1069">
                  <c:v>67023</c:v>
                </c:pt>
                <c:pt idx="1070">
                  <c:v>32892</c:v>
                </c:pt>
                <c:pt idx="1071">
                  <c:v>70713</c:v>
                </c:pt>
                <c:pt idx="1072">
                  <c:v>59925</c:v>
                </c:pt>
                <c:pt idx="1073">
                  <c:v>39722</c:v>
                </c:pt>
                <c:pt idx="1074">
                  <c:v>46610</c:v>
                </c:pt>
                <c:pt idx="1075">
                  <c:v>88347</c:v>
                </c:pt>
                <c:pt idx="1076">
                  <c:v>87171</c:v>
                </c:pt>
                <c:pt idx="1077">
                  <c:v>26907</c:v>
                </c:pt>
                <c:pt idx="1078">
                  <c:v>50014</c:v>
                </c:pt>
                <c:pt idx="1079">
                  <c:v>41014</c:v>
                </c:pt>
                <c:pt idx="1080">
                  <c:v>66294</c:v>
                </c:pt>
                <c:pt idx="1081">
                  <c:v>36715</c:v>
                </c:pt>
                <c:pt idx="1082">
                  <c:v>79456</c:v>
                </c:pt>
                <c:pt idx="1083">
                  <c:v>40479</c:v>
                </c:pt>
                <c:pt idx="1084">
                  <c:v>75345</c:v>
                </c:pt>
                <c:pt idx="1085">
                  <c:v>54233</c:v>
                </c:pt>
                <c:pt idx="1086">
                  <c:v>24163</c:v>
                </c:pt>
                <c:pt idx="1087">
                  <c:v>84460</c:v>
                </c:pt>
                <c:pt idx="1088">
                  <c:v>43776</c:v>
                </c:pt>
                <c:pt idx="1089">
                  <c:v>71691</c:v>
                </c:pt>
                <c:pt idx="1090">
                  <c:v>85844</c:v>
                </c:pt>
                <c:pt idx="1091">
                  <c:v>39190</c:v>
                </c:pt>
                <c:pt idx="1092">
                  <c:v>71367</c:v>
                </c:pt>
                <c:pt idx="1093">
                  <c:v>38578</c:v>
                </c:pt>
                <c:pt idx="1094">
                  <c:v>57236</c:v>
                </c:pt>
                <c:pt idx="1095">
                  <c:v>61825</c:v>
                </c:pt>
                <c:pt idx="1096">
                  <c:v>79803</c:v>
                </c:pt>
                <c:pt idx="1097">
                  <c:v>80910</c:v>
                </c:pt>
                <c:pt idx="1098">
                  <c:v>27590</c:v>
                </c:pt>
                <c:pt idx="1099">
                  <c:v>56775</c:v>
                </c:pt>
                <c:pt idx="1100">
                  <c:v>83829</c:v>
                </c:pt>
                <c:pt idx="1101">
                  <c:v>54210</c:v>
                </c:pt>
                <c:pt idx="1102">
                  <c:v>38508</c:v>
                </c:pt>
                <c:pt idx="1103">
                  <c:v>53187</c:v>
                </c:pt>
                <c:pt idx="1104">
                  <c:v>30023</c:v>
                </c:pt>
                <c:pt idx="1105">
                  <c:v>76045</c:v>
                </c:pt>
                <c:pt idx="1106">
                  <c:v>50870</c:v>
                </c:pt>
                <c:pt idx="1107">
                  <c:v>15315</c:v>
                </c:pt>
                <c:pt idx="1108">
                  <c:v>65463</c:v>
                </c:pt>
                <c:pt idx="1109">
                  <c:v>66480</c:v>
                </c:pt>
                <c:pt idx="1110">
                  <c:v>76773</c:v>
                </c:pt>
                <c:pt idx="1111">
                  <c:v>81698</c:v>
                </c:pt>
                <c:pt idx="1112">
                  <c:v>54466</c:v>
                </c:pt>
                <c:pt idx="1113">
                  <c:v>98777</c:v>
                </c:pt>
                <c:pt idx="1114">
                  <c:v>16269</c:v>
                </c:pt>
                <c:pt idx="1115">
                  <c:v>71819</c:v>
                </c:pt>
                <c:pt idx="1116">
                  <c:v>33569</c:v>
                </c:pt>
                <c:pt idx="1117">
                  <c:v>36262</c:v>
                </c:pt>
                <c:pt idx="1118">
                  <c:v>22634</c:v>
                </c:pt>
                <c:pt idx="1119">
                  <c:v>47025</c:v>
                </c:pt>
                <c:pt idx="1120">
                  <c:v>70566</c:v>
                </c:pt>
                <c:pt idx="1121">
                  <c:v>31605</c:v>
                </c:pt>
                <c:pt idx="1122">
                  <c:v>52034</c:v>
                </c:pt>
                <c:pt idx="1123">
                  <c:v>48526</c:v>
                </c:pt>
                <c:pt idx="1124">
                  <c:v>46734</c:v>
                </c:pt>
                <c:pt idx="1125">
                  <c:v>39552</c:v>
                </c:pt>
                <c:pt idx="1126">
                  <c:v>86358</c:v>
                </c:pt>
                <c:pt idx="1127">
                  <c:v>46931</c:v>
                </c:pt>
                <c:pt idx="1128">
                  <c:v>16581</c:v>
                </c:pt>
                <c:pt idx="1129">
                  <c:v>63998</c:v>
                </c:pt>
                <c:pt idx="1130">
                  <c:v>67381</c:v>
                </c:pt>
                <c:pt idx="1131">
                  <c:v>25930</c:v>
                </c:pt>
                <c:pt idx="1132">
                  <c:v>42693</c:v>
                </c:pt>
                <c:pt idx="1133">
                  <c:v>85606</c:v>
                </c:pt>
                <c:pt idx="1134">
                  <c:v>72903</c:v>
                </c:pt>
                <c:pt idx="1135">
                  <c:v>49669</c:v>
                </c:pt>
                <c:pt idx="1136">
                  <c:v>36778</c:v>
                </c:pt>
                <c:pt idx="1137">
                  <c:v>85696</c:v>
                </c:pt>
                <c:pt idx="1138">
                  <c:v>10979</c:v>
                </c:pt>
                <c:pt idx="1139">
                  <c:v>49678</c:v>
                </c:pt>
                <c:pt idx="1140">
                  <c:v>56129</c:v>
                </c:pt>
                <c:pt idx="1141">
                  <c:v>37155</c:v>
                </c:pt>
                <c:pt idx="1142">
                  <c:v>21282</c:v>
                </c:pt>
                <c:pt idx="1143">
                  <c:v>33419</c:v>
                </c:pt>
                <c:pt idx="1144">
                  <c:v>63285</c:v>
                </c:pt>
                <c:pt idx="1145">
                  <c:v>21255</c:v>
                </c:pt>
                <c:pt idx="1146">
                  <c:v>42162</c:v>
                </c:pt>
                <c:pt idx="1147">
                  <c:v>54450</c:v>
                </c:pt>
                <c:pt idx="1148">
                  <c:v>57744</c:v>
                </c:pt>
                <c:pt idx="1149">
                  <c:v>26576</c:v>
                </c:pt>
                <c:pt idx="1150">
                  <c:v>57513</c:v>
                </c:pt>
                <c:pt idx="1151">
                  <c:v>68142</c:v>
                </c:pt>
                <c:pt idx="1152">
                  <c:v>7500</c:v>
                </c:pt>
                <c:pt idx="1153">
                  <c:v>83145</c:v>
                </c:pt>
                <c:pt idx="1154">
                  <c:v>54197</c:v>
                </c:pt>
                <c:pt idx="1155">
                  <c:v>23091</c:v>
                </c:pt>
                <c:pt idx="1156">
                  <c:v>46049</c:v>
                </c:pt>
                <c:pt idx="1157">
                  <c:v>56715</c:v>
                </c:pt>
                <c:pt idx="1158">
                  <c:v>79410</c:v>
                </c:pt>
                <c:pt idx="1159">
                  <c:v>57304</c:v>
                </c:pt>
                <c:pt idx="1160">
                  <c:v>44375</c:v>
                </c:pt>
                <c:pt idx="1161">
                  <c:v>54450</c:v>
                </c:pt>
                <c:pt idx="1162">
                  <c:v>59594</c:v>
                </c:pt>
                <c:pt idx="1163">
                  <c:v>80685</c:v>
                </c:pt>
                <c:pt idx="1164">
                  <c:v>40344</c:v>
                </c:pt>
                <c:pt idx="1165">
                  <c:v>62710</c:v>
                </c:pt>
                <c:pt idx="1166">
                  <c:v>48985</c:v>
                </c:pt>
                <c:pt idx="1167">
                  <c:v>35322</c:v>
                </c:pt>
                <c:pt idx="1168">
                  <c:v>77142</c:v>
                </c:pt>
                <c:pt idx="1169">
                  <c:v>81657</c:v>
                </c:pt>
                <c:pt idx="1170">
                  <c:v>14421</c:v>
                </c:pt>
                <c:pt idx="1171">
                  <c:v>20130</c:v>
                </c:pt>
                <c:pt idx="1172">
                  <c:v>74214</c:v>
                </c:pt>
                <c:pt idx="1173">
                  <c:v>66726</c:v>
                </c:pt>
                <c:pt idx="1174">
                  <c:v>23724</c:v>
                </c:pt>
                <c:pt idx="1175">
                  <c:v>47353</c:v>
                </c:pt>
                <c:pt idx="1176">
                  <c:v>33444</c:v>
                </c:pt>
                <c:pt idx="1177">
                  <c:v>54386</c:v>
                </c:pt>
                <c:pt idx="1178">
                  <c:v>28510</c:v>
                </c:pt>
                <c:pt idx="1179">
                  <c:v>90638</c:v>
                </c:pt>
                <c:pt idx="1180">
                  <c:v>48070</c:v>
                </c:pt>
                <c:pt idx="1181">
                  <c:v>43140</c:v>
                </c:pt>
                <c:pt idx="1182">
                  <c:v>54959</c:v>
                </c:pt>
                <c:pt idx="1183">
                  <c:v>15056</c:v>
                </c:pt>
                <c:pt idx="1184">
                  <c:v>26954</c:v>
                </c:pt>
                <c:pt idx="1185">
                  <c:v>22327</c:v>
                </c:pt>
                <c:pt idx="1186">
                  <c:v>44393</c:v>
                </c:pt>
                <c:pt idx="1187">
                  <c:v>62000</c:v>
                </c:pt>
                <c:pt idx="1188">
                  <c:v>31497</c:v>
                </c:pt>
                <c:pt idx="1189">
                  <c:v>45894</c:v>
                </c:pt>
                <c:pt idx="1190">
                  <c:v>78579</c:v>
                </c:pt>
                <c:pt idx="1191">
                  <c:v>67369</c:v>
                </c:pt>
                <c:pt idx="1192">
                  <c:v>58401</c:v>
                </c:pt>
                <c:pt idx="1193">
                  <c:v>62307</c:v>
                </c:pt>
                <c:pt idx="1194">
                  <c:v>43641</c:v>
                </c:pt>
                <c:pt idx="1195">
                  <c:v>63841</c:v>
                </c:pt>
                <c:pt idx="1196">
                  <c:v>46891</c:v>
                </c:pt>
                <c:pt idx="1197">
                  <c:v>70091</c:v>
                </c:pt>
                <c:pt idx="1198">
                  <c:v>78075</c:v>
                </c:pt>
                <c:pt idx="1199">
                  <c:v>59184</c:v>
                </c:pt>
                <c:pt idx="1200">
                  <c:v>54809</c:v>
                </c:pt>
                <c:pt idx="1201">
                  <c:v>58113</c:v>
                </c:pt>
                <c:pt idx="1202">
                  <c:v>51412</c:v>
                </c:pt>
                <c:pt idx="1203">
                  <c:v>15287</c:v>
                </c:pt>
                <c:pt idx="1204">
                  <c:v>66636</c:v>
                </c:pt>
                <c:pt idx="1205">
                  <c:v>50965</c:v>
                </c:pt>
                <c:pt idx="1206">
                  <c:v>84618</c:v>
                </c:pt>
                <c:pt idx="1207">
                  <c:v>18351</c:v>
                </c:pt>
                <c:pt idx="1208">
                  <c:v>40451</c:v>
                </c:pt>
                <c:pt idx="1209">
                  <c:v>36317</c:v>
                </c:pt>
                <c:pt idx="1210">
                  <c:v>42213</c:v>
                </c:pt>
                <c:pt idx="1211">
                  <c:v>65748</c:v>
                </c:pt>
                <c:pt idx="1212">
                  <c:v>77044</c:v>
                </c:pt>
                <c:pt idx="1213">
                  <c:v>74918</c:v>
                </c:pt>
                <c:pt idx="1214">
                  <c:v>56721</c:v>
                </c:pt>
                <c:pt idx="1215">
                  <c:v>42160</c:v>
                </c:pt>
                <c:pt idx="1216">
                  <c:v>61559</c:v>
                </c:pt>
                <c:pt idx="1217">
                  <c:v>33629</c:v>
                </c:pt>
                <c:pt idx="1218">
                  <c:v>68682</c:v>
                </c:pt>
                <c:pt idx="1219">
                  <c:v>34377</c:v>
                </c:pt>
                <c:pt idx="1220">
                  <c:v>8940</c:v>
                </c:pt>
                <c:pt idx="1221">
                  <c:v>26228</c:v>
                </c:pt>
                <c:pt idx="1222">
                  <c:v>77297</c:v>
                </c:pt>
                <c:pt idx="1223">
                  <c:v>40211</c:v>
                </c:pt>
                <c:pt idx="1224">
                  <c:v>33438</c:v>
                </c:pt>
                <c:pt idx="1225">
                  <c:v>75032</c:v>
                </c:pt>
                <c:pt idx="1226">
                  <c:v>61284</c:v>
                </c:pt>
                <c:pt idx="1227">
                  <c:v>22518</c:v>
                </c:pt>
                <c:pt idx="1228">
                  <c:v>54730</c:v>
                </c:pt>
                <c:pt idx="1229">
                  <c:v>38452</c:v>
                </c:pt>
                <c:pt idx="1230">
                  <c:v>44421</c:v>
                </c:pt>
                <c:pt idx="1231">
                  <c:v>38197</c:v>
                </c:pt>
                <c:pt idx="1232">
                  <c:v>41986</c:v>
                </c:pt>
                <c:pt idx="1233">
                  <c:v>28427</c:v>
                </c:pt>
                <c:pt idx="1234">
                  <c:v>37395</c:v>
                </c:pt>
                <c:pt idx="1235">
                  <c:v>64722</c:v>
                </c:pt>
                <c:pt idx="1236">
                  <c:v>55249</c:v>
                </c:pt>
                <c:pt idx="1237">
                  <c:v>84906</c:v>
                </c:pt>
                <c:pt idx="1238">
                  <c:v>28691</c:v>
                </c:pt>
                <c:pt idx="1239">
                  <c:v>44213</c:v>
                </c:pt>
                <c:pt idx="1240">
                  <c:v>25707</c:v>
                </c:pt>
                <c:pt idx="1241">
                  <c:v>59062</c:v>
                </c:pt>
                <c:pt idx="1242">
                  <c:v>76624</c:v>
                </c:pt>
                <c:pt idx="1243">
                  <c:v>66000</c:v>
                </c:pt>
                <c:pt idx="1244">
                  <c:v>27683</c:v>
                </c:pt>
                <c:pt idx="1245">
                  <c:v>1730</c:v>
                </c:pt>
                <c:pt idx="1246">
                  <c:v>7500</c:v>
                </c:pt>
                <c:pt idx="1247">
                  <c:v>40521</c:v>
                </c:pt>
                <c:pt idx="1248">
                  <c:v>20427</c:v>
                </c:pt>
                <c:pt idx="1249">
                  <c:v>65106</c:v>
                </c:pt>
                <c:pt idx="1250">
                  <c:v>69969</c:v>
                </c:pt>
                <c:pt idx="1251">
                  <c:v>67433</c:v>
                </c:pt>
                <c:pt idx="1252">
                  <c:v>77766</c:v>
                </c:pt>
                <c:pt idx="1253">
                  <c:v>74716</c:v>
                </c:pt>
                <c:pt idx="1254">
                  <c:v>68118</c:v>
                </c:pt>
                <c:pt idx="1255">
                  <c:v>55158</c:v>
                </c:pt>
                <c:pt idx="1256">
                  <c:v>62972</c:v>
                </c:pt>
                <c:pt idx="1257">
                  <c:v>74190</c:v>
                </c:pt>
                <c:pt idx="1258">
                  <c:v>39356</c:v>
                </c:pt>
                <c:pt idx="1259">
                  <c:v>76653</c:v>
                </c:pt>
                <c:pt idx="1260">
                  <c:v>35860</c:v>
                </c:pt>
                <c:pt idx="1261">
                  <c:v>90687</c:v>
                </c:pt>
                <c:pt idx="1262">
                  <c:v>73450</c:v>
                </c:pt>
                <c:pt idx="1263">
                  <c:v>31454</c:v>
                </c:pt>
                <c:pt idx="1264">
                  <c:v>47139</c:v>
                </c:pt>
                <c:pt idx="1265">
                  <c:v>83829</c:v>
                </c:pt>
                <c:pt idx="1266">
                  <c:v>53378</c:v>
                </c:pt>
                <c:pt idx="1267">
                  <c:v>19656</c:v>
                </c:pt>
                <c:pt idx="1268">
                  <c:v>45579</c:v>
                </c:pt>
                <c:pt idx="1269">
                  <c:v>85485</c:v>
                </c:pt>
                <c:pt idx="1270">
                  <c:v>55956</c:v>
                </c:pt>
                <c:pt idx="1271">
                  <c:v>64191</c:v>
                </c:pt>
                <c:pt idx="1272">
                  <c:v>38808</c:v>
                </c:pt>
                <c:pt idx="1273">
                  <c:v>57183</c:v>
                </c:pt>
                <c:pt idx="1274">
                  <c:v>23748</c:v>
                </c:pt>
                <c:pt idx="1275">
                  <c:v>66303</c:v>
                </c:pt>
                <c:pt idx="1276">
                  <c:v>37368</c:v>
                </c:pt>
                <c:pt idx="1277">
                  <c:v>40800</c:v>
                </c:pt>
                <c:pt idx="1278">
                  <c:v>71847</c:v>
                </c:pt>
                <c:pt idx="1279">
                  <c:v>46149</c:v>
                </c:pt>
                <c:pt idx="1280">
                  <c:v>78687</c:v>
                </c:pt>
                <c:pt idx="1281">
                  <c:v>49118</c:v>
                </c:pt>
                <c:pt idx="1282">
                  <c:v>37633</c:v>
                </c:pt>
                <c:pt idx="1283">
                  <c:v>39767</c:v>
                </c:pt>
                <c:pt idx="1284">
                  <c:v>26997</c:v>
                </c:pt>
                <c:pt idx="1285">
                  <c:v>33986</c:v>
                </c:pt>
                <c:pt idx="1286">
                  <c:v>57091</c:v>
                </c:pt>
                <c:pt idx="1287">
                  <c:v>46831</c:v>
                </c:pt>
                <c:pt idx="1288">
                  <c:v>83151</c:v>
                </c:pt>
                <c:pt idx="1289">
                  <c:v>52531</c:v>
                </c:pt>
                <c:pt idx="1290">
                  <c:v>15759</c:v>
                </c:pt>
                <c:pt idx="1291">
                  <c:v>22804</c:v>
                </c:pt>
                <c:pt idx="1292">
                  <c:v>43050</c:v>
                </c:pt>
                <c:pt idx="1293">
                  <c:v>42997</c:v>
                </c:pt>
                <c:pt idx="1294">
                  <c:v>48918</c:v>
                </c:pt>
                <c:pt idx="1295">
                  <c:v>60033</c:v>
                </c:pt>
                <c:pt idx="1296">
                  <c:v>34043</c:v>
                </c:pt>
                <c:pt idx="1297">
                  <c:v>57811</c:v>
                </c:pt>
                <c:pt idx="1298">
                  <c:v>78569</c:v>
                </c:pt>
                <c:pt idx="1299">
                  <c:v>7500</c:v>
                </c:pt>
                <c:pt idx="1300">
                  <c:v>157733</c:v>
                </c:pt>
                <c:pt idx="1301">
                  <c:v>94384</c:v>
                </c:pt>
                <c:pt idx="1302">
                  <c:v>23148</c:v>
                </c:pt>
                <c:pt idx="1303">
                  <c:v>44267</c:v>
                </c:pt>
                <c:pt idx="1304">
                  <c:v>71626</c:v>
                </c:pt>
                <c:pt idx="1305">
                  <c:v>60894</c:v>
                </c:pt>
                <c:pt idx="1306">
                  <c:v>50200</c:v>
                </c:pt>
                <c:pt idx="1307">
                  <c:v>81051</c:v>
                </c:pt>
                <c:pt idx="1308">
                  <c:v>65169</c:v>
                </c:pt>
                <c:pt idx="1309">
                  <c:v>59868</c:v>
                </c:pt>
                <c:pt idx="1310">
                  <c:v>65695</c:v>
                </c:pt>
                <c:pt idx="1311">
                  <c:v>64857</c:v>
                </c:pt>
                <c:pt idx="1312">
                  <c:v>45143</c:v>
                </c:pt>
                <c:pt idx="1313">
                  <c:v>74805</c:v>
                </c:pt>
                <c:pt idx="1314">
                  <c:v>59060</c:v>
                </c:pt>
                <c:pt idx="1315">
                  <c:v>27238</c:v>
                </c:pt>
                <c:pt idx="1316">
                  <c:v>47009</c:v>
                </c:pt>
                <c:pt idx="1317">
                  <c:v>46094</c:v>
                </c:pt>
                <c:pt idx="1318">
                  <c:v>40321</c:v>
                </c:pt>
                <c:pt idx="1319">
                  <c:v>37235</c:v>
                </c:pt>
                <c:pt idx="1320">
                  <c:v>81843</c:v>
                </c:pt>
                <c:pt idx="1321">
                  <c:v>46692</c:v>
                </c:pt>
                <c:pt idx="1322">
                  <c:v>77382</c:v>
                </c:pt>
                <c:pt idx="1323">
                  <c:v>37774</c:v>
                </c:pt>
                <c:pt idx="1324">
                  <c:v>18393</c:v>
                </c:pt>
                <c:pt idx="1325">
                  <c:v>72828</c:v>
                </c:pt>
                <c:pt idx="1326">
                  <c:v>24711</c:v>
                </c:pt>
                <c:pt idx="1327">
                  <c:v>45503</c:v>
                </c:pt>
                <c:pt idx="1328">
                  <c:v>6560</c:v>
                </c:pt>
                <c:pt idx="1329">
                  <c:v>71604</c:v>
                </c:pt>
                <c:pt idx="1330">
                  <c:v>27244</c:v>
                </c:pt>
                <c:pt idx="1331">
                  <c:v>48752</c:v>
                </c:pt>
                <c:pt idx="1332">
                  <c:v>71434</c:v>
                </c:pt>
                <c:pt idx="1333">
                  <c:v>90842</c:v>
                </c:pt>
                <c:pt idx="1334">
                  <c:v>88097</c:v>
                </c:pt>
                <c:pt idx="1335">
                  <c:v>51948</c:v>
                </c:pt>
                <c:pt idx="1336">
                  <c:v>71853</c:v>
                </c:pt>
                <c:pt idx="1337">
                  <c:v>35876</c:v>
                </c:pt>
                <c:pt idx="1338">
                  <c:v>40049</c:v>
                </c:pt>
                <c:pt idx="1339">
                  <c:v>39660</c:v>
                </c:pt>
                <c:pt idx="1340">
                  <c:v>50127</c:v>
                </c:pt>
                <c:pt idx="1341">
                  <c:v>43263</c:v>
                </c:pt>
                <c:pt idx="1342">
                  <c:v>62845</c:v>
                </c:pt>
                <c:pt idx="1343">
                  <c:v>18929</c:v>
                </c:pt>
                <c:pt idx="1344">
                  <c:v>24367</c:v>
                </c:pt>
                <c:pt idx="1345">
                  <c:v>33249</c:v>
                </c:pt>
                <c:pt idx="1346">
                  <c:v>26887</c:v>
                </c:pt>
                <c:pt idx="1347">
                  <c:v>50150</c:v>
                </c:pt>
                <c:pt idx="1348">
                  <c:v>62061</c:v>
                </c:pt>
                <c:pt idx="1349">
                  <c:v>85696</c:v>
                </c:pt>
                <c:pt idx="1350">
                  <c:v>76542</c:v>
                </c:pt>
                <c:pt idx="1351">
                  <c:v>70515</c:v>
                </c:pt>
                <c:pt idx="1352">
                  <c:v>18227</c:v>
                </c:pt>
                <c:pt idx="1353">
                  <c:v>69139</c:v>
                </c:pt>
                <c:pt idx="1354">
                  <c:v>69109</c:v>
                </c:pt>
                <c:pt idx="1355">
                  <c:v>69627</c:v>
                </c:pt>
                <c:pt idx="1356">
                  <c:v>38136</c:v>
                </c:pt>
                <c:pt idx="1357">
                  <c:v>62159</c:v>
                </c:pt>
                <c:pt idx="1358">
                  <c:v>80695</c:v>
                </c:pt>
                <c:pt idx="1359">
                  <c:v>33316</c:v>
                </c:pt>
                <c:pt idx="1360">
                  <c:v>58554</c:v>
                </c:pt>
                <c:pt idx="1361">
                  <c:v>17256</c:v>
                </c:pt>
                <c:pt idx="1362">
                  <c:v>53034</c:v>
                </c:pt>
                <c:pt idx="1363">
                  <c:v>52203</c:v>
                </c:pt>
                <c:pt idx="1364">
                  <c:v>59601</c:v>
                </c:pt>
                <c:pt idx="1365">
                  <c:v>75154</c:v>
                </c:pt>
                <c:pt idx="1366">
                  <c:v>47025</c:v>
                </c:pt>
                <c:pt idx="1367">
                  <c:v>37971</c:v>
                </c:pt>
                <c:pt idx="1368">
                  <c:v>41335</c:v>
                </c:pt>
                <c:pt idx="1369">
                  <c:v>67267</c:v>
                </c:pt>
                <c:pt idx="1370">
                  <c:v>57338</c:v>
                </c:pt>
                <c:pt idx="1371">
                  <c:v>50523</c:v>
                </c:pt>
                <c:pt idx="1372">
                  <c:v>35791</c:v>
                </c:pt>
                <c:pt idx="1373">
                  <c:v>50611</c:v>
                </c:pt>
                <c:pt idx="1374">
                  <c:v>56242</c:v>
                </c:pt>
                <c:pt idx="1375">
                  <c:v>48904</c:v>
                </c:pt>
                <c:pt idx="1376">
                  <c:v>56243</c:v>
                </c:pt>
                <c:pt idx="1377">
                  <c:v>21355</c:v>
                </c:pt>
                <c:pt idx="1378">
                  <c:v>57420</c:v>
                </c:pt>
                <c:pt idx="1379">
                  <c:v>52247.25</c:v>
                </c:pt>
                <c:pt idx="1380">
                  <c:v>46390</c:v>
                </c:pt>
                <c:pt idx="1381">
                  <c:v>54342</c:v>
                </c:pt>
                <c:pt idx="1382">
                  <c:v>52247.25</c:v>
                </c:pt>
                <c:pt idx="1383">
                  <c:v>52247.25</c:v>
                </c:pt>
                <c:pt idx="1384">
                  <c:v>20895</c:v>
                </c:pt>
                <c:pt idx="1385">
                  <c:v>92344</c:v>
                </c:pt>
                <c:pt idx="1386">
                  <c:v>52247.25</c:v>
                </c:pt>
                <c:pt idx="1387">
                  <c:v>26907</c:v>
                </c:pt>
                <c:pt idx="1388">
                  <c:v>44964</c:v>
                </c:pt>
                <c:pt idx="1389">
                  <c:v>75507</c:v>
                </c:pt>
                <c:pt idx="1390">
                  <c:v>53761</c:v>
                </c:pt>
                <c:pt idx="1391">
                  <c:v>22682</c:v>
                </c:pt>
                <c:pt idx="1392">
                  <c:v>38887</c:v>
                </c:pt>
                <c:pt idx="1393">
                  <c:v>41658</c:v>
                </c:pt>
                <c:pt idx="1394">
                  <c:v>29791</c:v>
                </c:pt>
                <c:pt idx="1395">
                  <c:v>63915</c:v>
                </c:pt>
                <c:pt idx="1396">
                  <c:v>39996</c:v>
                </c:pt>
                <c:pt idx="1397">
                  <c:v>26759</c:v>
                </c:pt>
                <c:pt idx="1398">
                  <c:v>63841</c:v>
                </c:pt>
                <c:pt idx="1399">
                  <c:v>51039</c:v>
                </c:pt>
                <c:pt idx="1400">
                  <c:v>60544</c:v>
                </c:pt>
                <c:pt idx="1401">
                  <c:v>65685</c:v>
                </c:pt>
                <c:pt idx="1402">
                  <c:v>37716</c:v>
                </c:pt>
                <c:pt idx="1403">
                  <c:v>36864</c:v>
                </c:pt>
                <c:pt idx="1404">
                  <c:v>44511</c:v>
                </c:pt>
                <c:pt idx="1405">
                  <c:v>36947</c:v>
                </c:pt>
                <c:pt idx="1406">
                  <c:v>47352</c:v>
                </c:pt>
                <c:pt idx="1407">
                  <c:v>67087</c:v>
                </c:pt>
                <c:pt idx="1408">
                  <c:v>57045</c:v>
                </c:pt>
                <c:pt idx="1409">
                  <c:v>36957</c:v>
                </c:pt>
                <c:pt idx="1410">
                  <c:v>69389</c:v>
                </c:pt>
                <c:pt idx="1411">
                  <c:v>80134</c:v>
                </c:pt>
                <c:pt idx="1412">
                  <c:v>43142</c:v>
                </c:pt>
                <c:pt idx="1413">
                  <c:v>80589</c:v>
                </c:pt>
                <c:pt idx="1414">
                  <c:v>34412</c:v>
                </c:pt>
                <c:pt idx="1415">
                  <c:v>57537</c:v>
                </c:pt>
                <c:pt idx="1416">
                  <c:v>22634</c:v>
                </c:pt>
                <c:pt idx="1417">
                  <c:v>51315</c:v>
                </c:pt>
                <c:pt idx="1418">
                  <c:v>36026</c:v>
                </c:pt>
                <c:pt idx="1419">
                  <c:v>24639</c:v>
                </c:pt>
                <c:pt idx="1420">
                  <c:v>34578</c:v>
                </c:pt>
                <c:pt idx="1421">
                  <c:v>65704</c:v>
                </c:pt>
                <c:pt idx="1422">
                  <c:v>63810</c:v>
                </c:pt>
                <c:pt idx="1423">
                  <c:v>54132</c:v>
                </c:pt>
                <c:pt idx="1424">
                  <c:v>18690</c:v>
                </c:pt>
                <c:pt idx="1425">
                  <c:v>28164</c:v>
                </c:pt>
                <c:pt idx="1426">
                  <c:v>34596</c:v>
                </c:pt>
                <c:pt idx="1427">
                  <c:v>43269</c:v>
                </c:pt>
                <c:pt idx="1428">
                  <c:v>38741</c:v>
                </c:pt>
                <c:pt idx="1429">
                  <c:v>31907</c:v>
                </c:pt>
                <c:pt idx="1430">
                  <c:v>27100</c:v>
                </c:pt>
                <c:pt idx="1431">
                  <c:v>31163</c:v>
                </c:pt>
                <c:pt idx="1432">
                  <c:v>92533</c:v>
                </c:pt>
                <c:pt idx="1433">
                  <c:v>34853</c:v>
                </c:pt>
                <c:pt idx="1434">
                  <c:v>70844</c:v>
                </c:pt>
                <c:pt idx="1435">
                  <c:v>31086</c:v>
                </c:pt>
                <c:pt idx="1436">
                  <c:v>60544</c:v>
                </c:pt>
                <c:pt idx="1437">
                  <c:v>20491</c:v>
                </c:pt>
                <c:pt idx="1438">
                  <c:v>42523</c:v>
                </c:pt>
                <c:pt idx="1439">
                  <c:v>39922</c:v>
                </c:pt>
                <c:pt idx="1440">
                  <c:v>33402</c:v>
                </c:pt>
                <c:pt idx="1441">
                  <c:v>36408</c:v>
                </c:pt>
                <c:pt idx="1442">
                  <c:v>21645</c:v>
                </c:pt>
                <c:pt idx="1443">
                  <c:v>78427</c:v>
                </c:pt>
                <c:pt idx="1444">
                  <c:v>82657</c:v>
                </c:pt>
                <c:pt idx="1445">
                  <c:v>51876</c:v>
                </c:pt>
                <c:pt idx="1446">
                  <c:v>78041</c:v>
                </c:pt>
                <c:pt idx="1447">
                  <c:v>52852</c:v>
                </c:pt>
                <c:pt idx="1448">
                  <c:v>70038</c:v>
                </c:pt>
                <c:pt idx="1449">
                  <c:v>69401</c:v>
                </c:pt>
                <c:pt idx="1450">
                  <c:v>46053</c:v>
                </c:pt>
                <c:pt idx="1451">
                  <c:v>77343</c:v>
                </c:pt>
                <c:pt idx="1452">
                  <c:v>73892</c:v>
                </c:pt>
                <c:pt idx="1453">
                  <c:v>40304</c:v>
                </c:pt>
                <c:pt idx="1454">
                  <c:v>32727</c:v>
                </c:pt>
                <c:pt idx="1455">
                  <c:v>68695</c:v>
                </c:pt>
                <c:pt idx="1456">
                  <c:v>43300</c:v>
                </c:pt>
                <c:pt idx="1457">
                  <c:v>26290</c:v>
                </c:pt>
                <c:pt idx="1458">
                  <c:v>93790</c:v>
                </c:pt>
                <c:pt idx="1459">
                  <c:v>38410</c:v>
                </c:pt>
                <c:pt idx="1460">
                  <c:v>64866</c:v>
                </c:pt>
                <c:pt idx="1461">
                  <c:v>57957</c:v>
                </c:pt>
                <c:pt idx="1462">
                  <c:v>46015</c:v>
                </c:pt>
                <c:pt idx="1463">
                  <c:v>16531</c:v>
                </c:pt>
                <c:pt idx="1464">
                  <c:v>28072</c:v>
                </c:pt>
                <c:pt idx="1465">
                  <c:v>49476</c:v>
                </c:pt>
                <c:pt idx="1466">
                  <c:v>50725</c:v>
                </c:pt>
                <c:pt idx="1467">
                  <c:v>83844</c:v>
                </c:pt>
                <c:pt idx="1468">
                  <c:v>41145</c:v>
                </c:pt>
                <c:pt idx="1469">
                  <c:v>67419</c:v>
                </c:pt>
                <c:pt idx="1470">
                  <c:v>23162</c:v>
                </c:pt>
                <c:pt idx="1471">
                  <c:v>34380</c:v>
                </c:pt>
                <c:pt idx="1472">
                  <c:v>34704</c:v>
                </c:pt>
                <c:pt idx="1473">
                  <c:v>94871</c:v>
                </c:pt>
                <c:pt idx="1474">
                  <c:v>65148</c:v>
                </c:pt>
                <c:pt idx="1475">
                  <c:v>39898</c:v>
                </c:pt>
                <c:pt idx="1476">
                  <c:v>64857</c:v>
                </c:pt>
                <c:pt idx="1477">
                  <c:v>59892</c:v>
                </c:pt>
                <c:pt idx="1478">
                  <c:v>41020</c:v>
                </c:pt>
                <c:pt idx="1479">
                  <c:v>57072</c:v>
                </c:pt>
                <c:pt idx="1480">
                  <c:v>60474</c:v>
                </c:pt>
                <c:pt idx="1481">
                  <c:v>62807</c:v>
                </c:pt>
                <c:pt idx="1482">
                  <c:v>19414</c:v>
                </c:pt>
                <c:pt idx="1483">
                  <c:v>19107</c:v>
                </c:pt>
                <c:pt idx="1484">
                  <c:v>75484</c:v>
                </c:pt>
                <c:pt idx="1485">
                  <c:v>70379</c:v>
                </c:pt>
                <c:pt idx="1486">
                  <c:v>79419</c:v>
                </c:pt>
                <c:pt idx="1487">
                  <c:v>64014</c:v>
                </c:pt>
                <c:pt idx="1488">
                  <c:v>76998</c:v>
                </c:pt>
                <c:pt idx="1489">
                  <c:v>49854</c:v>
                </c:pt>
                <c:pt idx="1490">
                  <c:v>60585</c:v>
                </c:pt>
                <c:pt idx="1491">
                  <c:v>42873</c:v>
                </c:pt>
                <c:pt idx="1492">
                  <c:v>87679</c:v>
                </c:pt>
                <c:pt idx="1493">
                  <c:v>57867</c:v>
                </c:pt>
                <c:pt idx="1494">
                  <c:v>35765</c:v>
                </c:pt>
                <c:pt idx="1495">
                  <c:v>65492</c:v>
                </c:pt>
                <c:pt idx="1496">
                  <c:v>32952</c:v>
                </c:pt>
                <c:pt idx="1497">
                  <c:v>53374</c:v>
                </c:pt>
                <c:pt idx="1498">
                  <c:v>71706</c:v>
                </c:pt>
                <c:pt idx="1499">
                  <c:v>68487</c:v>
                </c:pt>
                <c:pt idx="1500">
                  <c:v>53253</c:v>
                </c:pt>
                <c:pt idx="1501">
                  <c:v>31163</c:v>
                </c:pt>
                <c:pt idx="1502">
                  <c:v>42014</c:v>
                </c:pt>
                <c:pt idx="1503">
                  <c:v>54108</c:v>
                </c:pt>
                <c:pt idx="1504">
                  <c:v>49667</c:v>
                </c:pt>
                <c:pt idx="1505">
                  <c:v>63206</c:v>
                </c:pt>
                <c:pt idx="1506">
                  <c:v>57136</c:v>
                </c:pt>
                <c:pt idx="1507">
                  <c:v>46772</c:v>
                </c:pt>
                <c:pt idx="1508">
                  <c:v>78931</c:v>
                </c:pt>
                <c:pt idx="1509">
                  <c:v>53977</c:v>
                </c:pt>
                <c:pt idx="1510">
                  <c:v>84219</c:v>
                </c:pt>
                <c:pt idx="1511">
                  <c:v>46098</c:v>
                </c:pt>
                <c:pt idx="1512">
                  <c:v>73538</c:v>
                </c:pt>
                <c:pt idx="1513">
                  <c:v>79529</c:v>
                </c:pt>
                <c:pt idx="1514">
                  <c:v>20981</c:v>
                </c:pt>
                <c:pt idx="1515">
                  <c:v>51766</c:v>
                </c:pt>
                <c:pt idx="1516">
                  <c:v>55759</c:v>
                </c:pt>
                <c:pt idx="1517">
                  <c:v>33039</c:v>
                </c:pt>
                <c:pt idx="1518">
                  <c:v>37787</c:v>
                </c:pt>
                <c:pt idx="1519">
                  <c:v>27242</c:v>
                </c:pt>
                <c:pt idx="1520">
                  <c:v>87188</c:v>
                </c:pt>
                <c:pt idx="1521">
                  <c:v>69930</c:v>
                </c:pt>
                <c:pt idx="1522">
                  <c:v>37697</c:v>
                </c:pt>
                <c:pt idx="1523">
                  <c:v>37401</c:v>
                </c:pt>
                <c:pt idx="1524">
                  <c:v>3502</c:v>
                </c:pt>
                <c:pt idx="1525">
                  <c:v>58597</c:v>
                </c:pt>
                <c:pt idx="1526">
                  <c:v>82032</c:v>
                </c:pt>
                <c:pt idx="1527">
                  <c:v>28087</c:v>
                </c:pt>
                <c:pt idx="1528">
                  <c:v>74004</c:v>
                </c:pt>
                <c:pt idx="1529">
                  <c:v>19740</c:v>
                </c:pt>
                <c:pt idx="1530">
                  <c:v>57036</c:v>
                </c:pt>
                <c:pt idx="1531">
                  <c:v>53083</c:v>
                </c:pt>
                <c:pt idx="1532">
                  <c:v>69283</c:v>
                </c:pt>
                <c:pt idx="1533">
                  <c:v>46098</c:v>
                </c:pt>
                <c:pt idx="1534">
                  <c:v>23331</c:v>
                </c:pt>
                <c:pt idx="1535">
                  <c:v>23331</c:v>
                </c:pt>
                <c:pt idx="1536">
                  <c:v>9255</c:v>
                </c:pt>
                <c:pt idx="1537">
                  <c:v>67786</c:v>
                </c:pt>
                <c:pt idx="1538">
                  <c:v>71969</c:v>
                </c:pt>
                <c:pt idx="1539">
                  <c:v>59235</c:v>
                </c:pt>
                <c:pt idx="1540">
                  <c:v>31928</c:v>
                </c:pt>
                <c:pt idx="1541">
                  <c:v>74881</c:v>
                </c:pt>
                <c:pt idx="1542">
                  <c:v>65819</c:v>
                </c:pt>
                <c:pt idx="1543">
                  <c:v>51411</c:v>
                </c:pt>
                <c:pt idx="1544">
                  <c:v>51983</c:v>
                </c:pt>
                <c:pt idx="1545">
                  <c:v>42386</c:v>
                </c:pt>
                <c:pt idx="1546">
                  <c:v>30390</c:v>
                </c:pt>
                <c:pt idx="1547">
                  <c:v>30983</c:v>
                </c:pt>
                <c:pt idx="1548">
                  <c:v>66033</c:v>
                </c:pt>
                <c:pt idx="1549">
                  <c:v>37284</c:v>
                </c:pt>
                <c:pt idx="1550">
                  <c:v>57530</c:v>
                </c:pt>
                <c:pt idx="1551">
                  <c:v>76800</c:v>
                </c:pt>
                <c:pt idx="1552">
                  <c:v>63943</c:v>
                </c:pt>
                <c:pt idx="1553">
                  <c:v>76081</c:v>
                </c:pt>
                <c:pt idx="1554">
                  <c:v>67445</c:v>
                </c:pt>
                <c:pt idx="1555">
                  <c:v>37054</c:v>
                </c:pt>
                <c:pt idx="1556">
                  <c:v>47175</c:v>
                </c:pt>
                <c:pt idx="1557">
                  <c:v>31859</c:v>
                </c:pt>
                <c:pt idx="1558">
                  <c:v>27215</c:v>
                </c:pt>
                <c:pt idx="1559">
                  <c:v>70179</c:v>
                </c:pt>
                <c:pt idx="1560">
                  <c:v>39922</c:v>
                </c:pt>
                <c:pt idx="1561">
                  <c:v>49681</c:v>
                </c:pt>
                <c:pt idx="1562">
                  <c:v>24645</c:v>
                </c:pt>
                <c:pt idx="1563">
                  <c:v>79865</c:v>
                </c:pt>
                <c:pt idx="1564">
                  <c:v>44322</c:v>
                </c:pt>
                <c:pt idx="1565">
                  <c:v>47958</c:v>
                </c:pt>
                <c:pt idx="1566">
                  <c:v>63972</c:v>
                </c:pt>
                <c:pt idx="1567">
                  <c:v>75315</c:v>
                </c:pt>
                <c:pt idx="1568">
                  <c:v>55517</c:v>
                </c:pt>
                <c:pt idx="1569">
                  <c:v>75283</c:v>
                </c:pt>
                <c:pt idx="1570">
                  <c:v>82800</c:v>
                </c:pt>
                <c:pt idx="1571">
                  <c:v>38998</c:v>
                </c:pt>
                <c:pt idx="1572">
                  <c:v>90638</c:v>
                </c:pt>
                <c:pt idx="1573">
                  <c:v>27161</c:v>
                </c:pt>
                <c:pt idx="1574">
                  <c:v>42014</c:v>
                </c:pt>
                <c:pt idx="1575">
                  <c:v>38201</c:v>
                </c:pt>
                <c:pt idx="1576">
                  <c:v>45203</c:v>
                </c:pt>
                <c:pt idx="1577">
                  <c:v>81574</c:v>
                </c:pt>
                <c:pt idx="1578">
                  <c:v>34935</c:v>
                </c:pt>
                <c:pt idx="1579">
                  <c:v>60482</c:v>
                </c:pt>
                <c:pt idx="1580">
                  <c:v>34633</c:v>
                </c:pt>
                <c:pt idx="1581">
                  <c:v>78093</c:v>
                </c:pt>
                <c:pt idx="1582">
                  <c:v>82460</c:v>
                </c:pt>
                <c:pt idx="1583">
                  <c:v>45903</c:v>
                </c:pt>
                <c:pt idx="1584">
                  <c:v>81361</c:v>
                </c:pt>
                <c:pt idx="1585">
                  <c:v>35860</c:v>
                </c:pt>
                <c:pt idx="1586">
                  <c:v>40442</c:v>
                </c:pt>
                <c:pt idx="1587">
                  <c:v>61482</c:v>
                </c:pt>
                <c:pt idx="1588">
                  <c:v>34968</c:v>
                </c:pt>
                <c:pt idx="1589">
                  <c:v>75794</c:v>
                </c:pt>
                <c:pt idx="1590">
                  <c:v>31497</c:v>
                </c:pt>
                <c:pt idx="1591">
                  <c:v>74268</c:v>
                </c:pt>
                <c:pt idx="1592">
                  <c:v>13724</c:v>
                </c:pt>
                <c:pt idx="1593">
                  <c:v>45143</c:v>
                </c:pt>
                <c:pt idx="1594">
                  <c:v>52569</c:v>
                </c:pt>
                <c:pt idx="1595">
                  <c:v>48432</c:v>
                </c:pt>
                <c:pt idx="1596">
                  <c:v>17144</c:v>
                </c:pt>
                <c:pt idx="1597">
                  <c:v>36108</c:v>
                </c:pt>
                <c:pt idx="1598">
                  <c:v>76445</c:v>
                </c:pt>
                <c:pt idx="1599">
                  <c:v>36663</c:v>
                </c:pt>
                <c:pt idx="1600">
                  <c:v>53843</c:v>
                </c:pt>
                <c:pt idx="1601">
                  <c:v>90226</c:v>
                </c:pt>
                <c:pt idx="1602">
                  <c:v>70638</c:v>
                </c:pt>
                <c:pt idx="1603">
                  <c:v>44512</c:v>
                </c:pt>
                <c:pt idx="1604">
                  <c:v>27116</c:v>
                </c:pt>
                <c:pt idx="1605">
                  <c:v>54072</c:v>
                </c:pt>
                <c:pt idx="1606">
                  <c:v>71855</c:v>
                </c:pt>
                <c:pt idx="1607">
                  <c:v>51250</c:v>
                </c:pt>
                <c:pt idx="1608">
                  <c:v>60432</c:v>
                </c:pt>
                <c:pt idx="1609">
                  <c:v>65526</c:v>
                </c:pt>
                <c:pt idx="1610">
                  <c:v>68655</c:v>
                </c:pt>
                <c:pt idx="1611">
                  <c:v>12393</c:v>
                </c:pt>
                <c:pt idx="1612">
                  <c:v>64509</c:v>
                </c:pt>
                <c:pt idx="1613">
                  <c:v>33955</c:v>
                </c:pt>
                <c:pt idx="1614">
                  <c:v>31353</c:v>
                </c:pt>
                <c:pt idx="1615">
                  <c:v>55434</c:v>
                </c:pt>
                <c:pt idx="1616">
                  <c:v>28359</c:v>
                </c:pt>
                <c:pt idx="1617">
                  <c:v>57100</c:v>
                </c:pt>
                <c:pt idx="1618">
                  <c:v>69139</c:v>
                </c:pt>
                <c:pt idx="1619">
                  <c:v>52973</c:v>
                </c:pt>
                <c:pt idx="1620">
                  <c:v>51717</c:v>
                </c:pt>
                <c:pt idx="1621">
                  <c:v>18793</c:v>
                </c:pt>
                <c:pt idx="1622">
                  <c:v>66664</c:v>
                </c:pt>
                <c:pt idx="1623">
                  <c:v>50664</c:v>
                </c:pt>
                <c:pt idx="1624">
                  <c:v>54414</c:v>
                </c:pt>
                <c:pt idx="1625">
                  <c:v>54549</c:v>
                </c:pt>
                <c:pt idx="1626">
                  <c:v>47111</c:v>
                </c:pt>
                <c:pt idx="1627">
                  <c:v>41003</c:v>
                </c:pt>
                <c:pt idx="1628">
                  <c:v>19444</c:v>
                </c:pt>
                <c:pt idx="1629">
                  <c:v>36301</c:v>
                </c:pt>
                <c:pt idx="1630">
                  <c:v>73059</c:v>
                </c:pt>
                <c:pt idx="1631">
                  <c:v>42731</c:v>
                </c:pt>
                <c:pt idx="1632">
                  <c:v>52854</c:v>
                </c:pt>
                <c:pt idx="1633">
                  <c:v>22775</c:v>
                </c:pt>
                <c:pt idx="1634">
                  <c:v>46681</c:v>
                </c:pt>
                <c:pt idx="1635">
                  <c:v>59821</c:v>
                </c:pt>
                <c:pt idx="1636">
                  <c:v>50002</c:v>
                </c:pt>
                <c:pt idx="1637">
                  <c:v>69755</c:v>
                </c:pt>
                <c:pt idx="1638">
                  <c:v>44078</c:v>
                </c:pt>
                <c:pt idx="1639">
                  <c:v>30560</c:v>
                </c:pt>
                <c:pt idx="1640">
                  <c:v>35924</c:v>
                </c:pt>
                <c:pt idx="1641">
                  <c:v>64140</c:v>
                </c:pt>
                <c:pt idx="1642">
                  <c:v>56386</c:v>
                </c:pt>
                <c:pt idx="1643">
                  <c:v>24594</c:v>
                </c:pt>
                <c:pt idx="1644">
                  <c:v>75774</c:v>
                </c:pt>
                <c:pt idx="1645">
                  <c:v>39228</c:v>
                </c:pt>
                <c:pt idx="1646">
                  <c:v>58494</c:v>
                </c:pt>
                <c:pt idx="1647">
                  <c:v>58684</c:v>
                </c:pt>
                <c:pt idx="1648">
                  <c:v>57136</c:v>
                </c:pt>
                <c:pt idx="1649">
                  <c:v>56551</c:v>
                </c:pt>
                <c:pt idx="1650">
                  <c:v>22448</c:v>
                </c:pt>
                <c:pt idx="1651">
                  <c:v>82014</c:v>
                </c:pt>
                <c:pt idx="1652">
                  <c:v>34213</c:v>
                </c:pt>
                <c:pt idx="1653">
                  <c:v>157146</c:v>
                </c:pt>
                <c:pt idx="1654">
                  <c:v>25358</c:v>
                </c:pt>
                <c:pt idx="1655">
                  <c:v>35544</c:v>
                </c:pt>
                <c:pt idx="1656">
                  <c:v>36634</c:v>
                </c:pt>
                <c:pt idx="1657">
                  <c:v>62670</c:v>
                </c:pt>
                <c:pt idx="1658">
                  <c:v>50334</c:v>
                </c:pt>
                <c:pt idx="1659">
                  <c:v>72066</c:v>
                </c:pt>
                <c:pt idx="1660">
                  <c:v>50729</c:v>
                </c:pt>
                <c:pt idx="1661">
                  <c:v>34916</c:v>
                </c:pt>
                <c:pt idx="1662">
                  <c:v>64892</c:v>
                </c:pt>
                <c:pt idx="1663">
                  <c:v>43602</c:v>
                </c:pt>
                <c:pt idx="1664">
                  <c:v>33996</c:v>
                </c:pt>
                <c:pt idx="1665">
                  <c:v>41473</c:v>
                </c:pt>
                <c:pt idx="1666">
                  <c:v>63246</c:v>
                </c:pt>
                <c:pt idx="1667">
                  <c:v>36732</c:v>
                </c:pt>
                <c:pt idx="1668">
                  <c:v>69084</c:v>
                </c:pt>
                <c:pt idx="1669">
                  <c:v>77766</c:v>
                </c:pt>
                <c:pt idx="1670">
                  <c:v>37929</c:v>
                </c:pt>
                <c:pt idx="1671">
                  <c:v>86610</c:v>
                </c:pt>
                <c:pt idx="1672">
                  <c:v>80141</c:v>
                </c:pt>
                <c:pt idx="1673">
                  <c:v>72635</c:v>
                </c:pt>
                <c:pt idx="1674">
                  <c:v>69016</c:v>
                </c:pt>
                <c:pt idx="1675">
                  <c:v>20193</c:v>
                </c:pt>
                <c:pt idx="1676">
                  <c:v>27573</c:v>
                </c:pt>
                <c:pt idx="1677">
                  <c:v>15862</c:v>
                </c:pt>
                <c:pt idx="1678">
                  <c:v>49544</c:v>
                </c:pt>
                <c:pt idx="1679">
                  <c:v>33228</c:v>
                </c:pt>
                <c:pt idx="1680">
                  <c:v>70440</c:v>
                </c:pt>
                <c:pt idx="1681">
                  <c:v>38232</c:v>
                </c:pt>
                <c:pt idx="1682">
                  <c:v>22554</c:v>
                </c:pt>
                <c:pt idx="1683">
                  <c:v>23536</c:v>
                </c:pt>
                <c:pt idx="1684">
                  <c:v>49413</c:v>
                </c:pt>
                <c:pt idx="1685">
                  <c:v>42231</c:v>
                </c:pt>
                <c:pt idx="1686">
                  <c:v>78789</c:v>
                </c:pt>
                <c:pt idx="1687">
                  <c:v>56534</c:v>
                </c:pt>
                <c:pt idx="1688">
                  <c:v>58350</c:v>
                </c:pt>
                <c:pt idx="1689">
                  <c:v>81217</c:v>
                </c:pt>
                <c:pt idx="1690">
                  <c:v>49090</c:v>
                </c:pt>
                <c:pt idx="1691">
                  <c:v>61787</c:v>
                </c:pt>
                <c:pt idx="1692">
                  <c:v>18169</c:v>
                </c:pt>
                <c:pt idx="1693">
                  <c:v>24336</c:v>
                </c:pt>
                <c:pt idx="1694">
                  <c:v>18222</c:v>
                </c:pt>
                <c:pt idx="1695">
                  <c:v>62335</c:v>
                </c:pt>
                <c:pt idx="1696">
                  <c:v>42033</c:v>
                </c:pt>
                <c:pt idx="1697">
                  <c:v>86580</c:v>
                </c:pt>
                <c:pt idx="1698">
                  <c:v>41437</c:v>
                </c:pt>
                <c:pt idx="1699">
                  <c:v>73705</c:v>
                </c:pt>
                <c:pt idx="1700">
                  <c:v>61064</c:v>
                </c:pt>
                <c:pt idx="1701">
                  <c:v>38452</c:v>
                </c:pt>
                <c:pt idx="1702">
                  <c:v>18358</c:v>
                </c:pt>
                <c:pt idx="1703">
                  <c:v>55012</c:v>
                </c:pt>
                <c:pt idx="1704">
                  <c:v>9722</c:v>
                </c:pt>
                <c:pt idx="1705">
                  <c:v>38175</c:v>
                </c:pt>
                <c:pt idx="1706">
                  <c:v>58656</c:v>
                </c:pt>
                <c:pt idx="1707">
                  <c:v>52117</c:v>
                </c:pt>
                <c:pt idx="1708">
                  <c:v>64813</c:v>
                </c:pt>
                <c:pt idx="1709">
                  <c:v>54222</c:v>
                </c:pt>
                <c:pt idx="1710">
                  <c:v>83512</c:v>
                </c:pt>
                <c:pt idx="1711">
                  <c:v>77520</c:v>
                </c:pt>
                <c:pt idx="1712">
                  <c:v>41154</c:v>
                </c:pt>
                <c:pt idx="1713">
                  <c:v>80398</c:v>
                </c:pt>
                <c:pt idx="1714">
                  <c:v>18746</c:v>
                </c:pt>
                <c:pt idx="1715">
                  <c:v>35196</c:v>
                </c:pt>
                <c:pt idx="1716">
                  <c:v>60230</c:v>
                </c:pt>
                <c:pt idx="1717">
                  <c:v>22108</c:v>
                </c:pt>
                <c:pt idx="1718">
                  <c:v>44392</c:v>
                </c:pt>
                <c:pt idx="1719">
                  <c:v>55424</c:v>
                </c:pt>
                <c:pt idx="1720">
                  <c:v>17688</c:v>
                </c:pt>
                <c:pt idx="1721">
                  <c:v>92491</c:v>
                </c:pt>
                <c:pt idx="1722">
                  <c:v>90273</c:v>
                </c:pt>
                <c:pt idx="1723">
                  <c:v>82571</c:v>
                </c:pt>
                <c:pt idx="1724">
                  <c:v>38513</c:v>
                </c:pt>
                <c:pt idx="1725">
                  <c:v>16653</c:v>
                </c:pt>
                <c:pt idx="1726">
                  <c:v>42586</c:v>
                </c:pt>
                <c:pt idx="1727">
                  <c:v>23529</c:v>
                </c:pt>
                <c:pt idx="1728">
                  <c:v>74881</c:v>
                </c:pt>
                <c:pt idx="1729">
                  <c:v>71107</c:v>
                </c:pt>
                <c:pt idx="1730">
                  <c:v>46910</c:v>
                </c:pt>
                <c:pt idx="1731">
                  <c:v>18690</c:v>
                </c:pt>
                <c:pt idx="1732">
                  <c:v>37244</c:v>
                </c:pt>
                <c:pt idx="1733">
                  <c:v>82427</c:v>
                </c:pt>
                <c:pt idx="1734">
                  <c:v>75342</c:v>
                </c:pt>
                <c:pt idx="1735">
                  <c:v>70044</c:v>
                </c:pt>
                <c:pt idx="1736">
                  <c:v>79146</c:v>
                </c:pt>
                <c:pt idx="1737">
                  <c:v>77437</c:v>
                </c:pt>
                <c:pt idx="1738">
                  <c:v>54984</c:v>
                </c:pt>
                <c:pt idx="1739">
                  <c:v>42403</c:v>
                </c:pt>
                <c:pt idx="1740">
                  <c:v>55761</c:v>
                </c:pt>
                <c:pt idx="1741">
                  <c:v>37292</c:v>
                </c:pt>
                <c:pt idx="1742">
                  <c:v>45576</c:v>
                </c:pt>
                <c:pt idx="1743">
                  <c:v>70321</c:v>
                </c:pt>
                <c:pt idx="1744">
                  <c:v>58086</c:v>
                </c:pt>
                <c:pt idx="1745">
                  <c:v>81795</c:v>
                </c:pt>
                <c:pt idx="1746">
                  <c:v>28389</c:v>
                </c:pt>
                <c:pt idx="1747">
                  <c:v>66835</c:v>
                </c:pt>
                <c:pt idx="1748">
                  <c:v>69901</c:v>
                </c:pt>
                <c:pt idx="1749">
                  <c:v>80360</c:v>
                </c:pt>
                <c:pt idx="1750">
                  <c:v>63342</c:v>
                </c:pt>
                <c:pt idx="1751">
                  <c:v>44989</c:v>
                </c:pt>
                <c:pt idx="1752">
                  <c:v>31859</c:v>
                </c:pt>
                <c:pt idx="1753">
                  <c:v>51569</c:v>
                </c:pt>
                <c:pt idx="1754">
                  <c:v>30372</c:v>
                </c:pt>
                <c:pt idx="1755">
                  <c:v>16014</c:v>
                </c:pt>
                <c:pt idx="1756">
                  <c:v>41120</c:v>
                </c:pt>
                <c:pt idx="1757">
                  <c:v>39763</c:v>
                </c:pt>
                <c:pt idx="1758">
                  <c:v>38725</c:v>
                </c:pt>
                <c:pt idx="1759">
                  <c:v>77981</c:v>
                </c:pt>
                <c:pt idx="1760">
                  <c:v>62905</c:v>
                </c:pt>
                <c:pt idx="1761">
                  <c:v>13533</c:v>
                </c:pt>
                <c:pt idx="1762">
                  <c:v>59481</c:v>
                </c:pt>
                <c:pt idx="1763">
                  <c:v>72117</c:v>
                </c:pt>
                <c:pt idx="1764">
                  <c:v>21955</c:v>
                </c:pt>
                <c:pt idx="1765">
                  <c:v>67131</c:v>
                </c:pt>
                <c:pt idx="1766">
                  <c:v>36802</c:v>
                </c:pt>
                <c:pt idx="1767">
                  <c:v>71853</c:v>
                </c:pt>
                <c:pt idx="1768">
                  <c:v>28249</c:v>
                </c:pt>
                <c:pt idx="1769">
                  <c:v>47808</c:v>
                </c:pt>
                <c:pt idx="1770">
                  <c:v>25509</c:v>
                </c:pt>
                <c:pt idx="1771">
                  <c:v>51012</c:v>
                </c:pt>
                <c:pt idx="1772">
                  <c:v>70596</c:v>
                </c:pt>
                <c:pt idx="1773">
                  <c:v>85431</c:v>
                </c:pt>
                <c:pt idx="1774">
                  <c:v>42664</c:v>
                </c:pt>
                <c:pt idx="1775">
                  <c:v>42586</c:v>
                </c:pt>
                <c:pt idx="1776">
                  <c:v>29760</c:v>
                </c:pt>
                <c:pt idx="1777">
                  <c:v>28973</c:v>
                </c:pt>
                <c:pt idx="1778">
                  <c:v>39435</c:v>
                </c:pt>
                <c:pt idx="1779">
                  <c:v>65370</c:v>
                </c:pt>
                <c:pt idx="1780">
                  <c:v>20194</c:v>
                </c:pt>
                <c:pt idx="1781">
                  <c:v>42473</c:v>
                </c:pt>
                <c:pt idx="1782">
                  <c:v>64590</c:v>
                </c:pt>
                <c:pt idx="1783">
                  <c:v>71232</c:v>
                </c:pt>
                <c:pt idx="1784">
                  <c:v>34600</c:v>
                </c:pt>
                <c:pt idx="1785">
                  <c:v>46904</c:v>
                </c:pt>
                <c:pt idx="1786">
                  <c:v>49094</c:v>
                </c:pt>
                <c:pt idx="1787">
                  <c:v>36075</c:v>
                </c:pt>
                <c:pt idx="1788">
                  <c:v>60839</c:v>
                </c:pt>
                <c:pt idx="1789">
                  <c:v>77298</c:v>
                </c:pt>
                <c:pt idx="1790">
                  <c:v>34026</c:v>
                </c:pt>
                <c:pt idx="1791">
                  <c:v>48918</c:v>
                </c:pt>
                <c:pt idx="1792">
                  <c:v>82122</c:v>
                </c:pt>
                <c:pt idx="1793">
                  <c:v>37697</c:v>
                </c:pt>
                <c:pt idx="1794">
                  <c:v>34074</c:v>
                </c:pt>
                <c:pt idx="1795">
                  <c:v>28520</c:v>
                </c:pt>
                <c:pt idx="1796">
                  <c:v>62535</c:v>
                </c:pt>
                <c:pt idx="1797">
                  <c:v>36273</c:v>
                </c:pt>
                <c:pt idx="1798">
                  <c:v>63404</c:v>
                </c:pt>
                <c:pt idx="1799">
                  <c:v>75774</c:v>
                </c:pt>
                <c:pt idx="1800">
                  <c:v>78416</c:v>
                </c:pt>
                <c:pt idx="1801">
                  <c:v>75702</c:v>
                </c:pt>
                <c:pt idx="1802">
                  <c:v>59385</c:v>
                </c:pt>
                <c:pt idx="1803">
                  <c:v>37070</c:v>
                </c:pt>
                <c:pt idx="1804">
                  <c:v>44689</c:v>
                </c:pt>
                <c:pt idx="1805">
                  <c:v>53977</c:v>
                </c:pt>
                <c:pt idx="1806">
                  <c:v>7144</c:v>
                </c:pt>
                <c:pt idx="1807">
                  <c:v>18701</c:v>
                </c:pt>
                <c:pt idx="1808">
                  <c:v>90369</c:v>
                </c:pt>
                <c:pt idx="1809">
                  <c:v>63159</c:v>
                </c:pt>
                <c:pt idx="1810">
                  <c:v>37758</c:v>
                </c:pt>
                <c:pt idx="1811">
                  <c:v>46757</c:v>
                </c:pt>
                <c:pt idx="1812">
                  <c:v>79734</c:v>
                </c:pt>
                <c:pt idx="1813">
                  <c:v>63207</c:v>
                </c:pt>
                <c:pt idx="1814">
                  <c:v>72071</c:v>
                </c:pt>
                <c:pt idx="1815">
                  <c:v>21840</c:v>
                </c:pt>
                <c:pt idx="1816">
                  <c:v>58582</c:v>
                </c:pt>
                <c:pt idx="1817">
                  <c:v>72282</c:v>
                </c:pt>
                <c:pt idx="1818">
                  <c:v>50387</c:v>
                </c:pt>
                <c:pt idx="1819">
                  <c:v>32583</c:v>
                </c:pt>
                <c:pt idx="1820">
                  <c:v>62568</c:v>
                </c:pt>
                <c:pt idx="1821">
                  <c:v>44635</c:v>
                </c:pt>
                <c:pt idx="1822">
                  <c:v>33316</c:v>
                </c:pt>
                <c:pt idx="1823">
                  <c:v>63967</c:v>
                </c:pt>
                <c:pt idx="1824">
                  <c:v>52513</c:v>
                </c:pt>
                <c:pt idx="1825">
                  <c:v>25293</c:v>
                </c:pt>
                <c:pt idx="1826">
                  <c:v>54111</c:v>
                </c:pt>
                <c:pt idx="1827">
                  <c:v>78394</c:v>
                </c:pt>
                <c:pt idx="1828">
                  <c:v>80739</c:v>
                </c:pt>
                <c:pt idx="1829">
                  <c:v>22669</c:v>
                </c:pt>
                <c:pt idx="1830">
                  <c:v>29236</c:v>
                </c:pt>
                <c:pt idx="1831">
                  <c:v>44911</c:v>
                </c:pt>
                <c:pt idx="1832">
                  <c:v>54693</c:v>
                </c:pt>
                <c:pt idx="1833">
                  <c:v>48186</c:v>
                </c:pt>
                <c:pt idx="1834">
                  <c:v>54809</c:v>
                </c:pt>
                <c:pt idx="1835">
                  <c:v>41580</c:v>
                </c:pt>
                <c:pt idx="1836">
                  <c:v>80336</c:v>
                </c:pt>
                <c:pt idx="1837">
                  <c:v>47743</c:v>
                </c:pt>
                <c:pt idx="1838">
                  <c:v>62972</c:v>
                </c:pt>
                <c:pt idx="1839">
                  <c:v>57333</c:v>
                </c:pt>
                <c:pt idx="1840">
                  <c:v>32313</c:v>
                </c:pt>
                <c:pt idx="1841">
                  <c:v>84953</c:v>
                </c:pt>
                <c:pt idx="1842">
                  <c:v>27071</c:v>
                </c:pt>
                <c:pt idx="1843">
                  <c:v>68148</c:v>
                </c:pt>
                <c:pt idx="1844">
                  <c:v>65735</c:v>
                </c:pt>
                <c:pt idx="1845">
                  <c:v>86836</c:v>
                </c:pt>
                <c:pt idx="1846">
                  <c:v>4023</c:v>
                </c:pt>
                <c:pt idx="1847">
                  <c:v>30093</c:v>
                </c:pt>
                <c:pt idx="1848">
                  <c:v>57705</c:v>
                </c:pt>
                <c:pt idx="1849">
                  <c:v>25008</c:v>
                </c:pt>
                <c:pt idx="1850">
                  <c:v>83257</c:v>
                </c:pt>
                <c:pt idx="1851">
                  <c:v>22280</c:v>
                </c:pt>
                <c:pt idx="1852">
                  <c:v>72159</c:v>
                </c:pt>
                <c:pt idx="1853">
                  <c:v>64260</c:v>
                </c:pt>
                <c:pt idx="1854">
                  <c:v>82733</c:v>
                </c:pt>
                <c:pt idx="1855">
                  <c:v>74290</c:v>
                </c:pt>
                <c:pt idx="1856">
                  <c:v>58217</c:v>
                </c:pt>
                <c:pt idx="1857">
                  <c:v>21024</c:v>
                </c:pt>
                <c:pt idx="1858">
                  <c:v>70116</c:v>
                </c:pt>
                <c:pt idx="1859">
                  <c:v>54006</c:v>
                </c:pt>
                <c:pt idx="1860">
                  <c:v>69063</c:v>
                </c:pt>
                <c:pt idx="1861">
                  <c:v>11448</c:v>
                </c:pt>
                <c:pt idx="1862">
                  <c:v>61825</c:v>
                </c:pt>
                <c:pt idx="1863">
                  <c:v>70886</c:v>
                </c:pt>
                <c:pt idx="1864">
                  <c:v>69109</c:v>
                </c:pt>
                <c:pt idx="1865">
                  <c:v>60208</c:v>
                </c:pt>
                <c:pt idx="1866">
                  <c:v>32889</c:v>
                </c:pt>
                <c:pt idx="1867">
                  <c:v>34738</c:v>
                </c:pt>
                <c:pt idx="1868">
                  <c:v>30538</c:v>
                </c:pt>
                <c:pt idx="1869">
                  <c:v>82326</c:v>
                </c:pt>
                <c:pt idx="1870">
                  <c:v>26642</c:v>
                </c:pt>
                <c:pt idx="1871">
                  <c:v>69932</c:v>
                </c:pt>
                <c:pt idx="1872">
                  <c:v>44503</c:v>
                </c:pt>
                <c:pt idx="1873">
                  <c:v>60200</c:v>
                </c:pt>
                <c:pt idx="1874">
                  <c:v>49638</c:v>
                </c:pt>
                <c:pt idx="1875">
                  <c:v>23830</c:v>
                </c:pt>
                <c:pt idx="1876">
                  <c:v>33051</c:v>
                </c:pt>
                <c:pt idx="1877">
                  <c:v>72905</c:v>
                </c:pt>
                <c:pt idx="1878">
                  <c:v>69702</c:v>
                </c:pt>
                <c:pt idx="1879">
                  <c:v>70300</c:v>
                </c:pt>
                <c:pt idx="1880">
                  <c:v>70643</c:v>
                </c:pt>
                <c:pt idx="1881">
                  <c:v>30396</c:v>
                </c:pt>
                <c:pt idx="1882">
                  <c:v>50616</c:v>
                </c:pt>
                <c:pt idx="1883">
                  <c:v>62772</c:v>
                </c:pt>
                <c:pt idx="1884">
                  <c:v>30298</c:v>
                </c:pt>
                <c:pt idx="1885">
                  <c:v>52413</c:v>
                </c:pt>
                <c:pt idx="1886">
                  <c:v>44155</c:v>
                </c:pt>
                <c:pt idx="1887">
                  <c:v>86979</c:v>
                </c:pt>
                <c:pt idx="1888">
                  <c:v>76532</c:v>
                </c:pt>
                <c:pt idx="1889">
                  <c:v>42081</c:v>
                </c:pt>
                <c:pt idx="1890">
                  <c:v>67546</c:v>
                </c:pt>
                <c:pt idx="1891">
                  <c:v>88420</c:v>
                </c:pt>
                <c:pt idx="1892">
                  <c:v>31158</c:v>
                </c:pt>
                <c:pt idx="1893">
                  <c:v>61671</c:v>
                </c:pt>
                <c:pt idx="1894">
                  <c:v>69719</c:v>
                </c:pt>
                <c:pt idx="1895">
                  <c:v>49160</c:v>
                </c:pt>
                <c:pt idx="1896">
                  <c:v>24882</c:v>
                </c:pt>
                <c:pt idx="1897">
                  <c:v>90933</c:v>
                </c:pt>
                <c:pt idx="1898">
                  <c:v>113734</c:v>
                </c:pt>
                <c:pt idx="1899">
                  <c:v>59292</c:v>
                </c:pt>
                <c:pt idx="1900">
                  <c:v>45759</c:v>
                </c:pt>
                <c:pt idx="1901">
                  <c:v>22148</c:v>
                </c:pt>
                <c:pt idx="1902">
                  <c:v>73395</c:v>
                </c:pt>
                <c:pt idx="1903">
                  <c:v>29819</c:v>
                </c:pt>
                <c:pt idx="1904">
                  <c:v>45688</c:v>
                </c:pt>
                <c:pt idx="1905">
                  <c:v>62820</c:v>
                </c:pt>
                <c:pt idx="1906">
                  <c:v>60491</c:v>
                </c:pt>
                <c:pt idx="1907">
                  <c:v>33235</c:v>
                </c:pt>
                <c:pt idx="1908">
                  <c:v>35701</c:v>
                </c:pt>
                <c:pt idx="1909">
                  <c:v>31535</c:v>
                </c:pt>
                <c:pt idx="1910">
                  <c:v>92556</c:v>
                </c:pt>
                <c:pt idx="1911">
                  <c:v>67384</c:v>
                </c:pt>
                <c:pt idx="1912">
                  <c:v>80573</c:v>
                </c:pt>
                <c:pt idx="1913">
                  <c:v>77870</c:v>
                </c:pt>
                <c:pt idx="1914">
                  <c:v>52278</c:v>
                </c:pt>
                <c:pt idx="1915">
                  <c:v>57107</c:v>
                </c:pt>
                <c:pt idx="1916">
                  <c:v>18929</c:v>
                </c:pt>
                <c:pt idx="1917">
                  <c:v>36038</c:v>
                </c:pt>
                <c:pt idx="1918">
                  <c:v>20180</c:v>
                </c:pt>
                <c:pt idx="1919">
                  <c:v>34230</c:v>
                </c:pt>
                <c:pt idx="1920">
                  <c:v>31878</c:v>
                </c:pt>
                <c:pt idx="1921">
                  <c:v>70932</c:v>
                </c:pt>
                <c:pt idx="1922">
                  <c:v>91249</c:v>
                </c:pt>
                <c:pt idx="1923">
                  <c:v>77598</c:v>
                </c:pt>
                <c:pt idx="1924">
                  <c:v>80982</c:v>
                </c:pt>
                <c:pt idx="1925">
                  <c:v>22701</c:v>
                </c:pt>
                <c:pt idx="1926">
                  <c:v>55212</c:v>
                </c:pt>
                <c:pt idx="1927">
                  <c:v>70617</c:v>
                </c:pt>
                <c:pt idx="1928">
                  <c:v>64849</c:v>
                </c:pt>
                <c:pt idx="1929">
                  <c:v>62694</c:v>
                </c:pt>
                <c:pt idx="1930">
                  <c:v>61917</c:v>
                </c:pt>
                <c:pt idx="1931">
                  <c:v>67472</c:v>
                </c:pt>
                <c:pt idx="1932">
                  <c:v>21059</c:v>
                </c:pt>
                <c:pt idx="1933">
                  <c:v>29543</c:v>
                </c:pt>
                <c:pt idx="1934">
                  <c:v>75903</c:v>
                </c:pt>
                <c:pt idx="1935">
                  <c:v>34984</c:v>
                </c:pt>
                <c:pt idx="1936">
                  <c:v>54998</c:v>
                </c:pt>
                <c:pt idx="1937">
                  <c:v>54356</c:v>
                </c:pt>
                <c:pt idx="1938">
                  <c:v>34242</c:v>
                </c:pt>
                <c:pt idx="1939">
                  <c:v>25410</c:v>
                </c:pt>
                <c:pt idx="1940">
                  <c:v>73356</c:v>
                </c:pt>
                <c:pt idx="1941">
                  <c:v>28320</c:v>
                </c:pt>
                <c:pt idx="1942">
                  <c:v>23763</c:v>
                </c:pt>
                <c:pt idx="1943">
                  <c:v>72570</c:v>
                </c:pt>
                <c:pt idx="1944">
                  <c:v>34529</c:v>
                </c:pt>
                <c:pt idx="1945">
                  <c:v>70792</c:v>
                </c:pt>
                <c:pt idx="1946">
                  <c:v>63211</c:v>
                </c:pt>
                <c:pt idx="1947">
                  <c:v>83891</c:v>
                </c:pt>
                <c:pt idx="1948">
                  <c:v>36065</c:v>
                </c:pt>
                <c:pt idx="1949">
                  <c:v>39898</c:v>
                </c:pt>
                <c:pt idx="1950">
                  <c:v>51141</c:v>
                </c:pt>
                <c:pt idx="1951">
                  <c:v>56939</c:v>
                </c:pt>
                <c:pt idx="1952">
                  <c:v>80872</c:v>
                </c:pt>
                <c:pt idx="1953">
                  <c:v>72335</c:v>
                </c:pt>
                <c:pt idx="1954">
                  <c:v>61798</c:v>
                </c:pt>
                <c:pt idx="1955">
                  <c:v>76842</c:v>
                </c:pt>
                <c:pt idx="1956">
                  <c:v>29478</c:v>
                </c:pt>
                <c:pt idx="1957">
                  <c:v>46998</c:v>
                </c:pt>
                <c:pt idx="1958">
                  <c:v>96843</c:v>
                </c:pt>
                <c:pt idx="1959">
                  <c:v>56551</c:v>
                </c:pt>
                <c:pt idx="1960">
                  <c:v>70053</c:v>
                </c:pt>
                <c:pt idx="1961">
                  <c:v>71670</c:v>
                </c:pt>
                <c:pt idx="1962">
                  <c:v>44359</c:v>
                </c:pt>
                <c:pt idx="1963">
                  <c:v>40887</c:v>
                </c:pt>
                <c:pt idx="1964">
                  <c:v>48877</c:v>
                </c:pt>
                <c:pt idx="1965">
                  <c:v>74485</c:v>
                </c:pt>
                <c:pt idx="1966">
                  <c:v>64474</c:v>
                </c:pt>
                <c:pt idx="1967">
                  <c:v>77226</c:v>
                </c:pt>
                <c:pt idx="1968">
                  <c:v>72643</c:v>
                </c:pt>
                <c:pt idx="1969">
                  <c:v>85738</c:v>
                </c:pt>
                <c:pt idx="1970">
                  <c:v>55686</c:v>
                </c:pt>
                <c:pt idx="1971">
                  <c:v>39062</c:v>
                </c:pt>
                <c:pt idx="1972">
                  <c:v>34600</c:v>
                </c:pt>
                <c:pt idx="1973">
                  <c:v>40794</c:v>
                </c:pt>
                <c:pt idx="1974">
                  <c:v>54690</c:v>
                </c:pt>
                <c:pt idx="1975">
                  <c:v>4428</c:v>
                </c:pt>
                <c:pt idx="1976">
                  <c:v>32632</c:v>
                </c:pt>
                <c:pt idx="1977">
                  <c:v>38236</c:v>
                </c:pt>
                <c:pt idx="1978">
                  <c:v>36781</c:v>
                </c:pt>
                <c:pt idx="1979">
                  <c:v>31385</c:v>
                </c:pt>
                <c:pt idx="1980">
                  <c:v>24570</c:v>
                </c:pt>
                <c:pt idx="1981">
                  <c:v>25509</c:v>
                </c:pt>
                <c:pt idx="1982">
                  <c:v>94642</c:v>
                </c:pt>
                <c:pt idx="1983">
                  <c:v>58646</c:v>
                </c:pt>
                <c:pt idx="1984">
                  <c:v>53201</c:v>
                </c:pt>
                <c:pt idx="1985">
                  <c:v>21994</c:v>
                </c:pt>
                <c:pt idx="1986">
                  <c:v>57113</c:v>
                </c:pt>
                <c:pt idx="1987">
                  <c:v>51373</c:v>
                </c:pt>
                <c:pt idx="1988">
                  <c:v>23477</c:v>
                </c:pt>
                <c:pt idx="1989">
                  <c:v>58116</c:v>
                </c:pt>
                <c:pt idx="1990">
                  <c:v>72968</c:v>
                </c:pt>
                <c:pt idx="1991">
                  <c:v>39791</c:v>
                </c:pt>
                <c:pt idx="1992">
                  <c:v>91712</c:v>
                </c:pt>
                <c:pt idx="1993">
                  <c:v>94472</c:v>
                </c:pt>
                <c:pt idx="1994">
                  <c:v>13672</c:v>
                </c:pt>
                <c:pt idx="1995">
                  <c:v>96547</c:v>
                </c:pt>
                <c:pt idx="1996">
                  <c:v>79205</c:v>
                </c:pt>
                <c:pt idx="1997">
                  <c:v>56559</c:v>
                </c:pt>
                <c:pt idx="1998">
                  <c:v>32644</c:v>
                </c:pt>
                <c:pt idx="1999">
                  <c:v>67506</c:v>
                </c:pt>
                <c:pt idx="2000">
                  <c:v>24206</c:v>
                </c:pt>
                <c:pt idx="2001">
                  <c:v>28420</c:v>
                </c:pt>
                <c:pt idx="2002">
                  <c:v>22979</c:v>
                </c:pt>
                <c:pt idx="2003">
                  <c:v>33279</c:v>
                </c:pt>
                <c:pt idx="2004">
                  <c:v>46423</c:v>
                </c:pt>
                <c:pt idx="2005">
                  <c:v>30368</c:v>
                </c:pt>
                <c:pt idx="2006">
                  <c:v>63684</c:v>
                </c:pt>
                <c:pt idx="2007">
                  <c:v>41638</c:v>
                </c:pt>
                <c:pt idx="2008">
                  <c:v>68805</c:v>
                </c:pt>
                <c:pt idx="2009">
                  <c:v>65814</c:v>
                </c:pt>
                <c:pt idx="2010">
                  <c:v>71964</c:v>
                </c:pt>
                <c:pt idx="2011">
                  <c:v>39146</c:v>
                </c:pt>
                <c:pt idx="2012">
                  <c:v>96876</c:v>
                </c:pt>
                <c:pt idx="2013">
                  <c:v>34445</c:v>
                </c:pt>
                <c:pt idx="2014">
                  <c:v>68281</c:v>
                </c:pt>
                <c:pt idx="2015">
                  <c:v>37284</c:v>
                </c:pt>
                <c:pt idx="2016">
                  <c:v>36790</c:v>
                </c:pt>
                <c:pt idx="2017">
                  <c:v>27943</c:v>
                </c:pt>
                <c:pt idx="2018">
                  <c:v>22263</c:v>
                </c:pt>
                <c:pt idx="2019">
                  <c:v>30261</c:v>
                </c:pt>
                <c:pt idx="2020">
                  <c:v>28587</c:v>
                </c:pt>
                <c:pt idx="2021">
                  <c:v>43815</c:v>
                </c:pt>
                <c:pt idx="2022">
                  <c:v>48195</c:v>
                </c:pt>
                <c:pt idx="2023">
                  <c:v>77027</c:v>
                </c:pt>
                <c:pt idx="2024">
                  <c:v>71322</c:v>
                </c:pt>
                <c:pt idx="2025">
                  <c:v>32765</c:v>
                </c:pt>
                <c:pt idx="2026">
                  <c:v>29672</c:v>
                </c:pt>
                <c:pt idx="2027">
                  <c:v>23272</c:v>
                </c:pt>
                <c:pt idx="2028">
                  <c:v>49912</c:v>
                </c:pt>
                <c:pt idx="2029">
                  <c:v>7500</c:v>
                </c:pt>
                <c:pt idx="2030">
                  <c:v>68117</c:v>
                </c:pt>
                <c:pt idx="2031">
                  <c:v>67225</c:v>
                </c:pt>
                <c:pt idx="2032">
                  <c:v>17649</c:v>
                </c:pt>
                <c:pt idx="2033">
                  <c:v>55914</c:v>
                </c:pt>
                <c:pt idx="2034">
                  <c:v>40059</c:v>
                </c:pt>
                <c:pt idx="2035">
                  <c:v>60905</c:v>
                </c:pt>
                <c:pt idx="2036">
                  <c:v>75330</c:v>
                </c:pt>
                <c:pt idx="2037">
                  <c:v>60689</c:v>
                </c:pt>
                <c:pt idx="2038">
                  <c:v>38680</c:v>
                </c:pt>
                <c:pt idx="2039">
                  <c:v>61416</c:v>
                </c:pt>
                <c:pt idx="2040">
                  <c:v>49767</c:v>
                </c:pt>
                <c:pt idx="2041">
                  <c:v>83273</c:v>
                </c:pt>
                <c:pt idx="2042">
                  <c:v>29009</c:v>
                </c:pt>
                <c:pt idx="2043">
                  <c:v>45057</c:v>
                </c:pt>
                <c:pt idx="2044">
                  <c:v>37150</c:v>
                </c:pt>
                <c:pt idx="2045">
                  <c:v>43020</c:v>
                </c:pt>
                <c:pt idx="2046">
                  <c:v>53154</c:v>
                </c:pt>
                <c:pt idx="2047">
                  <c:v>65308</c:v>
                </c:pt>
                <c:pt idx="2048">
                  <c:v>76467</c:v>
                </c:pt>
                <c:pt idx="2049">
                  <c:v>81044</c:v>
                </c:pt>
                <c:pt idx="2050">
                  <c:v>32871</c:v>
                </c:pt>
                <c:pt idx="2051">
                  <c:v>55801</c:v>
                </c:pt>
                <c:pt idx="2052">
                  <c:v>76320</c:v>
                </c:pt>
                <c:pt idx="2053">
                  <c:v>36927</c:v>
                </c:pt>
                <c:pt idx="2054">
                  <c:v>48794</c:v>
                </c:pt>
                <c:pt idx="2055">
                  <c:v>23478</c:v>
                </c:pt>
                <c:pt idx="2056">
                  <c:v>71128</c:v>
                </c:pt>
                <c:pt idx="2057">
                  <c:v>70179</c:v>
                </c:pt>
                <c:pt idx="2058">
                  <c:v>59462</c:v>
                </c:pt>
                <c:pt idx="2059">
                  <c:v>52247.25</c:v>
                </c:pt>
                <c:pt idx="2060">
                  <c:v>38361</c:v>
                </c:pt>
                <c:pt idx="2061">
                  <c:v>52247.25</c:v>
                </c:pt>
                <c:pt idx="2062">
                  <c:v>70038</c:v>
                </c:pt>
                <c:pt idx="2063">
                  <c:v>42554</c:v>
                </c:pt>
                <c:pt idx="2064">
                  <c:v>67445</c:v>
                </c:pt>
                <c:pt idx="2065">
                  <c:v>67046</c:v>
                </c:pt>
                <c:pt idx="2066">
                  <c:v>42192</c:v>
                </c:pt>
                <c:pt idx="2067">
                  <c:v>77610</c:v>
                </c:pt>
                <c:pt idx="2068">
                  <c:v>31761</c:v>
                </c:pt>
                <c:pt idx="2069">
                  <c:v>34350</c:v>
                </c:pt>
                <c:pt idx="2070">
                  <c:v>54591</c:v>
                </c:pt>
                <c:pt idx="2071">
                  <c:v>71866</c:v>
                </c:pt>
                <c:pt idx="2072">
                  <c:v>25293</c:v>
                </c:pt>
                <c:pt idx="2073">
                  <c:v>42000</c:v>
                </c:pt>
                <c:pt idx="2074">
                  <c:v>69520</c:v>
                </c:pt>
                <c:pt idx="2075">
                  <c:v>64713</c:v>
                </c:pt>
                <c:pt idx="2076">
                  <c:v>27889</c:v>
                </c:pt>
                <c:pt idx="2077">
                  <c:v>22123</c:v>
                </c:pt>
                <c:pt idx="2078">
                  <c:v>52247.25</c:v>
                </c:pt>
                <c:pt idx="2079">
                  <c:v>52247.25</c:v>
                </c:pt>
                <c:pt idx="2080">
                  <c:v>27803</c:v>
                </c:pt>
                <c:pt idx="2081">
                  <c:v>52247.25</c:v>
                </c:pt>
                <c:pt idx="2082">
                  <c:v>51651</c:v>
                </c:pt>
                <c:pt idx="2083">
                  <c:v>68487</c:v>
                </c:pt>
                <c:pt idx="2084">
                  <c:v>52247.25</c:v>
                </c:pt>
                <c:pt idx="2085">
                  <c:v>56796</c:v>
                </c:pt>
                <c:pt idx="2086">
                  <c:v>87000</c:v>
                </c:pt>
                <c:pt idx="2087">
                  <c:v>79823</c:v>
                </c:pt>
                <c:pt idx="2088">
                  <c:v>30828</c:v>
                </c:pt>
                <c:pt idx="2089">
                  <c:v>34109</c:v>
                </c:pt>
                <c:pt idx="2090">
                  <c:v>53367</c:v>
                </c:pt>
                <c:pt idx="2091">
                  <c:v>22390</c:v>
                </c:pt>
                <c:pt idx="2092">
                  <c:v>71322</c:v>
                </c:pt>
                <c:pt idx="2093">
                  <c:v>79244</c:v>
                </c:pt>
                <c:pt idx="2094">
                  <c:v>49912</c:v>
                </c:pt>
                <c:pt idx="2095">
                  <c:v>48699</c:v>
                </c:pt>
                <c:pt idx="2096">
                  <c:v>80144</c:v>
                </c:pt>
                <c:pt idx="2097">
                  <c:v>54252</c:v>
                </c:pt>
                <c:pt idx="2098">
                  <c:v>81929</c:v>
                </c:pt>
                <c:pt idx="2099">
                  <c:v>76068</c:v>
                </c:pt>
                <c:pt idx="2100">
                  <c:v>53204</c:v>
                </c:pt>
                <c:pt idx="2101">
                  <c:v>67911</c:v>
                </c:pt>
                <c:pt idx="2102">
                  <c:v>14796</c:v>
                </c:pt>
                <c:pt idx="2103">
                  <c:v>78128</c:v>
                </c:pt>
                <c:pt idx="2104">
                  <c:v>14188</c:v>
                </c:pt>
                <c:pt idx="2105">
                  <c:v>20425</c:v>
                </c:pt>
                <c:pt idx="2106">
                  <c:v>58646</c:v>
                </c:pt>
                <c:pt idx="2107">
                  <c:v>72967</c:v>
                </c:pt>
                <c:pt idx="2108">
                  <c:v>48150</c:v>
                </c:pt>
                <c:pt idx="2109">
                  <c:v>82332</c:v>
                </c:pt>
                <c:pt idx="2110">
                  <c:v>58275</c:v>
                </c:pt>
                <c:pt idx="2111">
                  <c:v>44953</c:v>
                </c:pt>
                <c:pt idx="2112">
                  <c:v>34587</c:v>
                </c:pt>
                <c:pt idx="2113">
                  <c:v>43018</c:v>
                </c:pt>
                <c:pt idx="2114">
                  <c:v>45736</c:v>
                </c:pt>
                <c:pt idx="2115">
                  <c:v>66476</c:v>
                </c:pt>
                <c:pt idx="2116">
                  <c:v>27733</c:v>
                </c:pt>
                <c:pt idx="2117">
                  <c:v>69805</c:v>
                </c:pt>
                <c:pt idx="2118">
                  <c:v>72217</c:v>
                </c:pt>
                <c:pt idx="2119">
                  <c:v>25818</c:v>
                </c:pt>
                <c:pt idx="2120">
                  <c:v>37509</c:v>
                </c:pt>
                <c:pt idx="2121">
                  <c:v>25176</c:v>
                </c:pt>
                <c:pt idx="2122">
                  <c:v>43586</c:v>
                </c:pt>
                <c:pt idx="2123">
                  <c:v>53230</c:v>
                </c:pt>
                <c:pt idx="2124">
                  <c:v>50116</c:v>
                </c:pt>
                <c:pt idx="2125">
                  <c:v>84906</c:v>
                </c:pt>
                <c:pt idx="2126">
                  <c:v>61286</c:v>
                </c:pt>
                <c:pt idx="2127">
                  <c:v>82333</c:v>
                </c:pt>
                <c:pt idx="2128">
                  <c:v>65220</c:v>
                </c:pt>
                <c:pt idx="2129">
                  <c:v>33590</c:v>
                </c:pt>
                <c:pt idx="2130">
                  <c:v>30992</c:v>
                </c:pt>
                <c:pt idx="2131">
                  <c:v>72309</c:v>
                </c:pt>
                <c:pt idx="2132">
                  <c:v>156924</c:v>
                </c:pt>
                <c:pt idx="2133">
                  <c:v>16005</c:v>
                </c:pt>
                <c:pt idx="2134">
                  <c:v>65487</c:v>
                </c:pt>
                <c:pt idx="2135">
                  <c:v>58692</c:v>
                </c:pt>
                <c:pt idx="2136">
                  <c:v>40590</c:v>
                </c:pt>
                <c:pt idx="2137">
                  <c:v>20587</c:v>
                </c:pt>
                <c:pt idx="2138">
                  <c:v>62637</c:v>
                </c:pt>
                <c:pt idx="2139">
                  <c:v>29435</c:v>
                </c:pt>
                <c:pt idx="2140">
                  <c:v>19346</c:v>
                </c:pt>
                <c:pt idx="2141">
                  <c:v>35788</c:v>
                </c:pt>
                <c:pt idx="2142">
                  <c:v>36997</c:v>
                </c:pt>
                <c:pt idx="2143">
                  <c:v>23539</c:v>
                </c:pt>
                <c:pt idx="2144">
                  <c:v>65333</c:v>
                </c:pt>
                <c:pt idx="2145">
                  <c:v>78499</c:v>
                </c:pt>
                <c:pt idx="2146">
                  <c:v>29732</c:v>
                </c:pt>
                <c:pt idx="2147">
                  <c:v>41275</c:v>
                </c:pt>
                <c:pt idx="2148">
                  <c:v>63516</c:v>
                </c:pt>
                <c:pt idx="2149">
                  <c:v>42769</c:v>
                </c:pt>
                <c:pt idx="2150">
                  <c:v>49572</c:v>
                </c:pt>
                <c:pt idx="2151">
                  <c:v>69209</c:v>
                </c:pt>
                <c:pt idx="2152">
                  <c:v>17148</c:v>
                </c:pt>
                <c:pt idx="2153">
                  <c:v>40590</c:v>
                </c:pt>
                <c:pt idx="2154">
                  <c:v>30560</c:v>
                </c:pt>
                <c:pt idx="2155">
                  <c:v>32146</c:v>
                </c:pt>
                <c:pt idx="2156">
                  <c:v>41713</c:v>
                </c:pt>
                <c:pt idx="2157">
                  <c:v>34176</c:v>
                </c:pt>
                <c:pt idx="2158">
                  <c:v>58482</c:v>
                </c:pt>
                <c:pt idx="2159">
                  <c:v>59686</c:v>
                </c:pt>
                <c:pt idx="2160">
                  <c:v>60896</c:v>
                </c:pt>
                <c:pt idx="2161">
                  <c:v>62994</c:v>
                </c:pt>
                <c:pt idx="2162">
                  <c:v>47320</c:v>
                </c:pt>
                <c:pt idx="2163">
                  <c:v>74859</c:v>
                </c:pt>
                <c:pt idx="2164">
                  <c:v>15253</c:v>
                </c:pt>
                <c:pt idx="2165">
                  <c:v>31560</c:v>
                </c:pt>
                <c:pt idx="2166">
                  <c:v>72071</c:v>
                </c:pt>
                <c:pt idx="2167">
                  <c:v>91172</c:v>
                </c:pt>
                <c:pt idx="2168">
                  <c:v>90000</c:v>
                </c:pt>
                <c:pt idx="2169">
                  <c:v>41967</c:v>
                </c:pt>
                <c:pt idx="2170">
                  <c:v>69263</c:v>
                </c:pt>
                <c:pt idx="2171">
                  <c:v>65706</c:v>
                </c:pt>
                <c:pt idx="2172">
                  <c:v>60934</c:v>
                </c:pt>
                <c:pt idx="2173">
                  <c:v>71965</c:v>
                </c:pt>
                <c:pt idx="2174">
                  <c:v>65210</c:v>
                </c:pt>
                <c:pt idx="2175">
                  <c:v>79174</c:v>
                </c:pt>
                <c:pt idx="2176">
                  <c:v>81380</c:v>
                </c:pt>
                <c:pt idx="2177">
                  <c:v>48432</c:v>
                </c:pt>
                <c:pt idx="2178">
                  <c:v>52914</c:v>
                </c:pt>
                <c:pt idx="2179">
                  <c:v>38946</c:v>
                </c:pt>
                <c:pt idx="2180">
                  <c:v>26067</c:v>
                </c:pt>
                <c:pt idx="2181">
                  <c:v>44325</c:v>
                </c:pt>
                <c:pt idx="2182">
                  <c:v>42523</c:v>
                </c:pt>
                <c:pt idx="2183">
                  <c:v>26487</c:v>
                </c:pt>
                <c:pt idx="2184">
                  <c:v>53233</c:v>
                </c:pt>
                <c:pt idx="2185">
                  <c:v>67716</c:v>
                </c:pt>
                <c:pt idx="2186">
                  <c:v>76234</c:v>
                </c:pt>
                <c:pt idx="2187">
                  <c:v>84117</c:v>
                </c:pt>
                <c:pt idx="2188">
                  <c:v>65487</c:v>
                </c:pt>
                <c:pt idx="2189">
                  <c:v>25224</c:v>
                </c:pt>
                <c:pt idx="2190">
                  <c:v>89616</c:v>
                </c:pt>
                <c:pt idx="2191">
                  <c:v>40851</c:v>
                </c:pt>
                <c:pt idx="2192">
                  <c:v>27469</c:v>
                </c:pt>
                <c:pt idx="2193">
                  <c:v>82347</c:v>
                </c:pt>
                <c:pt idx="2194">
                  <c:v>73803</c:v>
                </c:pt>
                <c:pt idx="2195">
                  <c:v>8820</c:v>
                </c:pt>
                <c:pt idx="2196">
                  <c:v>43322</c:v>
                </c:pt>
                <c:pt idx="2197">
                  <c:v>55593</c:v>
                </c:pt>
                <c:pt idx="2198">
                  <c:v>50501</c:v>
                </c:pt>
                <c:pt idx="2199">
                  <c:v>37085</c:v>
                </c:pt>
                <c:pt idx="2200">
                  <c:v>16185</c:v>
                </c:pt>
                <c:pt idx="2201">
                  <c:v>57731</c:v>
                </c:pt>
                <c:pt idx="2202">
                  <c:v>48432</c:v>
                </c:pt>
                <c:pt idx="2203">
                  <c:v>73807</c:v>
                </c:pt>
                <c:pt idx="2204">
                  <c:v>18929</c:v>
                </c:pt>
                <c:pt idx="2205">
                  <c:v>35893</c:v>
                </c:pt>
                <c:pt idx="2206">
                  <c:v>61014</c:v>
                </c:pt>
                <c:pt idx="2207">
                  <c:v>32144</c:v>
                </c:pt>
                <c:pt idx="2208">
                  <c:v>14918</c:v>
                </c:pt>
                <c:pt idx="2209">
                  <c:v>45146</c:v>
                </c:pt>
                <c:pt idx="2210">
                  <c:v>41769</c:v>
                </c:pt>
                <c:pt idx="2211">
                  <c:v>88325</c:v>
                </c:pt>
                <c:pt idx="2212">
                  <c:v>38054</c:v>
                </c:pt>
                <c:pt idx="2213">
                  <c:v>80617</c:v>
                </c:pt>
                <c:pt idx="2214">
                  <c:v>5305</c:v>
                </c:pt>
                <c:pt idx="2215">
                  <c:v>36807</c:v>
                </c:pt>
                <c:pt idx="2216">
                  <c:v>28427</c:v>
                </c:pt>
                <c:pt idx="2217">
                  <c:v>82032</c:v>
                </c:pt>
                <c:pt idx="2218">
                  <c:v>22775</c:v>
                </c:pt>
                <c:pt idx="2219">
                  <c:v>40101</c:v>
                </c:pt>
                <c:pt idx="2220">
                  <c:v>58025</c:v>
                </c:pt>
                <c:pt idx="2221">
                  <c:v>75777</c:v>
                </c:pt>
                <c:pt idx="2222">
                  <c:v>7500</c:v>
                </c:pt>
                <c:pt idx="2223">
                  <c:v>33562</c:v>
                </c:pt>
                <c:pt idx="2224">
                  <c:v>57642</c:v>
                </c:pt>
                <c:pt idx="2225">
                  <c:v>58554</c:v>
                </c:pt>
                <c:pt idx="2226">
                  <c:v>63777</c:v>
                </c:pt>
                <c:pt idx="2227">
                  <c:v>57967</c:v>
                </c:pt>
                <c:pt idx="2228">
                  <c:v>52247.25</c:v>
                </c:pt>
                <c:pt idx="2229">
                  <c:v>24434</c:v>
                </c:pt>
                <c:pt idx="2230">
                  <c:v>11012</c:v>
                </c:pt>
                <c:pt idx="2231">
                  <c:v>44802</c:v>
                </c:pt>
                <c:pt idx="2232">
                  <c:v>26816</c:v>
                </c:pt>
                <c:pt idx="2233">
                  <c:v>666666</c:v>
                </c:pt>
                <c:pt idx="2234">
                  <c:v>34421</c:v>
                </c:pt>
                <c:pt idx="2235">
                  <c:v>61223</c:v>
                </c:pt>
                <c:pt idx="2236">
                  <c:v>64014</c:v>
                </c:pt>
                <c:pt idx="2237">
                  <c:v>56981</c:v>
                </c:pt>
                <c:pt idx="2238">
                  <c:v>69245</c:v>
                </c:pt>
                <c:pt idx="2239">
                  <c:v>52869</c:v>
                </c:pt>
              </c:numCache>
            </c:numRef>
          </c:yVal>
          <c:smooth val="0"/>
          <c:extLst>
            <c:ext xmlns:c16="http://schemas.microsoft.com/office/drawing/2014/chart" uri="{C3380CC4-5D6E-409C-BE32-E72D297353CC}">
              <c16:uniqueId val="{00000000-CF24-48D1-B39C-202C6FA05417}"/>
            </c:ext>
          </c:extLst>
        </c:ser>
        <c:dLbls>
          <c:showLegendKey val="0"/>
          <c:showVal val="0"/>
          <c:showCatName val="0"/>
          <c:showSerName val="0"/>
          <c:showPercent val="0"/>
          <c:showBubbleSize val="0"/>
        </c:dLbls>
        <c:axId val="1357164128"/>
        <c:axId val="1353307984"/>
      </c:scatterChart>
      <c:valAx>
        <c:axId val="1357164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53307984"/>
        <c:crosses val="autoZero"/>
        <c:crossBetween val="midCat"/>
      </c:valAx>
      <c:valAx>
        <c:axId val="1353307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5716412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scatterChart>
        <c:scatterStyle val="lineMarker"/>
        <c:varyColors val="0"/>
        <c:ser>
          <c:idx val="0"/>
          <c:order val="0"/>
          <c:tx>
            <c:strRef>
              <c:f>Sheet2!$B$1</c:f>
              <c:strCache>
                <c:ptCount val="1"/>
                <c:pt idx="0">
                  <c:v>Income</c:v>
                </c:pt>
              </c:strCache>
            </c:strRef>
          </c:tx>
          <c:spPr>
            <a:ln w="19050" cap="rnd">
              <a:noFill/>
              <a:round/>
            </a:ln>
            <a:effectLst/>
          </c:spPr>
          <c:marker>
            <c:symbol val="circle"/>
            <c:size val="5"/>
            <c:spPr>
              <a:solidFill>
                <a:schemeClr val="accent1"/>
              </a:solidFill>
              <a:ln w="9525">
                <a:solidFill>
                  <a:schemeClr val="accent1"/>
                </a:solidFill>
              </a:ln>
              <a:effectLst/>
            </c:spPr>
          </c:marker>
          <c:xVal>
            <c:numRef>
              <c:f>Sheet2!$A$2:$A$2244</c:f>
              <c:numCache>
                <c:formatCode>General</c:formatCode>
                <c:ptCount val="2243"/>
                <c:pt idx="0">
                  <c:v>1</c:v>
                </c:pt>
                <c:pt idx="1">
                  <c:v>0</c:v>
                </c:pt>
                <c:pt idx="2">
                  <c:v>0</c:v>
                </c:pt>
                <c:pt idx="3">
                  <c:v>0</c:v>
                </c:pt>
                <c:pt idx="4">
                  <c:v>0</c:v>
                </c:pt>
                <c:pt idx="5">
                  <c:v>0</c:v>
                </c:pt>
                <c:pt idx="6">
                  <c:v>0</c:v>
                </c:pt>
                <c:pt idx="7">
                  <c:v>0</c:v>
                </c:pt>
                <c:pt idx="8">
                  <c:v>1</c:v>
                </c:pt>
                <c:pt idx="9">
                  <c:v>1</c:v>
                </c:pt>
                <c:pt idx="10">
                  <c:v>0</c:v>
                </c:pt>
                <c:pt idx="11">
                  <c:v>0</c:v>
                </c:pt>
                <c:pt idx="12">
                  <c:v>0</c:v>
                </c:pt>
                <c:pt idx="13">
                  <c:v>0</c:v>
                </c:pt>
                <c:pt idx="14">
                  <c:v>0</c:v>
                </c:pt>
                <c:pt idx="15">
                  <c:v>3</c:v>
                </c:pt>
                <c:pt idx="16">
                  <c:v>0</c:v>
                </c:pt>
                <c:pt idx="17">
                  <c:v>0</c:v>
                </c:pt>
                <c:pt idx="18">
                  <c:v>1</c:v>
                </c:pt>
                <c:pt idx="19">
                  <c:v>0</c:v>
                </c:pt>
                <c:pt idx="20">
                  <c:v>0</c:v>
                </c:pt>
                <c:pt idx="21">
                  <c:v>0</c:v>
                </c:pt>
                <c:pt idx="22">
                  <c:v>1</c:v>
                </c:pt>
                <c:pt idx="23">
                  <c:v>0</c:v>
                </c:pt>
                <c:pt idx="24">
                  <c:v>0</c:v>
                </c:pt>
                <c:pt idx="25">
                  <c:v>0</c:v>
                </c:pt>
                <c:pt idx="26">
                  <c:v>0</c:v>
                </c:pt>
                <c:pt idx="27">
                  <c:v>0</c:v>
                </c:pt>
                <c:pt idx="28">
                  <c:v>0</c:v>
                </c:pt>
                <c:pt idx="29">
                  <c:v>1</c:v>
                </c:pt>
                <c:pt idx="30">
                  <c:v>0</c:v>
                </c:pt>
                <c:pt idx="31">
                  <c:v>0</c:v>
                </c:pt>
                <c:pt idx="32">
                  <c:v>1</c:v>
                </c:pt>
                <c:pt idx="33">
                  <c:v>1</c:v>
                </c:pt>
                <c:pt idx="34">
                  <c:v>0</c:v>
                </c:pt>
                <c:pt idx="35">
                  <c:v>0</c:v>
                </c:pt>
                <c:pt idx="36">
                  <c:v>0</c:v>
                </c:pt>
                <c:pt idx="37">
                  <c:v>0</c:v>
                </c:pt>
                <c:pt idx="38">
                  <c:v>0</c:v>
                </c:pt>
                <c:pt idx="39">
                  <c:v>2</c:v>
                </c:pt>
                <c:pt idx="40">
                  <c:v>0</c:v>
                </c:pt>
                <c:pt idx="41">
                  <c:v>0</c:v>
                </c:pt>
                <c:pt idx="42">
                  <c:v>0</c:v>
                </c:pt>
                <c:pt idx="43">
                  <c:v>0</c:v>
                </c:pt>
                <c:pt idx="44">
                  <c:v>0</c:v>
                </c:pt>
                <c:pt idx="45">
                  <c:v>0</c:v>
                </c:pt>
                <c:pt idx="46">
                  <c:v>1</c:v>
                </c:pt>
                <c:pt idx="47">
                  <c:v>0</c:v>
                </c:pt>
                <c:pt idx="48">
                  <c:v>0</c:v>
                </c:pt>
                <c:pt idx="49">
                  <c:v>0</c:v>
                </c:pt>
                <c:pt idx="50">
                  <c:v>0</c:v>
                </c:pt>
                <c:pt idx="51">
                  <c:v>0</c:v>
                </c:pt>
                <c:pt idx="52">
                  <c:v>0</c:v>
                </c:pt>
                <c:pt idx="53">
                  <c:v>3</c:v>
                </c:pt>
                <c:pt idx="54">
                  <c:v>0</c:v>
                </c:pt>
                <c:pt idx="55">
                  <c:v>2</c:v>
                </c:pt>
                <c:pt idx="56">
                  <c:v>1</c:v>
                </c:pt>
                <c:pt idx="57">
                  <c:v>0</c:v>
                </c:pt>
                <c:pt idx="58">
                  <c:v>0</c:v>
                </c:pt>
                <c:pt idx="59">
                  <c:v>0</c:v>
                </c:pt>
                <c:pt idx="60">
                  <c:v>3</c:v>
                </c:pt>
                <c:pt idx="61">
                  <c:v>0</c:v>
                </c:pt>
                <c:pt idx="62">
                  <c:v>0</c:v>
                </c:pt>
                <c:pt idx="63">
                  <c:v>0</c:v>
                </c:pt>
                <c:pt idx="64">
                  <c:v>0</c:v>
                </c:pt>
                <c:pt idx="65">
                  <c:v>1</c:v>
                </c:pt>
                <c:pt idx="66">
                  <c:v>0</c:v>
                </c:pt>
                <c:pt idx="67">
                  <c:v>3</c:v>
                </c:pt>
                <c:pt idx="68">
                  <c:v>0</c:v>
                </c:pt>
                <c:pt idx="69">
                  <c:v>0</c:v>
                </c:pt>
                <c:pt idx="70">
                  <c:v>0</c:v>
                </c:pt>
                <c:pt idx="71">
                  <c:v>0</c:v>
                </c:pt>
                <c:pt idx="72">
                  <c:v>0</c:v>
                </c:pt>
                <c:pt idx="73">
                  <c:v>1</c:v>
                </c:pt>
                <c:pt idx="74">
                  <c:v>0</c:v>
                </c:pt>
                <c:pt idx="75">
                  <c:v>0</c:v>
                </c:pt>
                <c:pt idx="76">
                  <c:v>1</c:v>
                </c:pt>
                <c:pt idx="77">
                  <c:v>2</c:v>
                </c:pt>
                <c:pt idx="78">
                  <c:v>0</c:v>
                </c:pt>
                <c:pt idx="79">
                  <c:v>2</c:v>
                </c:pt>
                <c:pt idx="80">
                  <c:v>0</c:v>
                </c:pt>
                <c:pt idx="81">
                  <c:v>0</c:v>
                </c:pt>
                <c:pt idx="82">
                  <c:v>0</c:v>
                </c:pt>
                <c:pt idx="83">
                  <c:v>0</c:v>
                </c:pt>
                <c:pt idx="84">
                  <c:v>0</c:v>
                </c:pt>
                <c:pt idx="85">
                  <c:v>0</c:v>
                </c:pt>
                <c:pt idx="86">
                  <c:v>1</c:v>
                </c:pt>
                <c:pt idx="87">
                  <c:v>3</c:v>
                </c:pt>
                <c:pt idx="88">
                  <c:v>1</c:v>
                </c:pt>
                <c:pt idx="89">
                  <c:v>0</c:v>
                </c:pt>
                <c:pt idx="90">
                  <c:v>0</c:v>
                </c:pt>
                <c:pt idx="91">
                  <c:v>0</c:v>
                </c:pt>
                <c:pt idx="92">
                  <c:v>0</c:v>
                </c:pt>
                <c:pt idx="93">
                  <c:v>0</c:v>
                </c:pt>
                <c:pt idx="94">
                  <c:v>0</c:v>
                </c:pt>
                <c:pt idx="95">
                  <c:v>0</c:v>
                </c:pt>
                <c:pt idx="96">
                  <c:v>1</c:v>
                </c:pt>
                <c:pt idx="97">
                  <c:v>0</c:v>
                </c:pt>
                <c:pt idx="98">
                  <c:v>1</c:v>
                </c:pt>
                <c:pt idx="99">
                  <c:v>0</c:v>
                </c:pt>
                <c:pt idx="100">
                  <c:v>0</c:v>
                </c:pt>
                <c:pt idx="101">
                  <c:v>0</c:v>
                </c:pt>
                <c:pt idx="102">
                  <c:v>0</c:v>
                </c:pt>
                <c:pt idx="103">
                  <c:v>0</c:v>
                </c:pt>
                <c:pt idx="104">
                  <c:v>1</c:v>
                </c:pt>
                <c:pt idx="105">
                  <c:v>0</c:v>
                </c:pt>
                <c:pt idx="106">
                  <c:v>0</c:v>
                </c:pt>
                <c:pt idx="107">
                  <c:v>0</c:v>
                </c:pt>
                <c:pt idx="108">
                  <c:v>0</c:v>
                </c:pt>
                <c:pt idx="109">
                  <c:v>0</c:v>
                </c:pt>
                <c:pt idx="110">
                  <c:v>0</c:v>
                </c:pt>
                <c:pt idx="111">
                  <c:v>2</c:v>
                </c:pt>
                <c:pt idx="112">
                  <c:v>1</c:v>
                </c:pt>
                <c:pt idx="113">
                  <c:v>3</c:v>
                </c:pt>
                <c:pt idx="114">
                  <c:v>0</c:v>
                </c:pt>
                <c:pt idx="115">
                  <c:v>0</c:v>
                </c:pt>
                <c:pt idx="116">
                  <c:v>2</c:v>
                </c:pt>
                <c:pt idx="117">
                  <c:v>0</c:v>
                </c:pt>
                <c:pt idx="118">
                  <c:v>0</c:v>
                </c:pt>
                <c:pt idx="119">
                  <c:v>0</c:v>
                </c:pt>
                <c:pt idx="120">
                  <c:v>0</c:v>
                </c:pt>
                <c:pt idx="121">
                  <c:v>1</c:v>
                </c:pt>
                <c:pt idx="122">
                  <c:v>0</c:v>
                </c:pt>
                <c:pt idx="123">
                  <c:v>0</c:v>
                </c:pt>
                <c:pt idx="124">
                  <c:v>4</c:v>
                </c:pt>
                <c:pt idx="125">
                  <c:v>0</c:v>
                </c:pt>
                <c:pt idx="126">
                  <c:v>1</c:v>
                </c:pt>
                <c:pt idx="127">
                  <c:v>0</c:v>
                </c:pt>
                <c:pt idx="128">
                  <c:v>0</c:v>
                </c:pt>
                <c:pt idx="129">
                  <c:v>0</c:v>
                </c:pt>
                <c:pt idx="130">
                  <c:v>0</c:v>
                </c:pt>
                <c:pt idx="131">
                  <c:v>0</c:v>
                </c:pt>
                <c:pt idx="132">
                  <c:v>0</c:v>
                </c:pt>
                <c:pt idx="133">
                  <c:v>0</c:v>
                </c:pt>
                <c:pt idx="134">
                  <c:v>0</c:v>
                </c:pt>
                <c:pt idx="135">
                  <c:v>1</c:v>
                </c:pt>
                <c:pt idx="136">
                  <c:v>0</c:v>
                </c:pt>
                <c:pt idx="137">
                  <c:v>0</c:v>
                </c:pt>
                <c:pt idx="138">
                  <c:v>2</c:v>
                </c:pt>
                <c:pt idx="139">
                  <c:v>0</c:v>
                </c:pt>
                <c:pt idx="140">
                  <c:v>0</c:v>
                </c:pt>
                <c:pt idx="141">
                  <c:v>1</c:v>
                </c:pt>
                <c:pt idx="142">
                  <c:v>0</c:v>
                </c:pt>
                <c:pt idx="143">
                  <c:v>0</c:v>
                </c:pt>
                <c:pt idx="144">
                  <c:v>0</c:v>
                </c:pt>
                <c:pt idx="145">
                  <c:v>0</c:v>
                </c:pt>
                <c:pt idx="146">
                  <c:v>1</c:v>
                </c:pt>
                <c:pt idx="147">
                  <c:v>0</c:v>
                </c:pt>
                <c:pt idx="148">
                  <c:v>0</c:v>
                </c:pt>
                <c:pt idx="149">
                  <c:v>0</c:v>
                </c:pt>
                <c:pt idx="150">
                  <c:v>0</c:v>
                </c:pt>
                <c:pt idx="151">
                  <c:v>1</c:v>
                </c:pt>
                <c:pt idx="152">
                  <c:v>0</c:v>
                </c:pt>
                <c:pt idx="153">
                  <c:v>0</c:v>
                </c:pt>
                <c:pt idx="154">
                  <c:v>0</c:v>
                </c:pt>
                <c:pt idx="155">
                  <c:v>3</c:v>
                </c:pt>
                <c:pt idx="156">
                  <c:v>0</c:v>
                </c:pt>
                <c:pt idx="157">
                  <c:v>0</c:v>
                </c:pt>
                <c:pt idx="158">
                  <c:v>0</c:v>
                </c:pt>
                <c:pt idx="159">
                  <c:v>0</c:v>
                </c:pt>
                <c:pt idx="160">
                  <c:v>0</c:v>
                </c:pt>
                <c:pt idx="161">
                  <c:v>0</c:v>
                </c:pt>
                <c:pt idx="162">
                  <c:v>0</c:v>
                </c:pt>
                <c:pt idx="163">
                  <c:v>0</c:v>
                </c:pt>
                <c:pt idx="164">
                  <c:v>0</c:v>
                </c:pt>
                <c:pt idx="165">
                  <c:v>0</c:v>
                </c:pt>
                <c:pt idx="166">
                  <c:v>1</c:v>
                </c:pt>
                <c:pt idx="167">
                  <c:v>1</c:v>
                </c:pt>
                <c:pt idx="168">
                  <c:v>0</c:v>
                </c:pt>
                <c:pt idx="169">
                  <c:v>0</c:v>
                </c:pt>
                <c:pt idx="170">
                  <c:v>0</c:v>
                </c:pt>
                <c:pt idx="171">
                  <c:v>0</c:v>
                </c:pt>
                <c:pt idx="172">
                  <c:v>0</c:v>
                </c:pt>
                <c:pt idx="173">
                  <c:v>0</c:v>
                </c:pt>
                <c:pt idx="174">
                  <c:v>1</c:v>
                </c:pt>
                <c:pt idx="175">
                  <c:v>0</c:v>
                </c:pt>
                <c:pt idx="176">
                  <c:v>3</c:v>
                </c:pt>
                <c:pt idx="177">
                  <c:v>0</c:v>
                </c:pt>
                <c:pt idx="178">
                  <c:v>0</c:v>
                </c:pt>
                <c:pt idx="179">
                  <c:v>1</c:v>
                </c:pt>
                <c:pt idx="180">
                  <c:v>0</c:v>
                </c:pt>
                <c:pt idx="181">
                  <c:v>0</c:v>
                </c:pt>
                <c:pt idx="182">
                  <c:v>0</c:v>
                </c:pt>
                <c:pt idx="183">
                  <c:v>0</c:v>
                </c:pt>
                <c:pt idx="184">
                  <c:v>0</c:v>
                </c:pt>
                <c:pt idx="185">
                  <c:v>0</c:v>
                </c:pt>
                <c:pt idx="186">
                  <c:v>0</c:v>
                </c:pt>
                <c:pt idx="187">
                  <c:v>0</c:v>
                </c:pt>
                <c:pt idx="188">
                  <c:v>0</c:v>
                </c:pt>
                <c:pt idx="189">
                  <c:v>0</c:v>
                </c:pt>
                <c:pt idx="190">
                  <c:v>1</c:v>
                </c:pt>
                <c:pt idx="191">
                  <c:v>0</c:v>
                </c:pt>
                <c:pt idx="192">
                  <c:v>0</c:v>
                </c:pt>
                <c:pt idx="193">
                  <c:v>0</c:v>
                </c:pt>
                <c:pt idx="194">
                  <c:v>0</c:v>
                </c:pt>
                <c:pt idx="195">
                  <c:v>0</c:v>
                </c:pt>
                <c:pt idx="196">
                  <c:v>0</c:v>
                </c:pt>
                <c:pt idx="197">
                  <c:v>1</c:v>
                </c:pt>
                <c:pt idx="198">
                  <c:v>0</c:v>
                </c:pt>
                <c:pt idx="199">
                  <c:v>2</c:v>
                </c:pt>
                <c:pt idx="200">
                  <c:v>1</c:v>
                </c:pt>
                <c:pt idx="201">
                  <c:v>0</c:v>
                </c:pt>
                <c:pt idx="202">
                  <c:v>0</c:v>
                </c:pt>
                <c:pt idx="203">
                  <c:v>4</c:v>
                </c:pt>
                <c:pt idx="204">
                  <c:v>0</c:v>
                </c:pt>
                <c:pt idx="205">
                  <c:v>2</c:v>
                </c:pt>
                <c:pt idx="206">
                  <c:v>1</c:v>
                </c:pt>
                <c:pt idx="207">
                  <c:v>0</c:v>
                </c:pt>
                <c:pt idx="208">
                  <c:v>0</c:v>
                </c:pt>
                <c:pt idx="209">
                  <c:v>2</c:v>
                </c:pt>
                <c:pt idx="210">
                  <c:v>0</c:v>
                </c:pt>
                <c:pt idx="211">
                  <c:v>0</c:v>
                </c:pt>
                <c:pt idx="212">
                  <c:v>0</c:v>
                </c:pt>
                <c:pt idx="213">
                  <c:v>0</c:v>
                </c:pt>
                <c:pt idx="214">
                  <c:v>0</c:v>
                </c:pt>
                <c:pt idx="215">
                  <c:v>0</c:v>
                </c:pt>
                <c:pt idx="216">
                  <c:v>0</c:v>
                </c:pt>
                <c:pt idx="217">
                  <c:v>2</c:v>
                </c:pt>
                <c:pt idx="218">
                  <c:v>0</c:v>
                </c:pt>
                <c:pt idx="219">
                  <c:v>0</c:v>
                </c:pt>
                <c:pt idx="220">
                  <c:v>0</c:v>
                </c:pt>
                <c:pt idx="221">
                  <c:v>0</c:v>
                </c:pt>
                <c:pt idx="222">
                  <c:v>0</c:v>
                </c:pt>
                <c:pt idx="223">
                  <c:v>0</c:v>
                </c:pt>
                <c:pt idx="224">
                  <c:v>0</c:v>
                </c:pt>
                <c:pt idx="225">
                  <c:v>0</c:v>
                </c:pt>
                <c:pt idx="226">
                  <c:v>0</c:v>
                </c:pt>
                <c:pt idx="227">
                  <c:v>0</c:v>
                </c:pt>
                <c:pt idx="228">
                  <c:v>0</c:v>
                </c:pt>
                <c:pt idx="229">
                  <c:v>0</c:v>
                </c:pt>
                <c:pt idx="230">
                  <c:v>1</c:v>
                </c:pt>
                <c:pt idx="231">
                  <c:v>1</c:v>
                </c:pt>
                <c:pt idx="232">
                  <c:v>0</c:v>
                </c:pt>
                <c:pt idx="233">
                  <c:v>0</c:v>
                </c:pt>
                <c:pt idx="234">
                  <c:v>0</c:v>
                </c:pt>
                <c:pt idx="235">
                  <c:v>0</c:v>
                </c:pt>
                <c:pt idx="236">
                  <c:v>0</c:v>
                </c:pt>
                <c:pt idx="237">
                  <c:v>0</c:v>
                </c:pt>
                <c:pt idx="238">
                  <c:v>0</c:v>
                </c:pt>
                <c:pt idx="239">
                  <c:v>0</c:v>
                </c:pt>
                <c:pt idx="240">
                  <c:v>1</c:v>
                </c:pt>
                <c:pt idx="241">
                  <c:v>0</c:v>
                </c:pt>
                <c:pt idx="242">
                  <c:v>0</c:v>
                </c:pt>
                <c:pt idx="243">
                  <c:v>2</c:v>
                </c:pt>
                <c:pt idx="244">
                  <c:v>0</c:v>
                </c:pt>
                <c:pt idx="245">
                  <c:v>0</c:v>
                </c:pt>
                <c:pt idx="246">
                  <c:v>4</c:v>
                </c:pt>
                <c:pt idx="247">
                  <c:v>0</c:v>
                </c:pt>
                <c:pt idx="248">
                  <c:v>0</c:v>
                </c:pt>
                <c:pt idx="249">
                  <c:v>0</c:v>
                </c:pt>
                <c:pt idx="250">
                  <c:v>0</c:v>
                </c:pt>
                <c:pt idx="251">
                  <c:v>0</c:v>
                </c:pt>
                <c:pt idx="252">
                  <c:v>5</c:v>
                </c:pt>
                <c:pt idx="253">
                  <c:v>0</c:v>
                </c:pt>
                <c:pt idx="254">
                  <c:v>0</c:v>
                </c:pt>
                <c:pt idx="255">
                  <c:v>0</c:v>
                </c:pt>
                <c:pt idx="256">
                  <c:v>1</c:v>
                </c:pt>
                <c:pt idx="257">
                  <c:v>0</c:v>
                </c:pt>
                <c:pt idx="258">
                  <c:v>0</c:v>
                </c:pt>
                <c:pt idx="259">
                  <c:v>0</c:v>
                </c:pt>
                <c:pt idx="260">
                  <c:v>2</c:v>
                </c:pt>
                <c:pt idx="261">
                  <c:v>0</c:v>
                </c:pt>
                <c:pt idx="262">
                  <c:v>0</c:v>
                </c:pt>
                <c:pt idx="263">
                  <c:v>0</c:v>
                </c:pt>
                <c:pt idx="264">
                  <c:v>1</c:v>
                </c:pt>
                <c:pt idx="265">
                  <c:v>0</c:v>
                </c:pt>
                <c:pt idx="266">
                  <c:v>1</c:v>
                </c:pt>
                <c:pt idx="267">
                  <c:v>2</c:v>
                </c:pt>
                <c:pt idx="268">
                  <c:v>0</c:v>
                </c:pt>
                <c:pt idx="269">
                  <c:v>0</c:v>
                </c:pt>
                <c:pt idx="270">
                  <c:v>1</c:v>
                </c:pt>
                <c:pt idx="271">
                  <c:v>0</c:v>
                </c:pt>
                <c:pt idx="272">
                  <c:v>0</c:v>
                </c:pt>
                <c:pt idx="273">
                  <c:v>0</c:v>
                </c:pt>
                <c:pt idx="274">
                  <c:v>0</c:v>
                </c:pt>
                <c:pt idx="275">
                  <c:v>0</c:v>
                </c:pt>
                <c:pt idx="276">
                  <c:v>1</c:v>
                </c:pt>
                <c:pt idx="277">
                  <c:v>0</c:v>
                </c:pt>
                <c:pt idx="278">
                  <c:v>2</c:v>
                </c:pt>
                <c:pt idx="279">
                  <c:v>0</c:v>
                </c:pt>
                <c:pt idx="280">
                  <c:v>0</c:v>
                </c:pt>
                <c:pt idx="281">
                  <c:v>0</c:v>
                </c:pt>
                <c:pt idx="282">
                  <c:v>0</c:v>
                </c:pt>
                <c:pt idx="283">
                  <c:v>0</c:v>
                </c:pt>
                <c:pt idx="284">
                  <c:v>0</c:v>
                </c:pt>
                <c:pt idx="285">
                  <c:v>0</c:v>
                </c:pt>
                <c:pt idx="286">
                  <c:v>0</c:v>
                </c:pt>
                <c:pt idx="287">
                  <c:v>0</c:v>
                </c:pt>
                <c:pt idx="288">
                  <c:v>0</c:v>
                </c:pt>
                <c:pt idx="289">
                  <c:v>0</c:v>
                </c:pt>
                <c:pt idx="290">
                  <c:v>1</c:v>
                </c:pt>
                <c:pt idx="291">
                  <c:v>0</c:v>
                </c:pt>
                <c:pt idx="292">
                  <c:v>1</c:v>
                </c:pt>
                <c:pt idx="293">
                  <c:v>0</c:v>
                </c:pt>
                <c:pt idx="294">
                  <c:v>0</c:v>
                </c:pt>
                <c:pt idx="295">
                  <c:v>2</c:v>
                </c:pt>
                <c:pt idx="296">
                  <c:v>0</c:v>
                </c:pt>
                <c:pt idx="297">
                  <c:v>0</c:v>
                </c:pt>
                <c:pt idx="298">
                  <c:v>0</c:v>
                </c:pt>
                <c:pt idx="299">
                  <c:v>1</c:v>
                </c:pt>
                <c:pt idx="300">
                  <c:v>0</c:v>
                </c:pt>
                <c:pt idx="301">
                  <c:v>0</c:v>
                </c:pt>
                <c:pt idx="302">
                  <c:v>0</c:v>
                </c:pt>
                <c:pt idx="303">
                  <c:v>0</c:v>
                </c:pt>
                <c:pt idx="304">
                  <c:v>0</c:v>
                </c:pt>
                <c:pt idx="305">
                  <c:v>1</c:v>
                </c:pt>
                <c:pt idx="306">
                  <c:v>1</c:v>
                </c:pt>
                <c:pt idx="307">
                  <c:v>1</c:v>
                </c:pt>
                <c:pt idx="308">
                  <c:v>1</c:v>
                </c:pt>
                <c:pt idx="309">
                  <c:v>0</c:v>
                </c:pt>
                <c:pt idx="310">
                  <c:v>0</c:v>
                </c:pt>
                <c:pt idx="311">
                  <c:v>0</c:v>
                </c:pt>
                <c:pt idx="312">
                  <c:v>2</c:v>
                </c:pt>
                <c:pt idx="313">
                  <c:v>0</c:v>
                </c:pt>
                <c:pt idx="314">
                  <c:v>0</c:v>
                </c:pt>
                <c:pt idx="315">
                  <c:v>0</c:v>
                </c:pt>
                <c:pt idx="316">
                  <c:v>0</c:v>
                </c:pt>
                <c:pt idx="317">
                  <c:v>0</c:v>
                </c:pt>
                <c:pt idx="318">
                  <c:v>0</c:v>
                </c:pt>
                <c:pt idx="319">
                  <c:v>2</c:v>
                </c:pt>
                <c:pt idx="320">
                  <c:v>0</c:v>
                </c:pt>
                <c:pt idx="321">
                  <c:v>0</c:v>
                </c:pt>
                <c:pt idx="322">
                  <c:v>0</c:v>
                </c:pt>
                <c:pt idx="323">
                  <c:v>0</c:v>
                </c:pt>
                <c:pt idx="324">
                  <c:v>0</c:v>
                </c:pt>
                <c:pt idx="325">
                  <c:v>0</c:v>
                </c:pt>
                <c:pt idx="326">
                  <c:v>0</c:v>
                </c:pt>
                <c:pt idx="327">
                  <c:v>0</c:v>
                </c:pt>
                <c:pt idx="328">
                  <c:v>0</c:v>
                </c:pt>
                <c:pt idx="329">
                  <c:v>0</c:v>
                </c:pt>
                <c:pt idx="330">
                  <c:v>0</c:v>
                </c:pt>
                <c:pt idx="331">
                  <c:v>0</c:v>
                </c:pt>
                <c:pt idx="332">
                  <c:v>1</c:v>
                </c:pt>
                <c:pt idx="333">
                  <c:v>2</c:v>
                </c:pt>
                <c:pt idx="334">
                  <c:v>0</c:v>
                </c:pt>
                <c:pt idx="335">
                  <c:v>0</c:v>
                </c:pt>
                <c:pt idx="336">
                  <c:v>4</c:v>
                </c:pt>
                <c:pt idx="337">
                  <c:v>0</c:v>
                </c:pt>
                <c:pt idx="338">
                  <c:v>2</c:v>
                </c:pt>
                <c:pt idx="339">
                  <c:v>1</c:v>
                </c:pt>
                <c:pt idx="340">
                  <c:v>0</c:v>
                </c:pt>
                <c:pt idx="341">
                  <c:v>0</c:v>
                </c:pt>
                <c:pt idx="342">
                  <c:v>2</c:v>
                </c:pt>
                <c:pt idx="343">
                  <c:v>0</c:v>
                </c:pt>
                <c:pt idx="344">
                  <c:v>2</c:v>
                </c:pt>
                <c:pt idx="345">
                  <c:v>0</c:v>
                </c:pt>
                <c:pt idx="346">
                  <c:v>0</c:v>
                </c:pt>
                <c:pt idx="347">
                  <c:v>1</c:v>
                </c:pt>
                <c:pt idx="348">
                  <c:v>0</c:v>
                </c:pt>
                <c:pt idx="349">
                  <c:v>1</c:v>
                </c:pt>
                <c:pt idx="350">
                  <c:v>0</c:v>
                </c:pt>
                <c:pt idx="351">
                  <c:v>2</c:v>
                </c:pt>
                <c:pt idx="352">
                  <c:v>1</c:v>
                </c:pt>
                <c:pt idx="353">
                  <c:v>0</c:v>
                </c:pt>
                <c:pt idx="354">
                  <c:v>0</c:v>
                </c:pt>
                <c:pt idx="355">
                  <c:v>0</c:v>
                </c:pt>
                <c:pt idx="356">
                  <c:v>1</c:v>
                </c:pt>
                <c:pt idx="357">
                  <c:v>0</c:v>
                </c:pt>
                <c:pt idx="358">
                  <c:v>0</c:v>
                </c:pt>
                <c:pt idx="359">
                  <c:v>0</c:v>
                </c:pt>
                <c:pt idx="360">
                  <c:v>1</c:v>
                </c:pt>
                <c:pt idx="361">
                  <c:v>0</c:v>
                </c:pt>
                <c:pt idx="362">
                  <c:v>0</c:v>
                </c:pt>
                <c:pt idx="363">
                  <c:v>0</c:v>
                </c:pt>
                <c:pt idx="364">
                  <c:v>0</c:v>
                </c:pt>
                <c:pt idx="365">
                  <c:v>0</c:v>
                </c:pt>
                <c:pt idx="366">
                  <c:v>0</c:v>
                </c:pt>
                <c:pt idx="367">
                  <c:v>0</c:v>
                </c:pt>
                <c:pt idx="368">
                  <c:v>0</c:v>
                </c:pt>
                <c:pt idx="369">
                  <c:v>0</c:v>
                </c:pt>
                <c:pt idx="370">
                  <c:v>0</c:v>
                </c:pt>
                <c:pt idx="371">
                  <c:v>0</c:v>
                </c:pt>
                <c:pt idx="372">
                  <c:v>1</c:v>
                </c:pt>
                <c:pt idx="373">
                  <c:v>1</c:v>
                </c:pt>
                <c:pt idx="374">
                  <c:v>1</c:v>
                </c:pt>
                <c:pt idx="375">
                  <c:v>0</c:v>
                </c:pt>
                <c:pt idx="376">
                  <c:v>2</c:v>
                </c:pt>
                <c:pt idx="377">
                  <c:v>0</c:v>
                </c:pt>
                <c:pt idx="378">
                  <c:v>0</c:v>
                </c:pt>
                <c:pt idx="379">
                  <c:v>0</c:v>
                </c:pt>
                <c:pt idx="380">
                  <c:v>0</c:v>
                </c:pt>
                <c:pt idx="381">
                  <c:v>0</c:v>
                </c:pt>
                <c:pt idx="382">
                  <c:v>0</c:v>
                </c:pt>
                <c:pt idx="383">
                  <c:v>0</c:v>
                </c:pt>
                <c:pt idx="384">
                  <c:v>0</c:v>
                </c:pt>
                <c:pt idx="385">
                  <c:v>0</c:v>
                </c:pt>
                <c:pt idx="386">
                  <c:v>2</c:v>
                </c:pt>
                <c:pt idx="387">
                  <c:v>0</c:v>
                </c:pt>
                <c:pt idx="388">
                  <c:v>0</c:v>
                </c:pt>
                <c:pt idx="389">
                  <c:v>0</c:v>
                </c:pt>
                <c:pt idx="390">
                  <c:v>1</c:v>
                </c:pt>
                <c:pt idx="391">
                  <c:v>0</c:v>
                </c:pt>
                <c:pt idx="392">
                  <c:v>0</c:v>
                </c:pt>
                <c:pt idx="393">
                  <c:v>0</c:v>
                </c:pt>
                <c:pt idx="394">
                  <c:v>0</c:v>
                </c:pt>
                <c:pt idx="395">
                  <c:v>0</c:v>
                </c:pt>
                <c:pt idx="396">
                  <c:v>0</c:v>
                </c:pt>
                <c:pt idx="397">
                  <c:v>1</c:v>
                </c:pt>
                <c:pt idx="398">
                  <c:v>0</c:v>
                </c:pt>
                <c:pt idx="399">
                  <c:v>1</c:v>
                </c:pt>
                <c:pt idx="400">
                  <c:v>0</c:v>
                </c:pt>
                <c:pt idx="401">
                  <c:v>0</c:v>
                </c:pt>
                <c:pt idx="402">
                  <c:v>0</c:v>
                </c:pt>
                <c:pt idx="403">
                  <c:v>0</c:v>
                </c:pt>
                <c:pt idx="404">
                  <c:v>2</c:v>
                </c:pt>
                <c:pt idx="405">
                  <c:v>0</c:v>
                </c:pt>
                <c:pt idx="406">
                  <c:v>1</c:v>
                </c:pt>
                <c:pt idx="407">
                  <c:v>0</c:v>
                </c:pt>
                <c:pt idx="408">
                  <c:v>0</c:v>
                </c:pt>
                <c:pt idx="409">
                  <c:v>0</c:v>
                </c:pt>
                <c:pt idx="410">
                  <c:v>1</c:v>
                </c:pt>
                <c:pt idx="411">
                  <c:v>0</c:v>
                </c:pt>
                <c:pt idx="412">
                  <c:v>1</c:v>
                </c:pt>
                <c:pt idx="413">
                  <c:v>0</c:v>
                </c:pt>
                <c:pt idx="414">
                  <c:v>0</c:v>
                </c:pt>
                <c:pt idx="415">
                  <c:v>0</c:v>
                </c:pt>
                <c:pt idx="416">
                  <c:v>1</c:v>
                </c:pt>
                <c:pt idx="417">
                  <c:v>4</c:v>
                </c:pt>
                <c:pt idx="418">
                  <c:v>3</c:v>
                </c:pt>
                <c:pt idx="419">
                  <c:v>0</c:v>
                </c:pt>
                <c:pt idx="420">
                  <c:v>0</c:v>
                </c:pt>
                <c:pt idx="421">
                  <c:v>0</c:v>
                </c:pt>
                <c:pt idx="422">
                  <c:v>0</c:v>
                </c:pt>
                <c:pt idx="423">
                  <c:v>3</c:v>
                </c:pt>
                <c:pt idx="424">
                  <c:v>1</c:v>
                </c:pt>
                <c:pt idx="425">
                  <c:v>0</c:v>
                </c:pt>
                <c:pt idx="426">
                  <c:v>3</c:v>
                </c:pt>
                <c:pt idx="427">
                  <c:v>2</c:v>
                </c:pt>
                <c:pt idx="428">
                  <c:v>0</c:v>
                </c:pt>
                <c:pt idx="429">
                  <c:v>0</c:v>
                </c:pt>
                <c:pt idx="430">
                  <c:v>5</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2</c:v>
                </c:pt>
                <c:pt idx="448">
                  <c:v>0</c:v>
                </c:pt>
                <c:pt idx="449">
                  <c:v>0</c:v>
                </c:pt>
                <c:pt idx="450">
                  <c:v>0</c:v>
                </c:pt>
                <c:pt idx="451">
                  <c:v>0</c:v>
                </c:pt>
                <c:pt idx="452">
                  <c:v>0</c:v>
                </c:pt>
                <c:pt idx="453">
                  <c:v>0</c:v>
                </c:pt>
                <c:pt idx="454">
                  <c:v>0</c:v>
                </c:pt>
                <c:pt idx="455">
                  <c:v>0</c:v>
                </c:pt>
                <c:pt idx="456">
                  <c:v>3</c:v>
                </c:pt>
                <c:pt idx="457">
                  <c:v>2</c:v>
                </c:pt>
                <c:pt idx="458">
                  <c:v>0</c:v>
                </c:pt>
                <c:pt idx="459">
                  <c:v>0</c:v>
                </c:pt>
                <c:pt idx="460">
                  <c:v>2</c:v>
                </c:pt>
                <c:pt idx="461">
                  <c:v>0</c:v>
                </c:pt>
                <c:pt idx="462">
                  <c:v>0</c:v>
                </c:pt>
                <c:pt idx="463">
                  <c:v>1</c:v>
                </c:pt>
                <c:pt idx="464">
                  <c:v>0</c:v>
                </c:pt>
                <c:pt idx="465">
                  <c:v>0</c:v>
                </c:pt>
                <c:pt idx="466">
                  <c:v>3</c:v>
                </c:pt>
                <c:pt idx="467">
                  <c:v>0</c:v>
                </c:pt>
                <c:pt idx="468">
                  <c:v>0</c:v>
                </c:pt>
                <c:pt idx="469">
                  <c:v>0</c:v>
                </c:pt>
                <c:pt idx="470">
                  <c:v>0</c:v>
                </c:pt>
                <c:pt idx="471">
                  <c:v>1</c:v>
                </c:pt>
                <c:pt idx="472">
                  <c:v>2</c:v>
                </c:pt>
                <c:pt idx="473">
                  <c:v>0</c:v>
                </c:pt>
                <c:pt idx="474">
                  <c:v>0</c:v>
                </c:pt>
                <c:pt idx="475">
                  <c:v>0</c:v>
                </c:pt>
                <c:pt idx="476">
                  <c:v>0</c:v>
                </c:pt>
                <c:pt idx="477">
                  <c:v>0</c:v>
                </c:pt>
                <c:pt idx="478">
                  <c:v>0</c:v>
                </c:pt>
                <c:pt idx="479">
                  <c:v>0</c:v>
                </c:pt>
                <c:pt idx="480">
                  <c:v>0</c:v>
                </c:pt>
                <c:pt idx="481">
                  <c:v>0</c:v>
                </c:pt>
                <c:pt idx="482">
                  <c:v>2</c:v>
                </c:pt>
                <c:pt idx="483">
                  <c:v>0</c:v>
                </c:pt>
                <c:pt idx="484">
                  <c:v>0</c:v>
                </c:pt>
                <c:pt idx="485">
                  <c:v>1</c:v>
                </c:pt>
                <c:pt idx="486">
                  <c:v>0</c:v>
                </c:pt>
                <c:pt idx="487">
                  <c:v>0</c:v>
                </c:pt>
                <c:pt idx="488">
                  <c:v>0</c:v>
                </c:pt>
                <c:pt idx="489">
                  <c:v>0</c:v>
                </c:pt>
                <c:pt idx="490">
                  <c:v>0</c:v>
                </c:pt>
                <c:pt idx="491">
                  <c:v>0</c:v>
                </c:pt>
                <c:pt idx="492">
                  <c:v>1</c:v>
                </c:pt>
                <c:pt idx="493">
                  <c:v>0</c:v>
                </c:pt>
                <c:pt idx="494">
                  <c:v>1</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1</c:v>
                </c:pt>
                <c:pt idx="511">
                  <c:v>0</c:v>
                </c:pt>
                <c:pt idx="512">
                  <c:v>1</c:v>
                </c:pt>
                <c:pt idx="513">
                  <c:v>1</c:v>
                </c:pt>
                <c:pt idx="514">
                  <c:v>0</c:v>
                </c:pt>
                <c:pt idx="515">
                  <c:v>0</c:v>
                </c:pt>
                <c:pt idx="516">
                  <c:v>0</c:v>
                </c:pt>
                <c:pt idx="517">
                  <c:v>0</c:v>
                </c:pt>
                <c:pt idx="518">
                  <c:v>0</c:v>
                </c:pt>
                <c:pt idx="519">
                  <c:v>2</c:v>
                </c:pt>
                <c:pt idx="520">
                  <c:v>0</c:v>
                </c:pt>
                <c:pt idx="521">
                  <c:v>1</c:v>
                </c:pt>
                <c:pt idx="522">
                  <c:v>0</c:v>
                </c:pt>
                <c:pt idx="523">
                  <c:v>2</c:v>
                </c:pt>
                <c:pt idx="524">
                  <c:v>1</c:v>
                </c:pt>
                <c:pt idx="525">
                  <c:v>0</c:v>
                </c:pt>
                <c:pt idx="526">
                  <c:v>0</c:v>
                </c:pt>
                <c:pt idx="527">
                  <c:v>0</c:v>
                </c:pt>
                <c:pt idx="528">
                  <c:v>0</c:v>
                </c:pt>
                <c:pt idx="529">
                  <c:v>0</c:v>
                </c:pt>
                <c:pt idx="530">
                  <c:v>0</c:v>
                </c:pt>
                <c:pt idx="531">
                  <c:v>0</c:v>
                </c:pt>
                <c:pt idx="532">
                  <c:v>1</c:v>
                </c:pt>
                <c:pt idx="533">
                  <c:v>0</c:v>
                </c:pt>
                <c:pt idx="534">
                  <c:v>0</c:v>
                </c:pt>
                <c:pt idx="535">
                  <c:v>0</c:v>
                </c:pt>
                <c:pt idx="536">
                  <c:v>0</c:v>
                </c:pt>
                <c:pt idx="537">
                  <c:v>2</c:v>
                </c:pt>
                <c:pt idx="538">
                  <c:v>0</c:v>
                </c:pt>
                <c:pt idx="539">
                  <c:v>0</c:v>
                </c:pt>
                <c:pt idx="540">
                  <c:v>0</c:v>
                </c:pt>
                <c:pt idx="541">
                  <c:v>0</c:v>
                </c:pt>
                <c:pt idx="542">
                  <c:v>0</c:v>
                </c:pt>
                <c:pt idx="543">
                  <c:v>3</c:v>
                </c:pt>
                <c:pt idx="544">
                  <c:v>0</c:v>
                </c:pt>
                <c:pt idx="545">
                  <c:v>0</c:v>
                </c:pt>
                <c:pt idx="546">
                  <c:v>1</c:v>
                </c:pt>
                <c:pt idx="547">
                  <c:v>0</c:v>
                </c:pt>
                <c:pt idx="548">
                  <c:v>2</c:v>
                </c:pt>
                <c:pt idx="549">
                  <c:v>0</c:v>
                </c:pt>
                <c:pt idx="550">
                  <c:v>0</c:v>
                </c:pt>
                <c:pt idx="551">
                  <c:v>2</c:v>
                </c:pt>
                <c:pt idx="552">
                  <c:v>0</c:v>
                </c:pt>
                <c:pt idx="553">
                  <c:v>0</c:v>
                </c:pt>
                <c:pt idx="554">
                  <c:v>1</c:v>
                </c:pt>
                <c:pt idx="555">
                  <c:v>0</c:v>
                </c:pt>
                <c:pt idx="556">
                  <c:v>0</c:v>
                </c:pt>
                <c:pt idx="557">
                  <c:v>1</c:v>
                </c:pt>
                <c:pt idx="558">
                  <c:v>0</c:v>
                </c:pt>
                <c:pt idx="559">
                  <c:v>5</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4</c:v>
                </c:pt>
                <c:pt idx="576">
                  <c:v>0</c:v>
                </c:pt>
                <c:pt idx="577">
                  <c:v>0</c:v>
                </c:pt>
                <c:pt idx="578">
                  <c:v>0</c:v>
                </c:pt>
                <c:pt idx="579">
                  <c:v>0</c:v>
                </c:pt>
                <c:pt idx="580">
                  <c:v>1</c:v>
                </c:pt>
                <c:pt idx="581">
                  <c:v>0</c:v>
                </c:pt>
                <c:pt idx="582">
                  <c:v>0</c:v>
                </c:pt>
                <c:pt idx="583">
                  <c:v>0</c:v>
                </c:pt>
                <c:pt idx="584">
                  <c:v>0</c:v>
                </c:pt>
                <c:pt idx="585">
                  <c:v>0</c:v>
                </c:pt>
                <c:pt idx="586">
                  <c:v>4</c:v>
                </c:pt>
                <c:pt idx="587">
                  <c:v>0</c:v>
                </c:pt>
                <c:pt idx="588">
                  <c:v>1</c:v>
                </c:pt>
                <c:pt idx="589">
                  <c:v>0</c:v>
                </c:pt>
                <c:pt idx="590">
                  <c:v>1</c:v>
                </c:pt>
                <c:pt idx="591">
                  <c:v>3</c:v>
                </c:pt>
                <c:pt idx="592">
                  <c:v>0</c:v>
                </c:pt>
                <c:pt idx="593">
                  <c:v>0</c:v>
                </c:pt>
                <c:pt idx="594">
                  <c:v>0</c:v>
                </c:pt>
                <c:pt idx="595">
                  <c:v>1</c:v>
                </c:pt>
                <c:pt idx="596">
                  <c:v>0</c:v>
                </c:pt>
                <c:pt idx="597">
                  <c:v>0</c:v>
                </c:pt>
                <c:pt idx="598">
                  <c:v>0</c:v>
                </c:pt>
                <c:pt idx="599">
                  <c:v>0</c:v>
                </c:pt>
                <c:pt idx="600">
                  <c:v>0</c:v>
                </c:pt>
                <c:pt idx="601">
                  <c:v>0</c:v>
                </c:pt>
                <c:pt idx="602">
                  <c:v>0</c:v>
                </c:pt>
                <c:pt idx="603">
                  <c:v>0</c:v>
                </c:pt>
                <c:pt idx="604">
                  <c:v>0</c:v>
                </c:pt>
                <c:pt idx="605">
                  <c:v>1</c:v>
                </c:pt>
                <c:pt idx="606">
                  <c:v>0</c:v>
                </c:pt>
                <c:pt idx="607">
                  <c:v>0</c:v>
                </c:pt>
                <c:pt idx="608">
                  <c:v>0</c:v>
                </c:pt>
                <c:pt idx="609">
                  <c:v>1</c:v>
                </c:pt>
                <c:pt idx="610">
                  <c:v>0</c:v>
                </c:pt>
                <c:pt idx="611">
                  <c:v>0</c:v>
                </c:pt>
                <c:pt idx="612">
                  <c:v>0</c:v>
                </c:pt>
                <c:pt idx="613">
                  <c:v>0</c:v>
                </c:pt>
                <c:pt idx="614">
                  <c:v>1</c:v>
                </c:pt>
                <c:pt idx="615">
                  <c:v>0</c:v>
                </c:pt>
                <c:pt idx="616">
                  <c:v>0</c:v>
                </c:pt>
                <c:pt idx="617">
                  <c:v>0</c:v>
                </c:pt>
                <c:pt idx="618">
                  <c:v>0</c:v>
                </c:pt>
                <c:pt idx="619">
                  <c:v>0</c:v>
                </c:pt>
                <c:pt idx="620">
                  <c:v>0</c:v>
                </c:pt>
                <c:pt idx="621">
                  <c:v>0</c:v>
                </c:pt>
                <c:pt idx="622">
                  <c:v>2</c:v>
                </c:pt>
                <c:pt idx="623">
                  <c:v>0</c:v>
                </c:pt>
                <c:pt idx="624">
                  <c:v>1</c:v>
                </c:pt>
                <c:pt idx="625">
                  <c:v>0</c:v>
                </c:pt>
                <c:pt idx="626">
                  <c:v>0</c:v>
                </c:pt>
                <c:pt idx="627">
                  <c:v>1</c:v>
                </c:pt>
                <c:pt idx="628">
                  <c:v>0</c:v>
                </c:pt>
                <c:pt idx="629">
                  <c:v>0</c:v>
                </c:pt>
                <c:pt idx="630">
                  <c:v>0</c:v>
                </c:pt>
                <c:pt idx="631">
                  <c:v>0</c:v>
                </c:pt>
                <c:pt idx="632">
                  <c:v>0</c:v>
                </c:pt>
                <c:pt idx="633">
                  <c:v>2</c:v>
                </c:pt>
                <c:pt idx="634">
                  <c:v>1</c:v>
                </c:pt>
                <c:pt idx="635">
                  <c:v>0</c:v>
                </c:pt>
                <c:pt idx="636">
                  <c:v>0</c:v>
                </c:pt>
                <c:pt idx="637">
                  <c:v>0</c:v>
                </c:pt>
                <c:pt idx="638">
                  <c:v>1</c:v>
                </c:pt>
                <c:pt idx="639">
                  <c:v>1</c:v>
                </c:pt>
                <c:pt idx="640">
                  <c:v>0</c:v>
                </c:pt>
                <c:pt idx="641">
                  <c:v>0</c:v>
                </c:pt>
                <c:pt idx="642">
                  <c:v>0</c:v>
                </c:pt>
                <c:pt idx="643">
                  <c:v>1</c:v>
                </c:pt>
                <c:pt idx="644">
                  <c:v>3</c:v>
                </c:pt>
                <c:pt idx="645">
                  <c:v>0</c:v>
                </c:pt>
                <c:pt idx="646">
                  <c:v>3</c:v>
                </c:pt>
                <c:pt idx="647">
                  <c:v>0</c:v>
                </c:pt>
                <c:pt idx="648">
                  <c:v>0</c:v>
                </c:pt>
                <c:pt idx="649">
                  <c:v>0</c:v>
                </c:pt>
                <c:pt idx="650">
                  <c:v>1</c:v>
                </c:pt>
                <c:pt idx="651">
                  <c:v>0</c:v>
                </c:pt>
                <c:pt idx="652">
                  <c:v>0</c:v>
                </c:pt>
                <c:pt idx="653">
                  <c:v>0</c:v>
                </c:pt>
                <c:pt idx="654">
                  <c:v>0</c:v>
                </c:pt>
                <c:pt idx="655">
                  <c:v>0</c:v>
                </c:pt>
                <c:pt idx="656">
                  <c:v>0</c:v>
                </c:pt>
                <c:pt idx="657">
                  <c:v>0</c:v>
                </c:pt>
                <c:pt idx="658">
                  <c:v>0</c:v>
                </c:pt>
                <c:pt idx="659">
                  <c:v>1</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2</c:v>
                </c:pt>
                <c:pt idx="677">
                  <c:v>0</c:v>
                </c:pt>
                <c:pt idx="678">
                  <c:v>2</c:v>
                </c:pt>
                <c:pt idx="679">
                  <c:v>0</c:v>
                </c:pt>
                <c:pt idx="680">
                  <c:v>0</c:v>
                </c:pt>
                <c:pt idx="681">
                  <c:v>0</c:v>
                </c:pt>
                <c:pt idx="682">
                  <c:v>0</c:v>
                </c:pt>
                <c:pt idx="683">
                  <c:v>0</c:v>
                </c:pt>
                <c:pt idx="684">
                  <c:v>0</c:v>
                </c:pt>
                <c:pt idx="685">
                  <c:v>0</c:v>
                </c:pt>
                <c:pt idx="686">
                  <c:v>1</c:v>
                </c:pt>
                <c:pt idx="687">
                  <c:v>0</c:v>
                </c:pt>
                <c:pt idx="688">
                  <c:v>2</c:v>
                </c:pt>
                <c:pt idx="689">
                  <c:v>0</c:v>
                </c:pt>
                <c:pt idx="690">
                  <c:v>2</c:v>
                </c:pt>
                <c:pt idx="691">
                  <c:v>0</c:v>
                </c:pt>
                <c:pt idx="692">
                  <c:v>0</c:v>
                </c:pt>
                <c:pt idx="693">
                  <c:v>0</c:v>
                </c:pt>
                <c:pt idx="694">
                  <c:v>1</c:v>
                </c:pt>
                <c:pt idx="695">
                  <c:v>0</c:v>
                </c:pt>
                <c:pt idx="696">
                  <c:v>0</c:v>
                </c:pt>
                <c:pt idx="697">
                  <c:v>1</c:v>
                </c:pt>
                <c:pt idx="698">
                  <c:v>0</c:v>
                </c:pt>
                <c:pt idx="699">
                  <c:v>1</c:v>
                </c:pt>
                <c:pt idx="700">
                  <c:v>0</c:v>
                </c:pt>
                <c:pt idx="701">
                  <c:v>0</c:v>
                </c:pt>
                <c:pt idx="702">
                  <c:v>1</c:v>
                </c:pt>
                <c:pt idx="703">
                  <c:v>4</c:v>
                </c:pt>
                <c:pt idx="704">
                  <c:v>0</c:v>
                </c:pt>
                <c:pt idx="705">
                  <c:v>2</c:v>
                </c:pt>
                <c:pt idx="706">
                  <c:v>0</c:v>
                </c:pt>
                <c:pt idx="707">
                  <c:v>0</c:v>
                </c:pt>
                <c:pt idx="708">
                  <c:v>1</c:v>
                </c:pt>
                <c:pt idx="709">
                  <c:v>2</c:v>
                </c:pt>
                <c:pt idx="710">
                  <c:v>0</c:v>
                </c:pt>
                <c:pt idx="711">
                  <c:v>0</c:v>
                </c:pt>
                <c:pt idx="712">
                  <c:v>0</c:v>
                </c:pt>
                <c:pt idx="713">
                  <c:v>0</c:v>
                </c:pt>
                <c:pt idx="714">
                  <c:v>0</c:v>
                </c:pt>
                <c:pt idx="715">
                  <c:v>0</c:v>
                </c:pt>
                <c:pt idx="716">
                  <c:v>2</c:v>
                </c:pt>
                <c:pt idx="717">
                  <c:v>0</c:v>
                </c:pt>
                <c:pt idx="718">
                  <c:v>0</c:v>
                </c:pt>
                <c:pt idx="719">
                  <c:v>0</c:v>
                </c:pt>
                <c:pt idx="720">
                  <c:v>0</c:v>
                </c:pt>
                <c:pt idx="721">
                  <c:v>0</c:v>
                </c:pt>
                <c:pt idx="722">
                  <c:v>0</c:v>
                </c:pt>
                <c:pt idx="723">
                  <c:v>0</c:v>
                </c:pt>
                <c:pt idx="724">
                  <c:v>2</c:v>
                </c:pt>
                <c:pt idx="725">
                  <c:v>0</c:v>
                </c:pt>
                <c:pt idx="726">
                  <c:v>1</c:v>
                </c:pt>
                <c:pt idx="727">
                  <c:v>0</c:v>
                </c:pt>
                <c:pt idx="728">
                  <c:v>0</c:v>
                </c:pt>
                <c:pt idx="729">
                  <c:v>1</c:v>
                </c:pt>
                <c:pt idx="730">
                  <c:v>0</c:v>
                </c:pt>
                <c:pt idx="731">
                  <c:v>0</c:v>
                </c:pt>
                <c:pt idx="732">
                  <c:v>0</c:v>
                </c:pt>
                <c:pt idx="733">
                  <c:v>0</c:v>
                </c:pt>
                <c:pt idx="734">
                  <c:v>3</c:v>
                </c:pt>
                <c:pt idx="735">
                  <c:v>4</c:v>
                </c:pt>
                <c:pt idx="736">
                  <c:v>0</c:v>
                </c:pt>
                <c:pt idx="737">
                  <c:v>0</c:v>
                </c:pt>
                <c:pt idx="738">
                  <c:v>0</c:v>
                </c:pt>
                <c:pt idx="739">
                  <c:v>0</c:v>
                </c:pt>
                <c:pt idx="740">
                  <c:v>0</c:v>
                </c:pt>
                <c:pt idx="741">
                  <c:v>0</c:v>
                </c:pt>
                <c:pt idx="742">
                  <c:v>0</c:v>
                </c:pt>
                <c:pt idx="743">
                  <c:v>0</c:v>
                </c:pt>
                <c:pt idx="744">
                  <c:v>1</c:v>
                </c:pt>
                <c:pt idx="745">
                  <c:v>1</c:v>
                </c:pt>
                <c:pt idx="746">
                  <c:v>0</c:v>
                </c:pt>
                <c:pt idx="747">
                  <c:v>0</c:v>
                </c:pt>
                <c:pt idx="748">
                  <c:v>1</c:v>
                </c:pt>
                <c:pt idx="749">
                  <c:v>2</c:v>
                </c:pt>
                <c:pt idx="750">
                  <c:v>0</c:v>
                </c:pt>
                <c:pt idx="751">
                  <c:v>0</c:v>
                </c:pt>
                <c:pt idx="752">
                  <c:v>0</c:v>
                </c:pt>
                <c:pt idx="753">
                  <c:v>4</c:v>
                </c:pt>
                <c:pt idx="754">
                  <c:v>0</c:v>
                </c:pt>
                <c:pt idx="755">
                  <c:v>0</c:v>
                </c:pt>
                <c:pt idx="756">
                  <c:v>1</c:v>
                </c:pt>
                <c:pt idx="757">
                  <c:v>0</c:v>
                </c:pt>
                <c:pt idx="758">
                  <c:v>0</c:v>
                </c:pt>
                <c:pt idx="759">
                  <c:v>0</c:v>
                </c:pt>
                <c:pt idx="760">
                  <c:v>0</c:v>
                </c:pt>
                <c:pt idx="761">
                  <c:v>0</c:v>
                </c:pt>
                <c:pt idx="762">
                  <c:v>0</c:v>
                </c:pt>
                <c:pt idx="763">
                  <c:v>2</c:v>
                </c:pt>
                <c:pt idx="764">
                  <c:v>0</c:v>
                </c:pt>
                <c:pt idx="765">
                  <c:v>0</c:v>
                </c:pt>
                <c:pt idx="766">
                  <c:v>0</c:v>
                </c:pt>
                <c:pt idx="767">
                  <c:v>0</c:v>
                </c:pt>
                <c:pt idx="768">
                  <c:v>0</c:v>
                </c:pt>
                <c:pt idx="769">
                  <c:v>0</c:v>
                </c:pt>
                <c:pt idx="770">
                  <c:v>0</c:v>
                </c:pt>
                <c:pt idx="771">
                  <c:v>0</c:v>
                </c:pt>
                <c:pt idx="772">
                  <c:v>1</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2</c:v>
                </c:pt>
                <c:pt idx="788">
                  <c:v>1</c:v>
                </c:pt>
                <c:pt idx="789">
                  <c:v>0</c:v>
                </c:pt>
                <c:pt idx="790">
                  <c:v>0</c:v>
                </c:pt>
                <c:pt idx="791">
                  <c:v>4</c:v>
                </c:pt>
                <c:pt idx="792">
                  <c:v>1</c:v>
                </c:pt>
                <c:pt idx="793">
                  <c:v>0</c:v>
                </c:pt>
                <c:pt idx="794">
                  <c:v>0</c:v>
                </c:pt>
                <c:pt idx="795">
                  <c:v>1</c:v>
                </c:pt>
                <c:pt idx="796">
                  <c:v>0</c:v>
                </c:pt>
                <c:pt idx="797">
                  <c:v>0</c:v>
                </c:pt>
                <c:pt idx="798">
                  <c:v>0</c:v>
                </c:pt>
                <c:pt idx="799">
                  <c:v>0</c:v>
                </c:pt>
                <c:pt idx="800">
                  <c:v>0</c:v>
                </c:pt>
                <c:pt idx="801">
                  <c:v>0</c:v>
                </c:pt>
                <c:pt idx="802">
                  <c:v>0</c:v>
                </c:pt>
                <c:pt idx="803">
                  <c:v>0</c:v>
                </c:pt>
                <c:pt idx="804">
                  <c:v>4</c:v>
                </c:pt>
                <c:pt idx="805">
                  <c:v>0</c:v>
                </c:pt>
                <c:pt idx="806">
                  <c:v>0</c:v>
                </c:pt>
                <c:pt idx="807">
                  <c:v>0</c:v>
                </c:pt>
                <c:pt idx="808">
                  <c:v>1</c:v>
                </c:pt>
                <c:pt idx="809">
                  <c:v>0</c:v>
                </c:pt>
                <c:pt idx="810">
                  <c:v>0</c:v>
                </c:pt>
                <c:pt idx="811">
                  <c:v>1</c:v>
                </c:pt>
                <c:pt idx="812">
                  <c:v>0</c:v>
                </c:pt>
                <c:pt idx="813">
                  <c:v>0</c:v>
                </c:pt>
                <c:pt idx="814">
                  <c:v>0</c:v>
                </c:pt>
                <c:pt idx="815">
                  <c:v>0</c:v>
                </c:pt>
                <c:pt idx="816">
                  <c:v>0</c:v>
                </c:pt>
                <c:pt idx="817">
                  <c:v>0</c:v>
                </c:pt>
                <c:pt idx="818">
                  <c:v>0</c:v>
                </c:pt>
                <c:pt idx="819">
                  <c:v>0</c:v>
                </c:pt>
                <c:pt idx="820">
                  <c:v>3</c:v>
                </c:pt>
                <c:pt idx="821">
                  <c:v>0</c:v>
                </c:pt>
                <c:pt idx="822">
                  <c:v>2</c:v>
                </c:pt>
                <c:pt idx="823">
                  <c:v>0</c:v>
                </c:pt>
                <c:pt idx="824">
                  <c:v>5</c:v>
                </c:pt>
                <c:pt idx="825">
                  <c:v>0</c:v>
                </c:pt>
                <c:pt idx="826">
                  <c:v>2</c:v>
                </c:pt>
                <c:pt idx="827">
                  <c:v>0</c:v>
                </c:pt>
                <c:pt idx="828">
                  <c:v>0</c:v>
                </c:pt>
                <c:pt idx="829">
                  <c:v>0</c:v>
                </c:pt>
                <c:pt idx="830">
                  <c:v>0</c:v>
                </c:pt>
                <c:pt idx="831">
                  <c:v>0</c:v>
                </c:pt>
                <c:pt idx="832">
                  <c:v>0</c:v>
                </c:pt>
                <c:pt idx="833">
                  <c:v>0</c:v>
                </c:pt>
                <c:pt idx="834">
                  <c:v>0</c:v>
                </c:pt>
                <c:pt idx="835">
                  <c:v>0</c:v>
                </c:pt>
                <c:pt idx="836">
                  <c:v>0</c:v>
                </c:pt>
                <c:pt idx="837">
                  <c:v>0</c:v>
                </c:pt>
                <c:pt idx="838">
                  <c:v>0</c:v>
                </c:pt>
                <c:pt idx="839">
                  <c:v>1</c:v>
                </c:pt>
                <c:pt idx="840">
                  <c:v>0</c:v>
                </c:pt>
                <c:pt idx="841">
                  <c:v>0</c:v>
                </c:pt>
                <c:pt idx="842">
                  <c:v>0</c:v>
                </c:pt>
                <c:pt idx="843">
                  <c:v>0</c:v>
                </c:pt>
                <c:pt idx="844">
                  <c:v>0</c:v>
                </c:pt>
                <c:pt idx="845">
                  <c:v>4</c:v>
                </c:pt>
                <c:pt idx="846">
                  <c:v>0</c:v>
                </c:pt>
                <c:pt idx="847">
                  <c:v>0</c:v>
                </c:pt>
                <c:pt idx="848">
                  <c:v>0</c:v>
                </c:pt>
                <c:pt idx="849">
                  <c:v>0</c:v>
                </c:pt>
                <c:pt idx="850">
                  <c:v>0</c:v>
                </c:pt>
                <c:pt idx="851">
                  <c:v>0</c:v>
                </c:pt>
                <c:pt idx="852">
                  <c:v>2</c:v>
                </c:pt>
                <c:pt idx="853">
                  <c:v>1</c:v>
                </c:pt>
                <c:pt idx="854">
                  <c:v>3</c:v>
                </c:pt>
                <c:pt idx="855">
                  <c:v>0</c:v>
                </c:pt>
                <c:pt idx="856">
                  <c:v>0</c:v>
                </c:pt>
                <c:pt idx="857">
                  <c:v>0</c:v>
                </c:pt>
                <c:pt idx="858">
                  <c:v>0</c:v>
                </c:pt>
                <c:pt idx="859">
                  <c:v>1</c:v>
                </c:pt>
                <c:pt idx="860">
                  <c:v>0</c:v>
                </c:pt>
                <c:pt idx="861">
                  <c:v>0</c:v>
                </c:pt>
                <c:pt idx="862">
                  <c:v>0</c:v>
                </c:pt>
                <c:pt idx="863">
                  <c:v>0</c:v>
                </c:pt>
                <c:pt idx="864">
                  <c:v>0</c:v>
                </c:pt>
                <c:pt idx="865">
                  <c:v>0</c:v>
                </c:pt>
                <c:pt idx="866">
                  <c:v>0</c:v>
                </c:pt>
                <c:pt idx="867">
                  <c:v>0</c:v>
                </c:pt>
                <c:pt idx="868">
                  <c:v>0</c:v>
                </c:pt>
                <c:pt idx="869">
                  <c:v>0</c:v>
                </c:pt>
                <c:pt idx="870">
                  <c:v>2</c:v>
                </c:pt>
                <c:pt idx="871">
                  <c:v>1</c:v>
                </c:pt>
                <c:pt idx="872">
                  <c:v>0</c:v>
                </c:pt>
                <c:pt idx="873">
                  <c:v>0</c:v>
                </c:pt>
                <c:pt idx="874">
                  <c:v>0</c:v>
                </c:pt>
                <c:pt idx="875">
                  <c:v>3</c:v>
                </c:pt>
                <c:pt idx="876">
                  <c:v>0</c:v>
                </c:pt>
                <c:pt idx="877">
                  <c:v>0</c:v>
                </c:pt>
                <c:pt idx="878">
                  <c:v>0</c:v>
                </c:pt>
                <c:pt idx="879">
                  <c:v>0</c:v>
                </c:pt>
                <c:pt idx="880">
                  <c:v>2</c:v>
                </c:pt>
                <c:pt idx="881">
                  <c:v>0</c:v>
                </c:pt>
                <c:pt idx="882">
                  <c:v>0</c:v>
                </c:pt>
                <c:pt idx="883">
                  <c:v>0</c:v>
                </c:pt>
                <c:pt idx="884">
                  <c:v>1</c:v>
                </c:pt>
                <c:pt idx="885">
                  <c:v>0</c:v>
                </c:pt>
                <c:pt idx="886">
                  <c:v>0</c:v>
                </c:pt>
                <c:pt idx="887">
                  <c:v>0</c:v>
                </c:pt>
                <c:pt idx="888">
                  <c:v>0</c:v>
                </c:pt>
                <c:pt idx="889">
                  <c:v>0</c:v>
                </c:pt>
                <c:pt idx="890">
                  <c:v>1</c:v>
                </c:pt>
                <c:pt idx="891">
                  <c:v>0</c:v>
                </c:pt>
                <c:pt idx="892">
                  <c:v>0</c:v>
                </c:pt>
                <c:pt idx="893">
                  <c:v>0</c:v>
                </c:pt>
                <c:pt idx="894">
                  <c:v>2</c:v>
                </c:pt>
                <c:pt idx="895">
                  <c:v>0</c:v>
                </c:pt>
                <c:pt idx="896">
                  <c:v>1</c:v>
                </c:pt>
                <c:pt idx="897">
                  <c:v>0</c:v>
                </c:pt>
                <c:pt idx="898">
                  <c:v>0</c:v>
                </c:pt>
                <c:pt idx="899">
                  <c:v>0</c:v>
                </c:pt>
                <c:pt idx="900">
                  <c:v>0</c:v>
                </c:pt>
                <c:pt idx="901">
                  <c:v>0</c:v>
                </c:pt>
                <c:pt idx="902">
                  <c:v>0</c:v>
                </c:pt>
                <c:pt idx="903">
                  <c:v>0</c:v>
                </c:pt>
                <c:pt idx="904">
                  <c:v>0</c:v>
                </c:pt>
                <c:pt idx="905">
                  <c:v>0</c:v>
                </c:pt>
                <c:pt idx="906">
                  <c:v>2</c:v>
                </c:pt>
                <c:pt idx="907">
                  <c:v>0</c:v>
                </c:pt>
                <c:pt idx="908">
                  <c:v>0</c:v>
                </c:pt>
                <c:pt idx="909">
                  <c:v>0</c:v>
                </c:pt>
                <c:pt idx="910">
                  <c:v>0</c:v>
                </c:pt>
                <c:pt idx="911">
                  <c:v>0</c:v>
                </c:pt>
                <c:pt idx="912">
                  <c:v>1</c:v>
                </c:pt>
                <c:pt idx="913">
                  <c:v>1</c:v>
                </c:pt>
                <c:pt idx="914">
                  <c:v>2</c:v>
                </c:pt>
                <c:pt idx="915">
                  <c:v>0</c:v>
                </c:pt>
                <c:pt idx="916">
                  <c:v>0</c:v>
                </c:pt>
                <c:pt idx="917">
                  <c:v>3</c:v>
                </c:pt>
                <c:pt idx="918">
                  <c:v>0</c:v>
                </c:pt>
                <c:pt idx="919">
                  <c:v>1</c:v>
                </c:pt>
                <c:pt idx="920">
                  <c:v>2</c:v>
                </c:pt>
                <c:pt idx="921">
                  <c:v>0</c:v>
                </c:pt>
                <c:pt idx="922">
                  <c:v>1</c:v>
                </c:pt>
                <c:pt idx="923">
                  <c:v>0</c:v>
                </c:pt>
                <c:pt idx="924">
                  <c:v>1</c:v>
                </c:pt>
                <c:pt idx="925">
                  <c:v>0</c:v>
                </c:pt>
                <c:pt idx="926">
                  <c:v>1</c:v>
                </c:pt>
                <c:pt idx="927">
                  <c:v>1</c:v>
                </c:pt>
                <c:pt idx="928">
                  <c:v>0</c:v>
                </c:pt>
                <c:pt idx="929">
                  <c:v>0</c:v>
                </c:pt>
                <c:pt idx="930">
                  <c:v>0</c:v>
                </c:pt>
                <c:pt idx="931">
                  <c:v>0</c:v>
                </c:pt>
                <c:pt idx="932">
                  <c:v>1</c:v>
                </c:pt>
                <c:pt idx="933">
                  <c:v>0</c:v>
                </c:pt>
                <c:pt idx="934">
                  <c:v>0</c:v>
                </c:pt>
                <c:pt idx="935">
                  <c:v>0</c:v>
                </c:pt>
                <c:pt idx="936">
                  <c:v>0</c:v>
                </c:pt>
                <c:pt idx="937">
                  <c:v>1</c:v>
                </c:pt>
                <c:pt idx="938">
                  <c:v>0</c:v>
                </c:pt>
                <c:pt idx="939">
                  <c:v>0</c:v>
                </c:pt>
                <c:pt idx="940">
                  <c:v>0</c:v>
                </c:pt>
                <c:pt idx="941">
                  <c:v>0</c:v>
                </c:pt>
                <c:pt idx="942">
                  <c:v>2</c:v>
                </c:pt>
                <c:pt idx="943">
                  <c:v>4</c:v>
                </c:pt>
                <c:pt idx="944">
                  <c:v>0</c:v>
                </c:pt>
                <c:pt idx="945">
                  <c:v>2</c:v>
                </c:pt>
                <c:pt idx="946">
                  <c:v>0</c:v>
                </c:pt>
                <c:pt idx="947">
                  <c:v>0</c:v>
                </c:pt>
                <c:pt idx="948">
                  <c:v>0</c:v>
                </c:pt>
                <c:pt idx="949">
                  <c:v>0</c:v>
                </c:pt>
                <c:pt idx="950">
                  <c:v>0</c:v>
                </c:pt>
                <c:pt idx="951">
                  <c:v>1</c:v>
                </c:pt>
                <c:pt idx="952">
                  <c:v>1</c:v>
                </c:pt>
                <c:pt idx="953">
                  <c:v>0</c:v>
                </c:pt>
                <c:pt idx="954">
                  <c:v>0</c:v>
                </c:pt>
                <c:pt idx="955">
                  <c:v>0</c:v>
                </c:pt>
                <c:pt idx="956">
                  <c:v>1</c:v>
                </c:pt>
                <c:pt idx="957">
                  <c:v>0</c:v>
                </c:pt>
                <c:pt idx="958">
                  <c:v>0</c:v>
                </c:pt>
                <c:pt idx="959">
                  <c:v>0</c:v>
                </c:pt>
                <c:pt idx="960">
                  <c:v>0</c:v>
                </c:pt>
                <c:pt idx="961">
                  <c:v>0</c:v>
                </c:pt>
                <c:pt idx="962">
                  <c:v>1</c:v>
                </c:pt>
                <c:pt idx="963">
                  <c:v>0</c:v>
                </c:pt>
                <c:pt idx="964">
                  <c:v>0</c:v>
                </c:pt>
                <c:pt idx="965">
                  <c:v>0</c:v>
                </c:pt>
                <c:pt idx="966">
                  <c:v>3</c:v>
                </c:pt>
                <c:pt idx="967">
                  <c:v>0</c:v>
                </c:pt>
                <c:pt idx="968">
                  <c:v>1</c:v>
                </c:pt>
                <c:pt idx="969">
                  <c:v>0</c:v>
                </c:pt>
                <c:pt idx="970">
                  <c:v>0</c:v>
                </c:pt>
                <c:pt idx="971">
                  <c:v>0</c:v>
                </c:pt>
                <c:pt idx="972">
                  <c:v>0</c:v>
                </c:pt>
                <c:pt idx="973">
                  <c:v>0</c:v>
                </c:pt>
                <c:pt idx="974">
                  <c:v>0</c:v>
                </c:pt>
                <c:pt idx="975">
                  <c:v>0</c:v>
                </c:pt>
                <c:pt idx="976">
                  <c:v>1</c:v>
                </c:pt>
                <c:pt idx="977">
                  <c:v>0</c:v>
                </c:pt>
                <c:pt idx="978">
                  <c:v>0</c:v>
                </c:pt>
                <c:pt idx="979">
                  <c:v>1</c:v>
                </c:pt>
                <c:pt idx="980">
                  <c:v>0</c:v>
                </c:pt>
                <c:pt idx="981">
                  <c:v>0</c:v>
                </c:pt>
                <c:pt idx="982">
                  <c:v>0</c:v>
                </c:pt>
                <c:pt idx="983">
                  <c:v>0</c:v>
                </c:pt>
                <c:pt idx="984">
                  <c:v>3</c:v>
                </c:pt>
                <c:pt idx="985">
                  <c:v>0</c:v>
                </c:pt>
                <c:pt idx="986">
                  <c:v>0</c:v>
                </c:pt>
                <c:pt idx="987">
                  <c:v>4</c:v>
                </c:pt>
                <c:pt idx="988">
                  <c:v>0</c:v>
                </c:pt>
                <c:pt idx="989">
                  <c:v>0</c:v>
                </c:pt>
                <c:pt idx="990">
                  <c:v>5</c:v>
                </c:pt>
                <c:pt idx="991">
                  <c:v>0</c:v>
                </c:pt>
                <c:pt idx="992">
                  <c:v>1</c:v>
                </c:pt>
                <c:pt idx="993">
                  <c:v>0</c:v>
                </c:pt>
                <c:pt idx="994">
                  <c:v>0</c:v>
                </c:pt>
                <c:pt idx="995">
                  <c:v>0</c:v>
                </c:pt>
                <c:pt idx="996">
                  <c:v>1</c:v>
                </c:pt>
                <c:pt idx="997">
                  <c:v>0</c:v>
                </c:pt>
                <c:pt idx="998">
                  <c:v>1</c:v>
                </c:pt>
                <c:pt idx="999">
                  <c:v>0</c:v>
                </c:pt>
                <c:pt idx="1000">
                  <c:v>3</c:v>
                </c:pt>
                <c:pt idx="1001">
                  <c:v>3</c:v>
                </c:pt>
                <c:pt idx="1002">
                  <c:v>3</c:v>
                </c:pt>
                <c:pt idx="1003">
                  <c:v>0</c:v>
                </c:pt>
                <c:pt idx="1004">
                  <c:v>0</c:v>
                </c:pt>
                <c:pt idx="1005">
                  <c:v>2</c:v>
                </c:pt>
                <c:pt idx="1006">
                  <c:v>0</c:v>
                </c:pt>
                <c:pt idx="1007">
                  <c:v>1</c:v>
                </c:pt>
                <c:pt idx="1008">
                  <c:v>1</c:v>
                </c:pt>
                <c:pt idx="1009">
                  <c:v>0</c:v>
                </c:pt>
                <c:pt idx="1010">
                  <c:v>3</c:v>
                </c:pt>
                <c:pt idx="1011">
                  <c:v>0</c:v>
                </c:pt>
                <c:pt idx="1012">
                  <c:v>0</c:v>
                </c:pt>
                <c:pt idx="1013">
                  <c:v>0</c:v>
                </c:pt>
                <c:pt idx="1014">
                  <c:v>0</c:v>
                </c:pt>
                <c:pt idx="1015">
                  <c:v>0</c:v>
                </c:pt>
                <c:pt idx="1016">
                  <c:v>1</c:v>
                </c:pt>
                <c:pt idx="1017">
                  <c:v>0</c:v>
                </c:pt>
                <c:pt idx="1018">
                  <c:v>0</c:v>
                </c:pt>
                <c:pt idx="1019">
                  <c:v>0</c:v>
                </c:pt>
                <c:pt idx="1020">
                  <c:v>0</c:v>
                </c:pt>
                <c:pt idx="1021">
                  <c:v>0</c:v>
                </c:pt>
                <c:pt idx="1022">
                  <c:v>1</c:v>
                </c:pt>
                <c:pt idx="1023">
                  <c:v>0</c:v>
                </c:pt>
                <c:pt idx="1024">
                  <c:v>0</c:v>
                </c:pt>
                <c:pt idx="1025">
                  <c:v>0</c:v>
                </c:pt>
                <c:pt idx="1026">
                  <c:v>2</c:v>
                </c:pt>
                <c:pt idx="1027">
                  <c:v>0</c:v>
                </c:pt>
                <c:pt idx="1028">
                  <c:v>0</c:v>
                </c:pt>
                <c:pt idx="1029">
                  <c:v>0</c:v>
                </c:pt>
                <c:pt idx="1030">
                  <c:v>2</c:v>
                </c:pt>
                <c:pt idx="1031">
                  <c:v>1</c:v>
                </c:pt>
                <c:pt idx="1032">
                  <c:v>0</c:v>
                </c:pt>
                <c:pt idx="1033">
                  <c:v>0</c:v>
                </c:pt>
                <c:pt idx="1034">
                  <c:v>1</c:v>
                </c:pt>
                <c:pt idx="1035">
                  <c:v>0</c:v>
                </c:pt>
                <c:pt idx="1036">
                  <c:v>0</c:v>
                </c:pt>
                <c:pt idx="1037">
                  <c:v>0</c:v>
                </c:pt>
                <c:pt idx="1038">
                  <c:v>2</c:v>
                </c:pt>
                <c:pt idx="1039">
                  <c:v>0</c:v>
                </c:pt>
                <c:pt idx="1040">
                  <c:v>1</c:v>
                </c:pt>
                <c:pt idx="1041">
                  <c:v>0</c:v>
                </c:pt>
                <c:pt idx="1042">
                  <c:v>0</c:v>
                </c:pt>
                <c:pt idx="1043">
                  <c:v>1</c:v>
                </c:pt>
                <c:pt idx="1044">
                  <c:v>1</c:v>
                </c:pt>
                <c:pt idx="1045">
                  <c:v>0</c:v>
                </c:pt>
                <c:pt idx="1046">
                  <c:v>0</c:v>
                </c:pt>
                <c:pt idx="1047">
                  <c:v>0</c:v>
                </c:pt>
                <c:pt idx="1048">
                  <c:v>1</c:v>
                </c:pt>
                <c:pt idx="1049">
                  <c:v>1</c:v>
                </c:pt>
                <c:pt idx="1050">
                  <c:v>1</c:v>
                </c:pt>
                <c:pt idx="1051">
                  <c:v>1</c:v>
                </c:pt>
                <c:pt idx="1052">
                  <c:v>0</c:v>
                </c:pt>
                <c:pt idx="1053">
                  <c:v>1</c:v>
                </c:pt>
                <c:pt idx="1054">
                  <c:v>0</c:v>
                </c:pt>
                <c:pt idx="1055">
                  <c:v>0</c:v>
                </c:pt>
                <c:pt idx="1056">
                  <c:v>0</c:v>
                </c:pt>
                <c:pt idx="1057">
                  <c:v>0</c:v>
                </c:pt>
                <c:pt idx="1058">
                  <c:v>0</c:v>
                </c:pt>
                <c:pt idx="1059">
                  <c:v>0</c:v>
                </c:pt>
                <c:pt idx="1060">
                  <c:v>1</c:v>
                </c:pt>
                <c:pt idx="1061">
                  <c:v>1</c:v>
                </c:pt>
                <c:pt idx="1062">
                  <c:v>1</c:v>
                </c:pt>
                <c:pt idx="1063">
                  <c:v>1</c:v>
                </c:pt>
                <c:pt idx="1064">
                  <c:v>0</c:v>
                </c:pt>
                <c:pt idx="1065">
                  <c:v>0</c:v>
                </c:pt>
                <c:pt idx="1066">
                  <c:v>3</c:v>
                </c:pt>
                <c:pt idx="1067">
                  <c:v>0</c:v>
                </c:pt>
                <c:pt idx="1068">
                  <c:v>0</c:v>
                </c:pt>
                <c:pt idx="1069">
                  <c:v>0</c:v>
                </c:pt>
                <c:pt idx="1070">
                  <c:v>0</c:v>
                </c:pt>
                <c:pt idx="1071">
                  <c:v>0</c:v>
                </c:pt>
                <c:pt idx="1072">
                  <c:v>0</c:v>
                </c:pt>
                <c:pt idx="1073">
                  <c:v>0</c:v>
                </c:pt>
                <c:pt idx="1074">
                  <c:v>0</c:v>
                </c:pt>
                <c:pt idx="1075">
                  <c:v>1</c:v>
                </c:pt>
                <c:pt idx="1076">
                  <c:v>2</c:v>
                </c:pt>
                <c:pt idx="1077">
                  <c:v>0</c:v>
                </c:pt>
                <c:pt idx="1078">
                  <c:v>0</c:v>
                </c:pt>
                <c:pt idx="1079">
                  <c:v>0</c:v>
                </c:pt>
                <c:pt idx="1080">
                  <c:v>0</c:v>
                </c:pt>
                <c:pt idx="1081">
                  <c:v>1</c:v>
                </c:pt>
                <c:pt idx="1082">
                  <c:v>1</c:v>
                </c:pt>
                <c:pt idx="1083">
                  <c:v>0</c:v>
                </c:pt>
                <c:pt idx="1084">
                  <c:v>2</c:v>
                </c:pt>
                <c:pt idx="1085">
                  <c:v>0</c:v>
                </c:pt>
                <c:pt idx="1086">
                  <c:v>0</c:v>
                </c:pt>
                <c:pt idx="1087">
                  <c:v>5</c:v>
                </c:pt>
                <c:pt idx="1088">
                  <c:v>0</c:v>
                </c:pt>
                <c:pt idx="1089">
                  <c:v>1</c:v>
                </c:pt>
                <c:pt idx="1090">
                  <c:v>1</c:v>
                </c:pt>
                <c:pt idx="1091">
                  <c:v>0</c:v>
                </c:pt>
                <c:pt idx="1092">
                  <c:v>0</c:v>
                </c:pt>
                <c:pt idx="1093">
                  <c:v>0</c:v>
                </c:pt>
                <c:pt idx="1094">
                  <c:v>0</c:v>
                </c:pt>
                <c:pt idx="1095">
                  <c:v>0</c:v>
                </c:pt>
                <c:pt idx="1096">
                  <c:v>0</c:v>
                </c:pt>
                <c:pt idx="1097">
                  <c:v>0</c:v>
                </c:pt>
                <c:pt idx="1098">
                  <c:v>0</c:v>
                </c:pt>
                <c:pt idx="1099">
                  <c:v>0</c:v>
                </c:pt>
                <c:pt idx="1100">
                  <c:v>4</c:v>
                </c:pt>
                <c:pt idx="1101">
                  <c:v>0</c:v>
                </c:pt>
                <c:pt idx="1102">
                  <c:v>0</c:v>
                </c:pt>
                <c:pt idx="1103">
                  <c:v>0</c:v>
                </c:pt>
                <c:pt idx="1104">
                  <c:v>0</c:v>
                </c:pt>
                <c:pt idx="1105">
                  <c:v>1</c:v>
                </c:pt>
                <c:pt idx="1106">
                  <c:v>0</c:v>
                </c:pt>
                <c:pt idx="1107">
                  <c:v>0</c:v>
                </c:pt>
                <c:pt idx="1108">
                  <c:v>1</c:v>
                </c:pt>
                <c:pt idx="1109">
                  <c:v>0</c:v>
                </c:pt>
                <c:pt idx="1110">
                  <c:v>0</c:v>
                </c:pt>
                <c:pt idx="1111">
                  <c:v>2</c:v>
                </c:pt>
                <c:pt idx="1112">
                  <c:v>0</c:v>
                </c:pt>
                <c:pt idx="1113">
                  <c:v>1</c:v>
                </c:pt>
                <c:pt idx="1114">
                  <c:v>0</c:v>
                </c:pt>
                <c:pt idx="1115">
                  <c:v>2</c:v>
                </c:pt>
                <c:pt idx="1116">
                  <c:v>2</c:v>
                </c:pt>
                <c:pt idx="1117">
                  <c:v>2</c:v>
                </c:pt>
                <c:pt idx="1118">
                  <c:v>0</c:v>
                </c:pt>
                <c:pt idx="1119">
                  <c:v>0</c:v>
                </c:pt>
                <c:pt idx="1120">
                  <c:v>0</c:v>
                </c:pt>
                <c:pt idx="1121">
                  <c:v>0</c:v>
                </c:pt>
                <c:pt idx="1122">
                  <c:v>0</c:v>
                </c:pt>
                <c:pt idx="1123">
                  <c:v>0</c:v>
                </c:pt>
                <c:pt idx="1124">
                  <c:v>0</c:v>
                </c:pt>
                <c:pt idx="1125">
                  <c:v>1</c:v>
                </c:pt>
                <c:pt idx="1126">
                  <c:v>0</c:v>
                </c:pt>
                <c:pt idx="1127">
                  <c:v>0</c:v>
                </c:pt>
                <c:pt idx="1128">
                  <c:v>0</c:v>
                </c:pt>
                <c:pt idx="1129">
                  <c:v>1</c:v>
                </c:pt>
                <c:pt idx="1130">
                  <c:v>1</c:v>
                </c:pt>
                <c:pt idx="1131">
                  <c:v>0</c:v>
                </c:pt>
                <c:pt idx="1132">
                  <c:v>0</c:v>
                </c:pt>
                <c:pt idx="1133">
                  <c:v>1</c:v>
                </c:pt>
                <c:pt idx="1134">
                  <c:v>4</c:v>
                </c:pt>
                <c:pt idx="1135">
                  <c:v>0</c:v>
                </c:pt>
                <c:pt idx="1136">
                  <c:v>0</c:v>
                </c:pt>
                <c:pt idx="1137">
                  <c:v>1</c:v>
                </c:pt>
                <c:pt idx="1138">
                  <c:v>0</c:v>
                </c:pt>
                <c:pt idx="1139">
                  <c:v>0</c:v>
                </c:pt>
                <c:pt idx="1140">
                  <c:v>0</c:v>
                </c:pt>
                <c:pt idx="1141">
                  <c:v>0</c:v>
                </c:pt>
                <c:pt idx="1142">
                  <c:v>0</c:v>
                </c:pt>
                <c:pt idx="1143">
                  <c:v>0</c:v>
                </c:pt>
                <c:pt idx="1144">
                  <c:v>0</c:v>
                </c:pt>
                <c:pt idx="1145">
                  <c:v>0</c:v>
                </c:pt>
                <c:pt idx="1146">
                  <c:v>2</c:v>
                </c:pt>
                <c:pt idx="1147">
                  <c:v>0</c:v>
                </c:pt>
                <c:pt idx="1148">
                  <c:v>0</c:v>
                </c:pt>
                <c:pt idx="1149">
                  <c:v>2</c:v>
                </c:pt>
                <c:pt idx="1150">
                  <c:v>0</c:v>
                </c:pt>
                <c:pt idx="1151">
                  <c:v>0</c:v>
                </c:pt>
                <c:pt idx="1152">
                  <c:v>0</c:v>
                </c:pt>
                <c:pt idx="1153">
                  <c:v>2</c:v>
                </c:pt>
                <c:pt idx="1154">
                  <c:v>0</c:v>
                </c:pt>
                <c:pt idx="1155">
                  <c:v>0</c:v>
                </c:pt>
                <c:pt idx="1156">
                  <c:v>1</c:v>
                </c:pt>
                <c:pt idx="1157">
                  <c:v>0</c:v>
                </c:pt>
                <c:pt idx="1158">
                  <c:v>0</c:v>
                </c:pt>
                <c:pt idx="1159">
                  <c:v>0</c:v>
                </c:pt>
                <c:pt idx="1160">
                  <c:v>0</c:v>
                </c:pt>
                <c:pt idx="1161">
                  <c:v>0</c:v>
                </c:pt>
                <c:pt idx="1162">
                  <c:v>1</c:v>
                </c:pt>
                <c:pt idx="1163">
                  <c:v>0</c:v>
                </c:pt>
                <c:pt idx="1164">
                  <c:v>0</c:v>
                </c:pt>
                <c:pt idx="1165">
                  <c:v>0</c:v>
                </c:pt>
                <c:pt idx="1166">
                  <c:v>0</c:v>
                </c:pt>
                <c:pt idx="1167">
                  <c:v>0</c:v>
                </c:pt>
                <c:pt idx="1168">
                  <c:v>0</c:v>
                </c:pt>
                <c:pt idx="1169">
                  <c:v>0</c:v>
                </c:pt>
                <c:pt idx="1170">
                  <c:v>1</c:v>
                </c:pt>
                <c:pt idx="1171">
                  <c:v>0</c:v>
                </c:pt>
                <c:pt idx="1172">
                  <c:v>0</c:v>
                </c:pt>
                <c:pt idx="1173">
                  <c:v>1</c:v>
                </c:pt>
                <c:pt idx="1174">
                  <c:v>0</c:v>
                </c:pt>
                <c:pt idx="1175">
                  <c:v>0</c:v>
                </c:pt>
                <c:pt idx="1176">
                  <c:v>0</c:v>
                </c:pt>
                <c:pt idx="1177">
                  <c:v>0</c:v>
                </c:pt>
                <c:pt idx="1178">
                  <c:v>0</c:v>
                </c:pt>
                <c:pt idx="1179">
                  <c:v>1</c:v>
                </c:pt>
                <c:pt idx="1180">
                  <c:v>0</c:v>
                </c:pt>
                <c:pt idx="1181">
                  <c:v>0</c:v>
                </c:pt>
                <c:pt idx="1182">
                  <c:v>2</c:v>
                </c:pt>
                <c:pt idx="1183">
                  <c:v>0</c:v>
                </c:pt>
                <c:pt idx="1184">
                  <c:v>0</c:v>
                </c:pt>
                <c:pt idx="1185">
                  <c:v>0</c:v>
                </c:pt>
                <c:pt idx="1186">
                  <c:v>0</c:v>
                </c:pt>
                <c:pt idx="1187">
                  <c:v>1</c:v>
                </c:pt>
                <c:pt idx="1188">
                  <c:v>0</c:v>
                </c:pt>
                <c:pt idx="1189">
                  <c:v>0</c:v>
                </c:pt>
                <c:pt idx="1190">
                  <c:v>1</c:v>
                </c:pt>
                <c:pt idx="1191">
                  <c:v>3</c:v>
                </c:pt>
                <c:pt idx="1192">
                  <c:v>0</c:v>
                </c:pt>
                <c:pt idx="1193">
                  <c:v>0</c:v>
                </c:pt>
                <c:pt idx="1194">
                  <c:v>0</c:v>
                </c:pt>
                <c:pt idx="1195">
                  <c:v>0</c:v>
                </c:pt>
                <c:pt idx="1196">
                  <c:v>0</c:v>
                </c:pt>
                <c:pt idx="1197">
                  <c:v>1</c:v>
                </c:pt>
                <c:pt idx="1198">
                  <c:v>0</c:v>
                </c:pt>
                <c:pt idx="1199">
                  <c:v>0</c:v>
                </c:pt>
                <c:pt idx="1200">
                  <c:v>0</c:v>
                </c:pt>
                <c:pt idx="1201">
                  <c:v>0</c:v>
                </c:pt>
                <c:pt idx="1202">
                  <c:v>0</c:v>
                </c:pt>
                <c:pt idx="1203">
                  <c:v>2</c:v>
                </c:pt>
                <c:pt idx="1204">
                  <c:v>0</c:v>
                </c:pt>
                <c:pt idx="1205">
                  <c:v>1</c:v>
                </c:pt>
                <c:pt idx="1206">
                  <c:v>1</c:v>
                </c:pt>
                <c:pt idx="1207">
                  <c:v>0</c:v>
                </c:pt>
                <c:pt idx="1208">
                  <c:v>1</c:v>
                </c:pt>
                <c:pt idx="1209">
                  <c:v>0</c:v>
                </c:pt>
                <c:pt idx="1210">
                  <c:v>1</c:v>
                </c:pt>
                <c:pt idx="1211">
                  <c:v>0</c:v>
                </c:pt>
                <c:pt idx="1212">
                  <c:v>1</c:v>
                </c:pt>
                <c:pt idx="1213">
                  <c:v>1</c:v>
                </c:pt>
                <c:pt idx="1214">
                  <c:v>0</c:v>
                </c:pt>
                <c:pt idx="1215">
                  <c:v>1</c:v>
                </c:pt>
                <c:pt idx="1216">
                  <c:v>0</c:v>
                </c:pt>
                <c:pt idx="1217">
                  <c:v>0</c:v>
                </c:pt>
                <c:pt idx="1218">
                  <c:v>0</c:v>
                </c:pt>
                <c:pt idx="1219">
                  <c:v>0</c:v>
                </c:pt>
                <c:pt idx="1220">
                  <c:v>0</c:v>
                </c:pt>
                <c:pt idx="1221">
                  <c:v>0</c:v>
                </c:pt>
                <c:pt idx="1222">
                  <c:v>1</c:v>
                </c:pt>
                <c:pt idx="1223">
                  <c:v>1</c:v>
                </c:pt>
                <c:pt idx="1224">
                  <c:v>0</c:v>
                </c:pt>
                <c:pt idx="1225">
                  <c:v>0</c:v>
                </c:pt>
                <c:pt idx="1226">
                  <c:v>1</c:v>
                </c:pt>
                <c:pt idx="1227">
                  <c:v>2</c:v>
                </c:pt>
                <c:pt idx="1228">
                  <c:v>0</c:v>
                </c:pt>
                <c:pt idx="1229">
                  <c:v>0</c:v>
                </c:pt>
                <c:pt idx="1230">
                  <c:v>0</c:v>
                </c:pt>
                <c:pt idx="1231">
                  <c:v>0</c:v>
                </c:pt>
                <c:pt idx="1232">
                  <c:v>0</c:v>
                </c:pt>
                <c:pt idx="1233">
                  <c:v>0</c:v>
                </c:pt>
                <c:pt idx="1234">
                  <c:v>0</c:v>
                </c:pt>
                <c:pt idx="1235">
                  <c:v>0</c:v>
                </c:pt>
                <c:pt idx="1236">
                  <c:v>0</c:v>
                </c:pt>
                <c:pt idx="1237">
                  <c:v>3</c:v>
                </c:pt>
                <c:pt idx="1238">
                  <c:v>0</c:v>
                </c:pt>
                <c:pt idx="1239">
                  <c:v>0</c:v>
                </c:pt>
                <c:pt idx="1240">
                  <c:v>0</c:v>
                </c:pt>
                <c:pt idx="1241">
                  <c:v>0</c:v>
                </c:pt>
                <c:pt idx="1242">
                  <c:v>1</c:v>
                </c:pt>
                <c:pt idx="1243">
                  <c:v>0</c:v>
                </c:pt>
                <c:pt idx="1244">
                  <c:v>0</c:v>
                </c:pt>
                <c:pt idx="1245">
                  <c:v>0</c:v>
                </c:pt>
                <c:pt idx="1246">
                  <c:v>0</c:v>
                </c:pt>
                <c:pt idx="1247">
                  <c:v>0</c:v>
                </c:pt>
                <c:pt idx="1248">
                  <c:v>0</c:v>
                </c:pt>
                <c:pt idx="1249">
                  <c:v>1</c:v>
                </c:pt>
                <c:pt idx="1250">
                  <c:v>3</c:v>
                </c:pt>
                <c:pt idx="1251">
                  <c:v>1</c:v>
                </c:pt>
                <c:pt idx="1252">
                  <c:v>2</c:v>
                </c:pt>
                <c:pt idx="1253">
                  <c:v>0</c:v>
                </c:pt>
                <c:pt idx="1254">
                  <c:v>0</c:v>
                </c:pt>
                <c:pt idx="1255">
                  <c:v>1</c:v>
                </c:pt>
                <c:pt idx="1256">
                  <c:v>1</c:v>
                </c:pt>
                <c:pt idx="1257">
                  <c:v>0</c:v>
                </c:pt>
                <c:pt idx="1258">
                  <c:v>1</c:v>
                </c:pt>
                <c:pt idx="1259">
                  <c:v>2</c:v>
                </c:pt>
                <c:pt idx="1260">
                  <c:v>1</c:v>
                </c:pt>
                <c:pt idx="1261">
                  <c:v>2</c:v>
                </c:pt>
                <c:pt idx="1262">
                  <c:v>2</c:v>
                </c:pt>
                <c:pt idx="1263">
                  <c:v>0</c:v>
                </c:pt>
                <c:pt idx="1264">
                  <c:v>1</c:v>
                </c:pt>
                <c:pt idx="1265">
                  <c:v>4</c:v>
                </c:pt>
                <c:pt idx="1266">
                  <c:v>1</c:v>
                </c:pt>
                <c:pt idx="1267">
                  <c:v>0</c:v>
                </c:pt>
                <c:pt idx="1268">
                  <c:v>0</c:v>
                </c:pt>
                <c:pt idx="1269">
                  <c:v>0</c:v>
                </c:pt>
                <c:pt idx="1270">
                  <c:v>1</c:v>
                </c:pt>
                <c:pt idx="1271">
                  <c:v>0</c:v>
                </c:pt>
                <c:pt idx="1272">
                  <c:v>2</c:v>
                </c:pt>
                <c:pt idx="1273">
                  <c:v>0</c:v>
                </c:pt>
                <c:pt idx="1274">
                  <c:v>0</c:v>
                </c:pt>
                <c:pt idx="1275">
                  <c:v>1</c:v>
                </c:pt>
                <c:pt idx="1276">
                  <c:v>1</c:v>
                </c:pt>
                <c:pt idx="1277">
                  <c:v>0</c:v>
                </c:pt>
                <c:pt idx="1278">
                  <c:v>1</c:v>
                </c:pt>
                <c:pt idx="1279">
                  <c:v>0</c:v>
                </c:pt>
                <c:pt idx="1280">
                  <c:v>2</c:v>
                </c:pt>
                <c:pt idx="1281">
                  <c:v>3</c:v>
                </c:pt>
                <c:pt idx="1282">
                  <c:v>0</c:v>
                </c:pt>
                <c:pt idx="1283">
                  <c:v>0</c:v>
                </c:pt>
                <c:pt idx="1284">
                  <c:v>0</c:v>
                </c:pt>
                <c:pt idx="1285">
                  <c:v>0</c:v>
                </c:pt>
                <c:pt idx="1286">
                  <c:v>2</c:v>
                </c:pt>
                <c:pt idx="1287">
                  <c:v>0</c:v>
                </c:pt>
                <c:pt idx="1288">
                  <c:v>4</c:v>
                </c:pt>
                <c:pt idx="1289">
                  <c:v>0</c:v>
                </c:pt>
                <c:pt idx="1290">
                  <c:v>0</c:v>
                </c:pt>
                <c:pt idx="1291">
                  <c:v>0</c:v>
                </c:pt>
                <c:pt idx="1292">
                  <c:v>0</c:v>
                </c:pt>
                <c:pt idx="1293">
                  <c:v>0</c:v>
                </c:pt>
                <c:pt idx="1294">
                  <c:v>0</c:v>
                </c:pt>
                <c:pt idx="1295">
                  <c:v>0</c:v>
                </c:pt>
                <c:pt idx="1296">
                  <c:v>0</c:v>
                </c:pt>
                <c:pt idx="1297">
                  <c:v>1</c:v>
                </c:pt>
                <c:pt idx="1298">
                  <c:v>2</c:v>
                </c:pt>
                <c:pt idx="1299">
                  <c:v>0</c:v>
                </c:pt>
                <c:pt idx="1300">
                  <c:v>0</c:v>
                </c:pt>
                <c:pt idx="1301">
                  <c:v>4</c:v>
                </c:pt>
                <c:pt idx="1302">
                  <c:v>0</c:v>
                </c:pt>
                <c:pt idx="1303">
                  <c:v>0</c:v>
                </c:pt>
                <c:pt idx="1304">
                  <c:v>1</c:v>
                </c:pt>
                <c:pt idx="1305">
                  <c:v>0</c:v>
                </c:pt>
                <c:pt idx="1306">
                  <c:v>0</c:v>
                </c:pt>
                <c:pt idx="1307">
                  <c:v>2</c:v>
                </c:pt>
                <c:pt idx="1308">
                  <c:v>5</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1</c:v>
                </c:pt>
                <c:pt idx="1323">
                  <c:v>2</c:v>
                </c:pt>
                <c:pt idx="1324">
                  <c:v>0</c:v>
                </c:pt>
                <c:pt idx="1325">
                  <c:v>0</c:v>
                </c:pt>
                <c:pt idx="1326">
                  <c:v>0</c:v>
                </c:pt>
                <c:pt idx="1327">
                  <c:v>0</c:v>
                </c:pt>
                <c:pt idx="1328">
                  <c:v>0</c:v>
                </c:pt>
                <c:pt idx="1329">
                  <c:v>2</c:v>
                </c:pt>
                <c:pt idx="1330">
                  <c:v>0</c:v>
                </c:pt>
                <c:pt idx="1331">
                  <c:v>1</c:v>
                </c:pt>
                <c:pt idx="1332">
                  <c:v>2</c:v>
                </c:pt>
                <c:pt idx="1333">
                  <c:v>0</c:v>
                </c:pt>
                <c:pt idx="1334">
                  <c:v>4</c:v>
                </c:pt>
                <c:pt idx="1335">
                  <c:v>0</c:v>
                </c:pt>
                <c:pt idx="1336">
                  <c:v>0</c:v>
                </c:pt>
                <c:pt idx="1337">
                  <c:v>0</c:v>
                </c:pt>
                <c:pt idx="1338">
                  <c:v>0</c:v>
                </c:pt>
                <c:pt idx="1339">
                  <c:v>1</c:v>
                </c:pt>
                <c:pt idx="1340">
                  <c:v>1</c:v>
                </c:pt>
                <c:pt idx="1341">
                  <c:v>0</c:v>
                </c:pt>
                <c:pt idx="1342">
                  <c:v>2</c:v>
                </c:pt>
                <c:pt idx="1343">
                  <c:v>0</c:v>
                </c:pt>
                <c:pt idx="1344">
                  <c:v>0</c:v>
                </c:pt>
                <c:pt idx="1345">
                  <c:v>0</c:v>
                </c:pt>
                <c:pt idx="1346">
                  <c:v>0</c:v>
                </c:pt>
                <c:pt idx="1347">
                  <c:v>0</c:v>
                </c:pt>
                <c:pt idx="1348">
                  <c:v>1</c:v>
                </c:pt>
                <c:pt idx="1349">
                  <c:v>1</c:v>
                </c:pt>
                <c:pt idx="1350">
                  <c:v>0</c:v>
                </c:pt>
                <c:pt idx="1351">
                  <c:v>1</c:v>
                </c:pt>
                <c:pt idx="1352">
                  <c:v>0</c:v>
                </c:pt>
                <c:pt idx="1353">
                  <c:v>0</c:v>
                </c:pt>
                <c:pt idx="1354">
                  <c:v>2</c:v>
                </c:pt>
                <c:pt idx="1355">
                  <c:v>0</c:v>
                </c:pt>
                <c:pt idx="1356">
                  <c:v>1</c:v>
                </c:pt>
                <c:pt idx="1357">
                  <c:v>0</c:v>
                </c:pt>
                <c:pt idx="1358">
                  <c:v>0</c:v>
                </c:pt>
                <c:pt idx="1359">
                  <c:v>0</c:v>
                </c:pt>
                <c:pt idx="1360">
                  <c:v>0</c:v>
                </c:pt>
                <c:pt idx="1361">
                  <c:v>1</c:v>
                </c:pt>
                <c:pt idx="1362">
                  <c:v>0</c:v>
                </c:pt>
                <c:pt idx="1363">
                  <c:v>0</c:v>
                </c:pt>
                <c:pt idx="1364">
                  <c:v>1</c:v>
                </c:pt>
                <c:pt idx="1365">
                  <c:v>1</c:v>
                </c:pt>
                <c:pt idx="1366">
                  <c:v>0</c:v>
                </c:pt>
                <c:pt idx="1367">
                  <c:v>0</c:v>
                </c:pt>
                <c:pt idx="1368">
                  <c:v>0</c:v>
                </c:pt>
                <c:pt idx="1369">
                  <c:v>0</c:v>
                </c:pt>
                <c:pt idx="1370">
                  <c:v>0</c:v>
                </c:pt>
                <c:pt idx="1371">
                  <c:v>0</c:v>
                </c:pt>
                <c:pt idx="1372">
                  <c:v>0</c:v>
                </c:pt>
                <c:pt idx="1373">
                  <c:v>1</c:v>
                </c:pt>
                <c:pt idx="1374">
                  <c:v>0</c:v>
                </c:pt>
                <c:pt idx="1375">
                  <c:v>0</c:v>
                </c:pt>
                <c:pt idx="1376">
                  <c:v>0</c:v>
                </c:pt>
                <c:pt idx="1377">
                  <c:v>2</c:v>
                </c:pt>
                <c:pt idx="1378">
                  <c:v>1</c:v>
                </c:pt>
                <c:pt idx="1379">
                  <c:v>0</c:v>
                </c:pt>
                <c:pt idx="1380">
                  <c:v>0</c:v>
                </c:pt>
                <c:pt idx="1381">
                  <c:v>0</c:v>
                </c:pt>
                <c:pt idx="1382">
                  <c:v>0</c:v>
                </c:pt>
                <c:pt idx="1383">
                  <c:v>0</c:v>
                </c:pt>
                <c:pt idx="1384">
                  <c:v>0</c:v>
                </c:pt>
                <c:pt idx="1385">
                  <c:v>2</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1</c:v>
                </c:pt>
                <c:pt idx="1404">
                  <c:v>0</c:v>
                </c:pt>
                <c:pt idx="1405">
                  <c:v>0</c:v>
                </c:pt>
                <c:pt idx="1406">
                  <c:v>0</c:v>
                </c:pt>
                <c:pt idx="1407">
                  <c:v>0</c:v>
                </c:pt>
                <c:pt idx="1408">
                  <c:v>0</c:v>
                </c:pt>
                <c:pt idx="1409">
                  <c:v>1</c:v>
                </c:pt>
                <c:pt idx="1410">
                  <c:v>0</c:v>
                </c:pt>
                <c:pt idx="1411">
                  <c:v>4</c:v>
                </c:pt>
                <c:pt idx="1412">
                  <c:v>0</c:v>
                </c:pt>
                <c:pt idx="1413">
                  <c:v>2</c:v>
                </c:pt>
                <c:pt idx="1414">
                  <c:v>0</c:v>
                </c:pt>
                <c:pt idx="1415">
                  <c:v>0</c:v>
                </c:pt>
                <c:pt idx="1416">
                  <c:v>0</c:v>
                </c:pt>
                <c:pt idx="1417">
                  <c:v>0</c:v>
                </c:pt>
                <c:pt idx="1418">
                  <c:v>0</c:v>
                </c:pt>
                <c:pt idx="1419">
                  <c:v>0</c:v>
                </c:pt>
                <c:pt idx="1420">
                  <c:v>0</c:v>
                </c:pt>
                <c:pt idx="1421">
                  <c:v>0</c:v>
                </c:pt>
                <c:pt idx="1422">
                  <c:v>1</c:v>
                </c:pt>
                <c:pt idx="1423">
                  <c:v>0</c:v>
                </c:pt>
                <c:pt idx="1424">
                  <c:v>0</c:v>
                </c:pt>
                <c:pt idx="1425">
                  <c:v>0</c:v>
                </c:pt>
                <c:pt idx="1426">
                  <c:v>0</c:v>
                </c:pt>
                <c:pt idx="1427">
                  <c:v>0</c:v>
                </c:pt>
                <c:pt idx="1428">
                  <c:v>0</c:v>
                </c:pt>
                <c:pt idx="1429">
                  <c:v>0</c:v>
                </c:pt>
                <c:pt idx="1430">
                  <c:v>0</c:v>
                </c:pt>
                <c:pt idx="1431">
                  <c:v>0</c:v>
                </c:pt>
                <c:pt idx="1432">
                  <c:v>2</c:v>
                </c:pt>
                <c:pt idx="1433">
                  <c:v>0</c:v>
                </c:pt>
                <c:pt idx="1434">
                  <c:v>0</c:v>
                </c:pt>
                <c:pt idx="1435">
                  <c:v>1</c:v>
                </c:pt>
                <c:pt idx="1436">
                  <c:v>0</c:v>
                </c:pt>
                <c:pt idx="1437">
                  <c:v>0</c:v>
                </c:pt>
                <c:pt idx="1438">
                  <c:v>0</c:v>
                </c:pt>
                <c:pt idx="1439">
                  <c:v>0</c:v>
                </c:pt>
                <c:pt idx="1440">
                  <c:v>0</c:v>
                </c:pt>
                <c:pt idx="1441">
                  <c:v>0</c:v>
                </c:pt>
                <c:pt idx="1442">
                  <c:v>1</c:v>
                </c:pt>
                <c:pt idx="1443">
                  <c:v>2</c:v>
                </c:pt>
                <c:pt idx="1444">
                  <c:v>2</c:v>
                </c:pt>
                <c:pt idx="1445">
                  <c:v>0</c:v>
                </c:pt>
                <c:pt idx="1446">
                  <c:v>0</c:v>
                </c:pt>
                <c:pt idx="1447">
                  <c:v>1</c:v>
                </c:pt>
                <c:pt idx="1448">
                  <c:v>0</c:v>
                </c:pt>
                <c:pt idx="1449">
                  <c:v>0</c:v>
                </c:pt>
                <c:pt idx="1450">
                  <c:v>0</c:v>
                </c:pt>
                <c:pt idx="1451">
                  <c:v>0</c:v>
                </c:pt>
                <c:pt idx="1452">
                  <c:v>1</c:v>
                </c:pt>
                <c:pt idx="1453">
                  <c:v>0</c:v>
                </c:pt>
                <c:pt idx="1454">
                  <c:v>0</c:v>
                </c:pt>
                <c:pt idx="1455">
                  <c:v>0</c:v>
                </c:pt>
                <c:pt idx="1456">
                  <c:v>1</c:v>
                </c:pt>
                <c:pt idx="1457">
                  <c:v>0</c:v>
                </c:pt>
                <c:pt idx="1458">
                  <c:v>4</c:v>
                </c:pt>
                <c:pt idx="1459">
                  <c:v>1</c:v>
                </c:pt>
                <c:pt idx="1460">
                  <c:v>1</c:v>
                </c:pt>
                <c:pt idx="1461">
                  <c:v>0</c:v>
                </c:pt>
                <c:pt idx="1462">
                  <c:v>2</c:v>
                </c:pt>
                <c:pt idx="1463">
                  <c:v>0</c:v>
                </c:pt>
                <c:pt idx="1464">
                  <c:v>0</c:v>
                </c:pt>
                <c:pt idx="1465">
                  <c:v>0</c:v>
                </c:pt>
                <c:pt idx="1466">
                  <c:v>0</c:v>
                </c:pt>
                <c:pt idx="1467">
                  <c:v>1</c:v>
                </c:pt>
                <c:pt idx="1468">
                  <c:v>0</c:v>
                </c:pt>
                <c:pt idx="1469">
                  <c:v>0</c:v>
                </c:pt>
                <c:pt idx="1470">
                  <c:v>0</c:v>
                </c:pt>
                <c:pt idx="1471">
                  <c:v>0</c:v>
                </c:pt>
                <c:pt idx="1472">
                  <c:v>0</c:v>
                </c:pt>
                <c:pt idx="1473">
                  <c:v>3</c:v>
                </c:pt>
                <c:pt idx="1474">
                  <c:v>0</c:v>
                </c:pt>
                <c:pt idx="1475">
                  <c:v>0</c:v>
                </c:pt>
                <c:pt idx="1476">
                  <c:v>0</c:v>
                </c:pt>
                <c:pt idx="1477">
                  <c:v>0</c:v>
                </c:pt>
                <c:pt idx="1478">
                  <c:v>0</c:v>
                </c:pt>
                <c:pt idx="1479">
                  <c:v>1</c:v>
                </c:pt>
                <c:pt idx="1480">
                  <c:v>0</c:v>
                </c:pt>
                <c:pt idx="1481">
                  <c:v>0</c:v>
                </c:pt>
                <c:pt idx="1482">
                  <c:v>0</c:v>
                </c:pt>
                <c:pt idx="1483">
                  <c:v>0</c:v>
                </c:pt>
                <c:pt idx="1484">
                  <c:v>0</c:v>
                </c:pt>
                <c:pt idx="1485">
                  <c:v>0</c:v>
                </c:pt>
                <c:pt idx="1486">
                  <c:v>0</c:v>
                </c:pt>
                <c:pt idx="1487">
                  <c:v>1</c:v>
                </c:pt>
                <c:pt idx="1488">
                  <c:v>1</c:v>
                </c:pt>
                <c:pt idx="1489">
                  <c:v>0</c:v>
                </c:pt>
                <c:pt idx="1490">
                  <c:v>1</c:v>
                </c:pt>
                <c:pt idx="1491">
                  <c:v>0</c:v>
                </c:pt>
                <c:pt idx="1492">
                  <c:v>4</c:v>
                </c:pt>
                <c:pt idx="1493">
                  <c:v>0</c:v>
                </c:pt>
                <c:pt idx="1494">
                  <c:v>0</c:v>
                </c:pt>
                <c:pt idx="1495">
                  <c:v>0</c:v>
                </c:pt>
                <c:pt idx="1496">
                  <c:v>0</c:v>
                </c:pt>
                <c:pt idx="1497">
                  <c:v>2</c:v>
                </c:pt>
                <c:pt idx="1498">
                  <c:v>0</c:v>
                </c:pt>
                <c:pt idx="1499">
                  <c:v>0</c:v>
                </c:pt>
                <c:pt idx="1500">
                  <c:v>0</c:v>
                </c:pt>
                <c:pt idx="1501">
                  <c:v>0</c:v>
                </c:pt>
                <c:pt idx="1502">
                  <c:v>1</c:v>
                </c:pt>
                <c:pt idx="1503">
                  <c:v>0</c:v>
                </c:pt>
                <c:pt idx="1504">
                  <c:v>2</c:v>
                </c:pt>
                <c:pt idx="1505">
                  <c:v>1</c:v>
                </c:pt>
                <c:pt idx="1506">
                  <c:v>0</c:v>
                </c:pt>
                <c:pt idx="1507">
                  <c:v>1</c:v>
                </c:pt>
                <c:pt idx="1508">
                  <c:v>0</c:v>
                </c:pt>
                <c:pt idx="1509">
                  <c:v>0</c:v>
                </c:pt>
                <c:pt idx="1510">
                  <c:v>0</c:v>
                </c:pt>
                <c:pt idx="1511">
                  <c:v>0</c:v>
                </c:pt>
                <c:pt idx="1512">
                  <c:v>0</c:v>
                </c:pt>
                <c:pt idx="1513">
                  <c:v>0</c:v>
                </c:pt>
                <c:pt idx="1514">
                  <c:v>1</c:v>
                </c:pt>
                <c:pt idx="1515">
                  <c:v>0</c:v>
                </c:pt>
                <c:pt idx="1516">
                  <c:v>0</c:v>
                </c:pt>
                <c:pt idx="1517">
                  <c:v>0</c:v>
                </c:pt>
                <c:pt idx="1518">
                  <c:v>0</c:v>
                </c:pt>
                <c:pt idx="1519">
                  <c:v>1</c:v>
                </c:pt>
                <c:pt idx="1520">
                  <c:v>1</c:v>
                </c:pt>
                <c:pt idx="1521">
                  <c:v>0</c:v>
                </c:pt>
                <c:pt idx="1522">
                  <c:v>0</c:v>
                </c:pt>
                <c:pt idx="1523">
                  <c:v>0</c:v>
                </c:pt>
                <c:pt idx="1524">
                  <c:v>0</c:v>
                </c:pt>
                <c:pt idx="1525">
                  <c:v>0</c:v>
                </c:pt>
                <c:pt idx="1526">
                  <c:v>0</c:v>
                </c:pt>
                <c:pt idx="1527">
                  <c:v>0</c:v>
                </c:pt>
                <c:pt idx="1528">
                  <c:v>3</c:v>
                </c:pt>
                <c:pt idx="1529">
                  <c:v>0</c:v>
                </c:pt>
                <c:pt idx="1530">
                  <c:v>1</c:v>
                </c:pt>
                <c:pt idx="1531">
                  <c:v>1</c:v>
                </c:pt>
                <c:pt idx="1532">
                  <c:v>0</c:v>
                </c:pt>
                <c:pt idx="1533">
                  <c:v>1</c:v>
                </c:pt>
                <c:pt idx="1534">
                  <c:v>0</c:v>
                </c:pt>
                <c:pt idx="1535">
                  <c:v>0</c:v>
                </c:pt>
                <c:pt idx="1536">
                  <c:v>0</c:v>
                </c:pt>
                <c:pt idx="1537">
                  <c:v>1</c:v>
                </c:pt>
                <c:pt idx="1538">
                  <c:v>1</c:v>
                </c:pt>
                <c:pt idx="1539">
                  <c:v>0</c:v>
                </c:pt>
                <c:pt idx="1540">
                  <c:v>0</c:v>
                </c:pt>
                <c:pt idx="1541">
                  <c:v>0</c:v>
                </c:pt>
                <c:pt idx="1542">
                  <c:v>0</c:v>
                </c:pt>
                <c:pt idx="1543">
                  <c:v>0</c:v>
                </c:pt>
                <c:pt idx="1544">
                  <c:v>0</c:v>
                </c:pt>
                <c:pt idx="1545">
                  <c:v>0</c:v>
                </c:pt>
                <c:pt idx="1546">
                  <c:v>0</c:v>
                </c:pt>
                <c:pt idx="1547">
                  <c:v>1</c:v>
                </c:pt>
                <c:pt idx="1548">
                  <c:v>0</c:v>
                </c:pt>
                <c:pt idx="1549">
                  <c:v>0</c:v>
                </c:pt>
                <c:pt idx="1550">
                  <c:v>0</c:v>
                </c:pt>
                <c:pt idx="1551">
                  <c:v>0</c:v>
                </c:pt>
                <c:pt idx="1552">
                  <c:v>0</c:v>
                </c:pt>
                <c:pt idx="1553">
                  <c:v>1</c:v>
                </c:pt>
                <c:pt idx="1554">
                  <c:v>0</c:v>
                </c:pt>
                <c:pt idx="1555">
                  <c:v>0</c:v>
                </c:pt>
                <c:pt idx="1556">
                  <c:v>2</c:v>
                </c:pt>
                <c:pt idx="1557">
                  <c:v>0</c:v>
                </c:pt>
                <c:pt idx="1558">
                  <c:v>0</c:v>
                </c:pt>
                <c:pt idx="1559">
                  <c:v>0</c:v>
                </c:pt>
                <c:pt idx="1560">
                  <c:v>0</c:v>
                </c:pt>
                <c:pt idx="1561">
                  <c:v>0</c:v>
                </c:pt>
                <c:pt idx="1562">
                  <c:v>0</c:v>
                </c:pt>
                <c:pt idx="1563">
                  <c:v>0</c:v>
                </c:pt>
                <c:pt idx="1564">
                  <c:v>0</c:v>
                </c:pt>
                <c:pt idx="1565">
                  <c:v>0</c:v>
                </c:pt>
                <c:pt idx="1566">
                  <c:v>1</c:v>
                </c:pt>
                <c:pt idx="1567">
                  <c:v>0</c:v>
                </c:pt>
                <c:pt idx="1568">
                  <c:v>1</c:v>
                </c:pt>
                <c:pt idx="1569">
                  <c:v>0</c:v>
                </c:pt>
                <c:pt idx="1570">
                  <c:v>3</c:v>
                </c:pt>
                <c:pt idx="1571">
                  <c:v>0</c:v>
                </c:pt>
                <c:pt idx="1572">
                  <c:v>2</c:v>
                </c:pt>
                <c:pt idx="1573">
                  <c:v>0</c:v>
                </c:pt>
                <c:pt idx="1574">
                  <c:v>1</c:v>
                </c:pt>
                <c:pt idx="1575">
                  <c:v>0</c:v>
                </c:pt>
                <c:pt idx="1576">
                  <c:v>1</c:v>
                </c:pt>
                <c:pt idx="1577">
                  <c:v>2</c:v>
                </c:pt>
                <c:pt idx="1578">
                  <c:v>0</c:v>
                </c:pt>
                <c:pt idx="1579">
                  <c:v>0</c:v>
                </c:pt>
                <c:pt idx="1580">
                  <c:v>0</c:v>
                </c:pt>
                <c:pt idx="1581">
                  <c:v>0</c:v>
                </c:pt>
                <c:pt idx="1582">
                  <c:v>0</c:v>
                </c:pt>
                <c:pt idx="1583">
                  <c:v>0</c:v>
                </c:pt>
                <c:pt idx="1584">
                  <c:v>1</c:v>
                </c:pt>
                <c:pt idx="1585">
                  <c:v>2</c:v>
                </c:pt>
                <c:pt idx="1586">
                  <c:v>1</c:v>
                </c:pt>
                <c:pt idx="1587">
                  <c:v>0</c:v>
                </c:pt>
                <c:pt idx="1588">
                  <c:v>0</c:v>
                </c:pt>
                <c:pt idx="1589">
                  <c:v>1</c:v>
                </c:pt>
                <c:pt idx="1590">
                  <c:v>0</c:v>
                </c:pt>
                <c:pt idx="1591">
                  <c:v>0</c:v>
                </c:pt>
                <c:pt idx="1592">
                  <c:v>1</c:v>
                </c:pt>
                <c:pt idx="1593">
                  <c:v>0</c:v>
                </c:pt>
                <c:pt idx="1594">
                  <c:v>0</c:v>
                </c:pt>
                <c:pt idx="1595">
                  <c:v>1</c:v>
                </c:pt>
                <c:pt idx="1596">
                  <c:v>0</c:v>
                </c:pt>
                <c:pt idx="1597">
                  <c:v>1</c:v>
                </c:pt>
                <c:pt idx="1598">
                  <c:v>0</c:v>
                </c:pt>
                <c:pt idx="1599">
                  <c:v>0</c:v>
                </c:pt>
                <c:pt idx="1600">
                  <c:v>0</c:v>
                </c:pt>
                <c:pt idx="1601">
                  <c:v>1</c:v>
                </c:pt>
                <c:pt idx="1602">
                  <c:v>1</c:v>
                </c:pt>
                <c:pt idx="1603">
                  <c:v>0</c:v>
                </c:pt>
                <c:pt idx="1604">
                  <c:v>0</c:v>
                </c:pt>
                <c:pt idx="1605">
                  <c:v>0</c:v>
                </c:pt>
                <c:pt idx="1606">
                  <c:v>0</c:v>
                </c:pt>
                <c:pt idx="1607">
                  <c:v>1</c:v>
                </c:pt>
                <c:pt idx="1608">
                  <c:v>0</c:v>
                </c:pt>
                <c:pt idx="1609">
                  <c:v>0</c:v>
                </c:pt>
                <c:pt idx="1610">
                  <c:v>0</c:v>
                </c:pt>
                <c:pt idx="1611">
                  <c:v>0</c:v>
                </c:pt>
                <c:pt idx="1612">
                  <c:v>2</c:v>
                </c:pt>
                <c:pt idx="1613">
                  <c:v>0</c:v>
                </c:pt>
                <c:pt idx="1614">
                  <c:v>1</c:v>
                </c:pt>
                <c:pt idx="1615">
                  <c:v>0</c:v>
                </c:pt>
                <c:pt idx="1616">
                  <c:v>0</c:v>
                </c:pt>
                <c:pt idx="1617">
                  <c:v>0</c:v>
                </c:pt>
                <c:pt idx="1618">
                  <c:v>0</c:v>
                </c:pt>
                <c:pt idx="1619">
                  <c:v>0</c:v>
                </c:pt>
                <c:pt idx="1620">
                  <c:v>1</c:v>
                </c:pt>
                <c:pt idx="1621">
                  <c:v>0</c:v>
                </c:pt>
                <c:pt idx="1622">
                  <c:v>0</c:v>
                </c:pt>
                <c:pt idx="1623">
                  <c:v>0</c:v>
                </c:pt>
                <c:pt idx="1624">
                  <c:v>0</c:v>
                </c:pt>
                <c:pt idx="1625">
                  <c:v>0</c:v>
                </c:pt>
                <c:pt idx="1626">
                  <c:v>0</c:v>
                </c:pt>
                <c:pt idx="1627">
                  <c:v>0</c:v>
                </c:pt>
                <c:pt idx="1628">
                  <c:v>1</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4</c:v>
                </c:pt>
                <c:pt idx="1642">
                  <c:v>0</c:v>
                </c:pt>
                <c:pt idx="1643">
                  <c:v>0</c:v>
                </c:pt>
                <c:pt idx="1644">
                  <c:v>0</c:v>
                </c:pt>
                <c:pt idx="1645">
                  <c:v>0</c:v>
                </c:pt>
                <c:pt idx="1646">
                  <c:v>0</c:v>
                </c:pt>
                <c:pt idx="1647">
                  <c:v>1</c:v>
                </c:pt>
                <c:pt idx="1648">
                  <c:v>1</c:v>
                </c:pt>
                <c:pt idx="1649">
                  <c:v>0</c:v>
                </c:pt>
                <c:pt idx="1650">
                  <c:v>0</c:v>
                </c:pt>
                <c:pt idx="1651">
                  <c:v>1</c:v>
                </c:pt>
                <c:pt idx="1652">
                  <c:v>1</c:v>
                </c:pt>
                <c:pt idx="1653">
                  <c:v>0</c:v>
                </c:pt>
                <c:pt idx="1654">
                  <c:v>0</c:v>
                </c:pt>
                <c:pt idx="1655">
                  <c:v>0</c:v>
                </c:pt>
                <c:pt idx="1656">
                  <c:v>0</c:v>
                </c:pt>
                <c:pt idx="1657">
                  <c:v>0</c:v>
                </c:pt>
                <c:pt idx="1658">
                  <c:v>0</c:v>
                </c:pt>
                <c:pt idx="1659">
                  <c:v>3</c:v>
                </c:pt>
                <c:pt idx="1660">
                  <c:v>0</c:v>
                </c:pt>
                <c:pt idx="1661">
                  <c:v>0</c:v>
                </c:pt>
                <c:pt idx="1662">
                  <c:v>0</c:v>
                </c:pt>
                <c:pt idx="1663">
                  <c:v>0</c:v>
                </c:pt>
                <c:pt idx="1664">
                  <c:v>0</c:v>
                </c:pt>
                <c:pt idx="1665">
                  <c:v>0</c:v>
                </c:pt>
                <c:pt idx="1666">
                  <c:v>0</c:v>
                </c:pt>
                <c:pt idx="1667">
                  <c:v>0</c:v>
                </c:pt>
                <c:pt idx="1668">
                  <c:v>0</c:v>
                </c:pt>
                <c:pt idx="1669">
                  <c:v>2</c:v>
                </c:pt>
                <c:pt idx="1670">
                  <c:v>3</c:v>
                </c:pt>
                <c:pt idx="1671">
                  <c:v>0</c:v>
                </c:pt>
                <c:pt idx="1672">
                  <c:v>2</c:v>
                </c:pt>
                <c:pt idx="1673">
                  <c:v>1</c:v>
                </c:pt>
                <c:pt idx="1674">
                  <c:v>0</c:v>
                </c:pt>
                <c:pt idx="1675">
                  <c:v>0</c:v>
                </c:pt>
                <c:pt idx="1676">
                  <c:v>0</c:v>
                </c:pt>
                <c:pt idx="1677">
                  <c:v>0</c:v>
                </c:pt>
                <c:pt idx="1678">
                  <c:v>0</c:v>
                </c:pt>
                <c:pt idx="1679">
                  <c:v>0</c:v>
                </c:pt>
                <c:pt idx="1680">
                  <c:v>1</c:v>
                </c:pt>
                <c:pt idx="1681">
                  <c:v>0</c:v>
                </c:pt>
                <c:pt idx="1682">
                  <c:v>0</c:v>
                </c:pt>
                <c:pt idx="1683">
                  <c:v>0</c:v>
                </c:pt>
                <c:pt idx="1684">
                  <c:v>0</c:v>
                </c:pt>
                <c:pt idx="1685">
                  <c:v>0</c:v>
                </c:pt>
                <c:pt idx="1686">
                  <c:v>1</c:v>
                </c:pt>
                <c:pt idx="1687">
                  <c:v>3</c:v>
                </c:pt>
                <c:pt idx="1688">
                  <c:v>0</c:v>
                </c:pt>
                <c:pt idx="1689">
                  <c:v>0</c:v>
                </c:pt>
                <c:pt idx="1690">
                  <c:v>0</c:v>
                </c:pt>
                <c:pt idx="1691">
                  <c:v>0</c:v>
                </c:pt>
                <c:pt idx="1692">
                  <c:v>0</c:v>
                </c:pt>
                <c:pt idx="1693">
                  <c:v>0</c:v>
                </c:pt>
                <c:pt idx="1694">
                  <c:v>0</c:v>
                </c:pt>
                <c:pt idx="1695">
                  <c:v>0</c:v>
                </c:pt>
                <c:pt idx="1696">
                  <c:v>0</c:v>
                </c:pt>
                <c:pt idx="1697">
                  <c:v>1</c:v>
                </c:pt>
                <c:pt idx="1698">
                  <c:v>0</c:v>
                </c:pt>
                <c:pt idx="1699">
                  <c:v>0</c:v>
                </c:pt>
                <c:pt idx="1700">
                  <c:v>0</c:v>
                </c:pt>
                <c:pt idx="1701">
                  <c:v>0</c:v>
                </c:pt>
                <c:pt idx="1702">
                  <c:v>0</c:v>
                </c:pt>
                <c:pt idx="1703">
                  <c:v>0</c:v>
                </c:pt>
                <c:pt idx="1704">
                  <c:v>1</c:v>
                </c:pt>
                <c:pt idx="1705">
                  <c:v>0</c:v>
                </c:pt>
                <c:pt idx="1706">
                  <c:v>1</c:v>
                </c:pt>
                <c:pt idx="1707">
                  <c:v>0</c:v>
                </c:pt>
                <c:pt idx="1708">
                  <c:v>0</c:v>
                </c:pt>
                <c:pt idx="1709">
                  <c:v>0</c:v>
                </c:pt>
                <c:pt idx="1710">
                  <c:v>5</c:v>
                </c:pt>
                <c:pt idx="1711">
                  <c:v>4</c:v>
                </c:pt>
                <c:pt idx="1712">
                  <c:v>0</c:v>
                </c:pt>
                <c:pt idx="1713">
                  <c:v>1</c:v>
                </c:pt>
                <c:pt idx="1714">
                  <c:v>0</c:v>
                </c:pt>
                <c:pt idx="1715">
                  <c:v>0</c:v>
                </c:pt>
                <c:pt idx="1716">
                  <c:v>0</c:v>
                </c:pt>
                <c:pt idx="1717">
                  <c:v>0</c:v>
                </c:pt>
                <c:pt idx="1718">
                  <c:v>0</c:v>
                </c:pt>
                <c:pt idx="1719">
                  <c:v>2</c:v>
                </c:pt>
                <c:pt idx="1720">
                  <c:v>0</c:v>
                </c:pt>
                <c:pt idx="1721">
                  <c:v>4</c:v>
                </c:pt>
                <c:pt idx="1722">
                  <c:v>4</c:v>
                </c:pt>
                <c:pt idx="1723">
                  <c:v>1</c:v>
                </c:pt>
                <c:pt idx="1724">
                  <c:v>1</c:v>
                </c:pt>
                <c:pt idx="1725">
                  <c:v>1</c:v>
                </c:pt>
                <c:pt idx="1726">
                  <c:v>1</c:v>
                </c:pt>
                <c:pt idx="1727">
                  <c:v>0</c:v>
                </c:pt>
                <c:pt idx="1728">
                  <c:v>0</c:v>
                </c:pt>
                <c:pt idx="1729">
                  <c:v>0</c:v>
                </c:pt>
                <c:pt idx="1730">
                  <c:v>0</c:v>
                </c:pt>
                <c:pt idx="1731">
                  <c:v>0</c:v>
                </c:pt>
                <c:pt idx="1732">
                  <c:v>1</c:v>
                </c:pt>
                <c:pt idx="1733">
                  <c:v>1</c:v>
                </c:pt>
                <c:pt idx="1734">
                  <c:v>0</c:v>
                </c:pt>
                <c:pt idx="1735">
                  <c:v>0</c:v>
                </c:pt>
                <c:pt idx="1736">
                  <c:v>0</c:v>
                </c:pt>
                <c:pt idx="1737">
                  <c:v>1</c:v>
                </c:pt>
                <c:pt idx="1738">
                  <c:v>1</c:v>
                </c:pt>
                <c:pt idx="1739">
                  <c:v>0</c:v>
                </c:pt>
                <c:pt idx="1740">
                  <c:v>1</c:v>
                </c:pt>
                <c:pt idx="1741">
                  <c:v>0</c:v>
                </c:pt>
                <c:pt idx="1742">
                  <c:v>1</c:v>
                </c:pt>
                <c:pt idx="1743">
                  <c:v>1</c:v>
                </c:pt>
                <c:pt idx="1744">
                  <c:v>0</c:v>
                </c:pt>
                <c:pt idx="1745">
                  <c:v>0</c:v>
                </c:pt>
                <c:pt idx="1746">
                  <c:v>0</c:v>
                </c:pt>
                <c:pt idx="1747">
                  <c:v>0</c:v>
                </c:pt>
                <c:pt idx="1748">
                  <c:v>0</c:v>
                </c:pt>
                <c:pt idx="1749">
                  <c:v>3</c:v>
                </c:pt>
                <c:pt idx="1750">
                  <c:v>2</c:v>
                </c:pt>
                <c:pt idx="1751">
                  <c:v>0</c:v>
                </c:pt>
                <c:pt idx="1752">
                  <c:v>0</c:v>
                </c:pt>
                <c:pt idx="1753">
                  <c:v>2</c:v>
                </c:pt>
                <c:pt idx="1754">
                  <c:v>0</c:v>
                </c:pt>
                <c:pt idx="1755">
                  <c:v>0</c:v>
                </c:pt>
                <c:pt idx="1756">
                  <c:v>0</c:v>
                </c:pt>
                <c:pt idx="1757">
                  <c:v>1</c:v>
                </c:pt>
                <c:pt idx="1758">
                  <c:v>0</c:v>
                </c:pt>
                <c:pt idx="1759">
                  <c:v>0</c:v>
                </c:pt>
                <c:pt idx="1760">
                  <c:v>0</c:v>
                </c:pt>
                <c:pt idx="1761">
                  <c:v>0</c:v>
                </c:pt>
                <c:pt idx="1762">
                  <c:v>0</c:v>
                </c:pt>
                <c:pt idx="1763">
                  <c:v>0</c:v>
                </c:pt>
                <c:pt idx="1764">
                  <c:v>0</c:v>
                </c:pt>
                <c:pt idx="1765">
                  <c:v>0</c:v>
                </c:pt>
                <c:pt idx="1766">
                  <c:v>0</c:v>
                </c:pt>
                <c:pt idx="1767">
                  <c:v>0</c:v>
                </c:pt>
                <c:pt idx="1768">
                  <c:v>0</c:v>
                </c:pt>
                <c:pt idx="1769">
                  <c:v>1</c:v>
                </c:pt>
                <c:pt idx="1770">
                  <c:v>1</c:v>
                </c:pt>
                <c:pt idx="1771">
                  <c:v>0</c:v>
                </c:pt>
                <c:pt idx="1772">
                  <c:v>0</c:v>
                </c:pt>
                <c:pt idx="1773">
                  <c:v>0</c:v>
                </c:pt>
                <c:pt idx="1774">
                  <c:v>0</c:v>
                </c:pt>
                <c:pt idx="1775">
                  <c:v>1</c:v>
                </c:pt>
                <c:pt idx="1776">
                  <c:v>0</c:v>
                </c:pt>
                <c:pt idx="1777">
                  <c:v>0</c:v>
                </c:pt>
                <c:pt idx="1778">
                  <c:v>0</c:v>
                </c:pt>
                <c:pt idx="1779">
                  <c:v>0</c:v>
                </c:pt>
                <c:pt idx="1780">
                  <c:v>0</c:v>
                </c:pt>
                <c:pt idx="1781">
                  <c:v>0</c:v>
                </c:pt>
                <c:pt idx="1782">
                  <c:v>0</c:v>
                </c:pt>
                <c:pt idx="1783">
                  <c:v>0</c:v>
                </c:pt>
                <c:pt idx="1784">
                  <c:v>1</c:v>
                </c:pt>
                <c:pt idx="1785">
                  <c:v>0</c:v>
                </c:pt>
                <c:pt idx="1786">
                  <c:v>0</c:v>
                </c:pt>
                <c:pt idx="1787">
                  <c:v>0</c:v>
                </c:pt>
                <c:pt idx="1788">
                  <c:v>0</c:v>
                </c:pt>
                <c:pt idx="1789">
                  <c:v>0</c:v>
                </c:pt>
                <c:pt idx="1790">
                  <c:v>0</c:v>
                </c:pt>
                <c:pt idx="1791">
                  <c:v>0</c:v>
                </c:pt>
                <c:pt idx="1792">
                  <c:v>1</c:v>
                </c:pt>
                <c:pt idx="1793">
                  <c:v>0</c:v>
                </c:pt>
                <c:pt idx="1794">
                  <c:v>1</c:v>
                </c:pt>
                <c:pt idx="1795">
                  <c:v>0</c:v>
                </c:pt>
                <c:pt idx="1796">
                  <c:v>0</c:v>
                </c:pt>
                <c:pt idx="1797">
                  <c:v>0</c:v>
                </c:pt>
                <c:pt idx="1798">
                  <c:v>1</c:v>
                </c:pt>
                <c:pt idx="1799">
                  <c:v>0</c:v>
                </c:pt>
                <c:pt idx="1800">
                  <c:v>0</c:v>
                </c:pt>
                <c:pt idx="1801">
                  <c:v>1</c:v>
                </c:pt>
                <c:pt idx="1802">
                  <c:v>0</c:v>
                </c:pt>
                <c:pt idx="1803">
                  <c:v>1</c:v>
                </c:pt>
                <c:pt idx="1804">
                  <c:v>1</c:v>
                </c:pt>
                <c:pt idx="1805">
                  <c:v>0</c:v>
                </c:pt>
                <c:pt idx="1806">
                  <c:v>0</c:v>
                </c:pt>
                <c:pt idx="1807">
                  <c:v>0</c:v>
                </c:pt>
                <c:pt idx="1808">
                  <c:v>1</c:v>
                </c:pt>
                <c:pt idx="1809">
                  <c:v>1</c:v>
                </c:pt>
                <c:pt idx="1810">
                  <c:v>0</c:v>
                </c:pt>
                <c:pt idx="1811">
                  <c:v>0</c:v>
                </c:pt>
                <c:pt idx="1812">
                  <c:v>1</c:v>
                </c:pt>
                <c:pt idx="1813">
                  <c:v>1</c:v>
                </c:pt>
                <c:pt idx="1814">
                  <c:v>0</c:v>
                </c:pt>
                <c:pt idx="1815">
                  <c:v>0</c:v>
                </c:pt>
                <c:pt idx="1816">
                  <c:v>1</c:v>
                </c:pt>
                <c:pt idx="1817">
                  <c:v>1</c:v>
                </c:pt>
                <c:pt idx="1818">
                  <c:v>0</c:v>
                </c:pt>
                <c:pt idx="1819">
                  <c:v>0</c:v>
                </c:pt>
                <c:pt idx="1820">
                  <c:v>1</c:v>
                </c:pt>
                <c:pt idx="1821">
                  <c:v>0</c:v>
                </c:pt>
                <c:pt idx="1822">
                  <c:v>0</c:v>
                </c:pt>
                <c:pt idx="1823">
                  <c:v>0</c:v>
                </c:pt>
                <c:pt idx="1824">
                  <c:v>0</c:v>
                </c:pt>
                <c:pt idx="1825">
                  <c:v>0</c:v>
                </c:pt>
                <c:pt idx="1826">
                  <c:v>0</c:v>
                </c:pt>
                <c:pt idx="1827">
                  <c:v>1</c:v>
                </c:pt>
                <c:pt idx="1828">
                  <c:v>0</c:v>
                </c:pt>
                <c:pt idx="1829">
                  <c:v>1</c:v>
                </c:pt>
                <c:pt idx="1830">
                  <c:v>0</c:v>
                </c:pt>
                <c:pt idx="1831">
                  <c:v>0</c:v>
                </c:pt>
                <c:pt idx="1832">
                  <c:v>0</c:v>
                </c:pt>
                <c:pt idx="1833">
                  <c:v>0</c:v>
                </c:pt>
                <c:pt idx="1834">
                  <c:v>1</c:v>
                </c:pt>
                <c:pt idx="1835">
                  <c:v>0</c:v>
                </c:pt>
                <c:pt idx="1836">
                  <c:v>0</c:v>
                </c:pt>
                <c:pt idx="1837">
                  <c:v>1</c:v>
                </c:pt>
                <c:pt idx="1838">
                  <c:v>0</c:v>
                </c:pt>
                <c:pt idx="1839">
                  <c:v>1</c:v>
                </c:pt>
                <c:pt idx="1840">
                  <c:v>0</c:v>
                </c:pt>
                <c:pt idx="1841">
                  <c:v>4</c:v>
                </c:pt>
                <c:pt idx="1842">
                  <c:v>0</c:v>
                </c:pt>
                <c:pt idx="1843">
                  <c:v>0</c:v>
                </c:pt>
                <c:pt idx="1844">
                  <c:v>0</c:v>
                </c:pt>
                <c:pt idx="1845">
                  <c:v>4</c:v>
                </c:pt>
                <c:pt idx="1846">
                  <c:v>0</c:v>
                </c:pt>
                <c:pt idx="1847">
                  <c:v>0</c:v>
                </c:pt>
                <c:pt idx="1848">
                  <c:v>0</c:v>
                </c:pt>
                <c:pt idx="1849">
                  <c:v>0</c:v>
                </c:pt>
                <c:pt idx="1850">
                  <c:v>3</c:v>
                </c:pt>
                <c:pt idx="1851">
                  <c:v>0</c:v>
                </c:pt>
                <c:pt idx="1852">
                  <c:v>0</c:v>
                </c:pt>
                <c:pt idx="1853">
                  <c:v>1</c:v>
                </c:pt>
                <c:pt idx="1854">
                  <c:v>1</c:v>
                </c:pt>
                <c:pt idx="1855">
                  <c:v>2</c:v>
                </c:pt>
                <c:pt idx="1856">
                  <c:v>0</c:v>
                </c:pt>
                <c:pt idx="1857">
                  <c:v>0</c:v>
                </c:pt>
                <c:pt idx="1858">
                  <c:v>0</c:v>
                </c:pt>
                <c:pt idx="1859">
                  <c:v>0</c:v>
                </c:pt>
                <c:pt idx="1860">
                  <c:v>0</c:v>
                </c:pt>
                <c:pt idx="1861">
                  <c:v>0</c:v>
                </c:pt>
                <c:pt idx="1862">
                  <c:v>0</c:v>
                </c:pt>
                <c:pt idx="1863">
                  <c:v>0</c:v>
                </c:pt>
                <c:pt idx="1864">
                  <c:v>2</c:v>
                </c:pt>
                <c:pt idx="1865">
                  <c:v>2</c:v>
                </c:pt>
                <c:pt idx="1866">
                  <c:v>0</c:v>
                </c:pt>
                <c:pt idx="1867">
                  <c:v>0</c:v>
                </c:pt>
                <c:pt idx="1868">
                  <c:v>0</c:v>
                </c:pt>
                <c:pt idx="1869">
                  <c:v>4</c:v>
                </c:pt>
                <c:pt idx="1870">
                  <c:v>0</c:v>
                </c:pt>
                <c:pt idx="1871">
                  <c:v>0</c:v>
                </c:pt>
                <c:pt idx="1872">
                  <c:v>0</c:v>
                </c:pt>
                <c:pt idx="1873">
                  <c:v>0</c:v>
                </c:pt>
                <c:pt idx="1874">
                  <c:v>0</c:v>
                </c:pt>
                <c:pt idx="1875">
                  <c:v>0</c:v>
                </c:pt>
                <c:pt idx="1876">
                  <c:v>1</c:v>
                </c:pt>
                <c:pt idx="1877">
                  <c:v>1</c:v>
                </c:pt>
                <c:pt idx="1878">
                  <c:v>0</c:v>
                </c:pt>
                <c:pt idx="1879">
                  <c:v>0</c:v>
                </c:pt>
                <c:pt idx="1880">
                  <c:v>1</c:v>
                </c:pt>
                <c:pt idx="1881">
                  <c:v>2</c:v>
                </c:pt>
                <c:pt idx="1882">
                  <c:v>0</c:v>
                </c:pt>
                <c:pt idx="1883">
                  <c:v>1</c:v>
                </c:pt>
                <c:pt idx="1884">
                  <c:v>0</c:v>
                </c:pt>
                <c:pt idx="1885">
                  <c:v>0</c:v>
                </c:pt>
                <c:pt idx="1886">
                  <c:v>0</c:v>
                </c:pt>
                <c:pt idx="1887">
                  <c:v>2</c:v>
                </c:pt>
                <c:pt idx="1888">
                  <c:v>0</c:v>
                </c:pt>
                <c:pt idx="1889">
                  <c:v>1</c:v>
                </c:pt>
                <c:pt idx="1890">
                  <c:v>0</c:v>
                </c:pt>
                <c:pt idx="1891">
                  <c:v>3</c:v>
                </c:pt>
                <c:pt idx="1892">
                  <c:v>0</c:v>
                </c:pt>
                <c:pt idx="1893">
                  <c:v>2</c:v>
                </c:pt>
                <c:pt idx="1894">
                  <c:v>0</c:v>
                </c:pt>
                <c:pt idx="1895">
                  <c:v>0</c:v>
                </c:pt>
                <c:pt idx="1896">
                  <c:v>1</c:v>
                </c:pt>
                <c:pt idx="1897">
                  <c:v>1</c:v>
                </c:pt>
                <c:pt idx="1898">
                  <c:v>0</c:v>
                </c:pt>
                <c:pt idx="1899">
                  <c:v>0</c:v>
                </c:pt>
                <c:pt idx="1900">
                  <c:v>0</c:v>
                </c:pt>
                <c:pt idx="1901">
                  <c:v>0</c:v>
                </c:pt>
                <c:pt idx="1902">
                  <c:v>0</c:v>
                </c:pt>
                <c:pt idx="1903">
                  <c:v>0</c:v>
                </c:pt>
                <c:pt idx="1904">
                  <c:v>1</c:v>
                </c:pt>
                <c:pt idx="1905">
                  <c:v>0</c:v>
                </c:pt>
                <c:pt idx="1906">
                  <c:v>0</c:v>
                </c:pt>
                <c:pt idx="1907">
                  <c:v>0</c:v>
                </c:pt>
                <c:pt idx="1908">
                  <c:v>0</c:v>
                </c:pt>
                <c:pt idx="1909">
                  <c:v>1</c:v>
                </c:pt>
                <c:pt idx="1910">
                  <c:v>0</c:v>
                </c:pt>
                <c:pt idx="1911">
                  <c:v>1</c:v>
                </c:pt>
                <c:pt idx="1912">
                  <c:v>0</c:v>
                </c:pt>
                <c:pt idx="1913">
                  <c:v>3</c:v>
                </c:pt>
                <c:pt idx="1914">
                  <c:v>0</c:v>
                </c:pt>
                <c:pt idx="1915">
                  <c:v>3</c:v>
                </c:pt>
                <c:pt idx="1916">
                  <c:v>0</c:v>
                </c:pt>
                <c:pt idx="1917">
                  <c:v>0</c:v>
                </c:pt>
                <c:pt idx="1918">
                  <c:v>0</c:v>
                </c:pt>
                <c:pt idx="1919">
                  <c:v>0</c:v>
                </c:pt>
                <c:pt idx="1920">
                  <c:v>0</c:v>
                </c:pt>
                <c:pt idx="1921">
                  <c:v>0</c:v>
                </c:pt>
                <c:pt idx="1922">
                  <c:v>5</c:v>
                </c:pt>
                <c:pt idx="1923">
                  <c:v>1</c:v>
                </c:pt>
                <c:pt idx="1924">
                  <c:v>0</c:v>
                </c:pt>
                <c:pt idx="1925">
                  <c:v>0</c:v>
                </c:pt>
                <c:pt idx="1926">
                  <c:v>2</c:v>
                </c:pt>
                <c:pt idx="1927">
                  <c:v>0</c:v>
                </c:pt>
                <c:pt idx="1928">
                  <c:v>1</c:v>
                </c:pt>
                <c:pt idx="1929">
                  <c:v>0</c:v>
                </c:pt>
                <c:pt idx="1930">
                  <c:v>0</c:v>
                </c:pt>
                <c:pt idx="1931">
                  <c:v>0</c:v>
                </c:pt>
                <c:pt idx="1932">
                  <c:v>0</c:v>
                </c:pt>
                <c:pt idx="1933">
                  <c:v>0</c:v>
                </c:pt>
                <c:pt idx="1934">
                  <c:v>0</c:v>
                </c:pt>
                <c:pt idx="1935">
                  <c:v>0</c:v>
                </c:pt>
                <c:pt idx="1936">
                  <c:v>1</c:v>
                </c:pt>
                <c:pt idx="1937">
                  <c:v>1</c:v>
                </c:pt>
                <c:pt idx="1938">
                  <c:v>0</c:v>
                </c:pt>
                <c:pt idx="1939">
                  <c:v>0</c:v>
                </c:pt>
                <c:pt idx="1940">
                  <c:v>4</c:v>
                </c:pt>
                <c:pt idx="1941">
                  <c:v>0</c:v>
                </c:pt>
                <c:pt idx="1942">
                  <c:v>0</c:v>
                </c:pt>
                <c:pt idx="1943">
                  <c:v>0</c:v>
                </c:pt>
                <c:pt idx="1944">
                  <c:v>0</c:v>
                </c:pt>
                <c:pt idx="1945">
                  <c:v>0</c:v>
                </c:pt>
                <c:pt idx="1946">
                  <c:v>1</c:v>
                </c:pt>
                <c:pt idx="1947">
                  <c:v>0</c:v>
                </c:pt>
                <c:pt idx="1948">
                  <c:v>0</c:v>
                </c:pt>
                <c:pt idx="1949">
                  <c:v>0</c:v>
                </c:pt>
                <c:pt idx="1950">
                  <c:v>0</c:v>
                </c:pt>
                <c:pt idx="1951">
                  <c:v>0</c:v>
                </c:pt>
                <c:pt idx="1952">
                  <c:v>0</c:v>
                </c:pt>
                <c:pt idx="1953">
                  <c:v>1</c:v>
                </c:pt>
                <c:pt idx="1954">
                  <c:v>0</c:v>
                </c:pt>
                <c:pt idx="1955">
                  <c:v>0</c:v>
                </c:pt>
                <c:pt idx="1956">
                  <c:v>0</c:v>
                </c:pt>
                <c:pt idx="1957">
                  <c:v>1</c:v>
                </c:pt>
                <c:pt idx="1958">
                  <c:v>2</c:v>
                </c:pt>
                <c:pt idx="1959">
                  <c:v>0</c:v>
                </c:pt>
                <c:pt idx="1960">
                  <c:v>0</c:v>
                </c:pt>
                <c:pt idx="1961">
                  <c:v>4</c:v>
                </c:pt>
                <c:pt idx="1962">
                  <c:v>0</c:v>
                </c:pt>
                <c:pt idx="1963">
                  <c:v>1</c:v>
                </c:pt>
                <c:pt idx="1964">
                  <c:v>0</c:v>
                </c:pt>
                <c:pt idx="1965">
                  <c:v>0</c:v>
                </c:pt>
                <c:pt idx="1966">
                  <c:v>0</c:v>
                </c:pt>
                <c:pt idx="1967">
                  <c:v>0</c:v>
                </c:pt>
                <c:pt idx="1968">
                  <c:v>2</c:v>
                </c:pt>
                <c:pt idx="1969">
                  <c:v>2</c:v>
                </c:pt>
                <c:pt idx="1970">
                  <c:v>1</c:v>
                </c:pt>
                <c:pt idx="1971">
                  <c:v>1</c:v>
                </c:pt>
                <c:pt idx="1972">
                  <c:v>1</c:v>
                </c:pt>
                <c:pt idx="1973">
                  <c:v>0</c:v>
                </c:pt>
                <c:pt idx="1974">
                  <c:v>0</c:v>
                </c:pt>
                <c:pt idx="1975">
                  <c:v>0</c:v>
                </c:pt>
                <c:pt idx="1976">
                  <c:v>0</c:v>
                </c:pt>
                <c:pt idx="1977">
                  <c:v>0</c:v>
                </c:pt>
                <c:pt idx="1978">
                  <c:v>1</c:v>
                </c:pt>
                <c:pt idx="1979">
                  <c:v>2</c:v>
                </c:pt>
                <c:pt idx="1980">
                  <c:v>0</c:v>
                </c:pt>
                <c:pt idx="1981">
                  <c:v>1</c:v>
                </c:pt>
                <c:pt idx="1982">
                  <c:v>2</c:v>
                </c:pt>
                <c:pt idx="1983">
                  <c:v>0</c:v>
                </c:pt>
                <c:pt idx="1984">
                  <c:v>0</c:v>
                </c:pt>
                <c:pt idx="1985">
                  <c:v>0</c:v>
                </c:pt>
                <c:pt idx="1986">
                  <c:v>0</c:v>
                </c:pt>
                <c:pt idx="1987">
                  <c:v>0</c:v>
                </c:pt>
                <c:pt idx="1988">
                  <c:v>0</c:v>
                </c:pt>
                <c:pt idx="1989">
                  <c:v>0</c:v>
                </c:pt>
                <c:pt idx="1990">
                  <c:v>2</c:v>
                </c:pt>
                <c:pt idx="1991">
                  <c:v>0</c:v>
                </c:pt>
                <c:pt idx="1992">
                  <c:v>2</c:v>
                </c:pt>
                <c:pt idx="1993">
                  <c:v>2</c:v>
                </c:pt>
                <c:pt idx="1994">
                  <c:v>0</c:v>
                </c:pt>
                <c:pt idx="1995">
                  <c:v>4</c:v>
                </c:pt>
                <c:pt idx="1996">
                  <c:v>2</c:v>
                </c:pt>
                <c:pt idx="1997">
                  <c:v>0</c:v>
                </c:pt>
                <c:pt idx="1998">
                  <c:v>1</c:v>
                </c:pt>
                <c:pt idx="1999">
                  <c:v>0</c:v>
                </c:pt>
                <c:pt idx="2000">
                  <c:v>0</c:v>
                </c:pt>
                <c:pt idx="2001">
                  <c:v>0</c:v>
                </c:pt>
                <c:pt idx="2002">
                  <c:v>1</c:v>
                </c:pt>
                <c:pt idx="2003">
                  <c:v>0</c:v>
                </c:pt>
                <c:pt idx="2004">
                  <c:v>0</c:v>
                </c:pt>
                <c:pt idx="2005">
                  <c:v>0</c:v>
                </c:pt>
                <c:pt idx="2006">
                  <c:v>0</c:v>
                </c:pt>
                <c:pt idx="2007">
                  <c:v>1</c:v>
                </c:pt>
                <c:pt idx="2008">
                  <c:v>0</c:v>
                </c:pt>
                <c:pt idx="2009">
                  <c:v>0</c:v>
                </c:pt>
                <c:pt idx="2010">
                  <c:v>0</c:v>
                </c:pt>
                <c:pt idx="2011">
                  <c:v>0</c:v>
                </c:pt>
                <c:pt idx="2012">
                  <c:v>4</c:v>
                </c:pt>
                <c:pt idx="2013">
                  <c:v>0</c:v>
                </c:pt>
                <c:pt idx="2014">
                  <c:v>1</c:v>
                </c:pt>
                <c:pt idx="2015">
                  <c:v>0</c:v>
                </c:pt>
                <c:pt idx="2016">
                  <c:v>1</c:v>
                </c:pt>
                <c:pt idx="2017">
                  <c:v>0</c:v>
                </c:pt>
                <c:pt idx="2018">
                  <c:v>0</c:v>
                </c:pt>
                <c:pt idx="2019">
                  <c:v>0</c:v>
                </c:pt>
                <c:pt idx="2020">
                  <c:v>0</c:v>
                </c:pt>
                <c:pt idx="2021">
                  <c:v>0</c:v>
                </c:pt>
                <c:pt idx="2022">
                  <c:v>0</c:v>
                </c:pt>
                <c:pt idx="2023">
                  <c:v>0</c:v>
                </c:pt>
                <c:pt idx="2024">
                  <c:v>0</c:v>
                </c:pt>
                <c:pt idx="2025">
                  <c:v>0</c:v>
                </c:pt>
                <c:pt idx="2026">
                  <c:v>0</c:v>
                </c:pt>
                <c:pt idx="2027">
                  <c:v>0</c:v>
                </c:pt>
                <c:pt idx="2028">
                  <c:v>2</c:v>
                </c:pt>
                <c:pt idx="2029">
                  <c:v>0</c:v>
                </c:pt>
                <c:pt idx="2030">
                  <c:v>2</c:v>
                </c:pt>
                <c:pt idx="2031">
                  <c:v>0</c:v>
                </c:pt>
                <c:pt idx="2032">
                  <c:v>0</c:v>
                </c:pt>
                <c:pt idx="2033">
                  <c:v>0</c:v>
                </c:pt>
                <c:pt idx="2034">
                  <c:v>1</c:v>
                </c:pt>
                <c:pt idx="2035">
                  <c:v>0</c:v>
                </c:pt>
                <c:pt idx="2036">
                  <c:v>0</c:v>
                </c:pt>
                <c:pt idx="2037">
                  <c:v>0</c:v>
                </c:pt>
                <c:pt idx="2038">
                  <c:v>0</c:v>
                </c:pt>
                <c:pt idx="2039">
                  <c:v>1</c:v>
                </c:pt>
                <c:pt idx="2040">
                  <c:v>0</c:v>
                </c:pt>
                <c:pt idx="2041">
                  <c:v>0</c:v>
                </c:pt>
                <c:pt idx="2042">
                  <c:v>0</c:v>
                </c:pt>
                <c:pt idx="2043">
                  <c:v>0</c:v>
                </c:pt>
                <c:pt idx="2044">
                  <c:v>0</c:v>
                </c:pt>
                <c:pt idx="2045">
                  <c:v>0</c:v>
                </c:pt>
                <c:pt idx="2046">
                  <c:v>0</c:v>
                </c:pt>
                <c:pt idx="2047">
                  <c:v>2</c:v>
                </c:pt>
                <c:pt idx="2048">
                  <c:v>1</c:v>
                </c:pt>
                <c:pt idx="2049">
                  <c:v>0</c:v>
                </c:pt>
                <c:pt idx="2050">
                  <c:v>0</c:v>
                </c:pt>
                <c:pt idx="2051">
                  <c:v>1</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1</c:v>
                </c:pt>
                <c:pt idx="2074">
                  <c:v>0</c:v>
                </c:pt>
                <c:pt idx="2075">
                  <c:v>1</c:v>
                </c:pt>
                <c:pt idx="2076">
                  <c:v>0</c:v>
                </c:pt>
                <c:pt idx="2077">
                  <c:v>0</c:v>
                </c:pt>
                <c:pt idx="2078">
                  <c:v>0</c:v>
                </c:pt>
                <c:pt idx="2079">
                  <c:v>0</c:v>
                </c:pt>
                <c:pt idx="2080">
                  <c:v>0</c:v>
                </c:pt>
                <c:pt idx="2081">
                  <c:v>0</c:v>
                </c:pt>
                <c:pt idx="2082">
                  <c:v>0</c:v>
                </c:pt>
                <c:pt idx="2083">
                  <c:v>0</c:v>
                </c:pt>
                <c:pt idx="2084">
                  <c:v>2</c:v>
                </c:pt>
                <c:pt idx="2085">
                  <c:v>0</c:v>
                </c:pt>
                <c:pt idx="2086">
                  <c:v>0</c:v>
                </c:pt>
                <c:pt idx="2087">
                  <c:v>1</c:v>
                </c:pt>
                <c:pt idx="2088">
                  <c:v>0</c:v>
                </c:pt>
                <c:pt idx="2089">
                  <c:v>0</c:v>
                </c:pt>
                <c:pt idx="2090">
                  <c:v>1</c:v>
                </c:pt>
                <c:pt idx="2091">
                  <c:v>0</c:v>
                </c:pt>
                <c:pt idx="2092">
                  <c:v>0</c:v>
                </c:pt>
                <c:pt idx="2093">
                  <c:v>3</c:v>
                </c:pt>
                <c:pt idx="2094">
                  <c:v>2</c:v>
                </c:pt>
                <c:pt idx="2095">
                  <c:v>0</c:v>
                </c:pt>
                <c:pt idx="2096">
                  <c:v>0</c:v>
                </c:pt>
                <c:pt idx="2097">
                  <c:v>0</c:v>
                </c:pt>
                <c:pt idx="2098">
                  <c:v>3</c:v>
                </c:pt>
                <c:pt idx="2099">
                  <c:v>2</c:v>
                </c:pt>
                <c:pt idx="2100">
                  <c:v>0</c:v>
                </c:pt>
                <c:pt idx="2101">
                  <c:v>0</c:v>
                </c:pt>
                <c:pt idx="2102">
                  <c:v>1</c:v>
                </c:pt>
                <c:pt idx="2103">
                  <c:v>2</c:v>
                </c:pt>
                <c:pt idx="2104">
                  <c:v>0</c:v>
                </c:pt>
                <c:pt idx="2105">
                  <c:v>0</c:v>
                </c:pt>
                <c:pt idx="2106">
                  <c:v>0</c:v>
                </c:pt>
                <c:pt idx="2107">
                  <c:v>2</c:v>
                </c:pt>
                <c:pt idx="2108">
                  <c:v>0</c:v>
                </c:pt>
                <c:pt idx="2109">
                  <c:v>2</c:v>
                </c:pt>
                <c:pt idx="2110">
                  <c:v>0</c:v>
                </c:pt>
                <c:pt idx="2111">
                  <c:v>1</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1</c:v>
                </c:pt>
                <c:pt idx="2125">
                  <c:v>3</c:v>
                </c:pt>
                <c:pt idx="2126">
                  <c:v>0</c:v>
                </c:pt>
                <c:pt idx="2127">
                  <c:v>2</c:v>
                </c:pt>
                <c:pt idx="2128">
                  <c:v>1</c:v>
                </c:pt>
                <c:pt idx="2129">
                  <c:v>0</c:v>
                </c:pt>
                <c:pt idx="2130">
                  <c:v>0</c:v>
                </c:pt>
                <c:pt idx="2131">
                  <c:v>2</c:v>
                </c:pt>
                <c:pt idx="2132">
                  <c:v>0</c:v>
                </c:pt>
                <c:pt idx="2133">
                  <c:v>0</c:v>
                </c:pt>
                <c:pt idx="2134">
                  <c:v>0</c:v>
                </c:pt>
                <c:pt idx="2135">
                  <c:v>0</c:v>
                </c:pt>
                <c:pt idx="2136">
                  <c:v>1</c:v>
                </c:pt>
                <c:pt idx="2137">
                  <c:v>0</c:v>
                </c:pt>
                <c:pt idx="2138">
                  <c:v>0</c:v>
                </c:pt>
                <c:pt idx="2139">
                  <c:v>1</c:v>
                </c:pt>
                <c:pt idx="2140">
                  <c:v>0</c:v>
                </c:pt>
                <c:pt idx="2141">
                  <c:v>0</c:v>
                </c:pt>
                <c:pt idx="2142">
                  <c:v>0</c:v>
                </c:pt>
                <c:pt idx="2143">
                  <c:v>0</c:v>
                </c:pt>
                <c:pt idx="2144">
                  <c:v>2</c:v>
                </c:pt>
                <c:pt idx="2145">
                  <c:v>2</c:v>
                </c:pt>
                <c:pt idx="2146">
                  <c:v>0</c:v>
                </c:pt>
                <c:pt idx="2147">
                  <c:v>0</c:v>
                </c:pt>
                <c:pt idx="2148">
                  <c:v>0</c:v>
                </c:pt>
                <c:pt idx="2149">
                  <c:v>0</c:v>
                </c:pt>
                <c:pt idx="2150">
                  <c:v>0</c:v>
                </c:pt>
                <c:pt idx="2151">
                  <c:v>1</c:v>
                </c:pt>
                <c:pt idx="2152">
                  <c:v>0</c:v>
                </c:pt>
                <c:pt idx="2153">
                  <c:v>1</c:v>
                </c:pt>
                <c:pt idx="2154">
                  <c:v>0</c:v>
                </c:pt>
                <c:pt idx="2155">
                  <c:v>0</c:v>
                </c:pt>
                <c:pt idx="2156">
                  <c:v>0</c:v>
                </c:pt>
                <c:pt idx="2157">
                  <c:v>0</c:v>
                </c:pt>
                <c:pt idx="2158">
                  <c:v>1</c:v>
                </c:pt>
                <c:pt idx="2159">
                  <c:v>0</c:v>
                </c:pt>
                <c:pt idx="2160">
                  <c:v>1</c:v>
                </c:pt>
                <c:pt idx="2161">
                  <c:v>0</c:v>
                </c:pt>
                <c:pt idx="2162">
                  <c:v>0</c:v>
                </c:pt>
                <c:pt idx="2163">
                  <c:v>1</c:v>
                </c:pt>
                <c:pt idx="2164">
                  <c:v>0</c:v>
                </c:pt>
                <c:pt idx="2165">
                  <c:v>0</c:v>
                </c:pt>
                <c:pt idx="2166">
                  <c:v>0</c:v>
                </c:pt>
                <c:pt idx="2167">
                  <c:v>5</c:v>
                </c:pt>
                <c:pt idx="2168">
                  <c:v>3</c:v>
                </c:pt>
                <c:pt idx="2169">
                  <c:v>0</c:v>
                </c:pt>
                <c:pt idx="2170">
                  <c:v>1</c:v>
                </c:pt>
                <c:pt idx="2171">
                  <c:v>4</c:v>
                </c:pt>
                <c:pt idx="2172">
                  <c:v>0</c:v>
                </c:pt>
                <c:pt idx="2173">
                  <c:v>0</c:v>
                </c:pt>
                <c:pt idx="2174">
                  <c:v>2</c:v>
                </c:pt>
                <c:pt idx="2175">
                  <c:v>3</c:v>
                </c:pt>
                <c:pt idx="2176">
                  <c:v>0</c:v>
                </c:pt>
                <c:pt idx="2177">
                  <c:v>0</c:v>
                </c:pt>
                <c:pt idx="2178">
                  <c:v>1</c:v>
                </c:pt>
                <c:pt idx="2179">
                  <c:v>0</c:v>
                </c:pt>
                <c:pt idx="2180">
                  <c:v>0</c:v>
                </c:pt>
                <c:pt idx="2181">
                  <c:v>1</c:v>
                </c:pt>
                <c:pt idx="2182">
                  <c:v>0</c:v>
                </c:pt>
                <c:pt idx="2183">
                  <c:v>0</c:v>
                </c:pt>
                <c:pt idx="2184">
                  <c:v>0</c:v>
                </c:pt>
                <c:pt idx="2185">
                  <c:v>1</c:v>
                </c:pt>
                <c:pt idx="2186">
                  <c:v>1</c:v>
                </c:pt>
                <c:pt idx="2187">
                  <c:v>1</c:v>
                </c:pt>
                <c:pt idx="2188">
                  <c:v>0</c:v>
                </c:pt>
                <c:pt idx="2189">
                  <c:v>0</c:v>
                </c:pt>
                <c:pt idx="2190">
                  <c:v>1</c:v>
                </c:pt>
                <c:pt idx="2191">
                  <c:v>0</c:v>
                </c:pt>
                <c:pt idx="2192">
                  <c:v>0</c:v>
                </c:pt>
                <c:pt idx="2193">
                  <c:v>3</c:v>
                </c:pt>
                <c:pt idx="2194">
                  <c:v>2</c:v>
                </c:pt>
                <c:pt idx="2195">
                  <c:v>0</c:v>
                </c:pt>
                <c:pt idx="2196">
                  <c:v>0</c:v>
                </c:pt>
                <c:pt idx="2197">
                  <c:v>1</c:v>
                </c:pt>
                <c:pt idx="2198">
                  <c:v>2</c:v>
                </c:pt>
                <c:pt idx="2199">
                  <c:v>0</c:v>
                </c:pt>
                <c:pt idx="2200">
                  <c:v>0</c:v>
                </c:pt>
                <c:pt idx="2201">
                  <c:v>0</c:v>
                </c:pt>
                <c:pt idx="2202">
                  <c:v>1</c:v>
                </c:pt>
                <c:pt idx="2203">
                  <c:v>0</c:v>
                </c:pt>
                <c:pt idx="2204">
                  <c:v>0</c:v>
                </c:pt>
                <c:pt idx="2205">
                  <c:v>0</c:v>
                </c:pt>
                <c:pt idx="2206">
                  <c:v>0</c:v>
                </c:pt>
                <c:pt idx="2207">
                  <c:v>1</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3</c:v>
                </c:pt>
                <c:pt idx="2222">
                  <c:v>0</c:v>
                </c:pt>
                <c:pt idx="2223">
                  <c:v>0</c:v>
                </c:pt>
                <c:pt idx="2224">
                  <c:v>1</c:v>
                </c:pt>
                <c:pt idx="2225">
                  <c:v>0</c:v>
                </c:pt>
                <c:pt idx="2226">
                  <c:v>0</c:v>
                </c:pt>
                <c:pt idx="2227">
                  <c:v>0</c:v>
                </c:pt>
                <c:pt idx="2228">
                  <c:v>1</c:v>
                </c:pt>
                <c:pt idx="2229">
                  <c:v>0</c:v>
                </c:pt>
                <c:pt idx="2230">
                  <c:v>1</c:v>
                </c:pt>
                <c:pt idx="2231">
                  <c:v>0</c:v>
                </c:pt>
                <c:pt idx="2232">
                  <c:v>0</c:v>
                </c:pt>
                <c:pt idx="2233">
                  <c:v>0</c:v>
                </c:pt>
                <c:pt idx="2234">
                  <c:v>0</c:v>
                </c:pt>
                <c:pt idx="2235">
                  <c:v>0</c:v>
                </c:pt>
                <c:pt idx="2236">
                  <c:v>1</c:v>
                </c:pt>
                <c:pt idx="2237">
                  <c:v>1</c:v>
                </c:pt>
                <c:pt idx="2238">
                  <c:v>0</c:v>
                </c:pt>
                <c:pt idx="2239">
                  <c:v>1</c:v>
                </c:pt>
              </c:numCache>
            </c:numRef>
          </c:xVal>
          <c:yVal>
            <c:numRef>
              <c:f>Sheet2!$B$2:$B$2244</c:f>
              <c:numCache>
                <c:formatCode>General</c:formatCode>
                <c:ptCount val="2243"/>
                <c:pt idx="0">
                  <c:v>58138</c:v>
                </c:pt>
                <c:pt idx="1">
                  <c:v>46344</c:v>
                </c:pt>
                <c:pt idx="2">
                  <c:v>71613</c:v>
                </c:pt>
                <c:pt idx="3">
                  <c:v>26646</c:v>
                </c:pt>
                <c:pt idx="4">
                  <c:v>58293</c:v>
                </c:pt>
                <c:pt idx="5">
                  <c:v>62513</c:v>
                </c:pt>
                <c:pt idx="6">
                  <c:v>55635</c:v>
                </c:pt>
                <c:pt idx="7">
                  <c:v>33454</c:v>
                </c:pt>
                <c:pt idx="8">
                  <c:v>30351</c:v>
                </c:pt>
                <c:pt idx="9">
                  <c:v>5648</c:v>
                </c:pt>
                <c:pt idx="10">
                  <c:v>52247.25</c:v>
                </c:pt>
                <c:pt idx="11">
                  <c:v>7500</c:v>
                </c:pt>
                <c:pt idx="12">
                  <c:v>63033</c:v>
                </c:pt>
                <c:pt idx="13">
                  <c:v>59354</c:v>
                </c:pt>
                <c:pt idx="14">
                  <c:v>17323</c:v>
                </c:pt>
                <c:pt idx="15">
                  <c:v>82800</c:v>
                </c:pt>
                <c:pt idx="16">
                  <c:v>41850</c:v>
                </c:pt>
                <c:pt idx="17">
                  <c:v>37760</c:v>
                </c:pt>
                <c:pt idx="18">
                  <c:v>76995</c:v>
                </c:pt>
                <c:pt idx="19">
                  <c:v>33812</c:v>
                </c:pt>
                <c:pt idx="20">
                  <c:v>37040</c:v>
                </c:pt>
                <c:pt idx="21">
                  <c:v>2447</c:v>
                </c:pt>
                <c:pt idx="22">
                  <c:v>58607</c:v>
                </c:pt>
                <c:pt idx="23">
                  <c:v>65324</c:v>
                </c:pt>
                <c:pt idx="24">
                  <c:v>40689</c:v>
                </c:pt>
                <c:pt idx="25">
                  <c:v>18589</c:v>
                </c:pt>
                <c:pt idx="26">
                  <c:v>53359</c:v>
                </c:pt>
                <c:pt idx="27">
                  <c:v>52247.25</c:v>
                </c:pt>
                <c:pt idx="28">
                  <c:v>38360</c:v>
                </c:pt>
                <c:pt idx="29">
                  <c:v>84618</c:v>
                </c:pt>
                <c:pt idx="30">
                  <c:v>10979</c:v>
                </c:pt>
                <c:pt idx="31">
                  <c:v>38620</c:v>
                </c:pt>
                <c:pt idx="32">
                  <c:v>40548</c:v>
                </c:pt>
                <c:pt idx="33">
                  <c:v>46610</c:v>
                </c:pt>
                <c:pt idx="34">
                  <c:v>68657</c:v>
                </c:pt>
                <c:pt idx="35">
                  <c:v>49389</c:v>
                </c:pt>
                <c:pt idx="36">
                  <c:v>67353</c:v>
                </c:pt>
                <c:pt idx="37">
                  <c:v>23718</c:v>
                </c:pt>
                <c:pt idx="38">
                  <c:v>42429</c:v>
                </c:pt>
                <c:pt idx="39">
                  <c:v>48948</c:v>
                </c:pt>
                <c:pt idx="40">
                  <c:v>80011</c:v>
                </c:pt>
                <c:pt idx="41">
                  <c:v>20559</c:v>
                </c:pt>
                <c:pt idx="42">
                  <c:v>21994</c:v>
                </c:pt>
                <c:pt idx="43">
                  <c:v>52247.25</c:v>
                </c:pt>
                <c:pt idx="44">
                  <c:v>7500</c:v>
                </c:pt>
                <c:pt idx="45">
                  <c:v>79941</c:v>
                </c:pt>
                <c:pt idx="46">
                  <c:v>7500</c:v>
                </c:pt>
                <c:pt idx="47">
                  <c:v>41728</c:v>
                </c:pt>
                <c:pt idx="48">
                  <c:v>52247.25</c:v>
                </c:pt>
                <c:pt idx="49">
                  <c:v>72550</c:v>
                </c:pt>
                <c:pt idx="50">
                  <c:v>65486</c:v>
                </c:pt>
                <c:pt idx="51">
                  <c:v>79143</c:v>
                </c:pt>
                <c:pt idx="52">
                  <c:v>35790</c:v>
                </c:pt>
                <c:pt idx="53">
                  <c:v>82582</c:v>
                </c:pt>
                <c:pt idx="54">
                  <c:v>66373</c:v>
                </c:pt>
                <c:pt idx="55">
                  <c:v>82384</c:v>
                </c:pt>
                <c:pt idx="56">
                  <c:v>70287</c:v>
                </c:pt>
                <c:pt idx="57">
                  <c:v>27938</c:v>
                </c:pt>
                <c:pt idx="58">
                  <c:v>52247.25</c:v>
                </c:pt>
                <c:pt idx="59">
                  <c:v>55954</c:v>
                </c:pt>
                <c:pt idx="60">
                  <c:v>75777</c:v>
                </c:pt>
                <c:pt idx="61">
                  <c:v>66653</c:v>
                </c:pt>
                <c:pt idx="62">
                  <c:v>61823</c:v>
                </c:pt>
                <c:pt idx="63">
                  <c:v>67680</c:v>
                </c:pt>
                <c:pt idx="64">
                  <c:v>70666</c:v>
                </c:pt>
                <c:pt idx="65">
                  <c:v>25721</c:v>
                </c:pt>
                <c:pt idx="66">
                  <c:v>32474</c:v>
                </c:pt>
                <c:pt idx="67">
                  <c:v>88194</c:v>
                </c:pt>
                <c:pt idx="68">
                  <c:v>69096</c:v>
                </c:pt>
                <c:pt idx="69">
                  <c:v>74854</c:v>
                </c:pt>
                <c:pt idx="70">
                  <c:v>66991</c:v>
                </c:pt>
                <c:pt idx="71">
                  <c:v>52247.25</c:v>
                </c:pt>
                <c:pt idx="72">
                  <c:v>65031</c:v>
                </c:pt>
                <c:pt idx="73">
                  <c:v>60631</c:v>
                </c:pt>
                <c:pt idx="74">
                  <c:v>28332</c:v>
                </c:pt>
                <c:pt idx="75">
                  <c:v>40246</c:v>
                </c:pt>
                <c:pt idx="76">
                  <c:v>75251</c:v>
                </c:pt>
                <c:pt idx="77">
                  <c:v>75825</c:v>
                </c:pt>
                <c:pt idx="78">
                  <c:v>26326</c:v>
                </c:pt>
                <c:pt idx="79">
                  <c:v>56046</c:v>
                </c:pt>
                <c:pt idx="80">
                  <c:v>29760</c:v>
                </c:pt>
                <c:pt idx="81">
                  <c:v>26304</c:v>
                </c:pt>
                <c:pt idx="82">
                  <c:v>23559</c:v>
                </c:pt>
                <c:pt idx="83">
                  <c:v>38620</c:v>
                </c:pt>
                <c:pt idx="84">
                  <c:v>81361</c:v>
                </c:pt>
                <c:pt idx="85">
                  <c:v>29440</c:v>
                </c:pt>
                <c:pt idx="86">
                  <c:v>36138</c:v>
                </c:pt>
                <c:pt idx="87">
                  <c:v>50388</c:v>
                </c:pt>
                <c:pt idx="88">
                  <c:v>79593</c:v>
                </c:pt>
                <c:pt idx="89">
                  <c:v>54178</c:v>
                </c:pt>
                <c:pt idx="90">
                  <c:v>52247.25</c:v>
                </c:pt>
                <c:pt idx="91">
                  <c:v>52247.25</c:v>
                </c:pt>
                <c:pt idx="92">
                  <c:v>52247.25</c:v>
                </c:pt>
                <c:pt idx="93">
                  <c:v>42394</c:v>
                </c:pt>
                <c:pt idx="94">
                  <c:v>23626</c:v>
                </c:pt>
                <c:pt idx="95">
                  <c:v>30096</c:v>
                </c:pt>
                <c:pt idx="96">
                  <c:v>47916</c:v>
                </c:pt>
                <c:pt idx="97">
                  <c:v>51813</c:v>
                </c:pt>
                <c:pt idx="98">
                  <c:v>78497</c:v>
                </c:pt>
                <c:pt idx="99">
                  <c:v>50150</c:v>
                </c:pt>
                <c:pt idx="100">
                  <c:v>47823</c:v>
                </c:pt>
                <c:pt idx="101">
                  <c:v>34554</c:v>
                </c:pt>
                <c:pt idx="102">
                  <c:v>85693</c:v>
                </c:pt>
                <c:pt idx="103">
                  <c:v>65846</c:v>
                </c:pt>
                <c:pt idx="104">
                  <c:v>87195</c:v>
                </c:pt>
                <c:pt idx="105">
                  <c:v>24594</c:v>
                </c:pt>
                <c:pt idx="106">
                  <c:v>49096</c:v>
                </c:pt>
                <c:pt idx="107">
                  <c:v>52413</c:v>
                </c:pt>
                <c:pt idx="108">
                  <c:v>38557</c:v>
                </c:pt>
                <c:pt idx="109">
                  <c:v>89058</c:v>
                </c:pt>
                <c:pt idx="110">
                  <c:v>77298</c:v>
                </c:pt>
                <c:pt idx="111">
                  <c:v>68126</c:v>
                </c:pt>
                <c:pt idx="112">
                  <c:v>57288</c:v>
                </c:pt>
                <c:pt idx="113">
                  <c:v>86037</c:v>
                </c:pt>
                <c:pt idx="114">
                  <c:v>43974</c:v>
                </c:pt>
                <c:pt idx="115">
                  <c:v>50785</c:v>
                </c:pt>
                <c:pt idx="116">
                  <c:v>90765</c:v>
                </c:pt>
                <c:pt idx="117">
                  <c:v>36550</c:v>
                </c:pt>
                <c:pt idx="118">
                  <c:v>30753</c:v>
                </c:pt>
                <c:pt idx="119">
                  <c:v>21918</c:v>
                </c:pt>
                <c:pt idx="120">
                  <c:v>56129</c:v>
                </c:pt>
                <c:pt idx="121">
                  <c:v>32557</c:v>
                </c:pt>
                <c:pt idx="122">
                  <c:v>19510</c:v>
                </c:pt>
                <c:pt idx="123">
                  <c:v>30992</c:v>
                </c:pt>
                <c:pt idx="124">
                  <c:v>101970</c:v>
                </c:pt>
                <c:pt idx="125">
                  <c:v>71488</c:v>
                </c:pt>
                <c:pt idx="126">
                  <c:v>79607</c:v>
                </c:pt>
                <c:pt idx="127">
                  <c:v>54348</c:v>
                </c:pt>
                <c:pt idx="128">
                  <c:v>52247.25</c:v>
                </c:pt>
                <c:pt idx="129">
                  <c:v>77376</c:v>
                </c:pt>
                <c:pt idx="130">
                  <c:v>62998</c:v>
                </c:pt>
                <c:pt idx="131">
                  <c:v>61331</c:v>
                </c:pt>
                <c:pt idx="132">
                  <c:v>73448</c:v>
                </c:pt>
                <c:pt idx="133">
                  <c:v>52247.25</c:v>
                </c:pt>
                <c:pt idx="134">
                  <c:v>41551</c:v>
                </c:pt>
                <c:pt idx="135">
                  <c:v>62981</c:v>
                </c:pt>
                <c:pt idx="136">
                  <c:v>9548</c:v>
                </c:pt>
                <c:pt idx="137">
                  <c:v>33762</c:v>
                </c:pt>
                <c:pt idx="138">
                  <c:v>35860</c:v>
                </c:pt>
                <c:pt idx="139">
                  <c:v>36921</c:v>
                </c:pt>
                <c:pt idx="140">
                  <c:v>92859</c:v>
                </c:pt>
                <c:pt idx="141">
                  <c:v>65104</c:v>
                </c:pt>
                <c:pt idx="142">
                  <c:v>86111</c:v>
                </c:pt>
                <c:pt idx="143">
                  <c:v>68352</c:v>
                </c:pt>
                <c:pt idx="144">
                  <c:v>41883</c:v>
                </c:pt>
                <c:pt idx="145">
                  <c:v>59809</c:v>
                </c:pt>
                <c:pt idx="146">
                  <c:v>23957</c:v>
                </c:pt>
                <c:pt idx="147">
                  <c:v>38547</c:v>
                </c:pt>
                <c:pt idx="148">
                  <c:v>35688</c:v>
                </c:pt>
                <c:pt idx="149">
                  <c:v>49605</c:v>
                </c:pt>
                <c:pt idx="150">
                  <c:v>59354</c:v>
                </c:pt>
                <c:pt idx="151">
                  <c:v>65747</c:v>
                </c:pt>
                <c:pt idx="152">
                  <c:v>46344</c:v>
                </c:pt>
                <c:pt idx="153">
                  <c:v>34176</c:v>
                </c:pt>
                <c:pt idx="154">
                  <c:v>61010</c:v>
                </c:pt>
                <c:pt idx="155">
                  <c:v>69372</c:v>
                </c:pt>
                <c:pt idx="156">
                  <c:v>49967</c:v>
                </c:pt>
                <c:pt idx="157">
                  <c:v>60199</c:v>
                </c:pt>
                <c:pt idx="158">
                  <c:v>55375</c:v>
                </c:pt>
                <c:pt idx="159">
                  <c:v>80317</c:v>
                </c:pt>
                <c:pt idx="160">
                  <c:v>30523</c:v>
                </c:pt>
                <c:pt idx="161">
                  <c:v>70356</c:v>
                </c:pt>
                <c:pt idx="162">
                  <c:v>23228</c:v>
                </c:pt>
                <c:pt idx="163">
                  <c:v>74165</c:v>
                </c:pt>
                <c:pt idx="164">
                  <c:v>157243</c:v>
                </c:pt>
                <c:pt idx="165">
                  <c:v>43482</c:v>
                </c:pt>
                <c:pt idx="166">
                  <c:v>62551</c:v>
                </c:pt>
                <c:pt idx="167">
                  <c:v>52332</c:v>
                </c:pt>
                <c:pt idx="168">
                  <c:v>66951</c:v>
                </c:pt>
                <c:pt idx="169">
                  <c:v>26091</c:v>
                </c:pt>
                <c:pt idx="170">
                  <c:v>33456</c:v>
                </c:pt>
                <c:pt idx="171">
                  <c:v>28718</c:v>
                </c:pt>
                <c:pt idx="172">
                  <c:v>50447</c:v>
                </c:pt>
                <c:pt idx="173">
                  <c:v>53537</c:v>
                </c:pt>
                <c:pt idx="174">
                  <c:v>52074</c:v>
                </c:pt>
                <c:pt idx="175">
                  <c:v>80427</c:v>
                </c:pt>
                <c:pt idx="176">
                  <c:v>83837</c:v>
                </c:pt>
                <c:pt idx="177">
                  <c:v>38853</c:v>
                </c:pt>
                <c:pt idx="178">
                  <c:v>38285</c:v>
                </c:pt>
                <c:pt idx="179">
                  <c:v>78497</c:v>
                </c:pt>
                <c:pt idx="180">
                  <c:v>51650</c:v>
                </c:pt>
                <c:pt idx="181">
                  <c:v>16248</c:v>
                </c:pt>
                <c:pt idx="182">
                  <c:v>66835</c:v>
                </c:pt>
                <c:pt idx="183">
                  <c:v>30477</c:v>
                </c:pt>
                <c:pt idx="184">
                  <c:v>28249</c:v>
                </c:pt>
                <c:pt idx="185">
                  <c:v>25271</c:v>
                </c:pt>
                <c:pt idx="186">
                  <c:v>32303</c:v>
                </c:pt>
                <c:pt idx="187">
                  <c:v>61286</c:v>
                </c:pt>
                <c:pt idx="188">
                  <c:v>74068</c:v>
                </c:pt>
                <c:pt idx="189">
                  <c:v>45759</c:v>
                </c:pt>
                <c:pt idx="190">
                  <c:v>24882</c:v>
                </c:pt>
                <c:pt idx="191">
                  <c:v>66973</c:v>
                </c:pt>
                <c:pt idx="192">
                  <c:v>36640</c:v>
                </c:pt>
                <c:pt idx="193">
                  <c:v>38872</c:v>
                </c:pt>
                <c:pt idx="194">
                  <c:v>51148</c:v>
                </c:pt>
                <c:pt idx="195">
                  <c:v>31353</c:v>
                </c:pt>
                <c:pt idx="196">
                  <c:v>69661</c:v>
                </c:pt>
                <c:pt idx="197">
                  <c:v>80067</c:v>
                </c:pt>
                <c:pt idx="198">
                  <c:v>86718</c:v>
                </c:pt>
                <c:pt idx="199">
                  <c:v>46854</c:v>
                </c:pt>
                <c:pt idx="200">
                  <c:v>69142</c:v>
                </c:pt>
                <c:pt idx="201">
                  <c:v>75922</c:v>
                </c:pt>
                <c:pt idx="202">
                  <c:v>63693</c:v>
                </c:pt>
                <c:pt idx="203">
                  <c:v>102160</c:v>
                </c:pt>
                <c:pt idx="204">
                  <c:v>40637</c:v>
                </c:pt>
                <c:pt idx="205">
                  <c:v>18890</c:v>
                </c:pt>
                <c:pt idx="206">
                  <c:v>29604</c:v>
                </c:pt>
                <c:pt idx="207">
                  <c:v>48721</c:v>
                </c:pt>
                <c:pt idx="208">
                  <c:v>44794</c:v>
                </c:pt>
                <c:pt idx="209">
                  <c:v>64497</c:v>
                </c:pt>
                <c:pt idx="210">
                  <c:v>46097</c:v>
                </c:pt>
                <c:pt idx="211">
                  <c:v>77972</c:v>
                </c:pt>
                <c:pt idx="212">
                  <c:v>44377</c:v>
                </c:pt>
                <c:pt idx="213">
                  <c:v>46014</c:v>
                </c:pt>
                <c:pt idx="214">
                  <c:v>70951</c:v>
                </c:pt>
                <c:pt idx="215">
                  <c:v>41443</c:v>
                </c:pt>
                <c:pt idx="216">
                  <c:v>52195</c:v>
                </c:pt>
                <c:pt idx="217">
                  <c:v>83790</c:v>
                </c:pt>
                <c:pt idx="218">
                  <c:v>44551</c:v>
                </c:pt>
                <c:pt idx="219">
                  <c:v>69508</c:v>
                </c:pt>
                <c:pt idx="220">
                  <c:v>45204</c:v>
                </c:pt>
                <c:pt idx="221">
                  <c:v>72460</c:v>
                </c:pt>
                <c:pt idx="222">
                  <c:v>77622</c:v>
                </c:pt>
                <c:pt idx="223">
                  <c:v>30732</c:v>
                </c:pt>
                <c:pt idx="224">
                  <c:v>63887</c:v>
                </c:pt>
                <c:pt idx="225">
                  <c:v>42011</c:v>
                </c:pt>
                <c:pt idx="226">
                  <c:v>51369</c:v>
                </c:pt>
                <c:pt idx="227">
                  <c:v>51537</c:v>
                </c:pt>
                <c:pt idx="228">
                  <c:v>79930</c:v>
                </c:pt>
                <c:pt idx="229">
                  <c:v>34320</c:v>
                </c:pt>
                <c:pt idx="230">
                  <c:v>37070</c:v>
                </c:pt>
                <c:pt idx="231">
                  <c:v>81975</c:v>
                </c:pt>
                <c:pt idx="232">
                  <c:v>38590</c:v>
                </c:pt>
                <c:pt idx="233">
                  <c:v>15033</c:v>
                </c:pt>
                <c:pt idx="234">
                  <c:v>62745</c:v>
                </c:pt>
                <c:pt idx="235">
                  <c:v>22212</c:v>
                </c:pt>
                <c:pt idx="236">
                  <c:v>23661</c:v>
                </c:pt>
                <c:pt idx="237">
                  <c:v>79761</c:v>
                </c:pt>
                <c:pt idx="238">
                  <c:v>7500</c:v>
                </c:pt>
                <c:pt idx="239">
                  <c:v>60182</c:v>
                </c:pt>
                <c:pt idx="240">
                  <c:v>73455</c:v>
                </c:pt>
                <c:pt idx="241">
                  <c:v>64961</c:v>
                </c:pt>
                <c:pt idx="242">
                  <c:v>22804</c:v>
                </c:pt>
                <c:pt idx="243">
                  <c:v>73687</c:v>
                </c:pt>
                <c:pt idx="244">
                  <c:v>61074</c:v>
                </c:pt>
                <c:pt idx="245">
                  <c:v>31686</c:v>
                </c:pt>
                <c:pt idx="246">
                  <c:v>80134</c:v>
                </c:pt>
                <c:pt idx="247">
                  <c:v>75027</c:v>
                </c:pt>
                <c:pt idx="248">
                  <c:v>67546</c:v>
                </c:pt>
                <c:pt idx="249">
                  <c:v>65176</c:v>
                </c:pt>
                <c:pt idx="250">
                  <c:v>31160</c:v>
                </c:pt>
                <c:pt idx="251">
                  <c:v>29938</c:v>
                </c:pt>
                <c:pt idx="252">
                  <c:v>102692</c:v>
                </c:pt>
                <c:pt idx="253">
                  <c:v>26490</c:v>
                </c:pt>
                <c:pt idx="254">
                  <c:v>75702</c:v>
                </c:pt>
                <c:pt idx="255">
                  <c:v>30899</c:v>
                </c:pt>
                <c:pt idx="256">
                  <c:v>63342</c:v>
                </c:pt>
                <c:pt idx="257">
                  <c:v>45989</c:v>
                </c:pt>
                <c:pt idx="258">
                  <c:v>18701</c:v>
                </c:pt>
                <c:pt idx="259">
                  <c:v>40737</c:v>
                </c:pt>
                <c:pt idx="260">
                  <c:v>15287</c:v>
                </c:pt>
                <c:pt idx="261">
                  <c:v>69674</c:v>
                </c:pt>
                <c:pt idx="262">
                  <c:v>44159</c:v>
                </c:pt>
                <c:pt idx="263">
                  <c:v>37717</c:v>
                </c:pt>
                <c:pt idx="264">
                  <c:v>43776</c:v>
                </c:pt>
                <c:pt idx="265">
                  <c:v>38179</c:v>
                </c:pt>
                <c:pt idx="266">
                  <c:v>80124</c:v>
                </c:pt>
                <c:pt idx="267">
                  <c:v>38097</c:v>
                </c:pt>
                <c:pt idx="268">
                  <c:v>72940</c:v>
                </c:pt>
                <c:pt idx="269">
                  <c:v>22070</c:v>
                </c:pt>
                <c:pt idx="270">
                  <c:v>69267</c:v>
                </c:pt>
                <c:pt idx="271">
                  <c:v>31788</c:v>
                </c:pt>
                <c:pt idx="272">
                  <c:v>61905</c:v>
                </c:pt>
                <c:pt idx="273">
                  <c:v>29315</c:v>
                </c:pt>
                <c:pt idx="274">
                  <c:v>33378</c:v>
                </c:pt>
                <c:pt idx="275">
                  <c:v>66313</c:v>
                </c:pt>
                <c:pt idx="276">
                  <c:v>60714</c:v>
                </c:pt>
                <c:pt idx="277">
                  <c:v>77882</c:v>
                </c:pt>
                <c:pt idx="278">
                  <c:v>69867</c:v>
                </c:pt>
                <c:pt idx="279">
                  <c:v>63841</c:v>
                </c:pt>
                <c:pt idx="280">
                  <c:v>24480</c:v>
                </c:pt>
                <c:pt idx="281">
                  <c:v>51369</c:v>
                </c:pt>
                <c:pt idx="282">
                  <c:v>37760</c:v>
                </c:pt>
                <c:pt idx="283">
                  <c:v>65640</c:v>
                </c:pt>
                <c:pt idx="284">
                  <c:v>44319</c:v>
                </c:pt>
                <c:pt idx="285">
                  <c:v>30631</c:v>
                </c:pt>
                <c:pt idx="286">
                  <c:v>75278</c:v>
                </c:pt>
                <c:pt idx="287">
                  <c:v>50898</c:v>
                </c:pt>
                <c:pt idx="288">
                  <c:v>79946</c:v>
                </c:pt>
                <c:pt idx="289">
                  <c:v>35416</c:v>
                </c:pt>
                <c:pt idx="290">
                  <c:v>32414</c:v>
                </c:pt>
                <c:pt idx="291">
                  <c:v>38361</c:v>
                </c:pt>
                <c:pt idx="292">
                  <c:v>82497</c:v>
                </c:pt>
                <c:pt idx="293">
                  <c:v>16626</c:v>
                </c:pt>
                <c:pt idx="294">
                  <c:v>29672</c:v>
                </c:pt>
                <c:pt idx="295">
                  <c:v>55951</c:v>
                </c:pt>
                <c:pt idx="296">
                  <c:v>35388</c:v>
                </c:pt>
                <c:pt idx="297">
                  <c:v>42386</c:v>
                </c:pt>
                <c:pt idx="298">
                  <c:v>68627</c:v>
                </c:pt>
                <c:pt idx="299">
                  <c:v>57912</c:v>
                </c:pt>
                <c:pt idx="300">
                  <c:v>35246</c:v>
                </c:pt>
                <c:pt idx="301">
                  <c:v>58821</c:v>
                </c:pt>
                <c:pt idx="302">
                  <c:v>46377</c:v>
                </c:pt>
                <c:pt idx="303">
                  <c:v>39747</c:v>
                </c:pt>
                <c:pt idx="304">
                  <c:v>23976</c:v>
                </c:pt>
                <c:pt idx="305">
                  <c:v>80950</c:v>
                </c:pt>
                <c:pt idx="306">
                  <c:v>27038</c:v>
                </c:pt>
                <c:pt idx="307">
                  <c:v>77457</c:v>
                </c:pt>
                <c:pt idx="308">
                  <c:v>64100</c:v>
                </c:pt>
                <c:pt idx="309">
                  <c:v>42670</c:v>
                </c:pt>
                <c:pt idx="310">
                  <c:v>12571</c:v>
                </c:pt>
                <c:pt idx="311">
                  <c:v>22574</c:v>
                </c:pt>
                <c:pt idx="312">
                  <c:v>52247.25</c:v>
                </c:pt>
                <c:pt idx="313">
                  <c:v>70893</c:v>
                </c:pt>
                <c:pt idx="314">
                  <c:v>54198</c:v>
                </c:pt>
                <c:pt idx="315">
                  <c:v>28839</c:v>
                </c:pt>
                <c:pt idx="316">
                  <c:v>40321</c:v>
                </c:pt>
                <c:pt idx="317">
                  <c:v>66503</c:v>
                </c:pt>
                <c:pt idx="318">
                  <c:v>30833</c:v>
                </c:pt>
                <c:pt idx="319">
                  <c:v>52247.25</c:v>
                </c:pt>
                <c:pt idx="320">
                  <c:v>64795</c:v>
                </c:pt>
                <c:pt idx="321">
                  <c:v>34421</c:v>
                </c:pt>
                <c:pt idx="322">
                  <c:v>47025</c:v>
                </c:pt>
                <c:pt idx="323">
                  <c:v>64325</c:v>
                </c:pt>
                <c:pt idx="324">
                  <c:v>40464</c:v>
                </c:pt>
                <c:pt idx="325">
                  <c:v>62187</c:v>
                </c:pt>
                <c:pt idx="326">
                  <c:v>14849</c:v>
                </c:pt>
                <c:pt idx="327">
                  <c:v>27255</c:v>
                </c:pt>
                <c:pt idx="328">
                  <c:v>54432</c:v>
                </c:pt>
                <c:pt idx="329">
                  <c:v>29999</c:v>
                </c:pt>
                <c:pt idx="330">
                  <c:v>24072</c:v>
                </c:pt>
                <c:pt idx="331">
                  <c:v>33996</c:v>
                </c:pt>
                <c:pt idx="332">
                  <c:v>66334</c:v>
                </c:pt>
                <c:pt idx="333">
                  <c:v>35178</c:v>
                </c:pt>
                <c:pt idx="334">
                  <c:v>22010</c:v>
                </c:pt>
                <c:pt idx="335">
                  <c:v>62204</c:v>
                </c:pt>
                <c:pt idx="336">
                  <c:v>75693</c:v>
                </c:pt>
                <c:pt idx="337">
                  <c:v>30675</c:v>
                </c:pt>
                <c:pt idx="338">
                  <c:v>83003</c:v>
                </c:pt>
                <c:pt idx="339">
                  <c:v>83532</c:v>
                </c:pt>
                <c:pt idx="340">
                  <c:v>68655</c:v>
                </c:pt>
                <c:pt idx="341">
                  <c:v>41411</c:v>
                </c:pt>
                <c:pt idx="342">
                  <c:v>55212</c:v>
                </c:pt>
                <c:pt idx="343">
                  <c:v>59292</c:v>
                </c:pt>
                <c:pt idx="344">
                  <c:v>27190</c:v>
                </c:pt>
                <c:pt idx="345">
                  <c:v>82623</c:v>
                </c:pt>
                <c:pt idx="346">
                  <c:v>44300</c:v>
                </c:pt>
                <c:pt idx="347">
                  <c:v>84835</c:v>
                </c:pt>
                <c:pt idx="348">
                  <c:v>30372</c:v>
                </c:pt>
                <c:pt idx="349">
                  <c:v>33181</c:v>
                </c:pt>
                <c:pt idx="350">
                  <c:v>71113</c:v>
                </c:pt>
                <c:pt idx="351">
                  <c:v>71952</c:v>
                </c:pt>
                <c:pt idx="352">
                  <c:v>69759</c:v>
                </c:pt>
                <c:pt idx="353">
                  <c:v>72099</c:v>
                </c:pt>
                <c:pt idx="354">
                  <c:v>60000</c:v>
                </c:pt>
                <c:pt idx="355">
                  <c:v>38643</c:v>
                </c:pt>
                <c:pt idx="356">
                  <c:v>50737</c:v>
                </c:pt>
                <c:pt idx="357">
                  <c:v>68462</c:v>
                </c:pt>
                <c:pt idx="358">
                  <c:v>65073</c:v>
                </c:pt>
                <c:pt idx="359">
                  <c:v>46681</c:v>
                </c:pt>
                <c:pt idx="360">
                  <c:v>78618</c:v>
                </c:pt>
                <c:pt idx="361">
                  <c:v>62187</c:v>
                </c:pt>
                <c:pt idx="362">
                  <c:v>28442</c:v>
                </c:pt>
                <c:pt idx="363">
                  <c:v>37717</c:v>
                </c:pt>
                <c:pt idx="364">
                  <c:v>51479</c:v>
                </c:pt>
                <c:pt idx="365">
                  <c:v>54803</c:v>
                </c:pt>
                <c:pt idx="366">
                  <c:v>79530</c:v>
                </c:pt>
                <c:pt idx="367">
                  <c:v>31615</c:v>
                </c:pt>
                <c:pt idx="368">
                  <c:v>72025</c:v>
                </c:pt>
                <c:pt idx="369">
                  <c:v>52614</c:v>
                </c:pt>
                <c:pt idx="370">
                  <c:v>35684</c:v>
                </c:pt>
                <c:pt idx="371">
                  <c:v>48178</c:v>
                </c:pt>
                <c:pt idx="372">
                  <c:v>29548</c:v>
                </c:pt>
                <c:pt idx="373">
                  <c:v>63810</c:v>
                </c:pt>
                <c:pt idx="374">
                  <c:v>38578</c:v>
                </c:pt>
                <c:pt idx="375">
                  <c:v>46098</c:v>
                </c:pt>
                <c:pt idx="376">
                  <c:v>22585</c:v>
                </c:pt>
                <c:pt idx="377">
                  <c:v>30279</c:v>
                </c:pt>
                <c:pt idx="378">
                  <c:v>66426</c:v>
                </c:pt>
                <c:pt idx="379">
                  <c:v>30822</c:v>
                </c:pt>
                <c:pt idx="380">
                  <c:v>33581</c:v>
                </c:pt>
                <c:pt idx="381">
                  <c:v>19986</c:v>
                </c:pt>
                <c:pt idx="382">
                  <c:v>27421</c:v>
                </c:pt>
                <c:pt idx="383">
                  <c:v>35688</c:v>
                </c:pt>
                <c:pt idx="384">
                  <c:v>36143</c:v>
                </c:pt>
                <c:pt idx="385">
                  <c:v>10245</c:v>
                </c:pt>
                <c:pt idx="386">
                  <c:v>43795</c:v>
                </c:pt>
                <c:pt idx="387">
                  <c:v>63381</c:v>
                </c:pt>
                <c:pt idx="388">
                  <c:v>38823</c:v>
                </c:pt>
                <c:pt idx="389">
                  <c:v>83664</c:v>
                </c:pt>
                <c:pt idx="390">
                  <c:v>90300</c:v>
                </c:pt>
                <c:pt idx="391">
                  <c:v>62499</c:v>
                </c:pt>
                <c:pt idx="392">
                  <c:v>74293</c:v>
                </c:pt>
                <c:pt idx="393">
                  <c:v>51012</c:v>
                </c:pt>
                <c:pt idx="394">
                  <c:v>70777</c:v>
                </c:pt>
                <c:pt idx="395">
                  <c:v>68682</c:v>
                </c:pt>
                <c:pt idx="396">
                  <c:v>43824</c:v>
                </c:pt>
                <c:pt idx="397">
                  <c:v>15345</c:v>
                </c:pt>
                <c:pt idx="398">
                  <c:v>23442</c:v>
                </c:pt>
                <c:pt idx="399">
                  <c:v>14515</c:v>
                </c:pt>
                <c:pt idx="400">
                  <c:v>31395</c:v>
                </c:pt>
                <c:pt idx="401">
                  <c:v>75276</c:v>
                </c:pt>
                <c:pt idx="402">
                  <c:v>42373</c:v>
                </c:pt>
                <c:pt idx="403">
                  <c:v>30507</c:v>
                </c:pt>
                <c:pt idx="404">
                  <c:v>55521</c:v>
                </c:pt>
                <c:pt idx="405">
                  <c:v>48006</c:v>
                </c:pt>
                <c:pt idx="406">
                  <c:v>27213</c:v>
                </c:pt>
                <c:pt idx="407">
                  <c:v>65808</c:v>
                </c:pt>
                <c:pt idx="408">
                  <c:v>30351</c:v>
                </c:pt>
                <c:pt idx="409">
                  <c:v>50437</c:v>
                </c:pt>
                <c:pt idx="410">
                  <c:v>23616</c:v>
                </c:pt>
                <c:pt idx="411">
                  <c:v>53858</c:v>
                </c:pt>
                <c:pt idx="412">
                  <c:v>66465</c:v>
                </c:pt>
                <c:pt idx="413">
                  <c:v>46923</c:v>
                </c:pt>
                <c:pt idx="414">
                  <c:v>75072</c:v>
                </c:pt>
                <c:pt idx="415">
                  <c:v>75865</c:v>
                </c:pt>
                <c:pt idx="416">
                  <c:v>19789</c:v>
                </c:pt>
                <c:pt idx="417">
                  <c:v>80134</c:v>
                </c:pt>
                <c:pt idx="418">
                  <c:v>91065</c:v>
                </c:pt>
                <c:pt idx="419">
                  <c:v>49505</c:v>
                </c:pt>
                <c:pt idx="420">
                  <c:v>37401</c:v>
                </c:pt>
                <c:pt idx="421">
                  <c:v>30096</c:v>
                </c:pt>
                <c:pt idx="422">
                  <c:v>18492</c:v>
                </c:pt>
                <c:pt idx="423">
                  <c:v>82584</c:v>
                </c:pt>
                <c:pt idx="424">
                  <c:v>93027</c:v>
                </c:pt>
                <c:pt idx="425">
                  <c:v>48686</c:v>
                </c:pt>
                <c:pt idx="426">
                  <c:v>92910</c:v>
                </c:pt>
                <c:pt idx="427">
                  <c:v>75433</c:v>
                </c:pt>
                <c:pt idx="428">
                  <c:v>10404</c:v>
                </c:pt>
                <c:pt idx="429">
                  <c:v>61314</c:v>
                </c:pt>
                <c:pt idx="430">
                  <c:v>84865</c:v>
                </c:pt>
                <c:pt idx="431">
                  <c:v>42387</c:v>
                </c:pt>
                <c:pt idx="432">
                  <c:v>67309</c:v>
                </c:pt>
                <c:pt idx="433">
                  <c:v>75236</c:v>
                </c:pt>
                <c:pt idx="434">
                  <c:v>30015</c:v>
                </c:pt>
                <c:pt idx="435">
                  <c:v>50943</c:v>
                </c:pt>
                <c:pt idx="436">
                  <c:v>67272</c:v>
                </c:pt>
                <c:pt idx="437">
                  <c:v>51529</c:v>
                </c:pt>
                <c:pt idx="438">
                  <c:v>32011</c:v>
                </c:pt>
                <c:pt idx="439">
                  <c:v>7500</c:v>
                </c:pt>
                <c:pt idx="440">
                  <c:v>28691</c:v>
                </c:pt>
                <c:pt idx="441">
                  <c:v>56223</c:v>
                </c:pt>
                <c:pt idx="442">
                  <c:v>18100</c:v>
                </c:pt>
                <c:pt idx="443">
                  <c:v>30279</c:v>
                </c:pt>
                <c:pt idx="444">
                  <c:v>20130</c:v>
                </c:pt>
                <c:pt idx="445">
                  <c:v>23295</c:v>
                </c:pt>
                <c:pt idx="446">
                  <c:v>42618</c:v>
                </c:pt>
                <c:pt idx="447">
                  <c:v>81246</c:v>
                </c:pt>
                <c:pt idx="448">
                  <c:v>24027</c:v>
                </c:pt>
                <c:pt idx="449">
                  <c:v>55707</c:v>
                </c:pt>
                <c:pt idx="450">
                  <c:v>57959</c:v>
                </c:pt>
                <c:pt idx="451">
                  <c:v>56796</c:v>
                </c:pt>
                <c:pt idx="452">
                  <c:v>36230</c:v>
                </c:pt>
                <c:pt idx="453">
                  <c:v>70829</c:v>
                </c:pt>
                <c:pt idx="454">
                  <c:v>65991</c:v>
                </c:pt>
                <c:pt idx="455">
                  <c:v>38988</c:v>
                </c:pt>
                <c:pt idx="456">
                  <c:v>89572</c:v>
                </c:pt>
                <c:pt idx="457">
                  <c:v>42207</c:v>
                </c:pt>
                <c:pt idx="458">
                  <c:v>50300</c:v>
                </c:pt>
                <c:pt idx="459">
                  <c:v>66664</c:v>
                </c:pt>
                <c:pt idx="460">
                  <c:v>60597</c:v>
                </c:pt>
                <c:pt idx="461">
                  <c:v>70165</c:v>
                </c:pt>
                <c:pt idx="462">
                  <c:v>50520</c:v>
                </c:pt>
                <c:pt idx="463">
                  <c:v>80124</c:v>
                </c:pt>
                <c:pt idx="464">
                  <c:v>33183</c:v>
                </c:pt>
                <c:pt idx="465">
                  <c:v>66582</c:v>
                </c:pt>
                <c:pt idx="466">
                  <c:v>75261</c:v>
                </c:pt>
                <c:pt idx="467">
                  <c:v>31880</c:v>
                </c:pt>
                <c:pt idx="468">
                  <c:v>53790</c:v>
                </c:pt>
                <c:pt idx="469">
                  <c:v>49269</c:v>
                </c:pt>
                <c:pt idx="470">
                  <c:v>61456</c:v>
                </c:pt>
                <c:pt idx="471">
                  <c:v>37406</c:v>
                </c:pt>
                <c:pt idx="472">
                  <c:v>56937</c:v>
                </c:pt>
                <c:pt idx="473">
                  <c:v>38415</c:v>
                </c:pt>
                <c:pt idx="474">
                  <c:v>20518</c:v>
                </c:pt>
                <c:pt idx="475">
                  <c:v>62503</c:v>
                </c:pt>
                <c:pt idx="476">
                  <c:v>41644</c:v>
                </c:pt>
                <c:pt idx="477">
                  <c:v>55842</c:v>
                </c:pt>
                <c:pt idx="478">
                  <c:v>62010</c:v>
                </c:pt>
                <c:pt idx="479">
                  <c:v>41124</c:v>
                </c:pt>
                <c:pt idx="480">
                  <c:v>38961</c:v>
                </c:pt>
                <c:pt idx="481">
                  <c:v>37760</c:v>
                </c:pt>
                <c:pt idx="482">
                  <c:v>32233</c:v>
                </c:pt>
                <c:pt idx="483">
                  <c:v>43057</c:v>
                </c:pt>
                <c:pt idx="484">
                  <c:v>83151</c:v>
                </c:pt>
                <c:pt idx="485">
                  <c:v>78825</c:v>
                </c:pt>
                <c:pt idx="486">
                  <c:v>65104</c:v>
                </c:pt>
                <c:pt idx="487">
                  <c:v>60093</c:v>
                </c:pt>
                <c:pt idx="488">
                  <c:v>14045</c:v>
                </c:pt>
                <c:pt idx="489">
                  <c:v>28457</c:v>
                </c:pt>
                <c:pt idx="490">
                  <c:v>78952</c:v>
                </c:pt>
                <c:pt idx="491">
                  <c:v>46310</c:v>
                </c:pt>
                <c:pt idx="492">
                  <c:v>76005</c:v>
                </c:pt>
                <c:pt idx="493">
                  <c:v>58308</c:v>
                </c:pt>
                <c:pt idx="494">
                  <c:v>55614</c:v>
                </c:pt>
                <c:pt idx="495">
                  <c:v>59432</c:v>
                </c:pt>
                <c:pt idx="496">
                  <c:v>55563</c:v>
                </c:pt>
                <c:pt idx="497">
                  <c:v>78642</c:v>
                </c:pt>
                <c:pt idx="498">
                  <c:v>67911</c:v>
                </c:pt>
                <c:pt idx="499">
                  <c:v>65275</c:v>
                </c:pt>
                <c:pt idx="500">
                  <c:v>27203</c:v>
                </c:pt>
                <c:pt idx="501">
                  <c:v>48330</c:v>
                </c:pt>
                <c:pt idx="502">
                  <c:v>24279</c:v>
                </c:pt>
                <c:pt idx="503">
                  <c:v>64355</c:v>
                </c:pt>
                <c:pt idx="504">
                  <c:v>50943</c:v>
                </c:pt>
                <c:pt idx="505">
                  <c:v>53653</c:v>
                </c:pt>
                <c:pt idx="506">
                  <c:v>65665</c:v>
                </c:pt>
                <c:pt idx="507">
                  <c:v>81217</c:v>
                </c:pt>
                <c:pt idx="508">
                  <c:v>34935</c:v>
                </c:pt>
                <c:pt idx="509">
                  <c:v>61250</c:v>
                </c:pt>
                <c:pt idx="510">
                  <c:v>39665</c:v>
                </c:pt>
                <c:pt idx="511">
                  <c:v>60152</c:v>
                </c:pt>
                <c:pt idx="512">
                  <c:v>48920</c:v>
                </c:pt>
                <c:pt idx="513">
                  <c:v>89120</c:v>
                </c:pt>
                <c:pt idx="514">
                  <c:v>44124</c:v>
                </c:pt>
                <c:pt idx="515">
                  <c:v>81169</c:v>
                </c:pt>
                <c:pt idx="516">
                  <c:v>36443</c:v>
                </c:pt>
                <c:pt idx="517">
                  <c:v>26095</c:v>
                </c:pt>
                <c:pt idx="518">
                  <c:v>71367</c:v>
                </c:pt>
                <c:pt idx="519">
                  <c:v>80184</c:v>
                </c:pt>
                <c:pt idx="520">
                  <c:v>30630</c:v>
                </c:pt>
                <c:pt idx="521">
                  <c:v>73454</c:v>
                </c:pt>
                <c:pt idx="522">
                  <c:v>42691</c:v>
                </c:pt>
                <c:pt idx="523">
                  <c:v>70503</c:v>
                </c:pt>
                <c:pt idx="524">
                  <c:v>25545</c:v>
                </c:pt>
                <c:pt idx="525">
                  <c:v>32880</c:v>
                </c:pt>
                <c:pt idx="526">
                  <c:v>77863</c:v>
                </c:pt>
                <c:pt idx="527">
                  <c:v>50353</c:v>
                </c:pt>
                <c:pt idx="528">
                  <c:v>61839</c:v>
                </c:pt>
                <c:pt idx="529">
                  <c:v>49154</c:v>
                </c:pt>
                <c:pt idx="530">
                  <c:v>47682</c:v>
                </c:pt>
                <c:pt idx="531">
                  <c:v>72679</c:v>
                </c:pt>
                <c:pt idx="532">
                  <c:v>57954</c:v>
                </c:pt>
                <c:pt idx="533">
                  <c:v>65316</c:v>
                </c:pt>
                <c:pt idx="534">
                  <c:v>28567</c:v>
                </c:pt>
                <c:pt idx="535">
                  <c:v>47352</c:v>
                </c:pt>
                <c:pt idx="536">
                  <c:v>44931</c:v>
                </c:pt>
                <c:pt idx="537">
                  <c:v>76982</c:v>
                </c:pt>
                <c:pt idx="538">
                  <c:v>57247</c:v>
                </c:pt>
                <c:pt idx="539">
                  <c:v>22944</c:v>
                </c:pt>
                <c:pt idx="540">
                  <c:v>25315</c:v>
                </c:pt>
                <c:pt idx="541">
                  <c:v>43638</c:v>
                </c:pt>
                <c:pt idx="542">
                  <c:v>42710</c:v>
                </c:pt>
                <c:pt idx="543">
                  <c:v>84169</c:v>
                </c:pt>
                <c:pt idx="544">
                  <c:v>54058</c:v>
                </c:pt>
                <c:pt idx="545">
                  <c:v>24683</c:v>
                </c:pt>
                <c:pt idx="546">
                  <c:v>85620</c:v>
                </c:pt>
                <c:pt idx="547">
                  <c:v>47850</c:v>
                </c:pt>
                <c:pt idx="548">
                  <c:v>19514</c:v>
                </c:pt>
                <c:pt idx="549">
                  <c:v>27159</c:v>
                </c:pt>
                <c:pt idx="550">
                  <c:v>39548</c:v>
                </c:pt>
                <c:pt idx="551">
                  <c:v>21474</c:v>
                </c:pt>
                <c:pt idx="552">
                  <c:v>60504</c:v>
                </c:pt>
                <c:pt idx="553">
                  <c:v>22419</c:v>
                </c:pt>
                <c:pt idx="554">
                  <c:v>81698</c:v>
                </c:pt>
                <c:pt idx="555">
                  <c:v>43462</c:v>
                </c:pt>
                <c:pt idx="556">
                  <c:v>54880</c:v>
                </c:pt>
                <c:pt idx="557">
                  <c:v>79908</c:v>
                </c:pt>
                <c:pt idx="558">
                  <c:v>15315</c:v>
                </c:pt>
                <c:pt idx="559">
                  <c:v>87771</c:v>
                </c:pt>
                <c:pt idx="560">
                  <c:v>33039</c:v>
                </c:pt>
                <c:pt idx="561">
                  <c:v>81741</c:v>
                </c:pt>
                <c:pt idx="562">
                  <c:v>71499</c:v>
                </c:pt>
                <c:pt idx="563">
                  <c:v>62466</c:v>
                </c:pt>
                <c:pt idx="564">
                  <c:v>48799</c:v>
                </c:pt>
                <c:pt idx="565">
                  <c:v>52157</c:v>
                </c:pt>
                <c:pt idx="566">
                  <c:v>66565</c:v>
                </c:pt>
                <c:pt idx="567">
                  <c:v>29298</c:v>
                </c:pt>
                <c:pt idx="568">
                  <c:v>47691</c:v>
                </c:pt>
                <c:pt idx="569">
                  <c:v>38200</c:v>
                </c:pt>
                <c:pt idx="570">
                  <c:v>44989</c:v>
                </c:pt>
                <c:pt idx="571">
                  <c:v>38443</c:v>
                </c:pt>
                <c:pt idx="572">
                  <c:v>38593</c:v>
                </c:pt>
                <c:pt idx="573">
                  <c:v>64413</c:v>
                </c:pt>
                <c:pt idx="574">
                  <c:v>36959</c:v>
                </c:pt>
                <c:pt idx="575">
                  <c:v>61996</c:v>
                </c:pt>
                <c:pt idx="576">
                  <c:v>51287</c:v>
                </c:pt>
                <c:pt idx="577">
                  <c:v>13260</c:v>
                </c:pt>
                <c:pt idx="578">
                  <c:v>47472</c:v>
                </c:pt>
                <c:pt idx="579">
                  <c:v>54603</c:v>
                </c:pt>
                <c:pt idx="580">
                  <c:v>45207</c:v>
                </c:pt>
                <c:pt idx="581">
                  <c:v>40689</c:v>
                </c:pt>
                <c:pt idx="582">
                  <c:v>47821</c:v>
                </c:pt>
                <c:pt idx="583">
                  <c:v>27450</c:v>
                </c:pt>
                <c:pt idx="584">
                  <c:v>39453</c:v>
                </c:pt>
                <c:pt idx="585">
                  <c:v>26850</c:v>
                </c:pt>
                <c:pt idx="586">
                  <c:v>79800</c:v>
                </c:pt>
                <c:pt idx="587">
                  <c:v>61794</c:v>
                </c:pt>
                <c:pt idx="588">
                  <c:v>53863</c:v>
                </c:pt>
                <c:pt idx="589">
                  <c:v>24221</c:v>
                </c:pt>
                <c:pt idx="590">
                  <c:v>39684</c:v>
                </c:pt>
                <c:pt idx="591">
                  <c:v>92163</c:v>
                </c:pt>
                <c:pt idx="592">
                  <c:v>69882</c:v>
                </c:pt>
                <c:pt idx="593">
                  <c:v>33178</c:v>
                </c:pt>
                <c:pt idx="594">
                  <c:v>59973</c:v>
                </c:pt>
                <c:pt idx="595">
                  <c:v>17459</c:v>
                </c:pt>
                <c:pt idx="596">
                  <c:v>23910</c:v>
                </c:pt>
                <c:pt idx="597">
                  <c:v>42169</c:v>
                </c:pt>
                <c:pt idx="598">
                  <c:v>26224</c:v>
                </c:pt>
                <c:pt idx="599">
                  <c:v>31089</c:v>
                </c:pt>
                <c:pt idx="600">
                  <c:v>30081</c:v>
                </c:pt>
                <c:pt idx="601">
                  <c:v>62807</c:v>
                </c:pt>
                <c:pt idx="602">
                  <c:v>72906</c:v>
                </c:pt>
                <c:pt idx="603">
                  <c:v>61467</c:v>
                </c:pt>
                <c:pt idx="604">
                  <c:v>49618</c:v>
                </c:pt>
                <c:pt idx="605">
                  <c:v>21888</c:v>
                </c:pt>
                <c:pt idx="606">
                  <c:v>42429</c:v>
                </c:pt>
                <c:pt idx="607">
                  <c:v>26150</c:v>
                </c:pt>
                <c:pt idx="608">
                  <c:v>30801</c:v>
                </c:pt>
                <c:pt idx="609">
                  <c:v>81168</c:v>
                </c:pt>
                <c:pt idx="610">
                  <c:v>26877</c:v>
                </c:pt>
                <c:pt idx="611">
                  <c:v>45006</c:v>
                </c:pt>
                <c:pt idx="612">
                  <c:v>18978</c:v>
                </c:pt>
                <c:pt idx="613">
                  <c:v>22574</c:v>
                </c:pt>
                <c:pt idx="614">
                  <c:v>48240</c:v>
                </c:pt>
                <c:pt idx="615">
                  <c:v>45837</c:v>
                </c:pt>
                <c:pt idx="616">
                  <c:v>35791</c:v>
                </c:pt>
                <c:pt idx="617">
                  <c:v>162397</c:v>
                </c:pt>
                <c:pt idx="618">
                  <c:v>54162</c:v>
                </c:pt>
                <c:pt idx="619">
                  <c:v>30522</c:v>
                </c:pt>
                <c:pt idx="620">
                  <c:v>54456</c:v>
                </c:pt>
                <c:pt idx="621">
                  <c:v>31632</c:v>
                </c:pt>
                <c:pt idx="622">
                  <c:v>72298</c:v>
                </c:pt>
                <c:pt idx="623">
                  <c:v>36975</c:v>
                </c:pt>
                <c:pt idx="624">
                  <c:v>72635</c:v>
                </c:pt>
                <c:pt idx="625">
                  <c:v>13624</c:v>
                </c:pt>
                <c:pt idx="626">
                  <c:v>84196</c:v>
                </c:pt>
                <c:pt idx="627">
                  <c:v>70971</c:v>
                </c:pt>
                <c:pt idx="628">
                  <c:v>34487</c:v>
                </c:pt>
                <c:pt idx="629">
                  <c:v>28769</c:v>
                </c:pt>
                <c:pt idx="630">
                  <c:v>69084</c:v>
                </c:pt>
                <c:pt idx="631">
                  <c:v>65488</c:v>
                </c:pt>
                <c:pt idx="632">
                  <c:v>62466</c:v>
                </c:pt>
                <c:pt idx="633">
                  <c:v>32218</c:v>
                </c:pt>
                <c:pt idx="634">
                  <c:v>83917</c:v>
                </c:pt>
                <c:pt idx="635">
                  <c:v>46102</c:v>
                </c:pt>
                <c:pt idx="636">
                  <c:v>84574</c:v>
                </c:pt>
                <c:pt idx="637">
                  <c:v>56181</c:v>
                </c:pt>
                <c:pt idx="638">
                  <c:v>63120</c:v>
                </c:pt>
                <c:pt idx="639">
                  <c:v>73691</c:v>
                </c:pt>
                <c:pt idx="640">
                  <c:v>63381</c:v>
                </c:pt>
                <c:pt idx="641">
                  <c:v>76140</c:v>
                </c:pt>
                <c:pt idx="642">
                  <c:v>62859</c:v>
                </c:pt>
                <c:pt idx="643">
                  <c:v>45906</c:v>
                </c:pt>
                <c:pt idx="644">
                  <c:v>77632</c:v>
                </c:pt>
                <c:pt idx="645">
                  <c:v>46463</c:v>
                </c:pt>
                <c:pt idx="646">
                  <c:v>105471</c:v>
                </c:pt>
                <c:pt idx="647">
                  <c:v>55282</c:v>
                </c:pt>
                <c:pt idx="648">
                  <c:v>78710</c:v>
                </c:pt>
                <c:pt idx="649">
                  <c:v>66886</c:v>
                </c:pt>
                <c:pt idx="650">
                  <c:v>98777</c:v>
                </c:pt>
                <c:pt idx="651">
                  <c:v>29103</c:v>
                </c:pt>
                <c:pt idx="652">
                  <c:v>67445</c:v>
                </c:pt>
                <c:pt idx="653">
                  <c:v>50616</c:v>
                </c:pt>
                <c:pt idx="654">
                  <c:v>49431</c:v>
                </c:pt>
                <c:pt idx="655">
                  <c:v>153924</c:v>
                </c:pt>
                <c:pt idx="656">
                  <c:v>61278</c:v>
                </c:pt>
                <c:pt idx="657">
                  <c:v>26490</c:v>
                </c:pt>
                <c:pt idx="658">
                  <c:v>73059</c:v>
                </c:pt>
                <c:pt idx="659">
                  <c:v>46734</c:v>
                </c:pt>
                <c:pt idx="660">
                  <c:v>56253</c:v>
                </c:pt>
                <c:pt idx="661">
                  <c:v>19986</c:v>
                </c:pt>
                <c:pt idx="662">
                  <c:v>58330</c:v>
                </c:pt>
                <c:pt idx="663">
                  <c:v>25965</c:v>
                </c:pt>
                <c:pt idx="664">
                  <c:v>14661</c:v>
                </c:pt>
                <c:pt idx="665">
                  <c:v>18690</c:v>
                </c:pt>
                <c:pt idx="666">
                  <c:v>45068</c:v>
                </c:pt>
                <c:pt idx="667">
                  <c:v>21063</c:v>
                </c:pt>
                <c:pt idx="668">
                  <c:v>29187</c:v>
                </c:pt>
                <c:pt idx="669">
                  <c:v>54690</c:v>
                </c:pt>
                <c:pt idx="670">
                  <c:v>59304</c:v>
                </c:pt>
                <c:pt idx="671">
                  <c:v>59247</c:v>
                </c:pt>
                <c:pt idx="672">
                  <c:v>66731</c:v>
                </c:pt>
                <c:pt idx="673">
                  <c:v>77353</c:v>
                </c:pt>
                <c:pt idx="674">
                  <c:v>52614</c:v>
                </c:pt>
                <c:pt idx="675">
                  <c:v>26751</c:v>
                </c:pt>
                <c:pt idx="676">
                  <c:v>81300</c:v>
                </c:pt>
                <c:pt idx="677">
                  <c:v>70337</c:v>
                </c:pt>
                <c:pt idx="678">
                  <c:v>36145</c:v>
                </c:pt>
                <c:pt idx="679">
                  <c:v>65295</c:v>
                </c:pt>
                <c:pt idx="680">
                  <c:v>68118</c:v>
                </c:pt>
                <c:pt idx="681">
                  <c:v>68743</c:v>
                </c:pt>
                <c:pt idx="682">
                  <c:v>41039</c:v>
                </c:pt>
                <c:pt idx="683">
                  <c:v>38946</c:v>
                </c:pt>
                <c:pt idx="684">
                  <c:v>65777</c:v>
                </c:pt>
                <c:pt idx="685">
                  <c:v>66476</c:v>
                </c:pt>
                <c:pt idx="686">
                  <c:v>86857</c:v>
                </c:pt>
                <c:pt idx="687">
                  <c:v>160803</c:v>
                </c:pt>
                <c:pt idx="688">
                  <c:v>77845</c:v>
                </c:pt>
                <c:pt idx="689">
                  <c:v>69476</c:v>
                </c:pt>
                <c:pt idx="690">
                  <c:v>50611</c:v>
                </c:pt>
                <c:pt idx="691">
                  <c:v>61209</c:v>
                </c:pt>
                <c:pt idx="692">
                  <c:v>42315</c:v>
                </c:pt>
                <c:pt idx="693">
                  <c:v>13084</c:v>
                </c:pt>
                <c:pt idx="694">
                  <c:v>47570</c:v>
                </c:pt>
                <c:pt idx="695">
                  <c:v>61923</c:v>
                </c:pt>
                <c:pt idx="696">
                  <c:v>34824</c:v>
                </c:pt>
                <c:pt idx="697">
                  <c:v>26518</c:v>
                </c:pt>
                <c:pt idx="698">
                  <c:v>45938</c:v>
                </c:pt>
                <c:pt idx="699">
                  <c:v>78468</c:v>
                </c:pt>
                <c:pt idx="700">
                  <c:v>78901</c:v>
                </c:pt>
                <c:pt idx="701">
                  <c:v>71427</c:v>
                </c:pt>
                <c:pt idx="702">
                  <c:v>71022</c:v>
                </c:pt>
                <c:pt idx="703">
                  <c:v>90247</c:v>
                </c:pt>
                <c:pt idx="704">
                  <c:v>41335</c:v>
                </c:pt>
                <c:pt idx="705">
                  <c:v>71952</c:v>
                </c:pt>
                <c:pt idx="706">
                  <c:v>35682</c:v>
                </c:pt>
                <c:pt idx="707">
                  <c:v>43185</c:v>
                </c:pt>
                <c:pt idx="708">
                  <c:v>66375</c:v>
                </c:pt>
                <c:pt idx="709">
                  <c:v>35178</c:v>
                </c:pt>
                <c:pt idx="710">
                  <c:v>25252</c:v>
                </c:pt>
                <c:pt idx="711">
                  <c:v>55250</c:v>
                </c:pt>
                <c:pt idx="712">
                  <c:v>33249</c:v>
                </c:pt>
                <c:pt idx="713">
                  <c:v>58398</c:v>
                </c:pt>
                <c:pt idx="714">
                  <c:v>50272</c:v>
                </c:pt>
                <c:pt idx="715">
                  <c:v>76618</c:v>
                </c:pt>
                <c:pt idx="716">
                  <c:v>87305</c:v>
                </c:pt>
                <c:pt idx="717">
                  <c:v>25851</c:v>
                </c:pt>
                <c:pt idx="718">
                  <c:v>58710</c:v>
                </c:pt>
                <c:pt idx="719">
                  <c:v>45160</c:v>
                </c:pt>
                <c:pt idx="720">
                  <c:v>74806</c:v>
                </c:pt>
                <c:pt idx="721">
                  <c:v>59111</c:v>
                </c:pt>
                <c:pt idx="722">
                  <c:v>18988</c:v>
                </c:pt>
                <c:pt idx="723">
                  <c:v>72190</c:v>
                </c:pt>
                <c:pt idx="724">
                  <c:v>7500</c:v>
                </c:pt>
                <c:pt idx="725">
                  <c:v>44794</c:v>
                </c:pt>
                <c:pt idx="726">
                  <c:v>80395</c:v>
                </c:pt>
                <c:pt idx="727">
                  <c:v>75012</c:v>
                </c:pt>
                <c:pt idx="728">
                  <c:v>56962</c:v>
                </c:pt>
                <c:pt idx="729">
                  <c:v>89891</c:v>
                </c:pt>
                <c:pt idx="730">
                  <c:v>35946</c:v>
                </c:pt>
                <c:pt idx="731">
                  <c:v>53593</c:v>
                </c:pt>
                <c:pt idx="732">
                  <c:v>66373</c:v>
                </c:pt>
                <c:pt idx="733">
                  <c:v>45072</c:v>
                </c:pt>
                <c:pt idx="734">
                  <c:v>89694</c:v>
                </c:pt>
                <c:pt idx="735">
                  <c:v>72025</c:v>
                </c:pt>
                <c:pt idx="736">
                  <c:v>67432</c:v>
                </c:pt>
                <c:pt idx="737">
                  <c:v>70545</c:v>
                </c:pt>
                <c:pt idx="738">
                  <c:v>17487</c:v>
                </c:pt>
                <c:pt idx="739">
                  <c:v>62882</c:v>
                </c:pt>
                <c:pt idx="740">
                  <c:v>64108</c:v>
                </c:pt>
                <c:pt idx="741">
                  <c:v>34941</c:v>
                </c:pt>
                <c:pt idx="742">
                  <c:v>48767</c:v>
                </c:pt>
                <c:pt idx="743">
                  <c:v>38702</c:v>
                </c:pt>
                <c:pt idx="744">
                  <c:v>82224</c:v>
                </c:pt>
                <c:pt idx="745">
                  <c:v>83844</c:v>
                </c:pt>
                <c:pt idx="746">
                  <c:v>17003</c:v>
                </c:pt>
                <c:pt idx="747">
                  <c:v>71163</c:v>
                </c:pt>
                <c:pt idx="748">
                  <c:v>33697</c:v>
                </c:pt>
                <c:pt idx="749">
                  <c:v>63564</c:v>
                </c:pt>
                <c:pt idx="750">
                  <c:v>83443</c:v>
                </c:pt>
                <c:pt idx="751">
                  <c:v>51518</c:v>
                </c:pt>
                <c:pt idx="752">
                  <c:v>58330</c:v>
                </c:pt>
                <c:pt idx="753">
                  <c:v>80952</c:v>
                </c:pt>
                <c:pt idx="754">
                  <c:v>75507</c:v>
                </c:pt>
                <c:pt idx="755">
                  <c:v>63855</c:v>
                </c:pt>
                <c:pt idx="756">
                  <c:v>62220</c:v>
                </c:pt>
                <c:pt idx="757">
                  <c:v>58512</c:v>
                </c:pt>
                <c:pt idx="758">
                  <c:v>40662</c:v>
                </c:pt>
                <c:pt idx="759">
                  <c:v>38829</c:v>
                </c:pt>
                <c:pt idx="760">
                  <c:v>35523</c:v>
                </c:pt>
                <c:pt idx="761">
                  <c:v>79146</c:v>
                </c:pt>
                <c:pt idx="762">
                  <c:v>78285</c:v>
                </c:pt>
                <c:pt idx="763">
                  <c:v>31626</c:v>
                </c:pt>
                <c:pt idx="764">
                  <c:v>75127</c:v>
                </c:pt>
                <c:pt idx="765">
                  <c:v>48726</c:v>
                </c:pt>
                <c:pt idx="766">
                  <c:v>74985</c:v>
                </c:pt>
                <c:pt idx="767">
                  <c:v>67430</c:v>
                </c:pt>
                <c:pt idx="768">
                  <c:v>46891</c:v>
                </c:pt>
                <c:pt idx="769">
                  <c:v>62058</c:v>
                </c:pt>
                <c:pt idx="770">
                  <c:v>72063</c:v>
                </c:pt>
                <c:pt idx="771">
                  <c:v>78939</c:v>
                </c:pt>
                <c:pt idx="772">
                  <c:v>42720</c:v>
                </c:pt>
                <c:pt idx="773">
                  <c:v>33622</c:v>
                </c:pt>
                <c:pt idx="774">
                  <c:v>6835</c:v>
                </c:pt>
                <c:pt idx="775">
                  <c:v>41452</c:v>
                </c:pt>
                <c:pt idx="776">
                  <c:v>40760</c:v>
                </c:pt>
                <c:pt idx="777">
                  <c:v>74250</c:v>
                </c:pt>
                <c:pt idx="778">
                  <c:v>51124</c:v>
                </c:pt>
                <c:pt idx="779">
                  <c:v>72258</c:v>
                </c:pt>
                <c:pt idx="780">
                  <c:v>71466</c:v>
                </c:pt>
                <c:pt idx="781">
                  <c:v>36283</c:v>
                </c:pt>
                <c:pt idx="782">
                  <c:v>20587</c:v>
                </c:pt>
                <c:pt idx="783">
                  <c:v>30467</c:v>
                </c:pt>
                <c:pt idx="784">
                  <c:v>31590</c:v>
                </c:pt>
                <c:pt idx="785">
                  <c:v>20425</c:v>
                </c:pt>
                <c:pt idx="786">
                  <c:v>17144</c:v>
                </c:pt>
                <c:pt idx="787">
                  <c:v>42564</c:v>
                </c:pt>
                <c:pt idx="788">
                  <c:v>43783</c:v>
                </c:pt>
                <c:pt idx="789">
                  <c:v>40780</c:v>
                </c:pt>
                <c:pt idx="790">
                  <c:v>62847</c:v>
                </c:pt>
                <c:pt idx="791">
                  <c:v>82017</c:v>
                </c:pt>
                <c:pt idx="792">
                  <c:v>16813</c:v>
                </c:pt>
                <c:pt idx="793">
                  <c:v>51267</c:v>
                </c:pt>
                <c:pt idx="794">
                  <c:v>46524</c:v>
                </c:pt>
                <c:pt idx="795">
                  <c:v>45183</c:v>
                </c:pt>
                <c:pt idx="796">
                  <c:v>70421</c:v>
                </c:pt>
                <c:pt idx="797">
                  <c:v>60161</c:v>
                </c:pt>
                <c:pt idx="798">
                  <c:v>73926</c:v>
                </c:pt>
                <c:pt idx="799">
                  <c:v>19329</c:v>
                </c:pt>
                <c:pt idx="800">
                  <c:v>61872</c:v>
                </c:pt>
                <c:pt idx="801">
                  <c:v>46984</c:v>
                </c:pt>
                <c:pt idx="802">
                  <c:v>34838</c:v>
                </c:pt>
                <c:pt idx="803">
                  <c:v>82716</c:v>
                </c:pt>
                <c:pt idx="804">
                  <c:v>48192</c:v>
                </c:pt>
                <c:pt idx="805">
                  <c:v>49681</c:v>
                </c:pt>
                <c:pt idx="806">
                  <c:v>56850</c:v>
                </c:pt>
                <c:pt idx="807">
                  <c:v>55267</c:v>
                </c:pt>
                <c:pt idx="808">
                  <c:v>59666</c:v>
                </c:pt>
                <c:pt idx="809">
                  <c:v>72504</c:v>
                </c:pt>
                <c:pt idx="810">
                  <c:v>26872</c:v>
                </c:pt>
                <c:pt idx="811">
                  <c:v>21359</c:v>
                </c:pt>
                <c:pt idx="812">
                  <c:v>73170</c:v>
                </c:pt>
                <c:pt idx="813">
                  <c:v>52750</c:v>
                </c:pt>
                <c:pt idx="814">
                  <c:v>91820</c:v>
                </c:pt>
                <c:pt idx="815">
                  <c:v>65968</c:v>
                </c:pt>
                <c:pt idx="816">
                  <c:v>30772</c:v>
                </c:pt>
                <c:pt idx="817">
                  <c:v>22507</c:v>
                </c:pt>
                <c:pt idx="818">
                  <c:v>65685</c:v>
                </c:pt>
                <c:pt idx="819">
                  <c:v>25804</c:v>
                </c:pt>
                <c:pt idx="820">
                  <c:v>76412</c:v>
                </c:pt>
                <c:pt idx="821">
                  <c:v>22063</c:v>
                </c:pt>
                <c:pt idx="822">
                  <c:v>57091</c:v>
                </c:pt>
                <c:pt idx="823">
                  <c:v>22419</c:v>
                </c:pt>
                <c:pt idx="824">
                  <c:v>87771</c:v>
                </c:pt>
                <c:pt idx="825">
                  <c:v>78353</c:v>
                </c:pt>
                <c:pt idx="826">
                  <c:v>93404</c:v>
                </c:pt>
                <c:pt idx="827">
                  <c:v>37859</c:v>
                </c:pt>
                <c:pt idx="828">
                  <c:v>80995</c:v>
                </c:pt>
                <c:pt idx="829">
                  <c:v>16529</c:v>
                </c:pt>
                <c:pt idx="830">
                  <c:v>55412</c:v>
                </c:pt>
                <c:pt idx="831">
                  <c:v>48789</c:v>
                </c:pt>
                <c:pt idx="832">
                  <c:v>56575</c:v>
                </c:pt>
                <c:pt idx="833">
                  <c:v>25130</c:v>
                </c:pt>
                <c:pt idx="834">
                  <c:v>35441</c:v>
                </c:pt>
                <c:pt idx="835">
                  <c:v>71391</c:v>
                </c:pt>
                <c:pt idx="836">
                  <c:v>49494</c:v>
                </c:pt>
                <c:pt idx="837">
                  <c:v>81702</c:v>
                </c:pt>
                <c:pt idx="838">
                  <c:v>45889</c:v>
                </c:pt>
                <c:pt idx="839">
                  <c:v>56628</c:v>
                </c:pt>
                <c:pt idx="840">
                  <c:v>34026</c:v>
                </c:pt>
                <c:pt idx="841">
                  <c:v>40049</c:v>
                </c:pt>
                <c:pt idx="842">
                  <c:v>34176</c:v>
                </c:pt>
                <c:pt idx="843">
                  <c:v>19419</c:v>
                </c:pt>
                <c:pt idx="844">
                  <c:v>82504</c:v>
                </c:pt>
                <c:pt idx="845">
                  <c:v>81205</c:v>
                </c:pt>
                <c:pt idx="846">
                  <c:v>61618</c:v>
                </c:pt>
                <c:pt idx="847">
                  <c:v>55284</c:v>
                </c:pt>
                <c:pt idx="848">
                  <c:v>49980</c:v>
                </c:pt>
                <c:pt idx="849">
                  <c:v>15072</c:v>
                </c:pt>
                <c:pt idx="850">
                  <c:v>49166</c:v>
                </c:pt>
                <c:pt idx="851">
                  <c:v>65324</c:v>
                </c:pt>
                <c:pt idx="852">
                  <c:v>82347</c:v>
                </c:pt>
                <c:pt idx="853">
                  <c:v>30843</c:v>
                </c:pt>
                <c:pt idx="854">
                  <c:v>46374</c:v>
                </c:pt>
                <c:pt idx="855">
                  <c:v>60474</c:v>
                </c:pt>
                <c:pt idx="856">
                  <c:v>38576</c:v>
                </c:pt>
                <c:pt idx="857">
                  <c:v>55357</c:v>
                </c:pt>
                <c:pt idx="858">
                  <c:v>37758</c:v>
                </c:pt>
                <c:pt idx="859">
                  <c:v>85710</c:v>
                </c:pt>
                <c:pt idx="860">
                  <c:v>23228</c:v>
                </c:pt>
                <c:pt idx="861">
                  <c:v>44602</c:v>
                </c:pt>
                <c:pt idx="862">
                  <c:v>7500</c:v>
                </c:pt>
                <c:pt idx="863">
                  <c:v>38683</c:v>
                </c:pt>
                <c:pt idx="864">
                  <c:v>49514</c:v>
                </c:pt>
                <c:pt idx="865">
                  <c:v>57906</c:v>
                </c:pt>
                <c:pt idx="866">
                  <c:v>43456</c:v>
                </c:pt>
                <c:pt idx="867">
                  <c:v>19485</c:v>
                </c:pt>
                <c:pt idx="868">
                  <c:v>53172</c:v>
                </c:pt>
                <c:pt idx="869">
                  <c:v>30545</c:v>
                </c:pt>
                <c:pt idx="870">
                  <c:v>70123</c:v>
                </c:pt>
                <c:pt idx="871">
                  <c:v>62450</c:v>
                </c:pt>
                <c:pt idx="872">
                  <c:v>21675</c:v>
                </c:pt>
                <c:pt idx="873">
                  <c:v>42395</c:v>
                </c:pt>
                <c:pt idx="874">
                  <c:v>61346</c:v>
                </c:pt>
                <c:pt idx="875">
                  <c:v>80812</c:v>
                </c:pt>
                <c:pt idx="876">
                  <c:v>42835</c:v>
                </c:pt>
                <c:pt idx="877">
                  <c:v>39922</c:v>
                </c:pt>
                <c:pt idx="878">
                  <c:v>86424</c:v>
                </c:pt>
                <c:pt idx="879">
                  <c:v>17117</c:v>
                </c:pt>
                <c:pt idx="880">
                  <c:v>24762</c:v>
                </c:pt>
                <c:pt idx="881">
                  <c:v>35797</c:v>
                </c:pt>
                <c:pt idx="882">
                  <c:v>36627</c:v>
                </c:pt>
                <c:pt idx="883">
                  <c:v>51111</c:v>
                </c:pt>
                <c:pt idx="884">
                  <c:v>86857</c:v>
                </c:pt>
                <c:pt idx="885">
                  <c:v>82072</c:v>
                </c:pt>
                <c:pt idx="886">
                  <c:v>46231</c:v>
                </c:pt>
                <c:pt idx="887">
                  <c:v>42243</c:v>
                </c:pt>
                <c:pt idx="888">
                  <c:v>51195</c:v>
                </c:pt>
                <c:pt idx="889">
                  <c:v>68092</c:v>
                </c:pt>
                <c:pt idx="890">
                  <c:v>31814</c:v>
                </c:pt>
                <c:pt idx="891">
                  <c:v>51390</c:v>
                </c:pt>
                <c:pt idx="892">
                  <c:v>76630</c:v>
                </c:pt>
                <c:pt idx="893">
                  <c:v>26868</c:v>
                </c:pt>
                <c:pt idx="894">
                  <c:v>48948</c:v>
                </c:pt>
                <c:pt idx="895">
                  <c:v>55260</c:v>
                </c:pt>
                <c:pt idx="896">
                  <c:v>64090</c:v>
                </c:pt>
                <c:pt idx="897">
                  <c:v>78331</c:v>
                </c:pt>
                <c:pt idx="898">
                  <c:v>37087</c:v>
                </c:pt>
                <c:pt idx="899">
                  <c:v>21846</c:v>
                </c:pt>
                <c:pt idx="900">
                  <c:v>81320</c:v>
                </c:pt>
                <c:pt idx="901">
                  <c:v>54137</c:v>
                </c:pt>
                <c:pt idx="902">
                  <c:v>66825</c:v>
                </c:pt>
                <c:pt idx="903">
                  <c:v>57100</c:v>
                </c:pt>
                <c:pt idx="904">
                  <c:v>58917</c:v>
                </c:pt>
                <c:pt idx="905">
                  <c:v>85072</c:v>
                </c:pt>
                <c:pt idx="906">
                  <c:v>86429</c:v>
                </c:pt>
                <c:pt idx="907">
                  <c:v>45684</c:v>
                </c:pt>
                <c:pt idx="908">
                  <c:v>47889</c:v>
                </c:pt>
                <c:pt idx="909">
                  <c:v>45921</c:v>
                </c:pt>
                <c:pt idx="910">
                  <c:v>78420</c:v>
                </c:pt>
                <c:pt idx="911">
                  <c:v>75114</c:v>
                </c:pt>
                <c:pt idx="912">
                  <c:v>52278</c:v>
                </c:pt>
                <c:pt idx="913">
                  <c:v>35641</c:v>
                </c:pt>
                <c:pt idx="914">
                  <c:v>95529</c:v>
                </c:pt>
                <c:pt idx="915">
                  <c:v>62820</c:v>
                </c:pt>
                <c:pt idx="916">
                  <c:v>73113</c:v>
                </c:pt>
                <c:pt idx="917">
                  <c:v>84169</c:v>
                </c:pt>
                <c:pt idx="918">
                  <c:v>42607</c:v>
                </c:pt>
                <c:pt idx="919">
                  <c:v>74637</c:v>
                </c:pt>
                <c:pt idx="920">
                  <c:v>46015</c:v>
                </c:pt>
                <c:pt idx="921">
                  <c:v>72354</c:v>
                </c:pt>
                <c:pt idx="922">
                  <c:v>39858</c:v>
                </c:pt>
                <c:pt idx="923">
                  <c:v>34469</c:v>
                </c:pt>
                <c:pt idx="924">
                  <c:v>83033</c:v>
                </c:pt>
                <c:pt idx="925">
                  <c:v>24401</c:v>
                </c:pt>
                <c:pt idx="926">
                  <c:v>77583</c:v>
                </c:pt>
                <c:pt idx="927">
                  <c:v>74116</c:v>
                </c:pt>
                <c:pt idx="928">
                  <c:v>74293</c:v>
                </c:pt>
                <c:pt idx="929">
                  <c:v>68397</c:v>
                </c:pt>
                <c:pt idx="930">
                  <c:v>79632</c:v>
                </c:pt>
                <c:pt idx="931">
                  <c:v>46107</c:v>
                </c:pt>
                <c:pt idx="932">
                  <c:v>64950</c:v>
                </c:pt>
                <c:pt idx="933">
                  <c:v>25443</c:v>
                </c:pt>
                <c:pt idx="934">
                  <c:v>75127</c:v>
                </c:pt>
                <c:pt idx="935">
                  <c:v>32892</c:v>
                </c:pt>
                <c:pt idx="936">
                  <c:v>71796</c:v>
                </c:pt>
                <c:pt idx="937">
                  <c:v>67536</c:v>
                </c:pt>
                <c:pt idx="938">
                  <c:v>55239</c:v>
                </c:pt>
                <c:pt idx="939">
                  <c:v>60554</c:v>
                </c:pt>
                <c:pt idx="940">
                  <c:v>64831</c:v>
                </c:pt>
                <c:pt idx="941">
                  <c:v>56067</c:v>
                </c:pt>
                <c:pt idx="942">
                  <c:v>82025</c:v>
                </c:pt>
                <c:pt idx="943">
                  <c:v>94384</c:v>
                </c:pt>
                <c:pt idx="944">
                  <c:v>14906</c:v>
                </c:pt>
                <c:pt idx="945">
                  <c:v>51563</c:v>
                </c:pt>
                <c:pt idx="946">
                  <c:v>57937</c:v>
                </c:pt>
                <c:pt idx="947">
                  <c:v>68274</c:v>
                </c:pt>
                <c:pt idx="948">
                  <c:v>39771</c:v>
                </c:pt>
                <c:pt idx="949">
                  <c:v>67893</c:v>
                </c:pt>
                <c:pt idx="950">
                  <c:v>27922</c:v>
                </c:pt>
                <c:pt idx="951">
                  <c:v>52190</c:v>
                </c:pt>
                <c:pt idx="952">
                  <c:v>44051</c:v>
                </c:pt>
                <c:pt idx="953">
                  <c:v>42767</c:v>
                </c:pt>
                <c:pt idx="954">
                  <c:v>46106</c:v>
                </c:pt>
                <c:pt idx="955">
                  <c:v>16927</c:v>
                </c:pt>
                <c:pt idx="956">
                  <c:v>59754</c:v>
                </c:pt>
                <c:pt idx="957">
                  <c:v>53700</c:v>
                </c:pt>
                <c:pt idx="958">
                  <c:v>59041</c:v>
                </c:pt>
                <c:pt idx="959">
                  <c:v>54237</c:v>
                </c:pt>
                <c:pt idx="960">
                  <c:v>70647</c:v>
                </c:pt>
                <c:pt idx="961">
                  <c:v>52597</c:v>
                </c:pt>
                <c:pt idx="962">
                  <c:v>41021</c:v>
                </c:pt>
                <c:pt idx="963">
                  <c:v>40233</c:v>
                </c:pt>
                <c:pt idx="964">
                  <c:v>50183</c:v>
                </c:pt>
                <c:pt idx="965">
                  <c:v>54753</c:v>
                </c:pt>
                <c:pt idx="966">
                  <c:v>92955</c:v>
                </c:pt>
                <c:pt idx="967">
                  <c:v>33471</c:v>
                </c:pt>
                <c:pt idx="968">
                  <c:v>34596</c:v>
                </c:pt>
                <c:pt idx="969">
                  <c:v>44010</c:v>
                </c:pt>
                <c:pt idx="970">
                  <c:v>84219</c:v>
                </c:pt>
                <c:pt idx="971">
                  <c:v>40706</c:v>
                </c:pt>
                <c:pt idx="972">
                  <c:v>15716</c:v>
                </c:pt>
                <c:pt idx="973">
                  <c:v>59052</c:v>
                </c:pt>
                <c:pt idx="974">
                  <c:v>80573</c:v>
                </c:pt>
                <c:pt idx="975">
                  <c:v>83715</c:v>
                </c:pt>
                <c:pt idx="976">
                  <c:v>82576</c:v>
                </c:pt>
                <c:pt idx="977">
                  <c:v>56962</c:v>
                </c:pt>
                <c:pt idx="978">
                  <c:v>35704</c:v>
                </c:pt>
                <c:pt idx="979">
                  <c:v>53103</c:v>
                </c:pt>
                <c:pt idx="980">
                  <c:v>46779</c:v>
                </c:pt>
                <c:pt idx="981">
                  <c:v>4861</c:v>
                </c:pt>
                <c:pt idx="982">
                  <c:v>33462</c:v>
                </c:pt>
                <c:pt idx="983">
                  <c:v>63693</c:v>
                </c:pt>
                <c:pt idx="984">
                  <c:v>80763</c:v>
                </c:pt>
                <c:pt idx="985">
                  <c:v>65352</c:v>
                </c:pt>
                <c:pt idx="986">
                  <c:v>82170</c:v>
                </c:pt>
                <c:pt idx="987">
                  <c:v>75759</c:v>
                </c:pt>
                <c:pt idx="988">
                  <c:v>79689</c:v>
                </c:pt>
                <c:pt idx="989">
                  <c:v>35340</c:v>
                </c:pt>
                <c:pt idx="990">
                  <c:v>85683</c:v>
                </c:pt>
                <c:pt idx="991">
                  <c:v>24884</c:v>
                </c:pt>
                <c:pt idx="992">
                  <c:v>42021</c:v>
                </c:pt>
                <c:pt idx="993">
                  <c:v>64449</c:v>
                </c:pt>
                <c:pt idx="994">
                  <c:v>64587</c:v>
                </c:pt>
                <c:pt idx="995">
                  <c:v>34824</c:v>
                </c:pt>
                <c:pt idx="996">
                  <c:v>75437</c:v>
                </c:pt>
                <c:pt idx="997">
                  <c:v>26091</c:v>
                </c:pt>
                <c:pt idx="998">
                  <c:v>52845</c:v>
                </c:pt>
                <c:pt idx="999">
                  <c:v>46086</c:v>
                </c:pt>
                <c:pt idx="1000">
                  <c:v>78028</c:v>
                </c:pt>
                <c:pt idx="1001">
                  <c:v>95169</c:v>
                </c:pt>
                <c:pt idx="1002">
                  <c:v>56337</c:v>
                </c:pt>
                <c:pt idx="1003">
                  <c:v>22434</c:v>
                </c:pt>
                <c:pt idx="1004">
                  <c:v>36930</c:v>
                </c:pt>
                <c:pt idx="1005">
                  <c:v>36130</c:v>
                </c:pt>
                <c:pt idx="1006">
                  <c:v>65569</c:v>
                </c:pt>
                <c:pt idx="1007">
                  <c:v>83844</c:v>
                </c:pt>
                <c:pt idx="1008">
                  <c:v>19514</c:v>
                </c:pt>
                <c:pt idx="1009">
                  <c:v>36736</c:v>
                </c:pt>
                <c:pt idx="1010">
                  <c:v>77568</c:v>
                </c:pt>
                <c:pt idx="1011">
                  <c:v>49187</c:v>
                </c:pt>
                <c:pt idx="1012">
                  <c:v>30168</c:v>
                </c:pt>
                <c:pt idx="1013">
                  <c:v>34053</c:v>
                </c:pt>
                <c:pt idx="1014">
                  <c:v>38196</c:v>
                </c:pt>
                <c:pt idx="1015">
                  <c:v>59412</c:v>
                </c:pt>
                <c:pt idx="1016">
                  <c:v>70924</c:v>
                </c:pt>
                <c:pt idx="1017">
                  <c:v>54165</c:v>
                </c:pt>
                <c:pt idx="1018">
                  <c:v>32300</c:v>
                </c:pt>
                <c:pt idx="1019">
                  <c:v>20180</c:v>
                </c:pt>
                <c:pt idx="1020">
                  <c:v>34961</c:v>
                </c:pt>
                <c:pt idx="1021">
                  <c:v>28440</c:v>
                </c:pt>
                <c:pt idx="1022">
                  <c:v>64504</c:v>
                </c:pt>
                <c:pt idx="1023">
                  <c:v>33564</c:v>
                </c:pt>
                <c:pt idx="1024">
                  <c:v>17345</c:v>
                </c:pt>
                <c:pt idx="1025">
                  <c:v>56320</c:v>
                </c:pt>
                <c:pt idx="1026">
                  <c:v>28647</c:v>
                </c:pt>
                <c:pt idx="1027">
                  <c:v>15038</c:v>
                </c:pt>
                <c:pt idx="1028">
                  <c:v>32173</c:v>
                </c:pt>
                <c:pt idx="1029">
                  <c:v>68316</c:v>
                </c:pt>
                <c:pt idx="1030">
                  <c:v>74538</c:v>
                </c:pt>
                <c:pt idx="1031">
                  <c:v>91700</c:v>
                </c:pt>
                <c:pt idx="1032">
                  <c:v>68695</c:v>
                </c:pt>
                <c:pt idx="1033">
                  <c:v>31056</c:v>
                </c:pt>
                <c:pt idx="1034">
                  <c:v>79593</c:v>
                </c:pt>
                <c:pt idx="1035">
                  <c:v>28071</c:v>
                </c:pt>
                <c:pt idx="1036">
                  <c:v>37334</c:v>
                </c:pt>
                <c:pt idx="1037">
                  <c:v>46423</c:v>
                </c:pt>
                <c:pt idx="1038">
                  <c:v>37126</c:v>
                </c:pt>
                <c:pt idx="1039">
                  <c:v>47703</c:v>
                </c:pt>
                <c:pt idx="1040">
                  <c:v>61180</c:v>
                </c:pt>
                <c:pt idx="1041">
                  <c:v>38998</c:v>
                </c:pt>
                <c:pt idx="1042">
                  <c:v>8028</c:v>
                </c:pt>
                <c:pt idx="1043">
                  <c:v>76081</c:v>
                </c:pt>
                <c:pt idx="1044">
                  <c:v>34728</c:v>
                </c:pt>
                <c:pt idx="1045">
                  <c:v>33168</c:v>
                </c:pt>
                <c:pt idx="1046">
                  <c:v>33585</c:v>
                </c:pt>
                <c:pt idx="1047">
                  <c:v>77037</c:v>
                </c:pt>
                <c:pt idx="1048">
                  <c:v>35196</c:v>
                </c:pt>
                <c:pt idx="1049">
                  <c:v>44529</c:v>
                </c:pt>
                <c:pt idx="1050">
                  <c:v>70924</c:v>
                </c:pt>
                <c:pt idx="1051">
                  <c:v>28764</c:v>
                </c:pt>
                <c:pt idx="1052">
                  <c:v>69098</c:v>
                </c:pt>
                <c:pt idx="1053">
                  <c:v>25959</c:v>
                </c:pt>
                <c:pt idx="1054">
                  <c:v>27100</c:v>
                </c:pt>
                <c:pt idx="1055">
                  <c:v>70596</c:v>
                </c:pt>
                <c:pt idx="1056">
                  <c:v>42557</c:v>
                </c:pt>
                <c:pt idx="1057">
                  <c:v>53312</c:v>
                </c:pt>
                <c:pt idx="1058">
                  <c:v>72228</c:v>
                </c:pt>
                <c:pt idx="1059">
                  <c:v>67605</c:v>
                </c:pt>
                <c:pt idx="1060">
                  <c:v>62845</c:v>
                </c:pt>
                <c:pt idx="1061">
                  <c:v>65196</c:v>
                </c:pt>
                <c:pt idx="1062">
                  <c:v>42000</c:v>
                </c:pt>
                <c:pt idx="1063">
                  <c:v>35860</c:v>
                </c:pt>
                <c:pt idx="1064">
                  <c:v>65526</c:v>
                </c:pt>
                <c:pt idx="1065">
                  <c:v>16860</c:v>
                </c:pt>
                <c:pt idx="1066">
                  <c:v>83528</c:v>
                </c:pt>
                <c:pt idx="1067">
                  <c:v>64176</c:v>
                </c:pt>
                <c:pt idx="1068">
                  <c:v>22304</c:v>
                </c:pt>
                <c:pt idx="1069">
                  <c:v>67023</c:v>
                </c:pt>
                <c:pt idx="1070">
                  <c:v>32892</c:v>
                </c:pt>
                <c:pt idx="1071">
                  <c:v>70713</c:v>
                </c:pt>
                <c:pt idx="1072">
                  <c:v>59925</c:v>
                </c:pt>
                <c:pt idx="1073">
                  <c:v>39722</c:v>
                </c:pt>
                <c:pt idx="1074">
                  <c:v>46610</c:v>
                </c:pt>
                <c:pt idx="1075">
                  <c:v>88347</c:v>
                </c:pt>
                <c:pt idx="1076">
                  <c:v>87171</c:v>
                </c:pt>
                <c:pt idx="1077">
                  <c:v>26907</c:v>
                </c:pt>
                <c:pt idx="1078">
                  <c:v>50014</c:v>
                </c:pt>
                <c:pt idx="1079">
                  <c:v>41014</c:v>
                </c:pt>
                <c:pt idx="1080">
                  <c:v>66294</c:v>
                </c:pt>
                <c:pt idx="1081">
                  <c:v>36715</c:v>
                </c:pt>
                <c:pt idx="1082">
                  <c:v>79456</c:v>
                </c:pt>
                <c:pt idx="1083">
                  <c:v>40479</c:v>
                </c:pt>
                <c:pt idx="1084">
                  <c:v>75345</c:v>
                </c:pt>
                <c:pt idx="1085">
                  <c:v>54233</c:v>
                </c:pt>
                <c:pt idx="1086">
                  <c:v>24163</c:v>
                </c:pt>
                <c:pt idx="1087">
                  <c:v>84460</c:v>
                </c:pt>
                <c:pt idx="1088">
                  <c:v>43776</c:v>
                </c:pt>
                <c:pt idx="1089">
                  <c:v>71691</c:v>
                </c:pt>
                <c:pt idx="1090">
                  <c:v>85844</c:v>
                </c:pt>
                <c:pt idx="1091">
                  <c:v>39190</c:v>
                </c:pt>
                <c:pt idx="1092">
                  <c:v>71367</c:v>
                </c:pt>
                <c:pt idx="1093">
                  <c:v>38578</c:v>
                </c:pt>
                <c:pt idx="1094">
                  <c:v>57236</c:v>
                </c:pt>
                <c:pt idx="1095">
                  <c:v>61825</c:v>
                </c:pt>
                <c:pt idx="1096">
                  <c:v>79803</c:v>
                </c:pt>
                <c:pt idx="1097">
                  <c:v>80910</c:v>
                </c:pt>
                <c:pt idx="1098">
                  <c:v>27590</c:v>
                </c:pt>
                <c:pt idx="1099">
                  <c:v>56775</c:v>
                </c:pt>
                <c:pt idx="1100">
                  <c:v>83829</c:v>
                </c:pt>
                <c:pt idx="1101">
                  <c:v>54210</c:v>
                </c:pt>
                <c:pt idx="1102">
                  <c:v>38508</c:v>
                </c:pt>
                <c:pt idx="1103">
                  <c:v>53187</c:v>
                </c:pt>
                <c:pt idx="1104">
                  <c:v>30023</c:v>
                </c:pt>
                <c:pt idx="1105">
                  <c:v>76045</c:v>
                </c:pt>
                <c:pt idx="1106">
                  <c:v>50870</c:v>
                </c:pt>
                <c:pt idx="1107">
                  <c:v>15315</c:v>
                </c:pt>
                <c:pt idx="1108">
                  <c:v>65463</c:v>
                </c:pt>
                <c:pt idx="1109">
                  <c:v>66480</c:v>
                </c:pt>
                <c:pt idx="1110">
                  <c:v>76773</c:v>
                </c:pt>
                <c:pt idx="1111">
                  <c:v>81698</c:v>
                </c:pt>
                <c:pt idx="1112">
                  <c:v>54466</c:v>
                </c:pt>
                <c:pt idx="1113">
                  <c:v>98777</c:v>
                </c:pt>
                <c:pt idx="1114">
                  <c:v>16269</c:v>
                </c:pt>
                <c:pt idx="1115">
                  <c:v>71819</c:v>
                </c:pt>
                <c:pt idx="1116">
                  <c:v>33569</c:v>
                </c:pt>
                <c:pt idx="1117">
                  <c:v>36262</c:v>
                </c:pt>
                <c:pt idx="1118">
                  <c:v>22634</c:v>
                </c:pt>
                <c:pt idx="1119">
                  <c:v>47025</c:v>
                </c:pt>
                <c:pt idx="1120">
                  <c:v>70566</c:v>
                </c:pt>
                <c:pt idx="1121">
                  <c:v>31605</c:v>
                </c:pt>
                <c:pt idx="1122">
                  <c:v>52034</c:v>
                </c:pt>
                <c:pt idx="1123">
                  <c:v>48526</c:v>
                </c:pt>
                <c:pt idx="1124">
                  <c:v>46734</c:v>
                </c:pt>
                <c:pt idx="1125">
                  <c:v>39552</c:v>
                </c:pt>
                <c:pt idx="1126">
                  <c:v>86358</c:v>
                </c:pt>
                <c:pt idx="1127">
                  <c:v>46931</c:v>
                </c:pt>
                <c:pt idx="1128">
                  <c:v>16581</c:v>
                </c:pt>
                <c:pt idx="1129">
                  <c:v>63998</c:v>
                </c:pt>
                <c:pt idx="1130">
                  <c:v>67381</c:v>
                </c:pt>
                <c:pt idx="1131">
                  <c:v>25930</c:v>
                </c:pt>
                <c:pt idx="1132">
                  <c:v>42693</c:v>
                </c:pt>
                <c:pt idx="1133">
                  <c:v>85606</c:v>
                </c:pt>
                <c:pt idx="1134">
                  <c:v>72903</c:v>
                </c:pt>
                <c:pt idx="1135">
                  <c:v>49669</c:v>
                </c:pt>
                <c:pt idx="1136">
                  <c:v>36778</c:v>
                </c:pt>
                <c:pt idx="1137">
                  <c:v>85696</c:v>
                </c:pt>
                <c:pt idx="1138">
                  <c:v>10979</c:v>
                </c:pt>
                <c:pt idx="1139">
                  <c:v>49678</c:v>
                </c:pt>
                <c:pt idx="1140">
                  <c:v>56129</c:v>
                </c:pt>
                <c:pt idx="1141">
                  <c:v>37155</c:v>
                </c:pt>
                <c:pt idx="1142">
                  <c:v>21282</c:v>
                </c:pt>
                <c:pt idx="1143">
                  <c:v>33419</c:v>
                </c:pt>
                <c:pt idx="1144">
                  <c:v>63285</c:v>
                </c:pt>
                <c:pt idx="1145">
                  <c:v>21255</c:v>
                </c:pt>
                <c:pt idx="1146">
                  <c:v>42162</c:v>
                </c:pt>
                <c:pt idx="1147">
                  <c:v>54450</c:v>
                </c:pt>
                <c:pt idx="1148">
                  <c:v>57744</c:v>
                </c:pt>
                <c:pt idx="1149">
                  <c:v>26576</c:v>
                </c:pt>
                <c:pt idx="1150">
                  <c:v>57513</c:v>
                </c:pt>
                <c:pt idx="1151">
                  <c:v>68142</c:v>
                </c:pt>
                <c:pt idx="1152">
                  <c:v>7500</c:v>
                </c:pt>
                <c:pt idx="1153">
                  <c:v>83145</c:v>
                </c:pt>
                <c:pt idx="1154">
                  <c:v>54197</c:v>
                </c:pt>
                <c:pt idx="1155">
                  <c:v>23091</c:v>
                </c:pt>
                <c:pt idx="1156">
                  <c:v>46049</c:v>
                </c:pt>
                <c:pt idx="1157">
                  <c:v>56715</c:v>
                </c:pt>
                <c:pt idx="1158">
                  <c:v>79410</c:v>
                </c:pt>
                <c:pt idx="1159">
                  <c:v>57304</c:v>
                </c:pt>
                <c:pt idx="1160">
                  <c:v>44375</c:v>
                </c:pt>
                <c:pt idx="1161">
                  <c:v>54450</c:v>
                </c:pt>
                <c:pt idx="1162">
                  <c:v>59594</c:v>
                </c:pt>
                <c:pt idx="1163">
                  <c:v>80685</c:v>
                </c:pt>
                <c:pt idx="1164">
                  <c:v>40344</c:v>
                </c:pt>
                <c:pt idx="1165">
                  <c:v>62710</c:v>
                </c:pt>
                <c:pt idx="1166">
                  <c:v>48985</c:v>
                </c:pt>
                <c:pt idx="1167">
                  <c:v>35322</c:v>
                </c:pt>
                <c:pt idx="1168">
                  <c:v>77142</c:v>
                </c:pt>
                <c:pt idx="1169">
                  <c:v>81657</c:v>
                </c:pt>
                <c:pt idx="1170">
                  <c:v>14421</c:v>
                </c:pt>
                <c:pt idx="1171">
                  <c:v>20130</c:v>
                </c:pt>
                <c:pt idx="1172">
                  <c:v>74214</c:v>
                </c:pt>
                <c:pt idx="1173">
                  <c:v>66726</c:v>
                </c:pt>
                <c:pt idx="1174">
                  <c:v>23724</c:v>
                </c:pt>
                <c:pt idx="1175">
                  <c:v>47353</c:v>
                </c:pt>
                <c:pt idx="1176">
                  <c:v>33444</c:v>
                </c:pt>
                <c:pt idx="1177">
                  <c:v>54386</c:v>
                </c:pt>
                <c:pt idx="1178">
                  <c:v>28510</c:v>
                </c:pt>
                <c:pt idx="1179">
                  <c:v>90638</c:v>
                </c:pt>
                <c:pt idx="1180">
                  <c:v>48070</c:v>
                </c:pt>
                <c:pt idx="1181">
                  <c:v>43140</c:v>
                </c:pt>
                <c:pt idx="1182">
                  <c:v>54959</c:v>
                </c:pt>
                <c:pt idx="1183">
                  <c:v>15056</c:v>
                </c:pt>
                <c:pt idx="1184">
                  <c:v>26954</c:v>
                </c:pt>
                <c:pt idx="1185">
                  <c:v>22327</c:v>
                </c:pt>
                <c:pt idx="1186">
                  <c:v>44393</c:v>
                </c:pt>
                <c:pt idx="1187">
                  <c:v>62000</c:v>
                </c:pt>
                <c:pt idx="1188">
                  <c:v>31497</c:v>
                </c:pt>
                <c:pt idx="1189">
                  <c:v>45894</c:v>
                </c:pt>
                <c:pt idx="1190">
                  <c:v>78579</c:v>
                </c:pt>
                <c:pt idx="1191">
                  <c:v>67369</c:v>
                </c:pt>
                <c:pt idx="1192">
                  <c:v>58401</c:v>
                </c:pt>
                <c:pt idx="1193">
                  <c:v>62307</c:v>
                </c:pt>
                <c:pt idx="1194">
                  <c:v>43641</c:v>
                </c:pt>
                <c:pt idx="1195">
                  <c:v>63841</c:v>
                </c:pt>
                <c:pt idx="1196">
                  <c:v>46891</c:v>
                </c:pt>
                <c:pt idx="1197">
                  <c:v>70091</c:v>
                </c:pt>
                <c:pt idx="1198">
                  <c:v>78075</c:v>
                </c:pt>
                <c:pt idx="1199">
                  <c:v>59184</c:v>
                </c:pt>
                <c:pt idx="1200">
                  <c:v>54809</c:v>
                </c:pt>
                <c:pt idx="1201">
                  <c:v>58113</c:v>
                </c:pt>
                <c:pt idx="1202">
                  <c:v>51412</c:v>
                </c:pt>
                <c:pt idx="1203">
                  <c:v>15287</c:v>
                </c:pt>
                <c:pt idx="1204">
                  <c:v>66636</c:v>
                </c:pt>
                <c:pt idx="1205">
                  <c:v>50965</c:v>
                </c:pt>
                <c:pt idx="1206">
                  <c:v>84618</c:v>
                </c:pt>
                <c:pt idx="1207">
                  <c:v>18351</c:v>
                </c:pt>
                <c:pt idx="1208">
                  <c:v>40451</c:v>
                </c:pt>
                <c:pt idx="1209">
                  <c:v>36317</c:v>
                </c:pt>
                <c:pt idx="1210">
                  <c:v>42213</c:v>
                </c:pt>
                <c:pt idx="1211">
                  <c:v>65748</c:v>
                </c:pt>
                <c:pt idx="1212">
                  <c:v>77044</c:v>
                </c:pt>
                <c:pt idx="1213">
                  <c:v>74918</c:v>
                </c:pt>
                <c:pt idx="1214">
                  <c:v>56721</c:v>
                </c:pt>
                <c:pt idx="1215">
                  <c:v>42160</c:v>
                </c:pt>
                <c:pt idx="1216">
                  <c:v>61559</c:v>
                </c:pt>
                <c:pt idx="1217">
                  <c:v>33629</c:v>
                </c:pt>
                <c:pt idx="1218">
                  <c:v>68682</c:v>
                </c:pt>
                <c:pt idx="1219">
                  <c:v>34377</c:v>
                </c:pt>
                <c:pt idx="1220">
                  <c:v>8940</c:v>
                </c:pt>
                <c:pt idx="1221">
                  <c:v>26228</c:v>
                </c:pt>
                <c:pt idx="1222">
                  <c:v>77297</c:v>
                </c:pt>
                <c:pt idx="1223">
                  <c:v>40211</c:v>
                </c:pt>
                <c:pt idx="1224">
                  <c:v>33438</c:v>
                </c:pt>
                <c:pt idx="1225">
                  <c:v>75032</c:v>
                </c:pt>
                <c:pt idx="1226">
                  <c:v>61284</c:v>
                </c:pt>
                <c:pt idx="1227">
                  <c:v>22518</c:v>
                </c:pt>
                <c:pt idx="1228">
                  <c:v>54730</c:v>
                </c:pt>
                <c:pt idx="1229">
                  <c:v>38452</c:v>
                </c:pt>
                <c:pt idx="1230">
                  <c:v>44421</c:v>
                </c:pt>
                <c:pt idx="1231">
                  <c:v>38197</c:v>
                </c:pt>
                <c:pt idx="1232">
                  <c:v>41986</c:v>
                </c:pt>
                <c:pt idx="1233">
                  <c:v>28427</c:v>
                </c:pt>
                <c:pt idx="1234">
                  <c:v>37395</c:v>
                </c:pt>
                <c:pt idx="1235">
                  <c:v>64722</c:v>
                </c:pt>
                <c:pt idx="1236">
                  <c:v>55249</c:v>
                </c:pt>
                <c:pt idx="1237">
                  <c:v>84906</c:v>
                </c:pt>
                <c:pt idx="1238">
                  <c:v>28691</c:v>
                </c:pt>
                <c:pt idx="1239">
                  <c:v>44213</c:v>
                </c:pt>
                <c:pt idx="1240">
                  <c:v>25707</c:v>
                </c:pt>
                <c:pt idx="1241">
                  <c:v>59062</c:v>
                </c:pt>
                <c:pt idx="1242">
                  <c:v>76624</c:v>
                </c:pt>
                <c:pt idx="1243">
                  <c:v>66000</c:v>
                </c:pt>
                <c:pt idx="1244">
                  <c:v>27683</c:v>
                </c:pt>
                <c:pt idx="1245">
                  <c:v>1730</c:v>
                </c:pt>
                <c:pt idx="1246">
                  <c:v>7500</c:v>
                </c:pt>
                <c:pt idx="1247">
                  <c:v>40521</c:v>
                </c:pt>
                <c:pt idx="1248">
                  <c:v>20427</c:v>
                </c:pt>
                <c:pt idx="1249">
                  <c:v>65106</c:v>
                </c:pt>
                <c:pt idx="1250">
                  <c:v>69969</c:v>
                </c:pt>
                <c:pt idx="1251">
                  <c:v>67433</c:v>
                </c:pt>
                <c:pt idx="1252">
                  <c:v>77766</c:v>
                </c:pt>
                <c:pt idx="1253">
                  <c:v>74716</c:v>
                </c:pt>
                <c:pt idx="1254">
                  <c:v>68118</c:v>
                </c:pt>
                <c:pt idx="1255">
                  <c:v>55158</c:v>
                </c:pt>
                <c:pt idx="1256">
                  <c:v>62972</c:v>
                </c:pt>
                <c:pt idx="1257">
                  <c:v>74190</c:v>
                </c:pt>
                <c:pt idx="1258">
                  <c:v>39356</c:v>
                </c:pt>
                <c:pt idx="1259">
                  <c:v>76653</c:v>
                </c:pt>
                <c:pt idx="1260">
                  <c:v>35860</c:v>
                </c:pt>
                <c:pt idx="1261">
                  <c:v>90687</c:v>
                </c:pt>
                <c:pt idx="1262">
                  <c:v>73450</c:v>
                </c:pt>
                <c:pt idx="1263">
                  <c:v>31454</c:v>
                </c:pt>
                <c:pt idx="1264">
                  <c:v>47139</c:v>
                </c:pt>
                <c:pt idx="1265">
                  <c:v>83829</c:v>
                </c:pt>
                <c:pt idx="1266">
                  <c:v>53378</c:v>
                </c:pt>
                <c:pt idx="1267">
                  <c:v>19656</c:v>
                </c:pt>
                <c:pt idx="1268">
                  <c:v>45579</c:v>
                </c:pt>
                <c:pt idx="1269">
                  <c:v>85485</c:v>
                </c:pt>
                <c:pt idx="1270">
                  <c:v>55956</c:v>
                </c:pt>
                <c:pt idx="1271">
                  <c:v>64191</c:v>
                </c:pt>
                <c:pt idx="1272">
                  <c:v>38808</c:v>
                </c:pt>
                <c:pt idx="1273">
                  <c:v>57183</c:v>
                </c:pt>
                <c:pt idx="1274">
                  <c:v>23748</c:v>
                </c:pt>
                <c:pt idx="1275">
                  <c:v>66303</c:v>
                </c:pt>
                <c:pt idx="1276">
                  <c:v>37368</c:v>
                </c:pt>
                <c:pt idx="1277">
                  <c:v>40800</c:v>
                </c:pt>
                <c:pt idx="1278">
                  <c:v>71847</c:v>
                </c:pt>
                <c:pt idx="1279">
                  <c:v>46149</c:v>
                </c:pt>
                <c:pt idx="1280">
                  <c:v>78687</c:v>
                </c:pt>
                <c:pt idx="1281">
                  <c:v>49118</c:v>
                </c:pt>
                <c:pt idx="1282">
                  <c:v>37633</c:v>
                </c:pt>
                <c:pt idx="1283">
                  <c:v>39767</c:v>
                </c:pt>
                <c:pt idx="1284">
                  <c:v>26997</c:v>
                </c:pt>
                <c:pt idx="1285">
                  <c:v>33986</c:v>
                </c:pt>
                <c:pt idx="1286">
                  <c:v>57091</c:v>
                </c:pt>
                <c:pt idx="1287">
                  <c:v>46831</c:v>
                </c:pt>
                <c:pt idx="1288">
                  <c:v>83151</c:v>
                </c:pt>
                <c:pt idx="1289">
                  <c:v>52531</c:v>
                </c:pt>
                <c:pt idx="1290">
                  <c:v>15759</c:v>
                </c:pt>
                <c:pt idx="1291">
                  <c:v>22804</c:v>
                </c:pt>
                <c:pt idx="1292">
                  <c:v>43050</c:v>
                </c:pt>
                <c:pt idx="1293">
                  <c:v>42997</c:v>
                </c:pt>
                <c:pt idx="1294">
                  <c:v>48918</c:v>
                </c:pt>
                <c:pt idx="1295">
                  <c:v>60033</c:v>
                </c:pt>
                <c:pt idx="1296">
                  <c:v>34043</c:v>
                </c:pt>
                <c:pt idx="1297">
                  <c:v>57811</c:v>
                </c:pt>
                <c:pt idx="1298">
                  <c:v>78569</c:v>
                </c:pt>
                <c:pt idx="1299">
                  <c:v>7500</c:v>
                </c:pt>
                <c:pt idx="1300">
                  <c:v>157733</c:v>
                </c:pt>
                <c:pt idx="1301">
                  <c:v>94384</c:v>
                </c:pt>
                <c:pt idx="1302">
                  <c:v>23148</c:v>
                </c:pt>
                <c:pt idx="1303">
                  <c:v>44267</c:v>
                </c:pt>
                <c:pt idx="1304">
                  <c:v>71626</c:v>
                </c:pt>
                <c:pt idx="1305">
                  <c:v>60894</c:v>
                </c:pt>
                <c:pt idx="1306">
                  <c:v>50200</c:v>
                </c:pt>
                <c:pt idx="1307">
                  <c:v>81051</c:v>
                </c:pt>
                <c:pt idx="1308">
                  <c:v>65169</c:v>
                </c:pt>
                <c:pt idx="1309">
                  <c:v>59868</c:v>
                </c:pt>
                <c:pt idx="1310">
                  <c:v>65695</c:v>
                </c:pt>
                <c:pt idx="1311">
                  <c:v>64857</c:v>
                </c:pt>
                <c:pt idx="1312">
                  <c:v>45143</c:v>
                </c:pt>
                <c:pt idx="1313">
                  <c:v>74805</c:v>
                </c:pt>
                <c:pt idx="1314">
                  <c:v>59060</c:v>
                </c:pt>
                <c:pt idx="1315">
                  <c:v>27238</c:v>
                </c:pt>
                <c:pt idx="1316">
                  <c:v>47009</c:v>
                </c:pt>
                <c:pt idx="1317">
                  <c:v>46094</c:v>
                </c:pt>
                <c:pt idx="1318">
                  <c:v>40321</c:v>
                </c:pt>
                <c:pt idx="1319">
                  <c:v>37235</c:v>
                </c:pt>
                <c:pt idx="1320">
                  <c:v>81843</c:v>
                </c:pt>
                <c:pt idx="1321">
                  <c:v>46692</c:v>
                </c:pt>
                <c:pt idx="1322">
                  <c:v>77382</c:v>
                </c:pt>
                <c:pt idx="1323">
                  <c:v>37774</c:v>
                </c:pt>
                <c:pt idx="1324">
                  <c:v>18393</c:v>
                </c:pt>
                <c:pt idx="1325">
                  <c:v>72828</c:v>
                </c:pt>
                <c:pt idx="1326">
                  <c:v>24711</c:v>
                </c:pt>
                <c:pt idx="1327">
                  <c:v>45503</c:v>
                </c:pt>
                <c:pt idx="1328">
                  <c:v>6560</c:v>
                </c:pt>
                <c:pt idx="1329">
                  <c:v>71604</c:v>
                </c:pt>
                <c:pt idx="1330">
                  <c:v>27244</c:v>
                </c:pt>
                <c:pt idx="1331">
                  <c:v>48752</c:v>
                </c:pt>
                <c:pt idx="1332">
                  <c:v>71434</c:v>
                </c:pt>
                <c:pt idx="1333">
                  <c:v>90842</c:v>
                </c:pt>
                <c:pt idx="1334">
                  <c:v>88097</c:v>
                </c:pt>
                <c:pt idx="1335">
                  <c:v>51948</c:v>
                </c:pt>
                <c:pt idx="1336">
                  <c:v>71853</c:v>
                </c:pt>
                <c:pt idx="1337">
                  <c:v>35876</c:v>
                </c:pt>
                <c:pt idx="1338">
                  <c:v>40049</c:v>
                </c:pt>
                <c:pt idx="1339">
                  <c:v>39660</c:v>
                </c:pt>
                <c:pt idx="1340">
                  <c:v>50127</c:v>
                </c:pt>
                <c:pt idx="1341">
                  <c:v>43263</c:v>
                </c:pt>
                <c:pt idx="1342">
                  <c:v>62845</c:v>
                </c:pt>
                <c:pt idx="1343">
                  <c:v>18929</c:v>
                </c:pt>
                <c:pt idx="1344">
                  <c:v>24367</c:v>
                </c:pt>
                <c:pt idx="1345">
                  <c:v>33249</c:v>
                </c:pt>
                <c:pt idx="1346">
                  <c:v>26887</c:v>
                </c:pt>
                <c:pt idx="1347">
                  <c:v>50150</c:v>
                </c:pt>
                <c:pt idx="1348">
                  <c:v>62061</c:v>
                </c:pt>
                <c:pt idx="1349">
                  <c:v>85696</c:v>
                </c:pt>
                <c:pt idx="1350">
                  <c:v>76542</c:v>
                </c:pt>
                <c:pt idx="1351">
                  <c:v>70515</c:v>
                </c:pt>
                <c:pt idx="1352">
                  <c:v>18227</c:v>
                </c:pt>
                <c:pt idx="1353">
                  <c:v>69139</c:v>
                </c:pt>
                <c:pt idx="1354">
                  <c:v>69109</c:v>
                </c:pt>
                <c:pt idx="1355">
                  <c:v>69627</c:v>
                </c:pt>
                <c:pt idx="1356">
                  <c:v>38136</c:v>
                </c:pt>
                <c:pt idx="1357">
                  <c:v>62159</c:v>
                </c:pt>
                <c:pt idx="1358">
                  <c:v>80695</c:v>
                </c:pt>
                <c:pt idx="1359">
                  <c:v>33316</c:v>
                </c:pt>
                <c:pt idx="1360">
                  <c:v>58554</c:v>
                </c:pt>
                <c:pt idx="1361">
                  <c:v>17256</c:v>
                </c:pt>
                <c:pt idx="1362">
                  <c:v>53034</c:v>
                </c:pt>
                <c:pt idx="1363">
                  <c:v>52203</c:v>
                </c:pt>
                <c:pt idx="1364">
                  <c:v>59601</c:v>
                </c:pt>
                <c:pt idx="1365">
                  <c:v>75154</c:v>
                </c:pt>
                <c:pt idx="1366">
                  <c:v>47025</c:v>
                </c:pt>
                <c:pt idx="1367">
                  <c:v>37971</c:v>
                </c:pt>
                <c:pt idx="1368">
                  <c:v>41335</c:v>
                </c:pt>
                <c:pt idx="1369">
                  <c:v>67267</c:v>
                </c:pt>
                <c:pt idx="1370">
                  <c:v>57338</c:v>
                </c:pt>
                <c:pt idx="1371">
                  <c:v>50523</c:v>
                </c:pt>
                <c:pt idx="1372">
                  <c:v>35791</c:v>
                </c:pt>
                <c:pt idx="1373">
                  <c:v>50611</c:v>
                </c:pt>
                <c:pt idx="1374">
                  <c:v>56242</c:v>
                </c:pt>
                <c:pt idx="1375">
                  <c:v>48904</c:v>
                </c:pt>
                <c:pt idx="1376">
                  <c:v>56243</c:v>
                </c:pt>
                <c:pt idx="1377">
                  <c:v>21355</c:v>
                </c:pt>
                <c:pt idx="1378">
                  <c:v>57420</c:v>
                </c:pt>
                <c:pt idx="1379">
                  <c:v>52247.25</c:v>
                </c:pt>
                <c:pt idx="1380">
                  <c:v>46390</c:v>
                </c:pt>
                <c:pt idx="1381">
                  <c:v>54342</c:v>
                </c:pt>
                <c:pt idx="1382">
                  <c:v>52247.25</c:v>
                </c:pt>
                <c:pt idx="1383">
                  <c:v>52247.25</c:v>
                </c:pt>
                <c:pt idx="1384">
                  <c:v>20895</c:v>
                </c:pt>
                <c:pt idx="1385">
                  <c:v>92344</c:v>
                </c:pt>
                <c:pt idx="1386">
                  <c:v>52247.25</c:v>
                </c:pt>
                <c:pt idx="1387">
                  <c:v>26907</c:v>
                </c:pt>
                <c:pt idx="1388">
                  <c:v>44964</c:v>
                </c:pt>
                <c:pt idx="1389">
                  <c:v>75507</c:v>
                </c:pt>
                <c:pt idx="1390">
                  <c:v>53761</c:v>
                </c:pt>
                <c:pt idx="1391">
                  <c:v>22682</c:v>
                </c:pt>
                <c:pt idx="1392">
                  <c:v>38887</c:v>
                </c:pt>
                <c:pt idx="1393">
                  <c:v>41658</c:v>
                </c:pt>
                <c:pt idx="1394">
                  <c:v>29791</c:v>
                </c:pt>
                <c:pt idx="1395">
                  <c:v>63915</c:v>
                </c:pt>
                <c:pt idx="1396">
                  <c:v>39996</c:v>
                </c:pt>
                <c:pt idx="1397">
                  <c:v>26759</c:v>
                </c:pt>
                <c:pt idx="1398">
                  <c:v>63841</c:v>
                </c:pt>
                <c:pt idx="1399">
                  <c:v>51039</c:v>
                </c:pt>
                <c:pt idx="1400">
                  <c:v>60544</c:v>
                </c:pt>
                <c:pt idx="1401">
                  <c:v>65685</c:v>
                </c:pt>
                <c:pt idx="1402">
                  <c:v>37716</c:v>
                </c:pt>
                <c:pt idx="1403">
                  <c:v>36864</c:v>
                </c:pt>
                <c:pt idx="1404">
                  <c:v>44511</c:v>
                </c:pt>
                <c:pt idx="1405">
                  <c:v>36947</c:v>
                </c:pt>
                <c:pt idx="1406">
                  <c:v>47352</c:v>
                </c:pt>
                <c:pt idx="1407">
                  <c:v>67087</c:v>
                </c:pt>
                <c:pt idx="1408">
                  <c:v>57045</c:v>
                </c:pt>
                <c:pt idx="1409">
                  <c:v>36957</c:v>
                </c:pt>
                <c:pt idx="1410">
                  <c:v>69389</c:v>
                </c:pt>
                <c:pt idx="1411">
                  <c:v>80134</c:v>
                </c:pt>
                <c:pt idx="1412">
                  <c:v>43142</c:v>
                </c:pt>
                <c:pt idx="1413">
                  <c:v>80589</c:v>
                </c:pt>
                <c:pt idx="1414">
                  <c:v>34412</c:v>
                </c:pt>
                <c:pt idx="1415">
                  <c:v>57537</c:v>
                </c:pt>
                <c:pt idx="1416">
                  <c:v>22634</c:v>
                </c:pt>
                <c:pt idx="1417">
                  <c:v>51315</c:v>
                </c:pt>
                <c:pt idx="1418">
                  <c:v>36026</c:v>
                </c:pt>
                <c:pt idx="1419">
                  <c:v>24639</c:v>
                </c:pt>
                <c:pt idx="1420">
                  <c:v>34578</c:v>
                </c:pt>
                <c:pt idx="1421">
                  <c:v>65704</c:v>
                </c:pt>
                <c:pt idx="1422">
                  <c:v>63810</c:v>
                </c:pt>
                <c:pt idx="1423">
                  <c:v>54132</c:v>
                </c:pt>
                <c:pt idx="1424">
                  <c:v>18690</c:v>
                </c:pt>
                <c:pt idx="1425">
                  <c:v>28164</c:v>
                </c:pt>
                <c:pt idx="1426">
                  <c:v>34596</c:v>
                </c:pt>
                <c:pt idx="1427">
                  <c:v>43269</c:v>
                </c:pt>
                <c:pt idx="1428">
                  <c:v>38741</c:v>
                </c:pt>
                <c:pt idx="1429">
                  <c:v>31907</c:v>
                </c:pt>
                <c:pt idx="1430">
                  <c:v>27100</c:v>
                </c:pt>
                <c:pt idx="1431">
                  <c:v>31163</c:v>
                </c:pt>
                <c:pt idx="1432">
                  <c:v>92533</c:v>
                </c:pt>
                <c:pt idx="1433">
                  <c:v>34853</c:v>
                </c:pt>
                <c:pt idx="1434">
                  <c:v>70844</c:v>
                </c:pt>
                <c:pt idx="1435">
                  <c:v>31086</c:v>
                </c:pt>
                <c:pt idx="1436">
                  <c:v>60544</c:v>
                </c:pt>
                <c:pt idx="1437">
                  <c:v>20491</c:v>
                </c:pt>
                <c:pt idx="1438">
                  <c:v>42523</c:v>
                </c:pt>
                <c:pt idx="1439">
                  <c:v>39922</c:v>
                </c:pt>
                <c:pt idx="1440">
                  <c:v>33402</c:v>
                </c:pt>
                <c:pt idx="1441">
                  <c:v>36408</c:v>
                </c:pt>
                <c:pt idx="1442">
                  <c:v>21645</c:v>
                </c:pt>
                <c:pt idx="1443">
                  <c:v>78427</c:v>
                </c:pt>
                <c:pt idx="1444">
                  <c:v>82657</c:v>
                </c:pt>
                <c:pt idx="1445">
                  <c:v>51876</c:v>
                </c:pt>
                <c:pt idx="1446">
                  <c:v>78041</c:v>
                </c:pt>
                <c:pt idx="1447">
                  <c:v>52852</c:v>
                </c:pt>
                <c:pt idx="1448">
                  <c:v>70038</c:v>
                </c:pt>
                <c:pt idx="1449">
                  <c:v>69401</c:v>
                </c:pt>
                <c:pt idx="1450">
                  <c:v>46053</c:v>
                </c:pt>
                <c:pt idx="1451">
                  <c:v>77343</c:v>
                </c:pt>
                <c:pt idx="1452">
                  <c:v>73892</c:v>
                </c:pt>
                <c:pt idx="1453">
                  <c:v>40304</c:v>
                </c:pt>
                <c:pt idx="1454">
                  <c:v>32727</c:v>
                </c:pt>
                <c:pt idx="1455">
                  <c:v>68695</c:v>
                </c:pt>
                <c:pt idx="1456">
                  <c:v>43300</c:v>
                </c:pt>
                <c:pt idx="1457">
                  <c:v>26290</c:v>
                </c:pt>
                <c:pt idx="1458">
                  <c:v>93790</c:v>
                </c:pt>
                <c:pt idx="1459">
                  <c:v>38410</c:v>
                </c:pt>
                <c:pt idx="1460">
                  <c:v>64866</c:v>
                </c:pt>
                <c:pt idx="1461">
                  <c:v>57957</c:v>
                </c:pt>
                <c:pt idx="1462">
                  <c:v>46015</c:v>
                </c:pt>
                <c:pt idx="1463">
                  <c:v>16531</c:v>
                </c:pt>
                <c:pt idx="1464">
                  <c:v>28072</c:v>
                </c:pt>
                <c:pt idx="1465">
                  <c:v>49476</c:v>
                </c:pt>
                <c:pt idx="1466">
                  <c:v>50725</c:v>
                </c:pt>
                <c:pt idx="1467">
                  <c:v>83844</c:v>
                </c:pt>
                <c:pt idx="1468">
                  <c:v>41145</c:v>
                </c:pt>
                <c:pt idx="1469">
                  <c:v>67419</c:v>
                </c:pt>
                <c:pt idx="1470">
                  <c:v>23162</c:v>
                </c:pt>
                <c:pt idx="1471">
                  <c:v>34380</c:v>
                </c:pt>
                <c:pt idx="1472">
                  <c:v>34704</c:v>
                </c:pt>
                <c:pt idx="1473">
                  <c:v>94871</c:v>
                </c:pt>
                <c:pt idx="1474">
                  <c:v>65148</c:v>
                </c:pt>
                <c:pt idx="1475">
                  <c:v>39898</c:v>
                </c:pt>
                <c:pt idx="1476">
                  <c:v>64857</c:v>
                </c:pt>
                <c:pt idx="1477">
                  <c:v>59892</c:v>
                </c:pt>
                <c:pt idx="1478">
                  <c:v>41020</c:v>
                </c:pt>
                <c:pt idx="1479">
                  <c:v>57072</c:v>
                </c:pt>
                <c:pt idx="1480">
                  <c:v>60474</c:v>
                </c:pt>
                <c:pt idx="1481">
                  <c:v>62807</c:v>
                </c:pt>
                <c:pt idx="1482">
                  <c:v>19414</c:v>
                </c:pt>
                <c:pt idx="1483">
                  <c:v>19107</c:v>
                </c:pt>
                <c:pt idx="1484">
                  <c:v>75484</c:v>
                </c:pt>
                <c:pt idx="1485">
                  <c:v>70379</c:v>
                </c:pt>
                <c:pt idx="1486">
                  <c:v>79419</c:v>
                </c:pt>
                <c:pt idx="1487">
                  <c:v>64014</c:v>
                </c:pt>
                <c:pt idx="1488">
                  <c:v>76998</c:v>
                </c:pt>
                <c:pt idx="1489">
                  <c:v>49854</c:v>
                </c:pt>
                <c:pt idx="1490">
                  <c:v>60585</c:v>
                </c:pt>
                <c:pt idx="1491">
                  <c:v>42873</c:v>
                </c:pt>
                <c:pt idx="1492">
                  <c:v>87679</c:v>
                </c:pt>
                <c:pt idx="1493">
                  <c:v>57867</c:v>
                </c:pt>
                <c:pt idx="1494">
                  <c:v>35765</c:v>
                </c:pt>
                <c:pt idx="1495">
                  <c:v>65492</c:v>
                </c:pt>
                <c:pt idx="1496">
                  <c:v>32952</c:v>
                </c:pt>
                <c:pt idx="1497">
                  <c:v>53374</c:v>
                </c:pt>
                <c:pt idx="1498">
                  <c:v>71706</c:v>
                </c:pt>
                <c:pt idx="1499">
                  <c:v>68487</c:v>
                </c:pt>
                <c:pt idx="1500">
                  <c:v>53253</c:v>
                </c:pt>
                <c:pt idx="1501">
                  <c:v>31163</c:v>
                </c:pt>
                <c:pt idx="1502">
                  <c:v>42014</c:v>
                </c:pt>
                <c:pt idx="1503">
                  <c:v>54108</c:v>
                </c:pt>
                <c:pt idx="1504">
                  <c:v>49667</c:v>
                </c:pt>
                <c:pt idx="1505">
                  <c:v>63206</c:v>
                </c:pt>
                <c:pt idx="1506">
                  <c:v>57136</c:v>
                </c:pt>
                <c:pt idx="1507">
                  <c:v>46772</c:v>
                </c:pt>
                <c:pt idx="1508">
                  <c:v>78931</c:v>
                </c:pt>
                <c:pt idx="1509">
                  <c:v>53977</c:v>
                </c:pt>
                <c:pt idx="1510">
                  <c:v>84219</c:v>
                </c:pt>
                <c:pt idx="1511">
                  <c:v>46098</c:v>
                </c:pt>
                <c:pt idx="1512">
                  <c:v>73538</c:v>
                </c:pt>
                <c:pt idx="1513">
                  <c:v>79529</c:v>
                </c:pt>
                <c:pt idx="1514">
                  <c:v>20981</c:v>
                </c:pt>
                <c:pt idx="1515">
                  <c:v>51766</c:v>
                </c:pt>
                <c:pt idx="1516">
                  <c:v>55759</c:v>
                </c:pt>
                <c:pt idx="1517">
                  <c:v>33039</c:v>
                </c:pt>
                <c:pt idx="1518">
                  <c:v>37787</c:v>
                </c:pt>
                <c:pt idx="1519">
                  <c:v>27242</c:v>
                </c:pt>
                <c:pt idx="1520">
                  <c:v>87188</c:v>
                </c:pt>
                <c:pt idx="1521">
                  <c:v>69930</c:v>
                </c:pt>
                <c:pt idx="1522">
                  <c:v>37697</c:v>
                </c:pt>
                <c:pt idx="1523">
                  <c:v>37401</c:v>
                </c:pt>
                <c:pt idx="1524">
                  <c:v>3502</c:v>
                </c:pt>
                <c:pt idx="1525">
                  <c:v>58597</c:v>
                </c:pt>
                <c:pt idx="1526">
                  <c:v>82032</c:v>
                </c:pt>
                <c:pt idx="1527">
                  <c:v>28087</c:v>
                </c:pt>
                <c:pt idx="1528">
                  <c:v>74004</c:v>
                </c:pt>
                <c:pt idx="1529">
                  <c:v>19740</c:v>
                </c:pt>
                <c:pt idx="1530">
                  <c:v>57036</c:v>
                </c:pt>
                <c:pt idx="1531">
                  <c:v>53083</c:v>
                </c:pt>
                <c:pt idx="1532">
                  <c:v>69283</c:v>
                </c:pt>
                <c:pt idx="1533">
                  <c:v>46098</c:v>
                </c:pt>
                <c:pt idx="1534">
                  <c:v>23331</c:v>
                </c:pt>
                <c:pt idx="1535">
                  <c:v>23331</c:v>
                </c:pt>
                <c:pt idx="1536">
                  <c:v>9255</c:v>
                </c:pt>
                <c:pt idx="1537">
                  <c:v>67786</c:v>
                </c:pt>
                <c:pt idx="1538">
                  <c:v>71969</c:v>
                </c:pt>
                <c:pt idx="1539">
                  <c:v>59235</c:v>
                </c:pt>
                <c:pt idx="1540">
                  <c:v>31928</c:v>
                </c:pt>
                <c:pt idx="1541">
                  <c:v>74881</c:v>
                </c:pt>
                <c:pt idx="1542">
                  <c:v>65819</c:v>
                </c:pt>
                <c:pt idx="1543">
                  <c:v>51411</c:v>
                </c:pt>
                <c:pt idx="1544">
                  <c:v>51983</c:v>
                </c:pt>
                <c:pt idx="1545">
                  <c:v>42386</c:v>
                </c:pt>
                <c:pt idx="1546">
                  <c:v>30390</c:v>
                </c:pt>
                <c:pt idx="1547">
                  <c:v>30983</c:v>
                </c:pt>
                <c:pt idx="1548">
                  <c:v>66033</c:v>
                </c:pt>
                <c:pt idx="1549">
                  <c:v>37284</c:v>
                </c:pt>
                <c:pt idx="1550">
                  <c:v>57530</c:v>
                </c:pt>
                <c:pt idx="1551">
                  <c:v>76800</c:v>
                </c:pt>
                <c:pt idx="1552">
                  <c:v>63943</c:v>
                </c:pt>
                <c:pt idx="1553">
                  <c:v>76081</c:v>
                </c:pt>
                <c:pt idx="1554">
                  <c:v>67445</c:v>
                </c:pt>
                <c:pt idx="1555">
                  <c:v>37054</c:v>
                </c:pt>
                <c:pt idx="1556">
                  <c:v>47175</c:v>
                </c:pt>
                <c:pt idx="1557">
                  <c:v>31859</c:v>
                </c:pt>
                <c:pt idx="1558">
                  <c:v>27215</c:v>
                </c:pt>
                <c:pt idx="1559">
                  <c:v>70179</c:v>
                </c:pt>
                <c:pt idx="1560">
                  <c:v>39922</c:v>
                </c:pt>
                <c:pt idx="1561">
                  <c:v>49681</c:v>
                </c:pt>
                <c:pt idx="1562">
                  <c:v>24645</c:v>
                </c:pt>
                <c:pt idx="1563">
                  <c:v>79865</c:v>
                </c:pt>
                <c:pt idx="1564">
                  <c:v>44322</c:v>
                </c:pt>
                <c:pt idx="1565">
                  <c:v>47958</c:v>
                </c:pt>
                <c:pt idx="1566">
                  <c:v>63972</c:v>
                </c:pt>
                <c:pt idx="1567">
                  <c:v>75315</c:v>
                </c:pt>
                <c:pt idx="1568">
                  <c:v>55517</c:v>
                </c:pt>
                <c:pt idx="1569">
                  <c:v>75283</c:v>
                </c:pt>
                <c:pt idx="1570">
                  <c:v>82800</c:v>
                </c:pt>
                <c:pt idx="1571">
                  <c:v>38998</c:v>
                </c:pt>
                <c:pt idx="1572">
                  <c:v>90638</c:v>
                </c:pt>
                <c:pt idx="1573">
                  <c:v>27161</c:v>
                </c:pt>
                <c:pt idx="1574">
                  <c:v>42014</c:v>
                </c:pt>
                <c:pt idx="1575">
                  <c:v>38201</c:v>
                </c:pt>
                <c:pt idx="1576">
                  <c:v>45203</c:v>
                </c:pt>
                <c:pt idx="1577">
                  <c:v>81574</c:v>
                </c:pt>
                <c:pt idx="1578">
                  <c:v>34935</c:v>
                </c:pt>
                <c:pt idx="1579">
                  <c:v>60482</c:v>
                </c:pt>
                <c:pt idx="1580">
                  <c:v>34633</c:v>
                </c:pt>
                <c:pt idx="1581">
                  <c:v>78093</c:v>
                </c:pt>
                <c:pt idx="1582">
                  <c:v>82460</c:v>
                </c:pt>
                <c:pt idx="1583">
                  <c:v>45903</c:v>
                </c:pt>
                <c:pt idx="1584">
                  <c:v>81361</c:v>
                </c:pt>
                <c:pt idx="1585">
                  <c:v>35860</c:v>
                </c:pt>
                <c:pt idx="1586">
                  <c:v>40442</c:v>
                </c:pt>
                <c:pt idx="1587">
                  <c:v>61482</c:v>
                </c:pt>
                <c:pt idx="1588">
                  <c:v>34968</c:v>
                </c:pt>
                <c:pt idx="1589">
                  <c:v>75794</c:v>
                </c:pt>
                <c:pt idx="1590">
                  <c:v>31497</c:v>
                </c:pt>
                <c:pt idx="1591">
                  <c:v>74268</c:v>
                </c:pt>
                <c:pt idx="1592">
                  <c:v>13724</c:v>
                </c:pt>
                <c:pt idx="1593">
                  <c:v>45143</c:v>
                </c:pt>
                <c:pt idx="1594">
                  <c:v>52569</c:v>
                </c:pt>
                <c:pt idx="1595">
                  <c:v>48432</c:v>
                </c:pt>
                <c:pt idx="1596">
                  <c:v>17144</c:v>
                </c:pt>
                <c:pt idx="1597">
                  <c:v>36108</c:v>
                </c:pt>
                <c:pt idx="1598">
                  <c:v>76445</c:v>
                </c:pt>
                <c:pt idx="1599">
                  <c:v>36663</c:v>
                </c:pt>
                <c:pt idx="1600">
                  <c:v>53843</c:v>
                </c:pt>
                <c:pt idx="1601">
                  <c:v>90226</c:v>
                </c:pt>
                <c:pt idx="1602">
                  <c:v>70638</c:v>
                </c:pt>
                <c:pt idx="1603">
                  <c:v>44512</c:v>
                </c:pt>
                <c:pt idx="1604">
                  <c:v>27116</c:v>
                </c:pt>
                <c:pt idx="1605">
                  <c:v>54072</c:v>
                </c:pt>
                <c:pt idx="1606">
                  <c:v>71855</c:v>
                </c:pt>
                <c:pt idx="1607">
                  <c:v>51250</c:v>
                </c:pt>
                <c:pt idx="1608">
                  <c:v>60432</c:v>
                </c:pt>
                <c:pt idx="1609">
                  <c:v>65526</c:v>
                </c:pt>
                <c:pt idx="1610">
                  <c:v>68655</c:v>
                </c:pt>
                <c:pt idx="1611">
                  <c:v>12393</c:v>
                </c:pt>
                <c:pt idx="1612">
                  <c:v>64509</c:v>
                </c:pt>
                <c:pt idx="1613">
                  <c:v>33955</c:v>
                </c:pt>
                <c:pt idx="1614">
                  <c:v>31353</c:v>
                </c:pt>
                <c:pt idx="1615">
                  <c:v>55434</c:v>
                </c:pt>
                <c:pt idx="1616">
                  <c:v>28359</c:v>
                </c:pt>
                <c:pt idx="1617">
                  <c:v>57100</c:v>
                </c:pt>
                <c:pt idx="1618">
                  <c:v>69139</c:v>
                </c:pt>
                <c:pt idx="1619">
                  <c:v>52973</c:v>
                </c:pt>
                <c:pt idx="1620">
                  <c:v>51717</c:v>
                </c:pt>
                <c:pt idx="1621">
                  <c:v>18793</c:v>
                </c:pt>
                <c:pt idx="1622">
                  <c:v>66664</c:v>
                </c:pt>
                <c:pt idx="1623">
                  <c:v>50664</c:v>
                </c:pt>
                <c:pt idx="1624">
                  <c:v>54414</c:v>
                </c:pt>
                <c:pt idx="1625">
                  <c:v>54549</c:v>
                </c:pt>
                <c:pt idx="1626">
                  <c:v>47111</c:v>
                </c:pt>
                <c:pt idx="1627">
                  <c:v>41003</c:v>
                </c:pt>
                <c:pt idx="1628">
                  <c:v>19444</c:v>
                </c:pt>
                <c:pt idx="1629">
                  <c:v>36301</c:v>
                </c:pt>
                <c:pt idx="1630">
                  <c:v>73059</c:v>
                </c:pt>
                <c:pt idx="1631">
                  <c:v>42731</c:v>
                </c:pt>
                <c:pt idx="1632">
                  <c:v>52854</c:v>
                </c:pt>
                <c:pt idx="1633">
                  <c:v>22775</c:v>
                </c:pt>
                <c:pt idx="1634">
                  <c:v>46681</c:v>
                </c:pt>
                <c:pt idx="1635">
                  <c:v>59821</c:v>
                </c:pt>
                <c:pt idx="1636">
                  <c:v>50002</c:v>
                </c:pt>
                <c:pt idx="1637">
                  <c:v>69755</c:v>
                </c:pt>
                <c:pt idx="1638">
                  <c:v>44078</c:v>
                </c:pt>
                <c:pt idx="1639">
                  <c:v>30560</c:v>
                </c:pt>
                <c:pt idx="1640">
                  <c:v>35924</c:v>
                </c:pt>
                <c:pt idx="1641">
                  <c:v>64140</c:v>
                </c:pt>
                <c:pt idx="1642">
                  <c:v>56386</c:v>
                </c:pt>
                <c:pt idx="1643">
                  <c:v>24594</c:v>
                </c:pt>
                <c:pt idx="1644">
                  <c:v>75774</c:v>
                </c:pt>
                <c:pt idx="1645">
                  <c:v>39228</c:v>
                </c:pt>
                <c:pt idx="1646">
                  <c:v>58494</c:v>
                </c:pt>
                <c:pt idx="1647">
                  <c:v>58684</c:v>
                </c:pt>
                <c:pt idx="1648">
                  <c:v>57136</c:v>
                </c:pt>
                <c:pt idx="1649">
                  <c:v>56551</c:v>
                </c:pt>
                <c:pt idx="1650">
                  <c:v>22448</c:v>
                </c:pt>
                <c:pt idx="1651">
                  <c:v>82014</c:v>
                </c:pt>
                <c:pt idx="1652">
                  <c:v>34213</c:v>
                </c:pt>
                <c:pt idx="1653">
                  <c:v>157146</c:v>
                </c:pt>
                <c:pt idx="1654">
                  <c:v>25358</c:v>
                </c:pt>
                <c:pt idx="1655">
                  <c:v>35544</c:v>
                </c:pt>
                <c:pt idx="1656">
                  <c:v>36634</c:v>
                </c:pt>
                <c:pt idx="1657">
                  <c:v>62670</c:v>
                </c:pt>
                <c:pt idx="1658">
                  <c:v>50334</c:v>
                </c:pt>
                <c:pt idx="1659">
                  <c:v>72066</c:v>
                </c:pt>
                <c:pt idx="1660">
                  <c:v>50729</c:v>
                </c:pt>
                <c:pt idx="1661">
                  <c:v>34916</c:v>
                </c:pt>
                <c:pt idx="1662">
                  <c:v>64892</c:v>
                </c:pt>
                <c:pt idx="1663">
                  <c:v>43602</c:v>
                </c:pt>
                <c:pt idx="1664">
                  <c:v>33996</c:v>
                </c:pt>
                <c:pt idx="1665">
                  <c:v>41473</c:v>
                </c:pt>
                <c:pt idx="1666">
                  <c:v>63246</c:v>
                </c:pt>
                <c:pt idx="1667">
                  <c:v>36732</c:v>
                </c:pt>
                <c:pt idx="1668">
                  <c:v>69084</c:v>
                </c:pt>
                <c:pt idx="1669">
                  <c:v>77766</c:v>
                </c:pt>
                <c:pt idx="1670">
                  <c:v>37929</c:v>
                </c:pt>
                <c:pt idx="1671">
                  <c:v>86610</c:v>
                </c:pt>
                <c:pt idx="1672">
                  <c:v>80141</c:v>
                </c:pt>
                <c:pt idx="1673">
                  <c:v>72635</c:v>
                </c:pt>
                <c:pt idx="1674">
                  <c:v>69016</c:v>
                </c:pt>
                <c:pt idx="1675">
                  <c:v>20193</c:v>
                </c:pt>
                <c:pt idx="1676">
                  <c:v>27573</c:v>
                </c:pt>
                <c:pt idx="1677">
                  <c:v>15862</c:v>
                </c:pt>
                <c:pt idx="1678">
                  <c:v>49544</c:v>
                </c:pt>
                <c:pt idx="1679">
                  <c:v>33228</c:v>
                </c:pt>
                <c:pt idx="1680">
                  <c:v>70440</c:v>
                </c:pt>
                <c:pt idx="1681">
                  <c:v>38232</c:v>
                </c:pt>
                <c:pt idx="1682">
                  <c:v>22554</c:v>
                </c:pt>
                <c:pt idx="1683">
                  <c:v>23536</c:v>
                </c:pt>
                <c:pt idx="1684">
                  <c:v>49413</c:v>
                </c:pt>
                <c:pt idx="1685">
                  <c:v>42231</c:v>
                </c:pt>
                <c:pt idx="1686">
                  <c:v>78789</c:v>
                </c:pt>
                <c:pt idx="1687">
                  <c:v>56534</c:v>
                </c:pt>
                <c:pt idx="1688">
                  <c:v>58350</c:v>
                </c:pt>
                <c:pt idx="1689">
                  <c:v>81217</c:v>
                </c:pt>
                <c:pt idx="1690">
                  <c:v>49090</c:v>
                </c:pt>
                <c:pt idx="1691">
                  <c:v>61787</c:v>
                </c:pt>
                <c:pt idx="1692">
                  <c:v>18169</c:v>
                </c:pt>
                <c:pt idx="1693">
                  <c:v>24336</c:v>
                </c:pt>
                <c:pt idx="1694">
                  <c:v>18222</c:v>
                </c:pt>
                <c:pt idx="1695">
                  <c:v>62335</c:v>
                </c:pt>
                <c:pt idx="1696">
                  <c:v>42033</c:v>
                </c:pt>
                <c:pt idx="1697">
                  <c:v>86580</c:v>
                </c:pt>
                <c:pt idx="1698">
                  <c:v>41437</c:v>
                </c:pt>
                <c:pt idx="1699">
                  <c:v>73705</c:v>
                </c:pt>
                <c:pt idx="1700">
                  <c:v>61064</c:v>
                </c:pt>
                <c:pt idx="1701">
                  <c:v>38452</c:v>
                </c:pt>
                <c:pt idx="1702">
                  <c:v>18358</c:v>
                </c:pt>
                <c:pt idx="1703">
                  <c:v>55012</c:v>
                </c:pt>
                <c:pt idx="1704">
                  <c:v>9722</c:v>
                </c:pt>
                <c:pt idx="1705">
                  <c:v>38175</c:v>
                </c:pt>
                <c:pt idx="1706">
                  <c:v>58656</c:v>
                </c:pt>
                <c:pt idx="1707">
                  <c:v>52117</c:v>
                </c:pt>
                <c:pt idx="1708">
                  <c:v>64813</c:v>
                </c:pt>
                <c:pt idx="1709">
                  <c:v>54222</c:v>
                </c:pt>
                <c:pt idx="1710">
                  <c:v>83512</c:v>
                </c:pt>
                <c:pt idx="1711">
                  <c:v>77520</c:v>
                </c:pt>
                <c:pt idx="1712">
                  <c:v>41154</c:v>
                </c:pt>
                <c:pt idx="1713">
                  <c:v>80398</c:v>
                </c:pt>
                <c:pt idx="1714">
                  <c:v>18746</c:v>
                </c:pt>
                <c:pt idx="1715">
                  <c:v>35196</c:v>
                </c:pt>
                <c:pt idx="1716">
                  <c:v>60230</c:v>
                </c:pt>
                <c:pt idx="1717">
                  <c:v>22108</c:v>
                </c:pt>
                <c:pt idx="1718">
                  <c:v>44392</c:v>
                </c:pt>
                <c:pt idx="1719">
                  <c:v>55424</c:v>
                </c:pt>
                <c:pt idx="1720">
                  <c:v>17688</c:v>
                </c:pt>
                <c:pt idx="1721">
                  <c:v>92491</c:v>
                </c:pt>
                <c:pt idx="1722">
                  <c:v>90273</c:v>
                </c:pt>
                <c:pt idx="1723">
                  <c:v>82571</c:v>
                </c:pt>
                <c:pt idx="1724">
                  <c:v>38513</c:v>
                </c:pt>
                <c:pt idx="1725">
                  <c:v>16653</c:v>
                </c:pt>
                <c:pt idx="1726">
                  <c:v>42586</c:v>
                </c:pt>
                <c:pt idx="1727">
                  <c:v>23529</c:v>
                </c:pt>
                <c:pt idx="1728">
                  <c:v>74881</c:v>
                </c:pt>
                <c:pt idx="1729">
                  <c:v>71107</c:v>
                </c:pt>
                <c:pt idx="1730">
                  <c:v>46910</c:v>
                </c:pt>
                <c:pt idx="1731">
                  <c:v>18690</c:v>
                </c:pt>
                <c:pt idx="1732">
                  <c:v>37244</c:v>
                </c:pt>
                <c:pt idx="1733">
                  <c:v>82427</c:v>
                </c:pt>
                <c:pt idx="1734">
                  <c:v>75342</c:v>
                </c:pt>
                <c:pt idx="1735">
                  <c:v>70044</c:v>
                </c:pt>
                <c:pt idx="1736">
                  <c:v>79146</c:v>
                </c:pt>
                <c:pt idx="1737">
                  <c:v>77437</c:v>
                </c:pt>
                <c:pt idx="1738">
                  <c:v>54984</c:v>
                </c:pt>
                <c:pt idx="1739">
                  <c:v>42403</c:v>
                </c:pt>
                <c:pt idx="1740">
                  <c:v>55761</c:v>
                </c:pt>
                <c:pt idx="1741">
                  <c:v>37292</c:v>
                </c:pt>
                <c:pt idx="1742">
                  <c:v>45576</c:v>
                </c:pt>
                <c:pt idx="1743">
                  <c:v>70321</c:v>
                </c:pt>
                <c:pt idx="1744">
                  <c:v>58086</c:v>
                </c:pt>
                <c:pt idx="1745">
                  <c:v>81795</c:v>
                </c:pt>
                <c:pt idx="1746">
                  <c:v>28389</c:v>
                </c:pt>
                <c:pt idx="1747">
                  <c:v>66835</c:v>
                </c:pt>
                <c:pt idx="1748">
                  <c:v>69901</c:v>
                </c:pt>
                <c:pt idx="1749">
                  <c:v>80360</c:v>
                </c:pt>
                <c:pt idx="1750">
                  <c:v>63342</c:v>
                </c:pt>
                <c:pt idx="1751">
                  <c:v>44989</c:v>
                </c:pt>
                <c:pt idx="1752">
                  <c:v>31859</c:v>
                </c:pt>
                <c:pt idx="1753">
                  <c:v>51569</c:v>
                </c:pt>
                <c:pt idx="1754">
                  <c:v>30372</c:v>
                </c:pt>
                <c:pt idx="1755">
                  <c:v>16014</c:v>
                </c:pt>
                <c:pt idx="1756">
                  <c:v>41120</c:v>
                </c:pt>
                <c:pt idx="1757">
                  <c:v>39763</c:v>
                </c:pt>
                <c:pt idx="1758">
                  <c:v>38725</c:v>
                </c:pt>
                <c:pt idx="1759">
                  <c:v>77981</c:v>
                </c:pt>
                <c:pt idx="1760">
                  <c:v>62905</c:v>
                </c:pt>
                <c:pt idx="1761">
                  <c:v>13533</c:v>
                </c:pt>
                <c:pt idx="1762">
                  <c:v>59481</c:v>
                </c:pt>
                <c:pt idx="1763">
                  <c:v>72117</c:v>
                </c:pt>
                <c:pt idx="1764">
                  <c:v>21955</c:v>
                </c:pt>
                <c:pt idx="1765">
                  <c:v>67131</c:v>
                </c:pt>
                <c:pt idx="1766">
                  <c:v>36802</c:v>
                </c:pt>
                <c:pt idx="1767">
                  <c:v>71853</c:v>
                </c:pt>
                <c:pt idx="1768">
                  <c:v>28249</c:v>
                </c:pt>
                <c:pt idx="1769">
                  <c:v>47808</c:v>
                </c:pt>
                <c:pt idx="1770">
                  <c:v>25509</c:v>
                </c:pt>
                <c:pt idx="1771">
                  <c:v>51012</c:v>
                </c:pt>
                <c:pt idx="1772">
                  <c:v>70596</c:v>
                </c:pt>
                <c:pt idx="1773">
                  <c:v>85431</c:v>
                </c:pt>
                <c:pt idx="1774">
                  <c:v>42664</c:v>
                </c:pt>
                <c:pt idx="1775">
                  <c:v>42586</c:v>
                </c:pt>
                <c:pt idx="1776">
                  <c:v>29760</c:v>
                </c:pt>
                <c:pt idx="1777">
                  <c:v>28973</c:v>
                </c:pt>
                <c:pt idx="1778">
                  <c:v>39435</c:v>
                </c:pt>
                <c:pt idx="1779">
                  <c:v>65370</c:v>
                </c:pt>
                <c:pt idx="1780">
                  <c:v>20194</c:v>
                </c:pt>
                <c:pt idx="1781">
                  <c:v>42473</c:v>
                </c:pt>
                <c:pt idx="1782">
                  <c:v>64590</c:v>
                </c:pt>
                <c:pt idx="1783">
                  <c:v>71232</c:v>
                </c:pt>
                <c:pt idx="1784">
                  <c:v>34600</c:v>
                </c:pt>
                <c:pt idx="1785">
                  <c:v>46904</c:v>
                </c:pt>
                <c:pt idx="1786">
                  <c:v>49094</c:v>
                </c:pt>
                <c:pt idx="1787">
                  <c:v>36075</c:v>
                </c:pt>
                <c:pt idx="1788">
                  <c:v>60839</c:v>
                </c:pt>
                <c:pt idx="1789">
                  <c:v>77298</c:v>
                </c:pt>
                <c:pt idx="1790">
                  <c:v>34026</c:v>
                </c:pt>
                <c:pt idx="1791">
                  <c:v>48918</c:v>
                </c:pt>
                <c:pt idx="1792">
                  <c:v>82122</c:v>
                </c:pt>
                <c:pt idx="1793">
                  <c:v>37697</c:v>
                </c:pt>
                <c:pt idx="1794">
                  <c:v>34074</c:v>
                </c:pt>
                <c:pt idx="1795">
                  <c:v>28520</c:v>
                </c:pt>
                <c:pt idx="1796">
                  <c:v>62535</c:v>
                </c:pt>
                <c:pt idx="1797">
                  <c:v>36273</c:v>
                </c:pt>
                <c:pt idx="1798">
                  <c:v>63404</c:v>
                </c:pt>
                <c:pt idx="1799">
                  <c:v>75774</c:v>
                </c:pt>
                <c:pt idx="1800">
                  <c:v>78416</c:v>
                </c:pt>
                <c:pt idx="1801">
                  <c:v>75702</c:v>
                </c:pt>
                <c:pt idx="1802">
                  <c:v>59385</c:v>
                </c:pt>
                <c:pt idx="1803">
                  <c:v>37070</c:v>
                </c:pt>
                <c:pt idx="1804">
                  <c:v>44689</c:v>
                </c:pt>
                <c:pt idx="1805">
                  <c:v>53977</c:v>
                </c:pt>
                <c:pt idx="1806">
                  <c:v>7144</c:v>
                </c:pt>
                <c:pt idx="1807">
                  <c:v>18701</c:v>
                </c:pt>
                <c:pt idx="1808">
                  <c:v>90369</c:v>
                </c:pt>
                <c:pt idx="1809">
                  <c:v>63159</c:v>
                </c:pt>
                <c:pt idx="1810">
                  <c:v>37758</c:v>
                </c:pt>
                <c:pt idx="1811">
                  <c:v>46757</c:v>
                </c:pt>
                <c:pt idx="1812">
                  <c:v>79734</c:v>
                </c:pt>
                <c:pt idx="1813">
                  <c:v>63207</c:v>
                </c:pt>
                <c:pt idx="1814">
                  <c:v>72071</c:v>
                </c:pt>
                <c:pt idx="1815">
                  <c:v>21840</c:v>
                </c:pt>
                <c:pt idx="1816">
                  <c:v>58582</c:v>
                </c:pt>
                <c:pt idx="1817">
                  <c:v>72282</c:v>
                </c:pt>
                <c:pt idx="1818">
                  <c:v>50387</c:v>
                </c:pt>
                <c:pt idx="1819">
                  <c:v>32583</c:v>
                </c:pt>
                <c:pt idx="1820">
                  <c:v>62568</c:v>
                </c:pt>
                <c:pt idx="1821">
                  <c:v>44635</c:v>
                </c:pt>
                <c:pt idx="1822">
                  <c:v>33316</c:v>
                </c:pt>
                <c:pt idx="1823">
                  <c:v>63967</c:v>
                </c:pt>
                <c:pt idx="1824">
                  <c:v>52513</c:v>
                </c:pt>
                <c:pt idx="1825">
                  <c:v>25293</c:v>
                </c:pt>
                <c:pt idx="1826">
                  <c:v>54111</c:v>
                </c:pt>
                <c:pt idx="1827">
                  <c:v>78394</c:v>
                </c:pt>
                <c:pt idx="1828">
                  <c:v>80739</c:v>
                </c:pt>
                <c:pt idx="1829">
                  <c:v>22669</c:v>
                </c:pt>
                <c:pt idx="1830">
                  <c:v>29236</c:v>
                </c:pt>
                <c:pt idx="1831">
                  <c:v>44911</c:v>
                </c:pt>
                <c:pt idx="1832">
                  <c:v>54693</c:v>
                </c:pt>
                <c:pt idx="1833">
                  <c:v>48186</c:v>
                </c:pt>
                <c:pt idx="1834">
                  <c:v>54809</c:v>
                </c:pt>
                <c:pt idx="1835">
                  <c:v>41580</c:v>
                </c:pt>
                <c:pt idx="1836">
                  <c:v>80336</c:v>
                </c:pt>
                <c:pt idx="1837">
                  <c:v>47743</c:v>
                </c:pt>
                <c:pt idx="1838">
                  <c:v>62972</c:v>
                </c:pt>
                <c:pt idx="1839">
                  <c:v>57333</c:v>
                </c:pt>
                <c:pt idx="1840">
                  <c:v>32313</c:v>
                </c:pt>
                <c:pt idx="1841">
                  <c:v>84953</c:v>
                </c:pt>
                <c:pt idx="1842">
                  <c:v>27071</c:v>
                </c:pt>
                <c:pt idx="1843">
                  <c:v>68148</c:v>
                </c:pt>
                <c:pt idx="1844">
                  <c:v>65735</c:v>
                </c:pt>
                <c:pt idx="1845">
                  <c:v>86836</c:v>
                </c:pt>
                <c:pt idx="1846">
                  <c:v>4023</c:v>
                </c:pt>
                <c:pt idx="1847">
                  <c:v>30093</c:v>
                </c:pt>
                <c:pt idx="1848">
                  <c:v>57705</c:v>
                </c:pt>
                <c:pt idx="1849">
                  <c:v>25008</c:v>
                </c:pt>
                <c:pt idx="1850">
                  <c:v>83257</c:v>
                </c:pt>
                <c:pt idx="1851">
                  <c:v>22280</c:v>
                </c:pt>
                <c:pt idx="1852">
                  <c:v>72159</c:v>
                </c:pt>
                <c:pt idx="1853">
                  <c:v>64260</c:v>
                </c:pt>
                <c:pt idx="1854">
                  <c:v>82733</c:v>
                </c:pt>
                <c:pt idx="1855">
                  <c:v>74290</c:v>
                </c:pt>
                <c:pt idx="1856">
                  <c:v>58217</c:v>
                </c:pt>
                <c:pt idx="1857">
                  <c:v>21024</c:v>
                </c:pt>
                <c:pt idx="1858">
                  <c:v>70116</c:v>
                </c:pt>
                <c:pt idx="1859">
                  <c:v>54006</c:v>
                </c:pt>
                <c:pt idx="1860">
                  <c:v>69063</c:v>
                </c:pt>
                <c:pt idx="1861">
                  <c:v>11448</c:v>
                </c:pt>
                <c:pt idx="1862">
                  <c:v>61825</c:v>
                </c:pt>
                <c:pt idx="1863">
                  <c:v>70886</c:v>
                </c:pt>
                <c:pt idx="1864">
                  <c:v>69109</c:v>
                </c:pt>
                <c:pt idx="1865">
                  <c:v>60208</c:v>
                </c:pt>
                <c:pt idx="1866">
                  <c:v>32889</c:v>
                </c:pt>
                <c:pt idx="1867">
                  <c:v>34738</c:v>
                </c:pt>
                <c:pt idx="1868">
                  <c:v>30538</c:v>
                </c:pt>
                <c:pt idx="1869">
                  <c:v>82326</c:v>
                </c:pt>
                <c:pt idx="1870">
                  <c:v>26642</c:v>
                </c:pt>
                <c:pt idx="1871">
                  <c:v>69932</c:v>
                </c:pt>
                <c:pt idx="1872">
                  <c:v>44503</c:v>
                </c:pt>
                <c:pt idx="1873">
                  <c:v>60200</c:v>
                </c:pt>
                <c:pt idx="1874">
                  <c:v>49638</c:v>
                </c:pt>
                <c:pt idx="1875">
                  <c:v>23830</c:v>
                </c:pt>
                <c:pt idx="1876">
                  <c:v>33051</c:v>
                </c:pt>
                <c:pt idx="1877">
                  <c:v>72905</c:v>
                </c:pt>
                <c:pt idx="1878">
                  <c:v>69702</c:v>
                </c:pt>
                <c:pt idx="1879">
                  <c:v>70300</c:v>
                </c:pt>
                <c:pt idx="1880">
                  <c:v>70643</c:v>
                </c:pt>
                <c:pt idx="1881">
                  <c:v>30396</c:v>
                </c:pt>
                <c:pt idx="1882">
                  <c:v>50616</c:v>
                </c:pt>
                <c:pt idx="1883">
                  <c:v>62772</c:v>
                </c:pt>
                <c:pt idx="1884">
                  <c:v>30298</c:v>
                </c:pt>
                <c:pt idx="1885">
                  <c:v>52413</c:v>
                </c:pt>
                <c:pt idx="1886">
                  <c:v>44155</c:v>
                </c:pt>
                <c:pt idx="1887">
                  <c:v>86979</c:v>
                </c:pt>
                <c:pt idx="1888">
                  <c:v>76532</c:v>
                </c:pt>
                <c:pt idx="1889">
                  <c:v>42081</c:v>
                </c:pt>
                <c:pt idx="1890">
                  <c:v>67546</c:v>
                </c:pt>
                <c:pt idx="1891">
                  <c:v>88420</c:v>
                </c:pt>
                <c:pt idx="1892">
                  <c:v>31158</c:v>
                </c:pt>
                <c:pt idx="1893">
                  <c:v>61671</c:v>
                </c:pt>
                <c:pt idx="1894">
                  <c:v>69719</c:v>
                </c:pt>
                <c:pt idx="1895">
                  <c:v>49160</c:v>
                </c:pt>
                <c:pt idx="1896">
                  <c:v>24882</c:v>
                </c:pt>
                <c:pt idx="1897">
                  <c:v>90933</c:v>
                </c:pt>
                <c:pt idx="1898">
                  <c:v>113734</c:v>
                </c:pt>
                <c:pt idx="1899">
                  <c:v>59292</c:v>
                </c:pt>
                <c:pt idx="1900">
                  <c:v>45759</c:v>
                </c:pt>
                <c:pt idx="1901">
                  <c:v>22148</c:v>
                </c:pt>
                <c:pt idx="1902">
                  <c:v>73395</c:v>
                </c:pt>
                <c:pt idx="1903">
                  <c:v>29819</c:v>
                </c:pt>
                <c:pt idx="1904">
                  <c:v>45688</c:v>
                </c:pt>
                <c:pt idx="1905">
                  <c:v>62820</c:v>
                </c:pt>
                <c:pt idx="1906">
                  <c:v>60491</c:v>
                </c:pt>
                <c:pt idx="1907">
                  <c:v>33235</c:v>
                </c:pt>
                <c:pt idx="1908">
                  <c:v>35701</c:v>
                </c:pt>
                <c:pt idx="1909">
                  <c:v>31535</c:v>
                </c:pt>
                <c:pt idx="1910">
                  <c:v>92556</c:v>
                </c:pt>
                <c:pt idx="1911">
                  <c:v>67384</c:v>
                </c:pt>
                <c:pt idx="1912">
                  <c:v>80573</c:v>
                </c:pt>
                <c:pt idx="1913">
                  <c:v>77870</c:v>
                </c:pt>
                <c:pt idx="1914">
                  <c:v>52278</c:v>
                </c:pt>
                <c:pt idx="1915">
                  <c:v>57107</c:v>
                </c:pt>
                <c:pt idx="1916">
                  <c:v>18929</c:v>
                </c:pt>
                <c:pt idx="1917">
                  <c:v>36038</c:v>
                </c:pt>
                <c:pt idx="1918">
                  <c:v>20180</c:v>
                </c:pt>
                <c:pt idx="1919">
                  <c:v>34230</c:v>
                </c:pt>
                <c:pt idx="1920">
                  <c:v>31878</c:v>
                </c:pt>
                <c:pt idx="1921">
                  <c:v>70932</c:v>
                </c:pt>
                <c:pt idx="1922">
                  <c:v>91249</c:v>
                </c:pt>
                <c:pt idx="1923">
                  <c:v>77598</c:v>
                </c:pt>
                <c:pt idx="1924">
                  <c:v>80982</c:v>
                </c:pt>
                <c:pt idx="1925">
                  <c:v>22701</c:v>
                </c:pt>
                <c:pt idx="1926">
                  <c:v>55212</c:v>
                </c:pt>
                <c:pt idx="1927">
                  <c:v>70617</c:v>
                </c:pt>
                <c:pt idx="1928">
                  <c:v>64849</c:v>
                </c:pt>
                <c:pt idx="1929">
                  <c:v>62694</c:v>
                </c:pt>
                <c:pt idx="1930">
                  <c:v>61917</c:v>
                </c:pt>
                <c:pt idx="1931">
                  <c:v>67472</c:v>
                </c:pt>
                <c:pt idx="1932">
                  <c:v>21059</c:v>
                </c:pt>
                <c:pt idx="1933">
                  <c:v>29543</c:v>
                </c:pt>
                <c:pt idx="1934">
                  <c:v>75903</c:v>
                </c:pt>
                <c:pt idx="1935">
                  <c:v>34984</c:v>
                </c:pt>
                <c:pt idx="1936">
                  <c:v>54998</c:v>
                </c:pt>
                <c:pt idx="1937">
                  <c:v>54356</c:v>
                </c:pt>
                <c:pt idx="1938">
                  <c:v>34242</c:v>
                </c:pt>
                <c:pt idx="1939">
                  <c:v>25410</c:v>
                </c:pt>
                <c:pt idx="1940">
                  <c:v>73356</c:v>
                </c:pt>
                <c:pt idx="1941">
                  <c:v>28320</c:v>
                </c:pt>
                <c:pt idx="1942">
                  <c:v>23763</c:v>
                </c:pt>
                <c:pt idx="1943">
                  <c:v>72570</c:v>
                </c:pt>
                <c:pt idx="1944">
                  <c:v>34529</c:v>
                </c:pt>
                <c:pt idx="1945">
                  <c:v>70792</c:v>
                </c:pt>
                <c:pt idx="1946">
                  <c:v>63211</c:v>
                </c:pt>
                <c:pt idx="1947">
                  <c:v>83891</c:v>
                </c:pt>
                <c:pt idx="1948">
                  <c:v>36065</c:v>
                </c:pt>
                <c:pt idx="1949">
                  <c:v>39898</c:v>
                </c:pt>
                <c:pt idx="1950">
                  <c:v>51141</c:v>
                </c:pt>
                <c:pt idx="1951">
                  <c:v>56939</c:v>
                </c:pt>
                <c:pt idx="1952">
                  <c:v>80872</c:v>
                </c:pt>
                <c:pt idx="1953">
                  <c:v>72335</c:v>
                </c:pt>
                <c:pt idx="1954">
                  <c:v>61798</c:v>
                </c:pt>
                <c:pt idx="1955">
                  <c:v>76842</c:v>
                </c:pt>
                <c:pt idx="1956">
                  <c:v>29478</c:v>
                </c:pt>
                <c:pt idx="1957">
                  <c:v>46998</c:v>
                </c:pt>
                <c:pt idx="1958">
                  <c:v>96843</c:v>
                </c:pt>
                <c:pt idx="1959">
                  <c:v>56551</c:v>
                </c:pt>
                <c:pt idx="1960">
                  <c:v>70053</c:v>
                </c:pt>
                <c:pt idx="1961">
                  <c:v>71670</c:v>
                </c:pt>
                <c:pt idx="1962">
                  <c:v>44359</c:v>
                </c:pt>
                <c:pt idx="1963">
                  <c:v>40887</c:v>
                </c:pt>
                <c:pt idx="1964">
                  <c:v>48877</c:v>
                </c:pt>
                <c:pt idx="1965">
                  <c:v>74485</c:v>
                </c:pt>
                <c:pt idx="1966">
                  <c:v>64474</c:v>
                </c:pt>
                <c:pt idx="1967">
                  <c:v>77226</c:v>
                </c:pt>
                <c:pt idx="1968">
                  <c:v>72643</c:v>
                </c:pt>
                <c:pt idx="1969">
                  <c:v>85738</c:v>
                </c:pt>
                <c:pt idx="1970">
                  <c:v>55686</c:v>
                </c:pt>
                <c:pt idx="1971">
                  <c:v>39062</c:v>
                </c:pt>
                <c:pt idx="1972">
                  <c:v>34600</c:v>
                </c:pt>
                <c:pt idx="1973">
                  <c:v>40794</c:v>
                </c:pt>
                <c:pt idx="1974">
                  <c:v>54690</c:v>
                </c:pt>
                <c:pt idx="1975">
                  <c:v>4428</c:v>
                </c:pt>
                <c:pt idx="1976">
                  <c:v>32632</c:v>
                </c:pt>
                <c:pt idx="1977">
                  <c:v>38236</c:v>
                </c:pt>
                <c:pt idx="1978">
                  <c:v>36781</c:v>
                </c:pt>
                <c:pt idx="1979">
                  <c:v>31385</c:v>
                </c:pt>
                <c:pt idx="1980">
                  <c:v>24570</c:v>
                </c:pt>
                <c:pt idx="1981">
                  <c:v>25509</c:v>
                </c:pt>
                <c:pt idx="1982">
                  <c:v>94642</c:v>
                </c:pt>
                <c:pt idx="1983">
                  <c:v>58646</c:v>
                </c:pt>
                <c:pt idx="1984">
                  <c:v>53201</c:v>
                </c:pt>
                <c:pt idx="1985">
                  <c:v>21994</c:v>
                </c:pt>
                <c:pt idx="1986">
                  <c:v>57113</c:v>
                </c:pt>
                <c:pt idx="1987">
                  <c:v>51373</c:v>
                </c:pt>
                <c:pt idx="1988">
                  <c:v>23477</c:v>
                </c:pt>
                <c:pt idx="1989">
                  <c:v>58116</c:v>
                </c:pt>
                <c:pt idx="1990">
                  <c:v>72968</c:v>
                </c:pt>
                <c:pt idx="1991">
                  <c:v>39791</c:v>
                </c:pt>
                <c:pt idx="1992">
                  <c:v>91712</c:v>
                </c:pt>
                <c:pt idx="1993">
                  <c:v>94472</c:v>
                </c:pt>
                <c:pt idx="1994">
                  <c:v>13672</c:v>
                </c:pt>
                <c:pt idx="1995">
                  <c:v>96547</c:v>
                </c:pt>
                <c:pt idx="1996">
                  <c:v>79205</c:v>
                </c:pt>
                <c:pt idx="1997">
                  <c:v>56559</c:v>
                </c:pt>
                <c:pt idx="1998">
                  <c:v>32644</c:v>
                </c:pt>
                <c:pt idx="1999">
                  <c:v>67506</c:v>
                </c:pt>
                <c:pt idx="2000">
                  <c:v>24206</c:v>
                </c:pt>
                <c:pt idx="2001">
                  <c:v>28420</c:v>
                </c:pt>
                <c:pt idx="2002">
                  <c:v>22979</c:v>
                </c:pt>
                <c:pt idx="2003">
                  <c:v>33279</c:v>
                </c:pt>
                <c:pt idx="2004">
                  <c:v>46423</c:v>
                </c:pt>
                <c:pt idx="2005">
                  <c:v>30368</c:v>
                </c:pt>
                <c:pt idx="2006">
                  <c:v>63684</c:v>
                </c:pt>
                <c:pt idx="2007">
                  <c:v>41638</c:v>
                </c:pt>
                <c:pt idx="2008">
                  <c:v>68805</c:v>
                </c:pt>
                <c:pt idx="2009">
                  <c:v>65814</c:v>
                </c:pt>
                <c:pt idx="2010">
                  <c:v>71964</c:v>
                </c:pt>
                <c:pt idx="2011">
                  <c:v>39146</c:v>
                </c:pt>
                <c:pt idx="2012">
                  <c:v>96876</c:v>
                </c:pt>
                <c:pt idx="2013">
                  <c:v>34445</c:v>
                </c:pt>
                <c:pt idx="2014">
                  <c:v>68281</c:v>
                </c:pt>
                <c:pt idx="2015">
                  <c:v>37284</c:v>
                </c:pt>
                <c:pt idx="2016">
                  <c:v>36790</c:v>
                </c:pt>
                <c:pt idx="2017">
                  <c:v>27943</c:v>
                </c:pt>
                <c:pt idx="2018">
                  <c:v>22263</c:v>
                </c:pt>
                <c:pt idx="2019">
                  <c:v>30261</c:v>
                </c:pt>
                <c:pt idx="2020">
                  <c:v>28587</c:v>
                </c:pt>
                <c:pt idx="2021">
                  <c:v>43815</c:v>
                </c:pt>
                <c:pt idx="2022">
                  <c:v>48195</c:v>
                </c:pt>
                <c:pt idx="2023">
                  <c:v>77027</c:v>
                </c:pt>
                <c:pt idx="2024">
                  <c:v>71322</c:v>
                </c:pt>
                <c:pt idx="2025">
                  <c:v>32765</c:v>
                </c:pt>
                <c:pt idx="2026">
                  <c:v>29672</c:v>
                </c:pt>
                <c:pt idx="2027">
                  <c:v>23272</c:v>
                </c:pt>
                <c:pt idx="2028">
                  <c:v>49912</c:v>
                </c:pt>
                <c:pt idx="2029">
                  <c:v>7500</c:v>
                </c:pt>
                <c:pt idx="2030">
                  <c:v>68117</c:v>
                </c:pt>
                <c:pt idx="2031">
                  <c:v>67225</c:v>
                </c:pt>
                <c:pt idx="2032">
                  <c:v>17649</c:v>
                </c:pt>
                <c:pt idx="2033">
                  <c:v>55914</c:v>
                </c:pt>
                <c:pt idx="2034">
                  <c:v>40059</c:v>
                </c:pt>
                <c:pt idx="2035">
                  <c:v>60905</c:v>
                </c:pt>
                <c:pt idx="2036">
                  <c:v>75330</c:v>
                </c:pt>
                <c:pt idx="2037">
                  <c:v>60689</c:v>
                </c:pt>
                <c:pt idx="2038">
                  <c:v>38680</c:v>
                </c:pt>
                <c:pt idx="2039">
                  <c:v>61416</c:v>
                </c:pt>
                <c:pt idx="2040">
                  <c:v>49767</c:v>
                </c:pt>
                <c:pt idx="2041">
                  <c:v>83273</c:v>
                </c:pt>
                <c:pt idx="2042">
                  <c:v>29009</c:v>
                </c:pt>
                <c:pt idx="2043">
                  <c:v>45057</c:v>
                </c:pt>
                <c:pt idx="2044">
                  <c:v>37150</c:v>
                </c:pt>
                <c:pt idx="2045">
                  <c:v>43020</c:v>
                </c:pt>
                <c:pt idx="2046">
                  <c:v>53154</c:v>
                </c:pt>
                <c:pt idx="2047">
                  <c:v>65308</c:v>
                </c:pt>
                <c:pt idx="2048">
                  <c:v>76467</c:v>
                </c:pt>
                <c:pt idx="2049">
                  <c:v>81044</c:v>
                </c:pt>
                <c:pt idx="2050">
                  <c:v>32871</c:v>
                </c:pt>
                <c:pt idx="2051">
                  <c:v>55801</c:v>
                </c:pt>
                <c:pt idx="2052">
                  <c:v>76320</c:v>
                </c:pt>
                <c:pt idx="2053">
                  <c:v>36927</c:v>
                </c:pt>
                <c:pt idx="2054">
                  <c:v>48794</c:v>
                </c:pt>
                <c:pt idx="2055">
                  <c:v>23478</c:v>
                </c:pt>
                <c:pt idx="2056">
                  <c:v>71128</c:v>
                </c:pt>
                <c:pt idx="2057">
                  <c:v>70179</c:v>
                </c:pt>
                <c:pt idx="2058">
                  <c:v>59462</c:v>
                </c:pt>
                <c:pt idx="2059">
                  <c:v>52247.25</c:v>
                </c:pt>
                <c:pt idx="2060">
                  <c:v>38361</c:v>
                </c:pt>
                <c:pt idx="2061">
                  <c:v>52247.25</c:v>
                </c:pt>
                <c:pt idx="2062">
                  <c:v>70038</c:v>
                </c:pt>
                <c:pt idx="2063">
                  <c:v>42554</c:v>
                </c:pt>
                <c:pt idx="2064">
                  <c:v>67445</c:v>
                </c:pt>
                <c:pt idx="2065">
                  <c:v>67046</c:v>
                </c:pt>
                <c:pt idx="2066">
                  <c:v>42192</c:v>
                </c:pt>
                <c:pt idx="2067">
                  <c:v>77610</c:v>
                </c:pt>
                <c:pt idx="2068">
                  <c:v>31761</c:v>
                </c:pt>
                <c:pt idx="2069">
                  <c:v>34350</c:v>
                </c:pt>
                <c:pt idx="2070">
                  <c:v>54591</c:v>
                </c:pt>
                <c:pt idx="2071">
                  <c:v>71866</c:v>
                </c:pt>
                <c:pt idx="2072">
                  <c:v>25293</c:v>
                </c:pt>
                <c:pt idx="2073">
                  <c:v>42000</c:v>
                </c:pt>
                <c:pt idx="2074">
                  <c:v>69520</c:v>
                </c:pt>
                <c:pt idx="2075">
                  <c:v>64713</c:v>
                </c:pt>
                <c:pt idx="2076">
                  <c:v>27889</c:v>
                </c:pt>
                <c:pt idx="2077">
                  <c:v>22123</c:v>
                </c:pt>
                <c:pt idx="2078">
                  <c:v>52247.25</c:v>
                </c:pt>
                <c:pt idx="2079">
                  <c:v>52247.25</c:v>
                </c:pt>
                <c:pt idx="2080">
                  <c:v>27803</c:v>
                </c:pt>
                <c:pt idx="2081">
                  <c:v>52247.25</c:v>
                </c:pt>
                <c:pt idx="2082">
                  <c:v>51651</c:v>
                </c:pt>
                <c:pt idx="2083">
                  <c:v>68487</c:v>
                </c:pt>
                <c:pt idx="2084">
                  <c:v>52247.25</c:v>
                </c:pt>
                <c:pt idx="2085">
                  <c:v>56796</c:v>
                </c:pt>
                <c:pt idx="2086">
                  <c:v>87000</c:v>
                </c:pt>
                <c:pt idx="2087">
                  <c:v>79823</c:v>
                </c:pt>
                <c:pt idx="2088">
                  <c:v>30828</c:v>
                </c:pt>
                <c:pt idx="2089">
                  <c:v>34109</c:v>
                </c:pt>
                <c:pt idx="2090">
                  <c:v>53367</c:v>
                </c:pt>
                <c:pt idx="2091">
                  <c:v>22390</c:v>
                </c:pt>
                <c:pt idx="2092">
                  <c:v>71322</c:v>
                </c:pt>
                <c:pt idx="2093">
                  <c:v>79244</c:v>
                </c:pt>
                <c:pt idx="2094">
                  <c:v>49912</c:v>
                </c:pt>
                <c:pt idx="2095">
                  <c:v>48699</c:v>
                </c:pt>
                <c:pt idx="2096">
                  <c:v>80144</c:v>
                </c:pt>
                <c:pt idx="2097">
                  <c:v>54252</c:v>
                </c:pt>
                <c:pt idx="2098">
                  <c:v>81929</c:v>
                </c:pt>
                <c:pt idx="2099">
                  <c:v>76068</c:v>
                </c:pt>
                <c:pt idx="2100">
                  <c:v>53204</c:v>
                </c:pt>
                <c:pt idx="2101">
                  <c:v>67911</c:v>
                </c:pt>
                <c:pt idx="2102">
                  <c:v>14796</c:v>
                </c:pt>
                <c:pt idx="2103">
                  <c:v>78128</c:v>
                </c:pt>
                <c:pt idx="2104">
                  <c:v>14188</c:v>
                </c:pt>
                <c:pt idx="2105">
                  <c:v>20425</c:v>
                </c:pt>
                <c:pt idx="2106">
                  <c:v>58646</c:v>
                </c:pt>
                <c:pt idx="2107">
                  <c:v>72967</c:v>
                </c:pt>
                <c:pt idx="2108">
                  <c:v>48150</c:v>
                </c:pt>
                <c:pt idx="2109">
                  <c:v>82332</c:v>
                </c:pt>
                <c:pt idx="2110">
                  <c:v>58275</c:v>
                </c:pt>
                <c:pt idx="2111">
                  <c:v>44953</c:v>
                </c:pt>
                <c:pt idx="2112">
                  <c:v>34587</c:v>
                </c:pt>
                <c:pt idx="2113">
                  <c:v>43018</c:v>
                </c:pt>
                <c:pt idx="2114">
                  <c:v>45736</c:v>
                </c:pt>
                <c:pt idx="2115">
                  <c:v>66476</c:v>
                </c:pt>
                <c:pt idx="2116">
                  <c:v>27733</c:v>
                </c:pt>
                <c:pt idx="2117">
                  <c:v>69805</c:v>
                </c:pt>
                <c:pt idx="2118">
                  <c:v>72217</c:v>
                </c:pt>
                <c:pt idx="2119">
                  <c:v>25818</c:v>
                </c:pt>
                <c:pt idx="2120">
                  <c:v>37509</c:v>
                </c:pt>
                <c:pt idx="2121">
                  <c:v>25176</c:v>
                </c:pt>
                <c:pt idx="2122">
                  <c:v>43586</c:v>
                </c:pt>
                <c:pt idx="2123">
                  <c:v>53230</c:v>
                </c:pt>
                <c:pt idx="2124">
                  <c:v>50116</c:v>
                </c:pt>
                <c:pt idx="2125">
                  <c:v>84906</c:v>
                </c:pt>
                <c:pt idx="2126">
                  <c:v>61286</c:v>
                </c:pt>
                <c:pt idx="2127">
                  <c:v>82333</c:v>
                </c:pt>
                <c:pt idx="2128">
                  <c:v>65220</c:v>
                </c:pt>
                <c:pt idx="2129">
                  <c:v>33590</c:v>
                </c:pt>
                <c:pt idx="2130">
                  <c:v>30992</c:v>
                </c:pt>
                <c:pt idx="2131">
                  <c:v>72309</c:v>
                </c:pt>
                <c:pt idx="2132">
                  <c:v>156924</c:v>
                </c:pt>
                <c:pt idx="2133">
                  <c:v>16005</c:v>
                </c:pt>
                <c:pt idx="2134">
                  <c:v>65487</c:v>
                </c:pt>
                <c:pt idx="2135">
                  <c:v>58692</c:v>
                </c:pt>
                <c:pt idx="2136">
                  <c:v>40590</c:v>
                </c:pt>
                <c:pt idx="2137">
                  <c:v>20587</c:v>
                </c:pt>
                <c:pt idx="2138">
                  <c:v>62637</c:v>
                </c:pt>
                <c:pt idx="2139">
                  <c:v>29435</c:v>
                </c:pt>
                <c:pt idx="2140">
                  <c:v>19346</c:v>
                </c:pt>
                <c:pt idx="2141">
                  <c:v>35788</c:v>
                </c:pt>
                <c:pt idx="2142">
                  <c:v>36997</c:v>
                </c:pt>
                <c:pt idx="2143">
                  <c:v>23539</c:v>
                </c:pt>
                <c:pt idx="2144">
                  <c:v>65333</c:v>
                </c:pt>
                <c:pt idx="2145">
                  <c:v>78499</c:v>
                </c:pt>
                <c:pt idx="2146">
                  <c:v>29732</c:v>
                </c:pt>
                <c:pt idx="2147">
                  <c:v>41275</c:v>
                </c:pt>
                <c:pt idx="2148">
                  <c:v>63516</c:v>
                </c:pt>
                <c:pt idx="2149">
                  <c:v>42769</c:v>
                </c:pt>
                <c:pt idx="2150">
                  <c:v>49572</c:v>
                </c:pt>
                <c:pt idx="2151">
                  <c:v>69209</c:v>
                </c:pt>
                <c:pt idx="2152">
                  <c:v>17148</c:v>
                </c:pt>
                <c:pt idx="2153">
                  <c:v>40590</c:v>
                </c:pt>
                <c:pt idx="2154">
                  <c:v>30560</c:v>
                </c:pt>
                <c:pt idx="2155">
                  <c:v>32146</c:v>
                </c:pt>
                <c:pt idx="2156">
                  <c:v>41713</c:v>
                </c:pt>
                <c:pt idx="2157">
                  <c:v>34176</c:v>
                </c:pt>
                <c:pt idx="2158">
                  <c:v>58482</c:v>
                </c:pt>
                <c:pt idx="2159">
                  <c:v>59686</c:v>
                </c:pt>
                <c:pt idx="2160">
                  <c:v>60896</c:v>
                </c:pt>
                <c:pt idx="2161">
                  <c:v>62994</c:v>
                </c:pt>
                <c:pt idx="2162">
                  <c:v>47320</c:v>
                </c:pt>
                <c:pt idx="2163">
                  <c:v>74859</c:v>
                </c:pt>
                <c:pt idx="2164">
                  <c:v>15253</c:v>
                </c:pt>
                <c:pt idx="2165">
                  <c:v>31560</c:v>
                </c:pt>
                <c:pt idx="2166">
                  <c:v>72071</c:v>
                </c:pt>
                <c:pt idx="2167">
                  <c:v>91172</c:v>
                </c:pt>
                <c:pt idx="2168">
                  <c:v>90000</c:v>
                </c:pt>
                <c:pt idx="2169">
                  <c:v>41967</c:v>
                </c:pt>
                <c:pt idx="2170">
                  <c:v>69263</c:v>
                </c:pt>
                <c:pt idx="2171">
                  <c:v>65706</c:v>
                </c:pt>
                <c:pt idx="2172">
                  <c:v>60934</c:v>
                </c:pt>
                <c:pt idx="2173">
                  <c:v>71965</c:v>
                </c:pt>
                <c:pt idx="2174">
                  <c:v>65210</c:v>
                </c:pt>
                <c:pt idx="2175">
                  <c:v>79174</c:v>
                </c:pt>
                <c:pt idx="2176">
                  <c:v>81380</c:v>
                </c:pt>
                <c:pt idx="2177">
                  <c:v>48432</c:v>
                </c:pt>
                <c:pt idx="2178">
                  <c:v>52914</c:v>
                </c:pt>
                <c:pt idx="2179">
                  <c:v>38946</c:v>
                </c:pt>
                <c:pt idx="2180">
                  <c:v>26067</c:v>
                </c:pt>
                <c:pt idx="2181">
                  <c:v>44325</c:v>
                </c:pt>
                <c:pt idx="2182">
                  <c:v>42523</c:v>
                </c:pt>
                <c:pt idx="2183">
                  <c:v>26487</c:v>
                </c:pt>
                <c:pt idx="2184">
                  <c:v>53233</c:v>
                </c:pt>
                <c:pt idx="2185">
                  <c:v>67716</c:v>
                </c:pt>
                <c:pt idx="2186">
                  <c:v>76234</c:v>
                </c:pt>
                <c:pt idx="2187">
                  <c:v>84117</c:v>
                </c:pt>
                <c:pt idx="2188">
                  <c:v>65487</c:v>
                </c:pt>
                <c:pt idx="2189">
                  <c:v>25224</c:v>
                </c:pt>
                <c:pt idx="2190">
                  <c:v>89616</c:v>
                </c:pt>
                <c:pt idx="2191">
                  <c:v>40851</c:v>
                </c:pt>
                <c:pt idx="2192">
                  <c:v>27469</c:v>
                </c:pt>
                <c:pt idx="2193">
                  <c:v>82347</c:v>
                </c:pt>
                <c:pt idx="2194">
                  <c:v>73803</c:v>
                </c:pt>
                <c:pt idx="2195">
                  <c:v>8820</c:v>
                </c:pt>
                <c:pt idx="2196">
                  <c:v>43322</c:v>
                </c:pt>
                <c:pt idx="2197">
                  <c:v>55593</c:v>
                </c:pt>
                <c:pt idx="2198">
                  <c:v>50501</c:v>
                </c:pt>
                <c:pt idx="2199">
                  <c:v>37085</c:v>
                </c:pt>
                <c:pt idx="2200">
                  <c:v>16185</c:v>
                </c:pt>
                <c:pt idx="2201">
                  <c:v>57731</c:v>
                </c:pt>
                <c:pt idx="2202">
                  <c:v>48432</c:v>
                </c:pt>
                <c:pt idx="2203">
                  <c:v>73807</c:v>
                </c:pt>
                <c:pt idx="2204">
                  <c:v>18929</c:v>
                </c:pt>
                <c:pt idx="2205">
                  <c:v>35893</c:v>
                </c:pt>
                <c:pt idx="2206">
                  <c:v>61014</c:v>
                </c:pt>
                <c:pt idx="2207">
                  <c:v>32144</c:v>
                </c:pt>
                <c:pt idx="2208">
                  <c:v>14918</c:v>
                </c:pt>
                <c:pt idx="2209">
                  <c:v>45146</c:v>
                </c:pt>
                <c:pt idx="2210">
                  <c:v>41769</c:v>
                </c:pt>
                <c:pt idx="2211">
                  <c:v>88325</c:v>
                </c:pt>
                <c:pt idx="2212">
                  <c:v>38054</c:v>
                </c:pt>
                <c:pt idx="2213">
                  <c:v>80617</c:v>
                </c:pt>
                <c:pt idx="2214">
                  <c:v>5305</c:v>
                </c:pt>
                <c:pt idx="2215">
                  <c:v>36807</c:v>
                </c:pt>
                <c:pt idx="2216">
                  <c:v>28427</c:v>
                </c:pt>
                <c:pt idx="2217">
                  <c:v>82032</c:v>
                </c:pt>
                <c:pt idx="2218">
                  <c:v>22775</c:v>
                </c:pt>
                <c:pt idx="2219">
                  <c:v>40101</c:v>
                </c:pt>
                <c:pt idx="2220">
                  <c:v>58025</c:v>
                </c:pt>
                <c:pt idx="2221">
                  <c:v>75777</c:v>
                </c:pt>
                <c:pt idx="2222">
                  <c:v>7500</c:v>
                </c:pt>
                <c:pt idx="2223">
                  <c:v>33562</c:v>
                </c:pt>
                <c:pt idx="2224">
                  <c:v>57642</c:v>
                </c:pt>
                <c:pt idx="2225">
                  <c:v>58554</c:v>
                </c:pt>
                <c:pt idx="2226">
                  <c:v>63777</c:v>
                </c:pt>
                <c:pt idx="2227">
                  <c:v>57967</c:v>
                </c:pt>
                <c:pt idx="2228">
                  <c:v>52247.25</c:v>
                </c:pt>
                <c:pt idx="2229">
                  <c:v>24434</c:v>
                </c:pt>
                <c:pt idx="2230">
                  <c:v>11012</c:v>
                </c:pt>
                <c:pt idx="2231">
                  <c:v>44802</c:v>
                </c:pt>
                <c:pt idx="2232">
                  <c:v>26816</c:v>
                </c:pt>
                <c:pt idx="2233">
                  <c:v>666666</c:v>
                </c:pt>
                <c:pt idx="2234">
                  <c:v>34421</c:v>
                </c:pt>
                <c:pt idx="2235">
                  <c:v>61223</c:v>
                </c:pt>
                <c:pt idx="2236">
                  <c:v>64014</c:v>
                </c:pt>
                <c:pt idx="2237">
                  <c:v>56981</c:v>
                </c:pt>
                <c:pt idx="2238">
                  <c:v>69245</c:v>
                </c:pt>
                <c:pt idx="2239">
                  <c:v>52869</c:v>
                </c:pt>
                <c:pt idx="2240">
                  <c:v>52247.251339285714</c:v>
                </c:pt>
                <c:pt idx="2241">
                  <c:v>52247.25</c:v>
                </c:pt>
                <c:pt idx="2242">
                  <c:v>0.28704623167397753</c:v>
                </c:pt>
              </c:numCache>
            </c:numRef>
          </c:yVal>
          <c:smooth val="0"/>
          <c:extLst>
            <c:ext xmlns:c16="http://schemas.microsoft.com/office/drawing/2014/chart" uri="{C3380CC4-5D6E-409C-BE32-E72D297353CC}">
              <c16:uniqueId val="{00000000-2789-47A0-B938-4F5B0F1428CE}"/>
            </c:ext>
          </c:extLst>
        </c:ser>
        <c:dLbls>
          <c:showLegendKey val="0"/>
          <c:showVal val="0"/>
          <c:showCatName val="0"/>
          <c:showSerName val="0"/>
          <c:showPercent val="0"/>
          <c:showBubbleSize val="0"/>
        </c:dLbls>
        <c:axId val="1357326992"/>
        <c:axId val="1353247024"/>
      </c:scatterChart>
      <c:valAx>
        <c:axId val="1357326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53247024"/>
        <c:crosses val="autoZero"/>
        <c:crossBetween val="midCat"/>
      </c:valAx>
      <c:valAx>
        <c:axId val="1353247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5732699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1.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_rels/drawing8.xml.rels><?xml version="1.0" encoding="UTF-8" standalone="yes"?>
<Relationships xmlns="http://schemas.openxmlformats.org/package/2006/relationships"><Relationship Id="rId8" Type="http://schemas.openxmlformats.org/officeDocument/2006/relationships/customXml" Target="../ink/ink4.xml"/><Relationship Id="rId13" Type="http://schemas.openxmlformats.org/officeDocument/2006/relationships/image" Target="../media/image6.png"/><Relationship Id="rId3" Type="http://schemas.openxmlformats.org/officeDocument/2006/relationships/image" Target="../media/image1.png"/><Relationship Id="rId7" Type="http://schemas.openxmlformats.org/officeDocument/2006/relationships/image" Target="../media/image3.png"/><Relationship Id="rId12" Type="http://schemas.openxmlformats.org/officeDocument/2006/relationships/customXml" Target="../ink/ink6.xml"/><Relationship Id="rId2" Type="http://schemas.openxmlformats.org/officeDocument/2006/relationships/customXml" Target="../ink/ink1.xml"/><Relationship Id="rId1" Type="http://schemas.openxmlformats.org/officeDocument/2006/relationships/chart" Target="../charts/chart18.xml"/><Relationship Id="rId6" Type="http://schemas.openxmlformats.org/officeDocument/2006/relationships/customXml" Target="../ink/ink3.xml"/><Relationship Id="rId11" Type="http://schemas.openxmlformats.org/officeDocument/2006/relationships/image" Target="../media/image5.png"/><Relationship Id="rId5" Type="http://schemas.openxmlformats.org/officeDocument/2006/relationships/image" Target="../media/image2.png"/><Relationship Id="rId15" Type="http://schemas.openxmlformats.org/officeDocument/2006/relationships/image" Target="../media/image7.png"/><Relationship Id="rId10" Type="http://schemas.openxmlformats.org/officeDocument/2006/relationships/customXml" Target="../ink/ink5.xml"/><Relationship Id="rId4" Type="http://schemas.openxmlformats.org/officeDocument/2006/relationships/customXml" Target="../ink/ink2.xml"/><Relationship Id="rId9" Type="http://schemas.openxmlformats.org/officeDocument/2006/relationships/image" Target="../media/image4.png"/><Relationship Id="rId14" Type="http://schemas.openxmlformats.org/officeDocument/2006/relationships/customXml" Target="../ink/ink7.xml"/></Relationships>
</file>

<file path=xl/drawings/_rels/drawing9.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s>
</file>

<file path=xl/drawings/_rels/drawing10.xml.rels><?xml version="1.0" encoding="UTF-8" standalone="yes"?>
<Relationships xmlns="http://schemas.openxmlformats.org/package/2006/relationships"><Relationship Id="rId8" Type="http://schemas.openxmlformats.org/officeDocument/2006/relationships/customXml" Target="../ink/ink11.xml"/><Relationship Id="rId13" Type="http://schemas.openxmlformats.org/officeDocument/2006/relationships/image" Target="../media/image13.png"/><Relationship Id="rId18" Type="http://schemas.openxmlformats.org/officeDocument/2006/relationships/customXml" Target="../ink/ink16.xml"/><Relationship Id="rId3" Type="http://schemas.openxmlformats.org/officeDocument/2006/relationships/image" Target="../media/image83.png"/><Relationship Id="rId7" Type="http://schemas.openxmlformats.org/officeDocument/2006/relationships/image" Target="../media/image10.png"/><Relationship Id="rId12" Type="http://schemas.openxmlformats.org/officeDocument/2006/relationships/customXml" Target="../ink/ink13.xml"/><Relationship Id="rId17" Type="http://schemas.openxmlformats.org/officeDocument/2006/relationships/image" Target="../media/image15.png"/><Relationship Id="rId2" Type="http://schemas.openxmlformats.org/officeDocument/2006/relationships/customXml" Target="../ink/ink8.xml"/><Relationship Id="rId16" Type="http://schemas.openxmlformats.org/officeDocument/2006/relationships/customXml" Target="../ink/ink15.xml"/><Relationship Id="rId1" Type="http://schemas.openxmlformats.org/officeDocument/2006/relationships/chart" Target="../charts/chart22.xml"/><Relationship Id="rId6" Type="http://schemas.openxmlformats.org/officeDocument/2006/relationships/customXml" Target="../ink/ink10.xml"/><Relationship Id="rId11" Type="http://schemas.openxmlformats.org/officeDocument/2006/relationships/image" Target="../media/image12.png"/><Relationship Id="rId5" Type="http://schemas.openxmlformats.org/officeDocument/2006/relationships/image" Target="../media/image9.png"/><Relationship Id="rId15" Type="http://schemas.openxmlformats.org/officeDocument/2006/relationships/image" Target="../media/image14.png"/><Relationship Id="rId10" Type="http://schemas.openxmlformats.org/officeDocument/2006/relationships/customXml" Target="../ink/ink12.xml"/><Relationship Id="rId19" Type="http://schemas.openxmlformats.org/officeDocument/2006/relationships/image" Target="../media/image16.png"/><Relationship Id="rId4" Type="http://schemas.openxmlformats.org/officeDocument/2006/relationships/customXml" Target="../ink/ink9.xml"/><Relationship Id="rId9" Type="http://schemas.openxmlformats.org/officeDocument/2006/relationships/image" Target="../media/image11.png"/><Relationship Id="rId14" Type="http://schemas.openxmlformats.org/officeDocument/2006/relationships/customXml" Target="../ink/ink14.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chart" Target="../charts/chart24.xml"/><Relationship Id="rId1" Type="http://schemas.openxmlformats.org/officeDocument/2006/relationships/chart" Target="../charts/chart23.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30.xml"/><Relationship Id="rId7" Type="http://schemas.openxmlformats.org/officeDocument/2006/relationships/chart" Target="../charts/chart34.xml"/><Relationship Id="rId2" Type="http://schemas.openxmlformats.org/officeDocument/2006/relationships/chart" Target="../charts/chart29.xml"/><Relationship Id="rId1" Type="http://schemas.openxmlformats.org/officeDocument/2006/relationships/chart" Target="../charts/chart28.xml"/><Relationship Id="rId6" Type="http://schemas.openxmlformats.org/officeDocument/2006/relationships/chart" Target="../charts/chart33.xml"/><Relationship Id="rId5" Type="http://schemas.openxmlformats.org/officeDocument/2006/relationships/chart" Target="../charts/chart32.xml"/><Relationship Id="rId4" Type="http://schemas.openxmlformats.org/officeDocument/2006/relationships/chart" Target="../charts/chart31.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38.xml"/><Relationship Id="rId2" Type="http://schemas.openxmlformats.org/officeDocument/2006/relationships/chart" Target="../charts/chart37.xml"/><Relationship Id="rId1" Type="http://schemas.openxmlformats.org/officeDocument/2006/relationships/chart" Target="../charts/chart36.xml"/></Relationships>
</file>

<file path=xl/drawings/_rels/drawing17.xml.rels><?xml version="1.0" encoding="UTF-8" standalone="yes"?>
<Relationships xmlns="http://schemas.openxmlformats.org/package/2006/relationships"><Relationship Id="rId8" Type="http://schemas.openxmlformats.org/officeDocument/2006/relationships/chart" Target="../charts/chart46.xml"/><Relationship Id="rId3" Type="http://schemas.openxmlformats.org/officeDocument/2006/relationships/chart" Target="../charts/chart41.xml"/><Relationship Id="rId7" Type="http://schemas.openxmlformats.org/officeDocument/2006/relationships/chart" Target="../charts/chart45.xml"/><Relationship Id="rId2" Type="http://schemas.openxmlformats.org/officeDocument/2006/relationships/chart" Target="../charts/chart40.xml"/><Relationship Id="rId1" Type="http://schemas.openxmlformats.org/officeDocument/2006/relationships/chart" Target="../charts/chart39.xml"/><Relationship Id="rId6" Type="http://schemas.openxmlformats.org/officeDocument/2006/relationships/chart" Target="../charts/chart44.xml"/><Relationship Id="rId5" Type="http://schemas.openxmlformats.org/officeDocument/2006/relationships/chart" Target="../charts/chart43.xml"/><Relationship Id="rId4" Type="http://schemas.openxmlformats.org/officeDocument/2006/relationships/chart" Target="../charts/chart42.xml"/></Relationships>
</file>

<file path=xl/drawings/_rels/drawing18.xml.rels><?xml version="1.0" encoding="UTF-8" standalone="yes"?>
<Relationships xmlns="http://schemas.openxmlformats.org/package/2006/relationships"><Relationship Id="rId13" Type="http://schemas.openxmlformats.org/officeDocument/2006/relationships/customXml" Target="../ink/ink23.xml"/><Relationship Id="rId18" Type="http://schemas.openxmlformats.org/officeDocument/2006/relationships/image" Target="../media/image20.png"/><Relationship Id="rId26" Type="http://schemas.openxmlformats.org/officeDocument/2006/relationships/image" Target="../media/image24.png"/><Relationship Id="rId21" Type="http://schemas.openxmlformats.org/officeDocument/2006/relationships/customXml" Target="../ink/ink27.xml"/><Relationship Id="rId34" Type="http://schemas.openxmlformats.org/officeDocument/2006/relationships/image" Target="../media/image28.png"/><Relationship Id="rId7" Type="http://schemas.openxmlformats.org/officeDocument/2006/relationships/customXml" Target="../ink/ink20.xml"/><Relationship Id="rId12" Type="http://schemas.openxmlformats.org/officeDocument/2006/relationships/image" Target="../media/image17.png"/><Relationship Id="rId17" Type="http://schemas.openxmlformats.org/officeDocument/2006/relationships/customXml" Target="../ink/ink25.xml"/><Relationship Id="rId25" Type="http://schemas.openxmlformats.org/officeDocument/2006/relationships/customXml" Target="../ink/ink29.xml"/><Relationship Id="rId33" Type="http://schemas.openxmlformats.org/officeDocument/2006/relationships/customXml" Target="../ink/ink33.xml"/><Relationship Id="rId38" Type="http://schemas.openxmlformats.org/officeDocument/2006/relationships/chart" Target="../charts/chart47.xml"/><Relationship Id="rId2" Type="http://schemas.openxmlformats.org/officeDocument/2006/relationships/image" Target="../media/image82.png"/><Relationship Id="rId16" Type="http://schemas.openxmlformats.org/officeDocument/2006/relationships/image" Target="../media/image19.png"/><Relationship Id="rId20" Type="http://schemas.openxmlformats.org/officeDocument/2006/relationships/image" Target="../media/image21.png"/><Relationship Id="rId29" Type="http://schemas.openxmlformats.org/officeDocument/2006/relationships/customXml" Target="../ink/ink31.xml"/><Relationship Id="rId1" Type="http://schemas.openxmlformats.org/officeDocument/2006/relationships/customXml" Target="../ink/ink17.xml"/><Relationship Id="rId6" Type="http://schemas.openxmlformats.org/officeDocument/2006/relationships/image" Target="../media/image101.png"/><Relationship Id="rId11" Type="http://schemas.openxmlformats.org/officeDocument/2006/relationships/customXml" Target="../ink/ink22.xml"/><Relationship Id="rId24" Type="http://schemas.openxmlformats.org/officeDocument/2006/relationships/image" Target="../media/image23.png"/><Relationship Id="rId32" Type="http://schemas.openxmlformats.org/officeDocument/2006/relationships/image" Target="../media/image27.png"/><Relationship Id="rId37" Type="http://schemas.openxmlformats.org/officeDocument/2006/relationships/customXml" Target="../ink/ink36.xml"/><Relationship Id="rId5" Type="http://schemas.openxmlformats.org/officeDocument/2006/relationships/customXml" Target="../ink/ink19.xml"/><Relationship Id="rId15" Type="http://schemas.openxmlformats.org/officeDocument/2006/relationships/customXml" Target="../ink/ink24.xml"/><Relationship Id="rId23" Type="http://schemas.openxmlformats.org/officeDocument/2006/relationships/customXml" Target="../ink/ink28.xml"/><Relationship Id="rId28" Type="http://schemas.openxmlformats.org/officeDocument/2006/relationships/image" Target="../media/image25.png"/><Relationship Id="rId36" Type="http://schemas.openxmlformats.org/officeDocument/2006/relationships/customXml" Target="../ink/ink35.xml"/><Relationship Id="rId10" Type="http://schemas.openxmlformats.org/officeDocument/2006/relationships/image" Target="../media/image8.png"/><Relationship Id="rId19" Type="http://schemas.openxmlformats.org/officeDocument/2006/relationships/customXml" Target="../ink/ink26.xml"/><Relationship Id="rId31" Type="http://schemas.openxmlformats.org/officeDocument/2006/relationships/customXml" Target="../ink/ink32.xml"/><Relationship Id="rId4" Type="http://schemas.openxmlformats.org/officeDocument/2006/relationships/image" Target="../media/image92.png"/><Relationship Id="rId9" Type="http://schemas.openxmlformats.org/officeDocument/2006/relationships/customXml" Target="../ink/ink21.xml"/><Relationship Id="rId14" Type="http://schemas.openxmlformats.org/officeDocument/2006/relationships/image" Target="../media/image18.png"/><Relationship Id="rId22" Type="http://schemas.openxmlformats.org/officeDocument/2006/relationships/image" Target="../media/image22.png"/><Relationship Id="rId27" Type="http://schemas.openxmlformats.org/officeDocument/2006/relationships/customXml" Target="../ink/ink30.xml"/><Relationship Id="rId30" Type="http://schemas.openxmlformats.org/officeDocument/2006/relationships/image" Target="../media/image26.png"/><Relationship Id="rId35" Type="http://schemas.openxmlformats.org/officeDocument/2006/relationships/customXml" Target="../ink/ink34.xml"/><Relationship Id="rId8" Type="http://schemas.openxmlformats.org/officeDocument/2006/relationships/image" Target="../media/image114.png"/><Relationship Id="rId3" Type="http://schemas.openxmlformats.org/officeDocument/2006/relationships/customXml" Target="../ink/ink18.xml"/></Relationships>
</file>

<file path=xl/drawings/_rels/drawing19.xml.rels><?xml version="1.0" encoding="UTF-8" standalone="yes"?>
<Relationships xmlns="http://schemas.openxmlformats.org/package/2006/relationships"><Relationship Id="rId8" Type="http://schemas.openxmlformats.org/officeDocument/2006/relationships/chart" Target="../charts/chart49.xml"/><Relationship Id="rId3" Type="http://schemas.openxmlformats.org/officeDocument/2006/relationships/image" Target="../media/image31.jpeg"/><Relationship Id="rId7" Type="http://schemas.openxmlformats.org/officeDocument/2006/relationships/chart" Target="../charts/chart48.xml"/><Relationship Id="rId2" Type="http://schemas.openxmlformats.org/officeDocument/2006/relationships/image" Target="../media/image30.jpeg"/><Relationship Id="rId1" Type="http://schemas.openxmlformats.org/officeDocument/2006/relationships/image" Target="../media/image29.png"/><Relationship Id="rId6" Type="http://schemas.openxmlformats.org/officeDocument/2006/relationships/image" Target="../media/image34.jpeg"/><Relationship Id="rId5" Type="http://schemas.openxmlformats.org/officeDocument/2006/relationships/image" Target="../media/image33.jpeg"/><Relationship Id="rId4" Type="http://schemas.openxmlformats.org/officeDocument/2006/relationships/image" Target="../media/image32.jpeg"/><Relationship Id="rId9" Type="http://schemas.openxmlformats.org/officeDocument/2006/relationships/chart" Target="../charts/chart50.xml"/></Relationships>
</file>

<file path=xl/drawings/_rels/drawing20.xml.rels><?xml version="1.0" encoding="UTF-8" standalone="yes"?>
<Relationships xmlns="http://schemas.openxmlformats.org/package/2006/relationships"><Relationship Id="rId3" Type="http://schemas.openxmlformats.org/officeDocument/2006/relationships/chart" Target="../charts/chart53.xml"/><Relationship Id="rId2" Type="http://schemas.openxmlformats.org/officeDocument/2006/relationships/chart" Target="../charts/chart52.xml"/><Relationship Id="rId1" Type="http://schemas.openxmlformats.org/officeDocument/2006/relationships/chart" Target="../charts/chart51.xml"/><Relationship Id="rId4" Type="http://schemas.openxmlformats.org/officeDocument/2006/relationships/chart" Target="../charts/chart54.xml"/></Relationships>
</file>

<file path=xl/drawings/_rels/drawing21.xml.rels><?xml version="1.0" encoding="UTF-8" standalone="yes"?>
<Relationships xmlns="http://schemas.openxmlformats.org/package/2006/relationships"><Relationship Id="rId3" Type="http://schemas.openxmlformats.org/officeDocument/2006/relationships/chart" Target="../charts/chart57.xml"/><Relationship Id="rId2" Type="http://schemas.openxmlformats.org/officeDocument/2006/relationships/chart" Target="../charts/chart56.xml"/><Relationship Id="rId1" Type="http://schemas.openxmlformats.org/officeDocument/2006/relationships/chart" Target="../charts/chart55.xml"/><Relationship Id="rId6" Type="http://schemas.openxmlformats.org/officeDocument/2006/relationships/chart" Target="../charts/chart60.xml"/><Relationship Id="rId5" Type="http://schemas.openxmlformats.org/officeDocument/2006/relationships/chart" Target="../charts/chart59.xml"/><Relationship Id="rId4" Type="http://schemas.openxmlformats.org/officeDocument/2006/relationships/chart" Target="../charts/chart58.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61.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62.xml"/></Relationships>
</file>

<file path=xl/drawings/_rels/drawing24.xml.rels><?xml version="1.0" encoding="UTF-8" standalone="yes"?>
<Relationships xmlns="http://schemas.openxmlformats.org/package/2006/relationships"><Relationship Id="rId8" Type="http://schemas.openxmlformats.org/officeDocument/2006/relationships/customXml" Target="../ink/ink40.xml"/><Relationship Id="rId13" Type="http://schemas.openxmlformats.org/officeDocument/2006/relationships/image" Target="../media/image62.png"/><Relationship Id="rId3" Type="http://schemas.openxmlformats.org/officeDocument/2006/relationships/image" Target="../media/image112.png"/><Relationship Id="rId7" Type="http://schemas.openxmlformats.org/officeDocument/2006/relationships/image" Target="../media/image312.png"/><Relationship Id="rId12" Type="http://schemas.openxmlformats.org/officeDocument/2006/relationships/customXml" Target="../ink/ink42.xml"/><Relationship Id="rId2" Type="http://schemas.openxmlformats.org/officeDocument/2006/relationships/customXml" Target="../ink/ink37.xml"/><Relationship Id="rId1" Type="http://schemas.openxmlformats.org/officeDocument/2006/relationships/chart" Target="../charts/chart63.xml"/><Relationship Id="rId6" Type="http://schemas.openxmlformats.org/officeDocument/2006/relationships/customXml" Target="../ink/ink39.xml"/><Relationship Id="rId11" Type="http://schemas.openxmlformats.org/officeDocument/2006/relationships/image" Target="../media/image52.png"/><Relationship Id="rId5" Type="http://schemas.openxmlformats.org/officeDocument/2006/relationships/image" Target="../media/image213.png"/><Relationship Id="rId15" Type="http://schemas.openxmlformats.org/officeDocument/2006/relationships/image" Target="../media/image72.png"/><Relationship Id="rId10" Type="http://schemas.openxmlformats.org/officeDocument/2006/relationships/customXml" Target="../ink/ink41.xml"/><Relationship Id="rId4" Type="http://schemas.openxmlformats.org/officeDocument/2006/relationships/customXml" Target="../ink/ink38.xml"/><Relationship Id="rId9" Type="http://schemas.openxmlformats.org/officeDocument/2006/relationships/image" Target="../media/image43.png"/><Relationship Id="rId14" Type="http://schemas.openxmlformats.org/officeDocument/2006/relationships/customXml" Target="../ink/ink43.xml"/></Relationships>
</file>

<file path=xl/drawings/_rels/drawing25.xml.rels><?xml version="1.0" encoding="UTF-8" standalone="yes"?>
<Relationships xmlns="http://schemas.openxmlformats.org/package/2006/relationships"><Relationship Id="rId13" Type="http://schemas.openxmlformats.org/officeDocument/2006/relationships/image" Target="../media/image61.png"/><Relationship Id="rId18" Type="http://schemas.openxmlformats.org/officeDocument/2006/relationships/customXml" Target="../ink/ink52.xml"/><Relationship Id="rId26" Type="http://schemas.openxmlformats.org/officeDocument/2006/relationships/customXml" Target="../ink/ink56.xml"/><Relationship Id="rId39" Type="http://schemas.openxmlformats.org/officeDocument/2006/relationships/customXml" Target="../ink/ink62.xml"/><Relationship Id="rId21" Type="http://schemas.openxmlformats.org/officeDocument/2006/relationships/image" Target="../media/image100.png"/><Relationship Id="rId34" Type="http://schemas.openxmlformats.org/officeDocument/2006/relationships/customXml" Target="../ink/ink60.xml"/><Relationship Id="rId42" Type="http://schemas.openxmlformats.org/officeDocument/2006/relationships/image" Target="../media/image201.png"/><Relationship Id="rId47" Type="http://schemas.openxmlformats.org/officeDocument/2006/relationships/customXml" Target="../ink/ink66.xml"/><Relationship Id="rId50" Type="http://schemas.openxmlformats.org/officeDocument/2006/relationships/image" Target="../media/image241.png"/><Relationship Id="rId7" Type="http://schemas.openxmlformats.org/officeDocument/2006/relationships/image" Target="../media/image311.png"/><Relationship Id="rId2" Type="http://schemas.openxmlformats.org/officeDocument/2006/relationships/customXml" Target="../ink/ink44.xml"/><Relationship Id="rId16" Type="http://schemas.openxmlformats.org/officeDocument/2006/relationships/customXml" Target="../ink/ink51.xml"/><Relationship Id="rId29" Type="http://schemas.openxmlformats.org/officeDocument/2006/relationships/image" Target="../media/image140.png"/><Relationship Id="rId11" Type="http://schemas.openxmlformats.org/officeDocument/2006/relationships/image" Target="../media/image51.png"/><Relationship Id="rId24" Type="http://schemas.openxmlformats.org/officeDocument/2006/relationships/customXml" Target="../ink/ink55.xml"/><Relationship Id="rId32" Type="http://schemas.openxmlformats.org/officeDocument/2006/relationships/customXml" Target="../ink/ink59.xml"/><Relationship Id="rId37" Type="http://schemas.openxmlformats.org/officeDocument/2006/relationships/image" Target="../media/image180.png"/><Relationship Id="rId40" Type="http://schemas.openxmlformats.org/officeDocument/2006/relationships/image" Target="../media/image191.png"/><Relationship Id="rId45" Type="http://schemas.openxmlformats.org/officeDocument/2006/relationships/customXml" Target="../ink/ink65.xml"/><Relationship Id="rId5" Type="http://schemas.openxmlformats.org/officeDocument/2006/relationships/image" Target="../media/image212.png"/><Relationship Id="rId15" Type="http://schemas.openxmlformats.org/officeDocument/2006/relationships/image" Target="../media/image71.png"/><Relationship Id="rId23" Type="http://schemas.openxmlformats.org/officeDocument/2006/relationships/image" Target="../media/image113.png"/><Relationship Id="rId28" Type="http://schemas.openxmlformats.org/officeDocument/2006/relationships/customXml" Target="../ink/ink57.xml"/><Relationship Id="rId36" Type="http://schemas.openxmlformats.org/officeDocument/2006/relationships/customXml" Target="../ink/ink61.xml"/><Relationship Id="rId49" Type="http://schemas.openxmlformats.org/officeDocument/2006/relationships/customXml" Target="../ink/ink67.xml"/><Relationship Id="rId10" Type="http://schemas.openxmlformats.org/officeDocument/2006/relationships/customXml" Target="../ink/ink48.xml"/><Relationship Id="rId19" Type="http://schemas.openxmlformats.org/officeDocument/2006/relationships/image" Target="../media/image91.png"/><Relationship Id="rId31" Type="http://schemas.openxmlformats.org/officeDocument/2006/relationships/image" Target="../media/image150.png"/><Relationship Id="rId44" Type="http://schemas.openxmlformats.org/officeDocument/2006/relationships/image" Target="../media/image214.png"/><Relationship Id="rId4" Type="http://schemas.openxmlformats.org/officeDocument/2006/relationships/customXml" Target="../ink/ink45.xml"/><Relationship Id="rId9" Type="http://schemas.openxmlformats.org/officeDocument/2006/relationships/image" Target="../media/image42.png"/><Relationship Id="rId14" Type="http://schemas.openxmlformats.org/officeDocument/2006/relationships/customXml" Target="../ink/ink50.xml"/><Relationship Id="rId22" Type="http://schemas.openxmlformats.org/officeDocument/2006/relationships/customXml" Target="../ink/ink54.xml"/><Relationship Id="rId27" Type="http://schemas.openxmlformats.org/officeDocument/2006/relationships/image" Target="../media/image130.png"/><Relationship Id="rId30" Type="http://schemas.openxmlformats.org/officeDocument/2006/relationships/customXml" Target="../ink/ink58.xml"/><Relationship Id="rId35" Type="http://schemas.openxmlformats.org/officeDocument/2006/relationships/image" Target="../media/image170.png"/><Relationship Id="rId43" Type="http://schemas.openxmlformats.org/officeDocument/2006/relationships/customXml" Target="../ink/ink64.xml"/><Relationship Id="rId48" Type="http://schemas.openxmlformats.org/officeDocument/2006/relationships/image" Target="../media/image231.png"/><Relationship Id="rId8" Type="http://schemas.openxmlformats.org/officeDocument/2006/relationships/customXml" Target="../ink/ink47.xml"/><Relationship Id="rId3" Type="http://schemas.openxmlformats.org/officeDocument/2006/relationships/image" Target="../media/image111.png"/><Relationship Id="rId12" Type="http://schemas.openxmlformats.org/officeDocument/2006/relationships/customXml" Target="../ink/ink49.xml"/><Relationship Id="rId17" Type="http://schemas.openxmlformats.org/officeDocument/2006/relationships/image" Target="../media/image81.png"/><Relationship Id="rId25" Type="http://schemas.openxmlformats.org/officeDocument/2006/relationships/image" Target="../media/image120.png"/><Relationship Id="rId33" Type="http://schemas.openxmlformats.org/officeDocument/2006/relationships/image" Target="../media/image160.png"/><Relationship Id="rId38" Type="http://schemas.openxmlformats.org/officeDocument/2006/relationships/chart" Target="../charts/chart65.xml"/><Relationship Id="rId46" Type="http://schemas.openxmlformats.org/officeDocument/2006/relationships/image" Target="../media/image221.png"/><Relationship Id="rId20" Type="http://schemas.openxmlformats.org/officeDocument/2006/relationships/customXml" Target="../ink/ink53.xml"/><Relationship Id="rId41" Type="http://schemas.openxmlformats.org/officeDocument/2006/relationships/customXml" Target="../ink/ink63.xml"/><Relationship Id="rId1" Type="http://schemas.openxmlformats.org/officeDocument/2006/relationships/chart" Target="../charts/chart64.xml"/><Relationship Id="rId6" Type="http://schemas.openxmlformats.org/officeDocument/2006/relationships/customXml" Target="../ink/ink46.xml"/></Relationships>
</file>

<file path=xl/drawings/_rels/drawing26.xml.rels><?xml version="1.0" encoding="UTF-8" standalone="yes"?>
<Relationships xmlns="http://schemas.openxmlformats.org/package/2006/relationships"><Relationship Id="rId26" Type="http://schemas.openxmlformats.org/officeDocument/2006/relationships/customXml" Target="../ink/ink80.xml"/><Relationship Id="rId21" Type="http://schemas.openxmlformats.org/officeDocument/2006/relationships/chart" Target="../charts/chart67.xml"/><Relationship Id="rId34" Type="http://schemas.openxmlformats.org/officeDocument/2006/relationships/customXml" Target="../ink/ink84.xml"/><Relationship Id="rId42" Type="http://schemas.openxmlformats.org/officeDocument/2006/relationships/customXml" Target="../ink/ink88.xml"/><Relationship Id="rId47" Type="http://schemas.openxmlformats.org/officeDocument/2006/relationships/image" Target="../media/image31.png"/><Relationship Id="rId50" Type="http://schemas.openxmlformats.org/officeDocument/2006/relationships/customXml" Target="../ink/ink92.xml"/><Relationship Id="rId55" Type="http://schemas.openxmlformats.org/officeDocument/2006/relationships/image" Target="../media/image35.png"/><Relationship Id="rId63" Type="http://schemas.openxmlformats.org/officeDocument/2006/relationships/customXml" Target="../ink/ink99.xml"/><Relationship Id="rId7" Type="http://schemas.openxmlformats.org/officeDocument/2006/relationships/image" Target="../media/image310.png"/><Relationship Id="rId2" Type="http://schemas.openxmlformats.org/officeDocument/2006/relationships/image" Target="../media/image110.png"/><Relationship Id="rId16" Type="http://schemas.openxmlformats.org/officeDocument/2006/relationships/customXml" Target="../ink/ink76.xml"/><Relationship Id="rId29" Type="http://schemas.openxmlformats.org/officeDocument/2006/relationships/image" Target="../media/image220.png"/><Relationship Id="rId11" Type="http://schemas.openxmlformats.org/officeDocument/2006/relationships/image" Target="../media/image50.png"/><Relationship Id="rId24" Type="http://schemas.openxmlformats.org/officeDocument/2006/relationships/customXml" Target="../ink/ink79.xml"/><Relationship Id="rId32" Type="http://schemas.openxmlformats.org/officeDocument/2006/relationships/customXml" Target="../ink/ink83.xml"/><Relationship Id="rId37" Type="http://schemas.openxmlformats.org/officeDocument/2006/relationships/image" Target="../media/image260.png"/><Relationship Id="rId40" Type="http://schemas.openxmlformats.org/officeDocument/2006/relationships/customXml" Target="../ink/ink87.xml"/><Relationship Id="rId45" Type="http://schemas.openxmlformats.org/officeDocument/2006/relationships/image" Target="../media/image30.png"/><Relationship Id="rId53" Type="http://schemas.openxmlformats.org/officeDocument/2006/relationships/image" Target="../media/image34.png"/><Relationship Id="rId58" Type="http://schemas.openxmlformats.org/officeDocument/2006/relationships/image" Target="../media/image36.png"/><Relationship Id="rId66" Type="http://schemas.openxmlformats.org/officeDocument/2006/relationships/image" Target="../media/image40.png"/><Relationship Id="rId5" Type="http://schemas.openxmlformats.org/officeDocument/2006/relationships/customXml" Target="../ink/ink70.xml"/><Relationship Id="rId61" Type="http://schemas.openxmlformats.org/officeDocument/2006/relationships/customXml" Target="../ink/ink98.xml"/><Relationship Id="rId19" Type="http://schemas.openxmlformats.org/officeDocument/2006/relationships/image" Target="../media/image90.png"/><Relationship Id="rId14" Type="http://schemas.openxmlformats.org/officeDocument/2006/relationships/customXml" Target="../ink/ink75.xml"/><Relationship Id="rId22" Type="http://schemas.openxmlformats.org/officeDocument/2006/relationships/customXml" Target="../ink/ink78.xml"/><Relationship Id="rId27" Type="http://schemas.openxmlformats.org/officeDocument/2006/relationships/image" Target="../media/image211.png"/><Relationship Id="rId30" Type="http://schemas.openxmlformats.org/officeDocument/2006/relationships/customXml" Target="../ink/ink82.xml"/><Relationship Id="rId35" Type="http://schemas.openxmlformats.org/officeDocument/2006/relationships/image" Target="../media/image250.png"/><Relationship Id="rId43" Type="http://schemas.openxmlformats.org/officeDocument/2006/relationships/image" Target="../media/image290.png"/><Relationship Id="rId48" Type="http://schemas.openxmlformats.org/officeDocument/2006/relationships/customXml" Target="../ink/ink91.xml"/><Relationship Id="rId56" Type="http://schemas.openxmlformats.org/officeDocument/2006/relationships/customXml" Target="../ink/ink95.xml"/><Relationship Id="rId64" Type="http://schemas.openxmlformats.org/officeDocument/2006/relationships/image" Target="../media/image39.png"/><Relationship Id="rId8" Type="http://schemas.openxmlformats.org/officeDocument/2006/relationships/customXml" Target="../ink/ink72.xml"/><Relationship Id="rId51" Type="http://schemas.openxmlformats.org/officeDocument/2006/relationships/image" Target="../media/image33.png"/><Relationship Id="rId3" Type="http://schemas.openxmlformats.org/officeDocument/2006/relationships/customXml" Target="../ink/ink69.xml"/><Relationship Id="rId12" Type="http://schemas.openxmlformats.org/officeDocument/2006/relationships/customXml" Target="../ink/ink74.xml"/><Relationship Id="rId17" Type="http://schemas.openxmlformats.org/officeDocument/2006/relationships/image" Target="../media/image80.png"/><Relationship Id="rId25" Type="http://schemas.openxmlformats.org/officeDocument/2006/relationships/image" Target="../media/image200.png"/><Relationship Id="rId33" Type="http://schemas.openxmlformats.org/officeDocument/2006/relationships/image" Target="../media/image240.png"/><Relationship Id="rId38" Type="http://schemas.openxmlformats.org/officeDocument/2006/relationships/customXml" Target="../ink/ink86.xml"/><Relationship Id="rId46" Type="http://schemas.openxmlformats.org/officeDocument/2006/relationships/customXml" Target="../ink/ink90.xml"/><Relationship Id="rId59" Type="http://schemas.openxmlformats.org/officeDocument/2006/relationships/customXml" Target="../ink/ink97.xml"/><Relationship Id="rId20" Type="http://schemas.openxmlformats.org/officeDocument/2006/relationships/chart" Target="../charts/chart66.xml"/><Relationship Id="rId41" Type="http://schemas.openxmlformats.org/officeDocument/2006/relationships/image" Target="../media/image280.png"/><Relationship Id="rId54" Type="http://schemas.openxmlformats.org/officeDocument/2006/relationships/customXml" Target="../ink/ink94.xml"/><Relationship Id="rId62" Type="http://schemas.openxmlformats.org/officeDocument/2006/relationships/image" Target="../media/image38.png"/><Relationship Id="rId1" Type="http://schemas.openxmlformats.org/officeDocument/2006/relationships/customXml" Target="../ink/ink68.xml"/><Relationship Id="rId6" Type="http://schemas.openxmlformats.org/officeDocument/2006/relationships/customXml" Target="../ink/ink71.xml"/><Relationship Id="rId15" Type="http://schemas.openxmlformats.org/officeDocument/2006/relationships/image" Target="../media/image70.png"/><Relationship Id="rId23" Type="http://schemas.openxmlformats.org/officeDocument/2006/relationships/image" Target="../media/image190.png"/><Relationship Id="rId28" Type="http://schemas.openxmlformats.org/officeDocument/2006/relationships/customXml" Target="../ink/ink81.xml"/><Relationship Id="rId36" Type="http://schemas.openxmlformats.org/officeDocument/2006/relationships/customXml" Target="../ink/ink85.xml"/><Relationship Id="rId49" Type="http://schemas.openxmlformats.org/officeDocument/2006/relationships/image" Target="../media/image32.png"/><Relationship Id="rId57" Type="http://schemas.openxmlformats.org/officeDocument/2006/relationships/customXml" Target="../ink/ink96.xml"/><Relationship Id="rId10" Type="http://schemas.openxmlformats.org/officeDocument/2006/relationships/customXml" Target="../ink/ink73.xml"/><Relationship Id="rId31" Type="http://schemas.openxmlformats.org/officeDocument/2006/relationships/image" Target="../media/image230.png"/><Relationship Id="rId44" Type="http://schemas.openxmlformats.org/officeDocument/2006/relationships/customXml" Target="../ink/ink89.xml"/><Relationship Id="rId52" Type="http://schemas.openxmlformats.org/officeDocument/2006/relationships/customXml" Target="../ink/ink93.xml"/><Relationship Id="rId60" Type="http://schemas.openxmlformats.org/officeDocument/2006/relationships/image" Target="../media/image37.png"/><Relationship Id="rId65" Type="http://schemas.openxmlformats.org/officeDocument/2006/relationships/customXml" Target="../ink/ink100.xml"/><Relationship Id="rId4" Type="http://schemas.openxmlformats.org/officeDocument/2006/relationships/image" Target="../media/image210.png"/><Relationship Id="rId9" Type="http://schemas.openxmlformats.org/officeDocument/2006/relationships/image" Target="../media/image41.png"/><Relationship Id="rId13" Type="http://schemas.openxmlformats.org/officeDocument/2006/relationships/image" Target="../media/image60.png"/><Relationship Id="rId18" Type="http://schemas.openxmlformats.org/officeDocument/2006/relationships/customXml" Target="../ink/ink77.xml"/><Relationship Id="rId39" Type="http://schemas.openxmlformats.org/officeDocument/2006/relationships/image" Target="../media/image270.png"/></Relationships>
</file>

<file path=xl/drawings/drawing1.xml><?xml version="1.0" encoding="utf-8"?>
<xdr:wsDr xmlns:xdr="http://schemas.openxmlformats.org/drawingml/2006/spreadsheetDrawing" xmlns:a="http://schemas.openxmlformats.org/drawingml/2006/main">
  <xdr:twoCellAnchor>
    <xdr:from>
      <xdr:col>3</xdr:col>
      <xdr:colOff>79987</xdr:colOff>
      <xdr:row>0</xdr:row>
      <xdr:rowOff>18317</xdr:rowOff>
    </xdr:from>
    <xdr:to>
      <xdr:col>8</xdr:col>
      <xdr:colOff>586154</xdr:colOff>
      <xdr:row>16</xdr:row>
      <xdr:rowOff>855</xdr:rowOff>
    </xdr:to>
    <xdr:graphicFrame macro="">
      <xdr:nvGraphicFramePr>
        <xdr:cNvPr id="2" name="Chart 1">
          <a:extLst>
            <a:ext uri="{FF2B5EF4-FFF2-40B4-BE49-F238E27FC236}">
              <a16:creationId xmlns:a16="http://schemas.microsoft.com/office/drawing/2014/main" id="{781F1A1F-2CDA-21BD-D8D5-30D7CB3DFC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385275</xdr:colOff>
      <xdr:row>21</xdr:row>
      <xdr:rowOff>115154</xdr:rowOff>
    </xdr:from>
    <xdr:to>
      <xdr:col>7</xdr:col>
      <xdr:colOff>371842</xdr:colOff>
      <xdr:row>36</xdr:row>
      <xdr:rowOff>110758</xdr:rowOff>
    </xdr:to>
    <xdr:graphicFrame macro="">
      <xdr:nvGraphicFramePr>
        <xdr:cNvPr id="3" name="Chart 2">
          <a:extLst>
            <a:ext uri="{FF2B5EF4-FFF2-40B4-BE49-F238E27FC236}">
              <a16:creationId xmlns:a16="http://schemas.microsoft.com/office/drawing/2014/main" id="{05A75899-455D-424B-75EA-0A3FF70CC5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678351</xdr:colOff>
      <xdr:row>51</xdr:row>
      <xdr:rowOff>78520</xdr:rowOff>
    </xdr:from>
    <xdr:to>
      <xdr:col>6</xdr:col>
      <xdr:colOff>861524</xdr:colOff>
      <xdr:row>66</xdr:row>
      <xdr:rowOff>74124</xdr:rowOff>
    </xdr:to>
    <xdr:graphicFrame macro="">
      <xdr:nvGraphicFramePr>
        <xdr:cNvPr id="4" name="Chart 3">
          <a:extLst>
            <a:ext uri="{FF2B5EF4-FFF2-40B4-BE49-F238E27FC236}">
              <a16:creationId xmlns:a16="http://schemas.microsoft.com/office/drawing/2014/main" id="{CC6CB1B6-D509-E2F5-33B4-A8E6BA875B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247650</xdr:colOff>
      <xdr:row>0</xdr:row>
      <xdr:rowOff>177800</xdr:rowOff>
    </xdr:from>
    <xdr:to>
      <xdr:col>9</xdr:col>
      <xdr:colOff>247650</xdr:colOff>
      <xdr:row>10</xdr:row>
      <xdr:rowOff>177800</xdr:rowOff>
    </xdr:to>
    <xdr:graphicFrame macro="">
      <xdr:nvGraphicFramePr>
        <xdr:cNvPr id="2" name="Chart 1">
          <a:extLst>
            <a:ext uri="{FF2B5EF4-FFF2-40B4-BE49-F238E27FC236}">
              <a16:creationId xmlns:a16="http://schemas.microsoft.com/office/drawing/2014/main" id="{307DC750-1B2B-ED09-CFBF-334618020F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342900</xdr:colOff>
      <xdr:row>0</xdr:row>
      <xdr:rowOff>0</xdr:rowOff>
    </xdr:from>
    <xdr:to>
      <xdr:col>12</xdr:col>
      <xdr:colOff>38100</xdr:colOff>
      <xdr:row>14</xdr:row>
      <xdr:rowOff>165100</xdr:rowOff>
    </xdr:to>
    <xdr:graphicFrame macro="">
      <xdr:nvGraphicFramePr>
        <xdr:cNvPr id="2" name="Chart 1">
          <a:extLst>
            <a:ext uri="{FF2B5EF4-FFF2-40B4-BE49-F238E27FC236}">
              <a16:creationId xmlns:a16="http://schemas.microsoft.com/office/drawing/2014/main" id="{64D30017-43FB-BFE5-200C-1737BBFD20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247650</xdr:colOff>
      <xdr:row>0</xdr:row>
      <xdr:rowOff>177800</xdr:rowOff>
    </xdr:from>
    <xdr:to>
      <xdr:col>9</xdr:col>
      <xdr:colOff>247650</xdr:colOff>
      <xdr:row>10</xdr:row>
      <xdr:rowOff>177800</xdr:rowOff>
    </xdr:to>
    <xdr:graphicFrame macro="">
      <xdr:nvGraphicFramePr>
        <xdr:cNvPr id="2" name="Chart 1">
          <a:extLst>
            <a:ext uri="{FF2B5EF4-FFF2-40B4-BE49-F238E27FC236}">
              <a16:creationId xmlns:a16="http://schemas.microsoft.com/office/drawing/2014/main" id="{9D9D2961-630D-9763-C1F9-8FFD2B6DD1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333374</xdr:colOff>
      <xdr:row>0</xdr:row>
      <xdr:rowOff>6350</xdr:rowOff>
    </xdr:from>
    <xdr:to>
      <xdr:col>11</xdr:col>
      <xdr:colOff>196849</xdr:colOff>
      <xdr:row>14</xdr:row>
      <xdr:rowOff>171450</xdr:rowOff>
    </xdr:to>
    <xdr:graphicFrame macro="">
      <xdr:nvGraphicFramePr>
        <xdr:cNvPr id="3" name="Chart 2">
          <a:extLst>
            <a:ext uri="{FF2B5EF4-FFF2-40B4-BE49-F238E27FC236}">
              <a16:creationId xmlns:a16="http://schemas.microsoft.com/office/drawing/2014/main" id="{DADA965C-4583-16FF-C38F-5FDDE8E2F5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581025</xdr:colOff>
      <xdr:row>16</xdr:row>
      <xdr:rowOff>76200</xdr:rowOff>
    </xdr:from>
    <xdr:to>
      <xdr:col>10</xdr:col>
      <xdr:colOff>228600</xdr:colOff>
      <xdr:row>30</xdr:row>
      <xdr:rowOff>107949</xdr:rowOff>
    </xdr:to>
    <xdr:graphicFrame macro="">
      <xdr:nvGraphicFramePr>
        <xdr:cNvPr id="4" name="Chart 3">
          <a:extLst>
            <a:ext uri="{FF2B5EF4-FFF2-40B4-BE49-F238E27FC236}">
              <a16:creationId xmlns:a16="http://schemas.microsoft.com/office/drawing/2014/main" id="{1C25249B-49FC-2EBF-804D-B396333346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82550</xdr:colOff>
      <xdr:row>55</xdr:row>
      <xdr:rowOff>177800</xdr:rowOff>
    </xdr:from>
    <xdr:to>
      <xdr:col>12</xdr:col>
      <xdr:colOff>222250</xdr:colOff>
      <xdr:row>70</xdr:row>
      <xdr:rowOff>158750</xdr:rowOff>
    </xdr:to>
    <xdr:graphicFrame macro="">
      <xdr:nvGraphicFramePr>
        <xdr:cNvPr id="6" name="Chart 5">
          <a:extLst>
            <a:ext uri="{FF2B5EF4-FFF2-40B4-BE49-F238E27FC236}">
              <a16:creationId xmlns:a16="http://schemas.microsoft.com/office/drawing/2014/main" id="{675274EB-C0D3-4E3D-AEEE-B3F4A6E13A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117475</xdr:colOff>
      <xdr:row>33</xdr:row>
      <xdr:rowOff>25400</xdr:rowOff>
    </xdr:from>
    <xdr:to>
      <xdr:col>18</xdr:col>
      <xdr:colOff>314325</xdr:colOff>
      <xdr:row>48</xdr:row>
      <xdr:rowOff>6350</xdr:rowOff>
    </xdr:to>
    <xdr:graphicFrame macro="">
      <xdr:nvGraphicFramePr>
        <xdr:cNvPr id="7" name="Chart 6">
          <a:extLst>
            <a:ext uri="{FF2B5EF4-FFF2-40B4-BE49-F238E27FC236}">
              <a16:creationId xmlns:a16="http://schemas.microsoft.com/office/drawing/2014/main" id="{CE79E72F-AC6E-1161-70CC-86CE5DB9A8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247650</xdr:colOff>
      <xdr:row>0</xdr:row>
      <xdr:rowOff>177800</xdr:rowOff>
    </xdr:from>
    <xdr:to>
      <xdr:col>9</xdr:col>
      <xdr:colOff>247650</xdr:colOff>
      <xdr:row>10</xdr:row>
      <xdr:rowOff>177800</xdr:rowOff>
    </xdr:to>
    <xdr:graphicFrame macro="">
      <xdr:nvGraphicFramePr>
        <xdr:cNvPr id="2" name="Chart 1">
          <a:extLst>
            <a:ext uri="{FF2B5EF4-FFF2-40B4-BE49-F238E27FC236}">
              <a16:creationId xmlns:a16="http://schemas.microsoft.com/office/drawing/2014/main" id="{8040514A-79EF-744B-6ECC-5977F7202A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647700</xdr:colOff>
      <xdr:row>2283</xdr:row>
      <xdr:rowOff>149225</xdr:rowOff>
    </xdr:from>
    <xdr:to>
      <xdr:col>9</xdr:col>
      <xdr:colOff>406400</xdr:colOff>
      <xdr:row>2298</xdr:row>
      <xdr:rowOff>130175</xdr:rowOff>
    </xdr:to>
    <xdr:graphicFrame macro="">
      <xdr:nvGraphicFramePr>
        <xdr:cNvPr id="2" name="Chart 1">
          <a:extLst>
            <a:ext uri="{FF2B5EF4-FFF2-40B4-BE49-F238E27FC236}">
              <a16:creationId xmlns:a16="http://schemas.microsoft.com/office/drawing/2014/main" id="{598D4A2E-5823-8E13-97D7-F958CD91D9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314325</xdr:colOff>
      <xdr:row>24</xdr:row>
      <xdr:rowOff>44450</xdr:rowOff>
    </xdr:from>
    <xdr:to>
      <xdr:col>11</xdr:col>
      <xdr:colOff>241300</xdr:colOff>
      <xdr:row>35</xdr:row>
      <xdr:rowOff>152400</xdr:rowOff>
    </xdr:to>
    <xdr:graphicFrame macro="">
      <xdr:nvGraphicFramePr>
        <xdr:cNvPr id="3" name="Chart 2">
          <a:extLst>
            <a:ext uri="{FF2B5EF4-FFF2-40B4-BE49-F238E27FC236}">
              <a16:creationId xmlns:a16="http://schemas.microsoft.com/office/drawing/2014/main" id="{912D4FE7-80EA-0420-9AE9-C5BF7F548B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803275</xdr:colOff>
      <xdr:row>1</xdr:row>
      <xdr:rowOff>95250</xdr:rowOff>
    </xdr:from>
    <xdr:to>
      <xdr:col>10</xdr:col>
      <xdr:colOff>247650</xdr:colOff>
      <xdr:row>15</xdr:row>
      <xdr:rowOff>63500</xdr:rowOff>
    </xdr:to>
    <xdr:graphicFrame macro="">
      <xdr:nvGraphicFramePr>
        <xdr:cNvPr id="4" name="Chart 3">
          <a:extLst>
            <a:ext uri="{FF2B5EF4-FFF2-40B4-BE49-F238E27FC236}">
              <a16:creationId xmlns:a16="http://schemas.microsoft.com/office/drawing/2014/main" id="{24769EE7-6754-F883-F42E-8E8AF838A3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1330325</xdr:colOff>
      <xdr:row>0</xdr:row>
      <xdr:rowOff>139700</xdr:rowOff>
    </xdr:from>
    <xdr:to>
      <xdr:col>12</xdr:col>
      <xdr:colOff>450850</xdr:colOff>
      <xdr:row>16</xdr:row>
      <xdr:rowOff>107950</xdr:rowOff>
    </xdr:to>
    <xdr:graphicFrame macro="">
      <xdr:nvGraphicFramePr>
        <xdr:cNvPr id="5" name="Chart 4">
          <a:extLst>
            <a:ext uri="{FF2B5EF4-FFF2-40B4-BE49-F238E27FC236}">
              <a16:creationId xmlns:a16="http://schemas.microsoft.com/office/drawing/2014/main" id="{F53ECECC-EC5B-CC63-0314-845590ECDF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600075</xdr:colOff>
      <xdr:row>19</xdr:row>
      <xdr:rowOff>12700</xdr:rowOff>
    </xdr:from>
    <xdr:to>
      <xdr:col>15</xdr:col>
      <xdr:colOff>295275</xdr:colOff>
      <xdr:row>33</xdr:row>
      <xdr:rowOff>177800</xdr:rowOff>
    </xdr:to>
    <xdr:graphicFrame macro="">
      <xdr:nvGraphicFramePr>
        <xdr:cNvPr id="6" name="Chart 5">
          <a:extLst>
            <a:ext uri="{FF2B5EF4-FFF2-40B4-BE49-F238E27FC236}">
              <a16:creationId xmlns:a16="http://schemas.microsoft.com/office/drawing/2014/main" id="{E8DF0E0E-782B-CDF0-8E82-DD53622B35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657225</xdr:colOff>
      <xdr:row>4</xdr:row>
      <xdr:rowOff>101600</xdr:rowOff>
    </xdr:from>
    <xdr:to>
      <xdr:col>12</xdr:col>
      <xdr:colOff>79375</xdr:colOff>
      <xdr:row>19</xdr:row>
      <xdr:rowOff>82550</xdr:rowOff>
    </xdr:to>
    <xdr:graphicFrame macro="">
      <xdr:nvGraphicFramePr>
        <xdr:cNvPr id="7" name="Chart 6">
          <a:extLst>
            <a:ext uri="{FF2B5EF4-FFF2-40B4-BE49-F238E27FC236}">
              <a16:creationId xmlns:a16="http://schemas.microsoft.com/office/drawing/2014/main" id="{E8CE761A-3688-2D95-B229-BC14974976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196850</xdr:colOff>
      <xdr:row>0</xdr:row>
      <xdr:rowOff>171450</xdr:rowOff>
    </xdr:from>
    <xdr:to>
      <xdr:col>22</xdr:col>
      <xdr:colOff>508000</xdr:colOff>
      <xdr:row>10</xdr:row>
      <xdr:rowOff>171450</xdr:rowOff>
    </xdr:to>
    <xdr:graphicFrame macro="">
      <xdr:nvGraphicFramePr>
        <xdr:cNvPr id="2" name="Chart 1">
          <a:extLst>
            <a:ext uri="{FF2B5EF4-FFF2-40B4-BE49-F238E27FC236}">
              <a16:creationId xmlns:a16="http://schemas.microsoft.com/office/drawing/2014/main" id="{9DFCDB87-C745-4ACC-8B09-D1BF02AF05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63480</xdr:colOff>
      <xdr:row>1</xdr:row>
      <xdr:rowOff>152090</xdr:rowOff>
    </xdr:from>
    <xdr:to>
      <xdr:col>4</xdr:col>
      <xdr:colOff>141360</xdr:colOff>
      <xdr:row>8</xdr:row>
      <xdr:rowOff>44560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9" name="Ink 8">
              <a:extLst>
                <a:ext uri="{FF2B5EF4-FFF2-40B4-BE49-F238E27FC236}">
                  <a16:creationId xmlns:a16="http://schemas.microsoft.com/office/drawing/2014/main" id="{04C39F88-FCF2-A10A-435D-E587D4057A8E}"/>
                </a:ext>
              </a:extLst>
            </xdr14:cNvPr>
            <xdr14:cNvContentPartPr/>
          </xdr14:nvContentPartPr>
          <xdr14:nvPr macro=""/>
          <xdr14:xfrm>
            <a:off x="1282680" y="336240"/>
            <a:ext cx="1297080" cy="1181520"/>
          </xdr14:xfrm>
        </xdr:contentPart>
      </mc:Choice>
      <mc:Fallback xmlns="">
        <xdr:pic>
          <xdr:nvPicPr>
            <xdr:cNvPr id="9" name="Ink 8">
              <a:extLst>
                <a:ext uri="{FF2B5EF4-FFF2-40B4-BE49-F238E27FC236}">
                  <a16:creationId xmlns:a16="http://schemas.microsoft.com/office/drawing/2014/main" id="{04C39F88-FCF2-A10A-435D-E587D4057A8E}"/>
                </a:ext>
              </a:extLst>
            </xdr:cNvPr>
            <xdr:cNvPicPr/>
          </xdr:nvPicPr>
          <xdr:blipFill>
            <a:blip xmlns:r="http://schemas.openxmlformats.org/officeDocument/2006/relationships" r:embed="rId3"/>
            <a:stretch>
              <a:fillRect/>
            </a:stretch>
          </xdr:blipFill>
          <xdr:spPr>
            <a:xfrm>
              <a:off x="1264680" y="318600"/>
              <a:ext cx="1332720" cy="1217160"/>
            </a:xfrm>
            <a:prstGeom prst="rect">
              <a:avLst/>
            </a:prstGeom>
          </xdr:spPr>
        </xdr:pic>
      </mc:Fallback>
    </mc:AlternateContent>
    <xdr:clientData/>
  </xdr:twoCellAnchor>
  <xdr:twoCellAnchor editAs="oneCell">
    <xdr:from>
      <xdr:col>2</xdr:col>
      <xdr:colOff>14880</xdr:colOff>
      <xdr:row>7</xdr:row>
      <xdr:rowOff>184070</xdr:rowOff>
    </xdr:from>
    <xdr:to>
      <xdr:col>2</xdr:col>
      <xdr:colOff>190920</xdr:colOff>
      <xdr:row>12</xdr:row>
      <xdr:rowOff>170880</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10" name="Ink 9">
              <a:extLst>
                <a:ext uri="{FF2B5EF4-FFF2-40B4-BE49-F238E27FC236}">
                  <a16:creationId xmlns:a16="http://schemas.microsoft.com/office/drawing/2014/main" id="{AB97B395-C40B-4C16-CD1A-9E446D8F2931}"/>
                </a:ext>
              </a:extLst>
            </xdr14:cNvPr>
            <xdr14:cNvContentPartPr/>
          </xdr14:nvContentPartPr>
          <xdr14:nvPr macro=""/>
          <xdr14:xfrm>
            <a:off x="1234080" y="1473120"/>
            <a:ext cx="176040" cy="907560"/>
          </xdr14:xfrm>
        </xdr:contentPart>
      </mc:Choice>
      <mc:Fallback xmlns="">
        <xdr:pic>
          <xdr:nvPicPr>
            <xdr:cNvPr id="10" name="Ink 9">
              <a:extLst>
                <a:ext uri="{FF2B5EF4-FFF2-40B4-BE49-F238E27FC236}">
                  <a16:creationId xmlns:a16="http://schemas.microsoft.com/office/drawing/2014/main" id="{AB97B395-C40B-4C16-CD1A-9E446D8F2931}"/>
                </a:ext>
              </a:extLst>
            </xdr:cNvPr>
            <xdr:cNvPicPr/>
          </xdr:nvPicPr>
          <xdr:blipFill>
            <a:blip xmlns:r="http://schemas.openxmlformats.org/officeDocument/2006/relationships" r:embed="rId5"/>
            <a:stretch>
              <a:fillRect/>
            </a:stretch>
          </xdr:blipFill>
          <xdr:spPr>
            <a:xfrm>
              <a:off x="1216080" y="1455120"/>
              <a:ext cx="211680" cy="943200"/>
            </a:xfrm>
            <a:prstGeom prst="rect">
              <a:avLst/>
            </a:prstGeom>
          </xdr:spPr>
        </xdr:pic>
      </mc:Fallback>
    </mc:AlternateContent>
    <xdr:clientData/>
  </xdr:twoCellAnchor>
  <xdr:twoCellAnchor editAs="oneCell">
    <xdr:from>
      <xdr:col>1</xdr:col>
      <xdr:colOff>516120</xdr:colOff>
      <xdr:row>8</xdr:row>
      <xdr:rowOff>56800</xdr:rowOff>
    </xdr:from>
    <xdr:to>
      <xdr:col>2</xdr:col>
      <xdr:colOff>242040</xdr:colOff>
      <xdr:row>16</xdr:row>
      <xdr:rowOff>39440</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11" name="Ink 10">
              <a:extLst>
                <a:ext uri="{FF2B5EF4-FFF2-40B4-BE49-F238E27FC236}">
                  <a16:creationId xmlns:a16="http://schemas.microsoft.com/office/drawing/2014/main" id="{58388504-F1EA-1215-3D3D-C49F3DE7CE65}"/>
                </a:ext>
              </a:extLst>
            </xdr14:cNvPr>
            <xdr14:cNvContentPartPr/>
          </xdr14:nvContentPartPr>
          <xdr14:nvPr macro=""/>
          <xdr14:xfrm>
            <a:off x="1125720" y="1530000"/>
            <a:ext cx="335520" cy="1455840"/>
          </xdr14:xfrm>
        </xdr:contentPart>
      </mc:Choice>
      <mc:Fallback xmlns="">
        <xdr:pic>
          <xdr:nvPicPr>
            <xdr:cNvPr id="11" name="Ink 10">
              <a:extLst>
                <a:ext uri="{FF2B5EF4-FFF2-40B4-BE49-F238E27FC236}">
                  <a16:creationId xmlns:a16="http://schemas.microsoft.com/office/drawing/2014/main" id="{58388504-F1EA-1215-3D3D-C49F3DE7CE65}"/>
                </a:ext>
              </a:extLst>
            </xdr:cNvPr>
            <xdr:cNvPicPr/>
          </xdr:nvPicPr>
          <xdr:blipFill>
            <a:blip xmlns:r="http://schemas.openxmlformats.org/officeDocument/2006/relationships" r:embed="rId7"/>
            <a:stretch>
              <a:fillRect/>
            </a:stretch>
          </xdr:blipFill>
          <xdr:spPr>
            <a:xfrm>
              <a:off x="1107720" y="1512360"/>
              <a:ext cx="371160" cy="1491480"/>
            </a:xfrm>
            <a:prstGeom prst="rect">
              <a:avLst/>
            </a:prstGeom>
          </xdr:spPr>
        </xdr:pic>
      </mc:Fallback>
    </mc:AlternateContent>
    <xdr:clientData/>
  </xdr:twoCellAnchor>
  <xdr:twoCellAnchor editAs="oneCell">
    <xdr:from>
      <xdr:col>2</xdr:col>
      <xdr:colOff>374520</xdr:colOff>
      <xdr:row>10</xdr:row>
      <xdr:rowOff>133100</xdr:rowOff>
    </xdr:from>
    <xdr:to>
      <xdr:col>6</xdr:col>
      <xdr:colOff>178560</xdr:colOff>
      <xdr:row>12</xdr:row>
      <xdr:rowOff>158640</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19" name="Ink 18">
              <a:extLst>
                <a:ext uri="{FF2B5EF4-FFF2-40B4-BE49-F238E27FC236}">
                  <a16:creationId xmlns:a16="http://schemas.microsoft.com/office/drawing/2014/main" id="{AC710CAA-2C3C-03EF-0318-914787AD90B2}"/>
                </a:ext>
              </a:extLst>
            </xdr14:cNvPr>
            <xdr14:cNvContentPartPr/>
          </xdr14:nvContentPartPr>
          <xdr14:nvPr macro=""/>
          <xdr14:xfrm>
            <a:off x="1593720" y="1974600"/>
            <a:ext cx="2242440" cy="393840"/>
          </xdr14:xfrm>
        </xdr:contentPart>
      </mc:Choice>
      <mc:Fallback xmlns="">
        <xdr:pic>
          <xdr:nvPicPr>
            <xdr:cNvPr id="19" name="Ink 18">
              <a:extLst>
                <a:ext uri="{FF2B5EF4-FFF2-40B4-BE49-F238E27FC236}">
                  <a16:creationId xmlns:a16="http://schemas.microsoft.com/office/drawing/2014/main" id="{AC710CAA-2C3C-03EF-0318-914787AD90B2}"/>
                </a:ext>
              </a:extLst>
            </xdr:cNvPr>
            <xdr:cNvPicPr/>
          </xdr:nvPicPr>
          <xdr:blipFill>
            <a:blip xmlns:r="http://schemas.openxmlformats.org/officeDocument/2006/relationships" r:embed="rId9"/>
            <a:stretch>
              <a:fillRect/>
            </a:stretch>
          </xdr:blipFill>
          <xdr:spPr>
            <a:xfrm>
              <a:off x="1575720" y="1956944"/>
              <a:ext cx="2278080" cy="429513"/>
            </a:xfrm>
            <a:prstGeom prst="rect">
              <a:avLst/>
            </a:prstGeom>
          </xdr:spPr>
        </xdr:pic>
      </mc:Fallback>
    </mc:AlternateContent>
    <xdr:clientData/>
  </xdr:twoCellAnchor>
  <xdr:twoCellAnchor editAs="oneCell">
    <xdr:from>
      <xdr:col>2</xdr:col>
      <xdr:colOff>596640</xdr:colOff>
      <xdr:row>0</xdr:row>
      <xdr:rowOff>99000</xdr:rowOff>
    </xdr:from>
    <xdr:to>
      <xdr:col>3</xdr:col>
      <xdr:colOff>433440</xdr:colOff>
      <xdr:row>2</xdr:row>
      <xdr:rowOff>66580</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20" name="Ink 19">
              <a:extLst>
                <a:ext uri="{FF2B5EF4-FFF2-40B4-BE49-F238E27FC236}">
                  <a16:creationId xmlns:a16="http://schemas.microsoft.com/office/drawing/2014/main" id="{0158B738-A33F-287F-C9F0-D2D7D50C0757}"/>
                </a:ext>
              </a:extLst>
            </xdr14:cNvPr>
            <xdr14:cNvContentPartPr/>
          </xdr14:nvContentPartPr>
          <xdr14:nvPr macro=""/>
          <xdr14:xfrm>
            <a:off x="1815840" y="99000"/>
            <a:ext cx="446400" cy="335880"/>
          </xdr14:xfrm>
        </xdr:contentPart>
      </mc:Choice>
      <mc:Fallback xmlns="">
        <xdr:pic>
          <xdr:nvPicPr>
            <xdr:cNvPr id="20" name="Ink 19">
              <a:extLst>
                <a:ext uri="{FF2B5EF4-FFF2-40B4-BE49-F238E27FC236}">
                  <a16:creationId xmlns:a16="http://schemas.microsoft.com/office/drawing/2014/main" id="{0158B738-A33F-287F-C9F0-D2D7D50C0757}"/>
                </a:ext>
              </a:extLst>
            </xdr:cNvPr>
            <xdr:cNvPicPr/>
          </xdr:nvPicPr>
          <xdr:blipFill>
            <a:blip xmlns:r="http://schemas.openxmlformats.org/officeDocument/2006/relationships" r:embed="rId11"/>
            <a:stretch>
              <a:fillRect/>
            </a:stretch>
          </xdr:blipFill>
          <xdr:spPr>
            <a:xfrm>
              <a:off x="1798200" y="81000"/>
              <a:ext cx="482040" cy="371520"/>
            </a:xfrm>
            <a:prstGeom prst="rect">
              <a:avLst/>
            </a:prstGeom>
          </xdr:spPr>
        </xdr:pic>
      </mc:Fallback>
    </mc:AlternateContent>
    <xdr:clientData/>
  </xdr:twoCellAnchor>
  <xdr:twoCellAnchor editAs="oneCell">
    <xdr:from>
      <xdr:col>7</xdr:col>
      <xdr:colOff>133080</xdr:colOff>
      <xdr:row>12</xdr:row>
      <xdr:rowOff>56760</xdr:rowOff>
    </xdr:from>
    <xdr:to>
      <xdr:col>11</xdr:col>
      <xdr:colOff>496200</xdr:colOff>
      <xdr:row>14</xdr:row>
      <xdr:rowOff>14260</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32" name="Ink 31">
              <a:extLst>
                <a:ext uri="{FF2B5EF4-FFF2-40B4-BE49-F238E27FC236}">
                  <a16:creationId xmlns:a16="http://schemas.microsoft.com/office/drawing/2014/main" id="{3D7BD42F-5889-5D3A-D7E6-2C3EC55B52AA}"/>
                </a:ext>
              </a:extLst>
            </xdr14:cNvPr>
            <xdr14:cNvContentPartPr/>
          </xdr14:nvContentPartPr>
          <xdr14:nvPr macro=""/>
          <xdr14:xfrm>
            <a:off x="4400280" y="2266560"/>
            <a:ext cx="2801520" cy="325800"/>
          </xdr14:xfrm>
        </xdr:contentPart>
      </mc:Choice>
      <mc:Fallback xmlns="">
        <xdr:pic>
          <xdr:nvPicPr>
            <xdr:cNvPr id="32" name="Ink 31">
              <a:extLst>
                <a:ext uri="{FF2B5EF4-FFF2-40B4-BE49-F238E27FC236}">
                  <a16:creationId xmlns:a16="http://schemas.microsoft.com/office/drawing/2014/main" id="{3D7BD42F-5889-5D3A-D7E6-2C3EC55B52AA}"/>
                </a:ext>
              </a:extLst>
            </xdr:cNvPr>
            <xdr:cNvPicPr/>
          </xdr:nvPicPr>
          <xdr:blipFill>
            <a:blip xmlns:r="http://schemas.openxmlformats.org/officeDocument/2006/relationships" r:embed="rId13"/>
            <a:stretch>
              <a:fillRect/>
            </a:stretch>
          </xdr:blipFill>
          <xdr:spPr>
            <a:xfrm>
              <a:off x="4382638" y="2248920"/>
              <a:ext cx="2837165" cy="361440"/>
            </a:xfrm>
            <a:prstGeom prst="rect">
              <a:avLst/>
            </a:prstGeom>
          </xdr:spPr>
        </xdr:pic>
      </mc:Fallback>
    </mc:AlternateContent>
    <xdr:clientData/>
  </xdr:twoCellAnchor>
  <xdr:twoCellAnchor editAs="oneCell">
    <xdr:from>
      <xdr:col>4</xdr:col>
      <xdr:colOff>291840</xdr:colOff>
      <xdr:row>14</xdr:row>
      <xdr:rowOff>158260</xdr:rowOff>
    </xdr:from>
    <xdr:to>
      <xdr:col>6</xdr:col>
      <xdr:colOff>122400</xdr:colOff>
      <xdr:row>16</xdr:row>
      <xdr:rowOff>149240</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37" name="Ink 36">
              <a:extLst>
                <a:ext uri="{FF2B5EF4-FFF2-40B4-BE49-F238E27FC236}">
                  <a16:creationId xmlns:a16="http://schemas.microsoft.com/office/drawing/2014/main" id="{2B1D7AB9-83FC-51B0-259A-E4B5E796B0C6}"/>
                </a:ext>
              </a:extLst>
            </xdr14:cNvPr>
            <xdr14:cNvContentPartPr/>
          </xdr14:nvContentPartPr>
          <xdr14:nvPr macro=""/>
          <xdr14:xfrm>
            <a:off x="2730240" y="2736360"/>
            <a:ext cx="1049760" cy="359280"/>
          </xdr14:xfrm>
        </xdr:contentPart>
      </mc:Choice>
      <mc:Fallback xmlns="">
        <xdr:pic>
          <xdr:nvPicPr>
            <xdr:cNvPr id="37" name="Ink 36">
              <a:extLst>
                <a:ext uri="{FF2B5EF4-FFF2-40B4-BE49-F238E27FC236}">
                  <a16:creationId xmlns:a16="http://schemas.microsoft.com/office/drawing/2014/main" id="{2B1D7AB9-83FC-51B0-259A-E4B5E796B0C6}"/>
                </a:ext>
              </a:extLst>
            </xdr:cNvPr>
            <xdr:cNvPicPr/>
          </xdr:nvPicPr>
          <xdr:blipFill>
            <a:blip xmlns:r="http://schemas.openxmlformats.org/officeDocument/2006/relationships" r:embed="rId15"/>
            <a:stretch>
              <a:fillRect/>
            </a:stretch>
          </xdr:blipFill>
          <xdr:spPr>
            <a:xfrm>
              <a:off x="2712234" y="2718720"/>
              <a:ext cx="1085412" cy="394920"/>
            </a:xfrm>
            <a:prstGeom prst="rect">
              <a:avLst/>
            </a:prstGeom>
          </xdr:spPr>
        </xdr:pic>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1</xdr:col>
      <xdr:colOff>720725</xdr:colOff>
      <xdr:row>6</xdr:row>
      <xdr:rowOff>25400</xdr:rowOff>
    </xdr:from>
    <xdr:to>
      <xdr:col>4</xdr:col>
      <xdr:colOff>898525</xdr:colOff>
      <xdr:row>21</xdr:row>
      <xdr:rowOff>6350</xdr:rowOff>
    </xdr:to>
    <xdr:graphicFrame macro="">
      <xdr:nvGraphicFramePr>
        <xdr:cNvPr id="3" name="Chart 2">
          <a:extLst>
            <a:ext uri="{FF2B5EF4-FFF2-40B4-BE49-F238E27FC236}">
              <a16:creationId xmlns:a16="http://schemas.microsoft.com/office/drawing/2014/main" id="{B55213B2-60BC-9E5E-8A34-7C777B5927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914400</xdr:colOff>
      <xdr:row>23</xdr:row>
      <xdr:rowOff>57150</xdr:rowOff>
    </xdr:from>
    <xdr:to>
      <xdr:col>5</xdr:col>
      <xdr:colOff>412750</xdr:colOff>
      <xdr:row>38</xdr:row>
      <xdr:rowOff>38100</xdr:rowOff>
    </xdr:to>
    <xdr:graphicFrame macro="">
      <xdr:nvGraphicFramePr>
        <xdr:cNvPr id="4" name="Chart 3">
          <a:extLst>
            <a:ext uri="{FF2B5EF4-FFF2-40B4-BE49-F238E27FC236}">
              <a16:creationId xmlns:a16="http://schemas.microsoft.com/office/drawing/2014/main" id="{B2100FCA-3248-3A46-A9E1-8603F877BC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473075</xdr:colOff>
      <xdr:row>45</xdr:row>
      <xdr:rowOff>76200</xdr:rowOff>
    </xdr:from>
    <xdr:to>
      <xdr:col>5</xdr:col>
      <xdr:colOff>962025</xdr:colOff>
      <xdr:row>60</xdr:row>
      <xdr:rowOff>57150</xdr:rowOff>
    </xdr:to>
    <xdr:graphicFrame macro="">
      <xdr:nvGraphicFramePr>
        <xdr:cNvPr id="2" name="Chart 1">
          <a:extLst>
            <a:ext uri="{FF2B5EF4-FFF2-40B4-BE49-F238E27FC236}">
              <a16:creationId xmlns:a16="http://schemas.microsoft.com/office/drawing/2014/main" id="{39F4BB9C-10B8-D2A4-2DA3-CEFD951D52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44450</xdr:colOff>
      <xdr:row>40</xdr:row>
      <xdr:rowOff>165100</xdr:rowOff>
    </xdr:from>
    <xdr:to>
      <xdr:col>36</xdr:col>
      <xdr:colOff>88900</xdr:colOff>
      <xdr:row>50</xdr:row>
      <xdr:rowOff>158750</xdr:rowOff>
    </xdr:to>
    <xdr:graphicFrame macro="">
      <xdr:nvGraphicFramePr>
        <xdr:cNvPr id="2" name="Chart 1">
          <a:extLst>
            <a:ext uri="{FF2B5EF4-FFF2-40B4-BE49-F238E27FC236}">
              <a16:creationId xmlns:a16="http://schemas.microsoft.com/office/drawing/2014/main" id="{010F02DF-F9B3-AEFF-B1E0-6E861E89E1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564840</xdr:colOff>
      <xdr:row>51</xdr:row>
      <xdr:rowOff>7570</xdr:rowOff>
    </xdr:from>
    <xdr:to>
      <xdr:col>6</xdr:col>
      <xdr:colOff>464860</xdr:colOff>
      <xdr:row>53</xdr:row>
      <xdr:rowOff>38510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 name="Ink 6">
              <a:extLst>
                <a:ext uri="{FF2B5EF4-FFF2-40B4-BE49-F238E27FC236}">
                  <a16:creationId xmlns:a16="http://schemas.microsoft.com/office/drawing/2014/main" id="{271373F6-86D8-A6F4-E0A4-06DCAE41C882}"/>
                </a:ext>
              </a:extLst>
            </xdr14:cNvPr>
            <xdr14:cNvContentPartPr/>
          </xdr14:nvContentPartPr>
          <xdr14:nvPr macro=""/>
          <xdr14:xfrm>
            <a:off x="2393640" y="9405570"/>
            <a:ext cx="1944720" cy="399240"/>
          </xdr14:xfrm>
        </xdr:contentPart>
      </mc:Choice>
      <mc:Fallback xmlns="">
        <xdr:pic>
          <xdr:nvPicPr>
            <xdr:cNvPr id="7" name="Ink 6">
              <a:extLst>
                <a:ext uri="{FF2B5EF4-FFF2-40B4-BE49-F238E27FC236}">
                  <a16:creationId xmlns:a16="http://schemas.microsoft.com/office/drawing/2014/main" id="{271373F6-86D8-A6F4-E0A4-06DCAE41C882}"/>
                </a:ext>
              </a:extLst>
            </xdr:cNvPr>
            <xdr:cNvPicPr/>
          </xdr:nvPicPr>
          <xdr:blipFill>
            <a:blip xmlns:r="http://schemas.openxmlformats.org/officeDocument/2006/relationships" r:embed="rId3"/>
            <a:stretch>
              <a:fillRect/>
            </a:stretch>
          </xdr:blipFill>
          <xdr:spPr>
            <a:xfrm>
              <a:off x="2385000" y="9396930"/>
              <a:ext cx="1962360" cy="416880"/>
            </a:xfrm>
            <a:prstGeom prst="rect">
              <a:avLst/>
            </a:prstGeom>
          </xdr:spPr>
        </xdr:pic>
      </mc:Fallback>
    </mc:AlternateContent>
    <xdr:clientData/>
  </xdr:twoCellAnchor>
  <xdr:twoCellAnchor editAs="oneCell">
    <xdr:from>
      <xdr:col>7</xdr:col>
      <xdr:colOff>232900</xdr:colOff>
      <xdr:row>50</xdr:row>
      <xdr:rowOff>166880</xdr:rowOff>
    </xdr:from>
    <xdr:to>
      <xdr:col>8</xdr:col>
      <xdr:colOff>573340</xdr:colOff>
      <xdr:row>52</xdr:row>
      <xdr:rowOff>119340</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16" name="Ink 15">
              <a:extLst>
                <a:ext uri="{FF2B5EF4-FFF2-40B4-BE49-F238E27FC236}">
                  <a16:creationId xmlns:a16="http://schemas.microsoft.com/office/drawing/2014/main" id="{A765B2BE-3C83-AC04-B6BB-CF52D8A6B38D}"/>
                </a:ext>
              </a:extLst>
            </xdr14:cNvPr>
            <xdr14:cNvContentPartPr/>
          </xdr14:nvContentPartPr>
          <xdr14:nvPr macro=""/>
          <xdr14:xfrm>
            <a:off x="4716000" y="9380730"/>
            <a:ext cx="950040" cy="320760"/>
          </xdr14:xfrm>
        </xdr:contentPart>
      </mc:Choice>
      <mc:Fallback xmlns="">
        <xdr:pic>
          <xdr:nvPicPr>
            <xdr:cNvPr id="16" name="Ink 15">
              <a:extLst>
                <a:ext uri="{FF2B5EF4-FFF2-40B4-BE49-F238E27FC236}">
                  <a16:creationId xmlns:a16="http://schemas.microsoft.com/office/drawing/2014/main" id="{A765B2BE-3C83-AC04-B6BB-CF52D8A6B38D}"/>
                </a:ext>
              </a:extLst>
            </xdr:cNvPr>
            <xdr:cNvPicPr/>
          </xdr:nvPicPr>
          <xdr:blipFill>
            <a:blip xmlns:r="http://schemas.openxmlformats.org/officeDocument/2006/relationships" r:embed="rId5"/>
            <a:stretch>
              <a:fillRect/>
            </a:stretch>
          </xdr:blipFill>
          <xdr:spPr>
            <a:xfrm>
              <a:off x="4707003" y="9371730"/>
              <a:ext cx="967673" cy="338400"/>
            </a:xfrm>
            <a:prstGeom prst="rect">
              <a:avLst/>
            </a:prstGeom>
          </xdr:spPr>
        </xdr:pic>
      </mc:Fallback>
    </mc:AlternateContent>
    <xdr:clientData/>
  </xdr:twoCellAnchor>
  <xdr:twoCellAnchor editAs="oneCell">
    <xdr:from>
      <xdr:col>9</xdr:col>
      <xdr:colOff>416260</xdr:colOff>
      <xdr:row>50</xdr:row>
      <xdr:rowOff>171200</xdr:rowOff>
    </xdr:from>
    <xdr:to>
      <xdr:col>11</xdr:col>
      <xdr:colOff>352300</xdr:colOff>
      <xdr:row>53</xdr:row>
      <xdr:rowOff>52550</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18" name="Ink 17">
              <a:extLst>
                <a:ext uri="{FF2B5EF4-FFF2-40B4-BE49-F238E27FC236}">
                  <a16:creationId xmlns:a16="http://schemas.microsoft.com/office/drawing/2014/main" id="{9BBFC001-B9AE-ACD5-245B-0FB943417DE3}"/>
                </a:ext>
              </a:extLst>
            </xdr14:cNvPr>
            <xdr14:cNvContentPartPr/>
          </xdr14:nvContentPartPr>
          <xdr14:nvPr macro=""/>
          <xdr14:xfrm>
            <a:off x="6118560" y="9385050"/>
            <a:ext cx="1155240" cy="433800"/>
          </xdr14:xfrm>
        </xdr:contentPart>
      </mc:Choice>
      <mc:Fallback xmlns="">
        <xdr:pic>
          <xdr:nvPicPr>
            <xdr:cNvPr id="18" name="Ink 17">
              <a:extLst>
                <a:ext uri="{FF2B5EF4-FFF2-40B4-BE49-F238E27FC236}">
                  <a16:creationId xmlns:a16="http://schemas.microsoft.com/office/drawing/2014/main" id="{9BBFC001-B9AE-ACD5-245B-0FB943417DE3}"/>
                </a:ext>
              </a:extLst>
            </xdr:cNvPr>
            <xdr:cNvPicPr/>
          </xdr:nvPicPr>
          <xdr:blipFill>
            <a:blip xmlns:r="http://schemas.openxmlformats.org/officeDocument/2006/relationships" r:embed="rId7"/>
            <a:stretch>
              <a:fillRect/>
            </a:stretch>
          </xdr:blipFill>
          <xdr:spPr>
            <a:xfrm>
              <a:off x="6109920" y="9376410"/>
              <a:ext cx="1172880" cy="451440"/>
            </a:xfrm>
            <a:prstGeom prst="rect">
              <a:avLst/>
            </a:prstGeom>
          </xdr:spPr>
        </xdr:pic>
      </mc:Fallback>
    </mc:AlternateContent>
    <xdr:clientData/>
  </xdr:twoCellAnchor>
  <xdr:twoCellAnchor editAs="oneCell">
    <xdr:from>
      <xdr:col>9</xdr:col>
      <xdr:colOff>126820</xdr:colOff>
      <xdr:row>40</xdr:row>
      <xdr:rowOff>147050</xdr:rowOff>
    </xdr:from>
    <xdr:to>
      <xdr:col>13</xdr:col>
      <xdr:colOff>250540</xdr:colOff>
      <xdr:row>43</xdr:row>
      <xdr:rowOff>29840</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26" name="Ink 25">
              <a:extLst>
                <a:ext uri="{FF2B5EF4-FFF2-40B4-BE49-F238E27FC236}">
                  <a16:creationId xmlns:a16="http://schemas.microsoft.com/office/drawing/2014/main" id="{9080184B-2CFC-A45D-162B-A7517C124DCA}"/>
                </a:ext>
              </a:extLst>
            </xdr14:cNvPr>
            <xdr14:cNvContentPartPr/>
          </xdr14:nvContentPartPr>
          <xdr14:nvPr macro=""/>
          <xdr14:xfrm>
            <a:off x="5829120" y="7513050"/>
            <a:ext cx="2562120" cy="435240"/>
          </xdr14:xfrm>
        </xdr:contentPart>
      </mc:Choice>
      <mc:Fallback xmlns="">
        <xdr:pic>
          <xdr:nvPicPr>
            <xdr:cNvPr id="26" name="Ink 25">
              <a:extLst>
                <a:ext uri="{FF2B5EF4-FFF2-40B4-BE49-F238E27FC236}">
                  <a16:creationId xmlns:a16="http://schemas.microsoft.com/office/drawing/2014/main" id="{9080184B-2CFC-A45D-162B-A7517C124DCA}"/>
                </a:ext>
              </a:extLst>
            </xdr:cNvPr>
            <xdr:cNvPicPr/>
          </xdr:nvPicPr>
          <xdr:blipFill>
            <a:blip xmlns:r="http://schemas.openxmlformats.org/officeDocument/2006/relationships" r:embed="rId9"/>
            <a:stretch>
              <a:fillRect/>
            </a:stretch>
          </xdr:blipFill>
          <xdr:spPr>
            <a:xfrm>
              <a:off x="5820119" y="7504403"/>
              <a:ext cx="2579762" cy="452895"/>
            </a:xfrm>
            <a:prstGeom prst="rect">
              <a:avLst/>
            </a:prstGeom>
          </xdr:spPr>
        </xdr:pic>
      </mc:Fallback>
    </mc:AlternateContent>
    <xdr:clientData/>
  </xdr:twoCellAnchor>
  <xdr:twoCellAnchor editAs="oneCell">
    <xdr:from>
      <xdr:col>2</xdr:col>
      <xdr:colOff>240960</xdr:colOff>
      <xdr:row>51</xdr:row>
      <xdr:rowOff>15490</xdr:rowOff>
    </xdr:from>
    <xdr:to>
      <xdr:col>2</xdr:col>
      <xdr:colOff>483240</xdr:colOff>
      <xdr:row>51</xdr:row>
      <xdr:rowOff>149410</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27" name="Ink 26">
              <a:extLst>
                <a:ext uri="{FF2B5EF4-FFF2-40B4-BE49-F238E27FC236}">
                  <a16:creationId xmlns:a16="http://schemas.microsoft.com/office/drawing/2014/main" id="{147121B4-5C0E-D15B-C13B-E143A76E9075}"/>
                </a:ext>
              </a:extLst>
            </xdr14:cNvPr>
            <xdr14:cNvContentPartPr/>
          </xdr14:nvContentPartPr>
          <xdr14:nvPr macro=""/>
          <xdr14:xfrm>
            <a:off x="1460160" y="9413490"/>
            <a:ext cx="242280" cy="133920"/>
          </xdr14:xfrm>
        </xdr:contentPart>
      </mc:Choice>
      <mc:Fallback xmlns="">
        <xdr:pic>
          <xdr:nvPicPr>
            <xdr:cNvPr id="27" name="Ink 26">
              <a:extLst>
                <a:ext uri="{FF2B5EF4-FFF2-40B4-BE49-F238E27FC236}">
                  <a16:creationId xmlns:a16="http://schemas.microsoft.com/office/drawing/2014/main" id="{147121B4-5C0E-D15B-C13B-E143A76E9075}"/>
                </a:ext>
              </a:extLst>
            </xdr:cNvPr>
            <xdr:cNvPicPr/>
          </xdr:nvPicPr>
          <xdr:blipFill>
            <a:blip xmlns:r="http://schemas.openxmlformats.org/officeDocument/2006/relationships" r:embed="rId11"/>
            <a:stretch>
              <a:fillRect/>
            </a:stretch>
          </xdr:blipFill>
          <xdr:spPr>
            <a:xfrm>
              <a:off x="1451520" y="9404850"/>
              <a:ext cx="259920" cy="151560"/>
            </a:xfrm>
            <a:prstGeom prst="rect">
              <a:avLst/>
            </a:prstGeom>
          </xdr:spPr>
        </xdr:pic>
      </mc:Fallback>
    </mc:AlternateContent>
    <xdr:clientData/>
  </xdr:twoCellAnchor>
  <xdr:twoCellAnchor editAs="oneCell">
    <xdr:from>
      <xdr:col>12</xdr:col>
      <xdr:colOff>361900</xdr:colOff>
      <xdr:row>51</xdr:row>
      <xdr:rowOff>31690</xdr:rowOff>
    </xdr:from>
    <xdr:to>
      <xdr:col>13</xdr:col>
      <xdr:colOff>51820</xdr:colOff>
      <xdr:row>53</xdr:row>
      <xdr:rowOff>64790</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30" name="Ink 29">
              <a:extLst>
                <a:ext uri="{FF2B5EF4-FFF2-40B4-BE49-F238E27FC236}">
                  <a16:creationId xmlns:a16="http://schemas.microsoft.com/office/drawing/2014/main" id="{4D5BAF2F-B949-F349-3E5C-7DAE272BB9D3}"/>
                </a:ext>
              </a:extLst>
            </xdr14:cNvPr>
            <xdr14:cNvContentPartPr/>
          </xdr14:nvContentPartPr>
          <xdr14:nvPr macro=""/>
          <xdr14:xfrm>
            <a:off x="7893000" y="9429690"/>
            <a:ext cx="299520" cy="401400"/>
          </xdr14:xfrm>
        </xdr:contentPart>
      </mc:Choice>
      <mc:Fallback xmlns="">
        <xdr:pic>
          <xdr:nvPicPr>
            <xdr:cNvPr id="30" name="Ink 29">
              <a:extLst>
                <a:ext uri="{FF2B5EF4-FFF2-40B4-BE49-F238E27FC236}">
                  <a16:creationId xmlns:a16="http://schemas.microsoft.com/office/drawing/2014/main" id="{4D5BAF2F-B949-F349-3E5C-7DAE272BB9D3}"/>
                </a:ext>
              </a:extLst>
            </xdr:cNvPr>
            <xdr:cNvPicPr/>
          </xdr:nvPicPr>
          <xdr:blipFill>
            <a:blip xmlns:r="http://schemas.openxmlformats.org/officeDocument/2006/relationships" r:embed="rId13"/>
            <a:stretch>
              <a:fillRect/>
            </a:stretch>
          </xdr:blipFill>
          <xdr:spPr>
            <a:xfrm>
              <a:off x="7884011" y="9420690"/>
              <a:ext cx="317139" cy="419040"/>
            </a:xfrm>
            <a:prstGeom prst="rect">
              <a:avLst/>
            </a:prstGeom>
          </xdr:spPr>
        </xdr:pic>
      </mc:Fallback>
    </mc:AlternateContent>
    <xdr:clientData/>
  </xdr:twoCellAnchor>
  <xdr:twoCellAnchor editAs="oneCell">
    <xdr:from>
      <xdr:col>7</xdr:col>
      <xdr:colOff>260260</xdr:colOff>
      <xdr:row>41</xdr:row>
      <xdr:rowOff>50740</xdr:rowOff>
    </xdr:from>
    <xdr:to>
      <xdr:col>8</xdr:col>
      <xdr:colOff>482980</xdr:colOff>
      <xdr:row>44</xdr:row>
      <xdr:rowOff>88690</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39" name="Ink 38">
              <a:extLst>
                <a:ext uri="{FF2B5EF4-FFF2-40B4-BE49-F238E27FC236}">
                  <a16:creationId xmlns:a16="http://schemas.microsoft.com/office/drawing/2014/main" id="{47EEBEB9-7F1B-4EB5-E345-2A01D0AA9339}"/>
                </a:ext>
              </a:extLst>
            </xdr14:cNvPr>
            <xdr14:cNvContentPartPr/>
          </xdr14:nvContentPartPr>
          <xdr14:nvPr macro=""/>
          <xdr14:xfrm>
            <a:off x="4743360" y="7600890"/>
            <a:ext cx="832320" cy="590400"/>
          </xdr14:xfrm>
        </xdr:contentPart>
      </mc:Choice>
      <mc:Fallback xmlns="">
        <xdr:pic>
          <xdr:nvPicPr>
            <xdr:cNvPr id="39" name="Ink 38">
              <a:extLst>
                <a:ext uri="{FF2B5EF4-FFF2-40B4-BE49-F238E27FC236}">
                  <a16:creationId xmlns:a16="http://schemas.microsoft.com/office/drawing/2014/main" id="{47EEBEB9-7F1B-4EB5-E345-2A01D0AA9339}"/>
                </a:ext>
              </a:extLst>
            </xdr:cNvPr>
            <xdr:cNvPicPr/>
          </xdr:nvPicPr>
          <xdr:blipFill>
            <a:blip xmlns:r="http://schemas.openxmlformats.org/officeDocument/2006/relationships" r:embed="rId15"/>
            <a:stretch>
              <a:fillRect/>
            </a:stretch>
          </xdr:blipFill>
          <xdr:spPr>
            <a:xfrm>
              <a:off x="4734360" y="7591890"/>
              <a:ext cx="849960" cy="608040"/>
            </a:xfrm>
            <a:prstGeom prst="rect">
              <a:avLst/>
            </a:prstGeom>
          </xdr:spPr>
        </xdr:pic>
      </mc:Fallback>
    </mc:AlternateContent>
    <xdr:clientData/>
  </xdr:twoCellAnchor>
  <xdr:twoCellAnchor editAs="oneCell">
    <xdr:from>
      <xdr:col>9</xdr:col>
      <xdr:colOff>495100</xdr:colOff>
      <xdr:row>53</xdr:row>
      <xdr:rowOff>121310</xdr:rowOff>
    </xdr:from>
    <xdr:to>
      <xdr:col>13</xdr:col>
      <xdr:colOff>431260</xdr:colOff>
      <xdr:row>55</xdr:row>
      <xdr:rowOff>116970</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1" name="Ink 10">
              <a:extLst>
                <a:ext uri="{FF2B5EF4-FFF2-40B4-BE49-F238E27FC236}">
                  <a16:creationId xmlns:a16="http://schemas.microsoft.com/office/drawing/2014/main" id="{620EF044-760D-9171-243B-B473F54584E5}"/>
                </a:ext>
              </a:extLst>
            </xdr14:cNvPr>
            <xdr14:cNvContentPartPr/>
          </xdr14:nvContentPartPr>
          <xdr14:nvPr macro=""/>
          <xdr14:xfrm>
            <a:off x="6197400" y="9887610"/>
            <a:ext cx="2374560" cy="363960"/>
          </xdr14:xfrm>
        </xdr:contentPart>
      </mc:Choice>
      <mc:Fallback xmlns="">
        <xdr:pic>
          <xdr:nvPicPr>
            <xdr:cNvPr id="11" name="Ink 10">
              <a:extLst>
                <a:ext uri="{FF2B5EF4-FFF2-40B4-BE49-F238E27FC236}">
                  <a16:creationId xmlns:a16="http://schemas.microsoft.com/office/drawing/2014/main" id="{620EF044-760D-9171-243B-B473F54584E5}"/>
                </a:ext>
              </a:extLst>
            </xdr:cNvPr>
            <xdr:cNvPicPr/>
          </xdr:nvPicPr>
          <xdr:blipFill>
            <a:blip xmlns:r="http://schemas.openxmlformats.org/officeDocument/2006/relationships" r:embed="rId17"/>
            <a:stretch>
              <a:fillRect/>
            </a:stretch>
          </xdr:blipFill>
          <xdr:spPr>
            <a:xfrm>
              <a:off x="6188400" y="9878970"/>
              <a:ext cx="2392200" cy="381600"/>
            </a:xfrm>
            <a:prstGeom prst="rect">
              <a:avLst/>
            </a:prstGeom>
          </xdr:spPr>
        </xdr:pic>
      </mc:Fallback>
    </mc:AlternateContent>
    <xdr:clientData/>
  </xdr:twoCellAnchor>
  <xdr:twoCellAnchor editAs="oneCell">
    <xdr:from>
      <xdr:col>14</xdr:col>
      <xdr:colOff>310900</xdr:colOff>
      <xdr:row>50</xdr:row>
      <xdr:rowOff>178040</xdr:rowOff>
    </xdr:from>
    <xdr:to>
      <xdr:col>18</xdr:col>
      <xdr:colOff>26380</xdr:colOff>
      <xdr:row>54</xdr:row>
      <xdr:rowOff>181600</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35" name="Ink 34">
              <a:extLst>
                <a:ext uri="{FF2B5EF4-FFF2-40B4-BE49-F238E27FC236}">
                  <a16:creationId xmlns:a16="http://schemas.microsoft.com/office/drawing/2014/main" id="{155171A2-9B6D-8DD8-1503-6824BDFCBE26}"/>
                </a:ext>
              </a:extLst>
            </xdr14:cNvPr>
            <xdr14:cNvContentPartPr/>
          </xdr14:nvContentPartPr>
          <xdr14:nvPr macro=""/>
          <xdr14:xfrm>
            <a:off x="9061200" y="9391890"/>
            <a:ext cx="2153880" cy="740160"/>
          </xdr14:xfrm>
        </xdr:contentPart>
      </mc:Choice>
      <mc:Fallback xmlns="">
        <xdr:pic>
          <xdr:nvPicPr>
            <xdr:cNvPr id="35" name="Ink 34">
              <a:extLst>
                <a:ext uri="{FF2B5EF4-FFF2-40B4-BE49-F238E27FC236}">
                  <a16:creationId xmlns:a16="http://schemas.microsoft.com/office/drawing/2014/main" id="{155171A2-9B6D-8DD8-1503-6824BDFCBE26}"/>
                </a:ext>
              </a:extLst>
            </xdr:cNvPr>
            <xdr:cNvPicPr/>
          </xdr:nvPicPr>
          <xdr:blipFill>
            <a:blip xmlns:r="http://schemas.openxmlformats.org/officeDocument/2006/relationships" r:embed="rId19"/>
            <a:stretch>
              <a:fillRect/>
            </a:stretch>
          </xdr:blipFill>
          <xdr:spPr>
            <a:xfrm>
              <a:off x="9052559" y="9382886"/>
              <a:ext cx="2171523" cy="757809"/>
            </a:xfrm>
            <a:prstGeom prst="rect">
              <a:avLst/>
            </a:prstGeom>
          </xdr:spPr>
        </xdr:pic>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2</xdr:col>
      <xdr:colOff>577850</xdr:colOff>
      <xdr:row>3</xdr:row>
      <xdr:rowOff>120650</xdr:rowOff>
    </xdr:from>
    <xdr:to>
      <xdr:col>4</xdr:col>
      <xdr:colOff>1422400</xdr:colOff>
      <xdr:row>18</xdr:row>
      <xdr:rowOff>101600</xdr:rowOff>
    </xdr:to>
    <xdr:graphicFrame macro="">
      <xdr:nvGraphicFramePr>
        <xdr:cNvPr id="2" name="Chart 1">
          <a:extLst>
            <a:ext uri="{FF2B5EF4-FFF2-40B4-BE49-F238E27FC236}">
              <a16:creationId xmlns:a16="http://schemas.microsoft.com/office/drawing/2014/main" id="{332E0A1A-02B6-B00E-8DCE-7F85452BC8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958850</xdr:colOff>
      <xdr:row>23</xdr:row>
      <xdr:rowOff>177800</xdr:rowOff>
    </xdr:from>
    <xdr:to>
      <xdr:col>5</xdr:col>
      <xdr:colOff>254000</xdr:colOff>
      <xdr:row>37</xdr:row>
      <xdr:rowOff>76200</xdr:rowOff>
    </xdr:to>
    <xdr:graphicFrame macro="">
      <xdr:nvGraphicFramePr>
        <xdr:cNvPr id="3" name="Chart 2">
          <a:extLst>
            <a:ext uri="{FF2B5EF4-FFF2-40B4-BE49-F238E27FC236}">
              <a16:creationId xmlns:a16="http://schemas.microsoft.com/office/drawing/2014/main" id="{B1C69C9C-8F08-35D5-E0E6-8E243FDDE6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1054100</xdr:colOff>
      <xdr:row>116</xdr:row>
      <xdr:rowOff>127000</xdr:rowOff>
    </xdr:from>
    <xdr:to>
      <xdr:col>6</xdr:col>
      <xdr:colOff>406400</xdr:colOff>
      <xdr:row>131</xdr:row>
      <xdr:rowOff>107950</xdr:rowOff>
    </xdr:to>
    <xdr:graphicFrame macro="">
      <xdr:nvGraphicFramePr>
        <xdr:cNvPr id="4" name="Chart 3">
          <a:extLst>
            <a:ext uri="{FF2B5EF4-FFF2-40B4-BE49-F238E27FC236}">
              <a16:creationId xmlns:a16="http://schemas.microsoft.com/office/drawing/2014/main" id="{315980A0-2051-4D59-82EB-EF46849E51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247650</xdr:colOff>
      <xdr:row>0</xdr:row>
      <xdr:rowOff>177800</xdr:rowOff>
    </xdr:from>
    <xdr:to>
      <xdr:col>9</xdr:col>
      <xdr:colOff>247650</xdr:colOff>
      <xdr:row>10</xdr:row>
      <xdr:rowOff>177800</xdr:rowOff>
    </xdr:to>
    <xdr:graphicFrame macro="">
      <xdr:nvGraphicFramePr>
        <xdr:cNvPr id="2" name="Chart 1">
          <a:extLst>
            <a:ext uri="{FF2B5EF4-FFF2-40B4-BE49-F238E27FC236}">
              <a16:creationId xmlns:a16="http://schemas.microsoft.com/office/drawing/2014/main" id="{BAA1AD04-0B80-931A-99B0-FA833C91C1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3</xdr:col>
      <xdr:colOff>247650</xdr:colOff>
      <xdr:row>0</xdr:row>
      <xdr:rowOff>177800</xdr:rowOff>
    </xdr:from>
    <xdr:to>
      <xdr:col>9</xdr:col>
      <xdr:colOff>247650</xdr:colOff>
      <xdr:row>10</xdr:row>
      <xdr:rowOff>177800</xdr:rowOff>
    </xdr:to>
    <xdr:graphicFrame macro="">
      <xdr:nvGraphicFramePr>
        <xdr:cNvPr id="2" name="Chart 1">
          <a:extLst>
            <a:ext uri="{FF2B5EF4-FFF2-40B4-BE49-F238E27FC236}">
              <a16:creationId xmlns:a16="http://schemas.microsoft.com/office/drawing/2014/main" id="{4DCF2C77-0C96-389A-BEBA-C405293661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3</xdr:col>
      <xdr:colOff>31750</xdr:colOff>
      <xdr:row>0</xdr:row>
      <xdr:rowOff>180975</xdr:rowOff>
    </xdr:from>
    <xdr:to>
      <xdr:col>20</xdr:col>
      <xdr:colOff>101600</xdr:colOff>
      <xdr:row>15</xdr:row>
      <xdr:rowOff>161925</xdr:rowOff>
    </xdr:to>
    <xdr:graphicFrame macro="">
      <xdr:nvGraphicFramePr>
        <xdr:cNvPr id="2" name="Chart 1">
          <a:extLst>
            <a:ext uri="{FF2B5EF4-FFF2-40B4-BE49-F238E27FC236}">
              <a16:creationId xmlns:a16="http://schemas.microsoft.com/office/drawing/2014/main" id="{C16FEC19-F548-3378-2B63-86C9108F2C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19</xdr:row>
      <xdr:rowOff>15875</xdr:rowOff>
    </xdr:from>
    <xdr:to>
      <xdr:col>15</xdr:col>
      <xdr:colOff>107950</xdr:colOff>
      <xdr:row>33</xdr:row>
      <xdr:rowOff>180975</xdr:rowOff>
    </xdr:to>
    <xdr:graphicFrame macro="">
      <xdr:nvGraphicFramePr>
        <xdr:cNvPr id="3" name="Chart 2">
          <a:extLst>
            <a:ext uri="{FF2B5EF4-FFF2-40B4-BE49-F238E27FC236}">
              <a16:creationId xmlns:a16="http://schemas.microsoft.com/office/drawing/2014/main" id="{AD641FC7-B296-E7A0-B4F9-82107A0D94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539750</xdr:colOff>
      <xdr:row>35</xdr:row>
      <xdr:rowOff>107950</xdr:rowOff>
    </xdr:from>
    <xdr:to>
      <xdr:col>8</xdr:col>
      <xdr:colOff>317500</xdr:colOff>
      <xdr:row>50</xdr:row>
      <xdr:rowOff>88900</xdr:rowOff>
    </xdr:to>
    <xdr:graphicFrame macro="">
      <xdr:nvGraphicFramePr>
        <xdr:cNvPr id="4" name="Chart 3">
          <a:extLst>
            <a:ext uri="{FF2B5EF4-FFF2-40B4-BE49-F238E27FC236}">
              <a16:creationId xmlns:a16="http://schemas.microsoft.com/office/drawing/2014/main" id="{23AA027B-305E-D890-2FC4-8F2B78F323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241300</xdr:colOff>
      <xdr:row>52</xdr:row>
      <xdr:rowOff>88900</xdr:rowOff>
    </xdr:from>
    <xdr:to>
      <xdr:col>11</xdr:col>
      <xdr:colOff>76200</xdr:colOff>
      <xdr:row>64</xdr:row>
      <xdr:rowOff>133350</xdr:rowOff>
    </xdr:to>
    <xdr:graphicFrame macro="">
      <xdr:nvGraphicFramePr>
        <xdr:cNvPr id="5" name="Chart 4">
          <a:extLst>
            <a:ext uri="{FF2B5EF4-FFF2-40B4-BE49-F238E27FC236}">
              <a16:creationId xmlns:a16="http://schemas.microsoft.com/office/drawing/2014/main" id="{68D59ABA-A216-06C0-D94E-79217973AC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311150</xdr:colOff>
      <xdr:row>66</xdr:row>
      <xdr:rowOff>88900</xdr:rowOff>
    </xdr:from>
    <xdr:to>
      <xdr:col>12</xdr:col>
      <xdr:colOff>177800</xdr:colOff>
      <xdr:row>79</xdr:row>
      <xdr:rowOff>158750</xdr:rowOff>
    </xdr:to>
    <xdr:graphicFrame macro="">
      <xdr:nvGraphicFramePr>
        <xdr:cNvPr id="6" name="Chart 5">
          <a:extLst>
            <a:ext uri="{FF2B5EF4-FFF2-40B4-BE49-F238E27FC236}">
              <a16:creationId xmlns:a16="http://schemas.microsoft.com/office/drawing/2014/main" id="{0CB421C5-6BA5-6042-6F75-D642696908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469900</xdr:colOff>
      <xdr:row>96</xdr:row>
      <xdr:rowOff>152400</xdr:rowOff>
    </xdr:from>
    <xdr:to>
      <xdr:col>8</xdr:col>
      <xdr:colOff>419100</xdr:colOff>
      <xdr:row>111</xdr:row>
      <xdr:rowOff>133350</xdr:rowOff>
    </xdr:to>
    <xdr:graphicFrame macro="">
      <xdr:nvGraphicFramePr>
        <xdr:cNvPr id="8" name="Chart 7">
          <a:extLst>
            <a:ext uri="{FF2B5EF4-FFF2-40B4-BE49-F238E27FC236}">
              <a16:creationId xmlns:a16="http://schemas.microsoft.com/office/drawing/2014/main" id="{D1ADBC0B-806D-AEB0-6A00-FCD50D054C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6350</xdr:colOff>
      <xdr:row>122</xdr:row>
      <xdr:rowOff>158750</xdr:rowOff>
    </xdr:from>
    <xdr:to>
      <xdr:col>8</xdr:col>
      <xdr:colOff>393700</xdr:colOff>
      <xdr:row>137</xdr:row>
      <xdr:rowOff>139700</xdr:rowOff>
    </xdr:to>
    <xdr:graphicFrame macro="">
      <xdr:nvGraphicFramePr>
        <xdr:cNvPr id="9" name="Chart 8">
          <a:extLst>
            <a:ext uri="{FF2B5EF4-FFF2-40B4-BE49-F238E27FC236}">
              <a16:creationId xmlns:a16="http://schemas.microsoft.com/office/drawing/2014/main" id="{761244A7-0F66-9575-9C10-AD75CFAD77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3</xdr:col>
      <xdr:colOff>247650</xdr:colOff>
      <xdr:row>0</xdr:row>
      <xdr:rowOff>177800</xdr:rowOff>
    </xdr:from>
    <xdr:to>
      <xdr:col>9</xdr:col>
      <xdr:colOff>247650</xdr:colOff>
      <xdr:row>10</xdr:row>
      <xdr:rowOff>177800</xdr:rowOff>
    </xdr:to>
    <xdr:graphicFrame macro="">
      <xdr:nvGraphicFramePr>
        <xdr:cNvPr id="2" name="Chart 1">
          <a:extLst>
            <a:ext uri="{FF2B5EF4-FFF2-40B4-BE49-F238E27FC236}">
              <a16:creationId xmlns:a16="http://schemas.microsoft.com/office/drawing/2014/main" id="{0B3413BE-2274-831F-0B4C-2DE5057F32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3</xdr:col>
      <xdr:colOff>666750</xdr:colOff>
      <xdr:row>0</xdr:row>
      <xdr:rowOff>82550</xdr:rowOff>
    </xdr:from>
    <xdr:to>
      <xdr:col>8</xdr:col>
      <xdr:colOff>171450</xdr:colOff>
      <xdr:row>15</xdr:row>
      <xdr:rowOff>63500</xdr:rowOff>
    </xdr:to>
    <xdr:graphicFrame macro="">
      <xdr:nvGraphicFramePr>
        <xdr:cNvPr id="2" name="Chart 1">
          <a:extLst>
            <a:ext uri="{FF2B5EF4-FFF2-40B4-BE49-F238E27FC236}">
              <a16:creationId xmlns:a16="http://schemas.microsoft.com/office/drawing/2014/main" id="{6A87F908-2F2C-A756-F66B-077D517040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469900</xdr:colOff>
      <xdr:row>21</xdr:row>
      <xdr:rowOff>127000</xdr:rowOff>
    </xdr:from>
    <xdr:to>
      <xdr:col>6</xdr:col>
      <xdr:colOff>152400</xdr:colOff>
      <xdr:row>36</xdr:row>
      <xdr:rowOff>107950</xdr:rowOff>
    </xdr:to>
    <xdr:graphicFrame macro="">
      <xdr:nvGraphicFramePr>
        <xdr:cNvPr id="3" name="Chart 2">
          <a:extLst>
            <a:ext uri="{FF2B5EF4-FFF2-40B4-BE49-F238E27FC236}">
              <a16:creationId xmlns:a16="http://schemas.microsoft.com/office/drawing/2014/main" id="{74525A34-B57B-0C53-C6B9-10CECD0D6F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1143000</xdr:colOff>
      <xdr:row>40</xdr:row>
      <xdr:rowOff>12700</xdr:rowOff>
    </xdr:from>
    <xdr:to>
      <xdr:col>6</xdr:col>
      <xdr:colOff>482600</xdr:colOff>
      <xdr:row>54</xdr:row>
      <xdr:rowOff>177800</xdr:rowOff>
    </xdr:to>
    <xdr:graphicFrame macro="">
      <xdr:nvGraphicFramePr>
        <xdr:cNvPr id="4" name="Chart 3">
          <a:extLst>
            <a:ext uri="{FF2B5EF4-FFF2-40B4-BE49-F238E27FC236}">
              <a16:creationId xmlns:a16="http://schemas.microsoft.com/office/drawing/2014/main" id="{1ACBAED9-3473-618D-2E0C-C349736ADA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2</xdr:col>
      <xdr:colOff>234950</xdr:colOff>
      <xdr:row>0</xdr:row>
      <xdr:rowOff>127000</xdr:rowOff>
    </xdr:from>
    <xdr:to>
      <xdr:col>9</xdr:col>
      <xdr:colOff>539750</xdr:colOff>
      <xdr:row>15</xdr:row>
      <xdr:rowOff>107950</xdr:rowOff>
    </xdr:to>
    <xdr:graphicFrame macro="">
      <xdr:nvGraphicFramePr>
        <xdr:cNvPr id="2" name="Chart 1">
          <a:extLst>
            <a:ext uri="{FF2B5EF4-FFF2-40B4-BE49-F238E27FC236}">
              <a16:creationId xmlns:a16="http://schemas.microsoft.com/office/drawing/2014/main" id="{A2B84A79-3F35-5353-CADA-24B42A4880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558800</xdr:colOff>
      <xdr:row>17</xdr:row>
      <xdr:rowOff>152400</xdr:rowOff>
    </xdr:from>
    <xdr:to>
      <xdr:col>10</xdr:col>
      <xdr:colOff>254000</xdr:colOff>
      <xdr:row>32</xdr:row>
      <xdr:rowOff>133350</xdr:rowOff>
    </xdr:to>
    <xdr:graphicFrame macro="">
      <xdr:nvGraphicFramePr>
        <xdr:cNvPr id="3" name="Chart 2">
          <a:extLst>
            <a:ext uri="{FF2B5EF4-FFF2-40B4-BE49-F238E27FC236}">
              <a16:creationId xmlns:a16="http://schemas.microsoft.com/office/drawing/2014/main" id="{0E45A784-B432-FC27-9F22-08706D9060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1524000</xdr:colOff>
      <xdr:row>35</xdr:row>
      <xdr:rowOff>0</xdr:rowOff>
    </xdr:from>
    <xdr:to>
      <xdr:col>9</xdr:col>
      <xdr:colOff>247650</xdr:colOff>
      <xdr:row>49</xdr:row>
      <xdr:rowOff>165100</xdr:rowOff>
    </xdr:to>
    <xdr:graphicFrame macro="">
      <xdr:nvGraphicFramePr>
        <xdr:cNvPr id="4" name="Chart 3">
          <a:extLst>
            <a:ext uri="{FF2B5EF4-FFF2-40B4-BE49-F238E27FC236}">
              <a16:creationId xmlns:a16="http://schemas.microsoft.com/office/drawing/2014/main" id="{F507CF2C-36D7-D422-B695-12CF9481F4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285750</xdr:colOff>
      <xdr:row>57</xdr:row>
      <xdr:rowOff>127000</xdr:rowOff>
    </xdr:from>
    <xdr:to>
      <xdr:col>9</xdr:col>
      <xdr:colOff>590550</xdr:colOff>
      <xdr:row>72</xdr:row>
      <xdr:rowOff>107950</xdr:rowOff>
    </xdr:to>
    <xdr:graphicFrame macro="">
      <xdr:nvGraphicFramePr>
        <xdr:cNvPr id="5" name="Chart 4">
          <a:extLst>
            <a:ext uri="{FF2B5EF4-FFF2-40B4-BE49-F238E27FC236}">
              <a16:creationId xmlns:a16="http://schemas.microsoft.com/office/drawing/2014/main" id="{250A1D74-FB2C-E168-6887-12B5F4FD56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558800</xdr:colOff>
      <xdr:row>85</xdr:row>
      <xdr:rowOff>57150</xdr:rowOff>
    </xdr:from>
    <xdr:to>
      <xdr:col>4</xdr:col>
      <xdr:colOff>844550</xdr:colOff>
      <xdr:row>100</xdr:row>
      <xdr:rowOff>38100</xdr:rowOff>
    </xdr:to>
    <xdr:graphicFrame macro="">
      <xdr:nvGraphicFramePr>
        <xdr:cNvPr id="6" name="Chart 5">
          <a:extLst>
            <a:ext uri="{FF2B5EF4-FFF2-40B4-BE49-F238E27FC236}">
              <a16:creationId xmlns:a16="http://schemas.microsoft.com/office/drawing/2014/main" id="{FEDF9F28-1FAC-376D-0B75-AE11E9D530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107950</xdr:colOff>
      <xdr:row>102</xdr:row>
      <xdr:rowOff>127000</xdr:rowOff>
    </xdr:from>
    <xdr:to>
      <xdr:col>4</xdr:col>
      <xdr:colOff>393700</xdr:colOff>
      <xdr:row>117</xdr:row>
      <xdr:rowOff>107950</xdr:rowOff>
    </xdr:to>
    <xdr:graphicFrame macro="">
      <xdr:nvGraphicFramePr>
        <xdr:cNvPr id="8" name="Chart 7">
          <a:extLst>
            <a:ext uri="{FF2B5EF4-FFF2-40B4-BE49-F238E27FC236}">
              <a16:creationId xmlns:a16="http://schemas.microsoft.com/office/drawing/2014/main" id="{2A3571EE-9703-CCBF-F951-497EAD9DA6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622300</xdr:colOff>
      <xdr:row>121</xdr:row>
      <xdr:rowOff>12700</xdr:rowOff>
    </xdr:from>
    <xdr:to>
      <xdr:col>11</xdr:col>
      <xdr:colOff>304800</xdr:colOff>
      <xdr:row>135</xdr:row>
      <xdr:rowOff>177800</xdr:rowOff>
    </xdr:to>
    <xdr:graphicFrame macro="">
      <xdr:nvGraphicFramePr>
        <xdr:cNvPr id="9" name="Chart 8">
          <a:extLst>
            <a:ext uri="{FF2B5EF4-FFF2-40B4-BE49-F238E27FC236}">
              <a16:creationId xmlns:a16="http://schemas.microsoft.com/office/drawing/2014/main" id="{833EE47D-9EED-CDB7-5CFC-9E6C525BF0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141</xdr:row>
      <xdr:rowOff>165100</xdr:rowOff>
    </xdr:from>
    <xdr:to>
      <xdr:col>2</xdr:col>
      <xdr:colOff>1308100</xdr:colOff>
      <xdr:row>156</xdr:row>
      <xdr:rowOff>146050</xdr:rowOff>
    </xdr:to>
    <xdr:graphicFrame macro="">
      <xdr:nvGraphicFramePr>
        <xdr:cNvPr id="10" name="Chart 9">
          <a:extLst>
            <a:ext uri="{FF2B5EF4-FFF2-40B4-BE49-F238E27FC236}">
              <a16:creationId xmlns:a16="http://schemas.microsoft.com/office/drawing/2014/main" id="{652E2083-4E7E-4E60-EC90-8ADFC8F446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75240</xdr:colOff>
      <xdr:row>2240</xdr:row>
      <xdr:rowOff>168771</xdr:rowOff>
    </xdr:from>
    <xdr:to>
      <xdr:col>0</xdr:col>
      <xdr:colOff>339120</xdr:colOff>
      <xdr:row>2241</xdr:row>
      <xdr:rowOff>160948</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9" name="Ink 28">
              <a:extLst>
                <a:ext uri="{FF2B5EF4-FFF2-40B4-BE49-F238E27FC236}">
                  <a16:creationId xmlns:a16="http://schemas.microsoft.com/office/drawing/2014/main" id="{87AEC8DC-3B12-C409-065B-56D404582F0C}"/>
                </a:ext>
              </a:extLst>
            </xdr14:cNvPr>
            <xdr14:cNvContentPartPr/>
          </xdr14:nvContentPartPr>
          <xdr14:nvPr macro=""/>
          <xdr14:xfrm>
            <a:off x="75240" y="407989750"/>
            <a:ext cx="263880" cy="174240"/>
          </xdr14:xfrm>
        </xdr:contentPart>
      </mc:Choice>
      <mc:Fallback xmlns="">
        <xdr:pic>
          <xdr:nvPicPr>
            <xdr:cNvPr id="29" name="Ink 28">
              <a:extLst>
                <a:ext uri="{FF2B5EF4-FFF2-40B4-BE49-F238E27FC236}">
                  <a16:creationId xmlns:a16="http://schemas.microsoft.com/office/drawing/2014/main" id="{87AEC8DC-3B12-C409-065B-56D404582F0C}"/>
                </a:ext>
              </a:extLst>
            </xdr:cNvPr>
            <xdr:cNvPicPr/>
          </xdr:nvPicPr>
          <xdr:blipFill>
            <a:blip xmlns:r="http://schemas.openxmlformats.org/officeDocument/2006/relationships" r:embed="rId2"/>
            <a:stretch>
              <a:fillRect/>
            </a:stretch>
          </xdr:blipFill>
          <xdr:spPr>
            <a:xfrm>
              <a:off x="66600" y="407980750"/>
              <a:ext cx="281520" cy="191880"/>
            </a:xfrm>
            <a:prstGeom prst="rect">
              <a:avLst/>
            </a:prstGeom>
          </xdr:spPr>
        </xdr:pic>
      </mc:Fallback>
    </mc:AlternateContent>
    <xdr:clientData/>
  </xdr:twoCellAnchor>
  <xdr:twoCellAnchor editAs="oneCell">
    <xdr:from>
      <xdr:col>0</xdr:col>
      <xdr:colOff>235080</xdr:colOff>
      <xdr:row>2240</xdr:row>
      <xdr:rowOff>181371</xdr:rowOff>
    </xdr:from>
    <xdr:to>
      <xdr:col>3</xdr:col>
      <xdr:colOff>431487</xdr:colOff>
      <xdr:row>2245</xdr:row>
      <xdr:rowOff>144056</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67" name="Ink 66">
              <a:extLst>
                <a:ext uri="{FF2B5EF4-FFF2-40B4-BE49-F238E27FC236}">
                  <a16:creationId xmlns:a16="http://schemas.microsoft.com/office/drawing/2014/main" id="{F12DEBB2-3E87-B4A6-8599-5CAD82497A8E}"/>
                </a:ext>
              </a:extLst>
            </xdr14:cNvPr>
            <xdr14:cNvContentPartPr/>
          </xdr14:nvContentPartPr>
          <xdr14:nvPr macro=""/>
          <xdr14:xfrm>
            <a:off x="235080" y="408002350"/>
            <a:ext cx="2363400" cy="873000"/>
          </xdr14:xfrm>
        </xdr:contentPart>
      </mc:Choice>
      <mc:Fallback xmlns="">
        <xdr:pic>
          <xdr:nvPicPr>
            <xdr:cNvPr id="67" name="Ink 66">
              <a:extLst>
                <a:ext uri="{FF2B5EF4-FFF2-40B4-BE49-F238E27FC236}">
                  <a16:creationId xmlns:a16="http://schemas.microsoft.com/office/drawing/2014/main" id="{F12DEBB2-3E87-B4A6-8599-5CAD82497A8E}"/>
                </a:ext>
              </a:extLst>
            </xdr:cNvPr>
            <xdr:cNvPicPr/>
          </xdr:nvPicPr>
          <xdr:blipFill>
            <a:blip xmlns:r="http://schemas.openxmlformats.org/officeDocument/2006/relationships" r:embed="rId4"/>
            <a:stretch>
              <a:fillRect/>
            </a:stretch>
          </xdr:blipFill>
          <xdr:spPr>
            <a:xfrm>
              <a:off x="226439" y="407993350"/>
              <a:ext cx="2381043" cy="890640"/>
            </a:xfrm>
            <a:prstGeom prst="rect">
              <a:avLst/>
            </a:prstGeom>
          </xdr:spPr>
        </xdr:pic>
      </mc:Fallback>
    </mc:AlternateContent>
    <xdr:clientData/>
  </xdr:twoCellAnchor>
  <xdr:twoCellAnchor editAs="oneCell">
    <xdr:from>
      <xdr:col>3</xdr:col>
      <xdr:colOff>376767</xdr:colOff>
      <xdr:row>2240</xdr:row>
      <xdr:rowOff>169491</xdr:rowOff>
    </xdr:from>
    <xdr:to>
      <xdr:col>3</xdr:col>
      <xdr:colOff>772047</xdr:colOff>
      <xdr:row>2242</xdr:row>
      <xdr:rowOff>4805</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75" name="Ink 74">
              <a:extLst>
                <a:ext uri="{FF2B5EF4-FFF2-40B4-BE49-F238E27FC236}">
                  <a16:creationId xmlns:a16="http://schemas.microsoft.com/office/drawing/2014/main" id="{43EF2B75-578E-7064-EB46-5F345B7FDE53}"/>
                </a:ext>
              </a:extLst>
            </xdr14:cNvPr>
            <xdr14:cNvContentPartPr/>
          </xdr14:nvContentPartPr>
          <xdr14:nvPr macro=""/>
          <xdr14:xfrm>
            <a:off x="2543760" y="407990470"/>
            <a:ext cx="395280" cy="199440"/>
          </xdr14:xfrm>
        </xdr:contentPart>
      </mc:Choice>
      <mc:Fallback xmlns="">
        <xdr:pic>
          <xdr:nvPicPr>
            <xdr:cNvPr id="75" name="Ink 74">
              <a:extLst>
                <a:ext uri="{FF2B5EF4-FFF2-40B4-BE49-F238E27FC236}">
                  <a16:creationId xmlns:a16="http://schemas.microsoft.com/office/drawing/2014/main" id="{43EF2B75-578E-7064-EB46-5F345B7FDE53}"/>
                </a:ext>
              </a:extLst>
            </xdr:cNvPr>
            <xdr:cNvPicPr/>
          </xdr:nvPicPr>
          <xdr:blipFill>
            <a:blip xmlns:r="http://schemas.openxmlformats.org/officeDocument/2006/relationships" r:embed="rId6"/>
            <a:stretch>
              <a:fillRect/>
            </a:stretch>
          </xdr:blipFill>
          <xdr:spPr>
            <a:xfrm>
              <a:off x="2534768" y="407981830"/>
              <a:ext cx="412904" cy="217080"/>
            </a:xfrm>
            <a:prstGeom prst="rect">
              <a:avLst/>
            </a:prstGeom>
          </xdr:spPr>
        </xdr:pic>
      </mc:Fallback>
    </mc:AlternateContent>
    <xdr:clientData/>
  </xdr:twoCellAnchor>
  <xdr:twoCellAnchor editAs="oneCell">
    <xdr:from>
      <xdr:col>3</xdr:col>
      <xdr:colOff>501687</xdr:colOff>
      <xdr:row>2242</xdr:row>
      <xdr:rowOff>97325</xdr:rowOff>
    </xdr:from>
    <xdr:to>
      <xdr:col>3</xdr:col>
      <xdr:colOff>641727</xdr:colOff>
      <xdr:row>2242</xdr:row>
      <xdr:rowOff>151325</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79" name="Ink 78">
              <a:extLst>
                <a:ext uri="{FF2B5EF4-FFF2-40B4-BE49-F238E27FC236}">
                  <a16:creationId xmlns:a16="http://schemas.microsoft.com/office/drawing/2014/main" id="{8171011F-E435-ECD5-0D41-5CF8A7C270F9}"/>
                </a:ext>
              </a:extLst>
            </xdr14:cNvPr>
            <xdr14:cNvContentPartPr/>
          </xdr14:nvContentPartPr>
          <xdr14:nvPr macro=""/>
          <xdr14:xfrm>
            <a:off x="2668680" y="408282430"/>
            <a:ext cx="140040" cy="54000"/>
          </xdr14:xfrm>
        </xdr:contentPart>
      </mc:Choice>
      <mc:Fallback xmlns="">
        <xdr:pic>
          <xdr:nvPicPr>
            <xdr:cNvPr id="79" name="Ink 78">
              <a:extLst>
                <a:ext uri="{FF2B5EF4-FFF2-40B4-BE49-F238E27FC236}">
                  <a16:creationId xmlns:a16="http://schemas.microsoft.com/office/drawing/2014/main" id="{8171011F-E435-ECD5-0D41-5CF8A7C270F9}"/>
                </a:ext>
              </a:extLst>
            </xdr:cNvPr>
            <xdr:cNvPicPr/>
          </xdr:nvPicPr>
          <xdr:blipFill>
            <a:blip xmlns:r="http://schemas.openxmlformats.org/officeDocument/2006/relationships" r:embed="rId8"/>
            <a:stretch>
              <a:fillRect/>
            </a:stretch>
          </xdr:blipFill>
          <xdr:spPr>
            <a:xfrm>
              <a:off x="2659680" y="408273732"/>
              <a:ext cx="157680" cy="71758"/>
            </a:xfrm>
            <a:prstGeom prst="rect">
              <a:avLst/>
            </a:prstGeom>
          </xdr:spPr>
        </xdr:pic>
      </mc:Fallback>
    </mc:AlternateContent>
    <xdr:clientData/>
  </xdr:twoCellAnchor>
  <xdr:twoCellAnchor editAs="oneCell">
    <xdr:from>
      <xdr:col>41</xdr:col>
      <xdr:colOff>141741</xdr:colOff>
      <xdr:row>1</xdr:row>
      <xdr:rowOff>115297</xdr:rowOff>
    </xdr:from>
    <xdr:to>
      <xdr:col>41</xdr:col>
      <xdr:colOff>142101</xdr:colOff>
      <xdr:row>1</xdr:row>
      <xdr:rowOff>115657</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2" name="Ink 1">
              <a:extLst>
                <a:ext uri="{FF2B5EF4-FFF2-40B4-BE49-F238E27FC236}">
                  <a16:creationId xmlns:a16="http://schemas.microsoft.com/office/drawing/2014/main" id="{D286741B-7857-8F27-0AE7-722D5476A96C}"/>
                </a:ext>
              </a:extLst>
            </xdr14:cNvPr>
            <xdr14:cNvContentPartPr/>
          </xdr14:nvContentPartPr>
          <xdr14:nvPr macro=""/>
          <xdr14:xfrm>
            <a:off x="17775203" y="297360"/>
            <a:ext cx="360" cy="360"/>
          </xdr14:xfrm>
        </xdr:contentPart>
      </mc:Choice>
      <mc:Fallback xmlns="">
        <xdr:pic>
          <xdr:nvPicPr>
            <xdr:cNvPr id="2" name="Ink 1">
              <a:extLst>
                <a:ext uri="{FF2B5EF4-FFF2-40B4-BE49-F238E27FC236}">
                  <a16:creationId xmlns:a16="http://schemas.microsoft.com/office/drawing/2014/main" id="{D286741B-7857-8F27-0AE7-722D5476A96C}"/>
                </a:ext>
              </a:extLst>
            </xdr:cNvPr>
            <xdr:cNvPicPr/>
          </xdr:nvPicPr>
          <xdr:blipFill>
            <a:blip xmlns:r="http://schemas.openxmlformats.org/officeDocument/2006/relationships" r:embed="rId10"/>
            <a:stretch>
              <a:fillRect/>
            </a:stretch>
          </xdr:blipFill>
          <xdr:spPr>
            <a:xfrm>
              <a:off x="17766563" y="288360"/>
              <a:ext cx="18000" cy="18000"/>
            </a:xfrm>
            <a:prstGeom prst="rect">
              <a:avLst/>
            </a:prstGeom>
          </xdr:spPr>
        </xdr:pic>
      </mc:Fallback>
    </mc:AlternateContent>
    <xdr:clientData/>
  </xdr:twoCellAnchor>
  <xdr:twoCellAnchor editAs="oneCell">
    <xdr:from>
      <xdr:col>43</xdr:col>
      <xdr:colOff>452148</xdr:colOff>
      <xdr:row>2238</xdr:row>
      <xdr:rowOff>177314</xdr:rowOff>
    </xdr:from>
    <xdr:to>
      <xdr:col>44</xdr:col>
      <xdr:colOff>352111</xdr:colOff>
      <xdr:row>2240</xdr:row>
      <xdr:rowOff>83188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16" name="Ink 15">
              <a:extLst>
                <a:ext uri="{FF2B5EF4-FFF2-40B4-BE49-F238E27FC236}">
                  <a16:creationId xmlns:a16="http://schemas.microsoft.com/office/drawing/2014/main" id="{3274F229-2EA4-84CE-1631-29CA9B8EDA46}"/>
                </a:ext>
              </a:extLst>
            </xdr14:cNvPr>
            <xdr14:cNvContentPartPr/>
          </xdr14:nvContentPartPr>
          <xdr14:nvPr macro=""/>
          <xdr14:xfrm>
            <a:off x="19302323" y="407634167"/>
            <a:ext cx="508320" cy="270000"/>
          </xdr14:xfrm>
        </xdr:contentPart>
      </mc:Choice>
      <mc:Fallback xmlns="">
        <xdr:pic>
          <xdr:nvPicPr>
            <xdr:cNvPr id="16" name="Ink 15">
              <a:extLst>
                <a:ext uri="{FF2B5EF4-FFF2-40B4-BE49-F238E27FC236}">
                  <a16:creationId xmlns:a16="http://schemas.microsoft.com/office/drawing/2014/main" id="{3274F229-2EA4-84CE-1631-29CA9B8EDA46}"/>
                </a:ext>
              </a:extLst>
            </xdr:cNvPr>
            <xdr:cNvPicPr/>
          </xdr:nvPicPr>
          <xdr:blipFill>
            <a:blip xmlns:r="http://schemas.openxmlformats.org/officeDocument/2006/relationships" r:embed="rId12"/>
            <a:stretch>
              <a:fillRect/>
            </a:stretch>
          </xdr:blipFill>
          <xdr:spPr>
            <a:xfrm>
              <a:off x="19293323" y="407625515"/>
              <a:ext cx="525960" cy="287664"/>
            </a:xfrm>
            <a:prstGeom prst="rect">
              <a:avLst/>
            </a:prstGeom>
          </xdr:spPr>
        </xdr:pic>
      </mc:Fallback>
    </mc:AlternateContent>
    <xdr:clientData/>
  </xdr:twoCellAnchor>
  <xdr:twoCellAnchor editAs="oneCell">
    <xdr:from>
      <xdr:col>41</xdr:col>
      <xdr:colOff>461421</xdr:colOff>
      <xdr:row>2237</xdr:row>
      <xdr:rowOff>146257</xdr:rowOff>
    </xdr:from>
    <xdr:to>
      <xdr:col>43</xdr:col>
      <xdr:colOff>240828</xdr:colOff>
      <xdr:row>2240</xdr:row>
      <xdr:rowOff>54028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7" name="Ink 16">
              <a:extLst>
                <a:ext uri="{FF2B5EF4-FFF2-40B4-BE49-F238E27FC236}">
                  <a16:creationId xmlns:a16="http://schemas.microsoft.com/office/drawing/2014/main" id="{E4332626-1891-558B-3522-4366E81C942B}"/>
                </a:ext>
              </a:extLst>
            </xdr14:cNvPr>
            <xdr14:cNvContentPartPr/>
          </xdr14:nvContentPartPr>
          <xdr14:nvPr macro=""/>
          <xdr14:xfrm>
            <a:off x="18094883" y="407421047"/>
            <a:ext cx="996120" cy="453960"/>
          </xdr14:xfrm>
        </xdr:contentPart>
      </mc:Choice>
      <mc:Fallback xmlns="">
        <xdr:pic>
          <xdr:nvPicPr>
            <xdr:cNvPr id="17" name="Ink 16">
              <a:extLst>
                <a:ext uri="{FF2B5EF4-FFF2-40B4-BE49-F238E27FC236}">
                  <a16:creationId xmlns:a16="http://schemas.microsoft.com/office/drawing/2014/main" id="{E4332626-1891-558B-3522-4366E81C942B}"/>
                </a:ext>
              </a:extLst>
            </xdr:cNvPr>
            <xdr:cNvPicPr/>
          </xdr:nvPicPr>
          <xdr:blipFill>
            <a:blip xmlns:r="http://schemas.openxmlformats.org/officeDocument/2006/relationships" r:embed="rId14"/>
            <a:stretch>
              <a:fillRect/>
            </a:stretch>
          </xdr:blipFill>
          <xdr:spPr>
            <a:xfrm>
              <a:off x="18086243" y="407412407"/>
              <a:ext cx="1013760" cy="471600"/>
            </a:xfrm>
            <a:prstGeom prst="rect">
              <a:avLst/>
            </a:prstGeom>
          </xdr:spPr>
        </xdr:pic>
      </mc:Fallback>
    </mc:AlternateContent>
    <xdr:clientData/>
  </xdr:twoCellAnchor>
  <xdr:twoCellAnchor editAs="oneCell">
    <xdr:from>
      <xdr:col>0</xdr:col>
      <xdr:colOff>230760</xdr:colOff>
      <xdr:row>2245</xdr:row>
      <xdr:rowOff>62073</xdr:rowOff>
    </xdr:from>
    <xdr:to>
      <xdr:col>0</xdr:col>
      <xdr:colOff>403560</xdr:colOff>
      <xdr:row>2245</xdr:row>
      <xdr:rowOff>130113</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8" name="Ink 17">
              <a:extLst>
                <a:ext uri="{FF2B5EF4-FFF2-40B4-BE49-F238E27FC236}">
                  <a16:creationId xmlns:a16="http://schemas.microsoft.com/office/drawing/2014/main" id="{EBE17F78-22DC-34C4-1C21-78F72A5FD1E3}"/>
                </a:ext>
              </a:extLst>
            </xdr14:cNvPr>
            <xdr14:cNvContentPartPr/>
          </xdr14:nvContentPartPr>
          <xdr14:nvPr macro=""/>
          <xdr14:xfrm>
            <a:off x="230760" y="408793367"/>
            <a:ext cx="172800" cy="68040"/>
          </xdr14:xfrm>
        </xdr:contentPart>
      </mc:Choice>
      <mc:Fallback xmlns="">
        <xdr:pic>
          <xdr:nvPicPr>
            <xdr:cNvPr id="18" name="Ink 17">
              <a:extLst>
                <a:ext uri="{FF2B5EF4-FFF2-40B4-BE49-F238E27FC236}">
                  <a16:creationId xmlns:a16="http://schemas.microsoft.com/office/drawing/2014/main" id="{EBE17F78-22DC-34C4-1C21-78F72A5FD1E3}"/>
                </a:ext>
              </a:extLst>
            </xdr:cNvPr>
            <xdr:cNvPicPr/>
          </xdr:nvPicPr>
          <xdr:blipFill>
            <a:blip xmlns:r="http://schemas.openxmlformats.org/officeDocument/2006/relationships" r:embed="rId16"/>
            <a:stretch>
              <a:fillRect/>
            </a:stretch>
          </xdr:blipFill>
          <xdr:spPr>
            <a:xfrm>
              <a:off x="221760" y="408784367"/>
              <a:ext cx="190440" cy="85680"/>
            </a:xfrm>
            <a:prstGeom prst="rect">
              <a:avLst/>
            </a:prstGeom>
          </xdr:spPr>
        </xdr:pic>
      </mc:Fallback>
    </mc:AlternateContent>
    <xdr:clientData/>
  </xdr:twoCellAnchor>
  <xdr:twoCellAnchor editAs="oneCell">
    <xdr:from>
      <xdr:col>3</xdr:col>
      <xdr:colOff>390447</xdr:colOff>
      <xdr:row>2245</xdr:row>
      <xdr:rowOff>124353</xdr:rowOff>
    </xdr:from>
    <xdr:to>
      <xdr:col>3</xdr:col>
      <xdr:colOff>521847</xdr:colOff>
      <xdr:row>2245</xdr:row>
      <xdr:rowOff>129393</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9" name="Ink 18">
              <a:extLst>
                <a:ext uri="{FF2B5EF4-FFF2-40B4-BE49-F238E27FC236}">
                  <a16:creationId xmlns:a16="http://schemas.microsoft.com/office/drawing/2014/main" id="{8ED8B6C5-F055-93B3-859E-865BFADE4EE6}"/>
                </a:ext>
              </a:extLst>
            </xdr14:cNvPr>
            <xdr14:cNvContentPartPr/>
          </xdr14:nvContentPartPr>
          <xdr14:nvPr macro=""/>
          <xdr14:xfrm>
            <a:off x="2557440" y="408855647"/>
            <a:ext cx="131400" cy="5040"/>
          </xdr14:xfrm>
        </xdr:contentPart>
      </mc:Choice>
      <mc:Fallback xmlns="">
        <xdr:pic>
          <xdr:nvPicPr>
            <xdr:cNvPr id="19" name="Ink 18">
              <a:extLst>
                <a:ext uri="{FF2B5EF4-FFF2-40B4-BE49-F238E27FC236}">
                  <a16:creationId xmlns:a16="http://schemas.microsoft.com/office/drawing/2014/main" id="{8ED8B6C5-F055-93B3-859E-865BFADE4EE6}"/>
                </a:ext>
              </a:extLst>
            </xdr:cNvPr>
            <xdr:cNvPicPr/>
          </xdr:nvPicPr>
          <xdr:blipFill>
            <a:blip xmlns:r="http://schemas.openxmlformats.org/officeDocument/2006/relationships" r:embed="rId18"/>
            <a:stretch>
              <a:fillRect/>
            </a:stretch>
          </xdr:blipFill>
          <xdr:spPr>
            <a:xfrm>
              <a:off x="2548800" y="408846647"/>
              <a:ext cx="149040" cy="22680"/>
            </a:xfrm>
            <a:prstGeom prst="rect">
              <a:avLst/>
            </a:prstGeom>
          </xdr:spPr>
        </xdr:pic>
      </mc:Fallback>
    </mc:AlternateContent>
    <xdr:clientData/>
  </xdr:twoCellAnchor>
  <xdr:twoCellAnchor editAs="oneCell">
    <xdr:from>
      <xdr:col>4</xdr:col>
      <xdr:colOff>372165</xdr:colOff>
      <xdr:row>2243</xdr:row>
      <xdr:rowOff>146479</xdr:rowOff>
    </xdr:from>
    <xdr:to>
      <xdr:col>5</xdr:col>
      <xdr:colOff>895500</xdr:colOff>
      <xdr:row>2248</xdr:row>
      <xdr:rowOff>36444</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36" name="Ink 35">
              <a:extLst>
                <a:ext uri="{FF2B5EF4-FFF2-40B4-BE49-F238E27FC236}">
                  <a16:creationId xmlns:a16="http://schemas.microsoft.com/office/drawing/2014/main" id="{BE65AB1F-D175-EBF2-4980-A411DB9DBCD2}"/>
                </a:ext>
              </a:extLst>
            </xdr14:cNvPr>
            <xdr14:cNvContentPartPr/>
          </xdr14:nvContentPartPr>
          <xdr14:nvPr macro=""/>
          <xdr14:xfrm>
            <a:off x="3822480" y="408513647"/>
            <a:ext cx="1362600" cy="800280"/>
          </xdr14:xfrm>
        </xdr:contentPart>
      </mc:Choice>
      <mc:Fallback xmlns="">
        <xdr:pic>
          <xdr:nvPicPr>
            <xdr:cNvPr id="36" name="Ink 35">
              <a:extLst>
                <a:ext uri="{FF2B5EF4-FFF2-40B4-BE49-F238E27FC236}">
                  <a16:creationId xmlns:a16="http://schemas.microsoft.com/office/drawing/2014/main" id="{BE65AB1F-D175-EBF2-4980-A411DB9DBCD2}"/>
                </a:ext>
              </a:extLst>
            </xdr:cNvPr>
            <xdr:cNvPicPr/>
          </xdr:nvPicPr>
          <xdr:blipFill>
            <a:blip xmlns:r="http://schemas.openxmlformats.org/officeDocument/2006/relationships" r:embed="rId20"/>
            <a:stretch>
              <a:fillRect/>
            </a:stretch>
          </xdr:blipFill>
          <xdr:spPr>
            <a:xfrm>
              <a:off x="3813480" y="408504651"/>
              <a:ext cx="1380240" cy="817912"/>
            </a:xfrm>
            <a:prstGeom prst="rect">
              <a:avLst/>
            </a:prstGeom>
          </xdr:spPr>
        </xdr:pic>
      </mc:Fallback>
    </mc:AlternateContent>
    <xdr:clientData/>
  </xdr:twoCellAnchor>
  <xdr:twoCellAnchor editAs="oneCell">
    <xdr:from>
      <xdr:col>4</xdr:col>
      <xdr:colOff>754845</xdr:colOff>
      <xdr:row>2243</xdr:row>
      <xdr:rowOff>121639</xdr:rowOff>
    </xdr:from>
    <xdr:to>
      <xdr:col>5</xdr:col>
      <xdr:colOff>747900</xdr:colOff>
      <xdr:row>2246</xdr:row>
      <xdr:rowOff>101770</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39" name="Ink 38">
              <a:extLst>
                <a:ext uri="{FF2B5EF4-FFF2-40B4-BE49-F238E27FC236}">
                  <a16:creationId xmlns:a16="http://schemas.microsoft.com/office/drawing/2014/main" id="{6B5C7E4F-17E7-AC13-9FB2-4B3643BFD0F6}"/>
                </a:ext>
              </a:extLst>
            </xdr14:cNvPr>
            <xdr14:cNvContentPartPr/>
          </xdr14:nvContentPartPr>
          <xdr14:nvPr macro=""/>
          <xdr14:xfrm>
            <a:off x="4205160" y="408488807"/>
            <a:ext cx="832320" cy="526320"/>
          </xdr14:xfrm>
        </xdr:contentPart>
      </mc:Choice>
      <mc:Fallback xmlns="">
        <xdr:pic>
          <xdr:nvPicPr>
            <xdr:cNvPr id="39" name="Ink 38">
              <a:extLst>
                <a:ext uri="{FF2B5EF4-FFF2-40B4-BE49-F238E27FC236}">
                  <a16:creationId xmlns:a16="http://schemas.microsoft.com/office/drawing/2014/main" id="{6B5C7E4F-17E7-AC13-9FB2-4B3643BFD0F6}"/>
                </a:ext>
              </a:extLst>
            </xdr:cNvPr>
            <xdr:cNvPicPr/>
          </xdr:nvPicPr>
          <xdr:blipFill>
            <a:blip xmlns:r="http://schemas.openxmlformats.org/officeDocument/2006/relationships" r:embed="rId22"/>
            <a:stretch>
              <a:fillRect/>
            </a:stretch>
          </xdr:blipFill>
          <xdr:spPr>
            <a:xfrm>
              <a:off x="4196160" y="408479807"/>
              <a:ext cx="849960" cy="543960"/>
            </a:xfrm>
            <a:prstGeom prst="rect">
              <a:avLst/>
            </a:prstGeom>
          </xdr:spPr>
        </xdr:pic>
      </mc:Fallback>
    </mc:AlternateContent>
    <xdr:clientData/>
  </xdr:twoCellAnchor>
  <xdr:twoCellAnchor editAs="oneCell">
    <xdr:from>
      <xdr:col>5</xdr:col>
      <xdr:colOff>106380</xdr:colOff>
      <xdr:row>2243</xdr:row>
      <xdr:rowOff>66559</xdr:rowOff>
    </xdr:from>
    <xdr:to>
      <xdr:col>5</xdr:col>
      <xdr:colOff>186660</xdr:colOff>
      <xdr:row>2243</xdr:row>
      <xdr:rowOff>171319</xdr:rowOff>
    </xdr:to>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42" name="Ink 41">
              <a:extLst>
                <a:ext uri="{FF2B5EF4-FFF2-40B4-BE49-F238E27FC236}">
                  <a16:creationId xmlns:a16="http://schemas.microsoft.com/office/drawing/2014/main" id="{1FE74422-48FC-3BC2-D236-FE8B9670602D}"/>
                </a:ext>
              </a:extLst>
            </xdr14:cNvPr>
            <xdr14:cNvContentPartPr/>
          </xdr14:nvContentPartPr>
          <xdr14:nvPr macro=""/>
          <xdr14:xfrm>
            <a:off x="4395960" y="408433727"/>
            <a:ext cx="80280" cy="104760"/>
          </xdr14:xfrm>
        </xdr:contentPart>
      </mc:Choice>
      <mc:Fallback xmlns="">
        <xdr:pic>
          <xdr:nvPicPr>
            <xdr:cNvPr id="42" name="Ink 41">
              <a:extLst>
                <a:ext uri="{FF2B5EF4-FFF2-40B4-BE49-F238E27FC236}">
                  <a16:creationId xmlns:a16="http://schemas.microsoft.com/office/drawing/2014/main" id="{1FE74422-48FC-3BC2-D236-FE8B9670602D}"/>
                </a:ext>
              </a:extLst>
            </xdr:cNvPr>
            <xdr:cNvPicPr/>
          </xdr:nvPicPr>
          <xdr:blipFill>
            <a:blip xmlns:r="http://schemas.openxmlformats.org/officeDocument/2006/relationships" r:embed="rId24"/>
            <a:stretch>
              <a:fillRect/>
            </a:stretch>
          </xdr:blipFill>
          <xdr:spPr>
            <a:xfrm>
              <a:off x="4387320" y="408424727"/>
              <a:ext cx="97920" cy="122400"/>
            </a:xfrm>
            <a:prstGeom prst="rect">
              <a:avLst/>
            </a:prstGeom>
          </xdr:spPr>
        </xdr:pic>
      </mc:Fallback>
    </mc:AlternateContent>
    <xdr:clientData/>
  </xdr:twoCellAnchor>
  <xdr:twoCellAnchor editAs="oneCell">
    <xdr:from>
      <xdr:col>2</xdr:col>
      <xdr:colOff>57437</xdr:colOff>
      <xdr:row>2243</xdr:row>
      <xdr:rowOff>173119</xdr:rowOff>
    </xdr:from>
    <xdr:to>
      <xdr:col>2</xdr:col>
      <xdr:colOff>71477</xdr:colOff>
      <xdr:row>2244</xdr:row>
      <xdr:rowOff>104456</xdr:rowOff>
    </xdr:to>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45" name="Ink 44">
              <a:extLst>
                <a:ext uri="{FF2B5EF4-FFF2-40B4-BE49-F238E27FC236}">
                  <a16:creationId xmlns:a16="http://schemas.microsoft.com/office/drawing/2014/main" id="{722CC2F4-C984-BEAC-E705-A2B7BC27DD88}"/>
                </a:ext>
              </a:extLst>
            </xdr14:cNvPr>
            <xdr14:cNvContentPartPr/>
          </xdr14:nvContentPartPr>
          <xdr14:nvPr macro=""/>
          <xdr14:xfrm>
            <a:off x="1349640" y="408540287"/>
            <a:ext cx="14040" cy="113400"/>
          </xdr14:xfrm>
        </xdr:contentPart>
      </mc:Choice>
      <mc:Fallback xmlns="">
        <xdr:pic>
          <xdr:nvPicPr>
            <xdr:cNvPr id="45" name="Ink 44">
              <a:extLst>
                <a:ext uri="{FF2B5EF4-FFF2-40B4-BE49-F238E27FC236}">
                  <a16:creationId xmlns:a16="http://schemas.microsoft.com/office/drawing/2014/main" id="{722CC2F4-C984-BEAC-E705-A2B7BC27DD88}"/>
                </a:ext>
              </a:extLst>
            </xdr:cNvPr>
            <xdr:cNvPicPr/>
          </xdr:nvPicPr>
          <xdr:blipFill>
            <a:blip xmlns:r="http://schemas.openxmlformats.org/officeDocument/2006/relationships" r:embed="rId26"/>
            <a:stretch>
              <a:fillRect/>
            </a:stretch>
          </xdr:blipFill>
          <xdr:spPr>
            <a:xfrm>
              <a:off x="1341000" y="408531287"/>
              <a:ext cx="31680" cy="131040"/>
            </a:xfrm>
            <a:prstGeom prst="rect">
              <a:avLst/>
            </a:prstGeom>
          </xdr:spPr>
        </xdr:pic>
      </mc:Fallback>
    </mc:AlternateContent>
    <xdr:clientData/>
  </xdr:twoCellAnchor>
  <xdr:twoCellAnchor editAs="oneCell">
    <xdr:from>
      <xdr:col>3</xdr:col>
      <xdr:colOff>264447</xdr:colOff>
      <xdr:row>2244</xdr:row>
      <xdr:rowOff>31016</xdr:rowOff>
    </xdr:from>
    <xdr:to>
      <xdr:col>3</xdr:col>
      <xdr:colOff>293247</xdr:colOff>
      <xdr:row>2244</xdr:row>
      <xdr:rowOff>101936</xdr:rowOff>
    </xdr:to>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46" name="Ink 45">
              <a:extLst>
                <a:ext uri="{FF2B5EF4-FFF2-40B4-BE49-F238E27FC236}">
                  <a16:creationId xmlns:a16="http://schemas.microsoft.com/office/drawing/2014/main" id="{14B87F64-DB4F-4AB9-12EE-7EDA3A2D719B}"/>
                </a:ext>
              </a:extLst>
            </xdr14:cNvPr>
            <xdr14:cNvContentPartPr/>
          </xdr14:nvContentPartPr>
          <xdr14:nvPr macro=""/>
          <xdr14:xfrm>
            <a:off x="2431440" y="408580247"/>
            <a:ext cx="28800" cy="70920"/>
          </xdr14:xfrm>
        </xdr:contentPart>
      </mc:Choice>
      <mc:Fallback xmlns="">
        <xdr:pic>
          <xdr:nvPicPr>
            <xdr:cNvPr id="46" name="Ink 45">
              <a:extLst>
                <a:ext uri="{FF2B5EF4-FFF2-40B4-BE49-F238E27FC236}">
                  <a16:creationId xmlns:a16="http://schemas.microsoft.com/office/drawing/2014/main" id="{14B87F64-DB4F-4AB9-12EE-7EDA3A2D719B}"/>
                </a:ext>
              </a:extLst>
            </xdr:cNvPr>
            <xdr:cNvPicPr/>
          </xdr:nvPicPr>
          <xdr:blipFill>
            <a:blip xmlns:r="http://schemas.openxmlformats.org/officeDocument/2006/relationships" r:embed="rId28"/>
            <a:stretch>
              <a:fillRect/>
            </a:stretch>
          </xdr:blipFill>
          <xdr:spPr>
            <a:xfrm>
              <a:off x="2422800" y="408571247"/>
              <a:ext cx="46440" cy="88560"/>
            </a:xfrm>
            <a:prstGeom prst="rect">
              <a:avLst/>
            </a:prstGeom>
          </xdr:spPr>
        </xdr:pic>
      </mc:Fallback>
    </mc:AlternateContent>
    <xdr:clientData/>
  </xdr:twoCellAnchor>
  <xdr:twoCellAnchor editAs="oneCell">
    <xdr:from>
      <xdr:col>6</xdr:col>
      <xdr:colOff>86676</xdr:colOff>
      <xdr:row>2243</xdr:row>
      <xdr:rowOff>92119</xdr:rowOff>
    </xdr:from>
    <xdr:to>
      <xdr:col>7</xdr:col>
      <xdr:colOff>331309</xdr:colOff>
      <xdr:row>2248</xdr:row>
      <xdr:rowOff>67044</xdr:rowOff>
    </xdr:to>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56" name="Ink 55">
              <a:extLst>
                <a:ext uri="{FF2B5EF4-FFF2-40B4-BE49-F238E27FC236}">
                  <a16:creationId xmlns:a16="http://schemas.microsoft.com/office/drawing/2014/main" id="{A97F37AB-EE49-93A7-E04E-F064711E86E0}"/>
                </a:ext>
              </a:extLst>
            </xdr14:cNvPr>
            <xdr14:cNvContentPartPr/>
          </xdr14:nvContentPartPr>
          <xdr14:nvPr macro=""/>
          <xdr14:xfrm>
            <a:off x="5513040" y="408459287"/>
            <a:ext cx="1576800" cy="885240"/>
          </xdr14:xfrm>
        </xdr:contentPart>
      </mc:Choice>
      <mc:Fallback xmlns="">
        <xdr:pic>
          <xdr:nvPicPr>
            <xdr:cNvPr id="56" name="Ink 55">
              <a:extLst>
                <a:ext uri="{FF2B5EF4-FFF2-40B4-BE49-F238E27FC236}">
                  <a16:creationId xmlns:a16="http://schemas.microsoft.com/office/drawing/2014/main" id="{A97F37AB-EE49-93A7-E04E-F064711E86E0}"/>
                </a:ext>
              </a:extLst>
            </xdr:cNvPr>
            <xdr:cNvPicPr/>
          </xdr:nvPicPr>
          <xdr:blipFill>
            <a:blip xmlns:r="http://schemas.openxmlformats.org/officeDocument/2006/relationships" r:embed="rId30"/>
            <a:stretch>
              <a:fillRect/>
            </a:stretch>
          </xdr:blipFill>
          <xdr:spPr>
            <a:xfrm>
              <a:off x="5504040" y="408450643"/>
              <a:ext cx="1594440" cy="902887"/>
            </a:xfrm>
            <a:prstGeom prst="rect">
              <a:avLst/>
            </a:prstGeom>
          </xdr:spPr>
        </xdr:pic>
      </mc:Fallback>
    </mc:AlternateContent>
    <xdr:clientData/>
  </xdr:twoCellAnchor>
  <xdr:twoCellAnchor editAs="oneCell">
    <xdr:from>
      <xdr:col>5</xdr:col>
      <xdr:colOff>1003500</xdr:colOff>
      <xdr:row>2244</xdr:row>
      <xdr:rowOff>26336</xdr:rowOff>
    </xdr:from>
    <xdr:to>
      <xdr:col>7</xdr:col>
      <xdr:colOff>520669</xdr:colOff>
      <xdr:row>2249</xdr:row>
      <xdr:rowOff>112571</xdr:rowOff>
    </xdr:to>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66" name="Ink 65">
              <a:extLst>
                <a:ext uri="{FF2B5EF4-FFF2-40B4-BE49-F238E27FC236}">
                  <a16:creationId xmlns:a16="http://schemas.microsoft.com/office/drawing/2014/main" id="{2841D919-5C59-1553-EE5A-99CC92BDAD58}"/>
                </a:ext>
              </a:extLst>
            </xdr14:cNvPr>
            <xdr14:cNvContentPartPr/>
          </xdr14:nvContentPartPr>
          <xdr14:nvPr macro=""/>
          <xdr14:xfrm>
            <a:off x="5293080" y="408575567"/>
            <a:ext cx="1986120" cy="996549"/>
          </xdr14:xfrm>
        </xdr:contentPart>
      </mc:Choice>
      <mc:Fallback xmlns="">
        <xdr:pic>
          <xdr:nvPicPr>
            <xdr:cNvPr id="66" name="Ink 65">
              <a:extLst>
                <a:ext uri="{FF2B5EF4-FFF2-40B4-BE49-F238E27FC236}">
                  <a16:creationId xmlns:a16="http://schemas.microsoft.com/office/drawing/2014/main" id="{2841D919-5C59-1553-EE5A-99CC92BDAD58}"/>
                </a:ext>
              </a:extLst>
            </xdr:cNvPr>
            <xdr:cNvPicPr/>
          </xdr:nvPicPr>
          <xdr:blipFill>
            <a:blip xmlns:r="http://schemas.openxmlformats.org/officeDocument/2006/relationships" r:embed="rId32"/>
            <a:stretch>
              <a:fillRect/>
            </a:stretch>
          </xdr:blipFill>
          <xdr:spPr>
            <a:xfrm>
              <a:off x="5284080" y="408566926"/>
              <a:ext cx="2003760" cy="1014190"/>
            </a:xfrm>
            <a:prstGeom prst="rect">
              <a:avLst/>
            </a:prstGeom>
          </xdr:spPr>
        </xdr:pic>
      </mc:Fallback>
    </mc:AlternateContent>
    <xdr:clientData/>
  </xdr:twoCellAnchor>
  <xdr:twoCellAnchor editAs="oneCell">
    <xdr:from>
      <xdr:col>6</xdr:col>
      <xdr:colOff>856716</xdr:colOff>
      <xdr:row>2245</xdr:row>
      <xdr:rowOff>17502</xdr:rowOff>
    </xdr:from>
    <xdr:to>
      <xdr:col>6</xdr:col>
      <xdr:colOff>857796</xdr:colOff>
      <xdr:row>2245</xdr:row>
      <xdr:rowOff>17862</xdr:rowOff>
    </xdr:to>
    <mc:AlternateContent xmlns:mc="http://schemas.openxmlformats.org/markup-compatibility/2006" xmlns:xdr14="http://schemas.microsoft.com/office/excel/2010/spreadsheetDrawing">
      <mc:Choice Requires="xdr14">
        <xdr:contentPart xmlns:r="http://schemas.openxmlformats.org/officeDocument/2006/relationships" r:id="rId33">
          <xdr14:nvContentPartPr>
            <xdr14:cNvPr id="68" name="Ink 67">
              <a:extLst>
                <a:ext uri="{FF2B5EF4-FFF2-40B4-BE49-F238E27FC236}">
                  <a16:creationId xmlns:a16="http://schemas.microsoft.com/office/drawing/2014/main" id="{65517DD2-C376-C0AF-C900-134C800F3438}"/>
                </a:ext>
              </a:extLst>
            </xdr14:cNvPr>
            <xdr14:cNvContentPartPr/>
          </xdr14:nvContentPartPr>
          <xdr14:nvPr macro=""/>
          <xdr14:xfrm>
            <a:off x="6283080" y="408748796"/>
            <a:ext cx="1080" cy="360"/>
          </xdr14:xfrm>
        </xdr:contentPart>
      </mc:Choice>
      <mc:Fallback xmlns="">
        <xdr:pic>
          <xdr:nvPicPr>
            <xdr:cNvPr id="68" name="Ink 67">
              <a:extLst>
                <a:ext uri="{FF2B5EF4-FFF2-40B4-BE49-F238E27FC236}">
                  <a16:creationId xmlns:a16="http://schemas.microsoft.com/office/drawing/2014/main" id="{65517DD2-C376-C0AF-C900-134C800F3438}"/>
                </a:ext>
              </a:extLst>
            </xdr:cNvPr>
            <xdr:cNvPicPr/>
          </xdr:nvPicPr>
          <xdr:blipFill>
            <a:blip xmlns:r="http://schemas.openxmlformats.org/officeDocument/2006/relationships" r:embed="rId34"/>
            <a:stretch>
              <a:fillRect/>
            </a:stretch>
          </xdr:blipFill>
          <xdr:spPr>
            <a:xfrm>
              <a:off x="6274440" y="408740156"/>
              <a:ext cx="18720" cy="18000"/>
            </a:xfrm>
            <a:prstGeom prst="rect">
              <a:avLst/>
            </a:prstGeom>
          </xdr:spPr>
        </xdr:pic>
      </mc:Fallback>
    </mc:AlternateContent>
    <xdr:clientData/>
  </xdr:twoCellAnchor>
  <xdr:twoCellAnchor editAs="oneCell">
    <xdr:from>
      <xdr:col>6</xdr:col>
      <xdr:colOff>958956</xdr:colOff>
      <xdr:row>2245</xdr:row>
      <xdr:rowOff>155382</xdr:rowOff>
    </xdr:from>
    <xdr:to>
      <xdr:col>6</xdr:col>
      <xdr:colOff>960756</xdr:colOff>
      <xdr:row>2245</xdr:row>
      <xdr:rowOff>155742</xdr:rowOff>
    </xdr:to>
    <mc:AlternateContent xmlns:mc="http://schemas.openxmlformats.org/markup-compatibility/2006" xmlns:xdr14="http://schemas.microsoft.com/office/excel/2010/spreadsheetDrawing">
      <mc:Choice Requires="xdr14">
        <xdr:contentPart xmlns:r="http://schemas.openxmlformats.org/officeDocument/2006/relationships" r:id="rId35">
          <xdr14:nvContentPartPr>
            <xdr14:cNvPr id="69" name="Ink 68">
              <a:extLst>
                <a:ext uri="{FF2B5EF4-FFF2-40B4-BE49-F238E27FC236}">
                  <a16:creationId xmlns:a16="http://schemas.microsoft.com/office/drawing/2014/main" id="{F65E10B1-85C6-192B-0B63-129A58F63A3A}"/>
                </a:ext>
              </a:extLst>
            </xdr14:cNvPr>
            <xdr14:cNvContentPartPr/>
          </xdr14:nvContentPartPr>
          <xdr14:nvPr macro=""/>
          <xdr14:xfrm>
            <a:off x="6385320" y="408886676"/>
            <a:ext cx="1800" cy="360"/>
          </xdr14:xfrm>
        </xdr:contentPart>
      </mc:Choice>
      <mc:Fallback xmlns="">
        <xdr:pic>
          <xdr:nvPicPr>
            <xdr:cNvPr id="69" name="Ink 68">
              <a:extLst>
                <a:ext uri="{FF2B5EF4-FFF2-40B4-BE49-F238E27FC236}">
                  <a16:creationId xmlns:a16="http://schemas.microsoft.com/office/drawing/2014/main" id="{F65E10B1-85C6-192B-0B63-129A58F63A3A}"/>
                </a:ext>
              </a:extLst>
            </xdr:cNvPr>
            <xdr:cNvPicPr/>
          </xdr:nvPicPr>
          <xdr:blipFill>
            <a:blip xmlns:r="http://schemas.openxmlformats.org/officeDocument/2006/relationships" r:embed="rId10"/>
            <a:stretch>
              <a:fillRect/>
            </a:stretch>
          </xdr:blipFill>
          <xdr:spPr>
            <a:xfrm>
              <a:off x="6376680" y="408877676"/>
              <a:ext cx="19440" cy="18000"/>
            </a:xfrm>
            <a:prstGeom prst="rect">
              <a:avLst/>
            </a:prstGeom>
          </xdr:spPr>
        </xdr:pic>
      </mc:Fallback>
    </mc:AlternateContent>
    <xdr:clientData/>
  </xdr:twoCellAnchor>
  <xdr:twoCellAnchor editAs="oneCell">
    <xdr:from>
      <xdr:col>6</xdr:col>
      <xdr:colOff>1052196</xdr:colOff>
      <xdr:row>2246</xdr:row>
      <xdr:rowOff>110839</xdr:rowOff>
    </xdr:from>
    <xdr:to>
      <xdr:col>6</xdr:col>
      <xdr:colOff>1052556</xdr:colOff>
      <xdr:row>2246</xdr:row>
      <xdr:rowOff>111199</xdr:rowOff>
    </xdr:to>
    <mc:AlternateContent xmlns:mc="http://schemas.openxmlformats.org/markup-compatibility/2006" xmlns:xdr14="http://schemas.microsoft.com/office/excel/2010/spreadsheetDrawing">
      <mc:Choice Requires="xdr14">
        <xdr:contentPart xmlns:r="http://schemas.openxmlformats.org/officeDocument/2006/relationships" r:id="rId36">
          <xdr14:nvContentPartPr>
            <xdr14:cNvPr id="70" name="Ink 69">
              <a:extLst>
                <a:ext uri="{FF2B5EF4-FFF2-40B4-BE49-F238E27FC236}">
                  <a16:creationId xmlns:a16="http://schemas.microsoft.com/office/drawing/2014/main" id="{AD445270-1003-4A08-9CD2-08E33DE370F1}"/>
                </a:ext>
              </a:extLst>
            </xdr14:cNvPr>
            <xdr14:cNvContentPartPr/>
          </xdr14:nvContentPartPr>
          <xdr14:nvPr macro=""/>
          <xdr14:xfrm>
            <a:off x="6478560" y="409024196"/>
            <a:ext cx="360" cy="360"/>
          </xdr14:xfrm>
        </xdr:contentPart>
      </mc:Choice>
      <mc:Fallback xmlns="">
        <xdr:pic>
          <xdr:nvPicPr>
            <xdr:cNvPr id="70" name="Ink 69">
              <a:extLst>
                <a:ext uri="{FF2B5EF4-FFF2-40B4-BE49-F238E27FC236}">
                  <a16:creationId xmlns:a16="http://schemas.microsoft.com/office/drawing/2014/main" id="{AD445270-1003-4A08-9CD2-08E33DE370F1}"/>
                </a:ext>
              </a:extLst>
            </xdr:cNvPr>
            <xdr:cNvPicPr/>
          </xdr:nvPicPr>
          <xdr:blipFill>
            <a:blip xmlns:r="http://schemas.openxmlformats.org/officeDocument/2006/relationships" r:embed="rId10"/>
            <a:stretch>
              <a:fillRect/>
            </a:stretch>
          </xdr:blipFill>
          <xdr:spPr>
            <a:xfrm>
              <a:off x="6469920" y="409015196"/>
              <a:ext cx="18000" cy="18000"/>
            </a:xfrm>
            <a:prstGeom prst="rect">
              <a:avLst/>
            </a:prstGeom>
          </xdr:spPr>
        </xdr:pic>
      </mc:Fallback>
    </mc:AlternateContent>
    <xdr:clientData/>
  </xdr:twoCellAnchor>
  <xdr:twoCellAnchor editAs="oneCell">
    <xdr:from>
      <xdr:col>6</xdr:col>
      <xdr:colOff>1114476</xdr:colOff>
      <xdr:row>2247</xdr:row>
      <xdr:rowOff>17696</xdr:rowOff>
    </xdr:from>
    <xdr:to>
      <xdr:col>6</xdr:col>
      <xdr:colOff>1114836</xdr:colOff>
      <xdr:row>2247</xdr:row>
      <xdr:rowOff>18056</xdr:rowOff>
    </xdr:to>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71" name="Ink 70">
              <a:extLst>
                <a:ext uri="{FF2B5EF4-FFF2-40B4-BE49-F238E27FC236}">
                  <a16:creationId xmlns:a16="http://schemas.microsoft.com/office/drawing/2014/main" id="{B1644387-C3FC-2C71-5D57-DE86B42D8994}"/>
                </a:ext>
              </a:extLst>
            </xdr14:cNvPr>
            <xdr14:cNvContentPartPr/>
          </xdr14:nvContentPartPr>
          <xdr14:nvPr macro=""/>
          <xdr14:xfrm>
            <a:off x="6540840" y="409113116"/>
            <a:ext cx="360" cy="360"/>
          </xdr14:xfrm>
        </xdr:contentPart>
      </mc:Choice>
      <mc:Fallback xmlns="">
        <xdr:pic>
          <xdr:nvPicPr>
            <xdr:cNvPr id="71" name="Ink 70">
              <a:extLst>
                <a:ext uri="{FF2B5EF4-FFF2-40B4-BE49-F238E27FC236}">
                  <a16:creationId xmlns:a16="http://schemas.microsoft.com/office/drawing/2014/main" id="{B1644387-C3FC-2C71-5D57-DE86B42D8994}"/>
                </a:ext>
              </a:extLst>
            </xdr:cNvPr>
            <xdr:cNvPicPr/>
          </xdr:nvPicPr>
          <xdr:blipFill>
            <a:blip xmlns:r="http://schemas.openxmlformats.org/officeDocument/2006/relationships" r:embed="rId10"/>
            <a:stretch>
              <a:fillRect/>
            </a:stretch>
          </xdr:blipFill>
          <xdr:spPr>
            <a:xfrm>
              <a:off x="6531840" y="409104116"/>
              <a:ext cx="18000" cy="18000"/>
            </a:xfrm>
            <a:prstGeom prst="rect">
              <a:avLst/>
            </a:prstGeom>
          </xdr:spPr>
        </xdr:pic>
      </mc:Fallback>
    </mc:AlternateContent>
    <xdr:clientData/>
  </xdr:twoCellAnchor>
  <xdr:twoCellAnchor>
    <xdr:from>
      <xdr:col>42</xdr:col>
      <xdr:colOff>0</xdr:colOff>
      <xdr:row>45</xdr:row>
      <xdr:rowOff>0</xdr:rowOff>
    </xdr:from>
    <xdr:to>
      <xdr:col>49</xdr:col>
      <xdr:colOff>313503</xdr:colOff>
      <xdr:row>60</xdr:row>
      <xdr:rowOff>12256</xdr:rowOff>
    </xdr:to>
    <xdr:graphicFrame macro="">
      <xdr:nvGraphicFramePr>
        <xdr:cNvPr id="74" name="Chart 73">
          <a:extLst>
            <a:ext uri="{FF2B5EF4-FFF2-40B4-BE49-F238E27FC236}">
              <a16:creationId xmlns:a16="http://schemas.microsoft.com/office/drawing/2014/main" id="{0765C1C4-6624-4867-8167-8F8993EBDE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0</xdr:col>
      <xdr:colOff>69850</xdr:colOff>
      <xdr:row>6</xdr:row>
      <xdr:rowOff>82550</xdr:rowOff>
    </xdr:from>
    <xdr:to>
      <xdr:col>3</xdr:col>
      <xdr:colOff>381000</xdr:colOff>
      <xdr:row>9</xdr:row>
      <xdr:rowOff>31750</xdr:rowOff>
    </xdr:to>
    <xdr:sp macro="" textlink="Sheet13!A70">
      <xdr:nvSpPr>
        <xdr:cNvPr id="12" name="TextBox 11">
          <a:extLst>
            <a:ext uri="{FF2B5EF4-FFF2-40B4-BE49-F238E27FC236}">
              <a16:creationId xmlns:a16="http://schemas.microsoft.com/office/drawing/2014/main" id="{C0769AD0-7CBF-8B22-E301-D684FCACB864}"/>
            </a:ext>
          </a:extLst>
        </xdr:cNvPr>
        <xdr:cNvSpPr txBox="1"/>
      </xdr:nvSpPr>
      <xdr:spPr>
        <a:xfrm>
          <a:off x="69850" y="1162050"/>
          <a:ext cx="2152650" cy="488950"/>
        </a:xfrm>
        <a:prstGeom prst="round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rgbClr val="000000"/>
              </a:solidFill>
              <a:latin typeface="Calibri"/>
              <a:ea typeface="Calibri"/>
              <a:cs typeface="Calibri"/>
            </a:rPr>
            <a:t>Total</a:t>
          </a:r>
          <a:r>
            <a:rPr lang="en-US" sz="1100" b="1" i="0" u="none" strike="noStrike" baseline="0">
              <a:solidFill>
                <a:srgbClr val="000000"/>
              </a:solidFill>
              <a:latin typeface="Calibri"/>
              <a:ea typeface="Calibri"/>
              <a:cs typeface="Calibri"/>
            </a:rPr>
            <a:t> Amounts (Overall)</a:t>
          </a:r>
          <a:endParaRPr lang="en-US" sz="1100" b="1" i="0" u="none" strike="noStrike">
            <a:solidFill>
              <a:srgbClr val="000000"/>
            </a:solidFill>
            <a:latin typeface="Calibri"/>
            <a:ea typeface="Calibri"/>
            <a:cs typeface="Calibri"/>
          </a:endParaRPr>
        </a:p>
        <a:p>
          <a:fld id="{66EC27BC-2296-48BE-ACDA-EA9374A4B131}" type="TxLink">
            <a:rPr lang="en-US" sz="1100" b="1" i="0" u="none" strike="noStrike">
              <a:solidFill>
                <a:srgbClr val="000000"/>
              </a:solidFill>
              <a:latin typeface="Calibri"/>
              <a:ea typeface="Calibri"/>
              <a:cs typeface="Calibri"/>
            </a:rPr>
            <a:pPr/>
            <a:t>9266</a:t>
          </a:fld>
          <a:endParaRPr lang="en-NG" sz="1100" b="1"/>
        </a:p>
      </xdr:txBody>
    </xdr:sp>
    <xdr:clientData/>
  </xdr:twoCellAnchor>
  <xdr:twoCellAnchor>
    <xdr:from>
      <xdr:col>2</xdr:col>
      <xdr:colOff>139700</xdr:colOff>
      <xdr:row>22</xdr:row>
      <xdr:rowOff>69850</xdr:rowOff>
    </xdr:from>
    <xdr:to>
      <xdr:col>4</xdr:col>
      <xdr:colOff>152400</xdr:colOff>
      <xdr:row>26</xdr:row>
      <xdr:rowOff>158750</xdr:rowOff>
    </xdr:to>
    <xdr:sp macro="" textlink="Sheet13!A5">
      <xdr:nvSpPr>
        <xdr:cNvPr id="14" name="TextBox 13">
          <a:extLst>
            <a:ext uri="{FF2B5EF4-FFF2-40B4-BE49-F238E27FC236}">
              <a16:creationId xmlns:a16="http://schemas.microsoft.com/office/drawing/2014/main" id="{2515D601-9D1D-F044-1CF1-BE114DA1878A}"/>
            </a:ext>
          </a:extLst>
        </xdr:cNvPr>
        <xdr:cNvSpPr txBox="1"/>
      </xdr:nvSpPr>
      <xdr:spPr>
        <a:xfrm>
          <a:off x="1367367" y="4028017"/>
          <a:ext cx="1240366" cy="808566"/>
        </a:xfrm>
        <a:prstGeom prst="round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b="1" i="0" u="none" strike="noStrike" baseline="0">
              <a:solidFill>
                <a:srgbClr val="000000"/>
              </a:solidFill>
              <a:latin typeface="Calibri"/>
              <a:ea typeface="Calibri"/>
              <a:cs typeface="Calibri"/>
            </a:rPr>
            <a:t>Total Amount of wines</a:t>
          </a:r>
        </a:p>
        <a:p>
          <a:pPr algn="r"/>
          <a:fld id="{5350439C-5EBD-4AC5-8945-6A4A138F91E2}" type="TxLink">
            <a:rPr lang="en-US" sz="1100" b="1" i="0" u="none" strike="noStrike">
              <a:solidFill>
                <a:srgbClr val="000000"/>
              </a:solidFill>
              <a:latin typeface="Calibri"/>
              <a:ea typeface="Calibri"/>
              <a:cs typeface="Calibri"/>
            </a:rPr>
            <a:pPr algn="r"/>
            <a:t>4758</a:t>
          </a:fld>
          <a:endParaRPr lang="en-NG" sz="1100"/>
        </a:p>
      </xdr:txBody>
    </xdr:sp>
    <xdr:clientData/>
  </xdr:twoCellAnchor>
  <xdr:twoCellAnchor>
    <xdr:from>
      <xdr:col>2</xdr:col>
      <xdr:colOff>127000</xdr:colOff>
      <xdr:row>12</xdr:row>
      <xdr:rowOff>133350</xdr:rowOff>
    </xdr:from>
    <xdr:to>
      <xdr:col>3</xdr:col>
      <xdr:colOff>349250</xdr:colOff>
      <xdr:row>18</xdr:row>
      <xdr:rowOff>29633</xdr:rowOff>
    </xdr:to>
    <xdr:sp macro="" textlink="Sheet13!B5">
      <xdr:nvSpPr>
        <xdr:cNvPr id="16" name="TextBox 15">
          <a:extLst>
            <a:ext uri="{FF2B5EF4-FFF2-40B4-BE49-F238E27FC236}">
              <a16:creationId xmlns:a16="http://schemas.microsoft.com/office/drawing/2014/main" id="{2882360C-3132-17DA-8D44-DB77FEDAB947}"/>
            </a:ext>
          </a:extLst>
        </xdr:cNvPr>
        <xdr:cNvSpPr txBox="1"/>
      </xdr:nvSpPr>
      <xdr:spPr>
        <a:xfrm>
          <a:off x="1354667" y="2292350"/>
          <a:ext cx="836083" cy="975783"/>
        </a:xfrm>
        <a:prstGeom prst="round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b="1" i="0" u="none" strike="noStrike">
              <a:solidFill>
                <a:srgbClr val="000000"/>
              </a:solidFill>
              <a:latin typeface="Calibri"/>
              <a:ea typeface="Calibri"/>
              <a:cs typeface="Calibri"/>
            </a:rPr>
            <a:t>Total</a:t>
          </a:r>
          <a:r>
            <a:rPr lang="en-US" sz="1100" b="1" i="0" u="none" strike="noStrike" baseline="0">
              <a:solidFill>
                <a:srgbClr val="000000"/>
              </a:solidFill>
              <a:latin typeface="Calibri"/>
              <a:ea typeface="Calibri"/>
              <a:cs typeface="Calibri"/>
            </a:rPr>
            <a:t> Amounts of fruits</a:t>
          </a:r>
          <a:endParaRPr lang="en-US" sz="1100" b="1" i="0" u="none" strike="noStrike">
            <a:solidFill>
              <a:srgbClr val="000000"/>
            </a:solidFill>
            <a:latin typeface="Calibri"/>
            <a:ea typeface="Calibri"/>
            <a:cs typeface="Calibri"/>
          </a:endParaRPr>
        </a:p>
        <a:p>
          <a:pPr algn="r"/>
          <a:fld id="{9040709E-0CCA-426D-B982-35047F639F00}" type="TxLink">
            <a:rPr lang="en-US" sz="1100" b="1" i="0" u="none" strike="noStrike">
              <a:solidFill>
                <a:srgbClr val="000000"/>
              </a:solidFill>
              <a:latin typeface="Calibri"/>
              <a:ea typeface="Calibri"/>
              <a:cs typeface="Calibri"/>
            </a:rPr>
            <a:pPr algn="r"/>
            <a:t>567</a:t>
          </a:fld>
          <a:endParaRPr lang="en-NG" sz="1100" b="1"/>
        </a:p>
      </xdr:txBody>
    </xdr:sp>
    <xdr:clientData/>
  </xdr:twoCellAnchor>
  <xdr:twoCellAnchor>
    <xdr:from>
      <xdr:col>0</xdr:col>
      <xdr:colOff>88900</xdr:colOff>
      <xdr:row>0</xdr:row>
      <xdr:rowOff>101600</xdr:rowOff>
    </xdr:from>
    <xdr:to>
      <xdr:col>8</xdr:col>
      <xdr:colOff>501650</xdr:colOff>
      <xdr:row>5</xdr:row>
      <xdr:rowOff>146050</xdr:rowOff>
    </xdr:to>
    <xdr:grpSp>
      <xdr:nvGrpSpPr>
        <xdr:cNvPr id="38" name="Group 37">
          <a:extLst>
            <a:ext uri="{FF2B5EF4-FFF2-40B4-BE49-F238E27FC236}">
              <a16:creationId xmlns:a16="http://schemas.microsoft.com/office/drawing/2014/main" id="{0C39AFBA-7FC7-58A4-BEFE-DCEF2E1E6540}"/>
            </a:ext>
          </a:extLst>
        </xdr:cNvPr>
        <xdr:cNvGrpSpPr/>
      </xdr:nvGrpSpPr>
      <xdr:grpSpPr>
        <a:xfrm>
          <a:off x="88900" y="101600"/>
          <a:ext cx="5311321" cy="951593"/>
          <a:chOff x="3486150" y="44450"/>
          <a:chExt cx="6284769" cy="965200"/>
        </a:xfrm>
      </xdr:grpSpPr>
      <xdr:sp macro="" textlink="">
        <xdr:nvSpPr>
          <xdr:cNvPr id="10" name="TextBox 9">
            <a:extLst>
              <a:ext uri="{FF2B5EF4-FFF2-40B4-BE49-F238E27FC236}">
                <a16:creationId xmlns:a16="http://schemas.microsoft.com/office/drawing/2014/main" id="{80FA3923-2B74-D2DD-7018-3AB803D4C3EC}"/>
              </a:ext>
            </a:extLst>
          </xdr:cNvPr>
          <xdr:cNvSpPr txBox="1"/>
        </xdr:nvSpPr>
        <xdr:spPr>
          <a:xfrm>
            <a:off x="3486150" y="44450"/>
            <a:ext cx="6284769" cy="965200"/>
          </a:xfrm>
          <a:prstGeom prst="roundRect">
            <a:avLst/>
          </a:prstGeom>
          <a:solidFill>
            <a:srgbClr val="FFFF00"/>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2400" b="1">
                <a:solidFill>
                  <a:schemeClr val="dk1"/>
                </a:solidFill>
                <a:effectLst/>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lang="en-NG" sz="2400" b="1">
                <a:solidFill>
                  <a:schemeClr val="dk1"/>
                </a:solidFill>
                <a:effectLst/>
                <a:latin typeface="+mn-lt"/>
                <a:ea typeface="+mn-ea"/>
                <a:cs typeface="+mn-cs"/>
              </a:rPr>
              <a:t>Product Purchase Behaviour</a:t>
            </a:r>
            <a:r>
              <a:rPr lang="en-US" sz="2400" b="1">
                <a:solidFill>
                  <a:schemeClr val="dk1"/>
                </a:solidFill>
                <a:effectLst/>
                <a:latin typeface="+mn-lt"/>
                <a:ea typeface="+mn-ea"/>
                <a:cs typeface="+mn-cs"/>
              </a:rPr>
              <a:t> Analysis</a:t>
            </a:r>
            <a:endParaRPr lang="en-NG" sz="2400">
              <a:solidFill>
                <a:schemeClr val="dk1"/>
              </a:solidFill>
              <a:effectLst/>
              <a:latin typeface="+mn-lt"/>
              <a:ea typeface="+mn-ea"/>
              <a:cs typeface="+mn-cs"/>
            </a:endParaRPr>
          </a:p>
          <a:p>
            <a:endParaRPr lang="en-NG" sz="1100"/>
          </a:p>
        </xdr:txBody>
      </xdr:sp>
      <xdr:pic>
        <xdr:nvPicPr>
          <xdr:cNvPr id="19" name="Picture 18" descr="This may contain: red wine being poured into a glass with flames in the background">
            <a:extLst>
              <a:ext uri="{FF2B5EF4-FFF2-40B4-BE49-F238E27FC236}">
                <a16:creationId xmlns:a16="http://schemas.microsoft.com/office/drawing/2014/main" id="{BD47B59C-5E26-E885-CCDA-E5CACC8843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58563" y="88900"/>
            <a:ext cx="527688" cy="469798"/>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pic>
        <xdr:nvPicPr>
          <xdr:cNvPr id="20" name="Picture 19" descr="Story pin image">
            <a:extLst>
              <a:ext uri="{FF2B5EF4-FFF2-40B4-BE49-F238E27FC236}">
                <a16:creationId xmlns:a16="http://schemas.microsoft.com/office/drawing/2014/main" id="{3B1B503E-C66E-B85C-1A85-27679D059E5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178551" y="69850"/>
            <a:ext cx="527049" cy="463549"/>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pic>
        <xdr:nvPicPr>
          <xdr:cNvPr id="21" name="Picture 20" descr="This may contain: a pile of different types of fruit on a white background">
            <a:extLst>
              <a:ext uri="{FF2B5EF4-FFF2-40B4-BE49-F238E27FC236}">
                <a16:creationId xmlns:a16="http://schemas.microsoft.com/office/drawing/2014/main" id="{C2729E81-FDAE-6415-AF2F-D48EC2B4A86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895850" y="82550"/>
            <a:ext cx="673734" cy="457200"/>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pic>
        <xdr:nvPicPr>
          <xdr:cNvPr id="22" name="Picture 21">
            <a:extLst>
              <a:ext uri="{FF2B5EF4-FFF2-40B4-BE49-F238E27FC236}">
                <a16:creationId xmlns:a16="http://schemas.microsoft.com/office/drawing/2014/main" id="{953DB829-FB42-EB23-1A0D-7089D364DB8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573405" y="73634"/>
            <a:ext cx="598796" cy="447066"/>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pic>
        <xdr:nvPicPr>
          <xdr:cNvPr id="25" name="Picture 24" descr="This may contain: an assortment of meats and vegetables on wooden boards">
            <a:extLst>
              <a:ext uri="{FF2B5EF4-FFF2-40B4-BE49-F238E27FC236}">
                <a16:creationId xmlns:a16="http://schemas.microsoft.com/office/drawing/2014/main" id="{95A71D2E-948F-C8AB-56C6-5E3F6123858E}"/>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305301" y="82550"/>
            <a:ext cx="565149" cy="469966"/>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pic>
        <xdr:nvPicPr>
          <xdr:cNvPr id="26" name="Picture 25" descr="Story pin image">
            <a:extLst>
              <a:ext uri="{FF2B5EF4-FFF2-40B4-BE49-F238E27FC236}">
                <a16:creationId xmlns:a16="http://schemas.microsoft.com/office/drawing/2014/main" id="{8DA637C2-17CC-ED07-BBCF-DA2542A9DCB9}"/>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6723775" y="68274"/>
            <a:ext cx="496176" cy="461781"/>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grpSp>
    <xdr:clientData/>
  </xdr:twoCellAnchor>
  <xdr:twoCellAnchor>
    <xdr:from>
      <xdr:col>0</xdr:col>
      <xdr:colOff>12700</xdr:colOff>
      <xdr:row>16</xdr:row>
      <xdr:rowOff>127000</xdr:rowOff>
    </xdr:from>
    <xdr:to>
      <xdr:col>2</xdr:col>
      <xdr:colOff>82550</xdr:colOff>
      <xdr:row>20</xdr:row>
      <xdr:rowOff>82550</xdr:rowOff>
    </xdr:to>
    <xdr:sp macro="" textlink="Sheet13!C5">
      <xdr:nvSpPr>
        <xdr:cNvPr id="27" name="TextBox 26">
          <a:extLst>
            <a:ext uri="{FF2B5EF4-FFF2-40B4-BE49-F238E27FC236}">
              <a16:creationId xmlns:a16="http://schemas.microsoft.com/office/drawing/2014/main" id="{D391B2D6-2C9F-94A0-0849-48A95C01B208}"/>
            </a:ext>
          </a:extLst>
        </xdr:cNvPr>
        <xdr:cNvSpPr txBox="1"/>
      </xdr:nvSpPr>
      <xdr:spPr>
        <a:xfrm>
          <a:off x="12700" y="3005667"/>
          <a:ext cx="1297517" cy="675216"/>
        </a:xfrm>
        <a:prstGeom prst="round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rgbClr val="000000"/>
              </a:solidFill>
              <a:latin typeface="Calibri"/>
              <a:ea typeface="Calibri"/>
              <a:cs typeface="Calibri"/>
            </a:rPr>
            <a:t>Total Amounts</a:t>
          </a:r>
          <a:r>
            <a:rPr lang="en-US" sz="1100" b="1" i="0" u="none" strike="noStrike" baseline="0">
              <a:solidFill>
                <a:srgbClr val="000000"/>
              </a:solidFill>
              <a:latin typeface="Calibri"/>
              <a:ea typeface="Calibri"/>
              <a:cs typeface="Calibri"/>
            </a:rPr>
            <a:t> of MeatProducts</a:t>
          </a:r>
          <a:endParaRPr lang="en-US" sz="1100" b="1" i="0" u="none" strike="noStrike">
            <a:solidFill>
              <a:srgbClr val="000000"/>
            </a:solidFill>
            <a:latin typeface="Calibri"/>
            <a:ea typeface="Calibri"/>
            <a:cs typeface="Calibri"/>
          </a:endParaRPr>
        </a:p>
        <a:p>
          <a:fld id="{858289EC-97BC-4A07-938D-BFA59285AAD7}" type="TxLink">
            <a:rPr lang="en-US" sz="1100" b="1" i="0" u="none" strike="noStrike">
              <a:solidFill>
                <a:srgbClr val="000000"/>
              </a:solidFill>
              <a:latin typeface="Calibri"/>
              <a:ea typeface="Calibri"/>
              <a:cs typeface="Calibri"/>
            </a:rPr>
            <a:pPr/>
            <a:t>2409</a:t>
          </a:fld>
          <a:endParaRPr lang="en-US" sz="1100" b="1" i="0" u="none" strike="noStrike">
            <a:solidFill>
              <a:srgbClr val="000000"/>
            </a:solidFill>
            <a:latin typeface="Calibri"/>
            <a:ea typeface="Calibri"/>
            <a:cs typeface="Calibri"/>
          </a:endParaRPr>
        </a:p>
      </xdr:txBody>
    </xdr:sp>
    <xdr:clientData/>
  </xdr:twoCellAnchor>
  <xdr:twoCellAnchor>
    <xdr:from>
      <xdr:col>0</xdr:col>
      <xdr:colOff>0</xdr:colOff>
      <xdr:row>24</xdr:row>
      <xdr:rowOff>127000</xdr:rowOff>
    </xdr:from>
    <xdr:to>
      <xdr:col>2</xdr:col>
      <xdr:colOff>82550</xdr:colOff>
      <xdr:row>28</xdr:row>
      <xdr:rowOff>101600</xdr:rowOff>
    </xdr:to>
    <xdr:sp macro="" textlink="Sheet13!C5">
      <xdr:nvSpPr>
        <xdr:cNvPr id="28" name="TextBox 27">
          <a:extLst>
            <a:ext uri="{FF2B5EF4-FFF2-40B4-BE49-F238E27FC236}">
              <a16:creationId xmlns:a16="http://schemas.microsoft.com/office/drawing/2014/main" id="{3FDB121C-30F2-DE4F-F5CC-822231EA7A28}"/>
            </a:ext>
          </a:extLst>
        </xdr:cNvPr>
        <xdr:cNvSpPr txBox="1"/>
      </xdr:nvSpPr>
      <xdr:spPr>
        <a:xfrm>
          <a:off x="0" y="4445000"/>
          <a:ext cx="1310217" cy="694267"/>
        </a:xfrm>
        <a:prstGeom prst="round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100" b="1" i="0" u="none" strike="noStrike">
              <a:solidFill>
                <a:srgbClr val="000000"/>
              </a:solidFill>
              <a:latin typeface="Calibri"/>
              <a:ea typeface="Calibri"/>
              <a:cs typeface="Calibri"/>
            </a:rPr>
            <a:t>Total Amounts</a:t>
          </a:r>
          <a:r>
            <a:rPr lang="en-US" sz="1100" b="1" i="0" u="none" strike="noStrike" baseline="0">
              <a:solidFill>
                <a:srgbClr val="000000"/>
              </a:solidFill>
              <a:latin typeface="Calibri"/>
              <a:ea typeface="Calibri"/>
              <a:cs typeface="Calibri"/>
            </a:rPr>
            <a:t> of MeatProducts</a:t>
          </a:r>
          <a:endParaRPr lang="en-US" sz="1100" b="1" i="0" u="none" strike="noStrike">
            <a:solidFill>
              <a:srgbClr val="000000"/>
            </a:solidFill>
            <a:latin typeface="Calibri"/>
            <a:ea typeface="Calibri"/>
            <a:cs typeface="Calibri"/>
          </a:endParaRPr>
        </a:p>
        <a:p>
          <a:pPr algn="r"/>
          <a:fld id="{858289EC-97BC-4A07-938D-BFA59285AAD7}" type="TxLink">
            <a:rPr lang="en-US" sz="1100" b="1" i="0" u="none" strike="noStrike">
              <a:solidFill>
                <a:srgbClr val="000000"/>
              </a:solidFill>
              <a:latin typeface="Calibri"/>
              <a:ea typeface="Calibri"/>
              <a:cs typeface="Calibri"/>
            </a:rPr>
            <a:pPr algn="r"/>
            <a:t>8</a:t>
          </a:fld>
          <a:endParaRPr lang="en-US" sz="1100" b="1" i="0" u="none" strike="noStrike">
            <a:solidFill>
              <a:srgbClr val="000000"/>
            </a:solidFill>
            <a:latin typeface="Calibri"/>
            <a:ea typeface="Calibri"/>
            <a:cs typeface="Calibri"/>
          </a:endParaRPr>
        </a:p>
      </xdr:txBody>
    </xdr:sp>
    <xdr:clientData/>
  </xdr:twoCellAnchor>
  <xdr:twoCellAnchor>
    <xdr:from>
      <xdr:col>0</xdr:col>
      <xdr:colOff>6350</xdr:colOff>
      <xdr:row>20</xdr:row>
      <xdr:rowOff>107950</xdr:rowOff>
    </xdr:from>
    <xdr:to>
      <xdr:col>2</xdr:col>
      <xdr:colOff>76200</xdr:colOff>
      <xdr:row>24</xdr:row>
      <xdr:rowOff>63500</xdr:rowOff>
    </xdr:to>
    <xdr:sp macro="" textlink="Sheet13!D5">
      <xdr:nvSpPr>
        <xdr:cNvPr id="29" name="TextBox 28">
          <a:extLst>
            <a:ext uri="{FF2B5EF4-FFF2-40B4-BE49-F238E27FC236}">
              <a16:creationId xmlns:a16="http://schemas.microsoft.com/office/drawing/2014/main" id="{B71F0C83-B82C-B070-13B1-2DB90D81F828}"/>
            </a:ext>
          </a:extLst>
        </xdr:cNvPr>
        <xdr:cNvSpPr txBox="1"/>
      </xdr:nvSpPr>
      <xdr:spPr>
        <a:xfrm>
          <a:off x="6350" y="3706283"/>
          <a:ext cx="1297517" cy="675217"/>
        </a:xfrm>
        <a:prstGeom prst="round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rgbClr val="000000"/>
              </a:solidFill>
              <a:latin typeface="Calibri"/>
              <a:ea typeface="Calibri"/>
              <a:cs typeface="Calibri"/>
            </a:rPr>
            <a:t>Total Amounts</a:t>
          </a:r>
          <a:r>
            <a:rPr lang="en-US" sz="1100" b="1" i="0" u="none" strike="noStrike" baseline="0">
              <a:solidFill>
                <a:srgbClr val="000000"/>
              </a:solidFill>
              <a:latin typeface="Calibri"/>
              <a:ea typeface="Calibri"/>
              <a:cs typeface="Calibri"/>
            </a:rPr>
            <a:t> of FishProducts</a:t>
          </a:r>
          <a:endParaRPr lang="en-US" sz="1100" b="1" i="0" u="none" strike="noStrike">
            <a:solidFill>
              <a:srgbClr val="000000"/>
            </a:solidFill>
            <a:latin typeface="Calibri"/>
            <a:ea typeface="Calibri"/>
            <a:cs typeface="Calibri"/>
          </a:endParaRPr>
        </a:p>
        <a:p>
          <a:fld id="{85E0A128-3107-4B71-A745-AE68E51CB174}" type="TxLink">
            <a:rPr lang="en-US" sz="1100" b="1" i="0" u="none" strike="noStrike">
              <a:solidFill>
                <a:srgbClr val="000000"/>
              </a:solidFill>
              <a:latin typeface="Calibri"/>
              <a:ea typeface="Calibri"/>
              <a:cs typeface="Calibri"/>
            </a:rPr>
            <a:pPr/>
            <a:t>576</a:t>
          </a:fld>
          <a:endParaRPr lang="en-US" sz="1100" b="1" i="0" u="none" strike="noStrike">
            <a:solidFill>
              <a:srgbClr val="000000"/>
            </a:solidFill>
            <a:latin typeface="Calibri"/>
            <a:ea typeface="Calibri"/>
            <a:cs typeface="Calibri"/>
          </a:endParaRPr>
        </a:p>
      </xdr:txBody>
    </xdr:sp>
    <xdr:clientData/>
  </xdr:twoCellAnchor>
  <xdr:twoCellAnchor>
    <xdr:from>
      <xdr:col>2</xdr:col>
      <xdr:colOff>127000</xdr:colOff>
      <xdr:row>18</xdr:row>
      <xdr:rowOff>69850</xdr:rowOff>
    </xdr:from>
    <xdr:to>
      <xdr:col>4</xdr:col>
      <xdr:colOff>146050</xdr:colOff>
      <xdr:row>22</xdr:row>
      <xdr:rowOff>29633</xdr:rowOff>
    </xdr:to>
    <xdr:sp macro="" textlink="Sheet13!E5">
      <xdr:nvSpPr>
        <xdr:cNvPr id="30" name="TextBox 29">
          <a:extLst>
            <a:ext uri="{FF2B5EF4-FFF2-40B4-BE49-F238E27FC236}">
              <a16:creationId xmlns:a16="http://schemas.microsoft.com/office/drawing/2014/main" id="{FB8FD08A-C754-5B28-A921-DE8E1EEAB8E0}"/>
            </a:ext>
          </a:extLst>
        </xdr:cNvPr>
        <xdr:cNvSpPr txBox="1"/>
      </xdr:nvSpPr>
      <xdr:spPr>
        <a:xfrm>
          <a:off x="1354667" y="3308350"/>
          <a:ext cx="1246716" cy="679450"/>
        </a:xfrm>
        <a:prstGeom prst="round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b="1" i="0" u="none" strike="noStrike">
              <a:solidFill>
                <a:srgbClr val="000000"/>
              </a:solidFill>
              <a:latin typeface="Calibri"/>
              <a:ea typeface="Calibri"/>
              <a:cs typeface="Calibri"/>
            </a:rPr>
            <a:t>Total Amount of SweetProducts</a:t>
          </a:r>
        </a:p>
        <a:p>
          <a:pPr algn="r"/>
          <a:fld id="{2DE5981D-93C5-4DB8-912F-EB60131DE141}" type="TxLink">
            <a:rPr lang="en-US" sz="1100" b="1" i="0" u="none" strike="noStrike">
              <a:solidFill>
                <a:srgbClr val="000000"/>
              </a:solidFill>
              <a:latin typeface="Calibri"/>
              <a:ea typeface="Calibri"/>
              <a:cs typeface="Calibri"/>
            </a:rPr>
            <a:pPr algn="r"/>
            <a:t>439</a:t>
          </a:fld>
          <a:endParaRPr lang="en-US" sz="1100" b="1" i="0" u="none" strike="noStrike">
            <a:solidFill>
              <a:srgbClr val="000000"/>
            </a:solidFill>
            <a:latin typeface="Calibri"/>
            <a:ea typeface="Calibri"/>
            <a:cs typeface="Calibri"/>
          </a:endParaRPr>
        </a:p>
      </xdr:txBody>
    </xdr:sp>
    <xdr:clientData/>
  </xdr:twoCellAnchor>
  <xdr:twoCellAnchor>
    <xdr:from>
      <xdr:col>0</xdr:col>
      <xdr:colOff>19050</xdr:colOff>
      <xdr:row>12</xdr:row>
      <xdr:rowOff>127000</xdr:rowOff>
    </xdr:from>
    <xdr:to>
      <xdr:col>2</xdr:col>
      <xdr:colOff>38100</xdr:colOff>
      <xdr:row>16</xdr:row>
      <xdr:rowOff>82550</xdr:rowOff>
    </xdr:to>
    <xdr:sp macro="" textlink="Sheet13!F5">
      <xdr:nvSpPr>
        <xdr:cNvPr id="31" name="TextBox 30">
          <a:extLst>
            <a:ext uri="{FF2B5EF4-FFF2-40B4-BE49-F238E27FC236}">
              <a16:creationId xmlns:a16="http://schemas.microsoft.com/office/drawing/2014/main" id="{7997F7A2-55D6-C4B8-432D-85427F52D4B9}"/>
            </a:ext>
          </a:extLst>
        </xdr:cNvPr>
        <xdr:cNvSpPr txBox="1"/>
      </xdr:nvSpPr>
      <xdr:spPr>
        <a:xfrm>
          <a:off x="19050" y="2286000"/>
          <a:ext cx="1246717" cy="675217"/>
        </a:xfrm>
        <a:prstGeom prst="round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i="0" u="none" strike="noStrike">
              <a:solidFill>
                <a:srgbClr val="000000"/>
              </a:solidFill>
              <a:latin typeface="Calibri"/>
              <a:ea typeface="Calibri"/>
              <a:cs typeface="Calibri"/>
            </a:rPr>
            <a:t>Total Amount</a:t>
          </a:r>
          <a:r>
            <a:rPr lang="en-US" sz="1100" b="1" i="0" u="none" strike="noStrike" baseline="0">
              <a:solidFill>
                <a:srgbClr val="000000"/>
              </a:solidFill>
              <a:latin typeface="Calibri"/>
              <a:ea typeface="Calibri"/>
              <a:cs typeface="Calibri"/>
            </a:rPr>
            <a:t> of GoldProducts</a:t>
          </a:r>
          <a:endParaRPr lang="en-US" sz="1100" b="1" i="0" u="none" strike="noStrike">
            <a:solidFill>
              <a:srgbClr val="000000"/>
            </a:solidFill>
            <a:latin typeface="Calibri"/>
            <a:ea typeface="Calibri"/>
            <a:cs typeface="Calibri"/>
          </a:endParaRPr>
        </a:p>
        <a:p>
          <a:pPr algn="l"/>
          <a:fld id="{DCE21074-73C6-4D47-9356-5EA7076F758D}" type="TxLink">
            <a:rPr lang="en-US" sz="1100" b="1" i="0" u="none" strike="noStrike">
              <a:solidFill>
                <a:srgbClr val="000000"/>
              </a:solidFill>
              <a:latin typeface="Calibri"/>
              <a:ea typeface="Calibri"/>
              <a:cs typeface="Calibri"/>
            </a:rPr>
            <a:pPr algn="l"/>
            <a:t>517</a:t>
          </a:fld>
          <a:endParaRPr lang="en-US" sz="1100" b="1" i="0" u="none" strike="noStrike">
            <a:solidFill>
              <a:srgbClr val="000000"/>
            </a:solidFill>
            <a:latin typeface="Calibri"/>
            <a:ea typeface="Calibri"/>
            <a:cs typeface="Calibri"/>
          </a:endParaRPr>
        </a:p>
      </xdr:txBody>
    </xdr:sp>
    <xdr:clientData/>
  </xdr:twoCellAnchor>
  <xdr:twoCellAnchor>
    <xdr:from>
      <xdr:col>3</xdr:col>
      <xdr:colOff>465667</xdr:colOff>
      <xdr:row>5</xdr:row>
      <xdr:rowOff>154517</xdr:rowOff>
    </xdr:from>
    <xdr:to>
      <xdr:col>11</xdr:col>
      <xdr:colOff>95250</xdr:colOff>
      <xdr:row>17</xdr:row>
      <xdr:rowOff>146870</xdr:rowOff>
    </xdr:to>
    <xdr:grpSp>
      <xdr:nvGrpSpPr>
        <xdr:cNvPr id="41" name="Group 40">
          <a:extLst>
            <a:ext uri="{FF2B5EF4-FFF2-40B4-BE49-F238E27FC236}">
              <a16:creationId xmlns:a16="http://schemas.microsoft.com/office/drawing/2014/main" id="{45F31B1A-CD68-D399-18BE-80BDC56AEB5F}"/>
            </a:ext>
          </a:extLst>
        </xdr:cNvPr>
        <xdr:cNvGrpSpPr/>
      </xdr:nvGrpSpPr>
      <xdr:grpSpPr>
        <a:xfrm>
          <a:off x="2302631" y="1061660"/>
          <a:ext cx="4528155" cy="2169496"/>
          <a:chOff x="3278434" y="1263650"/>
          <a:chExt cx="3090616" cy="2424879"/>
        </a:xfrm>
      </xdr:grpSpPr>
      <xdr:sp macro="" textlink="">
        <xdr:nvSpPr>
          <xdr:cNvPr id="13" name="TextBox 12">
            <a:extLst>
              <a:ext uri="{FF2B5EF4-FFF2-40B4-BE49-F238E27FC236}">
                <a16:creationId xmlns:a16="http://schemas.microsoft.com/office/drawing/2014/main" id="{1DDC332E-F2A7-AA11-AA8B-D71F86ABCDDF}"/>
              </a:ext>
            </a:extLst>
          </xdr:cNvPr>
          <xdr:cNvSpPr txBox="1"/>
        </xdr:nvSpPr>
        <xdr:spPr>
          <a:xfrm>
            <a:off x="3282950" y="1263650"/>
            <a:ext cx="3086100" cy="2416969"/>
          </a:xfrm>
          <a:prstGeom prst="round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NG" sz="1100"/>
          </a:p>
        </xdr:txBody>
      </xdr:sp>
      <xdr:graphicFrame macro="">
        <xdr:nvGraphicFramePr>
          <xdr:cNvPr id="32" name="Chart 31">
            <a:extLst>
              <a:ext uri="{FF2B5EF4-FFF2-40B4-BE49-F238E27FC236}">
                <a16:creationId xmlns:a16="http://schemas.microsoft.com/office/drawing/2014/main" id="{BEA421C8-762C-4775-A6BF-6A88DA40D724}"/>
              </a:ext>
            </a:extLst>
          </xdr:cNvPr>
          <xdr:cNvGraphicFramePr>
            <a:graphicFrameLocks/>
          </xdr:cNvGraphicFramePr>
        </xdr:nvGraphicFramePr>
        <xdr:xfrm>
          <a:off x="3278434" y="1365250"/>
          <a:ext cx="2798516" cy="2323279"/>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11</xdr:col>
      <xdr:colOff>184150</xdr:colOff>
      <xdr:row>7</xdr:row>
      <xdr:rowOff>93131</xdr:rowOff>
    </xdr:from>
    <xdr:to>
      <xdr:col>15</xdr:col>
      <xdr:colOff>575733</xdr:colOff>
      <xdr:row>25</xdr:row>
      <xdr:rowOff>2114</xdr:rowOff>
    </xdr:to>
    <xdr:grpSp>
      <xdr:nvGrpSpPr>
        <xdr:cNvPr id="35" name="Group 34">
          <a:extLst>
            <a:ext uri="{FF2B5EF4-FFF2-40B4-BE49-F238E27FC236}">
              <a16:creationId xmlns:a16="http://schemas.microsoft.com/office/drawing/2014/main" id="{C85D2E20-CF36-7C91-B0F6-D9DA440CADDD}"/>
            </a:ext>
          </a:extLst>
        </xdr:cNvPr>
        <xdr:cNvGrpSpPr/>
      </xdr:nvGrpSpPr>
      <xdr:grpSpPr>
        <a:xfrm>
          <a:off x="6919686" y="1363131"/>
          <a:ext cx="2840868" cy="3174697"/>
          <a:chOff x="6260301" y="1185225"/>
          <a:chExt cx="3181350" cy="4077774"/>
        </a:xfrm>
      </xdr:grpSpPr>
      <xdr:sp macro="" textlink="">
        <xdr:nvSpPr>
          <xdr:cNvPr id="8" name="TextBox 7">
            <a:extLst>
              <a:ext uri="{FF2B5EF4-FFF2-40B4-BE49-F238E27FC236}">
                <a16:creationId xmlns:a16="http://schemas.microsoft.com/office/drawing/2014/main" id="{AA0266C7-B95B-D676-2FBC-09F9FC9EBA0C}"/>
              </a:ext>
            </a:extLst>
          </xdr:cNvPr>
          <xdr:cNvSpPr txBox="1"/>
        </xdr:nvSpPr>
        <xdr:spPr>
          <a:xfrm>
            <a:off x="6260301" y="1185225"/>
            <a:ext cx="3181350" cy="4077774"/>
          </a:xfrm>
          <a:prstGeom prst="roundRect">
            <a:avLst/>
          </a:prstGeom>
          <a:solidFill>
            <a:srgbClr val="FFFF00"/>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NG" sz="1100"/>
          </a:p>
        </xdr:txBody>
      </xdr:sp>
      <xdr:graphicFrame macro="">
        <xdr:nvGraphicFramePr>
          <xdr:cNvPr id="34" name="Chart 33">
            <a:extLst>
              <a:ext uri="{FF2B5EF4-FFF2-40B4-BE49-F238E27FC236}">
                <a16:creationId xmlns:a16="http://schemas.microsoft.com/office/drawing/2014/main" id="{9DA39285-B2B7-4E74-BC34-C6296C8EC69D}"/>
              </a:ext>
            </a:extLst>
          </xdr:cNvPr>
          <xdr:cNvGraphicFramePr>
            <a:graphicFrameLocks/>
          </xdr:cNvGraphicFramePr>
        </xdr:nvGraphicFramePr>
        <xdr:xfrm>
          <a:off x="6386229" y="1385716"/>
          <a:ext cx="2882900" cy="3531436"/>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4</xdr:col>
      <xdr:colOff>190500</xdr:colOff>
      <xdr:row>18</xdr:row>
      <xdr:rowOff>38100</xdr:rowOff>
    </xdr:from>
    <xdr:to>
      <xdr:col>11</xdr:col>
      <xdr:colOff>0</xdr:colOff>
      <xdr:row>30</xdr:row>
      <xdr:rowOff>63500</xdr:rowOff>
    </xdr:to>
    <xdr:grpSp>
      <xdr:nvGrpSpPr>
        <xdr:cNvPr id="37" name="Group 36">
          <a:extLst>
            <a:ext uri="{FF2B5EF4-FFF2-40B4-BE49-F238E27FC236}">
              <a16:creationId xmlns:a16="http://schemas.microsoft.com/office/drawing/2014/main" id="{AA8EF5A8-965B-9374-CC4A-0E0036858278}"/>
            </a:ext>
          </a:extLst>
        </xdr:cNvPr>
        <xdr:cNvGrpSpPr/>
      </xdr:nvGrpSpPr>
      <xdr:grpSpPr>
        <a:xfrm>
          <a:off x="2639786" y="3303814"/>
          <a:ext cx="4095750" cy="2202543"/>
          <a:chOff x="8858250" y="1143000"/>
          <a:chExt cx="4076700" cy="2235200"/>
        </a:xfrm>
        <a:noFill/>
      </xdr:grpSpPr>
      <xdr:sp macro="" textlink="">
        <xdr:nvSpPr>
          <xdr:cNvPr id="9" name="TextBox 8">
            <a:extLst>
              <a:ext uri="{FF2B5EF4-FFF2-40B4-BE49-F238E27FC236}">
                <a16:creationId xmlns:a16="http://schemas.microsoft.com/office/drawing/2014/main" id="{744EE223-105D-106B-976C-7FA2E3830EEE}"/>
              </a:ext>
            </a:extLst>
          </xdr:cNvPr>
          <xdr:cNvSpPr txBox="1"/>
        </xdr:nvSpPr>
        <xdr:spPr>
          <a:xfrm>
            <a:off x="8858250" y="1143000"/>
            <a:ext cx="4076700" cy="2228850"/>
          </a:xfrm>
          <a:prstGeom prst="roundRect">
            <a:avLst/>
          </a:prstGeom>
          <a:grp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NG" sz="1100"/>
          </a:p>
        </xdr:txBody>
      </xdr:sp>
      <xdr:graphicFrame macro="">
        <xdr:nvGraphicFramePr>
          <xdr:cNvPr id="36" name="Chart 35">
            <a:extLst>
              <a:ext uri="{FF2B5EF4-FFF2-40B4-BE49-F238E27FC236}">
                <a16:creationId xmlns:a16="http://schemas.microsoft.com/office/drawing/2014/main" id="{02CD96FB-A924-4F6B-8FBF-06AFB78B5469}"/>
              </a:ext>
            </a:extLst>
          </xdr:cNvPr>
          <xdr:cNvGraphicFramePr>
            <a:graphicFrameLocks/>
          </xdr:cNvGraphicFramePr>
        </xdr:nvGraphicFramePr>
        <xdr:xfrm>
          <a:off x="9105900" y="1397000"/>
          <a:ext cx="3695700" cy="1981200"/>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0</xdr:col>
      <xdr:colOff>84666</xdr:colOff>
      <xdr:row>9</xdr:row>
      <xdr:rowOff>116417</xdr:rowOff>
    </xdr:from>
    <xdr:to>
      <xdr:col>3</xdr:col>
      <xdr:colOff>383116</xdr:colOff>
      <xdr:row>12</xdr:row>
      <xdr:rowOff>59267</xdr:rowOff>
    </xdr:to>
    <xdr:sp macro="" textlink="Sheet13!B70">
      <xdr:nvSpPr>
        <xdr:cNvPr id="39" name="TextBox 38">
          <a:extLst>
            <a:ext uri="{FF2B5EF4-FFF2-40B4-BE49-F238E27FC236}">
              <a16:creationId xmlns:a16="http://schemas.microsoft.com/office/drawing/2014/main" id="{809F0DE3-8087-5600-9B8C-993103699B85}"/>
            </a:ext>
          </a:extLst>
        </xdr:cNvPr>
        <xdr:cNvSpPr txBox="1"/>
      </xdr:nvSpPr>
      <xdr:spPr>
        <a:xfrm>
          <a:off x="84666" y="1735667"/>
          <a:ext cx="2139950" cy="482600"/>
        </a:xfrm>
        <a:prstGeom prst="round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rgbClr val="000000"/>
              </a:solidFill>
              <a:latin typeface="Calibri"/>
              <a:ea typeface="Calibri"/>
              <a:cs typeface="Calibri"/>
            </a:rPr>
            <a:t>Total Purchase</a:t>
          </a:r>
        </a:p>
        <a:p>
          <a:fld id="{E083EF99-1625-4B07-B158-05314E0B5804}" type="TxLink">
            <a:rPr lang="en-US" sz="1100" b="1" i="0" u="none" strike="noStrike">
              <a:solidFill>
                <a:srgbClr val="000000"/>
              </a:solidFill>
              <a:latin typeface="Calibri"/>
              <a:ea typeface="Calibri"/>
              <a:cs typeface="Calibri"/>
            </a:rPr>
            <a:pPr/>
            <a:t>133</a:t>
          </a:fld>
          <a:endParaRPr lang="en-US" sz="1100" b="1" i="0" u="none" strike="noStrike">
            <a:solidFill>
              <a:srgbClr val="000000"/>
            </a:solidFill>
            <a:latin typeface="Calibri"/>
            <a:ea typeface="Calibri"/>
            <a:cs typeface="Calibri"/>
          </a:endParaRPr>
        </a:p>
      </xdr:txBody>
    </xdr:sp>
    <xdr:clientData/>
  </xdr:twoCellAnchor>
  <xdr:twoCellAnchor>
    <xdr:from>
      <xdr:col>6</xdr:col>
      <xdr:colOff>518583</xdr:colOff>
      <xdr:row>0</xdr:row>
      <xdr:rowOff>169334</xdr:rowOff>
    </xdr:from>
    <xdr:to>
      <xdr:col>8</xdr:col>
      <xdr:colOff>364066</xdr:colOff>
      <xdr:row>2</xdr:row>
      <xdr:rowOff>137585</xdr:rowOff>
    </xdr:to>
    <xdr:sp macro="" textlink="">
      <xdr:nvSpPr>
        <xdr:cNvPr id="42" name="Flowchart: Connector 41">
          <a:extLst>
            <a:ext uri="{FF2B5EF4-FFF2-40B4-BE49-F238E27FC236}">
              <a16:creationId xmlns:a16="http://schemas.microsoft.com/office/drawing/2014/main" id="{81AE218B-5956-0CD1-C8B6-E21A608CAB29}"/>
            </a:ext>
          </a:extLst>
        </xdr:cNvPr>
        <xdr:cNvSpPr/>
      </xdr:nvSpPr>
      <xdr:spPr>
        <a:xfrm>
          <a:off x="4201583" y="169334"/>
          <a:ext cx="1073150" cy="328084"/>
        </a:xfrm>
        <a:prstGeom prst="flowChartConnector">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WD®</a:t>
          </a:r>
          <a:endParaRPr lang="en-NG" sz="1100" b="1">
            <a:solidFill>
              <a:schemeClr val="tx1"/>
            </a:solidFill>
          </a:endParaRPr>
        </a:p>
      </xdr:txBody>
    </xdr:sp>
    <xdr:clientData/>
  </xdr:twoCellAnchor>
  <xdr:twoCellAnchor editAs="oneCell">
    <xdr:from>
      <xdr:col>12</xdr:col>
      <xdr:colOff>296333</xdr:colOff>
      <xdr:row>0</xdr:row>
      <xdr:rowOff>61385</xdr:rowOff>
    </xdr:from>
    <xdr:to>
      <xdr:col>15</xdr:col>
      <xdr:colOff>283633</xdr:colOff>
      <xdr:row>7</xdr:row>
      <xdr:rowOff>31750</xdr:rowOff>
    </xdr:to>
    <mc:AlternateContent xmlns:mc="http://schemas.openxmlformats.org/markup-compatibility/2006" xmlns:a14="http://schemas.microsoft.com/office/drawing/2010/main">
      <mc:Choice Requires="a14">
        <xdr:graphicFrame macro="">
          <xdr:nvGraphicFramePr>
            <xdr:cNvPr id="43" name="Family _category">
              <a:extLst>
                <a:ext uri="{FF2B5EF4-FFF2-40B4-BE49-F238E27FC236}">
                  <a16:creationId xmlns:a16="http://schemas.microsoft.com/office/drawing/2014/main" id="{2D26660F-A60A-0494-EB1F-97B32365775C}"/>
                </a:ext>
              </a:extLst>
            </xdr:cNvPr>
            <xdr:cNvGraphicFramePr/>
          </xdr:nvGraphicFramePr>
          <xdr:xfrm>
            <a:off x="0" y="0"/>
            <a:ext cx="0" cy="0"/>
          </xdr:xfrm>
          <a:graphic>
            <a:graphicData uri="http://schemas.microsoft.com/office/drawing/2010/slicer">
              <sle:slicer xmlns:sle="http://schemas.microsoft.com/office/drawing/2010/slicer" name="Family _category"/>
            </a:graphicData>
          </a:graphic>
        </xdr:graphicFrame>
      </mc:Choice>
      <mc:Fallback xmlns="">
        <xdr:sp macro="" textlink="">
          <xdr:nvSpPr>
            <xdr:cNvPr id="0" name=""/>
            <xdr:cNvSpPr>
              <a:spLocks noTextEdit="1"/>
            </xdr:cNvSpPr>
          </xdr:nvSpPr>
          <xdr:spPr>
            <a:xfrm>
              <a:off x="7662333" y="61385"/>
              <a:ext cx="1828800" cy="1229782"/>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105833</xdr:colOff>
      <xdr:row>0</xdr:row>
      <xdr:rowOff>50800</xdr:rowOff>
    </xdr:from>
    <xdr:to>
      <xdr:col>11</xdr:col>
      <xdr:colOff>402166</xdr:colOff>
      <xdr:row>5</xdr:row>
      <xdr:rowOff>63500</xdr:rowOff>
    </xdr:to>
    <mc:AlternateContent xmlns:mc="http://schemas.openxmlformats.org/markup-compatibility/2006" xmlns:a14="http://schemas.microsoft.com/office/drawing/2010/main">
      <mc:Choice Requires="a14">
        <xdr:graphicFrame macro="">
          <xdr:nvGraphicFramePr>
            <xdr:cNvPr id="44" name="Income category">
              <a:extLst>
                <a:ext uri="{FF2B5EF4-FFF2-40B4-BE49-F238E27FC236}">
                  <a16:creationId xmlns:a16="http://schemas.microsoft.com/office/drawing/2014/main" id="{48FE461E-82C7-91EF-BDAC-36CFE12F0AC2}"/>
                </a:ext>
              </a:extLst>
            </xdr:cNvPr>
            <xdr:cNvGraphicFramePr/>
          </xdr:nvGraphicFramePr>
          <xdr:xfrm>
            <a:off x="0" y="0"/>
            <a:ext cx="0" cy="0"/>
          </xdr:xfrm>
          <a:graphic>
            <a:graphicData uri="http://schemas.microsoft.com/office/drawing/2010/slicer">
              <sle:slicer xmlns:sle="http://schemas.microsoft.com/office/drawing/2010/slicer" name="Income category"/>
            </a:graphicData>
          </a:graphic>
        </xdr:graphicFrame>
      </mc:Choice>
      <mc:Fallback xmlns="">
        <xdr:sp macro="" textlink="">
          <xdr:nvSpPr>
            <xdr:cNvPr id="0" name=""/>
            <xdr:cNvSpPr>
              <a:spLocks noTextEdit="1"/>
            </xdr:cNvSpPr>
          </xdr:nvSpPr>
          <xdr:spPr>
            <a:xfrm>
              <a:off x="5630333" y="50800"/>
              <a:ext cx="1524000" cy="912283"/>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0.xml><?xml version="1.0" encoding="utf-8"?>
<xdr:wsDr xmlns:xdr="http://schemas.openxmlformats.org/drawingml/2006/spreadsheetDrawing" xmlns:a="http://schemas.openxmlformats.org/drawingml/2006/main">
  <xdr:twoCellAnchor>
    <xdr:from>
      <xdr:col>0</xdr:col>
      <xdr:colOff>50800</xdr:colOff>
      <xdr:row>0</xdr:row>
      <xdr:rowOff>50800</xdr:rowOff>
    </xdr:from>
    <xdr:to>
      <xdr:col>4</xdr:col>
      <xdr:colOff>311150</xdr:colOff>
      <xdr:row>12</xdr:row>
      <xdr:rowOff>0</xdr:rowOff>
    </xdr:to>
    <xdr:sp macro="" textlink="">
      <xdr:nvSpPr>
        <xdr:cNvPr id="2" name="TextBox 1">
          <a:extLst>
            <a:ext uri="{FF2B5EF4-FFF2-40B4-BE49-F238E27FC236}">
              <a16:creationId xmlns:a16="http://schemas.microsoft.com/office/drawing/2014/main" id="{E506ABA2-F253-7C62-28A9-895B4D4604C5}"/>
            </a:ext>
          </a:extLst>
        </xdr:cNvPr>
        <xdr:cNvSpPr txBox="1"/>
      </xdr:nvSpPr>
      <xdr:spPr>
        <a:xfrm>
          <a:off x="50800" y="50800"/>
          <a:ext cx="2698750" cy="2159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3200" b="1">
            <a:solidFill>
              <a:schemeClr val="bg1"/>
            </a:solidFill>
          </a:endParaRPr>
        </a:p>
        <a:p>
          <a:pPr algn="ctr"/>
          <a:r>
            <a:rPr lang="en-US" sz="3200" b="1">
              <a:solidFill>
                <a:schemeClr val="bg1"/>
              </a:solidFill>
            </a:rPr>
            <a:t>Customer</a:t>
          </a:r>
          <a:r>
            <a:rPr lang="en-US" sz="3200" b="1" baseline="0">
              <a:solidFill>
                <a:schemeClr val="bg1"/>
              </a:solidFill>
            </a:rPr>
            <a:t> Demographics Analysis</a:t>
          </a:r>
          <a:endParaRPr lang="en-NG" sz="3200" b="1">
            <a:solidFill>
              <a:schemeClr val="bg1"/>
            </a:solidFill>
          </a:endParaRPr>
        </a:p>
      </xdr:txBody>
    </xdr:sp>
    <xdr:clientData/>
  </xdr:twoCellAnchor>
  <xdr:twoCellAnchor>
    <xdr:from>
      <xdr:col>0</xdr:col>
      <xdr:colOff>31750</xdr:colOff>
      <xdr:row>12</xdr:row>
      <xdr:rowOff>69850</xdr:rowOff>
    </xdr:from>
    <xdr:to>
      <xdr:col>2</xdr:col>
      <xdr:colOff>57150</xdr:colOff>
      <xdr:row>14</xdr:row>
      <xdr:rowOff>171450</xdr:rowOff>
    </xdr:to>
    <xdr:sp macro="" textlink="Sheet10!C9">
      <xdr:nvSpPr>
        <xdr:cNvPr id="3" name="TextBox 2">
          <a:extLst>
            <a:ext uri="{FF2B5EF4-FFF2-40B4-BE49-F238E27FC236}">
              <a16:creationId xmlns:a16="http://schemas.microsoft.com/office/drawing/2014/main" id="{DF5E33F2-211B-FD40-C958-B84C117B8B92}"/>
            </a:ext>
          </a:extLst>
        </xdr:cNvPr>
        <xdr:cNvSpPr txBox="1"/>
      </xdr:nvSpPr>
      <xdr:spPr>
        <a:xfrm>
          <a:off x="31750" y="2279650"/>
          <a:ext cx="1244600" cy="4699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none" strike="noStrike">
              <a:solidFill>
                <a:schemeClr val="bg1"/>
              </a:solidFill>
              <a:latin typeface="Calibri"/>
              <a:ea typeface="Calibri"/>
              <a:cs typeface="Calibri"/>
            </a:rPr>
            <a:t>Average Age</a:t>
          </a:r>
        </a:p>
        <a:p>
          <a:pPr algn="ctr"/>
          <a:fld id="{D57A20F5-BFC4-4E98-A6E0-8723B388F77E}" type="TxLink">
            <a:rPr lang="en-US" sz="1100" b="1" i="0" u="none" strike="noStrike">
              <a:solidFill>
                <a:schemeClr val="bg1"/>
              </a:solidFill>
              <a:latin typeface="Calibri"/>
              <a:ea typeface="Calibri"/>
              <a:cs typeface="Calibri"/>
            </a:rPr>
            <a:pPr algn="ctr"/>
            <a:t>58</a:t>
          </a:fld>
          <a:endParaRPr lang="en-US" sz="1000" b="1" i="0" u="none" strike="noStrike">
            <a:solidFill>
              <a:schemeClr val="bg1"/>
            </a:solidFill>
            <a:latin typeface="+mn-lt"/>
            <a:ea typeface="+mn-ea"/>
            <a:cs typeface="+mn-cs"/>
          </a:endParaRPr>
        </a:p>
      </xdr:txBody>
    </xdr:sp>
    <xdr:clientData/>
  </xdr:twoCellAnchor>
  <xdr:twoCellAnchor>
    <xdr:from>
      <xdr:col>2</xdr:col>
      <xdr:colOff>101600</xdr:colOff>
      <xdr:row>12</xdr:row>
      <xdr:rowOff>69850</xdr:rowOff>
    </xdr:from>
    <xdr:to>
      <xdr:col>4</xdr:col>
      <xdr:colOff>304800</xdr:colOff>
      <xdr:row>14</xdr:row>
      <xdr:rowOff>171450</xdr:rowOff>
    </xdr:to>
    <xdr:sp macro="" textlink="Sheet10!B9">
      <xdr:nvSpPr>
        <xdr:cNvPr id="8" name="TextBox 7">
          <a:extLst>
            <a:ext uri="{FF2B5EF4-FFF2-40B4-BE49-F238E27FC236}">
              <a16:creationId xmlns:a16="http://schemas.microsoft.com/office/drawing/2014/main" id="{9C3477D9-2797-C87D-03F2-F29824C4C270}"/>
            </a:ext>
          </a:extLst>
        </xdr:cNvPr>
        <xdr:cNvSpPr txBox="1"/>
      </xdr:nvSpPr>
      <xdr:spPr>
        <a:xfrm>
          <a:off x="1320800" y="2279650"/>
          <a:ext cx="1422400" cy="4699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none" strike="noStrike">
              <a:solidFill>
                <a:schemeClr val="bg1"/>
              </a:solidFill>
              <a:latin typeface="Calibri"/>
              <a:ea typeface="Calibri"/>
              <a:cs typeface="Calibri"/>
            </a:rPr>
            <a:t>Total</a:t>
          </a:r>
          <a:r>
            <a:rPr lang="en-US" sz="1100" b="1" i="0" u="none" strike="noStrike" baseline="0">
              <a:solidFill>
                <a:schemeClr val="bg1"/>
              </a:solidFill>
              <a:latin typeface="Calibri"/>
              <a:ea typeface="Calibri"/>
              <a:cs typeface="Calibri"/>
            </a:rPr>
            <a:t> Revenue</a:t>
          </a:r>
          <a:endParaRPr lang="en-US" sz="1100" b="1" i="0" u="none" strike="noStrike">
            <a:solidFill>
              <a:schemeClr val="bg1"/>
            </a:solidFill>
            <a:latin typeface="Calibri"/>
            <a:ea typeface="Calibri"/>
            <a:cs typeface="Calibri"/>
          </a:endParaRPr>
        </a:p>
        <a:p>
          <a:pPr algn="ctr"/>
          <a:fld id="{63EC51D4-9F9C-46E1-AFBE-709808426393}" type="TxLink">
            <a:rPr lang="en-US" sz="1100" b="1" i="0" u="none" strike="noStrike">
              <a:solidFill>
                <a:schemeClr val="bg1"/>
              </a:solidFill>
              <a:latin typeface="Calibri"/>
              <a:ea typeface="Calibri"/>
              <a:cs typeface="Calibri"/>
            </a:rPr>
            <a:pPr algn="ctr"/>
            <a:t> $22.00 </a:t>
          </a:fld>
          <a:endParaRPr lang="en-US" sz="1100" b="1" i="0" u="none" strike="noStrike">
            <a:solidFill>
              <a:schemeClr val="bg1"/>
            </a:solidFill>
            <a:latin typeface="Calibri"/>
            <a:ea typeface="Calibri"/>
            <a:cs typeface="Calibri"/>
          </a:endParaRPr>
        </a:p>
      </xdr:txBody>
    </xdr:sp>
    <xdr:clientData/>
  </xdr:twoCellAnchor>
  <xdr:twoCellAnchor>
    <xdr:from>
      <xdr:col>0</xdr:col>
      <xdr:colOff>31750</xdr:colOff>
      <xdr:row>15</xdr:row>
      <xdr:rowOff>44450</xdr:rowOff>
    </xdr:from>
    <xdr:to>
      <xdr:col>4</xdr:col>
      <xdr:colOff>304800</xdr:colOff>
      <xdr:row>17</xdr:row>
      <xdr:rowOff>146050</xdr:rowOff>
    </xdr:to>
    <xdr:sp macro="" textlink="Sheet10!B27">
      <xdr:nvSpPr>
        <xdr:cNvPr id="9" name="TextBox 8">
          <a:extLst>
            <a:ext uri="{FF2B5EF4-FFF2-40B4-BE49-F238E27FC236}">
              <a16:creationId xmlns:a16="http://schemas.microsoft.com/office/drawing/2014/main" id="{D7952F41-FF92-0559-AD23-BFFD31F1A04F}"/>
            </a:ext>
          </a:extLst>
        </xdr:cNvPr>
        <xdr:cNvSpPr txBox="1"/>
      </xdr:nvSpPr>
      <xdr:spPr>
        <a:xfrm>
          <a:off x="31750" y="2806700"/>
          <a:ext cx="2711450" cy="4699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none" strike="noStrike">
              <a:solidFill>
                <a:schemeClr val="bg1"/>
              </a:solidFill>
              <a:latin typeface="Calibri"/>
              <a:ea typeface="Calibri"/>
              <a:cs typeface="Calibri"/>
            </a:rPr>
            <a:t>Total</a:t>
          </a:r>
          <a:r>
            <a:rPr lang="en-US" sz="1100" b="1" i="0" u="none" strike="noStrike" baseline="0">
              <a:solidFill>
                <a:schemeClr val="bg1"/>
              </a:solidFill>
              <a:latin typeface="Calibri"/>
              <a:ea typeface="Calibri"/>
              <a:cs typeface="Calibri"/>
            </a:rPr>
            <a:t> Qty Purchased</a:t>
          </a:r>
          <a:endParaRPr lang="en-US" sz="1100" b="1" i="0" u="none" strike="noStrike">
            <a:solidFill>
              <a:schemeClr val="bg1"/>
            </a:solidFill>
            <a:latin typeface="Calibri"/>
            <a:ea typeface="Calibri"/>
            <a:cs typeface="Calibri"/>
          </a:endParaRPr>
        </a:p>
        <a:p>
          <a:pPr algn="ctr"/>
          <a:r>
            <a:rPr lang="en-US" sz="1100" b="1" i="0" u="none" strike="noStrike">
              <a:solidFill>
                <a:schemeClr val="bg1"/>
              </a:solidFill>
              <a:latin typeface="Calibri"/>
              <a:ea typeface="Calibri"/>
              <a:cs typeface="Calibri"/>
            </a:rPr>
            <a:t>       </a:t>
          </a:r>
          <a:fld id="{28605F5A-3461-4B63-9727-ADDCDD3A127E}" type="TxLink">
            <a:rPr lang="en-US" sz="1100" b="1" i="0" u="none" strike="noStrike">
              <a:solidFill>
                <a:schemeClr val="bg1"/>
              </a:solidFill>
              <a:latin typeface="Calibri"/>
              <a:ea typeface="Calibri"/>
              <a:cs typeface="Calibri"/>
            </a:rPr>
            <a:pPr algn="ctr"/>
            <a:t>848</a:t>
          </a:fld>
          <a:endParaRPr lang="en-US" sz="1100" b="1" i="0" u="none" strike="noStrike">
            <a:solidFill>
              <a:schemeClr val="bg1"/>
            </a:solidFill>
            <a:latin typeface="Calibri"/>
            <a:ea typeface="Calibri"/>
            <a:cs typeface="Calibri"/>
          </a:endParaRPr>
        </a:p>
      </xdr:txBody>
    </xdr:sp>
    <xdr:clientData/>
  </xdr:twoCellAnchor>
  <xdr:twoCellAnchor>
    <xdr:from>
      <xdr:col>4</xdr:col>
      <xdr:colOff>374650</xdr:colOff>
      <xdr:row>0</xdr:row>
      <xdr:rowOff>63500</xdr:rowOff>
    </xdr:from>
    <xdr:to>
      <xdr:col>9</xdr:col>
      <xdr:colOff>565150</xdr:colOff>
      <xdr:row>11</xdr:row>
      <xdr:rowOff>171450</xdr:rowOff>
    </xdr:to>
    <xdr:graphicFrame macro="">
      <xdr:nvGraphicFramePr>
        <xdr:cNvPr id="10" name="Chart 9">
          <a:extLst>
            <a:ext uri="{FF2B5EF4-FFF2-40B4-BE49-F238E27FC236}">
              <a16:creationId xmlns:a16="http://schemas.microsoft.com/office/drawing/2014/main" id="{94D43CDE-A966-44F9-985F-A8DBDF9C6A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19050</xdr:colOff>
      <xdr:row>0</xdr:row>
      <xdr:rowOff>50800</xdr:rowOff>
    </xdr:from>
    <xdr:to>
      <xdr:col>14</xdr:col>
      <xdr:colOff>514350</xdr:colOff>
      <xdr:row>12</xdr:row>
      <xdr:rowOff>0</xdr:rowOff>
    </xdr:to>
    <xdr:graphicFrame macro="">
      <xdr:nvGraphicFramePr>
        <xdr:cNvPr id="11" name="Chart 10">
          <a:extLst>
            <a:ext uri="{FF2B5EF4-FFF2-40B4-BE49-F238E27FC236}">
              <a16:creationId xmlns:a16="http://schemas.microsoft.com/office/drawing/2014/main" id="{4A7374CA-D3D8-42F2-BB77-956565339A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400050</xdr:colOff>
      <xdr:row>12</xdr:row>
      <xdr:rowOff>69850</xdr:rowOff>
    </xdr:from>
    <xdr:to>
      <xdr:col>9</xdr:col>
      <xdr:colOff>552450</xdr:colOff>
      <xdr:row>22</xdr:row>
      <xdr:rowOff>69850</xdr:rowOff>
    </xdr:to>
    <xdr:graphicFrame macro="">
      <xdr:nvGraphicFramePr>
        <xdr:cNvPr id="12" name="Chart 11">
          <a:extLst>
            <a:ext uri="{FF2B5EF4-FFF2-40B4-BE49-F238E27FC236}">
              <a16:creationId xmlns:a16="http://schemas.microsoft.com/office/drawing/2014/main" id="{10E93B3D-A06D-488F-AD91-A1B7B9C28F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31750</xdr:colOff>
      <xdr:row>12</xdr:row>
      <xdr:rowOff>50800</xdr:rowOff>
    </xdr:from>
    <xdr:to>
      <xdr:col>14</xdr:col>
      <xdr:colOff>527050</xdr:colOff>
      <xdr:row>22</xdr:row>
      <xdr:rowOff>82550</xdr:rowOff>
    </xdr:to>
    <xdr:graphicFrame macro="">
      <xdr:nvGraphicFramePr>
        <xdr:cNvPr id="13" name="Chart 12">
          <a:extLst>
            <a:ext uri="{FF2B5EF4-FFF2-40B4-BE49-F238E27FC236}">
              <a16:creationId xmlns:a16="http://schemas.microsoft.com/office/drawing/2014/main" id="{82AF1C8F-8E76-47FC-AF80-31E721BD60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63500</xdr:colOff>
      <xdr:row>0</xdr:row>
      <xdr:rowOff>82550</xdr:rowOff>
    </xdr:from>
    <xdr:to>
      <xdr:col>18</xdr:col>
      <xdr:colOff>63500</xdr:colOff>
      <xdr:row>11</xdr:row>
      <xdr:rowOff>146049</xdr:rowOff>
    </xdr:to>
    <mc:AlternateContent xmlns:mc="http://schemas.openxmlformats.org/markup-compatibility/2006" xmlns:a14="http://schemas.microsoft.com/office/drawing/2010/main">
      <mc:Choice Requires="a14">
        <xdr:graphicFrame macro="">
          <xdr:nvGraphicFramePr>
            <xdr:cNvPr id="14" name="Marital_Status">
              <a:extLst>
                <a:ext uri="{FF2B5EF4-FFF2-40B4-BE49-F238E27FC236}">
                  <a16:creationId xmlns:a16="http://schemas.microsoft.com/office/drawing/2014/main" id="{45D68F99-B1F4-3006-AA54-105289A0D5E8}"/>
                </a:ext>
              </a:extLst>
            </xdr:cNvPr>
            <xdr:cNvGraphicFramePr/>
          </xdr:nvGraphicFramePr>
          <xdr:xfrm>
            <a:off x="0" y="0"/>
            <a:ext cx="0" cy="0"/>
          </xdr:xfrm>
          <a:graphic>
            <a:graphicData uri="http://schemas.microsoft.com/office/drawing/2010/slicer">
              <sle:slicer xmlns:sle="http://schemas.microsoft.com/office/drawing/2010/slicer" name="Marital_Status"/>
            </a:graphicData>
          </a:graphic>
        </xdr:graphicFrame>
      </mc:Choice>
      <mc:Fallback xmlns="">
        <xdr:sp macro="" textlink="">
          <xdr:nvSpPr>
            <xdr:cNvPr id="0" name=""/>
            <xdr:cNvSpPr>
              <a:spLocks noTextEdit="1"/>
            </xdr:cNvSpPr>
          </xdr:nvSpPr>
          <xdr:spPr>
            <a:xfrm>
              <a:off x="9207500" y="82550"/>
              <a:ext cx="1828800" cy="208914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492125</xdr:colOff>
      <xdr:row>17</xdr:row>
      <xdr:rowOff>111124</xdr:rowOff>
    </xdr:from>
    <xdr:to>
      <xdr:col>18</xdr:col>
      <xdr:colOff>463550</xdr:colOff>
      <xdr:row>21</xdr:row>
      <xdr:rowOff>126999</xdr:rowOff>
    </xdr:to>
    <xdr:sp macro="" textlink="Sheet10!C9">
      <xdr:nvSpPr>
        <xdr:cNvPr id="5" name="TextBox 4">
          <a:extLst>
            <a:ext uri="{FF2B5EF4-FFF2-40B4-BE49-F238E27FC236}">
              <a16:creationId xmlns:a16="http://schemas.microsoft.com/office/drawing/2014/main" id="{9CDF71A7-7E6E-6C41-FC89-2ADDE5398791}"/>
            </a:ext>
          </a:extLst>
        </xdr:cNvPr>
        <xdr:cNvSpPr txBox="1"/>
      </xdr:nvSpPr>
      <xdr:spPr>
        <a:xfrm>
          <a:off x="9540875" y="3079749"/>
          <a:ext cx="1781175" cy="714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rgbClr val="000000"/>
              </a:solidFill>
              <a:latin typeface="Calibri"/>
              <a:ea typeface="Calibri"/>
              <a:cs typeface="Calibri"/>
            </a:rPr>
            <a:t>Avg age</a:t>
          </a:r>
        </a:p>
        <a:p>
          <a:fld id="{3ECDE51B-18B0-49ED-9751-9DAF4A373A8E}" type="TxLink">
            <a:rPr lang="en-US" sz="1100" b="1" i="0" u="none" strike="noStrike">
              <a:solidFill>
                <a:srgbClr val="000000"/>
              </a:solidFill>
              <a:latin typeface="Calibri"/>
              <a:ea typeface="Calibri"/>
              <a:cs typeface="Calibri"/>
            </a:rPr>
            <a:pPr/>
            <a:t>58</a:t>
          </a:fld>
          <a:endParaRPr lang="en-NG" sz="1100"/>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95250</xdr:colOff>
      <xdr:row>0</xdr:row>
      <xdr:rowOff>44450</xdr:rowOff>
    </xdr:from>
    <xdr:to>
      <xdr:col>4</xdr:col>
      <xdr:colOff>488950</xdr:colOff>
      <xdr:row>7</xdr:row>
      <xdr:rowOff>19050</xdr:rowOff>
    </xdr:to>
    <xdr:sp macro="" textlink="">
      <xdr:nvSpPr>
        <xdr:cNvPr id="2" name="TextBox 1">
          <a:extLst>
            <a:ext uri="{FF2B5EF4-FFF2-40B4-BE49-F238E27FC236}">
              <a16:creationId xmlns:a16="http://schemas.microsoft.com/office/drawing/2014/main" id="{C950FC6C-72B0-578F-00C2-45A542CF3FC6}"/>
            </a:ext>
          </a:extLst>
        </xdr:cNvPr>
        <xdr:cNvSpPr txBox="1"/>
      </xdr:nvSpPr>
      <xdr:spPr>
        <a:xfrm>
          <a:off x="95250" y="44450"/>
          <a:ext cx="2832100" cy="1263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a:t>Campaign Effectiveness</a:t>
          </a:r>
        </a:p>
        <a:p>
          <a:endParaRPr lang="en-NG" sz="3600"/>
        </a:p>
      </xdr:txBody>
    </xdr:sp>
    <xdr:clientData/>
  </xdr:twoCellAnchor>
  <xdr:twoCellAnchor>
    <xdr:from>
      <xdr:col>10</xdr:col>
      <xdr:colOff>190500</xdr:colOff>
      <xdr:row>15</xdr:row>
      <xdr:rowOff>6350</xdr:rowOff>
    </xdr:from>
    <xdr:to>
      <xdr:col>15</xdr:col>
      <xdr:colOff>311150</xdr:colOff>
      <xdr:row>24</xdr:row>
      <xdr:rowOff>158750</xdr:rowOff>
    </xdr:to>
    <xdr:graphicFrame macro="">
      <xdr:nvGraphicFramePr>
        <xdr:cNvPr id="3" name="Chart 2">
          <a:extLst>
            <a:ext uri="{FF2B5EF4-FFF2-40B4-BE49-F238E27FC236}">
              <a16:creationId xmlns:a16="http://schemas.microsoft.com/office/drawing/2014/main" id="{10FEB5AA-32BC-4B9F-AD42-356DA9184A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184151</xdr:colOff>
      <xdr:row>4</xdr:row>
      <xdr:rowOff>76200</xdr:rowOff>
    </xdr:from>
    <xdr:to>
      <xdr:col>10</xdr:col>
      <xdr:colOff>139701</xdr:colOff>
      <xdr:row>14</xdr:row>
      <xdr:rowOff>107950</xdr:rowOff>
    </xdr:to>
    <xdr:graphicFrame macro="">
      <xdr:nvGraphicFramePr>
        <xdr:cNvPr id="4" name="Chart 3">
          <a:extLst>
            <a:ext uri="{FF2B5EF4-FFF2-40B4-BE49-F238E27FC236}">
              <a16:creationId xmlns:a16="http://schemas.microsoft.com/office/drawing/2014/main" id="{0C984933-BD80-4A2E-A541-D6C32BE760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4</xdr:row>
      <xdr:rowOff>44450</xdr:rowOff>
    </xdr:from>
    <xdr:to>
      <xdr:col>15</xdr:col>
      <xdr:colOff>273049</xdr:colOff>
      <xdr:row>14</xdr:row>
      <xdr:rowOff>127000</xdr:rowOff>
    </xdr:to>
    <xdr:graphicFrame macro="">
      <xdr:nvGraphicFramePr>
        <xdr:cNvPr id="5" name="Chart 4">
          <a:extLst>
            <a:ext uri="{FF2B5EF4-FFF2-40B4-BE49-F238E27FC236}">
              <a16:creationId xmlns:a16="http://schemas.microsoft.com/office/drawing/2014/main" id="{486794B8-2C86-4731-9446-F46F7500E1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190500</xdr:colOff>
      <xdr:row>14</xdr:row>
      <xdr:rowOff>146050</xdr:rowOff>
    </xdr:from>
    <xdr:to>
      <xdr:col>10</xdr:col>
      <xdr:colOff>146050</xdr:colOff>
      <xdr:row>24</xdr:row>
      <xdr:rowOff>146050</xdr:rowOff>
    </xdr:to>
    <xdr:graphicFrame macro="">
      <xdr:nvGraphicFramePr>
        <xdr:cNvPr id="6" name="Chart 5">
          <a:extLst>
            <a:ext uri="{FF2B5EF4-FFF2-40B4-BE49-F238E27FC236}">
              <a16:creationId xmlns:a16="http://schemas.microsoft.com/office/drawing/2014/main" id="{FA2B9A23-7AE7-45DA-8B49-BD91ABD244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368301</xdr:colOff>
      <xdr:row>15</xdr:row>
      <xdr:rowOff>25400</xdr:rowOff>
    </xdr:from>
    <xdr:to>
      <xdr:col>20</xdr:col>
      <xdr:colOff>279401</xdr:colOff>
      <xdr:row>24</xdr:row>
      <xdr:rowOff>177800</xdr:rowOff>
    </xdr:to>
    <xdr:graphicFrame macro="">
      <xdr:nvGraphicFramePr>
        <xdr:cNvPr id="7" name="Chart 6">
          <a:extLst>
            <a:ext uri="{FF2B5EF4-FFF2-40B4-BE49-F238E27FC236}">
              <a16:creationId xmlns:a16="http://schemas.microsoft.com/office/drawing/2014/main" id="{AE5D98FF-1A05-4862-9C9A-ACF42D055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330200</xdr:colOff>
      <xdr:row>4</xdr:row>
      <xdr:rowOff>57150</xdr:rowOff>
    </xdr:from>
    <xdr:to>
      <xdr:col>20</xdr:col>
      <xdr:colOff>273050</xdr:colOff>
      <xdr:row>14</xdr:row>
      <xdr:rowOff>152400</xdr:rowOff>
    </xdr:to>
    <xdr:graphicFrame macro="">
      <xdr:nvGraphicFramePr>
        <xdr:cNvPr id="8" name="Chart 7">
          <a:extLst>
            <a:ext uri="{FF2B5EF4-FFF2-40B4-BE49-F238E27FC236}">
              <a16:creationId xmlns:a16="http://schemas.microsoft.com/office/drawing/2014/main" id="{665FA18C-072C-43EC-A21D-22E9E3503F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279400</xdr:colOff>
      <xdr:row>0</xdr:row>
      <xdr:rowOff>127000</xdr:rowOff>
    </xdr:from>
    <xdr:to>
      <xdr:col>8</xdr:col>
      <xdr:colOff>450850</xdr:colOff>
      <xdr:row>3</xdr:row>
      <xdr:rowOff>63500</xdr:rowOff>
    </xdr:to>
    <xdr:sp macro="" textlink="Sheet7!$C$2285">
      <xdr:nvSpPr>
        <xdr:cNvPr id="9" name="TextBox 8">
          <a:extLst>
            <a:ext uri="{FF2B5EF4-FFF2-40B4-BE49-F238E27FC236}">
              <a16:creationId xmlns:a16="http://schemas.microsoft.com/office/drawing/2014/main" id="{486EED1C-EB51-BA9A-E951-0B8E89EBB6A5}"/>
            </a:ext>
          </a:extLst>
        </xdr:cNvPr>
        <xdr:cNvSpPr txBox="1"/>
      </xdr:nvSpPr>
      <xdr:spPr>
        <a:xfrm>
          <a:off x="3937000" y="127000"/>
          <a:ext cx="1390650" cy="488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i="0" u="none" strike="noStrike">
              <a:solidFill>
                <a:srgbClr val="000000"/>
              </a:solidFill>
              <a:latin typeface="Calibri"/>
              <a:ea typeface="Calibri"/>
              <a:cs typeface="Calibri"/>
            </a:rPr>
            <a:t>Total</a:t>
          </a:r>
          <a:r>
            <a:rPr lang="en-US" sz="1100" b="1" i="0" u="none" strike="noStrike" baseline="0">
              <a:solidFill>
                <a:srgbClr val="000000"/>
              </a:solidFill>
              <a:latin typeface="Calibri"/>
              <a:ea typeface="Calibri"/>
              <a:cs typeface="Calibri"/>
            </a:rPr>
            <a:t> Customers </a:t>
          </a:r>
          <a:endParaRPr lang="en-US" sz="1100" b="1" i="0" u="none" strike="noStrike">
            <a:solidFill>
              <a:srgbClr val="000000"/>
            </a:solidFill>
            <a:latin typeface="Calibri"/>
            <a:ea typeface="Calibri"/>
            <a:cs typeface="Calibri"/>
          </a:endParaRPr>
        </a:p>
        <a:p>
          <a:pPr algn="ctr"/>
          <a:fld id="{CBD303EC-24BB-4D80-B500-7311A06239C0}" type="TxLink">
            <a:rPr lang="en-US" sz="1100" b="1" i="0" u="none" strike="noStrike">
              <a:solidFill>
                <a:srgbClr val="000000"/>
              </a:solidFill>
              <a:latin typeface="Calibri"/>
              <a:ea typeface="Calibri"/>
              <a:cs typeface="Calibri"/>
            </a:rPr>
            <a:pPr algn="ctr"/>
            <a:t>1498</a:t>
          </a:fld>
          <a:endParaRPr lang="en-NG" sz="1100" b="1"/>
        </a:p>
      </xdr:txBody>
    </xdr:sp>
    <xdr:clientData/>
  </xdr:twoCellAnchor>
  <xdr:twoCellAnchor>
    <xdr:from>
      <xdr:col>9</xdr:col>
      <xdr:colOff>273050</xdr:colOff>
      <xdr:row>0</xdr:row>
      <xdr:rowOff>101600</xdr:rowOff>
    </xdr:from>
    <xdr:to>
      <xdr:col>12</xdr:col>
      <xdr:colOff>196850</xdr:colOff>
      <xdr:row>4</xdr:row>
      <xdr:rowOff>6350</xdr:rowOff>
    </xdr:to>
    <xdr:sp macro="" textlink="Sheet7!$E$23">
      <xdr:nvSpPr>
        <xdr:cNvPr id="10" name="TextBox 9">
          <a:extLst>
            <a:ext uri="{FF2B5EF4-FFF2-40B4-BE49-F238E27FC236}">
              <a16:creationId xmlns:a16="http://schemas.microsoft.com/office/drawing/2014/main" id="{052E7B81-8D55-6940-ADDE-7B973123E04A}"/>
            </a:ext>
          </a:extLst>
        </xdr:cNvPr>
        <xdr:cNvSpPr txBox="1"/>
      </xdr:nvSpPr>
      <xdr:spPr>
        <a:xfrm>
          <a:off x="5759450" y="101600"/>
          <a:ext cx="1752600" cy="641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i="0" u="none" strike="noStrike">
              <a:solidFill>
                <a:srgbClr val="000000"/>
              </a:solidFill>
              <a:latin typeface="Calibri"/>
              <a:ea typeface="Calibri"/>
              <a:cs typeface="Calibri"/>
            </a:rPr>
            <a:t>Accepted</a:t>
          </a:r>
          <a:r>
            <a:rPr lang="en-US" sz="1100" b="1" i="0" u="none" strike="noStrike" baseline="0">
              <a:solidFill>
                <a:srgbClr val="000000"/>
              </a:solidFill>
              <a:latin typeface="Calibri"/>
              <a:ea typeface="Calibri"/>
              <a:cs typeface="Calibri"/>
            </a:rPr>
            <a:t> Campaign with Highest revenue</a:t>
          </a:r>
          <a:endParaRPr lang="en-US" sz="1100" b="1" i="0" u="none" strike="noStrike">
            <a:solidFill>
              <a:srgbClr val="000000"/>
            </a:solidFill>
            <a:latin typeface="Calibri"/>
            <a:ea typeface="Calibri"/>
            <a:cs typeface="Calibri"/>
          </a:endParaRPr>
        </a:p>
        <a:p>
          <a:pPr algn="ctr"/>
          <a:fld id="{045C3D72-06F4-43A0-9941-29B4CB34FF73}" type="TxLink">
            <a:rPr lang="en-US" sz="1100" b="1" i="0" u="none" strike="noStrike">
              <a:solidFill>
                <a:srgbClr val="000000"/>
              </a:solidFill>
              <a:latin typeface="Calibri"/>
              <a:ea typeface="Calibri"/>
              <a:cs typeface="Calibri"/>
            </a:rPr>
            <a:pPr algn="ctr"/>
            <a:t> $1,254.00 </a:t>
          </a:fld>
          <a:endParaRPr lang="en-US" sz="1100" b="1" i="0" u="none" strike="noStrike">
            <a:solidFill>
              <a:srgbClr val="000000"/>
            </a:solidFill>
            <a:latin typeface="Calibri"/>
            <a:ea typeface="Calibri"/>
            <a:cs typeface="Calibri"/>
          </a:endParaRPr>
        </a:p>
      </xdr:txBody>
    </xdr:sp>
    <xdr:clientData/>
  </xdr:twoCellAnchor>
  <xdr:twoCellAnchor>
    <xdr:from>
      <xdr:col>12</xdr:col>
      <xdr:colOff>273050</xdr:colOff>
      <xdr:row>0</xdr:row>
      <xdr:rowOff>114300</xdr:rowOff>
    </xdr:from>
    <xdr:to>
      <xdr:col>15</xdr:col>
      <xdr:colOff>196850</xdr:colOff>
      <xdr:row>4</xdr:row>
      <xdr:rowOff>127000</xdr:rowOff>
    </xdr:to>
    <xdr:sp macro="" textlink="Sheet7!$E$24">
      <xdr:nvSpPr>
        <xdr:cNvPr id="11" name="TextBox 10">
          <a:extLst>
            <a:ext uri="{FF2B5EF4-FFF2-40B4-BE49-F238E27FC236}">
              <a16:creationId xmlns:a16="http://schemas.microsoft.com/office/drawing/2014/main" id="{BC7B0859-3076-2A46-2530-9B320854FD9D}"/>
            </a:ext>
          </a:extLst>
        </xdr:cNvPr>
        <xdr:cNvSpPr txBox="1"/>
      </xdr:nvSpPr>
      <xdr:spPr>
        <a:xfrm>
          <a:off x="7566479" y="114300"/>
          <a:ext cx="1747157" cy="7384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i="0" u="none" strike="noStrike">
              <a:solidFill>
                <a:srgbClr val="000000"/>
              </a:solidFill>
              <a:latin typeface="Calibri"/>
              <a:ea typeface="Calibri"/>
              <a:cs typeface="Calibri"/>
            </a:rPr>
            <a:t>Highest</a:t>
          </a:r>
          <a:r>
            <a:rPr lang="en-US" sz="1100" b="0" i="0" u="none" strike="noStrike" baseline="0">
              <a:solidFill>
                <a:srgbClr val="000000"/>
              </a:solidFill>
              <a:latin typeface="Calibri"/>
              <a:ea typeface="Calibri"/>
              <a:cs typeface="Calibri"/>
            </a:rPr>
            <a:t> Response per campaign</a:t>
          </a:r>
          <a:endParaRPr lang="en-US" sz="1100" b="0" i="0" u="none" strike="noStrike">
            <a:solidFill>
              <a:srgbClr val="000000"/>
            </a:solidFill>
            <a:latin typeface="Calibri"/>
            <a:ea typeface="Calibri"/>
            <a:cs typeface="Calibri"/>
          </a:endParaRPr>
        </a:p>
        <a:p>
          <a:pPr algn="ctr"/>
          <a:fld id="{17D6C74F-7F27-4037-9664-6D2A1939146C}" type="TxLink">
            <a:rPr lang="en-US" sz="1100" b="0" i="0" u="none" strike="noStrike">
              <a:solidFill>
                <a:srgbClr val="000000"/>
              </a:solidFill>
              <a:latin typeface="Calibri"/>
              <a:ea typeface="Calibri"/>
              <a:cs typeface="Calibri"/>
            </a:rPr>
            <a:pPr algn="ctr"/>
            <a:t>114</a:t>
          </a:fld>
          <a:endParaRPr lang="en-US" sz="1100" b="1" i="0" u="none" strike="noStrike">
            <a:solidFill>
              <a:srgbClr val="000000"/>
            </a:solidFill>
            <a:latin typeface="Calibri"/>
            <a:ea typeface="Calibri"/>
            <a:cs typeface="Calibri"/>
          </a:endParaRPr>
        </a:p>
      </xdr:txBody>
    </xdr:sp>
    <xdr:clientData/>
  </xdr:twoCellAnchor>
  <xdr:twoCellAnchor>
    <xdr:from>
      <xdr:col>15</xdr:col>
      <xdr:colOff>273050</xdr:colOff>
      <xdr:row>0</xdr:row>
      <xdr:rowOff>126999</xdr:rowOff>
    </xdr:from>
    <xdr:to>
      <xdr:col>18</xdr:col>
      <xdr:colOff>196850</xdr:colOff>
      <xdr:row>4</xdr:row>
      <xdr:rowOff>154214</xdr:rowOff>
    </xdr:to>
    <xdr:sp macro="" textlink="Sheet7!C37">
      <xdr:nvSpPr>
        <xdr:cNvPr id="12" name="TextBox 11">
          <a:extLst>
            <a:ext uri="{FF2B5EF4-FFF2-40B4-BE49-F238E27FC236}">
              <a16:creationId xmlns:a16="http://schemas.microsoft.com/office/drawing/2014/main" id="{EFE86A36-88BF-5D75-655E-7CFD8DCD0128}"/>
            </a:ext>
          </a:extLst>
        </xdr:cNvPr>
        <xdr:cNvSpPr txBox="1"/>
      </xdr:nvSpPr>
      <xdr:spPr>
        <a:xfrm>
          <a:off x="9389836" y="126999"/>
          <a:ext cx="1747157" cy="7529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i="0" u="none" strike="noStrike">
              <a:solidFill>
                <a:srgbClr val="000000"/>
              </a:solidFill>
              <a:latin typeface="Calibri"/>
              <a:ea typeface="Calibri"/>
              <a:cs typeface="Calibri"/>
            </a:rPr>
            <a:t>Average</a:t>
          </a:r>
          <a:r>
            <a:rPr lang="en-US" sz="1100" b="1" i="0" u="none" strike="noStrike" baseline="0">
              <a:solidFill>
                <a:srgbClr val="000000"/>
              </a:solidFill>
              <a:latin typeface="Calibri"/>
              <a:ea typeface="Calibri"/>
              <a:cs typeface="Calibri"/>
            </a:rPr>
            <a:t> Reponse per campaign rate</a:t>
          </a:r>
          <a:endParaRPr lang="en-US" sz="1100" b="1" i="0" u="none" strike="noStrike">
            <a:solidFill>
              <a:srgbClr val="000000"/>
            </a:solidFill>
            <a:latin typeface="Calibri"/>
            <a:ea typeface="Calibri"/>
            <a:cs typeface="Calibri"/>
          </a:endParaRPr>
        </a:p>
        <a:p>
          <a:pPr algn="ctr"/>
          <a:fld id="{20B5A886-090A-406F-8E86-FAD63E30C10F}" type="TxLink">
            <a:rPr lang="en-US" sz="1100" b="1" i="0" u="none" strike="noStrike">
              <a:solidFill>
                <a:srgbClr val="000000"/>
              </a:solidFill>
              <a:latin typeface="Calibri"/>
              <a:ea typeface="Calibri"/>
              <a:cs typeface="Calibri"/>
            </a:rPr>
            <a:pPr algn="ctr"/>
            <a:t>0.070089286</a:t>
          </a:fld>
          <a:endParaRPr lang="en-US" sz="1100" b="1" i="0" u="none" strike="noStrike">
            <a:solidFill>
              <a:srgbClr val="000000"/>
            </a:solidFill>
            <a:latin typeface="Calibri"/>
            <a:ea typeface="Calibri"/>
            <a:cs typeface="Calibri"/>
          </a:endParaRPr>
        </a:p>
      </xdr:txBody>
    </xdr:sp>
    <xdr:clientData/>
  </xdr:twoCellAnchor>
  <xdr:twoCellAnchor editAs="oneCell">
    <xdr:from>
      <xdr:col>0</xdr:col>
      <xdr:colOff>0</xdr:colOff>
      <xdr:row>7</xdr:row>
      <xdr:rowOff>107951</xdr:rowOff>
    </xdr:from>
    <xdr:to>
      <xdr:col>3</xdr:col>
      <xdr:colOff>0</xdr:colOff>
      <xdr:row>14</xdr:row>
      <xdr:rowOff>82550</xdr:rowOff>
    </xdr:to>
    <mc:AlternateContent xmlns:mc="http://schemas.openxmlformats.org/markup-compatibility/2006" xmlns:a14="http://schemas.microsoft.com/office/drawing/2010/main">
      <mc:Choice Requires="a14">
        <xdr:graphicFrame macro="">
          <xdr:nvGraphicFramePr>
            <xdr:cNvPr id="13" name="Recency Category">
              <a:extLst>
                <a:ext uri="{FF2B5EF4-FFF2-40B4-BE49-F238E27FC236}">
                  <a16:creationId xmlns:a16="http://schemas.microsoft.com/office/drawing/2014/main" id="{39F6C9D9-96FB-8E5A-4947-28C67A882F27}"/>
                </a:ext>
              </a:extLst>
            </xdr:cNvPr>
            <xdr:cNvGraphicFramePr/>
          </xdr:nvGraphicFramePr>
          <xdr:xfrm>
            <a:off x="0" y="0"/>
            <a:ext cx="0" cy="0"/>
          </xdr:xfrm>
          <a:graphic>
            <a:graphicData uri="http://schemas.microsoft.com/office/drawing/2010/slicer">
              <sle:slicer xmlns:sle="http://schemas.microsoft.com/office/drawing/2010/slicer" name="Recency Category"/>
            </a:graphicData>
          </a:graphic>
        </xdr:graphicFrame>
      </mc:Choice>
      <mc:Fallback xmlns="">
        <xdr:sp macro="" textlink="">
          <xdr:nvSpPr>
            <xdr:cNvPr id="0" name=""/>
            <xdr:cNvSpPr>
              <a:spLocks noTextEdit="1"/>
            </xdr:cNvSpPr>
          </xdr:nvSpPr>
          <xdr:spPr>
            <a:xfrm>
              <a:off x="0" y="1377951"/>
              <a:ext cx="1823357" cy="124459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2.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14</xdr:row>
      <xdr:rowOff>165100</xdr:rowOff>
    </xdr:to>
    <xdr:graphicFrame macro="">
      <xdr:nvGraphicFramePr>
        <xdr:cNvPr id="2" name="Chart 1">
          <a:extLst>
            <a:ext uri="{FF2B5EF4-FFF2-40B4-BE49-F238E27FC236}">
              <a16:creationId xmlns:a16="http://schemas.microsoft.com/office/drawing/2014/main" id="{920C45DC-7C37-4ABA-B7BB-9C308E0413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5</xdr:col>
      <xdr:colOff>536575</xdr:colOff>
      <xdr:row>1</xdr:row>
      <xdr:rowOff>123825</xdr:rowOff>
    </xdr:from>
    <xdr:to>
      <xdr:col>13</xdr:col>
      <xdr:colOff>231775</xdr:colOff>
      <xdr:row>16</xdr:row>
      <xdr:rowOff>104775</xdr:rowOff>
    </xdr:to>
    <xdr:graphicFrame macro="">
      <xdr:nvGraphicFramePr>
        <xdr:cNvPr id="2" name="Chart 1">
          <a:extLst>
            <a:ext uri="{FF2B5EF4-FFF2-40B4-BE49-F238E27FC236}">
              <a16:creationId xmlns:a16="http://schemas.microsoft.com/office/drawing/2014/main" id="{26881B12-3B83-9E18-5EA2-2BED8F2176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3</xdr:col>
      <xdr:colOff>247650</xdr:colOff>
      <xdr:row>0</xdr:row>
      <xdr:rowOff>177800</xdr:rowOff>
    </xdr:from>
    <xdr:to>
      <xdr:col>13</xdr:col>
      <xdr:colOff>44450</xdr:colOff>
      <xdr:row>14</xdr:row>
      <xdr:rowOff>50800</xdr:rowOff>
    </xdr:to>
    <xdr:graphicFrame macro="">
      <xdr:nvGraphicFramePr>
        <xdr:cNvPr id="2" name="Chart 1">
          <a:extLst>
            <a:ext uri="{FF2B5EF4-FFF2-40B4-BE49-F238E27FC236}">
              <a16:creationId xmlns:a16="http://schemas.microsoft.com/office/drawing/2014/main" id="{9B2888CD-0E1F-6700-DE07-747DB8C6DD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15960</xdr:colOff>
      <xdr:row>1</xdr:row>
      <xdr:rowOff>112065</xdr:rowOff>
    </xdr:from>
    <xdr:to>
      <xdr:col>3</xdr:col>
      <xdr:colOff>98640</xdr:colOff>
      <xdr:row>9</xdr:row>
      <xdr:rowOff>26145</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3" name="Ink 2">
              <a:extLst>
                <a:ext uri="{FF2B5EF4-FFF2-40B4-BE49-F238E27FC236}">
                  <a16:creationId xmlns:a16="http://schemas.microsoft.com/office/drawing/2014/main" id="{3B4852B4-0FF8-C0B3-30F9-F6DA71B38877}"/>
                </a:ext>
              </a:extLst>
            </xdr14:cNvPr>
            <xdr14:cNvContentPartPr/>
          </xdr14:nvContentPartPr>
          <xdr14:nvPr macro=""/>
          <xdr14:xfrm>
            <a:off x="1235160" y="293040"/>
            <a:ext cx="692280" cy="1361880"/>
          </xdr14:xfrm>
        </xdr:contentPart>
      </mc:Choice>
      <mc:Fallback xmlns="">
        <xdr:pic>
          <xdr:nvPicPr>
            <xdr:cNvPr id="3" name="Ink 2">
              <a:extLst>
                <a:ext uri="{FF2B5EF4-FFF2-40B4-BE49-F238E27FC236}">
                  <a16:creationId xmlns:a16="http://schemas.microsoft.com/office/drawing/2014/main" id="{3B4852B4-0FF8-C0B3-30F9-F6DA71B38877}"/>
                </a:ext>
              </a:extLst>
            </xdr:cNvPr>
            <xdr:cNvPicPr/>
          </xdr:nvPicPr>
          <xdr:blipFill>
            <a:blip xmlns:r="http://schemas.openxmlformats.org/officeDocument/2006/relationships" r:embed="rId3"/>
            <a:stretch>
              <a:fillRect/>
            </a:stretch>
          </xdr:blipFill>
          <xdr:spPr>
            <a:xfrm>
              <a:off x="1217520" y="275400"/>
              <a:ext cx="727920" cy="1397520"/>
            </a:xfrm>
            <a:prstGeom prst="rect">
              <a:avLst/>
            </a:prstGeom>
          </xdr:spPr>
        </xdr:pic>
      </mc:Fallback>
    </mc:AlternateContent>
    <xdr:clientData/>
  </xdr:twoCellAnchor>
  <xdr:twoCellAnchor editAs="oneCell">
    <xdr:from>
      <xdr:col>3</xdr:col>
      <xdr:colOff>380880</xdr:colOff>
      <xdr:row>3</xdr:row>
      <xdr:rowOff>172395</xdr:rowOff>
    </xdr:from>
    <xdr:to>
      <xdr:col>5</xdr:col>
      <xdr:colOff>433855</xdr:colOff>
      <xdr:row>7</xdr:row>
      <xdr:rowOff>130335</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7" name="Ink 6">
              <a:extLst>
                <a:ext uri="{FF2B5EF4-FFF2-40B4-BE49-F238E27FC236}">
                  <a16:creationId xmlns:a16="http://schemas.microsoft.com/office/drawing/2014/main" id="{225A7D01-7440-A4B3-0803-C0D5C599C23B}"/>
                </a:ext>
              </a:extLst>
            </xdr14:cNvPr>
            <xdr14:cNvContentPartPr/>
          </xdr14:nvContentPartPr>
          <xdr14:nvPr macro=""/>
          <xdr14:xfrm>
            <a:off x="2209680" y="715320"/>
            <a:ext cx="1272175" cy="681840"/>
          </xdr14:xfrm>
        </xdr:contentPart>
      </mc:Choice>
      <mc:Fallback xmlns="">
        <xdr:pic>
          <xdr:nvPicPr>
            <xdr:cNvPr id="7" name="Ink 6">
              <a:extLst>
                <a:ext uri="{FF2B5EF4-FFF2-40B4-BE49-F238E27FC236}">
                  <a16:creationId xmlns:a16="http://schemas.microsoft.com/office/drawing/2014/main" id="{225A7D01-7440-A4B3-0803-C0D5C599C23B}"/>
                </a:ext>
              </a:extLst>
            </xdr:cNvPr>
            <xdr:cNvPicPr/>
          </xdr:nvPicPr>
          <xdr:blipFill>
            <a:blip xmlns:r="http://schemas.openxmlformats.org/officeDocument/2006/relationships" r:embed="rId5"/>
            <a:stretch>
              <a:fillRect/>
            </a:stretch>
          </xdr:blipFill>
          <xdr:spPr>
            <a:xfrm>
              <a:off x="2191681" y="697680"/>
              <a:ext cx="1307813" cy="717480"/>
            </a:xfrm>
            <a:prstGeom prst="rect">
              <a:avLst/>
            </a:prstGeom>
          </xdr:spPr>
        </xdr:pic>
      </mc:Fallback>
    </mc:AlternateContent>
    <xdr:clientData/>
  </xdr:twoCellAnchor>
  <xdr:twoCellAnchor editAs="oneCell">
    <xdr:from>
      <xdr:col>2</xdr:col>
      <xdr:colOff>542640</xdr:colOff>
      <xdr:row>9</xdr:row>
      <xdr:rowOff>171225</xdr:rowOff>
    </xdr:from>
    <xdr:to>
      <xdr:col>2</xdr:col>
      <xdr:colOff>543000</xdr:colOff>
      <xdr:row>9</xdr:row>
      <xdr:rowOff>171585</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 name="Ink 7">
              <a:extLst>
                <a:ext uri="{FF2B5EF4-FFF2-40B4-BE49-F238E27FC236}">
                  <a16:creationId xmlns:a16="http://schemas.microsoft.com/office/drawing/2014/main" id="{52DF3231-B981-BE89-699E-EE59096D03AF}"/>
                </a:ext>
              </a:extLst>
            </xdr14:cNvPr>
            <xdr14:cNvContentPartPr/>
          </xdr14:nvContentPartPr>
          <xdr14:nvPr macro=""/>
          <xdr14:xfrm>
            <a:off x="1761840" y="1800000"/>
            <a:ext cx="360" cy="360"/>
          </xdr14:xfrm>
        </xdr:contentPart>
      </mc:Choice>
      <mc:Fallback xmlns="">
        <xdr:pic>
          <xdr:nvPicPr>
            <xdr:cNvPr id="8" name="Ink 7">
              <a:extLst>
                <a:ext uri="{FF2B5EF4-FFF2-40B4-BE49-F238E27FC236}">
                  <a16:creationId xmlns:a16="http://schemas.microsoft.com/office/drawing/2014/main" id="{52DF3231-B981-BE89-699E-EE59096D03AF}"/>
                </a:ext>
              </a:extLst>
            </xdr:cNvPr>
            <xdr:cNvPicPr/>
          </xdr:nvPicPr>
          <xdr:blipFill>
            <a:blip xmlns:r="http://schemas.openxmlformats.org/officeDocument/2006/relationships" r:embed="rId7"/>
            <a:stretch>
              <a:fillRect/>
            </a:stretch>
          </xdr:blipFill>
          <xdr:spPr>
            <a:xfrm>
              <a:off x="1744200" y="1782360"/>
              <a:ext cx="36000" cy="36000"/>
            </a:xfrm>
            <a:prstGeom prst="rect">
              <a:avLst/>
            </a:prstGeom>
          </xdr:spPr>
        </xdr:pic>
      </mc:Fallback>
    </mc:AlternateContent>
    <xdr:clientData/>
  </xdr:twoCellAnchor>
  <xdr:twoCellAnchor editAs="oneCell">
    <xdr:from>
      <xdr:col>2</xdr:col>
      <xdr:colOff>171120</xdr:colOff>
      <xdr:row>11</xdr:row>
      <xdr:rowOff>66510</xdr:rowOff>
    </xdr:from>
    <xdr:to>
      <xdr:col>2</xdr:col>
      <xdr:colOff>172920</xdr:colOff>
      <xdr:row>11</xdr:row>
      <xdr:rowOff>68310</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9" name="Ink 8">
              <a:extLst>
                <a:ext uri="{FF2B5EF4-FFF2-40B4-BE49-F238E27FC236}">
                  <a16:creationId xmlns:a16="http://schemas.microsoft.com/office/drawing/2014/main" id="{73551C56-A277-9B38-29C7-C91634151A97}"/>
                </a:ext>
              </a:extLst>
            </xdr14:cNvPr>
            <xdr14:cNvContentPartPr/>
          </xdr14:nvContentPartPr>
          <xdr14:nvPr macro=""/>
          <xdr14:xfrm>
            <a:off x="1390320" y="2057235"/>
            <a:ext cx="1800" cy="1800"/>
          </xdr14:xfrm>
        </xdr:contentPart>
      </mc:Choice>
      <mc:Fallback xmlns="">
        <xdr:pic>
          <xdr:nvPicPr>
            <xdr:cNvPr id="9" name="Ink 8">
              <a:extLst>
                <a:ext uri="{FF2B5EF4-FFF2-40B4-BE49-F238E27FC236}">
                  <a16:creationId xmlns:a16="http://schemas.microsoft.com/office/drawing/2014/main" id="{73551C56-A277-9B38-29C7-C91634151A97}"/>
                </a:ext>
              </a:extLst>
            </xdr:cNvPr>
            <xdr:cNvPicPr/>
          </xdr:nvPicPr>
          <xdr:blipFill>
            <a:blip xmlns:r="http://schemas.openxmlformats.org/officeDocument/2006/relationships" r:embed="rId9"/>
            <a:stretch>
              <a:fillRect/>
            </a:stretch>
          </xdr:blipFill>
          <xdr:spPr>
            <a:xfrm>
              <a:off x="1372680" y="2039235"/>
              <a:ext cx="37440" cy="37440"/>
            </a:xfrm>
            <a:prstGeom prst="rect">
              <a:avLst/>
            </a:prstGeom>
          </xdr:spPr>
        </xdr:pic>
      </mc:Fallback>
    </mc:AlternateContent>
    <xdr:clientData/>
  </xdr:twoCellAnchor>
  <xdr:twoCellAnchor editAs="oneCell">
    <xdr:from>
      <xdr:col>2</xdr:col>
      <xdr:colOff>83935</xdr:colOff>
      <xdr:row>11</xdr:row>
      <xdr:rowOff>18930</xdr:rowOff>
    </xdr:from>
    <xdr:to>
      <xdr:col>4</xdr:col>
      <xdr:colOff>242455</xdr:colOff>
      <xdr:row>20</xdr:row>
      <xdr:rowOff>66250</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12" name="Ink 11">
              <a:extLst>
                <a:ext uri="{FF2B5EF4-FFF2-40B4-BE49-F238E27FC236}">
                  <a16:creationId xmlns:a16="http://schemas.microsoft.com/office/drawing/2014/main" id="{9B64C878-0F65-1A6F-44EA-536B7689BF2C}"/>
                </a:ext>
              </a:extLst>
            </xdr14:cNvPr>
            <xdr14:cNvContentPartPr/>
          </xdr14:nvContentPartPr>
          <xdr14:nvPr macro=""/>
          <xdr14:xfrm>
            <a:off x="1303135" y="2009655"/>
            <a:ext cx="1377720" cy="1676095"/>
          </xdr14:xfrm>
        </xdr:contentPart>
      </mc:Choice>
      <mc:Fallback xmlns="">
        <xdr:pic>
          <xdr:nvPicPr>
            <xdr:cNvPr id="12" name="Ink 11">
              <a:extLst>
                <a:ext uri="{FF2B5EF4-FFF2-40B4-BE49-F238E27FC236}">
                  <a16:creationId xmlns:a16="http://schemas.microsoft.com/office/drawing/2014/main" id="{9B64C878-0F65-1A6F-44EA-536B7689BF2C}"/>
                </a:ext>
              </a:extLst>
            </xdr:cNvPr>
            <xdr:cNvPicPr/>
          </xdr:nvPicPr>
          <xdr:blipFill>
            <a:blip xmlns:r="http://schemas.openxmlformats.org/officeDocument/2006/relationships" r:embed="rId11"/>
            <a:stretch>
              <a:fillRect/>
            </a:stretch>
          </xdr:blipFill>
          <xdr:spPr>
            <a:xfrm>
              <a:off x="1285135" y="1991621"/>
              <a:ext cx="1413360" cy="1711803"/>
            </a:xfrm>
            <a:prstGeom prst="rect">
              <a:avLst/>
            </a:prstGeom>
          </xdr:spPr>
        </xdr:pic>
      </mc:Fallback>
    </mc:AlternateContent>
    <xdr:clientData/>
  </xdr:twoCellAnchor>
  <xdr:twoCellAnchor editAs="oneCell">
    <xdr:from>
      <xdr:col>2</xdr:col>
      <xdr:colOff>57000</xdr:colOff>
      <xdr:row>21</xdr:row>
      <xdr:rowOff>28545</xdr:rowOff>
    </xdr:from>
    <xdr:to>
      <xdr:col>3</xdr:col>
      <xdr:colOff>572400</xdr:colOff>
      <xdr:row>32</xdr:row>
      <xdr:rowOff>124740</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3" name="Ink 12">
              <a:extLst>
                <a:ext uri="{FF2B5EF4-FFF2-40B4-BE49-F238E27FC236}">
                  <a16:creationId xmlns:a16="http://schemas.microsoft.com/office/drawing/2014/main" id="{6B7C8C30-2113-1FD2-C643-7A3FB5BFD96D}"/>
                </a:ext>
              </a:extLst>
            </xdr14:cNvPr>
            <xdr14:cNvContentPartPr/>
          </xdr14:nvContentPartPr>
          <xdr14:nvPr macro=""/>
          <xdr14:xfrm>
            <a:off x="1276200" y="3829020"/>
            <a:ext cx="1125000" cy="2086920"/>
          </xdr14:xfrm>
        </xdr:contentPart>
      </mc:Choice>
      <mc:Fallback xmlns="">
        <xdr:pic>
          <xdr:nvPicPr>
            <xdr:cNvPr id="13" name="Ink 12">
              <a:extLst>
                <a:ext uri="{FF2B5EF4-FFF2-40B4-BE49-F238E27FC236}">
                  <a16:creationId xmlns:a16="http://schemas.microsoft.com/office/drawing/2014/main" id="{6B7C8C30-2113-1FD2-C643-7A3FB5BFD96D}"/>
                </a:ext>
              </a:extLst>
            </xdr:cNvPr>
            <xdr:cNvPicPr/>
          </xdr:nvPicPr>
          <xdr:blipFill>
            <a:blip xmlns:r="http://schemas.openxmlformats.org/officeDocument/2006/relationships" r:embed="rId13"/>
            <a:stretch>
              <a:fillRect/>
            </a:stretch>
          </xdr:blipFill>
          <xdr:spPr>
            <a:xfrm>
              <a:off x="1258200" y="3811020"/>
              <a:ext cx="1160640" cy="2122560"/>
            </a:xfrm>
            <a:prstGeom prst="rect">
              <a:avLst/>
            </a:prstGeom>
          </xdr:spPr>
        </xdr:pic>
      </mc:Fallback>
    </mc:AlternateContent>
    <xdr:clientData/>
  </xdr:twoCellAnchor>
  <xdr:twoCellAnchor editAs="oneCell">
    <xdr:from>
      <xdr:col>5</xdr:col>
      <xdr:colOff>304680</xdr:colOff>
      <xdr:row>20</xdr:row>
      <xdr:rowOff>104825</xdr:rowOff>
    </xdr:from>
    <xdr:to>
      <xdr:col>7</xdr:col>
      <xdr:colOff>268375</xdr:colOff>
      <xdr:row>25</xdr:row>
      <xdr:rowOff>7495</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9" name="Ink 18">
              <a:extLst>
                <a:ext uri="{FF2B5EF4-FFF2-40B4-BE49-F238E27FC236}">
                  <a16:creationId xmlns:a16="http://schemas.microsoft.com/office/drawing/2014/main" id="{7FEED75B-0FCE-1B42-A375-10F757376BF1}"/>
                </a:ext>
              </a:extLst>
            </xdr14:cNvPr>
            <xdr14:cNvContentPartPr/>
          </xdr14:nvContentPartPr>
          <xdr14:nvPr macro=""/>
          <xdr14:xfrm>
            <a:off x="3352680" y="3724325"/>
            <a:ext cx="1182895" cy="807545"/>
          </xdr14:xfrm>
        </xdr:contentPart>
      </mc:Choice>
      <mc:Fallback xmlns="">
        <xdr:pic>
          <xdr:nvPicPr>
            <xdr:cNvPr id="19" name="Ink 18">
              <a:extLst>
                <a:ext uri="{FF2B5EF4-FFF2-40B4-BE49-F238E27FC236}">
                  <a16:creationId xmlns:a16="http://schemas.microsoft.com/office/drawing/2014/main" id="{7FEED75B-0FCE-1B42-A375-10F757376BF1}"/>
                </a:ext>
              </a:extLst>
            </xdr:cNvPr>
            <xdr:cNvPicPr/>
          </xdr:nvPicPr>
          <xdr:blipFill>
            <a:blip xmlns:r="http://schemas.openxmlformats.org/officeDocument/2006/relationships" r:embed="rId15"/>
            <a:stretch>
              <a:fillRect/>
            </a:stretch>
          </xdr:blipFill>
          <xdr:spPr>
            <a:xfrm>
              <a:off x="3334681" y="3706816"/>
              <a:ext cx="1218533" cy="842920"/>
            </a:xfrm>
            <a:prstGeom prst="rect">
              <a:avLst/>
            </a:prstGeom>
          </xdr:spPr>
        </xdr:pic>
      </mc:Fallback>
    </mc:AlternateContent>
    <xdr:clientData/>
  </xdr:twoCellAnchor>
</xdr:wsDr>
</file>

<file path=xl/drawings/drawing25.xml><?xml version="1.0" encoding="utf-8"?>
<xdr:wsDr xmlns:xdr="http://schemas.openxmlformats.org/drawingml/2006/spreadsheetDrawing" xmlns:a="http://schemas.openxmlformats.org/drawingml/2006/main">
  <xdr:twoCellAnchor>
    <xdr:from>
      <xdr:col>4</xdr:col>
      <xdr:colOff>514350</xdr:colOff>
      <xdr:row>0</xdr:row>
      <xdr:rowOff>63500</xdr:rowOff>
    </xdr:from>
    <xdr:to>
      <xdr:col>12</xdr:col>
      <xdr:colOff>577850</xdr:colOff>
      <xdr:row>10</xdr:row>
      <xdr:rowOff>63500</xdr:rowOff>
    </xdr:to>
    <xdr:graphicFrame macro="">
      <xdr:nvGraphicFramePr>
        <xdr:cNvPr id="2" name="Chart 1">
          <a:extLst>
            <a:ext uri="{FF2B5EF4-FFF2-40B4-BE49-F238E27FC236}">
              <a16:creationId xmlns:a16="http://schemas.microsoft.com/office/drawing/2014/main" id="{107BBA18-212B-941A-F834-0D92AF3B68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174910</xdr:colOff>
      <xdr:row>2</xdr:row>
      <xdr:rowOff>82420</xdr:rowOff>
    </xdr:from>
    <xdr:to>
      <xdr:col>3</xdr:col>
      <xdr:colOff>336790</xdr:colOff>
      <xdr:row>4</xdr:row>
      <xdr:rowOff>84560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9" name="Ink 8">
              <a:extLst>
                <a:ext uri="{FF2B5EF4-FFF2-40B4-BE49-F238E27FC236}">
                  <a16:creationId xmlns:a16="http://schemas.microsoft.com/office/drawing/2014/main" id="{65D56FEC-633B-2B67-AB2A-BC936DC925C0}"/>
                </a:ext>
              </a:extLst>
            </xdr14:cNvPr>
            <xdr14:cNvContentPartPr/>
          </xdr14:nvContentPartPr>
          <xdr14:nvPr macro=""/>
          <xdr14:xfrm>
            <a:off x="1438560" y="450720"/>
            <a:ext cx="771480" cy="370440"/>
          </xdr14:xfrm>
        </xdr:contentPart>
      </mc:Choice>
      <mc:Fallback xmlns="">
        <xdr:pic>
          <xdr:nvPicPr>
            <xdr:cNvPr id="9" name="Ink 8">
              <a:extLst>
                <a:ext uri="{FF2B5EF4-FFF2-40B4-BE49-F238E27FC236}">
                  <a16:creationId xmlns:a16="http://schemas.microsoft.com/office/drawing/2014/main" id="{65D56FEC-633B-2B67-AB2A-BC936DC925C0}"/>
                </a:ext>
              </a:extLst>
            </xdr:cNvPr>
            <xdr:cNvPicPr/>
          </xdr:nvPicPr>
          <xdr:blipFill>
            <a:blip xmlns:r="http://schemas.openxmlformats.org/officeDocument/2006/relationships" r:embed="rId3"/>
            <a:stretch>
              <a:fillRect/>
            </a:stretch>
          </xdr:blipFill>
          <xdr:spPr>
            <a:xfrm>
              <a:off x="1429916" y="441720"/>
              <a:ext cx="789128" cy="388080"/>
            </a:xfrm>
            <a:prstGeom prst="rect">
              <a:avLst/>
            </a:prstGeom>
          </xdr:spPr>
        </xdr:pic>
      </mc:Fallback>
    </mc:AlternateContent>
    <xdr:clientData/>
  </xdr:twoCellAnchor>
  <xdr:twoCellAnchor editAs="oneCell">
    <xdr:from>
      <xdr:col>3</xdr:col>
      <xdr:colOff>415630</xdr:colOff>
      <xdr:row>2</xdr:row>
      <xdr:rowOff>107620</xdr:rowOff>
    </xdr:from>
    <xdr:to>
      <xdr:col>4</xdr:col>
      <xdr:colOff>400750</xdr:colOff>
      <xdr:row>4</xdr:row>
      <xdr:rowOff>120560</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15" name="Ink 14">
              <a:extLst>
                <a:ext uri="{FF2B5EF4-FFF2-40B4-BE49-F238E27FC236}">
                  <a16:creationId xmlns:a16="http://schemas.microsoft.com/office/drawing/2014/main" id="{0F39951D-70F7-57E0-4F75-940E491D0495}"/>
                </a:ext>
              </a:extLst>
            </xdr14:cNvPr>
            <xdr14:cNvContentPartPr/>
          </xdr14:nvContentPartPr>
          <xdr14:nvPr macro=""/>
          <xdr14:xfrm>
            <a:off x="2288880" y="475920"/>
            <a:ext cx="594720" cy="381240"/>
          </xdr14:xfrm>
        </xdr:contentPart>
      </mc:Choice>
      <mc:Fallback xmlns="">
        <xdr:pic>
          <xdr:nvPicPr>
            <xdr:cNvPr id="15" name="Ink 14">
              <a:extLst>
                <a:ext uri="{FF2B5EF4-FFF2-40B4-BE49-F238E27FC236}">
                  <a16:creationId xmlns:a16="http://schemas.microsoft.com/office/drawing/2014/main" id="{0F39951D-70F7-57E0-4F75-940E491D0495}"/>
                </a:ext>
              </a:extLst>
            </xdr:cNvPr>
            <xdr:cNvPicPr/>
          </xdr:nvPicPr>
          <xdr:blipFill>
            <a:blip xmlns:r="http://schemas.openxmlformats.org/officeDocument/2006/relationships" r:embed="rId5"/>
            <a:stretch>
              <a:fillRect/>
            </a:stretch>
          </xdr:blipFill>
          <xdr:spPr>
            <a:xfrm>
              <a:off x="2279885" y="467280"/>
              <a:ext cx="612349" cy="398880"/>
            </a:xfrm>
            <a:prstGeom prst="rect">
              <a:avLst/>
            </a:prstGeom>
          </xdr:spPr>
        </xdr:pic>
      </mc:Fallback>
    </mc:AlternateContent>
    <xdr:clientData/>
  </xdr:twoCellAnchor>
  <xdr:twoCellAnchor editAs="oneCell">
    <xdr:from>
      <xdr:col>2</xdr:col>
      <xdr:colOff>336550</xdr:colOff>
      <xdr:row>5</xdr:row>
      <xdr:rowOff>158530</xdr:rowOff>
    </xdr:from>
    <xdr:to>
      <xdr:col>3</xdr:col>
      <xdr:colOff>324550</xdr:colOff>
      <xdr:row>8</xdr:row>
      <xdr:rowOff>26920</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16" name="Ink 15">
              <a:extLst>
                <a:ext uri="{FF2B5EF4-FFF2-40B4-BE49-F238E27FC236}">
                  <a16:creationId xmlns:a16="http://schemas.microsoft.com/office/drawing/2014/main" id="{B33B379C-CF00-0164-E9B5-78716FAA2ECE}"/>
                </a:ext>
              </a:extLst>
            </xdr14:cNvPr>
            <xdr14:cNvContentPartPr/>
          </xdr14:nvContentPartPr>
          <xdr14:nvPr macro=""/>
          <xdr14:xfrm>
            <a:off x="1600200" y="1079280"/>
            <a:ext cx="597600" cy="420840"/>
          </xdr14:xfrm>
        </xdr:contentPart>
      </mc:Choice>
      <mc:Fallback xmlns="">
        <xdr:pic>
          <xdr:nvPicPr>
            <xdr:cNvPr id="16" name="Ink 15">
              <a:extLst>
                <a:ext uri="{FF2B5EF4-FFF2-40B4-BE49-F238E27FC236}">
                  <a16:creationId xmlns:a16="http://schemas.microsoft.com/office/drawing/2014/main" id="{B33B379C-CF00-0164-E9B5-78716FAA2ECE}"/>
                </a:ext>
              </a:extLst>
            </xdr:cNvPr>
            <xdr:cNvPicPr/>
          </xdr:nvPicPr>
          <xdr:blipFill>
            <a:blip xmlns:r="http://schemas.openxmlformats.org/officeDocument/2006/relationships" r:embed="rId7"/>
            <a:stretch>
              <a:fillRect/>
            </a:stretch>
          </xdr:blipFill>
          <xdr:spPr>
            <a:xfrm>
              <a:off x="1591200" y="1070640"/>
              <a:ext cx="615240" cy="438480"/>
            </a:xfrm>
            <a:prstGeom prst="rect">
              <a:avLst/>
            </a:prstGeom>
          </xdr:spPr>
        </xdr:pic>
      </mc:Fallback>
    </mc:AlternateContent>
    <xdr:clientData/>
  </xdr:twoCellAnchor>
  <xdr:twoCellAnchor editAs="oneCell">
    <xdr:from>
      <xdr:col>3</xdr:col>
      <xdr:colOff>558190</xdr:colOff>
      <xdr:row>5</xdr:row>
      <xdr:rowOff>184090</xdr:rowOff>
    </xdr:from>
    <xdr:to>
      <xdr:col>5</xdr:col>
      <xdr:colOff>291910</xdr:colOff>
      <xdr:row>7</xdr:row>
      <xdr:rowOff>181550</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23" name="Ink 22">
              <a:extLst>
                <a:ext uri="{FF2B5EF4-FFF2-40B4-BE49-F238E27FC236}">
                  <a16:creationId xmlns:a16="http://schemas.microsoft.com/office/drawing/2014/main" id="{F4844129-4F5E-62E1-A228-36A31C973694}"/>
                </a:ext>
              </a:extLst>
            </xdr14:cNvPr>
            <xdr14:cNvContentPartPr/>
          </xdr14:nvContentPartPr>
          <xdr14:nvPr macro=""/>
          <xdr14:xfrm>
            <a:off x="2431440" y="1104840"/>
            <a:ext cx="952920" cy="365760"/>
          </xdr14:xfrm>
        </xdr:contentPart>
      </mc:Choice>
      <mc:Fallback xmlns="">
        <xdr:pic>
          <xdr:nvPicPr>
            <xdr:cNvPr id="23" name="Ink 22">
              <a:extLst>
                <a:ext uri="{FF2B5EF4-FFF2-40B4-BE49-F238E27FC236}">
                  <a16:creationId xmlns:a16="http://schemas.microsoft.com/office/drawing/2014/main" id="{F4844129-4F5E-62E1-A228-36A31C973694}"/>
                </a:ext>
              </a:extLst>
            </xdr:cNvPr>
            <xdr:cNvPicPr/>
          </xdr:nvPicPr>
          <xdr:blipFill>
            <a:blip xmlns:r="http://schemas.openxmlformats.org/officeDocument/2006/relationships" r:embed="rId9"/>
            <a:stretch>
              <a:fillRect/>
            </a:stretch>
          </xdr:blipFill>
          <xdr:spPr>
            <a:xfrm>
              <a:off x="2422443" y="1095840"/>
              <a:ext cx="970553" cy="383400"/>
            </a:xfrm>
            <a:prstGeom prst="rect">
              <a:avLst/>
            </a:prstGeom>
          </xdr:spPr>
        </xdr:pic>
      </mc:Fallback>
    </mc:AlternateContent>
    <xdr:clientData/>
  </xdr:twoCellAnchor>
  <xdr:twoCellAnchor editAs="oneCell">
    <xdr:from>
      <xdr:col>2</xdr:col>
      <xdr:colOff>499630</xdr:colOff>
      <xdr:row>9</xdr:row>
      <xdr:rowOff>69570</xdr:rowOff>
    </xdr:from>
    <xdr:to>
      <xdr:col>3</xdr:col>
      <xdr:colOff>381070</xdr:colOff>
      <xdr:row>11</xdr:row>
      <xdr:rowOff>173230</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27" name="Ink 26">
              <a:extLst>
                <a:ext uri="{FF2B5EF4-FFF2-40B4-BE49-F238E27FC236}">
                  <a16:creationId xmlns:a16="http://schemas.microsoft.com/office/drawing/2014/main" id="{AA5BD4C0-6B4C-913B-9ECB-AB585898664B}"/>
                </a:ext>
              </a:extLst>
            </xdr14:cNvPr>
            <xdr14:cNvContentPartPr/>
          </xdr14:nvContentPartPr>
          <xdr14:nvPr macro=""/>
          <xdr14:xfrm>
            <a:off x="1763280" y="1726920"/>
            <a:ext cx="491040" cy="471960"/>
          </xdr14:xfrm>
        </xdr:contentPart>
      </mc:Choice>
      <mc:Fallback xmlns="">
        <xdr:pic>
          <xdr:nvPicPr>
            <xdr:cNvPr id="27" name="Ink 26">
              <a:extLst>
                <a:ext uri="{FF2B5EF4-FFF2-40B4-BE49-F238E27FC236}">
                  <a16:creationId xmlns:a16="http://schemas.microsoft.com/office/drawing/2014/main" id="{AA5BD4C0-6B4C-913B-9ECB-AB585898664B}"/>
                </a:ext>
              </a:extLst>
            </xdr:cNvPr>
            <xdr:cNvPicPr/>
          </xdr:nvPicPr>
          <xdr:blipFill>
            <a:blip xmlns:r="http://schemas.openxmlformats.org/officeDocument/2006/relationships" r:embed="rId11"/>
            <a:stretch>
              <a:fillRect/>
            </a:stretch>
          </xdr:blipFill>
          <xdr:spPr>
            <a:xfrm>
              <a:off x="1754640" y="1718273"/>
              <a:ext cx="508680" cy="489613"/>
            </a:xfrm>
            <a:prstGeom prst="rect">
              <a:avLst/>
            </a:prstGeom>
          </xdr:spPr>
        </xdr:pic>
      </mc:Fallback>
    </mc:AlternateContent>
    <xdr:clientData/>
  </xdr:twoCellAnchor>
  <xdr:twoCellAnchor editAs="oneCell">
    <xdr:from>
      <xdr:col>6</xdr:col>
      <xdr:colOff>329950</xdr:colOff>
      <xdr:row>11</xdr:row>
      <xdr:rowOff>145870</xdr:rowOff>
    </xdr:from>
    <xdr:to>
      <xdr:col>6</xdr:col>
      <xdr:colOff>330310</xdr:colOff>
      <xdr:row>11</xdr:row>
      <xdr:rowOff>146230</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28" name="Ink 27">
              <a:extLst>
                <a:ext uri="{FF2B5EF4-FFF2-40B4-BE49-F238E27FC236}">
                  <a16:creationId xmlns:a16="http://schemas.microsoft.com/office/drawing/2014/main" id="{CB976C61-0A64-A1E8-C108-C50FD148FA80}"/>
                </a:ext>
              </a:extLst>
            </xdr14:cNvPr>
            <xdr14:cNvContentPartPr/>
          </xdr14:nvContentPartPr>
          <xdr14:nvPr macro=""/>
          <xdr14:xfrm>
            <a:off x="4032000" y="2171520"/>
            <a:ext cx="360" cy="360"/>
          </xdr14:xfrm>
        </xdr:contentPart>
      </mc:Choice>
      <mc:Fallback xmlns="">
        <xdr:pic>
          <xdr:nvPicPr>
            <xdr:cNvPr id="28" name="Ink 27">
              <a:extLst>
                <a:ext uri="{FF2B5EF4-FFF2-40B4-BE49-F238E27FC236}">
                  <a16:creationId xmlns:a16="http://schemas.microsoft.com/office/drawing/2014/main" id="{CB976C61-0A64-A1E8-C108-C50FD148FA80}"/>
                </a:ext>
              </a:extLst>
            </xdr:cNvPr>
            <xdr:cNvPicPr/>
          </xdr:nvPicPr>
          <xdr:blipFill>
            <a:blip xmlns:r="http://schemas.openxmlformats.org/officeDocument/2006/relationships" r:embed="rId13"/>
            <a:stretch>
              <a:fillRect/>
            </a:stretch>
          </xdr:blipFill>
          <xdr:spPr>
            <a:xfrm>
              <a:off x="4014360" y="2153520"/>
              <a:ext cx="36000" cy="36000"/>
            </a:xfrm>
            <a:prstGeom prst="rect">
              <a:avLst/>
            </a:prstGeom>
          </xdr:spPr>
        </xdr:pic>
      </mc:Fallback>
    </mc:AlternateContent>
    <xdr:clientData/>
  </xdr:twoCellAnchor>
  <xdr:twoCellAnchor editAs="oneCell">
    <xdr:from>
      <xdr:col>3</xdr:col>
      <xdr:colOff>571150</xdr:colOff>
      <xdr:row>9</xdr:row>
      <xdr:rowOff>56970</xdr:rowOff>
    </xdr:from>
    <xdr:to>
      <xdr:col>5</xdr:col>
      <xdr:colOff>186070</xdr:colOff>
      <xdr:row>12</xdr:row>
      <xdr:rowOff>5280</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31" name="Ink 30">
              <a:extLst>
                <a:ext uri="{FF2B5EF4-FFF2-40B4-BE49-F238E27FC236}">
                  <a16:creationId xmlns:a16="http://schemas.microsoft.com/office/drawing/2014/main" id="{63570EC1-8FDD-B868-CC8C-D4D8DB0BEF43}"/>
                </a:ext>
              </a:extLst>
            </xdr14:cNvPr>
            <xdr14:cNvContentPartPr/>
          </xdr14:nvContentPartPr>
          <xdr14:nvPr macro=""/>
          <xdr14:xfrm>
            <a:off x="2444400" y="1714320"/>
            <a:ext cx="834120" cy="500760"/>
          </xdr14:xfrm>
        </xdr:contentPart>
      </mc:Choice>
      <mc:Fallback xmlns="">
        <xdr:pic>
          <xdr:nvPicPr>
            <xdr:cNvPr id="31" name="Ink 30">
              <a:extLst>
                <a:ext uri="{FF2B5EF4-FFF2-40B4-BE49-F238E27FC236}">
                  <a16:creationId xmlns:a16="http://schemas.microsoft.com/office/drawing/2014/main" id="{63570EC1-8FDD-B868-CC8C-D4D8DB0BEF43}"/>
                </a:ext>
              </a:extLst>
            </xdr:cNvPr>
            <xdr:cNvPicPr/>
          </xdr:nvPicPr>
          <xdr:blipFill>
            <a:blip xmlns:r="http://schemas.openxmlformats.org/officeDocument/2006/relationships" r:embed="rId15"/>
            <a:stretch>
              <a:fillRect/>
            </a:stretch>
          </xdr:blipFill>
          <xdr:spPr>
            <a:xfrm>
              <a:off x="2426760" y="1696320"/>
              <a:ext cx="869760" cy="536400"/>
            </a:xfrm>
            <a:prstGeom prst="rect">
              <a:avLst/>
            </a:prstGeom>
          </xdr:spPr>
        </xdr:pic>
      </mc:Fallback>
    </mc:AlternateContent>
    <xdr:clientData/>
  </xdr:twoCellAnchor>
  <xdr:twoCellAnchor editAs="oneCell">
    <xdr:from>
      <xdr:col>5</xdr:col>
      <xdr:colOff>596830</xdr:colOff>
      <xdr:row>11</xdr:row>
      <xdr:rowOff>6190</xdr:rowOff>
    </xdr:from>
    <xdr:to>
      <xdr:col>6</xdr:col>
      <xdr:colOff>366670</xdr:colOff>
      <xdr:row>11</xdr:row>
      <xdr:rowOff>101590</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32" name="Ink 31">
              <a:extLst>
                <a:ext uri="{FF2B5EF4-FFF2-40B4-BE49-F238E27FC236}">
                  <a16:creationId xmlns:a16="http://schemas.microsoft.com/office/drawing/2014/main" id="{E274EA83-78A4-4D33-736E-24C390E629C5}"/>
                </a:ext>
              </a:extLst>
            </xdr14:cNvPr>
            <xdr14:cNvContentPartPr/>
          </xdr14:nvContentPartPr>
          <xdr14:nvPr macro=""/>
          <xdr14:xfrm>
            <a:off x="3689280" y="2031840"/>
            <a:ext cx="379440" cy="95400"/>
          </xdr14:xfrm>
        </xdr:contentPart>
      </mc:Choice>
      <mc:Fallback xmlns="">
        <xdr:pic>
          <xdr:nvPicPr>
            <xdr:cNvPr id="32" name="Ink 31">
              <a:extLst>
                <a:ext uri="{FF2B5EF4-FFF2-40B4-BE49-F238E27FC236}">
                  <a16:creationId xmlns:a16="http://schemas.microsoft.com/office/drawing/2014/main" id="{E274EA83-78A4-4D33-736E-24C390E629C5}"/>
                </a:ext>
              </a:extLst>
            </xdr:cNvPr>
            <xdr:cNvPicPr/>
          </xdr:nvPicPr>
          <xdr:blipFill>
            <a:blip xmlns:r="http://schemas.openxmlformats.org/officeDocument/2006/relationships" r:embed="rId17"/>
            <a:stretch>
              <a:fillRect/>
            </a:stretch>
          </xdr:blipFill>
          <xdr:spPr>
            <a:xfrm>
              <a:off x="3671280" y="2013840"/>
              <a:ext cx="415080" cy="131040"/>
            </a:xfrm>
            <a:prstGeom prst="rect">
              <a:avLst/>
            </a:prstGeom>
          </xdr:spPr>
        </xdr:pic>
      </mc:Fallback>
    </mc:AlternateContent>
    <xdr:clientData/>
  </xdr:twoCellAnchor>
  <xdr:twoCellAnchor editAs="oneCell">
    <xdr:from>
      <xdr:col>6</xdr:col>
      <xdr:colOff>543790</xdr:colOff>
      <xdr:row>10</xdr:row>
      <xdr:rowOff>101060</xdr:rowOff>
    </xdr:from>
    <xdr:to>
      <xdr:col>7</xdr:col>
      <xdr:colOff>556990</xdr:colOff>
      <xdr:row>12</xdr:row>
      <xdr:rowOff>162960</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36" name="Ink 35">
              <a:extLst>
                <a:ext uri="{FF2B5EF4-FFF2-40B4-BE49-F238E27FC236}">
                  <a16:creationId xmlns:a16="http://schemas.microsoft.com/office/drawing/2014/main" id="{D381994C-F5C3-3457-1D43-74AEAF61E0C0}"/>
                </a:ext>
              </a:extLst>
            </xdr14:cNvPr>
            <xdr14:cNvContentPartPr/>
          </xdr14:nvContentPartPr>
          <xdr14:nvPr macro=""/>
          <xdr14:xfrm>
            <a:off x="4245840" y="1942560"/>
            <a:ext cx="622800" cy="430200"/>
          </xdr14:xfrm>
        </xdr:contentPart>
      </mc:Choice>
      <mc:Fallback xmlns="">
        <xdr:pic>
          <xdr:nvPicPr>
            <xdr:cNvPr id="36" name="Ink 35">
              <a:extLst>
                <a:ext uri="{FF2B5EF4-FFF2-40B4-BE49-F238E27FC236}">
                  <a16:creationId xmlns:a16="http://schemas.microsoft.com/office/drawing/2014/main" id="{D381994C-F5C3-3457-1D43-74AEAF61E0C0}"/>
                </a:ext>
              </a:extLst>
            </xdr:cNvPr>
            <xdr:cNvPicPr/>
          </xdr:nvPicPr>
          <xdr:blipFill>
            <a:blip xmlns:r="http://schemas.openxmlformats.org/officeDocument/2006/relationships" r:embed="rId19"/>
            <a:stretch>
              <a:fillRect/>
            </a:stretch>
          </xdr:blipFill>
          <xdr:spPr>
            <a:xfrm>
              <a:off x="4227850" y="1924560"/>
              <a:ext cx="658419" cy="465840"/>
            </a:xfrm>
            <a:prstGeom prst="rect">
              <a:avLst/>
            </a:prstGeom>
          </xdr:spPr>
        </xdr:pic>
      </mc:Fallback>
    </mc:AlternateContent>
    <xdr:clientData/>
  </xdr:twoCellAnchor>
  <xdr:twoCellAnchor editAs="oneCell">
    <xdr:from>
      <xdr:col>2</xdr:col>
      <xdr:colOff>315670</xdr:colOff>
      <xdr:row>12</xdr:row>
      <xdr:rowOff>63240</xdr:rowOff>
    </xdr:from>
    <xdr:to>
      <xdr:col>3</xdr:col>
      <xdr:colOff>300070</xdr:colOff>
      <xdr:row>15</xdr:row>
      <xdr:rowOff>84630</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39" name="Ink 38">
              <a:extLst>
                <a:ext uri="{FF2B5EF4-FFF2-40B4-BE49-F238E27FC236}">
                  <a16:creationId xmlns:a16="http://schemas.microsoft.com/office/drawing/2014/main" id="{8A99EDB7-0A30-E804-2CED-D660A4EC111F}"/>
                </a:ext>
              </a:extLst>
            </xdr14:cNvPr>
            <xdr14:cNvContentPartPr/>
          </xdr14:nvContentPartPr>
          <xdr14:nvPr macro=""/>
          <xdr14:xfrm>
            <a:off x="1579320" y="2273040"/>
            <a:ext cx="594000" cy="573840"/>
          </xdr14:xfrm>
        </xdr:contentPart>
      </mc:Choice>
      <mc:Fallback xmlns="">
        <xdr:pic>
          <xdr:nvPicPr>
            <xdr:cNvPr id="39" name="Ink 38">
              <a:extLst>
                <a:ext uri="{FF2B5EF4-FFF2-40B4-BE49-F238E27FC236}">
                  <a16:creationId xmlns:a16="http://schemas.microsoft.com/office/drawing/2014/main" id="{8A99EDB7-0A30-E804-2CED-D660A4EC111F}"/>
                </a:ext>
              </a:extLst>
            </xdr:cNvPr>
            <xdr:cNvPicPr/>
          </xdr:nvPicPr>
          <xdr:blipFill>
            <a:blip xmlns:r="http://schemas.openxmlformats.org/officeDocument/2006/relationships" r:embed="rId21"/>
            <a:stretch>
              <a:fillRect/>
            </a:stretch>
          </xdr:blipFill>
          <xdr:spPr>
            <a:xfrm>
              <a:off x="1561331" y="2255400"/>
              <a:ext cx="629618" cy="609480"/>
            </a:xfrm>
            <a:prstGeom prst="rect">
              <a:avLst/>
            </a:prstGeom>
          </xdr:spPr>
        </xdr:pic>
      </mc:Fallback>
    </mc:AlternateContent>
    <xdr:clientData/>
  </xdr:twoCellAnchor>
  <xdr:twoCellAnchor editAs="oneCell">
    <xdr:from>
      <xdr:col>6</xdr:col>
      <xdr:colOff>380710</xdr:colOff>
      <xdr:row>13</xdr:row>
      <xdr:rowOff>56930</xdr:rowOff>
    </xdr:from>
    <xdr:to>
      <xdr:col>6</xdr:col>
      <xdr:colOff>381070</xdr:colOff>
      <xdr:row>13</xdr:row>
      <xdr:rowOff>57290</xdr:rowOff>
    </xdr:to>
    <mc:AlternateContent xmlns:mc="http://schemas.openxmlformats.org/markup-compatibility/2006" xmlns:xdr14="http://schemas.microsoft.com/office/excel/2010/spreadsheetDrawing">
      <mc:Choice Requires="xdr14">
        <xdr:contentPart xmlns:r="http://schemas.openxmlformats.org/officeDocument/2006/relationships" r:id="rId22">
          <xdr14:nvContentPartPr>
            <xdr14:cNvPr id="40" name="Ink 39">
              <a:extLst>
                <a:ext uri="{FF2B5EF4-FFF2-40B4-BE49-F238E27FC236}">
                  <a16:creationId xmlns:a16="http://schemas.microsoft.com/office/drawing/2014/main" id="{1D72909A-9850-D83E-BF36-D02F92F839AE}"/>
                </a:ext>
              </a:extLst>
            </xdr14:cNvPr>
            <xdr14:cNvContentPartPr/>
          </xdr14:nvContentPartPr>
          <xdr14:nvPr macro=""/>
          <xdr14:xfrm>
            <a:off x="4082760" y="2450880"/>
            <a:ext cx="360" cy="360"/>
          </xdr14:xfrm>
        </xdr:contentPart>
      </mc:Choice>
      <mc:Fallback xmlns="">
        <xdr:pic>
          <xdr:nvPicPr>
            <xdr:cNvPr id="40" name="Ink 39">
              <a:extLst>
                <a:ext uri="{FF2B5EF4-FFF2-40B4-BE49-F238E27FC236}">
                  <a16:creationId xmlns:a16="http://schemas.microsoft.com/office/drawing/2014/main" id="{1D72909A-9850-D83E-BF36-D02F92F839AE}"/>
                </a:ext>
              </a:extLst>
            </xdr:cNvPr>
            <xdr:cNvPicPr/>
          </xdr:nvPicPr>
          <xdr:blipFill>
            <a:blip xmlns:r="http://schemas.openxmlformats.org/officeDocument/2006/relationships" r:embed="rId23"/>
            <a:stretch>
              <a:fillRect/>
            </a:stretch>
          </xdr:blipFill>
          <xdr:spPr>
            <a:xfrm>
              <a:off x="4074120" y="2442240"/>
              <a:ext cx="18000" cy="18000"/>
            </a:xfrm>
            <a:prstGeom prst="rect">
              <a:avLst/>
            </a:prstGeom>
          </xdr:spPr>
        </xdr:pic>
      </mc:Fallback>
    </mc:AlternateContent>
    <xdr:clientData/>
  </xdr:twoCellAnchor>
  <xdr:twoCellAnchor editAs="oneCell">
    <xdr:from>
      <xdr:col>6</xdr:col>
      <xdr:colOff>37990</xdr:colOff>
      <xdr:row>14</xdr:row>
      <xdr:rowOff>158620</xdr:rowOff>
    </xdr:from>
    <xdr:to>
      <xdr:col>6</xdr:col>
      <xdr:colOff>167950</xdr:colOff>
      <xdr:row>15</xdr:row>
      <xdr:rowOff>14070</xdr:rowOff>
    </xdr:to>
    <mc:AlternateContent xmlns:mc="http://schemas.openxmlformats.org/markup-compatibility/2006" xmlns:xdr14="http://schemas.microsoft.com/office/excel/2010/spreadsheetDrawing">
      <mc:Choice Requires="xdr14">
        <xdr:contentPart xmlns:r="http://schemas.openxmlformats.org/officeDocument/2006/relationships" r:id="rId24">
          <xdr14:nvContentPartPr>
            <xdr14:cNvPr id="44" name="Ink 43">
              <a:extLst>
                <a:ext uri="{FF2B5EF4-FFF2-40B4-BE49-F238E27FC236}">
                  <a16:creationId xmlns:a16="http://schemas.microsoft.com/office/drawing/2014/main" id="{C4ECBF28-7312-FD7C-5046-03099C49BAC5}"/>
                </a:ext>
              </a:extLst>
            </xdr14:cNvPr>
            <xdr14:cNvContentPartPr/>
          </xdr14:nvContentPartPr>
          <xdr14:nvPr macro=""/>
          <xdr14:xfrm>
            <a:off x="3740040" y="2736720"/>
            <a:ext cx="129960" cy="39600"/>
          </xdr14:xfrm>
        </xdr:contentPart>
      </mc:Choice>
      <mc:Fallback xmlns="">
        <xdr:pic>
          <xdr:nvPicPr>
            <xdr:cNvPr id="44" name="Ink 43">
              <a:extLst>
                <a:ext uri="{FF2B5EF4-FFF2-40B4-BE49-F238E27FC236}">
                  <a16:creationId xmlns:a16="http://schemas.microsoft.com/office/drawing/2014/main" id="{C4ECBF28-7312-FD7C-5046-03099C49BAC5}"/>
                </a:ext>
              </a:extLst>
            </xdr:cNvPr>
            <xdr:cNvPicPr/>
          </xdr:nvPicPr>
          <xdr:blipFill>
            <a:blip xmlns:r="http://schemas.openxmlformats.org/officeDocument/2006/relationships" r:embed="rId25"/>
            <a:stretch>
              <a:fillRect/>
            </a:stretch>
          </xdr:blipFill>
          <xdr:spPr>
            <a:xfrm>
              <a:off x="3731040" y="2727720"/>
              <a:ext cx="147600" cy="57240"/>
            </a:xfrm>
            <a:prstGeom prst="rect">
              <a:avLst/>
            </a:prstGeom>
          </xdr:spPr>
        </xdr:pic>
      </mc:Fallback>
    </mc:AlternateContent>
    <xdr:clientData/>
  </xdr:twoCellAnchor>
  <xdr:twoCellAnchor editAs="oneCell">
    <xdr:from>
      <xdr:col>3</xdr:col>
      <xdr:colOff>539470</xdr:colOff>
      <xdr:row>13</xdr:row>
      <xdr:rowOff>139730</xdr:rowOff>
    </xdr:from>
    <xdr:to>
      <xdr:col>5</xdr:col>
      <xdr:colOff>269950</xdr:colOff>
      <xdr:row>15</xdr:row>
      <xdr:rowOff>113070</xdr:rowOff>
    </xdr:to>
    <mc:AlternateContent xmlns:mc="http://schemas.openxmlformats.org/markup-compatibility/2006" xmlns:xdr14="http://schemas.microsoft.com/office/excel/2010/spreadsheetDrawing">
      <mc:Choice Requires="xdr14">
        <xdr:contentPart xmlns:r="http://schemas.openxmlformats.org/officeDocument/2006/relationships" r:id="rId26">
          <xdr14:nvContentPartPr>
            <xdr14:cNvPr id="45" name="Ink 44">
              <a:extLst>
                <a:ext uri="{FF2B5EF4-FFF2-40B4-BE49-F238E27FC236}">
                  <a16:creationId xmlns:a16="http://schemas.microsoft.com/office/drawing/2014/main" id="{BC47AA66-758D-9FBF-9656-B49FD781BF5C}"/>
                </a:ext>
              </a:extLst>
            </xdr14:cNvPr>
            <xdr14:cNvContentPartPr/>
          </xdr14:nvContentPartPr>
          <xdr14:nvPr macro=""/>
          <xdr14:xfrm>
            <a:off x="2412720" y="2533680"/>
            <a:ext cx="949680" cy="341640"/>
          </xdr14:xfrm>
        </xdr:contentPart>
      </mc:Choice>
      <mc:Fallback xmlns="">
        <xdr:pic>
          <xdr:nvPicPr>
            <xdr:cNvPr id="45" name="Ink 44">
              <a:extLst>
                <a:ext uri="{FF2B5EF4-FFF2-40B4-BE49-F238E27FC236}">
                  <a16:creationId xmlns:a16="http://schemas.microsoft.com/office/drawing/2014/main" id="{BC47AA66-758D-9FBF-9656-B49FD781BF5C}"/>
                </a:ext>
              </a:extLst>
            </xdr:cNvPr>
            <xdr:cNvPicPr/>
          </xdr:nvPicPr>
          <xdr:blipFill>
            <a:blip xmlns:r="http://schemas.openxmlformats.org/officeDocument/2006/relationships" r:embed="rId27"/>
            <a:stretch>
              <a:fillRect/>
            </a:stretch>
          </xdr:blipFill>
          <xdr:spPr>
            <a:xfrm>
              <a:off x="2404077" y="2525031"/>
              <a:ext cx="967327" cy="359299"/>
            </a:xfrm>
            <a:prstGeom prst="rect">
              <a:avLst/>
            </a:prstGeom>
          </xdr:spPr>
        </xdr:pic>
      </mc:Fallback>
    </mc:AlternateContent>
    <xdr:clientData/>
  </xdr:twoCellAnchor>
  <xdr:twoCellAnchor editAs="oneCell">
    <xdr:from>
      <xdr:col>7</xdr:col>
      <xdr:colOff>78550</xdr:colOff>
      <xdr:row>13</xdr:row>
      <xdr:rowOff>177170</xdr:rowOff>
    </xdr:from>
    <xdr:to>
      <xdr:col>8</xdr:col>
      <xdr:colOff>281110</xdr:colOff>
      <xdr:row>16</xdr:row>
      <xdr:rowOff>72200</xdr:rowOff>
    </xdr:to>
    <mc:AlternateContent xmlns:mc="http://schemas.openxmlformats.org/markup-compatibility/2006" xmlns:xdr14="http://schemas.microsoft.com/office/excel/2010/spreadsheetDrawing">
      <mc:Choice Requires="xdr14">
        <xdr:contentPart xmlns:r="http://schemas.openxmlformats.org/officeDocument/2006/relationships" r:id="rId28">
          <xdr14:nvContentPartPr>
            <xdr14:cNvPr id="50" name="Ink 49">
              <a:extLst>
                <a:ext uri="{FF2B5EF4-FFF2-40B4-BE49-F238E27FC236}">
                  <a16:creationId xmlns:a16="http://schemas.microsoft.com/office/drawing/2014/main" id="{5620A184-D2CD-041E-F405-3ED1F6409B11}"/>
                </a:ext>
              </a:extLst>
            </xdr14:cNvPr>
            <xdr14:cNvContentPartPr/>
          </xdr14:nvContentPartPr>
          <xdr14:nvPr macro=""/>
          <xdr14:xfrm>
            <a:off x="4390200" y="2571120"/>
            <a:ext cx="812160" cy="447480"/>
          </xdr14:xfrm>
        </xdr:contentPart>
      </mc:Choice>
      <mc:Fallback xmlns="">
        <xdr:pic>
          <xdr:nvPicPr>
            <xdr:cNvPr id="50" name="Ink 49">
              <a:extLst>
                <a:ext uri="{FF2B5EF4-FFF2-40B4-BE49-F238E27FC236}">
                  <a16:creationId xmlns:a16="http://schemas.microsoft.com/office/drawing/2014/main" id="{5620A184-D2CD-041E-F405-3ED1F6409B11}"/>
                </a:ext>
              </a:extLst>
            </xdr:cNvPr>
            <xdr:cNvPicPr/>
          </xdr:nvPicPr>
          <xdr:blipFill>
            <a:blip xmlns:r="http://schemas.openxmlformats.org/officeDocument/2006/relationships" r:embed="rId29"/>
            <a:stretch>
              <a:fillRect/>
            </a:stretch>
          </xdr:blipFill>
          <xdr:spPr>
            <a:xfrm>
              <a:off x="4381560" y="2562120"/>
              <a:ext cx="829800" cy="465120"/>
            </a:xfrm>
            <a:prstGeom prst="rect">
              <a:avLst/>
            </a:prstGeom>
          </xdr:spPr>
        </xdr:pic>
      </mc:Fallback>
    </mc:AlternateContent>
    <xdr:clientData/>
  </xdr:twoCellAnchor>
  <xdr:twoCellAnchor editAs="oneCell">
    <xdr:from>
      <xdr:col>6</xdr:col>
      <xdr:colOff>336430</xdr:colOff>
      <xdr:row>20</xdr:row>
      <xdr:rowOff>107860</xdr:rowOff>
    </xdr:from>
    <xdr:to>
      <xdr:col>6</xdr:col>
      <xdr:colOff>595270</xdr:colOff>
      <xdr:row>20</xdr:row>
      <xdr:rowOff>153940</xdr:rowOff>
    </xdr:to>
    <mc:AlternateContent xmlns:mc="http://schemas.openxmlformats.org/markup-compatibility/2006" xmlns:xdr14="http://schemas.microsoft.com/office/excel/2010/spreadsheetDrawing">
      <mc:Choice Requires="xdr14">
        <xdr:contentPart xmlns:r="http://schemas.openxmlformats.org/officeDocument/2006/relationships" r:id="rId30">
          <xdr14:nvContentPartPr>
            <xdr14:cNvPr id="56" name="Ink 55">
              <a:extLst>
                <a:ext uri="{FF2B5EF4-FFF2-40B4-BE49-F238E27FC236}">
                  <a16:creationId xmlns:a16="http://schemas.microsoft.com/office/drawing/2014/main" id="{F6722046-F07C-442B-2651-84DD83740D55}"/>
                </a:ext>
              </a:extLst>
            </xdr14:cNvPr>
            <xdr14:cNvContentPartPr/>
          </xdr14:nvContentPartPr>
          <xdr14:nvPr macro=""/>
          <xdr14:xfrm>
            <a:off x="4038480" y="3790860"/>
            <a:ext cx="258840" cy="46080"/>
          </xdr14:xfrm>
        </xdr:contentPart>
      </mc:Choice>
      <mc:Fallback xmlns="">
        <xdr:pic>
          <xdr:nvPicPr>
            <xdr:cNvPr id="56" name="Ink 55">
              <a:extLst>
                <a:ext uri="{FF2B5EF4-FFF2-40B4-BE49-F238E27FC236}">
                  <a16:creationId xmlns:a16="http://schemas.microsoft.com/office/drawing/2014/main" id="{F6722046-F07C-442B-2651-84DD83740D55}"/>
                </a:ext>
              </a:extLst>
            </xdr:cNvPr>
            <xdr:cNvPicPr/>
          </xdr:nvPicPr>
          <xdr:blipFill>
            <a:blip xmlns:r="http://schemas.openxmlformats.org/officeDocument/2006/relationships" r:embed="rId31"/>
            <a:stretch>
              <a:fillRect/>
            </a:stretch>
          </xdr:blipFill>
          <xdr:spPr>
            <a:xfrm>
              <a:off x="4029480" y="3781860"/>
              <a:ext cx="276480" cy="63720"/>
            </a:xfrm>
            <a:prstGeom prst="rect">
              <a:avLst/>
            </a:prstGeom>
          </xdr:spPr>
        </xdr:pic>
      </mc:Fallback>
    </mc:AlternateContent>
    <xdr:clientData/>
  </xdr:twoCellAnchor>
  <xdr:twoCellAnchor editAs="oneCell">
    <xdr:from>
      <xdr:col>7</xdr:col>
      <xdr:colOff>348910</xdr:colOff>
      <xdr:row>18</xdr:row>
      <xdr:rowOff>138120</xdr:rowOff>
    </xdr:from>
    <xdr:to>
      <xdr:col>9</xdr:col>
      <xdr:colOff>274510</xdr:colOff>
      <xdr:row>22</xdr:row>
      <xdr:rowOff>121880</xdr:rowOff>
    </xdr:to>
    <mc:AlternateContent xmlns:mc="http://schemas.openxmlformats.org/markup-compatibility/2006" xmlns:xdr14="http://schemas.microsoft.com/office/excel/2010/spreadsheetDrawing">
      <mc:Choice Requires="xdr14">
        <xdr:contentPart xmlns:r="http://schemas.openxmlformats.org/officeDocument/2006/relationships" r:id="rId32">
          <xdr14:nvContentPartPr>
            <xdr14:cNvPr id="60" name="Ink 59">
              <a:extLst>
                <a:ext uri="{FF2B5EF4-FFF2-40B4-BE49-F238E27FC236}">
                  <a16:creationId xmlns:a16="http://schemas.microsoft.com/office/drawing/2014/main" id="{57ED6E8D-0C46-3721-8FE2-66468B22506A}"/>
                </a:ext>
              </a:extLst>
            </xdr14:cNvPr>
            <xdr14:cNvContentPartPr/>
          </xdr14:nvContentPartPr>
          <xdr14:nvPr macro=""/>
          <xdr14:xfrm>
            <a:off x="4660560" y="3452820"/>
            <a:ext cx="1144800" cy="720360"/>
          </xdr14:xfrm>
        </xdr:contentPart>
      </mc:Choice>
      <mc:Fallback xmlns="">
        <xdr:pic>
          <xdr:nvPicPr>
            <xdr:cNvPr id="60" name="Ink 59">
              <a:extLst>
                <a:ext uri="{FF2B5EF4-FFF2-40B4-BE49-F238E27FC236}">
                  <a16:creationId xmlns:a16="http://schemas.microsoft.com/office/drawing/2014/main" id="{57ED6E8D-0C46-3721-8FE2-66468B22506A}"/>
                </a:ext>
              </a:extLst>
            </xdr:cNvPr>
            <xdr:cNvPicPr/>
          </xdr:nvPicPr>
          <xdr:blipFill>
            <a:blip xmlns:r="http://schemas.openxmlformats.org/officeDocument/2006/relationships" r:embed="rId33"/>
            <a:stretch>
              <a:fillRect/>
            </a:stretch>
          </xdr:blipFill>
          <xdr:spPr>
            <a:xfrm>
              <a:off x="4651920" y="3444180"/>
              <a:ext cx="1162440" cy="738000"/>
            </a:xfrm>
            <a:prstGeom prst="rect">
              <a:avLst/>
            </a:prstGeom>
          </xdr:spPr>
        </xdr:pic>
      </mc:Fallback>
    </mc:AlternateContent>
    <xdr:clientData/>
  </xdr:twoCellAnchor>
  <xdr:twoCellAnchor editAs="oneCell">
    <xdr:from>
      <xdr:col>2</xdr:col>
      <xdr:colOff>494950</xdr:colOff>
      <xdr:row>18</xdr:row>
      <xdr:rowOff>18960</xdr:rowOff>
    </xdr:from>
    <xdr:to>
      <xdr:col>6</xdr:col>
      <xdr:colOff>59950</xdr:colOff>
      <xdr:row>21</xdr:row>
      <xdr:rowOff>128550</xdr:rowOff>
    </xdr:to>
    <mc:AlternateContent xmlns:mc="http://schemas.openxmlformats.org/markup-compatibility/2006" xmlns:xdr14="http://schemas.microsoft.com/office/excel/2010/spreadsheetDrawing">
      <mc:Choice Requires="xdr14">
        <xdr:contentPart xmlns:r="http://schemas.openxmlformats.org/officeDocument/2006/relationships" r:id="rId34">
          <xdr14:nvContentPartPr>
            <xdr14:cNvPr id="61" name="Ink 60">
              <a:extLst>
                <a:ext uri="{FF2B5EF4-FFF2-40B4-BE49-F238E27FC236}">
                  <a16:creationId xmlns:a16="http://schemas.microsoft.com/office/drawing/2014/main" id="{D948DB63-F30B-40D2-C3F6-DDEBDFA8B19D}"/>
                </a:ext>
              </a:extLst>
            </xdr14:cNvPr>
            <xdr14:cNvContentPartPr/>
          </xdr14:nvContentPartPr>
          <xdr14:nvPr macro=""/>
          <xdr14:xfrm>
            <a:off x="1758600" y="3333660"/>
            <a:ext cx="2003400" cy="662040"/>
          </xdr14:xfrm>
        </xdr:contentPart>
      </mc:Choice>
      <mc:Fallback xmlns="">
        <xdr:pic>
          <xdr:nvPicPr>
            <xdr:cNvPr id="61" name="Ink 60">
              <a:extLst>
                <a:ext uri="{FF2B5EF4-FFF2-40B4-BE49-F238E27FC236}">
                  <a16:creationId xmlns:a16="http://schemas.microsoft.com/office/drawing/2014/main" id="{D948DB63-F30B-40D2-C3F6-DDEBDFA8B19D}"/>
                </a:ext>
              </a:extLst>
            </xdr:cNvPr>
            <xdr:cNvPicPr/>
          </xdr:nvPicPr>
          <xdr:blipFill>
            <a:blip xmlns:r="http://schemas.openxmlformats.org/officeDocument/2006/relationships" r:embed="rId35"/>
            <a:stretch>
              <a:fillRect/>
            </a:stretch>
          </xdr:blipFill>
          <xdr:spPr>
            <a:xfrm>
              <a:off x="1749960" y="3324660"/>
              <a:ext cx="2021040" cy="679680"/>
            </a:xfrm>
            <a:prstGeom prst="rect">
              <a:avLst/>
            </a:prstGeom>
          </xdr:spPr>
        </xdr:pic>
      </mc:Fallback>
    </mc:AlternateContent>
    <xdr:clientData/>
  </xdr:twoCellAnchor>
  <xdr:twoCellAnchor editAs="oneCell">
    <xdr:from>
      <xdr:col>9</xdr:col>
      <xdr:colOff>93430</xdr:colOff>
      <xdr:row>13</xdr:row>
      <xdr:rowOff>50510</xdr:rowOff>
    </xdr:from>
    <xdr:to>
      <xdr:col>11</xdr:col>
      <xdr:colOff>369310</xdr:colOff>
      <xdr:row>16</xdr:row>
      <xdr:rowOff>17900</xdr:rowOff>
    </xdr:to>
    <mc:AlternateContent xmlns:mc="http://schemas.openxmlformats.org/markup-compatibility/2006" xmlns:xdr14="http://schemas.microsoft.com/office/excel/2010/spreadsheetDrawing">
      <mc:Choice Requires="xdr14">
        <xdr:contentPart xmlns:r="http://schemas.openxmlformats.org/officeDocument/2006/relationships" r:id="rId36">
          <xdr14:nvContentPartPr>
            <xdr14:cNvPr id="72" name="Ink 71">
              <a:extLst>
                <a:ext uri="{FF2B5EF4-FFF2-40B4-BE49-F238E27FC236}">
                  <a16:creationId xmlns:a16="http://schemas.microsoft.com/office/drawing/2014/main" id="{4F83BF88-8059-DC9F-D131-4971AA91BBE7}"/>
                </a:ext>
              </a:extLst>
            </xdr14:cNvPr>
            <xdr14:cNvContentPartPr/>
          </xdr14:nvContentPartPr>
          <xdr14:nvPr macro=""/>
          <xdr14:xfrm>
            <a:off x="5624280" y="2444460"/>
            <a:ext cx="1495080" cy="519840"/>
          </xdr14:xfrm>
        </xdr:contentPart>
      </mc:Choice>
      <mc:Fallback xmlns="">
        <xdr:pic>
          <xdr:nvPicPr>
            <xdr:cNvPr id="72" name="Ink 71">
              <a:extLst>
                <a:ext uri="{FF2B5EF4-FFF2-40B4-BE49-F238E27FC236}">
                  <a16:creationId xmlns:a16="http://schemas.microsoft.com/office/drawing/2014/main" id="{4F83BF88-8059-DC9F-D131-4971AA91BBE7}"/>
                </a:ext>
              </a:extLst>
            </xdr:cNvPr>
            <xdr:cNvPicPr/>
          </xdr:nvPicPr>
          <xdr:blipFill>
            <a:blip xmlns:r="http://schemas.openxmlformats.org/officeDocument/2006/relationships" r:embed="rId37"/>
            <a:stretch>
              <a:fillRect/>
            </a:stretch>
          </xdr:blipFill>
          <xdr:spPr>
            <a:xfrm>
              <a:off x="5615638" y="2435826"/>
              <a:ext cx="1512724" cy="537468"/>
            </a:xfrm>
            <a:prstGeom prst="rect">
              <a:avLst/>
            </a:prstGeom>
          </xdr:spPr>
        </xdr:pic>
      </mc:Fallback>
    </mc:AlternateContent>
    <xdr:clientData/>
  </xdr:twoCellAnchor>
  <xdr:twoCellAnchor>
    <xdr:from>
      <xdr:col>6</xdr:col>
      <xdr:colOff>501650</xdr:colOff>
      <xdr:row>2225</xdr:row>
      <xdr:rowOff>82550</xdr:rowOff>
    </xdr:from>
    <xdr:to>
      <xdr:col>14</xdr:col>
      <xdr:colOff>196850</xdr:colOff>
      <xdr:row>2240</xdr:row>
      <xdr:rowOff>63500</xdr:rowOff>
    </xdr:to>
    <xdr:graphicFrame macro="">
      <xdr:nvGraphicFramePr>
        <xdr:cNvPr id="3" name="Chart 2">
          <a:extLst>
            <a:ext uri="{FF2B5EF4-FFF2-40B4-BE49-F238E27FC236}">
              <a16:creationId xmlns:a16="http://schemas.microsoft.com/office/drawing/2014/main" id="{3B8C88C9-D66F-41F8-20DB-E2985F05C8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editAs="oneCell">
    <xdr:from>
      <xdr:col>4</xdr:col>
      <xdr:colOff>139680</xdr:colOff>
      <xdr:row>2241</xdr:row>
      <xdr:rowOff>11970</xdr:rowOff>
    </xdr:from>
    <xdr:to>
      <xdr:col>4</xdr:col>
      <xdr:colOff>391320</xdr:colOff>
      <xdr:row>2241</xdr:row>
      <xdr:rowOff>32130</xdr:rowOff>
    </xdr:to>
    <mc:AlternateContent xmlns:mc="http://schemas.openxmlformats.org/markup-compatibility/2006" xmlns:xdr14="http://schemas.microsoft.com/office/excel/2010/spreadsheetDrawing">
      <mc:Choice Requires="xdr14">
        <xdr:contentPart xmlns:r="http://schemas.openxmlformats.org/officeDocument/2006/relationships" r:id="rId39">
          <xdr14:nvContentPartPr>
            <xdr14:cNvPr id="4" name="Ink 3">
              <a:extLst>
                <a:ext uri="{FF2B5EF4-FFF2-40B4-BE49-F238E27FC236}">
                  <a16:creationId xmlns:a16="http://schemas.microsoft.com/office/drawing/2014/main" id="{EA663F3C-216B-6957-008C-855161495CAC}"/>
                </a:ext>
              </a:extLst>
            </xdr14:cNvPr>
            <xdr14:cNvContentPartPr/>
          </xdr14:nvContentPartPr>
          <xdr14:nvPr macro=""/>
          <xdr14:xfrm>
            <a:off x="2622530" y="412698470"/>
            <a:ext cx="251640" cy="20160"/>
          </xdr14:xfrm>
        </xdr:contentPart>
      </mc:Choice>
      <mc:Fallback xmlns="">
        <xdr:pic>
          <xdr:nvPicPr>
            <xdr:cNvPr id="4" name="Ink 3">
              <a:extLst>
                <a:ext uri="{FF2B5EF4-FFF2-40B4-BE49-F238E27FC236}">
                  <a16:creationId xmlns:a16="http://schemas.microsoft.com/office/drawing/2014/main" id="{EA663F3C-216B-6957-008C-855161495CAC}"/>
                </a:ext>
              </a:extLst>
            </xdr:cNvPr>
            <xdr:cNvPicPr/>
          </xdr:nvPicPr>
          <xdr:blipFill>
            <a:blip xmlns:r="http://schemas.openxmlformats.org/officeDocument/2006/relationships" r:embed="rId40"/>
            <a:stretch>
              <a:fillRect/>
            </a:stretch>
          </xdr:blipFill>
          <xdr:spPr>
            <a:xfrm>
              <a:off x="2604530" y="412680470"/>
              <a:ext cx="287280" cy="55800"/>
            </a:xfrm>
            <a:prstGeom prst="rect">
              <a:avLst/>
            </a:prstGeom>
          </xdr:spPr>
        </xdr:pic>
      </mc:Fallback>
    </mc:AlternateContent>
    <xdr:clientData/>
  </xdr:twoCellAnchor>
  <xdr:twoCellAnchor editAs="oneCell">
    <xdr:from>
      <xdr:col>5</xdr:col>
      <xdr:colOff>50640</xdr:colOff>
      <xdr:row>2240</xdr:row>
      <xdr:rowOff>127000</xdr:rowOff>
    </xdr:from>
    <xdr:to>
      <xdr:col>5</xdr:col>
      <xdr:colOff>58560</xdr:colOff>
      <xdr:row>2241</xdr:row>
      <xdr:rowOff>96210</xdr:rowOff>
    </xdr:to>
    <mc:AlternateContent xmlns:mc="http://schemas.openxmlformats.org/markup-compatibility/2006" xmlns:xdr14="http://schemas.microsoft.com/office/excel/2010/spreadsheetDrawing">
      <mc:Choice Requires="xdr14">
        <xdr:contentPart xmlns:r="http://schemas.openxmlformats.org/officeDocument/2006/relationships" r:id="rId41">
          <xdr14:nvContentPartPr>
            <xdr14:cNvPr id="5" name="Ink 4">
              <a:extLst>
                <a:ext uri="{FF2B5EF4-FFF2-40B4-BE49-F238E27FC236}">
                  <a16:creationId xmlns:a16="http://schemas.microsoft.com/office/drawing/2014/main" id="{AA0C514E-97FA-E8A5-18AB-1F8359FED7F1}"/>
                </a:ext>
              </a:extLst>
            </xdr14:cNvPr>
            <xdr14:cNvContentPartPr/>
          </xdr14:nvContentPartPr>
          <xdr14:nvPr macro=""/>
          <xdr14:xfrm>
            <a:off x="3143090" y="412629350"/>
            <a:ext cx="7920" cy="153360"/>
          </xdr14:xfrm>
        </xdr:contentPart>
      </mc:Choice>
      <mc:Fallback xmlns="">
        <xdr:pic>
          <xdr:nvPicPr>
            <xdr:cNvPr id="5" name="Ink 4">
              <a:extLst>
                <a:ext uri="{FF2B5EF4-FFF2-40B4-BE49-F238E27FC236}">
                  <a16:creationId xmlns:a16="http://schemas.microsoft.com/office/drawing/2014/main" id="{AA0C514E-97FA-E8A5-18AB-1F8359FED7F1}"/>
                </a:ext>
              </a:extLst>
            </xdr:cNvPr>
            <xdr:cNvPicPr/>
          </xdr:nvPicPr>
          <xdr:blipFill>
            <a:blip xmlns:r="http://schemas.openxmlformats.org/officeDocument/2006/relationships" r:embed="rId42"/>
            <a:stretch>
              <a:fillRect/>
            </a:stretch>
          </xdr:blipFill>
          <xdr:spPr>
            <a:xfrm>
              <a:off x="3125090" y="412611350"/>
              <a:ext cx="43560" cy="189000"/>
            </a:xfrm>
            <a:prstGeom prst="rect">
              <a:avLst/>
            </a:prstGeom>
          </xdr:spPr>
        </xdr:pic>
      </mc:Fallback>
    </mc:AlternateContent>
    <xdr:clientData/>
  </xdr:twoCellAnchor>
  <xdr:twoCellAnchor editAs="oneCell">
    <xdr:from>
      <xdr:col>6</xdr:col>
      <xdr:colOff>533280</xdr:colOff>
      <xdr:row>2241</xdr:row>
      <xdr:rowOff>12690</xdr:rowOff>
    </xdr:from>
    <xdr:to>
      <xdr:col>8</xdr:col>
      <xdr:colOff>515040</xdr:colOff>
      <xdr:row>2241</xdr:row>
      <xdr:rowOff>64170</xdr:rowOff>
    </xdr:to>
    <mc:AlternateContent xmlns:mc="http://schemas.openxmlformats.org/markup-compatibility/2006" xmlns:xdr14="http://schemas.microsoft.com/office/excel/2010/spreadsheetDrawing">
      <mc:Choice Requires="xdr14">
        <xdr:contentPart xmlns:r="http://schemas.openxmlformats.org/officeDocument/2006/relationships" r:id="rId43">
          <xdr14:nvContentPartPr>
            <xdr14:cNvPr id="6" name="Ink 5">
              <a:extLst>
                <a:ext uri="{FF2B5EF4-FFF2-40B4-BE49-F238E27FC236}">
                  <a16:creationId xmlns:a16="http://schemas.microsoft.com/office/drawing/2014/main" id="{E233F205-5DCA-3CBB-6041-5F2CF2C234E2}"/>
                </a:ext>
              </a:extLst>
            </xdr14:cNvPr>
            <xdr14:cNvContentPartPr/>
          </xdr14:nvContentPartPr>
          <xdr14:nvPr macro=""/>
          <xdr14:xfrm>
            <a:off x="4235330" y="412699190"/>
            <a:ext cx="1200960" cy="51480"/>
          </xdr14:xfrm>
        </xdr:contentPart>
      </mc:Choice>
      <mc:Fallback xmlns="">
        <xdr:pic>
          <xdr:nvPicPr>
            <xdr:cNvPr id="6" name="Ink 5">
              <a:extLst>
                <a:ext uri="{FF2B5EF4-FFF2-40B4-BE49-F238E27FC236}">
                  <a16:creationId xmlns:a16="http://schemas.microsoft.com/office/drawing/2014/main" id="{E233F205-5DCA-3CBB-6041-5F2CF2C234E2}"/>
                </a:ext>
              </a:extLst>
            </xdr:cNvPr>
            <xdr:cNvPicPr/>
          </xdr:nvPicPr>
          <xdr:blipFill>
            <a:blip xmlns:r="http://schemas.openxmlformats.org/officeDocument/2006/relationships" r:embed="rId44"/>
            <a:stretch>
              <a:fillRect/>
            </a:stretch>
          </xdr:blipFill>
          <xdr:spPr>
            <a:xfrm>
              <a:off x="4217330" y="412681190"/>
              <a:ext cx="1236600" cy="87120"/>
            </a:xfrm>
            <a:prstGeom prst="rect">
              <a:avLst/>
            </a:prstGeom>
          </xdr:spPr>
        </xdr:pic>
      </mc:Fallback>
    </mc:AlternateContent>
    <xdr:clientData/>
  </xdr:twoCellAnchor>
  <xdr:twoCellAnchor editAs="oneCell">
    <xdr:from>
      <xdr:col>10</xdr:col>
      <xdr:colOff>450720</xdr:colOff>
      <xdr:row>2240</xdr:row>
      <xdr:rowOff>177760</xdr:rowOff>
    </xdr:from>
    <xdr:to>
      <xdr:col>11</xdr:col>
      <xdr:colOff>165480</xdr:colOff>
      <xdr:row>2242</xdr:row>
      <xdr:rowOff>54260</xdr:rowOff>
    </xdr:to>
    <mc:AlternateContent xmlns:mc="http://schemas.openxmlformats.org/markup-compatibility/2006" xmlns:xdr14="http://schemas.microsoft.com/office/excel/2010/spreadsheetDrawing">
      <mc:Choice Requires="xdr14">
        <xdr:contentPart xmlns:r="http://schemas.openxmlformats.org/officeDocument/2006/relationships" r:id="rId45">
          <xdr14:nvContentPartPr>
            <xdr14:cNvPr id="12" name="Ink 11">
              <a:extLst>
                <a:ext uri="{FF2B5EF4-FFF2-40B4-BE49-F238E27FC236}">
                  <a16:creationId xmlns:a16="http://schemas.microsoft.com/office/drawing/2014/main" id="{E41C6B1D-E446-C640-E985-BA04F201BE59}"/>
                </a:ext>
              </a:extLst>
            </xdr14:cNvPr>
            <xdr14:cNvContentPartPr/>
          </xdr14:nvContentPartPr>
          <xdr14:nvPr macro=""/>
          <xdr14:xfrm>
            <a:off x="6591170" y="412680110"/>
            <a:ext cx="324360" cy="244800"/>
          </xdr14:xfrm>
        </xdr:contentPart>
      </mc:Choice>
      <mc:Fallback xmlns="">
        <xdr:pic>
          <xdr:nvPicPr>
            <xdr:cNvPr id="12" name="Ink 11">
              <a:extLst>
                <a:ext uri="{FF2B5EF4-FFF2-40B4-BE49-F238E27FC236}">
                  <a16:creationId xmlns:a16="http://schemas.microsoft.com/office/drawing/2014/main" id="{E41C6B1D-E446-C640-E985-BA04F201BE59}"/>
                </a:ext>
              </a:extLst>
            </xdr:cNvPr>
            <xdr:cNvPicPr/>
          </xdr:nvPicPr>
          <xdr:blipFill>
            <a:blip xmlns:r="http://schemas.openxmlformats.org/officeDocument/2006/relationships" r:embed="rId46"/>
            <a:stretch>
              <a:fillRect/>
            </a:stretch>
          </xdr:blipFill>
          <xdr:spPr>
            <a:xfrm>
              <a:off x="6573170" y="412662110"/>
              <a:ext cx="360000" cy="280440"/>
            </a:xfrm>
            <a:prstGeom prst="rect">
              <a:avLst/>
            </a:prstGeom>
          </xdr:spPr>
        </xdr:pic>
      </mc:Fallback>
    </mc:AlternateContent>
    <xdr:clientData/>
  </xdr:twoCellAnchor>
  <xdr:twoCellAnchor editAs="oneCell">
    <xdr:from>
      <xdr:col>7</xdr:col>
      <xdr:colOff>340560</xdr:colOff>
      <xdr:row>2244</xdr:row>
      <xdr:rowOff>145320</xdr:rowOff>
    </xdr:from>
    <xdr:to>
      <xdr:col>8</xdr:col>
      <xdr:colOff>63600</xdr:colOff>
      <xdr:row>2245</xdr:row>
      <xdr:rowOff>174650</xdr:rowOff>
    </xdr:to>
    <mc:AlternateContent xmlns:mc="http://schemas.openxmlformats.org/markup-compatibility/2006" xmlns:xdr14="http://schemas.microsoft.com/office/excel/2010/spreadsheetDrawing">
      <mc:Choice Requires="xdr14">
        <xdr:contentPart xmlns:r="http://schemas.openxmlformats.org/officeDocument/2006/relationships" r:id="rId47">
          <xdr14:nvContentPartPr>
            <xdr14:cNvPr id="13" name="Ink 12">
              <a:extLst>
                <a:ext uri="{FF2B5EF4-FFF2-40B4-BE49-F238E27FC236}">
                  <a16:creationId xmlns:a16="http://schemas.microsoft.com/office/drawing/2014/main" id="{3B9B150B-9E60-A707-C580-07D73C246721}"/>
                </a:ext>
              </a:extLst>
            </xdr14:cNvPr>
            <xdr14:cNvContentPartPr/>
          </xdr14:nvContentPartPr>
          <xdr14:nvPr macro=""/>
          <xdr14:xfrm>
            <a:off x="4652210" y="413384270"/>
            <a:ext cx="332640" cy="213480"/>
          </xdr14:xfrm>
        </xdr:contentPart>
      </mc:Choice>
      <mc:Fallback xmlns="">
        <xdr:pic>
          <xdr:nvPicPr>
            <xdr:cNvPr id="13" name="Ink 12">
              <a:extLst>
                <a:ext uri="{FF2B5EF4-FFF2-40B4-BE49-F238E27FC236}">
                  <a16:creationId xmlns:a16="http://schemas.microsoft.com/office/drawing/2014/main" id="{3B9B150B-9E60-A707-C580-07D73C246721}"/>
                </a:ext>
              </a:extLst>
            </xdr:cNvPr>
            <xdr:cNvPicPr/>
          </xdr:nvPicPr>
          <xdr:blipFill>
            <a:blip xmlns:r="http://schemas.openxmlformats.org/officeDocument/2006/relationships" r:embed="rId48"/>
            <a:stretch>
              <a:fillRect/>
            </a:stretch>
          </xdr:blipFill>
          <xdr:spPr>
            <a:xfrm>
              <a:off x="4634570" y="413366630"/>
              <a:ext cx="368280" cy="249120"/>
            </a:xfrm>
            <a:prstGeom prst="rect">
              <a:avLst/>
            </a:prstGeom>
          </xdr:spPr>
        </xdr:pic>
      </mc:Fallback>
    </mc:AlternateContent>
    <xdr:clientData/>
  </xdr:twoCellAnchor>
  <xdr:twoCellAnchor editAs="oneCell">
    <xdr:from>
      <xdr:col>7</xdr:col>
      <xdr:colOff>324720</xdr:colOff>
      <xdr:row>2241</xdr:row>
      <xdr:rowOff>39690</xdr:rowOff>
    </xdr:from>
    <xdr:to>
      <xdr:col>8</xdr:col>
      <xdr:colOff>608280</xdr:colOff>
      <xdr:row>2243</xdr:row>
      <xdr:rowOff>77110</xdr:rowOff>
    </xdr:to>
    <mc:AlternateContent xmlns:mc="http://schemas.openxmlformats.org/markup-compatibility/2006" xmlns:xdr14="http://schemas.microsoft.com/office/excel/2010/spreadsheetDrawing">
      <mc:Choice Requires="xdr14">
        <xdr:contentPart xmlns:r="http://schemas.openxmlformats.org/officeDocument/2006/relationships" r:id="rId49">
          <xdr14:nvContentPartPr>
            <xdr14:cNvPr id="22" name="Ink 21">
              <a:extLst>
                <a:ext uri="{FF2B5EF4-FFF2-40B4-BE49-F238E27FC236}">
                  <a16:creationId xmlns:a16="http://schemas.microsoft.com/office/drawing/2014/main" id="{9607A3FC-E6F8-1024-DF9D-83FAF38FF6B6}"/>
                </a:ext>
              </a:extLst>
            </xdr14:cNvPr>
            <xdr14:cNvContentPartPr/>
          </xdr14:nvContentPartPr>
          <xdr14:nvPr macro=""/>
          <xdr14:xfrm>
            <a:off x="4636370" y="412726190"/>
            <a:ext cx="893160" cy="405720"/>
          </xdr14:xfrm>
        </xdr:contentPart>
      </mc:Choice>
      <mc:Fallback xmlns="">
        <xdr:pic>
          <xdr:nvPicPr>
            <xdr:cNvPr id="22" name="Ink 21">
              <a:extLst>
                <a:ext uri="{FF2B5EF4-FFF2-40B4-BE49-F238E27FC236}">
                  <a16:creationId xmlns:a16="http://schemas.microsoft.com/office/drawing/2014/main" id="{9607A3FC-E6F8-1024-DF9D-83FAF38FF6B6}"/>
                </a:ext>
              </a:extLst>
            </xdr:cNvPr>
            <xdr:cNvPicPr/>
          </xdr:nvPicPr>
          <xdr:blipFill>
            <a:blip xmlns:r="http://schemas.openxmlformats.org/officeDocument/2006/relationships" r:embed="rId50"/>
            <a:stretch>
              <a:fillRect/>
            </a:stretch>
          </xdr:blipFill>
          <xdr:spPr>
            <a:xfrm>
              <a:off x="4618370" y="412708550"/>
              <a:ext cx="928800" cy="441360"/>
            </a:xfrm>
            <a:prstGeom prst="rect">
              <a:avLst/>
            </a:prstGeom>
          </xdr:spPr>
        </xdr:pic>
      </mc:Fallback>
    </mc:AlternateContent>
    <xdr:clientData/>
  </xdr:twoCellAnchor>
</xdr:wsDr>
</file>

<file path=xl/drawings/drawing26.xml><?xml version="1.0" encoding="utf-8"?>
<xdr:wsDr xmlns:xdr="http://schemas.openxmlformats.org/drawingml/2006/spreadsheetDrawing" xmlns:a="http://schemas.openxmlformats.org/drawingml/2006/main">
  <xdr:twoCellAnchor editAs="oneCell">
    <xdr:from>
      <xdr:col>9</xdr:col>
      <xdr:colOff>514270</xdr:colOff>
      <xdr:row>2</xdr:row>
      <xdr:rowOff>133180</xdr:rowOff>
    </xdr:from>
    <xdr:to>
      <xdr:col>9</xdr:col>
      <xdr:colOff>603910</xdr:colOff>
      <xdr:row>5</xdr:row>
      <xdr:rowOff>112810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FA182E47-8509-221B-66C0-161D27E152E3}"/>
                </a:ext>
              </a:extLst>
            </xdr14:cNvPr>
            <xdr14:cNvContentPartPr/>
          </xdr14:nvContentPartPr>
          <xdr14:nvPr macro=""/>
          <xdr14:xfrm>
            <a:off x="6730920" y="501480"/>
            <a:ext cx="89640" cy="532080"/>
          </xdr14:xfrm>
        </xdr:contentPart>
      </mc:Choice>
      <mc:Fallback xmlns="">
        <xdr:pic>
          <xdr:nvPicPr>
            <xdr:cNvPr id="2" name="Ink 1">
              <a:extLst>
                <a:ext uri="{FF2B5EF4-FFF2-40B4-BE49-F238E27FC236}">
                  <a16:creationId xmlns:a16="http://schemas.microsoft.com/office/drawing/2014/main" id="{FA182E47-8509-221B-66C0-161D27E152E3}"/>
                </a:ext>
              </a:extLst>
            </xdr:cNvPr>
            <xdr:cNvPicPr/>
          </xdr:nvPicPr>
          <xdr:blipFill>
            <a:blip xmlns:r="http://schemas.openxmlformats.org/officeDocument/2006/relationships" r:embed="rId2"/>
            <a:stretch>
              <a:fillRect/>
            </a:stretch>
          </xdr:blipFill>
          <xdr:spPr>
            <a:xfrm>
              <a:off x="6721920" y="492480"/>
              <a:ext cx="107280" cy="549720"/>
            </a:xfrm>
            <a:prstGeom prst="rect">
              <a:avLst/>
            </a:prstGeom>
          </xdr:spPr>
        </xdr:pic>
      </mc:Fallback>
    </mc:AlternateContent>
    <xdr:clientData/>
  </xdr:twoCellAnchor>
  <xdr:twoCellAnchor editAs="oneCell">
    <xdr:from>
      <xdr:col>10</xdr:col>
      <xdr:colOff>336310</xdr:colOff>
      <xdr:row>2</xdr:row>
      <xdr:rowOff>120580</xdr:rowOff>
    </xdr:from>
    <xdr:to>
      <xdr:col>10</xdr:col>
      <xdr:colOff>337750</xdr:colOff>
      <xdr:row>2</xdr:row>
      <xdr:rowOff>120940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DCF3F14C-1B15-29EA-C8B7-E7AD38529561}"/>
                </a:ext>
              </a:extLst>
            </xdr14:cNvPr>
            <xdr14:cNvContentPartPr/>
          </xdr14:nvContentPartPr>
          <xdr14:nvPr macro=""/>
          <xdr14:xfrm>
            <a:off x="7162560" y="488880"/>
            <a:ext cx="1440" cy="360"/>
          </xdr14:xfrm>
        </xdr:contentPart>
      </mc:Choice>
      <mc:Fallback xmlns="">
        <xdr:pic>
          <xdr:nvPicPr>
            <xdr:cNvPr id="3" name="Ink 2">
              <a:extLst>
                <a:ext uri="{FF2B5EF4-FFF2-40B4-BE49-F238E27FC236}">
                  <a16:creationId xmlns:a16="http://schemas.microsoft.com/office/drawing/2014/main" id="{DCF3F14C-1B15-29EA-C8B7-E7AD38529561}"/>
                </a:ext>
              </a:extLst>
            </xdr:cNvPr>
            <xdr:cNvPicPr/>
          </xdr:nvPicPr>
          <xdr:blipFill>
            <a:blip xmlns:r="http://schemas.openxmlformats.org/officeDocument/2006/relationships" r:embed="rId4"/>
            <a:stretch>
              <a:fillRect/>
            </a:stretch>
          </xdr:blipFill>
          <xdr:spPr>
            <a:xfrm>
              <a:off x="7153920" y="479880"/>
              <a:ext cx="19080" cy="18000"/>
            </a:xfrm>
            <a:prstGeom prst="rect">
              <a:avLst/>
            </a:prstGeom>
          </xdr:spPr>
        </xdr:pic>
      </mc:Fallback>
    </mc:AlternateContent>
    <xdr:clientData/>
  </xdr:twoCellAnchor>
  <xdr:twoCellAnchor editAs="oneCell">
    <xdr:from>
      <xdr:col>10</xdr:col>
      <xdr:colOff>317230</xdr:colOff>
      <xdr:row>5</xdr:row>
      <xdr:rowOff>171130</xdr:rowOff>
    </xdr:from>
    <xdr:to>
      <xdr:col>10</xdr:col>
      <xdr:colOff>319750</xdr:colOff>
      <xdr:row>5</xdr:row>
      <xdr:rowOff>171490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4" name="Ink 3">
              <a:extLst>
                <a:ext uri="{FF2B5EF4-FFF2-40B4-BE49-F238E27FC236}">
                  <a16:creationId xmlns:a16="http://schemas.microsoft.com/office/drawing/2014/main" id="{F100416A-498F-0FAE-F7EB-B0AE37DE3D1D}"/>
                </a:ext>
              </a:extLst>
            </xdr14:cNvPr>
            <xdr14:cNvContentPartPr/>
          </xdr14:nvContentPartPr>
          <xdr14:nvPr macro=""/>
          <xdr14:xfrm>
            <a:off x="7143480" y="1091880"/>
            <a:ext cx="2520" cy="360"/>
          </xdr14:xfrm>
        </xdr:contentPart>
      </mc:Choice>
      <mc:Fallback xmlns="">
        <xdr:pic>
          <xdr:nvPicPr>
            <xdr:cNvPr id="4" name="Ink 3">
              <a:extLst>
                <a:ext uri="{FF2B5EF4-FFF2-40B4-BE49-F238E27FC236}">
                  <a16:creationId xmlns:a16="http://schemas.microsoft.com/office/drawing/2014/main" id="{F100416A-498F-0FAE-F7EB-B0AE37DE3D1D}"/>
                </a:ext>
              </a:extLst>
            </xdr:cNvPr>
            <xdr:cNvPicPr/>
          </xdr:nvPicPr>
          <xdr:blipFill>
            <a:blip xmlns:r="http://schemas.openxmlformats.org/officeDocument/2006/relationships" r:embed="rId4"/>
            <a:stretch>
              <a:fillRect/>
            </a:stretch>
          </xdr:blipFill>
          <xdr:spPr>
            <a:xfrm>
              <a:off x="7134840" y="1083240"/>
              <a:ext cx="20160" cy="18000"/>
            </a:xfrm>
            <a:prstGeom prst="rect">
              <a:avLst/>
            </a:prstGeom>
          </xdr:spPr>
        </xdr:pic>
      </mc:Fallback>
    </mc:AlternateContent>
    <xdr:clientData/>
  </xdr:twoCellAnchor>
  <xdr:twoCellAnchor editAs="oneCell">
    <xdr:from>
      <xdr:col>11</xdr:col>
      <xdr:colOff>63310</xdr:colOff>
      <xdr:row>2</xdr:row>
      <xdr:rowOff>158020</xdr:rowOff>
    </xdr:from>
    <xdr:to>
      <xdr:col>12</xdr:col>
      <xdr:colOff>174790</xdr:colOff>
      <xdr:row>4</xdr:row>
      <xdr:rowOff>46040</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5" name="Ink 4">
              <a:extLst>
                <a:ext uri="{FF2B5EF4-FFF2-40B4-BE49-F238E27FC236}">
                  <a16:creationId xmlns:a16="http://schemas.microsoft.com/office/drawing/2014/main" id="{B3A2C0DD-0121-D60A-E5B3-9490AFC1B51E}"/>
                </a:ext>
              </a:extLst>
            </xdr14:cNvPr>
            <xdr14:cNvContentPartPr/>
          </xdr14:nvContentPartPr>
          <xdr14:nvPr macro=""/>
          <xdr14:xfrm>
            <a:off x="7499160" y="526320"/>
            <a:ext cx="721080" cy="256320"/>
          </xdr14:xfrm>
        </xdr:contentPart>
      </mc:Choice>
      <mc:Fallback xmlns="">
        <xdr:pic>
          <xdr:nvPicPr>
            <xdr:cNvPr id="5" name="Ink 4">
              <a:extLst>
                <a:ext uri="{FF2B5EF4-FFF2-40B4-BE49-F238E27FC236}">
                  <a16:creationId xmlns:a16="http://schemas.microsoft.com/office/drawing/2014/main" id="{B3A2C0DD-0121-D60A-E5B3-9490AFC1B51E}"/>
                </a:ext>
              </a:extLst>
            </xdr:cNvPr>
            <xdr:cNvPicPr/>
          </xdr:nvPicPr>
          <xdr:blipFill>
            <a:blip xmlns:r="http://schemas.openxmlformats.org/officeDocument/2006/relationships" r:embed="rId7"/>
            <a:stretch>
              <a:fillRect/>
            </a:stretch>
          </xdr:blipFill>
          <xdr:spPr>
            <a:xfrm>
              <a:off x="7490520" y="517320"/>
              <a:ext cx="738720" cy="273960"/>
            </a:xfrm>
            <a:prstGeom prst="rect">
              <a:avLst/>
            </a:prstGeom>
          </xdr:spPr>
        </xdr:pic>
      </mc:Fallback>
    </mc:AlternateContent>
    <xdr:clientData/>
  </xdr:twoCellAnchor>
  <xdr:twoCellAnchor editAs="oneCell">
    <xdr:from>
      <xdr:col>10</xdr:col>
      <xdr:colOff>209230</xdr:colOff>
      <xdr:row>9</xdr:row>
      <xdr:rowOff>126810</xdr:rowOff>
    </xdr:from>
    <xdr:to>
      <xdr:col>11</xdr:col>
      <xdr:colOff>411070</xdr:colOff>
      <xdr:row>15</xdr:row>
      <xdr:rowOff>42510</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12" name="Ink 11">
              <a:extLst>
                <a:ext uri="{FF2B5EF4-FFF2-40B4-BE49-F238E27FC236}">
                  <a16:creationId xmlns:a16="http://schemas.microsoft.com/office/drawing/2014/main" id="{9F979C2D-3E6E-4021-20BE-D520A31700EF}"/>
                </a:ext>
              </a:extLst>
            </xdr14:cNvPr>
            <xdr14:cNvContentPartPr/>
          </xdr14:nvContentPartPr>
          <xdr14:nvPr macro=""/>
          <xdr14:xfrm>
            <a:off x="7035480" y="1784160"/>
            <a:ext cx="811440" cy="1020600"/>
          </xdr14:xfrm>
        </xdr:contentPart>
      </mc:Choice>
      <mc:Fallback xmlns="">
        <xdr:pic>
          <xdr:nvPicPr>
            <xdr:cNvPr id="12" name="Ink 11">
              <a:extLst>
                <a:ext uri="{FF2B5EF4-FFF2-40B4-BE49-F238E27FC236}">
                  <a16:creationId xmlns:a16="http://schemas.microsoft.com/office/drawing/2014/main" id="{9F979C2D-3E6E-4021-20BE-D520A31700EF}"/>
                </a:ext>
              </a:extLst>
            </xdr:cNvPr>
            <xdr:cNvPicPr/>
          </xdr:nvPicPr>
          <xdr:blipFill>
            <a:blip xmlns:r="http://schemas.openxmlformats.org/officeDocument/2006/relationships" r:embed="rId9"/>
            <a:stretch>
              <a:fillRect/>
            </a:stretch>
          </xdr:blipFill>
          <xdr:spPr>
            <a:xfrm>
              <a:off x="7026836" y="1775520"/>
              <a:ext cx="829088" cy="1038240"/>
            </a:xfrm>
            <a:prstGeom prst="rect">
              <a:avLst/>
            </a:prstGeom>
          </xdr:spPr>
        </xdr:pic>
      </mc:Fallback>
    </mc:AlternateContent>
    <xdr:clientData/>
  </xdr:twoCellAnchor>
  <xdr:twoCellAnchor editAs="oneCell">
    <xdr:from>
      <xdr:col>15</xdr:col>
      <xdr:colOff>57070</xdr:colOff>
      <xdr:row>2</xdr:row>
      <xdr:rowOff>145420</xdr:rowOff>
    </xdr:from>
    <xdr:to>
      <xdr:col>15</xdr:col>
      <xdr:colOff>497350</xdr:colOff>
      <xdr:row>4</xdr:row>
      <xdr:rowOff>93920</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18" name="Ink 17">
              <a:extLst>
                <a:ext uri="{FF2B5EF4-FFF2-40B4-BE49-F238E27FC236}">
                  <a16:creationId xmlns:a16="http://schemas.microsoft.com/office/drawing/2014/main" id="{46C2D6BF-8653-9276-F70E-80781A08DAF7}"/>
                </a:ext>
              </a:extLst>
            </xdr14:cNvPr>
            <xdr14:cNvContentPartPr/>
          </xdr14:nvContentPartPr>
          <xdr14:nvPr macro=""/>
          <xdr14:xfrm>
            <a:off x="9931320" y="513720"/>
            <a:ext cx="440280" cy="316800"/>
          </xdr14:xfrm>
        </xdr:contentPart>
      </mc:Choice>
      <mc:Fallback xmlns="">
        <xdr:pic>
          <xdr:nvPicPr>
            <xdr:cNvPr id="18" name="Ink 17">
              <a:extLst>
                <a:ext uri="{FF2B5EF4-FFF2-40B4-BE49-F238E27FC236}">
                  <a16:creationId xmlns:a16="http://schemas.microsoft.com/office/drawing/2014/main" id="{46C2D6BF-8653-9276-F70E-80781A08DAF7}"/>
                </a:ext>
              </a:extLst>
            </xdr:cNvPr>
            <xdr:cNvPicPr/>
          </xdr:nvPicPr>
          <xdr:blipFill>
            <a:blip xmlns:r="http://schemas.openxmlformats.org/officeDocument/2006/relationships" r:embed="rId11"/>
            <a:stretch>
              <a:fillRect/>
            </a:stretch>
          </xdr:blipFill>
          <xdr:spPr>
            <a:xfrm>
              <a:off x="9922320" y="505080"/>
              <a:ext cx="457920" cy="334440"/>
            </a:xfrm>
            <a:prstGeom prst="rect">
              <a:avLst/>
            </a:prstGeom>
          </xdr:spPr>
        </xdr:pic>
      </mc:Fallback>
    </mc:AlternateContent>
    <xdr:clientData/>
  </xdr:twoCellAnchor>
  <xdr:twoCellAnchor editAs="oneCell">
    <xdr:from>
      <xdr:col>13</xdr:col>
      <xdr:colOff>456910</xdr:colOff>
      <xdr:row>2</xdr:row>
      <xdr:rowOff>44260</xdr:rowOff>
    </xdr:from>
    <xdr:to>
      <xdr:col>14</xdr:col>
      <xdr:colOff>313870</xdr:colOff>
      <xdr:row>5</xdr:row>
      <xdr:rowOff>1570</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9" name="Ink 18">
              <a:extLst>
                <a:ext uri="{FF2B5EF4-FFF2-40B4-BE49-F238E27FC236}">
                  <a16:creationId xmlns:a16="http://schemas.microsoft.com/office/drawing/2014/main" id="{AB11B47D-41D7-6306-72F2-F02EFFA1DEDA}"/>
                </a:ext>
              </a:extLst>
            </xdr14:cNvPr>
            <xdr14:cNvContentPartPr/>
          </xdr14:nvContentPartPr>
          <xdr14:nvPr macro=""/>
          <xdr14:xfrm>
            <a:off x="9111960" y="412560"/>
            <a:ext cx="466560" cy="509760"/>
          </xdr14:xfrm>
        </xdr:contentPart>
      </mc:Choice>
      <mc:Fallback xmlns="">
        <xdr:pic>
          <xdr:nvPicPr>
            <xdr:cNvPr id="19" name="Ink 18">
              <a:extLst>
                <a:ext uri="{FF2B5EF4-FFF2-40B4-BE49-F238E27FC236}">
                  <a16:creationId xmlns:a16="http://schemas.microsoft.com/office/drawing/2014/main" id="{AB11B47D-41D7-6306-72F2-F02EFFA1DEDA}"/>
                </a:ext>
              </a:extLst>
            </xdr:cNvPr>
            <xdr:cNvPicPr/>
          </xdr:nvPicPr>
          <xdr:blipFill>
            <a:blip xmlns:r="http://schemas.openxmlformats.org/officeDocument/2006/relationships" r:embed="rId13"/>
            <a:stretch>
              <a:fillRect/>
            </a:stretch>
          </xdr:blipFill>
          <xdr:spPr>
            <a:xfrm>
              <a:off x="9103320" y="403926"/>
              <a:ext cx="484200" cy="527388"/>
            </a:xfrm>
            <a:prstGeom prst="rect">
              <a:avLst/>
            </a:prstGeom>
          </xdr:spPr>
        </xdr:pic>
      </mc:Fallback>
    </mc:AlternateContent>
    <xdr:clientData/>
  </xdr:twoCellAnchor>
  <xdr:twoCellAnchor editAs="oneCell">
    <xdr:from>
      <xdr:col>13</xdr:col>
      <xdr:colOff>44350</xdr:colOff>
      <xdr:row>4</xdr:row>
      <xdr:rowOff>31640</xdr:rowOff>
    </xdr:from>
    <xdr:to>
      <xdr:col>13</xdr:col>
      <xdr:colOff>159910</xdr:colOff>
      <xdr:row>5</xdr:row>
      <xdr:rowOff>6610</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20" name="Ink 19">
              <a:extLst>
                <a:ext uri="{FF2B5EF4-FFF2-40B4-BE49-F238E27FC236}">
                  <a16:creationId xmlns:a16="http://schemas.microsoft.com/office/drawing/2014/main" id="{4DAB40E0-9DD7-E544-F9B7-05EEB7FBF19C}"/>
                </a:ext>
              </a:extLst>
            </xdr14:cNvPr>
            <xdr14:cNvContentPartPr/>
          </xdr14:nvContentPartPr>
          <xdr14:nvPr macro=""/>
          <xdr14:xfrm>
            <a:off x="8699400" y="768240"/>
            <a:ext cx="115560" cy="159120"/>
          </xdr14:xfrm>
        </xdr:contentPart>
      </mc:Choice>
      <mc:Fallback xmlns="">
        <xdr:pic>
          <xdr:nvPicPr>
            <xdr:cNvPr id="20" name="Ink 19">
              <a:extLst>
                <a:ext uri="{FF2B5EF4-FFF2-40B4-BE49-F238E27FC236}">
                  <a16:creationId xmlns:a16="http://schemas.microsoft.com/office/drawing/2014/main" id="{4DAB40E0-9DD7-E544-F9B7-05EEB7FBF19C}"/>
                </a:ext>
              </a:extLst>
            </xdr:cNvPr>
            <xdr:cNvPicPr/>
          </xdr:nvPicPr>
          <xdr:blipFill>
            <a:blip xmlns:r="http://schemas.openxmlformats.org/officeDocument/2006/relationships" r:embed="rId15"/>
            <a:stretch>
              <a:fillRect/>
            </a:stretch>
          </xdr:blipFill>
          <xdr:spPr>
            <a:xfrm>
              <a:off x="8690400" y="759240"/>
              <a:ext cx="133200" cy="176760"/>
            </a:xfrm>
            <a:prstGeom prst="rect">
              <a:avLst/>
            </a:prstGeom>
          </xdr:spPr>
        </xdr:pic>
      </mc:Fallback>
    </mc:AlternateContent>
    <xdr:clientData/>
  </xdr:twoCellAnchor>
  <xdr:twoCellAnchor editAs="oneCell">
    <xdr:from>
      <xdr:col>11</xdr:col>
      <xdr:colOff>558670</xdr:colOff>
      <xdr:row>9</xdr:row>
      <xdr:rowOff>168210</xdr:rowOff>
    </xdr:from>
    <xdr:to>
      <xdr:col>16</xdr:col>
      <xdr:colOff>356110</xdr:colOff>
      <xdr:row>13</xdr:row>
      <xdr:rowOff>80690</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26" name="Ink 25">
              <a:extLst>
                <a:ext uri="{FF2B5EF4-FFF2-40B4-BE49-F238E27FC236}">
                  <a16:creationId xmlns:a16="http://schemas.microsoft.com/office/drawing/2014/main" id="{E74FBA9F-BD39-D042-74A7-569C04BB7747}"/>
                </a:ext>
              </a:extLst>
            </xdr14:cNvPr>
            <xdr14:cNvContentPartPr/>
          </xdr14:nvContentPartPr>
          <xdr14:nvPr macro=""/>
          <xdr14:xfrm>
            <a:off x="7994520" y="1825560"/>
            <a:ext cx="2845440" cy="649080"/>
          </xdr14:xfrm>
        </xdr:contentPart>
      </mc:Choice>
      <mc:Fallback xmlns="">
        <xdr:pic>
          <xdr:nvPicPr>
            <xdr:cNvPr id="26" name="Ink 25">
              <a:extLst>
                <a:ext uri="{FF2B5EF4-FFF2-40B4-BE49-F238E27FC236}">
                  <a16:creationId xmlns:a16="http://schemas.microsoft.com/office/drawing/2014/main" id="{E74FBA9F-BD39-D042-74A7-569C04BB7747}"/>
                </a:ext>
              </a:extLst>
            </xdr:cNvPr>
            <xdr:cNvPicPr/>
          </xdr:nvPicPr>
          <xdr:blipFill>
            <a:blip xmlns:r="http://schemas.openxmlformats.org/officeDocument/2006/relationships" r:embed="rId17"/>
            <a:stretch>
              <a:fillRect/>
            </a:stretch>
          </xdr:blipFill>
          <xdr:spPr>
            <a:xfrm>
              <a:off x="7985520" y="1816560"/>
              <a:ext cx="2863080" cy="666720"/>
            </a:xfrm>
            <a:prstGeom prst="rect">
              <a:avLst/>
            </a:prstGeom>
          </xdr:spPr>
        </xdr:pic>
      </mc:Fallback>
    </mc:AlternateContent>
    <xdr:clientData/>
  </xdr:twoCellAnchor>
  <xdr:twoCellAnchor editAs="oneCell">
    <xdr:from>
      <xdr:col>5</xdr:col>
      <xdr:colOff>514080</xdr:colOff>
      <xdr:row>15</xdr:row>
      <xdr:rowOff>107670</xdr:rowOff>
    </xdr:from>
    <xdr:to>
      <xdr:col>7</xdr:col>
      <xdr:colOff>591910</xdr:colOff>
      <xdr:row>20</xdr:row>
      <xdr:rowOff>95200</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30" name="Ink 29">
              <a:extLst>
                <a:ext uri="{FF2B5EF4-FFF2-40B4-BE49-F238E27FC236}">
                  <a16:creationId xmlns:a16="http://schemas.microsoft.com/office/drawing/2014/main" id="{27A3990C-4914-26C1-9376-18FE41724321}"/>
                </a:ext>
              </a:extLst>
            </xdr14:cNvPr>
            <xdr14:cNvContentPartPr/>
          </xdr14:nvContentPartPr>
          <xdr14:nvPr macro=""/>
          <xdr14:xfrm>
            <a:off x="4171680" y="2869920"/>
            <a:ext cx="1417680" cy="908280"/>
          </xdr14:xfrm>
        </xdr:contentPart>
      </mc:Choice>
      <mc:Fallback xmlns="">
        <xdr:pic>
          <xdr:nvPicPr>
            <xdr:cNvPr id="30" name="Ink 29">
              <a:extLst>
                <a:ext uri="{FF2B5EF4-FFF2-40B4-BE49-F238E27FC236}">
                  <a16:creationId xmlns:a16="http://schemas.microsoft.com/office/drawing/2014/main" id="{27A3990C-4914-26C1-9376-18FE41724321}"/>
                </a:ext>
              </a:extLst>
            </xdr:cNvPr>
            <xdr:cNvPicPr/>
          </xdr:nvPicPr>
          <xdr:blipFill>
            <a:blip xmlns:r="http://schemas.openxmlformats.org/officeDocument/2006/relationships" r:embed="rId19"/>
            <a:stretch>
              <a:fillRect/>
            </a:stretch>
          </xdr:blipFill>
          <xdr:spPr>
            <a:xfrm>
              <a:off x="4163040" y="2861280"/>
              <a:ext cx="1435320" cy="925920"/>
            </a:xfrm>
            <a:prstGeom prst="rect">
              <a:avLst/>
            </a:prstGeom>
          </xdr:spPr>
        </xdr:pic>
      </mc:Fallback>
    </mc:AlternateContent>
    <xdr:clientData/>
  </xdr:twoCellAnchor>
  <xdr:twoCellAnchor>
    <xdr:from>
      <xdr:col>11</xdr:col>
      <xdr:colOff>320675</xdr:colOff>
      <xdr:row>3</xdr:row>
      <xdr:rowOff>136525</xdr:rowOff>
    </xdr:from>
    <xdr:to>
      <xdr:col>19</xdr:col>
      <xdr:colOff>15875</xdr:colOff>
      <xdr:row>18</xdr:row>
      <xdr:rowOff>117475</xdr:rowOff>
    </xdr:to>
    <xdr:graphicFrame macro="">
      <xdr:nvGraphicFramePr>
        <xdr:cNvPr id="6" name="Chart 5">
          <a:extLst>
            <a:ext uri="{FF2B5EF4-FFF2-40B4-BE49-F238E27FC236}">
              <a16:creationId xmlns:a16="http://schemas.microsoft.com/office/drawing/2014/main" id="{D8BB4246-6B0B-7913-7625-C8ED533B2E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5</xdr:col>
      <xdr:colOff>381000</xdr:colOff>
      <xdr:row>2157</xdr:row>
      <xdr:rowOff>123825</xdr:rowOff>
    </xdr:from>
    <xdr:to>
      <xdr:col>12</xdr:col>
      <xdr:colOff>565150</xdr:colOff>
      <xdr:row>2172</xdr:row>
      <xdr:rowOff>104775</xdr:rowOff>
    </xdr:to>
    <xdr:graphicFrame macro="">
      <xdr:nvGraphicFramePr>
        <xdr:cNvPr id="7" name="Chart 6">
          <a:extLst>
            <a:ext uri="{FF2B5EF4-FFF2-40B4-BE49-F238E27FC236}">
              <a16:creationId xmlns:a16="http://schemas.microsoft.com/office/drawing/2014/main" id="{9D5A9593-1CCB-EA51-9C88-B98F4776B5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16</xdr:col>
      <xdr:colOff>444380</xdr:colOff>
      <xdr:row>2240</xdr:row>
      <xdr:rowOff>158510</xdr:rowOff>
    </xdr:from>
    <xdr:to>
      <xdr:col>17</xdr:col>
      <xdr:colOff>223220</xdr:colOff>
      <xdr:row>2242</xdr:row>
      <xdr:rowOff>86490</xdr:rowOff>
    </xdr:to>
    <mc:AlternateContent xmlns:mc="http://schemas.openxmlformats.org/markup-compatibility/2006" xmlns:xdr14="http://schemas.microsoft.com/office/excel/2010/spreadsheetDrawing">
      <mc:Choice Requires="xdr14">
        <xdr:contentPart xmlns:r="http://schemas.openxmlformats.org/officeDocument/2006/relationships" r:id="rId22">
          <xdr14:nvContentPartPr>
            <xdr14:cNvPr id="14" name="Ink 13">
              <a:extLst>
                <a:ext uri="{FF2B5EF4-FFF2-40B4-BE49-F238E27FC236}">
                  <a16:creationId xmlns:a16="http://schemas.microsoft.com/office/drawing/2014/main" id="{351A52A0-0048-19CE-F244-83CDBC214667}"/>
                </a:ext>
              </a:extLst>
            </xdr14:cNvPr>
            <xdr14:cNvContentPartPr/>
          </xdr14:nvContentPartPr>
          <xdr14:nvPr macro=""/>
          <xdr14:xfrm>
            <a:off x="10439280" y="412654510"/>
            <a:ext cx="388440" cy="296280"/>
          </xdr14:xfrm>
        </xdr:contentPart>
      </mc:Choice>
      <mc:Fallback xmlns="">
        <xdr:pic>
          <xdr:nvPicPr>
            <xdr:cNvPr id="14" name="Ink 13">
              <a:extLst>
                <a:ext uri="{FF2B5EF4-FFF2-40B4-BE49-F238E27FC236}">
                  <a16:creationId xmlns:a16="http://schemas.microsoft.com/office/drawing/2014/main" id="{351A52A0-0048-19CE-F244-83CDBC214667}"/>
                </a:ext>
              </a:extLst>
            </xdr:cNvPr>
            <xdr:cNvPicPr/>
          </xdr:nvPicPr>
          <xdr:blipFill>
            <a:blip xmlns:r="http://schemas.openxmlformats.org/officeDocument/2006/relationships" r:embed="rId23"/>
            <a:stretch>
              <a:fillRect/>
            </a:stretch>
          </xdr:blipFill>
          <xdr:spPr>
            <a:xfrm>
              <a:off x="10421297" y="412636849"/>
              <a:ext cx="424047" cy="331963"/>
            </a:xfrm>
            <a:prstGeom prst="rect">
              <a:avLst/>
            </a:prstGeom>
          </xdr:spPr>
        </xdr:pic>
      </mc:Fallback>
    </mc:AlternateContent>
    <xdr:clientData/>
  </xdr:twoCellAnchor>
  <xdr:twoCellAnchor editAs="oneCell">
    <xdr:from>
      <xdr:col>9</xdr:col>
      <xdr:colOff>546020</xdr:colOff>
      <xdr:row>2243</xdr:row>
      <xdr:rowOff>145700</xdr:rowOff>
    </xdr:from>
    <xdr:to>
      <xdr:col>17</xdr:col>
      <xdr:colOff>320420</xdr:colOff>
      <xdr:row>2247</xdr:row>
      <xdr:rowOff>83380</xdr:rowOff>
    </xdr:to>
    <mc:AlternateContent xmlns:mc="http://schemas.openxmlformats.org/markup-compatibility/2006" xmlns:xdr14="http://schemas.microsoft.com/office/excel/2010/spreadsheetDrawing">
      <mc:Choice Requires="xdr14">
        <xdr:contentPart xmlns:r="http://schemas.openxmlformats.org/officeDocument/2006/relationships" r:id="rId24">
          <xdr14:nvContentPartPr>
            <xdr14:cNvPr id="15" name="Ink 14">
              <a:extLst>
                <a:ext uri="{FF2B5EF4-FFF2-40B4-BE49-F238E27FC236}">
                  <a16:creationId xmlns:a16="http://schemas.microsoft.com/office/drawing/2014/main" id="{01F951B9-A6F4-F89B-8032-69B1E2A1D47C}"/>
                </a:ext>
              </a:extLst>
            </xdr14:cNvPr>
            <xdr14:cNvContentPartPr/>
          </xdr14:nvContentPartPr>
          <xdr14:nvPr macro=""/>
          <xdr14:xfrm>
            <a:off x="6273720" y="413194150"/>
            <a:ext cx="4651200" cy="674280"/>
          </xdr14:xfrm>
        </xdr:contentPart>
      </mc:Choice>
      <mc:Fallback xmlns="">
        <xdr:pic>
          <xdr:nvPicPr>
            <xdr:cNvPr id="15" name="Ink 14">
              <a:extLst>
                <a:ext uri="{FF2B5EF4-FFF2-40B4-BE49-F238E27FC236}">
                  <a16:creationId xmlns:a16="http://schemas.microsoft.com/office/drawing/2014/main" id="{01F951B9-A6F4-F89B-8032-69B1E2A1D47C}"/>
                </a:ext>
              </a:extLst>
            </xdr:cNvPr>
            <xdr:cNvPicPr/>
          </xdr:nvPicPr>
          <xdr:blipFill>
            <a:blip xmlns:r="http://schemas.openxmlformats.org/officeDocument/2006/relationships" r:embed="rId25"/>
            <a:stretch>
              <a:fillRect/>
            </a:stretch>
          </xdr:blipFill>
          <xdr:spPr>
            <a:xfrm>
              <a:off x="6255720" y="413176510"/>
              <a:ext cx="4686840" cy="709920"/>
            </a:xfrm>
            <a:prstGeom prst="rect">
              <a:avLst/>
            </a:prstGeom>
          </xdr:spPr>
        </xdr:pic>
      </mc:Fallback>
    </mc:AlternateContent>
    <xdr:clientData/>
  </xdr:twoCellAnchor>
  <xdr:twoCellAnchor editAs="oneCell">
    <xdr:from>
      <xdr:col>13</xdr:col>
      <xdr:colOff>314780</xdr:colOff>
      <xdr:row>2248</xdr:row>
      <xdr:rowOff>126790</xdr:rowOff>
    </xdr:from>
    <xdr:to>
      <xdr:col>13</xdr:col>
      <xdr:colOff>450860</xdr:colOff>
      <xdr:row>2249</xdr:row>
      <xdr:rowOff>149280</xdr:rowOff>
    </xdr:to>
    <mc:AlternateContent xmlns:mc="http://schemas.openxmlformats.org/markup-compatibility/2006" xmlns:xdr14="http://schemas.microsoft.com/office/excel/2010/spreadsheetDrawing">
      <mc:Choice Requires="xdr14">
        <xdr:contentPart xmlns:r="http://schemas.openxmlformats.org/officeDocument/2006/relationships" r:id="rId26">
          <xdr14:nvContentPartPr>
            <xdr14:cNvPr id="16" name="Ink 15">
              <a:extLst>
                <a:ext uri="{FF2B5EF4-FFF2-40B4-BE49-F238E27FC236}">
                  <a16:creationId xmlns:a16="http://schemas.microsoft.com/office/drawing/2014/main" id="{C7E35D09-C9A4-17E8-5A50-2CB79B8C0A7F}"/>
                </a:ext>
              </a:extLst>
            </xdr14:cNvPr>
            <xdr14:cNvContentPartPr/>
          </xdr14:nvContentPartPr>
          <xdr14:nvPr macro=""/>
          <xdr14:xfrm>
            <a:off x="8480880" y="414095990"/>
            <a:ext cx="136080" cy="206640"/>
          </xdr14:xfrm>
        </xdr:contentPart>
      </mc:Choice>
      <mc:Fallback xmlns="">
        <xdr:pic>
          <xdr:nvPicPr>
            <xdr:cNvPr id="16" name="Ink 15">
              <a:extLst>
                <a:ext uri="{FF2B5EF4-FFF2-40B4-BE49-F238E27FC236}">
                  <a16:creationId xmlns:a16="http://schemas.microsoft.com/office/drawing/2014/main" id="{C7E35D09-C9A4-17E8-5A50-2CB79B8C0A7F}"/>
                </a:ext>
              </a:extLst>
            </xdr:cNvPr>
            <xdr:cNvPicPr/>
          </xdr:nvPicPr>
          <xdr:blipFill>
            <a:blip xmlns:r="http://schemas.openxmlformats.org/officeDocument/2006/relationships" r:embed="rId27"/>
            <a:stretch>
              <a:fillRect/>
            </a:stretch>
          </xdr:blipFill>
          <xdr:spPr>
            <a:xfrm>
              <a:off x="8463240" y="414078350"/>
              <a:ext cx="171720" cy="242280"/>
            </a:xfrm>
            <a:prstGeom prst="rect">
              <a:avLst/>
            </a:prstGeom>
          </xdr:spPr>
        </xdr:pic>
      </mc:Fallback>
    </mc:AlternateContent>
    <xdr:clientData/>
  </xdr:twoCellAnchor>
  <xdr:twoCellAnchor editAs="oneCell">
    <xdr:from>
      <xdr:col>13</xdr:col>
      <xdr:colOff>259340</xdr:colOff>
      <xdr:row>2242</xdr:row>
      <xdr:rowOff>118930</xdr:rowOff>
    </xdr:from>
    <xdr:to>
      <xdr:col>13</xdr:col>
      <xdr:colOff>400100</xdr:colOff>
      <xdr:row>2247</xdr:row>
      <xdr:rowOff>57500</xdr:rowOff>
    </xdr:to>
    <mc:AlternateContent xmlns:mc="http://schemas.openxmlformats.org/markup-compatibility/2006" xmlns:xdr14="http://schemas.microsoft.com/office/excel/2010/spreadsheetDrawing">
      <mc:Choice Requires="xdr14">
        <xdr:contentPart xmlns:r="http://schemas.openxmlformats.org/officeDocument/2006/relationships" r:id="rId28">
          <xdr14:nvContentPartPr>
            <xdr14:cNvPr id="17" name="Ink 16">
              <a:extLst>
                <a:ext uri="{FF2B5EF4-FFF2-40B4-BE49-F238E27FC236}">
                  <a16:creationId xmlns:a16="http://schemas.microsoft.com/office/drawing/2014/main" id="{2849069E-CBAE-5975-A620-5BFD35DDCA66}"/>
                </a:ext>
              </a:extLst>
            </xdr14:cNvPr>
            <xdr14:cNvContentPartPr/>
          </xdr14:nvContentPartPr>
          <xdr14:nvPr macro=""/>
          <xdr14:xfrm>
            <a:off x="8425440" y="412983230"/>
            <a:ext cx="140760" cy="859320"/>
          </xdr14:xfrm>
        </xdr:contentPart>
      </mc:Choice>
      <mc:Fallback xmlns="">
        <xdr:pic>
          <xdr:nvPicPr>
            <xdr:cNvPr id="17" name="Ink 16">
              <a:extLst>
                <a:ext uri="{FF2B5EF4-FFF2-40B4-BE49-F238E27FC236}">
                  <a16:creationId xmlns:a16="http://schemas.microsoft.com/office/drawing/2014/main" id="{2849069E-CBAE-5975-A620-5BFD35DDCA66}"/>
                </a:ext>
              </a:extLst>
            </xdr:cNvPr>
            <xdr:cNvPicPr/>
          </xdr:nvPicPr>
          <xdr:blipFill>
            <a:blip xmlns:r="http://schemas.openxmlformats.org/officeDocument/2006/relationships" r:embed="rId29"/>
            <a:stretch>
              <a:fillRect/>
            </a:stretch>
          </xdr:blipFill>
          <xdr:spPr>
            <a:xfrm>
              <a:off x="8407440" y="412965230"/>
              <a:ext cx="176400" cy="894960"/>
            </a:xfrm>
            <a:prstGeom prst="rect">
              <a:avLst/>
            </a:prstGeom>
          </xdr:spPr>
        </xdr:pic>
      </mc:Fallback>
    </mc:AlternateContent>
    <xdr:clientData/>
  </xdr:twoCellAnchor>
  <xdr:twoCellAnchor editAs="oneCell">
    <xdr:from>
      <xdr:col>12</xdr:col>
      <xdr:colOff>228500</xdr:colOff>
      <xdr:row>2238</xdr:row>
      <xdr:rowOff>84410</xdr:rowOff>
    </xdr:from>
    <xdr:to>
      <xdr:col>13</xdr:col>
      <xdr:colOff>197420</xdr:colOff>
      <xdr:row>2240</xdr:row>
      <xdr:rowOff>51270</xdr:rowOff>
    </xdr:to>
    <mc:AlternateContent xmlns:mc="http://schemas.openxmlformats.org/markup-compatibility/2006" xmlns:xdr14="http://schemas.microsoft.com/office/excel/2010/spreadsheetDrawing">
      <mc:Choice Requires="xdr14">
        <xdr:contentPart xmlns:r="http://schemas.openxmlformats.org/officeDocument/2006/relationships" r:id="rId30">
          <xdr14:nvContentPartPr>
            <xdr14:cNvPr id="24" name="Ink 23">
              <a:extLst>
                <a:ext uri="{FF2B5EF4-FFF2-40B4-BE49-F238E27FC236}">
                  <a16:creationId xmlns:a16="http://schemas.microsoft.com/office/drawing/2014/main" id="{5FD05949-2448-8A72-F8FE-6D4312706915}"/>
                </a:ext>
              </a:extLst>
            </xdr14:cNvPr>
            <xdr14:cNvContentPartPr/>
          </xdr14:nvContentPartPr>
          <xdr14:nvPr macro=""/>
          <xdr14:xfrm>
            <a:off x="7785000" y="412212110"/>
            <a:ext cx="578520" cy="335160"/>
          </xdr14:xfrm>
        </xdr:contentPart>
      </mc:Choice>
      <mc:Fallback xmlns="">
        <xdr:pic>
          <xdr:nvPicPr>
            <xdr:cNvPr id="24" name="Ink 23">
              <a:extLst>
                <a:ext uri="{FF2B5EF4-FFF2-40B4-BE49-F238E27FC236}">
                  <a16:creationId xmlns:a16="http://schemas.microsoft.com/office/drawing/2014/main" id="{5FD05949-2448-8A72-F8FE-6D4312706915}"/>
                </a:ext>
              </a:extLst>
            </xdr:cNvPr>
            <xdr:cNvPicPr/>
          </xdr:nvPicPr>
          <xdr:blipFill>
            <a:blip xmlns:r="http://schemas.openxmlformats.org/officeDocument/2006/relationships" r:embed="rId31"/>
            <a:stretch>
              <a:fillRect/>
            </a:stretch>
          </xdr:blipFill>
          <xdr:spPr>
            <a:xfrm>
              <a:off x="7767000" y="412194451"/>
              <a:ext cx="614160" cy="370838"/>
            </a:xfrm>
            <a:prstGeom prst="rect">
              <a:avLst/>
            </a:prstGeom>
          </xdr:spPr>
        </xdr:pic>
      </mc:Fallback>
    </mc:AlternateContent>
    <xdr:clientData/>
  </xdr:twoCellAnchor>
  <xdr:twoCellAnchor editAs="oneCell">
    <xdr:from>
      <xdr:col>15</xdr:col>
      <xdr:colOff>241100</xdr:colOff>
      <xdr:row>2248</xdr:row>
      <xdr:rowOff>95110</xdr:rowOff>
    </xdr:from>
    <xdr:to>
      <xdr:col>16</xdr:col>
      <xdr:colOff>183740</xdr:colOff>
      <xdr:row>2249</xdr:row>
      <xdr:rowOff>154320</xdr:rowOff>
    </xdr:to>
    <mc:AlternateContent xmlns:mc="http://schemas.openxmlformats.org/markup-compatibility/2006" xmlns:xdr14="http://schemas.microsoft.com/office/excel/2010/spreadsheetDrawing">
      <mc:Choice Requires="xdr14">
        <xdr:contentPart xmlns:r="http://schemas.openxmlformats.org/officeDocument/2006/relationships" r:id="rId32">
          <xdr14:nvContentPartPr>
            <xdr14:cNvPr id="33" name="Ink 32">
              <a:extLst>
                <a:ext uri="{FF2B5EF4-FFF2-40B4-BE49-F238E27FC236}">
                  <a16:creationId xmlns:a16="http://schemas.microsoft.com/office/drawing/2014/main" id="{74B49BE4-A01B-6FC0-59CA-B7C66AE6BF63}"/>
                </a:ext>
              </a:extLst>
            </xdr14:cNvPr>
            <xdr14:cNvContentPartPr/>
          </xdr14:nvContentPartPr>
          <xdr14:nvPr macro=""/>
          <xdr14:xfrm>
            <a:off x="9626400" y="414064310"/>
            <a:ext cx="552240" cy="243360"/>
          </xdr14:xfrm>
        </xdr:contentPart>
      </mc:Choice>
      <mc:Fallback xmlns="">
        <xdr:pic>
          <xdr:nvPicPr>
            <xdr:cNvPr id="33" name="Ink 32">
              <a:extLst>
                <a:ext uri="{FF2B5EF4-FFF2-40B4-BE49-F238E27FC236}">
                  <a16:creationId xmlns:a16="http://schemas.microsoft.com/office/drawing/2014/main" id="{74B49BE4-A01B-6FC0-59CA-B7C66AE6BF63}"/>
                </a:ext>
              </a:extLst>
            </xdr:cNvPr>
            <xdr:cNvPicPr/>
          </xdr:nvPicPr>
          <xdr:blipFill>
            <a:blip xmlns:r="http://schemas.openxmlformats.org/officeDocument/2006/relationships" r:embed="rId33"/>
            <a:stretch>
              <a:fillRect/>
            </a:stretch>
          </xdr:blipFill>
          <xdr:spPr>
            <a:xfrm>
              <a:off x="9608748" y="414046670"/>
              <a:ext cx="587903" cy="279000"/>
            </a:xfrm>
            <a:prstGeom prst="rect">
              <a:avLst/>
            </a:prstGeom>
          </xdr:spPr>
        </xdr:pic>
      </mc:Fallback>
    </mc:AlternateContent>
    <xdr:clientData/>
  </xdr:twoCellAnchor>
  <xdr:twoCellAnchor editAs="oneCell">
    <xdr:from>
      <xdr:col>11</xdr:col>
      <xdr:colOff>95060</xdr:colOff>
      <xdr:row>2248</xdr:row>
      <xdr:rowOff>63790</xdr:rowOff>
    </xdr:from>
    <xdr:to>
      <xdr:col>12</xdr:col>
      <xdr:colOff>137780</xdr:colOff>
      <xdr:row>2249</xdr:row>
      <xdr:rowOff>140640</xdr:rowOff>
    </xdr:to>
    <mc:AlternateContent xmlns:mc="http://schemas.openxmlformats.org/markup-compatibility/2006" xmlns:xdr14="http://schemas.microsoft.com/office/excel/2010/spreadsheetDrawing">
      <mc:Choice Requires="xdr14">
        <xdr:contentPart xmlns:r="http://schemas.openxmlformats.org/officeDocument/2006/relationships" r:id="rId34">
          <xdr14:nvContentPartPr>
            <xdr14:cNvPr id="39" name="Ink 38">
              <a:extLst>
                <a:ext uri="{FF2B5EF4-FFF2-40B4-BE49-F238E27FC236}">
                  <a16:creationId xmlns:a16="http://schemas.microsoft.com/office/drawing/2014/main" id="{A33BDE0C-6161-1C8D-8AB3-BA7585382941}"/>
                </a:ext>
              </a:extLst>
            </xdr14:cNvPr>
            <xdr14:cNvContentPartPr/>
          </xdr14:nvContentPartPr>
          <xdr14:nvPr macro=""/>
          <xdr14:xfrm>
            <a:off x="7041960" y="414032990"/>
            <a:ext cx="652320" cy="261000"/>
          </xdr14:xfrm>
        </xdr:contentPart>
      </mc:Choice>
      <mc:Fallback xmlns="">
        <xdr:pic>
          <xdr:nvPicPr>
            <xdr:cNvPr id="39" name="Ink 38">
              <a:extLst>
                <a:ext uri="{FF2B5EF4-FFF2-40B4-BE49-F238E27FC236}">
                  <a16:creationId xmlns:a16="http://schemas.microsoft.com/office/drawing/2014/main" id="{A33BDE0C-6161-1C8D-8AB3-BA7585382941}"/>
                </a:ext>
              </a:extLst>
            </xdr:cNvPr>
            <xdr:cNvPicPr/>
          </xdr:nvPicPr>
          <xdr:blipFill>
            <a:blip xmlns:r="http://schemas.openxmlformats.org/officeDocument/2006/relationships" r:embed="rId35"/>
            <a:stretch>
              <a:fillRect/>
            </a:stretch>
          </xdr:blipFill>
          <xdr:spPr>
            <a:xfrm>
              <a:off x="7024320" y="414015350"/>
              <a:ext cx="687960" cy="296640"/>
            </a:xfrm>
            <a:prstGeom prst="rect">
              <a:avLst/>
            </a:prstGeom>
          </xdr:spPr>
        </xdr:pic>
      </mc:Fallback>
    </mc:AlternateContent>
    <xdr:clientData/>
  </xdr:twoCellAnchor>
  <xdr:twoCellAnchor editAs="oneCell">
    <xdr:from>
      <xdr:col>16</xdr:col>
      <xdr:colOff>482540</xdr:colOff>
      <xdr:row>2237</xdr:row>
      <xdr:rowOff>44280</xdr:rowOff>
    </xdr:from>
    <xdr:to>
      <xdr:col>18</xdr:col>
      <xdr:colOff>482660</xdr:colOff>
      <xdr:row>2242</xdr:row>
      <xdr:rowOff>43330</xdr:rowOff>
    </xdr:to>
    <mc:AlternateContent xmlns:mc="http://schemas.openxmlformats.org/markup-compatibility/2006" xmlns:xdr14="http://schemas.microsoft.com/office/excel/2010/spreadsheetDrawing">
      <mc:Choice Requires="xdr14">
        <xdr:contentPart xmlns:r="http://schemas.openxmlformats.org/officeDocument/2006/relationships" r:id="rId36">
          <xdr14:nvContentPartPr>
            <xdr14:cNvPr id="54" name="Ink 53">
              <a:extLst>
                <a:ext uri="{FF2B5EF4-FFF2-40B4-BE49-F238E27FC236}">
                  <a16:creationId xmlns:a16="http://schemas.microsoft.com/office/drawing/2014/main" id="{E22494C2-0BD8-0935-85FC-97C94CF865EB}"/>
                </a:ext>
              </a:extLst>
            </xdr14:cNvPr>
            <xdr14:cNvContentPartPr/>
          </xdr14:nvContentPartPr>
          <xdr14:nvPr macro=""/>
          <xdr14:xfrm>
            <a:off x="10477440" y="411987830"/>
            <a:ext cx="1219320" cy="919800"/>
          </xdr14:xfrm>
        </xdr:contentPart>
      </mc:Choice>
      <mc:Fallback xmlns="">
        <xdr:pic>
          <xdr:nvPicPr>
            <xdr:cNvPr id="54" name="Ink 53">
              <a:extLst>
                <a:ext uri="{FF2B5EF4-FFF2-40B4-BE49-F238E27FC236}">
                  <a16:creationId xmlns:a16="http://schemas.microsoft.com/office/drawing/2014/main" id="{E22494C2-0BD8-0935-85FC-97C94CF865EB}"/>
                </a:ext>
              </a:extLst>
            </xdr:cNvPr>
            <xdr:cNvPicPr/>
          </xdr:nvPicPr>
          <xdr:blipFill>
            <a:blip xmlns:r="http://schemas.openxmlformats.org/officeDocument/2006/relationships" r:embed="rId37"/>
            <a:stretch>
              <a:fillRect/>
            </a:stretch>
          </xdr:blipFill>
          <xdr:spPr>
            <a:xfrm>
              <a:off x="10459440" y="411969830"/>
              <a:ext cx="1254960" cy="955440"/>
            </a:xfrm>
            <a:prstGeom prst="rect">
              <a:avLst/>
            </a:prstGeom>
          </xdr:spPr>
        </xdr:pic>
      </mc:Fallback>
    </mc:AlternateContent>
    <xdr:clientData/>
  </xdr:twoCellAnchor>
  <xdr:twoCellAnchor editAs="oneCell">
    <xdr:from>
      <xdr:col>15</xdr:col>
      <xdr:colOff>587060</xdr:colOff>
      <xdr:row>2247</xdr:row>
      <xdr:rowOff>12500</xdr:rowOff>
    </xdr:from>
    <xdr:to>
      <xdr:col>16</xdr:col>
      <xdr:colOff>140</xdr:colOff>
      <xdr:row>2247</xdr:row>
      <xdr:rowOff>44540</xdr:rowOff>
    </xdr:to>
    <mc:AlternateContent xmlns:mc="http://schemas.openxmlformats.org/markup-compatibility/2006" xmlns:xdr14="http://schemas.microsoft.com/office/excel/2010/spreadsheetDrawing">
      <mc:Choice Requires="xdr14">
        <xdr:contentPart xmlns:r="http://schemas.openxmlformats.org/officeDocument/2006/relationships" r:id="rId38">
          <xdr14:nvContentPartPr>
            <xdr14:cNvPr id="55" name="Ink 54">
              <a:extLst>
                <a:ext uri="{FF2B5EF4-FFF2-40B4-BE49-F238E27FC236}">
                  <a16:creationId xmlns:a16="http://schemas.microsoft.com/office/drawing/2014/main" id="{EC46DC3F-39BE-C9D7-7667-E2A05D5F6662}"/>
                </a:ext>
              </a:extLst>
            </xdr14:cNvPr>
            <xdr14:cNvContentPartPr/>
          </xdr14:nvContentPartPr>
          <xdr14:nvPr macro=""/>
          <xdr14:xfrm>
            <a:off x="9972360" y="413797550"/>
            <a:ext cx="22680" cy="32040"/>
          </xdr14:xfrm>
        </xdr:contentPart>
      </mc:Choice>
      <mc:Fallback xmlns="">
        <xdr:pic>
          <xdr:nvPicPr>
            <xdr:cNvPr id="55" name="Ink 54">
              <a:extLst>
                <a:ext uri="{FF2B5EF4-FFF2-40B4-BE49-F238E27FC236}">
                  <a16:creationId xmlns:a16="http://schemas.microsoft.com/office/drawing/2014/main" id="{EC46DC3F-39BE-C9D7-7667-E2A05D5F6662}"/>
                </a:ext>
              </a:extLst>
            </xdr:cNvPr>
            <xdr:cNvPicPr/>
          </xdr:nvPicPr>
          <xdr:blipFill>
            <a:blip xmlns:r="http://schemas.openxmlformats.org/officeDocument/2006/relationships" r:embed="rId39"/>
            <a:stretch>
              <a:fillRect/>
            </a:stretch>
          </xdr:blipFill>
          <xdr:spPr>
            <a:xfrm>
              <a:off x="9954360" y="413779910"/>
              <a:ext cx="58320" cy="67680"/>
            </a:xfrm>
            <a:prstGeom prst="rect">
              <a:avLst/>
            </a:prstGeom>
          </xdr:spPr>
        </xdr:pic>
      </mc:Fallback>
    </mc:AlternateContent>
    <xdr:clientData/>
  </xdr:twoCellAnchor>
  <xdr:twoCellAnchor editAs="oneCell">
    <xdr:from>
      <xdr:col>15</xdr:col>
      <xdr:colOff>552140</xdr:colOff>
      <xdr:row>2244</xdr:row>
      <xdr:rowOff>16670</xdr:rowOff>
    </xdr:from>
    <xdr:to>
      <xdr:col>15</xdr:col>
      <xdr:colOff>552500</xdr:colOff>
      <xdr:row>2244</xdr:row>
      <xdr:rowOff>19190</xdr:rowOff>
    </xdr:to>
    <mc:AlternateContent xmlns:mc="http://schemas.openxmlformats.org/markup-compatibility/2006" xmlns:xdr14="http://schemas.microsoft.com/office/excel/2010/spreadsheetDrawing">
      <mc:Choice Requires="xdr14">
        <xdr:contentPart xmlns:r="http://schemas.openxmlformats.org/officeDocument/2006/relationships" r:id="rId40">
          <xdr14:nvContentPartPr>
            <xdr14:cNvPr id="58" name="Ink 57">
              <a:extLst>
                <a:ext uri="{FF2B5EF4-FFF2-40B4-BE49-F238E27FC236}">
                  <a16:creationId xmlns:a16="http://schemas.microsoft.com/office/drawing/2014/main" id="{6104457E-79A2-BB0B-2678-8E1FFA1E702B}"/>
                </a:ext>
              </a:extLst>
            </xdr14:cNvPr>
            <xdr14:cNvContentPartPr/>
          </xdr14:nvContentPartPr>
          <xdr14:nvPr macro=""/>
          <xdr14:xfrm>
            <a:off x="9937440" y="413249270"/>
            <a:ext cx="360" cy="2520"/>
          </xdr14:xfrm>
        </xdr:contentPart>
      </mc:Choice>
      <mc:Fallback xmlns="">
        <xdr:pic>
          <xdr:nvPicPr>
            <xdr:cNvPr id="58" name="Ink 57">
              <a:extLst>
                <a:ext uri="{FF2B5EF4-FFF2-40B4-BE49-F238E27FC236}">
                  <a16:creationId xmlns:a16="http://schemas.microsoft.com/office/drawing/2014/main" id="{6104457E-79A2-BB0B-2678-8E1FFA1E702B}"/>
                </a:ext>
              </a:extLst>
            </xdr:cNvPr>
            <xdr:cNvPicPr/>
          </xdr:nvPicPr>
          <xdr:blipFill>
            <a:blip xmlns:r="http://schemas.openxmlformats.org/officeDocument/2006/relationships" r:embed="rId41"/>
            <a:stretch>
              <a:fillRect/>
            </a:stretch>
          </xdr:blipFill>
          <xdr:spPr>
            <a:xfrm>
              <a:off x="9919800" y="413231630"/>
              <a:ext cx="36000" cy="38160"/>
            </a:xfrm>
            <a:prstGeom prst="rect">
              <a:avLst/>
            </a:prstGeom>
          </xdr:spPr>
        </xdr:pic>
      </mc:Fallback>
    </mc:AlternateContent>
    <xdr:clientData/>
  </xdr:twoCellAnchor>
  <xdr:twoCellAnchor editAs="oneCell">
    <xdr:from>
      <xdr:col>15</xdr:col>
      <xdr:colOff>546020</xdr:colOff>
      <xdr:row>2243</xdr:row>
      <xdr:rowOff>31620</xdr:rowOff>
    </xdr:from>
    <xdr:to>
      <xdr:col>15</xdr:col>
      <xdr:colOff>546380</xdr:colOff>
      <xdr:row>2243</xdr:row>
      <xdr:rowOff>31980</xdr:rowOff>
    </xdr:to>
    <mc:AlternateContent xmlns:mc="http://schemas.openxmlformats.org/markup-compatibility/2006" xmlns:xdr14="http://schemas.microsoft.com/office/excel/2010/spreadsheetDrawing">
      <mc:Choice Requires="xdr14">
        <xdr:contentPart xmlns:r="http://schemas.openxmlformats.org/officeDocument/2006/relationships" r:id="rId42">
          <xdr14:nvContentPartPr>
            <xdr14:cNvPr id="59" name="Ink 58">
              <a:extLst>
                <a:ext uri="{FF2B5EF4-FFF2-40B4-BE49-F238E27FC236}">
                  <a16:creationId xmlns:a16="http://schemas.microsoft.com/office/drawing/2014/main" id="{2CE827AD-CEDA-4814-B69C-7727D840E82B}"/>
                </a:ext>
              </a:extLst>
            </xdr14:cNvPr>
            <xdr14:cNvContentPartPr/>
          </xdr14:nvContentPartPr>
          <xdr14:nvPr macro=""/>
          <xdr14:xfrm>
            <a:off x="9931320" y="413080070"/>
            <a:ext cx="360" cy="360"/>
          </xdr14:xfrm>
        </xdr:contentPart>
      </mc:Choice>
      <mc:Fallback xmlns="">
        <xdr:pic>
          <xdr:nvPicPr>
            <xdr:cNvPr id="59" name="Ink 58">
              <a:extLst>
                <a:ext uri="{FF2B5EF4-FFF2-40B4-BE49-F238E27FC236}">
                  <a16:creationId xmlns:a16="http://schemas.microsoft.com/office/drawing/2014/main" id="{2CE827AD-CEDA-4814-B69C-7727D840E82B}"/>
                </a:ext>
              </a:extLst>
            </xdr:cNvPr>
            <xdr:cNvPicPr/>
          </xdr:nvPicPr>
          <xdr:blipFill>
            <a:blip xmlns:r="http://schemas.openxmlformats.org/officeDocument/2006/relationships" r:embed="rId43"/>
            <a:stretch>
              <a:fillRect/>
            </a:stretch>
          </xdr:blipFill>
          <xdr:spPr>
            <a:xfrm>
              <a:off x="9913320" y="413062070"/>
              <a:ext cx="36000" cy="36000"/>
            </a:xfrm>
            <a:prstGeom prst="rect">
              <a:avLst/>
            </a:prstGeom>
          </xdr:spPr>
        </xdr:pic>
      </mc:Fallback>
    </mc:AlternateContent>
    <xdr:clientData/>
  </xdr:twoCellAnchor>
  <xdr:twoCellAnchor editAs="oneCell">
    <xdr:from>
      <xdr:col>16</xdr:col>
      <xdr:colOff>18860</xdr:colOff>
      <xdr:row>2246</xdr:row>
      <xdr:rowOff>25290</xdr:rowOff>
    </xdr:from>
    <xdr:to>
      <xdr:col>16</xdr:col>
      <xdr:colOff>44780</xdr:colOff>
      <xdr:row>2246</xdr:row>
      <xdr:rowOff>101610</xdr:rowOff>
    </xdr:to>
    <mc:AlternateContent xmlns:mc="http://schemas.openxmlformats.org/markup-compatibility/2006" xmlns:xdr14="http://schemas.microsoft.com/office/excel/2010/spreadsheetDrawing">
      <mc:Choice Requires="xdr14">
        <xdr:contentPart xmlns:r="http://schemas.openxmlformats.org/officeDocument/2006/relationships" r:id="rId44">
          <xdr14:nvContentPartPr>
            <xdr14:cNvPr id="64" name="Ink 63">
              <a:extLst>
                <a:ext uri="{FF2B5EF4-FFF2-40B4-BE49-F238E27FC236}">
                  <a16:creationId xmlns:a16="http://schemas.microsoft.com/office/drawing/2014/main" id="{593F2472-C2B7-2C59-23EA-535DD084D3D7}"/>
                </a:ext>
              </a:extLst>
            </xdr14:cNvPr>
            <xdr14:cNvContentPartPr/>
          </xdr14:nvContentPartPr>
          <xdr14:nvPr macro=""/>
          <xdr14:xfrm>
            <a:off x="10013760" y="413626190"/>
            <a:ext cx="25920" cy="76320"/>
          </xdr14:xfrm>
        </xdr:contentPart>
      </mc:Choice>
      <mc:Fallback xmlns="">
        <xdr:pic>
          <xdr:nvPicPr>
            <xdr:cNvPr id="64" name="Ink 63">
              <a:extLst>
                <a:ext uri="{FF2B5EF4-FFF2-40B4-BE49-F238E27FC236}">
                  <a16:creationId xmlns:a16="http://schemas.microsoft.com/office/drawing/2014/main" id="{593F2472-C2B7-2C59-23EA-535DD084D3D7}"/>
                </a:ext>
              </a:extLst>
            </xdr:cNvPr>
            <xdr:cNvPicPr/>
          </xdr:nvPicPr>
          <xdr:blipFill>
            <a:blip xmlns:r="http://schemas.openxmlformats.org/officeDocument/2006/relationships" r:embed="rId45"/>
            <a:stretch>
              <a:fillRect/>
            </a:stretch>
          </xdr:blipFill>
          <xdr:spPr>
            <a:xfrm>
              <a:off x="9996120" y="413608275"/>
              <a:ext cx="61560" cy="111793"/>
            </a:xfrm>
            <a:prstGeom prst="rect">
              <a:avLst/>
            </a:prstGeom>
          </xdr:spPr>
        </xdr:pic>
      </mc:Fallback>
    </mc:AlternateContent>
    <xdr:clientData/>
  </xdr:twoCellAnchor>
  <xdr:twoCellAnchor editAs="oneCell">
    <xdr:from>
      <xdr:col>16</xdr:col>
      <xdr:colOff>240620</xdr:colOff>
      <xdr:row>2243</xdr:row>
      <xdr:rowOff>128100</xdr:rowOff>
    </xdr:from>
    <xdr:to>
      <xdr:col>17</xdr:col>
      <xdr:colOff>270740</xdr:colOff>
      <xdr:row>2246</xdr:row>
      <xdr:rowOff>121410</xdr:rowOff>
    </xdr:to>
    <mc:AlternateContent xmlns:mc="http://schemas.openxmlformats.org/markup-compatibility/2006" xmlns:xdr14="http://schemas.microsoft.com/office/excel/2010/spreadsheetDrawing">
      <mc:Choice Requires="xdr14">
        <xdr:contentPart xmlns:r="http://schemas.openxmlformats.org/officeDocument/2006/relationships" r:id="rId46">
          <xdr14:nvContentPartPr>
            <xdr14:cNvPr id="75" name="Ink 74">
              <a:extLst>
                <a:ext uri="{FF2B5EF4-FFF2-40B4-BE49-F238E27FC236}">
                  <a16:creationId xmlns:a16="http://schemas.microsoft.com/office/drawing/2014/main" id="{BFBC3EE7-858B-593B-0C24-23BE0803A1F6}"/>
                </a:ext>
              </a:extLst>
            </xdr14:cNvPr>
            <xdr14:cNvContentPartPr/>
          </xdr14:nvContentPartPr>
          <xdr14:nvPr macro=""/>
          <xdr14:xfrm>
            <a:off x="10235520" y="413176550"/>
            <a:ext cx="639720" cy="545760"/>
          </xdr14:xfrm>
        </xdr:contentPart>
      </mc:Choice>
      <mc:Fallback xmlns="">
        <xdr:pic>
          <xdr:nvPicPr>
            <xdr:cNvPr id="75" name="Ink 74">
              <a:extLst>
                <a:ext uri="{FF2B5EF4-FFF2-40B4-BE49-F238E27FC236}">
                  <a16:creationId xmlns:a16="http://schemas.microsoft.com/office/drawing/2014/main" id="{BFBC3EE7-858B-593B-0C24-23BE0803A1F6}"/>
                </a:ext>
              </a:extLst>
            </xdr:cNvPr>
            <xdr:cNvPicPr/>
          </xdr:nvPicPr>
          <xdr:blipFill>
            <a:blip xmlns:r="http://schemas.openxmlformats.org/officeDocument/2006/relationships" r:embed="rId47"/>
            <a:stretch>
              <a:fillRect/>
            </a:stretch>
          </xdr:blipFill>
          <xdr:spPr>
            <a:xfrm>
              <a:off x="10217880" y="413158550"/>
              <a:ext cx="675360" cy="581400"/>
            </a:xfrm>
            <a:prstGeom prst="rect">
              <a:avLst/>
            </a:prstGeom>
          </xdr:spPr>
        </xdr:pic>
      </mc:Fallback>
    </mc:AlternateContent>
    <xdr:clientData/>
  </xdr:twoCellAnchor>
  <xdr:twoCellAnchor editAs="oneCell">
    <xdr:from>
      <xdr:col>15</xdr:col>
      <xdr:colOff>253700</xdr:colOff>
      <xdr:row>2238</xdr:row>
      <xdr:rowOff>161090</xdr:rowOff>
    </xdr:from>
    <xdr:to>
      <xdr:col>16</xdr:col>
      <xdr:colOff>460940</xdr:colOff>
      <xdr:row>2242</xdr:row>
      <xdr:rowOff>69970</xdr:rowOff>
    </xdr:to>
    <mc:AlternateContent xmlns:mc="http://schemas.openxmlformats.org/markup-compatibility/2006" xmlns:xdr14="http://schemas.microsoft.com/office/excel/2010/spreadsheetDrawing">
      <mc:Choice Requires="xdr14">
        <xdr:contentPart xmlns:r="http://schemas.openxmlformats.org/officeDocument/2006/relationships" r:id="rId48">
          <xdr14:nvContentPartPr>
            <xdr14:cNvPr id="80" name="Ink 79">
              <a:extLst>
                <a:ext uri="{FF2B5EF4-FFF2-40B4-BE49-F238E27FC236}">
                  <a16:creationId xmlns:a16="http://schemas.microsoft.com/office/drawing/2014/main" id="{9D2894CC-5FB0-9D46-983D-C711F39652B3}"/>
                </a:ext>
              </a:extLst>
            </xdr14:cNvPr>
            <xdr14:cNvContentPartPr/>
          </xdr14:nvContentPartPr>
          <xdr14:nvPr macro=""/>
          <xdr14:xfrm>
            <a:off x="9639000" y="412288790"/>
            <a:ext cx="816840" cy="645480"/>
          </xdr14:xfrm>
        </xdr:contentPart>
      </mc:Choice>
      <mc:Fallback xmlns="">
        <xdr:pic>
          <xdr:nvPicPr>
            <xdr:cNvPr id="80" name="Ink 79">
              <a:extLst>
                <a:ext uri="{FF2B5EF4-FFF2-40B4-BE49-F238E27FC236}">
                  <a16:creationId xmlns:a16="http://schemas.microsoft.com/office/drawing/2014/main" id="{9D2894CC-5FB0-9D46-983D-C711F39652B3}"/>
                </a:ext>
              </a:extLst>
            </xdr:cNvPr>
            <xdr:cNvPicPr/>
          </xdr:nvPicPr>
          <xdr:blipFill>
            <a:blip xmlns:r="http://schemas.openxmlformats.org/officeDocument/2006/relationships" r:embed="rId49"/>
            <a:stretch>
              <a:fillRect/>
            </a:stretch>
          </xdr:blipFill>
          <xdr:spPr>
            <a:xfrm>
              <a:off x="9621352" y="412271150"/>
              <a:ext cx="852496" cy="681120"/>
            </a:xfrm>
            <a:prstGeom prst="rect">
              <a:avLst/>
            </a:prstGeom>
          </xdr:spPr>
        </xdr:pic>
      </mc:Fallback>
    </mc:AlternateContent>
    <xdr:clientData/>
  </xdr:twoCellAnchor>
  <xdr:twoCellAnchor editAs="oneCell">
    <xdr:from>
      <xdr:col>14</xdr:col>
      <xdr:colOff>31700</xdr:colOff>
      <xdr:row>2243</xdr:row>
      <xdr:rowOff>141780</xdr:rowOff>
    </xdr:from>
    <xdr:to>
      <xdr:col>15</xdr:col>
      <xdr:colOff>182780</xdr:colOff>
      <xdr:row>2245</xdr:row>
      <xdr:rowOff>31960</xdr:rowOff>
    </xdr:to>
    <mc:AlternateContent xmlns:mc="http://schemas.openxmlformats.org/markup-compatibility/2006" xmlns:xdr14="http://schemas.microsoft.com/office/excel/2010/spreadsheetDrawing">
      <mc:Choice Requires="xdr14">
        <xdr:contentPart xmlns:r="http://schemas.openxmlformats.org/officeDocument/2006/relationships" r:id="rId50">
          <xdr14:nvContentPartPr>
            <xdr14:cNvPr id="83" name="Ink 82">
              <a:extLst>
                <a:ext uri="{FF2B5EF4-FFF2-40B4-BE49-F238E27FC236}">
                  <a16:creationId xmlns:a16="http://schemas.microsoft.com/office/drawing/2014/main" id="{EB11A546-2A11-D3F6-09CC-A27113376D37}"/>
                </a:ext>
              </a:extLst>
            </xdr14:cNvPr>
            <xdr14:cNvContentPartPr/>
          </xdr14:nvContentPartPr>
          <xdr14:nvPr macro=""/>
          <xdr14:xfrm>
            <a:off x="8807400" y="413190230"/>
            <a:ext cx="760680" cy="258480"/>
          </xdr14:xfrm>
        </xdr:contentPart>
      </mc:Choice>
      <mc:Fallback xmlns="">
        <xdr:pic>
          <xdr:nvPicPr>
            <xdr:cNvPr id="83" name="Ink 82">
              <a:extLst>
                <a:ext uri="{FF2B5EF4-FFF2-40B4-BE49-F238E27FC236}">
                  <a16:creationId xmlns:a16="http://schemas.microsoft.com/office/drawing/2014/main" id="{EB11A546-2A11-D3F6-09CC-A27113376D37}"/>
                </a:ext>
              </a:extLst>
            </xdr:cNvPr>
            <xdr:cNvPicPr/>
          </xdr:nvPicPr>
          <xdr:blipFill>
            <a:blip xmlns:r="http://schemas.openxmlformats.org/officeDocument/2006/relationships" r:embed="rId51"/>
            <a:stretch>
              <a:fillRect/>
            </a:stretch>
          </xdr:blipFill>
          <xdr:spPr>
            <a:xfrm>
              <a:off x="8789400" y="413172230"/>
              <a:ext cx="796320" cy="294120"/>
            </a:xfrm>
            <a:prstGeom prst="rect">
              <a:avLst/>
            </a:prstGeom>
          </xdr:spPr>
        </xdr:pic>
      </mc:Fallback>
    </mc:AlternateContent>
    <xdr:clientData/>
  </xdr:twoCellAnchor>
  <xdr:twoCellAnchor editAs="oneCell">
    <xdr:from>
      <xdr:col>14</xdr:col>
      <xdr:colOff>50780</xdr:colOff>
      <xdr:row>2245</xdr:row>
      <xdr:rowOff>141400</xdr:rowOff>
    </xdr:from>
    <xdr:to>
      <xdr:col>14</xdr:col>
      <xdr:colOff>601220</xdr:colOff>
      <xdr:row>2246</xdr:row>
      <xdr:rowOff>139770</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9" name="Ink 88">
              <a:extLst>
                <a:ext uri="{FF2B5EF4-FFF2-40B4-BE49-F238E27FC236}">
                  <a16:creationId xmlns:a16="http://schemas.microsoft.com/office/drawing/2014/main" id="{EE60B557-A37D-5CD5-0ABF-78556D69967A}"/>
                </a:ext>
              </a:extLst>
            </xdr14:cNvPr>
            <xdr14:cNvContentPartPr/>
          </xdr14:nvContentPartPr>
          <xdr14:nvPr macro=""/>
          <xdr14:xfrm>
            <a:off x="8826480" y="413558150"/>
            <a:ext cx="550440" cy="182520"/>
          </xdr14:xfrm>
        </xdr:contentPart>
      </mc:Choice>
      <mc:Fallback xmlns="">
        <xdr:pic>
          <xdr:nvPicPr>
            <xdr:cNvPr id="89" name="Ink 88">
              <a:extLst>
                <a:ext uri="{FF2B5EF4-FFF2-40B4-BE49-F238E27FC236}">
                  <a16:creationId xmlns:a16="http://schemas.microsoft.com/office/drawing/2014/main" id="{EE60B557-A37D-5CD5-0ABF-78556D69967A}"/>
                </a:ext>
              </a:extLst>
            </xdr:cNvPr>
            <xdr:cNvPicPr/>
          </xdr:nvPicPr>
          <xdr:blipFill>
            <a:blip xmlns:r="http://schemas.openxmlformats.org/officeDocument/2006/relationships" r:embed="rId53"/>
            <a:stretch>
              <a:fillRect/>
            </a:stretch>
          </xdr:blipFill>
          <xdr:spPr>
            <a:xfrm>
              <a:off x="8808480" y="413540510"/>
              <a:ext cx="586080" cy="218160"/>
            </a:xfrm>
            <a:prstGeom prst="rect">
              <a:avLst/>
            </a:prstGeom>
          </xdr:spPr>
        </xdr:pic>
      </mc:Fallback>
    </mc:AlternateContent>
    <xdr:clientData/>
  </xdr:twoCellAnchor>
  <xdr:twoCellAnchor editAs="oneCell">
    <xdr:from>
      <xdr:col>11</xdr:col>
      <xdr:colOff>463340</xdr:colOff>
      <xdr:row>2247</xdr:row>
      <xdr:rowOff>4940</xdr:rowOff>
    </xdr:from>
    <xdr:to>
      <xdr:col>11</xdr:col>
      <xdr:colOff>463700</xdr:colOff>
      <xdr:row>2247</xdr:row>
      <xdr:rowOff>6380</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90" name="Ink 89">
              <a:extLst>
                <a:ext uri="{FF2B5EF4-FFF2-40B4-BE49-F238E27FC236}">
                  <a16:creationId xmlns:a16="http://schemas.microsoft.com/office/drawing/2014/main" id="{49E30402-0EB7-07DC-9BA1-B844709F4881}"/>
                </a:ext>
              </a:extLst>
            </xdr14:cNvPr>
            <xdr14:cNvContentPartPr/>
          </xdr14:nvContentPartPr>
          <xdr14:nvPr macro=""/>
          <xdr14:xfrm>
            <a:off x="7410240" y="413789990"/>
            <a:ext cx="360" cy="1440"/>
          </xdr14:xfrm>
        </xdr:contentPart>
      </mc:Choice>
      <mc:Fallback xmlns="">
        <xdr:pic>
          <xdr:nvPicPr>
            <xdr:cNvPr id="90" name="Ink 89">
              <a:extLst>
                <a:ext uri="{FF2B5EF4-FFF2-40B4-BE49-F238E27FC236}">
                  <a16:creationId xmlns:a16="http://schemas.microsoft.com/office/drawing/2014/main" id="{49E30402-0EB7-07DC-9BA1-B844709F4881}"/>
                </a:ext>
              </a:extLst>
            </xdr:cNvPr>
            <xdr:cNvPicPr/>
          </xdr:nvPicPr>
          <xdr:blipFill>
            <a:blip xmlns:r="http://schemas.openxmlformats.org/officeDocument/2006/relationships" r:embed="rId55"/>
            <a:stretch>
              <a:fillRect/>
            </a:stretch>
          </xdr:blipFill>
          <xdr:spPr>
            <a:xfrm>
              <a:off x="7392600" y="413772350"/>
              <a:ext cx="36000" cy="37080"/>
            </a:xfrm>
            <a:prstGeom prst="rect">
              <a:avLst/>
            </a:prstGeom>
          </xdr:spPr>
        </xdr:pic>
      </mc:Fallback>
    </mc:AlternateContent>
    <xdr:clientData/>
  </xdr:twoCellAnchor>
  <xdr:twoCellAnchor editAs="oneCell">
    <xdr:from>
      <xdr:col>11</xdr:col>
      <xdr:colOff>514100</xdr:colOff>
      <xdr:row>2246</xdr:row>
      <xdr:rowOff>35730</xdr:rowOff>
    </xdr:from>
    <xdr:to>
      <xdr:col>11</xdr:col>
      <xdr:colOff>514460</xdr:colOff>
      <xdr:row>2246</xdr:row>
      <xdr:rowOff>38250</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91" name="Ink 90">
              <a:extLst>
                <a:ext uri="{FF2B5EF4-FFF2-40B4-BE49-F238E27FC236}">
                  <a16:creationId xmlns:a16="http://schemas.microsoft.com/office/drawing/2014/main" id="{650208CE-0D1E-C1A9-1647-02515E51DF6A}"/>
                </a:ext>
              </a:extLst>
            </xdr14:cNvPr>
            <xdr14:cNvContentPartPr/>
          </xdr14:nvContentPartPr>
          <xdr14:nvPr macro=""/>
          <xdr14:xfrm>
            <a:off x="7461000" y="413636630"/>
            <a:ext cx="360" cy="2520"/>
          </xdr14:xfrm>
        </xdr:contentPart>
      </mc:Choice>
      <mc:Fallback xmlns="">
        <xdr:pic>
          <xdr:nvPicPr>
            <xdr:cNvPr id="91" name="Ink 90">
              <a:extLst>
                <a:ext uri="{FF2B5EF4-FFF2-40B4-BE49-F238E27FC236}">
                  <a16:creationId xmlns:a16="http://schemas.microsoft.com/office/drawing/2014/main" id="{650208CE-0D1E-C1A9-1647-02515E51DF6A}"/>
                </a:ext>
              </a:extLst>
            </xdr:cNvPr>
            <xdr:cNvPicPr/>
          </xdr:nvPicPr>
          <xdr:blipFill>
            <a:blip xmlns:r="http://schemas.openxmlformats.org/officeDocument/2006/relationships" r:embed="rId41"/>
            <a:stretch>
              <a:fillRect/>
            </a:stretch>
          </xdr:blipFill>
          <xdr:spPr>
            <a:xfrm>
              <a:off x="7443360" y="413618990"/>
              <a:ext cx="36000" cy="38160"/>
            </a:xfrm>
            <a:prstGeom prst="rect">
              <a:avLst/>
            </a:prstGeom>
          </xdr:spPr>
        </xdr:pic>
      </mc:Fallback>
    </mc:AlternateContent>
    <xdr:clientData/>
  </xdr:twoCellAnchor>
  <xdr:twoCellAnchor editAs="oneCell">
    <xdr:from>
      <xdr:col>11</xdr:col>
      <xdr:colOff>482420</xdr:colOff>
      <xdr:row>2242</xdr:row>
      <xdr:rowOff>25330</xdr:rowOff>
    </xdr:from>
    <xdr:to>
      <xdr:col>11</xdr:col>
      <xdr:colOff>482780</xdr:colOff>
      <xdr:row>2242</xdr:row>
      <xdr:rowOff>69970</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97" name="Ink 96">
              <a:extLst>
                <a:ext uri="{FF2B5EF4-FFF2-40B4-BE49-F238E27FC236}">
                  <a16:creationId xmlns:a16="http://schemas.microsoft.com/office/drawing/2014/main" id="{9B2A0B44-32BF-CFD8-546F-43EC4E097E9E}"/>
                </a:ext>
              </a:extLst>
            </xdr14:cNvPr>
            <xdr14:cNvContentPartPr/>
          </xdr14:nvContentPartPr>
          <xdr14:nvPr macro=""/>
          <xdr14:xfrm>
            <a:off x="7429320" y="412889630"/>
            <a:ext cx="360" cy="44640"/>
          </xdr14:xfrm>
        </xdr:contentPart>
      </mc:Choice>
      <mc:Fallback xmlns="">
        <xdr:pic>
          <xdr:nvPicPr>
            <xdr:cNvPr id="97" name="Ink 96">
              <a:extLst>
                <a:ext uri="{FF2B5EF4-FFF2-40B4-BE49-F238E27FC236}">
                  <a16:creationId xmlns:a16="http://schemas.microsoft.com/office/drawing/2014/main" id="{9B2A0B44-32BF-CFD8-546F-43EC4E097E9E}"/>
                </a:ext>
              </a:extLst>
            </xdr:cNvPr>
            <xdr:cNvPicPr/>
          </xdr:nvPicPr>
          <xdr:blipFill>
            <a:blip xmlns:r="http://schemas.openxmlformats.org/officeDocument/2006/relationships" r:embed="rId58"/>
            <a:stretch>
              <a:fillRect/>
            </a:stretch>
          </xdr:blipFill>
          <xdr:spPr>
            <a:xfrm>
              <a:off x="7411320" y="412871630"/>
              <a:ext cx="36000" cy="80280"/>
            </a:xfrm>
            <a:prstGeom prst="rect">
              <a:avLst/>
            </a:prstGeom>
          </xdr:spPr>
        </xdr:pic>
      </mc:Fallback>
    </mc:AlternateContent>
    <xdr:clientData/>
  </xdr:twoCellAnchor>
  <xdr:twoCellAnchor editAs="oneCell">
    <xdr:from>
      <xdr:col>11</xdr:col>
      <xdr:colOff>514100</xdr:colOff>
      <xdr:row>2243</xdr:row>
      <xdr:rowOff>124500</xdr:rowOff>
    </xdr:from>
    <xdr:to>
      <xdr:col>13</xdr:col>
      <xdr:colOff>153860</xdr:colOff>
      <xdr:row>2246</xdr:row>
      <xdr:rowOff>53370</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4" name="Ink 103">
              <a:extLst>
                <a:ext uri="{FF2B5EF4-FFF2-40B4-BE49-F238E27FC236}">
                  <a16:creationId xmlns:a16="http://schemas.microsoft.com/office/drawing/2014/main" id="{1E7D8F33-DBBD-DB11-0A66-4ED057A400A2}"/>
                </a:ext>
              </a:extLst>
            </xdr14:cNvPr>
            <xdr14:cNvContentPartPr/>
          </xdr14:nvContentPartPr>
          <xdr14:nvPr macro=""/>
          <xdr14:xfrm>
            <a:off x="7461000" y="413172950"/>
            <a:ext cx="858960" cy="481320"/>
          </xdr14:xfrm>
        </xdr:contentPart>
      </mc:Choice>
      <mc:Fallback xmlns="">
        <xdr:pic>
          <xdr:nvPicPr>
            <xdr:cNvPr id="104" name="Ink 103">
              <a:extLst>
                <a:ext uri="{FF2B5EF4-FFF2-40B4-BE49-F238E27FC236}">
                  <a16:creationId xmlns:a16="http://schemas.microsoft.com/office/drawing/2014/main" id="{1E7D8F33-DBBD-DB11-0A66-4ED057A400A2}"/>
                </a:ext>
              </a:extLst>
            </xdr:cNvPr>
            <xdr:cNvPicPr/>
          </xdr:nvPicPr>
          <xdr:blipFill>
            <a:blip xmlns:r="http://schemas.openxmlformats.org/officeDocument/2006/relationships" r:embed="rId60"/>
            <a:stretch>
              <a:fillRect/>
            </a:stretch>
          </xdr:blipFill>
          <xdr:spPr>
            <a:xfrm>
              <a:off x="7443353" y="413155297"/>
              <a:ext cx="894615" cy="516987"/>
            </a:xfrm>
            <a:prstGeom prst="rect">
              <a:avLst/>
            </a:prstGeom>
          </xdr:spPr>
        </xdr:pic>
      </mc:Fallback>
    </mc:AlternateContent>
    <xdr:clientData/>
  </xdr:twoCellAnchor>
  <xdr:twoCellAnchor editAs="oneCell">
    <xdr:from>
      <xdr:col>11</xdr:col>
      <xdr:colOff>75980</xdr:colOff>
      <xdr:row>2237</xdr:row>
      <xdr:rowOff>120600</xdr:rowOff>
    </xdr:from>
    <xdr:to>
      <xdr:col>12</xdr:col>
      <xdr:colOff>377900</xdr:colOff>
      <xdr:row>2241</xdr:row>
      <xdr:rowOff>61160</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12" name="Ink 111">
              <a:extLst>
                <a:ext uri="{FF2B5EF4-FFF2-40B4-BE49-F238E27FC236}">
                  <a16:creationId xmlns:a16="http://schemas.microsoft.com/office/drawing/2014/main" id="{C0594A6B-F792-9D0E-36ED-F2E4F1D6FB5D}"/>
                </a:ext>
              </a:extLst>
            </xdr14:cNvPr>
            <xdr14:cNvContentPartPr/>
          </xdr14:nvContentPartPr>
          <xdr14:nvPr macro=""/>
          <xdr14:xfrm>
            <a:off x="7022880" y="412064150"/>
            <a:ext cx="911520" cy="677160"/>
          </xdr14:xfrm>
        </xdr:contentPart>
      </mc:Choice>
      <mc:Fallback xmlns="">
        <xdr:pic>
          <xdr:nvPicPr>
            <xdr:cNvPr id="112" name="Ink 111">
              <a:extLst>
                <a:ext uri="{FF2B5EF4-FFF2-40B4-BE49-F238E27FC236}">
                  <a16:creationId xmlns:a16="http://schemas.microsoft.com/office/drawing/2014/main" id="{C0594A6B-F792-9D0E-36ED-F2E4F1D6FB5D}"/>
                </a:ext>
              </a:extLst>
            </xdr:cNvPr>
            <xdr:cNvPicPr/>
          </xdr:nvPicPr>
          <xdr:blipFill>
            <a:blip xmlns:r="http://schemas.openxmlformats.org/officeDocument/2006/relationships" r:embed="rId62"/>
            <a:stretch>
              <a:fillRect/>
            </a:stretch>
          </xdr:blipFill>
          <xdr:spPr>
            <a:xfrm>
              <a:off x="7005233" y="412046510"/>
              <a:ext cx="947174" cy="712800"/>
            </a:xfrm>
            <a:prstGeom prst="rect">
              <a:avLst/>
            </a:prstGeom>
          </xdr:spPr>
        </xdr:pic>
      </mc:Fallback>
    </mc:AlternateContent>
    <xdr:clientData/>
  </xdr:twoCellAnchor>
  <xdr:twoCellAnchor editAs="oneCell">
    <xdr:from>
      <xdr:col>10</xdr:col>
      <xdr:colOff>348260</xdr:colOff>
      <xdr:row>2243</xdr:row>
      <xdr:rowOff>16500</xdr:rowOff>
    </xdr:from>
    <xdr:to>
      <xdr:col>11</xdr:col>
      <xdr:colOff>319340</xdr:colOff>
      <xdr:row>2245</xdr:row>
      <xdr:rowOff>159040</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18" name="Ink 117">
              <a:extLst>
                <a:ext uri="{FF2B5EF4-FFF2-40B4-BE49-F238E27FC236}">
                  <a16:creationId xmlns:a16="http://schemas.microsoft.com/office/drawing/2014/main" id="{44BD54B2-F6D0-82BD-EEA4-37B79304EDB2}"/>
                </a:ext>
              </a:extLst>
            </xdr14:cNvPr>
            <xdr14:cNvContentPartPr/>
          </xdr14:nvContentPartPr>
          <xdr14:nvPr macro=""/>
          <xdr14:xfrm>
            <a:off x="6685560" y="413064950"/>
            <a:ext cx="580680" cy="510840"/>
          </xdr14:xfrm>
        </xdr:contentPart>
      </mc:Choice>
      <mc:Fallback xmlns="">
        <xdr:pic>
          <xdr:nvPicPr>
            <xdr:cNvPr id="118" name="Ink 117">
              <a:extLst>
                <a:ext uri="{FF2B5EF4-FFF2-40B4-BE49-F238E27FC236}">
                  <a16:creationId xmlns:a16="http://schemas.microsoft.com/office/drawing/2014/main" id="{44BD54B2-F6D0-82BD-EEA4-37B79304EDB2}"/>
                </a:ext>
              </a:extLst>
            </xdr:cNvPr>
            <xdr:cNvPicPr/>
          </xdr:nvPicPr>
          <xdr:blipFill>
            <a:blip xmlns:r="http://schemas.openxmlformats.org/officeDocument/2006/relationships" r:embed="rId64"/>
            <a:stretch>
              <a:fillRect/>
            </a:stretch>
          </xdr:blipFill>
          <xdr:spPr>
            <a:xfrm>
              <a:off x="6667920" y="413046950"/>
              <a:ext cx="616320" cy="546480"/>
            </a:xfrm>
            <a:prstGeom prst="rect">
              <a:avLst/>
            </a:prstGeom>
          </xdr:spPr>
        </xdr:pic>
      </mc:Fallback>
    </mc:AlternateContent>
    <xdr:clientData/>
  </xdr:twoCellAnchor>
  <xdr:twoCellAnchor editAs="oneCell">
    <xdr:from>
      <xdr:col>9</xdr:col>
      <xdr:colOff>183860</xdr:colOff>
      <xdr:row>2237</xdr:row>
      <xdr:rowOff>122400</xdr:rowOff>
    </xdr:from>
    <xdr:to>
      <xdr:col>10</xdr:col>
      <xdr:colOff>555980</xdr:colOff>
      <xdr:row>2242</xdr:row>
      <xdr:rowOff>68490</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31" name="Ink 130">
              <a:extLst>
                <a:ext uri="{FF2B5EF4-FFF2-40B4-BE49-F238E27FC236}">
                  <a16:creationId xmlns:a16="http://schemas.microsoft.com/office/drawing/2014/main" id="{4A75FD50-495B-9E80-CB2C-5A8DC9399E23}"/>
                </a:ext>
              </a:extLst>
            </xdr14:cNvPr>
            <xdr14:cNvContentPartPr/>
          </xdr14:nvContentPartPr>
          <xdr14:nvPr macro=""/>
          <xdr14:xfrm>
            <a:off x="5911560" y="412065950"/>
            <a:ext cx="981720" cy="866840"/>
          </xdr14:xfrm>
        </xdr:contentPart>
      </mc:Choice>
      <mc:Fallback xmlns="">
        <xdr:pic>
          <xdr:nvPicPr>
            <xdr:cNvPr id="131" name="Ink 130">
              <a:extLst>
                <a:ext uri="{FF2B5EF4-FFF2-40B4-BE49-F238E27FC236}">
                  <a16:creationId xmlns:a16="http://schemas.microsoft.com/office/drawing/2014/main" id="{4A75FD50-495B-9E80-CB2C-5A8DC9399E23}"/>
                </a:ext>
              </a:extLst>
            </xdr:cNvPr>
            <xdr:cNvPicPr/>
          </xdr:nvPicPr>
          <xdr:blipFill>
            <a:blip xmlns:r="http://schemas.openxmlformats.org/officeDocument/2006/relationships" r:embed="rId66"/>
            <a:stretch>
              <a:fillRect/>
            </a:stretch>
          </xdr:blipFill>
          <xdr:spPr>
            <a:xfrm>
              <a:off x="5893920" y="412048303"/>
              <a:ext cx="1017360" cy="902493"/>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02T20:07:15.926"/>
    </inkml:context>
    <inkml:brush xml:id="br0">
      <inkml:brushProperty name="width" value="0.1" units="cm"/>
      <inkml:brushProperty name="height" value="0.1" units="cm"/>
    </inkml:brush>
  </inkml:definitions>
  <inkml:trace contextRef="#ctx0" brushRef="#br0">388 1 24575,'4'0'0,"1"1"0,-1 0 0,0 0 0,0 0 0,0 0 0,0 1 0,0-1 0,-1 1 0,1 0 0,0 1 0,-1-1 0,1 0 0,3 4 0,7 7 0,20 22 0,-27-27 0,0 1 0,0 1 0,0-1 0,-1 1 0,0 1 0,4 12 0,-4-10 0,0-1 0,1 0 0,9 14 0,-10-17 0,-1 1 0,0 0 0,-1 0 0,0 0 0,0 1 0,-1-1 0,3 18 0,2 5 0,5 15 0,-2 1 0,-1 0 0,3 76 0,-13-84 0,0-17 0,0 0 0,6 29 0,-5-44 0,1-1 0,1 0 0,-1 0 0,1 1 0,1-2 0,-1 1 0,1 0 0,1-1 0,0 0 0,5 7 0,-3-4 0,-1-1 0,0 1 0,0 0 0,-1 1 0,0-1 0,4 14 0,14 70 0,-7-24 0,-7-38 0,-2 0 0,-2 0 0,3 53 0,-9-18 0,-18 122 0,-10 64 0,26-216 0,1 164 0,4-133 0,-8 76 0,2-118 0,-2-1 0,-14 43 0,-2 9 0,-27 114 0,44-171 0,-2 0 0,0-1 0,-11 21 0,9-22 0,1 0 0,1 1 0,-7 27 0,-3 47 0,-19 77 0,32-160 0,-1 0 0,0 0 0,-1-1 0,0 1 0,0-1 0,-1-1 0,0 1 0,-17 14 0,-12 16 0,32-33 0,0-1 0,-1 0 0,0 0 0,0 0 0,0-1 0,-1 1 0,1-1 0,-7 3 0,9-6 0,0 0 0,0 0 0,0 0 0,0 0 0,0 0 0,0-1 0,0 0 0,0 1 0,0-1 0,0 0 0,0-1 0,0 1 0,0-1 0,0 1 0,0-1 0,0 0 0,1 0 0,-1 0 0,0 0 0,-4-3 0,-65-30 0,-17-9 0,84 39 0,-19-9 0,0-2 0,-32-26 0,5 4-1365</inkml:trace>
  <inkml:trace contextRef="#ctx0" brushRef="#br0" timeOffset="2673.96">1517 1712 24575,'3'0'0,"1"-1"0,-1 1 0,0-1 0,1 0 0,-1 0 0,0 0 0,0 0 0,1-1 0,-1 1 0,0-1 0,-1 0 0,1 0 0,0 0 0,0 0 0,-1 0 0,1 0 0,-1-1 0,0 1 0,0-1 0,0 0 0,0 0 0,0 0 0,-1 0 0,1 0 0,1-4 0,3-9 0,0 0 0,-1-1 0,4-27 0,-8 39 0,20-140 0,-17 120 0,-2-1 0,-1 0 0,-3-43 0,1 63 0,-1 0 0,1 1 0,-2-1 0,1 1 0,0 0 0,-1-1 0,0 1 0,0 1 0,-1-1 0,1 0 0,-1 1 0,0 0 0,-1 0 0,1 0 0,0 0 0,-1 0 0,0 1 0,0 0 0,0 0 0,0 1 0,-9-4 0,13 6 0,0 0 0,0-1 0,0 1 0,0 0 0,0 0 0,0 0 0,-1 0 0,1 0 0,0 0 0,0 0 0,0 0 0,0 0 0,0 1 0,0-1 0,0 0 0,0 1 0,-1-1 0,1 1 0,0-1 0,1 1 0,-1-1 0,0 1 0,0 0 0,0 0 0,0-1 0,0 1 0,1 0 0,-1 0 0,0 0 0,1 0 0,-1 0 0,1 0 0,-1 0 0,1 0 0,-1 0 0,0 2 0,-1 5 0,0 0 0,0 1 0,1-1 0,-1 11 0,-1 5 0,-52 162 0,39-131 0,10-36 0,0 1 0,1 0 0,2 0 0,-3 32 0,6-33 0,0-1 0,1 0 0,6 27 0,-5-37 0,0 1 0,1-1 0,0-1 0,0 1 0,1 0 0,0-1 0,1 0 0,-1 0 0,11 12 0,-3-6 0,0 0 0,1-1 0,1 0 0,0-1 0,0-1 0,1 0 0,26 12 0,-35-19 0,1 0 0,-1-1 0,1 1 0,-1-2 0,1 1 0,0-1 0,0 0 0,-1 0 0,1-1 0,0 0 0,0 0 0,0-1 0,0 1 0,0-2 0,-1 1 0,1-1 0,0 0 0,-1 0 0,0-1 0,1 0 0,-1 0 0,9-6 0,-13 7-49,1 0-1,-1 0 0,0-1 0,-1 1 1,1 0-1,0-1 0,-1 1 0,1-1 1,-1 0-1,0 0 0,0 1 0,2-7 1,-2 5-670,6-16-6107</inkml:trace>
  <inkml:trace contextRef="#ctx0" brushRef="#br0" timeOffset="5226.01">2046 1359 24575,'-4'0'0,"-1"0"0,1 1 0,0-1 0,-1 1 0,1 0 0,0 0 0,-1 1 0,1-1 0,0 1 0,0 0 0,0 0 0,0 0 0,-6 6 0,4-3 0,1 0 0,0 0 0,0 1 0,1-1 0,0 1 0,0 1 0,-6 10 0,1 5 0,0 1 0,2 0 0,-10 48 0,14-58 0,1 1 0,0 0 0,1 0 0,2 27 0,-1-38 0,0 0 0,0 1 0,1-1 0,0 0 0,0 0 0,0 0 0,0 0 0,0 0 0,0 0 0,1 0 0,0 0 0,-1 0 0,1-1 0,0 1 0,0 0 0,1-1 0,-1 0 0,0 0 0,1 1 0,-1-2 0,1 1 0,0 0 0,0 0 0,0-1 0,0 1 0,5 1 0,-2-2 0,-1 1 0,1-1 0,0 0 0,-1 0 0,1-1 0,0 0 0,0 0 0,-1 0 0,1-1 0,0 1 0,-1-1 0,1-1 0,-1 1 0,1-1 0,7-4 0,-6 3 0,0-2 0,-1 1 0,0-1 0,0 0 0,0 0 0,-1 0 0,1-1 0,-1 0 0,-1 0 0,6-9 0,3-8 0,-2 0 0,0-2 0,-2 1 0,0-1 0,7-42 0,-14 57 0,-1 6 0,0 0 0,0 0 0,0 0 0,0 0 0,0 0 0,3-4 0,-3 7 0,-1 1 0,0 0 0,0 0 0,0-1 0,0 1 0,1 0 0,-1 0 0,0 0 0,0-1 0,0 1 0,1 0 0,-1 0 0,0 0 0,0 0 0,1 0 0,-1-1 0,0 1 0,0 0 0,1 0 0,-1 0 0,0 0 0,0 0 0,1 0 0,-1 0 0,0 0 0,0 0 0,1 0 0,-1 0 0,0 0 0,1 0 0,-1 0 0,0 0 0,0 0 0,1 0 0,-1 1 0,0-1 0,0 0 0,1 0 0,-1 0 0,11 13 0,2 18 0,30 127 0,-29-97 0,-7-38 0,-7-23 0,0 0 0,0 0 0,0 0 0,0 0 0,0-1 0,0 1 0,0 0 0,0 0 0,0 0 0,0 0 0,0 0 0,0 0 0,0 0 0,0 0 0,0 0 0,0 0 0,0-1 0,0 1 0,1 0 0,-1 0 0,0 0 0,0 0 0,0 0 0,0 0 0,0 0 0,0 0 0,0 0 0,0 0 0,0 0 0,0 0 0,0 0 0,1 0 0,-1 0 0,0 0 0,0 0 0,0 0 0,0 0 0,0 0 0,0 0 0,0 0 0,0 0 0,0 0 0,1 0 0,-1 0 0,0 0 0,0 0 0,0 0 0,0 0 0,0 0 0,0 0 0,0 0 0,0 0 0,0 0 0,0 0 0,0 0 0,1 0 0,-1 0 0,0 0 0,0 1 0,0-1 0,0 0 0,0 0 0,0 0 0,0 0 0,0 0 0,0 0 0,0 0 0,0 0 0,0 1 0,5-14 0,1-16 0,3-89 0,6-36 0,-15 153 0,0 0 0,0 0 0,0 0 0,0 0 0,0 0 0,1 0 0,-1 0 0,0 0 0,1 0 0,-1 0 0,1 0 0,-1 0 0,1 0 0,-1 0 0,1 0 0,0 0 0,0 1 0,-1-1 0,1 0 0,0 0 0,0 1 0,2-2 0,-2 2 0,0 0 0,0 0 0,-1 0 0,1 0 0,0 0 0,0 0 0,0 1 0,0-1 0,0 0 0,0 0 0,0 1 0,0-1 0,0 1 0,0-1 0,0 1 0,-1-1 0,1 1 0,0 0 0,1 1 0,3 3 0,0 1 0,0-1 0,-1 1 0,1 1 0,4 7 0,5 18 0,-2-1 0,-1 2 0,12 54 0,-14-186 0,-4 81 0,0 0 0,1 1 0,1-1 0,12-22 0,43-62 0,-21 38 0,-23 34 0,0 3 0,-2-1 0,-1 0 0,-1-2 0,15-47 0,-18 41 0,-3-1 0,-1 0 0,-1 0 0,0-57 0,-11 64 0,5 30 0,0 0 0,0 0 0,0 0 0,0 0 0,0 0 0,0 0 0,-1 0 0,1 0 0,0-1 0,0 1 0,0 0 0,0 0 0,0 0 0,0 0 0,0 0 0,0 0 0,0 0 0,0 0 0,0 0 0,0 0 0,0-1 0,0 1 0,0 0 0,-1 0 0,1 0 0,0 0 0,0 0 0,0 0 0,0 0 0,0 0 0,0 0 0,0 0 0,0 0 0,0 0 0,-1 0 0,1 0 0,0 0 0,0 0 0,0 0 0,0 0 0,0 0 0,0 0 0,0 0 0,0 0 0,-1 0 0,1 0 0,0 0 0,0 0 0,0 0 0,0 0 0,0 0 0,0 0 0,0 1 0,0-1 0,0 0 0,0 0 0,-1 0 0,1 0 0,0 0 0,0 0 0,0 0 0,0 0 0,-4 18 0,-2 76 0,5 96 0,3-93 0,-3-74 0,5 72 0,-3-86 0,0 1 0,1-1 0,0 1 0,1-1 0,0 0 0,0 0 0,7 13 0,-9-20 0,0 1 0,1-1 0,-1 0 0,1 0 0,-1 0 0,1 0 0,0 0 0,0-1 0,-1 1 0,1 0 0,0-1 0,1 1 0,-1-1 0,0 0 0,0 0 0,1 0 0,-1 0 0,0 0 0,1 0 0,-1 0 0,6 0 0,-6-1 0,1-1 0,-1 1 0,1-1 0,-1 1 0,1-1 0,-1 0 0,1 0 0,-1 0 0,0 0 0,1-1 0,-1 1 0,0-1 0,0 1 0,0-1 0,0 0 0,0 1 0,-1-1 0,1 0 0,0 0 0,2-5 0,5-7 0,-1-1 0,0-1 0,-1 1 0,-1-1 0,8-32 0,-7 17 0,-2-1 0,2-37 0,28 160 0,-29-77 0,16 35 0,-21-46 0,1 0 0,0 1 0,0-1 0,0 0 0,0 0 0,1-1 0,-1 1 0,1 0 0,0-1 0,5 4 0,-7-5 0,0-1 0,-1 0 0,1 0 0,0 0 0,0 1 0,0-1 0,0 0 0,0 0 0,0 0 0,-1 0 0,1-1 0,0 1 0,0 0 0,0 0 0,0 0 0,0-1 0,-1 1 0,1 0 0,0-1 0,0 1 0,-1-1 0,1 1 0,0-1 0,0 1 0,-1-1 0,1 1 0,-1-1 0,1 0 0,0 1 0,-1-1 0,0 0 0,1 0 0,-1 1 0,1-1 0,-1 0 0,1-1 0,12-33 0,-12 33 0,6-31 0,-1-1 0,-1 0 0,-1-50 0,1 8 0,-5 76 0,0 0 0,0 0 0,0 0 0,0 1 0,0-1 0,0 0 0,0 0 0,0 0 0,1 0 0,-1 0 0,0 0 0,0 0 0,0 0 0,0 0 0,0 0 0,0 0 0,0 0 0,0 0 0,0 0 0,0 0 0,0 0 0,1 0 0,-1 0 0,0 0 0,0 0 0,0 0 0,0 0 0,0 0 0,0 0 0,0 0 0,0 0 0,0 0 0,0 0 0,0-1 0,1 1 0,-1 0 0,0 0 0,0 0 0,0 0 0,0 0 0,0 0 0,0 0 0,0 0 0,0 0 0,0 0 0,0 0 0,0 0 0,0 0 0,0-1 0,0 1 0,0 0 0,0 0 0,0 0 0,0 0 0,0 0 0,0 0 0,0 0 0,0 0 0,0 0 0,0 0 0,0-1 0,0 1 0,0 0 0,0 0 0,6 10 0,4 17 0,58 267 0,-60-249 0,-2 0 0,0 88 0,-7-104 0,0 0 0,-3-1 0,0 0 0,-2 0 0,-16 49 0,20-72 22,0-1-1,-1 1 0,1-1 1,-1 0-1,0 0 0,0 0 1,-1 0-1,1-1 0,-1 1 1,0-1-1,0 0 0,0 0 1,0 0-1,0-1 0,-7 3 1,8-3-88,1-1 0,-1 0 1,0 0-1,0 0 0,0 0 1,0 0-1,0-1 0,-1 0 1,1 1-1,0-1 1,0 0-1,0-1 0,0 1 1,0 0-1,0-1 0,0 0 1,0 0-1,0 1 0,0-2 1,0 1-1,0 0 1,0-1-1,1 1 0,-1-1 1,-2-2-1</inkml:trace>
  <inkml:trace contextRef="#ctx0" brushRef="#br0" timeOffset="6029.48">1446 2717 24575,'1'7'0,"0"-1"0,1 0 0,-1 1 0,1-1 0,0 0 0,1 0 0,3 7 0,8 22 0,-1 28 0,-2 1 0,-2 0 0,-1 84 0,-10-469 0,3 307 0,0-1 0,1 1 0,1-1 0,6-23 0,-6 30 0,0 1 0,0 0 0,0 0 0,1-1 0,0 2 0,1-1 0,-1 1 0,1-1 0,1 1 0,6-6 0,2 0 71,1-1-430,-1 1 0,0-2 0,21-26 0,-25 24-6467</inkml:trace>
  <inkml:trace contextRef="#ctx0" brushRef="#br0" timeOffset="6715.54">1905 2858 24575,'1'2'0,"1"-1"0,-1 0 0,1 0 0,0 0 0,-1 0 0,1 0 0,0 0 0,0 0 0,-1-1 0,1 1 0,0 0 0,0-1 0,0 0 0,0 1 0,0-1 0,0 0 0,0 0 0,-1 0 0,1 0 0,0 0 0,0-1 0,0 1 0,0-1 0,0 1 0,0-1 0,-1 0 0,1 1 0,2-3 0,1 1 0,-1 0 0,-1-1 0,1 0 0,0 0 0,-1 0 0,1 0 0,-1 0 0,0-1 0,0 0 0,4-6 0,2-8 0,-1-2 0,-1 1 0,-1-1 0,-1 0 0,0 0 0,-2-1 0,0 1 0,-1-1 0,-1 0 0,-1 1 0,-5-40 0,4 54 0,0 0 0,-1 1 0,0-1 0,0 1 0,0-1 0,0 1 0,-1 0 0,0 0 0,-6-9 0,8 13 0,0 0 0,0 0 0,0 0 0,0 0 0,0 0 0,0 0 0,-1 0 0,1 0 0,0 1 0,0-1 0,-1 0 0,1 1 0,0-1 0,-1 1 0,1-1 0,0 1 0,-1 0 0,1-1 0,-1 1 0,1 0 0,-1 0 0,1 0 0,-1 0 0,1 0 0,0 1 0,-1-1 0,1 0 0,-1 1 0,1-1 0,0 1 0,-1-1 0,1 1 0,0 0 0,0-1 0,-1 1 0,1 0 0,0 0 0,0 0 0,0 0 0,0 0 0,0 0 0,0 0 0,-1 3 0,-5 5 0,0 0 0,1 1 0,0 0 0,1 0 0,0 0 0,1 0 0,0 1 0,0 0 0,1 0 0,1 0 0,-2 20 0,0 10 0,4 78 0,3-79 0,13 76 0,-13-99 0,2 0 0,0 0 0,1 0 0,1-1 0,0 0 0,18 29 0,-21-39 0,1 0 0,-1-1 0,1 0 0,1 0 0,-1 0 0,0-1 0,1 0 0,0 0 0,0 0 0,0-1 0,1 0 0,-1 0 0,1 0 0,0-1 0,0 0 0,0 0 0,0-1 0,0 0 0,0 0 0,0-1 0,9 0 0,-6 0 0,0-1 0,0-1 0,0 0 0,0 0 0,0-1 0,0 0 0,-1-1 0,0 0 0,0 0 0,0-1 0,0 0 0,0-1 0,-1 0 0,10-9 0,1-4-273,0-2 0,-2 0 0,0-1 0,21-38 0,-20 27-6553</inkml:trace>
  <inkml:trace contextRef="#ctx0" brushRef="#br0" timeOffset="8688.94">2364 2523 24575,'-1'8'0,"0"0"0,-1 0 0,0 0 0,0 0 0,-1 0 0,0 0 0,-5 9 0,-8 24 0,8-14 0,2 0 0,1-1 0,1 2 0,1-1 0,1 0 0,2 1 0,1-1 0,1 0 0,9 46 0,-7-54 0,0-1 0,2 1 0,0-1 0,1-1 0,15 28 0,-19-40 0,0-1 0,0 1 0,1-1 0,-1 0 0,1 0 0,0 0 0,0-1 0,1 1 0,-1-1 0,8 4 0,-8-5 0,-1-1 0,1 1 0,0-1 0,0 0 0,0-1 0,0 1 0,0 0 0,0-1 0,1 0 0,-1 0 0,0 0 0,0-1 0,0 1 0,0-1 0,7-3 0,2 0 0,0-1 0,-1 0 0,1-1 0,-1-1 0,-1 0 0,1 0 0,-1-2 0,0 1 0,9-11 0,-7 5 0,-1 0 0,0 0 0,-1-1 0,-1-1 0,0 0 0,8-19 0,-7 7 0,0 0 0,-2-1 0,-1 0 0,-2 0 0,0-1 0,-2 1 0,-1-1 0,-2-34 0,-1 58 0,0-1 0,-1 0 0,0 0 0,0 1 0,-1-1 0,1 1 0,-2-1 0,-2-6 0,4 11 0,0 0 0,0 1 0,0-1 0,0 1 0,0-1 0,0 1 0,0-1 0,-1 1 0,1 0 0,-1-1 0,1 1 0,-1 0 0,1 0 0,-1 0 0,0 0 0,1 0 0,-1 1 0,0-1 0,0 0 0,0 1 0,1 0 0,-1-1 0,0 1 0,0 0 0,0 0 0,0 0 0,0 0 0,0 0 0,0 0 0,1 1 0,-1-1 0,0 0 0,-2 2 0,1-1 0,0 1 0,-1-1 0,1 1 0,0 0 0,1 0 0,-1 0 0,0 0 0,1 1 0,-1-1 0,1 1 0,0-1 0,-1 1 0,1 0 0,1 0 0,-1 0 0,0 0 0,-1 3 0,-3 9 0,0 1 0,-4 20 0,7-28 0,-3 18 0,0 1 0,2-1 0,0 1 0,2-1 0,1 1 0,1 0 0,4 27 0,-2-47 0,-1 0 0,1 0 0,1-1 0,-1 1 0,1 0 0,0-1 0,7 12 0,-9-16 0,0-1 0,1 1 0,-1 0 0,0-1 0,0 1 0,1-1 0,-1 0 0,1 1 0,-1-1 0,1 0 0,-1 0 0,1 0 0,0 0 0,0 0 0,0 0 0,-1 0 0,1-1 0,0 1 0,0 0 0,0-1 0,0 0 0,0 0 0,0 1 0,0-1 0,0 0 0,0 0 0,0-1 0,0 1 0,0 0 0,0-1 0,0 1 0,2-2 0,0 0 0,-1 0 0,0-1 0,0 1 0,0-1 0,0 1 0,0-1 0,-1 0 0,1 0 0,-1 0 0,0-1 0,0 1 0,0 0 0,2-5 0,19-52 0,-19 46 0,37-132 0,-16 49 0,-25 94 0,1-1 0,1 1 0,-1 0 0,0 0 0,1 0 0,2-4 0,-4 7 0,1-1 0,-1 1 0,0 0 0,0 0 0,1-1 0,-1 1 0,0 0 0,0 0 0,1-1 0,-1 1 0,0 0 0,1 0 0,-1 0 0,0 0 0,1 0 0,-1-1 0,1 1 0,-1 0 0,0 0 0,1 0 0,-1 0 0,0 0 0,1 0 0,0 0 0,-1 1 0,1-1 0,0 1 0,0-1 0,-1 0 0,1 1 0,0 0 0,-1-1 0,1 1 0,-1-1 0,1 1 0,0 0 0,-1-1 0,0 1 0,1 0 0,0 1 0,5 12 0,-1 0 0,0 1 0,-1-1 0,5 27 0,-7-27 0,1 0 0,0-1 0,1 1 0,1-1 0,9 20 0,-14-33 0,0 1 0,0-1 0,0 1 0,0-1 0,1 0 0,-1 1 0,0-1 0,0 1 0,1-1 0,-1 0 0,0 1 0,0-1 0,1 0 0,-1 1 0,1-1 0,-1 0 0,0 1 0,1-1 0,-1 0 0,0 0 0,1 1 0,-1-1 0,1 0 0,-1 0 0,1 0 0,-1 0 0,1 0 0,-1 0 0,1 0 0,-1 0 0,0 0 0,1 0 0,-1 0 0,1 0 0,-1 0 0,1 0 0,-1 0 0,1 0 0,-1 0 0,1-1 0,-1 1 0,0 0 0,1 0 0,-1 0 0,1-1 0,-1 1 0,0 0 0,1-1 0,-1 1 0,0 0 0,1-1 0,-1 1 0,0 0 0,0-1 0,1 1 0,-1-1 0,0 1 0,0 0 0,0-1 0,13-29 0,-13 29 0,21-79 0,-16 55 0,2-1 0,11-27 0,-18 52 0,1-1 0,-1 0 0,1 0 0,0 1 0,0-1 0,0 0 0,0 1 0,0-1 0,0 0 0,0 1 0,0 0 0,1-1 0,-1 1 0,1 0 0,-1 0 0,1-1 0,-1 1 0,1 0 0,0 1 0,2-2 0,-2 2 0,-1 0 0,1 0 0,0 1 0,-1-1 0,1 0 0,-1 1 0,1 0 0,0-1 0,-1 1 0,1 0 0,-1 0 0,0 0 0,1 0 0,-1 0 0,0 0 0,1 0 0,-1 0 0,0 0 0,0 1 0,0-1 0,1 3 0,1 0 0,1 2 0,1 0 0,0 1 0,1-2 0,-1 1 0,1-1 0,8 7 0,-12-11 0,-1 0 0,1-1 0,0 1 0,0 0 0,0-1 0,-1 1 0,1-1 0,0 1 0,0-1 0,0 0 0,0 0 0,0 0 0,0 0 0,0 0 0,0 0 0,-1-1 0,1 1 0,0 0 0,0-1 0,0 0 0,0 1 0,-1-1 0,1 0 0,0 0 0,-1 0 0,1 0 0,0 0 0,-1 0 0,0-1 0,1 1 0,1-3 0,3-3 0,0 0 0,-1 0 0,0 0 0,0-1 0,-1 0 0,0 0 0,0 0 0,3-12 0,0-5 0,8-41 0,-10 33 0,2-55 0,-7 73 0,-1 0 0,0-1 0,-1 1 0,0 0 0,-9-28 0,10 41 0,0 0 0,0 0 0,1 0 0,-1 0 0,-1 0 0,1 0 0,0 0 0,0 1 0,-1-1 0,1 0 0,-3-1 0,4 2 0,-1 1 0,1 0 0,0 0 0,-1 0 0,1 0 0,0 0 0,0-1 0,-1 1 0,1 0 0,0 0 0,-1 0 0,1 0 0,0 0 0,-1 0 0,1 0 0,0 0 0,-1 0 0,1 0 0,0 0 0,-1 0 0,1 1 0,0-1 0,-1 0 0,1 0 0,0 0 0,0 0 0,-1 1 0,-7 14 0,0 22 0,1 0 0,3 1 0,1 0 0,2 48 0,1-49 0,-1-23 0,1 5 0,0 0 0,3 21 0,-2-37 0,-1 1 0,1 0 0,0 0 0,0-1 0,0 1 0,0-1 0,0 1 0,1-1 0,0 0 0,0 1 0,0-1 0,0 0 0,0 0 0,1 0 0,-1 0 0,1-1 0,3 4 0,-5-6 0,0 1 0,0-1 0,0 1 0,0-1 0,0 1 0,0-1 0,0 0 0,0 1 0,0-1 0,0 0 0,0 0 0,0 0 0,0 0 0,0 0 0,0 0 0,0 0 0,0 0 0,0 0 0,0 0 0,0 0 0,0-1 0,0 1 0,1-1 0,0 0 0,0-1 0,0 1 0,0 0 0,0-1 0,-1 1 0,1-1 0,-1 0 0,1 0 0,-1 1 0,2-4 0,2-4 0,-1-1 0,1 0 0,3-15 0,-8 24 0,10-41 0,4-12 0,-14 54 0,1-1 0,-1 0 0,0 0 0,1 1 0,-1-1 0,0 0 0,1 0 0,-1 1 0,1-1 0,-1 0 0,1 1 0,-1-1 0,1 0 0,0 1 0,-1-1 0,1 1 0,0-1 0,1 0 0,-2 1 0,1 0 0,-1 0 0,1 0 0,-1 0 0,1 0 0,0 0 0,-1 1 0,1-1 0,-1 0 0,1 0 0,-1 0 0,1 0 0,-1 1 0,1-1 0,-1 0 0,1 1 0,-1-1 0,1 0 0,-1 1 0,0-1 0,1 1 0,4 4 0,-1 1 0,0-1 0,0 1 0,3 7 0,6 7 0,-12-19 0,0 0 0,0 1 0,0-1 0,0 0 0,0 0 0,1 0 0,-1-1 0,0 1 0,1 0 0,-1 0 0,1-1 0,-1 1 0,1-1 0,-1 1 0,1-1 0,-1 1 0,1-1 0,-1 0 0,1 0 0,0 0 0,-1 0 0,1 0 0,-1 0 0,1 0 0,-1-1 0,1 1 0,0-1 0,-1 1 0,1-1 0,-1 1 0,0-1 0,1 0 0,-1 0 0,2-1 0,4-3 0,-1-1 0,1 0 0,-1 0 0,-1-1 0,7-9 0,2-1 0,65-87 0,-38 48 0,-40 55 0,0 0 0,-1 0 0,1 0 0,0 0 0,-1 1 0,1-1 0,0 0 0,0 0 0,0 1 0,0-1 0,0 0 0,0 1 0,-1-1 0,2 1 0,-1-1 0,0 1 0,1-1 0,-2 1 0,1 0 0,-1 1 0,1-1 0,-1 0 0,1 0 0,-1 0 0,1 1 0,-1-1 0,1 0 0,-1 0 0,0 1 0,1-1 0,-1 0 0,0 1 0,1-1 0,-1 0 0,0 1 0,1-1 0,-1 1 0,0-1 0,0 1 0,1-1 0,-1 0 0,0 1 0,0-1 0,0 1 0,2 6 0,-1 0 0,0 0 0,0-1 0,0 10 0,-2 209 0,-1-107 0,2-110 0,0-1 0,0 0 0,-1 0 0,1 0 0,-1 1 0,-3 10 0,3-16 0,0 0 0,0-1 0,1 1 0,-1 0 0,-1-1 0,1 1 0,0 0 0,0-1 0,0 1 0,-1-1 0,1 0 0,-1 1 0,1-1 0,-1 0 0,0 0 0,1 0 0,-1 0 0,0 0 0,0-1 0,1 1 0,-1 0 0,0-1 0,0 0 0,0 1 0,-3-1 0,-25 2 0,0-1 0,-47-6 0,-5 0 0,34 5-1365,25 0-5461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02T20:07:29.569"/>
    </inkml:context>
    <inkml:brush xml:id="br0">
      <inkml:brushProperty name="width" value="0.1" units="cm"/>
      <inkml:brushProperty name="height" value="0.1" units="cm"/>
    </inkml:brush>
  </inkml:definitions>
  <inkml:trace contextRef="#ctx0" brushRef="#br0">82 0 24575,'2'0'0,"0"1"0,0-1 0,-1 1 0,1-1 0,0 1 0,0 0 0,-1 0 0,1-1 0,0 1 0,-1 0 0,1 0 0,-1 1 0,1-1 0,-1 0 0,2 3 0,20 25 0,-16-20 0,13 16 0,-5-5 0,0 0 0,0 1 0,21 43 0,-6 0 0,-15-33 0,-1 0 0,18 60 0,51 271 0,-39-126 0,-29-121 0,-5 1 0,-6 155 0,-29 14 0,15-231 0,-3 0 0,-33 92 0,2-12 0,36-105 0,-11 38 0,-12 78 0,31-142 0,-1 1 0,0-1 0,0 0 0,0 1 0,0-1 0,0 0 0,-1 1 0,0-1 0,1 0 0,-1 0 0,0 0 0,-1 0 0,1-1 0,0 1 0,-1-1 0,0 1 0,1-1 0,-1 0 0,0 0 0,0 0 0,0 0 0,-6 2 0,-4 0 0,0 0 0,0 0 0,-1-1 0,-21 1 0,28-3 38,0-2 0,-1 1 0,1-1-1,0 0 1,0 0 0,0-1 0,1 0 0,-13-5-1,14 5-192,-1 0 0,0 0 0,0 0 0,0 0 0,0 1 0,0 0 0,0 0 0,-1 1 0,1 0 0,-12 1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02T20:07:39.771"/>
    </inkml:context>
    <inkml:brush xml:id="br0">
      <inkml:brushProperty name="width" value="0.1" units="cm"/>
      <inkml:brushProperty name="height" value="0.1" units="cm"/>
    </inkml:brush>
  </inkml:definitions>
  <inkml:trace contextRef="#ctx0" brushRef="#br0">507 1 24575,'0'6'0,"1"0"0,1-1 0,-1 1 0,1 0 0,0-1 0,3 7 0,4 13 0,6 28 0,-1-7 0,-3 1 0,-1 0 0,7 96 0,-10 11 0,-3-127 0,0 1 0,2-1 0,14 42 0,-8-31 0,8 46 0,0 1 0,77 205 0,-80-241 0,20 93 0,-14-44 0,-9-47 0,21 90 0,-34-137 0,6 34 0,-2-1 0,1 50 0,-10-31 0,-1 0 0,-3 0 0,-17 59 0,20-91 0,2 0 0,0 35 0,0-10 0,-5-1 0,5-34 0,1-1 0,-1 17 0,2-14 0,-2 1 0,-3 17 0,-1 5 0,-3 14 0,-28 87 0,38-137 0,-62 162 0,47-131 0,6-12 0,-20 33 0,18-36 0,-11 27 0,16-30 0,-2-1 0,0 0 0,-15 22 0,-94 115 0,96-128 0,-1-2 0,0 0 0,-31 22 0,30-26 0,0 2 0,2 0 0,-34 40 0,41-40 0,10-14 0,0 0 0,0 0 0,-1 0 0,0 0 0,-9 7 0,-4 2 0,2-1 0,0 2 0,-27 34 0,35-41 0,-1 0 0,0-1 0,-12 11 0,11-12 0,1 1 0,0 0 0,-9 13 0,17-20 0,0 0 0,0 1 0,0-1 0,1 0 0,-1 1 0,0-1 0,1 0 0,-1 1 0,1-1 0,0 1 0,-1-1 0,1 1 0,0 0 0,0-1 0,0 1 0,0-1 0,0 1 0,1-1 0,-1 1 0,0-1 0,1 1 0,-1-1 0,1 1 0,-1-1 0,1 0 0,0 1 0,-1-1 0,1 0 0,0 1 0,0-1 0,0 0 0,2 2 0,4 4 0,0 0 0,1-1 0,0 0 0,9 6 0,-2-2 0,1 0 0,0-1 0,22 10 0,-25-13 0,0 0 0,0 0 0,-1 2 0,0 0 0,16 13 0,-27-20 0,-1-1 0,1 1 0,0-1 0,0 1 0,0 0 0,-1 0 0,1-1 0,0 1 0,-1 0 0,1 0 0,-1 0 0,1 0 0,-1-1 0,1 1 0,-1 0 0,0 0 0,1 0 0,-1 0 0,0 0 0,0 0 0,0 0 0,0 0 0,0 0 0,0 0 0,0 0 0,0 0 0,0 0 0,0 0 0,0 0 0,-1 0 0,1 0 0,0 0 0,-1 0 0,1 0 0,-1 0 0,1 0 0,-1 0 0,0 0 0,1-1 0,-1 1 0,0 0 0,1 0 0,-2 0 0,-4 3 0,0 0 0,-1 0 0,1-1 0,-1 0 0,-8 3 0,-3 2 0,2 0 0,10-4 0,0-1 0,0 0 0,0-1 0,-1 1 0,-9 1 0,15-4-38,0 1 0,0-1 0,0 0 1,1 0-1,-1 0 0,0 0 0,0-1 0,0 1 0,1 0 0,-1 0 0,0 0 0,0-1 0,0 1 0,1 0 0,-1-1 0,0 1 1,1-1-1,-1 1 0,0-1 0,1 1 0,-1-1 0,0 1 0,1-1 0,-1 1 0,1-1 0,-1 0 0,1 1 0,0-1 0,-1 0 1,1 0-1,0 1 0,-1-1 0,1 0 0,0 0 0,-1-1 0,-4-18-6788</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02T20:07:44.614"/>
    </inkml:context>
    <inkml:brush xml:id="br0">
      <inkml:brushProperty name="width" value="0.1" units="cm"/>
      <inkml:brushProperty name="height" value="0.1" units="cm"/>
    </inkml:brush>
  </inkml:definitions>
  <inkml:trace contextRef="#ctx0" brushRef="#br0">0 883 24575,'0'3'0,"0"4"0,3 0 0,4 0 0,4-1 0,3-3 0,5-1 0,2-1 0,4-1 0,4 0 0,5-3 0,1-1 0,-4 0 0,-3 0 0,-4 2 0,-5-2 0</inkml:trace>
  <inkml:trace contextRef="#ctx0" brushRef="#br0" timeOffset="2207.03">1182 1 24575,'-1'170'0,"3"183"0,0-326 0,2 0 0,1 0 0,9 26 0,-6-23 0,9 59 0,-11-8-1365,-2-65-5461</inkml:trace>
  <inkml:trace contextRef="#ctx0" brushRef="#br0" timeOffset="4123.82">1570 653 24575,'1'1'0,"0"-1"0,0 0 0,-1 0 0,1 1 0,0-1 0,0 0 0,-1 1 0,1-1 0,0 1 0,-1-1 0,1 1 0,0 0 0,-1-1 0,1 1 0,-1 0 0,1-1 0,-1 1 0,1 0 0,-1-1 0,1 1 0,-1 1 0,9 20 0,-8-18 0,21 59 0,-6-21 0,-2 1 0,-2 0 0,9 58 0,-8-165 0,-8 29 0,2 0 0,2 1 0,1 0 0,1 0 0,25-49 0,-35 81 0,0 0 0,1-1 0,-1 1 0,0 0 0,1 0 0,0 0 0,-1 0 0,1 0 0,0 0 0,0 0 0,0 1 0,0-1 0,1 1 0,-1-1 0,0 1 0,1 0 0,3-2 0,-3 3 0,-1 0 0,0 0 0,0 0 0,1 0 0,-1 0 0,0 1 0,0-1 0,0 1 0,0-1 0,0 1 0,1 0 0,-1 0 0,0 0 0,-1 0 0,1 0 0,0 0 0,0 1 0,0-1 0,-1 1 0,1-1 0,1 3 0,5 5 0,0 0 0,-1 1 0,0-1 0,-1 2 0,0-1 0,7 18 0,23 74 0,-21-55 0,-8-24 0,0-1 0,0-1 0,1 0 0,1-1 0,0 0 0,2 0 0,16 23 0,-26-42 0,1 1 0,-1-1 0,0 0 0,0 1 0,1-1 0,-1 0 0,1 0 0,-1 0 0,1 0 0,-1 0 0,1 0 0,0 0 0,-1-1 0,1 1 0,0-1 0,-1 1 0,1-1 0,0 1 0,0-1 0,0 0 0,0 0 0,2 0 0,-1-1 0,0 0 0,0 0 0,0 0 0,0 0 0,0-1 0,-1 1 0,1-1 0,-1 1 0,1-1 0,-1 0 0,1 0 0,2-4 0,3-3 0,0-1 0,0-1 0,-1 1 0,-1-1 0,8-17 0,-1-5 0,-2 0 0,12-56 0,-23 87 0,9-26 0,-9 27 0,0 1 0,0-1 0,1 1 0,-1 0 0,0-1 0,0 1 0,0 0 0,0-1 0,1 1 0,-1 0 0,0-1 0,1 1 0,-1 0 0,0-1 0,0 1 0,1 0 0,-1 0 0,0-1 0,1 1 0,-1 0 0,1 0 0,-1 0 0,0-1 0,1 1 0,-1 0 0,0 0 0,1 0 0,-1 0 0,1 0 0,-1 0 0,1 0 0,-1 0 0,0 0 0,1 0 0,-1 0 0,1 0 0,-1 0 0,0 0 0,1 1 0,-1-1 0,0 0 0,1 0 0,-1 0 0,1 0 0,-1 1 0,0-1 0,1 0 0,-1 0 0,0 1 0,0-1 0,1 0 0,-1 1 0,0-1 0,0 0 0,1 1 0,-1-1 0,0 0 0,0 2 0,7 8 0,-2 0 0,0 1 0,0 0 0,-1 0 0,6 23 0,8 20 0,14 13 0,-29-61 0,1 0 0,0 0 0,0-1 0,0 0 0,1 1 0,0-2 0,0 1 0,9 6 0,-13-10 0,0 0 0,0-1 0,0 1 0,0 0 0,0-1 0,0 1 0,0-1 0,0 0 0,0 1 0,1-1 0,-1 0 0,0 1 0,0-1 0,1 0 0,-1 0 0,0 0 0,0 0 0,1 0 0,-1-1 0,0 1 0,0 0 0,0 0 0,2-1 0,-1 0 0,-1-1 0,0 1 0,1 0 0,-1 0 0,0-1 0,0 1 0,0 0 0,0-1 0,0 1 0,0-1 0,0 1 0,0-1 0,0 0 0,0-2 0,2-6 0,-1-1 0,0 0 0,0 0 0,-1-11 0,-1 19 0,2-18 0,-2-1 0,0 0 0,-7-39 0,5 50 0,-1 0 0,0 0 0,-1 0 0,0 1 0,-1-1 0,0 1 0,-1 0 0,0 1 0,-8-11 0,9 13 0,0 1 0,0 1 0,1-1 0,0 0 0,0 0 0,1 0 0,-4-10 0,6 13 0,1 1 0,-1-1 0,1 0 0,0 0 0,0 1 0,0-1 0,0 0 0,0 0 0,1 1 0,-1-1 0,1 0 0,0 1 0,-1-1 0,1 1 0,1-1 0,-1 1 0,0-1 0,1 1 0,-1 0 0,4-4 0,5-6 0,1 0 0,0 0 0,1 1 0,1 1 0,0 0 0,0 1 0,1 0 0,18-8 0,-30 16 0,0 0 0,0 0 0,0 0 0,0 0 0,0 1 0,0-1 0,0 1 0,0 0 0,0-1 0,0 1 0,0 0 0,0 0 0,0 0 0,1 0 0,-1 1 0,0-1 0,0 1 0,0-1 0,0 1 0,0 0 0,3 1 0,-2 0 0,-1 0 0,1 0 0,-1 1 0,0-1 0,0 1 0,0-1 0,0 1 0,0 0 0,0 0 0,-1 0 0,1 0 0,1 5 0,1 8 0,0-1 0,-1 2 0,0-1 0,0 24 0,-2 14 0,-2-32 0,2 0 0,0-1 0,7 34 0,-7-54 0,-1 0 0,0 1 0,0-1 0,1 1 0,-1-1 0,1 0 0,-1 1 0,1-1 0,-1 0 0,1 0 0,0 0 0,0 1 0,-1-1 0,1 0 0,0 0 0,0 0 0,0 0 0,0 0 0,0 0 0,3 1 0,-3-2 0,0 0 0,-1 0 0,1 0 0,0 0 0,0-1 0,0 1 0,0 0 0,0 0 0,0-1 0,0 1 0,0 0 0,-1-1 0,1 1 0,0-1 0,0 1 0,0-1 0,-1 1 0,1-1 0,0 0 0,-1 1 0,1-1 0,0-1 0,5-5 0,-1 0 0,-1-1 0,1 0 0,6-15 0,16-56 0,8-16 0,-35 95 0,0-1 0,0 1 0,0-1 0,0 1 0,0-1 0,0 1 0,1 0 0,-1-1 0,0 1 0,0-1 0,1 1 0,-1-1 0,0 1 0,1 0 0,-1-1 0,0 1 0,1 0 0,-1-1 0,0 1 0,1 0 0,-1-1 0,1 1 0,-1 0 0,1 0 0,-1-1 0,0 1 0,1 0 0,-1 0 0,2 0 0,-2 0 0,1 1 0,0-1 0,-1 1 0,1 0 0,-1-1 0,1 1 0,-1 0 0,1 0 0,-1-1 0,0 1 0,1 0 0,-1 0 0,0-1 0,0 1 0,1 2 0,7 46 0,-6-38 0,-1 0 0,14 62 0,-14-67 0,1 0 0,0-1 0,0 1 0,1-1 0,-1 0 0,1 0 0,0 0 0,1 0 0,-1 0 0,6 5 0,-6-8 0,0 0 0,0 0 0,1 0 0,-1 0 0,1-1 0,0 1 0,-1-1 0,1 0 0,0 0 0,0 0 0,0-1 0,-1 1 0,1-1 0,0 0 0,0 0 0,7-1 0,7-2 0,0 0 0,22-8 0,-36 10 0,27-8 0,1-2 0,-2-1 0,0-2 0,0-1 0,-2-1 0,1-1 0,-2-1 0,36-33 0,-50 40 0,-1-2 0,-1 1 0,0-2 0,-1 1 0,0-2 0,-1 1 0,13-31 0,-17 33 0,-1 0 0,-1-1 0,0 0 0,0 0 0,-1 0 0,-1 0 0,0 0 0,-1 0 0,0 0 0,-1 0 0,-4-18 0,4 22 0,-1 0 0,-1 0 0,1 0 0,-1 0 0,-1 1 0,1-1 0,-2 1 0,1 0 0,-1 0 0,-11-14 0,15 21 0,1 1 0,-1-1 0,0 0 0,1 1 0,-1-1 0,0 0 0,1 1 0,-1-1 0,0 1 0,0 0 0,1-1 0,-1 1 0,0-1 0,0 1 0,0 0 0,0 0 0,1 0 0,-1-1 0,0 1 0,0 0 0,0 0 0,0 0 0,0 0 0,0 0 0,-1 1 0,1 0 0,0-1 0,0 1 0,0 0 0,0 0 0,0 0 0,0 0 0,0 0 0,0 0 0,0 0 0,1 0 0,-1 0 0,0 0 0,1 0 0,-1 1 0,0 1 0,-1 6 0,-1 1 0,2-1 0,-2 17 0,1 325 0,2-350 0,1 37 0,8 42 0,-8-69 0,1-1 0,1 0 0,0 0 0,0-1 0,1 1 0,0 0 0,0-1 0,1 0 0,9 12 0,-14-20 0,1 0 0,-1 0 0,1 0 0,0 0 0,0 0 0,-1 0 0,1 0 0,0-1 0,0 1 0,0 0 0,0 0 0,0-1 0,0 1 0,0 0 0,0-1 0,0 1 0,0-1 0,1 1 0,-1-1 0,0 0 0,0 1 0,0-1 0,1 0 0,-1 0 0,0 0 0,0 0 0,1 0 0,-1 0 0,0 0 0,0-1 0,0 1 0,1 0 0,-1-1 0,0 1 0,0-1 0,0 1 0,0-1 0,0 1 0,0-1 0,0 0 0,0 0 0,0 1 0,1-3 0,4-3 0,-1 0 0,-1-1 0,1 0 0,-1 0 0,5-11 0,-5 10 0,12-27-273,-2-1 0,-1 0 0,-2-1 0,10-53 0,-12 42-6553</inkml:trace>
  <inkml:trace contextRef="#ctx0" brushRef="#br0" timeOffset="4959.41">3052 406 24575,'0'2'0,"0"0"0,0-1 0,0 1 0,1 0 0,-1-1 0,0 1 0,1 0 0,-1-1 0,1 1 0,0-1 0,-1 1 0,1-1 0,0 1 0,0-1 0,0 1 0,0-1 0,0 0 0,0 0 0,1 1 0,-1-1 0,2 1 0,1 0 0,-1 0 0,1 0 0,-1-1 0,1 1 0,0-1 0,0 0 0,-1 0 0,1-1 0,5 1 0,2 0 0,1-1 0,0 0 0,-1-1 0,1-1 0,17-4 0,-13 1 0,0-1 0,-1 0 0,0-1 0,0-1 0,-1 0 0,0-1 0,0-1 0,-1 0 0,18-18 0,-7 2 0,-1 0 0,-1-1 0,27-46 0,-38 61 0,-10 12 0,-1 0 0,0 0 0,0 0 0,1 0 0,-1 0 0,0 0 0,0 0 0,0 0 0,1 0 0,-1 0 0,0 0 0,0 0 0,0 1 0,1-1 0,-1 0 0,0 0 0,0 0 0,0 0 0,1 1 0,-1-1 0,0 0 0,0 0 0,0 0 0,0 1 0,0-1 0,0 0 0,1 0 0,-1 0 0,0 1 0,0-1 0,0 0 0,0 0 0,0 1 0,0-1 0,0 0 0,2 34 0,-2-28 0,-3 112 0,2 92 0,3-173 0,1 0 0,2 0 0,16 55 0,-21-88 0,2-1 0,-1 1 0,0-1 0,1 1 0,0-1 0,-1 0 0,4 5 0,-4-8 0,-1 1 0,1-1 0,-1 1 0,1-1 0,-1 0 0,1 1 0,0-1 0,-1 0 0,1 1 0,-1-1 0,1 0 0,0 0 0,-1 1 0,1-1 0,0 0 0,-1 0 0,1 0 0,0 0 0,0 0 0,-1 0 0,1 0 0,0 0 0,-1 0 0,1-1 0,0 1 0,-1 0 0,1 0 0,0-1 0,-1 1 0,1 0 0,-1-1 0,1 1 0,0 0 0,-1-1 0,1 1 0,-1-1 0,1 1 0,-1-1 0,0 1 0,1-1 0,-1 1 0,1-1 0,-1 0 0,1 0 0,6-9 0,0 1 0,-1-1 0,0 0 0,0-1 0,5-15 0,17-61 0,4-11 0,-28 88 0,1 0 0,0 1 0,0 0 0,1 0 0,0 0 0,1 0 0,10-9 0,-15 15 0,1 1 0,0-1 0,0 1 0,0 0 0,0-1 0,1 2 0,-1-1 0,1 0 0,-1 1 0,1-1 0,-1 1 0,1 0 0,0 0 0,4 0 0,-5 1 0,-1 0 0,1 0 0,-1 1 0,1-1 0,-1 0 0,1 1 0,-1 0 0,1 0 0,-1 0 0,0 0 0,0 0 0,1 0 0,-1 0 0,0 1 0,0-1 0,0 1 0,0 0 0,0 0 0,-1-1 0,1 1 0,0 0 0,1 3 0,4 7 36,-1 1 1,0 0-1,-1 0 0,0 0 0,0 1 1,-2 0-1,0 0 0,2 27 0,-3-24-374,1 1 0,1 0 0,0-1-1,13 31 1</inkml:trace>
  <inkml:trace contextRef="#ctx0" brushRef="#br0" timeOffset="6753.76">4763 618 24575,'1'34'0,"1"-1"0,2 1 0,1-1 0,1 0 0,14 39 0,-18-66 0,1 0 0,-1-1 0,1 1 0,0-1 0,0 0 0,1 0 0,-1 0 0,1 0 0,0 0 0,9 7 0,-11-11 0,0 1 0,-1-1 0,1 0 0,0 0 0,0 0 0,0 0 0,0 0 0,0 0 0,0-1 0,0 1 0,0-1 0,0 1 0,0-1 0,0 0 0,0 0 0,0 0 0,1 0 0,-1 0 0,0 0 0,0-1 0,0 1 0,0-1 0,0 1 0,0-1 0,0 0 0,0 0 0,0 0 0,0 0 0,0 0 0,-1 0 0,1 0 0,0-1 0,2-2 0,6-7 0,0 0 0,-1-1 0,0 0 0,-1 0 0,0-1 0,-1-1 0,-1 1 0,0-1 0,6-21 0,-4 8 0,-2 0 0,0 0 0,-2 0 0,0-36 0,-3 50 0,-1-1 0,-1 0 0,0 1 0,-1-1 0,-1 0 0,0 1 0,0 0 0,-2 0 0,1 0 0,-2 0 0,0 1 0,0 0 0,-1 0 0,0 1 0,-1 0 0,-1 0 0,-14-15 0,14 21 0,7 10 0,8 12 0,-3-14 0,0 0 0,0 0 0,0 0 0,1 0 0,0-1 0,-1 1 0,1-1 0,0 0 0,0 0 0,0 0 0,0-1 0,0 0 0,1 1 0,-1-1 0,0-1 0,1 1 0,-1-1 0,0 1 0,1-1 0,-1-1 0,1 1 0,-1 0 0,0-1 0,1 0 0,-1 0 0,5-2 0,2-1 0,0 0 0,0-1 0,-1 0 0,1 0 0,-1-1 0,0-1 0,0 0 0,13-12 0,-13 9 0,-1-1 0,0 0 0,0-1 0,-1 0 0,0 0 0,-1-1 0,10-24 0,-3-3 0,11-54 0,-16 58 0,-6 87 0,-5 130 0,2 323 0,0-499 0,0 28 0,7 46 0,-7-77 0,0-1 0,1 1 0,-1 0 0,0 0 0,1-1 0,-1 1 0,1 0 0,0-1 0,-1 1 0,1 0 0,0-1 0,0 1 0,0-1 0,0 1 0,0-1 0,0 0 0,1 0 0,1 3 0,-1-4 0,-1 0 0,0 0 0,0 0 0,0 0 0,1 0 0,-1-1 0,0 1 0,0 0 0,1-1 0,-1 1 0,0 0 0,0-1 0,0 0 0,0 1 0,0-1 0,0 0 0,0 1 0,0-1 0,0 0 0,0 0 0,0 0 0,0 0 0,-1 0 0,1 0 0,0 0 0,-1 0 0,1-1 0,24-34 0,-1 0 0,22-50 0,-32 55 0,2 1 0,1 1 0,2 1 0,1 0 0,29-31 0,40-17 0,-16 16 0,-70 57 0,1 0 0,-1 0 0,-1-1 0,1 1 0,0-1 0,-1 0 0,0 1 0,0-1 0,0 0 0,0 0 0,-1-1 0,2-5 0,-2 8 0,-1 1 0,0-1 0,0 1 0,0 0 0,0-1 0,0 1 0,-1-1 0,1 1 0,0 0 0,0-1 0,-1 1 0,1 0 0,-1-1 0,0 1 0,1 0 0,-1 0 0,-1-2 0,1 2 0,0-1 0,-1 1 0,0 0 0,1 0 0,-1-1 0,0 1 0,1 0 0,-1 1 0,0-1 0,0 0 0,0 0 0,0 1 0,0-1 0,0 1 0,-2 0 0,1-1 0,1 1 0,0 0 0,-1 0 0,1 0 0,-1 0 0,1 1 0,0-1 0,0 1 0,-1-1 0,1 1 0,0 0 0,0 0 0,-1 0 0,1 0 0,0 0 0,-2 2 0,0 0 0,0 0 0,1 1 0,-1 0 0,1-1 0,0 1 0,0 0 0,-3 7 0,-1 2 0,1 1 0,0 0 0,1 1 0,-3 15 0,1 0 0,1 1 0,1-1 0,2 1 0,1 0 0,2 0 0,0 0 0,7 41 0,-6-69 0,-1 0 0,1 1 0,0-1 0,-1 0 0,1 0 0,1 0 0,-1 0 0,0 0 0,1 0 0,-1 0 0,1 0 0,0-1 0,0 1 0,0-1 0,1 1 0,-1-1 0,0 0 0,1 0 0,-1 0 0,1 0 0,0 0 0,0 0 0,0-1 0,0 0 0,0 1 0,0-1 0,0 0 0,0 0 0,0-1 0,1 1 0,-1-1 0,0 0 0,0 1 0,1-1 0,-1-1 0,0 1 0,0 0 0,6-2 0,0-1 0,-1-1 0,0 0 0,1 0 0,-1 0 0,-1-1 0,1 0 0,-1-1 0,0 0 0,0 0 0,0 0 0,9-14 0,1 0 0,-2-1 0,24-44 0,-25 35 0,-1 0 0,-1-1 0,-2-1 0,-1 1 0,-1-1 0,-2-1 0,-2 1 0,2-60 0,-7 85 0,1 0 0,-1 0 0,0 0 0,-1 1 0,-3-12 0,4 17 0,1 0 0,-1 0 0,1 0 0,-1 0 0,1 0 0,-1 0 0,1 0 0,-1 0 0,0 1 0,0-1 0,1 0 0,-1 0 0,0 0 0,0 1 0,0-1 0,-2 0 0,2 0 0,0 1 0,0 0 0,1 0 0,-1 1 0,0-1 0,0 0 0,0 0 0,0 0 0,0 0 0,1 1 0,-1-1 0,0 0 0,0 1 0,0-1 0,1 1 0,-1-1 0,0 1 0,1-1 0,-1 1 0,0 0 0,1-1 0,-1 1 0,1 0 0,-1-1 0,0 2 0,-2 3 0,0 0 0,0 0 0,0 1 0,1-1 0,0 1 0,0-1 0,0 1 0,1-1 0,-2 11 0,-2 58 0,5-55 0,-1 280 0,3-161 0,-2-127 0,0-3 0,-1 0 0,2 0 0,-1 0 0,1 0 0,0-1 0,1 1 0,4 13 0,-6-20 0,1-1 0,-1 1 0,0-1 0,0 1 0,0-1 0,0 0 0,1 1 0,-1-1 0,0 1 0,1-1 0,-1 0 0,0 1 0,0-1 0,1 0 0,-1 1 0,1-1 0,-1 0 0,0 1 0,1-1 0,-1 0 0,1 0 0,-1 0 0,1 1 0,6-8 0,1-18 0,-8 25 0,24-130-1365,-17 86-5461</inkml:trace>
  <inkml:trace contextRef="#ctx0" brushRef="#br0" timeOffset="7360.51">6015 706 24575,'4'0'0,"-1"-1"0,1 1 0,0-1 0,-1 0 0,0 0 0,1 0 0,-1-1 0,1 1 0,-1-1 0,0 0 0,0 0 0,0 0 0,0 0 0,-1-1 0,1 1 0,0-1 0,-1 0 0,3-3 0,5-8 0,-1 1 0,13-26 0,-17 30 0,67-141 0,-65 132 0,-1 0 0,-1 0 0,0 0 0,-1-1 0,-1 0 0,0-33 0,-3 50-27,0 0 1,0 0-1,-1 0 0,1 0 0,-1 0 1,0 0-1,1 1 0,-1-1 0,0 0 1,0 0-1,0 1 0,0-1 0,-1 0 0,1 1 1,0-1-1,-1 1 0,1 0 0,-1-1 1,1 1-1,-1 0 0,1 0 0,-1 0 1,0 0-1,0 0 0,1 0 0,-1 1 0,0-1 1,0 1-1,0-1 0,0 1 0,0 0 1,0-1-1,0 1 0,0 0 0,0 0 1,0 1-1,0-1 0,0 0 0,0 1 0,0-1 1,0 1-1,1-1 0,-1 1 0,0 0 1,0 0-1,0 0 0,1 0 0,-1 0 0,1 0 1,-3 2-1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02T20:08:12.331"/>
    </inkml:context>
    <inkml:brush xml:id="br0">
      <inkml:brushProperty name="width" value="0.1" units="cm"/>
      <inkml:brushProperty name="height" value="0.1" units="cm"/>
    </inkml:brush>
  </inkml:definitions>
  <inkml:trace contextRef="#ctx0" brushRef="#br0">1 572 24575,'0'3'0,"1"0"0,-1 0 0,1 0 0,0 0 0,0 0 0,0 0 0,1-1 0,-1 1 0,1 0 0,-1-1 0,1 1 0,0-1 0,0 1 0,0-1 0,1 0 0,-1 0 0,0 0 0,3 2 0,2 1 0,0 0 0,-1-1 0,2 0 0,-1 0 0,13 4 0,-14-7 0,-1 0 0,1 0 0,0-1 0,-1 0 0,1 0 0,0 0 0,-1 0 0,1-1 0,-1 0 0,1 0 0,-1-1 0,1 0 0,-1 0 0,0 0 0,0 0 0,0-1 0,0 0 0,0 0 0,7-6 0,6-5 0,-2-1 0,1 0 0,22-29 0,-35 40 0,7-9 0,-1 0 0,-1 0 0,10-17 0,-17 26 0,0 1 0,0-1 0,-1 1 0,0-1 0,1 1 0,-1-1 0,-1 0 0,1 0 0,0 1 0,-1-1 0,0 0 0,0 0 0,0 0 0,0 0 0,-1 1 0,1-1 0,-1 0 0,0 0 0,-2-5 0,2 8 0,0-1 0,0 1 0,1-1 0,-1 1 0,0-1 0,0 1 0,-1-1 0,1 1 0,0 0 0,0 0 0,-1 0 0,1 0 0,-1-1 0,1 2 0,-1-1 0,1 0 0,-1 0 0,1 0 0,-1 1 0,0-1 0,1 1 0,-1-1 0,0 1 0,0 0 0,1 0 0,-1 0 0,0 0 0,0 0 0,0 0 0,1 0 0,-1 0 0,-2 1 0,0 1 0,-1-1 0,1 1 0,0 0 0,0 0 0,0 0 0,0 0 0,1 1 0,-1-1 0,1 1 0,-1 0 0,-4 5 0,3-2 0,0 1 0,0-1 0,0 1 0,1 0 0,0 0 0,0 1 0,0 0 0,1-1 0,1 1 0,-1 0 0,1 0 0,0 0 0,1 1 0,0-1 0,1 0 0,-1 1 0,1-1 0,2 10 0,0 11 0,2 0 0,1 0 0,1 0 0,2-1 0,0 0 0,2 0 0,1-1 0,2-1 0,0 1 0,20 27 0,-30-50 0,-1 0 0,1 0 0,1-1 0,-1 1 0,1-1 0,-1 0 0,1 1 0,0-2 0,0 1 0,0 0 0,1-1 0,-1 0 0,0 0 0,1 0 0,0-1 0,-1 1 0,1-1 0,0 0 0,0 0 0,-1-1 0,1 1 0,0-1 0,0 0 0,0-1 0,0 1 0,0-1 0,-1 0 0,1 0 0,0-1 0,0 1 0,-1-1 0,1 0 0,-1 0 0,0 0 0,0-1 0,5-3 0,0-2 0,-1 1 0,0-2 0,-1 1 0,0-1 0,0 0 0,-1 0 0,0-1 0,0 0 0,-1 0 0,-1 0 0,1-1 0,-2 0 0,0 0 0,0 0 0,-1 0 0,1-12 0,46-236 0,-74 318 0,25-58 0,-9 40 0,9-39 0,0 0 0,-1 0 0,1 1 0,0-1 0,0 0 0,1 1 0,-1-1 0,0 0 0,1 0 0,-1 1 0,1-1 0,0 0 0,0 0 0,2 4 0,-3-5 0,1-1 0,0 0 0,-1 0 0,1 1 0,-1-1 0,1 0 0,0 0 0,-1 0 0,1 1 0,0-1 0,-1 0 0,1 0 0,0 0 0,-1 0 0,1 0 0,0 0 0,-1-1 0,1 1 0,0 0 0,-1 0 0,1 0 0,0-1 0,-1 1 0,1 0 0,-1-1 0,1 1 0,0 0 0,-1-1 0,1 1 0,-1-1 0,1 1 0,-1-1 0,0 1 0,1-1 0,-1 1 0,1-1 0,20-23 0,-20 22 0,0 1 0,2-3 0,-1 1 0,1 0 0,-1 0 0,1 0 0,0 1 0,5-4 0,-7 5 0,0 1 0,0-1 0,0 1 0,0 0 0,0-1 0,0 1 0,0 0 0,1 0 0,-1 0 0,0 0 0,0 0 0,0 0 0,0 0 0,0 0 0,0 0 0,0 0 0,1 0 0,-1 1 0,0-1 0,0 1 0,0-1 0,0 1 0,0-1 0,0 1 0,0-1 0,-1 1 0,3 1 0,2 3 0,-1 0 0,1 0 0,-1 0 0,0 0 0,4 8 0,-6-8 0,1-1 0,0 0 0,-1 0 0,1 0 0,1 0 0,-1-1 0,1 1 0,-1-1 0,1 0 0,6 4 0,-9-7 0,0 1 0,0-1 0,0 0 0,0 1 0,0-1 0,0 0 0,0 0 0,0 0 0,0 0 0,0 0 0,0 0 0,0 0 0,0 0 0,0-1 0,0 1 0,0 0 0,0-1 0,0 1 0,0 0 0,0-1 0,0 1 0,0-1 0,0 0 0,-1 1 0,1-1 0,1 0 0,21-27 0,-2 3 0,8 12 0,-25 12 0,1-1 0,-1 1 0,0-1 0,0 0 0,-1-1 0,1 1 0,5-5 0,11-12 0,-2-1 0,0-1 0,-2 0 0,0-2 0,19-36 0,-27 41 0,-1 0 0,0-1 0,-2 0 0,0 0 0,-1 0 0,-1 0 0,1-25 0,-2 13 0,-3 0 0,0 0 0,-11-56 0,12 84 0,0 1 0,-1 0 0,1 0 0,-1 0 0,0 0 0,0-1 0,1 1 0,-1 0 0,-1 0 0,1 1 0,0-1 0,0 0 0,-3-3 0,4 5 0,-1 0 0,1 0 0,0 0 0,-1 0 0,1 0 0,0 0 0,0-1 0,-1 1 0,1 0 0,0 0 0,-1 0 0,1 0 0,0 0 0,-1 0 0,1 0 0,0 0 0,-1 1 0,1-1 0,0 0 0,0 0 0,-1 0 0,1 0 0,0 0 0,-1 0 0,1 0 0,0 1 0,0-1 0,-1 0 0,1 0 0,0 0 0,-1 1 0,-8 18 0,3 11 0,1 0 0,1 0 0,2 1 0,2 55 0,0-49 0,1-23 0,0-1 0,0 0 0,1 1 0,1-1 0,0 0 0,1-1 0,0 1 0,1-1 0,9 18 0,-11-25 0,0 0 0,0 0 0,0 0 0,1 0 0,0-1 0,0 1 0,0-1 0,1 0 0,-1 0 0,1-1 0,0 1 0,0-1 0,0 0 0,0-1 0,1 1 0,-1-1 0,1 0 0,-1 0 0,1-1 0,0 1 0,0-1 0,0-1 0,9 1 0,-12-1 16,0 0-1,0-1 1,-1 1-1,1 0 1,0-1-1,-1 0 1,1 0-1,0 0 1,-1 0-1,1 0 1,-1-1-1,1 1 1,-1-1-1,0 1 1,0-1-1,0 0 1,0 0 0,0 0-1,0 0 1,0 0-1,2-4 1,-1 0-206,0 1 0,-1-1 1,0 1-1,0-1 0,0 0 1,-1 0-1,1 0 1,0-12-1,-1-3-6636</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02T20:08:25.139"/>
    </inkml:context>
    <inkml:brush xml:id="br0">
      <inkml:brushProperty name="width" value="0.1" units="cm"/>
      <inkml:brushProperty name="height" value="0.1" units="cm"/>
    </inkml:brush>
  </inkml:definitions>
  <inkml:trace contextRef="#ctx0" brushRef="#br0">1 319 24575,'3'4'0,"-1"0"0,0 0 0,1 0 0,-1 1 0,0-1 0,-1 1 0,1-1 0,-1 1 0,0 0 0,0 5 0,3 6 0,60 338 0,-65-372 0,2-1 0,0 1 0,1-1 0,8-34 0,-2 24 0,0-1 0,2 1 0,13-28 0,-5 18 0,2 2 0,2 0 0,1 1 0,51-60 0,-71 94 0,-1-1 0,1 1 0,-1 0 0,1 0 0,0 0 0,0 0 0,-1 0 0,1 1 0,1-1 0,3-1 0,-6 3 0,1 0 0,-1 0 0,1 0 0,-1 0 0,1 0 0,-1 0 0,1 0 0,-1 0 0,0 0 0,1 1 0,-1-1 0,1 1 0,-1-1 0,0 1 0,1-1 0,-1 1 0,0 0 0,0 0 0,0 0 0,1-1 0,-1 1 0,0 0 0,0 0 0,0 1 0,0-1 0,1 2 0,4 6 0,0 1 0,-1-1 0,0 1 0,0 1 0,-1-1 0,0 1 0,3 16 0,11 84 0,-9-51 0,-7-46 0,1 0 0,7 21 0,-10-35 0,0 1 0,0-1 0,0 0 0,0 1 0,0-1 0,0 0 0,0 0 0,0 1 0,0-1 0,0 0 0,0 1 0,0-1 0,1 0 0,-1 1 0,0-1 0,0 0 0,0 0 0,0 1 0,1-1 0,-1 0 0,0 0 0,0 0 0,1 1 0,-1-1 0,0 0 0,1 0 0,-1 0 0,0 0 0,0 1 0,1-1 0,-1 0 0,0 0 0,1 0 0,-1 0 0,0 0 0,1 0 0,-1 0 0,0 0 0,1 0 0,-1 0 0,0 0 0,1 0 0,-1 0 0,0 0 0,0 0 0,1-1 0,-1 1 0,0 0 0,1 0 0,-1 0 0,0 0 0,0 0 0,1-1 0,-1 1 0,0 0 0,0 0 0,1-1 0,-1 1 0,0 0 0,0-1 0,12-20 0,-10 18 0,20-44 0,101-199 0,-121 243 0,-1-1 0,1 1 0,0 1 0,1-1 0,-1 0 0,0 0 0,1 1 0,-1-1 0,4-1 0,-5 3 0,0 1 0,-1 0 0,1-1 0,0 1 0,0 0 0,0 0 0,-1 0 0,1-1 0,0 1 0,0 0 0,0 0 0,0 0 0,-1 0 0,1 1 0,0-1 0,0 0 0,0 0 0,0 0 0,-1 1 0,1-1 0,0 0 0,0 1 0,-1-1 0,1 0 0,0 1 0,0-1 0,-1 1 0,1 0 0,-1-1 0,1 1 0,0-1 0,-1 1 0,1 0 0,-1-1 0,1 1 0,-1 0 0,0 0 0,1 0 0,-1-1 0,0 1 0,0 0 0,1 1 0,5 14 0,0 1 0,-2 0 0,1 0 0,-2 1 0,2 21 0,-1-3 0,-1-20 0,15 79 0,-15-84 0,0 0 0,1 0 0,0-1 0,1 1 0,0-1 0,9 12 0,-14-21-62,1 0 0,0 0 0,-1 0 0,1 0 0,0 0 0,-1 0 0,1 0 0,0 0 0,0 0 0,0-1 0,0 1 0,0 0-1,0-1 1,0 1 0,0 0 0,0-1 0,0 0 0,0 1 0,0-1 0,1 0 0,1 1 0</inkml:trace>
  <inkml:trace contextRef="#ctx0" brushRef="#br0" timeOffset="640">1147 372 24575,'0'5'0,"0"6"0,0 7 0,0 6 0,0 5 0,3 4 0,4 1 0,1 3 0,-1-4 0,-2-9 0,-1-19 0</inkml:trace>
  <inkml:trace contextRef="#ctx0" brushRef="#br0" timeOffset="863.04">1200 107 24575</inkml:trace>
  <inkml:trace contextRef="#ctx0" brushRef="#br0" timeOffset="1996.57">1694 495 24575,'-8'2'0,"1"0"0,-1 0 0,1 1 0,0-1 0,-1 2 0,1-1 0,0 1 0,-12 9 0,6-3 0,1 0 0,0 0 0,-20 22 0,26-26 0,1 0 0,0 1 0,1-1 0,-1 1 0,1 0 0,1 0 0,-1 0 0,1 0 0,-3 13 0,6-18 0,-1-1 0,1 1 0,0-1 0,0 1 0,0-1 0,0 1 0,0-1 0,0 0 0,1 1 0,-1-1 0,0 1 0,1-1 0,-1 0 0,1 1 0,-1-1 0,1 0 0,0 1 0,0-1 0,-1 0 0,3 2 0,-1-2 0,0 1 0,0 0 0,0-1 0,0 1 0,0-1 0,1 1 0,-1-1 0,1 0 0,-1 0 0,4 0 0,6 2 0,-1-1 0,0-1 0,0 0 0,14-1 0,-6-1 0,-1 0 0,0-2 0,1 0 0,-1-1 0,0-1 0,-1 0 0,1-1 0,28-16 0,2-5 0,71-54 0,-72 48 0,-33 22 0,1 0 0,-2-1 0,1 0 0,-2-1 0,0-1 0,0 0 0,-1 0 0,-1-1 0,0-1 0,-1 1 0,-1-1 0,-1-1 0,0 0 0,-1 0 0,-1 0 0,0-1 0,-2 0 0,4-35 0,-7 46 0,2-9 0,-1 1 0,-1-1 0,-2-19 0,1 31 0,0 1 0,0-1 0,0 0 0,0 0 0,0 1 0,-1-1 0,1 0 0,-3-3 0,3 6 0,0 0 0,0-1 0,-1 1 0,1 0 0,0-1 0,0 1 0,-1 0 0,1 0 0,-1 0 0,1 0 0,-1 0 0,1 1 0,-1-1 0,0 0 0,1 1 0,-1-1 0,0 1 0,-2-1 0,2 1 0,-1 0 0,0 1 0,1-1 0,-1 0 0,1 1 0,-1 0 0,1 0 0,-1-1 0,1 1 0,0 0 0,-1 1 0,1-1 0,0 0 0,0 1 0,0-1 0,0 1 0,0 0 0,0 0 0,0 0 0,1 0 0,-1 0 0,1 0 0,-1 0 0,1 0 0,-2 5 0,-3 5 0,0 1 0,2 0 0,-6 19 0,1 4 0,3 0 0,0 1 0,1 42 0,8 112 0,-2-178 0,0 0 0,1 0 0,0-1 0,1 1 0,1-1 0,0 0 0,1 0 0,0 0 0,1 0 0,0-1 0,9 13 0,-4-10 0,0-1 0,1 0 0,0-1 0,1 0 0,1 0 0,0-2 0,26 16 0,-18-14 0,0-1 0,1-1 0,0-1 0,0-1 0,1-1 0,0-1 0,1-1 0,47 3 0,-67-8-114,-1 0 1,0 0-1,1 0 0,-1 0 0,1-1 1,-1 1-1,0-1 0,1-1 0,-1 1 1,0 0-1,7-4 0,4-8-6712</inkml:trace>
  <inkml:trace contextRef="#ctx0" brushRef="#br0" timeOffset="3004.6">2805 548 24575,'9'3'0,"9"4"0,11 1 0,5-1 0,4-2 0,2-2 0,-1-1 0,-1-1 0,0 0 0,2-1 0,6-1 0,4 1 0,6 0 0,-1-1 0,-3 1 0,-8 0 0,-9 0 0,-9 0-8191</inkml:trace>
  <inkml:trace contextRef="#ctx0" brushRef="#br0" timeOffset="3642.95">3864 442 24575,'-2'91'0,"0"-27"0,9 84 0,-3-133 0,-4-15 0,0 0 0,0 0 0,0 0 0,0 1 0,0-1 0,0 0 0,0 0 0,1 0 0,-1 0 0,0 0 0,0 0 0,0 0 0,0 1 0,0-1 0,0 0 0,1 0 0,-1 0 0,0 0 0,0 0 0,0 0 0,0 0 0,0 0 0,1 0 0,-1 0 0,0 0 0,0 0 0,0 0 0,0 0 0,0 0 0,1 0 0,-1 0 0,0 0 0,0 0 0,0 0 0,0 0 0,0 0 0,1 0 0,-1 0 0,0 0 0,0-1 0,0 1 0,2-1 0,-1-1 0,0 0 0,0 0 0,1 0 0,-1 0 0,0 0 0,-1 0 0,1 0 0,0-2 0,28-95 0,-19 60 0,1 0 0,3 0 0,19-39 0,-7 30 0,2 2 0,2 0 0,3 3 0,45-50 0,-34 53-1365,-28 26-5461</inkml:trace>
  <inkml:trace contextRef="#ctx0" brushRef="#br0" timeOffset="4294.49">4181 513 24575,'0'1'0,"0"0"0,1 0 0,-1 0 0,0 0 0,1 0 0,-1 0 0,1 0 0,-1 0 0,1 0 0,-1 0 0,1 0 0,-1 0 0,1 0 0,0-1 0,0 1 0,-1 0 0,1 0 0,0-1 0,0 1 0,0 0 0,0-1 0,0 1 0,0-1 0,0 1 0,0-1 0,2 1 0,31 6 0,-34-7 0,81 7 0,-1-4 0,88-7 0,-126 2 0,-19 1 0,122-8 0,-117 6 0,0-1 0,-1-2 0,29-9 0,-50 13 0,-1 1 0,0-1 0,0 0 0,0 0 0,0-1 0,-1 1 0,1-1 0,-1 0 0,0-1 0,1 1 0,-1-1 0,-1 0 0,1 1 0,0-2 0,-1 1 0,0 0 0,0-1 0,0 1 0,-1-1 0,0 0 0,0 0 0,0 0 0,0 0 0,-1 0 0,1-1 0,-2 1 0,1 0 0,0-1 0,-1 1 0,0 0 0,-1-11 0,-1 1 0,0 1 0,-1-1 0,-1 1 0,0 0 0,-1 0 0,0 1 0,-1-1 0,-9-15 0,10 21 0,0 0 0,-1 0 0,1 0 0,-2 0 0,1 1 0,-1 0 0,0 0 0,0 1 0,-1 0 0,0 0 0,0 1 0,0 0 0,-12-5 0,17 8 0,0 1 0,-1 0 0,1 0 0,0 1 0,0-1 0,-1 1 0,1-1 0,0 1 0,-1 0 0,-5 1 0,7 0 0,0-1 0,0 1 0,0 0 0,1 0 0,-1-1 0,0 1 0,1 0 0,-1 1 0,1-1 0,-1 0 0,1 0 0,-1 1 0,1-1 0,0 0 0,0 1 0,0 0 0,0-1 0,0 1 0,0 0 0,-1 3 0,-3 9 0,0 1 0,1-1 0,1 1 0,1 0 0,-2 28 0,8 78 0,-4-116 0,1-1 0,0 1 0,0 0 0,0-1 0,0 1 0,1-1 0,-1 0 0,1 1 0,1-1 0,-1 0 0,0 0 0,1 0 0,0-1 0,0 1 0,0-1 0,0 1 0,1-1 0,-1 0 0,1 0 0,0-1 0,0 1 0,0-1 0,0 0 0,7 3 0,-1-1 0,1-1 0,-1 0 0,1-1 0,0 0 0,0-1 0,0 0 0,0-1 0,0 0 0,14-2 0,-22 2 23,0-1 0,-1 1-1,1-1 1,0 0 0,-1 0-1,1 0 1,-1 0 0,1 0 0,-1 0-1,0-1 1,1 1 0,-1-1-1,0 0 1,4-3 0,-2-1-396,1 0 1,0-1 0,5-11-1,-9 16 157,10-17-6610</inkml:trace>
  <inkml:trace contextRef="#ctx0" brushRef="#br0" timeOffset="5656.2">5786 36 24575,'-2'1'0,"1"-1"0,-1 0 0,0 1 0,0-1 0,1 1 0,-1 0 0,0-1 0,1 1 0,-1 0 0,1 0 0,-1 0 0,1 0 0,-1 1 0,1-1 0,-2 2 0,-19 24 0,16-19 0,-8 11 0,0 1 0,1 0 0,1 1 0,1 0 0,1 1 0,-12 39 0,19-51 0,1 0 0,0 0 0,1 0 0,0 1 0,1-1 0,0 0 0,0 0 0,3 12 0,-2-15 0,1-1 0,0 1 0,0 0 0,1-1 0,0 1 0,0-1 0,1 0 0,-1 1 0,1-2 0,1 1 0,-1 0 0,10 8 0,-10-11 0,0 0 0,-1 0 0,1 0 0,1 0 0,-1-1 0,0 0 0,1 0 0,-1 0 0,1 0 0,0-1 0,-1 1 0,1-1 0,0 0 0,0-1 0,0 1 0,0-1 0,0 0 0,-1-1 0,1 1 0,0-1 0,0 0 0,0 0 0,5-2 0,9-4 0,1-1 0,-1-1 0,-1 0 0,22-16 0,7-3 0,-29 20 0,-1 1 0,1 0 0,0 2 0,30-7 0,80-5 0,-38 7 0,-74 7 0,-6 2 0,1 0 0,-1-1 0,1 0 0,-1-1 0,0 0 0,0-1 0,0 0 0,12-7 0,-22 11 0,0 0 0,1 0 0,-1 0 0,0-1 0,1 1 0,-1 0 0,0 0 0,1 0 0,-1-1 0,0 1 0,0 0 0,1-1 0,-1 1 0,0 0 0,0-1 0,1 1 0,-1 0 0,0-1 0,0 1 0,0 0 0,0-1 0,0 1 0,1 0 0,-1-1 0,0 1 0,0 0 0,0-1 0,0 1 0,0-1 0,0 0 0,-10-4 0,-17 1 0,0 1 0,0-1 0,0-1 0,1-1 0,-38-14 0,55 17 0,1 1 0,0-1 0,0 2 0,-1-1 0,0 1 0,-11 0 0,18 1 0,0 0 0,-1 0 0,1 0 0,0 1 0,0-1 0,0 1 0,0 0 0,-1 0 0,1 0 0,0 0 0,1 0 0,-1 0 0,0 0 0,0 1 0,0-1 0,1 0 0,-1 1 0,1 0 0,-1-1 0,1 1 0,-1 0 0,1 0 0,0 0 0,0 0 0,0 0 0,0 0 0,0 0 0,1 0 0,-2 3 0,1 3 0,-1 0 0,1 0 0,0 0 0,1 0 0,0 0 0,0 1 0,1-1 0,0 0 0,1 0 0,-1 0 0,2 0 0,-1 0 0,1-1 0,0 1 0,0-1 0,1 0 0,7 11 0,0-2 0,0-1 0,2-1 0,-1 0 0,2 0 0,0-1 0,23 17 0,-27-24 0,0 0 0,0 0 0,0-1 0,1 0 0,-1-1 0,1 0 0,0-1 0,1 0 0,-1-1 0,0 0 0,1-1 0,-1 0 0,1-1 0,-1 0 0,23-3 0,-29 1 16,-1 1 1,0-1-1,1 1 0,-1-1 0,0 0 0,0-1 0,0 1 0,0-1 0,-1 0 1,1 0-1,-1 0 0,1 0 0,-1 0 0,0-1 0,0 0 0,-1 1 1,1-1-1,-1 0 0,0 0 0,2-5 0,3-9-346,-1 0 1,0 0-1,4-29 1,-8 37-57,4-20-6440</inkml:trace>
  <inkml:trace contextRef="#ctx0" brushRef="#br0" timeOffset="6240.59">6615 72 24575,'0'81'0,"1"91"0,1-147 0,-2-25 0,0 0 0,0 0 0,0 0 0,0 0 0,0 1 0,0-1 0,1 0 0,-1 0 0,0 0 0,0 0 0,0 0 0,0 0 0,0 0 0,0 0 0,0 0 0,0 0 0,0 1 0,0-1 0,0 0 0,0 0 0,0 0 0,0 0 0,0 0 0,0 0 0,0 0 0,1 0 0,-1 0 0,0 0 0,0 0 0,0 0 0,0 0 0,0 0 0,0 0 0,0 0 0,0 0 0,0 0 0,1 1 0,-1-1 0,0 0 0,0 0 0,0 0 0,0-1 0,0 1 0,0 0 0,0 0 0,0 0 0,0 0 0,1 0 0,-1 0 0,0 0 0,0 0 0,0 0 0,0 0 0,0 0 0,0 0 0,0 0 0,0 0 0,0 0 0,0 0 0,0 0 0,1 0 0,-1-1 0,0 1 0,7-10 0,6-16 0,-13 24 0,18-38 0,0-1 0,34-60 0,-29 72 0,-22 29 0,-1-1 0,1 0 0,-1 1 0,1-1 0,-1 1 0,1-1 0,-1 1 0,1 0 0,-1-1 0,1 1 0,-1-1 0,1 1 0,0 0 0,-1 0 0,1-1 0,0 1 0,-1 0 0,1 0 0,0 0 0,-1 0 0,1 0 0,0 0 0,-1 0 0,1 0 0,0 0 0,0 0 0,-1 0 0,1 0 0,0 0 0,-1 0 0,1 1 0,0-1 0,-1 0 0,1 1 0,-1-1 0,1 0 0,0 1 0,-1-1 0,1 1 0,-1-1 0,1 1 0,-1-1 0,0 1 0,1-1 0,-1 1 0,1 0 0,2 5 0,-1-1 0,0 0 0,0 1 0,0 0 0,-1-1 0,0 1 0,0 0 0,0 7 0,-1 52 0,-1-38 0,0 8 0,3 55 0,-2-90 2,2 15 337,-2-15-363,0 0-1,0 0 1,0 0 0,0 0-1,0 0 1,0-1-1,0 1 1,0 0 0,1 0-1,-1 0 1,0 0 0,0 0-1,0 0 1,0-1-1,0 1 1,0 0 0,0 0-1,0 0 1,1 0 0,-1 0-1,0 0 1,0 0-1,0 0 1,0 0 0,0-1-1,1 1 1,-1 0 0,0 0-1,0 0 1,0 0-1,0 0 1,0 0 0,1 0-1,-1 0 1,0 0 0,0 0-1,0 0 1,0 0-1,0 0 1,1 0 0,-1 0-1,0 1 1,0-1 0,0 0-1,0 0 1,0 0 0,1 0-1,-1 0 1,0 0-1,0 0 1,0 0 0,0 0-1,0 1 1,0-1 0,0 0-1,0 0 1,1 0-1,-1 0 1,0 0 0,0 0-1,0 1 1,0-1 0,0 0-1,0 0 1,0 0-1,0 0 1,0 0 0,0 1-1,0-1 1</inkml:trace>
  <inkml:trace contextRef="#ctx0" brushRef="#br0" timeOffset="7881.02">7391 1 24575,'-7'0'0,"-1"0"0,1 1 0,-1-1 0,1 2 0,-1-1 0,1 1 0,0 0 0,-1 0 0,1 1 0,0 0 0,1 0 0,-1 1 0,1 0 0,-1 0 0,1 1 0,0-1 0,1 1 0,-1 1 0,1-1 0,0 1 0,0 0 0,1 0 0,-5 8 0,-6 7 0,2 1 0,0 0 0,2 1 0,0 0 0,2 1 0,0 0 0,2 0 0,1 1 0,1 0 0,1 0 0,1 0 0,0 47 0,3-67 0,1 0 0,0 0 0,-1-1 0,2 1 0,-1-1 0,0 1 0,1-1 0,0 1 0,0-1 0,1 0 0,-1 0 0,1 0 0,-1 0 0,1 0 0,5 4 0,-3-4 0,0 1 0,1-1 0,-1 0 0,1-1 0,0 1 0,0-1 0,0 0 0,1-1 0,12 4 0,-9-3 0,0-1 0,0-1 0,0 0 0,1 0 0,-1-1 0,0 0 0,1-1 0,-1 0 0,0-1 0,0 0 0,0 0 0,0-1 0,0 0 0,11-6 0,-7 0 0,1-1 0,-1 0 0,-1-1 0,0-1 0,0 0 0,-1 0 0,-1-1 0,0-1 0,-1 0 0,0 0 0,11-24 0,-11 18 0,-1-1 0,0-1 0,-2 1 0,0-1 0,-2 0 0,0-1 0,-2 0 0,2-26 0,-5 67 0,1 0 0,0 0 0,2-1 0,0 1 0,6 18 0,-6-28 0,0 0 0,0-1 0,0 0 0,1 0 0,0 0 0,0 0 0,8 9 0,-9-13 0,0 0 0,0 0 0,0 0 0,1-1 0,-1 1 0,1-1 0,-1 0 0,1 0 0,0 0 0,0 0 0,0-1 0,0 1 0,0-1 0,0 0 0,7 0 0,-10-1 0,1 0 0,-1 1 0,1-2 0,-1 1 0,1 0 0,-1 0 0,1 0 0,-1-1 0,0 1 0,1-1 0,-1 1 0,1-1 0,-1 1 0,0-1 0,0 0 0,1 0 0,-1 1 0,0-1 0,2-2 0,-1 1 0,0-1 0,-1 1 0,1-1 0,0 0 0,-1 1 0,1-1 0,-1 0 0,2-6 0,0-5 0,-1 0 0,0 0 0,0-19 0,-1 22 0,-1-152-1365,-1 146-5461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02T20:08:39.839"/>
    </inkml:context>
    <inkml:brush xml:id="br0">
      <inkml:brushProperty name="width" value="0.1" units="cm"/>
      <inkml:brushProperty name="height" value="0.1" units="cm"/>
    </inkml:brush>
  </inkml:definitions>
  <inkml:trace contextRef="#ctx0" brushRef="#br0">18 213 24575,'-8'184'0,"0"-39"0,8-107 0,-1 224 0,0-259 0,2 1 0,-1-1 0,0 1 0,1-1 0,-1 1 0,1-1 0,0 1 0,0-1 0,0 0 0,1 0 0,-1 1 0,1-1 0,2 4 0,-2-5 0,1 0 0,-1-1 0,0 1 0,1-1 0,-1 1 0,1-1 0,0 0 0,-1 0 0,1 0 0,0 0 0,-1 0 0,1 0 0,0-1 0,0 0 0,0 1 0,3-1 0,17 1-227,0-1-1,-1 0 1,1-2-1,0-1 1,33-8-1,-14-2-6598</inkml:trace>
  <inkml:trace contextRef="#ctx0" brushRef="#br0" timeOffset="851.38">1218 601 24575,'-4'-2'0,"-1"-1"0,1 1 0,-1 1 0,1-1 0,-1 1 0,1-1 0,-1 1 0,0 0 0,0 1 0,1-1 0,-1 1 0,-7 1 0,1-2 0,-16 0 0,0 0 0,-32 4 0,51-2 0,0 0 0,0 1 0,0 0 0,0 0 0,0 1 0,1 0 0,-1 0 0,1 0 0,-1 1 0,1 1 0,-9 7 0,15-12 0,1 0 0,0 0 0,-1 0 0,1 1 0,-1-1 0,1 0 0,0 0 0,0 0 0,-1 1 0,1-1 0,0 0 0,-1 1 0,1-1 0,0 0 0,0 1 0,-1-1 0,1 0 0,0 1 0,0-1 0,0 0 0,0 1 0,0-1 0,0 1 0,-1-1 0,1 0 0,0 1 0,0-1 0,0 1 0,0-1 0,0 0 0,0 1 0,0-1 0,1 1 0,-1-1 0,0 0 0,0 1 0,0-1 0,0 0 0,0 1 0,1-1 0,-1 1 0,0-1 0,0 0 0,1 0 0,-1 1 0,0-1 0,0 0 0,1 1 0,-1-1 0,0 0 0,1 0 0,-1 1 0,0-1 0,1 0 0,0 0 0,24 6 0,-13-5 0,0-2 0,0 1 0,0-2 0,0 0 0,-1 0 0,1-1 0,0 0 0,-1-1 0,13-6 0,-3 1 0,-1-2 0,0-1 0,35-26 0,-38 21 0,-15 14 0,1 0 0,-1 1 0,0-1 0,1 1 0,0-1 0,-1 1 0,1 0 0,0 0 0,0 0 0,5-2 0,-7 4 0,0 1 0,0-1 0,-1 0 0,1 0 0,0 1 0,-1-1 0,1 0 0,0 1 0,-1-1 0,1 0 0,0 1 0,-1-1 0,1 1 0,-1-1 0,1 1 0,-1-1 0,1 1 0,-1 0 0,1-1 0,-1 1 0,0 0 0,1-1 0,-1 1 0,0 0 0,0-1 0,1 1 0,-1 0 0,0 0 0,0-1 0,0 2 0,6 28 0,-6-25 0,4 19 0,11 63 0,-13-78 0,1-1 0,-1 0 0,2 0 0,-1 0 0,1 0 0,0-1 0,10 14 0,-11-18 0,0 0 0,0 0 0,1 0 0,-1-1 0,1 0 0,-1 0 0,1 0 0,0 0 0,0 0 0,0-1 0,0 1 0,0-1 0,0 0 0,0 0 0,0-1 0,0 1 0,1-1 0,-1 0 0,0 0 0,0-1 0,1 1 0,-1-1 0,0 0 0,5-1 0,10-4 0,-1 0 0,1-1 0,32-18 0,-15 5 0,-1-1 0,-1-2 0,-1-2 0,-1 0 0,-1-3 0,-2 0 0,-1-2 0,-1-1 0,-1-1 0,-2-2 0,-1 0 0,-2-1 0,-1-1 0,-2-1 0,-2-1 0,17-57 0,-27 73 0,5-34 0,-10 51 0,0 0 0,-1 0 0,0 0 0,0 0 0,0 0 0,-1 0 0,1 0 0,-1 0 0,0 0 0,-1 0 0,1 0 0,-5-8 0,6 12 0,0 1 0,0 0 0,-1-1 0,1 1 0,0-1 0,-1 1 0,1 0 0,0-1 0,0 1 0,-1-1 0,1 1 0,-1 0 0,1 0 0,0-1 0,-1 1 0,1 0 0,-1 0 0,1-1 0,-1 1 0,1 0 0,-1 0 0,1 0 0,-1 0 0,1 0 0,0 0 0,-1 0 0,1 0 0,-1 0 0,1 0 0,-2 0 0,-10 10 0,-4 23 0,9-12 0,2 0 0,0 0 0,2 1 0,-2 23 0,3 91 0,2-84 0,0-21 0,1 0 0,1-1 0,2 1 0,1 0 0,1-1 0,1 0 0,22 53 0,-26-78 0,-1 0 0,1-1 0,0 1 0,1-1 0,-1 1 0,1-1 0,0 0 0,0-1 0,0 1 0,0-1 0,6 4 0,-8-6 0,-1 0 0,0-1 0,1 1 0,-1 0 0,1-1 0,0 1 0,-1-1 0,1 0 0,-1 1 0,1-1 0,0 0 0,-1 0 0,1 0 0,0 0 0,-1 0 0,1 0 0,-1-1 0,1 1 0,0 0 0,-1-1 0,1 0 0,-1 1 0,1-1 0,-1 0 0,0 0 0,1 1 0,-1-1 0,0 0 0,1 0 0,-1-1 0,0 1 0,0 0 0,0 0 0,0 0 0,0-1 0,0 1 0,0-1 0,-1 1 0,1-1 0,0 1 0,0-2 0,10-29-1365,-4-4-5461</inkml:trace>
  <inkml:trace contextRef="#ctx0" brushRef="#br0" timeOffset="1198.54">1659 460 24575,'3'0'0,"10"0"0,9 0 0,9 0 0,9 0 0,9-3 0,6-7 0,-1-2 0,-3 2 0,-2 1 0,0 4 0,-8 1-8191</inkml:trace>
  <inkml:trace contextRef="#ctx0" brushRef="#br0" timeOffset="1933.06">2135 583 24575,'0'1'0,"0"0"0,0-1 0,1 1 0,-1-1 0,0 1 0,0-1 0,1 1 0,-1-1 0,0 1 0,0-1 0,1 0 0,-1 1 0,1-1 0,-1 1 0,0-1 0,1 0 0,-1 1 0,1-1 0,-1 0 0,1 1 0,-1-1 0,1 0 0,-1 0 0,1 0 0,-1 1 0,1-1 0,-1 0 0,2 0 0,18 3 0,-16-3 0,280 5 0,-239-6 0,-27 1 0,5 0 0,0 0 0,-1-2 0,1 0 0,-1-2 0,34-9 0,-54 13 0,0-1 0,0 1 0,0-1 0,0 0 0,0 1 0,-1-1 0,1 0 0,0 0 0,-1 0 0,1 0 0,-1 0 0,1-1 0,-1 1 0,1 0 0,-1-1 0,0 1 0,0-1 0,1 0 0,-1 1 0,0-1 0,-1 0 0,1 1 0,0-1 0,0 0 0,-1 0 0,1 0 0,-1 0 0,0 0 0,1 0 0,-1 0 0,0 1 0,0-1 0,0 0 0,0 0 0,-1 0 0,1 0 0,-1 0 0,1 0 0,-1 0 0,1 0 0,-1 1 0,0-1 0,0 0 0,0 0 0,0 1 0,0-1 0,0 1 0,-3-3 0,-2-3 0,0 0 0,0 1 0,0 0 0,-1 0 0,0 1 0,0 0 0,-1 0 0,1 1 0,-1 0 0,0 0 0,0 1 0,0-1 0,-1 2 0,1 0 0,-1 0 0,-15-2 0,21 4 0,1 1 0,-1-1 0,1 0 0,-1 1 0,1 0 0,-1-1 0,1 1 0,-1 0 0,1 0 0,0 1 0,-1-1 0,1 0 0,0 1 0,0-1 0,0 1 0,0 0 0,0 0 0,0-1 0,1 1 0,-1 1 0,1-1 0,-1 0 0,1 0 0,0 0 0,0 1 0,0-1 0,0 1 0,0-1 0,0 4 0,-3 8 0,2-1 0,0 1 0,1-1 0,0 17 0,1-24 0,-1 37 0,3 0 0,11 73 0,-9-94 0,1 1 0,1-2 0,1 1 0,1 0 0,1-1 0,22 37 0,-29-55 0,0 0 0,1-1 0,-1 1 0,0 0 0,1-1 0,0 1 0,0-1 0,-1 0 0,1 0 0,0 0 0,1 0 0,-1-1 0,0 1 0,0-1 0,5 2 0,-2-2 0,0 0 0,0 0 0,0-1 0,0 0 0,0 0 0,-1 0 0,1 0 0,10-3 0,-5 0 0,0 0 0,0-1 0,-1 0 0,1 0 0,-1-1 0,0-1 0,0 1 0,-1-2 0,10-7 0,-5 1 114,0-1 0,20-26 0,-28 32-328,-1 0 1,0 0 0,0 0-1,-1-1 1,0 0 0,-1 1-1,4-15 1,-3 3-6613</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14T19:33:52.820"/>
    </inkml:context>
    <inkml:brush xml:id="br0">
      <inkml:brushProperty name="width" value="0.05" units="cm"/>
      <inkml:brushProperty name="height" value="0.05" units="cm"/>
    </inkml:brush>
  </inkml:definitions>
  <inkml:trace contextRef="#ctx0" brushRef="#br0">1 173 24575,'0'12'0,"0"13"0,0 11 0,0 9 0,0 2 0,0 3 0,0 4 0,0 2 0,0-2 0,0-7 0,0-10 0,0-7 0,0-5 0,0-5 0,0-3 0,0-3-8191</inkml:trace>
  <inkml:trace contextRef="#ctx0" brushRef="#br0" timeOffset="1127.58">36 296 24575,'-6'64'0,"-2"-5"0,4 260-6784,4-317 6769,0 1-1,0-1 0,1 1 1,-1-1-1,0 1 0,1-1 1,0 1-1,-1-1 0,1 1 1,0-1-1,0 0 0,1 1 1,-1-1-1,0 0 0,1 0 1,-1 0-1,1 0 0,0 0 1,-1 0-1,4 2 0,-3-3 130,1 0 1,-1 0-1,0 0 0,1 0 0,-1 0 0,1 0 0,-1-1 0,3 1 0,28-1 4842,-20-2-4848,-1 0 1,0-1 0,1 0-1,-1-2 1,-1 1 0,1-1 0,-1-1-1,0 0 1,0 0 0,0-1-1,-1-1 1,13-11 0,2-6-180,0 0 1,-1-1-1,23-35 0,-27 31 71,0-2 0,-3 1 0,0-2 0,-3 0 0,0-1 0,-2-1 0,8-39 0,-20 187 0,-2-51 0,0 8 0,11 129 0,-9-194 0,1 0 0,0-1 0,0 1 0,0 0 0,1 0 0,-1-1 0,1 1 0,5 7 0,-6-11 0,0 0 0,0 0 0,0 0 0,0 0 0,0 0 0,0 0 0,0 0 0,1-1 0,-1 1 0,0 0 0,0-1 0,1 1 0,-1-1 0,0 0 0,1 1 0,-1-1 0,0 0 0,1 0 0,-1 0 0,1 0 0,-1 0 0,0 0 0,1 0 0,-1 0 0,1 0 0,-1-1 0,0 1 0,1-1 0,-1 1 0,0-1 0,0 1 0,1-1 0,-1 0 0,2-1 0,9-6 0,1 0 0,-1-1 0,0-1 0,-1 0 0,0 0 0,-1-1 0,12-17 0,3-6 0,29-53 0,-43 69-170,-1-2-1,0 1 0,-2-1 1,0-1-1,-1 0 0,-1 0 1,5-35-1,-10 35-6655</inkml:trace>
  <inkml:trace contextRef="#ctx0" brushRef="#br0" timeOffset="2344.71">936 102 24575,'-2'34'0,"-1"-1"0,-10 44 0,-1 1 0,-23 275 0,36-340 0,0-9 0,1 1 0,-1-1 0,1 1 0,0-1 0,0 1 0,1-1 0,-1 1 0,1-1 0,0 1 0,0-1 0,2 6 0,-3-10 0,1 0 0,-1 1 0,0-1 0,1 0 0,-1 1 0,0-1 0,1 0 0,-1 0 0,1 1 0,-1-1 0,0 0 0,1 0 0,-1 0 0,1 1 0,-1-1 0,1 0 0,-1 0 0,1 0 0,-1 0 0,1 0 0,-1 0 0,1 0 0,-1 0 0,1 0 0,-1 0 0,0 0 0,1 0 0,-1 0 0,1-1 0,-1 1 0,1 0 0,-1 0 0,1 0 0,-1-1 0,1 0 0,15-11 0,3-10 0,-1-1 0,-1 0 0,24-45 0,10-14 0,-29 50 0,4-6 0,48-53 0,-74 90 0,1 0 0,0 0 0,0 0 0,-1 0 0,1 1 0,0-1 0,0 0 0,0 1 0,0-1 0,0 0 0,0 1 0,0-1 0,0 1 0,0 0 0,1-1 0,-1 1 0,2 0 0,-3 0 0,1 0 0,-1 0 0,1 0 0,0 1 0,-1-1 0,1 0 0,-1 1 0,1-1 0,-1 0 0,1 1 0,-1-1 0,0 0 0,1 1 0,-1-1 0,1 1 0,-1-1 0,0 1 0,1-1 0,-1 1 0,0-1 0,0 1 0,1 0 0,-1 0 0,2 6 0,-1-1 0,0 1 0,0-1 0,-1 12 0,0-16 0,10 142 0,-7-120 0,1 1 0,2-1 0,15 43 0,-20-63 0,0-1 0,1 0 0,0 1 0,-1-1 0,1 0 0,1 0 0,-1 0 0,0 0 0,1 0 0,-1-1 0,1 1 0,0-1 0,0 0 0,0 0 0,0 0 0,0 0 0,0 0 0,1 0 0,6 1 0,-4-1 0,1-1 0,-1-1 0,0 1 0,1-1 0,-1 0 0,1 0 0,-1-1 0,0 0 0,1 0 0,11-4 0,-3-1-242,1 0 0,-1 0-1,-1-2 1,1 1 0,-1-2 0,0 0-1,-1-1 1,0 0 0,-1-1-1,0-1 1,-1 0 0,0 0 0,14-21-1,-14 17-65,-1-1 0,-1-1-1,-1 0 1,0 0-1,-1 0 1,-1-1 0,0 0-1,-2 0 1,0-1 0,2-38-1,-6 42 612,1 0 942,0 1 0,-3-19 0,2 31-1108,-1 1 1,1-1-1,-1 0 0,1 0 0,-1 1 1,0-1-1,0 1 0,0-1 1,0 1-1,0-1 0,-1 1 1,1 0-1,-1-1 0,1 1 1,-1 0-1,0 0 0,0 0 1,0 0-1,-2-1 0,2 2-137,1 1 0,-1-1 0,1 1 0,-1-1 0,0 1 0,1 0 0,-1-1 0,1 1 0,-1 0 0,0 0 0,1 0 0,-1 1 0,1-1 0,-1 0 0,0 0 0,1 1 0,-1-1 0,1 1 0,-1 0 0,1-1 0,-1 1 0,1 0 0,0 0 0,-1 0 0,1 0 0,0 0 0,0 0 0,0 0 0,-1 0 0,1 1 0,1-1 0,-3 3 0,-3 5 0,-1 1 0,2-1 0,-8 17 0,13-25 0,-8 15 0,1 1 0,1 0 0,0 0 0,1 1 0,1 0 0,1-1 0,-1 22 0,3-33 0,1 0 0,1-1 0,-1 1 0,1 0 0,0-1 0,0 1 0,0 0 0,1-1 0,0 0 0,0 1 0,0-1 0,1 0 0,-1 0 0,2 0 0,-1 0 0,0-1 0,1 1 0,0-1 0,0 0 0,0 0 0,0 0 0,1-1 0,-1 1 0,1-1 0,0 0 0,9 4 0,-8-5 0,-1 0 0,1 0 0,-1 0 0,1-1 0,0 0 0,-1 0 0,1-1 0,0 1 0,0-1 0,0 0 0,-1-1 0,7-1 0,-3 0 0,0 0 0,0-1 0,0 0 0,-1-1 0,1 1 0,14-11 0,-6 2 0,-1-1 0,0 0 0,-1-1 0,-1 0 0,0-2 0,13-18 0,-4-2 0,-18 27 0,1 0 0,0 0 0,0 1 0,1-1 0,10-9 0,-17 18 0,1 0 0,-1-1 0,0 1 0,0 0 0,1 0 0,-1 0 0,0-1 0,1 1 0,-1 0 0,0 0 0,1 0 0,-1 0 0,0-1 0,1 1 0,-1 0 0,0 0 0,1 0 0,-1 0 0,0 0 0,1 0 0,-1 0 0,0 0 0,1 0 0,-1 0 0,0 0 0,1 0 0,-1 0 0,0 1 0,1-1 0,-1 0 0,0 0 0,1 0 0,-1 1 0,7 11 0,-3 21 0,-4-32 0,-2 166 0,2-166 0,0 0 0,0 0 0,0 0 0,0 1 0,0-1 0,0 0 0,0 0 0,0 0 0,1 0 0,-1 1 0,0-1 0,1 0 0,-1 0 0,1 0 0,-1 0 0,2 1 0,-2-2 0,1 0 0,-1 0 0,1 1 0,-1-1 0,0 0 0,1 0 0,-1 0 0,1 0 0,-1 0 0,1 0 0,-1 0 0,0 0 0,1-1 0,-1 1 0,1 0 0,-1 0 0,1 0 0,-1 0 0,0 0 0,1-1 0,-1 1 0,0 0 0,1 0 0,-1-1 0,0 1 0,1 0 0,-1-1 0,1 0 0,5-6 0,0 0 0,0-1 0,5-8 0,-3 4 0,21-30 0,71-94 0,-100 136 0,23-23 0,-22 23 0,-1-1 0,0 1 0,1 0 0,-1-1 0,1 1 0,-1 0 0,1 0 0,-1-1 0,1 1 0,-1 0 0,1 0 0,0 0 0,-1 0 0,1 0 0,-1 0 0,1 0 0,-1 0 0,1 0 0,-1 0 0,1 0 0,-1 0 0,1 0 0,0 0 0,-1 1 0,1-1 0,-1 0 0,1 0 0,-1 0 0,1 1 0,-1-1 0,0 0 0,1 1 0,-1-1 0,1 1 0,-1-1 0,0 0 0,1 1 0,-1-1 0,0 1 0,1-1 0,-1 1 0,0-1 0,0 1 0,1-1 0,-1 1 0,0-1 0,0 1 0,0-1 0,0 1 0,0 0 0,3 15 0,0-1 0,-2 1 0,0-1 0,-1 1 0,-3 29 0,1 10 0,2-52 31,0-1 0,0 1 0,0-1 0,0 1 0,0-1 0,1 1 0,0-1 0,-1 1 1,1-1-1,1 3 0,-1-4-80,-1-1 0,1 1 0,0-1 1,-1 1-1,1-1 0,-1 1 0,1-1 0,0 0 1,-1 1-1,1-1 0,0 0 0,0 0 1,-1 1-1,1-1 0,0 0 0,0 0 1,-1 0-1,1 0 0,0 0 0,0 0 1,0 0-1,-1 0 0,1 0 0,0 0 1,0-1-1,-1 1 0,1 0 0,0 0 1,-1-1-1,1 1 0,0-1 0,-1 1 0,1 0 1,0-2-1,21-11-6777</inkml:trace>
  <inkml:trace contextRef="#ctx0" brushRef="#br0" timeOffset="4237.58">3176 32 24575,'-1'106'-754,"1"96"-2924,3-156 2894,1 0 0,14 59 0,-14-91 772,0 0-1,0 1 1,1-2 0,1 1-1,0-1 1,1 1-1,10 12 1,-14-22 63,0 1 1,0-1-1,1-1 0,-1 1 0,1 0 1,0-1-1,0 0 0,0 0 0,1 0 1,-1 0-1,1-1 0,0 0 0,-1 0 0,1 0 1,0 0-1,0-1 0,0 0 0,0 0 1,1 0-1,-1-1 0,0 1 0,0-1 1,9-1-1,-8-1 255,0 1 0,-1-1 1,1 1-1,0-2 0,-1 1 0,1-1 0,-1 1 1,0-1-1,0-1 0,0 1 0,8-8 1,1-3 352,0-1 1,13-18-1,-1-2-659,-2-1 0,-1-1 0,-2-1 0,-1-1 0,22-67 0,-17 29 0,-4-1 0,11-84 0,-31 157 0,0 12 0,-2 22 0,-44 240 0,10-82 0,-4 287 0,38-452 0,-1 35 0,2-54 0,-1 1 0,1-1 0,-1 0 0,0 1 0,0-1 0,0 0 0,0 0 0,-1 0 0,1 0 0,-1 0 0,0 0 0,-3 4 0,3-5 0,0 0 0,0-1 0,-1 1 0,1 0 0,0-1 0,-1 0 0,1 0 0,-1 0 0,1 0 0,-1 0 0,0 0 0,1 0 0,-1-1 0,0 0 0,0 1 0,1-1 0,-1 0 0,0 0 0,0-1 0,1 1 0,-5-1 0,2-1 0,0 1 0,0-1 0,0 0 0,0 0 0,0 0 0,0-1 0,0 0 0,1 0 0,-7-5 0,-7-8 0,1-1 0,1-1 0,0 0 0,-19-30 0,29 38 0,0 0 0,0-1 0,1 1 0,1-1 0,0 0 0,0 0 0,1 0 0,0 0 0,1-1 0,1 1 0,-1-16 0,3 19 0,0 0 0,0 1 0,1-1 0,0 0 0,0 1 0,1-1 0,0 1 0,0 0 0,1 0 0,0 0 0,0 1 0,0-1 0,1 1 0,0 0 0,1 0 0,-1 0 0,10-6 0,9-7 0,2 1 0,0 1 0,29-14 0,-44 25 0,32-17 0,34-19 0,-70 37 0,26-14 0,-32 19 0,0-1 0,0 1 0,0 0 0,0-1 0,0 1 0,0 0 0,1 0 0,-1 0 0,0 0 0,0 0 0,0 0 0,0 0 0,0 0 0,0 0 0,0 0 0,0 0 0,0 1 0,0-1 0,0 1 0,0-1 0,0 0 0,0 1 0,0 0 0,-1-1 0,1 1 0,0-1 0,0 1 0,0 0 0,-1 0 0,2 1 0,2 6-26,-1-1 0,-1 1 0,0 0 0,0 0-1,0-1 1,-1 2 0,0-1 0,-1 0 0,1 0-1,-3 13 1,2-2-816,-1 42-3933,-1-36 4599,1 0 0,2-1 1,1 1-1,8 44 0,-10-67 180,1 0-1,-1 0 1,1 0-1,-1 0 1,1 0-1,0-1 0,0 1 1,0 0-1,0 0 1,0-1-1,0 1 1,1-1-1,-1 1 1,1-1-1,-1 1 0,1-1 1,3 2-1,-4-2-11,0-1 0,1 1 0,0-1 0,-1 0 0,1 0 0,-1 0-1,1 0 1,-1 0 0,1 0 0,-1 0 0,1 0 0,-1 0 0,1-1-1,-1 1 1,1-1 0,-1 1 0,1-1 0,1 0 0,3-3 161,1 0 0,-1-1-1,0 0 1,0 0 0,-1 0 0,1 0 0,8-12 0,-2-1 1061,0 0 1,-1 0-1,-1-1 0,9-25 1,-9 19-1474,-2-1 1,-1-1 0,-1 0 0,-1 0 0,2-40 0,-6 59-441,-1-1 0,-1 1 1,1 0-1,-1-1 1,-1 1-1,0 0 1,-3-9-1,3 10 695,-1 1-1,0 0 1,-1 0 0,1 1-1,-1-1 1,0 1 0,0-1 0,-1 1-1,0 0 1,0 1 0,0-1-1,0 1 1,-1 0 0,-6-3-1,3 2 76,-7-3-237,15 5 482,7 3 594,20 2 221,0 0-1,1-2 1,-1-1 0,30-4-1,-41 2-1130,-5 1 0,1 0 0,-1 1 0,1 0 0,18 1 0,-26 0 0,0 1 0,0-1 0,0 1 0,1 0 0,-1 0 0,0 0 0,0 1 0,0-1 0,0 1 0,-1-1 0,1 1 0,0 0 0,-1 0 0,1 0 0,-1 1 0,0-1 0,0 1 0,0-1 0,3 5 0,0 1 0,-1 0 0,-1 0 0,1 0 0,-1 0 0,-1 1 0,1 0 0,-1-1 0,1 15 0,-1 7 0,-3 36 0,1-4 0,0-60 0,0 0 0,0 0 0,0 0 0,1 0 0,-1 0 0,0 0 0,1 0 0,0 0 0,-1 0 0,1 0 0,0-1 0,0 1 0,1 2 0,-1-4 0,-1 1 0,0-1 0,1 0 0,-1 0 0,0 1 0,1-1 0,-1 0 0,0 0 0,1 0 0,-1 1 0,1-1 0,-1 0 0,1 0 0,-1 0 0,0 0 0,1 0 0,-1 0 0,1 0 0,-1 0 0,1 0 0,-1 0 0,0 0 0,1-1 0,14-9 0,-2-3 0,-1-1 0,-1-1 0,17-26 0,24-57 0,-26 49 0,-14 24 0,-9 18 0,0 1 0,0-1 0,0 1 0,1 0 0,0 0 0,0 0 0,1 0 0,8-8 0,-13 14 0,1 0 0,-1 0 0,0-1 0,0 1 0,0 0 0,1 0 0,-1 0 0,0 0 0,1 0 0,-1 0 0,0 0 0,0 0 0,1 0 0,-1 0 0,0 0 0,0 0 0,1 0 0,-1 0 0,0 0 0,1 0 0,-1 0 0,0 0 0,0 0 0,1 0 0,-1 0 0,0 1 0,0-1 0,1 0 0,-1 0 0,0 0 0,0 0 0,0 1 0,1-1 0,-1 0 0,0 0 0,0 0 0,0 1 0,0-1 0,1 0 0,-1 0 0,0 1 0,0-1 0,0 0 0,0 0 0,0 1 0,0-1 0,0 0 0,0 1 0,0-1 0,3 17 0,-2-15 0,1 27 0,-3 38 0,0-40 0,4 50 0,-2-75 0,-1 0 0,0 1 0,1-1 0,-1 1 0,1-1 0,-1 0 0,1 0 0,0 1 0,0-1 0,0 0 0,1 0 0,-1 0 0,0 0 0,1 0 0,-1 0 0,1 0 0,0-1 0,0 1 0,0 0 0,-1-1 0,1 0 0,0 1 0,1-1 0,-1 0 0,0 0 0,0 0 0,0 0 0,1-1 0,3 2 0,7 3 0,-11-4 0,1 1 0,-1-1 0,1 1 0,-1 0 0,0 0 0,1 0 0,-1 0 0,0 0 0,0 0 0,-1 1 0,1-1 0,0 1 0,-1-1 0,1 1 0,-1-1 0,1 4 0,3 8 0,-1-1 0,3 18 0,3 9 0,-4-31 0,-1-11 0,3-21 0,-4 10 0,2 2-141,-1 0 0,1 0-1,0 1 1,1 0 0,1 1-1,-1-1 1,1 1 0,1 1-1,0-1 1,0 2 0,0-1-1,1 1 1,14-7 0,12-5-1084,1 1 0,63-20 0,41-6 35,-67 22 1219,129-56 1,-194 74-59,0-1 0,0 0-1,-1 0 1,1-1 0,-1 0-1,0-1 1,11-12 0,-4-3-1144</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14T19:33:59.640"/>
    </inkml:context>
    <inkml:brush xml:id="br0">
      <inkml:brushProperty name="width" value="0.05" units="cm"/>
      <inkml:brushProperty name="height" value="0.05" units="cm"/>
    </inkml:brush>
  </inkml:definitions>
  <inkml:trace contextRef="#ctx0" brushRef="#br0">288 260 24575,'-45'49'0,"-51"73"0,77-95 0,3-6 0,-4 4 0,1 1 0,2 0 0,0 2 0,-16 38 0,32-64 0,0 0 0,0 1 0,0-1 0,1 1 0,-1-1 0,1 1 0,-1-1 0,1 1 0,0-1 0,0 1 0,0-1 0,0 1 0,1-1 0,-1 1 0,1-1 0,-1 1 0,1-1 0,0 0 0,2 4 0,-2-4 0,1 0 0,-1-1 0,1 1 0,-1-1 0,1 0 0,0 0 0,-1 1 0,1-1 0,0 0 0,0 0 0,0 0 0,0-1 0,0 1 0,0 0 0,0-1 0,0 0 0,1 1 0,-1-1 0,0 0 0,0 0 0,0 0 0,4-1 0,4 0 22,-1-1 0,0 0-1,0-1 1,0 0 0,0 0 0,0-1-1,-1 0 1,0-1 0,0 0 0,0 0-1,0-1 1,9-8 0,6-8-493,0-1 0,25-32 0,-31 32 439,0-1 1,-2-1-1,0 0 1,-2-1 0,-1-1-1,-1 0 1,-1-1-1,8-34 1,-11 26 233,-1 1 0,-1-1 0,-2 0 0,-2 0-1,-1 0 1,-6-45 0,7 96-202,-1-1 0,-1 17 0,-1 9 0,2 55 0,4 223 0,1-247 0,2-1 0,27 105 0,-32-164 0,-1-6 0,1 0 0,-1 0 0,1 0 0,0 0 0,3 7 0,-4-11 0,0 0 0,-1 0 0,1 0 0,0 0 0,0-1 0,-1 1 0,1 0 0,0 0 0,0-1 0,0 1 0,0 0 0,0-1 0,0 1 0,0-1 0,0 0 0,1 1 0,-1-1 0,0 0 0,0 1 0,0-1 0,0 0 0,0 0 0,1 0 0,-1 0 0,0 0 0,0 0 0,0-1 0,0 1 0,2-1 0,4-1 0,-1 0 0,0-1 0,0 0 0,0 0 0,-1-1 0,1 1 0,-1-1 0,0 0 0,7-8 0,5-5 0,19-26 0,-5 2 0,-1-2 0,42-81 0,-60 100 0,-2-1 0,0 0 0,-2-1 0,0 0 0,-2 0 0,-1-1 0,2-29 0,-7 50 0,0 1 0,0-1 0,0 0 0,-1 1 0,1-1 0,-2 0 0,1 1 0,0-1 0,-1 1 0,0 0 0,-5-9 0,6 12 0,-1 0 0,1 0 0,-1 0 0,0 0 0,0 0 0,0 0 0,0 1 0,0-1 0,0 1 0,0-1 0,0 1 0,-1 0 0,1 0 0,0 0 0,-1 0 0,1 0 0,-1 0 0,1 1 0,-1-1 0,1 1 0,-1 0 0,0 0 0,1 0 0,-1 0 0,1 0 0,-1 1 0,-3 0 0,0 1 0,0 0 0,0 0 0,1 0 0,-1 1 0,1 0 0,-1 0 0,1 0 0,0 1 0,0 0 0,-7 7 0,-2 4 0,-24 30 0,28-29 0,0-1 0,0 1 0,2 0 0,-12 30 0,17-35 0,-1 0 0,1 0 0,1 0 0,0 0 0,1 0 0,0 0 0,0 0 0,3 22 0,-2-30 0,0-1 0,1 1 0,-1-1 0,1 0 0,0 1 0,0-1 0,0 0 0,0 1 0,0-1 0,0 0 0,1 0 0,-1 0 0,1 0 0,-1 0 0,1 0 0,0 0 0,0-1 0,0 1 0,0-1 0,0 1 0,0-1 0,0 0 0,0 0 0,1 0 0,-1 0 0,0 0 0,1 0 0,-1-1 0,1 1 0,-1-1 0,1 1 0,2-1 0,1 0 0,0 0 0,-1-1 0,1 1 0,0-1 0,0-1 0,-1 1 0,1-1 0,-1 0 0,0 0 0,1 0 0,-1-1 0,0 0 0,5-3 0,3-6 0,0 0 0,0-1 0,-1 0 0,15-22 0,-13 16 0,22-23 0,-35 42 0,-1-1 0,0 0 0,1 1 0,-1-1 0,1 1 0,0-1 0,-1 1 0,1-1 0,-1 1 0,1-1 0,0 1 0,-1-1 0,1 1 0,0 0 0,-1-1 0,1 1 0,0 0 0,0 0 0,-1-1 0,1 1 0,0 0 0,0 0 0,-1 0 0,1 0 0,0 0 0,0 0 0,0 0 0,-1 0 0,1 1 0,0-1 0,0 0 0,-1 0 0,1 1 0,0-1 0,-1 0 0,1 1 0,0-1 0,-1 1 0,1-1 0,0 1 0,-1-1 0,1 1 0,-1-1 0,1 1 0,-1-1 0,1 1 0,0 0 0,1 5 0,1-1 0,-1 1 0,1-1 0,-2 1 0,3 6 0,-2-4 0,4 16 0,-4-15 0,0 0 0,0 0 0,1 0 0,0-1 0,1 1 0,0-1 0,0 1 0,10 11 0,-13-19 0,0 0 0,0 0 0,0 0 0,0 0 0,0 0 0,0 0 0,0-1 0,1 1 0,-1-1 0,0 1 0,0-1 0,1 1 0,-1-1 0,0 0 0,1 1 0,-1-1 0,0 0 0,1 0 0,-1 0 0,0 0 0,1 0 0,-1 0 0,1-1 0,-1 1 0,0 0 0,0-1 0,1 1 0,-1-1 0,0 1 0,0-1 0,1 0 0,-1 1 0,0-1 0,0 0 0,0 0 0,0 0 0,1-1 0,6-5 0,-1-1 0,0 1 0,11-17 0,-13 18 0,12-20 0,0 0 0,-2-1 0,15-35 0,27-88 0,-36 90 0,-20 58 0,12-29 0,-6 23 0,-6 9 0,-1-1 0,1 0 0,-1 1 0,0-1 0,1 0 0,-1 1 0,0-1 0,1 1 0,-1-1 0,0 1 0,1-1 0,-1 0 0,0 1 0,0-1 0,0 1 0,1-1 0,-1 1 0,0-1 0,0 1 0,0 0 0,0-1 0,0 1 0,0 0 0,2 24 0,-1 1 0,-1-1 0,-1 1 0,-9 43 0,5-30 0,-44 328 0,48-356 0,-1-4 0,1-1 0,1 1 0,-1 0 0,1 0 0,0-1 0,1 1 0,-1 0 0,1 0 0,1-1 0,2 8 0,-4-13 0,0 0 0,1 0 0,0 0 0,-1 0 0,1 0 0,-1 0 0,1 0 0,0 0 0,0-1 0,0 1 0,-1 0 0,1 0 0,0-1 0,0 1 0,0-1 0,0 1 0,0-1 0,0 1 0,0-1 0,0 1 0,1-1 0,1 0 0,-1 0 0,0 0 0,0 0 0,0 0 0,0 0 0,1-1 0,-1 1 0,0-1 0,0 0 0,0 1 0,0-1 0,2-2 0,4-1 0,-1-1 0,1-1 0,-1 0 0,11-11 0,26-37-1365,-4-5-5461</inkml:trace>
  <inkml:trace contextRef="#ctx0" brushRef="#br0" timeOffset="343.22">976 524 24575,'0'3'0,"6"1"0,8 0 0,10-1 0,8-1 0,7 0 0,3-5 0,0-3 0,-7-2-8191</inkml:trace>
  <inkml:trace contextRef="#ctx0" brushRef="#br0" timeOffset="977.95">1487 313 24575,'-2'3'0,"-1"0"0,1 0 0,-1 1 0,0-1 0,-1-1 0,1 1 0,0 0 0,-1-1 0,1 0 0,-1 0 0,-7 3 0,-7 5 0,1 1 0,1 1 0,0 0 0,0 1 0,-19 22 0,27-26 0,1 0 0,0 0 0,0 1 0,1 0 0,1 0 0,-1 1 0,1 0 0,1-1 0,-4 15 0,8-23 0,-1 0 0,1 0 0,-1 0 0,1 0 0,0 0 0,0 0 0,0 0 0,0 0 0,0 0 0,0 0 0,1 0 0,0 4 0,0-5 0,-1 0 0,1-1 0,-1 1 0,0 0 0,1-1 0,-1 1 0,1-1 0,0 1 0,-1-1 0,1 1 0,-1-1 0,1 1 0,0-1 0,-1 1 0,1-1 0,0 0 0,0 1 0,-1-1 0,1 0 0,0 0 0,0 0 0,1 1 0,2-2 0,0 1 0,0 0 0,-1-1 0,1 0 0,0 0 0,-1 0 0,1 0 0,0-1 0,-1 1 0,1-1 0,5-4 0,6-6 0,1-1 0,-2-1 0,0 0 0,-1 0 0,0-1 0,18-31 0,-18 28 0,0 0 0,1 0 0,1 1 0,21-19 0,-35 35 0,0 0 0,0 0 0,0 0 0,1 1 0,-1-1 0,0 0 0,0 1 0,0-1 0,1 0 0,-1 1 0,0 0 0,1-1 0,-1 1 0,0 0 0,1 0 0,-1 0 0,3 0 0,-3 0 0,0 0 0,0 1 0,0-1 0,0 0 0,0 1 0,0-1 0,0 1 0,-1 0 0,1-1 0,0 1 0,0 0 0,0 0 0,-1-1 0,1 1 0,-1 0 0,1 0 0,0 0 0,0 1 0,1 4 0,1 0 0,-1 1 0,0-1 0,-1 1 0,2 11 0,0 5 0,-2 29 0,-1-32 0,1 0 0,4 25 0,-5-43-124,1 0 0,-1 0 0,1 0 0,0 0 0,-1-1 0,1 1-1,0 0 1,0-1 0,0 1 0,2 2 0,12 7-6702</inkml:trace>
  <inkml:trace contextRef="#ctx0" brushRef="#br0" timeOffset="1318.16">2299 295 24575,'0'6'0,"0"8"0,0 10 0,0 11 0,-3 8 0,-4 9 0,-1 1-6784,1-2 6784,5-13 0,2-13-1407</inkml:trace>
  <inkml:trace contextRef="#ctx0" brushRef="#br0" timeOffset="1761.77">2599 154 24575,'-11'24'0,"2"1"0,1 0 0,1 1 0,1-1 0,2 1 0,-3 29 0,7-50 0,-1-1 0,1 0 0,-1 1 0,1-1 0,0 0 0,1 1 0,-1-1 0,1 0 0,0 1 0,0-1 0,0 0 0,1 0 0,-1 0 0,1 0 0,0 0 0,0 0 0,0 0 0,1 0 0,0-1 0,-1 0 0,1 1 0,0-1 0,1 0 0,-1 0 0,7 4 0,-6-5 0,-1 1 0,0-1 0,0 0 0,0 1 0,0 0 0,0-1 0,0 1 0,-1 0 0,0 1 0,1-1 0,-1 0 0,0 1 0,-1-1 0,4 8 0,-4-6 0,0 1 0,0 0 0,0 0 0,-1 0 0,1 0 0,-1 0 0,-1 0 0,1 0 0,-3 7 0,3-11 0,0 0 0,0 0 0,-1-1 0,1 1 0,-1 0 0,1 0 0,-1-1 0,0 1 0,1 0 0,-1-1 0,0 1 0,0-1 0,0 1 0,0-1 0,-1 0 0,1 1 0,0-1 0,-1 0 0,1 0 0,-1 0 0,-2 2 0,2-2 0,0-1 0,0 1 0,0-1 0,-1 0 0,1 0 0,0 0 0,0 0 0,0 0 0,0 0 0,-1-1 0,1 1 0,0-1 0,0 1 0,0-1 0,-3-1 0,-3-2 0,-1-1 0,2 0 0,-1 0 0,0-1 0,1 1 0,0-2 0,-8-9 0,1 0-682,-18-32-1,14 16-6143</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14T19:34:03.474"/>
    </inkml:context>
    <inkml:brush xml:id="br0">
      <inkml:brushProperty name="width" value="0.05" units="cm"/>
      <inkml:brushProperty name="height" value="0.05" units="cm"/>
    </inkml:brush>
  </inkml:definitions>
  <inkml:trace contextRef="#ctx0" brushRef="#br0">184 1 24575,'-19'11'-9844,"1"4"6208,-31 38 7580,31-32-5491,6-8 2932,0 0 0,2 2 1,-18 28-1,26-38-1077,-1-1 0,1 1 0,0 0 0,0 0 0,0 0 0,1 0 0,0 1-1,0-1 1,0 0 0,1 0 0,0 1 0,0-1 0,0 0 0,0 1 0,1-1 0,0 0-1,2 8 1,0-8-308,0 0 0,0-1 0,1 0 0,-1 1 0,1-1 0,0-1 0,0 1 0,0 0 0,1-1 0,-1 0 0,1 0 0,0 0 0,0-1 0,5 2 0,-2 1 0,1 0 0,-1 0 0,13 10 0,-13-7 0,-1 0 0,-1 0 0,1 0 0,-2 1 0,1 0 0,-1 0 0,0 0 0,-1 1 0,4 12 0,-5-14 0,-1 0 0,0 1 0,0-1 0,-1 1 0,0-1 0,0 1 0,-1-1 0,0 1 0,-1 0 0,0-1 0,-3 15 0,3-21 0,0 0 0,0 0 0,0-1 0,-1 1 0,1 0 0,0-1 0,-1 1 0,1-1 0,0 1 0,-1-1 0,0 0 0,-1 2 0,2-3 0,1 0 0,-1 0 0,1 1 0,0-1 0,-1 0 0,1 0 0,-1 0 0,1 0 0,-1 1 0,1-1 0,0 0 0,-1 0 0,1 0 0,-1 0 0,1 0 0,-1 0 0,1 0 0,-1 0 0,1 0 0,-1-1 0,0 1 0,1 0 0,-1-1 0,1 1 0,0-1 0,-1 1 0,1-1 0,0 1 0,0-1 0,-1 1 0,1-1 0,0 0 0,0 1 0,0-1 0,-1 1 0,1-1 0,0 1 0,0-1 0,0 0 0,0 1 0,0-1 0,0 1 0,1-1 0,-1 0 0,1-8 0,1 1 0,0-1 0,1 1 0,0 0 0,0-1 0,7-11 0,33-51 0,-28 48 0,49-76 0,42-69 0,-76 117 0,11-22 0,-40 71 0,-5 10 0,-8 19 0,2 21 0,2 1 0,-3 94 0,4-31 0,-36 218 0,43-331 0,0 1 0,1 0 0,-1 0 0,0 0 0,0 0 0,0 0 0,0 0 0,0 0 0,0 0 0,0 0 0,0 0 0,0 0 0,0 0 0,0 0 0,0 0 0,0 0 0,0 0 0,0 0 0,0 0 0,0 0 0,1 0 0,-1 0 0,0 0 0,0 0 0,0 0 0,0 0 0,0 0 0,0 0 0,0 0 0,0 0 0,0 0 0,0 0 0,0 0 0,0 0 0,0 0 0,1 0 0,-1 0 0,0 0 0,0 0 0,0 0 0,0 0 0,0 0 0,0 0 0,0 0 0,0 0 0,0 0 0,0 0 0,8-12 0,11-26 0,-15 31 0,144-258 0,-139 247 0,1 0 0,1 1 0,0 0 0,18-19 0,-95 78 0,42-26 0,12-8 0,1 0 0,-1 0 0,2 1 0,-19 19 0,28-27 0,1 0 0,0-1 0,-1 1 0,1 0 0,0-1 0,0 1 0,-1 0 0,1-1 0,0 1 0,0 0 0,0 0 0,0-1 0,0 1 0,0 0 0,0-1 0,0 1 0,0 0 0,0 0 0,0-1 0,1 1 0,-1 0 0,0-1 0,0 1 0,1 0 0,-1-1 0,0 1 0,1 0 0,-1-1 0,1 1 0,0 0 0,19 19 0,-8-11 0,5 13 0,-1 1 0,0 0 0,-2 1 0,20 46 0,21 35 0,-54-103 0,0-1 0,0 1 0,0-1 0,0 0 0,0 1 0,0-1 0,0 0 0,1 0 0,-1 0 0,0 0 0,1 0 0,-1 0 0,0 0 0,1 0 0,-1-1 0,1 1 0,0-1 0,-1 1 0,1-1 0,-1 1 0,4-1 0,-2 0 0,0 0 0,-1-1 0,1 1 0,0-1 0,-1 0 0,1 0 0,-1 0 0,1 0 0,-1 0 0,0 0 0,1-1 0,2-1 0,3-4 0,-1 1 0,1-1 0,-2-1 0,1 1 0,-1-1 0,7-11 0,-1 0 0,-2-1 0,0 0 0,-1 0 0,-2-1 0,0 0 0,0 0 0,-2 0 0,-1-1 0,-1 0 0,1-26 0,-4 43 0,-1-1 0,1 1 0,-1-1 0,0 0 0,-3-10 0,4 16 0,0-1 0,-1 0 0,1 1 0,0-1 0,0 0 0,-1 1 0,1-1 0,0 0 0,-1 1 0,1-1 0,-1 0 0,1 1 0,-1-1 0,1 1 0,-1-1 0,1 1 0,-1-1 0,1 1 0,-1 0 0,0-1 0,1 1 0,-1 0 0,0-1 0,1 1 0,-1 0 0,0 0 0,1-1 0,-1 1 0,0 0 0,0 0 0,1 0 0,-1 0 0,0 0 0,0 0 0,1 0 0,-1 0 0,0 1 0,1-1 0,-1 0 0,0 0 0,1 1 0,-1-1 0,0 0 0,1 1 0,-1-1 0,0 0 0,1 1 0,-1-1 0,1 1 0,-1-1 0,1 1 0,-1-1 0,1 1 0,-1 1 0,-4 3 0,0 1 0,0 0 0,1 0 0,0 1 0,0-1 0,1 1 0,0 0 0,0-1 0,-2 10 0,-16 72 0,17-70 0,-4 18 0,2 1 0,1-1 0,2 1 0,2 47 0,1-82 0,0-1 0,0 0 0,0 1 0,0-1 0,0 0 0,1 0 0,-1 1 0,0-1 0,0 0 0,1 1 0,-1-1 0,1 0 0,-1 0 0,1 0 0,0 1 0,-1-1 0,1 0 0,0 0 0,0 0 0,0 0 0,0 0 0,0 0 0,0-1 0,0 1 0,0 0 0,0 0 0,0-1 0,0 1 0,0 0 0,1-1 0,-1 0 0,0 1 0,0-1 0,1 0 0,-1 1 0,0-1 0,1 0 0,-1 0 0,0 0 0,1 0 0,1 0 0,1-1 0,0 0 0,0-1 0,0 1 0,0-1 0,-1 1 0,1-1 0,0 0 0,-1 0 0,0-1 0,1 1 0,-1-1 0,4-3 0,1-4 0,0 0 0,0 0 0,-1 0 0,0-1 0,-1 0 0,0 0 0,-1-1 0,0 1 0,-1-1 0,0 0 0,-1-1 0,0 1 0,-1-1 0,1-18 0,-1 8-1365,1 3-5461</inkml:trace>
  <inkml:trace contextRef="#ctx0" brushRef="#br0" timeOffset="619.01">978 459 24575,'-1'91'0,"3"91"0,-3-180 0,1-1 0,0 1 0,0 0 0,0-1 0,1 1 0,-1 0 0,0-1 0,1 1 0,-1-1 0,1 1 0,-1 0 0,1-1 0,0 1 0,-1-1 0,1 0 0,0 1 0,0-1 0,0 0 0,0 1 0,0-1 0,1 0 0,-1 0 0,0 0 0,0 0 0,2 1 0,-1-2 0,1 0 0,-1 1 0,0-1 0,0 0 0,1-1 0,-1 1 0,0 0 0,0 0 0,1-1 0,-1 0 0,0 1 0,0-1 0,0 0 0,0 0 0,0 0 0,0 0 0,0 0 0,3-3 0,9-6 0,0-1 0,-1-1 0,0 0 0,0-1 0,-1 0 0,13-21 0,55-95 0,-54 84 0,-21 38 0,10-19 0,-14 25 0,-1 0 0,1 1 0,-1-1 0,1 0 0,0 0 0,-1 0 0,1 1 0,0-1 0,-1 0 0,1 1 0,0-1 0,0 1 0,0-1 0,0 1 0,0-1 0,-1 1 0,1 0 0,0-1 0,2 1 0,-3 0 0,0 0 0,1 1 0,-1-1 0,0 1 0,1-1 0,-1 0 0,0 1 0,0-1 0,1 1 0,-1-1 0,0 1 0,0-1 0,0 1 0,0-1 0,0 1 0,0-1 0,0 1 0,0-1 0,0 1 0,0-1 0,0 1 0,0-1 0,0 1 0,0-1 0,0 1 0,-1 0 0,-5 37 0,-3 0 0,-17 49 0,15-49 0,3-19 0,8-19 0,0 0 0,0 0 0,0 0 0,0 0 0,0 0 0,0 0 0,0 0 0,0 0 0,0 0 0,0 0 0,0 0 0,0 0 0,0-1 0,0 1 0,0 0 0,0 0 0,0 0 0,0 0 0,0 0 0,0 0 0,0 0 0,-1 0 0,1 0 0,0 0 0,0 0 0,0 0 0,0 0 0,0 0 0,0 0 0,0 0 0,0 0 0,0 0 0,0 0 0,0 0 0,-1 0 0,1 0 0,0 0 0,0 0 0,0 0 0,0 0 0,0 0 0,0 0 0,0 0 0,0 0 0,0 0 0,0 0 0,0 0 0,0 0 0,-1 0 0,1 0 0,0 0 0,0 0 0,0 1 0,0-1 0,0 0 0,0 0 0,0 0 0,0 0 0,0 0 0,0 0 0,0 0 0,0 0 0,0 0 0,0 0 0,0 0 0,0 1 0,-3-13 0,1-15 0,8-209-1365,-2 190-5461</inkml:trace>
  <inkml:trace contextRef="#ctx0" brushRef="#br0" timeOffset="2597.21">1296 618 24575,'1'2'0,"1"0"0,-1-1 0,1 1 0,0 0 0,0-1 0,0 1 0,0-1 0,0 0 0,0 0 0,1 0 0,-1 0 0,0 0 0,0 0 0,1-1 0,-1 1 0,1-1 0,-1 1 0,0-1 0,1 0 0,2 0 0,-1-1 0,0 0 0,-1-1 0,1 1 0,-1-1 0,1 1 0,-1-1 0,0 0 0,0 0 0,0-1 0,0 1 0,0-1 0,3-3 0,11-13 0,-1-1 0,0-1 0,-2-1 0,0 0 0,-1 0 0,-2-2 0,0 1 0,-2-1 0,0-1 0,6-32 0,-14 56 0,-1-1 0,0 0 0,1 1 0,-1-1 0,0 0 0,0 1 0,1-1 0,-1 0 0,-1 0 0,1 1 0,0-1 0,0 0 0,-1 1 0,1-1 0,-1 0 0,1 1 0,-1-1 0,0 1 0,1-1 0,-1 1 0,0-1 0,0 1 0,0-1 0,-2-1 0,1 2 0,0 0 0,-1 0 0,1 0 0,0 0 0,0 0 0,0 0 0,-1 1 0,1-1 0,0 1 0,-1 0 0,1 0 0,0 0 0,-1 0 0,1 0 0,0 0 0,0 1 0,-5 0 0,1 1 0,0-1 0,0 1 0,0 0 0,1 1 0,-1-1 0,1 1 0,0 0 0,-1 1 0,1-1 0,1 1 0,-1 0 0,0 0 0,-6 9 0,5-5 0,0 1 0,1-1 0,0 1 0,1 0 0,0 0 0,0 1 0,-4 16 0,2 6 0,2-1 0,0 1 0,3 0 0,2 41 0,-1-66 0,0 3 0,0 1 0,1-1 0,0 1 0,1-1 0,4 14 0,-5-21 0,1 0 0,-1 0 0,1 0 0,-1-1 0,1 1 0,0 0 0,0-1 0,0 1 0,0-1 0,1 0 0,-1 1 0,1-1 0,-1 0 0,1-1 0,0 1 0,-1 0 0,1-1 0,0 0 0,0 1 0,0-1 0,1 0 0,3 0 0,103 15 0,-55-10 0,630 48-1269,-500-53 635,314-37-1,-458 31 635,0-1 0,0-3 0,44-15 0,-79 22 36,-1 0-1,0-1 0,0 1 0,0-1 0,0 0 1,-1 0-1,8-7 0,-12 9-23,1 0 1,0 1-1,0-1 1,-1 0-1,1 0 1,0 0-1,-1 0 1,1 0-1,-1 0 1,1 0-1,-1 0 1,0 0-1,1 0 0,-1 0 1,0 0-1,0 0 1,0 0-1,0 0 1,0 0-1,0 0 1,0 0-1,0 0 1,0 0-1,0 0 0,0 0 1,-1-1-1,1 1 1,-1 0-1,1 0 1,0 0-1,-1 1 1,0-1-1,1 0 1,-1 0-1,1 0 0,-1 0 1,0 0-1,0 1 1,0-1-1,1 0 1,-3 0-1,-3-4 71,-1 1-1,0 0 0,0 1 0,0 0 1,0 0-1,0 1 0,-1-1 0,1 1 1,-1 1-1,0 0 0,-9-1 0,-9 1 291,-52 3 0,71-2-373,0 1 0,0-1 0,0 2 0,0-1 0,0 1 0,1 0 0,-1 0 0,1 1 0,0 0 0,-1 0 0,1 1 0,1-1 0,-1 1 0,0 1 0,1-1 0,0 1 0,0 0 0,0 0 0,-5 7 0,-2 4 0,1 0 0,-16 30 0,23-39 0,0 1 0,1 0 0,0 0 0,0 0 0,1 0 0,0 0 0,0 1 0,0 15 0,2-23 0,0 0 0,0 0 0,0-1 0,0 1 0,0 0 0,0 0 0,0 0 0,0 0 0,1 0 0,-1 0 0,0 0 0,1 0 0,-1 0 0,0-1 0,1 1 0,-1 0 0,1 0 0,0 0 0,-1-1 0,1 1 0,0 0 0,-1-1 0,1 1 0,0 0 0,0-1 0,1 1 0,0 0 0,0-1 0,-1 1 0,1-1 0,0 0 0,0 0 0,0 0 0,-1 0 0,1-1 0,0 1 0,0 0 0,0-1 0,-1 1 0,3-2 0,5-1 0,-1-1 0,0 0 0,0-1 0,13-9 0,1-4 0,-2 1 0,0-2 0,-1-1 0,0-1 0,-2 0 0,-1-1 0,0-1 0,-2 0 0,0-1 0,-2-1 0,-1 0 0,-1 0 0,-1-1 0,-1 0 0,5-30 0,-7 3 0,-2 0 0,-3-1 0,-8-86 0,7 134 0,0 0 0,-1 0 0,0 1 0,0-1 0,-1 1 0,1-1 0,-1 1 0,0 0 0,-1 0 0,1-1 0,-1 2 0,0-1 0,-1 0 0,-4-6 0,8 11 0,-1 0 0,1-1 0,0 1 0,-1 0 0,1 0 0,-1-1 0,1 1 0,0 0 0,-1 0 0,1 0 0,-1-1 0,1 1 0,0 0 0,-1 0 0,1 0 0,-1 0 0,1 0 0,-1 0 0,1 0 0,0 0 0,-1 0 0,1 0 0,-1 0 0,1 0 0,-1 0 0,1 1 0,0-1 0,-1 0 0,1 0 0,-1 1 0,-8 12 0,1 22 0,0 44-1570,4 94-1,1-44-941,-27 514 2512,27-612 4523,3-31-4487,0 0 1,0 1-1,0-1 0,0 0 1,0 1-1,0-1 1,0 0-1,0 0 1,0 1-1,0-1 1,-1 0-1,1 1 1,0-1-1,0 0 1,0 1-1,0-1 1,0 0-1,0 0 1,-1 1-1,1-1 1,0 0-1,0 0 0,-1 1 1,1-1-1,0 0 1,0 0-1,-1 0 1,1 1-1,0-1 1,-1 0-1,-4-8 247,-3-20-566,-11-71-1082,8 44-5461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14T19:34:14.822"/>
    </inkml:context>
    <inkml:brush xml:id="br0">
      <inkml:brushProperty name="width" value="0.05" units="cm"/>
      <inkml:brushProperty name="height" value="0.05" units="cm"/>
    </inkml:brush>
  </inkml:definitions>
  <inkml:trace contextRef="#ctx0" brushRef="#br0">53 526 24575,'6'1'0,"1"-1"0,-1 1 0,-1 0 0,1 0 0,0 1 0,0 0 0,0 0 0,9 5 0,41 28 0,-43-26 0,24 16 0,-2 2 0,0 1 0,35 38 0,-59-55 0,0 2 0,-1-1 0,-1 1 0,0 0 0,-1 1 0,0 0 0,-1 1 0,-1-1 0,0 1 0,-1 0 0,-1 1 0,4 21 0,-6-17 0,-1 1 0,0-1 0,-2 1 0,0-1 0,-4 22 0,4-34 0,-1 0 0,0-1 0,0 0 0,0 1 0,-1-1 0,0 0 0,0 0 0,-1-1 0,0 1 0,0-1 0,-1 1 0,0-1 0,0-1 0,0 1 0,0-1 0,-11 8 0,14-12 0,1 0 0,0 0 0,-1 0 0,1 0 0,0 0 0,-1-1 0,1 1 0,-1-1 0,1 1 0,-1-1 0,0 1 0,1-1 0,-1 0 0,1 0 0,-1 0 0,0 0 0,1 0 0,-3 0 0,3-1 0,0 1 0,0-1 0,0 1 0,1-1 0,-1 0 0,0 1 0,1-1 0,-1 0 0,0 0 0,1 1 0,-1-1 0,1 0 0,-1 0 0,1 0 0,-1 0 0,1 0 0,0 0 0,-1 0 0,1 0 0,0 0 0,0 1 0,0-3 0,-1-7 0,1 0 0,0-1 0,1 1 0,3-16 0,-3 21 0,13-64 0,26-81 0,34-66 0,-67 194 0,51-122 0,15-49 0,-67 181 0,-4 19 0,-4 33 0,2-27 0,-3 54 0,-2 92 0,6-125 0,1-1 0,11 55 0,-12-79 0,1-1 0,1 0 0,-1 0 0,1 0 0,0 0 0,1-1 0,0 1 0,0-1 0,1 0 0,0 0 0,7 8 0,-11-14 0,0 0 0,0 0 0,0 0 0,0-1 0,0 1 0,0 0 0,0-1 0,0 1 0,0-1 0,0 1 0,1-1 0,-1 1 0,0-1 0,0 0 0,0 0 0,0 0 0,1 0 0,-1 0 0,0 0 0,0 0 0,1 0 0,1 0 0,-1-1 0,0 0 0,0 0 0,-1 0 0,1 0 0,0 0 0,0-1 0,-1 1 0,1-1 0,-1 1 0,1-1 0,2-3 0,1-3 0,0 0 0,0 0 0,-1-1 0,6-15 0,26-115-1365,-27 96-5461</inkml:trace>
  <inkml:trace contextRef="#ctx0" brushRef="#br0" timeOffset="429.91">1 50 24575,'5'0'0,"12"0"0,12 0 0,10 0 0,9 0 0,1 0 0,4 0 0,-2 0 0,-6 0 0,-8 0 0,-10-3 0,-6-1 0,-2 0 0,3-2 0,-3 0-8191</inkml:trace>
  <inkml:trace contextRef="#ctx0" brushRef="#br0" timeOffset="1172.41">882 368 24575,'10'0'0,"-1"1"0,0 1 0,0-1 0,13 5 0,7 2 0,81 20 0,-73-17 0,1-1 0,0-2 0,72 5 0,-108-13 0,-1 1 0,0-1 0,1 0 0,-1 1 0,0-1 0,1 0 0,-1 1 0,0 0 0,0-1 0,1 1 0,-1 0 0,0-1 0,0 1 0,0 0 0,0 0 0,0 0 0,0 0 0,0 0 0,0 0 0,-1 0 0,1 0 0,0 1 0,-1-1 0,1 0 0,-1 0 0,1 1 0,-1-1 0,1 0 0,-1 1 0,0-1 0,0 0 0,0 1 0,0-1 0,0 0 0,0 1 0,0 1 0,0 8 0,-1-1 0,0 1 0,-5 15 0,6-22 0,-45 145 0,23-82 0,15-48-1365,1-5-5461</inkml:trace>
  <inkml:trace contextRef="#ctx0" brushRef="#br0" timeOffset="4002.02">1976 473 24575,'5'9'0,"-1"-1"0,0 1 0,0 0 0,-1 0 0,0 0 0,0 1 0,-1-1 0,1 14 0,2 79 0,-5-68 0,0-16 0,1 11 0,-1-29 0,0 0 0,0 0 0,0 0 0,0 0 0,0-1 0,0 1 0,0 0 0,0 0 0,0 0 0,0 0 0,1 0 0,-1 0 0,0 0 0,0 0 0,0 0 0,0 0 0,0 0 0,0 0 0,0 0 0,0 0 0,0-1 0,0 1 0,0 0 0,0 0 0,0 0 0,0 0 0,0 0 0,0 0 0,0 0 0,1 0 0,-1 0 0,0 0 0,0 0 0,0 0 0,0 0 0,0 0 0,0 0 0,0 0 0,0 0 0,0 0 0,0 0 0,0 0 0,0 0 0,1 0 0,-1 0 0,0 0 0,0 0 0,0 0 0,0 0 0,0 0 0,0 0 0,0 0 0,0 0 0,0 0 0,0 0 0,0 1 0,0-1 0,0 0 0,0 0 0,0 0 0,0 0 0,1 0 0,-1 0 0,6-19 0,3-17 0,2 0 0,2 1 0,1 0 0,2 1 0,1 0 0,23-32 0,-39 64 0,1 0 0,-1 0 0,1 0 0,-1 0 0,1 1 0,0-1 0,0 0 0,-1 1 0,1 0 0,0-1 0,0 1 0,1 0 0,-1 0 0,0 0 0,0 0 0,0 1 0,3-2 0,-3 2 0,0 1 0,-1-1 0,1 0 0,0 0 0,-1 1 0,1-1 0,0 1 0,-1-1 0,1 1 0,-1 0 0,1 0 0,-1-1 0,0 1 0,1 0 0,-1 0 0,0 0 0,0 1 0,1-1 0,-1 0 0,0 0 0,0 1 0,0-1 0,-1 1 0,1-1 0,1 3 0,6 12 0,0 1 0,-1 1 0,-1-1 0,4 21 0,11 77 0,-14-74 0,3 21 0,-2-9 0,23 80 0,-31-132 0,0 0 0,0 0 0,0 0 0,0 0 0,1-1 0,-1 1 0,0 0 0,1 0 0,-1 0 0,1-1 0,-1 1 0,1 0 0,-1 0 0,1-1 0,-1 1 0,1-1 0,0 1 0,-1 0 0,1-1 0,0 1 0,0-1 0,0 1 0,-1-1 0,1 0 0,1 1 0,-1-1 0,0 0 0,0-1 0,0 1 0,0 0 0,0-1 0,0 1 0,0-1 0,0 1 0,-1-1 0,1 1 0,0-1 0,0 1 0,0-1 0,-1 0 0,1 0 0,0 1 0,1-3 0,3-5 0,1 0 0,-1-1 0,4-11 0,-8 19 0,15-38-1303,-2 0 0,10-44-1,17-48-1570,-31 114 2942,-9 17-72,-1-1 0,0 1 0,0 0-1,1 0 1,-1 0 0,0 0-1,0-1 1,1 1 0,-1 0 0,0 0-1,1 0 1,-1 0 0,0 0-1,1 0 1,-1 0 0,0 0 0,1 0-1,-1 0 1,0 0 0,1 0-1,-1 0 1,0 0 0,0 0 0,1 0-1,-1 1 1,0-1 0,1 0-1,-1 0 1,0 0 0,1 1 0,1 1 84,0 1 0,1 0 1,-1 0-1,0 0 1,-1 0-1,1 0 1,1 4-1,1 1 472,8 16 200,-2-2 338,1-1 1,24 34 0,-31-49-975,1 0 1,0-1-1,0 1 0,0-1 1,1-1-1,0 1 1,0-1-1,0 0 0,0 0 1,1-1-1,0 1 1,-1-1-1,11 2 0,-8-2-116,1-1 0,0 0 0,0 0 0,0-1 0,0-1 0,0 1 0,0-2 0,0 1 0,0-2 0,0 1 0,-1-1 0,1 0 0,0-1 0,-1-1 0,1 1 0,-1-1 0,0-1 0,0 0 0,-1 0 0,0 0 0,1-1 0,-2-1 0,1 1 0,-1-1 0,0-1 0,0 1 0,-1-1 0,0 0 0,-1 0 0,0-1 0,0 0 0,0 0 0,-1 0 0,3-12 0,-2 4 0,0 0 0,-1 0 0,-1-1 0,-1 1 0,-1-1 0,0 0 0,-1 0 0,-1 1 0,-1-1 0,-5-25 0,7 40 0,-1 1 0,0 0 0,1 0 0,-1 0 0,0 0 0,0 0 0,0 0 0,0 0 0,0 1 0,0-1 0,0 0 0,-1 0 0,1 1 0,-1-1 0,1 1 0,-1-1 0,0 1 0,0 0 0,1 0 0,-1 0 0,0 0 0,0 0 0,0 0 0,0 0 0,0 0 0,0 1 0,-3-1 0,3 1 0,-1 0 0,1 1 0,0-1 0,-1 1 0,1 0 0,0-1 0,-1 1 0,1 0 0,0 0 0,0 0 0,0 1 0,0-1 0,0 1 0,0-1 0,0 1 0,1-1 0,-1 1 0,0 0 0,1 0 0,-1 0 0,1 0 0,0 0 0,-2 4 0,-4 8 0,1 1 0,1 0 0,0 0 0,1 0 0,1 1 0,0-1 0,2 1 0,-1 0 0,2 0 0,0 0 0,1-1 0,0 1 0,1 0 0,1-1 0,1 1 0,5 15 0,-7-26 0,1 0 0,0 0 0,-1 0 0,1-1 0,1 1 0,-1-1 0,1 0 0,0 0 0,0 0 0,0 0 0,0-1 0,0 0 0,1 1 0,0-2 0,0 1 0,0 0 0,0-1 0,0 0 0,0 0 0,0-1 0,1 1 0,-1-1 0,9 0 0,-4 0 0,1 0 0,-1-2 0,1 1 0,-1-1 0,0-1 0,1 0 0,-1 0 0,0-1 0,0 0 0,0-1 0,16-8 0,49-34 0,-3-3 0,107-93 0,-154 121 0,33-39 0,-52 53 0,0-1 0,0 1 0,0-2 0,-1 1 0,0 0 0,-1-1 0,0 0 0,-1 0 0,5-17 0,-7 23 0,-1 0 0,0 0 0,0 1 0,0-1 0,0 0 0,-1 0 0,1 0 0,-1 0 0,0 1 0,0-1 0,0 0 0,0 1 0,0-1 0,0 0 0,-1 1 0,1-1 0,-1 1 0,0 0 0,1 0 0,-1 0 0,0-1 0,0 2 0,-1-1 0,1 0 0,0 0 0,-1 1 0,1-1 0,-1 1 0,1 0 0,-5-2 0,-1 0 0,-1 0 0,1 0 0,-1 1 0,0 0 0,0 0 0,1 1 0,-1 0 0,-15 1 0,20 1 0,0-1 0,0 1 0,0 0 0,0 0 0,1 1 0,-1-1 0,0 1 0,1 0 0,-1-1 0,1 2 0,0-1 0,-1 0 0,1 1 0,0-1 0,1 1 0,-1 0 0,0 0 0,1 0 0,-1 0 0,1 1 0,0-1 0,0 1 0,1-1 0,-1 1 0,-1 6 0,-2 6 0,0 0 0,2 1 0,0-1 0,-1 31 0,1-20 0,2 1 0,1 0 0,2-1 0,0 1 0,2 0 0,7 27 0,-10-53 0,-1 1 0,1-1 0,0 0 0,0 0 0,0 0 0,0 0 0,0 0 0,0 0 0,0-1 0,1 1 0,-1 0 0,1-1 0,-1 1 0,1 0 0,0-1 0,-1 0 0,1 1 0,0-1 0,3 1 0,-3-1 0,0-1 0,-1 0 0,1 0 0,0 0 0,0 0 0,0 0 0,-1-1 0,1 1 0,0 0 0,0-1 0,-1 1 0,1-1 0,0 0 0,-1 0 0,1 1 0,-1-1 0,1 0 0,-1 0 0,1 0 0,-1-1 0,0 1 0,1 0 0,-1-1 0,2-1 0,7-10 32,-1 1-1,-1-1 0,0-1 1,0 0-1,-1 0 1,-1 0-1,-1-1 0,5-16 1,23-127-1399,-33 156 1321,19-173-5759,4-24 5956,-18 182-151,-1 12 0,-3 6 0,0 1 0,0-1 0,-1 1 0,1 0 0,0-1 0,-1 1 0,0 0 0,1-1 0,-1 1 0,0 0 0,0-1 0,0 1 0,0 2 0,4 261 4439,-4-91-2094,0-170-2345,0 4 0,-1-1 0,2 1 0,-1 0 0,1-1 0,0 1 0,1-1 0,0 1 0,0-1 0,1 1 0,6 12 0,-8-19 0,-1 0 0,1 0 0,-1 0 0,1 0 0,0-1 0,-1 1 0,1 0 0,0-1 0,0 1 0,-1-1 0,1 1 0,0 0 0,0-1 0,0 0 0,0 1 0,0-1 0,0 0 0,0 1 0,0-1 0,0 0 0,0 0 0,0 0 0,0 0 0,1 0 0,0 0 0,0-1 0,0 1 0,0-1 0,0 0 0,0 0 0,0 1 0,0-2 0,0 1 0,0 0 0,3-3 0,3-3 0,-1-1 0,0 0 0,10-14 0,-2-1 0,-2-1 0,0 0 0,-2-1 0,13-42 0,-11 33 0,-7 20 0,-1 12 0,-4 3 0,-1 1 0,1-1 0,0 1 0,-1-1 0,1 1 0,-1-1 0,0 1 0,1-1 0,-1 1 0,0-1 0,0 1 0,0 2 0,3 40 0,-2-13 0,1-1 0,1 1 0,2 0 0,1-1 0,15 43 0,-19-68 0,0-1 0,1 1 0,-1-1 0,1 1 0,0-1 0,0 0 0,0 0 0,0-1 0,7 6 0,-8-7 0,0-1 0,-1 0 0,1 0 0,0 0 0,0 0 0,-1 0 0,1 0 0,0-1 0,0 1 0,0-1 0,0 1 0,0-1 0,0 0 0,0 0 0,0 0 0,0 0 0,0 0 0,0 0 0,0 0 0,0-1 0,0 1 0,0-1 0,0 1 0,0-1 0,0 0 0,3-2 0,4-3 0,-1 0 0,0 0 0,-1-1 0,1-1 0,-1 1 0,0-1 0,-1 0 0,8-13 0,-1 0 0,-2-1 0,14-32 0,-24 52 0,23-67 0,-22 63 0,-1 0 0,0 0 0,0 0 0,0 0 0,0 0 0,-1 0 0,0 0 0,-1 0 0,-1-9 0,2 14 0,0-1 0,-1 1 0,1 0 0,-1-1 0,1 1 0,-1 0 0,0 0 0,1-1 0,-1 1 0,0 0 0,0 0 0,0 0 0,0 0 0,0 0 0,0 0 0,0 0 0,0 0 0,0 1 0,0-1 0,-1 0 0,1 1 0,0-1 0,-1 1 0,1-1 0,0 1 0,-1 0 0,1-1 0,0 1 0,-1 0 0,1 0 0,-1 0 0,1 0 0,0 0 0,-1 0 0,1 0 0,0 1 0,-1-1 0,1 0 0,0 1 0,-1-1 0,1 1 0,0 0 0,-2 0 0,-2 2 0,-1-1 0,1 1 0,0 0 0,0 1 0,0-1 0,1 1 0,-1 0 0,-6 8 0,5-3 0,1-1 0,0 1 0,0 0 0,1 1 0,0-1 0,-3 11 0,6-15 0,-1 0 0,1 0 0,0 1 0,1-1 0,-1 0 0,1 0 0,0 1 0,0-1 0,0 0 0,1 0 0,0 0 0,0 1 0,3 6 0,-4-11 0,0 0 0,1 1 0,-1-1 0,1 0 0,0 0 0,-1 0 0,1 1 0,0-1 0,0 0 0,-1 0 0,1 0 0,0 0 0,0 0 0,0 0 0,0-1 0,0 1 0,1 0 0,-1 0 0,0-1 0,0 1 0,0-1 0,1 1 0,-1-1 0,0 0 0,1 1 0,-1-1 0,0 0 0,1 0 0,-1 0 0,0 0 0,1 0 0,-1 0 0,2 0 0,2-2 0,1 0 0,-1-1 0,-1 1 0,1-1 0,0 0 0,7-6 0,6-3 0,-17 12 0,0-1 0,0 1 0,0 0 0,0-1 0,0 1 0,0 0 0,0 0 0,1 0 0,-1 0 0,0 0 0,0 0 0,0 0 0,0 0 0,0 1 0,0-1 0,0 0 0,0 1 0,0-1 0,0 1 0,0-1 0,0 1 0,0-1 0,0 1 0,0 0 0,0-1 0,0 1 0,-1 0 0,1 0 0,0 0 0,0-1 0,-1 1 0,1 0 0,-1 0 0,1 2 0,19 36 0,-19-37 0,13 40 0,-12-33 0,1 1 0,0-1 0,1 1 0,0-1 0,0 0 0,1 0 0,0-1 0,11 15 0,-15-22 0,0 0 0,-1 0 0,1 0 0,0 0 0,0 0 0,0-1 0,0 1 0,0 0 0,0-1 0,0 1 0,0 0 0,0-1 0,1 1 0,-1-1 0,0 0 0,0 1 0,0-1 0,1 0 0,-1 0 0,0 0 0,0 0 0,1 0 0,-1 0 0,0 0 0,0 0 0,0-1 0,1 1 0,-1 0 0,0-1 0,0 1 0,0-1 0,0 1 0,0-1 0,1 1 0,-1-1 0,0 0 0,-1 0 0,1 1 0,0-1 0,0 0 0,1-2 0,4-4 0,-1-1 0,1 0 0,-2 0 0,7-16 0,1 2 0,-11 19 0,0 1 0,0 0 0,1 0 0,0 0 0,-1 0 0,1 0 0,0 0 0,0 0 0,0 0 0,0 1 0,0-1 0,0 1 0,0-1 0,1 1 0,2-1 0,-3 2 0,0 0 0,-1 0 0,1 0 0,-1 0 0,1 0 0,0 0 0,-1 1 0,1-1 0,-1 1 0,1-1 0,-1 1 0,1 0 0,-1-1 0,1 1 0,-1 0 0,0 0 0,1 0 0,-1 0 0,0 0 0,0 1 0,0-1 0,0 0 0,0 0 0,0 1 0,2 2 0,2 4 0,0-1 0,1 1 0,1-1 0,-1-1 0,12 10 0,-16-14 0,0-1 0,1 1 0,-1-1 0,0 0 0,0 0 0,1 0 0,-1 0 0,0-1 0,1 1 0,-1 0 0,1-1 0,-1 0 0,1 0 0,-1 0 0,1 0 0,-1 0 0,1 0 0,-1 0 0,1-1 0,-1 1 0,0-1 0,1 0 0,-1 0 0,0 0 0,1 0 0,3-2 0,28-27-1365,-18 13-5461</inkml:trace>
  <inkml:trace contextRef="#ctx0" brushRef="#br0" timeOffset="4722.09">4498 138 24575,'1'5'0,"1"0"0,-1-1 0,1 0 0,0 1 0,0-1 0,0 0 0,0 0 0,1 0 0,-1 0 0,1 0 0,0 0 0,6 4 0,5 10 0,-4-3 0,16 20 0,-24-33 0,-1-1 0,1 1 0,0-1 0,0 1 0,0-1 0,0 0 0,0 1 0,0-1 0,1 0 0,-1-1 0,0 1 0,0 0 0,1-1 0,-1 1 0,4 0 0,33-2 0,50-6 0,-20 0 0,110-12 0,-87 7 0,-88 12 0,2-1 0,0 0 0,0 1 0,0 0 0,11 1 0,-15-1 0,-1 1 0,0-1 0,0 0 0,1 1 0,-1-1 0,0 1 0,0-1 0,0 1 0,1 0 0,-1-1 0,0 1 0,0 0 0,0 0 0,0 0 0,0 0 0,-1 0 0,1 0 0,0 0 0,0 0 0,0 0 0,-1 0 0,1 0 0,-1 0 0,1 1 0,-1-1 0,1 0 0,-1 3 0,1 2 0,-1 0 0,0 0 0,0 0 0,0 1 0,-1-1 0,0 0 0,-1 0 0,1 0 0,-1 0 0,0-1 0,0 1 0,-5 7 0,-6 10 0,-23 33 0,32-51 0,-17 23 0,-1 0 0,-46 42 0,-61 38 0,45-32-157,63-56-1051,1 0-5618</inkml:trace>
  <inkml:trace contextRef="#ctx0" brushRef="#br0" timeOffset="6802.42">5733 368 24575,'2'36'0,"11"64"0,-9-75 0,2 6 0,13 36 0,-11-42 0,-1 0 0,5 35 0,-10-72 0,1 1 0,1-1 0,0 1 0,9-19 0,-2 5 0,2 0 0,16-24 0,-8 20 0,1 1 0,2 1 0,30-27 0,-50 51 0,0-1 0,1 0 0,0 1 0,0 0 0,0 0 0,5-2 0,-8 4 0,-1 1 0,0 0 0,0-1 0,1 1 0,-1 0 0,0-1 0,0 1 0,1 0 0,-1 0 0,0 0 0,1 0 0,-1 1 0,0-1 0,1 0 0,-1 0 0,0 1 0,0-1 0,0 1 0,1-1 0,-1 1 0,0-1 0,0 1 0,0 0 0,0-1 0,0 1 0,0 0 0,0 0 0,0 0 0,0 0 0,0 0 0,-1 0 0,2 2 0,1 2 0,0 1 0,0 1 0,0-1 0,-1 0 0,0 1 0,-1-1 0,2 11 0,2 51 0,-4-52 0,-2 228 0,1-212 0,0-32 0,1 0 0,-1 0 0,0 0 0,0 0 0,0-1 0,0 1 0,0 0 0,0 0 0,0 0 0,0 0 0,0 0 0,1 0 0,-1 0 0,0 0 0,0 0 0,0 0 0,0 0 0,0 0 0,0 0 0,0 0 0,0 0 0,1 0 0,-1 0 0,0 0 0,0 0 0,0 0 0,0 0 0,0 0 0,0 0 0,0 0 0,0 0 0,1 0 0,-1 0 0,0 1 0,0-1 0,0 0 0,0 0 0,0 0 0,0 0 0,0 0 0,0 0 0,0 0 0,0 0 0,0 0 0,0 0 0,0 1 0,0-1 0,0 0 0,1 0 0,-1 0 0,0 0 0,0 0 0,0 0 0,0 0 0,0 0 0,0 1 0,0-1 0,0 0 0,0 0 0,0 0 0,0 0 0,-1 0 0,1 0 0,0 0 0,0 0 0,0 1 0,0-1 0,7-12 0,4-16 0,0-9 0,2 2 0,1 0 0,2 0 0,1 2 0,39-56 0,-56 89 0,0-1 0,0 0 0,1 1 0,-1-1 0,0 1 0,1-1 0,-1 1 0,1-1 0,-1 1 0,1-1 0,-1 1 0,1-1 0,-1 1 0,1-1 0,-1 1 0,1 0 0,-1-1 0,1 1 0,0 0 0,-1 0 0,1-1 0,0 1 0,-1 0 0,1 0 0,0 0 0,-1 0 0,1 0 0,0 0 0,-1 0 0,1 0 0,0 0 0,-1 0 0,1 0 0,0 1 0,-1-1 0,1 0 0,0 0 0,-1 1 0,1-1 0,-1 0 0,1 1 0,0-1 0,-1 0 0,1 1 0,-1-1 0,1 1 0,-1-1 0,0 1 0,1-1 0,-1 1 0,1 0 0,-1-1 0,1 1 0,2 6 0,0 0 0,0 0 0,0 0 0,2 8 0,-2-6 0,19 65 0,-17-52 0,1 1 0,1-1 0,1 0 0,1-1 0,1 0 0,16 25 0,-20-39 0,-1-1 0,1 0 0,0-1 0,1 1 0,-1-1 0,1-1 0,0 1 0,0-1 0,0 0 0,1-1 0,0 1 0,-1-2 0,1 1 0,0-1 0,0 0 0,1-1 0,-1 0 0,0 0 0,0 0 0,1-1 0,11-2 0,0 0 0,1-1 0,-1-1 0,0-1 0,0-1 0,0 0 0,-1-2 0,27-14 0,-31 14 0,0-1 0,-1-1 0,0-1 0,-1 0 0,0 0 0,18-23 0,-1-4 0,25-43 0,-45 69 0,-10 12 0,0 0 0,1 0 0,-1 0 0,0-1 0,0 1 0,0 0 0,0 0 0,0 0 0,0 0 0,0 0 0,0 0 0,0 0 0,0 0 0,0 0 0,1 0 0,-1 0 0,0 0 0,0 0 0,0 0 0,0 0 0,0 0 0,0 0 0,0 0 0,0 0 0,0 0 0,1 0 0,-1 0 0,0 0 0,0 0 0,0 0 0,0 0 0,0 0 0,0 0 0,0 0 0,0 0 0,0 1 0,0-1 0,0 0 0,1 0 0,-1 0 0,0 0 0,0 0 0,0 0 0,0 0 0,0 0 0,0 0 0,0 0 0,0 0 0,0 0 0,0 1 0,0-1 0,0 0 0,0 0 0,0 0 0,0 0 0,0 0 0,0 0 0,0 0 0,-3 24 0,-44 169 0,45-187 0,1-7 0,-2-12 0,1-26 0,2 34 0,-1-23-678,-1-1-1,-2 1 1,-1 0 0,-12-41-1,14 58 437,-1-1 0,-1 1-1,0 0 1,0 1 0,-1-1 0,-1 1-1,1 0 1,-2 1 0,1 0-1,-1 0 1,-1 0 0,0 1 0,-13-10-1,18 16 231,0 0-1,0 0 1,-1 0 0,1 0-1,-1 1 1,1-1-1,-6 0 1,9 2 36,0 0-1,0-1 1,1 1 0,-1 0-1,0 0 1,0 0 0,1 0-1,-1 0 1,0 0 0,0 0-1,1 0 1,-1 0 0,0 0-1,0 1 1,1-1-1,-1 0 1,0 0 0,0 1-1,1-1 1,-1 1 0,1-1-1,-1 0 1,0 1 0,1-1-1,-1 1 1,1-1 0,-1 1-1,1 0 1,-1-1 0,1 1-1,-1 0 1,1-1 0,0 1-1,-1 0 1,1-1-1,0 1 1,0 0 0,-1-1-1,1 1 1,0 0 0,0 0-1,0 0 1,0-1 0,0 1-1,0 0 1,0 0 0,0-1-1,0 1 1,0 0 0,1 0-1,-1 1 1,2 1 169,-1 0 1,0 0-1,1 0 1,0 1-1,-1-1 0,1-1 1,0 1-1,1 0 1,-1 0-1,0-1 0,1 1 1,0-1-1,-1 0 1,1 0-1,0 0 0,0 0 1,0 0-1,6 2 1,1 0 201,1 0 1,-1 0 0,1-1 0,19 3-1,-24-5-395,1 0 0,0-1 0,0 0 0,0-1 0,0 1 0,0-1 0,0 0 0,0-1 0,11-4 0,-14 5 0,0-1 0,0 0 0,0 0 0,0-1 0,0 1 0,0-1 0,-1 0 0,0 0 0,1 0 0,-1 0 0,0 0 0,0-1 0,-1 0 0,1 1 0,2-7 0,-2 3 0,-6 8 0,-6 11 0,-1 12-1357,1 0 1,1 0-1,1 1 0,-5 43 0,11-66 1357,0 21 0,1-23 0,0 0 0,0 1 0,0-1 0,0 1 0,0-1 0,0 0 0,0 1 0,0-1 0,0 0 0,1 1 0,-1-1 0,0 0 0,0 1 0,0-1 0,1 0 0,-1 0 0,0 1 0,0-1 0,1 0 0,-1 0 0,0 1 0,0-1 0,1 0 0,-1 0 0,0 0 0,1 1 0,-1-1 0,0 0 0,1 0 0,-1 0 0,0 0 0,1 0 0,-1 0 0,1 0 0,-1 0 0,0 0 0,1 0 0,-1 0 0,0 0 0,1 0 0,-1 0 0,0 0 0,1 0 0,-1 0 0,0 0 0,1 0 0,-1-1 0,0 1 0,1 0 0,-1 0 0,0 0 0,1-1 0,-1 1 0,7-5 243,0 0-1,0 0 0,-1-1 0,1 0 1,-2 0-1,1 0 0,-1-1 1,0 1-1,0-1 0,0-1 0,-1 1 1,0-1-1,3-10 0,4-10 889,-1-1 0,8-43-1,-1-21-1130,-4-1 0,2-140 0,-17 308 0,1 259 0,1-325 0,0 0 0,0-1 0,1 1 0,0 0 0,1 0 0,0 0 0,0-1 0,0 1 0,5 7 0,0-7-1365</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14T19:34:29.718"/>
    </inkml:context>
    <inkml:brush xml:id="br0">
      <inkml:brushProperty name="width" value="0.05" units="cm"/>
      <inkml:brushProperty name="height" value="0.05" units="cm"/>
    </inkml:brush>
  </inkml:definitions>
  <inkml:trace contextRef="#ctx0" brushRef="#br0">1 186 24575,'1'5'0,"0"0"0,0 0 0,1 0 0,0-1 0,0 1 0,0-1 0,0 1 0,1-1 0,5 7 0,5 10 0,3 27 0,-14-39 0,1 0 0,0 0 0,8 16 0,-10-24 0,-1 0 0,1-1 0,0 1 0,-1 0 0,1 0 0,0 0 0,0-1 0,0 1 0,0 0 0,0-1 0,0 1 0,0-1 0,0 1 0,0-1 0,0 0 0,0 1 0,0-1 0,0 0 0,0 0 0,2 1 0,1-1 0,-1 0 0,1-1 0,-1 1 0,1-1 0,-1 1 0,6-3 0,1 0 0,-1-1 0,0 0 0,17-11 0,396-275 0,-368 253-1365,-35 24-5461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14T19:34:34.562"/>
    </inkml:context>
    <inkml:brush xml:id="br0">
      <inkml:brushProperty name="width" value="0.05" units="cm"/>
      <inkml:brushProperty name="height" value="0.05" units="cm"/>
    </inkml:brush>
  </inkml:definitions>
  <inkml:trace contextRef="#ctx0" brushRef="#br0">0 194 24575,'12'364'0,"-4"-275"0,4-1 0,25 93 0,-32-163 0,20 68 0,-21-74 0,0-1 0,1 1 0,1-1 0,0-1 0,7 12 0,-12-21 8,0 0-1,0 1 0,1-1 0,-1 0 1,0 0-1,0 0 0,0 0 1,1 0-1,-1 0 0,1 0 1,-1 0-1,1-1 0,-1 1 1,1 0-1,-1-1 0,1 1 0,-1-1 1,1 0-1,0 0 0,-1 1 1,1-1-1,1 0 0,1-1 9,-1 0 0,0 1 0,0-1-1,0 0 1,0-1 0,0 1 0,0 0-1,0-1 1,0 0 0,3-3-1,6-4-421,-2-1 0,0-1-1,16-20 1,-25 30 325,22-30-6745</inkml:trace>
  <inkml:trace contextRef="#ctx0" brushRef="#br0" timeOffset="985.42">582 282 24575,'0'278'0,"-1"-306"0,-6-27 0,-1-19 0,7 53 0,1 1 0,0-1 0,2 1 0,0-1 0,2 1 0,0 0 0,1 0 0,1 0 0,15-34 0,-17 45-65,4-9-895,1 0 1,0 0-1,2 1 0,0 0 0,0 1 0,21-22 0,-31 37 960,0 0 0,1-1 0,-1 1 0,0 0 0,1 0 0,-1 0 0,1 0 0,-1 0 0,1 0 0,-1 1 0,1-1 0,0 0 0,-1 1 0,1 0 0,0-1 0,-1 1 0,1 0 0,0 0 0,0-1 0,-1 1 0,1 1 0,0-1 0,-1 0 0,1 0 0,0 1 0,0-1 0,-1 1 0,1-1 0,-1 1 0,1 0 0,0-1 0,-1 1 0,1 0 0,-1 0 0,0 0 0,1 0 0,-1 1 0,0-1 0,0 0 0,2 2 0,2 4 0,0 0 0,-1 0 0,1 1 0,-1-1 0,-1 1 0,5 15 0,1 6 848,-3-1 0,0 1 0,3 51 0,-10 90 2544,-7-110-4757,4-44-5461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14T19:34:37.413"/>
    </inkml:context>
    <inkml:brush xml:id="br0">
      <inkml:brushProperty name="width" value="0.05" units="cm"/>
      <inkml:brushProperty name="height" value="0.05" units="cm"/>
    </inkml:brush>
  </inkml:definitions>
  <inkml:trace contextRef="#ctx0" brushRef="#br0">0 159 24575,'11'12'0,"0"0"0,-1 0 0,16 28 0,146 195 0,-76-113 0,-67-82 0,1-2 0,2-2 0,1-1 0,2-1 0,71 53 0,78 32 0,70 49 0,-227-150 0,1-1 0,0-1 0,2-1 0,59 21 0,-34-20 0,110 19 0,-138-32 0,0-2 0,0-1 0,53-7 0,-9 1 0,98 0-1365,-126 6-5461</inkml:trace>
  <inkml:trace contextRef="#ctx0" brushRef="#br0" timeOffset="431.16">1958 829 24575,'2'13'0,"0"0"0,1 0 0,0 0 0,1 0 0,1-1 0,11 24 0,-13-31 0,14 28 0,2-2 0,1 0 0,30 33 0,-14-16 0,-32-43 4,59 73 333,-55-69-581,1 0 0,0-1 1,1 0-1,-1 0 0,2-1 1,11 6-1,-8-6-6582</inkml:trace>
  <inkml:trace contextRef="#ctx0" brushRef="#br0" timeOffset="824.76">2311 1305 24575,'0'6'0,"-3"5"0,-10 10 0,-9 10 0,-12 6 0,-4 5 0,-1-1 0,2-1 0,6-8 0,7-7 0,5-6 0,3-8 0,1-5 0,0-1 0,-1-1 0,3-1-8191</inkml:trace>
  <inkml:trace contextRef="#ctx0" brushRef="#br0" timeOffset="3180.47">1094 0 24575,'-1'1'0,"0"0"0,-1 0 0,1-1 0,0 1 0,0 0 0,0 0 0,0 0 0,1 1 0,-1-1 0,0 0 0,0 0 0,1 0 0,-1 1 0,0-1 0,1 0 0,0 1 0,-1-1 0,1 0 0,0 1 0,-1-1 0,1 2 0,-1 2 0,-42 192 0,22-90 0,16-71 254,4-28-457,0 0 1,0-1 0,-1 1-1,1 0 1,-2-1 0,1 1-1,-5 7 1,1-5-6624</inkml:trace>
  <inkml:trace contextRef="#ctx0" brushRef="#br0" timeOffset="3647.79">794 177 24575,'0'3'0,"6"4"0,5 0 0,4 3 0,1 2 0,3 0 0,2-3 0,5 0 0,4-1 0,5-2 0,0-3 0,0-1 0,1-1 0,-4 0 0,-7-2-8191</inkml:trace>
  <inkml:trace contextRef="#ctx0" brushRef="#br0" timeOffset="4230.26">1447 265 24575,'0'2'0,"1"0"0,-1 1 0,1-1 0,0 0 0,0 0 0,0 0 0,0 0 0,1 0 0,1 2 0,6 14 0,6 39 0,-11-39 0,0-1 0,10 26 0,-13-42 0,-1 0 0,0 0 0,1 0 0,-1 0 0,1 0 0,-1 0 0,1 0 0,0 0 0,-1 0 0,1-1 0,0 1 0,-1 0 0,1 0 0,0-1 0,0 1 0,0 0 0,0-1 0,0 1 0,0-1 0,0 1 0,0-1 0,0 1 0,1-1 0,-1 0 0,1 0 0,-1 0 0,0 0 0,0-1 0,1 1 0,-1-1 0,0 1 0,0-1 0,0 1 0,0-1 0,0 1 0,0-1 0,0 0 0,0 0 0,0 0 0,0 0 0,1-1 0,5-6 0,-1-1 0,0-1 0,9-16 0,-11 17 0,12-22-455,-2-1 0,17-53 0,-25 65-6371</inkml:trace>
  <inkml:trace contextRef="#ctx0" brushRef="#br0" timeOffset="4994.46">1782 388 24575,'0'3'0,"0"0"0,0-1 0,1 1 0,-1 0 0,1-1 0,0 1 0,-1 0 0,1-1 0,1 1 0,-1-1 0,0 1 0,0-1 0,1 0 0,0 0 0,-1 1 0,3 1 0,-3-4 0,0 1 0,0 0 0,0-1 0,0 1 0,0 0 0,0-1 0,0 1 0,0-1 0,0 0 0,0 1 0,0-1 0,0 0 0,0 0 0,0 1 0,0-1 0,1 0 0,-1 0 0,0 0 0,0 0 0,0-1 0,0 1 0,0 0 0,0 0 0,0-1 0,1 1 0,-1-1 0,0 1 0,0-1 0,0 1 0,0-1 0,0 1 0,-1-1 0,1 0 0,0 0 0,0 1 0,0-1 0,-1 0 0,1 0 0,0-1 0,3-4 0,0 1 0,0-1 0,-1 0 0,0 0 0,-1 0 0,1-1 0,-1 1 0,0-1 0,1-12 0,-1 7 0,-1 1 0,0 0 0,-1-1 0,0 1 0,-2-13 0,2 24 0,0-1 0,0 1 0,0-1 0,0 0 0,0 1 0,0-1 0,0 1 0,-1-1 0,1 1 0,0-1 0,0 0 0,0 1 0,-1-1 0,1 1 0,0-1 0,-1 1 0,1-1 0,0 1 0,-1-1 0,1 1 0,-1 0 0,1-1 0,-1 1 0,1 0 0,-1-1 0,1 1 0,-1 0 0,1-1 0,-1 1 0,1 0 0,-2 0 0,1 0 0,-1 0 0,1 0 0,0 1 0,-1-1 0,1 1 0,0-1 0,0 1 0,-1-1 0,1 1 0,0 0 0,0 0 0,0 0 0,-1 1 0,-30 33 0,22-21 0,1 1 0,0 0 0,1 0 0,1 1 0,-10 27 0,15-34 0,-1 0 0,2 0 0,-1 0 0,1 0 0,0 0 0,1 0 0,0 0 0,0 0 0,1 0 0,1 0 0,-1 0 0,6 15 0,-5-19 0,1 0 0,0 0 0,0 0 0,1 0 0,-1-1 0,1 1 0,0-1 0,0 0 0,1 0 0,-1 0 0,1 0 0,10 5 0,2 0 0,1 1 0,26 8 0,-22-10 0,0-1 0,0 0 0,1-2 0,0-1 0,0-1 0,0 0 0,24-2 0,-44-1-105,-1 0 0,1 0 0,-1-1 0,1 1 0,-1-1 0,0 1 0,1-1 0,-1 0 0,0 0 0,0 0 0,0 0 0,3-2 0,4-5-6721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15T19:16:33.065"/>
    </inkml:context>
    <inkml:brush xml:id="br0">
      <inkml:brushProperty name="width" value="0.05" units="cm"/>
      <inkml:brushProperty name="height" value="0.05" units="cm"/>
    </inkml:brush>
  </inkml:definitions>
  <inkml:trace contextRef="#ctx0" brushRef="#br0">36 704 24575,'0'14'0,"-1"0"0,-2 16 0,2-27 0,1 0 0,-1 0 0,1 0 0,-1 0 0,0 0 0,0 0 0,-1 0 0,1 0 0,0-1 0,-1 1 0,0 0 0,0-1 0,0 1 0,0-1 0,0 0 0,-3 3 0,5-5 0,0 0 0,0 0 0,0 0 0,0 0 0,0 1 0,0-1 0,0 0 0,-1 0 0,1 0 0,0 0 0,0 0 0,0 0 0,0 0 0,0 0 0,0 0 0,0 0 0,-1 0 0,1 1 0,0-1 0,0 0 0,0 0 0,0 0 0,0 0 0,0 0 0,-1 0 0,1 0 0,0 0 0,0 0 0,0 0 0,0 0 0,0 0 0,0 0 0,-1 0 0,1 0 0,0-1 0,0 1 0,0 0 0,0 0 0,0 0 0,0 0 0,-1 0 0,1 0 0,0 0 0,0 0 0,0 0 0,0 0 0,0 0 0,0-1 0,0 1 0,0 0 0,0 0 0,0 0 0,0 0 0,-1 0 0,4-11 0,8-10 0,46-58 0,3 4 0,74-73 0,-129 143 0,0 0 0,0 1 0,1-1 0,0 1 0,0 0 0,6-3 0,-11 7 0,0-1 0,0 1 0,0 0 0,0-1 0,0 1 0,1 0 0,-1 0 0,0-1 0,0 1 0,0 0 0,0 0 0,1 1 0,-1-1 0,0 0 0,0 0 0,0 0 0,0 1 0,0-1 0,0 1 0,0-1 0,0 1 0,0-1 0,0 1 0,0-1 0,0 1 0,0 0 0,0 0 0,0-1 0,0 1 0,-1 0 0,1 0 0,0 0 0,-1 0 0,1 0 0,0 0 0,-1 0 0,1 0 0,-1 0 0,0 0 0,1 0 0,-1 1 0,0 0 0,5 18 0,-2 0 0,0 1 0,-1-1 0,-1 0 0,-1 1 0,-4 28 0,2-10 0,2-30 0,0-6 0,0 0 0,0 1 0,0-1 0,0 0 0,0 0 0,-1 0 0,1 0 0,-1 0 0,0 0 0,0 0 0,0 0 0,0 0 0,-2 3 0,2-7 0,1 0 0,-1 0 0,1 0 0,0-1 0,0 1 0,0 0 0,0 0 0,-1 0 0,1 0 0,1 0 0,-1 0 0,0 0 0,0-1 0,0 1 0,1 0 0,-1 0 0,1-1 0,6-20 0,2 1 0,0 0 0,1 1 0,1 0 0,1 0 0,1 1 0,16-18 0,115-117 0,-129 139 0,-1 0 0,-2 2 0,2 1 0,-1-1 0,1 2 0,18-12 0,-31 23 0,0-1 0,0 0 0,-1 1 0,1-1 0,0 1 0,0-1 0,0 1 0,0 0 0,0-1 0,0 1 0,0 0 0,0 0 0,0 0 0,0 0 0,0-1 0,0 1 0,0 0 0,0 1 0,0-1 0,0 0 0,0 0 0,0 0 0,0 1 0,0-1 0,0 0 0,-1 1 0,1-1 0,0 1 0,0-1 0,0 1 0,0-1 0,-1 1 0,1 0 0,0-1 0,0 1 0,-1 0 0,1 0 0,-1-1 0,1 1 0,0 0 0,-1 0 0,0 0 0,1 1 0,2 5 0,-1 0 0,0 0 0,0 0 0,0 15 0,0-9 0,21 170 0,-23-175 0,1-1 0,1 1 0,-1 0 0,1-1 0,1 0 0,-1 1 0,1-1 0,0 0 0,1 0 0,0 0 0,0-1 0,10 12 0,-11-14 0,0-2 0,0 1 0,0 0 0,1-1 0,-1 1 0,1-1 0,-1 0 0,1 0 0,0 0 0,0-1 0,0 1 0,0-1 0,0 0 0,0 0 0,1-1 0,-1 1 0,0-1 0,0 0 0,0 0 0,1 0 0,-1 0 0,0-1 0,0 0 0,8-2 0,-5 0 0,0 0 0,0 0 0,0-1 0,-1 0 0,1 0 0,-1-1 0,0 0 0,0 0 0,0 0 0,-1-1 0,0 0 0,0 0 0,0 0 0,-1 0 0,0-1 0,0 0 0,5-14 0,1-3 0,-2 0 0,-1 0 0,-1-1 0,4-29 0,-8 42 0,0 3 0,-1 0 0,0 0 0,0 0 0,0 0 0,-1 0 0,-1-1 0,0 1 0,-2-11 0,3 19 0,0 0 0,0 1 0,0-1 0,0 0 0,-1 0 0,1 0 0,0 0 0,-1 1 0,1-1 0,0 0 0,-1 0 0,1 1 0,-1-1 0,1 0 0,-1 1 0,0-1 0,1 0 0,-1 1 0,0-1 0,1 1 0,-1-1 0,0 1 0,0-1 0,1 1 0,-1 0 0,0-1 0,0 1 0,0 0 0,0 0 0,1-1 0,-1 1 0,0 0 0,0 0 0,0 0 0,0 0 0,0 0 0,0 0 0,1 0 0,-1 1 0,0-1 0,0 0 0,0 0 0,0 1 0,1-1 0,-1 0 0,0 1 0,0-1 0,1 1 0,-1-1 0,0 1 0,0 0 0,0 0 0,-3 3 0,-1 0 0,1 0 0,1 0 0,-1 1 0,0 0 0,-3 7 0,-6 13 0,2 1 0,1-1 0,0 2 0,2-1 0,2 1 0,0 1 0,-2 34 0,7-58 0,1 0 0,0-1 0,0 1 0,0 0 0,1 0 0,-1-1 0,1 1 0,0-1 0,0 1 0,0-1 0,1 1 0,-1-1 0,1 1 0,0-1 0,0 0 0,0 0 0,0 0 0,4 4 0,-2-3 0,1-1 0,-1 0 0,0 0 0,1 0 0,0-1 0,0 1 0,0-1 0,0 0 0,0-1 0,0 1 0,9 0 0,1 0 0,1-1 0,0 0 0,0-2 0,-1 0 0,1 0 0,-1-1 0,28-8 0,-33 6 0,0 1 0,-1-2 0,1 1 0,-1-1 0,0 0 0,-1-1 0,1 0 0,-1-1 0,0 0 0,-1 0 0,1 0 0,9-13 0,-9 7 0,0 0 0,0 0 0,-1 0 0,0-1 0,-2 0 0,1 0 0,5-28 0,-6 20 0,-1 11 0,-2-1 0,0 1 0,0-1 0,-1 1 0,0-17 0,-1 27 0,-1-1 0,1 1 0,0-1 0,-1 1 0,1-1 0,-1 1 0,0 0 0,1 0 0,-1-1 0,0 1 0,0 0 0,0 0 0,0 0 0,0 0 0,0 0 0,0 0 0,0 0 0,0 0 0,0 0 0,-1 0 0,1 1 0,0-1 0,-1 0 0,1 1 0,0-1 0,-1 1 0,1 0 0,-1-1 0,1 1 0,-1 0 0,1 0 0,-1 0 0,1 0 0,0 0 0,-1 0 0,1 0 0,-1 1 0,1-1 0,-1 1 0,1-1 0,0 1 0,-1-1 0,1 1 0,0 0 0,-1-1 0,1 1 0,0 0 0,0 0 0,0 0 0,-2 2 0,-6 6 0,0 0 0,1 1 0,0 0 0,0 0 0,1 1 0,0 0 0,1 0 0,1 0 0,-9 23 0,8-14 0,1 1 0,1 0 0,0 0 0,1 0 0,1 26 0,2-44 0,0 1 0,0-1 0,0 0 0,1 0 0,-1 1 0,1-1 0,0 0 0,0 0 0,0 0 0,0 0 0,3 5 0,-3-6 0,1-1 0,-1 1 0,0-1 0,1 0 0,-1 0 0,1 1 0,0-1 0,-1 0 0,1 0 0,0 0 0,-1 0 0,1-1 0,0 1 0,0-1 0,0 1 0,0-1 0,0 1 0,0-1 0,0 0 0,0 0 0,2 0 0,6-1 0,0 0 0,-1 0 0,1-1 0,0 0 0,-1-1 0,1 0 0,-1-1 0,0 0 0,0 0 0,0-1 0,8-6 0,-1 0 0,-1 0 0,0-1 0,-1-1 0,25-28 0,-20 17 0,0 0 0,-2-2 0,-1 0 0,-1-1 0,12-30 0,-21 44 0,-2 0 0,1-1 0,-2 1 0,0-1 0,-1 1 0,0-1 0,-1 0 0,0 0 0,-1 0 0,-1 0 0,0 1 0,-1-1 0,-6-21 0,6 26 0,-4-11 0,0 1 0,-1 0 0,-1 0 0,-10-17 0,18 35 0,0 1 0,0 0 0,0 0 0,0 0 0,-1 0 0,1 0 0,0-1 0,0 1 0,0 0 0,0 0 0,0 0 0,0 0 0,0 0 0,0 0 0,0 0 0,0-1 0,0 1 0,-1 0 0,1 0 0,0 0 0,0 0 0,0 0 0,0 0 0,0 0 0,0 0 0,-1 0 0,1 0 0,0 0 0,0 0 0,0 0 0,0 0 0,0 0 0,-1 0 0,1 0 0,0 0 0,0 0 0,0 0 0,0 0 0,0 0 0,-1 0 0,1 0 0,0 0 0,0 0 0,0 0 0,0 0 0,0 0 0,-1 0 0,-2 9 0,1 14 0,2-23 0,-2 295 0,4-147 0,-2-145 0,0 0 0,0 1 0,0-1 0,0 1 0,1-1 0,0 0 0,0 0 0,0 1 0,0-1 0,2 4 0,-2-5 0,0-1 0,0 0 0,0 0 0,0 0 0,0 0 0,1 0 0,-1 0 0,0 0 0,0 0 0,1-1 0,-1 1 0,1 0 0,-1-1 0,1 1 0,-1-1 0,1 0 0,-1 1 0,1-1 0,-1 0 0,1 0 0,-1 0 0,1 0 0,-1 0 0,1 0 0,2-1 0,3-1 0,0 0 0,0 0 0,0 0 0,0-1 0,0 0 0,-1-1 0,1 0 0,-1 0 0,0 0 0,0 0 0,0-1 0,-1 0 0,9-11 0,2-3 0,0 0 0,22-41 0,-25 37 0,-2 0 0,-1-1 0,0-1 0,-2 0 0,-1 0 0,7-46 0,-19 322 0,6-245 0,-1 0 0,1 0 0,0 0 0,0 0 0,0 0 0,1-1 0,3 8 0,-5-12 0,0 0 0,1 0 0,-1 0 0,1 0 0,0-1 0,-1 1 0,1 0 0,-1-1 0,1 1 0,0 0 0,0-1 0,-1 1 0,1-1 0,0 1 0,0-1 0,0 1 0,0-1 0,-1 1 0,1-1 0,2 0 0,-2 0 0,1 0 0,-1 0 0,1 0 0,-1-1 0,1 1 0,-1 0 0,1-1 0,-1 0 0,1 1 0,-1-1 0,0 0 0,1 0 0,-1 1 0,0-1 0,0 0 0,0 0 0,2-2 0,14-16 0,-1-1 0,-1 0 0,0-1 0,-2-1 0,11-24 0,-17 34 0,-3 5 0,-1 0 0,1 0 0,2-12 0,-5 18 0,-1 0 0,1 0 0,-1 0 0,0 0 0,1 0 0,-1 0 0,0 0 0,0 0 0,0 0 0,0 0 0,0 0 0,0 0 0,0 0 0,0 0 0,-1 0 0,1 0 0,0 0 0,0 0 0,-1 0 0,1 0 0,-1 0 0,1 0 0,-1 0 0,1 0 0,-1 0 0,0 0 0,1 1 0,-1-1 0,0 0 0,1 1 0,-1-1 0,0 0 0,0 1 0,0-1 0,0 1 0,0-1 0,0 1 0,-1-1 0,0 1 0,0 0 0,-1 0 0,1 0 0,0 0 0,-1 1 0,1-1 0,0 1 0,0-1 0,-1 1 0,1 0 0,0 0 0,0 0 0,0 0 0,0 0 0,0 1 0,0-1 0,0 0 0,1 1 0,-1 0 0,0-1 0,1 1 0,-3 4 0,-5 4 0,1 2 0,-10 16 0,18-26 0,-6 7 0,-16 33 0,21-39 0,0-1 0,0 0 0,0 1 0,1-1 0,-1 1 0,1-1 0,-1 1 0,1-1 0,0 1 0,0-1 0,0 1 0,0-1 0,1 1 0,-1-1 0,1 4 0,0-6 0,-1 1 0,1 0 0,-1 0 0,0 0 0,1-1 0,-1 1 0,1 0 0,0-1 0,-1 1 0,1-1 0,0 1 0,-1 0 0,1-1 0,0 1 0,0-1 0,-1 0 0,1 1 0,0-1 0,0 0 0,0 1 0,0-1 0,-1 0 0,1 0 0,0 0 0,0 0 0,0 0 0,0 0 0,0 0 0,0 0 0,-1 0 0,1 0 0,0 0 0,0 0 0,0-1 0,0 1 0,0 0 0,-1-1 0,1 1 0,1-1 0,3-2 0,-1 1 0,0-1 0,1 0 0,-1 0 0,6-6 0,1-4 0,0 0 0,-1-1 0,10-15 0,4-7 0,-7 17 0,-17 19 0,1-1 0,-1 1 0,0 0 0,1-1 0,-1 1 0,1 0 0,-1 0 0,1 0 0,-1 0 0,1-1 0,-1 1 0,0 0 0,1 0 0,-1 0 0,1 0 0,-1 0 0,1 0 0,-1 0 0,1 0 0,-1 0 0,1 0 0,-1 0 0,1 1 0,-1-1 0,0 0 0,1 0 0,-1 0 0,1 0 0,-1 1 0,1-1 0,-1 0 0,0 1 0,1-1 0,-1 0 0,0 1 0,1-1 0,-1 0 0,0 1 0,1-1 0,-1 0 0,0 1 0,0-1 0,0 1 0,1-1 0,-1 1 0,0-1 0,0 1 0,0-1 0,0 1 0,5 15 0,-1 1 0,0 0 0,-2-1 0,1 18 0,4 19 0,-3-24 0,0-1 0,1 0 0,16 47 0,-21-75 0,0 1 0,0 0 0,0-1 0,1 1 0,-1-1 0,0 1 0,0-1 0,0 1 0,1-1 0,-1 1 0,0-1 0,1 1 0,-1-1 0,1 1 0,-1-1 0,1 1 0,-1-1 0,0 0 0,1 1 0,-1-1 0,1 0 0,0 1 0,-1-1 0,1 0 0,-1 0 0,1 0 0,-1 1 0,2-1 0,-1 0 0,-1-1 0,1 1 0,0-1 0,0 1 0,0 0 0,-1-1 0,1 0 0,0 1 0,-1-1 0,1 1 0,0-1 0,-1 0 0,1 1 0,-1-1 0,1 0 0,0-1 0,16-35 0,-8 5 0,-7 24 0,0-1 0,0 1 0,1 0 0,0 0 0,1 1 0,0-1 0,6-9 0,-10 16 0,0 1 0,1 0 0,-1-1 0,0 1 0,1-1 0,-1 1 0,0 0 0,1-1 0,-1 1 0,1 0 0,-1-1 0,1 1 0,-1 0 0,0 0 0,1 0 0,-1-1 0,1 1 0,-1 0 0,1 0 0,-1 0 0,1 0 0,-1 0 0,1 0 0,-1 0 0,1 0 0,-1 0 0,1 0 0,-1 0 0,1 0 0,-1 0 0,1 0 0,-1 0 0,1 1 0,1 0 0,-1 0 0,0 0 0,0 0 0,0 0 0,0 1 0,0-1 0,0 0 0,0 1 0,0-1 0,1 3 0,12 39 0,-13-41 0,-1 0 0,0-1 0,0 0 0,1 1 0,-1-1 0,1 0 0,-1 0 0,1 1 0,-1-1 0,1 0 0,0 0 0,-1 0 0,1 1 0,0-1 0,0 0 0,0 0 0,2 1 0,-3-2 0,1 0 0,0 0 0,-1 1 0,1-1 0,-1 0 0,1 0 0,0 0 0,-1 0 0,1-1 0,-1 1 0,1 0 0,-1 0 0,1 0 0,0 0 0,-1 0 0,1-1 0,-1 1 0,1 0 0,-1-1 0,1 1 0,-1 0 0,1-1 0,-1 1 0,1-1 0,0 0 0,4-5 0,0 0 0,-1-1 0,1 0 0,4-9 0,-6 9 0,7-12 0,-6 10 0,0 1 0,0 0 0,1 0 0,0 1 0,0-1 0,1 1 0,0 0 0,10-8 0,-16 15 7,0-1 1,1 1-1,-1 0 0,0-1 0,1 1 0,-1 0 0,1 0 0,-1 0 0,1-1 1,-1 1-1,1 0 0,-1 0 0,1 0 0,-1 0 0,0 0 0,1 0 0,-1 0 1,1 0-1,-1 0 0,1 0 0,-1 0 0,1 0 0,-1 0 0,1 0 1,-1 1-1,1-1 0,-1 0 0,1 0 0,0 1 0,9 12 87,-10-12-205,1 1-1,0-1 1,0 0-1,-1 0 1,1 1-1,0-1 0,0 0 1,0 0-1,0 0 1,0 0-1,1 0 1,-1 0-1,0 0 1,2 0-1,8 1-6714</inkml:trace>
  <inkml:trace contextRef="#ctx0" brushRef="#br0" timeOffset="580.91">2276 386 24575,'3'6'0,"7"2"0,14 0 0,11-2 0,7-2 0,1-1 0,0-5 0,-4-1 0,-10-1-8191</inkml:trace>
  <inkml:trace contextRef="#ctx0" brushRef="#br0" timeOffset="1538.71">2858 210 24575,'58'36'0,"-7"-5"0,51 26 0,191 94 0,-281-146 0,-5-2 0,0 1 0,0-1 0,0-1 0,0 1 0,0-1 0,1-1 0,-1 1 0,1-1 0,13 0 0,-20-2 0,1 1 0,-1 0 0,0-1 0,0 1 0,0-1 0,0 1 0,0-1 0,0 0 0,0 1 0,0-1 0,0 0 0,0 0 0,0 0 0,0 1 0,-1-1 0,1 0 0,0 0 0,-1 0 0,1-1 0,0 0 0,-1 1 0,1 1 0,-1 0 0,0-1 0,0 1 0,0 0 0,0-1 0,1 1 0,-1-1 0,0 1 0,0 0 0,0-1 0,0 1 0,0-1 0,0 1 0,0-1 0,0 1 0,0 0 0,0-1 0,-1 1 0,1-1 0,0 1 0,0 0 0,0-1 0,0 1 0,-1 0 0,1-1 0,0 1 0,0 0 0,-1-1 0,1 1 0,0 0 0,0-1 0,-1 1 0,1 0 0,0 0 0,-1-1 0,1 1 0,0 0 0,-1 0 0,1 0 0,-1-1 0,1 1 0,0 0 0,-1 0 0,1 0 0,-1 0 0,1 0 0,-1 0 0,1 0 0,0 0 0,-1 0 0,1 0 0,-1 0 0,1 0 0,-6 1 0,1 0 0,0 0 0,0 0 0,0 1 0,0 0 0,0 0 0,0 0 0,1 0 0,-6 4 0,-43 32 0,35-23 0,-77 55 0,-150 84 0,218-140 0,-1-1 0,-37 12 0,63-24 0,0-1 0,0 1 0,1-1 0,-1 1 0,0-1 0,-1 0 0,1 0 0,0 0 0,0 0 0,0 0 0,0 0 0,0 0 0,-2-1 0,4 1 0,-1-1 0,1 1 0,0 0 0,0 0 0,-1 0 0,1-1 0,0 1 0,0 0 0,-1 0 0,1-1 0,0 1 0,0 0 0,0 0 0,0-1 0,-1 1 0,1 0 0,0-1 0,0 1 0,0 0 0,0-1 0,0 1 0,0 0 0,0-1 0,0 1 0,0 0 0,0-1 0,0 1 0,0-1 0,9-16 0,15-9-1365,6-1-5461</inkml:trace>
  <inkml:trace contextRef="#ctx0" brushRef="#br0" timeOffset="3167.75">4146 545 24575,'0'-1'0,"0"-1"0,1 1 0,-1-1 0,1 1 0,-1 0 0,1-1 0,-1 1 0,1 0 0,0 0 0,0-1 0,0 1 0,-1 0 0,1 0 0,0 0 0,1 0 0,-1 0 0,0 0 0,0 0 0,0 1 0,0-1 0,1 0 0,-1 1 0,0-1 0,3 0 0,38-11 0,-37 11 0,9-3 0,1 1 0,-1 0 0,1 2 0,0-1 0,0 2 0,27 2 0,-40-2 0,0 1 0,0 0 0,0 0 0,0 0 0,0 0 0,0 0 0,-1 0 0,1 1 0,0-1 0,0 1 0,-1-1 0,1 1 0,-1-1 0,0 1 0,1 0 0,-1 0 0,0 0 0,0-1 0,0 1 0,0 0 0,0 1 0,-1-1 0,1 0 0,-1 0 0,1 0 0,-1 0 0,0 0 0,1 1 0,-1-1 0,-1 3 0,1 5 0,0 0 0,-1 0 0,-1 0 0,1 0 0,-5 12 0,1-7 0,-1 0 0,0-1 0,-1 0 0,-1 0 0,0-1 0,-1 0 0,-18 21 0,-6 1 0,-44 36 0,76-70 0,-27 20 0,13-16 0,15-5 0,-1 0 0,1 0 0,-1 0 0,1 0 0,0-1 0,-1 1 0,1 0 0,0 0 0,0 0 0,-1 0 0,1-1 0,0 1 0,-1 0 0,1 0 0,0-1 0,0 1 0,-1 0 0,1 0 0,0-1 0,0 1 0,0 0 0,-1-1 0,1 1 0,0 0 0,0-1 0,0 1 0,0 0 0,0-1 0,0 1 0,0 0 0,0-1 0,0 1 0,0 0 0,0-1 0,0 1 0,0-1 0,0-3 0,0-1 0,1 1 0,0-1 0,0 1 0,0-1 0,1 1 0,-1 0 0,1-1 0,3-4 0,26-41 0,-16 27 0,50-72 0,93-103 0,-126 159 0,-32 39 0,0 0 0,0 0 0,0 0 0,0 0 0,0 0 0,0 1 0,0-1 0,0 0 0,0 0 0,0 0 0,0 0 0,0 0 0,0 0 0,0 0 0,0 0 0,0 0 0,0 0 0,0 0 0,0 0 0,0 0 0,0 0 0,0 0 0,0 1 0,0-1 0,0 0 0,0 0 0,0 0 0,0 0 0,0 0 0,0 0 0,0 0 0,0 0 0,0 0 0,0 0 0,1 0 0,-1 0 0,0 0 0,0 0 0,0 0 0,0 0 0,0 0 0,0 0 0,0 0 0,0 0 0,0 0 0,0 0 0,0 0 0,0 0 0,0 0 0,0 0 0,0 0 0,0 0 0,1 0 0,-1 0 0,0 0 0,0 0 0,-2 13 0,-7 24 0,4-18 0,-18 106 0,20-103 0,1 0 0,2 0 0,2 40 0,-1-59 0,0-1 0,-1 1 0,1 0 0,0-1 0,0 1 0,1-1 0,-1 1 0,0-1 0,1 0 0,-1 0 0,1 1 0,0-1 0,0 0 0,0-1 0,0 1 0,0 0 0,0 0 0,0-1 0,1 1 0,-1-1 0,1 0 0,-1 0 0,1 0 0,-1 0 0,1 0 0,-1 0 0,1-1 0,0 1 0,0-1 0,2 0 0,9 1 0,0 0 0,0-1 0,1-1 0,20-4 0,-19 2 0,-1-1 0,0 0 0,0-1 0,0-1 0,19-10 0,66-45 0,-69 41 0,-17 11 94,22-15 120,-34 23-343,0-1 0,0 0 1,0 0-1,0 0 0,0 0 1,-1 0-1,1-1 0,-1 1 1,1 0-1,-1-1 0,0 1 1,1-5-1,-1-8-6697</inkml:trace>
  <inkml:trace contextRef="#ctx0" brushRef="#br0" timeOffset="3711.65">4128 404 24575,'6'0'0,"11"0"0,15 0 0,13 0 0,18 0 0,21 0 0,16 0 0,10 0 0,6 0 0,6 0 0,1 0 0,-3 0 0,-15 0 0,-26 0-8191</inkml:trace>
  <inkml:trace contextRef="#ctx0" brushRef="#br0" timeOffset="4660.16">5980 333 24575,'1'6'0,"0"-1"0,0 1 0,1-1 0,0 0 0,0 0 0,0 0 0,1 0 0,-1 0 0,1 0 0,6 7 0,2 5 0,14 25 0,1-2 0,2 0 0,2-2 0,47 46 0,-60-68 0,1 1 0,1-2 0,0-1 0,2 0 0,-1-2 0,1 0 0,1-1 0,0-1 0,1-1 0,40 10 0,-56-18 0,1 1 0,0-2 0,-1 1 0,1-1 0,-1 0 0,1 0 0,14-4 0,-19 4 0,-1-1 0,1 1 0,-1-1 0,1 0 0,-1 0 0,0 0 0,1 0 0,-1-1 0,0 1 0,0-1 0,0 1 0,0-1 0,0 0 0,0 0 0,0 1 0,-1-1 0,1-1 0,-1 1 0,1 0 0,-1 0 0,0 0 0,0-1 0,0 1 0,0-1 0,0 1 0,0-4 0,0 5 0,-1-1 0,0 1 0,0 0 0,0 0 0,1 0 0,-1 0 0,0 0 0,-1 0 0,1 0 0,0-1 0,0 1 0,0 0 0,-1 0 0,1 0 0,0 0 0,-1 0 0,1 0 0,-1 0 0,0 0 0,1 0 0,-1 0 0,1 1 0,-1-1 0,0 0 0,0 0 0,0 0 0,0 1 0,1-1 0,-1 0 0,0 1 0,0-1 0,0 1 0,0-1 0,0 1 0,0 0 0,0-1 0,-1 1 0,1 0 0,0 0 0,0 0 0,0 0 0,0 0 0,0 0 0,-2 0 0,-3 0 0,0 0 0,0 1 0,-1 0 0,1 0 0,0 1 0,-10 3 0,-13 9 0,2 1 0,0 1 0,-42 31 0,22-13 0,-141 100 0,163-120 0,25-14 6,-1 0 1,1 0-1,0 0 0,-1 0 0,1 0 1,0 0-1,0 0 0,-1 0 0,1 1 0,0-1 1,-1 0-1,1 0 0,0-1 0,0 1 0,-1 0 1,1 0-1,0 0 0,-1 0 0,1 0 1,0 0-1,0 0 0,-1 0 0,1 0 0,0-1 1,0 1-1,-1 0 0,1 0 0,0 0 0,0-1 1,0 1-1,-1 0 0,1 0 0,0-1 1,0 1-1,0 0 0,0 0 0,-1-1 0,1 1 1,0 0-1,0 0 0,0-1 0,0 1 0,0 0 1,0-1-1,0 1 0,0 0 0,0 0 1,0-1-1,0 1 0,0 0 0,0-1 0,0 1 1,0-1-1,5-17-1146,-4 16 579,12-31-6265</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15T19:16:39.512"/>
    </inkml:context>
    <inkml:brush xml:id="br0">
      <inkml:brushProperty name="width" value="0.05" units="cm"/>
      <inkml:brushProperty name="height" value="0.05" units="cm"/>
    </inkml:brush>
  </inkml:definitions>
  <inkml:trace contextRef="#ctx0" brushRef="#br0">1 1358 24575,'5'14'0,"0"0"0,-1 1 0,-1 0 0,0 0 0,2 28 0,-4-26 0,5 33 0,-2 1 0,-2-1 0,-7 78 0,3-116 0,2-15 0,5-24 0,7-3 0,0 0 0,2 1 0,2 0 0,0 1 0,2 1 0,1 0 0,1 2 0,1 0 0,1 1 0,1 2 0,1 0 0,1 1 0,1 2 0,1 1 0,0 0 0,2 2 0,-1 2 0,53-19 0,42-5 0,-110 35 0,0 0 0,0 2 0,0-1 0,1 1 0,-1 1 0,0 1 0,21 2 0,-30-2 0,0 0 0,-1 0 0,1 1 0,-1-1 0,1 1 0,-1 0 0,1 0 0,-1 0 0,0 0 0,0 1 0,0-1 0,0 1 0,-1-1 0,1 1 0,-1 0 0,1 0 0,-1 1 0,0-1 0,2 5 0,2 6 0,-1 0 0,0 0 0,4 28 0,-8-38 0,45 301 0,-17-97 0,-28-196 0,0-8 0,-1 1 0,1 0 0,0 0 0,0-1 0,1 1 0,-1 0 0,1-1 0,3 7 0,-5-11 0,0 0 0,1 0 0,-1 0 0,0 0 0,0 0 0,0 0 0,1 1 0,-1-1 0,0 0 0,0 0 0,0 0 0,1 0 0,-1 0 0,0-1 0,0 1 0,0 0 0,1 0 0,-1 0 0,0 0 0,0 0 0,0 0 0,0 0 0,1 0 0,-1 0 0,0 0 0,0-1 0,0 1 0,0 0 0,1 0 0,-1 0 0,0 0 0,0 0 0,0-1 0,0 1 0,0 0 0,0 0 0,0 0 0,0 0 0,1-1 0,-1 1 0,0 0 0,0 0 0,0 0 0,0-1 0,0 1 0,0 0 0,0 0 0,0 0 0,0-1 0,0 1 0,0 0 0,0 0 0,3-15 0,5-28 0,2 0 0,2 0 0,2 1 0,20-40 0,-26 64 0,0 2 0,2-1 0,0 1 0,1 0 0,1 1 0,0 1 0,1 0 0,0 0 0,1 1 0,1 1 0,31-20 0,-44 30 0,1 1 0,-1-1 0,1 1 0,-1 0 0,1-1 0,0 1 0,0 1 0,-1-1 0,1 0 0,0 1 0,0-1 0,0 1 0,0 0 0,0 0 0,0 0 0,0 0 0,0 1 0,0-1 0,4 2 0,-4 0 0,0 0 0,0 0 0,-1 0 0,1 0 0,0 1 0,-1-1 0,0 1 0,1-1 0,-1 1 0,0 0 0,0 0 0,-1 0 0,1 0 0,0 0 0,-1 1 0,1 3 0,23 59 0,-11-24 0,36 69 0,-50-110 0,1 0 0,-1 0 0,1 0 0,-1 0 0,1 0 0,0 0 0,-1-1 0,1 1 0,0 0 0,-1 0 0,1-1 0,0 1 0,0-1 0,0 1 0,0 0 0,0-1 0,0 1 0,-1-1 0,1 0 0,0 1 0,0-1 0,0 0 0,2 1 0,-1-2 0,-1 1 0,1 0 0,-1-1 0,0 1 0,1-1 0,-1 1 0,1-1 0,-1 0 0,0 1 0,0-1 0,1 0 0,-1 0 0,0 0 0,2-2 0,5-6 0,-1 0 0,0-1 0,10-16 0,-8 11 0,19-26 0,3 1 0,42-44 0,-71 81 0,0 1 0,1 0 0,-1 0 0,1 0 0,-1 0 0,1 0 0,0 1 0,0-1 0,3 0 0,-5 1 0,0 1 0,0 0 0,0 0 0,0 0 0,0 0 0,0 0 0,0 0 0,0 0 0,0 0 0,0 1 0,0-1 0,-1 0 0,1 0 0,0 1 0,0-1 0,0 1 0,0-1 0,0 1 0,0-1 0,0 1 0,-1 0 0,1-1 0,0 1 0,-1 0 0,1 0 0,0-1 0,-1 1 0,1 0 0,-1 0 0,1 0 0,0 1 0,47 93 0,-33-62 0,35 55 0,-49-85 0,1-1 0,0 1 0,0-1 0,0 1 0,0-1 0,0 0 0,1 0 0,-1 0 0,1 0 0,-1 0 0,1-1 0,0 1 0,0-1 0,5 3 0,-6-4 0,0 0 0,0 0 0,0 0 0,0 0 0,0 0 0,0-1 0,0 1 0,0 0 0,0-1 0,-1 1 0,1-1 0,0 0 0,0 0 0,0 0 0,-1 0 0,1 0 0,-1 0 0,1 0 0,-1 0 0,1-1 0,-1 1 0,0 0 0,1-1 0,-1 1 0,1-3 0,7-8 0,-1-1 0,-1 0 0,0-1 0,0 0 0,-1 0 0,5-23 0,-4 13 0,-2-1 0,-1 0 0,2-29 0,-6 50 0,0 0 0,0-1 0,0 1 0,-1 0 0,0 0 0,1 0 0,-1 0 0,-1 0 0,1 0 0,0 0 0,-1 0 0,0 0 0,0 1 0,-3-5 0,-1 1 0,0 0 0,-1 0 0,0 0 0,-12-7 0,-2-3 0,21 17 0,-1-1 0,1 1 0,0 0 0,-1 0 0,1-1 0,-1 1 0,1 0 0,0-1 0,0 1 0,-1 0 0,1-1 0,0 1 0,-1 0 0,1-1 0,0 1 0,0-1 0,0 1 0,0-1 0,-1 1 0,1-1 0,0 1 0,0 0 0,0-1 0,0 1 0,0-1 0,0 1 0,0-1 0,0 1 0,0-2 0,13-5 0,26 0 0,-34 7 0,34-4 0,1 1 0,44 4 0,-82-1 0,0 0 0,0 0 0,0 0 0,0 1 0,0-1 0,0 0 0,0 1 0,0 0 0,0 0 0,0-1 0,0 1 0,0 0 0,0 0 0,0 1 0,-1-1 0,1 0 0,0 1 0,-1-1 0,1 1 0,-1-1 0,0 1 0,1 0 0,-1-1 0,0 1 0,0 0 0,0 0 0,0 0 0,-1 0 0,1 0 0,0 0 0,-1 0 0,1 0 0,-1 0 0,0 0 0,0 0 0,0 0 0,0 3 0,-1 9 0,-1-1 0,0 1 0,-1-1 0,-9 25 0,3-10 0,-1 12 0,-8 61 0,17-100 0,1 0 0,0 0 0,0 0 0,0 0 0,0 0 0,0 0 0,0 0 0,0 0 0,0 0 0,0 0 0,0 0 0,1 0 0,-1 0 0,1 2 0,-1-3 0,1 0 0,-1 0 0,0 0 0,1 0 0,-1 0 0,0 0 0,0 0 0,1 0 0,-1 0 0,0 0 0,1 0 0,-1 0 0,0 0 0,0 0 0,1 0 0,-1 0 0,0 0 0,1 0 0,-1 0 0,0-1 0,0 1 0,1 0 0,-1 0 0,0 0 0,0-1 0,1 1 0,-1 0 0,0 0 0,0 0 0,0-1 0,1 1 0,22-31 0,-19 25 0,17-26 0,0-2 0,-3 0 0,23-56 0,-32 65 0,-1-1 0,-1 0 0,-1 0 0,-1-1 0,-2 1 0,1-29 0,-4 50 0,0 1 0,0-1 0,0 1 0,-1-1 0,0 1 0,1-1 0,-1 1 0,-1-1 0,-2-7 0,4 12 0,0 0 0,-1 0 0,1-1 0,0 1 0,0 0 0,0 0 0,0 0 0,0-1 0,0 1 0,-1 0 0,1 0 0,0 0 0,0-1 0,0 1 0,0 0 0,-1 0 0,1 0 0,0 0 0,0 0 0,0 0 0,-1-1 0,1 1 0,0 0 0,0 0 0,-1 0 0,1 0 0,0 0 0,0 0 0,0 0 0,-1 0 0,1 0 0,0 0 0,0 0 0,-1 0 0,1 0 0,0 0 0,0 0 0,-1 0 0,1 0 0,0 1 0,0-1 0,0 0 0,-1 0 0,-6 13 0,0 18 0,3 19 86,2 0-1,1 0 0,10 66 0,32 149-1699,-39-259 1522,0 6-6734</inkml:trace>
  <inkml:trace contextRef="#ctx0" brushRef="#br0" timeOffset="1998.09">4604 1375 24575,'3'0'0,"4"0"0,4 0 0,3 0 0,5 0 0,8 0 0,9 0 0,4 0 0,5 0 0,9 0 0,4 6 0,2 2 0,2 0 0,0 1 0,-1-1 0,-6-1 0,-12-3-8191</inkml:trace>
  <inkml:trace contextRef="#ctx0" brushRef="#br0" timeOffset="3815.36">5416 70 24575,'-4'-1'0,"1"0"0,0 0 0,-1 0 0,1-1 0,0 1 0,0-1 0,0 0 0,-4-3 0,-6-2 0,-1 0 0,0 2 0,0 0 0,0 1 0,-1 0 0,0 1 0,0 1 0,0 0 0,0 1 0,0 0 0,0 2 0,0-1 0,-22 6 0,26-3 0,0 0 0,0 1 0,0 1 0,1 0 0,0 0 0,-16 12 0,-8 4 0,-7-1 0,-1-3 0,0-1 0,-59 14 0,-9 2 0,96-26 0,0 1 0,1 0 0,1 1 0,-1 0 0,1 1 0,0 0 0,1 1 0,-17 19 0,10-11 0,-35 27 0,25-23 0,2 0 0,0 2 0,1 1 0,-38 50 0,-70 125 0,109-162 0,-87 146 0,86-143 0,-25 60 0,32-61 0,-2 0 0,-26 36 0,16-29 0,-29 63 0,59-109 0,-14 21 0,0-1 0,-2 0 0,0-1 0,-2-1 0,0 0 0,-1-1 0,-21 15 0,7-9 0,-62 35 0,34-23 0,43-25 0,-23 14 0,-51 25 0,91-50-34,0 1 0,0 0 0,-1-1 0,1 1 0,0-1-1,0 0 1,-1 1 0,1-1 0,0 0 0,0 0 0,-1 1 0,1-1 0,0 0-1,-1-1 1,1 1 0,0 0 0,-1 0 0,1 0 0,0-1 0,0 1-1,-1-1 1,1 1 0,0-1 0,0 1 0,0-1 0,0 0 0,-1 1 0,1-1-1,0 0 1,0 0 0,1 0 0,-1 0 0,0 0 0,0 0 0,0 0 0,1 0-1,-1 0 1,0-1 0,0-1 0,-6-17-6792</inkml:trace>
  <inkml:trace contextRef="#ctx0" brushRef="#br0" timeOffset="4858.34">3282 1428 24575,'-1'28'0,"-1"-1"0,-1 1 0,-2-1 0,0 1 0,-2-1 0,-1-1 0,-1 0 0,-1 0 0,-1 0 0,-1-2 0,-22 33 0,-129 181 0,161-236 0,0 1 0,1 0 0,-1 0 0,0 0 0,1 0 0,0 0 0,-1 4 0,1-7 0,1 1 0,0-1 0,0 0 0,0 1 0,0-1 0,0 1 0,0-1 0,0 0 0,0 1 0,0-1 0,1 0 0,-1 1 0,0-1 0,0 1 0,0-1 0,0 0 0,0 1 0,1-1 0,-1 0 0,0 1 0,0-1 0,1 0 0,-1 1 0,0-1 0,1 0 0,0 1 0,0-1 0,0 0 0,0 1 0,0-1 0,0 0 0,0 0 0,0 1 0,0-1 0,0 0 0,0 0 0,0 0 0,0 0 0,0-1 0,1 1 0,28-6 0,-1-1 0,42-16 0,-38 11 0,53-11 0,89-3 0,-159 22-1365,-4 0-5461</inkml:trace>
  <inkml:trace contextRef="#ctx0" brushRef="#br0" timeOffset="6068.21">3493 299 24575,'0'3'0,"0"4"0,0 4 0,3 3 0,1 8 0,3 6 0,0 8 0,2 3 0,2 2 0,0 2 0,1 0 0,1-1 0,-2 1 0,1 2 0,-2-3 0,-3-6 0,1-10 0,-1-8-8191</inkml:trace>
  <inkml:trace contextRef="#ctx0" brushRef="#br0" timeOffset="8635.34">3652 758 24575,'6'-6'0,"8"-5"0,8-4 0,8-5 0,3-2 0,-1 0 0,-4 0 0,-3 4 0,-5 5-8191</inkml:trace>
  <inkml:trace contextRef="#ctx0" brushRef="#br0" timeOffset="9975.11">3881 581 24575,'1'0'0,"0"0"0,-1 0 0,1-1 0,0 1 0,-1 0 0,1-1 0,0 1 0,-1-1 0,1 1 0,-1-1 0,1 1 0,-1-1 0,1 1 0,-1-1 0,1 0 0,-1 1 0,0-1 0,1 0 0,-1 1 0,0-1 0,0 0 0,1 1 0,-1-1 0,0 0 0,0 0 0,0-1 0,4-24 0,-4 23 0,2-14 0,-1 0 0,-2-32 0,0 43 0,0 0 0,0 1 0,0-1 0,-1 1 0,1 0 0,-1-1 0,-1 1 0,1 0 0,-1 0 0,0 0 0,0 1 0,-6-8 0,9 11 0,-1 1 0,1-1 0,-1 1 0,1-1 0,-1 1 0,1-1 0,-1 1 0,1-1 0,-1 1 0,1 0 0,-1-1 0,0 1 0,1 0 0,-1-1 0,0 1 0,1 0 0,-1 0 0,0 0 0,1-1 0,-1 1 0,0 0 0,0 0 0,1 0 0,-1 0 0,0 0 0,1 1 0,-1-1 0,0 0 0,0 0 0,1 0 0,-2 1 0,0 0 0,1 0 0,-1 1 0,1-1 0,0 0 0,0 1 0,-1-1 0,1 1 0,0 0 0,0-1 0,0 1 0,1 0 0,-2 2 0,0-1 0,1 1 0,0 0 0,-1 0 0,1 0 0,1 0 0,-1 0 0,1 0 0,-1 0 0,1 1 0,0-1 0,2 7 0,-1-9 0,1 1 0,-1-2 0,1 1 0,-1 0 0,1 0 0,0 0 0,0-1 0,0 1 0,0-1 0,0 0 0,0 1 0,1-1 0,-1 0 0,0 0 0,1-1 0,-1 1 0,0 0 0,1-1 0,4 1 0,0 0 0,0 0 0,0-1 0,0 0 0,0 0 0,0 0 0,7-2 0,-11 1 0,1 0 0,-1 0 0,0 0 0,0-1 0,0 1 0,0-1 0,-1 0 0,1 0 0,0 0 0,-1 0 0,1 0 0,-1 0 0,1-1 0,1-3 0,0 1 0,0-1 0,-1 0 0,0 0 0,0 0 0,0 0 0,2-11 0,-1-2 0,0-1 0,-2 1 0,1-37 0,-3 27 0,0 27 0,-1 19 0,2 14 0,1 0 0,1-1 0,13 51 0,33 87 0,-25-95 0,-13-32 0,8 44 0,-24-245 0,-28-30 0,31 175 0,0 4 0,1 1 0,0 0 0,0-1 0,2-11 0,-1 18 0,1 0 0,0 0 0,1-1 0,-1 1 0,0 0 0,1 0 0,0 0 0,0 0 0,0 1 0,1-1 0,-1 1 0,1-1 0,4-3 0,0-1-341,1 1 0,0 0-1,16-10 1,-9 8-6485</inkml:trace>
  <inkml:trace contextRef="#ctx0" brushRef="#br0" timeOffset="10304.27">3987 617 24575,'3'0'0,"7"-3"0,5-1 0,6-3 0,5-9 0,1-2 0,-1-1 0,2 0 0,-5 0 0,-3 3 0,-5 2 0,-4 3-8191</inkml:trace>
  <inkml:trace contextRef="#ctx0" brushRef="#br0" timeOffset="10763.98">4287 17 24575,'1'33'0,"1"-1"0,1 1 0,2-1 0,1 0 0,15 44 0,-20-73 0,1 0 0,-1-1 0,0 1 0,1 0 0,0 0 0,0-1 0,0 1 0,0 0 0,0-1 0,0 0 0,0 0 0,1 0 0,-1 0 0,1 0 0,0 0 0,-1 0 0,1-1 0,0 1 0,0-1 0,0 0 0,0 0 0,0 0 0,4 0 0,6 1 0,1-1 0,-1 0 0,0-1 0,18-2 0,-16 1 0,13-2-341,-1-2 0,1 0-1,26-10 1,-14 3-6485</inkml:trace>
  <inkml:trace contextRef="#ctx0" brushRef="#br0" timeOffset="11298.2">4305 158 24575,'3'-3'0,"1"-4"0,8-7 0,12-7 0,8-5 0,1 0 0,-2 3 0,-3 2 0,-7 4-8191</inkml:trace>
  <inkml:trace contextRef="#ctx0" brushRef="#br0" timeOffset="12774.71">4375 723 24575,'-2'0'0,"0"0"0,0 0 0,0 0 0,0 1 0,0-1 0,0 1 0,0-1 0,0 1 0,1 0 0,-1 0 0,0 0 0,0 0 0,1 0 0,-1 0 0,0 0 0,1 0 0,-1 1 0,1-1 0,0 1 0,-1-1 0,0 3 0,1-3 0,1 0 0,-1 0 0,0 1 0,1-1 0,0 0 0,-1 1 0,1-1 0,0 0 0,0 1 0,-1-1 0,1 0 0,0 1 0,0-1 0,1 0 0,-1 1 0,0-1 0,0 0 0,1 1 0,-1-1 0,0 0 0,1 0 0,0 1 0,-1-1 0,1 0 0,0 0 0,-1 0 0,1 0 0,0 0 0,0 0 0,0 0 0,0 0 0,1 1 0,4 3 0,0 0 0,0 0 0,-1 0 0,1 1 0,7 10 0,-12-14 0,0 0 0,0 0 0,0 1 0,0-1 0,0 0 0,0 1 0,-1-1 0,1 1 0,-1-1 0,0 1 0,1-1 0,-1 0 0,0 1 0,0-1 0,-1 1 0,1-1 0,-1 1 0,0 3 0,1-6 0,0 1 0,0-1 0,0 0 0,0 0 0,0 0 0,0 1 0,0-1 0,0 0 0,0 0 0,0 0 0,0 1 0,0-1 0,0 0 0,0 0 0,0 0 0,0 1 0,0-1 0,-1 0 0,1 0 0,0 0 0,0 1 0,0-1 0,0 0 0,0 0 0,0 0 0,-1 0 0,1 0 0,0 1 0,0-1 0,0 0 0,0 0 0,-1 0 0,1 0 0,0 0 0,0 0 0,0 0 0,-1 0 0,1 0 0,0 0 0,0 1 0,0-1 0,-1 0 0,1 0 0,0 0 0,0 0 0,0 0 0,-1-1 0,1 1 0,-2-12 0,6-5-1365,2-2-5461</inkml:trace>
  <inkml:trace contextRef="#ctx0" brushRef="#br0" timeOffset="13159.96">4499 493 24575,'-2'87'0,"0"-33"0,10 102 0,-2-128 0,1 0 0,1 0 0,21 42 0,4 19 0,-30-84 340,-2-13-1697,-1 7 1009,0-17-6478</inkml:trace>
  <inkml:trace contextRef="#ctx0" brushRef="#br0" timeOffset="13616.8">4640 529 24575,'0'8'0,"-9"13"0,-9 9 0,-8 10 0,-1 0 0,-1-2 0,3-4 0,2-2 0,5-13 0,5-9-8191</inkml:trace>
  <inkml:trace contextRef="#ctx0" brushRef="#br0" timeOffset="13892.4">4516 705 24575,'3'0'0,"1"3"0,3 7 0,9 8 0,2 6 0,-2 3 0,-1-3 0,-3-4 0,0-4 0,0-5 0,2-8 0,1-7 0,-2-3-8191</inkml:trace>
  <inkml:trace contextRef="#ctx0" brushRef="#br0" timeOffset="15514.74">4798 687 24575,'0'1'0,"0"0"0,0-1 0,0 1 0,0 0 0,0-1 0,0 1 0,0 0 0,0-1 0,0 1 0,0 0 0,0-1 0,0 1 0,0-1 0,1 1 0,-1 0 0,0-1 0,0 1 0,1 0 0,-1-1 0,0 1 0,1-1 0,-1 1 0,1-1 0,-1 1 0,0-1 0,1 1 0,-1-1 0,1 0 0,0 1 0,0-1 0,0-1 0,-1 1 0,1 0 0,0-1 0,-1 0 0,1 1 0,-1-1 0,1 1 0,-1-1 0,1 0 0,-1 1 0,0-1 0,1 0 0,-1 1 0,0-1 0,1 0 0,-1 0 0,0 1 0,0-1 0,0 0 0,0 0 0,0 0 0,0 1 0,0-2 0,1-31 0,-1 32 0,0 0 0,0 1 0,0-1 0,0 0 0,-1 1 0,1-1 0,0 1 0,0-1 0,0 0 0,-1 1 0,1-1 0,0 1 0,-1-1 0,1 1 0,0-1 0,-1 1 0,1-1 0,-2 0 0,2 1 0,-1 0 0,1 0 0,-1 0 0,0 0 0,1 0 0,-1 0 0,1 1 0,-1-1 0,0 0 0,1 0 0,-1 0 0,1 1 0,-1-1 0,1 0 0,-1 1 0,1-1 0,-1 0 0,1 1 0,-1-1 0,1 1 0,0-1 0,-1 1 0,1-1 0,0 1 0,-1 0 0,-4 6 0,1 0 0,-1 0 0,1 0 0,1 1 0,-1 0 0,1 0 0,-3 14 0,0 3 0,-2 34 0,6-44 0,-1 4 0,1 33 0,2-48 0,0-1 0,0 1 0,1 0 0,-1-1 0,1 1 0,0-1 0,0 1 0,0-1 0,0 1 0,1-1 0,-1 0 0,1 1 0,0-1 0,0 0 0,5 5 0,-5-6 0,0-1 0,1 0 0,-1 0 0,1 1 0,-1-1 0,1-1 0,-1 1 0,1 0 0,0-1 0,-1 1 0,1-1 0,0 0 0,0 0 0,-1 0 0,1 0 0,0 0 0,-1-1 0,1 1 0,0-1 0,-1 1 0,1-1 0,-1 0 0,1 0 0,-1-1 0,5-1 0,6-5 0,1 0 0,-1-1 0,12-11 0,-23 18 0,7-5 0,-1 0 0,-1-1 0,1 0 0,-2 0 0,1-1 0,-1 0 0,0 0 0,0 0 0,-1-1 0,-1 0 0,0 0 0,0 0 0,-1 0 0,0-1 0,-1 1 0,0-1 0,0 0 0,-1-14 0,-2 54 0,0-12 0,1 0 0,0 0 0,4 27 0,-4-43 0,0-1 0,0 1 0,1 0 0,-1 0 0,0 0 0,0 0 0,0 0 0,1-1 0,-1 1 0,0 0 0,1 0 0,-1 0 0,1-1 0,-1 1 0,1 0 0,-1-1 0,1 1 0,-1 0 0,1-1 0,0 1 0,-1-1 0,1 1 0,0-1 0,0 1 0,1 0 0,-1-1 0,0 0 0,0-1 0,0 1 0,0 0 0,0 0 0,0-1 0,0 1 0,0-1 0,0 1 0,0-1 0,0 1 0,0-1 0,0 1 0,0-1 0,-1 0 0,1 0 0,1-1 0,4-5 0,0 0 0,-1 0 0,8-13 0,-5 5 0,-7 12 0,0 0 0,1 0 0,-1 0 0,1 0 0,0 1 0,0-1 0,0 1 0,0-1 0,0 1 0,1 0 0,3-3 0,-5 3 7,0-1-1,0 1 1,0 0-1,0 0 0,0 0 1,0-1-1,0 1 1,-1-1-1,1 1 1,-1 0-1,0-1 0,1-4 1,0-6-1456,3-3-5377</inkml:trace>
  <inkml:trace contextRef="#ctx0" brushRef="#br0" timeOffset="16414.25">5134 811 24575,'12'-1'0,"0"0"0,0-1 0,0 0 0,0-1 0,19-7 0,54-27 0,-72 31 0,-1 0 0,0-1 0,-1 0 0,16-12 0,-22 13 0,1 1 0,-1 0 0,-1-1 0,1 0 0,-1 0 0,0-1 0,0 1 0,-1-1 0,5-11 0,-3 4 0,0-1 0,4-25 0,-9 36 0,1 1 0,0-1 0,-1 0 0,0 0 0,0 0 0,0 0 0,0 0 0,-1 0 0,0 0 0,1 1 0,-1-1 0,-1 0 0,1 0 0,0 1 0,-4-6 0,4 8 0,0 0 0,1 0 0,-1 1 0,0-1 0,0 0 0,0 0 0,0 1 0,0-1 0,0 1 0,0-1 0,0 1 0,0-1 0,0 1 0,0 0 0,0 0 0,0-1 0,0 1 0,-1 0 0,1 0 0,0 0 0,0 0 0,0 0 0,0 0 0,0 1 0,0-1 0,0 0 0,-1 1 0,1-1 0,0 0 0,0 1 0,0-1 0,0 1 0,0 0 0,1-1 0,-1 1 0,0 0 0,0-1 0,-1 2 0,-3 3 0,-1 0 0,1 0 0,0 1 0,-6 9 0,2-2 0,1 1 0,1 0 0,0 1 0,1-1 0,0 1 0,1 0 0,1 1 0,-3 23 0,3-11 0,2 1 0,1 0 0,5 53 0,-4-81 8,0 1-1,0-1 1,0 0 0,0 1-1,1-1 1,-1 1-1,0-1 1,1 0 0,-1 1-1,1-1 1,-1 0-1,1 0 1,0 0-1,0 1 1,-1-1 0,1 0-1,0 0 1,0 0-1,0 0 1,0 0 0,0 0-1,0-1 1,1 1-1,-1 0 1,0 0-1,0-1 1,1 1 0,-1-1-1,0 1 1,0-1-1,1 0 1,-1 1 0,1-1-1,-1 0 1,0 0-1,1 0 1,-1 0 0,1 0-1,-1 0 1,0 0-1,1 0 1,-1-1-1,0 1 1,3-1 0,4-2-252,0 0 0,-1 0 0,1 0 0,0-1 1,-1-1-1,7-4 0,3-3-6582</inkml:trace>
  <inkml:trace contextRef="#ctx0" brushRef="#br0" timeOffset="17489.88">5804 564 24575,'-6'0'0,"1"1"0,-1 0 0,0 1 0,1-1 0,-1 1 0,1 0 0,0 0 0,0 1 0,0-1 0,0 1 0,0 1 0,0-1 0,1 0 0,-1 1 0,1 0 0,0 0 0,0 0 0,-3 6 0,-8 10 0,1 0 0,-19 38 0,32-58 0,0 2 0,-4 6 0,1 0 0,0 1 0,0-1 0,0 1 0,1 0 0,0 0 0,1 0 0,-2 11 0,4-19 0,0 0 0,0 0 0,0 0 0,0 0 0,0 0 0,0 0 0,0 0 0,1 0 0,-1 0 0,0 0 0,1-1 0,-1 1 0,0 0 0,1 0 0,-1 0 0,1 0 0,-1-1 0,1 1 0,-1 0 0,1 0 0,0-1 0,-1 1 0,1 0 0,0-1 0,0 1 0,-1-1 0,1 1 0,0-1 0,0 1 0,0-1 0,0 0 0,0 1 0,-1-1 0,1 0 0,0 0 0,0 1 0,0-1 0,0 0 0,0 0 0,0 0 0,0 0 0,0 0 0,0-1 0,0 1 0,0 0 0,0 0 0,0-1 0,1 0 0,4-1 0,0 1 0,-1-2 0,0 1 0,1-1 0,-1 0 0,9-7 0,4-6 0,-2-1 0,0-1 0,-1 0 0,17-27 0,8-10 0,86-89 0,-126 144 0,24-33 0,-24 32 0,1 0 0,0 0 0,-1 1 0,1-1 0,-1 0 0,1 0 0,-1 0 0,1 0 0,-1 0 0,0 0 0,1 0 0,-1 0 0,0 0 0,0-1 0,0 1 0,0 0 0,0 0 0,0 0 0,0 0 0,0 0 0,0 0 0,-1 0 0,1 0 0,0 0 0,-1 0 0,1 0 0,-1 0 0,1 0 0,-1 0 0,1 0 0,-2-1 0,1 2 0,0-1 0,0 1 0,0 0 0,0-1 0,0 1 0,0 0 0,0 0 0,0 0 0,0 0 0,0-1 0,0 2 0,0-1 0,0 0 0,0 0 0,0 0 0,0 0 0,0 1 0,0-1 0,0 0 0,1 1 0,-1-1 0,0 1 0,0-1 0,0 1 0,0-1 0,0 1 0,0 0 0,-22 20 0,14-9 0,1-1 0,0 1 0,1 1 0,1-1 0,0 1 0,0 0 0,1 0 0,1 1 0,-5 24 0,1 9 0,-3 74 0,10-98 0,-2 10 0,2 0 0,1 0 0,1 1 0,10 49 0,-11-81-68,0 1 0,1-1-1,-1 0 1,1 1 0,0-1 0,0 0-1,0 0 1,0 1 0,0-1 0,0 0-1,1 0 1,-1 0 0,1 0 0,-1-1-1,1 1 1,0 0 0,-1-1-1,1 1 1,4 1 0,2-1-6758</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07T20:22:03.596"/>
    </inkml:context>
    <inkml:brush xml:id="br0">
      <inkml:brushProperty name="width" value="0.05" units="cm"/>
      <inkml:brushProperty name="height" value="0.05" units="cm"/>
    </inkml:brush>
  </inkml:definitions>
  <inkml:trace contextRef="#ctx0" brushRef="#br0">1 358 24575,'0'-2'0,"2"-3"0,3-1 0,4 1 0,4 2 0,3-2 0,1 1 0,0 1 0,-3 0-8191</inkml:trace>
  <inkml:trace contextRef="#ctx0" brushRef="#br0" timeOffset="684.09">186 259 24575,'2'0'0,"0"1"0,0-1 0,0 0 0,0 1 0,0 0 0,0-1 0,0 1 0,0 0 0,0 0 0,0 0 0,0 0 0,0 1 0,-1-1 0,1 0 0,-1 1 0,4 2 0,21 33 0,-14-19 0,5 5 0,-7-11 0,-1 0 0,0 0 0,-1 1 0,0 0 0,-1 0 0,-1 1 0,9 26 0,-12-61 0,2 0 0,11-33 0,0-1 0,2-35-1365,-15 71-5461</inkml:trace>
  <inkml:trace contextRef="#ctx0" brushRef="#br0" timeOffset="1531.91">519 370 24575,'1'-5'0,"0"0"0,0 1 0,1-1 0,0 0 0,0 1 0,0-1 0,1 1 0,3-6 0,3-5 0,8-18 0,25-68 0,-39 90 0,0-1 0,0 0 0,-1 1 0,0-1 0,-1 0 0,0 0 0,-1 0 0,-1 0 0,0 0 0,-3-14 0,4 24 0,0 1 0,0 0 0,-1-1 0,1 1 0,0 0 0,-1-1 0,1 1 0,-1 0 0,1 0 0,-1 0 0,0-1 0,1 1 0,-1 0 0,0 0 0,0 0 0,0 0 0,0 0 0,0 0 0,0 1 0,0-1 0,0 0 0,0 0 0,0 1 0,-1-1 0,1 1 0,0-1 0,0 1 0,-1-1 0,1 1 0,0 0 0,-1 0 0,-1-1 0,1 2 0,0-1 0,0 1 0,0-1 0,0 1 0,-1 0 0,1 0 0,0 0 0,1 0 0,-1 0 0,0 1 0,0-1 0,0 0 0,1 1 0,-1-1 0,0 1 0,1 0 0,0-1 0,-1 1 0,0 2 0,-3 5 0,0 0 0,1 1 0,0 0 0,1-1 0,0 1 0,0 1 0,1-1 0,0 0 0,1 0 0,0 1 0,1-1 0,1 13 0,0-11 0,0 0 0,1-1 0,0 1 0,1-1 0,0 0 0,1 1 0,0-1 0,1-1 0,0 1 0,11 16 0,-13-24 16,-1 0-1,1 0 1,0 0-1,-1 0 1,1-1-1,0 1 1,1-1-1,-1 0 1,0 0-1,1 0 1,-1 0-1,1-1 1,-1 1-1,1-1 1,0 0-1,0 0 1,0 0 0,0-1-1,-1 1 1,1-1-1,5 0 1,-4-1-130,0 1 0,1-1 0,-1 0 0,1-1 1,-1 1-1,0-1 0,0 0 0,0 0 1,0-1-1,0 1 0,0-1 0,-1 0 1,0-1-1,6-4 0,1-3-6712</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07T20:21:41.690"/>
    </inkml:context>
    <inkml:brush xml:id="br0">
      <inkml:brushProperty name="width" value="0.05" units="cm"/>
      <inkml:brushProperty name="height" value="0.05" units="cm"/>
    </inkml:brush>
  </inkml:definitions>
  <inkml:trace contextRef="#ctx0" brushRef="#br0">284 434 24575,'0'509'0,"-2"-459"0,-3 0 0,-18 76 0,5-31 0,13-68 0,3-19 0,0 0 0,0 0 0,1 0 0,1 0 0,-1 0 0,2 9 0,-1-15 0,1 1 0,-1-1 0,1 0 0,0 1 0,0-1 0,0 0 0,0 0 0,0 1 0,1-1 0,-1 0 0,0 0 0,1 0 0,0-1 0,-1 1 0,1 0 0,0-1 0,0 1 0,0-1 0,0 1 0,0-1 0,1 0 0,-1 0 0,0 0 0,5 1 0,28 9 0,1-1 0,71 8 0,79-2 0,-162-14 0,1320 43-802,-977-38 694,989 1 829,-1300-8-683,165-12 151,-4-1-227,-131 12 38,1047 3 0,-871 10 0,46 1 0,-286-12 125,28-1 43,-47 0-260,-1 0 0,0-1 0,0 1 0,0 0-1,0-1 1,1 0 0,-1 1 0,0-1 0,0 0 0,0 0 0,0 0 0,-1 0 0,1-1-1,0 1 1,0 0 0,-1-1 0,3-2 0,3-9-6734</inkml:trace>
  <inkml:trace contextRef="#ctx0" brushRef="#br0" timeOffset="1201">6181 212 24575,'-2'28'0,"-1"0"0,-2 0 0,0 0 0,-11 30 0,6-24 0,2 0 0,-3 39 0,7 211 0,6-152 0,0-26 0,-4 113 0,0-199-455,0 0 0,-8 32 0,6-43-6371</inkml:trace>
  <inkml:trace contextRef="#ctx0" brushRef="#br0" timeOffset="5775.89">6131 1840 24575,'1'0'0,"0"1"0,-1-1 0,1 0 0,-1 1 0,1-1 0,-1 1 0,1-1 0,0 1 0,-1-1 0,1 1 0,-1-1 0,0 1 0,1 0 0,-1-1 0,0 1 0,1 0 0,-1-1 0,0 1 0,1 0 0,-1-1 0,0 2 0,6 19 0,-6-18 0,4 22 0,-1-1 0,-1 0 0,-3 35 0,2 21 0,6-42-1365,-4-28-5461</inkml:trace>
  <inkml:trace contextRef="#ctx0" brushRef="#br0" timeOffset="6912.69">6464 1902 24575,'0'2'0,"0"3"0,0 4 0,0 6 0,0 4 0,0 2 0,0 5 0,0 2 0,0 0 0,0 0 0,2-3 0,1-6-8191</inkml:trace>
  <inkml:trace contextRef="#ctx0" brushRef="#br0" timeOffset="7429.82">6440 2000 24575,'4'0'0,"3"0"0,4 0 0,0 0 0,2 0 0,0 0 0,0 0 0,1 0 0,1-2 0,-2-3 0,-3 0-8191</inkml:trace>
  <inkml:trace contextRef="#ctx0" brushRef="#br0" timeOffset="9494.12">4626 2136 24575,'1'0'0,"0"1"0,-1-1 0,1 0 0,-1 1 0,1-1 0,-1 1 0,1-1 0,-1 1 0,1-1 0,-1 1 0,0 0 0,1-1 0,-1 1 0,0-1 0,1 1 0,-1 0 0,0-1 0,0 1 0,1 0 0,-1-1 0,0 1 0,0 0 0,0 0 0,0 0 0,2 23 0,-2-22 0,2 27 0,-2-15 0,0 1 0,2 0 0,0 0 0,0 0 0,7 19 0,-8-31 0,1 0 0,-1 0 0,1 0 0,-1 0 0,1 0 0,0 0 0,0 0 0,0 0 0,0-1 0,1 1 0,-1-1 0,1 0 0,0 0 0,-1 0 0,1 0 0,0 0 0,0-1 0,0 1 0,0-1 0,1 1 0,-1-1 0,0-1 0,1 1 0,-1 0 0,0-1 0,1 1 0,-1-1 0,1 0 0,3 0 0,-1-1 0,1 0 0,-1 0 0,0 0 0,1-1 0,-1 0 0,0 0 0,0-1 0,0 1 0,-1-1 0,1-1 0,-1 1 0,1-1 0,-1 0 0,0 0 0,-1 0 0,1-1 0,-1 1 0,5-7 0,-3 2 0,0 1 0,0-1 0,-1-1 0,0 1 0,-1-1 0,0 0 0,0 0 0,-1 0 0,0-1 0,1-11 0,-2 8 0,0 0 0,-1 0 0,-1 0 0,0 0 0,-1 0 0,-5-27 0,5 38 0,-1 0 0,0 1 0,1-1 0,-1 1 0,0 0 0,-1-1 0,1 1 0,0 0 0,-1 1 0,1-1 0,-1 0 0,1 1 0,-1-1 0,0 1 0,0 0 0,0 0 0,0 0 0,1 0 0,-1 0 0,0 1 0,-5-1 0,4 0 0,0 0 0,-1 1 0,1 0 0,0-1 0,-1 2 0,1-1 0,0 0 0,-1 1 0,1 0 0,0 0 0,0 0 0,0 0 0,0 1 0,-7 3 0,5 0 0,1 0 0,1 0 0,-1 1 0,1-1 0,0 1 0,0 0 0,0 0 0,1 0 0,0 1 0,1-1 0,-3 9 0,0 2 0,0-1 0,2 1 0,-3 25 0,6-36 90,-1-4-171,1-1 0,0 1 1,0-1-1,-1 1 0,1-1 0,0 1 0,0-1 0,1 1 1,-1 0-1,0-1 0,0 1 0,1-1 0,-1 1 0,1-1 0,-1 1 1,1-1-1,1 3 0</inkml:trace>
  <inkml:trace contextRef="#ctx0" brushRef="#br0" timeOffset="11676.9">5169 2074 24575,'-1'5'0,"0"0"0,-1-1 0,1 1 0,-1-1 0,0 1 0,-1-1 0,1 0 0,-1 0 0,0 0 0,0 0 0,0 0 0,-4 3 0,-7 11 0,12-16 0,1 0 0,-1 0 0,1 1 0,-1-1 0,1 0 0,0 1 0,0-1 0,0 1 0,0-1 0,1 1 0,-1 0 0,1-1 0,0 1 0,-1 0 0,1-1 0,0 1 0,0 0 0,1-1 0,-1 1 0,1 0 0,-1-1 0,1 1 0,0-1 0,1 4 0,0-3 0,1 0 0,-1 1 0,1-1 0,0 0 0,0-1 0,0 1 0,0 0 0,0-1 0,1 0 0,-1 1 0,1-1 0,-1-1 0,1 1 0,7 2 0,-8-3 0,0 0 0,0 1 0,0-1 0,0 1 0,0-1 0,-1 1 0,1 0 0,0 0 0,-1 0 0,0 1 0,1-1 0,-1 1 0,0-1 0,0 1 0,-1-1 0,1 1 0,-1 0 0,1 0 0,-1 0 0,0 0 0,0 0 0,1 5 0,0 2 0,-1 1 0,0 0 0,-1-1 0,0 1 0,-2 17 0,1-26 0,1-1 0,0 0 0,0 0 0,-1 0 0,1 0 0,-1 1 0,1-1 0,-1 0 0,1 0 0,-1 0 0,0 0 0,1 0 0,-1 0 0,0 0 0,0 0 0,0-1 0,0 1 0,0 0 0,0 0 0,0-1 0,-2 2 0,1-1 0,-1 0 0,0 0 0,0 0 0,0 0 0,0-1 0,0 1 0,0-1 0,0 0 0,-3 0 0,3 0 0,-1 0 0,0 0 0,1 0 0,-1-1 0,1 0 0,-1 1 0,1-1 0,-1-1 0,1 1 0,0 0 0,-1-1 0,1 0 0,0 0 0,0 0 0,-5-4 0,3-1-1365</inkml:trace>
  <inkml:trace contextRef="#ctx0" brushRef="#br0" timeOffset="13526.34">3035 2124 24575,'-1'0'0,"1"0"0,-1 0 0,0 1 0,0-1 0,1 1 0,-1-1 0,0 1 0,1-1 0,-1 1 0,1-1 0,-1 1 0,1-1 0,-1 1 0,1 0 0,-1-1 0,1 1 0,-1 0 0,1-1 0,0 1 0,-1 0 0,1 0 0,0 0 0,-6 19 0,6-19 0,-3 9 0,2 0 0,-1 0 0,1 1 0,1-1 0,0 1 0,0-1 0,1 0 0,3 16 0,-2-21 0,-1 1 0,1-1 0,0 1 0,0-1 0,0 0 0,1 0 0,0 0 0,0 0 0,0 0 0,1-1 0,-1 1 0,1-1 0,0 0 0,1 0 0,-1-1 0,0 1 0,6 2 0,-8-5 0,-1 0 0,1 0 0,0 0 0,0 0 0,-1 0 0,1-1 0,0 1 0,0-1 0,0 1 0,0-1 0,0 0 0,0 0 0,0 0 0,0 0 0,0 0 0,-1 0 0,1 0 0,0-1 0,0 1 0,0-1 0,0 1 0,0-1 0,0 0 0,-1 1 0,1-1 0,0 0 0,-1 0 0,1-1 0,-1 1 0,1 0 0,-1 0 0,1-1 0,-1 1 0,0-1 0,0 1 0,0-1 0,0 0 0,0 1 0,0-1 0,1-3 0,3-6 0,-1 0 0,0 0 0,0 0 0,-1-1 0,1-13 0,-1 10 0,13-105 0,-15 107 0,-1 0 0,0 0 0,-1 1 0,0-1 0,-1 0 0,-1 1 0,-4-17 0,5 26 0,1 0 0,-1 0 0,0 0 0,0 1 0,0-1 0,0 0 0,0 1 0,-1-1 0,1 1 0,-1 0 0,1 0 0,-1 0 0,0 0 0,0 0 0,0 1 0,0-1 0,0 1 0,0 0 0,-1 0 0,1 0 0,0 0 0,-1 1 0,1-1 0,0 1 0,-1 0 0,1 0 0,-1 0 0,-6 1 0,7-1 0,-1 1 0,0-1 0,1 1 0,-1 0 0,0 0 0,1 0 0,-1 1 0,1-1 0,0 1 0,-1 0 0,1 0 0,0 0 0,0 0 0,0 1 0,0-1 0,1 1 0,-1-1 0,1 1 0,-1 0 0,1 0 0,0 0 0,0 1 0,0-1 0,1 0 0,-1 1 0,-1 4 0,-7 50-1365,9-45-5461</inkml:trace>
  <inkml:trace contextRef="#ctx0" brushRef="#br0" timeOffset="14668.87">1345 2087 24575,'2'0'0,"3"0"0,5 0 0,4 0 0,3 0 0,0 0 0,-1 0 0,-2 0-8191</inkml:trace>
  <inkml:trace contextRef="#ctx0" brushRef="#br0" timeOffset="15544.79">1555 2025 24575,'-1'38'0,"1"40"0,0-71 0,1 0 0,0-1 0,0 1 0,1-1 0,0 1 0,0-1 0,0 1 0,6 10 0,-7-16 0,0 1 0,0 0 0,0-1 0,1 1 0,-1-1 0,0 1 0,0-1 0,1 1 0,-1-1 0,1 0 0,-1 0 0,1 0 0,0 0 0,-1 0 0,1 0 0,0 0 0,0 0 0,0-1 0,-1 1 0,1-1 0,3 1 0,-3-1 0,0 0 0,1-1 0,-1 1 0,0-1 0,0 0 0,0 1 0,1-1 0,-1 0 0,0 0 0,0 0 0,0-1 0,0 1 0,-1 0 0,1-1 0,2-1 0,4-6 0,-1 1 0,0-1 0,0-1 0,0 1 0,8-18 0,-9 13 0,-1 0 0,0-1 0,0 1 0,-2-1 0,4-26 0,-4 14 0,-2 0 0,-3-35 0,3 61 0,-1-1 0,0 1 0,0 0 0,0 0 0,-1 0 0,1 0 0,0-1 0,0 1 0,-1 0 0,1 0 0,0 0 0,-1 0 0,1 0 0,-1 0 0,0 0 0,1 0 0,-1 0 0,0 0 0,1 0 0,-1 0 0,0 1 0,0-1 0,-1-1 0,1 2 0,-1 0 0,1 0 0,0-1 0,0 1 0,0 0 0,-1 0 0,1 1 0,0-1 0,0 0 0,0 0 0,-1 1 0,1-1 0,0 0 0,0 1 0,0-1 0,0 1 0,0 0 0,-2 0 0,-6 6 0,-1 0 0,1 1 0,-13 14 0,16-15 0,2-4 16,-25 29 305,28-31-389,1 0 0,-1 1 0,0-1 0,0 0 0,0 0-1,1 1 1,-1-1 0,1 0 0,-1 1 0,1-1 0,-1 1 0,1-1 0,0 1 0,0-1 0,0 0 0,0 1 0,0-1 0,0 1-1,0-1 1,0 1 0,0-1 0,1 1 0,-1-1 0,2 3 0,5 4-6758</inkml:trace>
  <inkml:trace contextRef="#ctx0" brushRef="#br0" timeOffset="15918.64">1863 2037 24575</inkml:trace>
  <inkml:trace contextRef="#ctx0" brushRef="#br0" timeOffset="16517.12">1950 1976 24575,'0'8'0,"-1"-3"0,1 0 0,0 0 0,0-1 0,0 1 0,1 0 0,-1 0 0,1 0 0,0-1 0,1 1 0,-1 0 0,1-1 0,0 1 0,0-1 0,1 0 0,2 5 0,-2-6 0,-1 0 0,1 0 0,-1 0 0,0 1 0,0-1 0,0 1 0,-1 0 0,1-1 0,-1 1 0,0 0 0,1 4 0,-2-6 0,0 0 0,0-1 0,-1 1 0,1-1 0,0 1 0,-1-1 0,1 1 0,-1-1 0,0 1 0,1-1 0,-1 0 0,0 1 0,0-1 0,0 0 0,0 1 0,0-1 0,0 0 0,0 0 0,0 0 0,-1 0 0,1 0 0,0 0 0,-1-1 0,1 1 0,0 0 0,-1-1 0,1 1 0,-1-1 0,1 1 0,-1-1 0,-1 1 0,1-1-30,1 0 0,0 1-1,-1-1 1,1 0 0,0 0-1,-1 0 1,1 0 0,0 0-1,-1 0 1,1 0 0,0-1-1,-1 1 1,1 0 0,0-1-1,-1 1 1,1-1-1,0 1 1,0-1 0,0 0-1,0 1 1,-1-1 0,1 0-1,0 0 1,0 0 0,1 0-1,-1 0 1,0 0 0,0 0-1,0 0 1,1 0 0,-1 0-1,0-1 1,1 1 0,-1 0-1,1 0 1,-1-1 0,1 1-1,0 0 1,0-1 0,0 1-1,-1 0 1,1-1 0,0 1-1,1-2 1,1-13-6796</inkml:trace>
  <inkml:trace contextRef="#ctx0" brushRef="#br0" timeOffset="16949.99">1999 1914 24575,'2'0'0,"3"0"0</inkml:trace>
  <inkml:trace contextRef="#ctx0" brushRef="#br0" timeOffset="18227.74">1 1902 24575,'0'2'0,"2"0"0,3 3 0,4 0 0,4 1 0,1 0 0,0-1 0,0-2 0,0-1 0,-1-1 0,0 0 0,0-1 0,-3-3 0,-2-2 0</inkml:trace>
  <inkml:trace contextRef="#ctx0" brushRef="#br0" timeOffset="18684.2">272 1729 24575,'0'2'0,"0"5"0,0 3 0,-2 5 0,-3 3 0,0 5 0,0 3 0,1 2 0,2-1 0,0 0 0,2-3 0,-1-3 0,-1-3 0,0-3 0,-3-1 0,-2-4 0</inkml:trace>
  <inkml:trace contextRef="#ctx0" brushRef="#br0" timeOffset="26879.81">1715 816 24575,'1'1'0,"0"0"0,1 0 0,-1 0 0,-1 1 0,1-1 0,0 0 0,0 0 0,0 1 0,-1-1 0,1 1 0,-1-1 0,1 0 0,-1 1 0,1-1 0,-1 1 0,0-1 0,0 1 0,0 2 0,2 3 0,2 15 0,-1 0 0,1 39 0,-4-91 0,1 1 0,2-1 0,0 1 0,2 0 0,1 0 0,2 1 0,16-42 0,-24 69 0,0 0 0,0 1 0,1-1 0,-1 0 0,0 0 0,1 1 0,-1-1 0,0 0 0,1 0 0,-1 1 0,1-1 0,-1 0 0,1 1 0,-1-1 0,1 1 0,0-1 0,-1 1 0,1-1 0,0 1 0,-1-1 0,1 1 0,0-1 0,0 1 0,-1 0 0,1 0 0,0-1 0,0 1 0,-1 0 0,1 0 0,1 0 0,-1 0 0,1 1 0,-1 0 0,0-1 0,0 1 0,1 0 0,-1 0 0,0 0 0,0 0 0,0 0 0,0 0 0,0 0 0,0 1 0,0-1 0,-1 0 0,2 2 0,2 5 0,0 1 0,0-1 0,-1 1 0,4 13 0,-4-5 0,-1 1 0,0-1 0,-1 1 0,-1 0 0,-1 0 0,-4 25 0,2-29 0,3-26 0,4-25 0,-2 27 0,10-56 0,27-87 0,-39 152 0,0 0 0,0 0 0,1 0 0,-1-1 0,0 1 0,1 0 0,-1 0 0,1 0 0,-1 0 0,1 0 0,-1 1 0,1-1 0,0 0 0,0 0 0,-1 0 0,1 0 0,0 1 0,0-1 0,0 0 0,0 1 0,1-2 0,-1 3 0,-1-1 0,1 0 0,0 0 0,-1 1 0,1-1 0,0 0 0,-1 1 0,1-1 0,0 0 0,-1 1 0,1-1 0,-1 1 0,1-1 0,-1 1 0,1-1 0,-1 1 0,1 0 0,-1-1 0,0 1 0,1 0 0,-1-1 0,1 2 0,3 8 0,0-1 0,4 20 0,-1 5 0,-6-23 0,1 0 0,1 0 0,0 0 0,0 0 0,6 10 0,-9-21 0,0 0 0,0 0 0,0 0 0,0 0 0,0 0 0,0 1 0,0-1 0,1 0 0,-1 0 0,0 0 0,0 0 0,0 0 0,0 0 0,0 1 0,0-1 0,0 0 0,1 0 0,-1 0 0,0 0 0,0 0 0,0 0 0,0 0 0,0 0 0,1 0 0,-1 0 0,0 0 0,0 0 0,0 0 0,0 0 0,1 0 0,-1 0 0,0 0 0,0 0 0,0 0 0,0 0 0,1 0 0,-1 0 0,0 0 0,0 0 0,0 0 0,0 0 0,0 0 0,1 0 0,-1 0 0,0 0 0,0-1 0,0 1 0,0 0 0,0 0 0,0 0 0,0 0 0,1 0 0,-1 0 0,0-1 0,0 1 0,0 0 0,0 0 0,0 0 0,0 0 0,0 0 0,0-1 0,0 1 0,0 0 0,0 0 0,0 0 0,5-15 0,-4 11 0,11-35 0,33-116 0,-37 131 0,-8 24 0,0 0 0,0 0 0,0 0 0,0 0 0,0-1 0,0 1 0,0 0 0,0 0 0,0 0 0,1 0 0,-1 0 0,0 0 0,0 0 0,0 0 0,0 0 0,0 0 0,0 0 0,0 0 0,0 0 0,0 0 0,0 0 0,1 0 0,-1 0 0,0 0 0,0 0 0,0 0 0,0 0 0,0 0 0,0 0 0,0 0 0,0 0 0,0 0 0,1 0 0,-1 0 0,0 0 0,0 0 0,0 0 0,0 0 0,0 0 0,0 0 0,0 0 0,0 0 0,0 0 0,0 0 0,0 0 0,1 0 0,-1 0 0,0 0 0,0 0 0,0 0 0,0 1 0,0-1 0,0 0 0,0 0 0,0 0 0,4 14 0,0 25 0,-3-20 0,8 33 0,-9-52 0,0 1 0,0-1 0,0 0 0,-1 0 0,1 0 0,0 1 0,0-1 0,1 0 0,-1 0 0,0 0 0,0 1 0,0-1 0,0 0 0,0 0 0,0 0 0,0 1 0,0-1 0,0 0 0,0 0 0,0 0 0,1 1 0,-1-1 0,0 0 0,0 0 0,0 0 0,0 0 0,0 1 0,1-1 0,-1 0 0,0 0 0,0 0 0,0 0 0,1 0 0,-1 0 0,0 0 0,0 0 0,0 0 0,1 0 0,-1 0 0,0 1 0,5-11 0,1-19 0,-6 28 0,18-152 0,-18 152-32,0 0 1,0 0-1,0-1 0,0 1 0,0 0 1,0 0-1,-1 0 0,1-1 0,0 1 1,-1 0-1,1 0 0,0 0 0,-1 0 1,1 0-1,-1 0 0,0 0 0,1 0 1,-1 0-1,0 0 0,0 0 0,0 0 1,1 0-1,-1 1 0,0-1 0,0 0 1,0 1-1,0-1 0,0 1 0,0-1 1,0 1-1,-1-1 0,1 1 0,0-1 1,0 1-1,0 0 0,0 0 0,-1 0 1,1 0-1,0 0 0,0 0 0,0 0 1,-2 0-1,-7 0-6794</inkml:trace>
  <inkml:trace contextRef="#ctx0" brushRef="#br0" timeOffset="28005.44">2270 384 24575,'-2'1'0,"0"-1"0,0 1 0,0 0 0,-1 0 0,1 0 0,0 0 0,0 0 0,0 0 0,1 0 0,-1 1 0,0-1 0,0 1 0,1-1 0,-3 3 0,-20 25 0,20-22 0,0-1 0,1 1 0,-1 0 0,1 0 0,1 0 0,-1 0 0,1 1 0,1-1 0,-1 1 0,1-1 0,1 1 0,-1 0 0,1-1 0,1 1 0,1 13 0,-1-20 0,-1 0 0,0 0 0,1 0 0,-1 0 0,1 0 0,-1 0 0,1 0 0,-1 0 0,1 0 0,0 0 0,-1-1 0,1 1 0,0 0 0,0 0 0,0-1 0,0 1 0,0-1 0,-1 1 0,1-1 0,0 1 0,0-1 0,0 1 0,0-1 0,0 0 0,1 0 0,-1 1 0,0-1 0,0 0 0,0 0 0,0 0 0,0 0 0,0 0 0,0 0 0,0-1 0,0 1 0,0 0 0,0-1 0,0 1 0,0 0 0,0-1 0,0 1 0,0-1 0,1-1 0,4 0 0,-1-1 0,0-1 0,0 1 0,0-1 0,0 0 0,6-6 0,-5 2 0,0-1 0,-1 1 0,0-1 0,0 0 0,-1 0 0,0 0 0,0-1 0,-1 0 0,0 0 0,-1 1 0,2-19 0,-1-11 0,-4-68 0,0 62 0,1 25 0,1 14 0,-1 0 0,1 1 0,-1-1 0,-1 1 0,1-1 0,-1 0 0,0 1 0,0-1 0,-1 1 0,-3-10 0,5 14 0,-1 1 0,1-1 0,0 1 0,-1 0 0,1-1 0,0 1 0,-1-1 0,1 1 0,0 0 0,-1-1 0,1 1 0,-1 0 0,1-1 0,-1 1 0,1 0 0,-1 0 0,1-1 0,-1 1 0,1 0 0,-1 0 0,1 0 0,-1 0 0,1 0 0,-1 0 0,1 0 0,-1 0 0,1 0 0,-1 0 0,1 0 0,-1 0 0,0 0 0,0 1 0,0-1 0,-1 1 0,1 0 0,0 0 0,-1 0 0,1 1 0,0-1 0,0 0 0,0 0 0,0 1 0,-2 1 0,-15 38 0,11-12 0,2 1 0,1 1 0,1-1 0,1 0 0,4 51 0,0-69 0,-1 0 0,1 0 0,1 0 0,0 0 0,1 0 0,0-1 0,1 1 0,0-1 0,11 16 0,-11-19 0,0 0 0,1 0 0,0-1 0,0 0 0,1 0 0,0 0 0,0-1 0,0 0 0,1-1 0,0 0 0,0 0 0,17 8 0,-21-12-124,0 0 0,0 0 0,-1 0 0,1-1 0,0 1 0,0-1-1,0 0 1,0 0 0,0 0 0,7-2 0,-1-1-6702</inkml:trace>
  <inkml:trace contextRef="#ctx0" brushRef="#br0" timeOffset="29418.69">3047 1445 24575,'1'-7'0,"0"0"0,0 0 0,1 1 0,4-14 0,3-8 0,20-91 0,9-40 0,-27 120 0,-8 33 0,-1 1 0,0-1 0,-1 1 0,1-1 0,-1 0 0,0 0 0,-1 1 0,1-1 0,-1 0 0,0 0 0,-1 0 0,-1-11 0,-19-81 0,13 67-1365,6 16-5461</inkml:trace>
  <inkml:trace contextRef="#ctx0" brushRef="#br0" timeOffset="32174.4">2961 212 24575,'13'-1'0,"1"0"0,-1-1 0,0 0 0,0-1 0,0-1 0,17-6 0,-3-2 0,45-25 0,-71 36 0,-1 1 0,1-1 0,0 1 0,-1-1 0,1 1 0,0-1 0,0 1 0,-1 0 0,1-1 0,0 1 0,0 0 0,0 0 0,-1 0 0,1 0 0,0 0 0,0 0 0,0 0 0,0 0 0,0 0 0,-1 0 0,1 0 0,0 0 0,1 1 0,-1-1 0,-1 1 0,1 0 0,-1-1 0,1 1 0,-1 0 0,0 0 0,1-1 0,-1 1 0,0 0 0,1 0 0,-1-1 0,0 1 0,0 0 0,0 0 0,0 0 0,1 0 0,-1-1 0,-1 1 0,1 1 0,-1 8 0,0 0 0,-1 0 0,-3 11 0,2-11 0,-2 12 0,3-9 0,0 1 0,-2-1 0,1 0 0,-2 0 0,0 0 0,0-1 0,-12 20 0,7-24 0,7-12 0,8-19 0,-3 19 0,28-52 0,-27 50 0,1 0 0,0 0 0,0 1 0,0 0 0,1 0 0,10-9 0,-14 13 0,0 1 0,1-1 0,-1 1 0,0-1 0,0 1 0,1-1 0,-1 1 0,0 0 0,1 0 0,-1 0 0,0 0 0,1 0 0,-1 0 0,0 0 0,1 0 0,-1 0 0,0 1 0,1-1 0,-1 0 0,0 1 0,3 1 0,28 18 0,-12-8 0,-16-9 0,0-1 0,0 0 0,0 0 0,1 0 0,-1-1 0,0 0 0,1 1 0,-1-1 0,1-1 0,-1 1 0,1-1 0,-1 0 0,1 0 0,-1 0 0,1-1 0,-1 1 0,1-1 0,-1 0 0,1 0 0,-1-1 0,0 1 0,0-1 0,1 0 0,-1 0 0,-1-1 0,1 1 0,0-1 0,-1 0 0,1 0 0,-1 0 0,6-6 0,-4 2 0,1 0 0,-1-1 0,0 0 0,-1 0 0,0 0 0,0 0 0,-1-1 0,0 1 0,0-1 0,-1 0 0,0 0 0,0 0 0,-1 0 0,-1 0 0,1 0 0,-2 0 0,0-11 0,0 16 0,-1 0 0,1 1 0,-1-1 0,0 1 0,0-1 0,0 1 0,0 0 0,-1 0 0,1 0 0,-1 0 0,0 0 0,1 0 0,-1 1 0,-1-1 0,1 1 0,0 0 0,-1 0 0,1 0 0,-1 0 0,1 1 0,-1-1 0,0 1 0,0 0 0,1 0 0,-1 1 0,0-1 0,0 1 0,0 0 0,0 0 0,0 0 0,0 0 0,-5 1 0,7 0 0,0 1 0,-1-1 0,1 0 0,0 0 0,0 1 0,0 0 0,0-1 0,0 1 0,1 0 0,-1 0 0,0 0 0,1 0 0,-1 0 0,1 0 0,0 0 0,0 0 0,0 1 0,0-1 0,0 0 0,0 1 0,1-1 0,-1 3 0,-2 8 0,1 1 0,-1 22 0,3-31 0,-1 28 0,4 51 0,-2-74 0,0 0 0,1 1 0,0-1 0,1 0 0,0 0 0,1 0 0,0 0 0,0-1 0,7 10 0,-9-16 0,0 0 0,0-1 0,1 1 0,-1-1 0,0 1 0,1-1 0,-1 0 0,1 0 0,0-1 0,0 1 0,0 0 0,0-1 0,0 0 0,0 1 0,0-1 0,0-1 0,0 1 0,1 0 0,-1-1 0,0 1 0,1-1 0,-1 0 0,0 0 0,1-1 0,-1 1 0,0-1 0,5 0 0,-2-1 0,1 0 0,-1-1 0,1 0 0,-1 0 0,0 0 0,0 0 0,-1-1 0,1 0 0,-1 0 0,0-1 0,0 0 0,6-6 0,18-30 0,9-10 0,-37 50 0,-1 1 0,1-1 0,-1 1 0,0-1 0,1 0 0,-1 1 0,1-1 0,0 1 0,-1-1 0,1 1 0,-1 0 0,1-1 0,0 1 0,-1 0 0,1-1 0,0 1 0,-1 0 0,1 0 0,0-1 0,0 1 0,-1 0 0,1 0 0,0 0 0,-1 0 0,1 0 0,0 0 0,0 0 0,-1 0 0,1 0 0,1 1 0,-1 0 0,0 0 0,0 0 0,-1 0 0,1 0 0,0 0 0,0 0 0,0 0 0,-1 0 0,1 1 0,-1-1 0,1 0 0,-1 0 0,1 1 0,0 1 0,0 5 0,0 0 0,0 0 0,0-1 0,-1 14 0,-3-24 0,-2-14 0,-4-22 0,7 24 0,1 0 0,0 1 0,0-1 0,4-26 0,-2 37 0,-1 0 0,1 0 0,0 0 0,1 0 0,-1 0 0,1 1 0,-1-1 0,1 1 0,0-1 0,0 1 0,1 0 0,-1-1 0,1 1 0,-1 0 0,1 1 0,0-1 0,0 0 0,0 1 0,1 0 0,-1 0 0,0 0 0,8-3 0,-10 4 0,0 1 0,0 0 0,0 0 0,0 0 0,0 0 0,0 0 0,0 0 0,0 0 0,0 0 0,0 0 0,0 0 0,0 1 0,0-1 0,0 0 0,0 1 0,0-1 0,0 1 0,0-1 0,0 1 0,0-1 0,0 1 0,0 0 0,-1-1 0,1 1 0,0 0 0,-1 0 0,1-1 0,0 1 0,-1 0 0,1 0 0,-1 0 0,1 0 0,-1 0 0,0 0 0,1 0 0,-1 0 0,0 1 0,3 7 0,0 0 0,-1 1 0,2 10 0,-3-11 0,2 6 0,7 33 0,-9-45 0,-1-1 0,1 1 0,0-1 0,0 0 0,0 1 0,0-1 0,1 0 0,-1 0 0,1 0 0,-1 0 0,1 0 0,0 0 0,-1 0 0,5 3 0,-5-5 0,0 0 0,-1 0 0,1 0 0,0 0 0,-1 0 0,1 1 0,0-1 0,-1-1 0,1 1 0,0 0 0,0 0 0,-1 0 0,1 0 0,0 0 0,-1-1 0,1 1 0,0 0 0,-1-1 0,1 1 0,-1 0 0,1-1 0,-1 1 0,1-1 0,0 1 0,-1-1 0,0 1 0,1-1 0,-1 1 0,1-1 0,-1 1 0,0-1 0,1 0 0,-1 0 0,12-23 0,-4-1 0,0-1 0,-2 0 0,5-34 0,-11 57-41,1 1 0,-1-1-1,0 0 1,0 0-1,0 1 1,0-1 0,0 0-1,-1 0 1,0 1 0,1-1-1,-1 0 1,0 1-1,0-1 1,0 1 0,0-1-1,-1 1 1,1 0 0,-1-1-1,1 1 1,-1 0-1,0 0 1,0 0 0,0 0-1,0 1 1,0-1 0,-1 0-1,1 1 1,0-1-1,-1 1 1,1 0 0,-1 0-1,-2-1 1,-6-1-6785</inkml:trace>
  <inkml:trace contextRef="#ctx0" brushRef="#br0" timeOffset="33858.61">4935 1445 24575,'1'-12'0,"0"-1"0,1 0 0,1 1 0,5-17 0,5-22 0,-5-25 24,-4-1-1,-5-81 0,-1 41-1458,2 106-5391</inkml:trace>
  <inkml:trace contextRef="#ctx0" brushRef="#br0" timeOffset="36299.92">4725 458 24575,'5'18'0,"-2"1"0,0-1 0,-1 0 0,0 28 0,-1-22 0,5 36 0,-4-70 0,-1 0 0,1 0 0,6-16 0,1-9 0,-5 16 0,3-10 0,11-34 0,-15 55 0,0 0 0,1 0 0,0 0 0,0 0 0,1 1 0,0-1 0,0 1 0,11-10 0,-16 16 0,1 0 0,0 0 0,0 1 0,0-1 0,-1 0 0,1 1 0,0-1 0,0 1 0,0-1 0,0 1 0,0-1 0,0 1 0,0 0 0,0 0 0,0-1 0,0 1 0,0 0 0,0 0 0,0 0 0,1 0 0,-1 0 0,0 0 0,0 0 0,0 1 0,0-1 0,0 0 0,0 0 0,0 1 0,0-1 0,0 1 0,0-1 0,0 1 0,-1-1 0,1 1 0,0 0 0,0-1 0,0 1 0,-1 0 0,1 0 0,0-1 0,-1 1 0,2 2 0,3 3 0,-1 1 0,0 0 0,0 1 0,3 10 0,-4-13 0,8 25 0,-1 0 0,-2 0 0,-1 0 0,4 33 0,-11-86 0,1 0 0,2 1 0,10-45 0,-8 42 0,-1 3 0,7-25 0,-11 47 0,0 0 0,0 0 0,0 1 0,0-1 0,0 0 0,0 0 0,0 0 0,0 0 0,1 1 0,-1-1 0,0 0 0,0 0 0,0 0 0,0 0 0,1 0 0,-1 0 0,0 0 0,0 1 0,0-1 0,0 0 0,1 0 0,-1 0 0,0 0 0,0 0 0,0 0 0,1 0 0,-1 0 0,0 0 0,0 0 0,1 0 0,-1 0 0,0 0 0,0 0 0,0 0 0,1 0 0,-1 0 0,0 0 0,0-1 0,0 1 0,0 0 0,1 0 0,-1 0 0,0 0 0,0 0 0,0 0 0,0-1 0,1 1 0,-1 0 0,0 0 0,0 0 0,0 0 0,0-1 0,0 1 0,0 0 0,0 0 0,0 0 0,0 0 0,1-1 0,-1 1 0,0 0 0,0 0 0,0 0 0,0-1 0,0 1 0,5 18 0,7 80 0,-11-74 0,1 0 0,2 0 0,0 0 0,1-1 0,10 26 0,-14-47 0,0 0 0,0 0 0,0 0 0,0 0 0,0 0 0,0 0 0,1-1 0,-1 1 0,1 0 0,-1-1 0,1 1 0,-1-1 0,1 0 0,2 2 0,-3-3 0,0 1 0,0-1 0,0 0 0,0 0 0,0 0 0,0 0 0,0 0 0,0 0 0,0 0 0,0 0 0,0 0 0,0 0 0,0 0 0,0-1 0,0 1 0,0 0 0,0-1 0,0 1 0,0-1 0,0 1 0,0-1 0,0 1 0,0-1 0,-1 0 0,1 1 0,0-1 0,0 0 0,-1 0 0,1 0 0,-1 0 0,2-1 0,3-6 0,0 0 0,-1 0 0,0 0 0,0-1 0,-1 1 0,0-1 0,-1 0 0,0 0 0,2-13 0,-2-6 0,-1-52 0,-1 70 0,-1-1 0,-1 1 0,0 0 0,0-1 0,-1 1 0,0 0 0,-1 1 0,-6-13 0,8 18 0,0 1 0,0-1 0,0 0 0,-1 1 0,1 0 0,-1 0 0,0-1 0,0 2 0,0-1 0,0 0 0,0 1 0,-1-1 0,1 1 0,-1 0 0,0 0 0,0 0 0,1 1 0,-1-1 0,0 1 0,0 0 0,0 0 0,-1 0 0,-4 0 0,7 1 0,0 1 0,1-1 0,-1 0 0,1 1 0,-1-1 0,1 1 0,-1-1 0,0 1 0,1 0 0,0-1 0,-1 1 0,1 0 0,-1 0 0,1 0 0,0 0 0,0 0 0,0 0 0,-1 1 0,1-1 0,0 0 0,1 1 0,-1-1 0,0 0 0,0 1 0,1-1 0,-1 1 0,0 0 0,1-1 0,0 1 0,-1-1 0,1 1 0,0 0 0,0-1 0,0 1 0,0 2 0,0 3 0,0 0 0,0 0 0,1 0 0,0 0 0,0 0 0,1 0 0,2 7 0,-3-10 0,1 0 0,0 0 0,-1-1 0,1 1 0,1 0 0,-1-1 0,0 0 0,1 1 0,0-1 0,0 0 0,0-1 0,0 1 0,0 0 0,0-1 0,1 0 0,-1 0 0,1 0 0,-1 0 0,1 0 0,0-1 0,0 1 0,0-1 0,0 0 0,0-1 0,0 1 0,0 0 0,0-1 0,0 0 0,8-1 0,-2 0 0,0-1 0,0 0 0,0-1 0,-1 0 0,1-1 0,-1 0 0,0 0 0,0-1 0,0 0 0,0-1 0,8-7 0,3-2 0,-1-2 0,26-29 0,-40 41 0,-1-1 0,0 1 0,0-1 0,0 0 0,0 0 0,-1 0 0,0 0 0,0-1 0,-1 1 0,0-1 0,0 0 0,-1 1 0,1-1 0,-1-10 0,-1 16 0,1-1 0,-1 1 0,0 0 0,0 0 0,0 0 0,0 0 0,-1 0 0,1 0 0,0-1 0,0 1 0,-1 0 0,1 0 0,-1 0 0,1 0 0,-1 0 0,1 0 0,-1 0 0,0 0 0,1 0 0,-1 0 0,0 1 0,0-1 0,1 0 0,-1 0 0,0 1 0,0-1 0,0 0 0,0 1 0,0-1 0,0 1 0,0-1 0,0 1 0,0 0 0,-1-1 0,1 1 0,0 0 0,0 0 0,0 0 0,0 0 0,-2 0 0,0 0 0,0 1 0,0 0 0,1 0 0,-1 0 0,0 0 0,1 0 0,-1 0 0,1 1 0,0-1 0,-1 1 0,1 0 0,0-1 0,0 1 0,0 0 0,0 0 0,-2 3 0,-3 7 0,0 0 0,0 0 0,1 0 0,1 1 0,0 0 0,1 1 0,0-1 0,-2 19 0,1 1 0,2-1 0,1 47 0,2-76 0,0-1 0,0 0 0,1 1 0,-1-1 0,0 0 0,1 0 0,0 1 0,-1-1 0,1 0 0,0 0 0,0 0 0,0 0 0,0 0 0,3 3 0,-3-4 0,0 0 0,0 0 0,0-1 0,0 1 0,0-1 0,0 1 0,1-1 0,-1 1 0,0-1 0,0 0 0,0 1 0,0-1 0,1 0 0,-1 0 0,0 0 0,0 0 0,1 0 0,-1 0 0,0 0 0,0-1 0,0 1 0,1 0 0,-1-1 0,0 1 0,0-1 0,0 1 0,0-1 0,0 1 0,2-2 0,2-2 0,1 0 0,-1 0 0,-1 0 0,1-1 0,0 0 0,-1 0 0,0 0 0,0 0 0,-1-1 0,1 0 0,-1 1 0,4-12 0,2-7 0,11-46 0,-14 34 0,-1 0 0,-1 0 0,-2 0 0,-4-44 0,15 184 0,-7 1 0,2 20 0,-7-122 0,-1 0 0,0 0 0,1-1 0,0 1 0,0 0 0,0-1 0,0 1 0,0 0 0,0-1 0,1 1 0,-1-1 0,1 0 0,-1 0 0,1 1 0,0-1 0,0 0 0,3 2 0,-3-3 0,-1 0 0,1 0 0,0-1 0,0 1 0,-1-1 0,1 1 0,0-1 0,0 1 0,0-1 0,0 0 0,0 0 0,0 0 0,-1 0 0,1 0 0,0 0 0,0-1 0,0 1 0,0-1 0,0 1 0,-1-1 0,1 0 0,0 1 0,0-1 0,-1 0 0,1 0 0,1-2 0,0 1 22,-1 0-1,1 0 0,-1 0 1,0-1-1,1 1 0,-1-1 1,0 1-1,-1-1 0,1 0 1,0 0-1,-1 0 0,1 0 1,-1 0-1,0 0 0,1-5 1,0-2-449,-1 0 0,1-1 1,-2-15-1,0 9-6399</inkml:trace>
  <inkml:trace contextRef="#ctx0" brushRef="#br0" timeOffset="38775.11">4750 902 24575,'0'-2'0,"0"-3"0,0-2 0,2-1 0,3 0 0,4-4 0,4-1 0,3-3 0,1-1 0,-2 1 0,-2 2 0,-3 4-8191</inkml:trace>
  <inkml:trace contextRef="#ctx0" brushRef="#br0" timeOffset="39333.11">4762 804 24575,'0'2'0,"0"7"0,0 6 0,0 5 0,2 3 0,3 2 0,0 3 0,0-1 0,1-4 0,-1-2 0,-1-6-8191</inkml:trace>
  <inkml:trace contextRef="#ctx0" brushRef="#br0" timeOffset="41051.21">3590 989 24575,'4'9'0,"0"1"0,-1-1 0,-1 1 0,3 16 0,-3-17 0,-1 1 0,2-1 0,-1 0 0,8 17 0,-10-25 0,1 0 0,-1-1 0,0 1 0,1 0 0,-1 0 0,0-1 0,1 1 0,-1 0 0,1 0 0,0-1 0,-1 1 0,1-1 0,-1 1 0,1-1 0,0 1 0,0-1 0,-1 1 0,1-1 0,0 1 0,0-1 0,-1 0 0,1 0 0,0 1 0,0-1 0,0 0 0,-1 0 0,1 0 0,0 0 0,1 0 0,0 0 0,-1-1 0,1 0 0,-1 1 0,1-1 0,-1 0 0,1 0 0,-1 0 0,1 0 0,-1-1 0,0 1 0,0 0 0,0 0 0,2-3 0,2-3 0,0-1 0,0-1 0,-1 1 0,5-12 0,-2-4 0,6-32 0,-10 37 0,2 0 0,0 0 0,9-22 0,-14 40 0,0 1 0,0-1 0,1 1 0,-1 0 0,0-1 0,0 1 0,0-1 0,0 1 0,1 0 0,-1-1 0,0 1 0,0 0 0,1 0 0,-1-1 0,0 1 0,1 0 0,-1-1 0,0 1 0,1 0 0,-1 0 0,0 0 0,1-1 0,-1 1 0,0 0 0,1 0 0,-1 0 0,1 0 0,-1 0 0,0 0 0,1 0 0,-1 0 0,1 0 0,-1 0 0,0 0 0,1 0 0,0 0 0,13 13 0,7 27 0,-20-37 0,18 47 0,-12-31 0,12 26 0,-19-45 0,0 1 0,0-1 0,0 0 0,1 0 0,-1 1 0,0-1 0,0 0 0,0 1 0,0-1 0,0 0 0,0 0 0,1 0 0,-1 1 0,0-1 0,0 0 0,0 0 0,0 1 0,1-1 0,-1 0 0,0 0 0,0 0 0,1 0 0,-1 1 0,0-1 0,0 0 0,1 0 0,-1 0 0,0 0 0,1 0 0,-1 0 0,0 0 0,0 0 0,1 0 0,-1 0 0,0 0 0,1 0 0,-1 0 0,1 0 0,5-12 0,-1-26 0,-5 35 0,7-206-1365,-7 195-5461</inkml:trace>
  <inkml:trace contextRef="#ctx0" brushRef="#br0" timeOffset="43967.78">3948 865 24575,'0'1'0,"0"-1"0,0 1 0,0-1 0,0 1 0,1-1 0,-1 1 0,0-1 0,0 1 0,0-1 0,1 0 0,-1 1 0,0-1 0,1 1 0,-1-1 0,0 0 0,1 1 0,-1-1 0,0 0 0,1 0 0,-1 1 0,1-1 0,-1 0 0,0 0 0,1 1 0,-1-1 0,1 0 0,-1 0 0,1 0 0,-1 0 0,1 0 0,-1 0 0,1 0 0,-1 0 0,1 0 0,-1 0 0,1 0 0,-1 0 0,1 0 0,-1 0 0,1-1 0,20-5 0,-16 0 0,0 1 0,1-1 0,-2 0 0,1 0 0,-1 0 0,0-1 0,0 0 0,0 0 0,-1 0 0,4-12 0,-1-2 0,0 0 0,4-33 0,-9 52 0,-1 0 0,0 0 0,0 0 0,0 0 0,0 0 0,0 0 0,0 0 0,-1 0 0,1 1 0,-1-1 0,1 0 0,-1 0 0,0 0 0,1 0 0,-1 0 0,0 1 0,0-1 0,0 0 0,-1 1 0,1-1 0,-2-1 0,1 2 0,1 0 0,0 0 0,-1 0 0,1 1 0,-1-1 0,1 1 0,-1-1 0,0 1 0,1-1 0,-1 1 0,0 0 0,1 0 0,-1 0 0,1 0 0,-1 0 0,0 0 0,1 0 0,-1 0 0,0 1 0,1-1 0,-1 1 0,1-1 0,-1 1 0,1 0 0,-1-1 0,-1 2 0,-1 1 0,0 0 0,0 0 0,0 0 0,1 1 0,-1-1 0,1 1 0,0 0 0,0 0 0,0 0 0,0 0 0,1 0 0,0 1 0,0-1 0,0 1 0,0 0 0,1-1 0,0 1 0,0 0 0,0 0 0,0 0 0,1 7 0,-1-7 0,1 1 0,0 0 0,1 0 0,-1 0 0,1-1 0,1 1 0,-1 0 0,1-1 0,0 1 0,0-1 0,0 0 0,1 0 0,-1 1 0,1-2 0,1 1 0,-1 0 0,1-1 0,4 6 0,-1-6 0,-1 1 0,1 0 0,0-1 0,0-1 0,1 1 0,-1-1 0,11 3 0,-13-4 0,0-1 0,0 0 0,0 0 0,0 0 0,0-1 0,0 0 0,1 0 0,-1 0 0,0 0 0,0-1 0,0 0 0,7-2 0,-8 1 0,-1 0 0,0 0 0,1 0 0,-1 0 0,0-1 0,0 0 0,-1 1 0,1-1 0,0 0 0,2-5 0,24-39 0,-20 30 0,-3 7 0,-1-1 0,-1 1 0,0-1 0,0 0 0,-1 0 0,0 0 0,-1-1 0,-1 1 0,1-1 0,-2 1 0,0-12 0,0 21 0,0 1 0,0-1 0,0 0 0,0 1 0,-1-1 0,1 1 0,0-1 0,-1 1 0,1-1 0,-1 1 0,0-1 0,1 1 0,-1 0 0,0-1 0,0 1 0,-1-2 0,1 3 0,1 0 0,-1-1 0,0 1 0,0-1 0,1 1 0,-1 0 0,0-1 0,0 1 0,0 0 0,1 0 0,-1 0 0,0-1 0,0 1 0,0 0 0,0 0 0,0 0 0,1 0 0,-1 1 0,0-1 0,0 0 0,-1 1 0,-2 0 0,0 1 0,0 0 0,0 0 0,1 0 0,-1 1 0,0 0 0,1-1 0,0 1 0,-6 6 0,2 1 0,0 0 0,1 0 0,0 1 0,0 0 0,1 0 0,1 1 0,0-1 0,0 1 0,1 0 0,1 0 0,0 0 0,0 1 0,1-1 0,1 0 0,1 19 0,0-29 0,-1 0 0,0 0 0,1 0 0,-1 0 0,1 0 0,0 0 0,0 0 0,0 0 0,0-1 0,0 1 0,0 0 0,0 0 0,0-1 0,1 1 0,-1-1 0,1 1 0,-1-1 0,1 1 0,-1-1 0,1 0 0,0 0 0,0 0 0,0 0 0,0 0 0,-1 0 0,4 0 0,-1 0 0,0 0 0,0 0 0,0 0 0,0-1 0,0 1 0,1-1 0,-1 0 0,0-1 0,0 1 0,0-1 0,0 1 0,6-3 0,-8 2 0,0 0 0,0-1 0,0 1 0,0-1 0,0 1 0,0-1 0,0 0 0,0 0 0,-1 0 0,1 0 0,-1 0 0,1 0 0,-1 0 0,0 0 0,0-1 0,0 1 0,0 0 0,1-5 0,2-6 0,-1 0 0,1-17 0,-3 22 0,-1 13 0,0 0 0,0 1 0,0-1 0,0 0 0,1 0 0,0 0 0,0 1 0,0-1 0,2 5 0,-3-10 0,0 1 0,0-1 0,1 0 0,-1 0 0,0 0 0,0 0 0,0 0 0,0 1 0,0-1 0,0 0 0,0 0 0,0 0 0,0 0 0,1 0 0,-1 0 0,0 1 0,0-1 0,0 0 0,0 0 0,0 0 0,1 0 0,-1 0 0,0 0 0,0 0 0,0 0 0,0 0 0,1 0 0,-1 0 0,0 0 0,0 0 0,0 0 0,0 0 0,1 0 0,-1 0 0,0 0 0,0 0 0,0 0 0,0 0 0,1 0 0,-1 0 0,0 0 0,0 0 0,0 0 0,0 0 0,1-1 0,3-8 0,1-14 0,33-266 0,-39 311 0,2-1 0,1 1 0,7 37 0,3 27 0,-10-56 0,-1-10 0,1 1 0,7 35 0,-3-90 0,0 8 0,1 0 0,2 1 0,12-29 0,4-10 0,-26 63 0,-5 6 0,-5 12 0,10-13-59,0 0 0,0 0-1,1 0 1,0 0-1,-1 0 1,1 0 0,1 1-1,-1-1 1,1 0 0,-1 0-1,1 0 1,1 0 0,-1 0-1,0-1 1,1 1-1,0 0 1,0 0 0,0-1-1,0 1 1,0-1 0,1 0-1,4 4 1</inkml:trace>
  <inkml:trace contextRef="#ctx0" brushRef="#br0" timeOffset="44774.43">4096 1124 24575,'0'5'0,"2"2"0,1 6 0,4 5 0,0 6 0,0 3 0,-2 2 0,-1-1 0,-2-4 0,-1-4 0,-1-4 0,0-3-8191</inkml:trace>
  <inkml:trace contextRef="#ctx0" brushRef="#br0" timeOffset="45311.73">4047 1260 24575,'-3'0'0,"3"0"0,4-2 0,6-3 0,8-4 0,3-2 0,4-2 0,0 1 0,-3-2 0,-2 1 0,-3 1 0,-2 1 0,-1 2 0,-2 2 0,0 3 0,0 2 0,0 1 0,-2 1-8191</inkml:trace>
  <inkml:trace contextRef="#ctx0" brushRef="#br0" timeOffset="45820.02">4330 1186 24575,'2'4'0,"1"6"0,2 3 0,0 2 0,-1 0 0,1-3 0,2-7 0,2-11 0,3-10 0,4-12 0,2-7 0,-1 1 0,-1 4 0,-2 4 0,-5 8-8191</inkml:trace>
  <inkml:trace contextRef="#ctx0" brushRef="#br0" timeOffset="46861.57">1925 1606 24575,'0'2'0,"0"-2"0,0-2 0,2-5 0,3-2 0</inkml:trace>
  <inkml:trace contextRef="#ctx0" brushRef="#br0" timeOffset="47142.36">2036 1285 24575,'2'-2'0,"1"-3"0,0-3 0,-1-3 0,-1-6 0,0 2-8191</inkml:trace>
  <inkml:trace contextRef="#ctx0" brushRef="#br0" timeOffset="47399.99">2048 939 24575,'2'0'0,"3"0"0,3 0 0,2 0 0</inkml:trace>
  <inkml:trace contextRef="#ctx0" brushRef="#br0" timeOffset="47620.68">2110 915 24575,'0'-2'0,"2"-3"0</inkml:trace>
  <inkml:trace contextRef="#ctx0" brushRef="#br0" timeOffset="47845.28">2172 853 24575</inkml:trace>
  <inkml:trace contextRef="#ctx0" brushRef="#br0" timeOffset="49956.75">2320 976 24575,'0'7'0,"0"-1"0,1 0 0,0 0 0,0 0 0,1 0 0,0 0 0,0 0 0,3 6 0,-5-11 0,1 0 0,-1 0 0,1 0 0,-1 0 0,1 0 0,0 0 0,0 0 0,-1 0 0,1 0 0,0 0 0,0 0 0,0 0 0,0 0 0,0-1 0,0 1 0,0 0 0,0-1 0,0 1 0,1-1 0,-1 1 0,0-1 0,0 1 0,0-1 0,1 0 0,-1 0 0,0 0 0,0 1 0,1-1 0,-1 0 0,0-1 0,0 1 0,1 0 0,-1 0 0,0-1 0,0 1 0,1 0 0,-1-1 0,0 1 0,0-1 0,0 0 0,0 1 0,0-1 0,0 0 0,0 1 0,2-3 0,0 0 0,0 0 0,0 0 0,0 0 0,0 0 0,0-1 0,-1 0 0,1 1 0,-1-1 0,0 0 0,0 0 0,1-6 0,11-48 0,-12 48 0,-2 9 0,0 0 0,0 0 0,0 0 0,0 0 0,1 0 0,-1 0 0,0 0 0,1 0 0,-1 1 0,0-1 0,1 0 0,-1 0 0,1 0 0,0 0 0,-1 1 0,1-1 0,0 0 0,-1 0 0,1 1 0,1-2 0,-1 2 0,0 0 0,0 0 0,-1 0 0,1 0 0,0 0 0,0 0 0,0 0 0,-1 0 0,1 0 0,0 0 0,0 0 0,0 1 0,-1-1 0,1 0 0,0 1 0,0-1 0,-1 0 0,1 1 0,1 0 0,4 5 0,1 0 0,-1 0 0,10 13 0,-6-7 0,-9-11 0,0 0 0,0 0 0,0 0 0,0 0 0,0 0 0,0 0 0,0 0 0,1 0 0,-1 0 0,0-1 0,1 1 0,-1 0 0,0-1 0,1 1 0,-1-1 0,1 1 0,-1-1 0,1 0 0,-1 0 0,1 0 0,-1 0 0,1 0 0,-1 0 0,1 0 0,-1 0 0,1 0 0,-1-1 0,1 1 0,-1-1 0,1 1 0,-1-1 0,0 1 0,1-1 0,-1 0 0,0 0 0,2-1 0,0-1 0,-1 1 0,0-1 0,1 0 0,-1 0 0,-1 0 0,1-1 0,0 1 0,-1 0 0,1-1 0,-1 1 0,0-1 0,0 1 0,0-8 0,1-15-365,-2-28 0,0 46-270,-1-5-6191</inkml:trace>
  <inkml:trace contextRef="#ctx0" brushRef="#br0" timeOffset="51907.14">2640 841 24575,'0'1'0,"0"-1"0,0 1 0,1 0 0,-1 0 0,0 0 0,0 0 0,0-1 0,0 1 0,1 0 0,-1 0 0,0-1 0,1 1 0,-1 0 0,1 0 0,-1-1 0,1 1 0,-1 0 0,1-1 0,-1 1 0,1-1 0,0 1 0,-1-1 0,1 1 0,0-1 0,-1 1 0,1-1 0,0 0 0,0 1 0,-1-1 0,1 0 0,0 0 0,0 1 0,0-1 0,-1 0 0,1 0 0,0 0 0,0 0 0,0 0 0,0 0 0,1-1 0,0 1 0,0 0 0,0 0 0,0-1 0,-1 1 0,1-1 0,0 0 0,0 1 0,0-1 0,-1 0 0,1 0 0,0 0 0,-1 0 0,1 0 0,-1-1 0,1 1 0,-1 0 0,2-2 0,1-6 0,-1 1 0,0-1 0,0 0 0,0 0 0,-1 0 0,-1 0 0,1-1 0,-1 1 0,-1 0 0,0-1 0,0 1 0,-1-1 0,-2-11 0,2 20 0,1 0 0,0 0 0,0-1 0,0 1 0,0 0 0,-1 0 0,1 0 0,-1 0 0,1 0 0,-1 0 0,1 0 0,-1 0 0,1 0 0,-1 0 0,0 0 0,1 1 0,-1-1 0,0 0 0,0 0 0,0 0 0,0 1 0,0-1 0,0 1 0,0-1 0,0 1 0,0-1 0,0 1 0,0-1 0,0 1 0,0 0 0,0 0 0,0-1 0,0 1 0,-1 0 0,1 0 0,0 0 0,0 0 0,0 1 0,0-1 0,0 0 0,0 0 0,-1 1 0,1-1 0,0 0 0,0 1 0,0-1 0,0 1 0,0 0 0,0-1 0,-1 2 0,-1 0 0,0 0 0,0 1 0,0-1 0,0 1 0,0 0 0,0 0 0,1 0 0,-1 0 0,1 1 0,0-1 0,0 0 0,0 1 0,-2 6 0,4-5 0,-1 1 0,1-1 0,1 0 0,-1 1 0,0-1 0,1 0 0,0 0 0,1 1 0,-1-1 0,1 0 0,3 6 0,0 0 0,0 0 0,1 0 0,13 18 0,-18-27 0,1 0 0,0 0 0,-1 0 0,1 0 0,0 0 0,1 0 0,-1 0 0,0 0 0,0-1 0,1 0 0,-1 1 0,1-1 0,-1 0 0,1 0 0,0 0 0,-1 0 0,1-1 0,0 1 0,-1-1 0,1 1 0,0-1 0,0 0 0,4-1 0,-2 0 0,-1 0 0,0 0 0,0-1 0,-1 1 0,1-1 0,0 0 0,0 0 0,-1-1 0,1 1 0,-1-1 0,0 1 0,0-1 0,0 0 0,5-7 0,9-10 0,-8 10 0,0 0 0,-1-1 0,0 1 0,-1-1 0,6-13 0,-12 21 0,0 1 0,0 0 0,0-1 0,0 1 0,-1-1 0,1 1 0,-1-1 0,1 1 0,-1-1 0,0 1 0,0-1 0,-1 1 0,1-1 0,0 0 0,-1 1 0,1-1 0,-1 1 0,0 0 0,0-1 0,0 1 0,0 0 0,0-1 0,-1 1 0,1 0 0,0 0 0,-1 0 0,0 0 0,0 0 0,1 1 0,-1-1 0,0 0 0,-3-1 0,4 2 0,0 0 0,-1 0 0,1 0 0,-1 0 0,1 0 0,-1 1 0,1-1 0,-1 0 0,0 1 0,1-1 0,-1 1 0,0 0 0,0 0 0,1-1 0,-1 1 0,0 0 0,0 0 0,1 0 0,-1 1 0,0-1 0,1 0 0,-1 1 0,0-1 0,1 1 0,-1 0 0,0-1 0,1 1 0,-1 0 0,1 0 0,-1 0 0,1 0 0,0 0 0,-1 0 0,1 0 0,0 1 0,0-1 0,0 0 0,-2 3 0,0 1 0,0 1 0,0-1 0,0 0 0,0 1 0,1 0 0,0 0 0,0 0 0,1-1 0,-2 12 0,2-11 0,1 0 0,0 1 0,0-1 0,1 0 0,0 0 0,3 11 0,-4-16 0,0 0 0,0 0 0,1 0 0,-1 0 0,1 0 0,-1 0 0,1 0 0,-1 0 0,1 0 0,-1 0 0,1 0 0,0-1 0,-1 1 0,1 0 0,0 0 0,0-1 0,0 1 0,-1-1 0,1 1 0,0 0 0,0-1 0,0 0 0,0 1 0,0-1 0,0 0 0,0 1 0,0-1 0,0 0 0,0 0 0,0 0 0,1 0 0,-1 0 0,0 0 0,0 0 0,0 0 0,0 0 0,0-1 0,0 1 0,0 0 0,0-1 0,0 1 0,0 0 0,0-1 0,0 0 0,-1 1 0,1-1 0,0 1 0,1-2 0,1 0 0,-1 0 0,1 0 0,-1 0 0,0 0 0,0-1 0,1 1 0,-1 0 0,-1-1 0,1 1 0,0-1 0,-1 0 0,1 0 0,1-5 0,-1-1 0,1-1 0,-2 1 0,2-11 0,3-18 0,-4 38 0,2 8 0,8 11 0,-12-18 0,1-1 0,-1 0 0,0 1 0,1-1 0,-1 1 0,0-1 0,1 0 0,-1 1 0,1-1 0,-1 0 0,1 0 0,-1 1 0,1-1 0,-1 0 0,1 0 0,-1 0 0,1 1 0,-1-1 0,1 0 0,-1 0 0,1 0 0,-1 0 0,1 0 0,-1 0 0,1 0 0,-1 0 0,1 0 0,-1-1 0,1 1 0,-1 0 0,1 0 0,-1 0 0,1 0 0,0-1 0,5-4 0,0 0 0,0-1 0,0 0 0,-1 1 0,0-2 0,-1 1 0,1-1 0,4-9 0,-3 4 0,0 0 0,-1 0 0,-1 0 0,5-19 0,-7 21 0,0 0 0,0 0 0,-1-1 0,-1 1 0,0 0 0,0-1 0,-1 1 0,-2-12 0,3 22 0,0 0 0,0-1 0,0 1 0,0 0 0,0 0 0,0-1 0,0 1 0,0 0 0,0 0 0,0-1 0,0 1 0,-1 0 0,1 0 0,0 0 0,0-1 0,0 1 0,0 0 0,0 0 0,0-1 0,0 1 0,-1 0 0,1 0 0,0 0 0,0 0 0,0-1 0,-1 1 0,1 0 0,0 0 0,0 0 0,0 0 0,-1 0 0,1 0 0,0-1 0,0 1 0,-1 0 0,1 0 0,0 0 0,-1 0 0,-2 10 0,-1 16 0,4 257 0,10-231-1365,-12-60-5461</inkml:trace>
  <inkml:trace contextRef="#ctx0" brushRef="#br0" timeOffset="52657.62">2998 619 24575,'0'2'0,"0"3"0,0 2 0,-2 3 0,-3 1 0,2-1 0,3-2 0,4-3 0,3-1 0,3-3 0,1 0 0,2-2 0,0 1 0,0 0 0,-2 1 0</inkml:trace>
  <inkml:trace contextRef="#ctx0" brushRef="#br0" timeOffset="54563.98">2542 1310 24575,'6'0'0,"7"-3"0,2 1 0,4-3 0,2-4 0,0-1 0,-1-3 0,-1 1 0,0 1 0,-3-1 0,0 3 0,-5 0 0</inkml:trace>
  <inkml:trace contextRef="#ctx0" brushRef="#br0" timeOffset="55199.75">2788 1174 24575,'1'0'0,"0"1"0,-1-1 0,1 0 0,-1 1 0,1-1 0,-1 1 0,1-1 0,-1 1 0,0-1 0,1 1 0,-1-1 0,1 1 0,-1-1 0,0 1 0,0 0 0,1-1 0,-1 1 0,0 0 0,0-1 0,0 1 0,1 1 0,3 20 0,-3-16 0,0-1 0,0 1 0,1-1 0,-1 1 0,1-1 0,4 7 0,-6-12 0,0 0 0,0 1 0,1-1 0,-1 1 0,0-1 0,1 1 0,-1-1 0,0 0 0,1 1 0,-1-1 0,1 0 0,-1 1 0,1-1 0,-1 0 0,0 0 0,1 1 0,-1-1 0,1 0 0,-1 0 0,1 0 0,-1 0 0,1 0 0,0 1 0,-1-1 0,1 0 0,0-1 0,0 1 0,1-1 0,-1 0 0,0 1 0,0-1 0,0 0 0,-1 1 0,1-1 0,0 0 0,0 0 0,0 0 0,0 0 0,-1 0 0,1 0 0,0 0 0,0-2 0,66-120 0,-20 36 0,-28 47-1365,-15 27-5461</inkml:trace>
  <inkml:trace contextRef="#ctx0" brushRef="#br0" timeOffset="57280.09">864 508 24575,'-4'1'0,"0"1"0,0 0 0,0 0 0,1 0 0,-1 0 0,0 1 0,1 0 0,0-1 0,0 1 0,0 0 0,0 1 0,-3 3 0,0-1 0,-4 4 0,-26 30 0,35-39 0,-1 1 0,1 0 0,0 0 0,0 0 0,0-1 0,0 1 0,0 0 0,0 0 0,1 1 0,-1-1 0,1 0 0,-1 0 0,1 0 0,0 0 0,0 0 0,0 1 0,0-1 0,0 0 0,0 0 0,1 3 0,0-4 0,0 1 0,0-1 0,0 1 0,0-1 0,0 0 0,0 1 0,1-1 0,-1 0 0,0 0 0,1 0 0,-1 0 0,1 0 0,-1-1 0,1 1 0,-1 0 0,1-1 0,2 2 0,32 6 0,-29-7 0,15 2 0,33-1 0,-36-2 0,0 1 0,28 5 0,-45-5 0,-1-1 0,1 1 0,0-1 0,-1 1 0,1-1 0,-1 1 0,1 0 0,-1-1 0,1 1 0,-1 0 0,0 0 0,1 0 0,-1 0 0,0 1 0,0-1 0,0 0 0,0 0 0,0 1 0,0-1 0,0 1 0,0-1 0,-1 1 0,1-1 0,0 1 0,-1-1 0,0 1 0,1 0 0,-1-1 0,0 1 0,1-1 0,-1 1 0,-1 3 0,1-3 0,0 1 0,-1-1 0,1 0 0,-1 0 0,1 0 0,-1 0 0,0 0 0,0 0 0,0 0 0,0 0 0,0 0 0,-1 0 0,1 0 0,0-1 0,-1 1 0,0 0 0,1-1 0,-1 1 0,0-1 0,0 0 0,0 0 0,1 0 0,-5 2 0,-21 7 0,0-2 0,0 0 0,0-2 0,-57 5 0,83-10 9,0-1 0,0 0 0,-1 0-1,1 0 1,0 0 0,0-1 0,0 1-1,0 0 1,0 0 0,-1-1 0,1 1-1,0-1 1,0 1 0,0-1 0,0 1-1,0-1 1,0 0 0,0 1 0,0-1-1,1 0 1,-1 0 0,0 0 0,0 0-1,1 0 1,-1 0 0,0 0 0,1 0-1,-1 0 1,1 0 0,-1 0 0,1 0-1,0 0 1,-1 0 0,1 0 0,0-1-1,0 1 1,0 0 0,0-2 0,0-2-199,0 0 0,1 1 1,-1-1-1,1 0 0,0 0 1,1 1-1,-1-1 1,3-4-1,5-9-6636</inkml:trace>
  <inkml:trace contextRef="#ctx0" brushRef="#br0" timeOffset="57952.95">1000 347 24575,'-1'29'0,"2"0"0,1-1 0,2 1 0,0-1 0,13 41 0,-7-37 0,-3-8 0,16 37 0,-23-60 10,0 0 0,1-1 0,-1 1 0,1 0 0,-1 0 0,1-1 1,-1 1-1,1 0 0,0 0 0,-1-1 0,1 1 0,0-1 0,-1 1 0,1-1 0,0 1 0,1 0 0,-2-1-2,1 0-1,-1 0 1,1 0 0,-1 0 0,1 0-1,-1 0 1,0 0 0,1 0 0,-1 0-1,1 0 1,-1 0 0,1 0 0,-1-1 0,1 1-1,-1 0 1,1 0 0,-1 0 0,0-1-1,1 1 1,-1 0 0,1-1 0,1-1-198,0 0 0,0 0 1,-1-1-1,1 1 0,-1 0 1,1-1-1,-1 1 1,1-5-1,3-8-6636</inkml:trace>
  <inkml:trace contextRef="#ctx0" brushRef="#br0" timeOffset="60887.17">938 471 24575,'15'-2'0,"0"1"0,0-2 0,0 0 0,0-1 0,-1-1 0,0 0 0,0-1 0,0 0 0,-1-1 0,1 0 0,-2-2 0,16-11 0,-28 20 0,1-1 0,-1 1 0,1-1 0,-1 1 0,1 0 0,-1-1 0,1 1 0,0-1 0,-1 1 0,1 0 0,0 0 0,-1-1 0,1 1 0,0 0 0,-1 0 0,1 0 0,0 0 0,0 0 0,-1 0 0,1 0 0,0 0 0,0 0 0,-1 0 0,1 0 0,0 0 0,-1 1 0,1-1 0,0 0 0,-1 0 0,1 1 0,0-1 0,-1 0 0,1 1 0,-1-1 0,1 1 0,0-1 0,-1 1 0,1-1 0,-1 1 0,0-1 0,1 1 0,-1 0 0,1-1 0,-1 1 0,0-1 0,1 1 0,-1 0 0,0-1 0,0 1 0,0 0 0,1 0 0,-1 1 0,2 6 0,0 1 0,-1 0 0,1 14 0,-2-12 0,3-12 0,3-8 0,3-12 0,0-8 0,13-35 0,-20 59 0,0 0 0,1 0 0,-1 1 0,1-1 0,0 1 0,0-1 0,1 1 0,0 0 0,5-5 0,-9 9 0,1 0 0,-1 0 0,0-1 0,1 1 0,-1 0 0,1 0 0,-1 0 0,0 0 0,1 0 0,-1 0 0,0 0 0,1 0 0,-1 0 0,1 0 0,-1 0 0,0 0 0,1 0 0,-1 0 0,1 0 0,-1 0 0,0 0 0,1 0 0,-1 1 0,0-1 0,1 0 0,-1 0 0,0 0 0,1 1 0,-1-1 0,0 0 0,1 0 0,-1 1 0,0-1 0,0 0 0,0 1 0,1-1 0,-1 0 0,0 1 0,0-1 0,0 0 0,1 1 0,-1 0 0,8 20 0,-6-14 0,0-3 0,2 6 0,0 0 0,11 16 0,-14-25 0,-1 1 0,1-1 0,0 1 0,0-1 0,0 0 0,0 1 0,1-1 0,-1 0 0,0 0 0,0 0 0,1 0 0,-1 0 0,1 0 0,-1 0 0,1 0 0,-1-1 0,1 1 0,-1-1 0,1 1 0,0-1 0,-1 1 0,1-1 0,0 0 0,0 0 0,2 0 0,-3-1 0,0 1 0,0-1 0,0 1 0,0-1 0,0 0 0,0 0 0,0 0 0,0 0 0,0 0 0,0 0 0,-1 0 0,1 0 0,0 0 0,-1 0 0,1 0 0,0 0 0,-1 0 0,0 0 0,1-1 0,-1 1 0,0 0 0,1 0 0,-1-1 0,0 1 0,0 0 0,0-2 0,-1-35 0,0 34 0,0 0 0,0 0 0,0 0 0,0 0 0,-1 0 0,1 0 0,-1 1 0,0-1 0,-1 1 0,1-1 0,-4-3 0,-1-1 0,-2 0 0,-15-12 0,12 10 0,12 10 0,-1 0 0,0-1 0,1 1 0,-1-1 0,0 1 0,1-1 0,-1 1 0,1-1 0,-1 1 0,1-1 0,0 0 0,-1 1 0,1-1 0,-1 0 0,1 1 0,0-1 0,0 0 0,-1 1 0,1-1 0,0 0 0,0 0 0,0 1 0,0-1 0,0 0 0,0 0 0,0 1 0,0-1 0,0 0 0,0 0 0,0 1 0,1-2 0,0 1 0,0-1 0,0 0 0,0 1 0,1 0 0,-1-1 0,0 1 0,1 0 0,-1 0 0,1 0 0,-1 0 0,1 0 0,2-1 0,5-2 0,1 0 0,0 1 0,15-4 0,-18 6 0,0-1 0,1 1 0,-1 1 0,1-1 0,-1 1 0,1 1 0,-1-1 0,12 3 0,-16-2 0,0 0 0,0 0 0,0 1 0,-1-1 0,1 1 0,0-1 0,-1 1 0,1 0 0,-1 0 0,1 0 0,-1 0 0,0 0 0,0 1 0,0-1 0,0 1 0,-1-1 0,1 1 0,-1 0 0,1-1 0,-1 1 0,0 0 0,2 6 0,-1 11 0,0 0 0,-1 1 0,-1-1 0,-3 28 0,3-40 0,0-27 0,1 1 0,1-1 0,1 1 0,1-1 0,0 1 0,13-30 0,-17 46 0,0 1 0,1-1 0,0 1 0,-1-1 0,1 1 0,0-1 0,0 1 0,0 0 0,0-1 0,0 1 0,0 0 0,0 0 0,0-1 0,0 1 0,1 0 0,-1 0 0,0 1 0,1-1 0,-1 0 0,1 0 0,-1 1 0,1-1 0,2 0 0,-2 1 0,-1 1 0,1-1 0,-1 1 0,0-1 0,1 1 0,-1 0 0,0 0 0,1-1 0,-1 1 0,0 0 0,0 0 0,0 0 0,0 1 0,0-1 0,0 0 0,0 0 0,0 0 0,0 1 0,-1-1 0,1 0 0,0 1 0,-1-1 0,1 1 0,-1-1 0,1 3 0,5 19 0,8 19 0,-13-39 0,1-1 0,-1 0 0,0 1 0,1-1 0,-1 0 0,1 0 0,-1 0 0,1 0 0,0 0 0,0 0 0,0-1 0,0 1 0,4 2 0,-5-4 0,0 0 0,1 1 0,-1-1 0,1 0 0,-1 0 0,1 0 0,-1 0 0,1 0 0,-1 0 0,1 0 0,-1 0 0,0-1 0,1 1 0,-1-1 0,1 1 0,-1-1 0,0 1 0,1-1 0,-1 0 0,0 0 0,0 1 0,0-1 0,1 0 0,-1 0 0,0 0 0,1-2 0,2-1 0,1-1 0,-1 0 0,-1 0 0,7-10 0,-7 8 0,0-1 0,0 1 0,-1-1 0,0 0 0,0 1 0,-1-1 0,0 0 0,-1 0 0,1 0 0,-2-9 0,1 12 0,0 1 0,-1-1 0,1 0 0,-1 0 0,0 1 0,-1-1 0,1 1 0,-1-1 0,0 1 0,0-1 0,0 1 0,-1 0 0,1 0 0,-1 0 0,0 1 0,0-1 0,-7-6 0,9 9 0,0 1 0,0-1 0,0 1 0,0-1 0,0 1 0,0-1 0,0 1 0,0-1 0,0 1 0,0 0 0,0 0 0,0-1 0,-1 1 0,1 0 0,0 0 0,0 0 0,0 0 0,0 0 0,0 1 0,0-1 0,0 0 0,-1 0 0,1 1 0,0-1 0,0 1 0,-1 0 0,0 1 0,0-1 0,0 1 0,1-1 0,-1 1 0,1-1 0,0 1 0,-1 0 0,1 0 0,0 0 0,0 0 0,0 0 0,0 0 0,0 2 0,0-1 0,0-1 0,1 1 0,-1 0 0,1-1 0,-1 1 0,1 0 0,0-1 0,0 1 0,1 0 0,-1-1 0,1 4 0,-1-5 0,1 0 0,-1 0 0,1 1 0,-1-1 0,1 0 0,-1 0 0,1 0 0,-1 0 0,1 0 0,0 0 0,0-1 0,-1 1 0,1 0 0,0 0 0,0 0 0,0-1 0,0 1 0,0 0 0,0-1 0,0 1 0,0-1 0,0 1 0,1-1 0,1 1 0,-2-1 0,1 0 0,-1-1 0,0 1 0,1 0 0,-1 0 0,1-1 0,-1 1 0,0-1 0,1 1 0,-1-1 0,0 0 0,1 1 0,-1-1 0,0 0 0,0 0 0,0 0 0,0 0 0,0 0 0,0 0 0,0 0 0,0 0 0,0-1 0,0 1 0,0-3 0,11-9 0,-12 13 0,1-1 0,-1 1 0,1 0 0,-1 0 0,0 0 0,1 0 0,-1 0 0,0 0 0,1 0 0,-1 0 0,0 0 0,1 0 0,-1 0 0,0 0 0,1 0 0,-1 0 0,1 0 0,-1 0 0,0 0 0,1 1 0,-1-1 0,0 0 0,1 0 0,-1 0 0,0 1 0,0-1 0,1 0 0,-1 0 0,0 1 0,0-1 0,1 0 0,-1 0 0,0 1 0,0-1 0,0 0 0,1 1 0,-1-1 0,0 0 0,0 1 0,0-1 0,0 1 0,8 18 0,-8-17 0,21 50 0,-15-41 0,-1 1 0,0 1 0,-1-1 0,0 1 0,1 14 0,-4-22 0,0 1 0,-1 0 0,0 0 0,0 0 0,-1 0 0,0 0 0,0 0 0,0-1 0,0 1 0,-1 0 0,0-1 0,-5 10 0,5-12 0,0 0 0,0 0 0,-1 0 0,1 0 0,-1 0 0,1-1 0,-1 1 0,0-1 0,0 0 0,0 0 0,-1 0 0,1 0 0,0 0 0,-1-1 0,1 0 0,-1 1 0,0-1 0,1 0 0,-1-1 0,0 1 0,-3-1 0,-5 1-1365,1-1-5461</inkml:trace>
  <inkml:trace contextRef="#ctx0" brushRef="#br0" timeOffset="61846.57">963 1186 24575,'2'0'0,"3"0"0,7-2 0,5-5 0,6-5 0,4-6 0,1-2 0,-2-2 0,-1 0 0,-1-1 0,-2 2 0,-5 4-8191</inkml:trace>
  <inkml:trace contextRef="#ctx0" brushRef="#br0" timeOffset="64350.05">1185 1038 24575,'1'0'0,"1"1"0,0-1 0,-1 1 0,0-1 0,1 1 0,-1-1 0,1 1 0,-1 0 0,0 0 0,1 0 0,-1-1 0,0 1 0,0 0 0,1 1 0,-1-1 0,0 0 0,1 2 0,17 26 0,-14-21 0,4 8 0,-4-8 0,0 0 0,0 0 0,1 0 0,0-1 0,9 9 0,-15-16 0,0 0 0,0 1 0,1-1 0,-1 0 0,0 0 0,0 0 0,0 0 0,1 0 0,-1 1 0,0-1 0,0 0 0,1 0 0,-1 0 0,0 0 0,0 0 0,1 0 0,-1 0 0,0 0 0,0 0 0,1 0 0,-1 0 0,0 0 0,0 0 0,1 0 0,-1 0 0,0 0 0,0 0 0,1 0 0,-1 0 0,0 0 0,0-1 0,1 1 0,-1 0 0,0 0 0,0 0 0,0 0 0,1-1 0,-1 1 0,0 0 0,0 0 0,0 0 0,0-1 0,1 1 0,-1 0 0,0 0 0,0-1 0,0 1 0,0 0 0,0 0 0,0-1 0,0 1 0,0 0 0,0 0 0,0-1 0,0 1 0,0 0 0,0 0 0,0-1 0,2-20 0,-2 18 0,1-49 0,-2 27 0,1-1 0,2 1 0,1-1 0,6-26 0,29-82-1365,-33 119-5461</inkml:trace>
  <inkml:trace contextRef="#ctx0" brushRef="#br0" timeOffset="65057.46">1382 976 24575,'1'0'0,"0"0"0,0-1 0,0 1 0,0-1 0,0 1 0,0-1 0,0 1 0,-1-1 0,1 0 0,0 0 0,0 1 0,-1-1 0,1 0 0,0 0 0,-1 0 0,1 0 0,-1 0 0,1-1 0,10-21 0,-9 19 0,5-13 0,-1 0 0,0-1 0,-2 0 0,0 0 0,-1 0 0,0 0 0,-2 0 0,-1-31 0,0 48 0,0 0 0,0 0 0,0-1 0,0 1 0,-1 0 0,1 0 0,0 0 0,-1-1 0,1 1 0,-1 0 0,1 0 0,-1 0 0,1 0 0,-1 0 0,-1-2 0,1 3 0,1 0 0,-1-1 0,1 1 0,-1 0 0,1 0 0,-1 0 0,1 0 0,-1 0 0,1-1 0,-1 1 0,1 0 0,-1 0 0,1 0 0,-1 0 0,1 0 0,-1 1 0,1-1 0,-1 0 0,1 0 0,-1 0 0,1 0 0,-1 1 0,1-1 0,-1 0 0,0 1 0,-1 1 0,-1 0 0,0 0 0,0 0 0,1 1 0,-1 0 0,1-1 0,0 1 0,-3 6 0,-3 4 0,1 1 0,1 1 0,1-1 0,-5 20 0,7-25 0,1 0 0,1 0 0,0 0 0,0 0 0,1 0 0,0 1 0,0-1 0,4 14 0,-4-21 0,0-1 0,1 1 0,-1-1 0,1 0 0,0 1 0,-1-1 0,1 0 0,0 1 0,0-1 0,0 0 0,0 0 0,0 0 0,0 0 0,0 0 0,0 0 0,1 0 0,-1 0 0,0 0 0,1-1 0,-1 1 0,2 0 0,1 0 0,-1 0 0,1 0 0,0 0 0,0-1 0,-1 1 0,1-1 0,0 0 0,6-1 0,-4 1 0,0-1 0,-1 0 0,1-1 0,0 1 0,-1-1 0,1 0 0,-1 0 0,1-1 0,-1 0 0,0 0 0,6-5 0,-2-3-1365,-3 1-5461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07T20:22:57.264"/>
    </inkml:context>
    <inkml:brush xml:id="br0">
      <inkml:brushProperty name="width" value="0.05" units="cm"/>
      <inkml:brushProperty name="height" value="0.05" units="cm"/>
    </inkml:brush>
  </inkml:definitions>
  <inkml:trace contextRef="#ctx0" brushRef="#br0">2 158 24575,'1'12'0,"0"0"0,1 0 0,3 13 0,3 14 0,-2 22 0,-3 0 0,-4 72 0,-2-118 0,3-15 0,0 0 0,0 0 0,-1 0 0,1 0 0,0 0 0,0 0 0,0 0 0,0 1 0,0-1 0,0 0 0,0 0 0,0 0 0,0 0 0,0 0 0,0 0 0,-1 0 0,1 0 0,0 0 0,0 0 0,0 0 0,0 0 0,0 0 0,0 0 0,0 0 0,-1 1 0,1-1 0,0 0 0,0 0 0,0 0 0,0 0 0,0 0 0,0 0 0,-1-1 0,1 1 0,0 0 0,0 0 0,0 0 0,0 0 0,0 0 0,0 0 0,0 0 0,-1 0 0,1 0 0,0 0 0,0 0 0,0 0 0,0 0 0,0-1 0,-1 0 0,-1-1 0,1 0 0,0 0 0,0 0 0,1 0 0,-1 0 0,0 0 0,1 0 0,-2-4 0,-3-40 0,1-1 0,4-82 0,2 60 0,-2 60 0,1 0 0,1 0 0,0 0 0,0 1 0,0-1 0,1 0 0,0 1 0,1-1 0,0 1 0,0 0 0,8-10 0,-4 7 0,1 0 0,0 1 0,0 0 0,1 0 0,0 1 0,20-14 0,-27 21 0,0 0 0,0 0 0,0 0 0,1 1 0,-1-1 0,0 1 0,1 0 0,-1 0 0,1 0 0,-1 1 0,1-1 0,-1 1 0,7 0 0,-8 0 0,0 0 0,-1 1 0,1-1 0,0 1 0,-1 0 0,1-1 0,-1 1 0,1 0 0,-1 0 0,1 0 0,-1 0 0,0 0 0,1 1 0,-1-1 0,0 0 0,0 1 0,0-1 0,0 1 0,0-1 0,0 1 0,0-1 0,-1 1 0,1-1 0,0 1 0,-1 0 0,1-1 0,-1 1 0,0 0 0,1 2 0,-1 0 0,1-1 0,-1 0 0,1 1 0,-1-1 0,0 1 0,-1-1 0,1 1 0,0-1 0,-1 0 0,0 1 0,0-1 0,0 0 0,0 1 0,-2 2 0,-1 0 0,0 0 0,0 0 0,-1-1 0,0 0 0,-10 8 0,-31 34-1365,36-39-5461</inkml:trace>
  <inkml:trace contextRef="#ctx0" brushRef="#br0" timeOffset="930.29">199 294 24575,'4'0'0,"0"0"0,-1 0 0,1 0 0,0-1 0,-1 1 0,1-1 0,-1 0 0,1 0 0,-1 0 0,6-3 0,-7 2 0,0 1 0,0-1 0,0 0 0,0 0 0,-1 1 0,1-1 0,-1 0 0,1 0 0,-1-1 0,0 1 0,0 0 0,0 0 0,0-1 0,0 1 0,0 0 0,0-5 0,2-5 0,-1 0 0,0 0 0,-1-1 0,-1-18 0,0 28 0,-1-1 0,1 0 0,-1 0 0,0 1 0,0-1 0,0 1 0,0-1 0,-4-6 0,4 9 0,0 0 0,0-1 0,0 1 0,0 0 0,0 0 0,0 0 0,0 0 0,-1 0 0,1 0 0,0 0 0,-1 0 0,1 0 0,-1 1 0,1-1 0,-1 0 0,1 1 0,-1-1 0,1 1 0,-1 0 0,1 0 0,-3-1 0,2 1 0,1 1 0,-1-1 0,0 0 0,0 0 0,0 1 0,0-1 0,1 1 0,-1 0 0,0-1 0,0 1 0,1 0 0,-1 0 0,1 0 0,-1 0 0,1 1 0,-1-1 0,1 0 0,0 0 0,-1 1 0,1-1 0,0 1 0,0-1 0,0 1 0,0 0 0,1-1 0,-1 1 0,0 0 0,1 0 0,-1-1 0,1 1 0,-1 3 0,-2 7 0,1 0 0,1 0 0,0 20 0,1-29 0,-1 11 0,1 0 0,1 0 0,0 0 0,1 0 0,4 16 0,-5-26 0,0-1 0,0 0 0,0 0 0,1 0 0,-1 1 0,1-2 0,0 1 0,0 0 0,0 0 0,0 0 0,1-1 0,-1 1 0,1-1 0,-1 0 0,1 0 0,0 0 0,0 0 0,0 0 0,0-1 0,0 1 0,0-1 0,0 0 0,1 0 0,-1 0 0,0 0 0,6 0 0,-6-1 0,0 0 0,-1 0 0,1 0 0,-1 0 0,0-1 0,1 1 0,-1-1 0,1 0 0,-1 1 0,0-1 0,1 0 0,-1-1 0,0 1 0,0 0 0,0-1 0,0 1 0,0-1 0,0 1 0,0-1 0,0 0 0,-1 0 0,1 0 0,-1 0 0,0 0 0,2-3 0,4-7 0,-1 0 0,-1-1 0,6-20 0,-1 5 0,-9 27 0,-1 0 0,0 1 0,0-1 0,1 0 0,-1 0 0,1 0 0,-1 0 0,1 0 0,-1 1 0,1-1 0,-1 0 0,1 0 0,0 1 0,-1-1 0,1 1 0,0-1 0,-1 0 0,1 1 0,0-1 0,1 0 0,-1 1 0,0 1 0,-1-1 0,1 0 0,-1 0 0,1 0 0,0 1 0,-1-1 0,1 0 0,-1 1 0,1-1 0,-1 0 0,1 1 0,-1-1 0,1 1 0,-1-1 0,0 0 0,1 1 0,-1-1 0,0 1 0,1 0 0,-1-1 0,1 2 0,3 6 0,-1 1 0,0 0 0,3 10 0,-4-11 0,1 0 0,-1-2 0,0-1 0,-1 1 0,0-1 0,1 1 0,-2 0 0,1-1 0,-1 11 0,-3-8 0,-2-16 0,-1-15 0,5 13 57,0 0 0,1 0 0,0 0 0,0 0 0,3-15 0,-2 20-189,0 0 1,1 0 0,-1 0-1,1 0 1,1 0 0,-1 0 0,1 1-1,-1-1 1,1 1 0,1 0 0,-1 0-1,5-5 1,5-3-6695</inkml:trace>
  <inkml:trace contextRef="#ctx0" brushRef="#br0" timeOffset="2388.13">520 343 24575,'1'9'0,"0"0"0,0-1 0,1 0 0,4 13 0,4 21 0,-6 71 0,-5-165 0,4-144 0,-2 182 0,1-1 0,1 1 0,1 0 0,0 1 0,0-1 0,1 1 0,12-23 0,-15 34-76,-1 0 1,1 0-1,0 0 0,0 0 0,0 0 0,0 0 0,0 1 0,0-1 1,0 1-1,1-1 0,-1 1 0,1 0 0,-1 0 0,1 0 1,-1 0-1,1 0 0,3 0 0,4-1-6750</inkml:trace>
  <inkml:trace contextRef="#ctx0" brushRef="#br0" timeOffset="2713.3">508 430 24575,'2'-2'0,"3"-3"0,4-3 0,4-1 0,1-1 0,-2 1 0,-1 1 0,0 0 0,1-1 0</inkml:trace>
  <inkml:trace contextRef="#ctx0" brushRef="#br0" timeOffset="4186.52">643 393 24575,'1'1'0,"1"0"0,-1 0 0,0 0 0,0 0 0,1 0 0,-1 0 0,0 0 0,1 0 0,-1 0 0,1-1 0,-1 1 0,1-1 0,0 1 0,-1-1 0,1 0 0,-1 1 0,1-1 0,0 0 0,-1 0 0,1 0 0,0 0 0,-1 0 0,1-1 0,0 1 0,-1 0 0,1-1 0,-1 1 0,1-1 0,-1 0 0,1 1 0,-1-1 0,1 0 0,-1 0 0,0 0 0,1 0 0,-1 0 0,0 0 0,0-1 0,2 0 0,1-4 0,1 1 0,-1-1 0,0 0 0,0 0 0,-1 0 0,0 0 0,5-12 0,-1-2 0,8-23 0,-14 40 0,0 1 0,-1-1 0,1 1 0,-1-1 0,0 1 0,0-1 0,0 1 0,0-1 0,0 1 0,-1-1 0,1 1 0,-1-1 0,-1-3 0,2 5 0,0 0 0,-1 1 0,1-1 0,-1 0 0,1 1 0,0-1 0,-1 1 0,1-1 0,-1 1 0,1-1 0,-1 1 0,0 0 0,1-1 0,-1 1 0,1-1 0,-1 1 0,0 0 0,1 0 0,-1-1 0,0 1 0,1 0 0,-1 0 0,0 0 0,1 0 0,-2 0 0,0 0 0,0 0 0,0 1 0,0-1 0,0 1 0,1-1 0,-1 1 0,0 0 0,0 0 0,-2 1 0,-1 2 0,0 0 0,0 0 0,0 0 0,1 0 0,-5 5 0,3 2 0,-1 0 0,1 0 0,1 0 0,0 0 0,1 1 0,0 0 0,1 0 0,0 0 0,0 0 0,2 1 0,0-1 0,0 1 0,1-1 0,0 1 0,3 11 0,-3-21 0,0-1 0,1 0 0,0 0 0,-1 1 0,1-1 0,0 0 0,0 0 0,0 0 0,0 0 0,1 0 0,-1 0 0,0 0 0,1 0 0,0-1 0,-1 1 0,1-1 0,0 1 0,0-1 0,0 1 0,0-1 0,0 0 0,0 0 0,0 0 0,0 0 0,0 0 0,0-1 0,1 1 0,-1-1 0,0 1 0,1-1 0,-1 0 0,0 0 0,0 0 0,1 0 0,-1 0 0,0 0 0,1-1 0,-1 1 0,0-1 0,0 0 0,1 0 0,-1 1 0,0-1 0,0-1 0,0 1 0,0 0 0,0 0 0,0-1 0,2-2 0,15-12 0,0-1 0,-1-1 0,-1-1 0,22-30 0,-36 44 0,-1 1 0,1 0 0,-1-1 0,0 0 0,0 0 0,-1 1 0,1-1 0,-1 0 0,0 0 0,0 0 0,-1 0 0,0-1 0,0 1 0,0-6 0,0 10 0,0 1 0,0 0 0,0-1 0,0 1 0,-1-1 0,1 1 0,0-1 0,0 1 0,0 0 0,0-1 0,0 1 0,-1-1 0,1 1 0,0 0 0,0-1 0,-1 1 0,1 0 0,0-1 0,0 1 0,-1 0 0,1-1 0,0 1 0,-1 0 0,1 0 0,-1-1 0,1 1 0,0 0 0,-1 0 0,1 0 0,-1-1 0,1 1 0,0 0 0,-1 0 0,1 0 0,-1 0 0,1 0 0,-1 0 0,1 0 0,0 0 0,-1 0 0,1 0 0,-1 0 0,1 0 0,-1 1 0,1-1 0,0 0 0,-1 0 0,1 0 0,-1 0 0,1 1 0,0-1 0,-1 0 0,1 1 0,0-1 0,-1 0 0,1 0 0,0 1 0,0-1 0,-1 0 0,1 1 0,0 0 0,-19 23 0,11-11 0,1 1 0,0 0 0,1 1 0,1-1 0,0 1 0,2 0 0,-1 0 0,2 1 0,-2 20 0,4-34 0,0-1 0,0 1 0,0-1 0,0 1 0,0 0 0,0-1 0,1 1 0,-1-1 0,0 1 0,1-1 0,0 1 0,-1-1 0,1 0 0,0 1 0,-1-1 0,1 1 0,0-1 0,0 0 0,0 0 0,0 0 0,1 0 0,-1 0 0,0 0 0,0 0 0,1 0 0,-1 0 0,0 0 0,1-1 0,-1 1 0,1 0 0,-1-1 0,1 1 0,-1-1 0,1 0 0,-1 1 0,1-1 0,-1 0 0,1 0 0,0 0 0,2-1 0,0 1 0,1-1 0,0 1 0,0-2 0,-1 1 0,1 0 0,0-1 0,-1 0 0,0 0 0,1 0 0,-1 0 0,0-1 0,5-4 0,0-1-195,-1 0 0,-1-1 0,0 0 0,0-1 0,0 1 0,6-14 0,0-5-6631</inkml:trace>
  <inkml:trace contextRef="#ctx0" brushRef="#br0" timeOffset="4510.01">964 208 24575,'1'0'0,"-1"0"0,1 1 0,-1-1 0,1 0 0,-1 1 0,1-1 0,-1 0 0,1 1 0,-1-1 0,1 1 0,-1-1 0,0 1 0,1-1 0,-1 1 0,0-1 0,1 1 0,-1-1 0,0 1 0,0 0 0,1-1 0,-1 1 0,0-1 0,0 1 0,0 0 0,0-1 0,0 2 0,2 21 0,-2-19 0,1 113 0,0 11 0,-1-126 0,0-1 0,0 1 0,0 0 0,0-1 0,1 1 0,-1 0 0,1-1 0,-1 1 0,1-1 0,-1 1 0,1-1 0,0 1 0,0-1 0,0 1 0,0-1 0,2 3 0,-2-4 0,0 1 0,0-1 0,0 1 0,0-1 0,0 1 0,0-1 0,0 0 0,0 1 0,0-1 0,0 0 0,0 0 0,0 0 0,1 0 0,-1 0 0,0 0 0,0 0 0,0 0 0,0 0 0,2-1 0,1 0 0,0-1 0,0 0 0,-1 0 0,1 0 0,0 0 0,-1-1 0,1 1 0,-1-1 0,0 0 0,1 0 0,2-4 0,5-7-1365,-1 2-5461</inkml:trace>
  <inkml:trace contextRef="#ctx0" brushRef="#br0" timeOffset="4867.87">989 405 24575,'2'0'0,"3"0"0,2-2 0,3-3 0,1 0 0,1-2 0,1 0 0,0 0 0,0-1 0,-1 0 0,-1 2-8191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07T20:23:04.539"/>
    </inkml:context>
    <inkml:brush xml:id="br0">
      <inkml:brushProperty name="width" value="0.05" units="cm"/>
      <inkml:brushProperty name="height" value="0.05" units="cm"/>
    </inkml:brush>
  </inkml:definitions>
  <inkml:trace contextRef="#ctx0" brushRef="#br0">0 100 24575,'2'0'0,"7"-4"0,7-4 0,4-2 0,5-4 0,0-2 0,-1 3 0,-4 0 0,-4 1 0,-5 3-8191</inkml:trace>
  <inkml:trace contextRef="#ctx0" brushRef="#br0" timeOffset="718.1">74 1 24575,'2'2'0,"3"3"0,3 5 0,-1 4 0,0 5 0,-1 1 0,0-1 0,-1-2 0,-3-1 0,0-1 0,-1-4-8191</inkml:trace>
  <inkml:trace contextRef="#ctx0" brushRef="#br0" timeOffset="1162.57">259 75 24575,'2'0'0,"1"4"0,0 4 0,1 2 0,0 2 0,0 1 0,1-2 0,3-5 0,4-7 0,3-9 0,1-8 0,0-5 0,0-1 0,-4 1 0,-3 5-8191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21T19:15:03.898"/>
    </inkml:context>
    <inkml:brush xml:id="br0">
      <inkml:brushProperty name="width" value="0.05" units="cm"/>
      <inkml:brushProperty name="height" value="0.05" units="cm"/>
    </inkml:brush>
  </inkml:definitions>
  <inkml:trace contextRef="#ctx0" brushRef="#br0">1 0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21T19:17:49.398"/>
    </inkml:context>
    <inkml:brush xml:id="br0">
      <inkml:brushProperty name="width" value="0.05" units="cm"/>
      <inkml:brushProperty name="height" value="0.05" units="cm"/>
    </inkml:brush>
  </inkml:definitions>
  <inkml:trace contextRef="#ctx0" brushRef="#br0">212 100 24575,'-8'0'0,"1"1"0,0 0 0,-1 1 0,1-1 0,0 1 0,0 1 0,0 0 0,0 0 0,1 0 0,-1 0 0,1 1 0,0 0 0,-7 6 0,0 1 0,1 1 0,0 0 0,0 0 0,-15 23 0,1 10 0,25-43 0,0 0 0,0-1 0,1 1 0,-1 0 0,0 0 0,1 0 0,-1 0 0,1 0 0,-1 0 0,1 0 0,0 1 0,0-1 0,0 0 0,0 0 0,1 0 0,-1 0 0,0 0 0,1 0 0,-1 0 0,1 0 0,0 0 0,1 2 0,0-3 0,0 1 0,0-1 0,0 0 0,0 0 0,0 0 0,0 0 0,0 0 0,1 0 0,-1-1 0,0 1 0,1 0 0,-1-1 0,1 0 0,-1 0 0,0 0 0,4 0 0,40-4 0,-36 1 0,0 1 0,-1-2 0,1 1 0,-1-2 0,1 1 0,-1-1 0,0 0 0,13-12 0,-21 17 0,-1-1 0,1 0 0,0 0 0,0 1 0,-1-1 0,1 1 0,0-1 0,0 1 0,0-1 0,0 1 0,0-1 0,0 1 0,0 0 0,-1-1 0,1 1 0,0 0 0,0 0 0,0 0 0,0 0 0,0 0 0,0 0 0,0 0 0,0 0 0,0 0 0,0 0 0,0 1 0,0-1 0,0 0 0,0 1 0,0-1 0,0 1 0,0-1 0,0 1 0,0 0 0,1 2 0,0 0 0,0 0 0,0 1 0,-1-1 0,1 1 0,-1-1 0,2 7 0,-1 0 0,12 42 0,-10-32 0,2 0 0,0-1 0,15 34 0,-20-51 14,0 0 1,0-1-1,0 1 0,0 0 0,0 0 1,0-1-1,1 1 0,-1-1 0,1 1 0,-1-1 1,1 0-1,0 1 0,-1-1 0,1 0 1,0 0-1,0 0 0,0 0 0,0 0 0,0-1 1,0 1-1,0-1 0,0 1 0,2-1 1,-1 0-122,0 0 0,0-1 1,0 1-1,0-1 0,-1 0 1,1 0-1,0 0 0,-1 0 1,1-1-1,-1 1 0,1-1 1,-1 1-1,1-1 0,-1 0 1,3-3-1,14-15-6719</inkml:trace>
  <inkml:trace contextRef="#ctx0" brushRef="#br0" timeOffset="249.75">644 1 24575,'0'19'0,"0"19"0,0 15 0,0 7 0,0-2 0,0-3 0,0-10-8191</inkml:trace>
  <inkml:trace contextRef="#ctx0" brushRef="#br0" timeOffset="564.88">483 186 24575,'9'2'0,"8"5"0,6 1 0,6 2 0,1-2 0,5 5 0,0 0 0,-4-2 0,2-7 0,1-7 0,-5-2-8191</inkml:trace>
  <inkml:trace contextRef="#ctx0" brushRef="#br0" timeOffset="896.42">1075 260 24575,'0'6'0,"0"11"0,0 6 0,0 6 0,0 0 0,0-5-8191</inkml:trace>
  <inkml:trace contextRef="#ctx0" brushRef="#br0" timeOffset="1081.97">1125 494 24575,'0'5'0,"4"0"0,4 0 0</inkml:trace>
  <inkml:trace contextRef="#ctx0" brushRef="#br0" timeOffset="1501.9">1260 359 24575,'0'8'0,"0"9"0,0 7 0,-2 4 0,-1 0 0,1 0 0,-2-5 0,-1-9 0,2-9 0</inkml:trace>
  <inkml:trace contextRef="#ctx0" brushRef="#br0" timeOffset="1893.27">1273 383 24575,'-2'75'0,"0"-36"0,2 0 0,2 0 0,10 65 0,-11-99 0,0 1 0,1 0 0,0-1 0,0 1 0,1-1 0,-1 1 0,1-1 0,1 0 0,4 6 0,-8-10 0,1 0 0,0 0 0,0 0 0,0 0 0,0-1 0,0 1 0,0 0 0,0-1 0,1 1 0,-1-1 0,0 1 0,0-1 0,0 1 0,1-1 0,-1 0 0,0 0 0,0 0 0,1 0 0,0 0 0,0 0 0,1-1 0,-1 1 0,0-1 0,0 0 0,0 0 0,-1 0 0,1 0 0,0 0 0,0 0 0,0 0 0,-1-1 0,1 1 0,-1-1 0,1 1 0,1-3 0,1-2 34,0 0 1,0-1-1,0 1 0,0-1 0,-1 1 0,0-1 0,-1 0 0,0 0 0,2-8 1,0-7-889,2-38 1,-4 27-5973</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21T19:17:46.344"/>
    </inkml:context>
    <inkml:brush xml:id="br0">
      <inkml:brushProperty name="width" value="0.05" units="cm"/>
      <inkml:brushProperty name="height" value="0.05" units="cm"/>
    </inkml:brush>
  </inkml:definitions>
  <inkml:trace contextRef="#ctx0" brushRef="#br0">383 1 24575,'1'0'0,"-1"0"0,0 0 0,1 0 0,-1 1 0,0-1 0,0 0 0,1 0 0,-1 0 0,0 1 0,0-1 0,1 0 0,-1 0 0,0 0 0,0 1 0,0-1 0,0 0 0,1 1 0,-1-1 0,0 0 0,0 0 0,0 1 0,0-1 0,0 0 0,0 1 0,0-1 0,0 0 0,0 1 0,0-1 0,0 0 0,0 0 0,0 1 0,0-1 0,0 0 0,0 1 0,0-1 0,0 0 0,0 1 0,-1-1 0,-3 16 0,4-15 0,-7 15 0,0 0 0,-2-1 0,1 0 0,-2 0 0,-19 23 0,-1 2 0,-26 41 0,-73 138 0,112-184 0,1 0 0,3 1 0,0 0 0,3 1 0,1 0 0,1 1 0,-2 47 0,9-68 0,1-1 0,0 1 0,1-1 0,1 0 0,8 29 0,-9-40 0,0 0 0,1-1 0,0 1 0,0 0 0,0-1 0,0 1 0,1-1 0,0 0 0,0 0 0,0 0 0,0 0 0,1 0 0,-1-1 0,1 0 0,0 1 0,0-1 0,0-1 0,1 1 0,-1-1 0,1 1 0,-1-1 0,9 2 0,-4-2 30,-1-1 0,1 0 0,-1 0 0,1-1 0,0 0 0,0 0 1,-1-1-1,1 0 0,14-4 0,2-3-238,44-21 1,-18 7-1044,-10 6-5575</inkml:trace>
  <inkml:trace contextRef="#ctx0" brushRef="#br0" timeOffset="371.34">865 605 24575,'0'2'0,"0"7"0,0 9 0,0 7 0,0 7 0,0 1 0,0 4 0,0-2 0,0-7 0,2-18 0,5-19 0,1-24 0,-1-26 0,-1-11 0,-2 6-8191</inkml:trace>
  <inkml:trace contextRef="#ctx0" brushRef="#br0" timeOffset="975.14">729 260 24575,'-2'0'0,"1"0"0,-1 1 0,0-1 0,1 1 0,-1-1 0,1 1 0,-1 0 0,1 0 0,-1-1 0,1 1 0,0 0 0,-1 0 0,1 1 0,0-1 0,0 0 0,-1 0 0,1 0 0,0 1 0,0-1 0,1 1 0,-1-1 0,0 1 0,0-1 0,1 1 0,-1-1 0,1 1 0,-1-1 0,1 1 0,0 0 0,0-1 0,-1 1 0,1 1 0,1 1 0,-1-1 0,1 1 0,0-1 0,0 0 0,0 1 0,0-1 0,1 0 0,-1 0 0,1 0 0,0 0 0,0 0 0,0 0 0,0 0 0,5 4 0,2 1 0,1-1 0,0 0 0,1-1 0,-1 1 0,1-2 0,1 0 0,-1 0 0,1-1 0,0 0 0,16 2 0,15 2 0,65 3 0,-32-10 0,-49-1 0,1 0 0,30 6 0,-53-5 0,-1 1 0,0-1 0,1 1 0,-1 0 0,0 0 0,0 0 0,0 1 0,0 0 0,0-1 0,-1 1 0,1 1 0,-1-1 0,0 0 0,0 1 0,0 0 0,0-1 0,-1 1 0,1 0 0,-1 1 0,0-1 0,-1 0 0,1 0 0,1 8 0,3 9 0,-2 0 0,0 0 0,1 37 0,-2 15 0,-3-73 0,0 1 0,0-1 0,0 0 0,0 1 0,0-1 0,0 0 0,0 1 0,0-1 0,0 0 0,0 1 0,0-1 0,0 0 0,0 1 0,0-1 0,0 0 0,0 1 0,1-1 0,-1 0 0,0 1 0,0-1 0,0 0 0,0 1 0,1-1 0,-1 0 0,0 0 0,0 1 0,1-1 0,-1 0 0,0 0 0,1 0 0,-1 1 0,0-1 0,0 0 0,1 0 0,-1 0 0,1 0 0,9-10 0,5-23 0,-6 5 42,39-93 244,-43 109-497,2 0-1,0 0 0,0 0 1,1 1-1,0 0 0,1 1 1,12-13-1,-4 11-6614</inkml:trace>
  <inkml:trace contextRef="#ctx0" brushRef="#br0" timeOffset="1364.08">1469 840 24575,'0'2'0,"4"1"0,2 1 0,-1-3 0,-1-7 0,1-6 0,2-9 0,8-8 0,4-1 0,2-1 0,4-3 0,-2 6-8191</inkml:trace>
  <inkml:trace contextRef="#ctx0" brushRef="#br0" timeOffset="2079.94">1716 1123 24575,'140'8'0,"28"-1"0,-147-8 0,-1 0 0,1-2 0,0 0 0,-1-1 0,36-13 0,-49 15 0,0-1 0,0-1 0,0 1 0,0-1 0,-1 0 0,1-1 0,-1 1 0,0-1 0,-1-1 0,1 1 0,-1-1 0,0 0 0,-1 0 0,1 0 0,-1-1 0,6-13 0,-6 9 0,0-1 0,-1 1 0,-1-1 0,1 1 0,-2-1 0,0 0 0,0 0 0,-2 0 0,1 0 0,-3-14 0,2 17 0,0 0 0,-1 0 0,0-1 0,-1 1 0,0 1 0,0-1 0,-1 0 0,0 1 0,0 0 0,-1 0 0,-9-12 0,13 19 0,1 0 0,-1 0 0,1 1 0,-1-1 0,0 1 0,1-1 0,-1 0 0,0 1 0,1-1 0,-1 1 0,0 0 0,0-1 0,1 1 0,-1 0 0,0-1 0,0 1 0,0 0 0,0 0 0,1-1 0,-1 1 0,0 0 0,0 0 0,0 0 0,0 0 0,0 0 0,1 1 0,-3-1 0,2 1 0,0 0 0,0 0 0,0 0 0,0 0 0,0 0 0,0 0 0,0 0 0,0 0 0,0 1 0,0-1 0,1 0 0,-1 1 0,0-1 0,0 3 0,-1 5 0,-1-1 0,1 2 0,1-1 0,-1 10 0,1-3 0,1-1 0,1 1 0,0 0 0,1-1 0,1 1 0,4 15 0,-6-27 0,0 1 0,1-1 0,0 0 0,0 1 0,0-1 0,0 0 0,0 0 0,1 0 0,0-1 0,0 1 0,0-1 0,0 1 0,1-1 0,-1 0 0,1 0 0,-1 0 0,1-1 0,0 1 0,0-1 0,1 0 0,-1 0 0,0-1 0,1 1 0,8 1 0,0-2 31,0-1 0,0 0 0,0 0 0,1-1 0,-1-1 0,0 0 0,0-1 0,-1-1 1,1 0-1,21-10 0,3-4-600,-2-1 0,40-29 0,-27 14-6257</inkml:trace>
  <inkml:trace contextRef="#ctx0" brushRef="#br0" timeOffset="2372.59">2739 556 24575,'0'21'0,"0"24"0,0 20 0,0 17 0,0 7 0,0-2 0,0-9 0,0-11 0,0-14 0,0-12 0,3-11 0,1-7 0,6-7 0,0-8-8191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21T19:17:56.359"/>
    </inkml:context>
    <inkml:brush xml:id="br0">
      <inkml:brushProperty name="width" value="0.05" units="cm"/>
      <inkml:brushProperty name="height" value="0.05" units="cm"/>
    </inkml:brush>
  </inkml:definitions>
  <inkml:trace contextRef="#ctx0" brushRef="#br0">0 0 24575,'3'2'0,"1"1"0,8 2 0,6 4 0,3 9 0,3 4 0,6 2 0,3-1 0,3 0 0,2-4 0,2-5 0,2-3 0,-2-4 0,-2-2 0,-5-3 0,-6-1 0,-3-1 0,-7 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21T19:17:57.668"/>
    </inkml:context>
    <inkml:brush xml:id="br0">
      <inkml:brushProperty name="width" value="0.05" units="cm"/>
      <inkml:brushProperty name="height" value="0.05" units="cm"/>
    </inkml:brush>
  </inkml:definitions>
  <inkml:trace contextRef="#ctx0" brushRef="#br0">1 0 24575,'2'0'0,"3"0"0,7 0 0,5 2 0,4 1 0,8 0 0,6-1 0,4-1 0,1 0 0,-1 0 0,-6-3 0,-4-1 0,-5 0 0,-2 1 0,-5 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21T19:18:07.878"/>
    </inkml:context>
    <inkml:brush xml:id="br0">
      <inkml:brushProperty name="width" value="0.05" units="cm"/>
      <inkml:brushProperty name="height" value="0.05" units="cm"/>
    </inkml:brush>
  </inkml:definitions>
  <inkml:trace contextRef="#ctx0" brushRef="#br0">76 185 24575,'1'0'0,"1"1"0,-1-1 0,0 0 0,0 1 0,0-1 0,0 1 0,0-1 0,0 1 0,0-1 0,0 1 0,0 0 0,0-1 0,-1 1 0,1 0 0,0 0 0,0 0 0,-1 0 0,1 0 0,0-1 0,-1 1 0,1 0 0,-1 0 0,1 1 0,-1-1 0,0 0 0,1 0 0,-1 0 0,0 0 0,0 0 0,0 0 0,0 0 0,0 1 0,0-1 0,0 2 0,-3 41 0,2-43 0,1 0 0,0 1 0,0-1 0,0 0 0,0 1 0,0-1 0,0 0 0,0 1 0,0-1 0,0 0 0,1 1 0,-1-1 0,0 0 0,1 0 0,-1 1 0,1-1 0,0 0 0,-1 0 0,1 0 0,0 0 0,0 0 0,1 1 0,-1-1 0,0 0 0,0-1 0,0 0 0,0 1 0,0-1 0,0 0 0,0 1 0,0-1 0,0 0 0,0 0 0,0 0 0,0 0 0,1 0 0,-1 0 0,0 0 0,0 0 0,0 0 0,0-1 0,0 1 0,0 0 0,0-1 0,0 1 0,0-1 0,0 1 0,0-1 0,0 1 0,0-1 0,1-1 0,1 0 0,0-1 0,1 0 0,-1-1 0,0 1 0,-1 0 0,1-1 0,0 1 0,-1-1 0,0 0 0,0 0 0,1-4 0,16-53 0,-7 21 0,-9 30 0,-1 6 0,-1 0 0,0-1 0,1 1 0,0 0 0,0 0 0,0 0 0,0 0 0,1 0 0,0 1 0,0-1 0,0 1 0,3-4 0,-5 7 0,-1 0 0,1-1 0,-1 1 0,1 0 0,0 0 0,-1-1 0,1 1 0,-1 0 0,1 0 0,0 0 0,-1 0 0,1 0 0,-1 0 0,1 0 0,0 0 0,-1 0 0,1 0 0,-1 0 0,1 0 0,0 1 0,-1-1 0,1 0 0,-1 0 0,1 1 0,-1-1 0,1 0 0,0 0 0,-1 1 0,0-1 0,1 1 0,-1-1 0,1 1 0,-1-1 0,1 1 0,-1-1 0,0 1 0,1-1 0,-1 1 0,0-1 0,0 1 0,1-1 0,-1 1 0,0 0 0,0-1 0,0 1 0,0-1 0,0 2 0,7 31 0,-6-1 0,-1 0 0,-1 0 0,-2 0 0,-1 0 0,-2-1 0,-1 1 0,-1-1 0,-2-1 0,-24 53 0,31-77 0,0-1 0,0 0 0,0 1 0,-1-2 0,0 1 0,0 0 0,0-1 0,-1 0 0,1 0 0,-1 0 0,0 0 0,0-1 0,-1 0 0,1 0 0,0 0 0,-1-1 0,-9 3 0,12-4 0,0 0 0,-1-1 0,1 1 0,0-1 0,0 0 0,0 0 0,-1 0 0,1 0 0,0-1 0,0 1 0,-1-1 0,1 0 0,0 0 0,0 0 0,0 0 0,0-1 0,0 1 0,1-1 0,-1 1 0,0-1 0,1 0 0,-1 0 0,1-1 0,0 1 0,-1 0 0,1-1 0,0 1 0,0-1 0,1 0 0,-1 0 0,1 0 0,-1 0 0,1 0 0,-1-4 0,0 1-97,0 0-1,0 0 1,1 0-1,0 0 1,1-1-1,-1 1 1,1 0-1,0 0 1,1-1-1,-1 1 1,1 0-1,0 0 0,3-7 1,4-9-6729</inkml:trace>
  <inkml:trace contextRef="#ctx0" brushRef="#br0" timeOffset="1489.38">1001 74 24575,'0'8'0,"-16"398"0,-15-257 0,18-97 0,-7 60 0,5 10 0,-32 129 0,-11-35 0,36-130 0,-36 167 0,54-234 0,2-11 0,0 0 0,1 0 0,-1 13 0,2-19 0,0 0 0,0-1 0,0 1 0,0-1 0,1 1 0,-1-1 0,0 1 0,1-1 0,-1 1 0,1-1 0,0 1 0,-1-1 0,1 1 0,0-1 0,0 0 0,0 0 0,0 1 0,0-1 0,0 0 0,0 0 0,0 0 0,0 0 0,1 0 0,1 1 0,4 1 0,0-1 0,0 0 0,1 0 0,-1-1 0,1 0 0,-1 0 0,13-1 0,-8 0 0,553 2 0,-305-5 0,-12 2 0,603 1 0,-597 12-1365,-239-11-5461</inkml:trace>
  <inkml:trace contextRef="#ctx0" brushRef="#br0" timeOffset="2889.89">3320 1826 24575,'30'7'0,"-24"-6"0,0 0 0,0 1 0,0-1 0,-1 1 0,10 5 0,-13-6 0,0 0 0,0 1 0,-1-1 0,1 1 0,0-1 0,-1 1 0,1 0 0,-1-1 0,0 1 0,1 0 0,-1 0 0,0 0 0,0 0 0,0 0 0,-1 1 0,1-1 0,0 0 0,-1 0 0,1 3 0,0 6 0,0 0 0,-1 0 0,0-1 0,0 1 0,-1 0 0,-1 0 0,0-1 0,-1 1 0,1-1 0,-2 1 0,0-1 0,0 0 0,-1-1 0,0 1 0,0-1 0,-1 0 0,-9 11 0,1-4 0,-1 0 0,0 0 0,-1-2 0,-1 0 0,-1 0 0,1-2 0,-33 17 0,22-18 0,28-11 0,0 0 0,-1 0 0,1 0 0,-1 0 0,1 0 0,-1 0 0,1 0 0,-1 0 0,1 0 0,-1-1 0,1 1 0,-1 0 0,1 0 0,0 0 0,-1 0 0,1-1 0,-1 1 0,1 0 0,0 0 0,-1-1 0,1 1 0,-1 0 0,1-1 0,0 1 0,-1 0 0,1-1 0,0 1 0,0 0 0,-1-1 0,1 1 0,0-1 0,0 1 0,0 0 0,0-1 0,-1 1 0,1-1 0,0 1 0,0-1 0,0 1 0,0-1 0,0 1 0,0-1 0,0 1 0,0-1 0,0 1 0,0-1 0,1 1 0,-1 0 0,0-1 0,0 1 0,0-1 0,0 1 0,1-1 0,-1 1 0,1-1 0,6-16 0,0 0 0,1 1 0,1 0 0,1 0 0,0 1 0,18-20 0,7-12 0,-4-1 0,-20 28 0,2 1 0,0 1 0,29-32 0,-41 49 0,0 0 0,0 0 0,-1 0 0,1 0 0,0 1 0,0-1 0,0 0 0,0 1 0,0-1 0,0 1 0,0-1 0,0 1 0,0-1 0,0 1 0,0 0 0,1-1 0,-1 1 0,0 0 0,0 0 0,2 0 0,-2 0 0,0 1 0,-1-1 0,1 1 0,0-1 0,-1 1 0,1-1 0,0 1 0,-1 0 0,1-1 0,-1 1 0,1 0 0,-1-1 0,1 1 0,-1 0 0,0 0 0,1-1 0,-1 1 0,0 0 0,0 0 0,0 0 0,1 1 0,0 7 0,0 1 0,-1-1 0,0 18 0,-1-20 0,0 4 0,1-1 0,0 0 0,0 1 0,1-1 0,0 1 0,1-1 0,0 0 0,1 0 0,0 0 0,1 0 0,5 11 0,-6-17 0,-1 0 0,1 0 0,0 0 0,1 0 0,-1-1 0,1 1 0,-1-1 0,1 0 0,0 0 0,0 0 0,1 0 0,-1-1 0,1 0 0,-1 0 0,7 2 0,9 2 0,0-1 0,30 4 0,-10-2 0,68 14 0,-104-20-195,0 0 0,0 1 0,0-1 0,0 1 0,0 0 0,6 4 0</inkml:trace>
  <inkml:trace contextRef="#ctx0" brushRef="#br0" timeOffset="22912.66">964 1332 24575</inkml:trace>
  <inkml:trace contextRef="#ctx0" brushRef="#br0" timeOffset="23430.6">1162 1382 24575,'0'0'-8191</inkml:trace>
  <inkml:trace contextRef="#ctx0" brushRef="#br0" timeOffset="24528.72">1298 1123 24575,'0'0'-8191</inkml:trace>
  <inkml:trace contextRef="#ctx0" brushRef="#br0" timeOffset="25025.43">1643 913 24575,'0'0'-8191</inkml:trace>
  <inkml:trace contextRef="#ctx0" brushRef="#br0" timeOffset="25522.75">1705 876 24575,'0'0'-8191</inkml:trace>
  <inkml:trace contextRef="#ctx0" brushRef="#br0" timeOffset="25951.58">2087 654 24575,'0'2'0</inkml:trace>
  <inkml:trace contextRef="#ctx0" brushRef="#br0" timeOffset="26454.15">2716 457 24575,'0'0'-8191</inkml:trace>
  <inkml:trace contextRef="#ctx0" brushRef="#br0" timeOffset="26930.62">2839 87 24575,'0'0'-8191</inkml:trace>
  <inkml:trace contextRef="#ctx0" brushRef="#br0" timeOffset="27457.2">3259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21T19:18:38.839"/>
    </inkml:context>
    <inkml:brush xml:id="br0">
      <inkml:brushProperty name="width" value="0.05" units="cm"/>
      <inkml:brushProperty name="height" value="0.05" units="cm"/>
    </inkml:brush>
  </inkml:definitions>
  <inkml:trace contextRef="#ctx0" brushRef="#br0">0 1241 24575,'40'-37'0,"2"1"0,1 2 0,65-38 0,150-70 0,-218 122 0,15-6 0,2 3 0,0 3 0,64-14 0,28-9 0,139-33 0,-280 75 0,119-30 0,-113 26 0,0-1 0,0 0 0,-1 0 0,0-2 0,0 0 0,19-15 0,18-19 0,84-94 0,-105 100 0,-1-1 0,-1-1 0,32-63 0,-54 91 0,1 0 0,0 1 0,1 0 0,0 0 0,1 1 0,0 0 0,0 0 0,10-6 0,12-8 0,36-19 0,-16 11 0,-35 21-1365,-2 2-5461</inkml:trace>
  <inkml:trace contextRef="#ctx0" brushRef="#br0" timeOffset="2703.48">185 1414 24575,'3'0'0,"0"1"0,1-1 0,-1 1 0,0 0 0,0 0 0,0 0 0,4 3 0,6 2 0,12 2 0,1-1 0,-1-2 0,1 0 0,0-1 0,0-2 0,0-1 0,1 0 0,-1-2 0,0-2 0,0 0 0,0-1 0,0-2 0,45-16 0,153-76 0,-81 32 0,-100 48 0,117-56 0,-142 64 0,-1-1 0,-1-1 0,1-1 0,-2 0 0,0 0 0,23-29 0,136-198 0,-118 159 0,-27 44 0,1 2 0,3 1 0,43-36 0,12-12 0,-58 53 0,-10 10 0,0-1 0,-1-1 0,24-34 0,-34 42 0,1 0 0,0 1 0,1 0 0,18-15 0,54-39 0,-59 49 0,0 0 0,1 2 0,40-18 0,-38 20 0,-1-5-1365,-16 10-5461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21T19:18:45.455"/>
    </inkml:context>
    <inkml:brush xml:id="br0">
      <inkml:brushProperty name="width" value="0.05" units="cm"/>
      <inkml:brushProperty name="height" value="0.05" units="cm"/>
    </inkml:brush>
  </inkml:definitions>
  <inkml:trace contextRef="#ctx0" brushRef="#br0">223 0 24575,'0'2'0,"-5"7"0,0 11 0,-3 7 0,-1 5 0,-1-3 0,0-1 0,3-3 0,2-2 0,2-3 0,1 0 0,2 0 0,0 0 0,0-5-8191</inkml:trace>
  <inkml:trace contextRef="#ctx0" brushRef="#br0" timeOffset="2107.25">1 210 24575,'2'0'0,"7"0"0,6 0 0,3-2 0,0-1 0,-1 0 0,1-3 0,2-1 0,4 1 0,-1 1 0,1 2 0,-5 1-8191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21T19:18:50.273"/>
    </inkml:context>
    <inkml:brush xml:id="br0">
      <inkml:brushProperty name="width" value="0.05" units="cm"/>
      <inkml:brushProperty name="height" value="0.05" units="cm"/>
    </inkml:brush>
  </inkml:definitions>
  <inkml:trace contextRef="#ctx0" brushRef="#br0">13 0 24575,'0'4'0,"0"6"0,0 3 0,0 0-8191</inkml:trace>
  <inkml:trace contextRef="#ctx0" brushRef="#br0" timeOffset="1637.46">1 0 24575,'4'0'0,"2"4"0,-1 4 0,1 2 0,0 2 0,-1 3 0,-2 1 0,-1 2 0,-1 0 0,-1 1 0,0 4 0,0 4 0,-5 2 0,-1-3 0,1 0 0,-2-2 0,2-1 0,0-6-8191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21T19:18:53.263"/>
    </inkml:context>
    <inkml:brush xml:id="br0">
      <inkml:brushProperty name="width" value="0.05" units="cm"/>
      <inkml:brushProperty name="height" value="0.05" units="cm"/>
    </inkml:brush>
  </inkml:definitions>
  <inkml:trace contextRef="#ctx0" brushRef="#br0">80 0 24575,'0'2'0,"0"3"0,-5 7 0,0 5 0,-3 1 0,1 2 0,-3 1 0,1 0 0,-1-2 0,1-2 0,3 0 0,2-2 0,-2-3 0</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21T19:19:02.658"/>
    </inkml:context>
    <inkml:brush xml:id="br0">
      <inkml:brushProperty name="width" value="0.05" units="cm"/>
      <inkml:brushProperty name="height" value="0.05" units="cm"/>
    </inkml:brush>
  </inkml:definitions>
  <inkml:trace contextRef="#ctx0" brushRef="#br0">475 743 24575,'9'-7'0,"1"-1"0,0 1 0,1 1 0,-1 0 0,1 0 0,0 1 0,1 0 0,16-4 0,-25 8 0,-2 1 0,0 0 0,0-1 0,0 1 0,0 0 0,0 0 0,-1-1 0,1 1 0,0 0 0,0 0 0,0 0 0,0 0 0,0 0 0,0 1 0,0-1 0,0 0 0,0 0 0,0 1 0,0-1 0,0 0 0,-1 1 0,1-1 0,0 1 0,0-1 0,0 1 0,-1-1 0,1 1 0,0 0 0,0-1 0,-1 1 0,1 0 0,-1 0 0,1-1 0,-1 1 0,1 0 0,-1 0 0,1 0 0,-1 0 0,0 0 0,1 0 0,-1-1 0,0 3 0,2 4 0,-1 0 0,0 1 0,-1-1 0,1 11 0,-1-9 0,-2 26 0,2-25 0,-1 0 0,3 20 0,-2-30 0,0 1 0,0-1 0,0 0 0,0 1 0,0-1 0,0 0 0,0 1 0,0-1 0,0 0 0,0 0 0,0 1 0,0-1 0,0 0 0,0 1 0,1-1 0,-1 0 0,0 0 0,0 1 0,0-1 0,0 0 0,1 0 0,-1 0 0,0 1 0,0-1 0,1 0 0,-1 0 0,0 0 0,0 0 0,1 1 0,-1-1 0,0 0 0,0 0 0,1 0 0,-1 0 0,0 0 0,1 0 0,-1 0 0,0 0 0,1 0 0,-1 0 0,0 0 0,0 0 0,1 0 0,-1 0 0,0 0 0,1 0 0,-1 0 0,0 0 0,0-1 0,1 1 0,-1 0 0,0 0 0,0 0 0,1 0 0,-1-1 0,0 1 0,0 0 0,1 0 0,-1-1 0,14-13 0,-14 13 0,85-95 0,-70 82 0,1 0 0,0 1 0,0 0 0,21-11 0,-36 23 0,0 1 0,-1-1 0,1 1 0,0-1 0,0 1 0,0 0 0,-1-1 0,1 1 0,0 0 0,0-1 0,0 1 0,0 0 0,0 0 0,0 0 0,0 0 0,0 0 0,-1 0 0,1 0 0,0 0 0,0 0 0,0 0 0,0 0 0,0 1 0,0-1 0,0 0 0,-1 1 0,1-1 0,0 1 0,0-1 0,0 1 0,0 0 0,0 0 0,-1 0 0,0 0 0,0-1 0,1 1 0,-1 0 0,0 0 0,0 0 0,0 0 0,0 0 0,0 0 0,0-1 0,0 1 0,-1 0 0,1 0 0,0 0 0,0 0 0,-1 0 0,1-1 0,0 1 0,-1 0 0,1 0 0,-1-1 0,1 1 0,-1 0 0,1-1 0,-1 1 0,0 0 0,1-1 0,-1 1 0,0-1 0,1 1 0,-2 0 0,-32 22 0,25-18 0,1 0 0,0 1 0,-8 7 0,-9 12 0,-23 30 0,26-27 0,-32 29 0,-62 40 0,78-67 0,0 1 0,2 2 0,-62 73 0,68-66 0,-36 52 0,57-77 0,1 0 0,0 0 0,1 1 0,-8 25 0,13-34 0,-4 17 0,-1-1 0,-1 1 0,-1-1 0,-1-1 0,-17 29 0,23-44 0,0-1 0,1 1 0,0 0 0,0 0 0,1 0 0,-1 0 0,1 0 0,1 0 0,0 1 0,0-1 0,0 1 0,1 7 0,-2-40 0,-2 0 0,-12-45 0,8 43 0,2 0 0,1-1 0,-1-31 0,6-34-1365,0 74-5461</inkml:trace>
  <inkml:trace contextRef="#ctx0" brushRef="#br0" timeOffset="2269.51">1523 521 24575,'-3'48'0,"-2"-1"0,-2 1 0,-15 51 0,7-30 0,4-29 0,-2 1 0,-2-2 0,-1 0 0,-22 38 0,-21 46 0,34-51 0,-28 123 0,20-64 0,-23 83 0,14-66 0,42-147 0,0-1 0,-1 1 0,1-1 0,0 0 0,0 1 0,0-1 0,0 1 0,0-1 0,0 1 0,0-1 0,0 1 0,0-1 0,1 0 0,-1 1 0,0-1 0,0 1 0,0-1 0,0 1 0,1-1 0,-1 0 0,0 1 0,0-1 0,1 0 0,-1 1 0,0-1 0,1 0 0,-1 1 0,0-1 0,1 0 0,-1 0 0,0 1 0,1-1 0,-1 0 0,1 0 0,-1 0 0,0 1 0,1-1 0,-1 0 0,1 0 0,-1 0 0,1 0 0,-1 0 0,1 0 0,-1 0 0,0 0 0,1 0 0,-1 0 0,1 0 0,0 0 0,33-5 0,-18 3 0,387-6 0,-257 10 0,8-1 0,177-2 0,-228-4 0,-20 0 0,135 10 0,-203-4 0,0-1 0,-1-1 0,1 0 0,19-5 0,-19 3 0,0 1 0,0 1 0,0 0 0,17 1 0,439 43 0,-424-39-341,0 3 0,0 2-1,65 21 1,-91-23-6485</inkml:trace>
  <inkml:trace contextRef="#ctx0" brushRef="#br0" timeOffset="4652.46">3632 2051 24575,'1'7'0,"-2"1"0,1 0 0,-1-1 0,0 1 0,0-1 0,-1 0 0,0 1 0,-1-1 0,1 0 0,-1 0 0,-1 0 0,1-1 0,-1 1 0,0-1 0,-1 0 0,1 0 0,-9 8 0,-6 2 0,-1 0 0,0-1 0,-1-1 0,-33 16 0,54-30 0,-11 9 0,17-5 0,26-2 0,-32-2 0,35-1 0,-1-1 0,0-2 0,1-1 0,-2-2 0,53-18 0,-66 18 0,1-1 0,-1-1 0,-1-1 0,0-1 0,0-1 0,-1 0 0,-1-2 0,0 0 0,-1 0 0,16-19 0,-28 28 0,0 0 0,-1 1 0,1-1 0,-1-1 0,0 1 0,-1 0 0,0-1 0,1 1 0,-2-1 0,1 0 0,-1 1 0,1-1 0,-2 0 0,1 0 0,-1 0 0,0-7 0,0 13 0,0-1 0,0 1 0,0-1 0,0 1 0,0-1 0,0 1 0,0-1 0,0 1 0,-1-1 0,1 1 0,0-1 0,0 1 0,-1-1 0,1 1 0,0 0 0,0-1 0,-1 1 0,1-1 0,0 1 0,-1 0 0,1-1 0,-1 1 0,1 0 0,-1 0 0,1-1 0,0 1 0,-1 0 0,1 0 0,-1-1 0,-16 5 0,-17 20 0,32-23 0,-15 12 0,2 1 0,-1 0 0,2 0 0,-14 19 0,24-29 0,1 1 0,0 0 0,0 0 0,0 0 0,1 0 0,-1 1 0,1-1 0,1 0 0,-1 1 0,1 0 0,0-1 0,0 1 0,0 0 0,1 0 0,0-1 0,0 1 0,1 0 0,0 0 0,2 10 0,1-6 0,0-1 0,0 1 0,1-1 0,0 0 0,0-1 0,1 1 0,1-1 0,-1 0 0,1 0 0,1-1 0,-1 0 0,1 0 0,0-1 0,1 0 0,-1-1 0,1 0 0,16 7 0,13 3 0,-1-1 0,2-2 0,44 7 0,-78-18 0,6 2 0,19 4 0,0 0 0,1-3 0,-1 0 0,39-1 0,-48-7-1365,-8-1-5461</inkml:trace>
  <inkml:trace contextRef="#ctx0" brushRef="#br0" timeOffset="18762.89">240 336 24575,'29'34'0,"-23"-25"0,0-1 0,1 0 0,12 10 0,-7-10 0,0 0 0,0-1 0,1 0 0,0-1 0,0-1 0,1 0 0,0 0 0,-1-2 0,1 0 0,1 0 0,-1-1 0,0-1 0,1-1 0,-1 0 0,0 0 0,15-3 0,-24 1 0,1 0 0,-1 1 0,0-1 0,0-1 0,0 1 0,-1-1 0,1 0 0,0 0 0,-1 0 0,0-1 0,0 0 0,0 1 0,0-1 0,-1-1 0,1 1 0,-1 0 0,0-1 0,0 0 0,2-6 0,2-3 0,-1 1 0,-1-1 0,0 0 0,-1-1 0,4-28 0,-7 35 0,-1 1 0,0-1 0,0 0 0,-1 1 0,0-1 0,0 1 0,-1-1 0,0 1 0,0 0 0,-1 0 0,0-1 0,0 2 0,0-1 0,-8-11 0,5 10 0,0 1 0,-1-1 0,1 1 0,-1 0 0,-1 1 0,1 0 0,-1 0 0,0 0 0,-1 1 0,1 0 0,-11-3 0,-33-11 0,-2 2 0,0 3 0,0 2 0,-2 3 0,1 1 0,-65 1 0,112 7 0,1 0 0,-1 0 0,1 0 0,0 1 0,-1 0 0,1 1 0,-8 1 0,13-2 0,0 0 0,0 0 0,0 1 0,0-1 0,1 0 0,-1 0 0,0 1 0,1-1 0,-1 1 0,1 0 0,-1-1 0,1 1 0,0 0 0,0 0 0,0 0 0,0 0 0,0 0 0,0 0 0,0 0 0,1 0 0,-1 0 0,1 0 0,-1 0 0,1 1 0,0-1 0,0 0 0,0 4 0,0 16 0,1 0 0,1 0 0,8 38 0,-8-51 0,0-1 0,1 1 0,1-1 0,-1 0 0,1 0 0,1 0 0,-1 0 0,1-1 0,1 0 0,-1 0 0,1 0 0,7 6 0,-2-3 0,0-1 0,0 0 0,1 0 0,0-1 0,1-1 0,-1 0 0,1 0 0,1-2 0,-1 0 0,1 0 0,0-1 0,0-1 0,26 3 0,-16-3 0,46 11 0,-3 0 0,-52-12-1365,-1-1-5461</inkml:trace>
  <inkml:trace contextRef="#ctx0" brushRef="#br0" timeOffset="19557.08">512 250 24575,'2'0'0,"1"2"0,3 7 0,4 6 0,0 9 0,2 7 0,-1 2 0,-2-2 0,0-3 0,-3-3 0,-1-2 0,-2 1 0,2-1 0,4-1 0,-1-3-8191</inkml:trace>
  <inkml:trace contextRef="#ctx0" brushRef="#br0" timeOffset="20623.76">475 447 24575,'7'7'0,"0"-2"0,1 1 0,0-1 0,0 0 0,0 0 0,1-1 0,-1 0 0,1-1 0,0 0 0,0 0 0,16 2 0,-13-3 0,0-1 0,0 0 0,0 0 0,0-1 0,1-1 0,-1 0 0,0-1 0,21-6 0,-30 7-78,0 0 0,0-1 0,1 0 0,-1 0 0,0 0 0,0 0-1,-1 0 1,1 0 0,0-1 0,-1 1 0,1-1 0,-1 0 0,0 0 0,2-3-1,-3 4-114,7-8-6633</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21T19:19:27.387"/>
    </inkml:context>
    <inkml:brush xml:id="br0">
      <inkml:brushProperty name="width" value="0.05" units="cm"/>
      <inkml:brushProperty name="height" value="0.05" units="cm"/>
    </inkml:brush>
  </inkml:definitions>
  <inkml:trace contextRef="#ctx0" brushRef="#br0">5354 1419 24575,'-3'2'0,"0"-1"0,1 1 0,0-1 0,-1 1 0,1 0 0,0 0 0,0 0 0,0 0 0,0 0 0,0 1 0,1-1 0,-1 1 0,-2 4 0,0 0 0,-14 17 0,-70 105 0,83-120 0,1 1 0,1-1 0,0 1 0,0-1 0,1 1 0,0 0 0,1 0 0,0 0 0,1 18 0,1-10 0,0-1 0,2 1 0,0-1 0,9 29 0,-9-37 0,0 0 0,1 0 0,0 0 0,1-1 0,0 0 0,8 12 0,-11-18 0,-1-1 0,1 1 0,0 0 0,-1 0 0,1-1 0,0 1 0,0 0 0,0-1 0,0 0 0,0 0 0,1 1 0,-1-1 0,0-1 0,0 1 0,1 0 0,-1 0 0,0-1 0,1 0 0,-1 1 0,1-1 0,-1 0 0,1 0 0,-1 0 0,0 0 0,1-1 0,-1 1 0,1-1 0,-1 1 0,0-1 0,4-1 0,3-3 0,0-1 0,0 0 0,-1 0 0,0-1 0,0 0 0,0-1 0,-1 1 0,12-17 0,45-78 0,-54 85 0,-3 2 0,0 0 0,-1 0 0,-1-1 0,-1 0 0,0 0 0,-1 0 0,-1-1 0,0 1 0,-1 0 0,-1-1 0,0 0 0,-4-18 0,4 30 14,-1-1 0,-1 1-1,1 0 1,-1-1 0,0 1-1,0 0 1,-1 0-1,1 0 1,-1 0 0,0 1-1,-1-1 1,1 1 0,-1 0-1,0 0 1,0 0 0,0 0-1,0 1 1,-1-1 0,1 1-1,-1 0 1,0 1 0,0-1-1,0 1 1,-8-3 0,2 2-157,1 0 1,-1 1 0,0 0 0,1 0-1,-1 1 1,0 1 0,0 0 0,0 0 0,0 1-1,0 0 1,-18 6 0,20-5-6684</inkml:trace>
  <inkml:trace contextRef="#ctx0" brushRef="#br0" timeOffset="2824.28">1431 1 24575,'0'2'0,"0"9"0,0 5 0,0 2 0,0-1 0,2 2 0,1 0 0,0 0 0,-1-1 0,3-3 0,2 0 0,-1-3-8191</inkml:trace>
  <inkml:trace contextRef="#ctx0" brushRef="#br0" timeOffset="4207.92">1394 223 24575,'2'0'0,"3"0"0,3 0 0,-1-4 0,-1-4 0,1 0 0,3 1 0,0-2 0,0 0 0,-1-5 0,-3-2 0,3 2 0,-1 4-8191</inkml:trace>
  <inkml:trace contextRef="#ctx0" brushRef="#br0" timeOffset="6300.44">185 309 24575,'0'15'0,"1"59"0,-4 0 0,-12 79 0,-12-42 0,13-58 0,7-30-1365,0-5-5461</inkml:trace>
  <inkml:trace contextRef="#ctx0" brushRef="#br0" timeOffset="7183.83">0 581 24575,'2'1'0,"0"0"0,-1 1 0,1-1 0,-1 1 0,1-1 0,-1 1 0,0 0 0,1 0 0,-1-1 0,0 1 0,0 0 0,-1 0 0,3 4 0,2 10 0,-1 1 0,0-1 0,-1 1 0,1 28 0,-2-27 0,0 1 0,1-1 0,9 31 0,1-8 0,-10-28 0,1 1 0,1-1 0,0 0 0,1-1 0,8 15 0,-13-26 0,0 0 0,0 0 0,0 0 0,0 0 0,0 0 0,0-1 0,1 1 0,-1 0 0,0-1 0,0 1 0,1-1 0,-1 1 0,0-1 0,0 1 0,1-1 0,-1 0 0,0 0 0,1 0 0,-1 0 0,1 0 0,-1 0 0,0 0 0,1 0 0,-1 0 0,0-1 0,1 1 0,0-1 0,39-16 0,-37 15 0,15-9-136,0-1-1,-1 0 1,-1-1-1,0-1 1,0-1-1,-1 0 1,-1-1-1,-1-1 0,22-34 1,-22 29-6690</inkml:trace>
  <inkml:trace contextRef="#ctx0" brushRef="#br0" timeOffset="33065">2480 2270 24575,'2'4'0,"1"-1"0,0 0 0,0 0 0,0 0 0,0 0 0,1-1 0,-1 1 0,1-1 0,0 0 0,7 4 0,45 12 0,-35-12 0,113 46 0,-21-7 0,-94-39-195,1-2 0,-1 0 0,0-1 0,1-1 0,0 0 0,19-3 0,-19 1-6631</inkml:trace>
  <inkml:trace contextRef="#ctx0" brushRef="#br0" timeOffset="33778.03">3195 2270 24575,'2'2'0,"-1"-1"0,1 0 0,-1 1 0,1-1 0,-1 1 0,0 0 0,1-1 0,-1 1 0,0 0 0,0 0 0,1 2 0,4 6 0,9 14 0,18 28 0,2-1 0,71 78 0,-98-121 0,1-1 0,-1 0 0,2 0 0,-1-1 0,1 0 0,0 0 0,13 4 0,-21-9 0,0 0 0,0 0 0,0 0 0,-1 0 0,1 0 0,0 0 0,0 0 0,-1 1 0,3 2 0,-3-3 0,-1-1 0,1 1 0,-1 0 0,0-1 0,1 1 0,-1 0 0,0-1 0,0 1 0,1 0 0,-1-1 0,0 1 0,0 0 0,0 0 0,0-1 0,0 1 0,0 0 0,0 0 0,0-1 0,0 1 0,-1 0 0,0 2 0,0-1 0,-1 1 0,1-1 0,-1 0 0,0 0 0,1 0 0,-1 0 0,0 0 0,0 0 0,-1 0 0,1 0 0,0-1 0,-4 3 0,-17 10-170,0-1-1,-1-1 0,0-1 1,-1-1-1,0-1 0,0-1 1,-40 6-1,47-12-6655</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21T19:20:05.877"/>
    </inkml:context>
    <inkml:brush xml:id="br0">
      <inkml:brushProperty name="width" value="0.05" units="cm"/>
      <inkml:brushProperty name="height" value="0.05" units="cm"/>
    </inkml:brush>
  </inkml:definitions>
  <inkml:trace contextRef="#ctx0" brushRef="#br0">1 1 24575,'2'0'0</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21T19:20:06.234"/>
    </inkml:context>
    <inkml:brush xml:id="br0">
      <inkml:brushProperty name="width" value="0.05" units="cm"/>
      <inkml:brushProperty name="height" value="0.05" units="cm"/>
    </inkml:brush>
  </inkml:definitions>
  <inkml:trace contextRef="#ctx0" brushRef="#br0">1 0 24575,'4'0'0</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21T19:20:06.640"/>
    </inkml:context>
    <inkml:brush xml:id="br0">
      <inkml:brushProperty name="width" value="0.05" units="cm"/>
      <inkml:brushProperty name="height" value="0.05" units="cm"/>
    </inkml:brush>
  </inkml:definitions>
  <inkml:trace contextRef="#ctx0" brushRef="#br0">1 0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21T19:20:07.012"/>
    </inkml:context>
    <inkml:brush xml:id="br0">
      <inkml:brushProperty name="width" value="0.05" units="cm"/>
      <inkml:brushProperty name="height" value="0.05" units="cm"/>
    </inkml:brush>
  </inkml:definitions>
  <inkml:trace contextRef="#ctx0" brushRef="#br0">0 0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4T10:23:50.185"/>
    </inkml:context>
    <inkml:brush xml:id="br0">
      <inkml:brushProperty name="width" value="0.1" units="cm"/>
      <inkml:brushProperty name="height" value="0.1" units="cm"/>
    </inkml:brush>
  </inkml:definitions>
  <inkml:trace contextRef="#ctx0" brushRef="#br0">538 86 24575,'0'-2'0,"1"0"0,-1 0 0,1 0 0,0 0 0,0 0 0,0 0 0,0 0 0,0 0 0,0 1 0,1-1 0,-1 0 0,0 1 0,1-1 0,0 1 0,-1 0 0,1-1 0,0 1 0,-1 0 0,4-1 0,38-19 0,-14 13 0,1 1 0,0 1 0,0 2 0,0 1 0,1 2 0,42 2 0,-20 0 0,-7-3 0,-11 1 0,59 4 0,-86-2 0,0 0 0,0 0 0,0 1 0,0 0 0,-1 0 0,1 1 0,-1 0 0,1 0 0,-1 1 0,0 0 0,0 0 0,12 11 0,-15-10 0,0 0 0,-1 0 0,1 0 0,-1 1 0,0 0 0,0-1 0,-1 1 0,1 0 0,-1 1 0,-1-1 0,1 0 0,-1 0 0,1 8 0,0 13 0,-3 48 0,0-63 0,-9 92 0,-4 0 0,-43 157 0,12-69 0,42-175 0,0 1 0,0-1 0,2 1 0,0 0 0,3 24 0,0-31 0,0 0 0,0 0 0,1 0 0,1 0 0,0-1 0,0 1 0,1-1 0,0 0 0,10 14 0,12 14 0,1-1 0,2-1 0,1-2 0,42 36 0,-57-57 0,1 0 0,0-1 0,0-1 0,2-1 0,-1 0 0,1-2 0,0 0 0,1-1 0,-1-1 0,1 0 0,36 4 0,-34-8 0,0 0 0,0-2 0,0 0 0,0-2 0,0 0 0,0-1 0,24-8 0,-39 9 0,0 0 0,0-1 0,0 0 0,-1 0 0,1-1 0,-1 0 0,1 0 0,-1 0 0,-1-1 0,1 0 0,0 0 0,-1 0 0,0-1 0,-1 0 0,1 0 0,-1 0 0,0-1 0,-1 1 0,1-1 0,-1 0 0,-1 0 0,1 0 0,-1 0 0,2-11 0,-1-6 0,-1 1 0,-2-1 0,0 0 0,-1 0 0,-4-24 0,4 45 0,1 1 0,-1 0 0,0-1 0,1 1 0,-1 0 0,0-1 0,0 1 0,-1 0 0,1 0 0,0 0 0,-1 0 0,1 0 0,-1 0 0,0 0 0,0 0 0,1 1 0,-1-1 0,0 1 0,-4-3 0,1 2 0,-1-1 0,1 1 0,-1 0 0,0 1 0,1-1 0,-1 1 0,0 1 0,-7-1 0,-3 0 0,0 2 0,0 0 0,1 1 0,-1 0 0,-23 7 0,24-3 0,0 1 0,0 0 0,1 1 0,0 1 0,0 0 0,1 1 0,0 0 0,0 1 0,1 0 0,-14 19 0,-6 9 0,2 2 0,-28 49 0,36-51 0,3 2 0,0-1 0,3 2 0,2 1 0,1 0 0,2 0 0,-7 69 0,6 25 0,7 153 0,5-280 0,-2 126 0,9 171 0,15-177 0,-11-80 0,2 54 0,-12-86 0,0 1 0,-2-1 0,0 1 0,-1-1 0,-1 1 0,-9 28 0,4-25 0,-1 0 0,-1-1 0,-1 0 0,-1-1 0,-1 0 0,-1-1 0,0 0 0,-2-2 0,0 1 0,-34 27 0,-15 6 0,-125 73 0,104-71 0,53-34 0,-1-1 0,-1-2 0,-1-1 0,-62 17 0,34-16 0,-125 15 0,-42-11 0,227-19 0,-1 0 0,0-1 0,0 0 0,1 0 0,-1 0 0,0-1 0,1 0 0,-1 0 0,0 0 0,1 0 0,-8-4 0,11 5 0,0-1 0,0 0 0,0 1 0,0-1 0,0 0 0,0 1 0,1-1 0,-1 0 0,0 0 0,0 0 0,1 0 0,-1 0 0,1 0 0,-1 0 0,1 0 0,-1 0 0,1 0 0,0 0 0,-1 0 0,1-2 0,0 0 0,0 1 0,1 0 0,-1-1 0,1 1 0,-1 0 0,1 0 0,0-1 0,0 1 0,0 0 0,0 0 0,0 0 0,0 0 0,4-3 0,47-50-1365,-24 30-5461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4T10:23:55.738"/>
    </inkml:context>
    <inkml:brush xml:id="br0">
      <inkml:brushProperty name="width" value="0.1" units="cm"/>
      <inkml:brushProperty name="height" value="0.1" units="cm"/>
    </inkml:brush>
  </inkml:definitions>
  <inkml:trace contextRef="#ctx0" brushRef="#br0">0 24 24575,'3'-3'0,"-1"1"0,1 0 0,0 0 0,0 0 0,-1 0 0,1 1 0,0-1 0,1 1 0,-1 0 0,0-1 0,0 2 0,1-1 0,-1 0 0,0 0 0,1 1 0,-1 0 0,0 0 0,1 0 0,-1 0 0,1 0 0,-1 1 0,0 0 0,1-1 0,-1 1 0,0 0 0,4 2 0,0 0 0,-1 0 0,0 1 0,0-1 0,-1 1 0,1 0 0,-1 1 0,1-1 0,-2 1 0,1 0 0,0 1 0,7 10 0,2 12 0,-1 0 0,-2 1 0,0 0 0,-2 1 0,8 51 0,15 45 0,-30-122 0,-1 0 0,1 0 0,0 0 0,0 0 0,0-1 0,1 1 0,-1-1 0,1 0 0,0 0 0,0 0 0,0 0 0,0 0 0,1 0 0,-1-1 0,1 0 0,-1 1 0,1-1 0,0-1 0,0 1 0,0-1 0,0 1 0,0-1 0,0 0 0,8 0 0,8 1 0,0-1 0,0-1 0,-1-1 0,23-3 0,-15 1 0,-1 0 0,0 0 0,0-2 0,0-1 0,-1-1 0,0-1 0,33-16 0,-43 17 0,-1-1 0,1-1 0,-2 0 0,1-1 0,-2-1 0,1 0 0,-1 0 0,-1-1 0,0-1 0,-1 0 0,11-17 0,-15 20 0,14-19 0,-20 29 0,0 0 0,0-1 0,0 1 0,0 0 0,0 0 0,1 0 0,-1 0 0,0 0 0,0 0 0,0 0 0,0 0 0,0-1 0,1 1 0,-1 0 0,0 0 0,0 0 0,0 0 0,0 0 0,1 0 0,-1 0 0,0 0 0,0 0 0,0 0 0,0 0 0,1 0 0,-1 0 0,0 0 0,0 0 0,0 0 0,0 0 0,1 0 0,-1 1 0,0-1 0,0 0 0,0 0 0,0 0 0,0 0 0,1 0 0,-1 0 0,0 0 0,0 0 0,0 1 0,0-1 0,0 0 0,0 0 0,0 0 0,1 1 0,1 19 0,-9 80 0,-29 152 0,18-141 0,-142 664 0,142-717 0,-28 62 0,37-99 0,-2 0 0,0-1 0,-1-1 0,-1 0 0,0-1 0,-19 19 0,25-31 0,0 0 0,0 0 0,-1-1 0,1 0 0,-1 0 0,-1-1 0,1 0 0,0-1 0,-1 1 0,0-2 0,0 1 0,0-1 0,0-1 0,0 1 0,0-2 0,-1 1 0,1-1 0,0-1 0,0 1 0,0-1 0,-16-5 0,18 4 0,-1 0 0,0 0 0,1-1 0,0-1 0,-1 1 0,1-1 0,1 0 0,-1-1 0,0 1 0,1-1 0,0-1 0,0 1 0,1-1 0,0 0 0,0 0 0,0-1 0,1 1 0,-1-1 0,2 0 0,-1 0 0,1-1 0,0 1 0,0-1 0,-2-14 0,4 15 0,0 1 0,0 0 0,1-1 0,0 1 0,0-1 0,0 1 0,1-1 0,0 1 0,0-1 0,1 1 0,0 0 0,0 0 0,0 0 0,1 0 0,6-11 0,0 5 0,1 1 0,0 0 0,1 0 0,0 1 0,0 1 0,15-10 0,55-37 0,147-76 0,104-24 0,-160 79 0,179-111 0,-248 118 0,-92 61 0,0-1 0,-1 0 0,0 0 0,-1-1 0,0 0 0,10-16 0,-12 14 0,-10 18 0,-11 23 0,3 14 0,2 1 0,-4 58 0,8-59 0,6-73 0,-1 0 0,-2 1 0,-1-1 0,-2 1 0,-1-1 0,-1 1 0,-1 1 0,-18-42 0,24 66 0,0 0 0,0 0 0,0 0 0,1 0 0,0 0 0,0-1 0,0 1 0,1 0 0,0-1 0,0 1 0,0 0 0,1 0 0,-1-1 0,1 1 0,3-9 0,-1 9 0,-1 2 0,1-1 0,0 0 0,0 0 0,0 1 0,0 0 0,1-1 0,-1 1 0,1 0 0,0 1 0,0-1 0,0 1 0,0 0 0,0 0 0,0 0 0,1 0 0,-1 1 0,8-2 0,20-4 0,1 2 0,1 1 0,-1 1 0,0 2 0,53 6 0,-81-5 0,0 0 0,0 1 0,0 0 0,-1 0 0,1 1 0,0-1 0,0 1 0,-1 0 0,1 0 0,-1 1 0,0-1 0,1 1 0,-1 0 0,0 0 0,-1 0 0,1 1 0,-1-1 0,1 1 0,-1 0 0,0 0 0,0 0 0,-1 0 0,1 1 0,-1-1 0,0 1 0,0 0 0,0-1 0,-1 1 0,0 0 0,1 6 0,2 15 0,-2 1 0,0-1 0,-2 1 0,-4 42 0,0-19 0,4-34 0,0 0 0,0 0 0,2 0 0,0 0 0,5 22 0,-6-34 0,0 0 0,1 0 0,-1 0 0,1 0 0,0-1 0,0 1 0,0 0 0,0-1 0,1 1 0,0-1 0,-1 0 0,1 0 0,0 0 0,1 0 0,-1 0 0,0-1 0,1 1 0,0-1 0,-1 0 0,1 0 0,0 0 0,0-1 0,0 1 0,0-1 0,7 1 0,-8-2 0,0 0 0,0 0 0,1-1 0,-1 1 0,0-1 0,0 1 0,0-1 0,0 0 0,0-1 0,0 1 0,0 0 0,0-1 0,0 0 0,3-2 0,39-34 0,-29 24 0,11-9 0,17-14 0,-2-1 0,47-55 0,-77 78 0,-1 0 0,0-1 0,-1 0 0,-1 0 0,-1-1 0,0 0 0,-1-1 0,-1 0 0,0 0 0,5-35 0,-2-22 0,-4 63 0,-1 21 0,-1 27 0,-1 233 0,-1 0 0,0-250 20,1 0 0,1 0 0,0 0 0,1 0 0,8 20 0,-11-35-34,1-1-1,-1 1 1,1-1 0,0 0-1,0 1 1,0-1-1,0 0 1,1 0 0,-1 0-1,1-1 1,0 1 0,0 0-1,6 3 1,-7-5-42,1 0 0,-1 0 1,1-1-1,0 1 0,-1-1 0,1 1 0,0-1 0,-1 0 1,1 0-1,0 0 0,0-1 0,-1 1 0,1 0 0,-1-1 1,1 0-1,0 0 0,-1 0 0,1 0 0,-1 0 0,1 0 1,-1-1-1,3-1 0,12-9-6770</inkml:trace>
  <inkml:trace contextRef="#ctx0" brushRef="#br0" timeOffset="707.24">2858 271 24575,'0'523'0,"0"-514"0,0-1 0,0 1 0,1-1 0,1 1 0,2 12 0,-3-20 0,-1 1 0,1-1 0,-1 0 0,1 1 0,0-1 0,-1 0 0,1 1 0,0-1 0,0 0 0,0 0 0,0 0 0,0 0 0,0 0 0,0 0 0,0 0 0,1 0 0,-1 0 0,0 0 0,1-1 0,-1 1 0,0 0 0,1-1 0,-1 1 0,1-1 0,-1 0 0,1 1 0,-1-1 0,1 0 0,-1 0 0,1 0 0,-1 0 0,1 0 0,-1 0 0,1-1 0,-1 1 0,0 0 0,1-1 0,-1 1 0,3-2 0,2-1-136,-1 0-1,1 0 1,-1-1-1,0 1 1,0-1-1,0 0 1,-1-1-1,1 1 0,5-8 1,12-18-6690</inkml:trace>
  <inkml:trace contextRef="#ctx0" brushRef="#br0" timeOffset="1479.06">2629 536 24575,'11'-2'0,"1"0"0,-1-1 0,1 0 0,-1-1 0,0 0 0,-1-1 0,1 0 0,9-7 0,8-2 0,-11 6 0,147-77 0,-143 72 0,-2 0 0,1-1 0,-2-1 0,0-1 0,27-30 0,-38 36 0,0 0 0,-1 0 0,9-21 0,0 0 0,-15 31 0,0 0 0,0-1 0,0 1 0,0 0 0,0 0 0,0-1 0,0 1 0,1 0 0,-1-1 0,0 1 0,0 0 0,0 0 0,0-1 0,1 1 0,-1 0 0,0 0 0,0-1 0,1 1 0,-1 0 0,0 0 0,0 0 0,1 0 0,-1-1 0,0 1 0,0 0 0,1 0 0,-1 0 0,0 0 0,1 0 0,-1 0 0,0 0 0,0 0 0,1 0 0,-1 0 0,0 0 0,1 0 0,-1 0 0,0 0 0,1 0 0,-1 0 0,0 0 0,1 0 0,-1 0 0,0 0 0,0 1 0,1-1 0,-1 0 0,10 20 0,1 32 0,-11-50 0,9 93 0,-7-67 0,0 0 0,12 51 0,-14-78 0,0 0 0,0 0 0,1 0 0,-1 0 0,0 0 0,0 0 0,1 0 0,-1 0 0,1 0 0,-1 0 0,1 0 0,-1 0 0,1 0 0,0 0 0,-1 0 0,1-1 0,0 1 0,0 0 0,0 0 0,-1-1 0,1 1 0,0-1 0,0 1 0,0-1 0,1 1 0,-1-1 0,1 0 0,-1-1 0,0 1 0,0 0 0,0-1 0,0 0 0,0 1 0,0-1 0,0 1 0,0-1 0,0 0 0,0 0 0,-1 0 0,1 1 0,0-1 0,0 0 0,-1 0 0,2-2 0,29-60 0,-28 56 0,23-51 0,63-103 0,-88 158 0,1 0 0,0 0 0,0 1 0,0-1 0,0 0 0,1 1 0,-1 0 0,1-1 0,0 1 0,-1 0 0,1 0 0,6-3 0,-8 5 0,-1 0 0,1 0 0,0 0 0,-1 0 0,1 0 0,0 0 0,0 0 0,-1 0 0,1 0 0,0 0 0,-1 0 0,1 1 0,0-1 0,-1 0 0,1 0 0,0 1 0,-1-1 0,1 0 0,-1 1 0,1-1 0,0 1 0,-1-1 0,1 1 0,12 27 0,20 131 0,9 34 0,-34-160-1365,-3-10-5461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4T10:24:06.372"/>
    </inkml:context>
    <inkml:brush xml:id="br0">
      <inkml:brushProperty name="width" value="0.1" units="cm"/>
      <inkml:brushProperty name="height" value="0.1" units="cm"/>
    </inkml:brush>
  </inkml:definitions>
  <inkml:trace contextRef="#ctx0" brushRef="#br0">1 1 24575</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4T10:24:16.308"/>
    </inkml:context>
    <inkml:brush xml:id="br0">
      <inkml:brushProperty name="width" value="0.1" units="cm"/>
      <inkml:brushProperty name="height" value="0.1" units="cm"/>
    </inkml:brush>
  </inkml:definitions>
  <inkml:trace contextRef="#ctx0" brushRef="#br0">1 0 24575,'0'0'0,"4"5"0</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4T10:24:24.024"/>
    </inkml:context>
    <inkml:brush xml:id="br0">
      <inkml:brushProperty name="width" value="0.1" units="cm"/>
      <inkml:brushProperty name="height" value="0.1" units="cm"/>
    </inkml:brush>
  </inkml:definitions>
  <inkml:trace contextRef="#ctx0" brushRef="#br0">225 0 24575,'21'1'0,"-1"0"0,0 2 0,-1 0 0,1 1 0,0 1 0,-1 1 0,0 0 0,-1 2 0,1 0 0,-1 1 0,-1 1 0,30 21 0,-30-21 0,0 0 0,1-1 0,1-1 0,-1-1 0,1 0 0,0-2 0,1 0 0,-1-1 0,1-1 0,0-1 0,21 0 0,0-3 0,0-1 0,0-2 0,0-2 0,54-14 0,-90 18 0,0 1 0,-1 0 0,1 0 0,0 0 0,0 1 0,0 0 0,-1 0 0,1 0 0,0 0 0,0 1 0,0 0 0,-1 0 0,1 0 0,0 0 0,-1 1 0,1 0 0,4 3 0,-4-2 0,-1 0 0,-1 1 0,1-1 0,-1 1 0,1 0 0,-1 0 0,0 1 0,0-1 0,-1 0 0,1 1 0,-1 0 0,0-1 0,-1 1 0,1 0 0,-1 0 0,1 6 0,2 10 0,-1-1 0,-1 1 0,-2 0 0,-2 41 0,-20 87 0,15-110 0,-124 476 0,58-259 0,-111 445 0,163-614 0,3 0 0,5 2 0,3-1 0,5 2 0,3-1 0,4 0 0,4 0 0,27 139 0,11-25 0,84 235 0,-85-321 0,5-2 0,5-2 0,90 141 0,-117-215 0,1-1 0,2-1 0,2-2 0,1-1 0,1-1 0,2-2 0,44 29 0,-51-41 0,0-2 0,2-1 0,0-1 0,1-1 0,0-2 0,1-1 0,1-2 0,-1-1 0,1-2 0,54 5 0,-75-11 0,1 1 0,0-1 0,0-1 0,0-1 0,-1 1 0,1-2 0,0 0 0,-1 0 0,0-2 0,0 1 0,23-13 0,-24 9 0,0 0 0,0-1 0,0 0 0,-1-1 0,0 0 0,-1-1 0,0 0 0,-1 0 0,0-1 0,10-21 0,-5 6 0,-1 1 0,-2-1 0,0-1 0,-2 0 0,-1 0 0,-2-1 0,0 1 0,-2-1 0,-1-31 0,-2 57 0,0 0 0,0 0 0,0 0 0,-1 0 0,1 0 0,-1 0 0,0 1 0,0-1 0,0 0 0,0 0 0,-1 1 0,1-1 0,-1 0 0,1 1 0,-1-1 0,0 1 0,0 0 0,0 0 0,0 0 0,-1 0 0,1 0 0,-1 0 0,1 0 0,-1 1 0,1 0 0,-1-1 0,0 1 0,0 0 0,1 0 0,-1 0 0,0 1 0,0-1 0,0 1 0,0-1 0,0 1 0,-6 0 0,-12 1 0,1 0 0,-1 2 0,0 0 0,-27 9 0,12-4 0,-225 38 0,-194 42 0,352-62 0,2 4 0,-136 60 0,136-40 0,-114 75 0,212-123 0,0 1 0,-1-1 0,1 0 0,-1 0 0,1 0 0,-1 0 0,0-1 0,0 1 0,0-1 0,0 0 0,0 0 0,0-1 0,0 1 0,0-1 0,0 0 0,0 0 0,0 0 0,-1 0 0,1-1 0,0 0 0,0 0 0,0 0 0,0 0 0,1-1 0,-1 1 0,0-1 0,0 0 0,1 0 0,-1 0 0,1-1 0,0 1 0,0-1 0,0 0 0,-3-4 0,-33-31 0,2-2 0,2-2 0,2-2 0,-52-89 0,-11-15 0,86 135-114,5 7-42,1 0-1,0 1 1,0-2 0,0 1-1,1 0 1,0-1-1,-4-11 1</inkml:trace>
  <inkml:trace contextRef="#ctx0" brushRef="#br0" timeOffset="1970.13">2078 2285 24575,'-2'129'0,"4"143"0,-2-267 0,1 0 0,-1 0 0,1 1 0,0-1 0,0 0 0,1 0 0,-1 0 0,1 0 0,0 0 0,0 0 0,1 0 0,4 6 0,-5-9 0,0 0 0,0-1 0,0 1 0,0-1 0,0 1 0,0-1 0,0 0 0,1 0 0,-1 0 0,0 0 0,1 0 0,-1 0 0,1-1 0,-1 1 0,1-1 0,-1 0 0,1 1 0,-1-1 0,1 0 0,-1-1 0,1 1 0,-1 0 0,1-1 0,-1 1 0,1-1 0,-1 0 0,0 0 0,3-1 0,10-5 0,-1-1 0,0 0 0,-1-1 0,0 0 0,0-1 0,-1 0 0,0-1 0,-1 0 0,0-1 0,9-13 0,5-10 0,0-2 0,28-57 0,-29 46 0,-2-1 0,-2-1 0,-2 0 0,12-56 0,-26 83 0,-1 1 0,0-1 0,-2 1 0,0-1 0,-4-27 0,1 36 0,0 0 0,-1 0 0,-1 1 0,0-1 0,-1 1 0,0 0 0,-1 0 0,-1 0 0,-9-14 0,7 16 0,0 1 0,-1 0 0,0 0 0,-1 1 0,0 0 0,0 1 0,-1 0 0,0 1 0,-18-8 0,-42-28 0,70 42 0,1 0 0,-1 0 0,1 0 0,0 0 0,-1 0 0,1 0 0,0 0 0,-1-1 0,1 1 0,0-1 0,0 1 0,0-1 0,0 1 0,1-1 0,-1 0 0,0 1 0,1-1 0,-1 0 0,1 1 0,-1-1 0,1 0 0,0 0 0,0 0 0,0-3 0,1 2 0,0 1 0,0-1 0,0 0 0,0 1 0,1-1 0,-1 1 0,1 0 0,0-1 0,-1 1 0,1 0 0,0 0 0,0 0 0,1 0 0,2-2 0,5-3 0,0 1 0,1 0 0,0 0 0,0 1 0,1 0 0,15-4 0,8 1 0,0 3 0,0 0 0,1 2 0,0 2 0,-1 2 0,1 0 0,43 9 0,-74-9 0,0 1 0,0-1 0,0 1 0,0 0 0,0 0 0,0 1 0,0-1 0,0 1 0,-1 0 0,0 0 0,1 1 0,-1 0 0,-1-1 0,1 1 0,0 0 0,-1 1 0,0-1 0,0 1 0,0-1 0,2 6 0,3 9 0,-2 0 0,0 0 0,-1 0 0,3 24 0,4 15 0,54 168 0,-65-224 0,-1 0 0,1 1 0,-1-1 0,1 0 0,0 0 0,-1 0 0,1 0 0,0 0 0,0 0 0,1 0 0,-1 0 0,0-1 0,1 1 0,-1 0 0,1-1 0,-1 1 0,1-1 0,0 1 0,0-1 0,-1 0 0,1 0 0,0 0 0,0 0 0,0 0 0,0 0 0,1 0 0,-1-1 0,0 1 0,3-1 0,0 0 0,0-1 0,-1 0 0,1 0 0,-1 0 0,1-1 0,-1 1 0,1-1 0,-1 0 0,0-1 0,0 1 0,0-1 0,7-5 0,1-3 0,-1-1 0,0 0 0,-1 0 0,15-24 0,-15 22 0,0 0 0,0 1 0,18-17 0,-28 29 0,1 1 0,-1-1 0,1 1 0,-1-1 0,1 1 0,-1 0 0,1-1 0,-1 1 0,1 0 0,0-1 0,-1 1 0,1 0 0,0 0 0,-1-1 0,1 1 0,0 0 0,-1 0 0,1 0 0,0 0 0,-1 0 0,1 0 0,0 0 0,-1 0 0,1 0 0,0 1 0,-1-1 0,1 0 0,0 0 0,-1 1 0,1-1 0,0 0 0,-1 1 0,1-1 0,-1 0 0,1 1 0,-1-1 0,1 1 0,-1-1 0,1 1 0,-1-1 0,1 1 0,-1-1 0,0 1 0,1-1 0,-1 1 0,0 0 0,0-1 0,1 1 0,-1 0 0,0-1 0,0 1 0,0 0 0,0-1 0,0 1 0,0 1 0,8 48 0,-7-42 0,3 17 0,0-1 0,2 0 0,13 37 0,-15-48 0,2-1 0,-1 0 0,1-1 0,1 1 0,0-1 0,1-1 0,0 1 0,14 13 0,-10-16 0,0-1 0,1 0 0,-1-1 0,1 0 0,1-1 0,-1-1 0,1 0 0,24 4 0,-9-2 0,-19-3 0,0-2 0,0 1 0,1-1 0,-1-1 0,0 0 0,14-2 0,-23 2 0,1 0 0,-1 0 0,1-1 0,-1 1 0,1 0 0,-1-1 0,0 1 0,1-1 0,-1 0 0,0 1 0,1-1 0,-1 0 0,0 0 0,0 0 0,0 0 0,0 0 0,0 0 0,0 0 0,0 0 0,0 0 0,1-2 0,-2 1 0,0 0 0,0 0 0,0 0 0,0 0 0,0 0 0,0 0 0,-1 0 0,1 0 0,-1 0 0,1 0 0,-1 0 0,0 0 0,0 0 0,0 1 0,0-1 0,0 0 0,0 1 0,0-1 0,0 0 0,-3-1 0,-13-16 0,-1 2 0,0 0 0,-1 1 0,-1 1 0,-28-16 0,-16-13 0,63 43 0,-1-1 0,0 1 0,1 0 0,-1 0 0,0-1 0,1 1 0,0 0 0,-1-1 0,1 0 0,0 1 0,0-1 0,0 0 0,0 1 0,0-1 0,0 0 0,0 0 0,0 0 0,1 0 0,-1 0 0,1 0 0,0 0 0,-1-3 0,2 3 0,0 0 0,-1 0 0,1 0 0,0 0 0,0 0 0,0 0 0,1 0 0,-1 0 0,0 0 0,1 1 0,-1-1 0,1 1 0,-1-1 0,1 1 0,0-1 0,0 1 0,2-1 0,11-6 0,1 0 0,0 1 0,0 1 0,19-4 0,-30 9 0,0-1 0,8-2 0,-1 1 0,1 0 0,-1 0 0,22 0 0,-32 3 0,1 0 0,-1 0 0,1 0 0,-1 0 0,0 0 0,1 1 0,-1-1 0,1 1 0,-1 0 0,0 0 0,0 0 0,1 0 0,-1 0 0,0 0 0,0 0 0,0 1 0,0-1 0,0 1 0,-1 0 0,1-1 0,0 1 0,-1 0 0,1 0 0,-1 0 0,1 0 0,-1 0 0,0 0 0,0 1 0,0-1 0,0 0 0,0 4 0,2 7 0,5 20 0,-7-32 0,-1 0 0,1-1 0,-1 1 0,1 0 0,-1-1 0,1 1 0,-1-1 0,1 1 0,-1-1 0,1 1 0,0-1 0,-1 1 0,1-1 0,0 0 0,-1 1 0,1-1 0,0 0 0,0 0 0,-1 1 0,1-1 0,0 0 0,0 0 0,-1 0 0,1 0 0,0 0 0,0 0 0,0 0 0,-1 0 0,1 0 0,0 0 0,0-1 0,-1 1 0,1 0 0,0-1 0,0 1 0,-1 0 0,1-1 0,1 0 0,6-4 0,1-1 0,-1-1 0,0 1 0,0-1 0,-1-1 0,0 0 0,0 1 0,-1-2 0,0 1 0,0-1 0,-1 0 0,0 0 0,5-15 0,-1 0 0,0 0 0,-2-1 0,-1-1 0,4-33 0,-3-4 0,8-55 0,-7 202 0,-7 13 0,-4 178 0,3-269-114,0 0 1,0 0-1,-1 0 0,0 0 0,0 0 1,-1 0-1,1-1 0,-1 1 0,-1-1 1,1 1-1,-5 7 0</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4T10:24:43.014"/>
    </inkml:context>
    <inkml:brush xml:id="br0">
      <inkml:brushProperty name="width" value="0.1" units="cm"/>
      <inkml:brushProperty name="height" value="0.1" units="cm"/>
    </inkml:brush>
  </inkml:definitions>
  <inkml:trace contextRef="#ctx0" brushRef="#br0">0 0 24575,'363'24'0,"-234"-11"0,709 49 0,-804-60 0,0 1 0,0 2 0,-1 1 0,56 18 0,-84-22 0,-1 0 0,1 0 0,-1 0 0,0 0 0,0 1 0,0 0 0,0 0 0,0 0 0,0 0 0,-1 1 0,0-1 0,0 1 0,0 0 0,0 0 0,0 0 0,-1 0 0,1 1 0,-1-1 0,0 1 0,-1-1 0,1 1 0,-1 0 0,1 5 0,0 8 0,-2-1 0,0 1 0,0-1 0,-2 1 0,-4 19 0,0 9 0,-11 152 0,8-1 0,9 1 0,9 0 0,39 223 0,-37-365 0,2 0 0,3 0 0,2-2 0,2 0 0,3-1 0,2-1 0,3-2 0,1 0 0,3-2 0,2-1 0,60 64 0,-21-35 0,4-4 0,2-2 0,118 77 0,-130-103 0,2-4 0,1-2 0,2-4 0,2-2 0,80 21 0,-153-52 0,16 4 0,1 0 0,-1-1 0,1-1 0,29 1 0,-44-3 0,0-1 0,0 0 0,0-1 0,1 1 0,-1 0 0,0-1 0,0 0 0,0 0 0,0 0 0,0 0 0,0 0 0,0 0 0,0-1 0,-1 0 0,1 1 0,0-1 0,-1 0 0,0 0 0,1 0 0,-1-1 0,0 1 0,0 0 0,0-1 0,0 0 0,-1 1 0,1-1 0,-1 0 0,1 0 0,-1 0 0,0 0 0,0 0 0,0-5 0,2-17 0,-1 0 0,-2 0 0,0 0 0,-2 0 0,-7-38 0,0-7 0,8 61 0,0 1 0,0-1 0,0 0 0,-1 1 0,-1-1 0,-6-15 0,7 21 0,1 0 0,-1 0 0,0 1 0,0-1 0,0 1 0,-1 0 0,1 0 0,-1 0 0,1 0 0,-1 0 0,0 0 0,1 0 0,-1 1 0,0 0 0,0-1 0,0 1 0,0 0 0,0 1 0,0-1 0,-1 0 0,1 1 0,-6 0 0,-9 0 0,0 0 0,0 2 0,0 0 0,0 1 0,0 1 0,0 1 0,1 0 0,0 1 0,0 1 0,-19 11 0,10-3 0,0 0 0,1 2 0,1 1 0,0 0 0,-31 34 0,42-36 0,0 0 0,0 1 0,2 1 0,0 0 0,1 0 0,1 1 0,-11 34 0,0 11 0,-11 71 0,16-42 0,3 1 0,5 1 0,8 161 0,53 287 0,-36-395 0,11 92 0,-4 248 0,-37-138 0,6-284 0,-3-1 0,-3 0 0,-26 84 0,36-144 0,1 0 0,-1 0 0,0 0 0,-1 0 0,1 0 0,-1-1 0,0 1 0,0-1 0,0 0 0,-4 4 0,4-5 0,0-1 0,0 0 0,0-1 0,-1 1 0,1-1 0,0 1 0,-1-1 0,1 0 0,0 0 0,-1 0 0,0-1 0,1 1 0,-1-1 0,1 0 0,-7-1 0,-204 9 0,29 0 0,74-7 0,-139-3 0,245 1 0,1 1 0,-1-1 0,0 0 0,1 0 0,-1-1 0,1 1 0,-1-1 0,1 0 0,0 0 0,-1-1 0,1 1 0,0-1 0,1 0 0,-1 0 0,0 0 0,1 0 0,0-1 0,0 1 0,0-1 0,-4-7 0,-2-5 0,1 0 0,1 0 0,1-1 0,-5-21 0,-2-1 0,1-5 0,2 0 0,2-1 0,2-1 0,-1-58 0,-7-53 0,10 139 0,-1 0 0,0 0 0,-1 0 0,-1 1 0,-1 0 0,0 1 0,-1-1 0,-12-15 0,-12-13 0,-52-56 0,33 44 0,-2 3 0,-2 2 0,-3 3 0,-2 3 0,-1 2 0,-3 3 0,-128-61 0,-96-5 0,166 64 0,78 31-1365,28 9-5461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4T10:24:43.972"/>
    </inkml:context>
    <inkml:brush xml:id="br0">
      <inkml:brushProperty name="width" value="0.1" units="cm"/>
      <inkml:brushProperty name="height" value="0.1" units="cm"/>
    </inkml:brush>
  </inkml:definitions>
  <inkml:trace contextRef="#ctx0" brushRef="#br0">0 873 24575,'3'1'0,"0"1"0,-1-1 0,1 1 0,0-1 0,-1 1 0,0 0 0,1 0 0,-1 0 0,0 0 0,0 0 0,0 1 0,0-1 0,-1 1 0,3 3 0,-3-5 0,13 21 0,-1 0 0,-1 1 0,-1 1 0,-2 0 0,11 35 0,25 135 0,-36-151 0,72 464 0,-37-213 0,-43-288 0,0 5 0,0 1 0,1-1 0,1 0 0,0 0 0,0 0 0,1 0 0,0 0 0,1-1 0,7 12 0,-11-21 0,0 0 0,0 0 0,0 0 0,0 0 0,0 0 0,0 0 0,0-1 0,0 1 0,0 0 0,0 0 0,0-1 0,1 1 0,-1-1 0,0 1 0,0-1 0,1 1 0,-1-1 0,0 0 0,1 1 0,-1-1 0,0 0 0,1 0 0,-1 0 0,0 0 0,1-1 0,-1 1 0,0 0 0,1 0 0,-1-1 0,0 1 0,1-1 0,-1 1 0,0-1 0,0 0 0,0 1 0,1-1 0,-1 0 0,0 0 0,0 0 0,0 0 0,1-1 0,4-4 0,0-1 0,0 0 0,-1 0 0,0 0 0,5-9 0,10-23 20,-1-1 0,-2-1 0,-2 0 0,-2-1 0,16-84 0,-17 43-515,-4-1 0,-1-99 0,-8 142-6331</inkml:trace>
  <inkml:trace contextRef="#ctx0" brushRef="#br0" timeOffset="237.99">821 1482 24575,'4'0'0</inkml:trace>
  <inkml:trace contextRef="#ctx0" brushRef="#br0" timeOffset="1213.57">1376 1058 24575,'0'80'0,"6"265"0,-1-267 0,4 0 0,24 102 0,-30-170 0,0 0 0,0-1 0,0 1 0,2-1 0,-1 0 0,1 0 0,0 0 0,1-1 0,9 11 0,-11-15 0,0 0 0,0 0 0,0-1 0,1 0 0,-1 1 0,1-1 0,0-1 0,0 1 0,0-1 0,0 0 0,0 0 0,1 0 0,-1-1 0,1 0 0,-1 0 0,1 0 0,-1-1 0,7 0 0,-8 0 0,1-1 0,-1 0 0,0 0 0,0 0 0,0-1 0,-1 1 0,1-1 0,0 0 0,-1 0 0,1 0 0,-1 0 0,1-1 0,-1 1 0,0-1 0,0 0 0,0 0 0,0 0 0,-1-1 0,1 1 0,-1-1 0,0 1 0,0-1 0,0 1 0,-1-1 0,1 0 0,-1 0 0,1-6 0,3-8 0,0 0 0,-2 0 0,0-1 0,0-34 0,-4 18 0,-2-1 0,-1 1 0,-1-1 0,-2 1 0,-2 1 0,-1 0 0,-2 0 0,-1 1 0,-22-42 0,21 50 0,0 0 0,-2 1 0,-1 1 0,0 1 0,-2 0 0,-1 1 0,0 1 0,-1 0 0,-1 2 0,-1 1 0,-1 1 0,-26-14 0,48 30 0,0-1 0,1 1 0,-1-1 0,1 1 0,-1-1 0,1 0 0,-1 0 0,1 0 0,-1 1 0,1-1 0,0-1 0,-1 1 0,1 0 0,0 0 0,0 0 0,0-1 0,0 1 0,0 0 0,0-1 0,0 1 0,1-1 0,-1 1 0,0-1 0,1 0 0,-1-1 0,2 1 0,1 0 0,-1 0 0,1 0 0,0 0 0,-1 0 0,1 1 0,0-1 0,0 1 0,0-1 0,0 1 0,1 0 0,-1 0 0,0 0 0,0 0 0,1 0 0,-1 0 0,4 0 0,26-8 0,0 1 0,54-6 0,-66 13 0,0-1 0,0-2 0,0 0 0,-1-1 0,1 0 0,-1-2 0,-1 0 0,1-1 0,-1-1 0,19-13 0,-36 21 0,-1 1 0,1-1 0,-1 1 0,1 0 0,0-1 0,-1 1 0,1 0 0,-1-1 0,1 1 0,0 0 0,-1 0 0,1-1 0,0 1 0,-1 0 0,1 0 0,0 0 0,0 0 0,-1 0 0,1 0 0,0 0 0,-1 0 0,1 1 0,0-1 0,-1 0 0,1 0 0,0 0 0,-1 1 0,1-1 0,0 0 0,-1 1 0,1-1 0,-1 0 0,2 2 0,13 27 0,1 47 0,-15-68 0,42 522 0,-35-379 0,-8-146 0,0 0 0,1 0 0,0 0 0,0 0 0,0 0 0,0 0 0,1 0 0,0-1 0,2 6 0,-3-8 0,0-1 0,0 0 0,0 0 0,0 0 0,0 0 0,1 0 0,-1 0 0,0 0 0,0 0 0,1 0 0,-1 0 0,0-1 0,1 1 0,-1-1 0,1 1 0,-1-1 0,1 1 0,-1-1 0,1 0 0,-1 0 0,1 1 0,0-1 0,-1-1 0,1 1 0,-1 0 0,1 0 0,-1 0 0,1-1 0,-1 1 0,1-1 0,-1 1 0,3-2 0,9-4 9,0-1 0,0 0 0,0-1 0,-1 0 0,0-1 0,-1 0 0,0-1 0,0-1 0,-1 1 0,-1-2 0,0 1 0,15-26 0,-1-2-503,-2-2 0,28-76 0,-7-4-6332</inkml:trace>
  <inkml:trace contextRef="#ctx0" brushRef="#br0" timeOffset="2000.35">2311 679 24575,'-1'76'0,"4"1"0,3-1 0,3 0 0,26 102 0,-32-168 0,1 0 0,0-1 0,0 0 0,1 1 0,0-2 0,1 1 0,-1 0 0,2-1 0,-1 0 0,1-1 0,1 0 0,-1 0 0,1 0 0,0-1 0,10 6 0,-11-8 0,0-1 0,-1 0 0,1 0 0,1 0 0,-1-1 0,0 0 0,0 0 0,1-1 0,-1 0 0,1-1 0,-1 1 0,1-1 0,-1-1 0,1 1 0,-1-1 0,1-1 0,-1 1 0,0-1 0,0-1 0,0 1 0,10-6 0,-7 2 0,-1 0 0,1-1 0,-1-1 0,0 1 0,-1-2 0,0 1 0,0-1 0,-1 0 0,0-1 0,-1 1 0,0-1 0,0-1 0,-1 1 0,0-1 0,-1 0 0,-1 0 0,1 0 0,-2-1 0,3-20 0,-3 20 0,-1 0 0,0 1 0,0-1 0,-2 0 0,1 1 0,-2-1 0,1 0 0,-2 1 0,1 0 0,-2-1 0,1 1 0,-2 0 0,1 1 0,-2-1 0,1 1 0,-1 0 0,-1 0 0,0 1 0,-15-17 0,10 16 0,-1 1 0,0 0 0,-1 1 0,0 0 0,-29-10 0,1-1 0,40 18 0,0 1 0,0-1 0,0 0 0,0 0 0,0 0 0,0 0 0,1 0 0,-1-1 0,0 1 0,1 0 0,-1-1 0,1 1 0,0-1 0,-1 0 0,1 1 0,0-1 0,0 0 0,0 0 0,0 0 0,0 0 0,1 0 0,-1 0 0,0 0 0,1 0 0,0 0 0,-1 0 0,1 0 0,0 0 0,0 0 0,0 0 0,0 0 0,1 0 0,-1 0 0,0-1 0,2-1 0,2-6 0,1 0 0,0 1 0,0 0 0,1 0 0,12-15 0,-11 16 0,80-109 0,-5-3 0,72-140 0,-137 226 0,33-57 0,-50 89 0,1 1 0,0 0 0,-1 0 0,1 0 0,0 0 0,0 0 0,0 0 0,0 0 0,0 1 0,0-1 0,0 0 0,0 0 0,0 1 0,0-1 0,0 1 0,2-1 0,-3 1 0,0 0 0,1 0 0,-1 0 0,1 0 0,-1 0 0,1 0 0,-1 1 0,0-1 0,1 0 0,-1 0 0,0 1 0,1-1 0,-1 0 0,1 1 0,-1-1 0,0 0 0,0 1 0,1-1 0,-1 0 0,0 1 0,0-1 0,1 1 0,-1-1 0,0 0 0,0 1 0,0-1 0,0 1 0,0 0 0,5 45 0,-5-42 0,0 307 0,3 88 0,2-307 0,4 0 0,29 118 0,-34-191 0,1-1 0,1 0 0,10 20 0,-15-35 0,0 0 0,1 0 0,-1 0 0,1 0 0,0 0 0,-1 0 0,2 0 0,-1 0 0,0-1 0,0 1 0,1-1 0,0 0 0,-1 0 0,1 0 0,0 0 0,0 0 0,0 0 0,0-1 0,0 1 0,0-1 0,1 0 0,-1 0 0,0 0 0,1-1 0,4 1 0,83-18-1365,-34 6-5461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19:54:31.399"/>
    </inkml:context>
    <inkml:brush xml:id="br0">
      <inkml:brushProperty name="width" value="0.05" units="cm"/>
      <inkml:brushProperty name="height" value="0.05" units="cm"/>
      <inkml:brushProperty name="color" value="#E71224"/>
    </inkml:brush>
  </inkml:definitions>
  <inkml:trace contextRef="#ctx0" brushRef="#br0">237 71 24575,'-3'0'0,"0"1"0,0 0 0,0 0 0,0 0 0,0 0 0,0 0 0,-4 3 0,-3 0 0,6-2 0,0 0 0,0 1 0,1-1 0,-1 1 0,0-1 0,1 1 0,-1 0 0,1 0 0,0 1 0,0-1 0,0 1 0,1 0 0,-3 4 0,1-1 0,0 0 0,1 1 0,1 0 0,-1-1 0,1 1 0,0 0 0,0 8 0,0-3 0,2 0 0,0-1 0,0 1 0,1-1 0,0 1 0,1-1 0,1 1 0,0-1 0,7 19 0,-2-16 0,0 0 0,1-1 0,1 0 0,0 0 0,18 18 0,66 58 0,-63-62 0,5 4 0,-9-10 0,-2 2 0,31 37 0,-54-58 0,1 0 0,-1 0 0,0 0 0,-1 0 0,1 0 0,0 0 0,-1 1 0,0-1 0,0 0 0,0 1 0,0-1 0,0 1 0,-1 0 0,1 6 0,-2-7 0,1 0 0,-1 0 0,0 0 0,0 0 0,0 1 0,0-2 0,-1 1 0,1 0 0,-1 0 0,0 0 0,0-1 0,0 1 0,0-1 0,0 1 0,0-1 0,-6 4 0,-13 9 0,-1-1 0,-1-1 0,0-1 0,-44 17 0,8-4 0,-5 5 0,-134 43 0,198-73 0,0 0 0,0 0 0,0 0 0,0 0 0,0 0 0,0 0 0,0 0 0,0 0 0,0 0 0,0-1 0,0 1 0,1 0 0,-1 0 0,0 0 0,0 0 0,0 0 0,0 0 0,0 0 0,0 0 0,0 0 0,0 0 0,0 0 0,0 0 0,0 0 0,0 0 0,0 0 0,0-1 0,0 1 0,0 0 0,0 0 0,0 0 0,0 0 0,0 0 0,0 0 0,-1 0 0,1 0 0,0 0 0,0 0 0,0 0 0,0 0 0,0 0 0,0 0 0,0 0 0,11-9 0,17-9 0,16-8-1365,3 1-5461</inkml:trace>
  <inkml:trace contextRef="#ctx0" brushRef="#br0" timeOffset="1260.06">537 671 24575,'1'0'0,"1"1"0,-1 0 0,0 0 0,0 0 0,0 0 0,0 0 0,0 0 0,0 0 0,0 0 0,-1 1 0,1-1 0,0 0 0,-1 0 0,1 1 0,0 1 0,1 2 0,11 24 0,-1 1 0,-1 0 0,-2 1 0,-1 0 0,-1 1 0,3 40 0,-6-5 0,-5-71 0,2-147 0,0 133 0,1 1 0,1 0 0,1-1 0,0 1 0,1 1 0,13-29 0,-15 40 0,0 0 0,0 1 0,1-1 0,-1 1 0,1-1 0,0 1 0,0 0 0,1 1 0,9-7 0,-12 8 0,1 1 0,-1-1 0,1 1 0,-1 0 0,1-1 0,0 1 0,-1 1 0,1-1 0,0 0 0,0 1 0,0-1 0,0 1 0,0 0 0,0 0 0,0 0 0,-1 0 0,1 0 0,0 1 0,0-1 0,4 3 0,-1 0 0,0 0 0,0 1 0,0 0 0,-1 0 0,1 0 0,-1 1 0,0 0 0,-1 0 0,1 0 0,-1 1 0,0-1 0,4 9 0,2 6 0,-1 0 0,10 31 0,2 8 0,-20-58 0,-1-1 0,0 1 0,0 0 0,1 0 0,-1 0 0,0-1 0,1 1 0,-1 0 0,1 0 0,-1-1 0,1 1 0,-1 0 0,1-1 0,-1 1 0,1 0 0,0-1 0,-1 1 0,1-1 0,0 1 0,0-1 0,-1 0 0,1 1 0,0-1 0,0 0 0,0 1 0,1-1 0,-1 0 0,0-1 0,0 1 0,0-1 0,0 1 0,0-1 0,0 0 0,0 1 0,-1-1 0,1 0 0,0 1 0,0-1 0,-1 0 0,1 0 0,0 0 0,-1 0 0,1 0 0,0-1 0,4-8 0,-1-1 0,7-19 0,-11 29 0,10-49 0,-8 38 0,0 0 0,0 1 0,1-1 0,1 1 0,5-13 0,-9 24 0,1-1 0,-1 1 0,0-1 0,1 1 0,-1-1 0,0 1 0,1 0 0,-1-1 0,1 1 0,-1-1 0,1 1 0,-1 0 0,1-1 0,-1 1 0,1 0 0,-1 0 0,1-1 0,-1 1 0,1 0 0,-1 0 0,1 0 0,0 0 0,-1 0 0,1-1 0,-1 1 0,1 0 0,0 1 0,-1-1 0,1 0 0,-1 0 0,1 0 0,-1 0 0,1 0 0,0 0 0,-1 1 0,1-1 0,-1 0 0,1 1 0,-1-1 0,1 0 0,-1 1 0,1-1 0,-1 0 0,1 1 0,20 22 0,53 89 0,-12-15 0,-61-96 0,0 0 0,-1 1 0,1-1 0,0 0 0,0 0 0,0 0 0,0 0 0,0 0 0,0 0 0,0-1 0,1 1 0,-1 0 0,0 0 0,0-1 0,3 1 0,-1-5 0,-5-12 0,-4-7-227,2-1-1,0 1 1,2-1-1,1 0 1,1-26-1,1 25-6598</inkml:trace>
  <inkml:trace contextRef="#ctx0" brushRef="#br0" timeOffset="2752.4">1454 0 24575,'3'1'0,"0"-1"0,0 1 0,-1 0 0,1-1 0,0 1 0,-1 0 0,1 1 0,-1-1 0,0 0 0,1 1 0,-1-1 0,0 1 0,0 0 0,0 0 0,3 2 0,-1 0 0,20 19 0,0 1 0,-2 0 0,-2 2 0,0 0 0,19 34 0,68 149 0,-6 53 0,-77-193 0,-24-67 0,2 3 0,0 1 0,0-1 0,0 1 0,0-1 0,1 0 0,0 0 0,0 0 0,1 0 0,-1-1 0,5 5 0,-8-8 0,1-1 0,-1 0 0,1 1 0,-1-1 0,1 0 0,-1 1 0,1-1 0,0 0 0,-1 0 0,1 1 0,-1-1 0,1 0 0,0 0 0,-1 0 0,1 0 0,-1 0 0,1 0 0,0 0 0,-1 0 0,1 0 0,-1 0 0,1 0 0,0 0 0,-1-1 0,1 1 0,-1 0 0,1 0 0,-1-1 0,1 1 0,0 0 0,-1-1 0,1 1 0,-1 0 0,0-1 0,1 1 0,-1-1 0,1 1 0,-1-1 0,0 1 0,1-1 0,-1 0 0,13-27 0,-10 22 0,55-132-1365,-39 89-5461</inkml:trace>
  <inkml:trace contextRef="#ctx0" brushRef="#br0" timeOffset="3330.89">2142 247 24575,'0'5'0,"-1"-1"0,0 0 0,0 1 0,-1-1 0,1 0 0,-1 0 0,0 0 0,0 0 0,-1 0 0,-2 4 0,-5 10 0,-31 51 0,-71 93 0,2-4 0,52-61 0,-36 55 0,62-100-1365,22-29-5461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19:54:38.071"/>
    </inkml:context>
    <inkml:brush xml:id="br0">
      <inkml:brushProperty name="width" value="0.05" units="cm"/>
      <inkml:brushProperty name="height" value="0.05" units="cm"/>
      <inkml:brushProperty name="color" value="#E71224"/>
    </inkml:brush>
  </inkml:definitions>
  <inkml:trace contextRef="#ctx0" brushRef="#br0">10 248 24575,'-1'141'0,"9"275"0,-8-411 0,0 5 0,1 0 0,0 0 0,1-1 0,0 1 0,5 14 0,-7-23 0,1-1 0,-1 1 0,0 0 0,0 0 0,1-1 0,-1 1 0,1 0 0,-1-1 0,0 1 0,1-1 0,-1 1 0,1 0 0,0-1 0,-1 1 0,1-1 0,-1 0 0,1 1 0,0-1 0,-1 1 0,1-1 0,0 0 0,-1 1 0,1-1 0,0 0 0,0 0 0,-1 0 0,1 0 0,0 1 0,0-1 0,0 0 0,1-1 0,-1 0 0,1 1 0,-1-1 0,1 0 0,-1 0 0,1 0 0,-1 0 0,1 0 0,-1 0 0,0 0 0,0 0 0,3-3 0,1-4 0,1 1 0,-1-1 0,0-1 0,3-8 0,3-14 0,-1-1 0,-1 0 0,-2 0 0,-1-1 0,-2 0 0,-1 0 0,-2 0 0,-1 0 0,-1-1 0,-8-41 0,6 59 0,0 1 0,0 0 0,-1 0 0,-1 0 0,-1 0 0,0 1 0,-1 0 0,-9-14 0,14 26 0,0 0 0,0 0 0,-1 0 0,1 0 0,-1 0 0,1 0 0,-1 1 0,0-1 0,0 1 0,0 0 0,1 0 0,-1 0 0,0 0 0,0 1 0,-5-1 0,7 0 0,-1 1 0,1 0 0,-1 0 0,1 0 0,0 0 0,-1 0 0,1 0 0,-1 0 0,1 1 0,0-1 0,-1 0 0,1 1 0,0-1 0,-1 1 0,1 0 0,0-1 0,0 1 0,0 0 0,0 0 0,-1-1 0,1 1 0,0 0 0,0 0 0,0 0 0,1 1 0,-1-1 0,0 0 0,0 0 0,1 0 0,-1 1 0,0-1 0,1 0 0,-1 0 0,0 4 0,1-4 0,0 0 0,0 0 0,0 0 0,1 0 0,-1 0 0,0 0 0,0 0 0,1 1 0,-1-1 0,0 0 0,1 0 0,-1 0 0,1 0 0,-1 0 0,1 0 0,0 0 0,-1-1 0,1 1 0,0 0 0,0 0 0,0 0 0,-1-1 0,1 1 0,0 0 0,0-1 0,0 1 0,0-1 0,2 1 0,32 11 0,-5-7 0,0-1 0,0-2 0,43-2 0,-37 0 0,-29 0 0,0 1 0,0-1 0,0 1 0,0 0 0,0 1 0,0-1 0,0 2 0,11 3 0,-15-4 0,1 0 0,-1 1 0,1-1 0,-1 1 0,0-1 0,0 1 0,0 0 0,0 0 0,0 0 0,-1 1 0,0-1 0,1 1 0,-1-1 0,0 1 0,-1 0 0,2 4 0,2 7 0,-1 0 0,-1 0 0,-1 0 0,0 0 0,0 20 0,-7 81 0,1-51 0,4-56 0,-1 17 0,1 0 0,3 26 0,-2-45 0,0 0 0,0-1 0,1 1 0,0 0 0,0-1 0,0 0 0,1 1 0,0-1 0,1 0 0,-1 0 0,1-1 0,8 10 0,-11-13 0,0-1 0,0 0 0,1 0 0,-1 0 0,0 0 0,1 0 0,-1 0 0,1 0 0,-1 0 0,1-1 0,-1 1 0,1-1 0,-1 1 0,1-1 0,0 1 0,-1-1 0,1 0 0,0 0 0,-1 0 0,1 0 0,2 0 0,-1-1 0,0 0 0,0 0 0,-1 0 0,1 0 0,-1-1 0,1 1 0,-1-1 0,1 0 0,-1 1 0,0-1 0,3-4 0,4-4 0,0-1 0,-1 0 0,-1-1 0,7-14 0,158-361 0,-148 316 0,-22 90 0,-6 453 0,3-458 0,3 34 0,-2-45 0,1-1 0,-1 1 0,1 0 0,-1-1 0,1 1 0,0 0 0,0-1 0,0 1 0,1-1 0,-1 0 0,0 1 0,1-1 0,3 4 0,-4-6 0,0 1 0,0-1 0,0 1 0,0-1 0,0 1 0,0-1 0,0 0 0,0 1 0,0-1 0,0 0 0,0 0 0,0 0 0,0 0 0,0 0 0,0 0 0,0 0 0,0 0 0,0-1 0,0 1 0,0 0 0,0-1 0,0 1 0,0 0 0,0-1 0,0 1 0,0-1 0,0 0 0,0 1 0,0-1 0,0 0 0,-1 1 0,1-1 0,0 0 0,-1 0 0,2-1 0,24-34 0,-25 35 0,13-24 69,-1 0-1,-1 0 0,-1-1 0,8-30 1,21-112-1776,-30 119-5119</inkml:trace>
  <inkml:trace contextRef="#ctx0" brushRef="#br0" timeOffset="394.28">839 36 24575,'-2'209'0,"4"218"0,-1-400 0,1-1 0,10 45 0,-10-61 0,1 0 0,0 0 0,1 0 0,0-1 0,1 0 0,0 0 0,0 0 0,1 0 0,11 14 0,-15-22 9,-1 1 0,0 0 0,1-1 0,-1 0 0,1 1 0,0-1 0,-1 0-1,1 0 1,0 0 0,0 0 0,0 0 0,0 0 0,0 0 0,0-1 0,0 1 0,0-1 0,0 1 0,0-1-1,0 0 1,0 0 0,0 0 0,0 0 0,0 0 0,0 0 0,0-1 0,0 1 0,0-1 0,0 1 0,0-1-1,0 0 1,0 0 0,0 0 0,0 0 0,-1 0 0,1 0 0,0 0 0,2-3 0,5-5-225,-1 0 0,0 0 1,0-1-1,-1 0 0,7-12 1,-10 15-195,23-38-6416</inkml:trace>
  <inkml:trace contextRef="#ctx0" brushRef="#br0" timeOffset="928.6">539 160 24575,'0'9'0,"1"0"0,0 0 0,1 0 0,0 0 0,1 0 0,-1 0 0,2-1 0,-1 1 0,1-1 0,0 0 0,1 0 0,0 0 0,0-1 0,1 0 0,0 0 0,0 0 0,1 0 0,0-1 0,11 8 0,-2-3 0,-1-1 0,1-1 0,0-1 0,1 0 0,0-1 0,0 0 0,1-2 0,32 7 0,-11-7 0,0-1 0,0-2 0,-1-1 0,58-7 0,-82 3-341,0 0 0,0-1-1,24-10 1,-21 7-6485</inkml:trace>
  <inkml:trace contextRef="#ctx0" brushRef="#br0" timeOffset="2092.55">1139 1 24575,'1'0'0,"0"1"0,0 0 0,0-1 0,1 1 0,-1 0 0,0-1 0,0 1 0,0 0 0,0 0 0,0 0 0,0 0 0,0 0 0,-1 0 0,1 0 0,0 1 0,0-1 0,-1 0 0,1 0 0,-1 0 0,1 1 0,-1-1 0,0 0 0,1 1 0,-1-1 0,0 2 0,1 1 0,19 66 0,-3 1 0,10 106 0,-5 147 0,-8-86 0,-13-223 0,0-19 0,0-24 0,-2-1 0,2 0 0,2 0 0,0 0 0,2 0 0,1 1 0,17-50 0,-19 68 0,52-116 0,-50 114 0,1 0 0,0 0 0,1 1 0,0 0 0,1 1 0,0 0 0,19-17 0,-26 26 0,0-1 0,0 1 0,0 0 0,1-1 0,-1 1 0,0 0 0,1 0 0,-1 0 0,0 1 0,1-1 0,-1 1 0,1-1 0,-1 1 0,1 0 0,-1 0 0,1 0 0,-1 0 0,1 0 0,3 1 0,-3 1 0,1-1 0,0 1 0,-1-1 0,1 1 0,-1 0 0,1 1 0,-1-1 0,0 1 0,0-1 0,0 1 0,3 3 0,3 5 0,-1 1 0,0 0 0,0 0 0,-2 0 0,10 24 0,-3-3 0,-2 0 0,-2 0 0,-1 1 0,-1 0 0,-2 0 0,-2 0 0,-1 61 0,-3-82 0,-1-1 0,-1 1 0,0-1 0,0 1 0,-1-1 0,-1 0 0,0 0 0,0-1 0,-14 21 0,15-26 0,0-1 0,0 0 0,-1 0 0,1 0 0,-1 0 0,0-1 0,0 0 0,0 0 0,-1 0 0,0-1 0,1 1 0,-1-1 0,0-1 0,-1 1 0,1-1 0,0 0 0,-1-1 0,1 1 0,-1-1 0,-10 0 0,-30-5-1365,-1-3-5461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19:54:41.772"/>
    </inkml:context>
    <inkml:brush xml:id="br0">
      <inkml:brushProperty name="width" value="0.05" units="cm"/>
      <inkml:brushProperty name="height" value="0.05" units="cm"/>
      <inkml:brushProperty name="color" value="#E71224"/>
    </inkml:brush>
  </inkml:definitions>
  <inkml:trace contextRef="#ctx0" brushRef="#br0">0 1 24575,'369'7'0,"-89"-1"0,-96-5-137,420 24-715,-575-22 852,0 1 0,-1 1 0,0 2 0,33 12 0,-58-18 0,1 1 0,-1-1 0,0 1 0,0 0 0,0 0 0,0 0 0,0 0 0,0 0 0,-1 1 0,1-1 0,-1 1 0,5 5 0,-6-6 0,0 0 0,0 1 0,-1-1 0,1 0 0,-1 0 0,1 1 0,-1-1 0,0 0 0,0 1 0,0-1 0,0 1 0,0-1 0,0 0 0,-1 1 0,1-1 0,-1 0 0,1 1 0,-1-1 0,-1 3 0,-3 4 30,0 1 0,0-1 0,-1 1 0,0-1 0,-1-1 0,0 0 0,0 1 0,-1-2 0,0 1 0,-1-1 1,-11 7-1,-15 9 241,-63 29 0,41-23-185,-39 18-86,-36 22 0,112-54 0,19-15 0,1 0 0,0 0 0,0 0 0,0 1 0,-1-1 0,1 0 0,0 0 0,0 0 0,0 1 0,0-1 0,-1 0 0,1 0 0,0 0 0,0 1 0,0-1 0,0 0 0,0 0 0,0 1 0,0-1 0,0 0 0,0 0 0,0 1 0,0-1 0,0 0 0,0 0 0,0 1 0,0-1 0,0 0 0,0 0 0,0 1 0,0-1 0,0 0 0,0 0 0,0 1 0,1-1 0,-1 0 0,0 0 0,0 1 0,0-1 0,0 0 0,1 0 0,-1 0 0,0 0 0,0 1 0,0-1 0,1 0 0,-1 0 0,0 0 0,0 0 0,0 0 0,1 0 0,-1 1 0,0-1 0,1 0 0,16 2 0,15-2 0,54-7 0,-59 3 0,-1 2 0,1 1 0,0 0 0,35 5 0,-55-2 0,1-1 0,-1 1 0,0 0 0,1 1 0,-1-1 0,0 2 0,-1-1 0,1 1 0,0 0 0,-1 0 0,0 0 0,0 1 0,0 0 0,-1 1 0,0-1 0,0 1 0,0 0 0,-1 0 0,7 12 0,-5-7 0,-1 1 0,-1 0 0,0-1 0,0 2 0,-1-1 0,-1 0 0,1 15 0,0 89 0,-3-97 0,0-8 0,0 0 0,-1 0 0,0 1 0,-1-1 0,0 0 0,0-1 0,-2 1 0,1 0 0,-1-1 0,-1 0 0,0 0 0,0 0 0,-1 0 0,0-1 0,-1 0 0,-11 12 0,2-7 0,0 0 0,0-2 0,-2 0 0,1-1 0,-1-1 0,-1 0 0,0-2 0,0 0 0,-1-1 0,0-1 0,0 0 0,-24 2 0,-16 0 0,-1-3 0,-112-4 0,167-1 34,0 0 1,0-1-1,1 0 0,-1 0 0,0 0 0,1-1 0,-1 0 0,1 0 0,-8-4 1,12 5-83,-1 0 1,1 0-1,0 0 1,-1 0 0,1 0-1,0 0 1,0-1-1,0 1 1,0 0 0,0-1-1,0 1 1,0-1-1,1 1 1,-1-1-1,0 1 1,1-1 0,-1 0-1,1 1 1,0-1-1,-1 0 1,1 1 0,0-1-1,0 0 1,0 1-1,0-1 1,1 0 0,-1 1-1,0-1 1,1 0-1,-1 1 1,1-1 0,-1 1-1,1-1 1,0 1-1,1-3 1,11-19-6779</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19:54:42.891"/>
    </inkml:context>
    <inkml:brush xml:id="br0">
      <inkml:brushProperty name="width" value="0.05" units="cm"/>
      <inkml:brushProperty name="height" value="0.05" units="cm"/>
      <inkml:brushProperty name="color" value="#E71224"/>
    </inkml:brush>
  </inkml:definitions>
  <inkml:trace contextRef="#ctx0" brushRef="#br0">2 441 24575,'-2'101'0,"3"93"0,2-156 0,1 0 0,1 0 0,12 37 0,-16-71 0,0 0 0,0 0 0,1 0 0,0 0 0,0 0 0,4 6 0,-5-9 0,-1-1 0,1 1 0,0 0 0,-1-1 0,1 1 0,-1 0 0,1-1 0,0 1 0,0-1 0,-1 1 0,1-1 0,0 0 0,0 1 0,0-1 0,-1 0 0,1 1 0,0-1 0,0 0 0,0 0 0,0 0 0,0 0 0,0 0 0,0 0 0,-1 0 0,1 0 0,0 0 0,0 0 0,0 0 0,0-1 0,0 1 0,0 0 0,-1-1 0,1 1 0,0 0 0,0-1 0,-1 1 0,2-2 0,5-3 0,-1-1 0,0 0 0,0 0 0,0-1 0,-1 1 0,0-1 0,-1-1 0,6-8 0,2-10 0,11-30 0,39-157 0,-52 172 0,-7 28 0,0-1 0,-2 0 0,0 0 0,0 0 0,-1 0 0,-1 0 0,-1 0 0,0 0 0,0 0 0,-1 1 0,-1-1 0,0 1 0,-10-21 0,11 29 0,-1 1 0,1-1 0,-1 0 0,1 1 0,-1 0 0,-1 0 0,1 0 0,0 0 0,-1 1 0,0 0 0,0 0 0,0 0 0,-8-3 0,11 5 0,-1 0 0,1 1 0,-1-1 0,1 0 0,-1 1 0,1 0 0,-1-1 0,1 1 0,-1 0 0,1 1 0,-1-1 0,1 0 0,-1 1 0,1-1 0,-1 1 0,1 0 0,-1 0 0,1 0 0,0 0 0,-1 0 0,1 0 0,0 1 0,0-1 0,0 1 0,0-1 0,0 1 0,1 0 0,-1 0 0,0 0 0,1 0 0,-1 0 0,-1 4 0,-1 3 0,0-1 0,0 2 0,1-1 0,1 0 0,-1 1 0,2-1 0,-1 1 0,1 11 0,0 2 0,1 1 0,4 30 0,-3-48-195,0 0 0,1 1 0,0-1 0,0 0 0,0 0 0,6 10 0,4 3-6631</inkml:trace>
  <inkml:trace contextRef="#ctx0" brushRef="#br0" timeOffset="511.67">601 353 24575,'6'3'0,"5"4"0,7 1 0,3 2 0,4-1 0,1-2 0,2-2 0,11 1 0,23 6 0,34 1 0,24-3 0,2-2 0,-15-3 0,-19-2 0,-25-1 0,-23-2-8191</inkml:trace>
  <inkml:trace contextRef="#ctx0" brushRef="#br0" timeOffset="1275.47">1801 0 24575,'0'49'0,"-3"106"0,1-131 0,-2 0 0,0 0 0,-1-1 0,-12 33 0,-6-2 0,13-34 0,1 1 0,2 0 0,-7 27 0,13-46 0,1 0 0,0 0 0,0 0 0,-1 0 0,1 0 0,0 0 0,1 1 0,-1-1 0,0 0 0,1 0 0,-1 0 0,1 0 0,-1 0 0,1 0 0,0 0 0,0 0 0,0-1 0,0 1 0,2 2 0,-1-1 0,0-1 0,1 0 0,-1 0 0,1-1 0,0 1 0,-1 0 0,1-1 0,0 0 0,0 1 0,0-1 0,5 1 0,8 1 0,0-1 0,-1-1 0,1 0 0,19-2 0,-22 0 0,20 3 0,-1 1 0,1 1 0,-1 2 0,51 16 0,20 3 0,-41-14-1365,-10-3-5461</inkml:trace>
  <inkml:trace contextRef="#ctx0" brushRef="#br0" timeOffset="1843.7">2083 194 24575,'-1'21'0,"-2"0"0,0 0 0,-1 0 0,-13 36 0,-3 13 0,10-16 97,3 0 0,-2 62 0,10 112-408,2-83-1034,-3-132-5481</inkml:trace>
  <inkml:trace contextRef="#ctx0" brushRef="#br0" timeOffset="2969.18">2471 265 24575,'-4'1'0,"0"1"0,-1 0 0,1 0 0,0 0 0,1 1 0,-1-1 0,0 1 0,1 0 0,-1 0 0,-2 4 0,4-6 0,-2 2 0,1 1 0,-1 0 0,0 0 0,1 0 0,0 1 0,0-1 0,-3 7 0,5-10 0,1 0 0,-1 0 0,1 0 0,0 0 0,0 0 0,0 0 0,0 0 0,-1 0 0,1 0 0,0 0 0,0 0 0,1 0 0,-1 0 0,0-1 0,0 1 0,0 0 0,1 0 0,0 1 0,-1 0 0,1-1 0,0 0 0,0 0 0,0 0 0,1 0 0,-1 0 0,0 0 0,0 0 0,0 0 0,1-1 0,-1 1 0,0 0 0,1-1 0,-1 1 0,3 0 0,17 6 0,0 0 0,31 17 0,-42-18 0,0 0 0,0 1 0,-1 0 0,0 0 0,-1 1 0,15 17 0,-18-17 0,1 0 0,-1 1 0,0-1 0,0 1 0,-1 1 0,0-1 0,-1 0 0,0 1 0,-1 0 0,0 0 0,0-1 0,-1 1 0,0 0 0,-1 0 0,0 0 0,-1 1 0,0-1 0,-4 17 0,4-24 0,0 1 0,0-1 0,-1 0 0,1 0 0,-1 0 0,0 0 0,0 0 0,0 0 0,0 0 0,-1 0 0,1-1 0,-1 1 0,1-1 0,-1 0 0,0 0 0,0 0 0,0 0 0,0 0 0,0-1 0,-1 1 0,1-1 0,0 0 0,-1 0 0,-4 1 0,4-1 0,-1-1 0,0 1 0,1 0 0,-1-1 0,0 0 0,0 0 0,1-1 0,-1 1 0,0-1 0,1 0 0,-1 0 0,0-1 0,1 0 0,-1 1 0,1-1 0,0-1 0,-8-4 0,10 5-114,0 0 1,0 0-1,1 0 0,-1 0 0,0 0 1,1-1-1,0 1 0,0 0 0,-1-1 1,1 1-1,0-5 0,-4-9-6712</inkml:trace>
  <inkml:trace contextRef="#ctx0" brushRef="#br0" timeOffset="3978.44">2542 212 24575,'-3'0'0,"2"3"0,4 1 0,8 3 0,1 3 0,6 0 0,2-2 0,3-2 0,-1-2-8191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19:55:03.835"/>
    </inkml:context>
    <inkml:brush xml:id="br0">
      <inkml:brushProperty name="width" value="0.05" units="cm"/>
      <inkml:brushProperty name="height" value="0.05" units="cm"/>
      <inkml:brushProperty name="color" value="#E71224"/>
    </inkml:brush>
  </inkml:definitions>
  <inkml:trace contextRef="#ctx0" brushRef="#br0">429 1 24575,'-1'9'0,"0"1"0,0-1 0,-1 1 0,0-1 0,0 0 0,-1 0 0,-1 0 0,-6 13 0,-6 7 0,-21 29 0,21-35 0,-235 364 0,172-282 0,79-105 0,-1 0 0,1 1 0,0-1 0,0 0 0,-1 1 0,1-1 0,0 1 0,0-1 0,-1 1 0,1-1 0,0 0 0,0 1 0,0-1 0,0 1 0,0-1 0,0 1 0,0-1 0,0 1 0,0-1 0,0 1 0,0-1 0,0 1 0,0-1 0,0 1 0,0-1 0,0 0 0,0 1 0,1 0 0,13 6 0,27-3 0,-33-4 0,79 3 0,-30-2 0,108 15 0,-117-9 0,62 2 0,-76-7 0,-11 0-1365,-4 2-5461</inkml:trace>
  <inkml:trace contextRef="#ctx0" brushRef="#br0" timeOffset="1084.96">535 36 24575,'-1'0'0,"0"0"0,1 1 0,-1-1 0,1 0 0,-1 0 0,0 1 0,1-1 0,-1 0 0,1 1 0,-1-1 0,1 1 0,-1-1 0,1 1 0,-1-1 0,1 1 0,0-1 0,-1 1 0,1-1 0,0 1 0,-1-1 0,1 1 0,0 0 0,0-1 0,-1 1 0,1 0 0,0-1 0,0 2 0,-4 24 0,2-14 0,-6 15 0,-1 0 0,-2-1 0,-26 47 0,-12 28 0,-1 13 0,27-66 0,3 1 0,-21 73 0,26-65 0,-11 53 0,20-88 0,0 1 0,-13 29 0,12-34 0,0 0 0,2 1 0,0 0 0,-4 25 0,7-15-1365,2-3-5461</inkml:trace>
  <inkml:trace contextRef="#ctx0" brushRef="#br0" timeOffset="2728.9">888 424 24575,'-7'8'0,"0"1"0,1 0 0,0 0 0,1 1 0,0-1 0,-6 18 0,-9 16 0,11-27 0,1 0 0,0 0 0,1 1 0,1 0 0,1 1 0,0-1 0,1 1 0,1 0 0,1 0 0,-1 29 0,3-27 0,0 16 0,1 1 0,1-1 0,10 50 0,-9-76 0,-1 0 0,1-1 0,0 1 0,1-1 0,0 0 0,1 0 0,0 0 0,0 0 0,1-1 0,0 0 0,0 0 0,1-1 0,0 1 0,1-1 0,-1-1 0,1 0 0,11 7 0,66 32 0,45 29 0,-119-66 0,0-2 0,0 1 0,1-2 0,0 1 0,0-2 0,0 1 0,0-2 0,1 0 0,0 0 0,-1-1 0,1-1 0,19 1 0,-28-3 0,0 0 0,0 0 0,-1 0 0,1 0 0,0-1 0,-1 1 0,1-1 0,-1 0 0,1 0 0,-1 0 0,0-1 0,0 1 0,0-1 0,0 1 0,0-1 0,-1 0 0,1 0 0,-1-1 0,0 1 0,0 0 0,0-1 0,2-4 0,-1 2 0,-1 0 0,1 0 0,-1-1 0,0 0 0,-1 1 0,1-1 0,-1 0 0,-1 0 0,1 1 0,-1-1 0,-1-14 0,-2 13 0,0 0 0,-1 0 0,0 0 0,0 0 0,0 0 0,-1 1 0,0 0 0,-1 0 0,1 0 0,-1 1 0,-1 0 0,1 0 0,-1 0 0,0 1 0,0 0 0,-1 0 0,1 1 0,-17-7 0,8 7 0,0 1 0,0 0 0,0 2 0,-1-1 0,-17 2 0,-83 9 0,18 5-1365,91-13-5461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19:55:30.138"/>
    </inkml:context>
    <inkml:brush xml:id="br0">
      <inkml:brushProperty name="width" value="0.1" units="cm"/>
      <inkml:brushProperty name="height" value="0.1" units="cm"/>
      <inkml:brushProperty name="color" value="#E71224"/>
    </inkml:brush>
  </inkml:definitions>
  <inkml:trace contextRef="#ctx0" brushRef="#br0">1 1 24575</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19:55:31.588"/>
    </inkml:context>
    <inkml:brush xml:id="br0">
      <inkml:brushProperty name="width" value="0.1" units="cm"/>
      <inkml:brushProperty name="height" value="0.1" units="cm"/>
      <inkml:brushProperty name="color" value="#E71224"/>
    </inkml:brush>
  </inkml:definitions>
  <inkml:trace contextRef="#ctx0" brushRef="#br0">1 759 24575,'6'1'0,"1"0"0,-1 0 0,0 1 0,0 0 0,0 0 0,0 0 0,0 1 0,-1 0 0,8 4 0,7 4 0,46 23 0,-30-14 0,1-2 0,1-1 0,74 22 0,-51-27 0,0-3 0,1-2 0,70-2 0,-108-4 110,-1 2-1,46 10 1,-42-7-957,37 4 0,-39-9-5979</inkml:trace>
  <inkml:trace contextRef="#ctx0" brushRef="#br0" timeOffset="1617.94">1924 1 24575,'-2'0'0,"-23"-1"0,-36 6 0,52-4 0,0 1 0,0 0 0,-1 1 0,1 0 0,1 1 0,-1 0 0,-8 5 0,2 0 0,0 2 0,0-1 0,1 2 0,1 0 0,0 0 0,1 1 0,0 1 0,1 0 0,-15 25 0,11-11 0,1 1 0,1 0 0,1 1 0,-11 47 0,7-16 0,-16 116 0,30-156 0,1 0 0,1 0 0,0 0 0,2 0 0,1 0 0,0 0 0,2 0 0,0 0 0,12 27 0,18 27 0,4-2 0,3-2 0,3-2 0,68 81 0,-106-141 0,1-1 0,-1 1 0,1-1 0,1-1 0,-1 0 0,1 0 0,1-1 0,-1 0 0,1 0 0,0-1 0,0 0 0,1-1 0,0-1 0,-1 1 0,21 2 0,-23-4 0,-1-1 0,1 0 0,0 0 0,-1-1 0,1 0 0,0-1 0,-1 1 0,1-1 0,0-1 0,-1 0 0,0 0 0,1 0 0,-1-1 0,0 0 0,0 0 0,0-1 0,-1 0 0,1 0 0,-1 0 0,0-1 0,0 0 0,-1 0 0,1-1 0,-1 1 0,0-1 0,-1-1 0,8-11 0,-5 5 0,-1 0 0,-1 0 0,0-1 0,0 0 0,-1 0 0,-1 0 0,-1 0 0,2-18 0,-2-16 0,-4-52 0,2 94 0,-1-4 0,0 0 0,-1 0 0,0 0 0,-1 0 0,0 0 0,0 0 0,-1 1 0,0 0 0,-1-1 0,0 1 0,0 1 0,-1-1 0,0 1 0,0 0 0,-1 1 0,0-1 0,-1 1 0,1 1 0,-1-1 0,-11-5 0,5 3 0,0 1 0,-1 1 0,0 0 0,0 1 0,-1 1 0,1 1 0,-1 0 0,0 0 0,0 2 0,-1 0 0,1 1 0,-18 1 0,23 1 0,1 0 0,-1 1 0,1 0 0,0 0 0,-1 1 0,1 0 0,0 1 0,1 1 0,-1-1 0,1 1 0,0 1 0,0 0 0,0 0 0,1 1 0,0 0 0,0 0 0,-7 10 0,6-6 0,2-1 0,-1 2 0,1-1 0,1 1 0,0 0 0,1 0 0,0 0 0,1 1 0,1 0 0,-1 0 0,2 0 0,0 0 0,0 18 0,1-13 0,2 0 0,0-1 0,1 1 0,7 31 0,-6-40 0,-1-1 0,1 0 0,1 0 0,-1 0 0,2 0 0,-1-1 0,1 1 0,0-1 0,0 0 0,1-1 0,11 12 0,-8-11 0,-1 0 0,1-1 0,0 0 0,0-1 0,0 0 0,1 0 0,0-1 0,0 0 0,20 5 0,-22-8 0,0 0 0,-1-1 0,1 1 0,0-2 0,-1 1 0,1-1 0,0 0 0,-1-1 0,1 0 0,-1 0 0,0 0 0,0-1 0,0 0 0,13-8 0,-6 1 0,0 1 0,-1-2 0,-1 0 0,0-1 0,0 0 0,-1 0 0,0-2 0,-1 1 0,15-30 0,1-8 0,30-83 0,-45 105 0,8-24 0,-12 30 0,1 0 0,2 0 0,0 1 0,1 1 0,19-28 0,-29 47 0,1 0 0,-1 1 0,1-1 0,-1 0 0,1 1 0,0-1 0,0 1 0,0-1 0,0 1 0,0 0 0,0 0 0,0 0 0,0 0 0,1 0 0,2 0 0,-4 1 0,0 0 0,0 0 0,0 0 0,1 0 0,-1 0 0,0 1 0,0-1 0,0 0 0,0 1 0,0-1 0,0 1 0,0-1 0,0 1 0,-1 0 0,1-1 0,0 1 0,0 0 0,0 0 0,-1-1 0,1 1 0,0 0 0,-1 0 0,1 0 0,-1 0 0,1 0 0,-1 0 0,1 0 0,-1 0 0,0 0 0,1 0 0,-1 0 0,0 0 0,0 0 0,0 0 0,0 0 0,0 2 0,5 43 0,-2 0 0,-5 70 0,0-38 0,2-11 125,0 14-870,-12 96 0,9-155-6081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19:55:35.612"/>
    </inkml:context>
    <inkml:brush xml:id="br0">
      <inkml:brushProperty name="width" value="0.1" units="cm"/>
      <inkml:brushProperty name="height" value="0.1" units="cm"/>
      <inkml:brushProperty name="color" value="#E71224"/>
    </inkml:brush>
  </inkml:definitions>
  <inkml:trace contextRef="#ctx0" brushRef="#br0">0 0 24575,'7'1'0,"0"1"0,0-1 0,0 1 0,-1 0 0,1 1 0,-1 0 0,0 0 0,7 4 0,10 4 0,32 11 0,1-2 0,67 14 0,118 13 0,35 9 0,-98-13-1365,-143-36-5461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19:55:39.469"/>
    </inkml:context>
    <inkml:brush xml:id="br0">
      <inkml:brushProperty name="width" value="0.1" units="cm"/>
      <inkml:brushProperty name="height" value="0.1" units="cm"/>
      <inkml:brushProperty name="color" value="#E71224"/>
    </inkml:brush>
  </inkml:definitions>
  <inkml:trace contextRef="#ctx0" brushRef="#br0">236 178 24575,'-15'16'0,"2"1"0,0 1 0,1 0 0,-16 32 0,-1 1 0,12-23 0,0 0 0,2 1 0,1 1 0,2 1 0,0-1 0,3 2 0,-11 55 0,15-45 0,0 50 0,5-72 0,1 0 0,1 0 0,1 0 0,8 32 0,-10-49 0,0 1 0,1 0 0,-1-1 0,1 1 0,-1-1 0,1 1 0,0-1 0,0 0 0,1 0 0,-1 0 0,1 0 0,-1 0 0,1 0 0,0-1 0,0 1 0,0-1 0,0 0 0,1 0 0,-1 0 0,7 3 0,0-3 0,0 0 0,-1-1 0,1 0 0,0 0 0,0-1 0,0 0 0,10-2 0,54 0 0,34-4 0,-104 5 0,0 0 0,0 0 0,-1-1 0,1 1 0,0-1 0,0 0 0,-1 0 0,1 0 0,-1-1 0,0 1 0,0-1 0,0 0 0,0 0 0,0 0 0,-1 0 0,1 0 0,-1-1 0,0 1 0,0-1 0,0 0 0,0 0 0,-1 1 0,2-6 0,4-11 0,-2 0 0,0 0 0,2-26 0,-6 41 0,5-45 0,-2 0 0,-2 0 0,-2 0 0,-12-88 0,7 114 0,-1 1 0,-1-1 0,-2 1 0,-17-36 0,-54-82 0,78 137 0,-1 1 0,1-1 0,-1 1 0,0-1 0,1 1 0,-1 0 0,-6-5 0,7 7 0,1 1 0,0-1 0,0 1 0,0-1 0,0 1 0,0 0 0,-1-1 0,1 1 0,0 0 0,0 0 0,0 0 0,-1 0 0,1 0 0,0 0 0,0 0 0,-1 0 0,1 0 0,0 1 0,0-1 0,0 1 0,0-1 0,-1 0 0,1 1 0,0 0 0,0-1 0,0 1 0,0 0 0,0 0 0,0-1 0,0 1 0,1 0 0,-2 1 0,-9 11 0,0 0 0,1 0 0,-13 22 0,0 1 0,5-10 0,-29 55 0,42-70 0,0 0 0,1 1 0,1-1 0,0 1 0,0 0 0,1-1 0,1 1 0,-1 19 0,2-27 19,0 3-192,0-1 0,0 0 0,1 1 0,0-1 0,0 0 0,0 0 0,5 12 0</inkml:trace>
  <inkml:trace contextRef="#ctx0" brushRef="#br0" timeOffset="541.47">747 19 24575,'16'851'0,"-14"-787"0,-1-27 0,-1-5 0,1 1 0,2-1 0,7 32 0,-9-60 0,0-1 0,0 1 0,0-1 0,1 1 0,-1-1 0,1 1 0,0-1 0,0 0 0,0 0 0,0 0 0,0 0 0,1 0 0,-1 0 0,5 3 0,-5-5 0,1 1 0,-1-1 0,1 0 0,-1 0 0,1 0 0,0 0 0,-1-1 0,1 1 0,0-1 0,0 1 0,-1-1 0,1 0 0,0 0 0,0 0 0,-1 0 0,1-1 0,0 1 0,0-1 0,-1 0 0,3-1 0,38-17-1365,-1-7-5461</inkml:trace>
  <inkml:trace contextRef="#ctx0" brushRef="#br0" timeOffset="1611.75">1541 425 24575,'-22'0'0,"-1"0"0,1 2 0,0 1 0,0 1 0,-41 12 0,52-12 0,1 0 0,0 1 0,0 0 0,0 1 0,1 0 0,-1 1 0,2-1 0,-1 2 0,1-1 0,0 1 0,0 1 0,1-1 0,-11 18 0,1 2 0,1 2 0,2 0 0,-21 59 0,30-73 0,1 0 0,0 1 0,2-1 0,-1 1 0,2 0 0,0-1 0,2 1 0,-1 0 0,6 28 0,-5-42 0,-1 0 0,1 0 0,-1-1 0,1 1 0,0 0 0,0-1 0,0 1 0,1 0 0,-1-1 0,1 1 0,-1-1 0,1 0 0,0 0 0,0 0 0,0 1 0,0-2 0,0 1 0,0 0 0,1 0 0,-1-1 0,1 1 0,-1-1 0,1 0 0,-1 0 0,1 0 0,0 0 0,0 0 0,-1 0 0,1-1 0,0 1 0,0-1 0,0 0 0,0 0 0,-1 0 0,1 0 0,0-1 0,0 1 0,0-1 0,-1 0 0,1 1 0,0-1 0,3-2 0,6-4 0,-1 1 0,0-1 0,0-1 0,-1 0 0,0-1 0,0 0 0,-1 0 0,15-20 0,2-8 0,27-48 0,83-187 0,-82 158 0,-30 63 0,22-66 0,-40 98 0,0-1 0,-2 1 0,0-1 0,-1 0 0,-1 0 0,-2-39 0,0 57 0,0-1 0,-1 0 0,1 0 0,-1 0 0,0 0 0,0 0 0,0 0 0,-2-3 0,3 6 0,0-1 0,-1 1 0,1-1 0,-1 1 0,1-1 0,-1 1 0,1-1 0,-1 1 0,1-1 0,-1 1 0,0-1 0,1 1 0,-1 0 0,1-1 0,-1 1 0,0 0 0,1 0 0,-1 0 0,0-1 0,0 1 0,1 0 0,-1 0 0,0 0 0,1 0 0,-1 0 0,0 0 0,1 0 0,-1 1 0,0-1 0,0 0 0,1 0 0,-1 0 0,1 1 0,-1-1 0,0 0 0,1 1 0,-1-1 0,0 0 0,1 1 0,-2 0 0,-4 4 0,0 1 0,1-1 0,-1 1 0,1 0 0,0 1 0,0-1 0,1 1 0,0 0 0,0 0 0,0 0 0,1 1 0,-4 12 0,-2 13 0,-9 54 0,17-76 0,-10 61 0,0 95 0,12 74 0,2-102 0,-3-131 0,-1 6 0,2 0 0,-1-1 0,2 1 0,4 18 0,-5-28 0,0-1 0,0 0 0,0 1 0,1-1 0,-1 0 0,1 0 0,0 0 0,0 0 0,0 0 0,0-1 0,0 1 0,1-1 0,-1 1 0,1-1 0,-1 0 0,1 0 0,0 0 0,0 0 0,0-1 0,0 1 0,1-1 0,5 3 0,0-3-151,-1 0-1,0 0 0,1 0 0,-1-1 1,0 0-1,1-1 0,-1 0 1,9-2-1,5-2-6674</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19:55:44.004"/>
    </inkml:context>
    <inkml:brush xml:id="br0">
      <inkml:brushProperty name="width" value="0.1" units="cm"/>
      <inkml:brushProperty name="height" value="0.1" units="cm"/>
      <inkml:brushProperty name="color" value="#E71224"/>
    </inkml:brush>
  </inkml:definitions>
  <inkml:trace contextRef="#ctx0" brushRef="#br0">587 1 24575,'0'0'0,"-1"1"0,1 0 0,0 0 0,-1-1 0,1 1 0,-1 0 0,1-1 0,-1 1 0,1 0 0,-1-1 0,0 1 0,1-1 0,-1 1 0,0-1 0,0 0 0,1 1 0,-2 0 0,-5 3 0,-62 62 0,40-36 0,-6 9 0,1 2 0,-45 71 0,5-5 0,42-62 0,1 1 0,3 1 0,2 2 0,2 1 0,2 0 0,2 2 0,3 0 0,-21 108 0,33-127 0,2 0 0,1 0 0,1 0 0,5 41 0,-2-64 0,0 1 0,1-1 0,0 0 0,1 0 0,0 0 0,10 18 0,40 55 0,-32-53 0,-4-4 0,1 0 0,1-2 0,41 39 0,-51-54 0,1 0 0,0-1 0,0-1 0,1 1 0,0-2 0,0 0 0,0 0 0,1-1 0,0-1 0,0 0 0,18 3 0,-17-5 0,1 0 0,-1-1 0,1-1 0,0 0 0,25-4 0,-32 3 0,-1-1 0,0-1 0,0 1 0,0-1 0,0 0 0,0-1 0,-1 1 0,1-1 0,-1-1 0,0 1 0,0-1 0,-1 0 0,6-6 0,-1-1 0,-1 0 0,-1 0 0,0-1 0,-1 0 0,0 0 0,5-16 0,27-87 0,-36 105 0,5-18 0,-1 1 0,-2-1 0,-1-1 0,-1 1 0,-1 0 0,-2-1 0,-1 1 0,-8-54 0,8 78 0,-1 0 0,1 0 0,-1 1 0,0-1 0,0 1 0,0 0 0,0-1 0,-1 1 0,0 0 0,0 0 0,0 1 0,0-1 0,-1 1 0,1-1 0,-1 1 0,0 0 0,0 0 0,0 1 0,0-1 0,-1 1 0,-7-3 0,6 3 0,-1 0 0,1 0 0,-1 1 0,1 0 0,-1 0 0,1 1 0,-1 0 0,1 0 0,-1 1 0,1-1 0,-1 1 0,1 1 0,-1-1 0,1 1 0,0 0 0,-7 4 0,4 0 0,-1 0 0,1 1 0,0 0 0,1 1 0,0-1 0,0 2 0,1-1 0,-1 1 0,-6 13 0,-3 0 0,15-19 0,-22 27 0,1 1 0,2 1 0,0 1 0,-18 43 0,36-67 0,1-1 0,-1 0 0,2 1 0,-1-1 0,1 1 0,1-1 0,-1 11 0,2-14 0,-1 1 0,1-1 0,-1 0 0,1 0 0,1 0 0,-1-1 0,1 1 0,0 0 0,0 0 0,0-1 0,0 1 0,1-1 0,4 6 0,-6-9-52,1 0-1,-1 0 1,1-1-1,-1 1 1,1 0-1,-1 0 1,1-1-1,-1 1 1,1-1-1,0 0 1,-1 1-1,1-1 1,0 0-1,-1 0 1,1 0-1,0 0 1,-1 0-1,1-1 1,0 1-1,-1 0 0,1-1 1,-1 1-1,1-1 1,0 1-1,1-2 1,27-10-6774</inkml:trace>
  <inkml:trace contextRef="#ctx0" brushRef="#br0" timeOffset="1324.14">1187 618 24575,'0'-4'0,"1"1"0,0-1 0,0 0 0,0 1 0,0-1 0,1 1 0,-1 0 0,1-1 0,0 1 0,0 0 0,0 0 0,0 0 0,1 0 0,-1 0 0,4-2 0,7-7 0,25-18 0,-38 30 0,70-47 0,-61 42 0,0 0 0,1 0 0,0 1 0,0 0 0,19-4 0,-27 7 0,-1 1 0,1 0 0,0 0 0,0 0 0,-1 0 0,1 0 0,0 1 0,0-1 0,-1 1 0,1-1 0,0 1 0,-1-1 0,1 1 0,-1 0 0,1 0 0,-1 0 0,1 0 0,-1 0 0,1 0 0,-1 0 0,0 0 0,0 1 0,1-1 0,-1 0 0,0 1 0,0-1 0,-1 1 0,1 0 0,0-1 0,0 1 0,-1-1 0,1 1 0,-1 0 0,1 0 0,-1 1 0,3 9 0,-1 1 0,0-1 0,0 23 0,-2-24 0,0 13 0,-1 0 0,-1-1 0,-1 1 0,-1-1 0,-1 1 0,-1-1 0,-1-1 0,-16 36 0,-4-3 0,-2-2 0,-42 58 0,61-97 0,-1 0 0,0-1 0,-16 14 0,27-26 0,0-1 0,0 0 0,-1 0 0,1 0 0,0 0 0,0 0 0,0 0 0,0 0 0,0 0 0,0 0 0,-1 1 0,1-1 0,0 0 0,0 0 0,0 0 0,0 0 0,0 0 0,0 0 0,0 1 0,0-1 0,0 0 0,0 0 0,0 0 0,0 0 0,0 1 0,0-1 0,0 0 0,0 0 0,0 0 0,0 0 0,0 0 0,0 1 0,0-1 0,0 0 0,0 0 0,0 0 0,0 0 0,0 1 0,0-1 0,0 0 0,0 0 0,0 0 0,0 0 0,1 0 0,-1 0 0,0 1 0,0-1 0,0 0 0,0 0 0,0 0 0,1 0 0,11 3 0,23-5 0,-31 2 0,14-1 0,0 0 0,0 1 0,0 1 0,1 0 0,-1 2 0,-1 0 0,1 1 0,28 10 0,-34-9 0,1-1 0,19 4 0,-21-6 0,0 0 0,0 1 0,-1 1 0,15 6 0,9 3-1365,-16-9-5461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19:56:06.090"/>
    </inkml:context>
    <inkml:brush xml:id="br0">
      <inkml:brushProperty name="width" value="0.05" units="cm"/>
      <inkml:brushProperty name="height" value="0.05" units="cm"/>
      <inkml:brushProperty name="color" value="#E71224"/>
    </inkml:brush>
  </inkml:definitions>
  <inkml:trace contextRef="#ctx0" brushRef="#br0">1 1 24575</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19:56:10.076"/>
    </inkml:context>
    <inkml:brush xml:id="br0">
      <inkml:brushProperty name="width" value="0.05" units="cm"/>
      <inkml:brushProperty name="height" value="0.05" units="cm"/>
      <inkml:brushProperty name="color" value="#E71224"/>
    </inkml:brush>
  </inkml:definitions>
  <inkml:trace contextRef="#ctx0" brushRef="#br0">0 0 24575,'0'6'0,"6"5"0,11 7 0,9 0 0,11 0 0,9-3 0,0-4 0,-5-4 0,-7-3 0,-3-2 0,-4-2 0,0-1 0,-5 1-8191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19:56:07.393"/>
    </inkml:context>
    <inkml:brush xml:id="br0">
      <inkml:brushProperty name="width" value="0.05" units="cm"/>
      <inkml:brushProperty name="height" value="0.05" units="cm"/>
      <inkml:brushProperty name="color" value="#E71224"/>
    </inkml:brush>
  </inkml:definitions>
  <inkml:trace contextRef="#ctx0" brushRef="#br0">1 476 24575,'3'0'0,"7"0"0,8 0 0,9 0 0,19 0 0,19 0 0,14 0 0,11 0 0,0 0 0,-7 0 0,-9 0 0,-4 0 0,-6 0 0,-7 0 0,-13 0-8191</inkml:trace>
  <inkml:trace contextRef="#ctx0" brushRef="#br0" timeOffset="1355.43">1271 176 24575,'6'0'0,"-1"-1"0,1 0 0,0 0 0,0 0 0,6-3 0,7-2 0,220-64 0,-234 69 0,5-3 0,0 2 0,0-1 0,20-2 0,-28 5 0,1 0 0,0 0 0,-1 0 0,1 0 0,-1 1 0,1-1 0,0 1 0,-1 0 0,1-1 0,-1 1 0,0 0 0,1 0 0,-1 1 0,0-1 0,0 0 0,1 1 0,-1-1 0,0 1 0,0 0 0,3 3 0,2 7 0,1-1 0,-1 1 0,-1 1 0,0-1 0,-1 1 0,6 19 0,15 84 0,-19-50 0,-2 0 0,-4 0 0,-7 80 0,0-6 0,5-14-1365,1-108-5461</inkml:trace>
  <inkml:trace contextRef="#ctx0" brushRef="#br0" timeOffset="2049.31">2276 18 24575,'167'-10'0,"-76"4"0,-86 5 0,0 1 0,0 0 0,0 0 0,0 1 0,0-1 0,-1 1 0,1 0 0,0 0 0,5 3 0,-8-3 0,1 0 0,-1 1 0,0-1 0,0 1 0,1 0 0,-1 0 0,0 0 0,0 0 0,-1 0 0,1 0 0,0 1 0,-1-1 0,1 0 0,-1 1 0,0-1 0,0 1 0,1 3 0,3 8 0,-2 1 0,0-1 0,-1 1 0,1 24 0,-5 64 0,0-49 0,-16 384 0,15-361-1365,2-50-5461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19:56:12.214"/>
    </inkml:context>
    <inkml:brush xml:id="br0">
      <inkml:brushProperty name="width" value="0.05" units="cm"/>
      <inkml:brushProperty name="height" value="0.05" units="cm"/>
      <inkml:brushProperty name="color" value="#E71224"/>
    </inkml:brush>
  </inkml:definitions>
  <inkml:trace contextRef="#ctx0" brushRef="#br0">346 19 24575,'-4'1'0,"0"0"0,0 0 0,1 1 0,-1-1 0,0 1 0,0 0 0,1 0 0,-1 0 0,1 0 0,0 1 0,-4 3 0,-8 4 0,-86 58 0,85-56 0,1 2 0,0 0 0,-25 30 0,24-20 0,1 0 0,1 1 0,1 0 0,-13 40 0,24-62 0,0 4 0,0 0 0,0 1 0,1-1 0,-1 0 0,2 1 0,-1-1 0,1 1 0,0-1 0,1 1 0,-1-1 0,2 1 0,-1-1 0,1 0 0,0 0 0,0 1 0,1-1 0,0-1 0,1 1 0,-1 0 0,1-1 0,6 8 0,3 4 0,1-1 0,1-1 0,1 0 0,0-1 0,36 25 0,-33-27 0,1-2 0,0 0 0,0-1 0,1-1 0,1-1 0,-1-1 0,1-1 0,0-1 0,1-1 0,-1 0 0,1-2 0,0-1 0,0-1 0,-1 0 0,1-2 0,0-1 0,-1 0 0,0-2 0,33-11 0,-28 2 0,-27 14 0,1 0 0,-1 0 0,1-1 0,-1 1 0,0 0 0,1 0 0,-1-1 0,1 1 0,-1 0 0,0-1 0,1 1 0,-1 0 0,0-1 0,1 1 0,-1 0 0,0-1 0,0 1 0,1-1 0,-1 1 0,0 0 0,0-1 0,0 1 0,0-1 0,0 1 0,1-1 0,-1 1 0,0-1 0,0 1 0,0-1 0,0 1 0,0-1 0,0 1 0,-1-1 0,1 1 0,0-1 0,0 1 0,0 0 0,0-1 0,-1 1 0,1-1 0,0 1 0,0-1 0,0 1 0,-1 0 0,1-1 0,0 1 0,-1 0 0,1-1 0,0 1 0,-1 0 0,1-1 0,-1 1 0,1 0 0,-1 0 0,0-1 0,-5-2 0,0 1 0,-1 0 0,1 0 0,-1 0 0,0 1 0,0 0 0,1 0 0,-1 1 0,0 0 0,0 0 0,-7 1 0,-5 1 0,-1 1 0,-30 10 0,37-9 0,0 0 0,0 2 0,1-1 0,0 2 0,0-1 0,1 2 0,0-1 0,0 1 0,0 1 0,1 0 0,1 1 0,-1 0 0,-10 16 0,11-13 0,1 0 0,1 1 0,0 0 0,1 0 0,1 0 0,0 1 0,1 0 0,0 0 0,1 0 0,1 0 0,-1 24 0,3-25 0,0-1 0,1 0 0,0 0 0,0 0 0,2 1 0,0-2 0,5 17 0,-5-23 0,-1-1 0,1 1 0,0 0 0,1-1 0,0 0 0,-1 0 0,2 0 0,-1 0 0,0-1 0,1 1 0,0-1 0,0 0 0,0-1 0,1 1 0,-1-1 0,1 0 0,7 2 0,9 3 0,0-2 0,1 0 0,0-2 0,-1 0 0,2-2 0,-1 0 0,0-2 0,0 0 0,0-2 0,0-1 0,25-5 0,-34 3 43,1 0 0,-1-1-1,0 0 1,-1-2 0,1 1-1,-2-2 1,17-12 0,-3-1-612,-1-1 0,26-31 0,-27 25-6257</inkml:trace>
  <inkml:trace contextRef="#ctx0" brushRef="#br0" timeOffset="1749.88">646 2 24575,'-28'0'0,"9"-1"0,0 0 0,0 2 0,0 0 0,0 2 0,0 0 0,0 1 0,-19 6 0,18 0 0,0 0 0,0 1 0,1 1 0,0 0 0,1 2 0,1 0 0,0 1 0,-25 30 0,15-11 0,1 0 0,2 2 0,-32 63 0,48-84 0,2 1 0,-1 0 0,2 0 0,0 1 0,1-1 0,1 1 0,0 0 0,1 0 0,1 0 0,1 0 0,0 0 0,1 0 0,1 0 0,1 0 0,0-1 0,1 1 0,1-1 0,1 1 0,0-2 0,1 1 0,0-1 0,1 0 0,1 0 0,1-1 0,0 0 0,13 14 0,-5-9 0,0-1 0,1 0 0,1-1 0,43 27 0,-47-35 0,0 0 0,0-1 0,1-1 0,1-1 0,-1-1 0,1 0 0,32 4 0,24-4 0,118-7 0,16 0 0,-204 2 0,0 0 0,0 1 0,0 0 0,0 0 0,0 0 0,-1 0 0,1 0 0,0 1 0,0 0 0,5 3 0,-8-4 0,0 0 0,0 0 0,0 0 0,0-1 0,0 1 0,-1 0 0,1 0 0,0 0 0,-1 1 0,1-1 0,-1 0 0,1 0 0,-1 0 0,1 0 0,-1 0 0,0 1 0,0-1 0,1 0 0,-1 0 0,0 0 0,0 1 0,0-1 0,0 0 0,-1 0 0,1 1 0,0-1 0,0 0 0,-1 0 0,1 0 0,-1 0 0,1 0 0,-1 1 0,1-1 0,-1 0 0,0 0 0,0 0 0,1 0 0,-1-1 0,-2 3 0,-5 6 0,0 0 0,-1-1 0,0 1 0,0-2 0,-1 1 0,0-1 0,-1-1 0,0 0 0,-12 5 0,-2-1 0,1-1 0,-1-2 0,-32 6 0,17-6-341,1-2 0,-1-2-1,-62-2 1</inkml:trace>
  <inkml:trace contextRef="#ctx0" brushRef="#br0" timeOffset="3302.25">1352 566 24575,'3'66'0,"21"114"0,2 31 0,-25-136 0,-1-80 0,2-74 0,-1 66 0,1-1 0,0 1 0,1 0 0,0 0 0,7-19 0,4 6 0,0 0 0,1 1 0,1 1 0,2 1 0,0 0 0,2 1 0,0 1 0,1 1 0,47-33 0,-65 50 0,1 1 0,0-1 0,0 1 0,0 0 0,1 0 0,-1 1 0,0-1 0,1 1 0,-1 0 0,1 0 0,-1 0 0,1 1 0,0 0 0,7 0 0,-9 1 0,1-1 0,-1 1 0,1 1 0,-1-1 0,1 0 0,-1 1 0,0 0 0,0 0 0,0 0 0,0 0 0,0 0 0,0 0 0,-1 1 0,1-1 0,-1 1 0,1 0 0,-1 0 0,3 6 0,4 7 0,0 0 0,-2 1 0,0 0 0,6 19 0,13 75 0,-20-76 0,2-1 0,24 63 0,-31-96 0,-1-1 0,0 1 0,0-1 0,0 1 0,0-1 0,1 1 0,-1-1 0,0 1 0,0-1 0,1 0 0,-1 1 0,0-1 0,1 0 0,-1 1 0,1-1 0,-1 0 0,0 1 0,1-1 0,-1 0 0,1 1 0,-1-1 0,1 0 0,-1 0 0,1 0 0,-1 0 0,1 1 0,-1-1 0,1 0 0,-1 0 0,2 0 0,-1-1 0,0 1 0,0-1 0,0 1 0,0-1 0,0 1 0,0-1 0,0 0 0,0 1 0,-1-1 0,1 0 0,0 0 0,0 0 0,0-1 0,19-33 0,-3-9 0,-4 10 0,29-57 0,-40 89 0,-1-1 0,0 1 0,1 0 0,-1 0 0,1 0 0,-1 0 0,1 0 0,0 0 0,0 1 0,0-1 0,0 0 0,0 1 0,0 0 0,1-1 0,-1 1 0,0 0 0,4-1 0,-4 2 0,0 0 0,1 0 0,-1 0 0,0 0 0,0 1 0,0-1 0,0 1 0,0-1 0,0 1 0,0 0 0,0 0 0,0 0 0,0 0 0,0 0 0,0 0 0,0 1 0,-1-1 0,1 0 0,-1 1 0,1-1 0,1 4 0,5 4 0,-1 0 0,0 1 0,0 0 0,-1 1 0,-1-1 0,0 1 0,4 12 0,21 83 0,-18-58 0,-10-43 0,-1-7 0,1-13 0,-2-25 0,-1-1 0,2 1 0,2-1 0,2 1 0,12-50 0,-14 81-341,0 1 0,0-1-1,8-12 1,-1 5-6485</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19:56:29.443"/>
    </inkml:context>
    <inkml:brush xml:id="br0">
      <inkml:brushProperty name="width" value="0.05" units="cm"/>
      <inkml:brushProperty name="height" value="0.05" units="cm"/>
      <inkml:brushProperty name="color" value="#E71224"/>
    </inkml:brush>
  </inkml:definitions>
  <inkml:trace contextRef="#ctx0" brushRef="#br0">0 0 24575,'3'0'0,"13"3"0,13 1 0,10 3 0,5 0 0,10 2 0,4 2 0,2 0 0,3 7 0,-1 0 0,-5-3 0,0-4 0,-3-4 0,-9-3 0,-2-2 0,-9-2-8191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19:56:31.167"/>
    </inkml:context>
    <inkml:brush xml:id="br0">
      <inkml:brushProperty name="width" value="0.05" units="cm"/>
      <inkml:brushProperty name="height" value="0.05" units="cm"/>
      <inkml:brushProperty name="color" value="#E71224"/>
    </inkml:brush>
  </inkml:definitions>
  <inkml:trace contextRef="#ctx0" brushRef="#br0">1 904 24575,'0'1'0,"0"1"0,1-1 0,-1 1 0,1-1 0,-1 1 0,1-1 0,0 0 0,-1 1 0,1-1 0,0 0 0,0 0 0,0 0 0,0 1 0,0-1 0,0 0 0,0 0 0,0-1 0,0 1 0,1 0 0,1 1 0,27 12 0,-11-7 0,0-1 0,0-1 0,1-1 0,0-1 0,0-1 0,0 0 0,0-1 0,0-2 0,0 0 0,0-1 0,0-1 0,0-1 0,33-10 0,-35 8 0,1-1 0,-1-1 0,0-1 0,-1 0 0,0-2 0,-1 0 0,0 0 0,0-1 0,-1-1 0,-1-1 0,0 0 0,-1-1 0,22-33 0,55-122 0,-62 111 0,-24 50 0,1 0 0,-2 0 0,1 0 0,-1-1 0,3-18 0,-5 22 0,-1 0 0,0 0 0,0 0 0,-1 0 0,0 0 0,0 0 0,0 1 0,-1-1 0,0 0 0,0 1 0,-3-7 0,-2-2 0,-1 0 0,-1 0 0,0 1 0,-1 0 0,0 1 0,-1 0 0,0 0 0,-1 1 0,0 1 0,-1 0 0,0 0 0,0 1 0,-1 1 0,0 1 0,-17-7 0,7 5 0,1 1 0,-1 1 0,0 1 0,-1 2 0,1 0 0,-1 2 0,0 0 0,0 2 0,-27 2 0,44-1 0,0 0 0,1 0 0,-1 1 0,0 0 0,1 0 0,0 1 0,-1 0 0,1 0 0,0 0 0,1 1 0,-1 0 0,1 1 0,-7 5 0,6-4 0,1 1 0,0 0 0,1 1 0,0-1 0,0 1 0,0 0 0,1 0 0,0 0 0,1 1 0,-5 16 0,-2 17 0,1 2 0,2-1 0,-1 55 0,10 138 0,10-53 0,35 183 0,-24-242 0,7-1 0,60 163 0,-81-263 0,19 43 0,-25-60 0,0 0 0,1-1 0,-1 0 0,1 1 0,0-1 0,1 0 0,-1-1 0,9 7 0,-11-10 0,0 1 0,1-1 0,-1 0 0,0 0 0,0-1 0,1 1 0,-1 0 0,1-1 0,-1 1 0,1-1 0,-1 0 0,1 0 0,-1 0 0,0 0 0,1 0 0,-1-1 0,1 1 0,-1-1 0,1 1 0,-1-1 0,0 0 0,1 0 0,-1 0 0,0 0 0,4-3 0,1-1 0,1 0 0,-1-1 0,0 0 0,0 0 0,11-14 0,-5 2 0,0-1 0,0 0 0,12-29 0,25-69 0,-8 19 0,82-146 0,-63 130 0,73-190 0,-109 228 0,-3-1 0,-4-1 0,-3 0 0,-4-1 0,-3 0 0,-3-106 0,-6 139 0,-2 0 0,-1 1 0,-18-78 0,21 120 0,0-1 0,0 0 0,0 0 0,-1 1 0,1-1 0,-1 1 0,0-1 0,0 1 0,0 0 0,0 0 0,-5-6 0,6 9 0,1 0 0,0 0 0,-1 0 0,1 0 0,0 0 0,-1 0 0,1 0 0,0 0 0,-1 0 0,1 0 0,0 0 0,-1 0 0,1 0 0,0 0 0,-1 0 0,1 0 0,0 0 0,-1 0 0,1 0 0,0 0 0,0 1 0,-1-1 0,1 0 0,0 0 0,-1 0 0,1 1 0,0-1 0,0 0 0,0 0 0,-1 1 0,1-1 0,0 0 0,0 0 0,0 1 0,-1-1 0,1 0 0,0 1 0,0-1 0,0 1 0,-4 8 0,1-1 0,0 2 0,1-1 0,0 0 0,0 0 0,0 19 0,1-16 0,-13 567 0,14-558 0,26 542 0,-23-531 0,2 0 0,1 0 0,2 0 0,1-1 0,1 0 0,1-1 0,2 0 0,23 37 0,-33-62 0,-1-1 0,2 1 0,-1-1 0,0 0 0,1 0 0,0 0 0,0-1 0,0 1 0,0-1 0,1 0 0,-1-1 0,1 1 0,0-1 0,-1 1 0,1-1 0,0-1 0,0 1 0,1-1 0,-1 0 0,0 0 0,0 0 0,1-1 0,-1 0 0,0 0 0,1 0 0,-1-1 0,0 1 0,0-1 0,1-1 0,-1 1 0,0-1 0,0 0 0,0 0 0,-1 0 0,1-1 0,0 1 0,6-6 0,25-22-1365,-3-4-5461</inkml:trace>
  <inkml:trace contextRef="#ctx0" brushRef="#br0" timeOffset="644.49">1677 992 24575,'-1'-1'0,"1"0"0,0 0 0,-1-1 0,1 1 0,-1 0 0,0 0 0,1 0 0,-1 0 0,0 0 0,0 0 0,1 0 0,-1 0 0,0 0 0,0 0 0,0 1 0,0-1 0,0 0 0,0 0 0,0 1 0,-2-1 0,-27-12 0,28 12 0,-20-5 0,1 1 0,0 0 0,-1 2 0,0 1 0,0 1 0,0 0 0,-32 4 0,49-2 0,0-1 0,1 1 0,-1 0 0,0 0 0,0 1 0,1-1 0,-1 1 0,1 0 0,-1 1 0,1-1 0,0 1 0,0-1 0,0 1 0,-7 7 0,7-5 0,0 0 0,0 1 0,0-1 0,1 1 0,0 0 0,0 0 0,0 0 0,1 0 0,-3 13 0,1 3 0,2 0 0,0 0 0,1 0 0,1 0 0,5 33 0,-2-26 0,2 0 0,1 0 0,11 31 0,-10-42 0,0-1 0,0 1 0,2-2 0,0 1 0,23 29 0,-30-43 0,0 0 0,0-1 0,0 1 0,1-1 0,0 1 0,-1-1 0,1 0 0,0 0 0,0 0 0,0 0 0,0-1 0,0 1 0,0-1 0,1 0 0,-1 0 0,0 0 0,1 0 0,-1 0 0,1-1 0,-1 0 0,1 0 0,5 0 0,-3-1 0,-1-1 0,0 1 0,1-1 0,-1-1 0,0 1 0,0-1 0,-1 1 0,1-1 0,0-1 0,-1 1 0,0-1 0,0 1 0,7-10 0,21-26-114,-2-3 0,-2 0 1,27-56-1,-35 62-796,38-69-5916</inkml:trace>
  <inkml:trace contextRef="#ctx0" brushRef="#br0" timeOffset="1815.2">1959 428 24575,'0'-2'0,"0"1"0,-1 0 0,1 0 0,0-1 0,-1 1 0,1 0 0,-1 0 0,1 0 0,-1-1 0,1 1 0,-1 0 0,0 0 0,0 0 0,0 0 0,1 0 0,-1 0 0,0 1 0,0-1 0,0 0 0,0 0 0,0 1 0,-1-1 0,1 0 0,0 1 0,0-1 0,0 1 0,-1 0 0,1-1 0,0 1 0,0 0 0,-1 0 0,1-1 0,0 1 0,0 0 0,-1 1 0,1-1 0,0 0 0,-1 0 0,1 0 0,0 1 0,0-1 0,0 1 0,-1-1 0,-1 2 0,0 1 0,0 0 0,0 1 0,0 0 0,0-1 0,0 1 0,1 0 0,0 1 0,0-1 0,0 0 0,0 1 0,1-1 0,-1 1 0,0 8 0,-2 10 0,0 37 0,3-38 0,-3 421 0,5-315 0,0 9 0,7 1 0,42 234 0,-49-370 0,-1 1 0,1 0 0,0 1 0,0-1 0,0 1 0,0-1 0,3 5 0,-4-8 0,1 0 0,-1 1 0,0-1 0,0 0 0,0 1 0,1-1 0,-1 0 0,0 0 0,1 0 0,-1 1 0,0-1 0,1 0 0,-1 0 0,0 0 0,1 0 0,-1 1 0,0-1 0,1 0 0,-1 0 0,0 0 0,1 0 0,-1 0 0,1 0 0,-1 0 0,1 0 0,12-11 0,19-33 0,-3-2 0,40-82 0,-57 104 0,1 0 0,-2-2 0,0 0 0,-2 0 0,-1-1 0,-2 0 0,0 0 0,-1 0 0,0-45 0,-2-17 0,-11-94 0,1 152 0,0 21 0,6 10 0,1 0 0,0 0 0,-1 1 0,1-1 0,0 0 0,-1 0 0,1 0 0,0 0 0,-1 0 0,1 0 0,0 1 0,0-1 0,-1 0 0,1 0 0,0 0 0,-1 1 0,1-1 0,0 0 0,0 1 0,0-1 0,-1 0 0,1 0 0,0 1 0,0-1 0,0 0 0,0 1 0,-1-1 0,1 0 0,0 1 0,0-1 0,0 0 0,0 1 0,0 0 0,-4 14 0,1 0 0,0 1 0,1-1 0,1 1 0,1 28 0,0-10 0,-3 101 0,18 161 0,-14-285 0,1 1 0,0-1 0,1 1 0,0-1 0,1 0 0,5 13 0,-8-22 0,0 0 0,0-1 0,1 1 0,-1 0 0,0 0 0,0 0 0,1-1 0,-1 1 0,1 0 0,0-1 0,-1 0 0,1 1 0,0-1 0,0 0 0,0 0 0,0 0 0,0 0 0,0 0 0,0 0 0,0-1 0,0 1 0,0-1 0,0 1 0,1-1 0,-1 0 0,0 0 0,0 0 0,0 0 0,1 0 0,-1-1 0,0 1 0,0-1 0,0 1 0,0-1 0,0 0 0,0 0 0,0 1 0,0-2 0,0 1 0,2-1 0,4-4 0,0 1 0,0-1 0,0 0 0,-1-1 0,0 0 0,-1 0 0,1-1 0,-1 1 0,6-13 0,7-12 0,16-39 0,-21 41 0,51-118 0,33-67 0,-96 211 0,1 0 0,-1 1 0,1-1 0,-1 0 0,1 1 0,6-7 0,-8 10 0,0-1 0,0 1 0,0-1 0,-1 0 0,1 1 0,0 0 0,0-1 0,0 1 0,0 0 0,0-1 0,0 1 0,0 0 0,0 0 0,0 0 0,0 0 0,0 0 0,0 0 0,0 0 0,0 0 0,0 0 0,0 0 0,0 0 0,0 1 0,0-1 0,0 0 0,0 1 0,0-1 0,0 1 0,0-1 0,0 1 0,0 0 0,-1-1 0,1 1 0,1 1 0,7 7 0,-1 0 0,0 1 0,0 0 0,11 21 0,13 18 0,-2-11 0,2-1 0,49 43 0,81 56 0,-80-69 0,-76-62 0,7 6 0,0-1 0,0 2 0,-2 0 0,16 19 0,-20-15 0,-7-16 0,0 0 0,0 1 0,0-1 0,0 0 0,0 0 0,0 1 0,0-1 0,-1 0 0,1 1 0,0-1 0,0 0 0,0 0 0,0 1 0,0-1 0,0 0 0,0 0 0,-1 1 0,1-1 0,0 0 0,0 0 0,0 0 0,0 1 0,-1-1 0,1 0 0,0 0 0,0 0 0,-1 0 0,1 0 0,0 1 0,-1-1 0,0 0 0,-1 0 0,1 0 0,-1 0 0,1 0 0,-1 0 0,1-1 0,-1 1 0,1 0 0,-1-1 0,1 1 0,-1-1 0,1 1 0,-1-1 0,1 0 0,-2-1 0,-3-2 0,0-1 0,0 0 0,0 0 0,1-1 0,0 0 0,0 0 0,0 0 0,1 0 0,0-1 0,0 1 0,1-1 0,0 0 0,-3-10 0,0 1 0,1 0 0,1-1 0,1 1 0,0-1 0,0-19 0,4 18 0,-1 1 0,2 0 0,0 0 0,10-33 0,28-66 0,-24 75 0,15-63 0,-23 63-682,3-72-1,-9 71-6143</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19:56:24.347"/>
    </inkml:context>
    <inkml:brush xml:id="br0">
      <inkml:brushProperty name="width" value="0.05" units="cm"/>
      <inkml:brushProperty name="height" value="0.05" units="cm"/>
      <inkml:brushProperty name="color" value="#E71224"/>
    </inkml:brush>
  </inkml:definitions>
  <inkml:trace contextRef="#ctx0" brushRef="#br0">1 0 24575,'6'3'0,"-1"-1"0,1 0 0,0-1 0,0 1 0,9 0 0,2 1 0,695 82 0,-175-30 0,-521-53 0,5 1 0,-1 1 0,1 0 0,28 11 0,-45-14 0,1 1 0,-1 0 0,0 0 0,0 0 0,0 1 0,0-1 0,0 1 0,-1 0 0,1 0 0,-1 0 0,0 1 0,0-1 0,0 1 0,0 0 0,0 0 0,-1 0 0,0 0 0,0 0 0,0 0 0,2 9 0,1 17 0,-1 0 0,-2-1 0,-2 37 0,0-29 0,-1-23 0,0-1 0,-1 1 0,0-1 0,-1 1 0,0-1 0,-1 0 0,-1-1 0,0 1 0,-7 12 0,-10 13 0,-38 52 0,26-42 0,-15 21 0,24-37 0,2 1 0,1 1 0,2 1 0,-18 44 0,32-64 77,-21 65-1519,21-56-5384</inkml:trace>
  <inkml:trace contextRef="#ctx0" brushRef="#br0" timeOffset="1760.65">1977 282 24575,'-1'3'0,"0"-1"0,1 1 0,-1-1 0,0 0 0,0 1 0,0-1 0,0 0 0,-1 0 0,1 0 0,-1 0 0,1 0 0,-1 0 0,-2 2 0,-5 7 0,-57 86 0,56-80 0,1 0 0,1 1 0,0 0 0,-5 20 0,11-33 0,1 0 0,0 0 0,0 0 0,1 0 0,0 0 0,-1 0 0,2 0 0,-1 1 0,0-1 0,1 0 0,0 0 0,1 0 0,-1 0 0,4 7 0,-3-8 0,0 0 0,1 0 0,-1-1 0,1 1 0,0-1 0,0 1 0,0-1 0,1 0 0,-1 0 0,1-1 0,0 1 0,-1-1 0,1 0 0,0 0 0,1 0 0,-1 0 0,5 1 0,75 17 0,-61-16 0,-1 1 0,0 1 0,0 1 0,33 15 0,117 81 0,-91-52 0,35 20 0,343 229 0,-444-289 0,0 0 0,-2 1 0,1 1 0,12 15 0,-25-27 0,0 0 0,0 1 0,0-1 0,0 0 0,0 1 0,-1-1 0,1 1 0,0-1 0,-1 1 0,1-1 0,-1 1 0,0 0 0,1-1 0,-1 1 0,0 1 0,0-2 0,0 0 0,0 0 0,-1 0 0,1 0 0,0 0 0,-1 0 0,1 0 0,-1-1 0,1 1 0,-1 0 0,1 0 0,-1 0 0,0-1 0,1 1 0,-1 0 0,0-1 0,1 1 0,-1-1 0,-1 2 0,-4 0 0,-1 1 0,1-1 0,-1 0 0,1 0 0,-14 2 0,8-2 0,-28 6 0,0-1 0,-1-2 0,1-2 0,-78-4 0,111 0 0,1-1 0,-1 1 0,1-1 0,-1-1 0,1 1 0,0-1 0,0 0 0,1 0 0,-1-1 0,0 0 0,1 0 0,0 0 0,0-1 0,0 0 0,1 1 0,0-2 0,0 1 0,0 0 0,-5-10 0,-3-7 0,2-1 0,0 0 0,-12-45 0,14 39 0,1 0 0,1-1 0,2 1 0,1-1 0,1-32 0,3 42 0,0 0 0,2 1 0,0-1 0,1 0 0,1 1 0,1 0 0,1 0 0,12-26 0,64-92 215,-52 89-204,35-68-1,-59 98-188,1 1 0,-2-1 1,0 0-1,-2 0 0,0-1 0,0 0 0,-2 1 0,0-22 0,-2 16-6648</inkml:trace>
  <inkml:trace contextRef="#ctx0" brushRef="#br0" timeOffset="2352.4">3105 653 24575,'60'0'0,"121"-3"0,-143 1 0,-1-3 0,65-15 0,-71 12-455,0 2 0,37-3 0,-47 7-6371</inkml:trace>
  <inkml:trace contextRef="#ctx0" brushRef="#br0" timeOffset="2989.87">4181 106 24575,'3'0'0,"4"6"0,4 14 0,3 16 0,-1 28 0,-3 34 0,-2 29 0,-4 25 0,2 9 0,-1 1 0,4-11 0,5-23 0,-1-27 0,1-24 0,-2-26 0,-4-22-8191</inkml:trace>
  <inkml:trace contextRef="#ctx0" brushRef="#br0" timeOffset="4193.46">4852 547 24575,'10'-12'0,"1"0"0,1 0 0,0 2 0,14-11 0,4-3 0,17-15 0,95-60 0,-116 84 0,0 1 0,2 1 0,-1 1 0,2 2 0,51-13 0,-77 22 0,1 1 0,-1-1 0,0 1 0,0-1 0,1 1 0,-1 0 0,1 0 0,-1 1 0,0-1 0,0 1 0,1 0 0,-1-1 0,0 1 0,0 1 0,0-1 0,0 0 0,5 4 0,-5-2 0,0-1 0,0 1 0,-1 0 0,1 1 0,-1-1 0,0 0 0,0 1 0,0-1 0,0 1 0,-1-1 0,0 1 0,1 0 0,-1 0 0,0 0 0,0 4 0,1 10 0,0 0 0,-2 1 0,0-1 0,-1 0 0,0 0 0,-6 21 0,-2 4 0,-22 59 0,2-31 0,-73 129 0,70-142 0,29-53 0,0 0 0,0 1 0,0-1 0,1 1 0,-4 10 0,6-15 0,0 0 0,-1 1 0,1-1 0,0 0 0,0 0 0,0 0 0,0 0 0,0 0 0,0 0 0,1 0 0,-1 1 0,0-1 0,0 0 0,1 0 0,-1 0 0,1 0 0,-1 0 0,1 0 0,-1 0 0,1 0 0,-1-1 0,1 1 0,0 0 0,0 0 0,-1 0 0,1-1 0,0 1 0,0 0 0,0-1 0,0 1 0,0 0 0,2 0 0,7 2 0,0 0 0,1 0 0,0-1 0,-1 0 0,1-1 0,0-1 0,15 0 0,-15 0 0,1 0 0,0 0 0,-1 1 0,1 1 0,-1 0 0,22 7 0,-25-6 0,-1 0 0,0 1 0,0 0 0,-1 0 0,1 1 0,-1-1 0,0 1 0,0 1 0,0-1 0,-1 1 0,1 0 0,-2 0 0,7 11 0,-6-7 0,0 0 0,-1 0 0,-1 0 0,0 1 0,0-1 0,-1 1 0,0 0 0,-1 0 0,0 15 0,0 13 0,-1 1 0,-8 56 0,5-83 0,1 0 0,-2-1 0,1 1 0,-2-1 0,0 0 0,0 0 0,-1 0 0,-1 0 0,0-1 0,0-1 0,-12 14 0,3-8 0,-1-1 0,-32 23 0,37-30 0,0 0 0,0 2 0,0-1 0,1 2 0,1-1 0,0 1 0,0 1 0,-11 18 0,12-12 0,7-13 0,0 0 0,0 0 0,-1 0 0,1 0 0,-1-1 0,0 0 0,-1 1 0,1-1 0,-1 0 0,1-1 0,-1 1 0,0-1 0,-1 1 0,-8 4 0,-20 5-1365,21-6-5461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19:56:43.467"/>
    </inkml:context>
    <inkml:brush xml:id="br0">
      <inkml:brushProperty name="width" value="0.05" units="cm"/>
      <inkml:brushProperty name="height" value="0.05" units="cm"/>
      <inkml:brushProperty name="color" value="#E71224"/>
    </inkml:brush>
  </inkml:definitions>
  <inkml:trace contextRef="#ctx0" brushRef="#br0">199 177 24575,'-7'5'0,"1"0"0,0 0 0,0 1 0,0-1 0,1 1 0,-1 0 0,1 1 0,1 0 0,-1-1 0,1 1 0,-4 11 0,-10 14 0,-1-4 0,-34 58 0,49-77 0,0-1 0,0 1 0,1 0 0,0 0 0,0 0 0,1 0 0,1 1 0,-2 12 0,4-19 0,-1 1 0,1 0 0,-1 0 0,1-1 0,1 1 0,-1 0 0,0-1 0,1 1 0,-1-1 0,1 0 0,0 1 0,0-1 0,1 0 0,-1 0 0,1 0 0,-1-1 0,1 1 0,0-1 0,0 1 0,0-1 0,0 0 0,0 0 0,1 0 0,5 2 0,6 3 0,1-1 0,0-1 0,0 0 0,20 2 0,26 4 0,-27-6 0,-1 2 0,1 1 0,-1 1 0,49 21 0,-76-26 0,0 1 0,0-1 0,0 1 0,-1 1 0,1-1 0,-1 1 0,0 0 0,-1 0 0,0 1 0,0 0 0,0 0 0,-1 0 0,1 0 0,-2 1 0,1-1 0,-1 1 0,-1 0 0,1 0 0,-1 0 0,1 13 0,-2-13 0,0 0 0,0 0 0,-1 1 0,-1-1 0,1 0 0,-1 0 0,-1 0 0,1 0 0,-2 0 0,1 0 0,-1 0 0,0 0 0,0-1 0,-1 0 0,0 0 0,0 0 0,-1 0 0,0 0 0,0-1 0,-12 11 0,-6 1-114,0 0 1,0-2-1,-2-1 0,0-1 0,-1-1 1,0-1-1,-1-2 0,0 0 0,-1-2 1,0-1-1,-31 3 0,20-6-6712</inkml:trace>
  <inkml:trace contextRef="#ctx0" brushRef="#br0" timeOffset="710.09">340 1 24575,'-13'0'0,"-1"1"0,0 0 0,1 1 0,-1 1 0,1 0 0,0 1 0,0 0 0,0 1 0,1 0 0,-1 1 0,1 1 0,1 0 0,-1 0 0,1 1 0,0 1 0,-16 17 0,15-13 0,1 0 0,0 1 0,1 1 0,1 0 0,1 0 0,0 1 0,0 0 0,2 0 0,0 1 0,1 0 0,1 0 0,-4 28 0,5-13 0,2 1 0,1-1 0,2 0 0,1 0 0,1 0 0,2 0 0,1-1 0,2 0 0,1 0 0,14 31 0,-3-18 0,1 0 0,2-2 0,2-1 0,2-1 0,2-1 0,34 35 0,-48-58 0,0 0 0,1-1 0,1-1 0,0-1 0,1-1 0,0 0 0,1-1 0,0-2 0,40 15 0,-46-20 0,-1-1 0,2 0 0,-1-1 0,0 0 0,0-1 0,0-1 0,1 0 0,-1-1 0,0 0 0,0-1 0,0-1 0,0-1 0,0 1 0,0-2 0,-1 0 0,19-10 0,4-8-227,-1 0-1,-1-3 1,-1 0-1,-2-3 1,43-48-1,-32 30-6598</inkml:trace>
  <inkml:trace contextRef="#ctx0" brushRef="#br0" timeOffset="1219.95">1116 777 24575,'1'-20'0,"-1"20"0,0 0 0,0 0 0,0 0 0,0 0 0,0 0 0,0 0 0,0 0 0,0 0 0,0 0 0,0 0 0,0 0 0,0 0 0,0 1 0,1-1 0,-1 0 0,0 0 0,0 0 0,0 0 0,0 0 0,0 0 0,0 0 0,0 0 0,0 0 0,0 0 0,0 0 0,0 0 0,0 0 0,0 0 0,0 0 0,0 0 0,1 0 0,3 35 0,1 1 0,1 0 0,2-1 0,2 0 0,1-1 0,1 0 0,2 0 0,24 41 0,-37-73 13,0-1 1,-1 1-1,1-1 0,0 1 0,1-1 0,-1 0 0,0 1 0,0-1 0,0 0 1,1 0-1,-1 0 0,3 2 0,-4-3-8,1 0-1,-1 0 1,0 0 0,1 0 0,-1 0-1,0 0 1,1 0 0,-1 0 0,0 0-1,1-1 1,-1 1 0,0 0 0,1 0-1,-1 0 1,0 0 0,1 0-1,-1-1 1,0 1 0,0 0 0,1 0-1,-1-1 1,0 1 0,0 0 0,1 0-1,-1-1 1,0 1 0,0 0 0,0-1-1,1 1 1,-1 0 0,0-1 0,0 1-1,0 0 1,0-1 0,0 1 0,2-8-347,0 1 1,-1 0 0,0-1-1,-1-8 1,2-32-6485</inkml:trace>
  <inkml:trace contextRef="#ctx0" brushRef="#br0" timeOffset="1453.16">1169 212 24575,'6'0'0,"14"0"0,10 0 0,-1 0-8191</inkml:trace>
  <inkml:trace contextRef="#ctx0" brushRef="#br0" timeOffset="1784.66">1575 54 24575,'2'0'0,"0"1"0,0-1 0,0 1 0,0 0 0,0 0 0,0 0 0,0 0 0,0 0 0,0 0 0,-1 1 0,1-1 0,-1 0 0,1 1 0,-1-1 0,1 1 0,-1 0 0,0 0 0,1-1 0,-1 1 0,0 0 0,1 3 0,3 6 0,0-1 0,5 20 0,-2 1 0,-2 0 0,5 56 0,-5 68 0,-5-117 0,23 364 0,-15-340 0,2 0 0,2-1 0,4-1 0,32 82 0,-41-124 0,0-1 0,12 18 0,-17-30 0,0 0 0,1-1 0,0 1 0,0-1 0,0 0 0,0 0 0,1 0 0,-1 0 0,1-1 0,10 5 0,-14-7-42,1 0-1,-1-1 0,1 1 1,-1-1-1,1 1 0,-1-1 1,1 0-1,0 0 0,-1 0 1,1 0-1,0 0 0,-1 0 1,1 0-1,-1 0 0,1 0 1,0-1-1,-1 1 0,1-1 1,-1 1-1,1-1 0,-1 0 1,1 0-1,-1 1 0,0-1 1,1 0-1,-1 0 0,0 0 1,0 0-1,0-1 0,0 1 1,2-2-1,16-23-6783</inkml:trace>
  <inkml:trace contextRef="#ctx0" brushRef="#br0" timeOffset="2148.48">1557 777 24575,'9'0'0,"12"-3"0,12-1 0,8-6 0,1-4 0,-1-6 0,-4-2 0,1 2 0,-7-1 0,-2 3 0,-7 1 0,-6 4-8191</inkml:trace>
  <inkml:trace contextRef="#ctx0" brushRef="#br0" timeOffset="2764.68">2351 847 24575,'0'3'0,"0"13"0,6 10 0,2 9 0,0 2 0,-2 4 0,1 1 0,0-5 0,-2-1 0,2-4 0,2-5 0,0-7-8191</inkml:trace>
  <inkml:trace contextRef="#ctx0" brushRef="#br0" timeOffset="3027.03">2404 548 24575,'0'0'0</inkml:trace>
  <inkml:trace contextRef="#ctx0" brushRef="#br0" timeOffset="4350.35">2633 777 24575,'189'0'0,"-186"0"0,0 0 0,0 0 0,0 0 0,1 0 0,-1 1 0,0-1 0,0 1 0,0 0 0,0 0 0,0 0 0,0 1 0,-1-1 0,1 1 0,4 2 0,-5-2 0,0 0 0,-1 0 0,1 0 0,-1 0 0,0 0 0,0 1 0,0-1 0,0 0 0,0 1 0,0-1 0,-1 0 0,1 1 0,-1-1 0,1 1 0,-1-1 0,0 1 0,0-1 0,0 1 0,-1 3 0,-1 12 0,-1 0 0,-1-1 0,-1 0 0,0 1 0,-1-2 0,-1 1 0,-15 26 0,-77 105 0,58-91 0,-24 40 0,61-87 0,9-8 0,14-9 0,-13 5 0,177-77 0,-151 66 0,1 1 0,1 2 0,0 1 0,0 2 0,39-3 0,-72 10 0,13-3 0,0 0 0,-1-1 0,0 0 0,0-1 0,0-1 0,17-10 0,66-49 0,-52 28 0,-3-1 0,47-56 0,-56 59 0,-22 24 0,34-40 0,-41 47 0,0 0 0,0-1 0,0 1 0,-1-1 0,1 1 0,-1-1 0,-1 0 0,1 0 0,1-9 0,-2 14 0,-1 0 0,0 0 0,0 0 0,0-1 0,0 1 0,0 0 0,0 0 0,0 0 0,0-1 0,0 1 0,0 0 0,0 0 0,0 0 0,0-1 0,0 1 0,0 0 0,0 0 0,0 0 0,0 0 0,0-1 0,0 1 0,-1 0 0,1 0 0,0 0 0,0 0 0,0-1 0,0 1 0,0 0 0,0 0 0,-1 0 0,1 0 0,0 0 0,0-1 0,0 1 0,0 0 0,0 0 0,-1 0 0,1 0 0,0 0 0,0 0 0,0 0 0,-1 0 0,1 0 0,0 0 0,0 0 0,0 0 0,-1 0 0,1 0 0,0 0 0,0 0 0,0 0 0,0 0 0,-1 0 0,1 0 0,0 0 0,0 0 0,0 0 0,-1 0 0,1 0 0,0 0 0,0 1 0,-13 7 0,12-7 0,-15 12 0,1 1 0,0 1 0,1 1 0,1 0 0,0 0 0,1 1 0,1 1 0,1 0 0,0 1 0,1 0 0,1 0 0,-6 24 0,8-21 0,1 0 0,1 1 0,1 0 0,0 0 0,2 0 0,1 0 0,1 0 0,1 0 0,1 0 0,11 44 0,-12-60 0,1 0 0,-1 0 0,1 0 0,1 0 0,-1-1 0,8 10 0,-10-14 0,0 0 0,0-1 0,0 1 0,1-1 0,-1 0 0,1 0 0,-1 1 0,1-1 0,-1 0 0,1 0 0,0 0 0,-1 0 0,1-1 0,0 1 0,0 0 0,0-1 0,-1 1 0,1-1 0,0 0 0,0 1 0,0-1 0,0 0 0,0 0 0,0 0 0,0-1 0,0 1 0,-1 0 0,1-1 0,0 1 0,0-1 0,2-1 0,4-2-195,-1-1 0,1-1 0,-2 1 0,1-1 0,0-1 0,9-11 0,13-17-6631</inkml:trace>
  <inkml:trace contextRef="#ctx0" brushRef="#br0" timeOffset="5063.5">3903 918 24575,'3'0'0,"0"0"0,0 1 0,0-1 0,0 1 0,0-1 0,0 1 0,-1 0 0,1 0 0,0 0 0,-1 1 0,1-1 0,-1 1 0,1-1 0,-1 1 0,1 0 0,-1 0 0,0 0 0,0 0 0,0 0 0,0 0 0,0 1 0,-1-1 0,3 5 0,1 4 0,1 1 0,-2 0 0,0 0 0,3 15 0,3 7 0,-5-26 0,-2-13 0,-1-16 0,0-48 0,-2 18 0,3 0 0,13-76 0,-15 124 0,0-1 0,0 0 0,0 0 0,1 1 0,-1-1 0,1 1 0,3-5 0,-5 7 0,0 1 0,1-1 0,-1 1 0,0 0 0,1-1 0,-1 1 0,1-1 0,-1 1 0,1 0 0,-1 0 0,1-1 0,-1 1 0,1 0 0,-1 0 0,1-1 0,-1 1 0,1 0 0,0 0 0,-1 0 0,1 0 0,0 0 0,0 0 0,0 1 0,0-1 0,0 0 0,0 1 0,0-1 0,0 1 0,0-1 0,0 1 0,0 0 0,0-1 0,-1 1 0,1 0 0,0 0 0,0 0 0,-1-1 0,1 2 0,7 11 0,0-1 0,-1 1 0,-1 0 0,0 0 0,0 1 0,3 17 0,0 4 0,5 50 0,-7 3 0,-6 120 0,-3-119 0,3-82-105,-1 0 0,0 0 0,-1 0 0,0 1 0,0-1 0,-1-1 0,1 1 0,-1 0 0,-1 0 0,1-1 0,-1 1 0,-6 9 0,-2-5-6721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6T19:59:24.608"/>
    </inkml:context>
    <inkml:brush xml:id="br0">
      <inkml:brushProperty name="width" value="0.1" units="cm"/>
      <inkml:brushProperty name="height" value="0.1" units="cm"/>
    </inkml:brush>
  </inkml:definitions>
  <inkml:trace contextRef="#ctx0" brushRef="#br0">0 55 24575,'15'0'0,"29"-6"0,22-2 0,18 0 0,6-1 0,0 1 0,-6 1 0,-11 3 0,-16 1 0,-14 2 0,-11 0 0,-12 1-8191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6T19:59:26.599"/>
    </inkml:context>
    <inkml:brush xml:id="br0">
      <inkml:brushProperty name="width" value="0.1" units="cm"/>
      <inkml:brushProperty name="height" value="0.1" units="cm"/>
    </inkml:brush>
  </inkml:definitions>
  <inkml:trace contextRef="#ctx0" brushRef="#br0">0 0 24575,'0'6'0,"0"8"0,0 8 0,0 8 0,0 9 0,0 7 0,3 1 0,1-4 0,0-4 0,-1-2 0,-1-4 0,0-5 0,-1-5 0,2-5 0</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6T19:59:27.775"/>
    </inkml:context>
    <inkml:brush xml:id="br0">
      <inkml:brushProperty name="width" value="0.1" units="cm"/>
      <inkml:brushProperty name="height" value="0.1" units="cm"/>
    </inkml:brush>
  </inkml:definitions>
  <inkml:trace contextRef="#ctx0" brushRef="#br0">0 0 24575,'1274'33'-2373,"-10"45"163,-1225-76 2284,613 27 4435,-564-30-5874,-69 1-5461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6T19:59:29.328"/>
    </inkml:context>
    <inkml:brush xml:id="br0">
      <inkml:brushProperty name="width" value="0.1" units="cm"/>
      <inkml:brushProperty name="height" value="0.1" units="cm"/>
    </inkml:brush>
  </inkml:definitions>
  <inkml:trace contextRef="#ctx0" brushRef="#br0">230 0 24575,'1'63'0,"11"68"0,-6-64 62,-6 104-1,-2-73-1549</inkml:trace>
  <inkml:trace contextRef="#ctx0" brushRef="#br0" timeOffset="1688.33">0 194 24575,'9'0'0,"15"0"0,22 0 0,11 0 0,6 0 0,0 0 0,-4 0 0,-6 0 0,-9 0 0,-9 0 0,-7 0 0,-6 0 0,-4 0 0,-1 0 0</inkml:trace>
  <inkml:trace contextRef="#ctx0" brushRef="#br0" timeOffset="3155.72">865 18 24575,'10'194'0,"-4"-113"0,2 17 0,3 95 0,-11-116-1365,0-59-5461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6T19:59:35.157"/>
    </inkml:context>
    <inkml:brush xml:id="br0">
      <inkml:brushProperty name="width" value="0.1" units="cm"/>
      <inkml:brushProperty name="height" value="0.1" units="cm"/>
    </inkml:brush>
  </inkml:definitions>
  <inkml:trace contextRef="#ctx0" brushRef="#br0">77 196 24575,'0'7'0,"-1"0"0,0 0 0,-1 0 0,-2 10 0,-2 6 0,-9 43 0,-10 123 0,25-184 0,0-1 0,0 1 0,0-1 0,0 1 0,1-1 0,0 0 0,2 7 0,-3-9 0,1-1 0,0 1 0,0-1 0,0 1 0,0-1 0,0 1 0,0-1 0,0 0 0,0 1 0,1-1 0,-1 0 0,1 0 0,-1 0 0,1 0 0,-1 0 0,1 0 0,-1-1 0,1 1 0,0 0 0,-1-1 0,4 1 0,17 2 0,0-1 0,-1-1 0,1 0 0,26-4 0,-17 1 0,17-2 0,0-2 0,89-23 0,89-43 0,-144 44 0,-35 16 0,-34 9 0,1 0 0,18-8 0,-30 9 0,0 1 0,0 0 0,0-1 0,0 1 0,-1-1 0,1 1 0,0-1 0,-1 0 0,0 0 0,1 0 0,-1 0 0,0 0 0,0 0 0,0 0 0,1-4 0,10-39 0,-8 27 0,-1 7 0,-1 1 0,0-1 0,0 0 0,-1 0 0,-1 0 0,0-11 0,-1 16 0,0 1 0,0 0 0,0 0 0,0-1 0,-1 1 0,0 0 0,0 1 0,-1-1 0,1 0 0,-1 1 0,0-1 0,0 1 0,-1 0 0,-4-5 0,-12-9 0,-1 1 0,-33-20 0,1 1 0,44 29 0,-1 1 0,1 0 0,-2 0 0,1 0 0,0 2 0,-1-1 0,-17-4 0,22 8 0,-1 0 0,0 0 0,0 1 0,0 0 0,0 0 0,1 0 0,-1 1 0,0 0 0,0 0 0,0 1 0,1 0 0,-1 0 0,1 1 0,-7 2 0,-45 28 0,38-20 0,-1-2 0,-30 13 0,-176 51 0,177-67 0,44-8 0,-1 1 0,0 0 0,1 0 0,-1 1 0,1-1 0,-1 1 0,1 1 0,0-1 0,0 1 0,0 0 0,0 1 0,-9 6 0,1 2-1365</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6T19:59:37.590"/>
    </inkml:context>
    <inkml:brush xml:id="br0">
      <inkml:brushProperty name="width" value="0.1" units="cm"/>
      <inkml:brushProperty name="height" value="0.1" units="cm"/>
    </inkml:brush>
  </inkml:definitions>
  <inkml:trace contextRef="#ctx0" brushRef="#br0">139 578 24575,'21'0'0,"-1"2"0,1 0 0,0 2 0,-1 0 0,31 11 0,-49-15 0,0 1 0,0 0 0,0 0 0,0 0 0,0 0 0,0 0 0,0 0 0,0 0 0,0 1 0,0-1 0,-1 1 0,1-1 0,-1 1 0,1 0 0,-1 0 0,1-1 0,-1 1 0,0 0 0,1 3 0,-1-2 0,0 0 0,-1 0 0,1 0 0,-1 0 0,0 1 0,0-1 0,0 0 0,0 0 0,0 0 0,-1 0 0,0 1 0,0 2 0,-5 9 0,0 0 0,-1 0 0,0-1 0,-14 18 0,16-24 0,-24 39 0,9-12 0,-2-2 0,-45 54 0,62-82 0,-1-1 0,0 0 0,1-1 0,-2 1 0,1-1 0,0-1 0,-14 5 0,11-4 0,0 0 0,1 1 0,-1 0 0,-10 7 0,17-9 0,0-1 0,0 0 0,1 1 0,-1-1 0,1 1 0,-1 0 0,1-1 0,0 1 0,0 0 0,0 0 0,0 0 0,0 0 0,0 0 0,0 0 0,0 0 0,1 0 0,-1 0 0,1 0 0,0 0 0,-1 1 0,1-1 0,0 0 0,1 3 0,-1-4 0,1 1 0,-1 0 0,1 0 0,0 0 0,0 0 0,0-1 0,0 1 0,0 0 0,0-1 0,1 1 0,-1-1 0,0 1 0,1-1 0,-1 0 0,1 1 0,0-1 0,-1 0 0,1 0 0,0 0 0,0-1 0,-1 1 0,1 0 0,0 0 0,0-1 0,0 0 0,3 1 0,8 2 0,0-1 0,22 1 0,-30-3 0,218-3 0,-118-13-1365,-88 15-5461</inkml:trace>
  <inkml:trace contextRef="#ctx0" brushRef="#br0" timeOffset="2832.02">544 983 24575,'4'-4'0,"0"-1"0,-1 0 0,1 0 0,-1 0 0,-1 0 0,1 0 0,-1-1 0,0 1 0,0-1 0,0 0 0,-1 1 0,2-12 0,-1-6 0,-2-45 0,0 45 0,-1 15 0,0 0 0,0 0 0,0 0 0,-1 0 0,0 0 0,-1 0 0,-6-13 0,8 19 0,0-1 0,0 1 0,0 0 0,-1 0 0,1-1 0,0 1 0,-1 0 0,0 0 0,0 1 0,1-1 0,-1 0 0,0 0 0,0 1 0,-1-1 0,1 1 0,0 0 0,0 0 0,-1 0 0,1 0 0,0 0 0,-1 0 0,1 0 0,-1 1 0,0-1 0,1 1 0,-1 0 0,1 0 0,-3 0 0,1 1 0,1 1 0,1-1 0,-1 1 0,0 0 0,0 0 0,1 0 0,-1 0 0,1 1 0,-1-1 0,1 0 0,0 1 0,0 0 0,0-1 0,0 1 0,-1 4 0,-18 20 0,18-25 0,0 1 0,0-1 0,1 1 0,-1 0 0,1-1 0,0 1 0,-1 0 0,1 0 0,1 1 0,-1-1 0,0 0 0,1 1 0,0-1 0,0 1 0,0-1 0,0 1 0,0-1 0,1 1 0,-1 0 0,1-1 0,0 1 0,0 0 0,1-1 0,-1 1 0,1 0 0,0-1 0,-1 1 0,2-1 0,-1 1 0,0-1 0,1 0 0,0 1 0,-1-1 0,1 0 0,0 0 0,1 0 0,-1 0 0,0-1 0,1 1 0,0-1 0,3 4 0,11 7 0,1-1 0,0-1 0,0 0 0,1-1 0,1-1 0,0-1 0,23 6 0,148 29 0,-144-37-455,0-2 0,61-3 0</inkml:trace>
  <inkml:trace contextRef="#ctx0" brushRef="#br0" timeOffset="5170.25">1038 1019 24575,'1'-1'0,"0"-1"0,1 1 0,-1 0 0,0 0 0,0 1 0,1-1 0,-1 0 0,0 0 0,1 1 0,-1-1 0,1 1 0,-1-1 0,1 1 0,-1-1 0,1 1 0,-1 0 0,1 0 0,-1 0 0,1 0 0,-1 0 0,1 0 0,-1 0 0,1 0 0,2 2 0,2 0 0,-1 0 0,1 1 0,-1 0 0,1 0 0,4 5 0,-6-5 0,1 0 0,-1 0 0,1-1 0,-1 1 0,1-1 0,5 2 0,0-2 0,0-1 0,0 0 0,0 0 0,0-1 0,0 0 0,0-1 0,0 0 0,0-1 0,15-4 0,-7 0 0,0 0 0,-1-2 0,0 0 0,18-11 0,-7 5 0,-23 13 0,-1-1 0,0 0 0,1 0 0,-1 0 0,0-1 0,0 1 0,0-1 0,-1 0 0,1 0 0,5-6 0,-9 9 0,0-1 0,0 1 0,1 0 0,-1-1 0,0 1 0,0-1 0,0 1 0,1-1 0,-1 1 0,0-1 0,0 1 0,0-1 0,0 1 0,0-1 0,0 1 0,0-1 0,0 1 0,0-1 0,0 1 0,-1 0 0,1-1 0,0 1 0,0-1 0,0 1 0,-1-1 0,1 1 0,0-1 0,0 1 0,-1 0 0,1-1 0,0 1 0,-1 0 0,1-1 0,-1 1 0,-17-13 0,6 5 0,3 1 0,1-1 0,1 0 0,-1-1 0,1 1 0,1-1 0,0-1 0,0 1 0,-8-18 0,12 22 0,1 0 0,-1 0 0,1 0 0,0 0 0,0 0 0,1 0 0,-1-1 0,1 1 0,0 0 0,1 0 0,-1 0 0,1 0 0,0-1 0,0 1 0,1 0 0,0 1 0,-1-1 0,2 0 0,-1 0 0,6-7 0,4-4 0,0 1 0,2 1 0,0 0 0,0 1 0,29-19 0,0-1 0,-18 14 0,52-29 0,-46 30 0,-20 11-136,0 0-1,1 1 1,-1 0-1,1 1 1,0 1-1,0 0 1,1 0-1,-1 1 0,23-2 1,-17 5-6690</inkml:trace>
  <inkml:trace contextRef="#ctx0" brushRef="#br0" timeOffset="7269.44">1920 525 24575,'351'95'0,"-333"-91"0,1 0 0,-1-1 0,1-2 0,-1 0 0,23-1 0,-38-1 0,0 0 0,0 0 0,-1 0 0,1 0 0,0 0 0,-1-1 0,1 1 0,-1-1 0,0 0 0,0 0 0,1 0 0,-1 0 0,0 0 0,-1 0 0,1 0 0,0-1 0,2-4 0,3-5 0,-1 0 0,6-17 0,-12 28 0,2-5 0,0 0 0,-1 0 0,0 0 0,0 0 0,-1 0 0,1 0 0,-1 0 0,-1 0 0,1-1 0,-3-9 0,-2-6 0,-13-34 0,9 29 0,-95-276 0,103 300 0,0-1 0,-1 1 0,0-1 0,1 1 0,-1 0 0,0-1 0,0 1 0,-1 0 0,1 1 0,-1-1 0,1 0 0,-1 1 0,0-1 0,0 1 0,0 0 0,0 0 0,0 0 0,-1 0 0,1 1 0,-4-2 0,4 2 0,0 1 0,0 0 0,1 0 0,-1 0 0,0 0 0,0 0 0,1 0 0,-1 1 0,0-1 0,1 1 0,-1 0 0,0 0 0,1 0 0,-1 0 0,1 0 0,0 0 0,-1 1 0,1-1 0,0 1 0,0 0 0,0 0 0,0 0 0,0 0 0,0 0 0,0 0 0,1 0 0,-3 5 0,0 0 0,1 0 0,0 0 0,0 1 0,1-1 0,0 1 0,0 0 0,1 0 0,-1 11 0,-6 29 0,-1-14 0,7-23 0,-1 0 0,0 0 0,0 0 0,-1-1 0,-7 13 0,5-10 0,-1 0 0,2 1 0,-5 18 0,-4 11 0,6-23-195,2 1 0,1 0 0,0 0 0,2 0 0,0 1 0,1 42 0</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02T20:28:11.731"/>
    </inkml:context>
    <inkml:brush xml:id="br0">
      <inkml:brushProperty name="width" value="0.05" units="cm"/>
      <inkml:brushProperty name="height" value="0.05" units="cm"/>
    </inkml:brush>
  </inkml:definitions>
  <inkml:trace contextRef="#ctx0" brushRef="#br0">0 0 24575,'14'24'0,"16"35"0,-7-13 0,-5-8 0,-2 1 0,-1 0 0,-3 1 0,0 0 0,5 48 0,15 210 0,-27-239 0,42 389 0,-42-385-389,-3 86 1,-2-131-200,0 12-6238</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02T20:28:12.173"/>
    </inkml:context>
    <inkml:brush xml:id="br0">
      <inkml:brushProperty name="width" value="0.05" units="cm"/>
      <inkml:brushProperty name="height" value="0.05" units="cm"/>
    </inkml:brush>
  </inkml:definitions>
  <inkml:trace contextRef="#ctx0" brushRef="#br0">1 0 24575,'3'0'0</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02T20:28:12.574"/>
    </inkml:context>
    <inkml:brush xml:id="br0">
      <inkml:brushProperty name="width" value="0.05" units="cm"/>
      <inkml:brushProperty name="height" value="0.05" units="cm"/>
    </inkml:brush>
  </inkml:definitions>
  <inkml:trace contextRef="#ctx0" brushRef="#br0">1 1 24575,'6'0'0</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02T20:28:13.667"/>
    </inkml:context>
    <inkml:brush xml:id="br0">
      <inkml:brushProperty name="width" value="0.05" units="cm"/>
      <inkml:brushProperty name="height" value="0.05" units="cm"/>
    </inkml:brush>
  </inkml:definitions>
  <inkml:trace contextRef="#ctx0" brushRef="#br0">1 90 24575,'5'0'0,"0"-1"0,-1 0 0,1 0 0,0-1 0,0 1 0,0-1 0,-1 0 0,6-4 0,17-5 0,3 2 0,1 2 0,1 1 0,-1 1 0,54-1 0,-42 4 0,612-25 0,-647 27 0,18-1 0,0 2 0,49 6 0,-68-6 0,1 1 0,-1 0 0,0 1 0,0-1 0,0 1 0,0 1 0,-1-1 0,1 1 0,-1 0 0,0 0 0,0 1 0,0 0 0,-1 0 0,8 9 0,-5-2 0,0 0 0,-1 0 0,0 1 0,-1 0 0,-1 1 0,0-1 0,0 1 0,4 27 0,-3-4 0,-2-1 0,-1 48 0,-3-65 0,-1 0 0,0 0 0,-2 0 0,0 0 0,-1 0 0,-11 32 0,10-41 0,1 0 0,-1-1 0,0 1 0,-1-1 0,0-1 0,-1 1 0,0-1 0,0 0 0,0 0 0,-1-1 0,-1 0 0,1 0 0,-17 8 0,12-7 0,-1-1 0,-1 0 0,1-1 0,-1-1 0,0 0 0,0-1 0,-1-1 0,-28 3 0,383-7 0,-149-1 0,-91 2 0,208-8 0,-305 8 3,3 0-155,1 0 0,-1-1 0,1 0 0,-1 0 0,0 0 0,1-1 0,-1 0 0,6-3 0,2-4-6674</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02T20:28:16.265"/>
    </inkml:context>
    <inkml:brush xml:id="br0">
      <inkml:brushProperty name="width" value="0.05" units="cm"/>
      <inkml:brushProperty name="height" value="0.05" units="cm"/>
    </inkml:brush>
  </inkml:definitions>
  <inkml:trace contextRef="#ctx0" brushRef="#br0">354 1 24575,'9'3'0,"6"7"0,0 16 0,1 23 0,-2 26 0,-1 28 0,-3 20 0,-2 13 0,-3 8 0,-3 3 0,-1 6 0,2-7 0,1-11 0,-1-22 0,-1-24 0,0-25 0,-1-23-8191</inkml:trace>
  <inkml:trace contextRef="#ctx0" brushRef="#br0" timeOffset="2089.17">1042 847 24575,'3'0'0,"7"0"0,7-6 0,17-5 0,26 0 0,3 1-8191</inkml:trace>
  <inkml:trace contextRef="#ctx0" brushRef="#br0" timeOffset="3459.3">1447 494 24575,'-1'25'0,"0"0"0,-2 0 0,-1 0 0,-2-1 0,-11 35 0,-57 116 0,10-54-263,-107 154 0,-104 103-467,186-260 661,-244 336 69,21 10 0,222-305-1145,84-146-4576</inkml:trace>
  <inkml:trace contextRef="#ctx0" brushRef="#br0" timeOffset="5028.16">1289 1817 24575,'455'0'0,"-442"0"0,-1 0 0,0 0 0,1 0 0,20 5 0,-31-5 0,0 0 0,0 1 0,0-1 0,-1 1 0,1-1 0,0 1 0,-1 0 0,1-1 0,0 1 0,-1 0 0,1 0 0,-1 0 0,1 0 0,-1 1 0,0-1 0,1 0 0,-1 0 0,0 1 0,0-1 0,0 1 0,0-1 0,0 1 0,0 0 0,0-1 0,-1 1 0,1 0 0,-1 0 0,1-1 0,-1 1 0,1 0 0,-1 0 0,0 2 0,-1 2 0,0-1 0,0 1 0,0-1 0,-1 0 0,0 1 0,0-1 0,0 0 0,-1 0 0,0 0 0,0-1 0,0 1 0,-7 7 0,-6 5 0,-29 26 0,44-43 0,-40 32 0,0-3 0,-91 47 0,86-51 0,39-20 0,-2-1 0,0 1 0,0 0 0,0 1 0,1 0 0,0 0 0,0 1 0,-7 8 0,14-14 0,0 0 0,1 0 0,-1-1 0,1 1 0,-1 0 0,1 0 0,-1 0 0,1 0 0,0 0 0,-1 0 0,1-1 0,0 1 0,0 0 0,0 0 0,0 0 0,0 0 0,0 0 0,0 0 0,0 0 0,0 0 0,0 0 0,0 0 0,1 0 0,-1 0 0,0 0 0,1 0 0,-1 0 0,0-1 0,2 3 0,0-1 0,0 0 0,0 0 0,1 0 0,-1 0 0,1-1 0,-1 1 0,1-1 0,0 1 0,3 0 0,28 10 0,0-1 0,1-2 0,58 7 0,-26-5 0,183 43 0,-197-39 0,-1 2 0,80 37 0,-126-51 0,1 0 0,-1 1 0,0 0 0,10 9 0,-15-13 0,0 0 0,-1 1 0,1-1 0,-1 0 0,1 1 0,-1-1 0,0 1 0,1-1 0,-1 1 0,1-1 0,-1 1 0,0-1 0,1 1 0,-1 0 0,0-1 0,0 1 0,1-1 0,-1 1 0,0 0 0,0-1 0,0 1 0,0-1 0,0 1 0,0 0 0,0-1 0,0 1 0,0 0 0,0-1 0,0 1 0,0 0 0,0-1 0,-1 1 0,1-1 0,0 1 0,0 0 0,-1-1 0,1 1 0,0-1 0,-1 1 0,1-1 0,-1 1 0,1-1 0,0 1 0,-1-1 0,0 1 0,-3 1 0,1 0 0,-1 0 0,0-1 0,0 0 0,0 1 0,-6 0 0,-77 13 0,-97 4 0,131-15 0,-241 6-1365,265-10-5461</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02T20:28:26.036"/>
    </inkml:context>
    <inkml:brush xml:id="br0">
      <inkml:brushProperty name="width" value="0.05" units="cm"/>
      <inkml:brushProperty name="height" value="0.05" units="cm"/>
    </inkml:brush>
  </inkml:definitions>
  <inkml:trace contextRef="#ctx0" brushRef="#br0">0 2 24575,'95'-1'0,"81"1"0,-140 2 0,1 2 0,60 13 0,-88-15 0,0 0 0,-1 1 0,1 1 0,0-1 0,-1 1 0,0 0 0,0 1 0,0 0 0,-1 0 0,1 1 0,-1 0 0,0 0 0,-1 1 0,0 0 0,0 0 0,0 0 0,-1 1 0,0 0 0,-1 0 0,1 0 0,-1 0 0,-1 1 0,0 0 0,0 0 0,-1-1 0,0 2 0,0-1 0,0 17 0,-1-10 0,-1 0 0,-1 1 0,0-1 0,-1 0 0,-1 0 0,0 0 0,-1 0 0,-10 23 0,5-17 0,-2 0 0,-1-1 0,0 0 0,-2-1 0,-17 21 0,-6-1 0,-1-2 0,-1-1 0,-3-2 0,-62 40 0,60-47 0,28-19 0,1 1 0,-26 22 0,40-32 0,1 0 0,0 0 0,-1 0 0,1 0 0,0 1 0,-1-1 0,1 0 0,0 0 0,0 0 0,-1 1 0,1-1 0,0 0 0,0 0 0,-1 1 0,1-1 0,0 0 0,0 0 0,0 1 0,-1-1 0,1 0 0,0 1 0,0-1 0,0 0 0,0 1 0,0-1 0,0 0 0,0 1 0,0-1 0,0 0 0,0 1 0,0-1 0,0 0 0,0 1 0,0-1 0,0 1 0,0-1 0,0 0 0,0 0 0,0 1 0,1-1 0,-1 0 0,0 1 0,0-1 0,0 0 0,1 1 0,-1-1 0,0 0 0,0 0 0,1 1 0,-1-1 0,0 0 0,0 0 0,1 0 0,-1 0 0,0 1 0,1-1 0,-1 0 0,1 0 0,11 3 0,0-1 0,0 0 0,0-1 0,0 0 0,1-1 0,18-2 0,2 0 0,829-23 0,-846 25 0,-9-1 0,-1 0 0,1 1 0,0 0 0,-1 0 0,1 1 0,0 0 0,-1 0 0,1 0 0,9 4 0,-15-4-76,0-1 1,0 1-1,0-1 0,-1 1 0,1 0 0,0-1 0,0 1 0,-1 0 1,1-1-1,0 1 0,-1 0 0,1 0 0,-1 0 0,1 0 1,-1 0-1,1 0 0,0 1 0,-1 15-6750</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02T20:28:24.702"/>
    </inkml:context>
    <inkml:brush xml:id="br0">
      <inkml:brushProperty name="width" value="0.05" units="cm"/>
      <inkml:brushProperty name="height" value="0.05" units="cm"/>
    </inkml:brush>
  </inkml:definitions>
  <inkml:trace contextRef="#ctx0" brushRef="#br0">1 1 24575,'9'18'0,"6"20"0,9 47 0,10 41 0,2 24 0,1 13 0,-6-4 0,-5-10 0,-7-9 0,-4-18 0,-4-22 0,-5-23 0,4-24 0,-1-22-8191</inkml:trace>
  <inkml:trace contextRef="#ctx0" brushRef="#br0" timeOffset="301.31">689 618 24575,'3'3'0,"4"7"0,7 14 0,3 11 0,0 19 0,0 14 0,-1 14 0,-2 11 0,-1 5 0,-3-9 0,-2-13 0,-4-13 0,5-18 0,-1-11 0,0-10-8191</inkml:trace>
  <inkml:trace contextRef="#ctx0" brushRef="#br0" timeOffset="571.21">442 953 24575,'3'0'0,"7"-3"0,8-1 0,15-3 0,24-9 0,26-5 0,25-8 0,20 2 0,10-2 0,10-7 0,-20 2-8191</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02T20:28:23.978"/>
    </inkml:context>
    <inkml:brush xml:id="br0">
      <inkml:brushProperty name="width" value="0.05" units="cm"/>
      <inkml:brushProperty name="height" value="0.05" units="cm"/>
    </inkml:brush>
  </inkml:definitions>
  <inkml:trace contextRef="#ctx0" brushRef="#br0">106 0 24575,'3'0'0,"7"3"0,8 1 0,10 0 0,5 5 0,5 1 0,0-1 0,-5-2-8191</inkml:trace>
  <inkml:trace contextRef="#ctx0" brushRef="#br0" timeOffset="358.97">0 441 24575,'3'0'0,"4"0"0,13 0 0,15 0 0,7 0 0,3 0 0,0 0 0,-2 0 0,0 0 0,-6 0-8191</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02T20:28:29.404"/>
    </inkml:context>
    <inkml:brush xml:id="br0">
      <inkml:brushProperty name="width" value="0.05" units="cm"/>
      <inkml:brushProperty name="height" value="0.05" units="cm"/>
    </inkml:brush>
  </inkml:definitions>
  <inkml:trace contextRef="#ctx0" brushRef="#br0">0 732 24575,'12'-3'0,"28"-7"0,37-11 0,42-10 0,39-4 0,23-4 0,8-2-888,-23 6 888,-30 9 0,-32 9 219,-34 8-7741</inkml:trace>
  <inkml:trace contextRef="#ctx0" brushRef="#br0" timeOffset="358.36">424 997 24575,'3'0'0,"7"0"0,7 0 0,8 0 0,11 0 0,17 0 0,18 0 0,24 0 0,8 0 0,-5 0 0,-13 0 0,-15 0 0,-13 0 0,-11-3 0,-13-1-8191</inkml:trace>
  <inkml:trace contextRef="#ctx0" brushRef="#br0" timeOffset="1816.28">2082 27 24575,'42'-9'0,"20"-3"0,14 6 0,6 26 0,11 51 0,1 47 0,-7 32 0,-17 7 0,-22-6 0,-18-22 0,-14-34-8191</inkml:trace>
  <inkml:trace contextRef="#ctx0" brushRef="#br0" timeOffset="2881.46">2823 1279 24575,'-26'13'0,"3"-1"0,0-1 0,-39 12 0,-93 15 0,-4 0 0,129-29 0,0 2 0,1 1 0,-33 18 0,58-28 0,-3 1 0,1 1 0,-1 0 0,1 1 0,-10 8 0,15-12 0,0 0 0,1-1 0,-1 1 0,0 0 0,0-1 0,1 1 0,-1 0 0,1 0 0,-1 0 0,1 0 0,-1 0 0,1 0 0,-1-1 0,1 1 0,0 0 0,0 0 0,-1 0 0,1 0 0,0 0 0,0 0 0,0 1 0,0-1 0,0 0 0,0 0 0,0 0 0,1 0 0,-1 0 0,0 0 0,1 0 0,-1-1 0,0 1 0,1 0 0,-1 0 0,1 0 0,-1 0 0,1 0 0,0 0 0,-1-1 0,1 1 0,0 0 0,0-1 0,-1 1 0,1 0 0,0-1 0,0 1 0,0-1 0,1 1 0,9 5 0,-1-2 0,1 1 0,1-1 0,-1-1 0,16 3 0,156 21 0,120-6-632,131-6-1897,146-6 976,138-4-2132,2115-4-603,-2465 3 4288,-181 6 295,-156-5 296,-30-2-268,-8 0-56,-83 10 29,-108 8-274,-354 50 410,457-53 1838</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02T20:28:34.826"/>
    </inkml:context>
    <inkml:brush xml:id="br0">
      <inkml:brushProperty name="width" value="0.05" units="cm"/>
      <inkml:brushProperty name="height" value="0.05" units="cm"/>
    </inkml:brush>
  </inkml:definitions>
  <inkml:trace contextRef="#ctx0" brushRef="#br0">1 548 24575,'367'-1'-230,"394"2"-420,-729-1 690,-14-1-15,1 2-1,0-1 1,-1 2 0,1 1-1,30 7 1,-45-8-26,-1 0 0,1 0 0,-1 0 0,1 0 0,-1 0 0,0 1-1,0-1 1,0 1 0,0 0 0,-1 0 0,1 0 0,-1 0 0,1 0 0,-1 1 0,0-1 0,-1 1 0,1 0 0,-1-1 0,1 1 0,-1 0-1,0 0 1,0 0 0,-1 0 0,1-1 0,-1 1 0,0 7 0,0 4 25,-1 0 0,0 0 0,-1 0 0,-1 0 0,-7 24 0,4-22 10,-1 0 0,0-1 1,-1 0-1,-1-1 0,0 1 0,-1-2 0,-1 1 0,0-1 0,-1-1 0,-15 14 0,-2-3 17,0-1-1,-2-1 1,-56 30-1,48-30-50,30-13 0,11-4 0,18-2 0,-19-3 0,168-6 274,-64 0-1913,-61 4-5187</inkml:trace>
  <inkml:trace contextRef="#ctx0" brushRef="#br0" timeOffset="431.51">2629 1 24575,'6'9'0,"2"21"0,0 17 0,-2 25 0,-2 24 0,-13 38 0,-24 35 0,-29 33 0,-26 31-1510,-22 15 1510,-22 4 0,-6-14 0,7-20 0,18-33 0,22-38 0,26-32 0,28-36 0,19-32-6681</inkml:trace>
  <inkml:trace contextRef="#ctx0" brushRef="#br0" timeOffset="1361.56">3176 1094 24575,'443'1'0,"-425"-1"0,0 1 0,1 1 0,-1 1 0,0 0 0,23 8 0,-37-9 0,1 0 0,-1 0 0,0 0 0,0 0 0,0 0 0,0 1 0,0 0 0,-1 0 0,1 0 0,-1 0 0,5 6 0,-6-6 0,-1-1 0,0 1 0,1 0 0,-1 0 0,0 0 0,0-1 0,0 1 0,-1 1 0,1-1 0,-1 0 0,1 0 0,-1 0 0,0 0 0,0 0 0,-1 0 0,1 0 0,-1 0 0,1 0 0,-2 3 0,-3 6 0,0-1 0,0 0 0,-2 0 0,1-1 0,-1 0 0,0 0 0,-1 0 0,0-1 0,-14 12 0,12-12 0,0 1 0,1 0 0,0 1 0,1 0 0,0 0 0,-12 25 0,19-35 0,1 1 0,-1-1 0,1 0 0,0 1 0,-1-1 0,1 1 0,0-1 0,0 0 0,0 1 0,0-1 0,0 1 0,0-1 0,0 1 0,0-1 0,1 0 0,-1 1 0,1-1 0,-1 0 0,1 1 0,-1-1 0,1 0 0,0 1 0,0-1 0,-1 0 0,1 0 0,0 0 0,0 0 0,0 0 0,0 0 0,1 0 0,-1 0 0,0 0 0,0-1 0,0 1 0,3 1 0,4 1 0,1 1 0,0-1 0,0-1 0,14 3 0,-7-1 0,-2 0 0,1 0 0,-1 1 0,0 1 0,-1 0 0,1 1 0,21 16 0,-29-19 0,0 1 0,0 0 0,-1 0 0,0 0 0,0 1 0,-1-1 0,1 1 0,-1 0 0,0 0 0,-1 1 0,1-1 0,-1 1 0,-1 0 0,1 0 0,-1 0 0,1 7 0,-3-11 0,1-1 0,-1 1 0,0 0 0,0-1 0,0 1 0,-1-1 0,1 1 0,0-1 0,-1 1 0,0-1 0,0 1 0,0-1 0,0 0 0,0 1 0,0-1 0,-2 3 0,0-1 0,0-1 0,0 0 0,-1 0 0,1 0 0,0 0 0,-1-1 0,0 1 0,-7 3 0,-6 0 0,1 0 0,-1-1 0,-33 6 0,-27 1 171,-105 3-1,-79-13-1660,247-2 1274,-49-1-6610</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20:39:27.321"/>
    </inkml:context>
    <inkml:brush xml:id="br0">
      <inkml:brushProperty name="width" value="0.1" units="cm"/>
      <inkml:brushProperty name="height" value="0.1" units="cm"/>
    </inkml:brush>
  </inkml:definitions>
  <inkml:trace contextRef="#ctx0" brushRef="#br0">141 1 24575,'9'9'0,"3"6"0,3 9 0,4 13 0,-1 9 0,0 6 0,-3 2 0,-2-1 0,-3 2 0,1-2 0,0-1 0,5-1 0,3 6 0,7 15 0,-1 1 0,-2-13 0,-5-15-8191</inkml:trace>
  <inkml:trace contextRef="#ctx0" brushRef="#br0" timeOffset="549.54">0 618 24575,'3'0'0,"10"0"0,15-3 0,12-7 0,4-2 0,8 2 0,9 1 0,4 1 0,-1 0 0,-8-3 0,-7-1 0,-9 2 0,-6 0 0,-5 2 0,-2 1 0,-5 3-8191</inkml:trace>
  <inkml:trace contextRef="#ctx0" brushRef="#br0" timeOffset="1088.07">865 177 24575,'1'0'0,"1"0"0,0 1 0,0-1 0,-1 1 0,1-1 0,0 1 0,0-1 0,-1 1 0,1 0 0,-1 0 0,1 0 0,-1 0 0,1 0 0,-1 0 0,2 2 0,18 23 0,-16-20 0,5 10 0,0-1 0,-2 2 0,1-1 0,-2 1 0,9 28 0,17 93 0,-5-14 0,-26-116 7,8 22-282,-2 0 1,-1 1 0,-1-1-1,1 33 1,-7-43-6552</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20:39:33.904"/>
    </inkml:context>
    <inkml:brush xml:id="br0">
      <inkml:brushProperty name="width" value="0.1" units="cm"/>
      <inkml:brushProperty name="height" value="0.1" units="cm"/>
    </inkml:brush>
  </inkml:definitions>
  <inkml:trace contextRef="#ctx0" brushRef="#br0">0 1 24575,'15'16'0,"-1"1"0,0 0 0,-2 1 0,0 0 0,17 36 0,-12-14 0,24 80 0,-33-84 0,-1 0 0,-1 0 0,0 48 0,-7 113 0,-2-86 0,3 583 0,-1-689 0,1 1 0,1-1 0,-1 1 0,1 0 0,0-1 0,0 0 0,0 1 0,1-1 0,0 0 0,0 1 0,4 5 0,-3-7 0,0 0 0,1 0 0,-1-1 0,1 1 0,0-1 0,0 0 0,0 0 0,1 0 0,-1 0 0,1-1 0,-1 0 0,11 4 0,25 6 0,1-1 0,0-2 0,63 5 0,-70-10 0,478 32 0,3-34 0,-337-4 0,749 11 0,-305-3 0,-256-4 0,70 24 0,-30 0 0,290-24 0,71 3 0,2 35 0,550 20-1596,489-59 2731,-812-3-674,-921 1-461,128-17 0,-187 14 0,-1-1 0,0 0 0,0-1 0,0 0 0,-1-1 0,0-1 0,18-12 0,-13 7 0,1 2 0,30-14 0,-27 17 0,1 1 0,-1 1 0,1 1 0,45-3 0,98 7 0,-109 2 0,-5 0 0,-15 1 0,51-5 0,-76 1 0,-1 0 0,1 0 0,-1-1 0,0-1 0,0 0 0,0-1 0,0 0 0,11-7 0,-2 0 0,1 1 0,0 1 0,1 1 0,0 1 0,0 1 0,30-4 0,-7 4 0,-1 2 0,64 2 0,-56 3 0,-1 3 0,0 3 0,56 12 0,-85-13 0,-8-1 0,0 0 0,1-1 0,0-1 0,17 0 0,-28-2 0,0 0 0,0-1 0,-1 0 0,1 0 0,0 0 0,-1 0 0,1-1 0,-1 1 0,1-1 0,-1-1 0,0 1 0,0 0 0,0-1 0,0 0 0,0 0 0,-1 0 0,1 0 0,2-5 0,-1 2 0,0-1 0,-1 0 0,0 0 0,0 0 0,-1-1 0,0 1 0,-1-1 0,1 0 0,-1 0 0,-1 0 0,2-12 0,-1-12 0,-3-50 0,0 49 0,-4-514 0,4 530 0,0 0 0,-1 1 0,0-1 0,-11-31 0,-28-57 0,5 15 0,30 68 79,1-1-1,0 0 0,-1-36 1,-7-33-1758,9 76-5147</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20:39:38.649"/>
    </inkml:context>
    <inkml:brush xml:id="br0">
      <inkml:brushProperty name="width" value="0.1" units="cm"/>
      <inkml:brushProperty name="height" value="0.1" units="cm"/>
    </inkml:brush>
  </inkml:definitions>
  <inkml:trace contextRef="#ctx0" brushRef="#br0">149 18 24575,'-5'1'0,"1"-1"0,0 1 0,0 0 0,0 0 0,0 1 0,0-1 0,0 1 0,0 0 0,1 0 0,-1 0 0,1 0 0,-1 1 0,1-1 0,0 1 0,0 0 0,-4 4 0,-4 6 0,0 1 0,-13 21 0,19-25 0,0-1 0,0 1 0,1 0 0,1 1 0,-1-1 0,2 1 0,0 0 0,0-1 0,-1 20 0,3-4 0,1 1 0,7 49 0,-5-62 0,0 1 0,2-1 0,-1-1 0,2 1 0,0-1 0,0 0 0,16 23 0,-19-31 0,1 1 0,1 0 0,-1-1 0,1 0 0,0 0 0,0 0 0,0 0 0,1-1 0,-1 0 0,1 0 0,0-1 0,0 0 0,1 0 0,-1 0 0,0 0 0,1-1 0,0 0 0,10 1 0,-12-3 0,1-1 0,0 0 0,-1 0 0,1 0 0,-1 0 0,1-1 0,-1 0 0,0 0 0,1-1 0,-1 1 0,-1-1 0,1 0 0,0-1 0,-1 1 0,1-1 0,-1 0 0,6-7 0,5-6 0,-2 0 0,0 0 0,14-25 0,-22 31 0,0 0 0,0-1 0,-1 1 0,-1-1 0,0 1 0,0-1 0,-1 0 0,0 0 0,-2-1 0,1 1 0,-1 0 0,-1 0 0,0 0 0,-1 0 0,0 0 0,-1 0 0,0 0 0,-1 1 0,0-1 0,-1 1 0,0 0 0,-1 0 0,0 1 0,0 0 0,-13-15 0,-6-8 0,15 18 0,0 1 0,-16-15 0,24 26 0,-1 1 0,1-1 0,-1 1 0,0 0 0,1 0 0,-1 0 0,0 0 0,-1 1 0,1-1 0,0 1 0,0 0 0,-1 0 0,1 0 0,0 0 0,-1 1 0,-5-1 0,7 1 8,0 0 0,0 0 0,0 1 0,0-1 0,0 0 0,0 1 1,0 0-1,0-1 0,0 1 0,1 0 0,-1 0 0,0 0 0,0 0 0,1 1 0,-1-1 0,1 0 0,-1 1 0,-1 1 0,1 0 12,0 1 1,0-1-1,0 1 1,0-1-1,1 1 1,-1 0-1,1 0 0,-2 6 1,1 7-318,0 0 0,1-1 0,2 25 1,0-31-219,0 15-6311</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20:39:43.275"/>
    </inkml:context>
    <inkml:brush xml:id="br0">
      <inkml:brushProperty name="width" value="0.1" units="cm"/>
      <inkml:brushProperty name="height" value="0.1" units="cm"/>
    </inkml:brush>
  </inkml:definitions>
  <inkml:trace contextRef="#ctx0" brushRef="#br0">391 2386 24575,'-1'-2'0,"1"-1"0,-1 1 0,0 0 0,1 0 0,-1-1 0,-1 1 0,1 0 0,0 0 0,-2-2 0,-3-7 0,-33-69 0,-44-136 0,26 57 0,9 33 0,41 100 0,1 1 0,2-2 0,-3-32 0,5 44 0,-1-2 0,0-1 0,-12-30 0,8 27 0,-6-30 0,8 9 0,1-69 0,-1-11 0,1 78 0,1 10 0,-9-42 0,-3 9 0,2-1 0,4-1 0,-1-81 0,13-512-1365,-3 644-5461</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20:39:47.023"/>
    </inkml:context>
    <inkml:brush xml:id="br0">
      <inkml:brushProperty name="width" value="0.1" units="cm"/>
      <inkml:brushProperty name="height" value="0.1" units="cm"/>
    </inkml:brush>
  </inkml:definitions>
  <inkml:trace contextRef="#ctx0" brushRef="#br0">0 348 24575,'0'-2'0,"1"0"0,-1 1 0,0-1 0,1 0 0,0 1 0,-1-1 0,1 0 0,0 1 0,-1-1 0,1 1 0,0-1 0,0 1 0,0 0 0,0-1 0,1 1 0,-1 0 0,0 0 0,1 0 0,1-2 0,34-17 0,-23 13 0,95-64 0,-14 8 0,123-74 0,-214 134 0,0 1 0,1-1 0,-1 1 0,1 0 0,-1 0 0,1 1 0,6-2 0,-10 3 0,-1 0 0,1 0 0,-1 0 0,1 0 0,0 0 0,-1 0 0,1 0 0,-1 0 0,1 0 0,-1 0 0,1 0 0,0 1 0,-1-1 0,1 0 0,-1 0 0,1 1 0,-1-1 0,1 0 0,-1 1 0,1-1 0,-1 0 0,0 1 0,1-1 0,-1 1 0,1 0 0,0 0 0,-1 1 0,0-1 0,1 0 0,-1 1 0,0-1 0,0 1 0,0-1 0,0 1 0,0-1 0,0 1 0,0-1 0,-1 1 0,1-1 0,0 0 0,-2 3 0,-5 17 0,0 1 0,-2-1 0,-1 0 0,-1-1 0,0 0 0,-1-1 0,-25 30 0,-29 34 0,-50 56 0,30-40 0,-14 14 0,87-101 0,6-6 0,1-1 0,0 1 0,0 1 0,1-1 0,0 1 0,0-1 0,-7 14 0,12-19 0,0 0 0,-1-1 0,1 1 0,0-1 0,0 1 0,0 0 0,0-1 0,-1 1 0,1 0 0,0-1 0,0 1 0,0 0 0,1-1 0,-1 1 0,0 0 0,0-1 0,0 1 0,0-1 0,1 1 0,-1 0 0,0-1 0,0 1 0,1-1 0,-1 1 0,0-1 0,1 1 0,-1-1 0,1 1 0,-1-1 0,1 1 0,-1-1 0,1 1 0,-1-1 0,1 0 0,-1 1 0,1-1 0,0 0 0,-1 0 0,1 1 0,-1-1 0,1 0 0,0 0 0,-1 0 0,2 0 0,33 3 0,-30-3 0,159 7 293,-86-2-1122,111-8 0,-157-1-5997</inkml:trace>
  <inkml:trace contextRef="#ctx0" brushRef="#br0" timeOffset="1319">477 612 24575,'5'0'0,"1"-1"0,0 0 0,0 0 0,0-1 0,-1 0 0,1 0 0,-1 0 0,0 0 0,1-1 0,-1 0 0,0 0 0,0-1 0,-1 1 0,1-1 0,-1 0 0,0 0 0,0-1 0,6-7 0,0-2 0,-1 0 0,0 0 0,-1-1 0,0 0 0,7-22 0,-11 24 0,0 0 0,0-1 0,1-15 0,-4 25 0,-1 0 0,1 1 0,-1-1 0,0 0 0,0 0 0,-1 0 0,1 0 0,-1 0 0,0 0 0,0 0 0,0 0 0,-1 1 0,1-1 0,-1 0 0,-3-4 0,5 7 0,-1 0 0,0 0 0,0 0 0,0 0 0,0 0 0,0 0 0,0 0 0,0 1 0,0-1 0,0 0 0,-1 1 0,1-1 0,0 1 0,0-1 0,-1 1 0,1-1 0,0 1 0,0 0 0,-1 0 0,1 0 0,0 0 0,-1 0 0,1 0 0,0 0 0,-1 0 0,1 0 0,0 0 0,-1 1 0,1-1 0,0 1 0,0-1 0,-1 1 0,1-1 0,0 1 0,0 0 0,0 0 0,0-1 0,-1 2 0,-2 1 0,1 0 0,-1 0 0,1 0 0,0 1 0,1-1 0,-1 1 0,0 0 0,1 0 0,-4 8 0,-6 23 0,2 2 0,1-1 0,2 1 0,1 0 0,0 44 0,5-70 0,2 0 0,-1 0 0,1 1 0,1-1 0,0 0 0,0 0 0,1 0 0,1-1 0,7 18 0,-7-21 0,0-1 0,0 0 0,1 1 0,0-1 0,0-1 0,0 1 0,0-1 0,1 0 0,0 0 0,0 0 0,1-1 0,-1 0 0,1 0 0,0-1 0,7 3 0,-10-4 0,1-1 0,-1 0 0,1 0 0,-1 0 0,1 0 0,0-1 0,-1 1 0,1-1 0,0 0 0,-1-1 0,1 1 0,0-1 0,-1 0 0,1 0 0,4-2 0,-2 0 0,0 0 0,-1-1 0,1 0 0,-1 0 0,0-1 0,0 1 0,0-1 0,7-9 0,2-5 0,0 0 0,-1-1 0,-2-1 0,18-37 0,-26 48 0,-1 1 0,0-1 0,0 0 0,1-11 0,5-20 0,-9 41 0,1 0 0,-1-1 0,0 1 0,0 0 0,0 0 0,0-1 0,0 1 0,1 0 0,-1 0 0,0-1 0,0 1 0,0 0 0,1 0 0,-1 0 0,0-1 0,0 1 0,1 0 0,-1 0 0,0 0 0,0 0 0,1 0 0,-1 0 0,0 0 0,1-1 0,-1 1 0,0 0 0,1 0 0,-1 0 0,0 0 0,0 0 0,1 0 0,-1 0 0,0 1 0,1-1 0,-1 0 0,0 0 0,0 0 0,1 0 0,-1 0 0,0 0 0,1 0 0,-1 1 0,0-1 0,0 0 0,0 0 0,1 0 0,-1 1 0,0-1 0,0 0 0,0 0 0,1 1 0,-1-1 0,0 0 0,0 0 0,0 1 0,0-1 0,13 18 0,-6-6 0,-1 1 0,0 1 0,5 18 0,0 1 0,37 119 0,-15-40 0,-33-112 0,0 0 0,0 1 0,0-1 0,0 0 0,0 0 0,0 0 0,0 0 0,0 0 0,0 1 0,0-1 0,0 0 0,0 0 0,0 0 0,0 0 0,0 0 0,0 1 0,0-1 0,0 0 0,0 0 0,0 0 0,0 0 0,0 0 0,0 0 0,0 1 0,0-1 0,0 0 0,0 0 0,0 0 0,0 0 0,1 0 0,-1 0 0,0 0 0,0 1 0,0-1 0,0 0 0,0 0 0,0 0 0,1 0 0,-1 0 0,0 0 0,0 0 0,0 0 0,0 0 0,0 0 0,0 0 0,1 0 0,-1 0 0,0 0 0,0 0 0,0 0 0,0 0 0,0 0 0,1 0 0,-1 0 0,0 0 0,0 0 0,3-12 0,-2-19 0,-1-11 0,4-86 0,-2 113 0,1 0 0,0 0 0,1 0 0,0 0 0,1 1 0,10-20 0,0 9 34,1 2 0,1 0 1,1 0-1,1 2 0,30-27 0,25-28-1604,-57 56-5256</inkml:trace>
  <inkml:trace contextRef="#ctx0" brushRef="#br0" timeOffset="2105.75">1358 277 24575,'1'0'0,"-1"0"0,1 0 0,-1 0 0,1 1 0,-1-1 0,1 0 0,-1 0 0,1 0 0,-1 1 0,1-1 0,-1 0 0,0 0 0,1 1 0,-1-1 0,1 0 0,-1 1 0,0-1 0,1 1 0,-1-1 0,0 0 0,0 1 0,1-1 0,-1 1 0,0-1 0,0 1 0,0-1 0,1 1 0,2 16 0,-3-14 0,6 95 0,-5-65 0,1 1 0,11 51 0,45 118 0,-55-196 0,0 0 0,0 0 0,9 13 0,-10-17 0,-1-1 0,1 0 0,0 0 0,-1 0 0,1 0 0,0 0 0,1-1 0,-1 1 0,0 0 0,0-1 0,1 0 0,-1 1 0,1-1 0,3 1 0,-4-2 0,0 0 0,-1 0 0,1-1 0,0 1 0,-1 0 0,1-1 0,-1 1 0,1-1 0,-1 0 0,1 0 0,-1 1 0,1-1 0,-1 0 0,0 0 0,0 0 0,1 0 0,-1-1 0,0 1 0,0 0 0,0 0 0,0-1 0,0 1 0,0-1 0,-1 1 0,2-3 0,19-41 0,-11 16 0,-2-1 0,0 0 0,-2 0 0,-2 0 0,0-1 0,-2-47 0,-2 71 0,0 1 0,-1 0 0,1-1 0,-1 1 0,-1 0 0,1 0 0,-1 0 0,-1 0 0,1 0 0,-1 0 0,0 0 0,0 1 0,0-1 0,-1 1 0,0 0 0,0 0 0,0 0 0,-1 1 0,1-1 0,-1 1 0,0 0 0,0 1 0,-1-1 0,1 1 0,-1 0 0,0 0 0,0 1 0,0 0 0,0 0 0,0 0 0,-9-1 0,11 2-195,-1 1 0,0-1 0,1 1 0,-1 0 0,0 0 0,-5 1 0,-9 2-6631</inkml:trace>
</inkml:ink>
</file>

<file path=xl/ink/ink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20:39:51.119"/>
    </inkml:context>
    <inkml:brush xml:id="br0">
      <inkml:brushProperty name="width" value="0.1" units="cm"/>
      <inkml:brushProperty name="height" value="0.1" units="cm"/>
    </inkml:brush>
  </inkml:definitions>
  <inkml:trace contextRef="#ctx0" brushRef="#br0">248 124 24575,'2'0'0,"2"9"0,6 12 0,4 14 0,0 11 0,-3 6 0,-2 3 0,-4 1 0,-2-2 0,-2-2 0,-1-7 0,5-4 0,3-10-8191</inkml:trace>
  <inkml:trace contextRef="#ctx0" brushRef="#br0" timeOffset="462.89">1 336 24575,'3'0'0,"4"0"0,6 0 0,11 0 0,13-6 0,9-5 0,6-1 0,0-1 0,-3 2 0,-7-1 0,-10 2-8191</inkml:trace>
  <inkml:trace contextRef="#ctx0" brushRef="#br0" timeOffset="1302.96">565 230 24575,'0'35'0,"2"0"0,1 0 0,13 59 0,-12-79 0,1 0 0,0 0 0,0-1 0,2 0 0,0 0 0,0 0 0,1-1 0,1 0 0,0-1 0,21 21 0,-28-31 0,0 0 0,0 0 0,0 0 0,0 0 0,0-1 0,1 1 0,-1-1 0,1 1 0,-1-1 0,1 0 0,0 0 0,-1 0 0,1-1 0,0 1 0,0 0 0,-1-1 0,1 0 0,0 0 0,0 0 0,0 0 0,-1 0 0,1-1 0,0 1 0,0-1 0,-1 1 0,1-1 0,0 0 0,-1 0 0,1-1 0,-1 1 0,1 0 0,-1-1 0,1 1 0,3-4 0,0-1 0,0-1 0,0 1 0,0-1 0,-1 0 0,0 0 0,0 0 0,0-1 0,-1 0 0,-1 0 0,5-10 0,-5 8 0,28-89 0,-27 83 0,-1 0 0,0 0 0,-1-1 0,0-19 0,-3 31 0,0-1 0,0 1 0,0-1 0,0 1 0,-1-1 0,0 1 0,0 0 0,-1 0 0,1 0 0,-1 0 0,0 0 0,0 0 0,-1 1 0,1 0 0,-1 0 0,-8-7 0,4 4 0,-1 0 0,0 1 0,0 0 0,-1 1 0,1 0 0,-1 0 0,-19-6 0,25 10-62,0 0 0,0 0 0,0 1 0,0-1 0,0 1 0,0 0 0,0 0 0,0 1 0,0-1 0,0 1 0,0-1 0,0 1-1,0 1 1,0-1 0,1 0 0,-1 1 0,0 0 0,1 0 0,-1 0 0,1 0 0,-5 5 0</inkml:trace>
  <inkml:trace contextRef="#ctx0" brushRef="#br0" timeOffset="1681.74">1024 212 24575</inkml:trace>
  <inkml:trace contextRef="#ctx0" brushRef="#br0" timeOffset="2334.27">1271 89 24575,'-1'16'0,"-1"0"0,-1 0 0,-5 22 0,4-23 0,0 0 0,2 0 0,-2 22 0,4-31 0,0 0 0,1-1 0,0 1 0,0-1 0,0 0 0,0 1 0,1-1 0,0 0 0,0 0 0,1 0 0,-1 0 0,1 0 0,5 7 0,2-1 0,0-1 0,0 0 0,1-1 0,1 0 0,12 8 0,-14-10 0,0-1 0,-1 1 0,0 1 0,0-1 0,-1 2 0,0-1 0,0 1 0,11 16 0,-14-15 0,-1 0 0,1 0 0,-2 1 0,1-1 0,-1 1 0,-1-1 0,0 1 0,0 0 0,-1 0 0,-1 0 0,0 15 0,-1-24 0,1 0 0,-1 0 0,1 0 0,-1 0 0,0 0 0,1 0 0,-1 0 0,0 0 0,0 0 0,-1 0 0,1 0 0,0-1 0,0 1 0,-1 0 0,1-1 0,-1 1 0,0-1 0,1 0 0,-1 0 0,0 1 0,0-1 0,0 0 0,0 0 0,0-1 0,0 1 0,0 0 0,0-1 0,0 1 0,0-1 0,0 0 0,0 1 0,-1-1 0,1 0 0,0 0 0,-4-1 0,-2 0 0,0 0 0,1-1 0,-1 1 0,1-1 0,-1-1 0,1 1 0,0-2 0,-13-6 0,-13-14-1365,2-2-5461</inkml:trace>
  <inkml:trace contextRef="#ctx0" brushRef="#br0" timeOffset="2833.3">1288 106 24575,'3'0'0,"7"0"0,11 0 0,5 0 0,3-6 0,4-2 0,-1-2 0,-4 0 0,-2 1 0,-7-2 0,-6-4 0,-8 1 0,-14 4 0,-15 2 0,-3 4-8191</inkml:trace>
</inkml:ink>
</file>

<file path=xl/ink/ink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20:39:55.643"/>
    </inkml:context>
    <inkml:brush xml:id="br0">
      <inkml:brushProperty name="width" value="0.1" units="cm"/>
      <inkml:brushProperty name="height" value="0.1" units="cm"/>
    </inkml:brush>
  </inkml:definitions>
  <inkml:trace contextRef="#ctx0" brushRef="#br0">1 387 24575,'0'0'0,"3"0"0,4-3 0,9-1 0,12 0 0,7 1 0,9 1 0,3 1 0,-3 0 0,-3 1 0,-9 0-8191</inkml:trace>
  <inkml:trace contextRef="#ctx0" brushRef="#br0" timeOffset="994.94">777 193 24575,'-1'23'0,"-7"34"0,1 8 0,7-64 0,-3 45 0,5 55 0,-1-86 0,1 0 0,1-1 0,0 1 0,1-1 0,0 0 0,1 0 0,13 26 0,-16-37 0,0 0 0,0 0 0,0 0 0,0-1 0,0 1 0,0 0 0,1-1 0,0 1 0,-1-1 0,1 0 0,0 0 0,0 0 0,0 0 0,0-1 0,0 1 0,1-1 0,-1 0 0,0 0 0,1 0 0,-1 0 0,1 0 0,-1-1 0,1 0 0,-1 1 0,6-2 0,-2 0 0,-1 0 0,1 0 0,-1-1 0,1 0 0,-1-1 0,0 1 0,0-1 0,0 0 0,0-1 0,0 0 0,-1 0 0,10-8 0,-4 0 0,0 1 0,-1-2 0,0 1 0,-1-2 0,0 1 0,-1-1 0,-1 0 0,0 0 0,-1-1 0,-1 0 0,7-28 0,-4 1 0,-2-1 0,-2 0 0,-1-51 0,-3 89 0,-1-1 0,0 0 0,0 1 0,0-1 0,-1 0 0,0 1 0,0 0 0,0-1 0,-1 1 0,1 0 0,-1 0 0,0 0 0,-1 1 0,1-1 0,-1 1 0,0 0 0,0 0 0,-1 0 0,1 0 0,-1 1 0,0-1 0,0 1 0,0 1 0,0-1 0,0 1 0,-11-4 0,9 4 0,0-1 0,-1 1 0,1 0 0,-1 1 0,1 0 0,-1 0 0,0 1 0,1 0 0,-1 0 0,0 1 0,1 0 0,-1 0 0,1 1 0,-1 0 0,1 0 0,0 1 0,0-1 0,0 2 0,0-1 0,-8 6 0,6-1 0,0 1 0,0 0 0,1 0 0,0 0 0,1 1 0,0 1 0,1-1 0,-9 18 0,8-12 0,1 0 0,0 0 0,2 0 0,-1 1 0,-3 30 0,8-42-151,0 0-1,0-1 0,0 1 0,0-1 1,1 1-1,-1-1 0,1 1 1,2 6-1,5 6-6674</inkml:trace>
  <inkml:trace contextRef="#ctx0" brushRef="#br0" timeOffset="1356.72">1394 475 24575,'0'0'0</inkml:trace>
  <inkml:trace contextRef="#ctx0" brushRef="#br0" timeOffset="2055.65">1535 229 24575,'0'23'0,"0"5"0,5 47 0,-4-64 0,2-1 0,-1 1 0,1-1 0,1 0 0,0 0 0,0 0 0,11 17 0,9 7 0,35 41 0,-47-61 0,0 0 0,-1 1 0,-1 0 0,0 1 0,12 28 0,-21-43 0,-1 0 0,1 0 0,-1 1 0,1-1 0,-1 0 0,0 0 0,0 0 0,1 0 0,-1 0 0,0 0 0,0 1 0,0-1 0,0 0 0,0 0 0,0 0 0,-1 0 0,1 0 0,0 1 0,0-1 0,-1 0 0,1 0 0,-1 0 0,1 0 0,-1 0 0,1 0 0,-1 0 0,0 0 0,0 0 0,1-1 0,-1 1 0,0 0 0,0 0 0,0 0 0,0-1 0,0 1 0,0-1 0,0 1 0,0-1 0,-2 2 0,-1-1 0,0 0 0,0-1 0,-1 1 0,1-1 0,-1 0 0,1 0 0,0 0 0,-1 0 0,-5-2 0,1-1-170,1 1-1,0-1 0,1 0 1,-1-1-1,1 0 0,-1 0 1,-11-10-1,-15-13-6655</inkml:trace>
  <inkml:trace contextRef="#ctx0" brushRef="#br0" timeOffset="2547.17">1553 123 24575,'0'0'0,"6"-6"0,5-2 0,9 0 0,5-1 0,1 1 0,-1-5 0,1-2 0,0 0 0,0 4 0,0 3 0,-5-3 0,0 1 0</inkml:trace>
</inkml:ink>
</file>

<file path=xl/ink/ink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20:40:05.426"/>
    </inkml:context>
    <inkml:brush xml:id="br0">
      <inkml:brushProperty name="width" value="0.1" units="cm"/>
      <inkml:brushProperty name="height" value="0.1" units="cm"/>
    </inkml:brush>
  </inkml:definitions>
  <inkml:trace contextRef="#ctx0" brushRef="#br0">0 283 24575,'2'1'0,"0"1"0,0-1 0,0 1 0,-1-1 0,1 1 0,-1 0 0,1 0 0,-1 0 0,0 0 0,0 0 0,1 0 0,-1 0 0,-1 0 0,1 1 0,1 2 0,8 41 0,-8-33 0,17 160 0,-5-20 0,25 37 0,-13-66 0,-38-202 0,-2-123 0,12-112 0,3 198 0,-2 92 0,-2 0 0,0 0 0,-8-27 0,5 23 0,-5-42 0,11 66 0,-1-7 0,1-1 0,0 0 0,2-19 0,-1 28 0,-1 1 0,0-1 0,1 0 0,-1 1 0,1-1 0,0 1 0,-1-1 0,1 1 0,0-1 0,0 1 0,0-1 0,0 1 0,0 0 0,2-2 0,-2 2 0,0 1 0,0 0 0,0-1 0,0 1 0,0-1 0,0 1 0,0 0 0,0 0 0,0 0 0,0 0 0,1-1 0,-1 1 0,0 1 0,0-1 0,0 0 0,0 0 0,0 0 0,0 1 0,0-1 0,0 0 0,0 1 0,0-1 0,0 1 0,2 0 0,1 2 0,0 0 0,0 0 0,0 1 0,0-1 0,0 1 0,-1 0 0,1 0 0,-1 0 0,0 0 0,0 1 0,-1-1 0,1 1 0,2 7 0,3 9 0,9 40 0,-7-12 0,-2 0 0,-2 1 0,-2-1 0,-3 1 0,-5 59 0,3-103 26,0 0 0,0 0 0,0 0 0,-1-1 0,0 1 0,0-1-1,-1 1 1,1-1 0,-1 0 0,-1 0 0,-5 8 0,-4 2-208,0-1 0,-19 15 1,6-5-950,10-9-5695</inkml:trace>
  <inkml:trace contextRef="#ctx0" brushRef="#br0" timeOffset="1112.32">424 865 24575,'13'-13'0,"0"-1"0,-1 0 0,0-1 0,-1 0 0,-1 0 0,15-31 0,-4-8 0,-2 0 0,-3-2 0,-2 0 0,8-76 0,-20 118 0,1 1 0,-1-1 0,-1 0 0,0 0 0,-1 0 0,-2-16 0,2 29 0,-1-1 0,1 1 0,0 0 0,-1 0 0,1-1 0,-1 1 0,1 0 0,-1 0 0,1 0 0,-1 0 0,0 0 0,0 0 0,0 0 0,0 0 0,1 0 0,-1 0 0,0 0 0,0 0 0,-1 0 0,1 1 0,-2-2 0,1 1 0,0 1 0,-1-1 0,1 1 0,-1-1 0,1 1 0,0 0 0,-1 0 0,1 0 0,-1 0 0,1 0 0,-3 1 0,-1 1 0,-1-1 0,1 1 0,0 1 0,0-1 0,1 1 0,-1 0 0,-10 7 0,9-3 0,0 0 0,1 0 0,0 0 0,0 1 0,0 0 0,1 0 0,1 0 0,-5 10 0,2-2 0,1-1 0,1 1 0,-6 30 0,10-40 0,0 0 0,0 0 0,1 0 0,0 0 0,0 0 0,1 0 0,-1 0 0,1 0 0,1 0 0,-1 0 0,1 0 0,0 0 0,0-1 0,1 1 0,0-1 0,0 1 0,0-1 0,0 0 0,6 5 0,-3-4 0,0 0 0,1 0 0,0-1 0,0 0 0,0 0 0,1-1 0,-1 0 0,1 0 0,0 0 0,1-1 0,-1-1 0,16 4 0,-19-5 0,1 0 0,0-1 0,0 1 0,0-1 0,-1 0 0,1-1 0,0 1 0,0-1 0,-1 0 0,1-1 0,0 1 0,-1-1 0,1 0 0,-1-1 0,8-4 0,0-2 0,0-1 0,-1 0 0,0-1 0,12-13 0,21-19 0,-44 42 0,0 0 0,0 0 0,0 0 0,0 0 0,1 0 0,-1 0 0,0 1 0,1-1 0,-1 0 0,1 1 0,-1-1 0,1 1 0,-1 0 0,1-1 0,-1 1 0,1 0 0,-1 0 0,1 0 0,-1 0 0,1 0 0,0 0 0,-1 1 0,3-1 0,-2 2 0,0-1 0,1 0 0,-1 1 0,0-1 0,0 1 0,0 0 0,0-1 0,0 1 0,-1 0 0,1 0 0,0 1 0,1 3 0,2 3 0,0 1 0,-1 0 0,0 0 0,0 0 0,3 18 0,-2 37 0,-5-74 0,-2-9 0,1-1 0,1 0 0,4-32 0,-2 45 0,-1 0 0,1 0 0,0 0 0,0 0 0,0 0 0,1 0 0,0 1 0,0 0 0,0-1 0,1 1 0,0 0 0,0 1 0,0-1 0,1 1 0,7-7 0,23-10-1365</inkml:trace>
  <inkml:trace contextRef="#ctx0" brushRef="#br0" timeOffset="1554.85">1358 283 24575,'0'6'0,"0"8"0,0 10 0,0 5 0,0 6 0,6 9 0,5 3 0,1 0 0,4-3 0,-1-5 0,-2-1 0,-4 3 0,-4 0 0,-2-4 0,-1-2 0,-2-4 0,5-8 0</inkml:trace>
  <inkml:trace contextRef="#ctx0" brushRef="#br0" timeOffset="2038.04">1358 212 24575,'3'-6'0,"4"-2"0,4 1 0,3-3 0,5 2 0,2 2 0,-2-5 0,2 0 0,-3-1 0,-2 2 0,3-4 0,1-3 0,0 2 0</inkml:trace>
  <inkml:trace contextRef="#ctx0" brushRef="#br0" timeOffset="2420.66">1253 583 24575,'3'0'0,"4"0"0,6 0 0,11 0 0,10 0 0,2 0 0,1 0 0,0 0 0,-3 0 0,-4 0 0,-8 0-8191</inkml:trace>
  <inkml:trace contextRef="#ctx0" brushRef="#br0" timeOffset="4038.7">1623 547 24575,'12'0'0,"2"1"0,0-2 0,-1 1 0,17-4 0,-25 2 0,1 1 0,-1-1 0,0 0 0,0 0 0,0-1 0,0 0 0,0 0 0,0 0 0,-1 0 0,1 0 0,3-6 0,3-2 0,-2 0 0,1-1 0,-2 0 0,12-20 0,24-59 0,-32 64 0,-6 16 0,-2 0 0,1 0 0,-1-1 0,3-21 0,-6 31 0,-1 0 0,0 0 0,0 0 0,0 0 0,0 0 0,0 0 0,0 0 0,-1 0 0,1 0 0,-1 0 0,1 1 0,-1-1 0,0 0 0,1 0 0,-1 0 0,-2-1 0,2 1 0,0 1 0,-1 0 0,1 0 0,-1 0 0,1 1 0,-1-1 0,0 0 0,1 0 0,-1 1 0,0-1 0,1 1 0,-1 0 0,0-1 0,1 1 0,-1 0 0,0 0 0,0 0 0,1 0 0,-1 0 0,0 1 0,-3 0 0,1 0 0,0 0 0,0 0 0,0 0 0,0 0 0,0 1 0,0 0 0,0 0 0,0 0 0,1 0 0,-1 0 0,1 1 0,0 0 0,-1 0 0,1 0 0,0 0 0,1 0 0,-1 0 0,1 1 0,-1-1 0,1 1 0,0 0 0,0 0 0,1-1 0,-1 1 0,1 1 0,0-1 0,0 0 0,-1 5 0,0 12 0,0 0 0,1 1 0,1-1 0,4 31 0,-2-29 0,-1-13 0,0-1 0,0-1 0,1 1 0,0 0 0,1 0 0,0-1 0,0 1 0,1-1 0,0 0 0,0 0 0,1 0 0,10 12 0,-10-14 0,1-1 0,0 1 0,0-1 0,0-1 0,0 1 0,1-1 0,0 0 0,0-1 0,0 1 0,0-1 0,0-1 0,1 1 0,-1-1 0,1-1 0,10 2 0,22 0 0,0-2 0,49-5 0,-81 3 0,-1-1 0,0 0 0,0 0 0,0 0 0,0-1 0,0 0 0,-1-1 0,1 0 0,-1 0 0,0 0 0,0 0 0,0-1 0,-1 0 0,1 0 0,-1-1 0,-1 0 0,8-10 0,0-2 0,0-1 0,-1-1 0,-1 0 0,12-34 0,-14 29 0,-2-1 0,-1 0 0,3-35 0,-4 27 0,-9 90 0,5 70 0,0-64 0,1-51 0,0-1 0,0 1 0,1 0 0,1-1 0,0 0 0,0 1 0,1-1 0,0 0 0,1-1 0,0 1 0,0-1 0,1 0 0,0 0 0,1-1 0,0 0 0,0 0 0,1 0 0,12 9 0,-17-15 0,0 0 0,0 0 0,0 0 0,0 0 0,1 0 0,-1-1 0,1 1 0,-1-1 0,1 0 0,-1 0 0,1 0 0,0-1 0,-1 1 0,1-1 0,0 0 0,-1 0 0,1 0 0,0-1 0,0 1 0,-1-1 0,1 0 0,-1 0 0,1 0 0,-1 0 0,1-1 0,-1 1 0,0-1 0,1 0 0,-1 0 0,0 0 0,0-1 0,-1 1 0,1-1 0,0 1 0,-1-1 0,0 0 0,1 0 0,-1 0 0,0 0 0,0 0 0,-1-1 0,1 1 0,-1-1 0,1-3 0,58-199 0,-46 151 0,44-215 0,-57 258 0,2 0 0,5-18 0,-8 30 0,0 0 0,0 0 0,0 0 0,-1-1 0,1 1 0,0 0 0,0 0 0,1 0 0,-1 0 0,0 0 0,0 0 0,0-1 0,0 1 0,0 0 0,0 0 0,0 0 0,0 0 0,0 0 0,0 0 0,0 0 0,0-1 0,0 1 0,0 0 0,0 0 0,0 0 0,1 0 0,-1 0 0,0 0 0,0 0 0,0 0 0,0 0 0,0 0 0,0 0 0,0-1 0,1 1 0,-1 0 0,0 0 0,0 0 0,0 0 0,0 0 0,0 0 0,0 0 0,1 0 0,-1 0 0,0 0 0,0 0 0,0 0 0,0 0 0,0 0 0,1 1 0,2 7 0,-1 15 0,7 75 0,22 102 0,-25-154 0,-6-34 0,2-1 0,0 1 0,0 0 0,5 14 0,-7-25 13,1 1 0,0-1-1,0 1 1,0 0-1,-1-1 1,1 0 0,1 1-1,-1-1 1,0 0 0,0 1-1,0-1 1,1 0 0,-1 0-1,0 0 1,1 0 0,-1 0-1,1 0 1,0-1-1,-1 1 1,1 0 0,-1-1-1,1 1 1,0-1 0,0 0-1,-1 0 1,3 1 0,0-1-156,-1-1 1,1 1 0,-1 0 0,0-1-1,1 0 1,-1 0 0,0 0 0,1 0 0,-1-1-1,0 1 1,5-4 0,9-8-6684</inkml:trace>
  <inkml:trace contextRef="#ctx0" brushRef="#br0" timeOffset="4422.58">2717 441 24575,'3'0'0,"4"0"0,3 0 0,4 0 0,5 0 0,0-3 0,-1-1 0,2 1 0</inkml:trace>
  <inkml:trace contextRef="#ctx0" brushRef="#br0" timeOffset="5432.51">1235 1306 24575,'0'3'0,"0"7"0,0 5 0,3 2 0,1 2 0,0 4 0,-1 0 0,-1 3 0,-1 0 0,0-2 0,-1 8 0,0 3 0,0 0 0,0-7-8191</inkml:trace>
  <inkml:trace contextRef="#ctx0" brushRef="#br0" timeOffset="5918.29">1129 1570 24575,'9'0'0,"6"0"0,6 0 0,15 0 0,11-9 0,2-3 0,0-2 0,-7 1 0,-3 2 0,-6 4 0,-2 3 0,-7-4 0</inkml:trace>
  <inkml:trace contextRef="#ctx0" brushRef="#br0" timeOffset="6568.07">1623 1359 24575,'1'1'0,"0"-1"0,0 1 0,0 0 0,0 0 0,0 0 0,0 1 0,0-1 0,-1 0 0,1 0 0,0 0 0,-1 1 0,1-1 0,-1 0 0,1 1 0,-1-1 0,1 0 0,-1 1 0,0-1 0,0 0 0,0 3 0,2 4 0,10 32 0,1 0 0,22 41 0,-29-68 0,1 0 0,1 0 0,0 0 0,0-1 0,2-1 0,-1 0 0,2 0 0,-1 0 0,19 13 0,-24-21 0,0 0 0,0 0 0,0 0 0,10 3 0,-14-6 0,1 1 0,-1-1 0,0 0 0,0 1 0,1-1 0,-1 0 0,0 0 0,1 0 0,-1 0 0,1 0 0,-1 0 0,0 0 0,0 0 0,1-1 0,-1 1 0,0-1 0,1 1 0,-1-1 0,0 1 0,0-1 0,0 1 0,1-1 0,-1 0 0,0 0 0,0 0 0,0 0 0,1-1 0,2-5 0,0-1 0,0 0 0,-1 0 0,0 0 0,0-1 0,-1 1 0,0-1 0,1-11 0,6-21 0,-5 26 10,15-52-469,2 0 1,38-80 0,-45 120-6368</inkml:trace>
  <inkml:trace contextRef="#ctx0" brushRef="#br0" timeOffset="8864.13">1641 2188 24575,'-2'29'0,"-1"0"0,-10 46 0,7-48 0,1 0 0,2 1 0,-1 29 0,4-53 0,0-1 0,0 1 0,1 0 0,-1 0 0,1 0 0,0 0 0,0-1 0,1 1 0,-1 0 0,1-1 0,-1 1 0,1-1 0,0 0 0,1 0 0,-1 1 0,0-1 0,5 3 0,-3-2 0,0-2 0,0 1 0,0 0 0,1-1 0,-1 0 0,1 0 0,0 0 0,-1 0 0,1-1 0,0 0 0,0 0 0,6 0 0,-2 0 0,1-1 0,0 0 0,0 0 0,-1-1 0,1-1 0,0 0 0,-1 0 0,0-1 0,1 0 0,-1 0 0,0-1 0,0 0 0,10-8 0,-10 5 0,0-1 0,-1 0 0,0-1 0,0 0 0,-1 0 0,7-11 0,19-25 0,-32 44 0,1-1 0,-1 1 0,0 0 0,1-1 0,-1 1 0,1 0 0,0 0 0,-1 0 0,1 0 0,3-1 0,-5 2 0,1 0 0,0 0 0,0-1 0,-1 1 0,1 0 0,0 0 0,-1 0 0,1 1 0,0-1 0,0 0 0,-1 0 0,1 0 0,0 0 0,-1 1 0,1-1 0,0 0 0,-1 0 0,1 1 0,-1-1 0,2 1 0,1 2 0,-1 1 0,1-1 0,0 0 0,-1 1 0,0 0 0,0 0 0,3 7 0,-4-9 0,-1 1 0,1 0 0,1-1 0,-1 1 0,0-1 0,0 1 0,1-1 0,0 0 0,-1 1 0,1-1 0,0 0 0,0 0 0,0 0 0,0 0 0,1-1 0,4 4 0,-7-5 0,1-1 0,-1 1 0,1 0 0,0 0 0,-1 0 0,1-1 0,-1 1 0,1 0 0,-1 0 0,1-1 0,-1 1 0,1-1 0,-1 1 0,1 0 0,-1-1 0,0 1 0,1-1 0,-1 1 0,0-1 0,1 1 0,-1-1 0,0 1 0,0-1 0,1 1 0,-1-1 0,0 0 0,0 1 0,0-1 0,0 1 0,0-1 0,0 1 0,0-1 0,0 0 0,0 1 0,0-1 0,0 1 0,0-1 0,0 0 0,-1 0 0,-2-30 0,3 29 0,-24-111 0,23 110 0,1-1 0,0 1 0,0 0 0,0 0 0,0 0 0,0 0 0,1 0 0,-1-1 0,1 1 0,0 0 0,0 0 0,0 0 0,0 0 0,1 1 0,-1-1 0,1 0 0,2-4 0,0 4 0,-1-1 0,1 1 0,0 0 0,0 0 0,0 0 0,0 0 0,0 1 0,0 0 0,1 0 0,7-3 0,-2 2 0,1 0 0,0 1 0,-1 0 0,1 1 0,0 0 0,0 1 0,0 0 0,0 1 0,19 3 0,-25-3 0,-1 0 0,1 1 0,-1 0 0,1 0 0,-1 0 0,0 0 0,0 1 0,0 0 0,0-1 0,0 1 0,0 1 0,-1-1 0,0 1 0,1-1 0,3 7 0,1 4 0,-1-1 0,0 1 0,7 21 0,-5-14 0,-9-65 0,1 36 0,-1-1 0,2 1 0,-1 0 0,1 0 0,0 0 0,1 0 0,0 0 0,0 0 0,1 1 0,0-1 0,0 1 0,1 0 0,7-9 0,-9 13 0,0-1 0,0 1 0,0 0 0,1 0 0,-1 0 0,1 1 0,0-1 0,-1 1 0,1 0 0,0 0 0,1 0 0,-1 1 0,0 0 0,0-1 0,1 1 0,-1 1 0,1-1 0,-1 1 0,1-1 0,-1 1 0,1 1 0,-1-1 0,1 1 0,-1-1 0,0 1 0,9 3 0,-8-1 0,1-1 0,0 1 0,-1 1 0,0-1 0,1 1 0,-1 0 0,-1 0 0,1 1 0,-1-1 0,0 1 0,0 0 0,5 7 0,4 9 0,18 40 0,-23-44 0,-2 2 0,-16-44 0,6 8-151,0-1-1,2 0 0,0 0 0,0 0 1,2 0-1,0 0 0,1 0 1,7-34-1,-1 24-6674</inkml:trace>
  <inkml:trace contextRef="#ctx0" brushRef="#br0" timeOffset="10015.7">2911 2346 24575,'0'2'0,"1"0"0,0 0 0,0-1 0,0 1 0,0-1 0,0 1 0,1-1 0,-1 1 0,0-1 0,1 0 0,-1 1 0,1-1 0,-1 0 0,1 0 0,-1 0 0,1 0 0,0-1 0,0 1 0,-1 0 0,1-1 0,0 1 0,0-1 0,0 1 0,0-1 0,2 0 0,-1 0 0,-1-1 0,1 1 0,-1-1 0,0 0 0,1 1 0,-1-1 0,0 0 0,1-1 0,-1 1 0,0 0 0,0-1 0,0 1 0,0-1 0,0 1 0,-1-1 0,1 0 0,0 0 0,-1 0 0,3-3 0,-1-2 0,0 1 0,0-1 0,0 1 0,-1-1 0,0 0 0,0 1 0,-1-1 0,2-11 0,-1-61 0,-3 50 0,2 4 0,-1-39 0,0 59 0,-1 1 0,0-1 0,0 1 0,0-1 0,0 1 0,-1-1 0,1 1 0,-1 0 0,0 0 0,-5-8 0,6 11 0,1 0 0,-1 1 0,0-1 0,0 0 0,0 0 0,1 0 0,-1 0 0,0 1 0,0-1 0,0 0 0,0 1 0,0-1 0,0 1 0,0-1 0,0 1 0,-1 0 0,1-1 0,0 1 0,0 0 0,0 0 0,0 0 0,0-1 0,-1 1 0,1 1 0,0-1 0,-2 0 0,1 1 0,0 0 0,-1 0 0,1 0 0,0 1 0,0-1 0,0 0 0,0 1 0,0 0 0,0-1 0,0 1 0,-2 3 0,-3 4 0,1 0 0,0 1 0,1-1 0,-8 18 0,9-14 0,0-1 0,1 1 0,1 0 0,0 0 0,0 0 0,1 0 0,1 0 0,2 17 0,-2-20 0,2 1 0,0 0 0,0-1 0,1 1 0,0-1 0,1 0 0,0 0 0,0 0 0,1 0 0,9 11 0,-13-19 0,1 0 0,-1 0 0,1 0 0,0 0 0,0 0 0,0-1 0,0 1 0,0 0 0,0-1 0,0 0 0,0 0 0,0 0 0,1 0 0,-1 0 0,1 0 0,3 1 0,-4-2 0,0 0 0,0 0 0,0 0 0,-1-1 0,1 1 0,0-1 0,0 1 0,0-1 0,-1 1 0,1-1 0,0 0 0,0 0 0,-1 0 0,1 0 0,-1 0 0,1 0 0,-1 0 0,1 0 0,-1-1 0,0 1 0,0-1 0,1 1 0,0-2 0,4-8 0,0 1 0,0-2 0,-1 1 0,5-15 0,10-21 0,9-8 0,39-52 0,-8 12 0,-46 72 0,4-6 0,-1-1 0,-1-1 0,17-48 0,-35 110 0,1 34 0,1-21 0,-2 19 0,4 136 0,0-184-136,0-1-1,1-1 1,0 1-1,1 0 1,1-1-1,0 1 1,1-1-1,0-1 0,14 21 1,-6-14-6690</inkml:trace>
</inkml:ink>
</file>

<file path=xl/ink/ink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20:40:17.283"/>
    </inkml:context>
    <inkml:brush xml:id="br0">
      <inkml:brushProperty name="width" value="0.1" units="cm"/>
      <inkml:brushProperty name="height" value="0.1" units="cm"/>
    </inkml:brush>
  </inkml:definitions>
  <inkml:trace contextRef="#ctx0" brushRef="#br0">63 89 24575,'0'0'0,"0"-3"0,0-7 0,-12-5 0,-4-3 0,-3-4 0,3 2-8191</inkml:trace>
</inkml:ink>
</file>

<file path=xl/ink/ink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20:40:18.462"/>
    </inkml:context>
    <inkml:brush xml:id="br0">
      <inkml:brushProperty name="width" value="0.1" units="cm"/>
      <inkml:brushProperty name="height" value="0.1" units="cm"/>
    </inkml:brush>
  </inkml:definitions>
  <inkml:trace contextRef="#ctx0" brushRef="#br0">1 7 24575,'0'-6'0</inkml:trace>
</inkml:ink>
</file>

<file path=xl/ink/ink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20:40:18.715"/>
    </inkml:context>
    <inkml:brush xml:id="br0">
      <inkml:brushProperty name="width" value="0.1" units="cm"/>
      <inkml:brushProperty name="height" value="0.1" units="cm"/>
    </inkml:brush>
  </inkml:definitions>
  <inkml:trace contextRef="#ctx0" brushRef="#br0">0 0 24575</inkml:trace>
</inkml:ink>
</file>

<file path=xl/ink/ink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20:40:17.542"/>
    </inkml:context>
    <inkml:brush xml:id="br0">
      <inkml:brushProperty name="width" value="0.1" units="cm"/>
      <inkml:brushProperty name="height" value="0.1" units="cm"/>
    </inkml:brush>
  </inkml:definitions>
  <inkml:trace contextRef="#ctx0" brushRef="#br0">1 212 24575,'0'-3'0</inkml:trace>
  <inkml:trace contextRef="#ctx0" brushRef="#br0" timeOffset="257.39">71 0 24575,'0'0'0</inkml:trace>
</inkml:ink>
</file>

<file path=xl/ink/ink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20:40:23.923"/>
    </inkml:context>
    <inkml:brush xml:id="br0">
      <inkml:brushProperty name="width" value="0.1" units="cm"/>
      <inkml:brushProperty name="height" value="0.1" units="cm"/>
    </inkml:brush>
  </inkml:definitions>
  <inkml:trace contextRef="#ctx0" brushRef="#br0">143 120 24575,'-9'0'0,"1"0"0,-1 1 0,0 0 0,0 0 0,1 1 0,-1 0 0,1 0 0,-9 4 0,13-4 0,1 0 0,-1 0 0,1 0 0,0 1 0,0-1 0,0 1 0,0 0 0,0 0 0,0 0 0,1 0 0,0 0 0,0 1 0,-1-1 0,2 1 0,-1 0 0,0-1 0,1 1 0,0 0 0,0 0 0,-1 4 0,0 0 0,1 0 0,0 1 0,0-1 0,1 1 0,0-1 0,0 1 0,1-1 0,0 0 0,1 1 0,0-1 0,0 0 0,0 0 0,1 0 0,5 10 0,-3-9 0,1-1 0,0 1 0,0-1 0,1 0 0,0 0 0,0-1 0,1 0 0,0 0 0,0-1 0,1 0 0,11 6 0,17 8 0,-12-7 0,-1 1 0,40 30 0,-55-37 0,0 0 0,-1 0 0,0 1 0,0-1 0,-1 2 0,8 9 0,-14-16 0,0-1 0,0 1 0,0-1 0,0 1 0,0-1 0,0 1 0,-1 0 0,1-1 0,-1 1 0,0 0 0,1 0 0,-1-1 0,0 1 0,0 0 0,0 0 0,0 0 0,0-1 0,0 1 0,-1 0 0,1 0 0,-1-1 0,1 1 0,-1 0 0,1-1 0,-1 1 0,0 0 0,0-1 0,0 1 0,0-1 0,0 0 0,0 1 0,0-1 0,-1 0 0,1 1 0,0-1 0,-1 0 0,1 0 0,-1 0 0,-2 1 0,-14 7 0,0-1 0,0-1 0,-1 0 0,0-2 0,-35 6 0,37-7 0,-59 10-1365,50-10-5461</inkml:trace>
  <inkml:trace contextRef="#ctx0" brushRef="#br0" timeOffset="593.91">337 226 24575,'6'6'0,"2"8"0,3 11 0,-1 7 0,-2 9 0,4 8 0,-1 4 0,2 2 0,-2-5 0,-3-5 0,-3-8 0,4-3 0,1-8-8191</inkml:trace>
  <inkml:trace contextRef="#ctx0" brushRef="#br0" timeOffset="1026.92">390 508 24575,'0'-3'0,"9"-7"0,9-4 0,4-1 0,5-3 0,1-2 0,1 3 0,-1-2 0,0-1 0,-1 4 0,-5-3 0,-4 3 0</inkml:trace>
  <inkml:trace contextRef="#ctx0" brushRef="#br0" timeOffset="1501.89">672 297 24575,'1'6'0,"0"1"0,0-1 0,1 0 0,0 0 0,0 0 0,0 0 0,5 7 0,3 10 0,2 22 0,-9-33 0,0 1 0,1-1 0,6 13 0,-10-25 0,0-1 0,0 1 0,0 0 0,0 0 0,0 0 0,0 0 0,1-1 0,-1 1 0,0 0 0,0 0 0,0 0 0,0 0 0,0-1 0,0 1 0,0 0 0,1 0 0,-1 0 0,0 0 0,0 0 0,0 0 0,0 0 0,0-1 0,1 1 0,-1 0 0,0 0 0,0 0 0,0 0 0,1 0 0,-1 0 0,0 0 0,0 0 0,0 0 0,0 0 0,1 0 0,-1 0 0,0 0 0,0 0 0,0 0 0,1 0 0,-1 0 0,0 0 0,0 0 0,0 1 0,0-1 0,1 0 0,-1 0 0,0 0 0,0 0 0,0 0 0,0 0 0,0 0 0,1 1 0,-1-1 0,0 0 0,0 0 0,0 0 0,0 0 0,0 1 0,0-1 0,0 0 0,3-18 0,-3 10 0,2-12 0,-1 0 0,8-29 0,-7 42 0,0-1 0,1 1 0,0-1 0,1 1 0,-1 0 0,1 0 0,1 0 0,-1 1 0,11-11 0,-6 8-227,0 0-1,1 0 1,0 1-1,0 0 1,17-8-1,-2 4-6598</inkml:trace>
  <inkml:trace contextRef="#ctx0" brushRef="#br0" timeOffset="3050.49">1025 173 24575,'1'25'0,"1"1"0,1-1 0,9 34 0,27 72 0,-36-122 0,-2-6 0,0-1 0,0 1 0,0 0 0,1-1 0,-1 1 0,1-1 0,-1 0 0,1 0 0,0 1 0,0-1 0,0 0 0,0 0 0,0-1 0,5 4 0,-5-4 0,-1 0 0,1-1 0,0 1 0,-1-1 0,1 1 0,-1-1 0,1 1 0,0-1 0,-1 0 0,1 0 0,0 0 0,-1 0 0,1 0 0,0 0 0,-1-1 0,1 1 0,0 0 0,-1-1 0,1 1 0,-1-1 0,1 0 0,-1 0 0,1 1 0,-1-1 0,1 0 0,-1 0 0,2-2 0,0 0 0,-1 0 0,1 0 0,-1-1 0,0 1 0,0-1 0,0 0 0,0 1 0,-1-1 0,0 0 0,1 0 0,-1 0 0,-1 0 0,2-8 0,-1-6 0,-1-32 0,-1 41 0,0 0 0,-1 1 0,0-1 0,-1 1 0,0 0 0,0-1 0,-1 1 0,0 0 0,0 1 0,-1-1 0,0 1 0,-10-11 0,-3-6 0,17 22 0,0 1 0,0-1 0,0 1 0,0-1 0,0 0 0,1 0 0,-1 0 0,1 1 0,-1-1 0,1 0 0,-1 0 0,1-3 0,0 5 0,0-1 0,0 0 0,1 1 0,-1-1 0,0 1 0,0-1 0,1 1 0,-1-1 0,0 0 0,1 1 0,-1 0 0,1-1 0,-1 1 0,0-1 0,1 1 0,-1-1 0,1 1 0,-1 0 0,1-1 0,-1 1 0,1 0 0,0 0 0,-1-1 0,1 1 0,-1 0 0,1 0 0,0 0 0,-1 0 0,1 0 0,-1 0 0,1 0 0,0 0 0,-1 0 0,1 0 0,-1 0 0,1 0 0,0 0 0,-1 0 0,1 0 0,-1 1 0,2-1 0,5 2 0,-1 0 0,0 0 0,0 1 0,1 0 0,-2 0 0,1 0 0,0 1 0,-1 0 0,1 0 0,-1 0 0,0 1 0,0-1 0,8 12 0,2 5 0,0 1 0,14 27 0,-25-41 0,18 42 0,-19-40 0,1 0 0,1 0 0,0-1 0,6 10 0,-10-18 0,-1 0 0,1 0 0,0-1 0,-1 1 0,1 0 0,0-1 0,0 1 0,-1 0 0,1-1 0,0 1 0,0-1 0,0 0 0,0 1 0,-1-1 0,1 0 0,0 1 0,0-1 0,0 0 0,0 0 0,0 0 0,0 0 0,0 0 0,0 0 0,0 0 0,0 0 0,0 0 0,0 0 0,0-1 0,0 1 0,0 0 0,-1-1 0,1 1 0,0 0 0,0-1 0,0 1 0,0-1 0,1-1 0,3-2 0,0 0 0,0 0 0,-1-1 0,6-7 0,-7 9 0,24-32 0,-21 25 0,0 1 0,1 1 0,0-1 0,0 1 0,1 0 0,14-10 0,-20 17 0,0 0 0,1 0 0,-1 1 0,0-1 0,0 1 0,0 0 0,1-1 0,-1 1 0,0 0 0,1 0 0,-1 0 0,0 1 0,0-1 0,1 0 0,-1 1 0,0 0 0,0-1 0,0 1 0,0 0 0,0 0 0,3 2 0,21 6 0,-20-8 0,1-1 0,-1 1 0,1-1 0,-1-1 0,1 1 0,-1-1 0,0 0 0,1-1 0,-1 1 0,0-1 0,0-1 0,8-3 0,-10 4 0,1-1 0,-1 1 0,0-1 0,-1 0 0,1 0 0,0-1 0,-1 1 0,0-1 0,1 0 0,-2 1 0,1-1 0,0-1 0,-1 1 0,0 0 0,1-1 0,-2 1 0,3-7 0,0-6 0,-1 0 0,-1 0 0,0 0 0,-1-19 0,-2 24 0,1 1 0,-1 0 0,-1 0 0,0 0 0,-1 0 0,0 0 0,-6-14 0,8 23 0,0 0 0,0 0 0,0 0 0,0 1 0,0-1 0,0 0 0,-1 0 0,1 1 0,-1-1 0,1 0 0,-1 1 0,0 0 0,0-1 0,1 1 0,-1 0 0,0 0 0,-3-1 0,5 2 0,-1-1 0,0 1 0,1 0 0,-1 0 0,0 0 0,1 0 0,-1 0 0,0 0 0,1 1 0,-1-1 0,0 0 0,1 0 0,-1 0 0,0 1 0,1-1 0,-1 0 0,0 1 0,1-1 0,-1 0 0,1 1 0,-1 0 0,-1 0 0,1 1 0,0-1 0,0 1 0,0-1 0,0 1 0,0-1 0,1 1 0,-1 0 0,0 0 0,1-1 0,-1 3 0,0 1 0,0 0 0,1 0 0,-1 1 0,1-1 0,0 0 0,1 0 0,-1 0 0,1 0 0,2 7 0,17 45 0,-2-9 0,-1 12 0,-2 0 0,-3 1 0,7 115 0,-20 19 0,0-193 0,1 1 0,0-1 0,-1 1 0,0-1 0,1 1 0,-1-1 0,0 1 0,-1-1 0,1 0 0,0 0 0,0 1 0,-1-1 0,0 0 0,1 0 0,-1 0 0,0-1 0,0 1 0,0 0 0,0-1 0,0 1 0,0-1 0,-1 0 0,1 1 0,0-1 0,-1 0 0,1-1 0,0 1 0,-1 0 0,0-1 0,-4 1 0,-7 1 0,0-1 0,0-1 0,-1 0 0,-17-3 0,27 3 0,-7-1-455,0-1 0,-22-7 0,9 0-6371</inkml:trace>
  <inkml:trace contextRef="#ctx0" brushRef="#br0" timeOffset="3742.57">566 1055 24575,'0'0'0,"6"6"0,2 11 0,0 12 0,-2 3 0,-2 6 0,-1 5 0,-1 2 0,-2 2 0,0-5 0,0-2 0,0-9-8191</inkml:trace>
  <inkml:trace contextRef="#ctx0" brushRef="#br0" timeOffset="4722.65">513 1302 24575,'6'0'0,"11"0"0,9 0 0,2 0 0,4 0 0,-2 0 0,0 0 0,-1-9 0,-6-3 0,-2 1 0,6 2 0,1 2 0,-5 3 0</inkml:trace>
  <inkml:trace contextRef="#ctx0" brushRef="#br0" timeOffset="5415.82">937 1143 24575,'1'1'0,"1"-1"0,-1 0 0,1 1 0,-1-1 0,0 1 0,1 0 0,-1-1 0,0 1 0,1 0 0,-1 0 0,0 0 0,0 0 0,0 0 0,0 0 0,0 0 0,2 2 0,17 25 0,-11-14 0,28 41 0,-24-34 0,1-1 0,18 20 0,-30-38 0,0 0 0,0 1 0,0-1 0,1 0 0,-1-1 0,0 1 0,1 0 0,0-1 0,-1 1 0,1-1 0,0 0 0,0 0 0,0 0 0,0 0 0,0 0 0,0-1 0,0 1 0,0-1 0,5 0 0,-5-1 0,0 1 0,-1-1 0,1 0 0,-1 0 0,1 0 0,-1 0 0,0-1 0,1 1 0,-1-1 0,0 1 0,0-1 0,0 0 0,0 0 0,0 0 0,0 0 0,-1 0 0,1 0 0,-1 0 0,1 0 0,-1-1 0,0 1 0,2-5 0,2-9 54,0 0 0,-1 0 0,-1 0 0,1-19 0,6-24-1689,-5 41-5191</inkml:trace>
  <inkml:trace contextRef="#ctx0" brushRef="#br0" timeOffset="6436.77">1378 1232 24575,'7'0'0,"0"0"0,0-1 0,0 0 0,0 0 0,0 0 0,0-1 0,12-4 0,-15 4 0,0 0 0,0-1 0,0 1 0,-1-1 0,1 0 0,-1 1 0,0-2 0,0 1 0,0 0 0,0-1 0,0 1 0,-1-1 0,4-7 0,34-81 0,-27 61 0,-11 27 0,-1 0 0,0 0 0,0 0 0,-1 0 0,1 0 0,-1-5 0,0 8 0,0 1 0,0-1 0,1 1 0,-1 0 0,0-1 0,0 1 0,0-1 0,0 1 0,0-1 0,0 1 0,0-1 0,-1 1 0,1-1 0,0 1 0,0 0 0,0-1 0,0 1 0,-1-1 0,1 1 0,0 0 0,0-1 0,-1 1 0,1-1 0,0 1 0,-1 0 0,1-1 0,0 1 0,-1 0 0,1 0 0,0-1 0,-1 1 0,1 0 0,-1 0 0,1 0 0,0-1 0,-1 1 0,1 0 0,-1 0 0,1 0 0,-1 0 0,1 0 0,-1 0 0,1 0 0,0 0 0,-1 0 0,1 0 0,-1 0 0,1 0 0,-1 0 0,1 0 0,-1 1 0,1-1 0,0 0 0,-1 0 0,1 0 0,-1 1 0,1-1 0,0 0 0,-1 0 0,1 1 0,0-1 0,-1 0 0,1 1 0,0-1 0,-1 1 0,-2 1 0,1 1 0,-1 0 0,1 0 0,0 0 0,0 0 0,0 0 0,0 0 0,0 0 0,1 1 0,-3 4 0,-10 40 0,13-46 0,-26 126 0,23-115 0,1 0 0,0 1 0,1-1 0,1 1 0,0 0 0,2 26 0,0-33 0,0-1 0,1 1 0,0-1 0,0 0 0,0 1 0,1-1 0,0 0 0,0 0 0,0-1 0,1 1 0,0-1 0,0 1 0,0-1 0,1 0 0,-1-1 0,8 6 0,-4-5 0,0 0 0,0 0 0,1-1 0,0 0 0,0-1 0,0 0 0,1 0 0,-1-1 0,0 0 0,1-1 0,17 1 0,-8-1 0,31 8 0,-14 2-1365,-4-2-5461</inkml:trace>
</inkml:ink>
</file>

<file path=xl/ink/ink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20:40:18.991"/>
    </inkml:context>
    <inkml:brush xml:id="br0">
      <inkml:brushProperty name="width" value="0.1" units="cm"/>
      <inkml:brushProperty name="height" value="0.1" units="cm"/>
    </inkml:brush>
  </inkml:definitions>
  <inkml:trace contextRef="#ctx0" brushRef="#br0">812 1793 24575,'0'0'0</inkml:trace>
  <inkml:trace contextRef="#ctx0" brushRef="#br0" timeOffset="176.13">724 1299 24575</inkml:trace>
  <inkml:trace contextRef="#ctx0" brushRef="#br0" timeOffset="419.09">742 1105 24575</inkml:trace>
  <inkml:trace contextRef="#ctx0" brushRef="#br0" timeOffset="16398.74">1 382 24575,'8'146'0,"-3"-89"0,-4 79 0,-4-110 0,3-26 0,0 0 0,0-1 0,0 1 0,0 0 0,0 0 0,0 0 0,0 0 0,0 0 0,0 0 0,0 0 0,0 0 0,0 0 0,0 0 0,0 0 0,0 0 0,0 0 0,0 0 0,0 0 0,0-1 0,-1 1 0,1 0 0,0 0 0,0 0 0,0 0 0,0 0 0,0 0 0,0 0 0,0 0 0,0 0 0,0 0 0,0 0 0,0 0 0,0 0 0,0 0 0,0 0 0,0 0 0,-1 0 0,1 0 0,0 0 0,0 0 0,0 0 0,0 0 0,0 0 0,0 0 0,0 0 0,0 0 0,0 0 0,-3-13 0,-1-18 0,3-11 0,1 0 0,2 0 0,14-76 0,-11 95 0,1 1 0,1 0 0,1 0 0,1 0 0,0 1 0,2 0 0,0 1 0,23-29 0,-21 33 0,-3 1 0,2 1 0,0 1 0,19-18 0,-30 30 0,1 0 0,-1 0 0,0 0 0,1 0 0,-1 1 0,1-1 0,-1 0 0,1 1 0,-1-1 0,1 1 0,-1-1 0,1 1 0,-1 0 0,1 0 0,0 0 0,-1 0 0,1 0 0,-1 0 0,1 0 0,0 0 0,-1 1 0,1-1 0,-1 0 0,1 1 0,-1 0 0,1-1 0,-1 1 0,1 0 0,-1 0 0,0-1 0,1 1 0,-1 0 0,0 0 0,0 1 0,2 0 0,3 6 0,0-1 0,0 1 0,-1 1 0,8 13 0,-11-17 0,15 26 0,-3 1 0,0 0 0,-2 2 0,13 62 0,-19-70 0,-6-26 0,0 0 0,0 1 0,0-1 0,0 0 0,0 1 0,0-1 0,1 0 0,-1 0 0,0 1 0,0-1 0,0 0 0,0 0 0,0 1 0,0-1 0,1 0 0,-1 0 0,0 1 0,0-1 0,0 0 0,1 0 0,-1 0 0,0 1 0,0-1 0,1 0 0,-1 0 0,0 0 0,0 0 0,1 0 0,-1 1 0,0-1 0,0 0 0,1 0 0,0 0 0,6-8 0,4-20 0,-11 27 0,122-277 0,-122 277 0,1-1 0,-1 1 0,1 0 0,-1 0 0,1 0 0,0 0 0,0-1 0,-1 1 0,1 0 0,0 0 0,0 0 0,0 1 0,0-1 0,0 0 0,0 0 0,0 0 0,0 1 0,0-1 0,1 1 0,-1-1 0,0 1 0,2-1 0,-2 1 0,0 0 0,1 0 0,-1 1 0,0-1 0,0 0 0,0 1 0,0-1 0,0 1 0,1 0 0,-1-1 0,0 1 0,0 0 0,-1 0 0,1-1 0,0 1 0,0 0 0,0 0 0,0 0 0,0 1 0,5 8 0,0 0 0,0 0 0,7 21 0,-12-27 0,13 38 0,-2 1 0,-2 0 0,-2 1 0,-2-1 0,1 54 0,-4-67 0,1-21 0,2-14 0,5-19 0,-10 22 0,7-21 0,8-46 0,-1 4 0,-15 65 0,0-1 0,1 1 0,-1-1 0,0 1 0,0-1 0,0 1 0,0-1 0,0 1 0,1-1 0,-1 1 0,0-1 0,0 1 0,1 0 0,-1-1 0,0 1 0,1-1 0,-1 1 0,1 0 0,-1-1 0,0 1 0,2-1 0,4 7 0,4 24 0,-8-22 0,0-5 0,1 8 0,1 0 0,1-1 0,0 1 0,6 9 0,-10-18 0,1 0 0,-1 0 0,0 0 0,1-1 0,-1 1 0,1 0 0,-1-1 0,1 1 0,0-1 0,-1 0 0,1 1 0,0-1 0,0 0 0,0 0 0,0 0 0,0 0 0,0-1 0,1 1 0,-1 0 0,0-1 0,0 0 0,0 1 0,1-1 0,-1 0 0,0 0 0,0 0 0,1-1 0,2 0 0,-4 1 0,1 0 0,-1-1 0,1 1 0,-1-1 0,0 0 0,1 1 0,-1-1 0,0 0 0,0 0 0,1 0 0,-1 0 0,0 0 0,0 0 0,0 0 0,0 0 0,0-1 0,-1 1 0,1 0 0,0 0 0,1-3 0,-2 1 0,1 0 0,0 0 0,-1 0 0,0-1 0,1 1 0,-1 0 0,0 0 0,-1 0 0,0-5 0,-1-2 0,-1-1 0,0 2 0,-1-1 0,0 0 0,-6-10 0,-4-3 0,-1 1 0,-24-27 0,5 8 0,32 40 0,1 0 0,0-1 0,0 1 0,0-1 0,0 1 0,0-1 0,0 1 0,0-1 0,0 1 0,1-1 0,-1 0 0,1 1 0,-1-1 0,1 0 0,-1 0 0,1 0 0,0 1 0,0-1 0,0 0 0,0 0 0,1-1 0,0 1 0,0 1 0,0 0 0,0-1 0,1 1 0,-1 0 0,1 0 0,-1 0 0,1 0 0,-1 0 0,1 1 0,-1-1 0,1 0 0,0 1 0,-1-1 0,1 1 0,0-1 0,0 1 0,-1 0 0,1 0 0,0 0 0,2 0 0,81-2 0,8-1 0,-89 3 0,1-1 0,0 1 0,0-1 0,-1 1 0,1 1 0,6 0 0,-10-1 0,0 0 0,-1 0 0,1 0 0,-1 1 0,1-1 0,0 0 0,-1 0 0,1 1 0,0-1 0,-1 0 0,1 1 0,-1-1 0,1 1 0,-1-1 0,1 1 0,-1-1 0,0 1 0,1-1 0,-1 1 0,1-1 0,-1 1 0,0 0 0,1-1 0,-1 1 0,0 0 0,0-1 0,0 1 0,0 0 0,1-1 0,-1 1 0,0 0 0,0-1 0,0 1 0,0 0 0,0-1 0,-1 1 0,1 0 0,0-1 0,0 1 0,0 0 0,-1-1 0,1 1 0,0-1 0,0 1 0,-1 0 0,-8 18 0,0-1 0,-21 30 0,22-36 0,0-1 0,1 1 0,0 0 0,1 1 0,0-1 0,1 1 0,0 1 0,-3 16 0,8-29 0,0 1 0,-1-1 0,1 0 0,0 0 0,0 1 0,0-1 0,0 0 0,0 0 0,0 1 0,1-1 0,-1 0 0,0 1 0,1-1 0,-1 0 0,2 2 0,-2-2 0,0-1 0,1 0 0,-1 0 0,1 1 0,-1-1 0,0 0 0,1 0 0,-1 0 0,1 0 0,-1 0 0,1 0 0,-1 1 0,1-1 0,-1 0 0,0 0 0,1 0 0,-1-1 0,1 1 0,-1 0 0,1 0 0,-1 0 0,1 0 0,-1 0 0,0 0 0,1-1 0,-1 1 0,1 0 0,0-1 0,3-2 0,0 0 0,0 0 0,0 0 0,-1 0 0,1-1 0,4-6 0,11-19 0,-1-1 0,-1 0 0,-2-1 0,-1-1 0,-2 0 0,-1-1 0,-1 0 0,-2 0 0,-2-1 0,5-57 0,-21 361 0,10-237 0,7 60 0,-5-81 0,0 1 0,1-1 0,0 0 0,1 0 0,1 0 0,0-1 0,11 21 0,-14-29 0,0-1 0,0 1 0,1 0 0,-1-1 0,0 0 0,1 1 0,-1-1 0,1 0 0,0 0 0,0-1 0,0 1 0,0 0 0,0-1 0,0 0 0,0 0 0,5 1 0,-3-1 0,0 0 0,0-1 0,0 0 0,0 0 0,0 0 0,0-1 0,1 0 0,-1 0 0,9-3 0,-3 0 0,0-1 0,0 0 0,0-1 0,-1 0 0,1-1 0,-1 0 0,-1-1 0,10-9 0,-12 9 0,0 0 0,-1 0 0,0-1 0,0 1 0,-1-2 0,0 1 0,-1 0 0,0-1 0,0 0 0,-1 0 0,4-20 0,-5 12 0,0 0 0,-1 0 0,-1 0 0,0 0 0,-2 0 0,-3-19 0,-6-4 0,10 39 0,1 1 0,-1-1 0,0 0 0,0 0 0,0 1 0,0-1 0,0 1 0,0-1 0,0 1 0,0-1 0,-1 1 0,1 0 0,-1-1 0,1 1 0,-1 0 0,1 0 0,-1 0 0,0 0 0,-1 0 0,2 1 0,0 0 0,0 0 0,1 0 0,-1 0 0,0 0 0,0 0 0,0 0 0,0 0 0,1 1 0,-1-1 0,0 0 0,0 0 0,1 1 0,-1-1 0,0 1 0,0-1 0,1 1 0,-1-1 0,1 1 0,-1-1 0,0 1 0,1 0 0,-1-1 0,1 1 0,-1 0 0,1-1 0,0 1 0,-1 0 0,1-1 0,0 1 0,-1 0 0,1 0 0,0 0 0,-8 30 0,8-31 0,-4 29 0,1 0 0,1 1 0,2-1 0,1 0 0,6 40 0,-6-66 0,-1 0 0,1 0 0,0 0 0,0-1 0,0 1 0,1 0 0,-1 0 0,0-1 0,1 1 0,0 0 0,0-1 0,0 0 0,2 4 0,-2-6 0,-1 1 0,0 0 0,0 0 0,1-1 0,-1 1 0,0 0 0,1-1 0,-1 1 0,1-1 0,-1 0 0,1 0 0,-1 1 0,1-1 0,-1 0 0,1 0 0,-1 0 0,1-1 0,-1 1 0,1 0 0,-1 0 0,0-1 0,1 1 0,-1-1 0,1 1 0,-1-1 0,0 0 0,3-1 0,7-6 0,0 1 0,-1-2 0,13-12 0,-16 14 0,2-1 0,-1 1 0,1 0 0,0 1 0,16-9 0,-23 14 0,0 0 0,0 0 0,0 1 0,0-1 0,1 1 0,-1 0 0,0-1 0,0 1 0,0 0 0,1 0 0,-1 1 0,0-1 0,0 0 0,0 1 0,0-1 0,4 2 0,-2 0 0,1 0 0,-1 1 0,1 0 0,-1-1 0,0 1 0,7 7 0,1 3 0,0 1 0,19 30 0,-29-42 0,12 23 0,-11-19 0,-10-16 0,-2-7-227,1 0-1,1-1 1,0 0-1,1 0 1,-6-30-1,8 19-6598</inkml:trace>
  <inkml:trace contextRef="#ctx0" brushRef="#br0" timeOffset="17220.74">1694 205 24575,'-1'53'0,"0"-15"0,4 40 0,-1-68 0,1-1 0,-1 0 0,2 0 0,-1 0 0,1 0 0,1 0 0,-1-1 0,1 1 0,1-1 0,0 0 0,0-1 0,0 0 0,1 0 0,0 0 0,0-1 0,1 0 0,16 10 0,-22-15 0,1 0 0,-1 1 0,1-1 0,0-1 0,-1 1 0,1 0 0,0-1 0,0 1 0,0-1 0,-1 0 0,1 0 0,0 0 0,0 0 0,0 0 0,0-1 0,-1 1 0,1-1 0,0 0 0,0 0 0,2-1 0,-2 0 0,0 1 0,-1-1 0,1 0 0,-1-1 0,0 1 0,1 0 0,-1-1 0,0 1 0,-1-1 0,1 0 0,0 1 0,-1-1 0,1 0 0,-1 0 0,0 0 0,0 0 0,1-6 0,5-31 0,-3-1 0,-1 0 0,-2 0 0,-5-49 0,1 18 0,2 36 0,1 32 0,0 23 0,-2 68 0,7 149 0,-5-234 2,1 8 83,1-1 0,-1 1-1,5 13 1,-5-21-148,-1-1 0,1 1 0,-1 0-1,1-1 1,0 1 0,0-1 0,0 1 0,0-1-1,0 1 1,0-1 0,0 1 0,0-1 0,0 0-1,1 0 1,-1 0 0,0 1 0,1-1 0,-1-1 0,1 1-1,-1 0 1,1 0 0,0 0 0,-1-1 0,1 1-1,0-1 1,2 1 0</inkml:trace>
  <inkml:trace contextRef="#ctx0" brushRef="#br0" timeOffset="17559.08">1818 487 24575,'3'0'0,"7"0"0,4 0 0,7 0 0,8-3 0,0-4 0,-3 0 0,-6-6 0</inkml:trace>
  <inkml:trace contextRef="#ctx0" brushRef="#br0" timeOffset="18181.78">2082 629 24575,'11'5'0,"-2"0"0,0 0 0,1-1 0,-1 0 0,1-1 0,0 0 0,13 3 0,-20-6 0,-1 0 0,0 0 0,1 0 0,-1 0 0,1-1 0,-1 1 0,0-1 0,1 1 0,-1-1 0,0 0 0,0 0 0,1 0 0,-1 0 0,0 0 0,0-1 0,0 1 0,0-1 0,-1 1 0,1-1 0,0 0 0,0 1 0,-1-1 0,0 0 0,1 0 0,-1 0 0,0 0 0,0 0 0,0-1 0,0 1 0,0 0 0,0 0 0,0-5 0,32-113 0,-33 118 0,1 1 0,-1-1 0,1 0 0,-1 1 0,0-1 0,0 1 0,0-1 0,0 1 0,0-1 0,0 1 0,0-1 0,-1 0 0,1 1 0,0-1 0,-1 1 0,1-1 0,-1 1 0,0 0 0,0-1 0,1 1 0,-1 0 0,0-1 0,0 1 0,0 0 0,0 0 0,0 0 0,-1 0 0,-1-2 0,1 2 0,0 0 0,-1 0 0,1 1 0,-1-1 0,1 1 0,-1-1 0,0 1 0,1 0 0,-1 0 0,1 0 0,-1 0 0,0 1 0,1-1 0,-1 1 0,1-1 0,-4 2 0,-1 1 0,0-1 0,1 1 0,0 1 0,0-1 0,0 1 0,0 0 0,0 0 0,1 1 0,-1 0 0,1 0 0,0 0 0,1 0 0,0 1 0,-1 0 0,2 0 0,-1 0 0,1 0 0,0 1 0,0-1 0,1 1 0,-1 0 0,1 0 0,1 0 0,0 0 0,-1 7 0,1-2 0,0-1 0,1 1 0,1-1 0,0 1 0,0-1 0,1 1 0,1-1 0,0 0 0,0 0 0,1 0 0,0 0 0,1-1 0,0 0 0,13 19 0,-9-18-341,0-1 0,0 0-1,13 9 1,-1-2-6485</inkml:trace>
</inkml:ink>
</file>

<file path=xl/ink/ink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20:40:41.014"/>
    </inkml:context>
    <inkml:brush xml:id="br0">
      <inkml:brushProperty name="width" value="0.1" units="cm"/>
      <inkml:brushProperty name="height" value="0.1" units="cm"/>
    </inkml:brush>
  </inkml:definitions>
  <inkml:trace contextRef="#ctx0" brushRef="#br0">0 259 24575,'5'8'0,"-1"0"0,0 1 0,-1 0 0,0-1 0,0 1 0,2 12 0,4 13 0,9 22 0,24 83 0,-40-133 0,31 107 0,-33-112 0,0 0 0,0-1 0,0 1 0,1 0 0,-1-1 0,0 1 0,1 0 0,-1 0 0,0-1 0,1 1 0,-1-1 0,1 1 0,-1 0 0,1-1 0,-1 1 0,1-1 0,-1 1 0,1-1 0,0 1 0,-1-1 0,1 0 0,0 1 0,1 0 0,-2-2 0,1 1 0,0 0 0,-1-1 0,1 1 0,0 0 0,-1-1 0,1 1 0,-1 0 0,1-1 0,-1 1 0,1-1 0,-1 1 0,1-1 0,-1 0 0,1 1 0,-1-1 0,1 1 0,-1-1 0,0 0 0,1 0 0,15-46 0,-14 39 0,110-318 0,-111 323 0,1-1 0,0 0 0,0 1 0,0-1 0,0 1 0,5-7 0,-6 10 0,-1 0 0,0-1 0,1 1 0,-1 0 0,0-1 0,1 1 0,-1 0 0,1 0 0,-1-1 0,1 1 0,-1 0 0,0 0 0,1 0 0,-1 0 0,1 0 0,-1-1 0,1 1 0,-1 0 0,1 0 0,-1 0 0,1 0 0,-1 0 0,1 1 0,0-1 0,0 0 0,0 1 0,0 0 0,-1-1 0,1 1 0,0 0 0,0 0 0,-1 0 0,1-1 0,0 1 0,-1 0 0,1 0 0,-1 0 0,1 0 0,-1 0 0,1 0 0,-1 1 0,14 39 0,13 69 0,-18-70 0,0-1 0,18 43 0,-26-81 0,2 6 0,0 1 0,0-1 0,1 0 0,7 10 0,-10-16 0,0 1 0,0-1 0,0 0 0,0 0 0,0 0 0,1 0 0,-1 0 0,0 0 0,0 0 0,1 0 0,-1 0 0,1-1 0,-1 1 0,1 0 0,-1-1 0,1 1 0,-1-1 0,1 0 0,-1 1 0,1-1 0,0 0 0,-1 0 0,1 0 0,-1 0 0,1 0 0,0-1 0,-1 1 0,1 0 0,2-2 0,3-1 0,0-1 0,-1-1 0,1 1 0,-1-1 0,0 0 0,0 0 0,-1-1 0,1 1 0,-1-1 0,7-12 0,5-8 0,16-36 0,-21 38 83,-3 10-290,-2-1 1,0 0-1,0 0 0,-2-1 0,0 1 0,5-25 0,-9 14-6619</inkml:trace>
  <inkml:trace contextRef="#ctx0" brushRef="#br0" timeOffset="2037.23">917 717 24575,'5'0'0,"0"-1"0,-1 0 0,1 0 0,-1 0 0,1-1 0,-1 1 0,0-1 0,1 0 0,-1-1 0,0 1 0,6-6 0,-3 3 0,0 0 0,-1-1 0,0 0 0,0 0 0,7-12 0,-6 7 0,-1 0 0,-1-1 0,0 0 0,-1 0 0,0 0 0,4-25 0,5-78 0,-13 108 0,4-146 0,-5 130 0,-1-1 0,-1 1 0,-2 0 0,-9-32 0,-4 16 0,18 38 0,0 0 0,-1 0 0,1 0 0,-1 0 0,1 0 0,-1 1 0,1-1 0,-1 0 0,0 0 0,1 0 0,-1 1 0,0-1 0,0 0 0,0 1 0,0-1 0,1 1 0,-1-1 0,0 1 0,0-1 0,0 1 0,0 0 0,0-1 0,0 1 0,0 0 0,0 0 0,0 0 0,0 0 0,0 0 0,0 0 0,-1 0 0,1 0 0,0 0 0,0 0 0,0 0 0,-2 1 0,0 2 0,0-1 0,0 1 0,0 0 0,1 0 0,-1 0 0,1 0 0,-1 0 0,1 0 0,0 1 0,0-1 0,0 1 0,-1 6 0,-14 49 0,17-59 0,-6 25 0,2 1 0,0-1 0,2 1 0,1-1 0,1 1 0,1 0 0,7 36 0,-7-52 0,2 1 0,-1 0 0,2 0 0,-1-1 0,1 0 0,1 0 0,0 0 0,0 0 0,1-1 0,0 0 0,1 0 0,0 0 0,0-1 0,1 0 0,0-1 0,1 1 0,-1-2 0,1 1 0,18 9 0,-16-12 0,0 0 0,0-1 0,0 0 0,0 0 0,0-1 0,0-1 0,1 0 0,-1-1 0,1 0 0,-1 0 0,0-1 0,1-1 0,15-4 0,-2-1 0,-1 0 0,0-2 0,-1-1 0,43-24 0,-56 28 0,0-1 0,0 1 0,0-2 0,-1 1 0,-1-1 0,13-14 0,-17 16 0,0 0 0,0 1 0,-1-1 0,0-1 0,0 1 0,0 0 0,-1-1 0,0 1 0,0-1 0,-1 0 0,0 0 0,1-12 0,-2 2 0,0 0 0,-1 0 0,-1 0 0,-1 0 0,-7-26 0,8 37 0,0-1 0,0 1 0,-1-1 0,0 1 0,0 0 0,0 0 0,-1 0 0,0 1 0,0-1 0,-1 1 0,1 0 0,-1 0 0,0 1 0,-1-1 0,1 1 0,-10-5 0,13 7 0,0 1 0,0 0 0,0 0 0,0 0 0,0 1 0,-1-1 0,1 0 0,0 1 0,-1-1 0,1 1 0,0 0 0,-1 0 0,1 0 0,0 0 0,-1 0 0,1 1 0,0-1 0,-1 1 0,1-1 0,0 1 0,0 0 0,-1 0 0,1 0 0,0 0 0,0 0 0,0 0 0,0 1 0,0-1 0,1 1 0,-1-1 0,0 1 0,1 0 0,-1 0 0,1 0 0,-1-1 0,1 1 0,0 1 0,0-1 0,0 0 0,-1 3 0,-1 2 0,1 0 0,0 1 0,0-1 0,0 0 0,1 1 0,0-1 0,1 1 0,0 0 0,0-1 0,0 1 0,3 12 0,-2-15 0,1 1 0,-1-1 0,1 1 0,1-1 0,-1 0 0,1 0 0,-1 0 0,1 0 0,1-1 0,-1 1 0,1-1 0,0 0 0,0 0 0,0 0 0,0 0 0,1-1 0,-1 0 0,1 1 0,8 2 0,-2-1 0,1-1 0,0-1 0,0 1 0,1-2 0,-1 0 0,0-1 0,23 1 0,-29-3 0,-1 1 0,1 1 0,-1-1 0,1 1 0,-1 0 0,1 0 0,-1 1 0,6 2 0,-8-2 0,0 0 0,0 0 0,0 0 0,0 1 0,0-1 0,0 1 0,0-1 0,-1 1 0,0 0 0,0 0 0,1 1 0,2 5 0,18 43 0,-17-35 0,1-1 0,1 0 0,0 0 0,1-1 0,13 16 0,-20-28 0,1 0 0,0 0 0,0 0 0,0 0 0,0-1 0,0 1 0,1-1 0,-1 0 0,1 0 0,-1 0 0,1-1 0,0 1 0,0-1 0,0 0 0,0 0 0,0 0 0,0-1 0,0 1 0,0-1 0,0 0 0,0 0 0,0-1 0,0 1 0,0-1 0,0 1 0,0-1 0,6-3 0,-1 0 0,-2 0 0,1 0 0,0 0 0,-1-1 0,0 0 0,0-1 0,0 0 0,-1 0 0,0 0 0,0-1 0,0 0 0,-1 0 0,9-15 0,-6 7 0,0-1 0,-1 1 0,-1-1 0,0-1 0,-1 1 0,3-24 0,-1-4 0,-3 1 0,-2-1 0,-1 0 0,-6-45 0,4 75 0,-1 0 0,-1-1 0,0 1 0,-1 0 0,0 0 0,-1 1 0,0-1 0,-12-19 0,17 32 0,-1 1 0,1-1 0,0 1 0,0-1 0,0 1 0,0 0 0,-1-1 0,1 1 0,0-1 0,0 1 0,-1 0 0,1-1 0,0 1 0,-1 0 0,1-1 0,0 1 0,-1 0 0,1 0 0,-1-1 0,1 1 0,0 0 0,-1 0 0,1 0 0,-1 0 0,1-1 0,-1 1 0,1 0 0,-1 0 0,1 0 0,0 0 0,-1 0 0,1 0 0,-1 0 0,1 0 0,-1 0 0,1 0 0,-1 0 0,1 1 0,0-1 0,-1 0 0,1 0 0,-1 0 0,1 1 0,-1-1 0,1 0 0,0 0 0,-1 1 0,1-1 0,0 0 0,-1 1 0,1-1 0,0 0 0,-1 1 0,1-1 0,0 0 0,0 1 0,0-1 0,-1 1 0,1-1 0,0 1 0,0-1 0,0 0 0,0 2 0,-8 29 0,3 48 0,6 105 0,1-82 0,-2-83 0,0-9 0,-1-1 0,2 1 0,-1 0 0,1 0 0,1-1 0,-1 1 0,2-1 0,5 17 0,-8-26 0,0 1 0,0-1 0,0 0 0,0 0 0,0 0 0,0 1 0,0-1 0,0 0 0,1 0 0,-1 0 0,0 0 0,0 1 0,0-1 0,0 0 0,0 0 0,0 0 0,0 0 0,1 1 0,-1-1 0,0 0 0,0 0 0,0 0 0,0 0 0,1 0 0,-1 0 0,0 0 0,0 0 0,0 1 0,0-1 0,1 0 0,-1 0 0,0 0 0,0 0 0,0 0 0,1 0 0,-1 0 0,0 0 0,0 0 0,0 0 0,1 0 0,-1 0 0,0 0 0,0-1 0,0 1 0,1 0 0,-1 0 0,0 0 0,0 0 0,0 0 0,0 0 0,1 0 0,-1 0 0,0-1 0,0 1 0,0 0 0,0 0 0,0 0 0,0 0 0,1 0 0,-1-1 0,0 1 0,0 0 0,0 0 0,0 0 0,0-1 0,0 1 0,0 0 0,5-16 0,1-24 0,-4 24 0,0 0 0,2-1 0,0 1 0,7-17 0,0 7 0,1 1 0,1 0 0,1 1 0,27-34 0,-41 57 0,0 1 0,1-1 0,-1 0 0,0 1 0,1 0 0,-1-1 0,1 1 0,-1-1 0,1 1 0,-1-1 0,1 1 0,-1 0 0,1-1 0,-1 1 0,1 0 0,-1 0 0,1-1 0,0 1 0,-1 0 0,1 0 0,-1 0 0,1 0 0,0 0 0,-1 0 0,1 0 0,0 0 0,-1 0 0,1 0 0,-1 0 0,2 0 0,-1 1 0,0 0 0,-1 0 0,1 0 0,0-1 0,0 1 0,-1 0 0,1 0 0,-1 0 0,1 0 0,-1 1 0,1-1 0,-1 0 0,1 0 0,-1 2 0,6 47 0,-6-48 0,0 12 0,0 0 0,-1 0 0,-1 0 0,0 0 0,-1 0 0,0 0 0,-1 0 0,-10 21 0,13-33 0,0 0 0,0 0 0,0 0 0,0 0 0,1 0 0,-1 0 0,1 0 0,0 0 0,-1 0 0,1 0 0,0 2 0,0-3 0,1 0 0,-1 0 0,1-1 0,-1 1 0,1-1 0,-1 1 0,1 0 0,0-1 0,-1 1 0,1-1 0,0 1 0,-1-1 0,1 0 0,0 1 0,-1-1 0,1 0 0,0 1 0,0-1 0,0 0 0,-1 0 0,1 0 0,0 0 0,0 0 0,0 0 0,-1 0 0,1 0 0,0 0 0,0 0 0,1 0 0,18-1-1365,1 0-5461</inkml:trace>
</inkml:ink>
</file>

<file path=xl/ink/ink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20:40:44.322"/>
    </inkml:context>
    <inkml:brush xml:id="br0">
      <inkml:brushProperty name="width" value="0.1" units="cm"/>
      <inkml:brushProperty name="height" value="0.1" units="cm"/>
    </inkml:brush>
  </inkml:definitions>
  <inkml:trace contextRef="#ctx0" brushRef="#br0">53 242 24575,'6'3'0,"2"13"0,3 10 0,-1 9 0,-2 8 0,4 0 0,-1-2 0,2-8 0,-2-9-8191</inkml:trace>
  <inkml:trace contextRef="#ctx0" brushRef="#br0" timeOffset="486.36">0 366 24575,'9'0'0,"9"-3"0,10-1 0,13-9 0,5-2 0,4 1 0,-7 1 0,-7 1 0,-4 4 0,-5 3 0,-6 2-8191</inkml:trace>
  <inkml:trace contextRef="#ctx0" brushRef="#br0" timeOffset="970.95">459 189 24575,'10'12'0,"0"1"0,-1 0 0,-1 0 0,0 1 0,8 19 0,15 23 0,-25-46 0,10 16 0,28 34 0,-40-55 0,1 0 0,-1 0 0,1 0 0,0-1 0,0 1 0,0-1 0,1-1 0,0 1 0,-1-1 0,1 0 0,0 0 0,1-1 0,5 2 0,-9-3 0,-1-1 0,0 0 0,0 0 0,1-1 0,-1 1 0,0 0 0,0-1 0,0 1 0,1-1 0,-1 0 0,0 0 0,0 0 0,0 0 0,0 0 0,0 0 0,-1-1 0,1 1 0,0 0 0,0-1 0,-1 0 0,1 1 0,-1-1 0,0 0 0,1 0 0,-1 0 0,0 0 0,0 0 0,1-3 0,4-6 0,-2-1 0,1 0 0,3-19 0,-8 30 0,3-8-273,-1 0 0,1 0 0,1 0 0,5-10 0,1 2-6553</inkml:trace>
  <inkml:trace contextRef="#ctx0" brushRef="#br0" timeOffset="1663.43">1217 401 24575,'8'0'0,"1"0"0,-1 0 0,1-1 0,-1 0 0,0 0 0,0-1 0,0 0 0,0-1 0,0 0 0,0 0 0,-1-1 0,1 0 0,10-7 0,-4 1 0,0 0 0,-1-1 0,0 0 0,-1-1 0,15-18 0,-21 22 0,0-2 0,0 1 0,-1 0 0,0-1 0,0 0 0,-1 0 0,-1-1 0,0 1 0,3-18 0,-2-2 0,-2 0 0,-3-60 0,1 89 0,0 1 0,0-1 0,0 0 0,0 0 0,0 0 0,0 0 0,-1 0 0,1 0 0,0 0 0,0 1 0,-1-1 0,1 0 0,0 0 0,-1 0 0,1 1 0,-1-1 0,1 0 0,-1 0 0,0 1 0,1 0 0,-1 0 0,1 0 0,0 0 0,-1 0 0,1 0 0,-1 0 0,1 0 0,0 1 0,-1-1 0,1 0 0,0 0 0,-1 1 0,1-1 0,0 0 0,-1 0 0,1 1 0,0-1 0,-1 0 0,1 1 0,0-1 0,0 0 0,0 1 0,-1-1 0,1 1 0,-15 33 0,5 6 0,2 0 0,2 0 0,2 0 0,1 57 0,2-92 29,1 0-1,1 0 1,-1 0-1,1 1 0,-1-1 1,1 0-1,1-1 1,-1 1-1,1 0 1,0 0-1,5 8 1,-5-10-136,1 0 0,-1 0 1,1 0-1,0 0 0,0-1 1,0 0-1,1 1 0,-1-1 1,0 0-1,1-1 0,-1 1 1,1 0-1,0-1 0,0 0 1,6 1-1,17 3-6719</inkml:trace>
</inkml:ink>
</file>

<file path=xl/ink/ink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20:40:47.438"/>
    </inkml:context>
    <inkml:brush xml:id="br0">
      <inkml:brushProperty name="width" value="0.1" units="cm"/>
      <inkml:brushProperty name="height" value="0.1" units="cm"/>
    </inkml:brush>
  </inkml:definitions>
  <inkml:trace contextRef="#ctx0" brushRef="#br0">1 4 24575,'0'-3'0</inkml:trace>
</inkml:ink>
</file>

<file path=xl/ink/ink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20:40:47.761"/>
    </inkml:context>
    <inkml:brush xml:id="br0">
      <inkml:brushProperty name="width" value="0.1" units="cm"/>
      <inkml:brushProperty name="height" value="0.1" units="cm"/>
    </inkml:brush>
  </inkml:definitions>
  <inkml:trace contextRef="#ctx0" brushRef="#br0">1 7 24575,'0'0'0,"0"-6"0</inkml:trace>
</inkml:ink>
</file>

<file path=xl/ink/ink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20:40:49.028"/>
    </inkml:context>
    <inkml:brush xml:id="br0">
      <inkml:brushProperty name="width" value="0.1" units="cm"/>
      <inkml:brushProperty name="height" value="0.1" units="cm"/>
    </inkml:brush>
  </inkml:definitions>
  <inkml:trace contextRef="#ctx0" brushRef="#br0">1 124 24575,'0'-3'0</inkml:trace>
  <inkml:trace contextRef="#ctx0" brushRef="#br0" timeOffset="211.93">1 0 24575</inkml:trace>
</inkml:ink>
</file>

<file path=xl/ink/ink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20:40:48.056"/>
    </inkml:context>
    <inkml:brush xml:id="br0">
      <inkml:brushProperty name="width" value="0.1" units="cm"/>
      <inkml:brushProperty name="height" value="0.1" units="cm"/>
    </inkml:brush>
  </inkml:definitions>
  <inkml:trace contextRef="#ctx0" brushRef="#br0">1 836 24575,'0'0'0</inkml:trace>
  <inkml:trace contextRef="#ctx0" brushRef="#br0" timeOffset="293.11">1 448 24575</inkml:trace>
  <inkml:trace contextRef="#ctx0" brushRef="#br0" timeOffset="615.54">1 7 24575,'0'-6'0</inkml:trace>
  <inkml:trace contextRef="#ctx0" brushRef="#br0" timeOffset="4880.84">548 166 24575,'0'30'0,"2"0"0,1 0 0,2 0 0,13 49 0,-17-77 0,-1 1 0,1-1 0,-1 0 0,1 0 0,0 0 0,0 0 0,0 0 0,0 0 0,0-1 0,0 1 0,1 0 0,-1 0 0,1-1 0,-1 1 0,1-1 0,-1 1 0,1-1 0,0 0 0,0 0 0,0 0 0,-1 0 0,1 0 0,0 0 0,0 0 0,1-1 0,-1 1 0,0 0 0,0-1 0,0 0 0,0 0 0,0 0 0,0 0 0,1 0 0,-1 0 0,0 0 0,0 0 0,0-1 0,0 1 0,0-1 0,0 0 0,0 0 0,0 0 0,0 0 0,0 0 0,0 0 0,0 0 0,-1 0 0,1-1 0,0 1 0,2-4 0,8-8 0,0-2 0,-1 1 0,0-1 0,-2-1 0,0 1 0,0-2 0,10-28 0,-19 44 0,0 0 0,1-1 0,-1 1 0,1 0 0,-1 0 0,1-1 0,0 1 0,-1 0 0,1 0 0,0 0 0,0 0 0,2-2 0,-3 3 0,0 1 0,0-1 0,1 0 0,-1 0 0,0 0 0,1 0 0,-1 0 0,0 0 0,0 0 0,1 0 0,-1 0 0,0 1 0,0-1 0,0 0 0,1 0 0,-1 0 0,0 0 0,0 1 0,0-1 0,1 0 0,-1 0 0,0 1 0,0-1 0,0 0 0,0 0 0,0 1 0,1-1 0,-1 0 0,0 0 0,0 1 0,0-1 0,0 0 0,0 0 0,0 1 0,0-1 0,5 43 0,-4-30 0,1 3 0,1 1 0,0-1 0,1 0 0,9 24 0,-11-36 0,-1-1 0,1 1 0,0-1 0,0 1 0,1-1 0,-1 0 0,1 0 0,0 0 0,-1 0 0,7 4 0,-7-5 0,1-1 0,-1 0 0,0 0 0,1 0 0,-1-1 0,0 1 0,1 0 0,-1-1 0,1 1 0,-1-1 0,1 0 0,-1 0 0,1 0 0,-1 0 0,0-1 0,1 1 0,-1-1 0,1 1 0,2-2 0,0 0 22,-1 1-1,0-1 0,0-1 1,0 1-1,0-1 0,0 1 1,0-1-1,-1 0 0,1-1 1,-1 1-1,0-1 0,0 1 1,0-1-1,0 0 0,2-5 1,0 0-266,-1 0 0,0-1 0,0 1 0,-1-1 1,-1 0-1,2-10 0,0-9-6582</inkml:trace>
  <inkml:trace contextRef="#ctx0" brushRef="#br0" timeOffset="6354.42">1130 413 24575,'3'0'0,"0"0"0,1 0 0,-1 0 0,1 0 0,-1 0 0,1-1 0,-1 1 0,0-1 0,1 0 0,-1 0 0,0 0 0,0-1 0,0 1 0,0-1 0,0 0 0,0 1 0,0-1 0,0-1 0,-1 1 0,1 0 0,-1-1 0,1 1 0,-1-1 0,0 0 0,2-3 0,9-15 0,-1-1 0,-1 0 0,0 0 0,8-30 0,-17 44 0,1 0 0,-1 0 0,-1 0 0,0 0 0,0-1 0,0 1 0,-1 0 0,0-1 0,-1 1 0,0-1 0,0 1 0,-1 0 0,0 0 0,0 0 0,-1 0 0,-4-8 0,5 12 0,1 1 0,-1 0 0,-1 1 0,1-1 0,0 0 0,-1 1 0,1-1 0,-1 1 0,0 0 0,0-1 0,-5-1 0,7 3 0,0 0 0,-1 1 0,1-1 0,0 1 0,-1 0 0,1-1 0,0 1 0,-1 0 0,1 0 0,0 0 0,-1 0 0,1 0 0,-1 0 0,1 0 0,0 0 0,-1 1 0,1-1 0,0 0 0,-1 1 0,1-1 0,0 1 0,-1 0 0,1-1 0,0 1 0,0 0 0,0 0 0,0 0 0,0 0 0,0 0 0,0 0 0,0 0 0,-1 1 0,-5 8 0,1 0 0,0 1 0,1-1 0,0 1 0,-4 15 0,-14 58 0,21-76 0,1 0 0,-1 0 0,2 0 0,-1 0 0,1 0 0,0 0 0,1 0 0,0 0 0,0-1 0,1 1 0,0 0 0,0 0 0,1-1 0,0 1 0,0-1 0,0 0 0,1 0 0,0 0 0,1-1 0,0 1 0,0-1 0,0 0 0,1 0 0,-1-1 0,1 0 0,1 0 0,-1 0 0,1-1 0,8 5 0,-5-4 0,0 0 0,1-1 0,0 0 0,0 0 0,0-1 0,0 0 0,0-1 0,1-1 0,-1 0 0,1 0 0,0-1 0,-1 0 0,1-1 0,-1-1 0,1 0 0,-1 0 0,21-8 0,-6 0 0,-1-1 0,0-1 0,-1 0 0,0-3 0,-1 0 0,29-25 0,-47 36 0,28-26 0,-32 29 0,0 0 0,1 0 0,-1 0 0,-1 0 0,1-1 0,0 1 0,0 0 0,0 0 0,-1-1 0,1 1 0,0-1 0,-1 1 0,1 0 0,-1-1 0,0 1 0,0-1 0,1 1 0,-1-1 0,0 1 0,0-1 0,0 1 0,-1-1 0,1 1 0,0-2 0,-1 2 0,0 0 0,1 0 0,-1 0 0,0 0 0,0 0 0,0 0 0,0 0 0,1 1 0,-1-1 0,0 0 0,0 1 0,-1-1 0,1 1 0,0-1 0,0 1 0,0 0 0,0-1 0,0 1 0,0 0 0,0 0 0,-1 0 0,1 0 0,0-1 0,0 2 0,0-1 0,-1 0 0,1 0 0,0 0 0,0 1 0,0-1 0,0 0 0,0 1 0,0-1 0,0 1 0,0-1 0,-1 2 0,-3 0 0,1 0 0,-1 1 0,1-1 0,0 1 0,0 0 0,0 1 0,-5 4 0,5-2 0,1 0 0,-1-1 0,1 1 0,0 0 0,1 1 0,-1-1 0,1 0 0,0 1 0,1-1 0,-1 1 0,2 0 0,-1-1 0,0 1 0,1 0 0,1-1 0,-1 1 0,1 0 0,0-1 0,2 8 0,-2-8 0,1-1 0,0 1 0,0-1 0,0 0 0,0 0 0,1 0 0,0 0 0,0 0 0,0-1 0,1 1 0,-1-1 0,1 0 0,0 0 0,0 0 0,1-1 0,-1 1 0,1-1 0,0 0 0,0 0 0,0-1 0,0 1 0,0-1 0,7 2 0,-9-4 0,-1 1 0,1-1 0,0 0 0,0 0 0,0 0 0,-1 0 0,1 0 0,0-1 0,0 1 0,0-1 0,-1 0 0,1 1 0,0-1 0,-1-1 0,1 1 0,-1 0 0,1-1 0,-1 1 0,0-1 0,1 0 0,-1 1 0,0-1 0,0 0 0,0 0 0,-1-1 0,1 1 0,0 0 0,-1-1 0,1 1 0,-1-1 0,1-2 0,4-8 0,-1-1 0,0 0 0,-1 0 0,4-26 0,0-4 0,16-80 0,-20 110 0,0 0 0,1 1 0,1-1 0,0 1 0,1 0 0,12-17 0,-19 29 0,1 0 0,-1 0 0,1 1 0,-1-1 0,1 0 0,-1 1 0,1-1 0,0 0 0,-1 1 0,1-1 0,0 1 0,-1-1 0,1 1 0,0-1 0,0 1 0,-1 0 0,1-1 0,0 1 0,0 0 0,0 0 0,-1-1 0,1 1 0,1 0 0,-1 0 0,0 1 0,0-1 0,-1 1 0,1-1 0,-1 1 0,1-1 0,0 1 0,-1-1 0,1 1 0,-1-1 0,1 1 0,-1 0 0,1-1 0,-1 1 0,0 0 0,1 0 0,-1-1 0,0 1 0,1 1 0,1 7 0,0-1 0,-1 1 0,1 11 0,-2 183 0,0-9 0,2-170 0,2 0 0,0 0 0,2 0 0,0-1 0,2 0 0,20 44 0,-28-67 0,19 28 0,-19-27 0,1 0 0,-1-1 0,1 1 0,-1 0 0,1-1 0,0 1 0,-1-1 0,1 1 0,0-1 0,-1 1 0,1-1 0,0 0 0,0 1 0,0-1 0,-1 0 0,1 0 0,0 1 0,0-1 0,0 0 0,0 0 0,0 0 0,-1 0 0,1 0 0,0 0 0,0 0 0,0 0 0,0-1 0,0 1 0,-1 0 0,1 0 0,0-1 0,0 1 0,0 0 0,-1-1 0,2 0 0,13-16-1365,0-6-5461</inkml:trace>
  <inkml:trace contextRef="#ctx0" brushRef="#br0" timeOffset="7338.51">2064 95 24575,'1'59'0,"12"100"0,-1-66 0,-4 1 0,-5 109 0,-3-217 0,-1-12 0,2 0 0,1 0 0,10-46 0,-2 46 0,1 1 0,2 0 0,0 1 0,2 0 0,27-35 0,-8 12 0,-28 39 0,-2 1 0,0 1 0,0 0 0,1 0 0,0 1 0,7-7 0,-12 12 0,1-1 0,-1 1 0,0 0 0,1 0 0,-1 0 0,0-1 0,1 1 0,-1 0 0,0 0 0,1 0 0,-1-1 0,0 1 0,1 0 0,-1 0 0,0 0 0,1 0 0,-1 0 0,1 0 0,-1 0 0,0 0 0,1 0 0,-1 0 0,0 0 0,1 0 0,-1 0 0,1 0 0,-1 1 0,0-1 0,1 0 0,-1 0 0,0 0 0,1 0 0,-1 1 0,0-1 0,0 0 0,1 0 0,-1 1 0,0-1 0,1 0 0,-1 1 0,0-1 0,0 0 0,0 1 0,1-1 0,-1 0 0,0 1 0,0-1 0,0 0 0,0 1 0,0-1 0,0 0 0,0 1 0,0-1 0,0 1 0,0-1 0,0 0 0,0 1 0,0 0 0,1 26 0,-2-25 0,-5 58 0,3-38 0,1-1 0,0 1 0,2 0 0,3 29 0,-2-47 29,0 1-1,1 0 1,-1 0-1,1-1 0,1 1 1,-1-1-1,0 0 1,1 0-1,0 0 1,0 0-1,7 7 1,3 1-859,28 20 0,-41-32 783</inkml:trace>
  <inkml:trace contextRef="#ctx0" brushRef="#br0" timeOffset="8062.99">1094 1118 24575,'9'0'0,"12"0"0,12 0 0,8 0 0,7 0 0,7 0 0,-2 0 0,-8 0 0,-5 0 0,-7 0 0,-3 0 0,-6 0-8191</inkml:trace>
  <inkml:trace contextRef="#ctx0" brushRef="#br0" timeOffset="8619.77">1606 1030 24575,'13'15'0,"-1"0"0,-1 1 0,0 0 0,-1 1 0,14 31 0,1 18 0,-16-40 0,24 47 0,-33-72 0,1 0 0,-1 0 0,1-1 0,-1 1 0,1 0 0,-1 0 0,1 0 0,0-1 0,-1 1 0,1 0 0,0-1 0,0 1 0,-1-1 0,1 1 0,0-1 0,0 1 0,0-1 0,0 0 0,-1 1 0,1-1 0,0 0 0,0 0 0,0 1 0,0-1 0,2 0 0,-1-1 0,0 1 0,-1-1 0,1 1 0,0-1 0,0 0 0,-1 0 0,1 0 0,0 0 0,-1 0 0,1 0 0,-1 0 0,2-2 0,6-7 0,-1 1 0,0-1 0,7-14 0,-10 17 0,49-76-1365,-29 44-5461</inkml:trace>
</inkml:ink>
</file>

<file path=xl/ink/ink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20:40:58.674"/>
    </inkml:context>
    <inkml:brush xml:id="br0">
      <inkml:brushProperty name="width" value="0.1" units="cm"/>
      <inkml:brushProperty name="height" value="0.1" units="cm"/>
    </inkml:brush>
  </inkml:definitions>
  <inkml:trace contextRef="#ctx0" brushRef="#br0">1 970 24575,'8'17'0,"-2"-5"0,10 34 0,-3 0 0,-1 1 0,5 49 0,-14-76 0,11 119 0,-15-177 0,2-1 0,1 1 0,2-1 0,2 1 0,1 0 0,14-43 0,95-204 0,-115 282 0,2-5 0,1-1 0,1 0 0,-1 1 0,2 0 0,6-9 0,-11 16 0,0 0 0,0 0 0,0 0 0,0 0 0,0 0 0,0 0 0,0 0 0,1 1 0,-1-1 0,0 0 0,0 1 0,1-1 0,-1 1 0,1-1 0,-1 1 0,0 0 0,1 0 0,-1-1 0,1 1 0,-1 0 0,0 0 0,1 0 0,-1 0 0,1 1 0,-1-1 0,1 0 0,-1 1 0,0-1 0,1 1 0,-1-1 0,0 1 0,1 0 0,-1-1 0,0 1 0,0 0 0,0 0 0,0 0 0,0 0 0,0 0 0,0 0 0,2 2 0,3 5 0,1 0 0,-1 1 0,-1 0 0,0-1 0,0 2 0,-1-1 0,0 0 0,0 1 0,3 18 0,0 4 0,4 57 0,-8 69 0,-3-149 0,-1-11 0,1-14 0,14-69 0,2-25 0,-9 45 0,-7 65 0,0-1 0,0 1 0,0 0 0,0 0 0,0 0 0,0 0 0,0 0 0,0-1 0,0 1 0,0 0 0,0 0 0,0 0 0,1 0 0,-1 0 0,0-1 0,0 1 0,0 0 0,0 0 0,0 0 0,0 0 0,0 0 0,0 0 0,0 0 0,0-1 0,0 1 0,1 0 0,-1 0 0,0 0 0,0 0 0,0 0 0,0 0 0,0 0 0,0 0 0,1 0 0,-1 0 0,0 0 0,0 0 0,0 0 0,0 0 0,0 0 0,1 0 0,-1 0 0,0 0 0,0 0 0,0 0 0,0 0 0,0 0 0,1 0 0,-1 0 0,0 0 0,0 0 0,0 0 0,0 0 0,0 0 0,0 0 0,1 0 0,-1 0 0,0 0 0,0 1 0,0-1 0,8 12 0,3 19 0,25 140 0,-24-139 342,-11-31-406,-1 0 1,1 0 0,-1 0 0,1 0 0,0-1-1,0 1 1,-1 0 0,1 0 0,0 0 0,0-1-1,0 1 1,0 0 0,0-1 0,0 1-1,0-1 1,0 1 0,0-1 0,0 0 0,0 1-1,0-1 1,0 0 0,0 0 0,1 0 0,-1 0-1,0 0 1,2 0 0</inkml:trace>
  <inkml:trace contextRef="#ctx0" brushRef="#br0" timeOffset="2631.38">600 988 24575,'2'15'0,"0"0"0,0 0 0,2 0 0,0-1 0,0 1 0,12 22 0,2 13 0,0 12 0,10 29 0,-27-88 0,0-1 0,0 1 0,0-1 0,1 1 0,-1-1 0,1 0 0,0 0 0,0 0 0,0 0 0,0 0 0,0 0 0,0-1 0,0 1 0,0-1 0,1 1 0,-1-1 0,1 0 0,-1 0 0,1 0 0,-1 0 0,1 0 0,0-1 0,-1 1 0,1-1 0,0 1 0,-1-1 0,1 0 0,0 0 0,0-1 0,4 0 0,-2 0 0,1 0 0,0 0 0,-1-1 0,1 0 0,-1 0 0,1-1 0,-1 0 0,0 1 0,0-2 0,0 1 0,-1-1 0,1 1 0,5-7 0,-3 2 0,-1-1 0,0 1 0,-1-1 0,0 0 0,0 0 0,-1-1 0,0 1 0,-1-1 0,0 0 0,-1 0 0,2-12 0,-3 17 0,0-1 0,-1 0 0,0 0 0,0 0 0,0 1 0,-1-1 0,0 0 0,0 0 0,0 1 0,-1-1 0,0 1 0,0-1 0,0 1 0,0 0 0,-1 0 0,0 0 0,0 0 0,-1 0 0,1 0 0,-9-7 0,-5-1 0,10 7 0,-1 0 0,1 0 0,0 0 0,0-1 0,-8-12 0,14 18 0,0 0 0,0-1 0,1 1 0,-1-1 0,0 1 0,1-1 0,-1 1 0,1-1 0,-1 1 0,1-1 0,0 1 0,0-1 0,0 1 0,0-1 0,0 0 0,0 1 0,0-1 0,1 1 0,-1-1 0,0 1 0,1-1 0,-1 1 0,1-1 0,0 1 0,-1-1 0,1 1 0,0 0 0,0-1 0,0 1 0,0 0 0,0 0 0,0 0 0,0 0 0,0 0 0,1 0 0,-1 0 0,0 0 0,1 0 0,2-1 0,3-2 0,0 1 0,1-1 0,0 1 0,0 1 0,0 0 0,0 0 0,0 0 0,1 1 0,14 0 0,79 5 0,-96-4 0,-3 0 0,1 0 0,0 1 0,-1-1 0,1 1 0,-1-1 0,1 1 0,-1 0 0,0 1 0,1-1 0,-1 1 0,0-1 0,0 1 0,0 0 0,0 0 0,0 0 0,0 0 0,0 1 0,-1-1 0,1 1 0,-1 0 0,0 0 0,0 0 0,0 0 0,0 0 0,0 0 0,-1 0 0,1 0 0,-1 1 0,0-1 0,0 1 0,0-1 0,-1 1 0,1 5 0,0 5 0,0 1 0,-1-1 0,-1 0 0,0 1 0,-5 17 0,-1 18 0,7-49 0,0 0 0,-1 1 0,1-1 0,0 0 0,0 1 0,0-1 0,0 0 0,0 1 0,0-1 0,0 1 0,1-1 0,-1 0 0,0 1 0,1-1 0,-1 0 0,1 0 0,-1 1 0,1-1 0,-1 0 0,1 0 0,0 0 0,0 0 0,0 0 0,0 0 0,0 0 0,0 0 0,0 0 0,2 1 0,-2-2 0,1 0 0,0 0 0,0 0 0,0 0 0,0 0 0,0-1 0,0 1 0,0-1 0,0 1 0,-1-1 0,1 0 0,0 0 0,0 1 0,-1-1 0,1 0 0,-1-1 0,1 1 0,-1 0 0,1 0 0,1-3 0,12-11 0,-1 0 0,-1-1 0,0-1 0,-1 0 0,-1 0 0,0-1 0,-2-1 0,0 1 0,-1-2 0,-1 1 0,-1-1 0,6-33 0,-3 0 0,-3-1 0,-2 0 0,-4-88 0,-3 125 0,2 40 0,-1 316 0,2-213 0,0-125 0,0 13 0,0 0 0,2 1 0,-1-1 0,5 18 0,-5-30 0,0 1 0,0-1 0,-1 1 0,2-1 0,-1 0 0,0 0 0,0 1 0,1-1 0,-1 0 0,1 0 0,-1 0 0,1-1 0,4 4 0,-5-4 0,1 0 0,0-1 0,0 1 0,-1 0 0,1-1 0,0 0 0,0 1 0,-1-1 0,1 0 0,0 0 0,0 0 0,0 0 0,-1 0 0,1-1 0,0 1 0,0 0 0,-1-1 0,1 1 0,0-1 0,-1 0 0,1 0 0,2-1 0,1-1 0,0-1 0,0 1 0,0-1 0,-1-1 0,1 1 0,-1-1 0,0 1 0,0-1 0,-1 0 0,0 0 0,1-1 0,-2 1 0,5-12 0,1-4 0,0-1 0,4-29 0,-5 14 0,-1-1 0,-2 0 0,-2-48 0,-6 131 0,3-41 0,1 0 0,0 0 0,0-1 0,0 1 0,1 0 0,0 0 0,-1 0 0,1 0 0,1 0 0,-1-1 0,0 1 0,1 0 0,0-1 0,0 1 0,0-1 0,3 4 0,-5-7 0,1 1 0,0 0 0,-1-1 0,1 1 0,0-1 0,0 1 0,0-1 0,-1 1 0,1-1 0,0 0 0,0 0 0,0 1 0,0-1 0,0 0 0,0 0 0,0 0 0,0 0 0,0 0 0,-1 0 0,1 0 0,0 0 0,0 0 0,0 0 0,1-1 0,0 0 0,-1 0 0,1 0 0,-1 0 0,0 0 0,1 0 0,-1 0 0,0 0 0,0-1 0,0 1 0,0 0 0,0-1 0,1-1 0,3-6 0,-1 0 0,0-1 0,4-15 0,-8 22 0,5-13 0,-1 0 0,1-1 0,15-31 0,-19 45 0,0 0 0,0 0 0,1 1 0,-1-1 0,1 1 0,0-1 0,0 1 0,0 0 0,0 0 0,0 0 0,0 0 0,0 0 0,1 0 0,-1 1 0,1-1 0,-1 1 0,1-1 0,0 1 0,-1 0 0,1 0 0,0 0 0,0 1 0,0-1 0,5 0 0,-7 1 0,1 1 0,0-1 0,0 0 0,0 1 0,-1 0 0,1-1 0,0 1 0,-1 0 0,1 0 0,0 0 0,-1 0 0,1 0 0,-1 0 0,1 0 0,0 2 0,9 5 0,-10-12 0,0 1 0,-1-1 0,1 0 0,-1 1 0,0-1 0,0 0 0,0-5 0,-1 2 0,2-10 0,1 0 0,0 1 0,1-1 0,0 1 0,2 0 0,0 0 0,0 0 0,2 1 0,0 0 0,11-17 0,-4 7 0,-4 10 0,0 0 0,-2-1 0,0 0 0,0-1 0,-2 0 0,0 0 0,6-31 0,-12 46 0,1 0 0,-1 0 0,0 0 0,0 0 0,0 1 0,0-1 0,0 0 0,-1 0 0,1 0 0,0 1 0,-1-1 0,1 0 0,-1 0 0,0 1 0,0-1 0,0 0 0,1 1 0,-1-1 0,-2-1 0,2 2 0,-1 0 0,1 0 0,0 0 0,-1 1 0,1-1 0,0 0 0,-1 1 0,1-1 0,-1 1 0,1 0 0,-1-1 0,1 1 0,-1 0 0,1 0 0,-1 0 0,1 0 0,-1 0 0,-1 1 0,-2-1 0,1 1 0,0 1 0,0-1 0,-1 0 0,1 1 0,0 0 0,1 0 0,-1 0 0,0 1 0,1-1 0,-1 1 0,1 0 0,0 0 0,-6 6 0,5-3 0,1 0 0,0 0 0,0 1 0,0-1 0,1 1 0,-3 12 0,4-16 0,0 1 0,1-1 0,-1 0 0,1 0 0,0 1 0,0-1 0,0 0 0,0 1 0,1-1 0,-1 0 0,1 0 0,0 0 0,0 1 0,0-1 0,0 0 0,3 3 0,-4-5 0,0-1 0,0 0 0,1 0 0,-1 1 0,0-1 0,1 0 0,-1 0 0,0 1 0,0-1 0,1 0 0,-1 0 0,1 0 0,-1 1 0,0-1 0,1 0 0,-1 0 0,0 0 0,1 0 0,-1 0 0,1 0 0,-1 0 0,0 0 0,1 0 0,-1 0 0,0 0 0,1 0 0,-1 0 0,1 0 0,-1 0 0,1-1 0,13-7 0,-13 7 0,1 0 0,-1-1 0,1 1 0,0 0 0,-1 1 0,1-1 0,0 0 0,0 0 0,2 0 0,-1 1 0,0 0 0,0 0 0,0 1 0,0-1 0,0 1 0,-1 0 0,1-1 0,0 1 0,0 0 0,-1 1 0,1-1 0,0 0 0,3 4 0,31 29 0,-33-29 0,1 0 0,0 0 0,0 0 0,1-1 0,-1 0 0,1 0 0,8 5 0,-11-9 0,-1 1 0,1-1 0,-1 1 0,1-1 0,-1 0 0,1 0 0,-1 0 0,1-1 0,-1 1 0,1 0 0,-1-1 0,0 0 0,1 1 0,-1-1 0,0 0 0,1 0 0,-1-1 0,0 1 0,0 0 0,0-1 0,0 1 0,0-1 0,0 1 0,0-1 0,-1 0 0,3-3 0,5-6 0,0 0 0,-1-1 0,8-14 0,-16 25 0,11-21 0,0 0 0,-2-1 0,0 0 0,-2 0 0,-1-1 0,5-33 0,-6 19 0,-2 1 0,-1 0 0,-6-55 0,3 77 0,0 15 0,1 0 0,0 0 0,0 0 0,0 0 0,0 1 0,0-1 0,0 0 0,0 0 0,0 0 0,0 0 0,0 0 0,0 0 0,0 0 0,0 0 0,0 0 0,0 0 0,0 0 0,0 0 0,0 0 0,0 0 0,0 0 0,0 0 0,0 0 0,0 0 0,0 0 0,0 0 0,0 0 0,-1 0 0,1 0 0,0-1 0,0 25 0,3 46 0,4 0 0,3-1 0,22 77 0,-31-140 49,0-1 0,1 0 0,0 0-1,0 1 1,0-1 0,4 5 0,-6-9-118,1 1 1,0-1 0,0 0 0,0 0-1,0 0 1,0 1 0,1-1-1,-1 0 1,0 0 0,0-1 0,1 1-1,-1 0 1,0 0 0,1-1 0,-1 1-1,1-1 1,-1 1 0,1-1 0,-1 1-1,1-1 1,0 0 0,-1 0-1,1 0 1,2 0 0,15-4-6758</inkml:trace>
  <inkml:trace contextRef="#ctx0" brushRef="#br0" timeOffset="2943.28">2064 300 24575,'6'3'0,"11"1"0,6-3 0,4-2 0,2-4 0,-5-6 0,-1-6 0,-3-4 0,-6 0-8191</inkml:trace>
  <inkml:trace contextRef="#ctx0" brushRef="#br0" timeOffset="3527.55">2311 282 24575,'18'14'0,"-14"-12"0,0 1 0,0-2 0,0 1 0,0 0 0,1-1 0,-1 0 0,0 0 0,1 0 0,-1-1 0,1 1 0,-1-1 0,0 0 0,1 0 0,-1-1 0,1 1 0,-1-1 0,0 0 0,1 0 0,-1-1 0,0 1 0,0-1 0,0 0 0,0 0 0,0 0 0,0 0 0,-1-1 0,1 0 0,-1 0 0,6-5 0,-2 0 0,0 1 0,-1-1 0,0-1 0,0 1 0,-1-1 0,0 0 0,0 0 0,-1 0 0,0-1 0,-1 1 0,0-1 0,1-10 0,-3 17 0,2-15 0,-1 0 0,0-19 0,-2 33 0,0 0 0,0 1 0,-1-1 0,1 0 0,-1 0 0,1 1 0,-1-1 0,0 1 0,-1-1 0,1 1 0,-1-1 0,1 1 0,-1 0 0,0-1 0,0 1 0,-5-5 0,6 7 0,-1 0 0,1 0 0,-1 0 0,1 0 0,0 0 0,-1 0 0,0 1 0,1-1 0,-1 0 0,1 1 0,-1 0 0,0-1 0,1 1 0,-1 0 0,0 0 0,1 0 0,-1 0 0,0 0 0,1 0 0,-4 1 0,2 0 0,0 0 0,-1 0 0,1 1 0,0-1 0,0 1 0,0 0 0,0 0 0,0 0 0,-4 4 0,0 2 0,1-1 0,-1 1 0,1 0 0,1 0 0,-1 1 0,-4 11 0,3-3 0,1 1 0,1 0 0,0 0 0,1 0 0,2 1 0,0-1 0,0 1 0,2-1 0,0 1 0,4 21 0,-3-32 38,1-1 0,0-1 0,1 1 0,0 0 0,0 0 0,0-1 0,0 0 0,8 10 0,-2-4-465,1-1 0,0-1 1,13 13-1,1-4-6399</inkml:trace>
  <inkml:trace contextRef="#ctx0" brushRef="#br0" timeOffset="4375.74">477 1870 24575,'6'-6'0,"11"-2"0,5-3 0,9 1 0,1-4 0,5 0 0,-1 0 0,2 2 0,4-3 0,0 1 0,3 3 0,-7 1 0,-7 1 0,-2-3 0,-6-3 0,-8-5 0,-6 2-8191</inkml:trace>
  <inkml:trace contextRef="#ctx0" brushRef="#br0" timeOffset="4845.64">988 1570 24575,'104'175'0,"-45"-71"0,-59-102 0,1 0 0,1 0 0,-1 0 0,0 0 0,0 0 0,1 0 0,-1 0 0,1-1 0,0 1 0,-1-1 0,1 1 0,0-1 0,0 0 0,0 0 0,0 1 0,0-1 0,0-1 0,0 1 0,0 0 0,1 0 0,2 0 0,-2-2 0,0 1 0,0-1 0,-1 1 0,1-1 0,0 0 0,-1 0 0,1 0 0,-1 0 0,1-1 0,-1 1 0,0-1 0,1 0 0,-1 1 0,0-1 0,0 0 0,0 0 0,2-4 0,20-24 111,-1-1-1,19-36 0,-26 40-449,1 0 0,1 2-1,1 0 1,26-26 0,-25 34-6487</inkml:trace>
</inkml:ink>
</file>

<file path=xl/ink/ink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20:41:04.975"/>
    </inkml:context>
    <inkml:brush xml:id="br0">
      <inkml:brushProperty name="width" value="0.1" units="cm"/>
      <inkml:brushProperty name="height" value="0.1" units="cm"/>
    </inkml:brush>
  </inkml:definitions>
  <inkml:trace contextRef="#ctx0" brushRef="#br0">56 448 24575,'-10'17'0,"5"-9"0,-1 2 0,0 1 0,1 0 0,1 1 0,-1-1 0,2 1 0,0 0 0,0 0 0,1 0 0,0 0 0,1 1 0,1-1 0,0 0 0,0 1 0,3 13 0,-1-22 0,-1 0 0,1 0 0,0 1 0,0-1 0,0 0 0,1-1 0,0 1 0,-1 0 0,1-1 0,0 1 0,1-1 0,-1 0 0,0 0 0,1 0 0,0-1 0,0 1 0,0-1 0,0 0 0,0 0 0,7 2 0,8 3 0,1-2 0,0 0 0,28 2 0,-15-2 0,-20-2 0,0 0 0,0 1 0,-1 1 0,1 0 0,-1 0 0,0 1 0,-1 1 0,1 0 0,-1 0 0,19 17 0,-29-23 0,1 1 0,-1-1 0,0 0 0,1 0 0,-1 1 0,0-1 0,0 0 0,0 1 0,0 0 0,0-1 0,0 1 0,-1-1 0,1 1 0,0 3 0,-1-4 0,0 0 0,0 0 0,0 0 0,0 0 0,0 0 0,0 0 0,0-1 0,-1 1 0,1 0 0,0 0 0,-1 0 0,1 0 0,-1-1 0,1 1 0,-1 0 0,1 0 0,-1-1 0,1 1 0,-1 0 0,0-1 0,0 1 0,-3 2 0,-1 0 0,1-1 0,-1 0 0,1 0 0,-1 0 0,0-1 0,0 1 0,1-1 0,-7 1 0,-69 5-1365,44-6-5461</inkml:trace>
  <inkml:trace contextRef="#ctx0" brushRef="#br0" timeOffset="457.5">303 254 24575,'3'3'0,"1"4"0,5 4 0,2 6 0,-1 12 0,1 10 0,4 7 0,3 3 0,1 4 0,-3 2 0,6-2 0,-2-7 0,-4-8 0,-1-5 0,-4-8-8191</inkml:trace>
  <inkml:trace contextRef="#ctx0" brushRef="#br0" timeOffset="2273.63">408 536 24575,'19'-16'0,"-1"1"0,32-20 0,-17 14 0,87-68 0,-116 85 0,1 0 0,0 0 0,1-1 0,0 2 0,0-1 0,6-2 0,-10 5 0,-1 0 0,0 1 0,1-1 0,-1 1 0,1 0 0,-1 0 0,1-1 0,0 1 0,-1 0 0,1 0 0,-1 0 0,1 1 0,-1-1 0,1 0 0,-1 0 0,1 1 0,-1-1 0,1 1 0,-1 0 0,0-1 0,1 1 0,-1 0 0,0 0 0,1 0 0,-1-1 0,0 1 0,0 1 0,1 0 0,146 180 0,-147-181 0,-1-1 0,0 0 0,0 1 0,0-1 0,0 0 0,1 1 0,-1-1 0,0 0 0,0 1 0,1-1 0,-1 0 0,0 1 0,1-1 0,-1 0 0,0 0 0,1 0 0,-1 1 0,0-1 0,1 0 0,-1 0 0,0 0 0,1 0 0,-1 1 0,1-1 0,-1 0 0,0 0 0,1 0 0,-1 0 0,1 0 0,-1 0 0,1 0 0,3-13 0,-6-31 0,2 36 0,-1-4 0,-1-4 0,1 0 0,1 0 0,3-26 0,-2 36 0,1 0 0,-1 0 0,1 0 0,0 1 0,1-1 0,-1 1 0,1 0 0,0 0 0,1 0 0,-1 0 0,1 0 0,0 1 0,6-7 0,-1 3 0,0 1 0,0 0 0,1 0 0,0 1 0,16-8 0,-23 12 0,1 1 0,-1 0 0,1 0 0,0 0 0,-1 0 0,1 1 0,0-1 0,-1 1 0,7 0 0,-8 0 0,0 1 0,0-1 0,0 1 0,0 0 0,0-1 0,0 1 0,0 0 0,0 0 0,0 0 0,0 0 0,-1 0 0,1 1 0,-1-1 0,1 1 0,-1-1 0,1 1 0,-1-1 0,2 3 0,28 62 0,-31-66 0,1 0 0,-1 0 0,0 1 0,0-1 0,0 0 0,0 0 0,0 0 0,0 1 0,0-1 0,0 0 0,1 0 0,-1 0 0,0 0 0,0 1 0,0-1 0,0 0 0,1 0 0,-1 0 0,0 0 0,0 0 0,0 0 0,1 0 0,-1 1 0,0-1 0,0 0 0,0 0 0,1 0 0,-1 0 0,0 0 0,0 0 0,1 0 0,-1 0 0,0 0 0,0 0 0,1 0 0,3-8 0,-1-14 0,-3 22 0,-1-76 0,0 49 0,3-39 0,-1 62 0,0-1 0,0 1 0,1-1 0,-1 1 0,1 0 0,0 0 0,0 0 0,0 0 0,1 0 0,-1 0 0,1 1 0,0-1 0,0 1 0,0 0 0,1 0 0,-1 0 0,6-3 0,1-1 0,1 0 0,0 1 0,1 0 0,23-7 0,-33 12 0,1 0 0,-1 0 0,1 0 0,0 0 0,0 1 0,-1-1 0,1 1 0,0 0 0,0-1 0,0 2 0,0-1 0,-1 0 0,1 0 0,0 1 0,0 0 0,-1-1 0,1 1 0,0 0 0,-1 0 0,1 0 0,-1 1 0,1-1 0,-1 1 0,1-1 0,-1 1 0,0 0 0,0 0 0,0 0 0,0 0 0,0 0 0,-1 1 0,1-1 0,-1 0 0,1 1 0,-1-1 0,0 1 0,0-1 0,2 6 0,1 9 0,0-1 0,-1 1 0,0-1 0,-2 1 0,1 18 0,-2-31 0,0 1 0,1 0 0,-1-1 0,1 1 0,0-1 0,1 1 0,-1-1 0,5 9 0,-6-13 0,0 1 0,1-1 0,-1 1 0,0-1 0,1 1 0,-1-1 0,0 1 0,1-1 0,-1 1 0,1-1 0,-1 0 0,0 1 0,1-1 0,-1 0 0,1 1 0,-1-1 0,1 0 0,0 0 0,-1 1 0,1-1 0,-1 0 0,1 0 0,-1 0 0,1 0 0,1 0 0,-1 0 0,0-1 0,0 0 0,0 1 0,0-1 0,0 0 0,0 0 0,0 1 0,0-1 0,0 0 0,0 0 0,0 0 0,-1 0 0,1-1 0,0 1 0,-1 0 0,1 0 0,0-2 0,8-18 0,-5 12 0,-1 1 0,2 0 0,7-12 0,-10 17 0,0 0 0,1 1 0,-1-1 0,1 1 0,0 0 0,-1-1 0,1 1 0,0 1 0,0-1 0,1 0 0,-1 1 0,0-1 0,4 0 0,-2 1 0,0 0 0,-1 0 0,1-1 0,0 1 0,-1-1 0,1 0 0,-1-1 0,0 1 0,0-1 0,0 0 0,0 0 0,0 0 0,-1 0 0,1-1 0,-1 1 0,0-1 0,0 0 0,3-5 0,-4 5 0,1-1 0,0 1 0,-1 0 0,1 1 0,1-1 0,5-5 0,-9 9 0,0-1 0,1 1 0,-1 0 0,0 0 0,1 0 0,-1-1 0,0 1 0,1 0 0,-1 0 0,0 0 0,1 0 0,-1 0 0,1 0 0,-1 0 0,0 0 0,1 0 0,-1 0 0,0 0 0,1 0 0,-1 0 0,1 0 0,-1 0 0,0 0 0,1 0 0,-1 0 0,0 0 0,1 1 0,-1-1 0,0 0 0,1 0 0,-1 0 0,1 1 0,0 0 0,0 1 0,0 0 0,-1-1 0,1 1 0,0 0 0,-1-1 0,1 1 0,-1 0 0,1 0 0,-1-1 0,0 5 0,5 62 0,-7 92 0,-1-51 0,3-76 0,1-20 0,-1 1 0,0 0 0,-1 0 0,-5 26 0,5-36 0,-1 0 0,1 0 0,-1 0 0,0-1 0,0 1 0,0 0 0,0-1 0,-1 0 0,1 1 0,-1-1 0,0 0 0,0 0 0,0-1 0,0 1 0,-1-1 0,1 1 0,-1-1 0,1 0 0,-1 0 0,-7 2 0,0 0-227,-1-2-1,0 1 1,1-1-1,-1-1 1,-12 1-1,-1-2-6598</inkml:trace>
  <inkml:trace contextRef="#ctx0" brushRef="#br0" timeOffset="3002.28">356 1418 24575,'3'-6'0,"7"-2"0,10-2 0,12-7 0,12-8 0,7 0 0,-2-2 0,-3 3 0,-9 4 0,-12 4-8191</inkml:trace>
  <inkml:trace contextRef="#ctx0" brushRef="#br0" timeOffset="3493.91">691 1118 24575,'3'1'0,"1"-1"0,-1 1 0,0 0 0,1 0 0,-1 0 0,0 1 0,0-1 0,0 1 0,0-1 0,0 1 0,0 0 0,0 0 0,-1 1 0,1-1 0,-1 0 0,1 1 0,2 3 0,6 8 0,-1 1 0,9 16 0,-14-22 0,15 27 0,-16-26 0,2 0 0,-1 0 0,1 0 0,1-1 0,-1 1 0,2-1 0,16 15 0,-24-23 0,1-1 0,0 1 0,0 0 0,0-1 0,-1 1 0,1-1 0,0 0 0,0 1 0,0-1 0,0 0 0,0 1 0,0-1 0,0 0 0,0 0 0,0 0 0,0 0 0,0 0 0,0 0 0,0 0 0,0 0 0,0 0 0,0 0 0,0-1 0,0 1 0,0 0 0,0-1 0,0 1 0,0-1 0,-1 1 0,1-1 0,0 1 0,0-1 0,0 1 0,-1-1 0,1 0 0,0 0 0,-1 1 0,1-1 0,0 0 0,-1 0 0,1-1 0,3-5 0,-1 0 0,1 0 0,-2 0 0,4-11 0,-4 12 0,28-88 131,25-83 28,-47 142-573,-1-1 0,-1 0 1,0-40-1,-5 53-6412</inkml:trace>
</inkml:ink>
</file>

<file path=xl/ink/ink1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20:39:24.993"/>
    </inkml:context>
    <inkml:brush xml:id="br0">
      <inkml:brushProperty name="width" value="0.1" units="cm"/>
      <inkml:brushProperty name="height" value="0.1" units="cm"/>
    </inkml:brush>
  </inkml:definitions>
  <inkml:trace contextRef="#ctx0" brushRef="#br0">336 1865 24575,'0'0'0,"9"6"0,6 2 0,12 0 0,11 1 0,65 2 0,15 0-8191</inkml:trace>
  <inkml:trace contextRef="#ctx0" brushRef="#br0" timeOffset="581.63">1077 1759 24575,'0'3'0,"0"13"0,3 10 0,1 9 0,0 8 0,5 6 0,1 6 0,-1 3 0,-2 0 0,-3 0 0,-1-1 0,-2-8 0,0-5 0,-1-5 0,-1-6 0,1-8 0</inkml:trace>
  <inkml:trace contextRef="#ctx0" brushRef="#br0" timeOffset="107254.62">301 207 24575,'0'424'0,"-3"-387"0,3-37 0,0 0 0,0 0 0,0 0 0,0 1 0,0-1 0,0 0 0,0 0 0,0 0 0,0 0 0,0 0 0,0 1 0,0-1 0,0 0 0,0 0 0,0 0 0,0 0 0,0 0 0,0 0 0,0 1 0,0-1 0,0 0 0,0 0 0,0 0 0,0 0 0,0 0 0,-1 0 0,1 1 0,0-1 0,0 0 0,0 0 0,0 0 0,0 0 0,0 0 0,0 0 0,0 0 0,-1 0 0,1 0 0,0 1 0,0-1 0,0 0 0,0 0 0,0 0 0,0 0 0,-1 0 0,1 0 0,0 0 0,0 0 0,0 0 0,0 0 0,0 0 0,0 0 0,-1 0 0,-3-19 0,-2-62 0,4-81 0,2 108 0,2 32 0,0-1 0,2 0 0,0 1 0,12-33 0,5-27 0,-20 76 0,0 0 0,0 1 0,1-1 0,0 1 0,0-1 0,0 1 0,1-1 0,-1 1 0,1 0 0,1 0 0,-1 0 0,1 1 0,0-1 0,0 1 0,0 0 0,0 0 0,1 0 0,0 1 0,-1 0 0,1 0 0,1 0 0,-1 0 0,0 1 0,1 0 0,7-3 0,0 1 0,0 1 0,0 0 0,1 1 0,-1 1 0,26-1 0,-34 3 0,0-1 0,0 1 0,-1 0 0,1 0 0,0 0 0,-1 0 0,1 1 0,-1 0 0,1 0 0,-1 0 0,0 1 0,0 0 0,0-1 0,0 1 0,0 0 0,-1 1 0,1-1 0,-1 1 0,6 7 0,-4-2 0,-1-1 0,1 1 0,-2 0 0,1 0 0,-1 0 0,0 1 0,-1-1 0,0 1 0,-1-1 0,0 1 0,0 0 0,-1 0 0,-2 17 0,0-15 0,1-1 0,-2-1 0,1 1 0,-2 0 0,1-1 0,-2 1 0,1-1 0,-1 0 0,-1 0 0,0-1 0,-11 15 0,-4-6 0,18-17 0,1 1 0,-1 0 0,1 0 0,-1 0 0,1 1 0,0-1 0,0 0 0,0 1 0,0 0 0,-3 4 0,5-6 0,0 0 0,0 0 0,1 0 0,-1 0 0,0 0 0,0 0 0,1 0 0,-1 0 0,1 0 0,-1 0 0,1-1 0,-1 1 0,1 0 0,-1 0 0,1 0 0,0-1 0,-1 1 0,1 0 0,0-1 0,0 1 0,0-1 0,-1 1 0,1-1 0,1 1 0,24 13 0,-25-14 0,18 7 0,0 0 0,0-2 0,0 0 0,0-1 0,23 2 0,-2-3 0,63-4 0,-98 1 0,1 0 0,-1 0 0,1-1 0,-1 0 0,0 0 0,1 0 0,-1-1 0,0 0 0,0 0 0,0 0 0,0 0 0,0-1 0,-1 0 0,1 0 0,-1 0 0,0-1 0,1 1 0,-2-1 0,1 0 0,0 0 0,-1 0 0,0-1 0,0 1 0,0-1 0,3-6 0,-6 10 0,11-22 0,10-32 0,-20 49 0,1 0 0,0-1 0,-1 1 0,0 0 0,-1 0 0,1-1 0,-1 1 0,-1 0 0,1-1 0,-1 1 0,-1-8 0,1 13 0,1-1 0,-1 1 0,0-1 0,1 1 0,-1-1 0,0 1 0,0-1 0,0 1 0,0 0 0,0-1 0,0 1 0,0 0 0,-1 0 0,1 0 0,0 0 0,-1 0 0,1 0 0,0 0 0,-1 0 0,1 1 0,-3-1 0,3 0 0,0 1 0,0 0 0,0 0 0,0 0 0,0 0 0,-1 0 0,1 0 0,0 1 0,0-1 0,0 0 0,0 1 0,0-1 0,0 0 0,0 1 0,0-1 0,0 1 0,0 0 0,0-1 0,0 1 0,0 0 0,0-1 0,1 1 0,-1 0 0,0 0 0,1 0 0,-1 0 0,0 0 0,1 0 0,-1 0 0,1 0 0,-1 2 0,-5 13 0,2 1 0,0-1 0,1 1 0,0 0 0,1 0 0,1 0 0,1 0 0,1 1 0,0-1 0,5 23 0,-4-32 0,0-1 0,1 1 0,0-1 0,0 0 0,1 0 0,-1 0 0,2 0 0,-1 0 0,1-1 0,10 11 0,-14-15 0,1 0 0,0-1 0,0 1 0,0-1 0,0 1 0,0-1 0,0 1 0,0-1 0,0 0 0,0 0 0,1 0 0,-1 0 0,0-1 0,1 1 0,-1-1 0,0 1 0,1-1 0,-1 0 0,1 0 0,-1 0 0,1 0 0,-1 0 0,0-1 0,1 1 0,-1-1 0,1 1 0,-1-1 0,0 0 0,0 0 0,1 0 0,-1 0 0,0 0 0,0-1 0,0 1 0,0-1 0,0 1 0,-1-1 0,4-3 0,9-16 0,-12 17 0,1 1 0,-1-1 0,1 0 0,-1 1 0,1-1 0,0 1 0,5-4 0,-8 7 0,1 0 0,-1-1 0,1 1 0,-1 0 0,1-1 0,0 1 0,-1 0 0,1 0 0,-1 0 0,1 0 0,0 0 0,-1 0 0,1 0 0,0 0 0,-1 0 0,1 0 0,-1 0 0,1 0 0,0 0 0,-1 0 0,1 0 0,0 1 0,1 0 0,-1 0 0,0 0 0,1 0 0,-1 0 0,0 1 0,0-1 0,1 0 0,-1 1 0,0-1 0,-1 1 0,3 2 0,5 14 0,0 0 0,6 25 0,-4-12 0,-10-31 0,0 0 0,0 0 0,0 0 0,0 0 0,0 0 0,0 0 0,0 0 0,0 0 0,0 0 0,0 0 0,0 0 0,0 0 0,0 0 0,0 0 0,0 0 0,0 0 0,1 0 0,-1 0 0,0 0 0,0 0 0,0 0 0,0 0 0,0 0 0,0 0 0,0 0 0,0 0 0,0 0 0,0 0 0,0 0 0,0 0 0,0 0 0,0 0 0,0 0 0,0 0 0,0 0 0,0 0 0,0 0 0,0 0 0,0 0 0,1 0 0,-1 1 0,0-1 0,0 0 0,0 0 0,0 0 0,0 0 0,0 0 0,0 0 0,0 0 0,0 0 0,0 0 0,1-9 0,-2-14 0,1 4 0,0 0 0,0-1 0,2 1 0,6-30 0,-6 42 0,0 1 0,0-1 0,0 1 0,1 0 0,0-1 0,0 1 0,1 1 0,-1-1 0,1 0 0,1 1 0,-1 0 0,1 0 0,0 0 0,0 1 0,0 0 0,1 0 0,5-4 0,26-12-682,65-50-1</inkml:trace>
  <inkml:trace contextRef="#ctx0" brushRef="#br0" timeOffset="107626.43">1571 101 24575,'3'0'0,"1"6"0,-1 11 0,4 15 0,-1 10 0,-1 5 0,-1 3 0,-2-1 0,-1-3 0,0-3 0,-1 0 0,0-1 0,3-5 0,0-9-8191</inkml:trace>
  <inkml:trace contextRef="#ctx0" brushRef="#br0" timeOffset="107985.19">1412 83 24575,'3'0'0,"7"0"0,8-3 0,9-1 0,4 1 0,2-7 0,5 0 0,5 1 0,-5 0 0,0 0 0,5-4 0,-4 1-8191</inkml:trace>
  <inkml:trace contextRef="#ctx0" brushRef="#br0" timeOffset="108357.61">1535 454 24575,'0'0'0,"0"3"0,3 1 0,7 0 0,5-1 0,6-1 0,2-1 0,6 0 0,2-1 0,-2 0 0,-6-6 0,-1-5 0</inkml:trace>
  <inkml:trace contextRef="#ctx0" brushRef="#br0" timeOffset="109331.53">1871 418 24575,'11'8'0,"1"-1"0,1 0 0,-1-2 0,1 1 0,0-1 0,0-1 0,1 0 0,-1-1 0,1-1 0,0 0 0,0-1 0,-1 0 0,22-2 0,-30 0 0,0 0 0,1 0 0,-1-1 0,0 1 0,0-1 0,0-1 0,0 1 0,0-1 0,-1 1 0,1-2 0,-1 1 0,1 0 0,-1-1 0,0 0 0,0 0 0,-1 0 0,1 0 0,-1 0 0,0-1 0,0 0 0,-1 1 0,1-1 0,2-8 0,-4 9 0,1 0 0,0-1 0,-1 1 0,0-1 0,0 1 0,0-1 0,0 1 0,-1-1 0,0 0 0,0 1 0,0-1 0,-1 0 0,1 1 0,-1-1 0,0 1 0,0-1 0,-1 1 0,1-1 0,-1 1 0,0 0 0,0 0 0,-1 0 0,1 0 0,-1 0 0,0 0 0,0 1 0,-6-6 0,4 6 0,1-1 0,-1 1 0,0 1 0,0-1 0,0 1 0,0 0 0,-1 0 0,1 1 0,-1-1 0,1 1 0,-1 0 0,1 1 0,-1-1 0,0 1 0,1 0 0,-10 2 0,10-1 0,0 0 0,1 0 0,-1 0 0,1 0 0,-1 1 0,1 0 0,0 0 0,-1 0 0,1 1 0,0-1 0,1 1 0,-1 0 0,0 0 0,1 0 0,-1 1 0,1-1 0,0 1 0,0 0 0,-4 7 0,2 2 0,-1 0 0,2 0 0,0 0 0,0 0 0,2 1 0,-3 23 0,4 84 0,1-99 0,1-13 0,0 0 0,0 0 0,0 0 0,2 0 0,-1 0 0,1-1 0,0 1 0,1-1 0,0 0 0,0 0 0,0 0 0,1 0 0,1-1 0,-1 0 0,1 0 0,0 0 0,1-1 0,0 0 0,0 0 0,0-1 0,16 10 0,-19-13 0,1 1 0,-1-1 0,1 0 0,0 0 0,0 0 0,-1-1 0,1 1 0,0-1 0,0-1 0,0 1 0,1-1 0,-1 1 0,0-2 0,0 1 0,0 0 0,0-1 0,0 0 0,6-2 0,-5 1 0,0-1 0,-1 0 0,1 0 0,-1 0 0,1-1 0,-1 1 0,0-1 0,0-1 0,-1 1 0,1-1 0,-1 1 0,0-1 0,0-1 0,4-6 0,-2 0 0,0-1 0,-1 0 0,0 0 0,-1 0 0,0 0 0,-1-1 0,2-20 0,-3 7 0,0 0 0,-5-49 0,-2 155 0,4-23 0,-1-19 0,1-1 0,2 1 0,2-1 0,10 55 0,-12-86 0,1-1 0,-1 0 0,0 0 0,1 0 0,0-1 0,0 1 0,0 0 0,1-1 0,-1 1 0,1-1 0,-1 0 0,1 0 0,0 0 0,1 0 0,-1 0 0,0-1 0,1 1 0,4 2 0,-5-4 0,0 0 0,0 0 0,0-1 0,0 1 0,0-1 0,0 1 0,0-1 0,0 0 0,1 0 0,-1 0 0,0-1 0,0 1 0,0-1 0,0 1 0,0-1 0,0 0 0,0 0 0,0-1 0,-1 1 0,1-1 0,0 1 0,-1-1 0,1 0 0,-1 0 0,4-4 0,0 0-151,-1 0-1,1 0 0,-2-1 0,1 0 1,-1 0-1,0 0 0,0 0 1,3-11-1,8-25-6674</inkml:trace>
  <inkml:trace contextRef="#ctx0" brushRef="#br0" timeOffset="109645.61">2506 136 24575,'-1'81'0,"3"114"0,1-157 0,1 0 0,2 1 0,11 37 0,-12-61 0,0 0 0,1 0 0,14 26 0,-16-35 0,0 0 0,0 0 0,0 0 0,1 0 0,0-1 0,0 0 0,0 0 0,1 0 0,0-1 0,10 7 0,-14-10 18,0 0 0,-1 0 0,1-1 0,0 1 0,0 0 0,0-1 0,0 0 0,0 1 0,0-1 0,0 0 0,0 0 0,0 0 0,0 0 0,0-1 0,0 1 0,0 0 0,0-1 0,1 0 0,1-1-208,-1 1 0,0-1 1,0 0-1,0 0 0,0 0 1,0-1-1,0 1 1,3-5-1,15-18-6636</inkml:trace>
  <inkml:trace contextRef="#ctx0" brushRef="#br0" timeOffset="109970.27">2470 471 24575,'3'6'0,"10"2"0,6 0 0,5-2 0,6-2 0,2-1 0,3-1 0,-5-5 0,-8-1-8191</inkml:trace>
  <inkml:trace contextRef="#ctx0" brushRef="#br0" timeOffset="110885.62">1 895 24575,'6'0'0,"5"0"0,6 0 0,4 6 0,4 2 0,1 2 0,2 0 0,-1 5 0,-2-2 0,7-1 0,1-4 0,-2-3 0,-4-3 0,-6 0-8191</inkml:trace>
  <inkml:trace contextRef="#ctx0" brushRef="#br0" timeOffset="111381.89">459 895 24575,'10'22'0,"-2"1"0,-1 0 0,8 45 0,-3-13 0,-5-27 0,2 13 0,2-1 0,29 69 0,-39-107 0,0 0 0,0 0 0,0 0 0,0-1 0,0 1 0,0 0 0,0 0 0,1-1 0,-1 1 0,1-1 0,-1 1 0,1-1 0,-1 0 0,1 1 0,0-1 0,0 0 0,0 0 0,0 0 0,-1-1 0,1 1 0,0 0 0,1-1 0,-1 1 0,0-1 0,0 0 0,0 1 0,0-1 0,0 0 0,0 0 0,0 0 0,0-1 0,0 1 0,0-1 0,1 1 0,-1-1 0,0 1 0,-1-1 0,1 0 0,0 0 0,0 0 0,3-2 0,7-5 0,0-1 0,-1 0 0,0-1 0,17-19 0,-23 24 0,46-51-682,77-108-1,-111 137-6143</inkml:trace>
  <inkml:trace contextRef="#ctx0" brushRef="#br0" timeOffset="112003.64">953 1177 24575,'3'2'0,"-1"-1"0,1 1 0,-1-1 0,1 0 0,0 1 0,0-1 0,-1 0 0,1-1 0,0 1 0,0 0 0,5-1 0,32 2 0,-37-2 0,-1-1 0,1 1 0,0 0 0,-1-1 0,1 0 0,-1 0 0,0 0 0,1 0 0,-1 0 0,0 0 0,1 0 0,-1-1 0,0 1 0,0-1 0,0 0 0,0 1 0,0-1 0,-1 0 0,1 0 0,0 0 0,-1-1 0,0 1 0,1 0 0,-1 0 0,0-1 0,0 1 0,0-1 0,-1 1 0,1-1 0,-1 1 0,1-1 0,-1 1 0,0-5 0,1-6 0,-1-1 0,0 1 0,-1 0 0,-1 0 0,-3-16 0,2 17 0,0 0 0,0 1 0,-1-1 0,0 1 0,-1 0 0,0 0 0,-1 0 0,-13-17 0,19 27 0,-1-1 0,0 1 0,0 0 0,0 0 0,0 0 0,0 0 0,-1 0 0,1 0 0,0 0 0,0 0 0,-1 0 0,1 1 0,0-1 0,-1 0 0,1 1 0,-1-1 0,1 1 0,-1 0 0,1-1 0,-1 1 0,-1 0 0,2 0 0,0 1 0,0-1 0,0 1 0,0-1 0,0 1 0,0 0 0,0 0 0,0-1 0,0 1 0,0 0 0,0 0 0,0 0 0,1 0 0,-1 0 0,0 0 0,1 0 0,-1 0 0,0 0 0,0 2 0,-2 6 0,0 0 0,1 0 0,0 0 0,1 0 0,-1 12 0,-1 17 0,3 0 0,1 0 0,9 58 0,-8-88 0,1 1 0,-1-1 0,2 0 0,-1-1 0,1 1 0,1-1 0,-1 1 0,1-1 0,0-1 0,1 1 0,0-1 0,0 0 0,0 0 0,1 0 0,8 5 0,3 1 0,1 0 0,1-1 0,0-1 0,35 12 0,-49-19 8,12 3 103,1 0-1,25 5 0,-40-10-204,0-1-1,0 1 0,0-1 1,0 0-1,1 0 0,-1 0 1,0 0-1,0-1 0,0 0 0,0 1 1,0-2-1,0 1 0,0 0 1,-1-1-1,1 0 0,0 1 1,4-5-1,11-13-6731</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ta_Guru" refreshedDate="46318.846474421298" createdVersion="8" refreshedVersion="8" minRefreshableVersion="3" recordCount="2240" xr:uid="{12EEB35B-EB32-4CC0-A4E7-CB400E85F592}">
  <cacheSource type="worksheet">
    <worksheetSource name="marketing_campaign"/>
  </cacheSource>
  <cacheFields count="50">
    <cacheField name="ID" numFmtId="0">
      <sharedItems containsSemiMixedTypes="0" containsString="0" containsNumber="1" containsInteger="1" minValue="0" maxValue="11191" count="2240">
        <n v="5524"/>
        <n v="2174"/>
        <n v="4141"/>
        <n v="6182"/>
        <n v="5324"/>
        <n v="7446"/>
        <n v="965"/>
        <n v="6177"/>
        <n v="4855"/>
        <n v="5899"/>
        <n v="1994"/>
        <n v="387"/>
        <n v="2125"/>
        <n v="8180"/>
        <n v="2569"/>
        <n v="2114"/>
        <n v="9736"/>
        <n v="4939"/>
        <n v="6565"/>
        <n v="2278"/>
        <n v="9360"/>
        <n v="5376"/>
        <n v="1993"/>
        <n v="4047"/>
        <n v="1409"/>
        <n v="7892"/>
        <n v="2404"/>
        <n v="5255"/>
        <n v="9422"/>
        <n v="1966"/>
        <n v="6864"/>
        <n v="3033"/>
        <n v="5710"/>
        <n v="7373"/>
        <n v="8755"/>
        <n v="10738"/>
        <n v="4339"/>
        <n v="10755"/>
        <n v="8595"/>
        <n v="2968"/>
        <n v="8601"/>
        <n v="503"/>
        <n v="8430"/>
        <n v="7281"/>
        <n v="2139"/>
        <n v="1371"/>
        <n v="9909"/>
        <n v="7286"/>
        <n v="7244"/>
        <n v="6566"/>
        <n v="8614"/>
        <n v="4114"/>
        <n v="1331"/>
        <n v="2225"/>
        <n v="9381"/>
        <n v="6260"/>
        <n v="10383"/>
        <n v="7437"/>
        <n v="8557"/>
        <n v="8375"/>
        <n v="6853"/>
        <n v="3076"/>
        <n v="1012"/>
        <n v="6518"/>
        <n v="4137"/>
        <n v="8082"/>
        <n v="1386"/>
        <n v="9369"/>
        <n v="4477"/>
        <n v="1357"/>
        <n v="1402"/>
        <n v="10629"/>
        <n v="6312"/>
        <n v="8132"/>
        <n v="1050"/>
        <n v="5846"/>
        <n v="1859"/>
        <n v="7503"/>
        <n v="10401"/>
        <n v="1618"/>
        <n v="3332"/>
        <n v="2261"/>
        <n v="5346"/>
        <n v="4119"/>
        <n v="535"/>
        <n v="5268"/>
        <n v="273"/>
        <n v="4452"/>
        <n v="8504"/>
        <n v="771"/>
        <n v="8996"/>
        <n v="9235"/>
        <n v="5798"/>
        <n v="11178"/>
        <n v="2230"/>
        <n v="7516"/>
        <n v="7247"/>
        <n v="11100"/>
        <n v="4646"/>
        <n v="3037"/>
        <n v="1473"/>
        <n v="1016"/>
        <n v="4518"/>
        <n v="9370"/>
        <n v="8908"/>
        <n v="8373"/>
        <n v="7533"/>
        <n v="2683"/>
        <n v="3629"/>
        <n v="10991"/>
        <n v="5077"/>
        <n v="7431"/>
        <n v="3267"/>
        <n v="999"/>
        <n v="9215"/>
        <n v="2286"/>
        <n v="1592"/>
        <n v="367"/>
        <n v="5234"/>
        <n v="9862"/>
        <n v="9805"/>
        <n v="6205"/>
        <n v="8442"/>
        <n v="7386"/>
        <n v="7215"/>
        <n v="1491"/>
        <n v="11071"/>
        <n v="3381"/>
        <n v="8268"/>
        <n v="11051"/>
        <n v="8026"/>
        <n v="433"/>
        <n v="9597"/>
        <n v="1295"/>
        <n v="5290"/>
        <n v="1685"/>
        <n v="5342"/>
        <n v="9579"/>
        <n v="7660"/>
        <n v="1461"/>
        <n v="821"/>
        <n v="11084"/>
        <n v="8690"/>
        <n v="2937"/>
        <n v="9701"/>
        <n v="9949"/>
        <n v="10837"/>
        <n v="3120"/>
        <n v="5885"/>
        <n v="4050"/>
        <n v="3830"/>
        <n v="7987"/>
        <n v="7798"/>
        <n v="92"/>
        <n v="7055"/>
        <n v="10240"/>
        <n v="3025"/>
        <n v="9283"/>
        <n v="9970"/>
        <n v="2730"/>
        <n v="2795"/>
        <n v="9260"/>
        <n v="8182"/>
        <n v="10095"/>
        <n v="8475"/>
        <n v="4370"/>
        <n v="10573"/>
        <n v="3712"/>
        <n v="6637"/>
        <n v="3152"/>
        <n v="5610"/>
        <n v="6460"/>
        <n v="1349"/>
        <n v="1880"/>
        <n v="641"/>
        <n v="8717"/>
        <n v="10314"/>
        <n v="10854"/>
        <n v="10492"/>
        <n v="6935"/>
        <n v="7698"/>
        <n v="3559"/>
        <n v="10562"/>
        <n v="10796"/>
        <n v="2563"/>
        <n v="3518"/>
        <n v="5823"/>
        <n v="3934"/>
        <n v="6982"/>
        <n v="6431"/>
        <n v="9733"/>
        <n v="5602"/>
        <n v="7829"/>
        <n v="1324"/>
        <n v="326"/>
        <n v="7224"/>
        <n v="6999"/>
        <n v="9938"/>
        <n v="6422"/>
        <n v="3182"/>
        <n v="7300"/>
        <n v="10424"/>
        <n v="8727"/>
        <n v="2798"/>
        <n v="1030"/>
        <n v="624"/>
        <n v="5176"/>
        <n v="5552"/>
        <n v="868"/>
        <n v="380"/>
        <n v="2677"/>
        <n v="6521"/>
        <n v="6927"/>
        <n v="2877"/>
        <n v="0"/>
        <n v="1584"/>
        <n v="7264"/>
        <n v="6274"/>
        <n v="1377"/>
        <n v="454"/>
        <n v="1755"/>
        <n v="2075"/>
        <n v="4785"/>
        <n v="9076"/>
        <n v="7079"/>
        <n v="4653"/>
        <n v="7375"/>
        <n v="709"/>
        <n v="460"/>
        <n v="3726"/>
        <n v="6798"/>
        <n v="5341"/>
        <n v="1606"/>
        <n v="9617"/>
        <n v="3233"/>
        <n v="89"/>
        <n v="2936"/>
        <n v="9449"/>
        <n v="7297"/>
        <n v="11004"/>
        <n v="313"/>
        <n v="9940"/>
        <n v="10735"/>
        <n v="9529"/>
        <n v="6439"/>
        <n v="7411"/>
        <n v="2176"/>
        <n v="9265"/>
        <n v="8867"/>
        <n v="8932"/>
        <n v="10236"/>
        <n v="6340"/>
        <n v="10089"/>
        <n v="2227"/>
        <n v="10992"/>
        <n v="5304"/>
        <n v="309"/>
        <n v="3406"/>
        <n v="2661"/>
        <n v="3153"/>
        <n v="10264"/>
        <n v="1184"/>
        <n v="4200"/>
        <n v="9396"/>
        <n v="2387"/>
        <n v="6690"/>
        <n v="1225"/>
        <n v="9703"/>
        <n v="291"/>
        <n v="4557"/>
        <n v="2379"/>
        <n v="5726"/>
        <n v="3066"/>
        <n v="6336"/>
        <n v="10967"/>
        <n v="2304"/>
        <n v="3445"/>
        <n v="7828"/>
        <n v="3762"/>
        <n v="4391"/>
        <n v="4669"/>
        <n v="10144"/>
        <n v="8652"/>
        <n v="1672"/>
        <n v="8962"/>
        <n v="9974"/>
        <n v="10983"/>
        <n v="8148"/>
        <n v="10102"/>
        <n v="4697"/>
        <n v="9262"/>
        <n v="7254"/>
        <n v="4543"/>
        <n v="4927"/>
        <n v="10451"/>
        <n v="2926"/>
        <n v="2874"/>
        <n v="9738"/>
        <n v="7119"/>
        <n v="3924"/>
        <n v="5827"/>
        <n v="5596"/>
        <n v="10812"/>
        <n v="1717"/>
        <n v="9491"/>
        <n v="9274"/>
        <n v="6609"/>
        <n v="6963"/>
        <n v="4440"/>
        <n v="1379"/>
        <n v="10032"/>
        <n v="2826"/>
        <n v="2437"/>
        <n v="6320"/>
        <n v="3050"/>
        <n v="231"/>
        <n v="2392"/>
        <n v="9478"/>
        <n v="113"/>
        <n v="2863"/>
        <n v="1802"/>
        <n v="520"/>
        <n v="8275"/>
        <n v="9750"/>
        <n v="2607"/>
        <n v="7214"/>
        <n v="5835"/>
        <n v="3896"/>
        <n v="10350"/>
        <n v="7786"/>
        <n v="2861"/>
        <n v="663"/>
        <n v="10675"/>
        <n v="2521"/>
        <n v="9592"/>
        <n v="10151"/>
        <n v="7381"/>
        <n v="4099"/>
        <n v="9560"/>
        <n v="1150"/>
        <n v="10172"/>
        <n v="11191"/>
        <n v="9707"/>
        <n v="6245"/>
        <n v="8234"/>
        <n v="1411"/>
        <n v="8553"/>
        <n v="1826"/>
        <n v="8842"/>
        <n v="11030"/>
        <n v="2579"/>
        <n v="175"/>
        <n v="9185"/>
        <n v="11056"/>
        <n v="9365"/>
        <n v="6201"/>
        <n v="2061"/>
        <n v="6184"/>
        <n v="6142"/>
        <n v="4107"/>
        <n v="7274"/>
        <n v="9336"/>
        <n v="2958"/>
        <n v="933"/>
        <n v="5837"/>
        <n v="10704"/>
        <n v="5125"/>
        <n v="4432"/>
        <n v="5955"/>
        <n v="2928"/>
        <n v="5680"/>
        <n v="10313"/>
        <n v="2557"/>
        <n v="1245"/>
        <n v="1519"/>
        <n v="10703"/>
        <n v="1726"/>
        <n v="4459"/>
        <n v="1729"/>
        <n v="1517"/>
        <n v="2098"/>
        <n v="9543"/>
        <n v="6878"/>
        <n v="3310"/>
        <n v="2724"/>
        <n v="948"/>
        <n v="6720"/>
        <n v="6202"/>
        <n v="2066"/>
        <n v="9799"/>
        <n v="8318"/>
        <n v="5642"/>
        <n v="2669"/>
        <n v="455"/>
        <n v="7683"/>
        <n v="3428"/>
        <n v="7414"/>
        <n v="6354"/>
        <n v="798"/>
        <n v="8213"/>
        <n v="2488"/>
        <n v="9999"/>
        <n v="7617"/>
        <n v="615"/>
        <n v="2552"/>
        <n v="194"/>
        <n v="3645"/>
        <n v="8890"/>
        <n v="5049"/>
        <n v="9973"/>
        <n v="7301"/>
        <n v="10882"/>
        <n v="7030"/>
        <n v="7422"/>
        <n v="3523"/>
        <n v="7106"/>
        <n v="6504"/>
        <n v="5067"/>
        <n v="4216"/>
        <n v="8581"/>
        <n v="5929"/>
        <n v="3129"/>
        <n v="6528"/>
        <n v="1361"/>
        <n v="6932"/>
        <n v="7284"/>
        <n v="1340"/>
        <n v="8746"/>
        <n v="5987"/>
        <n v="3767"/>
        <n v="3725"/>
        <n v="4324"/>
        <n v="238"/>
        <n v="6694"/>
        <n v="498"/>
        <n v="9347"/>
        <n v="9699"/>
        <n v="10664"/>
        <n v="5455"/>
        <n v="456"/>
        <n v="5012"/>
        <n v="7495"/>
        <n v="5029"/>
        <n v="10642"/>
        <n v="2106"/>
        <n v="10364"/>
        <n v="5954"/>
        <n v="1137"/>
        <n v="2541"/>
        <n v="1142"/>
        <n v="2276"/>
        <n v="2807"/>
        <n v="6471"/>
        <n v="6131"/>
        <n v="6233"/>
        <n v="4148"/>
        <n v="4947"/>
        <n v="3225"/>
        <n v="7540"/>
        <n v="10648"/>
        <n v="1992"/>
        <n v="7851"/>
        <n v="8594"/>
        <n v="7059"/>
        <n v="2815"/>
        <n v="2416"/>
        <n v="7999"/>
        <n v="9213"/>
        <n v="9697"/>
        <n v="3916"/>
        <n v="2021"/>
        <n v="1581"/>
        <n v="564"/>
        <n v="6619"/>
        <n v="9081"/>
        <n v="178"/>
        <n v="916"/>
        <n v="5512"/>
        <n v="8970"/>
        <n v="10581"/>
        <n v="5300"/>
        <n v="5154"/>
        <n v="8346"/>
        <n v="1676"/>
        <n v="9286"/>
        <n v="2426"/>
        <n v="5172"/>
        <n v="5562"/>
        <n v="3436"/>
        <n v="3921"/>
        <n v="3403"/>
        <n v="22"/>
        <n v="10965"/>
        <n v="9426"/>
        <n v="6605"/>
        <n v="3136"/>
        <n v="8737"/>
        <n v="11088"/>
        <n v="716"/>
        <n v="466"/>
        <n v="9135"/>
        <n v="10623"/>
        <n v="8151"/>
        <n v="5140"/>
        <n v="10160"/>
        <n v="4945"/>
        <n v="10584"/>
        <n v="6071"/>
        <n v="3386"/>
        <n v="8939"/>
        <n v="9925"/>
        <n v="4320"/>
        <n v="5389"/>
        <n v="6036"/>
        <n v="182"/>
        <n v="203"/>
        <n v="11025"/>
        <n v="10203"/>
        <n v="4607"/>
        <n v="3711"/>
        <n v="3696"/>
        <n v="2532"/>
        <n v="9214"/>
        <n v="4943"/>
        <n v="35"/>
        <n v="2258"/>
        <n v="4322"/>
        <n v="713"/>
        <n v="4702"/>
        <n v="3281"/>
        <n v="702"/>
        <n v="2004"/>
        <n v="4769"/>
        <n v="4437"/>
        <n v="8724"/>
        <n v="10741"/>
        <n v="1991"/>
        <n v="6931"/>
        <n v="11096"/>
        <n v="304"/>
        <n v="3665"/>
        <n v="10591"/>
        <n v="5036"/>
        <n v="5547"/>
        <n v="7822"/>
        <n v="8541"/>
        <n v="10955"/>
        <n v="4368"/>
        <n v="9671"/>
        <n v="2256"/>
        <n v="4279"/>
        <n v="5371"/>
        <n v="9240"/>
        <n v="9460"/>
        <n v="9504"/>
        <n v="8692"/>
        <n v="448"/>
        <n v="8314"/>
        <n v="8420"/>
        <n v="3174"/>
        <n v="7685"/>
        <n v="3179"/>
        <n v="9780"/>
        <n v="10681"/>
        <n v="10232"/>
        <n v="4184"/>
        <n v="9120"/>
        <n v="891"/>
        <n v="10381"/>
        <n v="3525"/>
        <n v="6818"/>
        <n v="3526"/>
        <n v="8181"/>
        <n v="1029"/>
        <n v="7369"/>
        <n v="2574"/>
        <n v="8159"/>
        <n v="1160"/>
        <n v="10242"/>
        <n v="5253"/>
        <n v="5966"/>
        <n v="5314"/>
        <n v="5081"/>
        <n v="5123"/>
        <n v="5756"/>
        <n v="8036"/>
        <n v="9058"/>
        <n v="5057"/>
        <n v="254"/>
        <n v="4179"/>
        <n v="3710"/>
        <n v="7627"/>
        <n v="4501"/>
        <n v="6424"/>
        <n v="3075"/>
        <n v="4992"/>
        <n v="5252"/>
        <n v="7444"/>
        <n v="6919"/>
        <n v="3537"/>
        <n v="10277"/>
        <n v="2453"/>
        <n v="7972"/>
        <n v="895"/>
        <n v="1177"/>
        <n v="7141"/>
        <n v="7232"/>
        <n v="8477"/>
        <n v="2457"/>
        <n v="988"/>
        <n v="7930"/>
        <n v="4587"/>
        <n v="6682"/>
        <n v="6222"/>
        <n v="10299"/>
        <n v="3083"/>
        <n v="8953"/>
        <n v="1503"/>
        <n v="8650"/>
        <n v="10862"/>
        <n v="2782"/>
        <n v="6941"/>
        <n v="10972"/>
        <n v="10708"/>
        <n v="6583"/>
        <n v="3641"/>
        <n v="10156"/>
        <n v="4299"/>
        <n v="3469"/>
        <n v="5063"/>
        <n v="10727"/>
        <n v="9624"/>
        <n v="5156"/>
        <n v="4376"/>
        <n v="8923"/>
        <n v="8461"/>
        <n v="6945"/>
        <n v="944"/>
        <n v="1907"/>
        <n v="701"/>
        <n v="3856"/>
        <n v="4149"/>
        <n v="2131"/>
        <n v="2942"/>
        <n v="1173"/>
        <n v="4381"/>
        <n v="4611"/>
        <n v="3376"/>
        <n v="4679"/>
        <n v="10928"/>
        <n v="4248"/>
        <n v="6728"/>
        <n v="6661"/>
        <n v="4725"/>
        <n v="3277"/>
        <n v="5555"/>
        <n v="2564"/>
        <n v="946"/>
        <n v="3867"/>
        <n v="6940"/>
        <n v="55"/>
        <n v="7093"/>
        <n v="5084"/>
        <n v="1777"/>
        <n v="8162"/>
        <n v="10826"/>
        <n v="8754"/>
        <n v="1987"/>
        <n v="11007"/>
        <n v="7426"/>
        <n v="9153"/>
        <n v="10379"/>
        <n v="9204"/>
        <n v="3197"/>
        <n v="2920"/>
        <n v="6961"/>
        <n v="4673"/>
        <n v="9937"/>
        <n v="8779"/>
        <n v="9596"/>
        <n v="2891"/>
        <n v="4910"/>
        <n v="75"/>
        <n v="10120"/>
        <n v="6327"/>
        <n v="10142"/>
        <n v="9826"/>
        <n v="1501"/>
        <n v="10767"/>
        <n v="7279"/>
        <n v="7230"/>
        <n v="143"/>
        <n v="450"/>
        <n v="9316"/>
        <n v="6379"/>
        <n v="9239"/>
        <n v="8315"/>
        <n v="2868"/>
        <n v="10888"/>
        <n v="1277"/>
        <n v="9977"/>
        <n v="10196"/>
        <n v="6384"/>
        <n v="8029"/>
        <n v="968"/>
        <n v="6988"/>
        <n v="4472"/>
        <n v="6991"/>
        <n v="3336"/>
        <n v="4301"/>
        <n v="1940"/>
        <n v="1272"/>
        <n v="1388"/>
        <n v="1044"/>
        <n v="6969"/>
        <n v="10479"/>
        <n v="3619"/>
        <n v="1715"/>
        <n v="10159"/>
        <n v="1463"/>
        <n v="5114"/>
        <n v="4990"/>
        <n v="4329"/>
        <n v="10936"/>
        <n v="4692"/>
        <n v="7212"/>
        <n v="6086"/>
        <n v="437"/>
        <n v="11171"/>
        <n v="11101"/>
        <n v="5329"/>
        <n v="610"/>
        <n v="9384"/>
        <n v="5956"/>
        <n v="10430"/>
        <n v="7875"/>
        <n v="7072"/>
        <n v="6255"/>
        <n v="6516"/>
        <n v="5564"/>
        <n v="5682"/>
        <n v="7458"/>
        <n v="5237"/>
        <n v="7761"/>
        <n v="5278"/>
        <n v="3560"/>
        <n v="7235"/>
        <n v="10548"/>
        <n v="2281"/>
        <n v="4073"/>
        <n v="6974"/>
        <n v="7938"/>
        <n v="7094"/>
        <n v="3667"/>
        <n v="7723"/>
        <n v="3870"/>
        <n v="4012"/>
        <n v="5909"/>
        <n v="10470"/>
        <n v="6488"/>
        <n v="10270"/>
        <n v="6887"/>
        <n v="6406"/>
        <n v="7573"/>
        <n v="4508"/>
        <n v="221"/>
        <n v="5331"/>
        <n v="1911"/>
        <n v="20"/>
        <n v="8786"/>
        <n v="10582"/>
        <n v="1915"/>
        <n v="8897"/>
        <n v="2371"/>
        <n v="4303"/>
        <n v="6825"/>
        <n v="1072"/>
        <n v="4964"/>
        <n v="2461"/>
        <n v="10736"/>
        <n v="3194"/>
        <n v="10839"/>
        <n v="49"/>
        <n v="4290"/>
        <n v="10219"/>
        <n v="4211"/>
        <n v="1135"/>
        <n v="6299"/>
        <n v="10846"/>
        <n v="347"/>
        <n v="6543"/>
        <n v="10446"/>
        <n v="3479"/>
        <n v="11075"/>
        <n v="4442"/>
        <n v="199"/>
        <n v="6722"/>
        <n v="796"/>
        <n v="3749"/>
        <n v="8523"/>
        <n v="310"/>
        <n v="8629"/>
        <n v="236"/>
        <n v="9930"/>
        <n v="3483"/>
        <n v="4599"/>
        <n v="7326"/>
        <n v="7352"/>
        <n v="2350"/>
        <n v="9145"/>
        <n v="2964"/>
        <n v="5585"/>
        <n v="9687"/>
        <n v="3732"/>
        <n v="6303"/>
        <n v="11176"/>
        <n v="2986"/>
        <n v="7462"/>
        <n v="3900"/>
        <n v="7034"/>
        <n v="9493"/>
        <n v="1143"/>
        <n v="1"/>
        <n v="3855"/>
        <n v="5536"/>
        <n v="5989"/>
        <n v="9499"/>
        <n v="6768"/>
        <n v="2150"/>
        <n v="6646"/>
        <n v="4887"/>
        <n v="8560"/>
        <n v="3321"/>
        <n v="11003"/>
        <n v="10402"/>
        <n v="9904"/>
        <n v="6141"/>
        <n v="5687"/>
        <n v="10856"/>
        <n v="5121"/>
        <n v="4186"/>
        <n v="368"/>
        <n v="3312"/>
        <n v="11121"/>
        <n v="5332"/>
        <n v="5848"/>
        <n v="10343"/>
        <n v="5935"/>
        <n v="2895"/>
        <n v="10262"/>
        <n v="7848"/>
        <n v="9477"/>
        <n v="4856"/>
        <n v="7186"/>
        <n v="5794"/>
        <n v="1456"/>
        <n v="4877"/>
        <n v="425"/>
        <n v="3007"/>
        <n v="1031"/>
        <n v="4297"/>
        <n v="807"/>
        <n v="9553"/>
        <n v="4271"/>
        <n v="4120"/>
        <n v="2036"/>
        <n v="115"/>
        <n v="4259"/>
        <n v="8687"/>
        <n v="2447"/>
        <n v="10140"/>
        <n v="9353"/>
        <n v="3623"/>
        <n v="738"/>
        <n v="7631"/>
        <n v="4789"/>
        <n v="773"/>
        <n v="10602"/>
        <n v="1446"/>
        <n v="3270"/>
        <n v="8443"/>
        <n v="9653"/>
        <n v="8916"/>
        <n v="8017"/>
        <n v="5830"/>
        <n v="4597"/>
        <n v="7023"/>
        <n v="8086"/>
        <n v="8825"/>
        <n v="2930"/>
        <n v="1928"/>
        <n v="7108"/>
        <n v="10925"/>
        <n v="9960"/>
        <n v="8800"/>
        <n v="9224"/>
        <n v="5519"/>
        <n v="5046"/>
        <n v="7037"/>
        <n v="905"/>
        <n v="8624"/>
        <n v="8945"/>
        <n v="6445"/>
        <n v="2727"/>
        <n v="6404"/>
        <n v="11074"/>
        <n v="10150"/>
        <n v="1968"/>
        <n v="6534"/>
        <n v="9485"/>
        <n v="7053"/>
        <n v="4654"/>
        <n v="9760"/>
        <n v="1048"/>
        <n v="10619"/>
        <n v="9308"/>
        <n v="10505"/>
        <n v="8362"/>
        <n v="2625"/>
        <n v="4637"/>
        <n v="9972"/>
        <n v="4483"/>
        <n v="4487"/>
        <n v="4988"/>
        <n v="8931"/>
        <n v="5871"/>
        <n v="2008"/>
        <n v="3139"/>
        <n v="10037"/>
        <n v="10673"/>
        <n v="5303"/>
        <n v="538"/>
        <n v="7922"/>
        <n v="5692"/>
        <n v="4843"/>
        <n v="6383"/>
        <n v="1628"/>
        <n v="1204"/>
        <n v="3673"/>
        <n v="760"/>
        <n v="8957"/>
        <n v="4128"/>
        <n v="6810"/>
        <n v="5386"/>
        <n v="8700"/>
        <n v="3202"/>
        <n v="1328"/>
        <n v="8405"/>
        <n v="6515"/>
        <n v="2882"/>
        <n v="7574"/>
        <n v="6387"/>
        <n v="5320"/>
        <n v="5048"/>
        <n v="8146"/>
        <n v="10031"/>
        <n v="5748"/>
        <n v="2134"/>
        <n v="1523"/>
        <n v="9665"/>
        <n v="4640"/>
        <n v="3635"/>
        <n v="3547"/>
        <n v="2456"/>
        <n v="5633"/>
        <n v="7801"/>
        <n v="10489"/>
        <n v="7011"/>
        <n v="2620"/>
        <n v="3933"/>
        <n v="10981"/>
        <n v="1734"/>
        <n v="10995"/>
        <n v="6357"/>
        <n v="9209"/>
        <n v="10286"/>
        <n v="2611"/>
        <n v="1600"/>
        <n v="3308"/>
        <n v="5407"/>
        <n v="2166"/>
        <n v="3955"/>
        <n v="6634"/>
        <n v="3056"/>
        <n v="5718"/>
        <n v="6872"/>
        <n v="8164"/>
        <n v="4580"/>
        <n v="9305"/>
        <n v="453"/>
        <n v="8545"/>
        <n v="9850"/>
        <n v="7378"/>
        <n v="7646"/>
        <n v="1640"/>
        <n v="5184"/>
        <n v="8492"/>
        <n v="11188"/>
        <n v="1212"/>
        <n v="9097"/>
        <n v="10473"/>
        <n v="7962"/>
        <n v="9984"/>
        <n v="5527"/>
        <n v="6374"/>
        <n v="7453"/>
        <n v="8952"/>
        <n v="241"/>
        <n v="8975"/>
        <n v="6119"/>
        <n v="5236"/>
        <n v="5723"/>
        <n v="1710"/>
        <n v="1970"/>
        <n v="5313"/>
        <n v="10634"/>
        <n v="7010"/>
        <n v="8562"/>
        <n v="3158"/>
        <n v="4436"/>
        <n v="5287"/>
        <n v="2445"/>
        <n v="6059"/>
        <n v="4550"/>
        <n v="4240"/>
        <n v="8911"/>
        <n v="3706"/>
        <n v="3628"/>
        <n v="10175"/>
        <n v="8985"/>
        <n v="5204"/>
        <n v="9220"/>
        <n v="9888"/>
        <n v="5263"/>
        <n v="1020"/>
        <n v="9503"/>
        <n v="10613"/>
        <n v="67"/>
        <n v="6019"/>
        <n v="5863"/>
        <n v="3717"/>
        <n v="6730"/>
        <n v="10749"/>
        <n v="4998"/>
        <n v="6287"/>
        <n v="5985"/>
        <n v="4754"/>
        <n v="4002"/>
        <n v="8870"/>
        <n v="966"/>
        <n v="4767"/>
        <n v="9725"/>
        <n v="4475"/>
        <n v="5740"/>
        <n v="5731"/>
        <n v="7290"/>
        <n v="3846"/>
        <n v="8104"/>
        <n v="4507"/>
        <n v="11013"/>
        <n v="4491"/>
        <n v="3759"/>
        <n v="1162"/>
        <n v="2055"/>
        <n v="10766"/>
        <n v="4415"/>
        <n v="3005"/>
        <n v="2223"/>
        <n v="4817"/>
        <n v="2875"/>
        <n v="10536"/>
        <n v="11112"/>
        <n v="3807"/>
        <n v="9197"/>
        <n v="10832"/>
        <n v="6421"/>
        <n v="4207"/>
        <n v="577"/>
        <n v="10855"/>
        <n v="3081"/>
        <n v="3535"/>
        <n v="247"/>
        <n v="8707"/>
        <n v="9523"/>
        <n v="6072"/>
        <n v="6295"/>
        <n v="10914"/>
        <n v="1509"/>
        <n v="5577"/>
        <n v="7348"/>
        <n v="1127"/>
        <n v="1833"/>
        <n v="4944"/>
        <n v="9080"/>
        <n v="6466"/>
        <n v="9964"/>
        <n v="4790"/>
        <n v="10245"/>
        <n v="1109"/>
        <n v="6001"/>
        <n v="5538"/>
        <n v="10552"/>
        <n v="1545"/>
        <n v="7409"/>
        <n v="4444"/>
        <n v="146"/>
        <n v="6271"/>
        <n v="10065"/>
        <n v="4741"/>
        <n v="246"/>
        <n v="375"/>
        <n v="1524"/>
        <n v="10022"/>
        <n v="7451"/>
        <n v="11010"/>
        <n v="4356"/>
        <n v="3885"/>
        <n v="1175"/>
        <n v="880"/>
        <n v="2320"/>
        <n v="850"/>
        <n v="4713"/>
        <n v="675"/>
        <n v="5025"/>
        <n v="2308"/>
        <n v="5995"/>
        <n v="6749"/>
        <n v="1010"/>
        <n v="8977"/>
        <n v="4756"/>
        <n v="3412"/>
        <n v="606"/>
        <n v="5961"/>
        <n v="2975"/>
        <n v="2894"/>
        <n v="7613"/>
        <n v="10542"/>
        <n v="8015"/>
        <n v="10617"/>
        <n v="11166"/>
        <n v="849"/>
        <n v="523"/>
        <n v="4066"/>
        <n v="8414"/>
        <n v="819"/>
        <n v="4961"/>
        <n v="749"/>
        <n v="5430"/>
        <n v="7755"/>
        <n v="10525"/>
        <n v="1453"/>
        <n v="8310"/>
        <n v="10710"/>
        <n v="5031"/>
        <n v="2613"/>
        <n v="213"/>
        <n v="967"/>
        <n v="1077"/>
        <n v="7959"/>
        <n v="640"/>
        <n v="4252"/>
        <n v="8432"/>
        <n v="6218"/>
        <n v="6905"/>
        <n v="5922"/>
        <n v="3598"/>
        <n v="6116"/>
        <n v="6263"/>
        <n v="10486"/>
        <n v="2410"/>
        <n v="193"/>
        <n v="3363"/>
        <n v="8278"/>
        <n v="10660"/>
        <n v="8686"/>
        <n v="1604"/>
        <n v="5907"/>
        <n v="10669"/>
        <n v="2918"/>
        <n v="5735"/>
        <n v="359"/>
        <n v="8387"/>
        <n v="1829"/>
        <n v="3839"/>
        <n v="9392"/>
        <n v="2292"/>
        <n v="10466"/>
        <n v="9855"/>
        <n v="4088"/>
        <n v="5231"/>
        <n v="590"/>
        <n v="8732"/>
        <n v="2315"/>
        <n v="3515"/>
        <n v="2245"/>
        <n v="6283"/>
        <n v="2246"/>
        <n v="6606"/>
        <n v="5545"/>
        <n v="7342"/>
        <n v="837"/>
        <n v="9500"/>
        <n v="3602"/>
        <n v="234"/>
        <n v="2995"/>
        <n v="1118"/>
        <n v="7789"/>
        <n v="3068"/>
        <n v="8955"/>
        <n v="945"/>
        <n v="5644"/>
        <n v="7192"/>
        <n v="2324"/>
        <n v="697"/>
        <n v="3439"/>
        <n v="1506"/>
        <n v="232"/>
        <n v="8876"/>
        <n v="4500"/>
        <n v="9739"/>
        <n v="10395"/>
        <n v="1176"/>
        <n v="1627"/>
        <n v="938"/>
        <n v="2740"/>
        <n v="257"/>
        <n v="4058"/>
        <n v="7736"/>
        <n v="8210"/>
        <n v="833"/>
        <n v="6230"/>
        <n v="7325"/>
        <n v="1307"/>
        <n v="1502"/>
        <n v="6211"/>
        <n v="843"/>
        <n v="4174"/>
        <n v="9757"/>
        <n v="6918"/>
        <n v="286"/>
        <n v="11086"/>
        <n v="1921"/>
        <n v="4138"/>
        <n v="7718"/>
        <n v="1291"/>
        <n v="6862"/>
        <n v="4136"/>
        <n v="803"/>
        <n v="4298"/>
        <n v="10833"/>
        <n v="9606"/>
        <n v="8534"/>
        <n v="5153"/>
        <n v="961"/>
        <n v="5011"/>
        <n v="6653"/>
        <n v="9094"/>
        <n v="810"/>
        <n v="5493"/>
        <n v="2147"/>
        <n v="5107"/>
        <n v="3979"/>
        <n v="6049"/>
        <n v="8147"/>
        <n v="1857"/>
        <n v="3910"/>
        <n v="5207"/>
        <n v="11114"/>
        <n v="5429"/>
        <n v="9400"/>
        <n v="1740"/>
        <n v="7488"/>
        <n v="195"/>
        <n v="635"/>
        <n v="7527"/>
        <n v="10319"/>
        <n v="2296"/>
        <n v="10637"/>
        <n v="2931"/>
        <n v="907"/>
        <n v="3698"/>
        <n v="9516"/>
        <n v="679"/>
        <n v="7384"/>
        <n v="5043"/>
        <n v="5267"/>
        <n v="339"/>
        <n v="2516"/>
        <n v="9010"/>
        <n v="378"/>
        <n v="4808"/>
        <n v="5068"/>
        <n v="7628"/>
        <n v="7128"/>
        <n v="2811"/>
        <n v="3551"/>
        <n v="1663"/>
        <n v="5543"/>
        <n v="1577"/>
        <n v="10641"/>
        <n v="5336"/>
        <n v="6024"/>
        <n v="1878"/>
        <n v="3099"/>
        <n v="6055"/>
        <n v="5841"/>
        <n v="3972"/>
        <n v="4394"/>
        <n v="5758"/>
        <n v="6658"/>
        <n v="4603"/>
        <n v="8427"/>
        <n v="10260"/>
        <n v="7143"/>
        <n v="8789"/>
        <n v="6197"/>
        <n v="4554"/>
        <n v="4937"/>
        <n v="1920"/>
        <n v="8749"/>
        <n v="1650"/>
        <n v="10377"/>
        <n v="9206"/>
        <n v="10971"/>
        <n v="6398"/>
        <n v="9212"/>
        <n v="7937"/>
        <n v="839"/>
        <n v="4246"/>
        <n v="158"/>
        <n v="4832"/>
        <n v="5621"/>
        <n v="1945"/>
        <n v="5147"/>
        <n v="2535"/>
        <n v="11039"/>
        <n v="9495"/>
        <n v="9635"/>
        <n v="2173"/>
        <n v="942"/>
        <n v="9386"/>
        <n v="5510"/>
        <n v="873"/>
        <n v="2253"/>
        <n v="5181"/>
        <n v="979"/>
        <n v="10390"/>
        <n v="4698"/>
        <n v="7793"/>
        <n v="1745"/>
        <n v="10590"/>
        <n v="5080"/>
        <n v="8369"/>
        <n v="5232"/>
        <n v="2407"/>
        <n v="3834"/>
        <n v="7912"/>
        <n v="7712"/>
        <n v="1065"/>
        <n v="7275"/>
        <n v="1343"/>
        <n v="1384"/>
        <n v="9967"/>
        <n v="6181"/>
        <n v="10507"/>
        <n v="2674"/>
        <n v="2698"/>
        <n v="3231"/>
        <n v="4096"/>
        <n v="10476"/>
        <n v="5948"/>
        <n v="9140"/>
        <n v="10258"/>
        <n v="5675"/>
        <n v="4743"/>
        <n v="8805"/>
        <n v="1542"/>
        <n v="6770"/>
        <n v="8773"/>
        <n v="10475"/>
        <n v="10420"/>
        <n v="7514"/>
        <n v="2902"/>
        <n v="4345"/>
        <n v="793"/>
        <n v="10909"/>
        <n v="3769"/>
        <n v="8702"/>
        <n v="4791"/>
        <n v="2963"/>
        <n v="8216"/>
        <n v="8140"/>
        <n v="10146"/>
        <n v="5289"/>
        <n v="2587"/>
        <n v="4405"/>
        <n v="8663"/>
        <n v="2589"/>
        <n v="3421"/>
        <n v="10490"/>
        <n v="4094"/>
        <n v="9958"/>
        <n v="2534"/>
        <n v="4188"/>
        <n v="6613"/>
        <n v="10827"/>
        <n v="5491"/>
        <n v="8402"/>
        <n v="8783"/>
        <n v="10010"/>
        <n v="618"/>
        <n v="9121"/>
        <n v="361"/>
        <n v="4310"/>
        <n v="2678"/>
        <n v="6376"/>
        <n v="524"/>
        <n v="10341"/>
        <n v="5654"/>
        <n v="4098"/>
        <n v="5824"/>
        <n v="7000"/>
        <n v="2561"/>
        <n v="5229"/>
        <n v="4086"/>
        <n v="2428"/>
        <n v="8254"/>
        <n v="2836"/>
        <n v="8418"/>
        <n v="1362"/>
        <n v="7152"/>
        <n v="10033"/>
        <n v="9349"/>
        <n v="274"/>
        <n v="3388"/>
        <n v="922"/>
        <n v="8588"/>
        <n v="2518"/>
        <n v="574"/>
        <n v="3220"/>
        <n v="5967"/>
        <n v="1183"/>
        <n v="6856"/>
        <n v="4530"/>
        <n v="1553"/>
        <n v="4682"/>
        <n v="8204"/>
        <n v="5221"/>
        <n v="1232"/>
        <n v="1927"/>
        <n v="5788"/>
        <n v="6652"/>
        <n v="6246"/>
        <n v="5975"/>
        <n v="6875"/>
        <n v="4399"/>
        <n v="4042"/>
        <n v="2157"/>
        <n v="10133"/>
        <n v="2525"/>
        <n v="8233"/>
        <n v="9483"/>
        <n v="2945"/>
        <n v="10403"/>
        <n v="5074"/>
        <n v="10524"/>
        <n v="4690"/>
        <n v="7521"/>
        <n v="7196"/>
        <n v="4406"/>
        <n v="9672"/>
        <n v="4864"/>
        <n v="4706"/>
        <n v="4070"/>
        <n v="25"/>
        <n v="3697"/>
        <n v="217"/>
        <n v="4220"/>
        <n v="5286"/>
        <n v="9559"/>
        <n v="2849"/>
        <n v="7787"/>
        <n v="3102"/>
        <n v="5868"/>
        <n v="8370"/>
        <n v="9988"/>
        <n v="2939"/>
        <n v="5529"/>
        <n v="9743"/>
        <n v="5763"/>
        <n v="3478"/>
        <n v="7494"/>
        <n v="1763"/>
        <n v="7250"/>
        <n v="2005"/>
        <n v="10770"/>
        <n v="6885"/>
        <n v="2072"/>
        <n v="9463"/>
        <n v="6318"/>
        <n v="4093"/>
        <n v="5751"/>
        <n v="3340"/>
        <n v="3594"/>
        <n v="3584"/>
        <n v="3643"/>
        <n v="851"/>
        <n v="7706"/>
        <n v="3967"/>
        <n v="10128"/>
        <n v="486"/>
        <n v="9"/>
        <n v="9451"/>
        <n v="9264"/>
        <n v="3865"/>
        <n v="2853"/>
        <n v="1490"/>
        <n v="6310"/>
        <n v="10380"/>
        <n v="3887"/>
        <n v="4278"/>
        <n v="8643"/>
        <n v="1998"/>
        <n v="10795"/>
        <n v="11110"/>
        <n v="2408"/>
        <n v="202"/>
        <n v="7998"/>
        <n v="830"/>
        <n v="3536"/>
        <n v="6050"/>
        <n v="125"/>
        <n v="3463"/>
        <n v="2804"/>
        <n v="3745"/>
        <n v="9771"/>
        <n v="451"/>
        <n v="10530"/>
        <n v="1079"/>
        <n v="8920"/>
        <n v="6678"/>
        <n v="3852"/>
        <n v="528"/>
        <n v="73"/>
        <n v="5589"/>
        <n v="10212"/>
        <n v="6365"/>
        <n v="5636"/>
        <n v="591"/>
        <n v="2217"/>
        <n v="2544"/>
        <n v="7725"/>
        <n v="8091"/>
        <n v="7321"/>
        <n v="5462"/>
        <n v="7791"/>
        <n v="955"/>
        <n v="4037"/>
        <n v="6642"/>
        <n v="2793"/>
        <n v="5424"/>
        <n v="879"/>
        <n v="9530"/>
        <n v="4828"/>
        <n v="10699"/>
        <n v="1497"/>
        <n v="7476"/>
        <n v="4390"/>
        <n v="10478"/>
        <n v="1081"/>
        <n v="4261"/>
        <n v="9916"/>
        <n v="5350"/>
        <n v="8135"/>
        <n v="8685"/>
        <n v="4967"/>
        <n v="2130"/>
        <n v="9298"/>
        <n v="8175"/>
        <n v="6257"/>
        <n v="3790"/>
        <n v="9952"/>
        <n v="3503"/>
        <n v="5223"/>
        <n v="4608"/>
        <n v="1626"/>
        <n v="4764"/>
        <n v="2471"/>
        <n v="5892"/>
        <n v="2612"/>
        <n v="4971"/>
        <n v="5185"/>
        <n v="10069"/>
        <n v="2262"/>
        <n v="1131"/>
        <n v="1041"/>
        <n v="24"/>
        <n v="3409"/>
        <n v="7022"/>
        <n v="7943"/>
        <n v="5272"/>
        <n v="5453"/>
        <n v="2565"/>
        <n v="800"/>
        <n v="11092"/>
        <n v="5062"/>
        <n v="8969"/>
        <n v="4656"/>
        <n v="4480"/>
        <n v="9971"/>
        <n v="6729"/>
        <n v="1773"/>
        <n v="9242"/>
        <n v="1764"/>
        <n v="6215"/>
        <n v="10099"/>
        <n v="5423"/>
        <n v="940"/>
        <n v="3011"/>
        <n v="3298"/>
        <n v="8286"/>
        <n v="9668"/>
        <n v="5120"/>
        <n v="6097"/>
        <n v="7019"/>
        <n v="7408"/>
        <n v="8041"/>
        <n v="252"/>
        <n v="9986"/>
        <n v="3276"/>
        <n v="3859"/>
        <n v="3570"/>
        <n v="3783"/>
        <n v="10207"/>
        <n v="10906"/>
        <n v="3427"/>
        <n v="5209"/>
        <n v="10711"/>
        <n v="10785"/>
        <n v="2814"/>
        <n v="6866"/>
        <n v="1665"/>
        <n v="6575"/>
        <n v="3829"/>
        <n v="3091"/>
        <n v="10141"/>
        <n v="5177"/>
        <n v="7005"/>
        <n v="6409"/>
        <n v="7485"/>
        <n v="8079"/>
        <n v="8395"/>
        <n v="10352"/>
        <n v="4931"/>
        <n v="13"/>
        <n v="1834"/>
        <n v="2285"/>
        <n v="2295"/>
        <n v="1378"/>
        <n v="2781"/>
        <n v="1165"/>
        <n v="1404"/>
        <n v="6457"/>
        <n v="2639"/>
        <n v="8299"/>
        <n v="6437"/>
        <n v="6912"/>
        <n v="7327"/>
        <n v="5299"/>
        <n v="4127"/>
        <n v="8143"/>
        <n v="1964"/>
        <n v="3690"/>
        <n v="3433"/>
        <n v="3389"/>
        <n v="4712"/>
        <n v="1170"/>
        <n v="6347"/>
        <n v="4065"/>
        <n v="8230"/>
        <n v="1215"/>
        <n v="5939"/>
        <n v="2156"/>
        <n v="7788"/>
        <n v="10323"/>
        <n v="7947"/>
        <n v="1891"/>
        <n v="2570"/>
        <n v="9256"/>
        <n v="295"/>
        <n v="7397"/>
        <n v="6349"/>
        <n v="10790"/>
        <n v="10398"/>
        <n v="2431"/>
        <n v="550"/>
        <n v="1890"/>
        <n v="10742"/>
        <n v="10356"/>
        <n v="4676"/>
        <n v="8852"/>
        <n v="3565"/>
        <n v="5294"/>
        <n v="1958"/>
        <n v="7349"/>
        <n v="8799"/>
        <n v="1351"/>
        <n v="1045"/>
        <n v="7732"/>
        <n v="8070"/>
        <n v="477"/>
        <n v="7832"/>
        <n v="2202"/>
        <n v="7396"/>
        <n v="4055"/>
        <n v="10340"/>
        <n v="10091"/>
        <n v="7629"/>
        <n v="10640"/>
        <n v="3498"/>
        <n v="6742"/>
        <n v="1172"/>
        <n v="569"/>
        <n v="4686"/>
        <n v="1381"/>
        <n v="2634"/>
        <n v="10905"/>
        <n v="1744"/>
        <n v="1000"/>
        <n v="3828"/>
        <n v="8605"/>
        <n v="10304"/>
        <n v="4351"/>
        <n v="10129"/>
        <n v="2499"/>
        <n v="10092"/>
        <n v="7500"/>
        <n v="5796"/>
        <n v="10556"/>
        <n v="1064"/>
        <n v="48"/>
        <n v="7610"/>
        <n v="263"/>
        <n v="10814"/>
        <n v="9710"/>
        <n v="9292"/>
        <n v="10250"/>
        <n v="7881"/>
        <n v="5847"/>
        <n v="737"/>
        <n v="3571"/>
        <n v="7807"/>
        <n v="3878"/>
        <n v="5092"/>
        <n v="2154"/>
        <n v="5394"/>
        <n v="3798"/>
        <n v="3524"/>
        <n v="5247"/>
        <n v="5883"/>
        <n v="2118"/>
        <n v="8812"/>
        <n v="6616"/>
        <n v="2797"/>
        <n v="4328"/>
        <n v="9167"/>
        <n v="10560"/>
        <n v="2631"/>
        <n v="8312"/>
        <n v="5534"/>
        <n v="5093"/>
        <n v="7592"/>
        <n v="8895"/>
        <n v="8584"/>
        <n v="2694"/>
        <n v="8910"/>
        <n v="7433"/>
        <n v="164"/>
        <n v="10477"/>
        <n v="2681"/>
        <n v="5150"/>
        <n v="5283"/>
        <n v="9645"/>
        <n v="10678"/>
        <n v="7261"/>
        <n v="9648"/>
        <n v="2870"/>
        <n v="8008"/>
        <n v="1513"/>
        <n v="6173"/>
        <n v="1419"/>
        <n v="9150"/>
        <n v="7960"/>
        <n v="1250"/>
        <n v="9905"/>
        <n v="10691"/>
        <n v="7002"/>
        <n v="2952"/>
        <n v="8439"/>
        <n v="762"/>
        <n v="2831"/>
        <n v="6977"/>
        <n v="6289"/>
        <n v="4168"/>
        <n v="8397"/>
        <n v="9284"/>
        <n v="6237"/>
        <n v="3130"/>
        <n v="1619"/>
        <n v="1990"/>
        <n v="5513"/>
        <n v="269"/>
        <n v="8093"/>
        <n v="10513"/>
        <n v="10177"/>
        <n v="2549"/>
        <n v="5782"/>
        <n v="10057"/>
        <n v="10307"/>
        <n v="8566"/>
        <n v="2415"/>
        <n v="5684"/>
        <n v="8334"/>
        <n v="9166"/>
        <n v="1440"/>
        <n v="78"/>
        <n v="5441"/>
        <n v="5302"/>
        <n v="4687"/>
        <n v="1087"/>
        <n v="6859"/>
        <n v="9860"/>
        <n v="7129"/>
        <n v="5866"/>
        <n v="10521"/>
        <n v="7393"/>
        <n v="7849"/>
        <n v="332"/>
        <n v="9847"/>
        <n v="531"/>
        <n v="9576"/>
        <n v="6906"/>
        <n v="7419"/>
        <n v="3170"/>
        <n v="8527"/>
        <n v="7872"/>
        <n v="9931"/>
        <n v="10595"/>
        <n v="4609"/>
        <n v="5010"/>
        <n v="4427"/>
        <n v="11148"/>
        <n v="1168"/>
        <n v="9595"/>
        <n v="10163"/>
        <n v="2886"/>
        <n v="6710"/>
        <n v="5316"/>
        <n v="9029"/>
        <n v="521"/>
        <n v="1459"/>
        <n v="10241"/>
        <n v="1630"/>
        <n v="3254"/>
        <n v="9064"/>
        <n v="3678"/>
        <n v="4227"/>
        <n v="9467"/>
        <n v="8486"/>
        <n v="2186"/>
        <n v="3286"/>
        <n v="8602"/>
        <n v="3722"/>
        <n v="6715"/>
        <n v="4796"/>
        <n v="9612"/>
        <n v="3766"/>
        <n v="1399"/>
        <n v="1570"/>
        <n v="3426"/>
        <n v="3074"/>
        <n v="8341"/>
        <n v="5180"/>
        <n v="6461"/>
        <n v="7679"/>
        <n v="10702"/>
        <n v="7505"/>
        <n v="5113"/>
        <n v="10858"/>
        <n v="2961"/>
        <n v="2747"/>
        <n v="3010"/>
        <n v="5790"/>
        <n v="6892"/>
        <n v="1743"/>
        <n v="3578"/>
        <n v="8462"/>
        <n v="5558"/>
        <n v="4619"/>
        <n v="8780"/>
        <n v="10789"/>
        <n v="10779"/>
        <n v="5896"/>
        <n v="2337"/>
        <n v="10951"/>
        <n v="544"/>
        <n v="17"/>
        <n v="10680"/>
        <n v="3265"/>
        <n v="5623"/>
        <n v="5832"/>
        <n v="5544"/>
        <n v="6417"/>
        <n v="5831"/>
        <n v="7101"/>
        <n v="10176"/>
        <n v="2326"/>
        <n v="4385"/>
        <n v="2929"/>
        <n v="10686"/>
        <n v="2546"/>
        <n v="3283"/>
        <n v="3138"/>
        <n v="4994"/>
        <n v="7966"/>
        <n v="3112"/>
        <n v="10872"/>
        <n v="2181"/>
        <n v="1867"/>
        <n v="1518"/>
        <n v="5734"/>
        <n v="2878"/>
        <n v="1458"/>
        <n v="7007"/>
        <n v="6200"/>
        <n v="1403"/>
        <n v="4827"/>
        <n v="6250"/>
        <n v="9291"/>
        <n v="2478"/>
        <n v="1139"/>
        <n v="5138"/>
        <n v="5393"/>
        <n v="10413"/>
        <n v="5015"/>
        <n v="10868"/>
        <n v="10676"/>
        <n v="2495"/>
        <n v="7842"/>
        <n v="9955"/>
        <n v="6663"/>
        <n v="2162"/>
        <n v="3434"/>
        <n v="7919"/>
        <n v="5626"/>
        <n v="6428"/>
        <n v="8514"/>
        <n v="10448"/>
        <n v="2109"/>
        <n v="7530"/>
        <n v="8925"/>
        <n v="3009"/>
        <n v="6355"/>
        <n v="3517"/>
        <n v="1158"/>
        <n v="6203"/>
        <n v="7165"/>
        <n v="3595"/>
        <n v="8537"/>
        <n v="4331"/>
        <n v="6281"/>
        <n v="4338"/>
        <n v="2452"/>
        <n v="9507"/>
        <n v="8360"/>
        <n v="10311"/>
        <n v="5117"/>
        <n v="4867"/>
        <n v="9289"/>
        <n v="10913"/>
        <n v="3032"/>
        <n v="8524"/>
        <n v="3334"/>
        <n v="4470"/>
        <n v="1406"/>
        <n v="8619"/>
        <n v="10821"/>
        <n v="4552"/>
        <n v="898"/>
        <n v="9797"/>
        <n v="10949"/>
        <n v="8212"/>
        <n v="6248"/>
        <n v="10164"/>
        <n v="4547"/>
        <n v="6815"/>
        <n v="4122"/>
        <n v="10841"/>
        <n v="5370"/>
        <n v="176"/>
        <n v="4860"/>
        <n v="10757"/>
        <n v="4023"/>
        <n v="6679"/>
        <n v="9923"/>
        <n v="7181"/>
        <n v="3599"/>
        <n v="405"/>
        <n v="6870"/>
        <n v="832"/>
        <n v="2002"/>
        <n v="3657"/>
        <n v="500"/>
        <n v="1951"/>
        <n v="3262"/>
        <n v="4102"/>
        <n v="7042"/>
        <n v="10598"/>
        <n v="255"/>
        <n v="2375"/>
        <n v="9829"/>
        <n v="6214"/>
        <n v="4954"/>
        <n v="7861"/>
        <n v="4837"/>
        <n v="9423"/>
        <n v="4198"/>
        <n v="153"/>
        <n v="9323"/>
        <n v="10001"/>
        <n v="3945"/>
        <n v="3799"/>
        <n v="8625"/>
        <n v="3491"/>
        <n v="983"/>
        <n v="9119"/>
        <n v="4786"/>
        <n v="5872"/>
        <n v="6568"/>
        <n v="5628"/>
        <n v="5631"/>
        <n v="4974"/>
        <n v="8416"/>
        <n v="5454"/>
        <n v="4095"/>
        <n v="5474"/>
        <n v="4268"/>
        <n v="10701"/>
        <n v="3507"/>
        <n v="2079"/>
        <n v="626"/>
        <n v="4426"/>
        <n v="2591"/>
        <n v="10509"/>
        <n v="6382"/>
        <n v="6673"/>
        <n v="7441"/>
        <n v="1071"/>
        <n v="10061"/>
        <n v="7187"/>
        <n v="8775"/>
        <n v="1612"/>
        <n v="2345"/>
        <n v="322"/>
        <n v="10897"/>
        <n v="123"/>
        <n v="6103"/>
        <n v="7899"/>
        <n v="10500"/>
        <n v="1655"/>
        <n v="2406"/>
        <n v="2712"/>
        <n v="5517"/>
        <n v="10643"/>
        <n v="2254"/>
        <n v="10281"/>
        <n v="6958"/>
        <n v="954"/>
        <n v="5079"/>
        <n v="10339"/>
        <n v="4643"/>
        <n v="3117"/>
        <n v="6497"/>
        <n v="5396"/>
        <n v="5250"/>
        <n v="1052"/>
        <n v="2802"/>
        <n v="6343"/>
        <n v="6507"/>
        <n v="7901"/>
        <n v="4865"/>
        <n v="2686"/>
        <n v="3107"/>
        <n v="7734"/>
        <n v="1146"/>
        <n v="11031"/>
        <n v="7428"/>
        <n v="975"/>
        <n v="1103"/>
        <n v="3422"/>
        <n v="1055"/>
        <n v="6544"/>
        <n v="1241"/>
        <n v="2909"/>
        <n v="5802"/>
        <n v="1407"/>
        <n v="6183"/>
        <n v="340"/>
        <n v="5991"/>
        <n v="3104"/>
        <n v="9729"/>
        <n v="1008"/>
        <n v="11091"/>
        <n v="3969"/>
        <n v="1916"/>
        <n v="9907"/>
        <n v="87"/>
        <n v="8659"/>
        <n v="6262"/>
        <n v="6147"/>
        <n v="8832"/>
        <n v="10067"/>
        <n v="7532"/>
        <n v="4915"/>
        <n v="2115"/>
        <n v="2088"/>
        <n v="2493"/>
        <n v="6292"/>
        <n v="1631"/>
        <n v="10104"/>
        <n v="3006"/>
        <n v="3919"/>
        <n v="11181"/>
        <n v="642"/>
        <n v="4369"/>
        <n v="10127"/>
        <n v="271"/>
        <n v="4973"/>
        <n v="2948"/>
        <n v="2715"/>
        <n v="10432"/>
        <n v="9216"/>
        <n v="7124"/>
        <n v="9727"/>
        <n v="5136"/>
        <n v="9790"/>
        <n v="1818"/>
        <n v="1100"/>
        <n v="7873"/>
        <n v="10609"/>
        <n v="6950"/>
        <n v="7233"/>
        <n v="9481"/>
        <n v="7699"/>
        <n v="2711"/>
        <n v="8933"/>
        <n v="8726"/>
        <n v="1515"/>
        <n v="5186"/>
        <n v="10157"/>
        <n v="5667"/>
        <n v="902"/>
        <n v="977"/>
        <n v="7313"/>
        <n v="7600"/>
        <n v="9706"/>
        <n v="2429"/>
        <n v="3520"/>
        <n v="10394"/>
        <n v="4548"/>
        <n v="9362"/>
        <n v="3968"/>
        <n v="4084"/>
        <n v="6721"/>
        <n v="2829"/>
        <n v="1772"/>
        <n v="1544"/>
        <n v="492"/>
        <n v="4377"/>
        <n v="4541"/>
        <n v="1321"/>
        <n v="8858"/>
        <n v="3266"/>
        <n v="11187"/>
        <n v="8207"/>
        <n v="9723"/>
        <n v="2666"/>
        <n v="5721"/>
        <n v="10652"/>
        <n v="1646"/>
        <n v="4418"/>
        <n v="2656"/>
        <n v="7990"/>
        <n v="8722"/>
        <n v="7118"/>
        <n v="2980"/>
        <n v="1839"/>
        <n v="10722"/>
        <n v="2632"/>
        <n v="9014"/>
        <n v="7620"/>
        <n v="10968"/>
        <n v="11133"/>
        <n v="2736"/>
        <n v="1876"/>
        <n v="5959"/>
        <n v="1092"/>
        <n v="4333"/>
        <n v="3850"/>
        <n v="6168"/>
        <n v="607"/>
        <n v="10469"/>
        <n v="6983"/>
        <n v="3661"/>
        <n v="9303"/>
        <n v="692"/>
        <n v="736"/>
        <n v="9589"/>
        <n v="4838"/>
        <n v="9246"/>
        <n v="6261"/>
        <n v="7366"/>
        <n v="10659"/>
        <n v="1448"/>
        <n v="4286"/>
        <n v="4749"/>
        <n v="4478"/>
        <n v="4201"/>
        <n v="8720"/>
        <n v="10084"/>
        <n v="7004"/>
        <n v="9817"/>
        <n v="8080"/>
        <n v="9432"/>
        <n v="8372"/>
        <n v="10870"/>
        <n v="4001"/>
        <n v="7270"/>
        <n v="8235"/>
        <n v="9405"/>
      </sharedItems>
    </cacheField>
    <cacheField name="Year_Birth" numFmtId="0">
      <sharedItems containsSemiMixedTypes="0" containsString="0" containsNumber="1" containsInteger="1" minValue="1893" maxValue="1996"/>
    </cacheField>
    <cacheField name="Age" numFmtId="0">
      <sharedItems containsSemiMixedTypes="0" containsString="0" containsNumber="1" containsInteger="1" minValue="30" maxValue="133"/>
    </cacheField>
    <cacheField name="Age_Group" numFmtId="0">
      <sharedItems count="8">
        <s v="62-77 Snr Citizen"/>
        <s v="46-61 Old"/>
        <s v="30-45 Youth"/>
        <s v="78-133 Elder"/>
        <s v="Snr Citizen" u="1"/>
        <s v="Old" u="1"/>
        <s v="Youth" u="1"/>
        <s v="Elder" u="1"/>
      </sharedItems>
    </cacheField>
    <cacheField name="Education" numFmtId="0">
      <sharedItems count="5">
        <s v="Graduation"/>
        <s v="PhD"/>
        <s v="Master"/>
        <s v="Basic"/>
        <s v="2n Cycle"/>
      </sharedItems>
    </cacheField>
    <cacheField name="Marital_Status" numFmtId="0">
      <sharedItems count="8">
        <s v="Single"/>
        <s v="Together"/>
        <s v="Married"/>
        <s v="Divorced"/>
        <s v="Widow"/>
        <s v="Alone"/>
        <s v="Absurd"/>
        <s v="YOLO"/>
      </sharedItems>
    </cacheField>
    <cacheField name="Family_size" numFmtId="0">
      <sharedItems containsSemiMixedTypes="0" containsString="0" containsNumber="1" containsInteger="1" minValue="1" maxValue="5"/>
    </cacheField>
    <cacheField name="Family _category" numFmtId="0">
      <sharedItems count="3">
        <s v="Family_with_one_child"/>
        <s v="Family_with_more_children"/>
        <s v="Family_with_no_children" u="1"/>
      </sharedItems>
    </cacheField>
    <cacheField name="Income" numFmtId="0">
      <sharedItems containsSemiMixedTypes="0" containsString="0" containsNumber="1" containsInteger="1" minValue="1730" maxValue="666666" count="1975">
        <n v="58138"/>
        <n v="46344"/>
        <n v="71613"/>
        <n v="26646"/>
        <n v="58293"/>
        <n v="62513"/>
        <n v="55635"/>
        <n v="33454"/>
        <n v="30351"/>
        <n v="5648"/>
        <n v="51386"/>
        <n v="7500"/>
        <n v="63033"/>
        <n v="59354"/>
        <n v="17323"/>
        <n v="82800"/>
        <n v="41850"/>
        <n v="37760"/>
        <n v="76995"/>
        <n v="33812"/>
        <n v="37040"/>
        <n v="2447"/>
        <n v="58607"/>
        <n v="65324"/>
        <n v="40689"/>
        <n v="18589"/>
        <n v="53359"/>
        <n v="38360"/>
        <n v="84618"/>
        <n v="10979"/>
        <n v="38620"/>
        <n v="40548"/>
        <n v="46610"/>
        <n v="68657"/>
        <n v="49389"/>
        <n v="67353"/>
        <n v="23718"/>
        <n v="42429"/>
        <n v="48948"/>
        <n v="80011"/>
        <n v="20559"/>
        <n v="21994"/>
        <n v="79941"/>
        <n v="41728"/>
        <n v="72550"/>
        <n v="65486"/>
        <n v="79143"/>
        <n v="35790"/>
        <n v="82582"/>
        <n v="66373"/>
        <n v="82384"/>
        <n v="70287"/>
        <n v="27938"/>
        <n v="55954"/>
        <n v="75777"/>
        <n v="66653"/>
        <n v="61823"/>
        <n v="67680"/>
        <n v="70666"/>
        <n v="25721"/>
        <n v="32474"/>
        <n v="88194"/>
        <n v="69096"/>
        <n v="74854"/>
        <n v="66991"/>
        <n v="65031"/>
        <n v="60631"/>
        <n v="28332"/>
        <n v="40246"/>
        <n v="75251"/>
        <n v="75825"/>
        <n v="26326"/>
        <n v="56046"/>
        <n v="29760"/>
        <n v="26304"/>
        <n v="23559"/>
        <n v="81361"/>
        <n v="29440"/>
        <n v="36138"/>
        <n v="50388"/>
        <n v="79593"/>
        <n v="54178"/>
        <n v="42394"/>
        <n v="23626"/>
        <n v="30096"/>
        <n v="47916"/>
        <n v="51813"/>
        <n v="78497"/>
        <n v="50150"/>
        <n v="47823"/>
        <n v="34554"/>
        <n v="85693"/>
        <n v="65846"/>
        <n v="87195"/>
        <n v="24594"/>
        <n v="49096"/>
        <n v="52413"/>
        <n v="38557"/>
        <n v="89058"/>
        <n v="77298"/>
        <n v="68126"/>
        <n v="57288"/>
        <n v="86037"/>
        <n v="43974"/>
        <n v="50785"/>
        <n v="90765"/>
        <n v="36550"/>
        <n v="30753"/>
        <n v="21918"/>
        <n v="56129"/>
        <n v="32557"/>
        <n v="19510"/>
        <n v="30992"/>
        <n v="101970"/>
        <n v="71488"/>
        <n v="79607"/>
        <n v="54348"/>
        <n v="77376"/>
        <n v="62998"/>
        <n v="61331"/>
        <n v="73448"/>
        <n v="41551"/>
        <n v="62981"/>
        <n v="9548"/>
        <n v="33762"/>
        <n v="35860"/>
        <n v="36921"/>
        <n v="92859"/>
        <n v="65104"/>
        <n v="86111"/>
        <n v="68352"/>
        <n v="41883"/>
        <n v="59809"/>
        <n v="23957"/>
        <n v="38547"/>
        <n v="35688"/>
        <n v="49605"/>
        <n v="65747"/>
        <n v="34176"/>
        <n v="61010"/>
        <n v="69372"/>
        <n v="49967"/>
        <n v="60199"/>
        <n v="55375"/>
        <n v="80317"/>
        <n v="30523"/>
        <n v="70356"/>
        <n v="23228"/>
        <n v="74165"/>
        <n v="157243"/>
        <n v="43482"/>
        <n v="62551"/>
        <n v="52332"/>
        <n v="66951"/>
        <n v="26091"/>
        <n v="33456"/>
        <n v="28718"/>
        <n v="50447"/>
        <n v="53537"/>
        <n v="52074"/>
        <n v="80427"/>
        <n v="83837"/>
        <n v="38853"/>
        <n v="38285"/>
        <n v="51650"/>
        <n v="16248"/>
        <n v="66835"/>
        <n v="30477"/>
        <n v="28249"/>
        <n v="25271"/>
        <n v="32303"/>
        <n v="61286"/>
        <n v="74068"/>
        <n v="45759"/>
        <n v="24882"/>
        <n v="66973"/>
        <n v="36640"/>
        <n v="38872"/>
        <n v="51148"/>
        <n v="31353"/>
        <n v="69661"/>
        <n v="80067"/>
        <n v="86718"/>
        <n v="46854"/>
        <n v="69142"/>
        <n v="75922"/>
        <n v="63693"/>
        <n v="102160"/>
        <n v="40637"/>
        <n v="18890"/>
        <n v="29604"/>
        <n v="48721"/>
        <n v="44794"/>
        <n v="64497"/>
        <n v="46097"/>
        <n v="77972"/>
        <n v="44377"/>
        <n v="46014"/>
        <n v="70951"/>
        <n v="41443"/>
        <n v="52195"/>
        <n v="83790"/>
        <n v="44551"/>
        <n v="69508"/>
        <n v="45204"/>
        <n v="72460"/>
        <n v="77622"/>
        <n v="30732"/>
        <n v="63887"/>
        <n v="42011"/>
        <n v="51369"/>
        <n v="51537"/>
        <n v="79930"/>
        <n v="34320"/>
        <n v="37070"/>
        <n v="81975"/>
        <n v="38590"/>
        <n v="15033"/>
        <n v="62745"/>
        <n v="22212"/>
        <n v="23661"/>
        <n v="79761"/>
        <n v="60182"/>
        <n v="73455"/>
        <n v="64961"/>
        <n v="22804"/>
        <n v="73687"/>
        <n v="61074"/>
        <n v="31686"/>
        <n v="80134"/>
        <n v="75027"/>
        <n v="67546"/>
        <n v="65176"/>
        <n v="31160"/>
        <n v="29938"/>
        <n v="102692"/>
        <n v="26490"/>
        <n v="75702"/>
        <n v="30899"/>
        <n v="63342"/>
        <n v="45989"/>
        <n v="18701"/>
        <n v="40737"/>
        <n v="15287"/>
        <n v="69674"/>
        <n v="44159"/>
        <n v="37717"/>
        <n v="43776"/>
        <n v="38179"/>
        <n v="80124"/>
        <n v="38097"/>
        <n v="72940"/>
        <n v="22070"/>
        <n v="69267"/>
        <n v="31788"/>
        <n v="61905"/>
        <n v="29315"/>
        <n v="33378"/>
        <n v="66313"/>
        <n v="60714"/>
        <n v="77882"/>
        <n v="69867"/>
        <n v="63841"/>
        <n v="24480"/>
        <n v="65640"/>
        <n v="44319"/>
        <n v="30631"/>
        <n v="75278"/>
        <n v="50898"/>
        <n v="79946"/>
        <n v="35416"/>
        <n v="32414"/>
        <n v="38361"/>
        <n v="82497"/>
        <n v="16626"/>
        <n v="29672"/>
        <n v="55951"/>
        <n v="35388"/>
        <n v="42386"/>
        <n v="68627"/>
        <n v="57912"/>
        <n v="35246"/>
        <n v="58821"/>
        <n v="46377"/>
        <n v="39747"/>
        <n v="23976"/>
        <n v="80950"/>
        <n v="27038"/>
        <n v="77457"/>
        <n v="64100"/>
        <n v="42670"/>
        <n v="12571"/>
        <n v="22574"/>
        <n v="70893"/>
        <n v="54198"/>
        <n v="28839"/>
        <n v="40321"/>
        <n v="66503"/>
        <n v="30833"/>
        <n v="64795"/>
        <n v="34421"/>
        <n v="47025"/>
        <n v="64325"/>
        <n v="40464"/>
        <n v="62187"/>
        <n v="14849"/>
        <n v="27255"/>
        <n v="54432"/>
        <n v="29999"/>
        <n v="24072"/>
        <n v="33996"/>
        <n v="66334"/>
        <n v="35178"/>
        <n v="22010"/>
        <n v="62204"/>
        <n v="75693"/>
        <n v="30675"/>
        <n v="83003"/>
        <n v="83532"/>
        <n v="68655"/>
        <n v="41411"/>
        <n v="55212"/>
        <n v="59292"/>
        <n v="27190"/>
        <n v="82623"/>
        <n v="44300"/>
        <n v="84835"/>
        <n v="30372"/>
        <n v="33181"/>
        <n v="71113"/>
        <n v="71952"/>
        <n v="69759"/>
        <n v="72099"/>
        <n v="60000"/>
        <n v="38643"/>
        <n v="50737"/>
        <n v="68462"/>
        <n v="65073"/>
        <n v="46681"/>
        <n v="78618"/>
        <n v="28442"/>
        <n v="51479"/>
        <n v="54803"/>
        <n v="79530"/>
        <n v="31615"/>
        <n v="72025"/>
        <n v="52614"/>
        <n v="35684"/>
        <n v="48178"/>
        <n v="29548"/>
        <n v="63810"/>
        <n v="38578"/>
        <n v="46098"/>
        <n v="22585"/>
        <n v="30279"/>
        <n v="66426"/>
        <n v="30822"/>
        <n v="33581"/>
        <n v="19986"/>
        <n v="27421"/>
        <n v="36143"/>
        <n v="10245"/>
        <n v="43795"/>
        <n v="63381"/>
        <n v="38823"/>
        <n v="83664"/>
        <n v="90300"/>
        <n v="62499"/>
        <n v="74293"/>
        <n v="51012"/>
        <n v="70777"/>
        <n v="68682"/>
        <n v="43824"/>
        <n v="15345"/>
        <n v="23442"/>
        <n v="14515"/>
        <n v="31395"/>
        <n v="75276"/>
        <n v="42373"/>
        <n v="30507"/>
        <n v="55521"/>
        <n v="48006"/>
        <n v="27213"/>
        <n v="65808"/>
        <n v="50437"/>
        <n v="23616"/>
        <n v="53858"/>
        <n v="66465"/>
        <n v="46923"/>
        <n v="75072"/>
        <n v="75865"/>
        <n v="19789"/>
        <n v="91065"/>
        <n v="49505"/>
        <n v="37401"/>
        <n v="18492"/>
        <n v="82584"/>
        <n v="93027"/>
        <n v="48686"/>
        <n v="92910"/>
        <n v="75433"/>
        <n v="10404"/>
        <n v="61314"/>
        <n v="84865"/>
        <n v="42387"/>
        <n v="67309"/>
        <n v="75236"/>
        <n v="30015"/>
        <n v="50943"/>
        <n v="67272"/>
        <n v="51529"/>
        <n v="32011"/>
        <n v="28691"/>
        <n v="56223"/>
        <n v="18100"/>
        <n v="20130"/>
        <n v="23295"/>
        <n v="42618"/>
        <n v="81246"/>
        <n v="24027"/>
        <n v="55707"/>
        <n v="57959"/>
        <n v="56796"/>
        <n v="36230"/>
        <n v="70829"/>
        <n v="65991"/>
        <n v="38988"/>
        <n v="89572"/>
        <n v="42207"/>
        <n v="50300"/>
        <n v="66664"/>
        <n v="60597"/>
        <n v="70165"/>
        <n v="50520"/>
        <n v="33183"/>
        <n v="66582"/>
        <n v="75261"/>
        <n v="31880"/>
        <n v="53790"/>
        <n v="49269"/>
        <n v="61456"/>
        <n v="37406"/>
        <n v="56937"/>
        <n v="38415"/>
        <n v="20518"/>
        <n v="62503"/>
        <n v="41644"/>
        <n v="55842"/>
        <n v="62010"/>
        <n v="41124"/>
        <n v="38961"/>
        <n v="32233"/>
        <n v="43057"/>
        <n v="83151"/>
        <n v="78825"/>
        <n v="60093"/>
        <n v="14045"/>
        <n v="28457"/>
        <n v="78952"/>
        <n v="46310"/>
        <n v="76005"/>
        <n v="58308"/>
        <n v="55614"/>
        <n v="59432"/>
        <n v="55563"/>
        <n v="78642"/>
        <n v="67911"/>
        <n v="65275"/>
        <n v="27203"/>
        <n v="48330"/>
        <n v="24279"/>
        <n v="64355"/>
        <n v="53653"/>
        <n v="65665"/>
        <n v="81217"/>
        <n v="34935"/>
        <n v="61250"/>
        <n v="39665"/>
        <n v="60152"/>
        <n v="48920"/>
        <n v="89120"/>
        <n v="44124"/>
        <n v="81169"/>
        <n v="36443"/>
        <n v="26095"/>
        <n v="71367"/>
        <n v="80184"/>
        <n v="30630"/>
        <n v="73454"/>
        <n v="42691"/>
        <n v="70503"/>
        <n v="25545"/>
        <n v="32880"/>
        <n v="77863"/>
        <n v="50353"/>
        <n v="61839"/>
        <n v="49154"/>
        <n v="47682"/>
        <n v="72679"/>
        <n v="57954"/>
        <n v="65316"/>
        <n v="28567"/>
        <n v="47352"/>
        <n v="44931"/>
        <n v="76982"/>
        <n v="57247"/>
        <n v="22944"/>
        <n v="25315"/>
        <n v="43638"/>
        <n v="42710"/>
        <n v="84169"/>
        <n v="54058"/>
        <n v="24683"/>
        <n v="85620"/>
        <n v="47850"/>
        <n v="19514"/>
        <n v="27159"/>
        <n v="39548"/>
        <n v="21474"/>
        <n v="60504"/>
        <n v="22419"/>
        <n v="81698"/>
        <n v="43462"/>
        <n v="54880"/>
        <n v="79908"/>
        <n v="15315"/>
        <n v="87771"/>
        <n v="33039"/>
        <n v="81741"/>
        <n v="71499"/>
        <n v="62466"/>
        <n v="48799"/>
        <n v="52157"/>
        <n v="66565"/>
        <n v="29298"/>
        <n v="47691"/>
        <n v="38200"/>
        <n v="44989"/>
        <n v="38443"/>
        <n v="38593"/>
        <n v="64413"/>
        <n v="36959"/>
        <n v="61996"/>
        <n v="51287"/>
        <n v="13260"/>
        <n v="47472"/>
        <n v="54603"/>
        <n v="45207"/>
        <n v="47821"/>
        <n v="27450"/>
        <n v="39453"/>
        <n v="26850"/>
        <n v="79800"/>
        <n v="61794"/>
        <n v="53863"/>
        <n v="24221"/>
        <n v="39684"/>
        <n v="92163"/>
        <n v="69882"/>
        <n v="33178"/>
        <n v="59973"/>
        <n v="17459"/>
        <n v="23910"/>
        <n v="42169"/>
        <n v="26224"/>
        <n v="31089"/>
        <n v="30081"/>
        <n v="62807"/>
        <n v="72906"/>
        <n v="61467"/>
        <n v="49618"/>
        <n v="21888"/>
        <n v="26150"/>
        <n v="30801"/>
        <n v="81168"/>
        <n v="26877"/>
        <n v="45006"/>
        <n v="18978"/>
        <n v="48240"/>
        <n v="45837"/>
        <n v="35791"/>
        <n v="162397"/>
        <n v="54162"/>
        <n v="30522"/>
        <n v="54456"/>
        <n v="31632"/>
        <n v="72298"/>
        <n v="36975"/>
        <n v="72635"/>
        <n v="13624"/>
        <n v="84196"/>
        <n v="70971"/>
        <n v="34487"/>
        <n v="28769"/>
        <n v="69084"/>
        <n v="65488"/>
        <n v="32218"/>
        <n v="83917"/>
        <n v="46102"/>
        <n v="84574"/>
        <n v="56181"/>
        <n v="63120"/>
        <n v="73691"/>
        <n v="76140"/>
        <n v="62859"/>
        <n v="45906"/>
        <n v="77632"/>
        <n v="46463"/>
        <n v="105471"/>
        <n v="55282"/>
        <n v="78710"/>
        <n v="66886"/>
        <n v="98777"/>
        <n v="29103"/>
        <n v="67445"/>
        <n v="50616"/>
        <n v="49431"/>
        <n v="153924"/>
        <n v="61278"/>
        <n v="73059"/>
        <n v="46734"/>
        <n v="56253"/>
        <n v="58330"/>
        <n v="25965"/>
        <n v="14661"/>
        <n v="18690"/>
        <n v="45068"/>
        <n v="21063"/>
        <n v="29187"/>
        <n v="54690"/>
        <n v="59304"/>
        <n v="59247"/>
        <n v="66731"/>
        <n v="77353"/>
        <n v="26751"/>
        <n v="81300"/>
        <n v="70337"/>
        <n v="36145"/>
        <n v="65295"/>
        <n v="68118"/>
        <n v="68743"/>
        <n v="41039"/>
        <n v="38946"/>
        <n v="65777"/>
        <n v="66476"/>
        <n v="86857"/>
        <n v="160803"/>
        <n v="77845"/>
        <n v="69476"/>
        <n v="50611"/>
        <n v="61209"/>
        <n v="42315"/>
        <n v="13084"/>
        <n v="47570"/>
        <n v="61923"/>
        <n v="34824"/>
        <n v="26518"/>
        <n v="45938"/>
        <n v="78468"/>
        <n v="78901"/>
        <n v="71427"/>
        <n v="71022"/>
        <n v="90247"/>
        <n v="41335"/>
        <n v="35682"/>
        <n v="43185"/>
        <n v="66375"/>
        <n v="25252"/>
        <n v="55250"/>
        <n v="33249"/>
        <n v="58398"/>
        <n v="50272"/>
        <n v="76618"/>
        <n v="87305"/>
        <n v="25851"/>
        <n v="58710"/>
        <n v="45160"/>
        <n v="74806"/>
        <n v="59111"/>
        <n v="18988"/>
        <n v="72190"/>
        <n v="80395"/>
        <n v="75012"/>
        <n v="56962"/>
        <n v="89891"/>
        <n v="35946"/>
        <n v="53593"/>
        <n v="45072"/>
        <n v="89694"/>
        <n v="67432"/>
        <n v="70545"/>
        <n v="17487"/>
        <n v="62882"/>
        <n v="64108"/>
        <n v="34941"/>
        <n v="48767"/>
        <n v="38702"/>
        <n v="82224"/>
        <n v="83844"/>
        <n v="17003"/>
        <n v="71163"/>
        <n v="33697"/>
        <n v="63564"/>
        <n v="83443"/>
        <n v="51518"/>
        <n v="80952"/>
        <n v="75507"/>
        <n v="63855"/>
        <n v="62220"/>
        <n v="58512"/>
        <n v="40662"/>
        <n v="38829"/>
        <n v="35523"/>
        <n v="79146"/>
        <n v="78285"/>
        <n v="31626"/>
        <n v="75127"/>
        <n v="48726"/>
        <n v="74985"/>
        <n v="67430"/>
        <n v="46891"/>
        <n v="62058"/>
        <n v="72063"/>
        <n v="78939"/>
        <n v="42720"/>
        <n v="33622"/>
        <n v="6835"/>
        <n v="41452"/>
        <n v="40760"/>
        <n v="74250"/>
        <n v="51124"/>
        <n v="72258"/>
        <n v="71466"/>
        <n v="36283"/>
        <n v="20587"/>
        <n v="30467"/>
        <n v="31590"/>
        <n v="20425"/>
        <n v="17144"/>
        <n v="42564"/>
        <n v="43783"/>
        <n v="40780"/>
        <n v="62847"/>
        <n v="82017"/>
        <n v="16813"/>
        <n v="51267"/>
        <n v="46524"/>
        <n v="45183"/>
        <n v="70421"/>
        <n v="60161"/>
        <n v="73926"/>
        <n v="19329"/>
        <n v="61872"/>
        <n v="46984"/>
        <n v="34838"/>
        <n v="82716"/>
        <n v="48192"/>
        <n v="49681"/>
        <n v="56850"/>
        <n v="55267"/>
        <n v="59666"/>
        <n v="72504"/>
        <n v="26872"/>
        <n v="21359"/>
        <n v="73170"/>
        <n v="52750"/>
        <n v="91820"/>
        <n v="65968"/>
        <n v="30772"/>
        <n v="22507"/>
        <n v="65685"/>
        <n v="25804"/>
        <n v="76412"/>
        <n v="22063"/>
        <n v="57091"/>
        <n v="78353"/>
        <n v="93404"/>
        <n v="37859"/>
        <n v="80995"/>
        <n v="16529"/>
        <n v="55412"/>
        <n v="48789"/>
        <n v="56575"/>
        <n v="25130"/>
        <n v="35441"/>
        <n v="71391"/>
        <n v="49494"/>
        <n v="81702"/>
        <n v="45889"/>
        <n v="56628"/>
        <n v="34026"/>
        <n v="40049"/>
        <n v="19419"/>
        <n v="82504"/>
        <n v="81205"/>
        <n v="61618"/>
        <n v="55284"/>
        <n v="49980"/>
        <n v="15072"/>
        <n v="49166"/>
        <n v="82347"/>
        <n v="30843"/>
        <n v="46374"/>
        <n v="60474"/>
        <n v="38576"/>
        <n v="55357"/>
        <n v="37758"/>
        <n v="85710"/>
        <n v="44602"/>
        <n v="38683"/>
        <n v="49514"/>
        <n v="57906"/>
        <n v="43456"/>
        <n v="19485"/>
        <n v="53172"/>
        <n v="30545"/>
        <n v="70123"/>
        <n v="62450"/>
        <n v="21675"/>
        <n v="42395"/>
        <n v="61346"/>
        <n v="80812"/>
        <n v="42835"/>
        <n v="39922"/>
        <n v="86424"/>
        <n v="17117"/>
        <n v="24762"/>
        <n v="35797"/>
        <n v="36627"/>
        <n v="51111"/>
        <n v="82072"/>
        <n v="46231"/>
        <n v="42243"/>
        <n v="51195"/>
        <n v="68092"/>
        <n v="31814"/>
        <n v="51390"/>
        <n v="76630"/>
        <n v="26868"/>
        <n v="55260"/>
        <n v="64090"/>
        <n v="78331"/>
        <n v="37087"/>
        <n v="21846"/>
        <n v="81320"/>
        <n v="54137"/>
        <n v="66825"/>
        <n v="57100"/>
        <n v="58917"/>
        <n v="85072"/>
        <n v="86429"/>
        <n v="45684"/>
        <n v="47889"/>
        <n v="45921"/>
        <n v="78420"/>
        <n v="75114"/>
        <n v="52278"/>
        <n v="35641"/>
        <n v="95529"/>
        <n v="62820"/>
        <n v="73113"/>
        <n v="42607"/>
        <n v="74637"/>
        <n v="46015"/>
        <n v="72354"/>
        <n v="39858"/>
        <n v="34469"/>
        <n v="83033"/>
        <n v="24401"/>
        <n v="77583"/>
        <n v="74116"/>
        <n v="68397"/>
        <n v="79632"/>
        <n v="46107"/>
        <n v="64950"/>
        <n v="25443"/>
        <n v="32892"/>
        <n v="71796"/>
        <n v="67536"/>
        <n v="55239"/>
        <n v="60554"/>
        <n v="64831"/>
        <n v="56067"/>
        <n v="82025"/>
        <n v="94384"/>
        <n v="14906"/>
        <n v="51563"/>
        <n v="57937"/>
        <n v="68274"/>
        <n v="39771"/>
        <n v="67893"/>
        <n v="27922"/>
        <n v="52190"/>
        <n v="44051"/>
        <n v="42767"/>
        <n v="46106"/>
        <n v="16927"/>
        <n v="59754"/>
        <n v="53700"/>
        <n v="59041"/>
        <n v="54237"/>
        <n v="70647"/>
        <n v="52597"/>
        <n v="41021"/>
        <n v="40233"/>
        <n v="50183"/>
        <n v="54753"/>
        <n v="92955"/>
        <n v="33471"/>
        <n v="34596"/>
        <n v="44010"/>
        <n v="84219"/>
        <n v="40706"/>
        <n v="15716"/>
        <n v="59052"/>
        <n v="80573"/>
        <n v="83715"/>
        <n v="82576"/>
        <n v="35704"/>
        <n v="53103"/>
        <n v="46779"/>
        <n v="4861"/>
        <n v="33462"/>
        <n v="80763"/>
        <n v="65352"/>
        <n v="82170"/>
        <n v="75759"/>
        <n v="79689"/>
        <n v="35340"/>
        <n v="85683"/>
        <n v="24884"/>
        <n v="42021"/>
        <n v="64449"/>
        <n v="64587"/>
        <n v="75437"/>
        <n v="52845"/>
        <n v="46086"/>
        <n v="78028"/>
        <n v="95169"/>
        <n v="56337"/>
        <n v="22434"/>
        <n v="36930"/>
        <n v="36130"/>
        <n v="65569"/>
        <n v="36736"/>
        <n v="77568"/>
        <n v="49187"/>
        <n v="30168"/>
        <n v="34053"/>
        <n v="38196"/>
        <n v="59412"/>
        <n v="70924"/>
        <n v="54165"/>
        <n v="32300"/>
        <n v="20180"/>
        <n v="34961"/>
        <n v="28440"/>
        <n v="64504"/>
        <n v="33564"/>
        <n v="17345"/>
        <n v="56320"/>
        <n v="28647"/>
        <n v="15038"/>
        <n v="32173"/>
        <n v="68316"/>
        <n v="74538"/>
        <n v="91700"/>
        <n v="68695"/>
        <n v="31056"/>
        <n v="28071"/>
        <n v="37334"/>
        <n v="46423"/>
        <n v="37126"/>
        <n v="47703"/>
        <n v="61180"/>
        <n v="38998"/>
        <n v="8028"/>
        <n v="76081"/>
        <n v="34728"/>
        <n v="33168"/>
        <n v="33585"/>
        <n v="77037"/>
        <n v="35196"/>
        <n v="44529"/>
        <n v="28764"/>
        <n v="69098"/>
        <n v="25959"/>
        <n v="27100"/>
        <n v="70596"/>
        <n v="42557"/>
        <n v="53312"/>
        <n v="72228"/>
        <n v="67605"/>
        <n v="62845"/>
        <n v="65196"/>
        <n v="42000"/>
        <n v="65526"/>
        <n v="16860"/>
        <n v="83528"/>
        <n v="64176"/>
        <n v="22304"/>
        <n v="67023"/>
        <n v="70713"/>
        <n v="59925"/>
        <n v="39722"/>
        <n v="88347"/>
        <n v="87171"/>
        <n v="26907"/>
        <n v="50014"/>
        <n v="41014"/>
        <n v="66294"/>
        <n v="36715"/>
        <n v="79456"/>
        <n v="40479"/>
        <n v="75345"/>
        <n v="54233"/>
        <n v="24163"/>
        <n v="84460"/>
        <n v="71691"/>
        <n v="85844"/>
        <n v="39190"/>
        <n v="57236"/>
        <n v="61825"/>
        <n v="79803"/>
        <n v="80910"/>
        <n v="27590"/>
        <n v="56775"/>
        <n v="83829"/>
        <n v="54210"/>
        <n v="38508"/>
        <n v="53187"/>
        <n v="30023"/>
        <n v="76045"/>
        <n v="50870"/>
        <n v="65463"/>
        <n v="66480"/>
        <n v="76773"/>
        <n v="54466"/>
        <n v="16269"/>
        <n v="71819"/>
        <n v="33569"/>
        <n v="36262"/>
        <n v="22634"/>
        <n v="70566"/>
        <n v="31605"/>
        <n v="52034"/>
        <n v="48526"/>
        <n v="39552"/>
        <n v="86358"/>
        <n v="46931"/>
        <n v="16581"/>
        <n v="63998"/>
        <n v="67381"/>
        <n v="25930"/>
        <n v="42693"/>
        <n v="85606"/>
        <n v="72903"/>
        <n v="49669"/>
        <n v="36778"/>
        <n v="85696"/>
        <n v="49678"/>
        <n v="37155"/>
        <n v="21282"/>
        <n v="33419"/>
        <n v="63285"/>
        <n v="21255"/>
        <n v="42162"/>
        <n v="54450"/>
        <n v="57744"/>
        <n v="26576"/>
        <n v="57513"/>
        <n v="68142"/>
        <n v="83145"/>
        <n v="54197"/>
        <n v="23091"/>
        <n v="46049"/>
        <n v="56715"/>
        <n v="79410"/>
        <n v="57304"/>
        <n v="44375"/>
        <n v="59594"/>
        <n v="80685"/>
        <n v="40344"/>
        <n v="62710"/>
        <n v="48985"/>
        <n v="35322"/>
        <n v="77142"/>
        <n v="81657"/>
        <n v="14421"/>
        <n v="74214"/>
        <n v="66726"/>
        <n v="23724"/>
        <n v="47353"/>
        <n v="33444"/>
        <n v="54386"/>
        <n v="28510"/>
        <n v="90638"/>
        <n v="48070"/>
        <n v="43140"/>
        <n v="54959"/>
        <n v="15056"/>
        <n v="26954"/>
        <n v="22327"/>
        <n v="44393"/>
        <n v="62000"/>
        <n v="31497"/>
        <n v="45894"/>
        <n v="78579"/>
        <n v="67369"/>
        <n v="58401"/>
        <n v="62307"/>
        <n v="43641"/>
        <n v="70091"/>
        <n v="78075"/>
        <n v="59184"/>
        <n v="54809"/>
        <n v="58113"/>
        <n v="51412"/>
        <n v="66636"/>
        <n v="50965"/>
        <n v="18351"/>
        <n v="40451"/>
        <n v="36317"/>
        <n v="42213"/>
        <n v="65748"/>
        <n v="77044"/>
        <n v="74918"/>
        <n v="56721"/>
        <n v="42160"/>
        <n v="61559"/>
        <n v="33629"/>
        <n v="34377"/>
        <n v="8940"/>
        <n v="26228"/>
        <n v="77297"/>
        <n v="40211"/>
        <n v="33438"/>
        <n v="75032"/>
        <n v="61284"/>
        <n v="22518"/>
        <n v="54730"/>
        <n v="38452"/>
        <n v="44421"/>
        <n v="38197"/>
        <n v="41986"/>
        <n v="28427"/>
        <n v="37395"/>
        <n v="64722"/>
        <n v="55249"/>
        <n v="84906"/>
        <n v="44213"/>
        <n v="25707"/>
        <n v="59062"/>
        <n v="76624"/>
        <n v="66000"/>
        <n v="27683"/>
        <n v="1730"/>
        <n v="40521"/>
        <n v="20427"/>
        <n v="65106"/>
        <n v="69969"/>
        <n v="67433"/>
        <n v="77766"/>
        <n v="74716"/>
        <n v="55158"/>
        <n v="62972"/>
        <n v="74190"/>
        <n v="39356"/>
        <n v="76653"/>
        <n v="90687"/>
        <n v="73450"/>
        <n v="31454"/>
        <n v="47139"/>
        <n v="53378"/>
        <n v="19656"/>
        <n v="45579"/>
        <n v="85485"/>
        <n v="55956"/>
        <n v="64191"/>
        <n v="38808"/>
        <n v="57183"/>
        <n v="23748"/>
        <n v="66303"/>
        <n v="37368"/>
        <n v="40800"/>
        <n v="71847"/>
        <n v="46149"/>
        <n v="78687"/>
        <n v="49118"/>
        <n v="37633"/>
        <n v="39767"/>
        <n v="26997"/>
        <n v="33986"/>
        <n v="46831"/>
        <n v="52531"/>
        <n v="15759"/>
        <n v="43050"/>
        <n v="42997"/>
        <n v="48918"/>
        <n v="60033"/>
        <n v="34043"/>
        <n v="57811"/>
        <n v="78569"/>
        <n v="157733"/>
        <n v="23148"/>
        <n v="44267"/>
        <n v="71626"/>
        <n v="60894"/>
        <n v="50200"/>
        <n v="81051"/>
        <n v="65169"/>
        <n v="59868"/>
        <n v="65695"/>
        <n v="64857"/>
        <n v="45143"/>
        <n v="74805"/>
        <n v="59060"/>
        <n v="27238"/>
        <n v="47009"/>
        <n v="46094"/>
        <n v="37235"/>
        <n v="81843"/>
        <n v="46692"/>
        <n v="77382"/>
        <n v="37774"/>
        <n v="18393"/>
        <n v="72828"/>
        <n v="24711"/>
        <n v="45503"/>
        <n v="6560"/>
        <n v="71604"/>
        <n v="27244"/>
        <n v="48752"/>
        <n v="71434"/>
        <n v="90842"/>
        <n v="88097"/>
        <n v="51948"/>
        <n v="71853"/>
        <n v="35876"/>
        <n v="39660"/>
        <n v="50127"/>
        <n v="43263"/>
        <n v="18929"/>
        <n v="24367"/>
        <n v="26887"/>
        <n v="62061"/>
        <n v="76542"/>
        <n v="70515"/>
        <n v="18227"/>
        <n v="69139"/>
        <n v="69109"/>
        <n v="69627"/>
        <n v="38136"/>
        <n v="62159"/>
        <n v="80695"/>
        <n v="33316"/>
        <n v="58554"/>
        <n v="17256"/>
        <n v="53034"/>
        <n v="52203"/>
        <n v="59601"/>
        <n v="75154"/>
        <n v="37971"/>
        <n v="67267"/>
        <n v="57338"/>
        <n v="50523"/>
        <n v="56242"/>
        <n v="48904"/>
        <n v="56243"/>
        <n v="21355"/>
        <n v="57420"/>
        <n v="46390"/>
        <n v="54342"/>
        <n v="20895"/>
        <n v="92344"/>
        <n v="44964"/>
        <n v="53761"/>
        <n v="22682"/>
        <n v="38887"/>
        <n v="41658"/>
        <n v="29791"/>
        <n v="63915"/>
        <n v="39996"/>
        <n v="26759"/>
        <n v="51039"/>
        <n v="60544"/>
        <n v="37716"/>
        <n v="36864"/>
        <n v="44511"/>
        <n v="36947"/>
        <n v="67087"/>
        <n v="57045"/>
        <n v="36957"/>
        <n v="69389"/>
        <n v="43142"/>
        <n v="80589"/>
        <n v="34412"/>
        <n v="57537"/>
        <n v="51315"/>
        <n v="36026"/>
        <n v="24639"/>
        <n v="34578"/>
        <n v="65704"/>
        <n v="54132"/>
        <n v="28164"/>
        <n v="43269"/>
        <n v="38741"/>
        <n v="31907"/>
        <n v="31163"/>
        <n v="92533"/>
        <n v="34853"/>
        <n v="70844"/>
        <n v="31086"/>
        <n v="20491"/>
        <n v="42523"/>
        <n v="33402"/>
        <n v="36408"/>
        <n v="21645"/>
        <n v="78427"/>
        <n v="82657"/>
        <n v="51876"/>
        <n v="78041"/>
        <n v="52852"/>
        <n v="70038"/>
        <n v="69401"/>
        <n v="46053"/>
        <n v="77343"/>
        <n v="73892"/>
        <n v="40304"/>
        <n v="32727"/>
        <n v="43300"/>
        <n v="26290"/>
        <n v="93790"/>
        <n v="38410"/>
        <n v="64866"/>
        <n v="57957"/>
        <n v="16531"/>
        <n v="28072"/>
        <n v="49476"/>
        <n v="50725"/>
        <n v="41145"/>
        <n v="67419"/>
        <n v="23162"/>
        <n v="34380"/>
        <n v="34704"/>
        <n v="94871"/>
        <n v="65148"/>
        <n v="39898"/>
        <n v="59892"/>
        <n v="41020"/>
        <n v="57072"/>
        <n v="19414"/>
        <n v="19107"/>
        <n v="75484"/>
        <n v="70379"/>
        <n v="79419"/>
        <n v="64014"/>
        <n v="76998"/>
        <n v="49854"/>
        <n v="60585"/>
        <n v="42873"/>
        <n v="87679"/>
        <n v="57867"/>
        <n v="35765"/>
        <n v="65492"/>
        <n v="32952"/>
        <n v="53374"/>
        <n v="71706"/>
        <n v="68487"/>
        <n v="53253"/>
        <n v="42014"/>
        <n v="54108"/>
        <n v="49667"/>
        <n v="63206"/>
        <n v="57136"/>
        <n v="46772"/>
        <n v="78931"/>
        <n v="53977"/>
        <n v="73538"/>
        <n v="79529"/>
        <n v="20981"/>
        <n v="51766"/>
        <n v="55759"/>
        <n v="37787"/>
        <n v="27242"/>
        <n v="87188"/>
        <n v="69930"/>
        <n v="37697"/>
        <n v="3502"/>
        <n v="58597"/>
        <n v="82032"/>
        <n v="28087"/>
        <n v="74004"/>
        <n v="19740"/>
        <n v="57036"/>
        <n v="53083"/>
        <n v="69283"/>
        <n v="23331"/>
        <n v="9255"/>
        <n v="67786"/>
        <n v="71969"/>
        <n v="59235"/>
        <n v="31928"/>
        <n v="74881"/>
        <n v="65819"/>
        <n v="51411"/>
        <n v="51983"/>
        <n v="30390"/>
        <n v="30983"/>
        <n v="66033"/>
        <n v="37284"/>
        <n v="57530"/>
        <n v="76800"/>
        <n v="63943"/>
        <n v="37054"/>
        <n v="47175"/>
        <n v="31859"/>
        <n v="27215"/>
        <n v="70179"/>
        <n v="24645"/>
        <n v="79865"/>
        <n v="44322"/>
        <n v="47958"/>
        <n v="63972"/>
        <n v="75315"/>
        <n v="55517"/>
        <n v="75283"/>
        <n v="27161"/>
        <n v="38201"/>
        <n v="45203"/>
        <n v="81574"/>
        <n v="60482"/>
        <n v="34633"/>
        <n v="78093"/>
        <n v="82460"/>
        <n v="45903"/>
        <n v="40442"/>
        <n v="61482"/>
        <n v="34968"/>
        <n v="75794"/>
        <n v="74268"/>
        <n v="13724"/>
        <n v="52569"/>
        <n v="48432"/>
        <n v="36108"/>
        <n v="76445"/>
        <n v="36663"/>
        <n v="53843"/>
        <n v="90226"/>
        <n v="70638"/>
        <n v="44512"/>
        <n v="27116"/>
        <n v="54072"/>
        <n v="71855"/>
        <n v="51250"/>
        <n v="60432"/>
        <n v="12393"/>
        <n v="64509"/>
        <n v="33955"/>
        <n v="55434"/>
        <n v="28359"/>
        <n v="52973"/>
        <n v="51717"/>
        <n v="18793"/>
        <n v="50664"/>
        <n v="54414"/>
        <n v="54549"/>
        <n v="47111"/>
        <n v="41003"/>
        <n v="19444"/>
        <n v="36301"/>
        <n v="42731"/>
        <n v="52854"/>
        <n v="22775"/>
        <n v="59821"/>
        <n v="50002"/>
        <n v="69755"/>
        <n v="44078"/>
        <n v="30560"/>
        <n v="35924"/>
        <n v="64140"/>
        <n v="56386"/>
        <n v="75774"/>
        <n v="39228"/>
        <n v="58494"/>
        <n v="58684"/>
        <n v="56551"/>
        <n v="22448"/>
        <n v="82014"/>
        <n v="34213"/>
        <n v="157146"/>
        <n v="25358"/>
        <n v="35544"/>
        <n v="36634"/>
        <n v="62670"/>
        <n v="50334"/>
        <n v="72066"/>
        <n v="50729"/>
        <n v="34916"/>
        <n v="64892"/>
        <n v="43602"/>
        <n v="41473"/>
        <n v="63246"/>
        <n v="36732"/>
        <n v="37929"/>
        <n v="86610"/>
        <n v="80141"/>
        <n v="69016"/>
        <n v="20193"/>
        <n v="27573"/>
        <n v="15862"/>
        <n v="49544"/>
        <n v="33228"/>
        <n v="70440"/>
        <n v="38232"/>
        <n v="22554"/>
        <n v="23536"/>
        <n v="49413"/>
        <n v="42231"/>
        <n v="78789"/>
        <n v="56534"/>
        <n v="58350"/>
        <n v="49090"/>
        <n v="61787"/>
        <n v="18169"/>
        <n v="24336"/>
        <n v="18222"/>
        <n v="62335"/>
        <n v="42033"/>
        <n v="86580"/>
        <n v="41437"/>
        <n v="73705"/>
        <n v="61064"/>
        <n v="18358"/>
        <n v="55012"/>
        <n v="9722"/>
        <n v="38175"/>
        <n v="58656"/>
        <n v="52117"/>
        <n v="64813"/>
        <n v="54222"/>
        <n v="83512"/>
        <n v="77520"/>
        <n v="41154"/>
        <n v="80398"/>
        <n v="18746"/>
        <n v="60230"/>
        <n v="22108"/>
        <n v="44392"/>
        <n v="55424"/>
        <n v="17688"/>
        <n v="92491"/>
        <n v="90273"/>
        <n v="82571"/>
        <n v="38513"/>
        <n v="16653"/>
        <n v="42586"/>
        <n v="23529"/>
        <n v="71107"/>
        <n v="46910"/>
        <n v="37244"/>
        <n v="82427"/>
        <n v="75342"/>
        <n v="70044"/>
        <n v="77437"/>
        <n v="54984"/>
        <n v="42403"/>
        <n v="55761"/>
        <n v="37292"/>
        <n v="45576"/>
        <n v="70321"/>
        <n v="58086"/>
        <n v="81795"/>
        <n v="28389"/>
        <n v="69901"/>
        <n v="80360"/>
        <n v="51569"/>
        <n v="16014"/>
        <n v="41120"/>
        <n v="39763"/>
        <n v="38725"/>
        <n v="77981"/>
        <n v="62905"/>
        <n v="13533"/>
        <n v="59481"/>
        <n v="72117"/>
        <n v="21955"/>
        <n v="67131"/>
        <n v="36802"/>
        <n v="47808"/>
        <n v="25509"/>
        <n v="85431"/>
        <n v="42664"/>
        <n v="28973"/>
        <n v="39435"/>
        <n v="65370"/>
        <n v="20194"/>
        <n v="42473"/>
        <n v="64590"/>
        <n v="71232"/>
        <n v="34600"/>
        <n v="46904"/>
        <n v="49094"/>
        <n v="36075"/>
        <n v="60839"/>
        <n v="82122"/>
        <n v="34074"/>
        <n v="28520"/>
        <n v="62535"/>
        <n v="36273"/>
        <n v="63404"/>
        <n v="78416"/>
        <n v="59385"/>
        <n v="44689"/>
        <n v="7144"/>
        <n v="90369"/>
        <n v="63159"/>
        <n v="46757"/>
        <n v="79734"/>
        <n v="63207"/>
        <n v="72071"/>
        <n v="21840"/>
        <n v="58582"/>
        <n v="72282"/>
        <n v="50387"/>
        <n v="32583"/>
        <n v="62568"/>
        <n v="44635"/>
        <n v="63967"/>
        <n v="52513"/>
        <n v="25293"/>
        <n v="54111"/>
        <n v="78394"/>
        <n v="80739"/>
        <n v="22669"/>
        <n v="29236"/>
        <n v="44911"/>
        <n v="54693"/>
        <n v="48186"/>
        <n v="41580"/>
        <n v="80336"/>
        <n v="47743"/>
        <n v="57333"/>
        <n v="32313"/>
        <n v="84953"/>
        <n v="27071"/>
        <n v="68148"/>
        <n v="65735"/>
        <n v="86836"/>
        <n v="4023"/>
        <n v="30093"/>
        <n v="57705"/>
        <n v="25008"/>
        <n v="83257"/>
        <n v="22280"/>
        <n v="72159"/>
        <n v="64260"/>
        <n v="82733"/>
        <n v="74290"/>
        <n v="58217"/>
        <n v="21024"/>
        <n v="70116"/>
        <n v="54006"/>
        <n v="69063"/>
        <n v="11448"/>
        <n v="70886"/>
        <n v="60208"/>
        <n v="32889"/>
        <n v="34738"/>
        <n v="30538"/>
        <n v="82326"/>
        <n v="26642"/>
        <n v="69932"/>
        <n v="44503"/>
        <n v="60200"/>
        <n v="49638"/>
        <n v="23830"/>
        <n v="33051"/>
        <n v="72905"/>
        <n v="69702"/>
        <n v="70300"/>
        <n v="70643"/>
        <n v="30396"/>
        <n v="62772"/>
        <n v="30298"/>
        <n v="44155"/>
        <n v="86979"/>
        <n v="76532"/>
        <n v="42081"/>
        <n v="88420"/>
        <n v="31158"/>
        <n v="61671"/>
        <n v="69719"/>
        <n v="49160"/>
        <n v="90933"/>
        <n v="113734"/>
        <n v="22148"/>
        <n v="73395"/>
        <n v="29819"/>
        <n v="45688"/>
        <n v="60491"/>
        <n v="33235"/>
        <n v="35701"/>
        <n v="31535"/>
        <n v="92556"/>
        <n v="67384"/>
        <n v="77870"/>
        <n v="57107"/>
        <n v="36038"/>
        <n v="34230"/>
        <n v="31878"/>
        <n v="70932"/>
        <n v="91249"/>
        <n v="77598"/>
        <n v="80982"/>
        <n v="22701"/>
        <n v="70617"/>
        <n v="64849"/>
        <n v="62694"/>
        <n v="61917"/>
        <n v="67472"/>
        <n v="21059"/>
        <n v="29543"/>
        <n v="75903"/>
        <n v="34984"/>
        <n v="54998"/>
        <n v="54356"/>
        <n v="34242"/>
        <n v="25410"/>
        <n v="73356"/>
        <n v="28320"/>
        <n v="23763"/>
        <n v="72570"/>
        <n v="34529"/>
        <n v="70792"/>
        <n v="63211"/>
        <n v="83891"/>
        <n v="36065"/>
        <n v="51141"/>
        <n v="56939"/>
        <n v="80872"/>
        <n v="72335"/>
        <n v="61798"/>
        <n v="76842"/>
        <n v="29478"/>
        <n v="46998"/>
        <n v="96843"/>
        <n v="70053"/>
        <n v="71670"/>
        <n v="44359"/>
        <n v="40887"/>
        <n v="48877"/>
        <n v="74485"/>
        <n v="64474"/>
        <n v="77226"/>
        <n v="72643"/>
        <n v="85738"/>
        <n v="55686"/>
        <n v="39062"/>
        <n v="40794"/>
        <n v="4428"/>
        <n v="32632"/>
        <n v="38236"/>
        <n v="36781"/>
        <n v="31385"/>
        <n v="24570"/>
        <n v="94642"/>
        <n v="58646"/>
        <n v="53201"/>
        <n v="57113"/>
        <n v="51373"/>
        <n v="23477"/>
        <n v="58116"/>
        <n v="72968"/>
        <n v="39791"/>
        <n v="91712"/>
        <n v="94472"/>
        <n v="13672"/>
        <n v="96547"/>
        <n v="79205"/>
        <n v="56559"/>
        <n v="32644"/>
        <n v="67506"/>
        <n v="24206"/>
        <n v="28420"/>
        <n v="22979"/>
        <n v="33279"/>
        <n v="30368"/>
        <n v="63684"/>
        <n v="41638"/>
        <n v="68805"/>
        <n v="65814"/>
        <n v="71964"/>
        <n v="39146"/>
        <n v="96876"/>
        <n v="34445"/>
        <n v="68281"/>
        <n v="36790"/>
        <n v="27943"/>
        <n v="22263"/>
        <n v="30261"/>
        <n v="28587"/>
        <n v="43815"/>
        <n v="48195"/>
        <n v="77027"/>
        <n v="71322"/>
        <n v="32765"/>
        <n v="23272"/>
        <n v="49912"/>
        <n v="68117"/>
        <n v="67225"/>
        <n v="17649"/>
        <n v="55914"/>
        <n v="40059"/>
        <n v="60905"/>
        <n v="75330"/>
        <n v="60689"/>
        <n v="38680"/>
        <n v="61416"/>
        <n v="49767"/>
        <n v="83273"/>
        <n v="29009"/>
        <n v="45057"/>
        <n v="37150"/>
        <n v="43020"/>
        <n v="53154"/>
        <n v="65308"/>
        <n v="76467"/>
        <n v="81044"/>
        <n v="32871"/>
        <n v="55801"/>
        <n v="76320"/>
        <n v="36927"/>
        <n v="48794"/>
        <n v="23478"/>
        <n v="71128"/>
        <n v="59462"/>
        <n v="42554"/>
        <n v="67046"/>
        <n v="42192"/>
        <n v="77610"/>
        <n v="31761"/>
        <n v="34350"/>
        <n v="54591"/>
        <n v="71866"/>
        <n v="69520"/>
        <n v="64713"/>
        <n v="27889"/>
        <n v="22123"/>
        <n v="27803"/>
        <n v="51651"/>
        <n v="87000"/>
        <n v="79823"/>
        <n v="30828"/>
        <n v="34109"/>
        <n v="53367"/>
        <n v="22390"/>
        <n v="79244"/>
        <n v="48699"/>
        <n v="80144"/>
        <n v="54252"/>
        <n v="81929"/>
        <n v="76068"/>
        <n v="53204"/>
        <n v="14796"/>
        <n v="78128"/>
        <n v="14188"/>
        <n v="72967"/>
        <n v="48150"/>
        <n v="82332"/>
        <n v="58275"/>
        <n v="44953"/>
        <n v="34587"/>
        <n v="43018"/>
        <n v="45736"/>
        <n v="27733"/>
        <n v="69805"/>
        <n v="72217"/>
        <n v="25818"/>
        <n v="37509"/>
        <n v="25176"/>
        <n v="43586"/>
        <n v="53230"/>
        <n v="50116"/>
        <n v="82333"/>
        <n v="65220"/>
        <n v="33590"/>
        <n v="72309"/>
        <n v="156924"/>
        <n v="16005"/>
        <n v="65487"/>
        <n v="58692"/>
        <n v="40590"/>
        <n v="62637"/>
        <n v="29435"/>
        <n v="19346"/>
        <n v="35788"/>
        <n v="36997"/>
        <n v="23539"/>
        <n v="65333"/>
        <n v="78499"/>
        <n v="29732"/>
        <n v="41275"/>
        <n v="63516"/>
        <n v="42769"/>
        <n v="49572"/>
        <n v="69209"/>
        <n v="17148"/>
        <n v="32146"/>
        <n v="41713"/>
        <n v="58482"/>
        <n v="59686"/>
        <n v="60896"/>
        <n v="62994"/>
        <n v="47320"/>
        <n v="74859"/>
        <n v="15253"/>
        <n v="31560"/>
        <n v="91172"/>
        <n v="90000"/>
        <n v="41967"/>
        <n v="69263"/>
        <n v="65706"/>
        <n v="60934"/>
        <n v="71965"/>
        <n v="65210"/>
        <n v="79174"/>
        <n v="81380"/>
        <n v="52914"/>
        <n v="26067"/>
        <n v="44325"/>
        <n v="26487"/>
        <n v="53233"/>
        <n v="67716"/>
        <n v="76234"/>
        <n v="84117"/>
        <n v="25224"/>
        <n v="89616"/>
        <n v="40851"/>
        <n v="27469"/>
        <n v="73803"/>
        <n v="8820"/>
        <n v="43322"/>
        <n v="55593"/>
        <n v="50501"/>
        <n v="37085"/>
        <n v="16185"/>
        <n v="57731"/>
        <n v="73807"/>
        <n v="35893"/>
        <n v="61014"/>
        <n v="32144"/>
        <n v="14918"/>
        <n v="45146"/>
        <n v="41769"/>
        <n v="88325"/>
        <n v="38054"/>
        <n v="80617"/>
        <n v="5305"/>
        <n v="36807"/>
        <n v="40101"/>
        <n v="58025"/>
        <n v="33562"/>
        <n v="57642"/>
        <n v="63777"/>
        <n v="57967"/>
        <n v="24434"/>
        <n v="11012"/>
        <n v="44802"/>
        <n v="26816"/>
        <n v="666666"/>
        <n v="61223"/>
        <n v="56981"/>
        <n v="69245"/>
        <n v="52869"/>
      </sharedItems>
    </cacheField>
    <cacheField name="Income category" numFmtId="0">
      <sharedItems count="2">
        <s v="low_income"/>
        <s v="high_income"/>
      </sharedItems>
    </cacheField>
    <cacheField name="Kidhome" numFmtId="0">
      <sharedItems containsSemiMixedTypes="0" containsString="0" containsNumber="1" containsInteger="1" minValue="0" maxValue="2"/>
    </cacheField>
    <cacheField name="Teenhome" numFmtId="0">
      <sharedItems containsSemiMixedTypes="0" containsString="0" containsNumber="1" containsInteger="1" minValue="0" maxValue="2"/>
    </cacheField>
    <cacheField name="Dt_Customer" numFmtId="14">
      <sharedItems containsSemiMixedTypes="0" containsNonDate="0" containsDate="1" containsString="0" minDate="2012-07-30T00:00:00" maxDate="2014-06-30T00:00:00" count="663">
        <d v="2012-09-04T00:00:00"/>
        <d v="2014-03-08T00:00:00"/>
        <d v="2013-08-21T00:00:00"/>
        <d v="2014-02-10T00:00:00"/>
        <d v="2014-01-19T00:00:00"/>
        <d v="2013-09-09T00:00:00"/>
        <d v="2012-11-13T00:00:00"/>
        <d v="2013-05-08T00:00:00"/>
        <d v="2013-06-06T00:00:00"/>
        <d v="2014-03-13T00:00:00"/>
        <d v="2013-11-15T00:00:00"/>
        <d v="2012-10-10T00:00:00"/>
        <d v="2012-11-24T00:00:00"/>
        <d v="2012-12-24T00:00:00"/>
        <d v="2012-08-31T00:00:00"/>
        <d v="2013-03-28T00:00:00"/>
        <d v="2012-11-03T00:00:00"/>
        <d v="2012-08-08T00:00:00"/>
        <d v="2013-01-06T00:00:00"/>
        <d v="2012-12-23T00:00:00"/>
        <d v="2014-01-11T00:00:00"/>
        <d v="2013-03-18T00:00:00"/>
        <d v="2013-01-02T00:00:00"/>
        <d v="2013-05-27T00:00:00"/>
        <d v="2013-02-20T00:00:00"/>
        <d v="2013-05-31T00:00:00"/>
        <d v="2013-11-22T00:00:00"/>
        <d v="2014-05-22T00:00:00"/>
        <d v="2013-05-11T00:00:00"/>
        <d v="2012-10-29T00:00:00"/>
        <d v="2013-08-29T00:00:00"/>
        <d v="2013-12-31T00:00:00"/>
        <d v="2013-09-02T00:00:00"/>
        <d v="2014-02-11T00:00:00"/>
        <d v="2013-02-01T00:00:00"/>
        <d v="2013-04-29T00:00:00"/>
        <d v="2013-03-12T00:00:00"/>
        <d v="2013-11-05T00:00:00"/>
        <d v="2013-10-02T00:00:00"/>
        <d v="2014-06-28T00:00:00"/>
        <d v="2012-11-09T00:00:00"/>
        <d v="2013-05-24T00:00:00"/>
        <d v="2014-01-01T00:00:00"/>
        <d v="2012-11-08T00:00:00"/>
        <d v="2014-05-12T00:00:00"/>
        <d v="2012-08-11T00:00:00"/>
        <d v="2014-06-07T00:00:00"/>
        <d v="2013-06-12T00:00:00"/>
        <d v="2012-11-19T00:00:00"/>
        <d v="2013-04-02T00:00:00"/>
        <d v="2014-04-28T00:00:00"/>
        <d v="2013-06-17T00:00:00"/>
        <d v="2014-03-03T00:00:00"/>
        <d v="2013-07-04T00:00:00"/>
        <d v="2012-09-07T00:00:00"/>
        <d v="2013-02-18T00:00:00"/>
        <d v="2013-06-11T00:00:00"/>
        <d v="2013-12-06T00:00:00"/>
        <d v="2013-05-21T00:00:00"/>
        <d v="2014-05-11T00:00:00"/>
        <d v="2014-03-19T00:00:00"/>
        <d v="2013-09-27T00:00:00"/>
        <d v="2013-04-08T00:00:00"/>
        <d v="2012-09-11T00:00:00"/>
        <d v="2012-09-14T00:00:00"/>
        <d v="2013-03-17T00:00:00"/>
        <d v="2013-04-05T00:00:00"/>
        <d v="2014-04-30T00:00:00"/>
        <d v="2012-12-19T00:00:00"/>
        <d v="2012-08-27T00:00:00"/>
        <d v="2012-10-12T00:00:00"/>
        <d v="2013-09-04T00:00:00"/>
        <d v="2012-08-29T00:00:00"/>
        <d v="2013-06-23T00:00:00"/>
        <d v="2013-07-03T00:00:00"/>
        <d v="2014-02-25T00:00:00"/>
        <d v="2013-08-11T00:00:00"/>
        <d v="2013-07-16T00:00:00"/>
        <d v="2014-05-28T00:00:00"/>
        <d v="2014-01-21T00:00:00"/>
        <d v="2014-05-27T00:00:00"/>
        <d v="2013-11-23T00:00:00"/>
        <d v="2014-03-23T00:00:00"/>
        <d v="2014-05-24T00:00:00"/>
        <d v="2012-11-22T00:00:00"/>
        <d v="2013-04-11T00:00:00"/>
        <d v="2013-12-01T00:00:00"/>
        <d v="2013-06-20T00:00:00"/>
        <d v="2013-07-23T00:00:00"/>
        <d v="2014-03-30T00:00:00"/>
        <d v="2013-04-20T00:00:00"/>
        <d v="2013-05-17T00:00:00"/>
        <d v="2014-05-08T00:00:00"/>
        <d v="2013-12-10T00:00:00"/>
        <d v="2013-09-24T00:00:00"/>
        <d v="2013-02-02T00:00:00"/>
        <d v="2012-12-07T00:00:00"/>
        <d v="2013-11-02T00:00:00"/>
        <d v="2012-11-10T00:00:00"/>
        <d v="2014-06-25T00:00:00"/>
        <d v="2012-12-12T00:00:00"/>
        <d v="2013-09-10T00:00:00"/>
        <d v="2014-01-24T00:00:00"/>
        <d v="2013-02-19T00:00:00"/>
        <d v="2013-07-11T00:00:00"/>
        <d v="2013-11-14T00:00:00"/>
        <d v="2014-02-24T00:00:00"/>
        <d v="2013-04-22T00:00:00"/>
        <d v="2013-04-21T00:00:00"/>
        <d v="2014-06-08T00:00:00"/>
        <d v="2014-05-10T00:00:00"/>
        <d v="2013-09-30T00:00:00"/>
        <d v="2013-03-10T00:00:00"/>
        <d v="2013-08-14T00:00:00"/>
        <d v="2013-07-07T00:00:00"/>
        <d v="2014-05-19T00:00:00"/>
        <d v="2013-07-28T00:00:00"/>
        <d v="2012-10-19T00:00:00"/>
        <d v="2013-04-19T00:00:00"/>
        <d v="2013-08-28T00:00:00"/>
        <d v="2013-03-19T00:00:00"/>
        <d v="2012-10-18T00:00:00"/>
        <d v="2012-10-28T00:00:00"/>
        <d v="2012-08-22T00:00:00"/>
        <d v="2014-06-21T00:00:00"/>
        <d v="2014-04-24T00:00:00"/>
        <d v="2014-03-07T00:00:00"/>
        <d v="2012-12-14T00:00:00"/>
        <d v="2012-10-09T00:00:00"/>
        <d v="2013-07-08T00:00:00"/>
        <d v="2013-09-12T00:00:00"/>
        <d v="2013-10-17T00:00:00"/>
        <d v="2013-08-20T00:00:00"/>
        <d v="2013-07-01T00:00:00"/>
        <d v="2012-11-05T00:00:00"/>
        <d v="2014-01-05T00:00:00"/>
        <d v="2013-05-01T00:00:00"/>
        <d v="2014-03-01T00:00:00"/>
        <d v="2013-11-13T00:00:00"/>
        <d v="2013-11-18T00:00:00"/>
        <d v="2014-04-21T00:00:00"/>
        <d v="2013-07-13T00:00:00"/>
        <d v="2014-01-30T00:00:00"/>
        <d v="2014-04-04T00:00:00"/>
        <d v="2012-09-12T00:00:00"/>
        <d v="2012-12-16T00:00:00"/>
        <d v="2014-05-23T00:00:00"/>
        <d v="2014-06-24T00:00:00"/>
        <d v="2013-09-28T00:00:00"/>
        <d v="2014-01-22T00:00:00"/>
        <d v="2014-06-15T00:00:00"/>
        <d v="2012-12-05T00:00:00"/>
        <d v="2013-08-02T00:00:00"/>
        <d v="2013-02-23T00:00:00"/>
        <d v="2012-09-09T00:00:00"/>
        <d v="2013-09-26T00:00:00"/>
        <d v="2013-05-30T00:00:00"/>
        <d v="2013-12-29T00:00:00"/>
        <d v="2014-05-13T00:00:00"/>
        <d v="2013-09-19T00:00:00"/>
        <d v="2013-01-17T00:00:00"/>
        <d v="2014-03-31T00:00:00"/>
        <d v="2014-06-29T00:00:00"/>
        <d v="2013-12-09T00:00:00"/>
        <d v="2013-10-14T00:00:00"/>
        <d v="2012-11-02T00:00:00"/>
        <d v="2013-07-17T00:00:00"/>
        <d v="2013-12-08T00:00:00"/>
        <d v="2013-05-13T00:00:00"/>
        <d v="2012-09-10T00:00:00"/>
        <d v="2013-03-31T00:00:00"/>
        <d v="2014-03-18T00:00:00"/>
        <d v="2012-10-05T00:00:00"/>
        <d v="2013-01-21T00:00:00"/>
        <d v="2013-05-04T00:00:00"/>
        <d v="2014-04-01T00:00:00"/>
        <d v="2013-08-31T00:00:00"/>
        <d v="2012-11-14T00:00:00"/>
        <d v="2014-04-11T00:00:00"/>
        <d v="2014-04-14T00:00:00"/>
        <d v="2013-01-05T00:00:00"/>
        <d v="2012-09-08T00:00:00"/>
        <d v="2013-03-26T00:00:00"/>
        <d v="2012-10-25T00:00:00"/>
        <d v="2012-12-09T00:00:00"/>
        <d v="2014-02-16T00:00:00"/>
        <d v="2013-03-20T00:00:00"/>
        <d v="2013-05-15T00:00:00"/>
        <d v="2014-04-16T00:00:00"/>
        <d v="2013-03-23T00:00:00"/>
        <d v="2013-12-04T00:00:00"/>
        <d v="2013-10-04T00:00:00"/>
        <d v="2013-12-26T00:00:00"/>
        <d v="2014-05-17T00:00:00"/>
        <d v="2013-10-28T00:00:00"/>
        <d v="2013-07-31T00:00:00"/>
        <d v="2013-11-28T00:00:00"/>
        <d v="2012-08-17T00:00:00"/>
        <d v="2014-06-05T00:00:00"/>
        <d v="2013-05-20T00:00:00"/>
        <d v="2013-01-09T00:00:00"/>
        <d v="2013-09-16T00:00:00"/>
        <d v="2013-10-27T00:00:00"/>
        <d v="2012-09-22T00:00:00"/>
        <d v="2012-10-13T00:00:00"/>
        <d v="2012-10-16T00:00:00"/>
        <d v="2012-10-22T00:00:00"/>
        <d v="2013-06-04T00:00:00"/>
        <d v="2013-05-22T00:00:00"/>
        <d v="2014-06-17T00:00:00"/>
        <d v="2012-11-23T00:00:00"/>
        <d v="2013-02-03T00:00:00"/>
        <d v="2013-03-14T00:00:00"/>
        <d v="2014-06-26T00:00:00"/>
        <d v="2012-10-15T00:00:00"/>
        <d v="2013-06-19T00:00:00"/>
        <d v="2014-03-20T00:00:00"/>
        <d v="2014-02-04T00:00:00"/>
        <d v="2014-04-06T00:00:00"/>
        <d v="2013-02-06T00:00:00"/>
        <d v="2013-02-11T00:00:00"/>
        <d v="2014-04-17T00:00:00"/>
        <d v="2013-07-12T00:00:00"/>
        <d v="2013-01-29T00:00:00"/>
        <d v="2013-01-08T00:00:00"/>
        <d v="2013-06-13T00:00:00"/>
        <d v="2013-12-27T00:00:00"/>
        <d v="2012-10-31T00:00:00"/>
        <d v="2014-01-15T00:00:00"/>
        <d v="2012-08-23T00:00:00"/>
        <d v="2013-03-07T00:00:00"/>
        <d v="2013-01-13T00:00:00"/>
        <d v="2013-01-12T00:00:00"/>
        <d v="2014-03-17T00:00:00"/>
        <d v="2013-10-12T00:00:00"/>
        <d v="2014-04-13T00:00:00"/>
        <d v="2012-09-18T00:00:00"/>
        <d v="2014-03-05T00:00:00"/>
        <d v="2013-04-27T00:00:00"/>
        <d v="2014-01-18T00:00:00"/>
        <d v="2013-06-03T00:00:00"/>
        <d v="2013-12-17T00:00:00"/>
        <d v="2014-03-11T00:00:00"/>
        <d v="2013-07-29T00:00:00"/>
        <d v="2012-08-14T00:00:00"/>
        <d v="2013-08-23T00:00:00"/>
        <d v="2014-02-09T00:00:00"/>
        <d v="2013-02-07T00:00:00"/>
        <d v="2013-01-11T00:00:00"/>
        <d v="2013-07-05T00:00:00"/>
        <d v="2013-07-02T00:00:00"/>
        <d v="2013-11-07T00:00:00"/>
        <d v="2013-05-09T00:00:00"/>
        <d v="2013-02-13T00:00:00"/>
        <d v="2013-04-16T00:00:00"/>
        <d v="2013-09-11T00:00:00"/>
        <d v="2013-04-03T00:00:00"/>
        <d v="2013-01-10T00:00:00"/>
        <d v="2013-06-30T00:00:00"/>
        <d v="2012-12-06T00:00:00"/>
        <d v="2012-11-12T00:00:00"/>
        <d v="2013-03-03T00:00:00"/>
        <d v="2012-08-10T00:00:00"/>
        <d v="2013-12-07T00:00:00"/>
        <d v="2013-08-15T00:00:00"/>
        <d v="2013-11-10T00:00:00"/>
        <d v="2014-06-16T00:00:00"/>
        <d v="2012-12-25T00:00:00"/>
        <d v="2014-01-03T00:00:00"/>
        <d v="2012-10-27T00:00:00"/>
        <d v="2012-12-22T00:00:00"/>
        <d v="2013-11-29T00:00:00"/>
        <d v="2013-10-08T00:00:00"/>
        <d v="2012-09-28T00:00:00"/>
        <d v="2014-03-22T00:00:00"/>
        <d v="2012-12-28T00:00:00"/>
        <d v="2012-08-21T00:00:00"/>
        <d v="2013-03-16T00:00:00"/>
        <d v="2012-11-17T00:00:00"/>
        <d v="2012-12-01T00:00:00"/>
        <d v="2014-04-22T00:00:00"/>
        <d v="2012-11-11T00:00:00"/>
        <d v="2013-06-22T00:00:00"/>
        <d v="2012-08-18T00:00:00"/>
        <d v="2012-12-30T00:00:00"/>
        <d v="2013-06-14T00:00:00"/>
        <d v="2013-10-16T00:00:00"/>
        <d v="2012-08-30T00:00:00"/>
        <d v="2014-05-04T00:00:00"/>
        <d v="2013-04-18T00:00:00"/>
        <d v="2013-10-06T00:00:00"/>
        <d v="2012-09-15T00:00:00"/>
        <d v="2012-09-27T00:00:00"/>
        <d v="2013-03-11T00:00:00"/>
        <d v="2013-10-22T00:00:00"/>
        <d v="2014-06-09T00:00:00"/>
        <d v="2014-05-30T00:00:00"/>
        <d v="2012-10-17T00:00:00"/>
        <d v="2013-03-30T00:00:00"/>
        <d v="2013-01-23T00:00:00"/>
        <d v="2013-11-20T00:00:00"/>
        <d v="2014-02-14T00:00:00"/>
        <d v="2013-02-22T00:00:00"/>
        <d v="2013-03-05T00:00:00"/>
        <d v="2014-05-06T00:00:00"/>
        <d v="2013-04-13T00:00:00"/>
        <d v="2014-04-05T00:00:00"/>
        <d v="2013-04-25T00:00:00"/>
        <d v="2013-11-25T00:00:00"/>
        <d v="2014-02-02T00:00:00"/>
        <d v="2013-06-21T00:00:00"/>
        <d v="2013-12-21T00:00:00"/>
        <d v="2013-09-07T00:00:00"/>
        <d v="2013-08-22T00:00:00"/>
        <d v="2013-12-20T00:00:00"/>
        <d v="2013-08-06T00:00:00"/>
        <d v="2013-10-09T00:00:00"/>
        <d v="2013-06-09T00:00:00"/>
        <d v="2013-12-22T00:00:00"/>
        <d v="2013-05-02T00:00:00"/>
        <d v="2013-02-16T00:00:00"/>
        <d v="2012-08-20T00:00:00"/>
        <d v="2013-04-01T00:00:00"/>
        <d v="2014-05-25T00:00:00"/>
        <d v="2012-09-25T00:00:00"/>
        <d v="2013-09-22T00:00:00"/>
        <d v="2014-01-28T00:00:00"/>
        <d v="2013-04-23T00:00:00"/>
        <d v="2014-03-06T00:00:00"/>
        <d v="2012-08-15T00:00:00"/>
        <d v="2013-03-27T00:00:00"/>
        <d v="2013-10-10T00:00:00"/>
        <d v="2012-08-04T00:00:00"/>
        <d v="2014-05-18T00:00:00"/>
        <d v="2014-05-09T00:00:00"/>
        <d v="2012-10-23T00:00:00"/>
        <d v="2013-12-30T00:00:00"/>
        <d v="2012-08-19T00:00:00"/>
        <d v="2013-10-30T00:00:00"/>
        <d v="2013-06-26T00:00:00"/>
        <d v="2014-01-26T00:00:00"/>
        <d v="2012-09-24T00:00:00"/>
        <d v="2012-12-03T00:00:00"/>
        <d v="2013-11-27T00:00:00"/>
        <d v="2012-08-06T00:00:00"/>
        <d v="2012-12-29T00:00:00"/>
        <d v="2012-08-24T00:00:00"/>
        <d v="2012-11-07T00:00:00"/>
        <d v="2013-12-02T00:00:00"/>
        <d v="2013-07-19T00:00:00"/>
        <d v="2013-05-25T00:00:00"/>
        <d v="2013-10-20T00:00:00"/>
        <d v="2013-04-14T00:00:00"/>
        <d v="2014-01-27T00:00:00"/>
        <d v="2013-08-16T00:00:00"/>
        <d v="2012-09-30T00:00:00"/>
        <d v="2012-12-04T00:00:00"/>
        <d v="2012-08-12T00:00:00"/>
        <d v="2013-11-03T00:00:00"/>
        <d v="2013-02-15T00:00:00"/>
        <d v="2013-09-18T00:00:00"/>
        <d v="2014-06-18T00:00:00"/>
        <d v="2013-04-24T00:00:00"/>
        <d v="2014-02-15T00:00:00"/>
        <d v="2013-08-08T00:00:00"/>
        <d v="2013-12-23T00:00:00"/>
        <d v="2012-11-28T00:00:00"/>
        <d v="2013-08-07T00:00:00"/>
        <d v="2014-01-07T00:00:00"/>
        <d v="2013-12-03T00:00:00"/>
        <d v="2014-03-29T00:00:00"/>
        <d v="2014-04-08T00:00:00"/>
        <d v="2014-02-07T00:00:00"/>
        <d v="2013-11-06T00:00:00"/>
        <d v="2013-03-01T00:00:00"/>
        <d v="2013-08-03T00:00:00"/>
        <d v="2013-06-16T00:00:00"/>
        <d v="2013-06-25T00:00:00"/>
        <d v="2013-09-13T00:00:00"/>
        <d v="2013-08-01T00:00:00"/>
        <d v="2013-01-31T00:00:00"/>
        <d v="2013-07-09T00:00:00"/>
        <d v="2013-04-15T00:00:00"/>
        <d v="2014-04-03T00:00:00"/>
        <d v="2014-04-18T00:00:00"/>
        <d v="2012-09-23T00:00:00"/>
        <d v="2013-09-14T00:00:00"/>
        <d v="2012-10-26T00:00:00"/>
        <d v="2013-10-19T00:00:00"/>
        <d v="2013-02-21T00:00:00"/>
        <d v="2013-09-17T00:00:00"/>
        <d v="2013-01-26T00:00:00"/>
        <d v="2014-05-07T00:00:00"/>
        <d v="2013-08-19T00:00:00"/>
        <d v="2013-07-18T00:00:00"/>
        <d v="2012-12-11T00:00:00"/>
        <d v="2013-07-26T00:00:00"/>
        <d v="2013-05-06T00:00:00"/>
        <d v="2013-07-14T00:00:00"/>
        <d v="2014-03-10T00:00:00"/>
        <d v="2013-12-28T00:00:00"/>
        <d v="2013-01-20T00:00:00"/>
        <d v="2012-09-21T00:00:00"/>
        <d v="2012-09-06T00:00:00"/>
        <d v="2012-12-18T00:00:00"/>
        <d v="2013-11-19T00:00:00"/>
        <d v="2014-06-13T00:00:00"/>
        <d v="2013-05-07T00:00:00"/>
        <d v="2013-08-18T00:00:00"/>
        <d v="2013-12-13T00:00:00"/>
        <d v="2014-02-17T00:00:00"/>
        <d v="2012-08-03T00:00:00"/>
        <d v="2014-01-04T00:00:00"/>
        <d v="2013-10-21T00:00:00"/>
        <d v="2013-12-25T00:00:00"/>
        <d v="2013-01-01T00:00:00"/>
        <d v="2013-05-16T00:00:00"/>
        <d v="2013-09-25T00:00:00"/>
        <d v="2013-11-08T00:00:00"/>
        <d v="2013-12-16T00:00:00"/>
        <d v="2012-10-30T00:00:00"/>
        <d v="2014-01-02T00:00:00"/>
        <d v="2013-10-18T00:00:00"/>
        <d v="2013-07-25T00:00:00"/>
        <d v="2013-10-24T00:00:00"/>
        <d v="2013-12-19T00:00:00"/>
        <d v="2014-05-16T00:00:00"/>
        <d v="2012-10-04T00:00:00"/>
        <d v="2013-08-25T00:00:00"/>
        <d v="2013-05-29T00:00:00"/>
        <d v="2014-03-26T00:00:00"/>
        <d v="2014-04-09T00:00:00"/>
        <d v="2014-03-12T00:00:00"/>
        <d v="2014-04-29T00:00:00"/>
        <d v="2014-06-27T00:00:00"/>
        <d v="2013-04-10T00:00:00"/>
        <d v="2013-11-21T00:00:00"/>
        <d v="2012-10-21T00:00:00"/>
        <d v="2013-05-14T00:00:00"/>
        <d v="2012-08-01T00:00:00"/>
        <d v="2014-01-25T00:00:00"/>
        <d v="2013-10-11T00:00:00"/>
        <d v="2012-08-07T00:00:00"/>
        <d v="2013-03-29T00:00:00"/>
        <d v="2014-06-03T00:00:00"/>
        <d v="2012-08-09T00:00:00"/>
        <d v="2013-03-06T00:00:00"/>
        <d v="2013-05-12T00:00:00"/>
        <d v="2014-03-09T00:00:00"/>
        <d v="2013-09-15T00:00:00"/>
        <d v="2014-01-29T00:00:00"/>
        <d v="2013-10-03T00:00:00"/>
        <d v="2013-02-28T00:00:00"/>
        <d v="2014-05-02T00:00:00"/>
        <d v="2013-02-09T00:00:00"/>
        <d v="2013-03-15T00:00:00"/>
        <d v="2013-05-10T00:00:00"/>
        <d v="2012-09-05T00:00:00"/>
        <d v="2013-09-01T00:00:00"/>
        <d v="2013-05-26T00:00:00"/>
        <d v="2013-12-12T00:00:00"/>
        <d v="2012-12-08T00:00:00"/>
        <d v="2013-08-30T00:00:00"/>
        <d v="2013-12-18T00:00:00"/>
        <d v="2013-06-18T00:00:00"/>
        <d v="2014-05-29T00:00:00"/>
        <d v="2013-01-15T00:00:00"/>
        <d v="2013-10-29T00:00:00"/>
        <d v="2013-03-02T00:00:00"/>
        <d v="2013-12-14T00:00:00"/>
        <d v="2013-01-19T00:00:00"/>
        <d v="2013-04-06T00:00:00"/>
        <d v="2013-11-04T00:00:00"/>
        <d v="2013-03-22T00:00:00"/>
        <d v="2014-05-31T00:00:00"/>
        <d v="2013-02-04T00:00:00"/>
        <d v="2013-05-05T00:00:00"/>
        <d v="2013-02-14T00:00:00"/>
        <d v="2014-03-21T00:00:00"/>
        <d v="2013-08-05T00:00:00"/>
        <d v="2012-11-29T00:00:00"/>
        <d v="2013-07-27T00:00:00"/>
        <d v="2014-01-13T00:00:00"/>
        <d v="2012-09-29T00:00:00"/>
        <d v="2013-10-23T00:00:00"/>
        <d v="2012-11-06T00:00:00"/>
        <d v="2014-05-26T00:00:00"/>
        <d v="2014-03-04T00:00:00"/>
        <d v="2014-01-06T00:00:00"/>
        <d v="2014-06-11T00:00:00"/>
        <d v="2014-06-19T00:00:00"/>
        <d v="2012-11-26T00:00:00"/>
        <d v="2013-12-11T00:00:00"/>
        <d v="2014-01-14T00:00:00"/>
        <d v="2014-01-23T00:00:00"/>
        <d v="2013-03-24T00:00:00"/>
        <d v="2013-06-29T00:00:00"/>
        <d v="2013-01-25T00:00:00"/>
        <d v="2013-11-17T00:00:00"/>
        <d v="2013-05-18T00:00:00"/>
        <d v="2013-04-17T00:00:00"/>
        <d v="2013-01-24T00:00:00"/>
        <d v="2013-08-09T00:00:00"/>
        <d v="2013-06-10T00:00:00"/>
        <d v="2013-07-20T00:00:00"/>
        <d v="2013-05-28T00:00:00"/>
        <d v="2013-03-04T00:00:00"/>
        <d v="2012-10-01T00:00:00"/>
        <d v="2013-02-10T00:00:00"/>
        <d v="2012-10-14T00:00:00"/>
        <d v="2014-02-03T00:00:00"/>
        <d v="2014-06-22T00:00:00"/>
        <d v="2013-10-25T00:00:00"/>
        <d v="2014-02-18T00:00:00"/>
        <d v="2013-11-09T00:00:00"/>
        <d v="2013-08-13T00:00:00"/>
        <d v="2012-08-25T00:00:00"/>
        <d v="2014-04-19T00:00:00"/>
        <d v="2014-04-07T00:00:00"/>
        <d v="2013-01-03T00:00:00"/>
        <d v="2012-11-04T00:00:00"/>
        <d v="2013-01-22T00:00:00"/>
        <d v="2014-02-26T00:00:00"/>
        <d v="2014-04-23T00:00:00"/>
        <d v="2013-07-30T00:00:00"/>
        <d v="2013-10-13T00:00:00"/>
        <d v="2012-11-27T00:00:00"/>
        <d v="2014-05-01T00:00:00"/>
        <d v="2012-11-30T00:00:00"/>
        <d v="2013-08-17T00:00:00"/>
        <d v="2013-01-04T00:00:00"/>
        <d v="2014-05-03T00:00:00"/>
        <d v="2014-04-26T00:00:00"/>
        <d v="2014-06-02T00:00:00"/>
        <d v="2013-10-26T00:00:00"/>
        <d v="2014-03-24T00:00:00"/>
        <d v="2013-02-25T00:00:00"/>
        <d v="2013-09-20T00:00:00"/>
        <d v="2013-01-16T00:00:00"/>
        <d v="2013-12-24T00:00:00"/>
        <d v="2012-11-18T00:00:00"/>
        <d v="2012-08-05T00:00:00"/>
        <d v="2013-05-03T00:00:00"/>
        <d v="2013-11-12T00:00:00"/>
        <d v="2013-07-06T00:00:00"/>
        <d v="2013-07-21T00:00:00"/>
        <d v="2012-10-20T00:00:00"/>
        <d v="2013-05-23T00:00:00"/>
        <d v="2012-08-26T00:00:00"/>
        <d v="2014-01-12T00:00:00"/>
        <d v="2014-02-13T00:00:00"/>
        <d v="2014-02-27T00:00:00"/>
        <d v="2014-04-20T00:00:00"/>
        <d v="2013-06-28T00:00:00"/>
        <d v="2013-04-28T00:00:00"/>
        <d v="2013-03-21T00:00:00"/>
        <d v="2013-08-27T00:00:00"/>
        <d v="2012-07-30T00:00:00"/>
        <d v="2013-12-05T00:00:00"/>
        <d v="2013-02-08T00:00:00"/>
        <d v="2012-11-21T00:00:00"/>
        <d v="2013-02-26T00:00:00"/>
        <d v="2012-09-20T00:00:00"/>
        <d v="2013-06-08T00:00:00"/>
        <d v="2013-09-05T00:00:00"/>
        <d v="2014-04-12T00:00:00"/>
        <d v="2013-06-24T00:00:00"/>
        <d v="2014-02-19T00:00:00"/>
        <d v="2012-12-27T00:00:00"/>
        <d v="2012-11-01T00:00:00"/>
        <d v="2013-07-22T00:00:00"/>
        <d v="2014-01-31T00:00:00"/>
        <d v="2013-08-26T00:00:00"/>
        <d v="2013-10-01T00:00:00"/>
        <d v="2014-06-10T00:00:00"/>
        <d v="2014-02-01T00:00:00"/>
        <d v="2012-09-03T00:00:00"/>
        <d v="2012-09-26T00:00:00"/>
        <d v="2012-07-31T00:00:00"/>
        <d v="2012-12-02T00:00:00"/>
        <d v="2014-05-05T00:00:00"/>
        <d v="2012-10-06T00:00:00"/>
        <d v="2014-03-02T00:00:00"/>
        <d v="2014-05-15T00:00:00"/>
        <d v="2012-12-10T00:00:00"/>
        <d v="2012-08-13T00:00:00"/>
        <d v="2014-02-23T00:00:00"/>
        <d v="2014-03-16T00:00:00"/>
        <d v="2013-09-21T00:00:00"/>
        <d v="2012-10-24T00:00:00"/>
        <d v="2013-10-15T00:00:00"/>
        <d v="2013-02-17T00:00:00"/>
        <d v="2012-08-28T00:00:00"/>
        <d v="2014-02-12T00:00:00"/>
        <d v="2014-02-08T00:00:00"/>
        <d v="2012-09-01T00:00:00"/>
        <d v="2012-11-16T00:00:00"/>
        <d v="2013-02-12T00:00:00"/>
        <d v="2012-08-02T00:00:00"/>
        <d v="2012-08-16T00:00:00"/>
        <d v="2012-11-25T00:00:00"/>
        <d v="2014-04-27T00:00:00"/>
        <d v="2013-04-30T00:00:00"/>
        <d v="2012-11-20T00:00:00"/>
        <d v="2014-06-14T00:00:00"/>
        <d v="2014-03-28T00:00:00"/>
        <d v="2013-03-08T00:00:00"/>
        <d v="2012-09-02T00:00:00"/>
        <d v="2014-04-15T00:00:00"/>
        <d v="2014-04-25T00:00:00"/>
        <d v="2013-06-27T00:00:00"/>
        <d v="2013-06-01T00:00:00"/>
        <d v="2013-10-05T00:00:00"/>
        <d v="2014-02-22T00:00:00"/>
        <d v="2013-04-12T00:00:00"/>
        <d v="2013-09-23T00:00:00"/>
        <d v="2013-07-24T00:00:00"/>
        <d v="2014-06-23T00:00:00"/>
        <d v="2014-01-10T00:00:00"/>
        <d v="2013-03-25T00:00:00"/>
        <d v="2014-01-17T00:00:00"/>
        <d v="2014-06-04T00:00:00"/>
        <d v="2014-03-25T00:00:00"/>
        <d v="2012-12-31T00:00:00"/>
        <d v="2012-09-19T00:00:00"/>
        <d v="2013-02-27T00:00:00"/>
        <d v="2012-10-02T00:00:00"/>
        <d v="2013-04-09T00:00:00"/>
        <d v="2014-04-02T00:00:00"/>
        <d v="2013-01-07T00:00:00"/>
        <d v="2013-11-26T00:00:00"/>
        <d v="2013-08-04T00:00:00"/>
        <d v="2012-12-17T00:00:00"/>
        <d v="2014-06-06T00:00:00"/>
        <d v="2013-05-19T00:00:00"/>
        <d v="2013-08-12T00:00:00"/>
        <d v="2013-12-15T00:00:00"/>
        <d v="2012-10-07T00:00:00"/>
        <d v="2013-09-06T00:00:00"/>
        <d v="2013-07-15T00:00:00"/>
        <d v="2013-01-27T00:00:00"/>
        <d v="2014-02-05T00:00:00"/>
        <d v="2012-12-26T00:00:00"/>
        <d v="2014-02-06T00:00:00"/>
        <d v="2013-01-14T00:00:00"/>
        <d v="2014-06-20T00:00:00"/>
        <d v="2013-08-24T00:00:00"/>
        <d v="2014-02-28T00:00:00"/>
        <d v="2013-04-07T00:00:00"/>
        <d v="2014-04-10T00:00:00"/>
        <d v="2014-06-12T00:00:00"/>
        <d v="2013-11-30T00:00:00"/>
        <d v="2013-03-09T00:00:00"/>
        <d v="2014-03-27T00:00:00"/>
        <d v="2012-12-15T00:00:00"/>
        <d v="2012-09-17T00:00:00"/>
        <d v="2013-06-02T00:00:00"/>
        <d v="2012-12-21T00:00:00"/>
        <d v="2013-11-01T00:00:00"/>
        <d v="2013-08-10T00:00:00"/>
        <d v="2012-10-11T00:00:00"/>
        <d v="2012-12-20T00:00:00"/>
        <d v="2014-01-09T00:00:00"/>
      </sharedItems>
      <fieldGroup par="43"/>
    </cacheField>
    <cacheField name="Recency" numFmtId="0">
      <sharedItems containsSemiMixedTypes="0" containsString="0" containsNumber="1" containsInteger="1" minValue="0" maxValue="99" count="100">
        <n v="58"/>
        <n v="38"/>
        <n v="26"/>
        <n v="94"/>
        <n v="16"/>
        <n v="34"/>
        <n v="32"/>
        <n v="19"/>
        <n v="68"/>
        <n v="11"/>
        <n v="59"/>
        <n v="82"/>
        <n v="53"/>
        <n v="23"/>
        <n v="51"/>
        <n v="20"/>
        <n v="91"/>
        <n v="86"/>
        <n v="41"/>
        <n v="42"/>
        <n v="63"/>
        <n v="0"/>
        <n v="69"/>
        <n v="89"/>
        <n v="4"/>
        <n v="96"/>
        <n v="56"/>
        <n v="31"/>
        <n v="8"/>
        <n v="55"/>
        <n v="37"/>
        <n v="76"/>
        <n v="99"/>
        <n v="3"/>
        <n v="88"/>
        <n v="80"/>
        <n v="72"/>
        <n v="24"/>
        <n v="92"/>
        <n v="39"/>
        <n v="29"/>
        <n v="2"/>
        <n v="54"/>
        <n v="57"/>
        <n v="30"/>
        <n v="12"/>
        <n v="18"/>
        <n v="75"/>
        <n v="90"/>
        <n v="1"/>
        <n v="25"/>
        <n v="40"/>
        <n v="9"/>
        <n v="87"/>
        <n v="5"/>
        <n v="95"/>
        <n v="48"/>
        <n v="70"/>
        <n v="79"/>
        <n v="45"/>
        <n v="84"/>
        <n v="44"/>
        <n v="43"/>
        <n v="35"/>
        <n v="15"/>
        <n v="17"/>
        <n v="46"/>
        <n v="27"/>
        <n v="74"/>
        <n v="85"/>
        <n v="65"/>
        <n v="13"/>
        <n v="83"/>
        <n v="10"/>
        <n v="21"/>
        <n v="61"/>
        <n v="73"/>
        <n v="47"/>
        <n v="36"/>
        <n v="49"/>
        <n v="28"/>
        <n v="64"/>
        <n v="98"/>
        <n v="78"/>
        <n v="77"/>
        <n v="81"/>
        <n v="14"/>
        <n v="52"/>
        <n v="93"/>
        <n v="50"/>
        <n v="60"/>
        <n v="66"/>
        <n v="97"/>
        <n v="62"/>
        <n v="6"/>
        <n v="33"/>
        <n v="67"/>
        <n v="22"/>
        <n v="71"/>
        <n v="7"/>
      </sharedItems>
    </cacheField>
    <cacheField name="Recency Category" numFmtId="0">
      <sharedItems count="4">
        <s v="high Recency"/>
        <s v="Mid-Recency"/>
        <s v="Early Recency"/>
        <s v="Late Recency" u="1"/>
      </sharedItems>
    </cacheField>
    <cacheField name="MntWines" numFmtId="0">
      <sharedItems containsSemiMixedTypes="0" containsString="0" containsNumber="1" containsInteger="1" minValue="0" maxValue="1493"/>
    </cacheField>
    <cacheField name="MntFruits" numFmtId="0">
      <sharedItems containsSemiMixedTypes="0" containsString="0" containsNumber="1" containsInteger="1" minValue="0" maxValue="199"/>
    </cacheField>
    <cacheField name="MntMeatProducts" numFmtId="0">
      <sharedItems containsSemiMixedTypes="0" containsString="0" containsNumber="1" containsInteger="1" minValue="0" maxValue="1725"/>
    </cacheField>
    <cacheField name="MntFishProducts" numFmtId="0">
      <sharedItems containsSemiMixedTypes="0" containsString="0" containsNumber="1" containsInteger="1" minValue="0" maxValue="259"/>
    </cacheField>
    <cacheField name="MntSweetProducts" numFmtId="0">
      <sharedItems containsSemiMixedTypes="0" containsString="0" containsNumber="1" containsInteger="1" minValue="0" maxValue="263"/>
    </cacheField>
    <cacheField name="MntGoldProds" numFmtId="0">
      <sharedItems containsSemiMixedTypes="0" containsString="0" containsNumber="1" containsInteger="1" minValue="0" maxValue="362"/>
    </cacheField>
    <cacheField name="Total Amounts (Qty) " numFmtId="0">
      <sharedItems containsSemiMixedTypes="0" containsString="0" containsNumber="1" containsInteger="1" minValue="5" maxValue="2525"/>
    </cacheField>
    <cacheField name="NumDealsPurchases" numFmtId="0">
      <sharedItems containsSemiMixedTypes="0" containsString="0" containsNumber="1" containsInteger="1" minValue="0" maxValue="15"/>
    </cacheField>
    <cacheField name="NumWebPurchases" numFmtId="0">
      <sharedItems containsSemiMixedTypes="0" containsString="0" containsNumber="1" containsInteger="1" minValue="0" maxValue="27" count="15">
        <n v="8"/>
        <n v="1"/>
        <n v="2"/>
        <n v="5"/>
        <n v="6"/>
        <n v="7"/>
        <n v="4"/>
        <n v="3"/>
        <n v="11"/>
        <n v="0"/>
        <n v="27"/>
        <n v="10"/>
        <n v="9"/>
        <n v="23"/>
        <n v="25"/>
      </sharedItems>
    </cacheField>
    <cacheField name="NumCatalogPurchases" numFmtId="0">
      <sharedItems containsSemiMixedTypes="0" containsString="0" containsNumber="1" containsInteger="1" minValue="0" maxValue="28"/>
    </cacheField>
    <cacheField name="NumStorePurchases" numFmtId="0">
      <sharedItems containsSemiMixedTypes="0" containsString="0" containsNumber="1" containsInteger="1" minValue="0" maxValue="13"/>
    </cacheField>
    <cacheField name="Total_purchase" numFmtId="0">
      <sharedItems containsSemiMixedTypes="0" containsString="0" containsNumber="1" containsInteger="1" minValue="0" maxValue="44"/>
    </cacheField>
    <cacheField name="Purchase category" numFmtId="0">
      <sharedItems count="3">
        <s v="mid purchase"/>
        <s v="low purchase"/>
        <s v="high purchase"/>
      </sharedItems>
    </cacheField>
    <cacheField name="NumWebVisitsMonth" numFmtId="0">
      <sharedItems containsSemiMixedTypes="0" containsString="0" containsNumber="1" containsInteger="1" minValue="0" maxValue="20"/>
    </cacheField>
    <cacheField name="Category_of_web_visits" numFmtId="0">
      <sharedItems count="2">
        <s v="higher_webvists"/>
        <s v="lower_webvisits"/>
      </sharedItems>
    </cacheField>
    <cacheField name="AcceptedCmp3" numFmtId="0">
      <sharedItems containsSemiMixedTypes="0" containsString="0" containsNumber="1" containsInteger="1" minValue="0" maxValue="1" count="2">
        <n v="0"/>
        <n v="1"/>
      </sharedItems>
    </cacheField>
    <cacheField name="AcceptedCmp4" numFmtId="0">
      <sharedItems containsSemiMixedTypes="0" containsString="0" containsNumber="1" containsInteger="1" minValue="0" maxValue="1" count="2">
        <n v="0"/>
        <n v="1"/>
      </sharedItems>
    </cacheField>
    <cacheField name="AcceptedCmp5" numFmtId="0">
      <sharedItems containsSemiMixedTypes="0" containsString="0" containsNumber="1" containsInteger="1" minValue="0" maxValue="1" count="2">
        <n v="0"/>
        <n v="1"/>
      </sharedItems>
    </cacheField>
    <cacheField name="AcceptedCmp1" numFmtId="0">
      <sharedItems containsSemiMixedTypes="0" containsString="0" containsNumber="1" containsInteger="1" minValue="0" maxValue="1" count="2">
        <n v="0"/>
        <n v="1"/>
      </sharedItems>
    </cacheField>
    <cacheField name="AcceptedCmp2" numFmtId="0">
      <sharedItems containsSemiMixedTypes="0" containsString="0" containsNumber="1" containsInteger="1" minValue="0" maxValue="1" count="2">
        <n v="0"/>
        <n v="1"/>
      </sharedItems>
    </cacheField>
    <cacheField name="Complain" numFmtId="0">
      <sharedItems containsSemiMixedTypes="0" containsString="0" containsNumber="1" containsInteger="1" minValue="0" maxValue="1"/>
    </cacheField>
    <cacheField name="Z_CostContact" numFmtId="0">
      <sharedItems containsSemiMixedTypes="0" containsString="0" containsNumber="1" containsInteger="1" minValue="3" maxValue="3" count="1">
        <n v="3"/>
      </sharedItems>
    </cacheField>
    <cacheField name="Z_Revenue" numFmtId="0">
      <sharedItems containsSemiMixedTypes="0" containsString="0" containsNumber="1" containsInteger="1" minValue="11" maxValue="11"/>
    </cacheField>
    <cacheField name="Response" numFmtId="0">
      <sharedItems containsSemiMixedTypes="0" containsString="0" containsNumber="1" containsInteger="1" minValue="0" maxValue="1" count="2">
        <n v="1"/>
        <n v="0"/>
      </sharedItems>
    </cacheField>
    <cacheField name="CampaignAccepted" numFmtId="0">
      <sharedItems containsSemiMixedTypes="0" containsString="0" containsNumber="1" containsInteger="1" minValue="0" maxValue="5"/>
    </cacheField>
    <cacheField name="acceptance category" numFmtId="0">
      <sharedItems count="6">
        <s v="1 / 5 response accepted"/>
        <s v="low response"/>
        <s v="3/5 campaign accepted"/>
        <s v="2/5 campaign accepted"/>
        <s v="4/5 campaign accepted"/>
        <s v="high campaign response"/>
      </sharedItems>
    </cacheField>
    <cacheField name="Months (Dt_Customer)" numFmtId="0" databaseField="0">
      <fieldGroup base="12">
        <rangePr groupBy="months" startDate="2012-07-30T00:00:00" endDate="2014-06-30T00:00:00"/>
        <groupItems count="14">
          <s v="&lt;30/07/2012"/>
          <s v="Jan"/>
          <s v="Feb"/>
          <s v="Mar"/>
          <s v="Apr"/>
          <s v="May"/>
          <s v="Jun"/>
          <s v="Jul"/>
          <s v="Aug"/>
          <s v="Sept"/>
          <s v="Oct"/>
          <s v="Nov"/>
          <s v="Dec"/>
          <s v="&gt;30/06/2014"/>
        </groupItems>
      </fieldGroup>
    </cacheField>
    <cacheField name="Quarters (Dt_Customer)" numFmtId="0" databaseField="0">
      <fieldGroup base="12">
        <rangePr groupBy="quarters" startDate="2012-07-30T00:00:00" endDate="2014-06-30T00:00:00"/>
        <groupItems count="6">
          <s v="&lt;30/07/2012"/>
          <s v="Qtr1"/>
          <s v="Qtr2"/>
          <s v="Qtr3"/>
          <s v="Qtr4"/>
          <s v="&gt;30/06/2014"/>
        </groupItems>
      </fieldGroup>
    </cacheField>
    <cacheField name="Years (Dt_Customer)" numFmtId="0" databaseField="0">
      <fieldGroup base="12">
        <rangePr groupBy="years" startDate="2012-07-30T00:00:00" endDate="2014-06-30T00:00:00"/>
        <groupItems count="5">
          <s v="&lt;30/07/2012"/>
          <s v="2012"/>
          <s v="2013"/>
          <s v="2014"/>
          <s v="&gt;30/06/2014"/>
        </groupItems>
      </fieldGroup>
    </cacheField>
    <cacheField name="total_Revenue" numFmtId="0" formula=" SUM(Z_Revenue)" databaseField="0"/>
    <cacheField name="Total_customers" numFmtId="0" formula=" COUNT(ID)" databaseField="0"/>
    <cacheField name="Field1" numFmtId="0" formula="COUNT(Z_Revenue)" databaseField="0"/>
    <cacheField name="convert_rate" numFmtId="0" formula="Response/2240" databaseField="0"/>
    <cacheField name="Total_cost" numFmtId="0" formula="Z_CostContact*2241" databaseField="0"/>
    <cacheField name="cpa" numFmtId="0" formula=" SUM(Z_CostContact)/Total_purchase" databaseField="0"/>
  </cacheFields>
  <extLst>
    <ext xmlns:x14="http://schemas.microsoft.com/office/spreadsheetml/2009/9/main" uri="{725AE2AE-9491-48be-B2B4-4EB974FC3084}">
      <x14:pivotCacheDefinition pivotCacheId="20727404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40">
  <r>
    <x v="0"/>
    <n v="1957"/>
    <n v="69"/>
    <x v="0"/>
    <x v="0"/>
    <x v="0"/>
    <n v="1"/>
    <x v="0"/>
    <x v="0"/>
    <x v="0"/>
    <n v="0"/>
    <n v="0"/>
    <x v="0"/>
    <x v="0"/>
    <x v="0"/>
    <n v="635"/>
    <n v="88"/>
    <n v="546"/>
    <n v="172"/>
    <n v="88"/>
    <n v="88"/>
    <n v="1617"/>
    <n v="3"/>
    <x v="0"/>
    <n v="10"/>
    <n v="4"/>
    <n v="25"/>
    <x v="0"/>
    <n v="7"/>
    <x v="0"/>
    <x v="0"/>
    <x v="0"/>
    <x v="0"/>
    <x v="0"/>
    <x v="0"/>
    <n v="0"/>
    <x v="0"/>
    <n v="11"/>
    <x v="0"/>
    <n v="1"/>
    <x v="0"/>
  </r>
  <r>
    <x v="1"/>
    <n v="1954"/>
    <n v="72"/>
    <x v="0"/>
    <x v="0"/>
    <x v="0"/>
    <n v="3"/>
    <x v="1"/>
    <x v="1"/>
    <x v="1"/>
    <n v="1"/>
    <n v="1"/>
    <x v="1"/>
    <x v="1"/>
    <x v="0"/>
    <n v="11"/>
    <n v="1"/>
    <n v="6"/>
    <n v="2"/>
    <n v="1"/>
    <n v="6"/>
    <n v="27"/>
    <n v="2"/>
    <x v="1"/>
    <n v="1"/>
    <n v="2"/>
    <n v="6"/>
    <x v="1"/>
    <n v="5"/>
    <x v="1"/>
    <x v="0"/>
    <x v="0"/>
    <x v="0"/>
    <x v="0"/>
    <x v="0"/>
    <n v="0"/>
    <x v="0"/>
    <n v="11"/>
    <x v="1"/>
    <n v="0"/>
    <x v="1"/>
  </r>
  <r>
    <x v="2"/>
    <n v="1965"/>
    <n v="61"/>
    <x v="1"/>
    <x v="0"/>
    <x v="1"/>
    <n v="2"/>
    <x v="1"/>
    <x v="2"/>
    <x v="1"/>
    <n v="0"/>
    <n v="0"/>
    <x v="2"/>
    <x v="2"/>
    <x v="1"/>
    <n v="426"/>
    <n v="49"/>
    <n v="127"/>
    <n v="111"/>
    <n v="21"/>
    <n v="42"/>
    <n v="776"/>
    <n v="1"/>
    <x v="0"/>
    <n v="2"/>
    <n v="10"/>
    <n v="21"/>
    <x v="0"/>
    <n v="4"/>
    <x v="1"/>
    <x v="0"/>
    <x v="0"/>
    <x v="0"/>
    <x v="0"/>
    <x v="0"/>
    <n v="0"/>
    <x v="0"/>
    <n v="11"/>
    <x v="1"/>
    <n v="0"/>
    <x v="1"/>
  </r>
  <r>
    <x v="3"/>
    <n v="1984"/>
    <n v="42"/>
    <x v="2"/>
    <x v="0"/>
    <x v="1"/>
    <n v="3"/>
    <x v="1"/>
    <x v="3"/>
    <x v="1"/>
    <n v="1"/>
    <n v="0"/>
    <x v="3"/>
    <x v="2"/>
    <x v="1"/>
    <n v="11"/>
    <n v="4"/>
    <n v="20"/>
    <n v="10"/>
    <n v="3"/>
    <n v="5"/>
    <n v="53"/>
    <n v="2"/>
    <x v="2"/>
    <n v="0"/>
    <n v="4"/>
    <n v="8"/>
    <x v="1"/>
    <n v="6"/>
    <x v="0"/>
    <x v="0"/>
    <x v="0"/>
    <x v="0"/>
    <x v="0"/>
    <x v="0"/>
    <n v="0"/>
    <x v="0"/>
    <n v="11"/>
    <x v="1"/>
    <n v="0"/>
    <x v="1"/>
  </r>
  <r>
    <x v="4"/>
    <n v="1981"/>
    <n v="45"/>
    <x v="2"/>
    <x v="1"/>
    <x v="2"/>
    <n v="3"/>
    <x v="1"/>
    <x v="4"/>
    <x v="1"/>
    <n v="1"/>
    <n v="0"/>
    <x v="4"/>
    <x v="3"/>
    <x v="0"/>
    <n v="173"/>
    <n v="43"/>
    <n v="118"/>
    <n v="46"/>
    <n v="27"/>
    <n v="15"/>
    <n v="422"/>
    <n v="5"/>
    <x v="3"/>
    <n v="3"/>
    <n v="6"/>
    <n v="19"/>
    <x v="0"/>
    <n v="5"/>
    <x v="1"/>
    <x v="0"/>
    <x v="0"/>
    <x v="0"/>
    <x v="0"/>
    <x v="0"/>
    <n v="0"/>
    <x v="0"/>
    <n v="11"/>
    <x v="1"/>
    <n v="0"/>
    <x v="1"/>
  </r>
  <r>
    <x v="5"/>
    <n v="1967"/>
    <n v="59"/>
    <x v="1"/>
    <x v="2"/>
    <x v="1"/>
    <n v="3"/>
    <x v="1"/>
    <x v="5"/>
    <x v="1"/>
    <n v="0"/>
    <n v="1"/>
    <x v="5"/>
    <x v="4"/>
    <x v="1"/>
    <n v="520"/>
    <n v="42"/>
    <n v="98"/>
    <n v="0"/>
    <n v="42"/>
    <n v="14"/>
    <n v="716"/>
    <n v="2"/>
    <x v="4"/>
    <n v="4"/>
    <n v="10"/>
    <n v="22"/>
    <x v="0"/>
    <n v="6"/>
    <x v="0"/>
    <x v="0"/>
    <x v="0"/>
    <x v="0"/>
    <x v="0"/>
    <x v="0"/>
    <n v="0"/>
    <x v="0"/>
    <n v="11"/>
    <x v="1"/>
    <n v="0"/>
    <x v="1"/>
  </r>
  <r>
    <x v="6"/>
    <n v="1971"/>
    <n v="55"/>
    <x v="1"/>
    <x v="0"/>
    <x v="3"/>
    <n v="2"/>
    <x v="1"/>
    <x v="6"/>
    <x v="1"/>
    <n v="0"/>
    <n v="1"/>
    <x v="6"/>
    <x v="5"/>
    <x v="0"/>
    <n v="235"/>
    <n v="65"/>
    <n v="164"/>
    <n v="50"/>
    <n v="49"/>
    <n v="27"/>
    <n v="590"/>
    <n v="4"/>
    <x v="5"/>
    <n v="3"/>
    <n v="7"/>
    <n v="21"/>
    <x v="0"/>
    <n v="6"/>
    <x v="0"/>
    <x v="0"/>
    <x v="0"/>
    <x v="0"/>
    <x v="0"/>
    <x v="0"/>
    <n v="0"/>
    <x v="0"/>
    <n v="11"/>
    <x v="1"/>
    <n v="0"/>
    <x v="1"/>
  </r>
  <r>
    <x v="7"/>
    <n v="1985"/>
    <n v="41"/>
    <x v="2"/>
    <x v="1"/>
    <x v="2"/>
    <n v="3"/>
    <x v="1"/>
    <x v="7"/>
    <x v="1"/>
    <n v="1"/>
    <n v="0"/>
    <x v="7"/>
    <x v="6"/>
    <x v="0"/>
    <n v="76"/>
    <n v="10"/>
    <n v="56"/>
    <n v="3"/>
    <n v="1"/>
    <n v="23"/>
    <n v="169"/>
    <n v="2"/>
    <x v="6"/>
    <n v="0"/>
    <n v="4"/>
    <n v="10"/>
    <x v="1"/>
    <n v="8"/>
    <x v="0"/>
    <x v="0"/>
    <x v="0"/>
    <x v="0"/>
    <x v="0"/>
    <x v="0"/>
    <n v="0"/>
    <x v="0"/>
    <n v="11"/>
    <x v="1"/>
    <n v="0"/>
    <x v="1"/>
  </r>
  <r>
    <x v="8"/>
    <n v="1974"/>
    <n v="52"/>
    <x v="1"/>
    <x v="1"/>
    <x v="1"/>
    <n v="3"/>
    <x v="1"/>
    <x v="8"/>
    <x v="1"/>
    <n v="1"/>
    <n v="0"/>
    <x v="8"/>
    <x v="7"/>
    <x v="1"/>
    <n v="14"/>
    <n v="0"/>
    <n v="24"/>
    <n v="3"/>
    <n v="3"/>
    <n v="2"/>
    <n v="46"/>
    <n v="1"/>
    <x v="7"/>
    <n v="0"/>
    <n v="2"/>
    <n v="6"/>
    <x v="1"/>
    <n v="9"/>
    <x v="0"/>
    <x v="0"/>
    <x v="0"/>
    <x v="0"/>
    <x v="0"/>
    <x v="0"/>
    <n v="0"/>
    <x v="0"/>
    <n v="11"/>
    <x v="0"/>
    <n v="1"/>
    <x v="0"/>
  </r>
  <r>
    <x v="9"/>
    <n v="1950"/>
    <n v="76"/>
    <x v="0"/>
    <x v="1"/>
    <x v="1"/>
    <n v="4"/>
    <x v="1"/>
    <x v="9"/>
    <x v="1"/>
    <n v="1"/>
    <n v="1"/>
    <x v="9"/>
    <x v="8"/>
    <x v="0"/>
    <n v="28"/>
    <n v="0"/>
    <n v="6"/>
    <n v="1"/>
    <n v="1"/>
    <n v="13"/>
    <n v="49"/>
    <n v="1"/>
    <x v="1"/>
    <n v="0"/>
    <n v="0"/>
    <n v="2"/>
    <x v="1"/>
    <n v="20"/>
    <x v="0"/>
    <x v="1"/>
    <x v="0"/>
    <x v="0"/>
    <x v="0"/>
    <x v="0"/>
    <n v="0"/>
    <x v="0"/>
    <n v="11"/>
    <x v="1"/>
    <n v="1"/>
    <x v="0"/>
  </r>
  <r>
    <x v="10"/>
    <n v="1983"/>
    <n v="43"/>
    <x v="2"/>
    <x v="0"/>
    <x v="2"/>
    <n v="3"/>
    <x v="1"/>
    <x v="10"/>
    <x v="1"/>
    <n v="1"/>
    <n v="0"/>
    <x v="10"/>
    <x v="9"/>
    <x v="2"/>
    <n v="5"/>
    <n v="5"/>
    <n v="6"/>
    <n v="0"/>
    <n v="2"/>
    <n v="1"/>
    <n v="19"/>
    <n v="1"/>
    <x v="1"/>
    <n v="0"/>
    <n v="2"/>
    <n v="4"/>
    <x v="1"/>
    <n v="7"/>
    <x v="0"/>
    <x v="0"/>
    <x v="0"/>
    <x v="0"/>
    <x v="0"/>
    <x v="0"/>
    <n v="0"/>
    <x v="0"/>
    <n v="11"/>
    <x v="1"/>
    <n v="0"/>
    <x v="1"/>
  </r>
  <r>
    <x v="11"/>
    <n v="1976"/>
    <n v="50"/>
    <x v="1"/>
    <x v="3"/>
    <x v="2"/>
    <n v="2"/>
    <x v="1"/>
    <x v="11"/>
    <x v="1"/>
    <n v="0"/>
    <n v="0"/>
    <x v="6"/>
    <x v="10"/>
    <x v="0"/>
    <n v="6"/>
    <n v="16"/>
    <n v="11"/>
    <n v="11"/>
    <n v="1"/>
    <n v="16"/>
    <n v="61"/>
    <n v="1"/>
    <x v="2"/>
    <n v="0"/>
    <n v="3"/>
    <n v="6"/>
    <x v="1"/>
    <n v="8"/>
    <x v="0"/>
    <x v="0"/>
    <x v="0"/>
    <x v="0"/>
    <x v="0"/>
    <x v="0"/>
    <n v="0"/>
    <x v="0"/>
    <n v="11"/>
    <x v="1"/>
    <n v="0"/>
    <x v="1"/>
  </r>
  <r>
    <x v="12"/>
    <n v="1959"/>
    <n v="67"/>
    <x v="0"/>
    <x v="0"/>
    <x v="3"/>
    <n v="1"/>
    <x v="0"/>
    <x v="12"/>
    <x v="1"/>
    <n v="0"/>
    <n v="0"/>
    <x v="10"/>
    <x v="11"/>
    <x v="0"/>
    <n v="194"/>
    <n v="61"/>
    <n v="480"/>
    <n v="225"/>
    <n v="112"/>
    <n v="30"/>
    <n v="1102"/>
    <n v="1"/>
    <x v="7"/>
    <n v="4"/>
    <n v="8"/>
    <n v="16"/>
    <x v="0"/>
    <n v="2"/>
    <x v="1"/>
    <x v="0"/>
    <x v="0"/>
    <x v="0"/>
    <x v="0"/>
    <x v="0"/>
    <n v="0"/>
    <x v="0"/>
    <n v="11"/>
    <x v="1"/>
    <n v="0"/>
    <x v="1"/>
  </r>
  <r>
    <x v="13"/>
    <n v="1952"/>
    <n v="74"/>
    <x v="0"/>
    <x v="2"/>
    <x v="3"/>
    <n v="3"/>
    <x v="1"/>
    <x v="13"/>
    <x v="1"/>
    <n v="1"/>
    <n v="1"/>
    <x v="10"/>
    <x v="12"/>
    <x v="0"/>
    <n v="233"/>
    <n v="2"/>
    <n v="53"/>
    <n v="3"/>
    <n v="5"/>
    <n v="14"/>
    <n v="310"/>
    <n v="3"/>
    <x v="4"/>
    <n v="1"/>
    <n v="5"/>
    <n v="15"/>
    <x v="1"/>
    <n v="6"/>
    <x v="0"/>
    <x v="0"/>
    <x v="0"/>
    <x v="0"/>
    <x v="0"/>
    <x v="0"/>
    <n v="0"/>
    <x v="0"/>
    <n v="11"/>
    <x v="1"/>
    <n v="0"/>
    <x v="1"/>
  </r>
  <r>
    <x v="14"/>
    <n v="1987"/>
    <n v="39"/>
    <x v="2"/>
    <x v="0"/>
    <x v="2"/>
    <n v="2"/>
    <x v="1"/>
    <x v="14"/>
    <x v="1"/>
    <n v="0"/>
    <n v="0"/>
    <x v="11"/>
    <x v="1"/>
    <x v="0"/>
    <n v="3"/>
    <n v="14"/>
    <n v="17"/>
    <n v="6"/>
    <n v="1"/>
    <n v="5"/>
    <n v="46"/>
    <n v="1"/>
    <x v="1"/>
    <n v="0"/>
    <n v="3"/>
    <n v="5"/>
    <x v="1"/>
    <n v="8"/>
    <x v="0"/>
    <x v="0"/>
    <x v="0"/>
    <x v="0"/>
    <x v="0"/>
    <x v="0"/>
    <n v="0"/>
    <x v="0"/>
    <n v="11"/>
    <x v="1"/>
    <n v="0"/>
    <x v="1"/>
  </r>
  <r>
    <x v="15"/>
    <n v="1946"/>
    <n v="80"/>
    <x v="3"/>
    <x v="1"/>
    <x v="0"/>
    <n v="1"/>
    <x v="0"/>
    <x v="15"/>
    <x v="1"/>
    <n v="0"/>
    <n v="0"/>
    <x v="12"/>
    <x v="13"/>
    <x v="1"/>
    <n v="1006"/>
    <n v="22"/>
    <n v="115"/>
    <n v="59"/>
    <n v="68"/>
    <n v="45"/>
    <n v="1315"/>
    <n v="1"/>
    <x v="5"/>
    <n v="6"/>
    <n v="12"/>
    <n v="26"/>
    <x v="0"/>
    <n v="3"/>
    <x v="1"/>
    <x v="0"/>
    <x v="0"/>
    <x v="1"/>
    <x v="1"/>
    <x v="0"/>
    <n v="0"/>
    <x v="0"/>
    <n v="11"/>
    <x v="0"/>
    <n v="3"/>
    <x v="2"/>
  </r>
  <r>
    <x v="16"/>
    <n v="1980"/>
    <n v="46"/>
    <x v="1"/>
    <x v="0"/>
    <x v="2"/>
    <n v="4"/>
    <x v="1"/>
    <x v="16"/>
    <x v="1"/>
    <n v="1"/>
    <n v="1"/>
    <x v="13"/>
    <x v="14"/>
    <x v="0"/>
    <n v="53"/>
    <n v="5"/>
    <n v="19"/>
    <n v="2"/>
    <n v="13"/>
    <n v="4"/>
    <n v="96"/>
    <n v="3"/>
    <x v="7"/>
    <n v="0"/>
    <n v="3"/>
    <n v="9"/>
    <x v="1"/>
    <n v="8"/>
    <x v="0"/>
    <x v="0"/>
    <x v="0"/>
    <x v="0"/>
    <x v="0"/>
    <x v="0"/>
    <n v="0"/>
    <x v="0"/>
    <n v="11"/>
    <x v="1"/>
    <n v="0"/>
    <x v="1"/>
  </r>
  <r>
    <x v="17"/>
    <n v="1946"/>
    <n v="80"/>
    <x v="3"/>
    <x v="0"/>
    <x v="1"/>
    <n v="2"/>
    <x v="1"/>
    <x v="17"/>
    <x v="1"/>
    <n v="0"/>
    <n v="0"/>
    <x v="14"/>
    <x v="15"/>
    <x v="1"/>
    <n v="84"/>
    <n v="5"/>
    <n v="38"/>
    <n v="150"/>
    <n v="12"/>
    <n v="28"/>
    <n v="317"/>
    <n v="2"/>
    <x v="6"/>
    <n v="1"/>
    <n v="6"/>
    <n v="13"/>
    <x v="1"/>
    <n v="7"/>
    <x v="0"/>
    <x v="0"/>
    <x v="0"/>
    <x v="0"/>
    <x v="0"/>
    <x v="0"/>
    <n v="0"/>
    <x v="0"/>
    <n v="11"/>
    <x v="1"/>
    <n v="0"/>
    <x v="1"/>
  </r>
  <r>
    <x v="18"/>
    <n v="1949"/>
    <n v="77"/>
    <x v="0"/>
    <x v="2"/>
    <x v="2"/>
    <n v="3"/>
    <x v="1"/>
    <x v="18"/>
    <x v="1"/>
    <n v="0"/>
    <n v="1"/>
    <x v="15"/>
    <x v="16"/>
    <x v="0"/>
    <n v="1012"/>
    <n v="80"/>
    <n v="498"/>
    <n v="0"/>
    <n v="16"/>
    <n v="176"/>
    <n v="1782"/>
    <n v="2"/>
    <x v="8"/>
    <n v="4"/>
    <n v="9"/>
    <n v="26"/>
    <x v="0"/>
    <n v="5"/>
    <x v="1"/>
    <x v="0"/>
    <x v="0"/>
    <x v="0"/>
    <x v="1"/>
    <x v="0"/>
    <n v="0"/>
    <x v="0"/>
    <n v="11"/>
    <x v="1"/>
    <n v="1"/>
    <x v="0"/>
  </r>
  <r>
    <x v="19"/>
    <n v="1985"/>
    <n v="41"/>
    <x v="2"/>
    <x v="4"/>
    <x v="0"/>
    <n v="2"/>
    <x v="1"/>
    <x v="19"/>
    <x v="1"/>
    <n v="1"/>
    <n v="0"/>
    <x v="16"/>
    <x v="17"/>
    <x v="0"/>
    <n v="4"/>
    <n v="17"/>
    <n v="19"/>
    <n v="30"/>
    <n v="24"/>
    <n v="39"/>
    <n v="133"/>
    <n v="2"/>
    <x v="2"/>
    <n v="1"/>
    <n v="3"/>
    <n v="8"/>
    <x v="1"/>
    <n v="6"/>
    <x v="0"/>
    <x v="0"/>
    <x v="0"/>
    <x v="0"/>
    <x v="0"/>
    <x v="0"/>
    <n v="0"/>
    <x v="0"/>
    <n v="11"/>
    <x v="1"/>
    <n v="0"/>
    <x v="1"/>
  </r>
  <r>
    <x v="20"/>
    <n v="1982"/>
    <n v="44"/>
    <x v="2"/>
    <x v="0"/>
    <x v="2"/>
    <n v="2"/>
    <x v="1"/>
    <x v="20"/>
    <x v="1"/>
    <n v="0"/>
    <n v="0"/>
    <x v="17"/>
    <x v="18"/>
    <x v="0"/>
    <n v="86"/>
    <n v="2"/>
    <n v="73"/>
    <n v="69"/>
    <n v="38"/>
    <n v="48"/>
    <n v="316"/>
    <n v="1"/>
    <x v="6"/>
    <n v="2"/>
    <n v="5"/>
    <n v="12"/>
    <x v="1"/>
    <n v="8"/>
    <x v="0"/>
    <x v="0"/>
    <x v="0"/>
    <x v="0"/>
    <x v="0"/>
    <x v="0"/>
    <n v="0"/>
    <x v="0"/>
    <n v="11"/>
    <x v="1"/>
    <n v="0"/>
    <x v="1"/>
  </r>
  <r>
    <x v="21"/>
    <n v="1979"/>
    <n v="47"/>
    <x v="1"/>
    <x v="0"/>
    <x v="2"/>
    <n v="3"/>
    <x v="1"/>
    <x v="21"/>
    <x v="1"/>
    <n v="1"/>
    <n v="0"/>
    <x v="18"/>
    <x v="19"/>
    <x v="0"/>
    <n v="1"/>
    <n v="1"/>
    <n v="1725"/>
    <n v="1"/>
    <n v="1"/>
    <n v="1"/>
    <n v="1730"/>
    <n v="15"/>
    <x v="9"/>
    <n v="28"/>
    <n v="0"/>
    <n v="43"/>
    <x v="2"/>
    <n v="1"/>
    <x v="1"/>
    <x v="0"/>
    <x v="0"/>
    <x v="0"/>
    <x v="0"/>
    <x v="0"/>
    <n v="0"/>
    <x v="0"/>
    <n v="11"/>
    <x v="1"/>
    <n v="0"/>
    <x v="1"/>
  </r>
  <r>
    <x v="22"/>
    <n v="1949"/>
    <n v="77"/>
    <x v="0"/>
    <x v="1"/>
    <x v="2"/>
    <n v="3"/>
    <x v="1"/>
    <x v="22"/>
    <x v="1"/>
    <n v="0"/>
    <n v="1"/>
    <x v="19"/>
    <x v="20"/>
    <x v="0"/>
    <n v="867"/>
    <n v="0"/>
    <n v="86"/>
    <n v="0"/>
    <n v="0"/>
    <n v="19"/>
    <n v="972"/>
    <n v="3"/>
    <x v="2"/>
    <n v="3"/>
    <n v="9"/>
    <n v="17"/>
    <x v="0"/>
    <n v="8"/>
    <x v="0"/>
    <x v="0"/>
    <x v="1"/>
    <x v="0"/>
    <x v="0"/>
    <x v="0"/>
    <n v="0"/>
    <x v="0"/>
    <n v="11"/>
    <x v="1"/>
    <n v="1"/>
    <x v="0"/>
  </r>
  <r>
    <x v="23"/>
    <n v="1954"/>
    <n v="72"/>
    <x v="0"/>
    <x v="1"/>
    <x v="2"/>
    <n v="3"/>
    <x v="1"/>
    <x v="23"/>
    <x v="1"/>
    <n v="0"/>
    <n v="1"/>
    <x v="20"/>
    <x v="21"/>
    <x v="2"/>
    <n v="384"/>
    <n v="0"/>
    <n v="102"/>
    <n v="21"/>
    <n v="32"/>
    <n v="5"/>
    <n v="544"/>
    <n v="3"/>
    <x v="4"/>
    <n v="2"/>
    <n v="9"/>
    <n v="20"/>
    <x v="0"/>
    <n v="4"/>
    <x v="1"/>
    <x v="0"/>
    <x v="0"/>
    <x v="0"/>
    <x v="0"/>
    <x v="0"/>
    <n v="0"/>
    <x v="0"/>
    <n v="11"/>
    <x v="1"/>
    <n v="0"/>
    <x v="1"/>
  </r>
  <r>
    <x v="24"/>
    <n v="1951"/>
    <n v="75"/>
    <x v="0"/>
    <x v="0"/>
    <x v="1"/>
    <n v="3"/>
    <x v="1"/>
    <x v="24"/>
    <x v="1"/>
    <n v="0"/>
    <n v="1"/>
    <x v="21"/>
    <x v="22"/>
    <x v="0"/>
    <n v="270"/>
    <n v="3"/>
    <n v="27"/>
    <n v="39"/>
    <n v="6"/>
    <n v="99"/>
    <n v="444"/>
    <n v="7"/>
    <x v="5"/>
    <n v="1"/>
    <n v="5"/>
    <n v="20"/>
    <x v="0"/>
    <n v="8"/>
    <x v="0"/>
    <x v="0"/>
    <x v="0"/>
    <x v="0"/>
    <x v="0"/>
    <x v="0"/>
    <n v="0"/>
    <x v="0"/>
    <n v="11"/>
    <x v="1"/>
    <n v="0"/>
    <x v="1"/>
  </r>
  <r>
    <x v="25"/>
    <n v="1969"/>
    <n v="57"/>
    <x v="1"/>
    <x v="0"/>
    <x v="0"/>
    <n v="1"/>
    <x v="0"/>
    <x v="25"/>
    <x v="1"/>
    <n v="0"/>
    <n v="0"/>
    <x v="22"/>
    <x v="23"/>
    <x v="0"/>
    <n v="6"/>
    <n v="4"/>
    <n v="25"/>
    <n v="15"/>
    <n v="12"/>
    <n v="13"/>
    <n v="75"/>
    <n v="2"/>
    <x v="2"/>
    <n v="1"/>
    <n v="3"/>
    <n v="8"/>
    <x v="1"/>
    <n v="7"/>
    <x v="0"/>
    <x v="0"/>
    <x v="0"/>
    <x v="0"/>
    <x v="0"/>
    <x v="0"/>
    <n v="0"/>
    <x v="0"/>
    <n v="11"/>
    <x v="1"/>
    <n v="0"/>
    <x v="1"/>
  </r>
  <r>
    <x v="26"/>
    <n v="1976"/>
    <n v="50"/>
    <x v="1"/>
    <x v="0"/>
    <x v="2"/>
    <n v="4"/>
    <x v="1"/>
    <x v="26"/>
    <x v="1"/>
    <n v="1"/>
    <n v="1"/>
    <x v="23"/>
    <x v="24"/>
    <x v="2"/>
    <n v="173"/>
    <n v="4"/>
    <n v="30"/>
    <n v="3"/>
    <n v="6"/>
    <n v="41"/>
    <n v="257"/>
    <n v="4"/>
    <x v="3"/>
    <n v="1"/>
    <n v="4"/>
    <n v="14"/>
    <x v="1"/>
    <n v="7"/>
    <x v="0"/>
    <x v="0"/>
    <x v="0"/>
    <x v="0"/>
    <x v="0"/>
    <x v="0"/>
    <n v="0"/>
    <x v="0"/>
    <n v="11"/>
    <x v="1"/>
    <n v="0"/>
    <x v="1"/>
  </r>
  <r>
    <x v="27"/>
    <n v="1986"/>
    <n v="40"/>
    <x v="2"/>
    <x v="0"/>
    <x v="0"/>
    <n v="2"/>
    <x v="1"/>
    <x v="10"/>
    <x v="1"/>
    <n v="1"/>
    <n v="0"/>
    <x v="24"/>
    <x v="7"/>
    <x v="1"/>
    <n v="5"/>
    <n v="1"/>
    <n v="3"/>
    <n v="3"/>
    <n v="263"/>
    <n v="362"/>
    <n v="637"/>
    <n v="0"/>
    <x v="10"/>
    <n v="0"/>
    <n v="0"/>
    <n v="27"/>
    <x v="0"/>
    <n v="1"/>
    <x v="1"/>
    <x v="0"/>
    <x v="0"/>
    <x v="0"/>
    <x v="0"/>
    <x v="0"/>
    <n v="0"/>
    <x v="0"/>
    <n v="11"/>
    <x v="1"/>
    <n v="0"/>
    <x v="1"/>
  </r>
  <r>
    <x v="28"/>
    <n v="1989"/>
    <n v="37"/>
    <x v="2"/>
    <x v="0"/>
    <x v="2"/>
    <n v="3"/>
    <x v="1"/>
    <x v="27"/>
    <x v="1"/>
    <n v="1"/>
    <n v="0"/>
    <x v="25"/>
    <x v="2"/>
    <x v="1"/>
    <n v="36"/>
    <n v="2"/>
    <n v="42"/>
    <n v="20"/>
    <n v="21"/>
    <n v="10"/>
    <n v="131"/>
    <n v="2"/>
    <x v="2"/>
    <n v="1"/>
    <n v="4"/>
    <n v="9"/>
    <x v="1"/>
    <n v="3"/>
    <x v="1"/>
    <x v="0"/>
    <x v="0"/>
    <x v="0"/>
    <x v="0"/>
    <x v="0"/>
    <n v="0"/>
    <x v="0"/>
    <n v="11"/>
    <x v="1"/>
    <n v="0"/>
    <x v="1"/>
  </r>
  <r>
    <x v="29"/>
    <n v="1965"/>
    <n v="61"/>
    <x v="1"/>
    <x v="1"/>
    <x v="2"/>
    <n v="2"/>
    <x v="1"/>
    <x v="28"/>
    <x v="1"/>
    <n v="0"/>
    <n v="0"/>
    <x v="26"/>
    <x v="25"/>
    <x v="0"/>
    <n v="684"/>
    <n v="100"/>
    <n v="801"/>
    <n v="21"/>
    <n v="66"/>
    <n v="0"/>
    <n v="1672"/>
    <n v="1"/>
    <x v="4"/>
    <n v="9"/>
    <n v="10"/>
    <n v="26"/>
    <x v="0"/>
    <n v="2"/>
    <x v="1"/>
    <x v="0"/>
    <x v="0"/>
    <x v="1"/>
    <x v="0"/>
    <x v="0"/>
    <n v="0"/>
    <x v="0"/>
    <n v="11"/>
    <x v="1"/>
    <n v="1"/>
    <x v="0"/>
  </r>
  <r>
    <x v="30"/>
    <n v="1989"/>
    <n v="37"/>
    <x v="2"/>
    <x v="2"/>
    <x v="3"/>
    <n v="1"/>
    <x v="0"/>
    <x v="29"/>
    <x v="1"/>
    <n v="0"/>
    <n v="0"/>
    <x v="27"/>
    <x v="5"/>
    <x v="0"/>
    <n v="8"/>
    <n v="4"/>
    <n v="10"/>
    <n v="2"/>
    <n v="2"/>
    <n v="4"/>
    <n v="30"/>
    <n v="2"/>
    <x v="7"/>
    <n v="0"/>
    <n v="3"/>
    <n v="8"/>
    <x v="1"/>
    <n v="5"/>
    <x v="1"/>
    <x v="0"/>
    <x v="0"/>
    <x v="0"/>
    <x v="0"/>
    <x v="0"/>
    <n v="0"/>
    <x v="0"/>
    <n v="11"/>
    <x v="1"/>
    <n v="0"/>
    <x v="1"/>
  </r>
  <r>
    <x v="31"/>
    <n v="1963"/>
    <n v="63"/>
    <x v="0"/>
    <x v="2"/>
    <x v="1"/>
    <n v="2"/>
    <x v="1"/>
    <x v="30"/>
    <x v="1"/>
    <n v="0"/>
    <n v="0"/>
    <x v="28"/>
    <x v="26"/>
    <x v="0"/>
    <n v="112"/>
    <n v="17"/>
    <n v="44"/>
    <n v="34"/>
    <n v="22"/>
    <n v="89"/>
    <n v="318"/>
    <n v="1"/>
    <x v="2"/>
    <n v="5"/>
    <n v="3"/>
    <n v="11"/>
    <x v="1"/>
    <n v="3"/>
    <x v="1"/>
    <x v="0"/>
    <x v="0"/>
    <x v="0"/>
    <x v="0"/>
    <x v="0"/>
    <n v="0"/>
    <x v="0"/>
    <n v="11"/>
    <x v="1"/>
    <n v="0"/>
    <x v="1"/>
  </r>
  <r>
    <x v="32"/>
    <n v="1970"/>
    <n v="56"/>
    <x v="1"/>
    <x v="0"/>
    <x v="1"/>
    <n v="3"/>
    <x v="1"/>
    <x v="31"/>
    <x v="1"/>
    <n v="0"/>
    <n v="1"/>
    <x v="11"/>
    <x v="27"/>
    <x v="1"/>
    <n v="110"/>
    <n v="0"/>
    <n v="5"/>
    <n v="2"/>
    <n v="0"/>
    <n v="3"/>
    <n v="120"/>
    <n v="2"/>
    <x v="2"/>
    <n v="1"/>
    <n v="4"/>
    <n v="9"/>
    <x v="1"/>
    <n v="5"/>
    <x v="1"/>
    <x v="0"/>
    <x v="1"/>
    <x v="0"/>
    <x v="0"/>
    <x v="0"/>
    <n v="0"/>
    <x v="0"/>
    <n v="11"/>
    <x v="1"/>
    <n v="1"/>
    <x v="0"/>
  </r>
  <r>
    <x v="33"/>
    <n v="1952"/>
    <n v="74"/>
    <x v="0"/>
    <x v="1"/>
    <x v="3"/>
    <n v="3"/>
    <x v="1"/>
    <x v="32"/>
    <x v="1"/>
    <n v="0"/>
    <n v="2"/>
    <x v="29"/>
    <x v="28"/>
    <x v="2"/>
    <n v="96"/>
    <n v="12"/>
    <n v="96"/>
    <n v="33"/>
    <n v="22"/>
    <n v="43"/>
    <n v="302"/>
    <n v="6"/>
    <x v="6"/>
    <n v="1"/>
    <n v="6"/>
    <n v="17"/>
    <x v="0"/>
    <n v="6"/>
    <x v="0"/>
    <x v="0"/>
    <x v="0"/>
    <x v="0"/>
    <x v="0"/>
    <x v="0"/>
    <n v="0"/>
    <x v="0"/>
    <n v="11"/>
    <x v="0"/>
    <n v="1"/>
    <x v="0"/>
  </r>
  <r>
    <x v="34"/>
    <n v="1946"/>
    <n v="80"/>
    <x v="3"/>
    <x v="2"/>
    <x v="2"/>
    <n v="2"/>
    <x v="1"/>
    <x v="33"/>
    <x v="1"/>
    <n v="0"/>
    <n v="0"/>
    <x v="24"/>
    <x v="24"/>
    <x v="2"/>
    <n v="482"/>
    <n v="34"/>
    <n v="471"/>
    <n v="119"/>
    <n v="68"/>
    <n v="22"/>
    <n v="1196"/>
    <n v="1"/>
    <x v="7"/>
    <n v="5"/>
    <n v="9"/>
    <n v="18"/>
    <x v="0"/>
    <n v="7"/>
    <x v="0"/>
    <x v="0"/>
    <x v="0"/>
    <x v="0"/>
    <x v="0"/>
    <x v="0"/>
    <n v="0"/>
    <x v="0"/>
    <n v="11"/>
    <x v="1"/>
    <n v="0"/>
    <x v="1"/>
  </r>
  <r>
    <x v="35"/>
    <n v="1951"/>
    <n v="75"/>
    <x v="0"/>
    <x v="2"/>
    <x v="0"/>
    <n v="3"/>
    <x v="1"/>
    <x v="34"/>
    <x v="1"/>
    <n v="1"/>
    <n v="1"/>
    <x v="30"/>
    <x v="29"/>
    <x v="0"/>
    <n v="40"/>
    <n v="0"/>
    <n v="19"/>
    <n v="2"/>
    <n v="1"/>
    <n v="3"/>
    <n v="65"/>
    <n v="1"/>
    <x v="2"/>
    <n v="0"/>
    <n v="3"/>
    <n v="6"/>
    <x v="1"/>
    <n v="7"/>
    <x v="0"/>
    <x v="0"/>
    <x v="0"/>
    <x v="0"/>
    <x v="0"/>
    <x v="0"/>
    <n v="0"/>
    <x v="0"/>
    <n v="11"/>
    <x v="1"/>
    <n v="0"/>
    <x v="1"/>
  </r>
  <r>
    <x v="36"/>
    <n v="1970"/>
    <n v="56"/>
    <x v="1"/>
    <x v="1"/>
    <x v="2"/>
    <n v="3"/>
    <x v="1"/>
    <x v="35"/>
    <x v="1"/>
    <n v="0"/>
    <n v="1"/>
    <x v="31"/>
    <x v="30"/>
    <x v="0"/>
    <n v="702"/>
    <n v="17"/>
    <n v="151"/>
    <n v="0"/>
    <n v="8"/>
    <n v="35"/>
    <n v="913"/>
    <n v="5"/>
    <x v="3"/>
    <n v="6"/>
    <n v="12"/>
    <n v="28"/>
    <x v="0"/>
    <n v="2"/>
    <x v="1"/>
    <x v="0"/>
    <x v="0"/>
    <x v="0"/>
    <x v="0"/>
    <x v="0"/>
    <n v="0"/>
    <x v="0"/>
    <n v="11"/>
    <x v="1"/>
    <n v="0"/>
    <x v="1"/>
  </r>
  <r>
    <x v="37"/>
    <n v="1976"/>
    <n v="50"/>
    <x v="1"/>
    <x v="4"/>
    <x v="2"/>
    <n v="3"/>
    <x v="1"/>
    <x v="36"/>
    <x v="1"/>
    <n v="1"/>
    <n v="0"/>
    <x v="32"/>
    <x v="31"/>
    <x v="0"/>
    <n v="6"/>
    <n v="3"/>
    <n v="14"/>
    <n v="15"/>
    <n v="7"/>
    <n v="36"/>
    <n v="81"/>
    <n v="3"/>
    <x v="7"/>
    <n v="1"/>
    <n v="2"/>
    <n v="9"/>
    <x v="1"/>
    <n v="7"/>
    <x v="0"/>
    <x v="0"/>
    <x v="0"/>
    <x v="0"/>
    <x v="0"/>
    <x v="0"/>
    <n v="0"/>
    <x v="0"/>
    <n v="11"/>
    <x v="1"/>
    <n v="0"/>
    <x v="1"/>
  </r>
  <r>
    <x v="38"/>
    <n v="1973"/>
    <n v="53"/>
    <x v="1"/>
    <x v="0"/>
    <x v="4"/>
    <n v="2"/>
    <x v="1"/>
    <x v="37"/>
    <x v="1"/>
    <n v="0"/>
    <n v="1"/>
    <x v="33"/>
    <x v="32"/>
    <x v="0"/>
    <n v="55"/>
    <n v="0"/>
    <n v="6"/>
    <n v="2"/>
    <n v="0"/>
    <n v="4"/>
    <n v="67"/>
    <n v="2"/>
    <x v="1"/>
    <n v="1"/>
    <n v="3"/>
    <n v="7"/>
    <x v="1"/>
    <n v="5"/>
    <x v="1"/>
    <x v="0"/>
    <x v="0"/>
    <x v="0"/>
    <x v="0"/>
    <x v="0"/>
    <n v="0"/>
    <x v="0"/>
    <n v="11"/>
    <x v="1"/>
    <n v="0"/>
    <x v="1"/>
  </r>
  <r>
    <x v="39"/>
    <n v="1943"/>
    <n v="83"/>
    <x v="3"/>
    <x v="1"/>
    <x v="3"/>
    <n v="1"/>
    <x v="0"/>
    <x v="38"/>
    <x v="1"/>
    <n v="0"/>
    <n v="0"/>
    <x v="34"/>
    <x v="12"/>
    <x v="0"/>
    <n v="437"/>
    <n v="8"/>
    <n v="206"/>
    <n v="160"/>
    <n v="49"/>
    <n v="42"/>
    <n v="902"/>
    <n v="2"/>
    <x v="5"/>
    <n v="10"/>
    <n v="5"/>
    <n v="24"/>
    <x v="0"/>
    <n v="6"/>
    <x v="0"/>
    <x v="1"/>
    <x v="0"/>
    <x v="0"/>
    <x v="0"/>
    <x v="0"/>
    <n v="0"/>
    <x v="0"/>
    <n v="11"/>
    <x v="0"/>
    <n v="2"/>
    <x v="3"/>
  </r>
  <r>
    <x v="40"/>
    <n v="1980"/>
    <n v="46"/>
    <x v="1"/>
    <x v="0"/>
    <x v="2"/>
    <n v="3"/>
    <x v="1"/>
    <x v="39"/>
    <x v="1"/>
    <n v="0"/>
    <n v="1"/>
    <x v="35"/>
    <x v="33"/>
    <x v="2"/>
    <n v="421"/>
    <n v="76"/>
    <n v="536"/>
    <n v="82"/>
    <n v="178"/>
    <n v="102"/>
    <n v="1395"/>
    <n v="2"/>
    <x v="0"/>
    <n v="6"/>
    <n v="5"/>
    <n v="21"/>
    <x v="0"/>
    <n v="4"/>
    <x v="1"/>
    <x v="0"/>
    <x v="0"/>
    <x v="0"/>
    <x v="0"/>
    <x v="0"/>
    <n v="0"/>
    <x v="0"/>
    <n v="11"/>
    <x v="1"/>
    <n v="0"/>
    <x v="1"/>
  </r>
  <r>
    <x v="41"/>
    <n v="1985"/>
    <n v="41"/>
    <x v="2"/>
    <x v="2"/>
    <x v="2"/>
    <n v="3"/>
    <x v="1"/>
    <x v="40"/>
    <x v="1"/>
    <n v="1"/>
    <n v="0"/>
    <x v="36"/>
    <x v="34"/>
    <x v="0"/>
    <n v="13"/>
    <n v="1"/>
    <n v="29"/>
    <n v="3"/>
    <n v="0"/>
    <n v="7"/>
    <n v="53"/>
    <n v="2"/>
    <x v="2"/>
    <n v="0"/>
    <n v="3"/>
    <n v="7"/>
    <x v="1"/>
    <n v="8"/>
    <x v="0"/>
    <x v="0"/>
    <x v="0"/>
    <x v="0"/>
    <x v="0"/>
    <x v="0"/>
    <n v="0"/>
    <x v="0"/>
    <n v="11"/>
    <x v="1"/>
    <n v="0"/>
    <x v="1"/>
  </r>
  <r>
    <x v="42"/>
    <n v="1957"/>
    <n v="69"/>
    <x v="0"/>
    <x v="0"/>
    <x v="1"/>
    <n v="3"/>
    <x v="1"/>
    <x v="41"/>
    <x v="1"/>
    <n v="0"/>
    <n v="1"/>
    <x v="13"/>
    <x v="24"/>
    <x v="2"/>
    <n v="9"/>
    <n v="0"/>
    <n v="6"/>
    <n v="3"/>
    <n v="1"/>
    <n v="3"/>
    <n v="22"/>
    <n v="1"/>
    <x v="9"/>
    <n v="0"/>
    <n v="3"/>
    <n v="4"/>
    <x v="1"/>
    <n v="5"/>
    <x v="1"/>
    <x v="0"/>
    <x v="0"/>
    <x v="0"/>
    <x v="0"/>
    <x v="0"/>
    <n v="0"/>
    <x v="0"/>
    <n v="11"/>
    <x v="1"/>
    <n v="0"/>
    <x v="1"/>
  </r>
  <r>
    <x v="43"/>
    <n v="1959"/>
    <n v="67"/>
    <x v="0"/>
    <x v="1"/>
    <x v="0"/>
    <n v="1"/>
    <x v="0"/>
    <x v="10"/>
    <x v="1"/>
    <n v="0"/>
    <n v="0"/>
    <x v="37"/>
    <x v="35"/>
    <x v="0"/>
    <n v="81"/>
    <n v="11"/>
    <n v="50"/>
    <n v="3"/>
    <n v="2"/>
    <n v="39"/>
    <n v="186"/>
    <n v="1"/>
    <x v="1"/>
    <n v="3"/>
    <n v="4"/>
    <n v="9"/>
    <x v="1"/>
    <n v="2"/>
    <x v="1"/>
    <x v="0"/>
    <x v="0"/>
    <x v="0"/>
    <x v="0"/>
    <x v="0"/>
    <n v="0"/>
    <x v="0"/>
    <n v="11"/>
    <x v="1"/>
    <n v="0"/>
    <x v="1"/>
  </r>
  <r>
    <x v="44"/>
    <n v="1975"/>
    <n v="51"/>
    <x v="1"/>
    <x v="2"/>
    <x v="2"/>
    <n v="3"/>
    <x v="1"/>
    <x v="11"/>
    <x v="1"/>
    <n v="1"/>
    <n v="0"/>
    <x v="38"/>
    <x v="7"/>
    <x v="1"/>
    <n v="3"/>
    <n v="1"/>
    <n v="10"/>
    <n v="3"/>
    <n v="2"/>
    <n v="12"/>
    <n v="31"/>
    <n v="3"/>
    <x v="2"/>
    <n v="0"/>
    <n v="3"/>
    <n v="8"/>
    <x v="1"/>
    <n v="5"/>
    <x v="1"/>
    <x v="0"/>
    <x v="0"/>
    <x v="0"/>
    <x v="0"/>
    <x v="0"/>
    <n v="0"/>
    <x v="0"/>
    <n v="11"/>
    <x v="1"/>
    <n v="0"/>
    <x v="1"/>
  </r>
  <r>
    <x v="45"/>
    <n v="1976"/>
    <n v="50"/>
    <x v="1"/>
    <x v="0"/>
    <x v="0"/>
    <n v="1"/>
    <x v="0"/>
    <x v="42"/>
    <x v="1"/>
    <n v="0"/>
    <n v="0"/>
    <x v="39"/>
    <x v="36"/>
    <x v="0"/>
    <n v="123"/>
    <n v="164"/>
    <n v="266"/>
    <n v="227"/>
    <n v="30"/>
    <n v="174"/>
    <n v="984"/>
    <n v="1"/>
    <x v="2"/>
    <n v="4"/>
    <n v="9"/>
    <n v="16"/>
    <x v="0"/>
    <n v="1"/>
    <x v="1"/>
    <x v="0"/>
    <x v="0"/>
    <x v="0"/>
    <x v="0"/>
    <x v="0"/>
    <n v="0"/>
    <x v="0"/>
    <n v="11"/>
    <x v="1"/>
    <n v="0"/>
    <x v="1"/>
  </r>
  <r>
    <x v="46"/>
    <n v="1996"/>
    <n v="30"/>
    <x v="2"/>
    <x v="4"/>
    <x v="2"/>
    <n v="2"/>
    <x v="1"/>
    <x v="11"/>
    <x v="1"/>
    <n v="0"/>
    <n v="0"/>
    <x v="40"/>
    <x v="37"/>
    <x v="1"/>
    <n v="3"/>
    <n v="18"/>
    <n v="14"/>
    <n v="15"/>
    <n v="22"/>
    <n v="50"/>
    <n v="122"/>
    <n v="3"/>
    <x v="7"/>
    <n v="1"/>
    <n v="3"/>
    <n v="10"/>
    <x v="1"/>
    <n v="9"/>
    <x v="0"/>
    <x v="0"/>
    <x v="0"/>
    <x v="0"/>
    <x v="0"/>
    <x v="0"/>
    <n v="0"/>
    <x v="0"/>
    <n v="11"/>
    <x v="0"/>
    <n v="1"/>
    <x v="0"/>
  </r>
  <r>
    <x v="47"/>
    <n v="1968"/>
    <n v="58"/>
    <x v="1"/>
    <x v="0"/>
    <x v="1"/>
    <n v="3"/>
    <x v="1"/>
    <x v="43"/>
    <x v="1"/>
    <n v="1"/>
    <n v="0"/>
    <x v="41"/>
    <x v="38"/>
    <x v="0"/>
    <n v="13"/>
    <n v="6"/>
    <n v="15"/>
    <n v="3"/>
    <n v="5"/>
    <n v="13"/>
    <n v="55"/>
    <n v="1"/>
    <x v="2"/>
    <n v="0"/>
    <n v="2"/>
    <n v="5"/>
    <x v="1"/>
    <n v="10"/>
    <x v="0"/>
    <x v="0"/>
    <x v="0"/>
    <x v="0"/>
    <x v="0"/>
    <x v="0"/>
    <n v="0"/>
    <x v="0"/>
    <n v="11"/>
    <x v="1"/>
    <n v="0"/>
    <x v="1"/>
  </r>
  <r>
    <x v="48"/>
    <n v="1951"/>
    <n v="75"/>
    <x v="0"/>
    <x v="0"/>
    <x v="0"/>
    <n v="4"/>
    <x v="1"/>
    <x v="10"/>
    <x v="1"/>
    <n v="2"/>
    <n v="1"/>
    <x v="42"/>
    <x v="25"/>
    <x v="0"/>
    <n v="48"/>
    <n v="5"/>
    <n v="48"/>
    <n v="6"/>
    <n v="10"/>
    <n v="7"/>
    <n v="124"/>
    <n v="3"/>
    <x v="2"/>
    <n v="1"/>
    <n v="4"/>
    <n v="10"/>
    <x v="1"/>
    <n v="6"/>
    <x v="0"/>
    <x v="0"/>
    <x v="0"/>
    <x v="0"/>
    <x v="0"/>
    <x v="0"/>
    <n v="0"/>
    <x v="0"/>
    <n v="11"/>
    <x v="1"/>
    <n v="0"/>
    <x v="1"/>
  </r>
  <r>
    <x v="49"/>
    <n v="1954"/>
    <n v="72"/>
    <x v="0"/>
    <x v="1"/>
    <x v="2"/>
    <n v="4"/>
    <x v="1"/>
    <x v="44"/>
    <x v="1"/>
    <n v="1"/>
    <n v="1"/>
    <x v="43"/>
    <x v="39"/>
    <x v="0"/>
    <n v="826"/>
    <n v="50"/>
    <n v="317"/>
    <n v="50"/>
    <n v="38"/>
    <n v="38"/>
    <n v="1319"/>
    <n v="9"/>
    <x v="3"/>
    <n v="2"/>
    <n v="12"/>
    <n v="28"/>
    <x v="0"/>
    <n v="8"/>
    <x v="0"/>
    <x v="0"/>
    <x v="0"/>
    <x v="0"/>
    <x v="0"/>
    <x v="0"/>
    <n v="0"/>
    <x v="0"/>
    <n v="11"/>
    <x v="1"/>
    <n v="0"/>
    <x v="1"/>
  </r>
  <r>
    <x v="50"/>
    <n v="1957"/>
    <n v="69"/>
    <x v="0"/>
    <x v="0"/>
    <x v="4"/>
    <n v="2"/>
    <x v="1"/>
    <x v="45"/>
    <x v="1"/>
    <n v="0"/>
    <n v="1"/>
    <x v="44"/>
    <x v="40"/>
    <x v="1"/>
    <n v="245"/>
    <n v="19"/>
    <n v="125"/>
    <n v="37"/>
    <n v="67"/>
    <n v="14"/>
    <n v="507"/>
    <n v="1"/>
    <x v="6"/>
    <n v="2"/>
    <n v="10"/>
    <n v="17"/>
    <x v="0"/>
    <n v="2"/>
    <x v="1"/>
    <x v="0"/>
    <x v="0"/>
    <x v="0"/>
    <x v="0"/>
    <x v="0"/>
    <n v="0"/>
    <x v="0"/>
    <n v="11"/>
    <x v="1"/>
    <n v="0"/>
    <x v="1"/>
  </r>
  <r>
    <x v="51"/>
    <n v="1964"/>
    <n v="62"/>
    <x v="0"/>
    <x v="2"/>
    <x v="2"/>
    <n v="2"/>
    <x v="1"/>
    <x v="46"/>
    <x v="1"/>
    <n v="0"/>
    <n v="0"/>
    <x v="45"/>
    <x v="41"/>
    <x v="2"/>
    <n v="650"/>
    <n v="37"/>
    <n v="780"/>
    <n v="27"/>
    <n v="167"/>
    <n v="32"/>
    <n v="1693"/>
    <n v="1"/>
    <x v="4"/>
    <n v="9"/>
    <n v="13"/>
    <n v="29"/>
    <x v="0"/>
    <n v="3"/>
    <x v="1"/>
    <x v="0"/>
    <x v="0"/>
    <x v="0"/>
    <x v="0"/>
    <x v="0"/>
    <n v="0"/>
    <x v="0"/>
    <n v="11"/>
    <x v="1"/>
    <n v="0"/>
    <x v="1"/>
  </r>
  <r>
    <x v="52"/>
    <n v="1977"/>
    <n v="49"/>
    <x v="1"/>
    <x v="0"/>
    <x v="0"/>
    <n v="2"/>
    <x v="1"/>
    <x v="47"/>
    <x v="1"/>
    <n v="1"/>
    <n v="0"/>
    <x v="22"/>
    <x v="42"/>
    <x v="0"/>
    <n v="12"/>
    <n v="6"/>
    <n v="20"/>
    <n v="30"/>
    <n v="1"/>
    <n v="3"/>
    <n v="72"/>
    <n v="2"/>
    <x v="2"/>
    <n v="0"/>
    <n v="3"/>
    <n v="7"/>
    <x v="1"/>
    <n v="7"/>
    <x v="0"/>
    <x v="0"/>
    <x v="0"/>
    <x v="0"/>
    <x v="0"/>
    <x v="0"/>
    <n v="0"/>
    <x v="0"/>
    <n v="11"/>
    <x v="1"/>
    <n v="0"/>
    <x v="1"/>
  </r>
  <r>
    <x v="53"/>
    <n v="1977"/>
    <n v="49"/>
    <x v="1"/>
    <x v="0"/>
    <x v="3"/>
    <n v="1"/>
    <x v="0"/>
    <x v="48"/>
    <x v="1"/>
    <n v="0"/>
    <n v="0"/>
    <x v="46"/>
    <x v="42"/>
    <x v="0"/>
    <n v="510"/>
    <n v="120"/>
    <n v="550"/>
    <n v="156"/>
    <n v="40"/>
    <n v="241"/>
    <n v="1617"/>
    <n v="1"/>
    <x v="6"/>
    <n v="9"/>
    <n v="7"/>
    <n v="21"/>
    <x v="0"/>
    <n v="1"/>
    <x v="1"/>
    <x v="1"/>
    <x v="0"/>
    <x v="0"/>
    <x v="1"/>
    <x v="0"/>
    <n v="0"/>
    <x v="0"/>
    <n v="11"/>
    <x v="0"/>
    <n v="3"/>
    <x v="2"/>
  </r>
  <r>
    <x v="54"/>
    <n v="1978"/>
    <n v="48"/>
    <x v="1"/>
    <x v="0"/>
    <x v="2"/>
    <n v="4"/>
    <x v="1"/>
    <x v="49"/>
    <x v="1"/>
    <n v="1"/>
    <n v="1"/>
    <x v="47"/>
    <x v="43"/>
    <x v="0"/>
    <n v="328"/>
    <n v="9"/>
    <n v="124"/>
    <n v="12"/>
    <n v="24"/>
    <n v="109"/>
    <n v="606"/>
    <n v="7"/>
    <x v="6"/>
    <n v="2"/>
    <n v="10"/>
    <n v="23"/>
    <x v="0"/>
    <n v="3"/>
    <x v="1"/>
    <x v="0"/>
    <x v="0"/>
    <x v="0"/>
    <x v="0"/>
    <x v="0"/>
    <n v="0"/>
    <x v="0"/>
    <n v="11"/>
    <x v="1"/>
    <n v="0"/>
    <x v="1"/>
  </r>
  <r>
    <x v="55"/>
    <n v="1955"/>
    <n v="71"/>
    <x v="0"/>
    <x v="2"/>
    <x v="1"/>
    <n v="2"/>
    <x v="1"/>
    <x v="50"/>
    <x v="1"/>
    <n v="0"/>
    <n v="0"/>
    <x v="48"/>
    <x v="29"/>
    <x v="0"/>
    <n v="984"/>
    <n v="51"/>
    <n v="432"/>
    <n v="180"/>
    <n v="120"/>
    <n v="190"/>
    <n v="1957"/>
    <n v="1"/>
    <x v="7"/>
    <n v="10"/>
    <n v="13"/>
    <n v="27"/>
    <x v="0"/>
    <n v="1"/>
    <x v="1"/>
    <x v="0"/>
    <x v="0"/>
    <x v="1"/>
    <x v="0"/>
    <x v="0"/>
    <n v="0"/>
    <x v="0"/>
    <n v="11"/>
    <x v="0"/>
    <n v="2"/>
    <x v="3"/>
  </r>
  <r>
    <x v="56"/>
    <n v="1966"/>
    <n v="60"/>
    <x v="1"/>
    <x v="0"/>
    <x v="3"/>
    <n v="1"/>
    <x v="0"/>
    <x v="51"/>
    <x v="1"/>
    <n v="0"/>
    <n v="0"/>
    <x v="49"/>
    <x v="44"/>
    <x v="1"/>
    <n v="295"/>
    <n v="35"/>
    <n v="482"/>
    <n v="121"/>
    <n v="120"/>
    <n v="40"/>
    <n v="1093"/>
    <n v="1"/>
    <x v="3"/>
    <n v="5"/>
    <n v="10"/>
    <n v="21"/>
    <x v="0"/>
    <n v="3"/>
    <x v="1"/>
    <x v="0"/>
    <x v="0"/>
    <x v="0"/>
    <x v="0"/>
    <x v="0"/>
    <n v="0"/>
    <x v="0"/>
    <n v="11"/>
    <x v="0"/>
    <n v="1"/>
    <x v="0"/>
  </r>
  <r>
    <x v="57"/>
    <n v="1988"/>
    <n v="38"/>
    <x v="2"/>
    <x v="0"/>
    <x v="0"/>
    <n v="2"/>
    <x v="1"/>
    <x v="52"/>
    <x v="1"/>
    <n v="1"/>
    <n v="0"/>
    <x v="50"/>
    <x v="27"/>
    <x v="1"/>
    <n v="13"/>
    <n v="0"/>
    <n v="8"/>
    <n v="2"/>
    <n v="1"/>
    <n v="5"/>
    <n v="29"/>
    <n v="1"/>
    <x v="1"/>
    <n v="0"/>
    <n v="4"/>
    <n v="6"/>
    <x v="1"/>
    <n v="3"/>
    <x v="1"/>
    <x v="0"/>
    <x v="0"/>
    <x v="0"/>
    <x v="0"/>
    <x v="0"/>
    <n v="0"/>
    <x v="0"/>
    <n v="11"/>
    <x v="1"/>
    <n v="0"/>
    <x v="1"/>
  </r>
  <r>
    <x v="58"/>
    <n v="1982"/>
    <n v="44"/>
    <x v="2"/>
    <x v="0"/>
    <x v="0"/>
    <n v="2"/>
    <x v="1"/>
    <x v="10"/>
    <x v="1"/>
    <n v="1"/>
    <n v="0"/>
    <x v="51"/>
    <x v="43"/>
    <x v="0"/>
    <n v="11"/>
    <n v="3"/>
    <n v="22"/>
    <n v="2"/>
    <n v="2"/>
    <n v="6"/>
    <n v="46"/>
    <n v="2"/>
    <x v="2"/>
    <n v="0"/>
    <n v="3"/>
    <n v="7"/>
    <x v="1"/>
    <n v="6"/>
    <x v="0"/>
    <x v="0"/>
    <x v="0"/>
    <x v="0"/>
    <x v="0"/>
    <x v="0"/>
    <n v="0"/>
    <x v="0"/>
    <n v="11"/>
    <x v="1"/>
    <n v="0"/>
    <x v="1"/>
  </r>
  <r>
    <x v="59"/>
    <n v="1968"/>
    <n v="58"/>
    <x v="1"/>
    <x v="1"/>
    <x v="2"/>
    <n v="3"/>
    <x v="1"/>
    <x v="53"/>
    <x v="1"/>
    <n v="0"/>
    <n v="1"/>
    <x v="52"/>
    <x v="20"/>
    <x v="0"/>
    <n v="447"/>
    <n v="0"/>
    <n v="28"/>
    <n v="0"/>
    <n v="0"/>
    <n v="43"/>
    <n v="518"/>
    <n v="3"/>
    <x v="0"/>
    <n v="2"/>
    <n v="6"/>
    <n v="19"/>
    <x v="0"/>
    <n v="7"/>
    <x v="0"/>
    <x v="0"/>
    <x v="0"/>
    <x v="0"/>
    <x v="0"/>
    <x v="0"/>
    <n v="0"/>
    <x v="0"/>
    <n v="11"/>
    <x v="1"/>
    <n v="0"/>
    <x v="1"/>
  </r>
  <r>
    <x v="60"/>
    <n v="1982"/>
    <n v="44"/>
    <x v="2"/>
    <x v="2"/>
    <x v="0"/>
    <n v="1"/>
    <x v="0"/>
    <x v="54"/>
    <x v="1"/>
    <n v="0"/>
    <n v="0"/>
    <x v="53"/>
    <x v="45"/>
    <x v="2"/>
    <n v="712"/>
    <n v="26"/>
    <n v="538"/>
    <n v="69"/>
    <n v="13"/>
    <n v="80"/>
    <n v="1438"/>
    <n v="1"/>
    <x v="7"/>
    <n v="6"/>
    <n v="11"/>
    <n v="21"/>
    <x v="0"/>
    <n v="1"/>
    <x v="1"/>
    <x v="0"/>
    <x v="1"/>
    <x v="1"/>
    <x v="0"/>
    <x v="0"/>
    <n v="0"/>
    <x v="0"/>
    <n v="11"/>
    <x v="0"/>
    <n v="3"/>
    <x v="2"/>
  </r>
  <r>
    <x v="61"/>
    <n v="1975"/>
    <n v="51"/>
    <x v="1"/>
    <x v="0"/>
    <x v="1"/>
    <n v="4"/>
    <x v="1"/>
    <x v="55"/>
    <x v="1"/>
    <n v="1"/>
    <n v="1"/>
    <x v="54"/>
    <x v="46"/>
    <x v="1"/>
    <n v="452"/>
    <n v="18"/>
    <n v="102"/>
    <n v="16"/>
    <n v="18"/>
    <n v="6"/>
    <n v="612"/>
    <n v="4"/>
    <x v="6"/>
    <n v="2"/>
    <n v="12"/>
    <n v="22"/>
    <x v="0"/>
    <n v="3"/>
    <x v="1"/>
    <x v="0"/>
    <x v="0"/>
    <x v="0"/>
    <x v="0"/>
    <x v="0"/>
    <n v="0"/>
    <x v="0"/>
    <n v="11"/>
    <x v="1"/>
    <n v="0"/>
    <x v="1"/>
  </r>
  <r>
    <x v="62"/>
    <n v="1952"/>
    <n v="74"/>
    <x v="0"/>
    <x v="0"/>
    <x v="0"/>
    <n v="2"/>
    <x v="1"/>
    <x v="56"/>
    <x v="1"/>
    <n v="0"/>
    <n v="1"/>
    <x v="55"/>
    <x v="2"/>
    <x v="1"/>
    <n v="523"/>
    <n v="7"/>
    <n v="134"/>
    <n v="37"/>
    <n v="14"/>
    <n v="169"/>
    <n v="884"/>
    <n v="4"/>
    <x v="0"/>
    <n v="2"/>
    <n v="10"/>
    <n v="24"/>
    <x v="0"/>
    <n v="7"/>
    <x v="0"/>
    <x v="0"/>
    <x v="0"/>
    <x v="0"/>
    <x v="0"/>
    <x v="0"/>
    <n v="0"/>
    <x v="0"/>
    <n v="11"/>
    <x v="1"/>
    <n v="0"/>
    <x v="1"/>
  </r>
  <r>
    <x v="63"/>
    <n v="1951"/>
    <n v="75"/>
    <x v="0"/>
    <x v="1"/>
    <x v="4"/>
    <n v="2"/>
    <x v="1"/>
    <x v="57"/>
    <x v="1"/>
    <n v="0"/>
    <n v="1"/>
    <x v="56"/>
    <x v="28"/>
    <x v="2"/>
    <n v="546"/>
    <n v="0"/>
    <n v="48"/>
    <n v="0"/>
    <n v="6"/>
    <n v="6"/>
    <n v="606"/>
    <n v="1"/>
    <x v="5"/>
    <n v="3"/>
    <n v="8"/>
    <n v="19"/>
    <x v="0"/>
    <n v="5"/>
    <x v="1"/>
    <x v="0"/>
    <x v="0"/>
    <x v="0"/>
    <x v="0"/>
    <x v="0"/>
    <n v="0"/>
    <x v="0"/>
    <n v="11"/>
    <x v="1"/>
    <n v="0"/>
    <x v="1"/>
  </r>
  <r>
    <x v="64"/>
    <n v="1948"/>
    <n v="78"/>
    <x v="3"/>
    <x v="0"/>
    <x v="1"/>
    <n v="2"/>
    <x v="1"/>
    <x v="58"/>
    <x v="1"/>
    <n v="0"/>
    <n v="0"/>
    <x v="57"/>
    <x v="40"/>
    <x v="1"/>
    <n v="398"/>
    <n v="40"/>
    <n v="367"/>
    <n v="119"/>
    <n v="122"/>
    <n v="30"/>
    <n v="1076"/>
    <n v="1"/>
    <x v="5"/>
    <n v="4"/>
    <n v="4"/>
    <n v="16"/>
    <x v="0"/>
    <n v="4"/>
    <x v="1"/>
    <x v="0"/>
    <x v="0"/>
    <x v="0"/>
    <x v="0"/>
    <x v="0"/>
    <n v="0"/>
    <x v="0"/>
    <n v="11"/>
    <x v="1"/>
    <n v="0"/>
    <x v="1"/>
  </r>
  <r>
    <x v="65"/>
    <n v="1971"/>
    <n v="55"/>
    <x v="1"/>
    <x v="0"/>
    <x v="2"/>
    <n v="3"/>
    <x v="1"/>
    <x v="59"/>
    <x v="1"/>
    <n v="1"/>
    <n v="0"/>
    <x v="58"/>
    <x v="47"/>
    <x v="0"/>
    <n v="1"/>
    <n v="3"/>
    <n v="6"/>
    <n v="3"/>
    <n v="6"/>
    <n v="15"/>
    <n v="34"/>
    <n v="1"/>
    <x v="1"/>
    <n v="1"/>
    <n v="2"/>
    <n v="5"/>
    <x v="1"/>
    <n v="7"/>
    <x v="0"/>
    <x v="0"/>
    <x v="0"/>
    <x v="0"/>
    <x v="0"/>
    <x v="0"/>
    <n v="0"/>
    <x v="0"/>
    <n v="11"/>
    <x v="0"/>
    <n v="1"/>
    <x v="0"/>
  </r>
  <r>
    <x v="66"/>
    <n v="1967"/>
    <n v="59"/>
    <x v="1"/>
    <x v="0"/>
    <x v="1"/>
    <n v="4"/>
    <x v="1"/>
    <x v="60"/>
    <x v="1"/>
    <n v="1"/>
    <n v="1"/>
    <x v="59"/>
    <x v="21"/>
    <x v="2"/>
    <n v="10"/>
    <n v="0"/>
    <n v="1"/>
    <n v="0"/>
    <n v="0"/>
    <n v="0"/>
    <n v="11"/>
    <n v="1"/>
    <x v="1"/>
    <n v="0"/>
    <n v="2"/>
    <n v="4"/>
    <x v="1"/>
    <n v="7"/>
    <x v="0"/>
    <x v="0"/>
    <x v="0"/>
    <x v="0"/>
    <x v="0"/>
    <x v="0"/>
    <n v="0"/>
    <x v="0"/>
    <n v="11"/>
    <x v="1"/>
    <n v="0"/>
    <x v="1"/>
  </r>
  <r>
    <x v="67"/>
    <n v="1979"/>
    <n v="47"/>
    <x v="1"/>
    <x v="4"/>
    <x v="0"/>
    <n v="2"/>
    <x v="1"/>
    <x v="61"/>
    <x v="1"/>
    <n v="0"/>
    <n v="1"/>
    <x v="60"/>
    <x v="7"/>
    <x v="1"/>
    <n v="688"/>
    <n v="14"/>
    <n v="309"/>
    <n v="201"/>
    <n v="24"/>
    <n v="38"/>
    <n v="1274"/>
    <n v="1"/>
    <x v="8"/>
    <n v="10"/>
    <n v="10"/>
    <n v="32"/>
    <x v="2"/>
    <n v="5"/>
    <x v="1"/>
    <x v="1"/>
    <x v="0"/>
    <x v="0"/>
    <x v="1"/>
    <x v="0"/>
    <n v="0"/>
    <x v="0"/>
    <n v="11"/>
    <x v="0"/>
    <n v="3"/>
    <x v="2"/>
  </r>
  <r>
    <x v="68"/>
    <n v="1958"/>
    <n v="68"/>
    <x v="0"/>
    <x v="0"/>
    <x v="1"/>
    <n v="3"/>
    <x v="1"/>
    <x v="62"/>
    <x v="1"/>
    <n v="0"/>
    <n v="1"/>
    <x v="61"/>
    <x v="24"/>
    <x v="2"/>
    <n v="247"/>
    <n v="49"/>
    <n v="159"/>
    <n v="7"/>
    <n v="82"/>
    <n v="109"/>
    <n v="653"/>
    <n v="1"/>
    <x v="3"/>
    <n v="2"/>
    <n v="10"/>
    <n v="18"/>
    <x v="0"/>
    <n v="4"/>
    <x v="1"/>
    <x v="0"/>
    <x v="0"/>
    <x v="0"/>
    <x v="0"/>
    <x v="0"/>
    <n v="0"/>
    <x v="0"/>
    <n v="11"/>
    <x v="1"/>
    <n v="0"/>
    <x v="1"/>
  </r>
  <r>
    <x v="69"/>
    <n v="1970"/>
    <n v="56"/>
    <x v="1"/>
    <x v="0"/>
    <x v="1"/>
    <n v="5"/>
    <x v="1"/>
    <x v="63"/>
    <x v="1"/>
    <n v="1"/>
    <n v="2"/>
    <x v="62"/>
    <x v="48"/>
    <x v="0"/>
    <n v="856"/>
    <n v="59"/>
    <n v="487"/>
    <n v="58"/>
    <n v="29"/>
    <n v="73"/>
    <n v="1562"/>
    <n v="7"/>
    <x v="2"/>
    <n v="5"/>
    <n v="5"/>
    <n v="19"/>
    <x v="0"/>
    <n v="5"/>
    <x v="1"/>
    <x v="0"/>
    <x v="0"/>
    <x v="0"/>
    <x v="0"/>
    <x v="0"/>
    <n v="0"/>
    <x v="0"/>
    <n v="11"/>
    <x v="1"/>
    <n v="0"/>
    <x v="1"/>
  </r>
  <r>
    <x v="70"/>
    <n v="1954"/>
    <n v="72"/>
    <x v="0"/>
    <x v="2"/>
    <x v="2"/>
    <n v="2"/>
    <x v="1"/>
    <x v="64"/>
    <x v="1"/>
    <n v="0"/>
    <n v="0"/>
    <x v="63"/>
    <x v="49"/>
    <x v="2"/>
    <n v="496"/>
    <n v="36"/>
    <n v="460"/>
    <n v="189"/>
    <n v="60"/>
    <n v="12"/>
    <n v="1253"/>
    <n v="3"/>
    <x v="6"/>
    <n v="8"/>
    <n v="6"/>
    <n v="21"/>
    <x v="0"/>
    <n v="3"/>
    <x v="1"/>
    <x v="0"/>
    <x v="0"/>
    <x v="0"/>
    <x v="0"/>
    <x v="0"/>
    <n v="0"/>
    <x v="0"/>
    <n v="11"/>
    <x v="1"/>
    <n v="0"/>
    <x v="1"/>
  </r>
  <r>
    <x v="71"/>
    <n v="1973"/>
    <n v="53"/>
    <x v="1"/>
    <x v="4"/>
    <x v="2"/>
    <n v="3"/>
    <x v="1"/>
    <x v="10"/>
    <x v="1"/>
    <n v="1"/>
    <n v="0"/>
    <x v="64"/>
    <x v="50"/>
    <x v="1"/>
    <n v="25"/>
    <n v="3"/>
    <n v="43"/>
    <n v="17"/>
    <n v="4"/>
    <n v="17"/>
    <n v="109"/>
    <n v="3"/>
    <x v="7"/>
    <n v="0"/>
    <n v="3"/>
    <n v="9"/>
    <x v="1"/>
    <n v="8"/>
    <x v="0"/>
    <x v="0"/>
    <x v="0"/>
    <x v="0"/>
    <x v="0"/>
    <x v="0"/>
    <n v="0"/>
    <x v="0"/>
    <n v="11"/>
    <x v="1"/>
    <n v="0"/>
    <x v="1"/>
  </r>
  <r>
    <x v="72"/>
    <n v="1959"/>
    <n v="67"/>
    <x v="0"/>
    <x v="0"/>
    <x v="2"/>
    <n v="3"/>
    <x v="1"/>
    <x v="65"/>
    <x v="1"/>
    <n v="0"/>
    <n v="1"/>
    <x v="65"/>
    <x v="40"/>
    <x v="1"/>
    <n v="258"/>
    <n v="107"/>
    <n v="291"/>
    <n v="84"/>
    <n v="37"/>
    <n v="86"/>
    <n v="863"/>
    <n v="4"/>
    <x v="11"/>
    <n v="3"/>
    <n v="13"/>
    <n v="30"/>
    <x v="0"/>
    <n v="7"/>
    <x v="0"/>
    <x v="0"/>
    <x v="0"/>
    <x v="0"/>
    <x v="0"/>
    <x v="0"/>
    <n v="0"/>
    <x v="0"/>
    <n v="11"/>
    <x v="1"/>
    <n v="0"/>
    <x v="1"/>
  </r>
  <r>
    <x v="73"/>
    <n v="1975"/>
    <n v="51"/>
    <x v="1"/>
    <x v="1"/>
    <x v="2"/>
    <n v="4"/>
    <x v="1"/>
    <x v="66"/>
    <x v="1"/>
    <n v="1"/>
    <n v="1"/>
    <x v="66"/>
    <x v="34"/>
    <x v="0"/>
    <n v="565"/>
    <n v="6"/>
    <n v="65"/>
    <n v="0"/>
    <n v="6"/>
    <n v="19"/>
    <n v="661"/>
    <n v="5"/>
    <x v="12"/>
    <n v="2"/>
    <n v="8"/>
    <n v="24"/>
    <x v="0"/>
    <n v="7"/>
    <x v="0"/>
    <x v="0"/>
    <x v="1"/>
    <x v="0"/>
    <x v="0"/>
    <x v="0"/>
    <n v="0"/>
    <x v="0"/>
    <n v="11"/>
    <x v="1"/>
    <n v="1"/>
    <x v="0"/>
  </r>
  <r>
    <x v="74"/>
    <n v="1952"/>
    <n v="74"/>
    <x v="0"/>
    <x v="0"/>
    <x v="2"/>
    <n v="2"/>
    <x v="1"/>
    <x v="67"/>
    <x v="1"/>
    <n v="0"/>
    <n v="0"/>
    <x v="67"/>
    <x v="0"/>
    <x v="0"/>
    <n v="14"/>
    <n v="10"/>
    <n v="13"/>
    <n v="4"/>
    <n v="15"/>
    <n v="9"/>
    <n v="65"/>
    <n v="1"/>
    <x v="2"/>
    <n v="1"/>
    <n v="4"/>
    <n v="8"/>
    <x v="1"/>
    <n v="2"/>
    <x v="1"/>
    <x v="0"/>
    <x v="0"/>
    <x v="0"/>
    <x v="0"/>
    <x v="0"/>
    <n v="0"/>
    <x v="0"/>
    <n v="11"/>
    <x v="1"/>
    <n v="0"/>
    <x v="1"/>
  </r>
  <r>
    <x v="75"/>
    <n v="1977"/>
    <n v="49"/>
    <x v="1"/>
    <x v="0"/>
    <x v="3"/>
    <n v="2"/>
    <x v="1"/>
    <x v="68"/>
    <x v="1"/>
    <n v="1"/>
    <n v="0"/>
    <x v="68"/>
    <x v="8"/>
    <x v="0"/>
    <n v="2"/>
    <n v="1"/>
    <n v="6"/>
    <n v="2"/>
    <n v="1"/>
    <n v="1"/>
    <n v="13"/>
    <n v="1"/>
    <x v="1"/>
    <n v="0"/>
    <n v="2"/>
    <n v="4"/>
    <x v="1"/>
    <n v="6"/>
    <x v="0"/>
    <x v="0"/>
    <x v="0"/>
    <x v="0"/>
    <x v="0"/>
    <x v="0"/>
    <n v="0"/>
    <x v="0"/>
    <n v="11"/>
    <x v="1"/>
    <n v="0"/>
    <x v="1"/>
  </r>
  <r>
    <x v="76"/>
    <n v="1972"/>
    <n v="54"/>
    <x v="1"/>
    <x v="2"/>
    <x v="2"/>
    <n v="2"/>
    <x v="1"/>
    <x v="69"/>
    <x v="1"/>
    <n v="0"/>
    <n v="0"/>
    <x v="69"/>
    <x v="5"/>
    <x v="0"/>
    <n v="721"/>
    <n v="111"/>
    <n v="925"/>
    <n v="97"/>
    <n v="18"/>
    <n v="18"/>
    <n v="1890"/>
    <n v="1"/>
    <x v="5"/>
    <n v="6"/>
    <n v="5"/>
    <n v="19"/>
    <x v="0"/>
    <n v="5"/>
    <x v="1"/>
    <x v="0"/>
    <x v="0"/>
    <x v="0"/>
    <x v="0"/>
    <x v="0"/>
    <n v="0"/>
    <x v="0"/>
    <n v="11"/>
    <x v="0"/>
    <n v="1"/>
    <x v="0"/>
  </r>
  <r>
    <x v="77"/>
    <n v="1976"/>
    <n v="50"/>
    <x v="1"/>
    <x v="0"/>
    <x v="0"/>
    <n v="1"/>
    <x v="0"/>
    <x v="70"/>
    <x v="1"/>
    <n v="0"/>
    <n v="0"/>
    <x v="70"/>
    <x v="51"/>
    <x v="0"/>
    <n v="1032"/>
    <n v="105"/>
    <n v="779"/>
    <n v="137"/>
    <n v="105"/>
    <n v="51"/>
    <n v="2209"/>
    <n v="0"/>
    <x v="3"/>
    <n v="8"/>
    <n v="9"/>
    <n v="22"/>
    <x v="0"/>
    <n v="4"/>
    <x v="1"/>
    <x v="1"/>
    <x v="0"/>
    <x v="0"/>
    <x v="0"/>
    <x v="0"/>
    <n v="0"/>
    <x v="0"/>
    <n v="11"/>
    <x v="0"/>
    <n v="2"/>
    <x v="3"/>
  </r>
  <r>
    <x v="78"/>
    <n v="1976"/>
    <n v="50"/>
    <x v="1"/>
    <x v="4"/>
    <x v="1"/>
    <n v="2"/>
    <x v="1"/>
    <x v="71"/>
    <x v="1"/>
    <n v="0"/>
    <n v="0"/>
    <x v="71"/>
    <x v="45"/>
    <x v="2"/>
    <n v="1"/>
    <n v="0"/>
    <n v="5"/>
    <n v="0"/>
    <n v="3"/>
    <n v="9"/>
    <n v="18"/>
    <n v="1"/>
    <x v="9"/>
    <n v="0"/>
    <n v="3"/>
    <n v="4"/>
    <x v="1"/>
    <n v="3"/>
    <x v="1"/>
    <x v="0"/>
    <x v="0"/>
    <x v="0"/>
    <x v="0"/>
    <x v="0"/>
    <n v="1"/>
    <x v="0"/>
    <n v="11"/>
    <x v="1"/>
    <n v="0"/>
    <x v="1"/>
  </r>
  <r>
    <x v="79"/>
    <n v="1965"/>
    <n v="61"/>
    <x v="1"/>
    <x v="0"/>
    <x v="1"/>
    <n v="2"/>
    <x v="1"/>
    <x v="72"/>
    <x v="1"/>
    <n v="0"/>
    <n v="0"/>
    <x v="22"/>
    <x v="52"/>
    <x v="2"/>
    <n v="577"/>
    <n v="0"/>
    <n v="64"/>
    <n v="0"/>
    <n v="0"/>
    <n v="51"/>
    <n v="692"/>
    <n v="2"/>
    <x v="11"/>
    <n v="1"/>
    <n v="8"/>
    <n v="21"/>
    <x v="0"/>
    <n v="8"/>
    <x v="0"/>
    <x v="1"/>
    <x v="0"/>
    <x v="0"/>
    <x v="0"/>
    <x v="0"/>
    <n v="0"/>
    <x v="0"/>
    <n v="11"/>
    <x v="0"/>
    <n v="2"/>
    <x v="3"/>
  </r>
  <r>
    <x v="80"/>
    <n v="1985"/>
    <n v="41"/>
    <x v="2"/>
    <x v="0"/>
    <x v="0"/>
    <n v="2"/>
    <x v="1"/>
    <x v="73"/>
    <x v="1"/>
    <n v="1"/>
    <n v="0"/>
    <x v="72"/>
    <x v="53"/>
    <x v="0"/>
    <n v="64"/>
    <n v="4"/>
    <n v="68"/>
    <n v="7"/>
    <n v="5"/>
    <n v="17"/>
    <n v="165"/>
    <n v="4"/>
    <x v="7"/>
    <n v="1"/>
    <n v="4"/>
    <n v="12"/>
    <x v="1"/>
    <n v="8"/>
    <x v="0"/>
    <x v="0"/>
    <x v="0"/>
    <x v="0"/>
    <x v="0"/>
    <x v="0"/>
    <n v="0"/>
    <x v="0"/>
    <n v="11"/>
    <x v="1"/>
    <n v="0"/>
    <x v="1"/>
  </r>
  <r>
    <x v="81"/>
    <n v="1969"/>
    <n v="57"/>
    <x v="1"/>
    <x v="0"/>
    <x v="2"/>
    <n v="3"/>
    <x v="1"/>
    <x v="74"/>
    <x v="1"/>
    <n v="1"/>
    <n v="0"/>
    <x v="73"/>
    <x v="54"/>
    <x v="2"/>
    <n v="4"/>
    <n v="1"/>
    <n v="5"/>
    <n v="2"/>
    <n v="0"/>
    <n v="4"/>
    <n v="16"/>
    <n v="1"/>
    <x v="1"/>
    <n v="0"/>
    <n v="2"/>
    <n v="4"/>
    <x v="1"/>
    <n v="7"/>
    <x v="0"/>
    <x v="0"/>
    <x v="0"/>
    <x v="0"/>
    <x v="0"/>
    <x v="0"/>
    <n v="0"/>
    <x v="0"/>
    <n v="11"/>
    <x v="1"/>
    <n v="0"/>
    <x v="1"/>
  </r>
  <r>
    <x v="82"/>
    <n v="1973"/>
    <n v="53"/>
    <x v="1"/>
    <x v="4"/>
    <x v="2"/>
    <n v="3"/>
    <x v="1"/>
    <x v="75"/>
    <x v="1"/>
    <n v="1"/>
    <n v="0"/>
    <x v="74"/>
    <x v="53"/>
    <x v="0"/>
    <n v="25"/>
    <n v="5"/>
    <n v="19"/>
    <n v="7"/>
    <n v="0"/>
    <n v="23"/>
    <n v="79"/>
    <n v="3"/>
    <x v="7"/>
    <n v="0"/>
    <n v="3"/>
    <n v="9"/>
    <x v="1"/>
    <n v="7"/>
    <x v="0"/>
    <x v="0"/>
    <x v="0"/>
    <x v="0"/>
    <x v="0"/>
    <x v="0"/>
    <n v="0"/>
    <x v="0"/>
    <n v="11"/>
    <x v="1"/>
    <n v="0"/>
    <x v="1"/>
  </r>
  <r>
    <x v="83"/>
    <n v="1963"/>
    <n v="63"/>
    <x v="0"/>
    <x v="2"/>
    <x v="1"/>
    <n v="2"/>
    <x v="1"/>
    <x v="30"/>
    <x v="1"/>
    <n v="0"/>
    <n v="0"/>
    <x v="28"/>
    <x v="26"/>
    <x v="0"/>
    <n v="112"/>
    <n v="17"/>
    <n v="44"/>
    <n v="34"/>
    <n v="22"/>
    <n v="89"/>
    <n v="318"/>
    <n v="1"/>
    <x v="2"/>
    <n v="5"/>
    <n v="3"/>
    <n v="11"/>
    <x v="1"/>
    <n v="3"/>
    <x v="1"/>
    <x v="0"/>
    <x v="0"/>
    <x v="0"/>
    <x v="0"/>
    <x v="0"/>
    <n v="0"/>
    <x v="0"/>
    <n v="11"/>
    <x v="1"/>
    <n v="0"/>
    <x v="1"/>
  </r>
  <r>
    <x v="84"/>
    <n v="1987"/>
    <n v="39"/>
    <x v="2"/>
    <x v="0"/>
    <x v="3"/>
    <n v="1"/>
    <x v="0"/>
    <x v="76"/>
    <x v="1"/>
    <n v="0"/>
    <n v="0"/>
    <x v="75"/>
    <x v="46"/>
    <x v="1"/>
    <n v="163"/>
    <n v="23"/>
    <n v="424"/>
    <n v="27"/>
    <n v="65"/>
    <n v="76"/>
    <n v="778"/>
    <n v="1"/>
    <x v="7"/>
    <n v="10"/>
    <n v="13"/>
    <n v="27"/>
    <x v="0"/>
    <n v="1"/>
    <x v="1"/>
    <x v="0"/>
    <x v="0"/>
    <x v="0"/>
    <x v="0"/>
    <x v="0"/>
    <n v="0"/>
    <x v="0"/>
    <n v="11"/>
    <x v="1"/>
    <n v="0"/>
    <x v="1"/>
  </r>
  <r>
    <x v="85"/>
    <n v="1960"/>
    <n v="66"/>
    <x v="0"/>
    <x v="0"/>
    <x v="2"/>
    <n v="4"/>
    <x v="1"/>
    <x v="77"/>
    <x v="1"/>
    <n v="1"/>
    <n v="1"/>
    <x v="76"/>
    <x v="55"/>
    <x v="0"/>
    <n v="17"/>
    <n v="8"/>
    <n v="14"/>
    <n v="10"/>
    <n v="4"/>
    <n v="3"/>
    <n v="56"/>
    <n v="2"/>
    <x v="1"/>
    <n v="0"/>
    <n v="4"/>
    <n v="7"/>
    <x v="1"/>
    <n v="7"/>
    <x v="0"/>
    <x v="0"/>
    <x v="0"/>
    <x v="0"/>
    <x v="0"/>
    <x v="0"/>
    <n v="0"/>
    <x v="0"/>
    <n v="11"/>
    <x v="1"/>
    <n v="0"/>
    <x v="1"/>
  </r>
  <r>
    <x v="86"/>
    <n v="1970"/>
    <n v="56"/>
    <x v="1"/>
    <x v="2"/>
    <x v="2"/>
    <n v="4"/>
    <x v="1"/>
    <x v="78"/>
    <x v="1"/>
    <n v="1"/>
    <n v="1"/>
    <x v="77"/>
    <x v="56"/>
    <x v="0"/>
    <n v="130"/>
    <n v="0"/>
    <n v="16"/>
    <n v="0"/>
    <n v="0"/>
    <n v="5"/>
    <n v="151"/>
    <n v="5"/>
    <x v="7"/>
    <n v="1"/>
    <n v="4"/>
    <n v="13"/>
    <x v="1"/>
    <n v="7"/>
    <x v="0"/>
    <x v="0"/>
    <x v="1"/>
    <x v="0"/>
    <x v="0"/>
    <x v="0"/>
    <n v="0"/>
    <x v="0"/>
    <n v="11"/>
    <x v="1"/>
    <n v="1"/>
    <x v="0"/>
  </r>
  <r>
    <x v="87"/>
    <n v="1957"/>
    <n v="69"/>
    <x v="0"/>
    <x v="0"/>
    <x v="0"/>
    <n v="2"/>
    <x v="1"/>
    <x v="79"/>
    <x v="1"/>
    <n v="0"/>
    <n v="1"/>
    <x v="78"/>
    <x v="33"/>
    <x v="2"/>
    <n v="292"/>
    <n v="6"/>
    <n v="37"/>
    <n v="0"/>
    <n v="3"/>
    <n v="34"/>
    <n v="372"/>
    <n v="4"/>
    <x v="4"/>
    <n v="1"/>
    <n v="6"/>
    <n v="17"/>
    <x v="0"/>
    <n v="7"/>
    <x v="0"/>
    <x v="0"/>
    <x v="1"/>
    <x v="0"/>
    <x v="1"/>
    <x v="0"/>
    <n v="0"/>
    <x v="0"/>
    <n v="11"/>
    <x v="0"/>
    <n v="3"/>
    <x v="2"/>
  </r>
  <r>
    <x v="88"/>
    <n v="1973"/>
    <n v="53"/>
    <x v="1"/>
    <x v="0"/>
    <x v="2"/>
    <n v="2"/>
    <x v="1"/>
    <x v="80"/>
    <x v="1"/>
    <n v="0"/>
    <n v="0"/>
    <x v="44"/>
    <x v="57"/>
    <x v="0"/>
    <n v="350"/>
    <n v="60"/>
    <n v="568"/>
    <n v="110"/>
    <n v="133"/>
    <n v="145"/>
    <n v="1366"/>
    <n v="1"/>
    <x v="3"/>
    <n v="6"/>
    <n v="7"/>
    <n v="19"/>
    <x v="0"/>
    <n v="2"/>
    <x v="1"/>
    <x v="0"/>
    <x v="0"/>
    <x v="1"/>
    <x v="0"/>
    <x v="0"/>
    <n v="0"/>
    <x v="0"/>
    <n v="11"/>
    <x v="1"/>
    <n v="1"/>
    <x v="0"/>
  </r>
  <r>
    <x v="89"/>
    <n v="1967"/>
    <n v="59"/>
    <x v="1"/>
    <x v="0"/>
    <x v="1"/>
    <n v="3"/>
    <x v="1"/>
    <x v="81"/>
    <x v="1"/>
    <n v="0"/>
    <n v="1"/>
    <x v="79"/>
    <x v="58"/>
    <x v="0"/>
    <n v="135"/>
    <n v="9"/>
    <n v="39"/>
    <n v="4"/>
    <n v="0"/>
    <n v="7"/>
    <n v="194"/>
    <n v="1"/>
    <x v="2"/>
    <n v="2"/>
    <n v="5"/>
    <n v="10"/>
    <x v="1"/>
    <n v="2"/>
    <x v="1"/>
    <x v="0"/>
    <x v="0"/>
    <x v="0"/>
    <x v="0"/>
    <x v="0"/>
    <n v="0"/>
    <x v="0"/>
    <n v="11"/>
    <x v="1"/>
    <n v="0"/>
    <x v="1"/>
  </r>
  <r>
    <x v="90"/>
    <n v="1957"/>
    <n v="69"/>
    <x v="0"/>
    <x v="1"/>
    <x v="2"/>
    <n v="5"/>
    <x v="1"/>
    <x v="10"/>
    <x v="1"/>
    <n v="2"/>
    <n v="1"/>
    <x v="48"/>
    <x v="24"/>
    <x v="2"/>
    <n v="230"/>
    <n v="42"/>
    <n v="192"/>
    <n v="49"/>
    <n v="37"/>
    <n v="53"/>
    <n v="603"/>
    <n v="12"/>
    <x v="5"/>
    <n v="2"/>
    <n v="8"/>
    <n v="29"/>
    <x v="0"/>
    <n v="9"/>
    <x v="0"/>
    <x v="0"/>
    <x v="0"/>
    <x v="0"/>
    <x v="0"/>
    <x v="0"/>
    <n v="0"/>
    <x v="0"/>
    <n v="11"/>
    <x v="1"/>
    <n v="0"/>
    <x v="1"/>
  </r>
  <r>
    <x v="91"/>
    <n v="1957"/>
    <n v="69"/>
    <x v="0"/>
    <x v="0"/>
    <x v="0"/>
    <n v="3"/>
    <x v="1"/>
    <x v="10"/>
    <x v="1"/>
    <n v="1"/>
    <n v="1"/>
    <x v="80"/>
    <x v="59"/>
    <x v="0"/>
    <n v="7"/>
    <n v="0"/>
    <n v="8"/>
    <n v="2"/>
    <n v="0"/>
    <n v="1"/>
    <n v="18"/>
    <n v="1"/>
    <x v="1"/>
    <n v="0"/>
    <n v="2"/>
    <n v="4"/>
    <x v="1"/>
    <n v="7"/>
    <x v="0"/>
    <x v="0"/>
    <x v="0"/>
    <x v="0"/>
    <x v="0"/>
    <x v="0"/>
    <n v="0"/>
    <x v="0"/>
    <n v="11"/>
    <x v="1"/>
    <n v="0"/>
    <x v="1"/>
  </r>
  <r>
    <x v="92"/>
    <n v="1973"/>
    <n v="53"/>
    <x v="1"/>
    <x v="2"/>
    <x v="1"/>
    <n v="2"/>
    <x v="1"/>
    <x v="10"/>
    <x v="1"/>
    <n v="0"/>
    <n v="0"/>
    <x v="81"/>
    <x v="53"/>
    <x v="0"/>
    <n v="445"/>
    <n v="37"/>
    <n v="359"/>
    <n v="98"/>
    <n v="28"/>
    <n v="18"/>
    <n v="985"/>
    <n v="1"/>
    <x v="2"/>
    <n v="4"/>
    <n v="8"/>
    <n v="15"/>
    <x v="1"/>
    <n v="1"/>
    <x v="1"/>
    <x v="0"/>
    <x v="0"/>
    <x v="0"/>
    <x v="0"/>
    <x v="0"/>
    <n v="0"/>
    <x v="0"/>
    <n v="11"/>
    <x v="1"/>
    <n v="0"/>
    <x v="1"/>
  </r>
  <r>
    <x v="93"/>
    <n v="1972"/>
    <n v="54"/>
    <x v="1"/>
    <x v="2"/>
    <x v="0"/>
    <n v="2"/>
    <x v="1"/>
    <x v="82"/>
    <x v="1"/>
    <n v="1"/>
    <n v="0"/>
    <x v="82"/>
    <x v="22"/>
    <x v="0"/>
    <n v="15"/>
    <n v="2"/>
    <n v="10"/>
    <n v="0"/>
    <n v="1"/>
    <n v="4"/>
    <n v="32"/>
    <n v="1"/>
    <x v="1"/>
    <n v="0"/>
    <n v="3"/>
    <n v="5"/>
    <x v="1"/>
    <n v="7"/>
    <x v="0"/>
    <x v="0"/>
    <x v="0"/>
    <x v="0"/>
    <x v="0"/>
    <x v="0"/>
    <n v="0"/>
    <x v="0"/>
    <n v="11"/>
    <x v="1"/>
    <n v="0"/>
    <x v="1"/>
  </r>
  <r>
    <x v="94"/>
    <n v="1970"/>
    <n v="56"/>
    <x v="1"/>
    <x v="1"/>
    <x v="2"/>
    <n v="3"/>
    <x v="1"/>
    <x v="83"/>
    <x v="1"/>
    <n v="1"/>
    <n v="0"/>
    <x v="83"/>
    <x v="60"/>
    <x v="0"/>
    <n v="27"/>
    <n v="2"/>
    <n v="14"/>
    <n v="0"/>
    <n v="0"/>
    <n v="0"/>
    <n v="43"/>
    <n v="3"/>
    <x v="7"/>
    <n v="1"/>
    <n v="3"/>
    <n v="10"/>
    <x v="1"/>
    <n v="5"/>
    <x v="1"/>
    <x v="0"/>
    <x v="0"/>
    <x v="0"/>
    <x v="0"/>
    <x v="0"/>
    <n v="0"/>
    <x v="0"/>
    <n v="11"/>
    <x v="1"/>
    <n v="0"/>
    <x v="1"/>
  </r>
  <r>
    <x v="95"/>
    <n v="1983"/>
    <n v="43"/>
    <x v="2"/>
    <x v="0"/>
    <x v="2"/>
    <n v="3"/>
    <x v="1"/>
    <x v="84"/>
    <x v="1"/>
    <n v="1"/>
    <n v="0"/>
    <x v="27"/>
    <x v="44"/>
    <x v="1"/>
    <n v="5"/>
    <n v="3"/>
    <n v="11"/>
    <n v="12"/>
    <n v="5"/>
    <n v="9"/>
    <n v="45"/>
    <n v="1"/>
    <x v="2"/>
    <n v="0"/>
    <n v="3"/>
    <n v="6"/>
    <x v="1"/>
    <n v="6"/>
    <x v="0"/>
    <x v="0"/>
    <x v="0"/>
    <x v="0"/>
    <x v="0"/>
    <x v="0"/>
    <n v="0"/>
    <x v="0"/>
    <n v="11"/>
    <x v="1"/>
    <n v="0"/>
    <x v="1"/>
  </r>
  <r>
    <x v="96"/>
    <n v="1960"/>
    <n v="66"/>
    <x v="0"/>
    <x v="0"/>
    <x v="4"/>
    <n v="2"/>
    <x v="1"/>
    <x v="85"/>
    <x v="1"/>
    <n v="0"/>
    <n v="1"/>
    <x v="84"/>
    <x v="36"/>
    <x v="0"/>
    <n v="505"/>
    <n v="0"/>
    <n v="26"/>
    <n v="0"/>
    <n v="0"/>
    <n v="75"/>
    <n v="606"/>
    <n v="5"/>
    <x v="5"/>
    <n v="4"/>
    <n v="6"/>
    <n v="22"/>
    <x v="0"/>
    <n v="6"/>
    <x v="0"/>
    <x v="0"/>
    <x v="1"/>
    <x v="0"/>
    <x v="0"/>
    <x v="0"/>
    <n v="0"/>
    <x v="0"/>
    <n v="11"/>
    <x v="1"/>
    <n v="1"/>
    <x v="0"/>
  </r>
  <r>
    <x v="97"/>
    <n v="1972"/>
    <n v="54"/>
    <x v="1"/>
    <x v="0"/>
    <x v="3"/>
    <n v="3"/>
    <x v="1"/>
    <x v="86"/>
    <x v="1"/>
    <n v="1"/>
    <n v="1"/>
    <x v="85"/>
    <x v="30"/>
    <x v="0"/>
    <n v="51"/>
    <n v="2"/>
    <n v="7"/>
    <n v="0"/>
    <n v="1"/>
    <n v="2"/>
    <n v="63"/>
    <n v="2"/>
    <x v="2"/>
    <n v="0"/>
    <n v="3"/>
    <n v="7"/>
    <x v="1"/>
    <n v="7"/>
    <x v="0"/>
    <x v="0"/>
    <x v="0"/>
    <x v="0"/>
    <x v="0"/>
    <x v="0"/>
    <n v="0"/>
    <x v="0"/>
    <n v="11"/>
    <x v="1"/>
    <n v="0"/>
    <x v="1"/>
  </r>
  <r>
    <x v="98"/>
    <n v="1951"/>
    <n v="75"/>
    <x v="0"/>
    <x v="4"/>
    <x v="2"/>
    <n v="2"/>
    <x v="1"/>
    <x v="87"/>
    <x v="1"/>
    <n v="0"/>
    <n v="0"/>
    <x v="86"/>
    <x v="61"/>
    <x v="0"/>
    <n v="207"/>
    <n v="26"/>
    <n v="447"/>
    <n v="75"/>
    <n v="0"/>
    <n v="223"/>
    <n v="978"/>
    <n v="1"/>
    <x v="3"/>
    <n v="7"/>
    <n v="12"/>
    <n v="25"/>
    <x v="0"/>
    <n v="2"/>
    <x v="1"/>
    <x v="0"/>
    <x v="0"/>
    <x v="0"/>
    <x v="1"/>
    <x v="0"/>
    <n v="0"/>
    <x v="0"/>
    <n v="11"/>
    <x v="1"/>
    <n v="1"/>
    <x v="0"/>
  </r>
  <r>
    <x v="99"/>
    <n v="1983"/>
    <n v="43"/>
    <x v="2"/>
    <x v="1"/>
    <x v="2"/>
    <n v="2"/>
    <x v="1"/>
    <x v="88"/>
    <x v="1"/>
    <n v="0"/>
    <n v="0"/>
    <x v="87"/>
    <x v="6"/>
    <x v="0"/>
    <n v="135"/>
    <n v="46"/>
    <n v="92"/>
    <n v="65"/>
    <n v="61"/>
    <n v="11"/>
    <n v="410"/>
    <n v="2"/>
    <x v="3"/>
    <n v="2"/>
    <n v="7"/>
    <n v="16"/>
    <x v="0"/>
    <n v="5"/>
    <x v="1"/>
    <x v="0"/>
    <x v="0"/>
    <x v="0"/>
    <x v="0"/>
    <x v="0"/>
    <n v="0"/>
    <x v="0"/>
    <n v="11"/>
    <x v="1"/>
    <n v="0"/>
    <x v="1"/>
  </r>
  <r>
    <x v="100"/>
    <n v="1960"/>
    <n v="66"/>
    <x v="0"/>
    <x v="4"/>
    <x v="0"/>
    <n v="2"/>
    <x v="1"/>
    <x v="89"/>
    <x v="1"/>
    <n v="0"/>
    <n v="1"/>
    <x v="88"/>
    <x v="21"/>
    <x v="2"/>
    <n v="53"/>
    <n v="1"/>
    <n v="5"/>
    <n v="2"/>
    <n v="1"/>
    <n v="10"/>
    <n v="72"/>
    <n v="2"/>
    <x v="2"/>
    <n v="0"/>
    <n v="3"/>
    <n v="7"/>
    <x v="1"/>
    <n v="8"/>
    <x v="0"/>
    <x v="0"/>
    <x v="0"/>
    <x v="0"/>
    <x v="0"/>
    <x v="0"/>
    <n v="0"/>
    <x v="0"/>
    <n v="11"/>
    <x v="1"/>
    <n v="0"/>
    <x v="1"/>
  </r>
  <r>
    <x v="101"/>
    <n v="1959"/>
    <n v="67"/>
    <x v="0"/>
    <x v="1"/>
    <x v="0"/>
    <n v="2"/>
    <x v="1"/>
    <x v="90"/>
    <x v="1"/>
    <n v="0"/>
    <n v="1"/>
    <x v="89"/>
    <x v="62"/>
    <x v="0"/>
    <n v="41"/>
    <n v="1"/>
    <n v="6"/>
    <n v="2"/>
    <n v="0"/>
    <n v="5"/>
    <n v="55"/>
    <n v="2"/>
    <x v="2"/>
    <n v="0"/>
    <n v="3"/>
    <n v="7"/>
    <x v="1"/>
    <n v="6"/>
    <x v="0"/>
    <x v="0"/>
    <x v="0"/>
    <x v="0"/>
    <x v="0"/>
    <x v="0"/>
    <n v="0"/>
    <x v="0"/>
    <n v="11"/>
    <x v="1"/>
    <n v="0"/>
    <x v="1"/>
  </r>
  <r>
    <x v="102"/>
    <n v="1979"/>
    <n v="47"/>
    <x v="1"/>
    <x v="0"/>
    <x v="1"/>
    <n v="3"/>
    <x v="1"/>
    <x v="91"/>
    <x v="1"/>
    <n v="0"/>
    <n v="1"/>
    <x v="90"/>
    <x v="10"/>
    <x v="0"/>
    <n v="386"/>
    <n v="172"/>
    <n v="183"/>
    <n v="185"/>
    <n v="132"/>
    <n v="111"/>
    <n v="1169"/>
    <n v="2"/>
    <x v="12"/>
    <n v="5"/>
    <n v="11"/>
    <n v="27"/>
    <x v="0"/>
    <n v="5"/>
    <x v="1"/>
    <x v="0"/>
    <x v="0"/>
    <x v="0"/>
    <x v="0"/>
    <x v="0"/>
    <n v="0"/>
    <x v="0"/>
    <n v="11"/>
    <x v="1"/>
    <n v="0"/>
    <x v="1"/>
  </r>
  <r>
    <x v="103"/>
    <n v="1945"/>
    <n v="81"/>
    <x v="3"/>
    <x v="1"/>
    <x v="2"/>
    <n v="2"/>
    <x v="1"/>
    <x v="92"/>
    <x v="1"/>
    <n v="0"/>
    <n v="0"/>
    <x v="91"/>
    <x v="8"/>
    <x v="0"/>
    <n v="562"/>
    <n v="81"/>
    <n v="276"/>
    <n v="80"/>
    <n v="40"/>
    <n v="81"/>
    <n v="1120"/>
    <n v="1"/>
    <x v="4"/>
    <n v="3"/>
    <n v="6"/>
    <n v="16"/>
    <x v="0"/>
    <n v="4"/>
    <x v="1"/>
    <x v="0"/>
    <x v="0"/>
    <x v="0"/>
    <x v="0"/>
    <x v="0"/>
    <n v="0"/>
    <x v="0"/>
    <n v="11"/>
    <x v="1"/>
    <n v="0"/>
    <x v="1"/>
  </r>
  <r>
    <x v="104"/>
    <n v="1959"/>
    <n v="67"/>
    <x v="0"/>
    <x v="0"/>
    <x v="2"/>
    <n v="2"/>
    <x v="1"/>
    <x v="93"/>
    <x v="1"/>
    <n v="0"/>
    <n v="0"/>
    <x v="92"/>
    <x v="63"/>
    <x v="0"/>
    <n v="217"/>
    <n v="76"/>
    <n v="690"/>
    <n v="50"/>
    <n v="26"/>
    <n v="38"/>
    <n v="1097"/>
    <n v="1"/>
    <x v="7"/>
    <n v="11"/>
    <n v="5"/>
    <n v="20"/>
    <x v="0"/>
    <n v="1"/>
    <x v="1"/>
    <x v="0"/>
    <x v="0"/>
    <x v="0"/>
    <x v="0"/>
    <x v="0"/>
    <n v="0"/>
    <x v="0"/>
    <n v="11"/>
    <x v="0"/>
    <n v="1"/>
    <x v="0"/>
  </r>
  <r>
    <x v="105"/>
    <n v="1979"/>
    <n v="47"/>
    <x v="1"/>
    <x v="3"/>
    <x v="1"/>
    <n v="3"/>
    <x v="1"/>
    <x v="94"/>
    <x v="1"/>
    <n v="1"/>
    <n v="0"/>
    <x v="93"/>
    <x v="3"/>
    <x v="0"/>
    <n v="1"/>
    <n v="3"/>
    <n v="6"/>
    <n v="10"/>
    <n v="0"/>
    <n v="9"/>
    <n v="29"/>
    <n v="1"/>
    <x v="1"/>
    <n v="0"/>
    <n v="3"/>
    <n v="5"/>
    <x v="1"/>
    <n v="5"/>
    <x v="1"/>
    <x v="0"/>
    <x v="0"/>
    <x v="0"/>
    <x v="0"/>
    <x v="0"/>
    <n v="0"/>
    <x v="0"/>
    <n v="11"/>
    <x v="1"/>
    <n v="0"/>
    <x v="1"/>
  </r>
  <r>
    <x v="106"/>
    <n v="1964"/>
    <n v="62"/>
    <x v="0"/>
    <x v="0"/>
    <x v="2"/>
    <n v="4"/>
    <x v="1"/>
    <x v="95"/>
    <x v="1"/>
    <n v="1"/>
    <n v="1"/>
    <x v="94"/>
    <x v="64"/>
    <x v="1"/>
    <n v="144"/>
    <n v="1"/>
    <n v="32"/>
    <n v="2"/>
    <n v="1"/>
    <n v="7"/>
    <n v="187"/>
    <n v="4"/>
    <x v="6"/>
    <n v="1"/>
    <n v="4"/>
    <n v="13"/>
    <x v="1"/>
    <n v="7"/>
    <x v="0"/>
    <x v="0"/>
    <x v="0"/>
    <x v="0"/>
    <x v="0"/>
    <x v="0"/>
    <n v="0"/>
    <x v="0"/>
    <n v="11"/>
    <x v="1"/>
    <n v="0"/>
    <x v="1"/>
  </r>
  <r>
    <x v="107"/>
    <n v="1969"/>
    <n v="57"/>
    <x v="1"/>
    <x v="0"/>
    <x v="2"/>
    <n v="4"/>
    <x v="1"/>
    <x v="96"/>
    <x v="1"/>
    <n v="0"/>
    <n v="2"/>
    <x v="95"/>
    <x v="26"/>
    <x v="0"/>
    <n v="295"/>
    <n v="106"/>
    <n v="271"/>
    <n v="75"/>
    <n v="98"/>
    <n v="65"/>
    <n v="910"/>
    <n v="4"/>
    <x v="4"/>
    <n v="4"/>
    <n v="12"/>
    <n v="26"/>
    <x v="0"/>
    <n v="6"/>
    <x v="0"/>
    <x v="0"/>
    <x v="0"/>
    <x v="0"/>
    <x v="0"/>
    <x v="0"/>
    <n v="0"/>
    <x v="0"/>
    <n v="11"/>
    <x v="1"/>
    <n v="0"/>
    <x v="1"/>
  </r>
  <r>
    <x v="108"/>
    <n v="1978"/>
    <n v="48"/>
    <x v="1"/>
    <x v="0"/>
    <x v="0"/>
    <n v="2"/>
    <x v="1"/>
    <x v="97"/>
    <x v="1"/>
    <n v="1"/>
    <n v="0"/>
    <x v="68"/>
    <x v="65"/>
    <x v="1"/>
    <n v="76"/>
    <n v="3"/>
    <n v="31"/>
    <n v="4"/>
    <n v="4"/>
    <n v="27"/>
    <n v="145"/>
    <n v="2"/>
    <x v="7"/>
    <n v="1"/>
    <n v="3"/>
    <n v="9"/>
    <x v="1"/>
    <n v="7"/>
    <x v="0"/>
    <x v="0"/>
    <x v="0"/>
    <x v="0"/>
    <x v="0"/>
    <x v="0"/>
    <n v="0"/>
    <x v="0"/>
    <n v="11"/>
    <x v="1"/>
    <n v="0"/>
    <x v="1"/>
  </r>
  <r>
    <x v="109"/>
    <n v="1960"/>
    <n v="66"/>
    <x v="0"/>
    <x v="2"/>
    <x v="2"/>
    <n v="2"/>
    <x v="1"/>
    <x v="98"/>
    <x v="1"/>
    <n v="0"/>
    <n v="0"/>
    <x v="96"/>
    <x v="46"/>
    <x v="1"/>
    <n v="454"/>
    <n v="194"/>
    <n v="106"/>
    <n v="31"/>
    <n v="22"/>
    <n v="43"/>
    <n v="850"/>
    <n v="1"/>
    <x v="3"/>
    <n v="4"/>
    <n v="4"/>
    <n v="14"/>
    <x v="1"/>
    <n v="2"/>
    <x v="1"/>
    <x v="0"/>
    <x v="0"/>
    <x v="0"/>
    <x v="0"/>
    <x v="0"/>
    <n v="0"/>
    <x v="0"/>
    <n v="11"/>
    <x v="1"/>
    <n v="0"/>
    <x v="1"/>
  </r>
  <r>
    <x v="110"/>
    <n v="1979"/>
    <n v="47"/>
    <x v="1"/>
    <x v="0"/>
    <x v="1"/>
    <n v="3"/>
    <x v="1"/>
    <x v="99"/>
    <x v="1"/>
    <n v="0"/>
    <n v="1"/>
    <x v="97"/>
    <x v="66"/>
    <x v="0"/>
    <n v="425"/>
    <n v="115"/>
    <n v="292"/>
    <n v="23"/>
    <n v="35"/>
    <n v="79"/>
    <n v="969"/>
    <n v="1"/>
    <x v="4"/>
    <n v="6"/>
    <n v="11"/>
    <n v="24"/>
    <x v="0"/>
    <n v="3"/>
    <x v="1"/>
    <x v="0"/>
    <x v="0"/>
    <x v="0"/>
    <x v="0"/>
    <x v="0"/>
    <n v="0"/>
    <x v="0"/>
    <n v="11"/>
    <x v="1"/>
    <n v="0"/>
    <x v="1"/>
  </r>
  <r>
    <x v="111"/>
    <n v="1991"/>
    <n v="35"/>
    <x v="2"/>
    <x v="1"/>
    <x v="0"/>
    <n v="1"/>
    <x v="0"/>
    <x v="100"/>
    <x v="1"/>
    <n v="0"/>
    <n v="0"/>
    <x v="98"/>
    <x v="51"/>
    <x v="0"/>
    <n v="1332"/>
    <n v="17"/>
    <n v="311"/>
    <n v="23"/>
    <n v="51"/>
    <n v="86"/>
    <n v="1820"/>
    <n v="1"/>
    <x v="5"/>
    <n v="4"/>
    <n v="5"/>
    <n v="17"/>
    <x v="0"/>
    <n v="9"/>
    <x v="0"/>
    <x v="0"/>
    <x v="1"/>
    <x v="0"/>
    <x v="0"/>
    <x v="0"/>
    <n v="0"/>
    <x v="0"/>
    <n v="11"/>
    <x v="0"/>
    <n v="2"/>
    <x v="3"/>
  </r>
  <r>
    <x v="112"/>
    <n v="1963"/>
    <n v="63"/>
    <x v="0"/>
    <x v="2"/>
    <x v="1"/>
    <n v="3"/>
    <x v="1"/>
    <x v="101"/>
    <x v="1"/>
    <n v="0"/>
    <n v="1"/>
    <x v="99"/>
    <x v="67"/>
    <x v="1"/>
    <n v="527"/>
    <n v="0"/>
    <n v="21"/>
    <n v="0"/>
    <n v="0"/>
    <n v="60"/>
    <n v="608"/>
    <n v="3"/>
    <x v="0"/>
    <n v="1"/>
    <n v="8"/>
    <n v="20"/>
    <x v="0"/>
    <n v="6"/>
    <x v="0"/>
    <x v="0"/>
    <x v="1"/>
    <x v="0"/>
    <x v="0"/>
    <x v="0"/>
    <n v="0"/>
    <x v="0"/>
    <n v="11"/>
    <x v="1"/>
    <n v="1"/>
    <x v="0"/>
  </r>
  <r>
    <x v="113"/>
    <n v="1991"/>
    <n v="35"/>
    <x v="2"/>
    <x v="0"/>
    <x v="0"/>
    <n v="1"/>
    <x v="0"/>
    <x v="102"/>
    <x v="1"/>
    <n v="0"/>
    <n v="0"/>
    <x v="22"/>
    <x v="55"/>
    <x v="0"/>
    <n v="490"/>
    <n v="44"/>
    <n v="125"/>
    <n v="29"/>
    <n v="20"/>
    <n v="22"/>
    <n v="730"/>
    <n v="1"/>
    <x v="4"/>
    <n v="7"/>
    <n v="11"/>
    <n v="25"/>
    <x v="0"/>
    <n v="3"/>
    <x v="1"/>
    <x v="0"/>
    <x v="1"/>
    <x v="1"/>
    <x v="0"/>
    <x v="0"/>
    <n v="0"/>
    <x v="0"/>
    <n v="11"/>
    <x v="0"/>
    <n v="3"/>
    <x v="2"/>
  </r>
  <r>
    <x v="114"/>
    <n v="1980"/>
    <n v="46"/>
    <x v="1"/>
    <x v="1"/>
    <x v="2"/>
    <n v="3"/>
    <x v="1"/>
    <x v="103"/>
    <x v="1"/>
    <n v="1"/>
    <n v="0"/>
    <x v="100"/>
    <x v="7"/>
    <x v="1"/>
    <n v="378"/>
    <n v="0"/>
    <n v="101"/>
    <n v="0"/>
    <n v="0"/>
    <n v="72"/>
    <n v="551"/>
    <n v="5"/>
    <x v="4"/>
    <n v="4"/>
    <n v="6"/>
    <n v="21"/>
    <x v="0"/>
    <n v="7"/>
    <x v="0"/>
    <x v="0"/>
    <x v="0"/>
    <x v="0"/>
    <x v="0"/>
    <x v="0"/>
    <n v="0"/>
    <x v="0"/>
    <n v="11"/>
    <x v="1"/>
    <n v="0"/>
    <x v="1"/>
  </r>
  <r>
    <x v="115"/>
    <n v="1962"/>
    <n v="64"/>
    <x v="0"/>
    <x v="0"/>
    <x v="0"/>
    <n v="3"/>
    <x v="1"/>
    <x v="104"/>
    <x v="1"/>
    <n v="1"/>
    <n v="1"/>
    <x v="101"/>
    <x v="67"/>
    <x v="1"/>
    <n v="64"/>
    <n v="1"/>
    <n v="21"/>
    <n v="0"/>
    <n v="1"/>
    <n v="27"/>
    <n v="114"/>
    <n v="2"/>
    <x v="2"/>
    <n v="1"/>
    <n v="3"/>
    <n v="8"/>
    <x v="1"/>
    <n v="6"/>
    <x v="0"/>
    <x v="0"/>
    <x v="0"/>
    <x v="0"/>
    <x v="0"/>
    <x v="0"/>
    <n v="0"/>
    <x v="0"/>
    <n v="11"/>
    <x v="1"/>
    <n v="0"/>
    <x v="1"/>
  </r>
  <r>
    <x v="116"/>
    <n v="1970"/>
    <n v="56"/>
    <x v="1"/>
    <x v="0"/>
    <x v="2"/>
    <n v="2"/>
    <x v="1"/>
    <x v="105"/>
    <x v="1"/>
    <n v="0"/>
    <n v="0"/>
    <x v="102"/>
    <x v="50"/>
    <x v="1"/>
    <n v="547"/>
    <n v="99"/>
    <n v="812"/>
    <n v="151"/>
    <n v="82"/>
    <n v="33"/>
    <n v="1724"/>
    <n v="0"/>
    <x v="6"/>
    <n v="6"/>
    <n v="5"/>
    <n v="15"/>
    <x v="1"/>
    <n v="1"/>
    <x v="1"/>
    <x v="0"/>
    <x v="0"/>
    <x v="1"/>
    <x v="1"/>
    <x v="0"/>
    <n v="0"/>
    <x v="0"/>
    <n v="11"/>
    <x v="1"/>
    <n v="2"/>
    <x v="3"/>
  </r>
  <r>
    <x v="117"/>
    <n v="1978"/>
    <n v="48"/>
    <x v="1"/>
    <x v="4"/>
    <x v="2"/>
    <n v="3"/>
    <x v="1"/>
    <x v="106"/>
    <x v="1"/>
    <n v="1"/>
    <n v="0"/>
    <x v="103"/>
    <x v="68"/>
    <x v="0"/>
    <n v="47"/>
    <n v="90"/>
    <n v="94"/>
    <n v="123"/>
    <n v="103"/>
    <n v="120"/>
    <n v="577"/>
    <n v="5"/>
    <x v="12"/>
    <n v="1"/>
    <n v="5"/>
    <n v="20"/>
    <x v="0"/>
    <n v="9"/>
    <x v="0"/>
    <x v="0"/>
    <x v="0"/>
    <x v="0"/>
    <x v="0"/>
    <x v="0"/>
    <n v="0"/>
    <x v="0"/>
    <n v="11"/>
    <x v="1"/>
    <n v="0"/>
    <x v="1"/>
  </r>
  <r>
    <x v="118"/>
    <n v="1967"/>
    <n v="59"/>
    <x v="1"/>
    <x v="4"/>
    <x v="1"/>
    <n v="4"/>
    <x v="1"/>
    <x v="107"/>
    <x v="1"/>
    <n v="1"/>
    <n v="1"/>
    <x v="104"/>
    <x v="69"/>
    <x v="0"/>
    <n v="12"/>
    <n v="5"/>
    <n v="25"/>
    <n v="0"/>
    <n v="9"/>
    <n v="30"/>
    <n v="81"/>
    <n v="2"/>
    <x v="1"/>
    <n v="1"/>
    <n v="3"/>
    <n v="7"/>
    <x v="1"/>
    <n v="5"/>
    <x v="1"/>
    <x v="0"/>
    <x v="0"/>
    <x v="0"/>
    <x v="0"/>
    <x v="0"/>
    <n v="0"/>
    <x v="0"/>
    <n v="11"/>
    <x v="1"/>
    <n v="0"/>
    <x v="1"/>
  </r>
  <r>
    <x v="119"/>
    <n v="1969"/>
    <n v="57"/>
    <x v="1"/>
    <x v="0"/>
    <x v="1"/>
    <n v="3"/>
    <x v="1"/>
    <x v="108"/>
    <x v="1"/>
    <n v="1"/>
    <n v="0"/>
    <x v="105"/>
    <x v="30"/>
    <x v="0"/>
    <n v="1"/>
    <n v="6"/>
    <n v="7"/>
    <n v="11"/>
    <n v="5"/>
    <n v="3"/>
    <n v="33"/>
    <n v="2"/>
    <x v="2"/>
    <n v="0"/>
    <n v="3"/>
    <n v="7"/>
    <x v="1"/>
    <n v="6"/>
    <x v="0"/>
    <x v="0"/>
    <x v="0"/>
    <x v="0"/>
    <x v="0"/>
    <x v="0"/>
    <n v="0"/>
    <x v="0"/>
    <n v="11"/>
    <x v="1"/>
    <n v="0"/>
    <x v="1"/>
  </r>
  <r>
    <x v="120"/>
    <n v="1953"/>
    <n v="73"/>
    <x v="0"/>
    <x v="2"/>
    <x v="1"/>
    <n v="3"/>
    <x v="1"/>
    <x v="109"/>
    <x v="1"/>
    <n v="0"/>
    <n v="1"/>
    <x v="87"/>
    <x v="70"/>
    <x v="0"/>
    <n v="320"/>
    <n v="48"/>
    <n v="133"/>
    <n v="39"/>
    <n v="72"/>
    <n v="48"/>
    <n v="660"/>
    <n v="4"/>
    <x v="4"/>
    <n v="2"/>
    <n v="10"/>
    <n v="22"/>
    <x v="0"/>
    <n v="4"/>
    <x v="1"/>
    <x v="0"/>
    <x v="0"/>
    <x v="0"/>
    <x v="0"/>
    <x v="0"/>
    <n v="0"/>
    <x v="0"/>
    <n v="11"/>
    <x v="1"/>
    <n v="0"/>
    <x v="1"/>
  </r>
  <r>
    <x v="121"/>
    <n v="1967"/>
    <n v="59"/>
    <x v="1"/>
    <x v="2"/>
    <x v="0"/>
    <n v="2"/>
    <x v="1"/>
    <x v="110"/>
    <x v="1"/>
    <n v="1"/>
    <n v="0"/>
    <x v="106"/>
    <x v="71"/>
    <x v="2"/>
    <n v="34"/>
    <n v="3"/>
    <n v="29"/>
    <n v="0"/>
    <n v="4"/>
    <n v="10"/>
    <n v="80"/>
    <n v="3"/>
    <x v="2"/>
    <n v="1"/>
    <n v="3"/>
    <n v="9"/>
    <x v="1"/>
    <n v="5"/>
    <x v="1"/>
    <x v="0"/>
    <x v="0"/>
    <x v="0"/>
    <x v="0"/>
    <x v="0"/>
    <n v="0"/>
    <x v="0"/>
    <n v="11"/>
    <x v="0"/>
    <n v="1"/>
    <x v="0"/>
  </r>
  <r>
    <x v="122"/>
    <n v="1985"/>
    <n v="41"/>
    <x v="2"/>
    <x v="2"/>
    <x v="2"/>
    <n v="4"/>
    <x v="1"/>
    <x v="111"/>
    <x v="1"/>
    <n v="2"/>
    <n v="0"/>
    <x v="71"/>
    <x v="20"/>
    <x v="0"/>
    <n v="9"/>
    <n v="0"/>
    <n v="7"/>
    <n v="3"/>
    <n v="4"/>
    <n v="7"/>
    <n v="30"/>
    <n v="2"/>
    <x v="1"/>
    <n v="0"/>
    <n v="3"/>
    <n v="6"/>
    <x v="1"/>
    <n v="7"/>
    <x v="0"/>
    <x v="0"/>
    <x v="0"/>
    <x v="0"/>
    <x v="0"/>
    <x v="0"/>
    <n v="0"/>
    <x v="0"/>
    <n v="11"/>
    <x v="1"/>
    <n v="0"/>
    <x v="1"/>
  </r>
  <r>
    <x v="123"/>
    <n v="1976"/>
    <n v="50"/>
    <x v="1"/>
    <x v="0"/>
    <x v="3"/>
    <n v="2"/>
    <x v="1"/>
    <x v="112"/>
    <x v="1"/>
    <n v="1"/>
    <n v="0"/>
    <x v="107"/>
    <x v="72"/>
    <x v="0"/>
    <n v="17"/>
    <n v="0"/>
    <n v="14"/>
    <n v="7"/>
    <n v="3"/>
    <n v="2"/>
    <n v="43"/>
    <n v="1"/>
    <x v="1"/>
    <n v="0"/>
    <n v="3"/>
    <n v="5"/>
    <x v="1"/>
    <n v="7"/>
    <x v="0"/>
    <x v="0"/>
    <x v="0"/>
    <x v="0"/>
    <x v="0"/>
    <x v="0"/>
    <n v="0"/>
    <x v="0"/>
    <n v="11"/>
    <x v="1"/>
    <n v="0"/>
    <x v="1"/>
  </r>
  <r>
    <x v="124"/>
    <n v="1983"/>
    <n v="43"/>
    <x v="2"/>
    <x v="0"/>
    <x v="0"/>
    <n v="1"/>
    <x v="0"/>
    <x v="113"/>
    <x v="1"/>
    <n v="0"/>
    <n v="0"/>
    <x v="36"/>
    <x v="22"/>
    <x v="0"/>
    <n v="722"/>
    <n v="27"/>
    <n v="102"/>
    <n v="44"/>
    <n v="72"/>
    <n v="168"/>
    <n v="1135"/>
    <n v="0"/>
    <x v="4"/>
    <n v="8"/>
    <n v="13"/>
    <n v="27"/>
    <x v="0"/>
    <n v="2"/>
    <x v="1"/>
    <x v="0"/>
    <x v="1"/>
    <x v="1"/>
    <x v="1"/>
    <x v="0"/>
    <n v="0"/>
    <x v="0"/>
    <n v="11"/>
    <x v="0"/>
    <n v="4"/>
    <x v="4"/>
  </r>
  <r>
    <x v="125"/>
    <n v="1965"/>
    <n v="61"/>
    <x v="1"/>
    <x v="4"/>
    <x v="1"/>
    <n v="2"/>
    <x v="1"/>
    <x v="114"/>
    <x v="1"/>
    <n v="0"/>
    <n v="0"/>
    <x v="55"/>
    <x v="53"/>
    <x v="0"/>
    <n v="162"/>
    <n v="33"/>
    <n v="124"/>
    <n v="40"/>
    <n v="28"/>
    <n v="172"/>
    <n v="559"/>
    <n v="2"/>
    <x v="7"/>
    <n v="4"/>
    <n v="7"/>
    <n v="16"/>
    <x v="0"/>
    <n v="1"/>
    <x v="1"/>
    <x v="0"/>
    <x v="0"/>
    <x v="0"/>
    <x v="0"/>
    <x v="0"/>
    <n v="0"/>
    <x v="0"/>
    <n v="11"/>
    <x v="1"/>
    <n v="0"/>
    <x v="1"/>
  </r>
  <r>
    <x v="126"/>
    <n v="1984"/>
    <n v="42"/>
    <x v="2"/>
    <x v="0"/>
    <x v="0"/>
    <n v="1"/>
    <x v="0"/>
    <x v="115"/>
    <x v="1"/>
    <n v="0"/>
    <n v="0"/>
    <x v="108"/>
    <x v="30"/>
    <x v="0"/>
    <n v="450"/>
    <n v="133"/>
    <n v="951"/>
    <n v="173"/>
    <n v="0"/>
    <n v="216"/>
    <n v="1923"/>
    <n v="1"/>
    <x v="7"/>
    <n v="6"/>
    <n v="6"/>
    <n v="16"/>
    <x v="0"/>
    <n v="1"/>
    <x v="1"/>
    <x v="0"/>
    <x v="0"/>
    <x v="0"/>
    <x v="0"/>
    <x v="0"/>
    <n v="0"/>
    <x v="0"/>
    <n v="11"/>
    <x v="0"/>
    <n v="1"/>
    <x v="0"/>
  </r>
  <r>
    <x v="127"/>
    <n v="1953"/>
    <n v="73"/>
    <x v="0"/>
    <x v="2"/>
    <x v="2"/>
    <n v="4"/>
    <x v="1"/>
    <x v="116"/>
    <x v="1"/>
    <n v="1"/>
    <n v="1"/>
    <x v="109"/>
    <x v="14"/>
    <x v="0"/>
    <n v="70"/>
    <n v="0"/>
    <n v="16"/>
    <n v="0"/>
    <n v="0"/>
    <n v="4"/>
    <n v="90"/>
    <n v="2"/>
    <x v="2"/>
    <n v="0"/>
    <n v="4"/>
    <n v="8"/>
    <x v="1"/>
    <n v="6"/>
    <x v="0"/>
    <x v="0"/>
    <x v="0"/>
    <x v="0"/>
    <x v="0"/>
    <x v="0"/>
    <n v="0"/>
    <x v="0"/>
    <n v="11"/>
    <x v="1"/>
    <n v="0"/>
    <x v="1"/>
  </r>
  <r>
    <x v="128"/>
    <n v="1961"/>
    <n v="65"/>
    <x v="0"/>
    <x v="1"/>
    <x v="2"/>
    <n v="3"/>
    <x v="1"/>
    <x v="10"/>
    <x v="1"/>
    <n v="0"/>
    <n v="1"/>
    <x v="104"/>
    <x v="13"/>
    <x v="1"/>
    <n v="352"/>
    <n v="0"/>
    <n v="27"/>
    <n v="10"/>
    <n v="0"/>
    <n v="15"/>
    <n v="404"/>
    <n v="3"/>
    <x v="4"/>
    <n v="1"/>
    <n v="7"/>
    <n v="17"/>
    <x v="0"/>
    <n v="6"/>
    <x v="0"/>
    <x v="0"/>
    <x v="0"/>
    <x v="0"/>
    <x v="0"/>
    <x v="0"/>
    <n v="0"/>
    <x v="0"/>
    <n v="11"/>
    <x v="1"/>
    <n v="0"/>
    <x v="1"/>
  </r>
  <r>
    <x v="129"/>
    <n v="1956"/>
    <n v="70"/>
    <x v="0"/>
    <x v="1"/>
    <x v="1"/>
    <n v="4"/>
    <x v="1"/>
    <x v="117"/>
    <x v="1"/>
    <n v="1"/>
    <n v="1"/>
    <x v="110"/>
    <x v="36"/>
    <x v="0"/>
    <n v="492"/>
    <n v="19"/>
    <n v="110"/>
    <n v="16"/>
    <n v="12"/>
    <n v="12"/>
    <n v="661"/>
    <n v="4"/>
    <x v="4"/>
    <n v="3"/>
    <n v="10"/>
    <n v="23"/>
    <x v="0"/>
    <n v="4"/>
    <x v="1"/>
    <x v="0"/>
    <x v="0"/>
    <x v="0"/>
    <x v="0"/>
    <x v="0"/>
    <n v="0"/>
    <x v="0"/>
    <n v="11"/>
    <x v="1"/>
    <n v="0"/>
    <x v="1"/>
  </r>
  <r>
    <x v="130"/>
    <n v="1952"/>
    <n v="74"/>
    <x v="0"/>
    <x v="0"/>
    <x v="2"/>
    <n v="3"/>
    <x v="1"/>
    <x v="118"/>
    <x v="1"/>
    <n v="0"/>
    <n v="1"/>
    <x v="111"/>
    <x v="73"/>
    <x v="2"/>
    <n v="120"/>
    <n v="58"/>
    <n v="73"/>
    <n v="65"/>
    <n v="89"/>
    <n v="58"/>
    <n v="463"/>
    <n v="5"/>
    <x v="3"/>
    <n v="4"/>
    <n v="5"/>
    <n v="19"/>
    <x v="0"/>
    <n v="5"/>
    <x v="1"/>
    <x v="0"/>
    <x v="0"/>
    <x v="0"/>
    <x v="0"/>
    <x v="0"/>
    <n v="0"/>
    <x v="0"/>
    <n v="11"/>
    <x v="1"/>
    <n v="0"/>
    <x v="1"/>
  </r>
  <r>
    <x v="131"/>
    <n v="1958"/>
    <n v="68"/>
    <x v="0"/>
    <x v="2"/>
    <x v="5"/>
    <n v="1"/>
    <x v="0"/>
    <x v="119"/>
    <x v="1"/>
    <n v="1"/>
    <n v="1"/>
    <x v="112"/>
    <x v="19"/>
    <x v="0"/>
    <n v="534"/>
    <n v="5"/>
    <n v="47"/>
    <n v="0"/>
    <n v="5"/>
    <n v="41"/>
    <n v="632"/>
    <n v="5"/>
    <x v="8"/>
    <n v="1"/>
    <n v="6"/>
    <n v="23"/>
    <x v="0"/>
    <n v="8"/>
    <x v="0"/>
    <x v="0"/>
    <x v="0"/>
    <x v="0"/>
    <x v="0"/>
    <x v="0"/>
    <n v="0"/>
    <x v="0"/>
    <n v="11"/>
    <x v="1"/>
    <n v="0"/>
    <x v="1"/>
  </r>
  <r>
    <x v="132"/>
    <n v="1969"/>
    <n v="57"/>
    <x v="1"/>
    <x v="0"/>
    <x v="2"/>
    <n v="2"/>
    <x v="1"/>
    <x v="120"/>
    <x v="1"/>
    <n v="0"/>
    <n v="0"/>
    <x v="3"/>
    <x v="73"/>
    <x v="2"/>
    <n v="236"/>
    <n v="106"/>
    <n v="189"/>
    <n v="23"/>
    <n v="41"/>
    <n v="130"/>
    <n v="725"/>
    <n v="1"/>
    <x v="5"/>
    <n v="2"/>
    <n v="9"/>
    <n v="19"/>
    <x v="0"/>
    <n v="4"/>
    <x v="1"/>
    <x v="0"/>
    <x v="0"/>
    <x v="0"/>
    <x v="0"/>
    <x v="0"/>
    <n v="0"/>
    <x v="0"/>
    <n v="11"/>
    <x v="1"/>
    <n v="0"/>
    <x v="1"/>
  </r>
  <r>
    <x v="133"/>
    <n v="1963"/>
    <n v="63"/>
    <x v="0"/>
    <x v="0"/>
    <x v="2"/>
    <n v="3"/>
    <x v="1"/>
    <x v="10"/>
    <x v="1"/>
    <n v="0"/>
    <n v="1"/>
    <x v="76"/>
    <x v="25"/>
    <x v="0"/>
    <n v="231"/>
    <n v="65"/>
    <n v="196"/>
    <n v="38"/>
    <n v="71"/>
    <n v="124"/>
    <n v="725"/>
    <n v="1"/>
    <x v="4"/>
    <n v="5"/>
    <n v="7"/>
    <n v="19"/>
    <x v="0"/>
    <n v="4"/>
    <x v="1"/>
    <x v="0"/>
    <x v="0"/>
    <x v="0"/>
    <x v="0"/>
    <x v="0"/>
    <n v="0"/>
    <x v="0"/>
    <n v="11"/>
    <x v="1"/>
    <n v="0"/>
    <x v="1"/>
  </r>
  <r>
    <x v="134"/>
    <n v="1964"/>
    <n v="62"/>
    <x v="0"/>
    <x v="1"/>
    <x v="2"/>
    <n v="4"/>
    <x v="1"/>
    <x v="121"/>
    <x v="1"/>
    <n v="1"/>
    <n v="1"/>
    <x v="113"/>
    <x v="14"/>
    <x v="0"/>
    <n v="220"/>
    <n v="0"/>
    <n v="33"/>
    <n v="3"/>
    <n v="0"/>
    <n v="23"/>
    <n v="279"/>
    <n v="5"/>
    <x v="3"/>
    <n v="1"/>
    <n v="5"/>
    <n v="16"/>
    <x v="0"/>
    <n v="8"/>
    <x v="0"/>
    <x v="0"/>
    <x v="0"/>
    <x v="0"/>
    <x v="0"/>
    <x v="0"/>
    <n v="0"/>
    <x v="0"/>
    <n v="11"/>
    <x v="1"/>
    <n v="0"/>
    <x v="1"/>
  </r>
  <r>
    <x v="135"/>
    <n v="1967"/>
    <n v="59"/>
    <x v="1"/>
    <x v="1"/>
    <x v="1"/>
    <n v="2"/>
    <x v="1"/>
    <x v="122"/>
    <x v="1"/>
    <n v="0"/>
    <n v="0"/>
    <x v="65"/>
    <x v="74"/>
    <x v="1"/>
    <n v="796"/>
    <n v="14"/>
    <n v="590"/>
    <n v="38"/>
    <n v="44"/>
    <n v="0"/>
    <n v="1482"/>
    <n v="1"/>
    <x v="6"/>
    <n v="5"/>
    <n v="13"/>
    <n v="23"/>
    <x v="0"/>
    <n v="3"/>
    <x v="1"/>
    <x v="0"/>
    <x v="1"/>
    <x v="0"/>
    <x v="0"/>
    <x v="0"/>
    <n v="0"/>
    <x v="0"/>
    <n v="11"/>
    <x v="1"/>
    <n v="1"/>
    <x v="0"/>
  </r>
  <r>
    <x v="136"/>
    <n v="1976"/>
    <n v="50"/>
    <x v="1"/>
    <x v="3"/>
    <x v="3"/>
    <n v="2"/>
    <x v="1"/>
    <x v="123"/>
    <x v="1"/>
    <n v="1"/>
    <n v="0"/>
    <x v="17"/>
    <x v="27"/>
    <x v="1"/>
    <n v="0"/>
    <n v="1"/>
    <n v="3"/>
    <n v="10"/>
    <n v="6"/>
    <n v="9"/>
    <n v="29"/>
    <n v="2"/>
    <x v="1"/>
    <n v="0"/>
    <n v="3"/>
    <n v="6"/>
    <x v="1"/>
    <n v="8"/>
    <x v="0"/>
    <x v="0"/>
    <x v="0"/>
    <x v="0"/>
    <x v="0"/>
    <x v="0"/>
    <n v="0"/>
    <x v="0"/>
    <n v="11"/>
    <x v="1"/>
    <n v="0"/>
    <x v="1"/>
  </r>
  <r>
    <x v="137"/>
    <n v="1959"/>
    <n v="67"/>
    <x v="0"/>
    <x v="1"/>
    <x v="2"/>
    <n v="5"/>
    <x v="1"/>
    <x v="124"/>
    <x v="1"/>
    <n v="2"/>
    <n v="1"/>
    <x v="114"/>
    <x v="75"/>
    <x v="0"/>
    <n v="53"/>
    <n v="1"/>
    <n v="34"/>
    <n v="2"/>
    <n v="0"/>
    <n v="16"/>
    <n v="106"/>
    <n v="3"/>
    <x v="2"/>
    <n v="2"/>
    <n v="2"/>
    <n v="9"/>
    <x v="1"/>
    <n v="8"/>
    <x v="0"/>
    <x v="0"/>
    <x v="0"/>
    <x v="0"/>
    <x v="0"/>
    <x v="0"/>
    <n v="0"/>
    <x v="0"/>
    <n v="11"/>
    <x v="1"/>
    <n v="0"/>
    <x v="1"/>
  </r>
  <r>
    <x v="138"/>
    <n v="1973"/>
    <n v="53"/>
    <x v="1"/>
    <x v="1"/>
    <x v="5"/>
    <n v="1"/>
    <x v="0"/>
    <x v="125"/>
    <x v="1"/>
    <n v="1"/>
    <n v="1"/>
    <x v="115"/>
    <x v="30"/>
    <x v="0"/>
    <n v="15"/>
    <n v="0"/>
    <n v="8"/>
    <n v="4"/>
    <n v="2"/>
    <n v="20"/>
    <n v="49"/>
    <n v="2"/>
    <x v="1"/>
    <n v="1"/>
    <n v="2"/>
    <n v="6"/>
    <x v="1"/>
    <n v="5"/>
    <x v="1"/>
    <x v="1"/>
    <x v="0"/>
    <x v="0"/>
    <x v="0"/>
    <x v="0"/>
    <n v="0"/>
    <x v="0"/>
    <n v="11"/>
    <x v="0"/>
    <n v="2"/>
    <x v="3"/>
  </r>
  <r>
    <x v="139"/>
    <n v="1965"/>
    <n v="61"/>
    <x v="1"/>
    <x v="1"/>
    <x v="3"/>
    <n v="3"/>
    <x v="1"/>
    <x v="126"/>
    <x v="1"/>
    <n v="1"/>
    <n v="1"/>
    <x v="116"/>
    <x v="68"/>
    <x v="0"/>
    <n v="17"/>
    <n v="1"/>
    <n v="12"/>
    <n v="3"/>
    <n v="1"/>
    <n v="4"/>
    <n v="38"/>
    <n v="2"/>
    <x v="2"/>
    <n v="0"/>
    <n v="3"/>
    <n v="7"/>
    <x v="1"/>
    <n v="7"/>
    <x v="0"/>
    <x v="0"/>
    <x v="0"/>
    <x v="0"/>
    <x v="0"/>
    <x v="0"/>
    <n v="0"/>
    <x v="0"/>
    <n v="11"/>
    <x v="1"/>
    <n v="0"/>
    <x v="1"/>
  </r>
  <r>
    <x v="140"/>
    <n v="1992"/>
    <n v="34"/>
    <x v="2"/>
    <x v="2"/>
    <x v="0"/>
    <n v="1"/>
    <x v="0"/>
    <x v="127"/>
    <x v="1"/>
    <n v="0"/>
    <n v="0"/>
    <x v="117"/>
    <x v="66"/>
    <x v="0"/>
    <n v="962"/>
    <n v="61"/>
    <n v="921"/>
    <n v="52"/>
    <n v="61"/>
    <n v="20"/>
    <n v="2077"/>
    <n v="1"/>
    <x v="3"/>
    <n v="4"/>
    <n v="12"/>
    <n v="22"/>
    <x v="0"/>
    <n v="2"/>
    <x v="1"/>
    <x v="0"/>
    <x v="0"/>
    <x v="0"/>
    <x v="0"/>
    <x v="0"/>
    <n v="0"/>
    <x v="0"/>
    <n v="11"/>
    <x v="1"/>
    <n v="0"/>
    <x v="1"/>
  </r>
  <r>
    <x v="141"/>
    <n v="1976"/>
    <n v="50"/>
    <x v="1"/>
    <x v="2"/>
    <x v="1"/>
    <n v="3"/>
    <x v="1"/>
    <x v="128"/>
    <x v="1"/>
    <n v="0"/>
    <n v="1"/>
    <x v="105"/>
    <x v="24"/>
    <x v="2"/>
    <n v="738"/>
    <n v="0"/>
    <n v="232"/>
    <n v="13"/>
    <n v="20"/>
    <n v="50"/>
    <n v="1053"/>
    <n v="2"/>
    <x v="7"/>
    <n v="5"/>
    <n v="7"/>
    <n v="17"/>
    <x v="0"/>
    <n v="7"/>
    <x v="0"/>
    <x v="0"/>
    <x v="0"/>
    <x v="0"/>
    <x v="0"/>
    <x v="0"/>
    <n v="0"/>
    <x v="0"/>
    <n v="11"/>
    <x v="0"/>
    <n v="1"/>
    <x v="0"/>
  </r>
  <r>
    <x v="142"/>
    <n v="1962"/>
    <n v="64"/>
    <x v="0"/>
    <x v="0"/>
    <x v="2"/>
    <n v="2"/>
    <x v="1"/>
    <x v="129"/>
    <x v="1"/>
    <n v="0"/>
    <n v="0"/>
    <x v="118"/>
    <x v="76"/>
    <x v="0"/>
    <n v="399"/>
    <n v="28"/>
    <n v="756"/>
    <n v="36"/>
    <n v="40"/>
    <n v="126"/>
    <n v="1385"/>
    <n v="1"/>
    <x v="3"/>
    <n v="7"/>
    <n v="10"/>
    <n v="23"/>
    <x v="0"/>
    <n v="2"/>
    <x v="1"/>
    <x v="0"/>
    <x v="0"/>
    <x v="0"/>
    <x v="0"/>
    <x v="0"/>
    <n v="0"/>
    <x v="0"/>
    <n v="11"/>
    <x v="1"/>
    <n v="0"/>
    <x v="1"/>
  </r>
  <r>
    <x v="143"/>
    <n v="1974"/>
    <n v="52"/>
    <x v="1"/>
    <x v="1"/>
    <x v="0"/>
    <n v="2"/>
    <x v="1"/>
    <x v="130"/>
    <x v="1"/>
    <n v="0"/>
    <n v="1"/>
    <x v="119"/>
    <x v="77"/>
    <x v="0"/>
    <n v="614"/>
    <n v="16"/>
    <n v="132"/>
    <n v="43"/>
    <n v="33"/>
    <n v="33"/>
    <n v="871"/>
    <n v="3"/>
    <x v="0"/>
    <n v="5"/>
    <n v="9"/>
    <n v="25"/>
    <x v="0"/>
    <n v="6"/>
    <x v="0"/>
    <x v="0"/>
    <x v="0"/>
    <x v="0"/>
    <x v="0"/>
    <x v="0"/>
    <n v="0"/>
    <x v="0"/>
    <n v="11"/>
    <x v="1"/>
    <n v="0"/>
    <x v="1"/>
  </r>
  <r>
    <x v="144"/>
    <n v="1988"/>
    <n v="38"/>
    <x v="2"/>
    <x v="0"/>
    <x v="1"/>
    <n v="3"/>
    <x v="1"/>
    <x v="131"/>
    <x v="1"/>
    <n v="1"/>
    <n v="0"/>
    <x v="120"/>
    <x v="71"/>
    <x v="2"/>
    <n v="32"/>
    <n v="34"/>
    <n v="41"/>
    <n v="73"/>
    <n v="16"/>
    <n v="116"/>
    <n v="312"/>
    <n v="3"/>
    <x v="6"/>
    <n v="2"/>
    <n v="3"/>
    <n v="12"/>
    <x v="1"/>
    <n v="7"/>
    <x v="0"/>
    <x v="0"/>
    <x v="0"/>
    <x v="0"/>
    <x v="0"/>
    <x v="0"/>
    <n v="0"/>
    <x v="0"/>
    <n v="11"/>
    <x v="1"/>
    <n v="0"/>
    <x v="1"/>
  </r>
  <r>
    <x v="145"/>
    <n v="1976"/>
    <n v="50"/>
    <x v="1"/>
    <x v="0"/>
    <x v="2"/>
    <n v="4"/>
    <x v="1"/>
    <x v="132"/>
    <x v="1"/>
    <n v="0"/>
    <n v="2"/>
    <x v="121"/>
    <x v="78"/>
    <x v="0"/>
    <n v="598"/>
    <n v="16"/>
    <n v="141"/>
    <n v="32"/>
    <n v="41"/>
    <n v="49"/>
    <n v="877"/>
    <n v="3"/>
    <x v="7"/>
    <n v="3"/>
    <n v="6"/>
    <n v="15"/>
    <x v="1"/>
    <n v="8"/>
    <x v="0"/>
    <x v="0"/>
    <x v="0"/>
    <x v="0"/>
    <x v="0"/>
    <x v="0"/>
    <n v="0"/>
    <x v="0"/>
    <n v="11"/>
    <x v="1"/>
    <n v="0"/>
    <x v="1"/>
  </r>
  <r>
    <x v="146"/>
    <n v="1975"/>
    <n v="51"/>
    <x v="1"/>
    <x v="0"/>
    <x v="2"/>
    <n v="3"/>
    <x v="1"/>
    <x v="133"/>
    <x v="1"/>
    <n v="1"/>
    <n v="0"/>
    <x v="122"/>
    <x v="77"/>
    <x v="0"/>
    <n v="2"/>
    <n v="1"/>
    <n v="18"/>
    <n v="20"/>
    <n v="11"/>
    <n v="16"/>
    <n v="68"/>
    <n v="1"/>
    <x v="2"/>
    <n v="0"/>
    <n v="3"/>
    <n v="6"/>
    <x v="1"/>
    <n v="6"/>
    <x v="0"/>
    <x v="0"/>
    <x v="0"/>
    <x v="0"/>
    <x v="0"/>
    <x v="0"/>
    <n v="0"/>
    <x v="0"/>
    <n v="11"/>
    <x v="0"/>
    <n v="1"/>
    <x v="0"/>
  </r>
  <r>
    <x v="147"/>
    <n v="1981"/>
    <n v="45"/>
    <x v="2"/>
    <x v="0"/>
    <x v="1"/>
    <n v="3"/>
    <x v="1"/>
    <x v="134"/>
    <x v="1"/>
    <n v="1"/>
    <n v="0"/>
    <x v="119"/>
    <x v="79"/>
    <x v="0"/>
    <n v="6"/>
    <n v="1"/>
    <n v="10"/>
    <n v="0"/>
    <n v="1"/>
    <n v="4"/>
    <n v="22"/>
    <n v="1"/>
    <x v="1"/>
    <n v="0"/>
    <n v="2"/>
    <n v="4"/>
    <x v="1"/>
    <n v="8"/>
    <x v="0"/>
    <x v="0"/>
    <x v="0"/>
    <x v="0"/>
    <x v="0"/>
    <x v="0"/>
    <n v="1"/>
    <x v="0"/>
    <n v="11"/>
    <x v="1"/>
    <n v="0"/>
    <x v="1"/>
  </r>
  <r>
    <x v="148"/>
    <n v="1973"/>
    <n v="53"/>
    <x v="1"/>
    <x v="4"/>
    <x v="2"/>
    <n v="5"/>
    <x v="1"/>
    <x v="135"/>
    <x v="1"/>
    <n v="2"/>
    <n v="1"/>
    <x v="123"/>
    <x v="3"/>
    <x v="0"/>
    <n v="73"/>
    <n v="3"/>
    <n v="90"/>
    <n v="12"/>
    <n v="1"/>
    <n v="32"/>
    <n v="211"/>
    <n v="7"/>
    <x v="6"/>
    <n v="1"/>
    <n v="4"/>
    <n v="16"/>
    <x v="0"/>
    <n v="8"/>
    <x v="0"/>
    <x v="0"/>
    <x v="0"/>
    <x v="0"/>
    <x v="0"/>
    <x v="0"/>
    <n v="0"/>
    <x v="0"/>
    <n v="11"/>
    <x v="1"/>
    <n v="0"/>
    <x v="1"/>
  </r>
  <r>
    <x v="149"/>
    <n v="1966"/>
    <n v="60"/>
    <x v="1"/>
    <x v="2"/>
    <x v="2"/>
    <n v="2"/>
    <x v="1"/>
    <x v="136"/>
    <x v="1"/>
    <n v="0"/>
    <n v="0"/>
    <x v="124"/>
    <x v="70"/>
    <x v="0"/>
    <n v="42"/>
    <n v="16"/>
    <n v="29"/>
    <n v="12"/>
    <n v="20"/>
    <n v="8"/>
    <n v="127"/>
    <n v="1"/>
    <x v="2"/>
    <n v="1"/>
    <n v="4"/>
    <n v="8"/>
    <x v="1"/>
    <n v="3"/>
    <x v="1"/>
    <x v="0"/>
    <x v="0"/>
    <x v="0"/>
    <x v="0"/>
    <x v="0"/>
    <n v="0"/>
    <x v="0"/>
    <n v="11"/>
    <x v="1"/>
    <n v="0"/>
    <x v="1"/>
  </r>
  <r>
    <x v="150"/>
    <n v="1953"/>
    <n v="73"/>
    <x v="0"/>
    <x v="2"/>
    <x v="2"/>
    <n v="4"/>
    <x v="1"/>
    <x v="13"/>
    <x v="1"/>
    <n v="0"/>
    <n v="2"/>
    <x v="125"/>
    <x v="10"/>
    <x v="0"/>
    <n v="295"/>
    <n v="21"/>
    <n v="78"/>
    <n v="39"/>
    <n v="13"/>
    <n v="13"/>
    <n v="459"/>
    <n v="1"/>
    <x v="6"/>
    <n v="4"/>
    <n v="7"/>
    <n v="16"/>
    <x v="0"/>
    <n v="3"/>
    <x v="1"/>
    <x v="0"/>
    <x v="0"/>
    <x v="0"/>
    <x v="0"/>
    <x v="0"/>
    <n v="0"/>
    <x v="0"/>
    <n v="11"/>
    <x v="1"/>
    <n v="0"/>
    <x v="1"/>
  </r>
  <r>
    <x v="151"/>
    <n v="1969"/>
    <n v="57"/>
    <x v="1"/>
    <x v="0"/>
    <x v="2"/>
    <n v="3"/>
    <x v="1"/>
    <x v="137"/>
    <x v="1"/>
    <n v="0"/>
    <n v="1"/>
    <x v="126"/>
    <x v="25"/>
    <x v="0"/>
    <n v="346"/>
    <n v="17"/>
    <n v="48"/>
    <n v="23"/>
    <n v="13"/>
    <n v="13"/>
    <n v="460"/>
    <n v="4"/>
    <x v="0"/>
    <n v="1"/>
    <n v="6"/>
    <n v="19"/>
    <x v="0"/>
    <n v="6"/>
    <x v="0"/>
    <x v="0"/>
    <x v="1"/>
    <x v="0"/>
    <x v="0"/>
    <x v="0"/>
    <n v="0"/>
    <x v="0"/>
    <n v="11"/>
    <x v="1"/>
    <n v="1"/>
    <x v="0"/>
  </r>
  <r>
    <x v="152"/>
    <n v="1972"/>
    <n v="54"/>
    <x v="1"/>
    <x v="4"/>
    <x v="1"/>
    <n v="3"/>
    <x v="1"/>
    <x v="1"/>
    <x v="1"/>
    <n v="0"/>
    <n v="1"/>
    <x v="127"/>
    <x v="80"/>
    <x v="1"/>
    <n v="233"/>
    <n v="20"/>
    <n v="57"/>
    <n v="8"/>
    <n v="20"/>
    <n v="91"/>
    <n v="429"/>
    <n v="4"/>
    <x v="5"/>
    <n v="1"/>
    <n v="5"/>
    <n v="17"/>
    <x v="0"/>
    <n v="7"/>
    <x v="0"/>
    <x v="0"/>
    <x v="0"/>
    <x v="0"/>
    <x v="0"/>
    <x v="0"/>
    <n v="0"/>
    <x v="0"/>
    <n v="11"/>
    <x v="1"/>
    <n v="0"/>
    <x v="1"/>
  </r>
  <r>
    <x v="153"/>
    <n v="1988"/>
    <n v="38"/>
    <x v="2"/>
    <x v="0"/>
    <x v="5"/>
    <n v="2"/>
    <x v="1"/>
    <x v="138"/>
    <x v="1"/>
    <n v="1"/>
    <n v="0"/>
    <x v="44"/>
    <x v="45"/>
    <x v="2"/>
    <n v="5"/>
    <n v="7"/>
    <n v="24"/>
    <n v="19"/>
    <n v="14"/>
    <n v="20"/>
    <n v="89"/>
    <n v="4"/>
    <x v="7"/>
    <n v="0"/>
    <n v="4"/>
    <n v="11"/>
    <x v="1"/>
    <n v="6"/>
    <x v="0"/>
    <x v="0"/>
    <x v="0"/>
    <x v="0"/>
    <x v="0"/>
    <x v="0"/>
    <n v="0"/>
    <x v="0"/>
    <n v="11"/>
    <x v="1"/>
    <n v="0"/>
    <x v="1"/>
  </r>
  <r>
    <x v="154"/>
    <n v="1952"/>
    <n v="74"/>
    <x v="0"/>
    <x v="1"/>
    <x v="1"/>
    <n v="3"/>
    <x v="1"/>
    <x v="139"/>
    <x v="1"/>
    <n v="0"/>
    <n v="1"/>
    <x v="128"/>
    <x v="43"/>
    <x v="0"/>
    <n v="888"/>
    <n v="0"/>
    <n v="57"/>
    <n v="0"/>
    <n v="0"/>
    <n v="76"/>
    <n v="1021"/>
    <n v="2"/>
    <x v="0"/>
    <n v="5"/>
    <n v="11"/>
    <n v="26"/>
    <x v="0"/>
    <n v="5"/>
    <x v="1"/>
    <x v="0"/>
    <x v="0"/>
    <x v="0"/>
    <x v="0"/>
    <x v="0"/>
    <n v="0"/>
    <x v="0"/>
    <n v="11"/>
    <x v="1"/>
    <n v="0"/>
    <x v="1"/>
  </r>
  <r>
    <x v="155"/>
    <n v="1949"/>
    <n v="77"/>
    <x v="0"/>
    <x v="0"/>
    <x v="1"/>
    <n v="2"/>
    <x v="1"/>
    <x v="140"/>
    <x v="1"/>
    <n v="0"/>
    <n v="0"/>
    <x v="103"/>
    <x v="73"/>
    <x v="2"/>
    <n v="997"/>
    <n v="26"/>
    <n v="269"/>
    <n v="34"/>
    <n v="13"/>
    <n v="42"/>
    <n v="1381"/>
    <n v="1"/>
    <x v="11"/>
    <n v="4"/>
    <n v="6"/>
    <n v="21"/>
    <x v="0"/>
    <n v="4"/>
    <x v="1"/>
    <x v="0"/>
    <x v="1"/>
    <x v="1"/>
    <x v="0"/>
    <x v="0"/>
    <n v="0"/>
    <x v="0"/>
    <n v="11"/>
    <x v="0"/>
    <n v="3"/>
    <x v="2"/>
  </r>
  <r>
    <x v="156"/>
    <n v="1958"/>
    <n v="68"/>
    <x v="0"/>
    <x v="0"/>
    <x v="0"/>
    <n v="2"/>
    <x v="1"/>
    <x v="141"/>
    <x v="1"/>
    <n v="0"/>
    <n v="1"/>
    <x v="129"/>
    <x v="24"/>
    <x v="2"/>
    <n v="212"/>
    <n v="6"/>
    <n v="69"/>
    <n v="4"/>
    <n v="12"/>
    <n v="3"/>
    <n v="306"/>
    <n v="3"/>
    <x v="4"/>
    <n v="1"/>
    <n v="5"/>
    <n v="15"/>
    <x v="1"/>
    <n v="7"/>
    <x v="0"/>
    <x v="0"/>
    <x v="0"/>
    <x v="0"/>
    <x v="0"/>
    <x v="0"/>
    <n v="0"/>
    <x v="0"/>
    <n v="11"/>
    <x v="1"/>
    <n v="0"/>
    <x v="1"/>
  </r>
  <r>
    <x v="157"/>
    <n v="1978"/>
    <n v="48"/>
    <x v="1"/>
    <x v="0"/>
    <x v="0"/>
    <n v="4"/>
    <x v="1"/>
    <x v="142"/>
    <x v="1"/>
    <n v="1"/>
    <n v="2"/>
    <x v="130"/>
    <x v="79"/>
    <x v="0"/>
    <n v="8"/>
    <n v="1"/>
    <n v="7"/>
    <n v="2"/>
    <n v="0"/>
    <n v="0"/>
    <n v="18"/>
    <n v="1"/>
    <x v="9"/>
    <n v="0"/>
    <n v="3"/>
    <n v="4"/>
    <x v="1"/>
    <n v="4"/>
    <x v="1"/>
    <x v="0"/>
    <x v="0"/>
    <x v="0"/>
    <x v="0"/>
    <x v="0"/>
    <n v="0"/>
    <x v="0"/>
    <n v="11"/>
    <x v="1"/>
    <n v="0"/>
    <x v="1"/>
  </r>
  <r>
    <x v="158"/>
    <n v="1977"/>
    <n v="49"/>
    <x v="1"/>
    <x v="0"/>
    <x v="1"/>
    <n v="3"/>
    <x v="1"/>
    <x v="143"/>
    <x v="1"/>
    <n v="0"/>
    <n v="1"/>
    <x v="131"/>
    <x v="33"/>
    <x v="2"/>
    <n v="42"/>
    <n v="11"/>
    <n v="57"/>
    <n v="10"/>
    <n v="28"/>
    <n v="14"/>
    <n v="162"/>
    <n v="1"/>
    <x v="1"/>
    <n v="1"/>
    <n v="6"/>
    <n v="9"/>
    <x v="1"/>
    <n v="2"/>
    <x v="1"/>
    <x v="0"/>
    <x v="0"/>
    <x v="0"/>
    <x v="0"/>
    <x v="0"/>
    <n v="0"/>
    <x v="0"/>
    <n v="11"/>
    <x v="1"/>
    <n v="0"/>
    <x v="1"/>
  </r>
  <r>
    <x v="159"/>
    <n v="1955"/>
    <n v="71"/>
    <x v="0"/>
    <x v="0"/>
    <x v="0"/>
    <n v="1"/>
    <x v="0"/>
    <x v="144"/>
    <x v="1"/>
    <n v="0"/>
    <n v="0"/>
    <x v="132"/>
    <x v="81"/>
    <x v="0"/>
    <n v="536"/>
    <n v="11"/>
    <n v="387"/>
    <n v="149"/>
    <n v="91"/>
    <n v="57"/>
    <n v="1231"/>
    <n v="1"/>
    <x v="7"/>
    <n v="4"/>
    <n v="10"/>
    <n v="18"/>
    <x v="0"/>
    <n v="1"/>
    <x v="1"/>
    <x v="0"/>
    <x v="0"/>
    <x v="0"/>
    <x v="0"/>
    <x v="0"/>
    <n v="0"/>
    <x v="0"/>
    <n v="11"/>
    <x v="1"/>
    <n v="0"/>
    <x v="1"/>
  </r>
  <r>
    <x v="160"/>
    <n v="1958"/>
    <n v="68"/>
    <x v="0"/>
    <x v="2"/>
    <x v="0"/>
    <n v="4"/>
    <x v="1"/>
    <x v="145"/>
    <x v="1"/>
    <n v="2"/>
    <n v="1"/>
    <x v="133"/>
    <x v="21"/>
    <x v="2"/>
    <n v="5"/>
    <n v="0"/>
    <n v="3"/>
    <n v="0"/>
    <n v="0"/>
    <n v="5"/>
    <n v="13"/>
    <n v="1"/>
    <x v="1"/>
    <n v="0"/>
    <n v="2"/>
    <n v="4"/>
    <x v="1"/>
    <n v="7"/>
    <x v="0"/>
    <x v="0"/>
    <x v="0"/>
    <x v="0"/>
    <x v="0"/>
    <x v="0"/>
    <n v="0"/>
    <x v="0"/>
    <n v="11"/>
    <x v="1"/>
    <n v="0"/>
    <x v="1"/>
  </r>
  <r>
    <x v="161"/>
    <n v="1945"/>
    <n v="81"/>
    <x v="3"/>
    <x v="1"/>
    <x v="2"/>
    <n v="2"/>
    <x v="1"/>
    <x v="146"/>
    <x v="1"/>
    <n v="0"/>
    <n v="0"/>
    <x v="134"/>
    <x v="15"/>
    <x v="1"/>
    <n v="1349"/>
    <n v="16"/>
    <n v="249"/>
    <n v="43"/>
    <n v="16"/>
    <n v="33"/>
    <n v="1706"/>
    <n v="2"/>
    <x v="11"/>
    <n v="6"/>
    <n v="9"/>
    <n v="27"/>
    <x v="0"/>
    <n v="6"/>
    <x v="0"/>
    <x v="0"/>
    <x v="0"/>
    <x v="0"/>
    <x v="0"/>
    <x v="0"/>
    <n v="0"/>
    <x v="0"/>
    <n v="11"/>
    <x v="1"/>
    <n v="0"/>
    <x v="1"/>
  </r>
  <r>
    <x v="162"/>
    <n v="1984"/>
    <n v="42"/>
    <x v="2"/>
    <x v="0"/>
    <x v="2"/>
    <n v="3"/>
    <x v="1"/>
    <x v="147"/>
    <x v="1"/>
    <n v="1"/>
    <n v="0"/>
    <x v="135"/>
    <x v="16"/>
    <x v="0"/>
    <n v="53"/>
    <n v="3"/>
    <n v="49"/>
    <n v="7"/>
    <n v="4"/>
    <n v="5"/>
    <n v="121"/>
    <n v="4"/>
    <x v="7"/>
    <n v="0"/>
    <n v="4"/>
    <n v="11"/>
    <x v="1"/>
    <n v="8"/>
    <x v="0"/>
    <x v="0"/>
    <x v="0"/>
    <x v="0"/>
    <x v="0"/>
    <x v="0"/>
    <n v="0"/>
    <x v="0"/>
    <n v="11"/>
    <x v="1"/>
    <n v="0"/>
    <x v="1"/>
  </r>
  <r>
    <x v="163"/>
    <n v="1975"/>
    <n v="51"/>
    <x v="1"/>
    <x v="1"/>
    <x v="3"/>
    <n v="1"/>
    <x v="0"/>
    <x v="148"/>
    <x v="1"/>
    <n v="0"/>
    <n v="0"/>
    <x v="136"/>
    <x v="52"/>
    <x v="2"/>
    <n v="1001"/>
    <n v="12"/>
    <n v="240"/>
    <n v="16"/>
    <n v="12"/>
    <n v="12"/>
    <n v="1293"/>
    <n v="1"/>
    <x v="3"/>
    <n v="4"/>
    <n v="10"/>
    <n v="20"/>
    <x v="0"/>
    <n v="2"/>
    <x v="1"/>
    <x v="0"/>
    <x v="0"/>
    <x v="0"/>
    <x v="0"/>
    <x v="0"/>
    <n v="0"/>
    <x v="0"/>
    <n v="11"/>
    <x v="1"/>
    <n v="0"/>
    <x v="1"/>
  </r>
  <r>
    <x v="164"/>
    <n v="1973"/>
    <n v="53"/>
    <x v="1"/>
    <x v="1"/>
    <x v="2"/>
    <n v="3"/>
    <x v="1"/>
    <x v="149"/>
    <x v="1"/>
    <n v="0"/>
    <n v="1"/>
    <x v="137"/>
    <x v="82"/>
    <x v="0"/>
    <n v="20"/>
    <n v="2"/>
    <n v="1582"/>
    <n v="1"/>
    <n v="2"/>
    <n v="1"/>
    <n v="1608"/>
    <n v="15"/>
    <x v="9"/>
    <n v="22"/>
    <n v="0"/>
    <n v="37"/>
    <x v="2"/>
    <n v="0"/>
    <x v="1"/>
    <x v="0"/>
    <x v="0"/>
    <x v="0"/>
    <x v="0"/>
    <x v="0"/>
    <n v="0"/>
    <x v="0"/>
    <n v="11"/>
    <x v="1"/>
    <n v="0"/>
    <x v="1"/>
  </r>
  <r>
    <x v="165"/>
    <n v="1966"/>
    <n v="60"/>
    <x v="1"/>
    <x v="0"/>
    <x v="1"/>
    <n v="5"/>
    <x v="1"/>
    <x v="150"/>
    <x v="1"/>
    <n v="2"/>
    <n v="1"/>
    <x v="138"/>
    <x v="72"/>
    <x v="0"/>
    <n v="18"/>
    <n v="1"/>
    <n v="32"/>
    <n v="6"/>
    <n v="3"/>
    <n v="28"/>
    <n v="88"/>
    <n v="3"/>
    <x v="2"/>
    <n v="0"/>
    <n v="4"/>
    <n v="9"/>
    <x v="1"/>
    <n v="6"/>
    <x v="0"/>
    <x v="0"/>
    <x v="0"/>
    <x v="0"/>
    <x v="0"/>
    <x v="0"/>
    <n v="0"/>
    <x v="0"/>
    <n v="11"/>
    <x v="1"/>
    <n v="0"/>
    <x v="1"/>
  </r>
  <r>
    <x v="166"/>
    <n v="1953"/>
    <n v="73"/>
    <x v="0"/>
    <x v="0"/>
    <x v="3"/>
    <n v="1"/>
    <x v="0"/>
    <x v="151"/>
    <x v="1"/>
    <n v="0"/>
    <n v="0"/>
    <x v="139"/>
    <x v="67"/>
    <x v="1"/>
    <n v="125"/>
    <n v="16"/>
    <n v="98"/>
    <n v="134"/>
    <n v="21"/>
    <n v="27"/>
    <n v="421"/>
    <n v="1"/>
    <x v="4"/>
    <n v="7"/>
    <n v="4"/>
    <n v="18"/>
    <x v="0"/>
    <n v="3"/>
    <x v="1"/>
    <x v="1"/>
    <x v="0"/>
    <x v="0"/>
    <x v="0"/>
    <x v="0"/>
    <n v="0"/>
    <x v="0"/>
    <n v="11"/>
    <x v="1"/>
    <n v="1"/>
    <x v="0"/>
  </r>
  <r>
    <x v="167"/>
    <n v="1959"/>
    <n v="67"/>
    <x v="0"/>
    <x v="0"/>
    <x v="3"/>
    <n v="1"/>
    <x v="0"/>
    <x v="152"/>
    <x v="1"/>
    <n v="0"/>
    <n v="0"/>
    <x v="119"/>
    <x v="20"/>
    <x v="0"/>
    <n v="212"/>
    <n v="5"/>
    <n v="33"/>
    <n v="7"/>
    <n v="0"/>
    <n v="2"/>
    <n v="259"/>
    <n v="1"/>
    <x v="7"/>
    <n v="2"/>
    <n v="6"/>
    <n v="12"/>
    <x v="1"/>
    <n v="4"/>
    <x v="1"/>
    <x v="0"/>
    <x v="1"/>
    <x v="0"/>
    <x v="0"/>
    <x v="0"/>
    <n v="0"/>
    <x v="0"/>
    <n v="11"/>
    <x v="1"/>
    <n v="1"/>
    <x v="0"/>
  </r>
  <r>
    <x v="168"/>
    <n v="1988"/>
    <n v="38"/>
    <x v="2"/>
    <x v="0"/>
    <x v="0"/>
    <n v="1"/>
    <x v="0"/>
    <x v="153"/>
    <x v="1"/>
    <n v="0"/>
    <n v="0"/>
    <x v="97"/>
    <x v="66"/>
    <x v="0"/>
    <n v="277"/>
    <n v="162"/>
    <n v="305"/>
    <n v="173"/>
    <n v="76"/>
    <n v="124"/>
    <n v="1117"/>
    <n v="1"/>
    <x v="7"/>
    <n v="4"/>
    <n v="7"/>
    <n v="15"/>
    <x v="1"/>
    <n v="1"/>
    <x v="1"/>
    <x v="0"/>
    <x v="0"/>
    <x v="0"/>
    <x v="0"/>
    <x v="0"/>
    <n v="0"/>
    <x v="0"/>
    <n v="11"/>
    <x v="1"/>
    <n v="0"/>
    <x v="1"/>
  </r>
  <r>
    <x v="169"/>
    <n v="1957"/>
    <n v="69"/>
    <x v="0"/>
    <x v="0"/>
    <x v="1"/>
    <n v="4"/>
    <x v="1"/>
    <x v="154"/>
    <x v="1"/>
    <n v="1"/>
    <n v="1"/>
    <x v="75"/>
    <x v="60"/>
    <x v="0"/>
    <n v="15"/>
    <n v="10"/>
    <n v="19"/>
    <n v="8"/>
    <n v="17"/>
    <n v="20"/>
    <n v="89"/>
    <n v="3"/>
    <x v="2"/>
    <n v="1"/>
    <n v="3"/>
    <n v="9"/>
    <x v="1"/>
    <n v="5"/>
    <x v="1"/>
    <x v="0"/>
    <x v="0"/>
    <x v="0"/>
    <x v="0"/>
    <x v="0"/>
    <n v="0"/>
    <x v="0"/>
    <n v="11"/>
    <x v="1"/>
    <n v="0"/>
    <x v="1"/>
  </r>
  <r>
    <x v="170"/>
    <n v="1965"/>
    <n v="61"/>
    <x v="1"/>
    <x v="0"/>
    <x v="1"/>
    <n v="4"/>
    <x v="1"/>
    <x v="155"/>
    <x v="1"/>
    <n v="1"/>
    <n v="1"/>
    <x v="140"/>
    <x v="0"/>
    <x v="0"/>
    <n v="7"/>
    <n v="3"/>
    <n v="10"/>
    <n v="8"/>
    <n v="1"/>
    <n v="7"/>
    <n v="36"/>
    <n v="2"/>
    <x v="1"/>
    <n v="0"/>
    <n v="3"/>
    <n v="6"/>
    <x v="1"/>
    <n v="7"/>
    <x v="0"/>
    <x v="0"/>
    <x v="0"/>
    <x v="0"/>
    <x v="0"/>
    <x v="0"/>
    <n v="0"/>
    <x v="0"/>
    <n v="11"/>
    <x v="1"/>
    <n v="0"/>
    <x v="1"/>
  </r>
  <r>
    <x v="171"/>
    <n v="1982"/>
    <n v="44"/>
    <x v="2"/>
    <x v="0"/>
    <x v="2"/>
    <n v="3"/>
    <x v="1"/>
    <x v="156"/>
    <x v="1"/>
    <n v="1"/>
    <n v="0"/>
    <x v="141"/>
    <x v="83"/>
    <x v="0"/>
    <n v="12"/>
    <n v="4"/>
    <n v="6"/>
    <n v="11"/>
    <n v="8"/>
    <n v="16"/>
    <n v="57"/>
    <n v="2"/>
    <x v="2"/>
    <n v="0"/>
    <n v="3"/>
    <n v="7"/>
    <x v="1"/>
    <n v="8"/>
    <x v="0"/>
    <x v="0"/>
    <x v="0"/>
    <x v="0"/>
    <x v="0"/>
    <x v="0"/>
    <n v="0"/>
    <x v="0"/>
    <n v="11"/>
    <x v="1"/>
    <n v="0"/>
    <x v="1"/>
  </r>
  <r>
    <x v="172"/>
    <n v="1970"/>
    <n v="56"/>
    <x v="1"/>
    <x v="0"/>
    <x v="2"/>
    <n v="4"/>
    <x v="1"/>
    <x v="157"/>
    <x v="1"/>
    <n v="2"/>
    <n v="0"/>
    <x v="140"/>
    <x v="24"/>
    <x v="2"/>
    <n v="85"/>
    <n v="7"/>
    <n v="24"/>
    <n v="2"/>
    <n v="3"/>
    <n v="27"/>
    <n v="148"/>
    <n v="1"/>
    <x v="7"/>
    <n v="1"/>
    <n v="3"/>
    <n v="8"/>
    <x v="1"/>
    <n v="6"/>
    <x v="0"/>
    <x v="0"/>
    <x v="0"/>
    <x v="0"/>
    <x v="0"/>
    <x v="0"/>
    <n v="0"/>
    <x v="0"/>
    <n v="11"/>
    <x v="1"/>
    <n v="0"/>
    <x v="1"/>
  </r>
  <r>
    <x v="173"/>
    <n v="1959"/>
    <n v="67"/>
    <x v="0"/>
    <x v="1"/>
    <x v="1"/>
    <n v="4"/>
    <x v="1"/>
    <x v="158"/>
    <x v="1"/>
    <n v="1"/>
    <n v="1"/>
    <x v="142"/>
    <x v="65"/>
    <x v="1"/>
    <n v="81"/>
    <n v="0"/>
    <n v="6"/>
    <n v="0"/>
    <n v="0"/>
    <n v="6"/>
    <n v="93"/>
    <n v="2"/>
    <x v="2"/>
    <n v="1"/>
    <n v="3"/>
    <n v="8"/>
    <x v="1"/>
    <n v="5"/>
    <x v="1"/>
    <x v="0"/>
    <x v="0"/>
    <x v="0"/>
    <x v="0"/>
    <x v="0"/>
    <n v="0"/>
    <x v="0"/>
    <n v="11"/>
    <x v="1"/>
    <n v="0"/>
    <x v="1"/>
  </r>
  <r>
    <x v="174"/>
    <n v="1967"/>
    <n v="59"/>
    <x v="1"/>
    <x v="0"/>
    <x v="0"/>
    <n v="2"/>
    <x v="1"/>
    <x v="159"/>
    <x v="1"/>
    <n v="0"/>
    <n v="1"/>
    <x v="143"/>
    <x v="84"/>
    <x v="0"/>
    <n v="59"/>
    <n v="0"/>
    <n v="12"/>
    <n v="0"/>
    <n v="0"/>
    <n v="48"/>
    <n v="119"/>
    <n v="1"/>
    <x v="2"/>
    <n v="2"/>
    <n v="2"/>
    <n v="7"/>
    <x v="1"/>
    <n v="4"/>
    <x v="1"/>
    <x v="1"/>
    <x v="0"/>
    <x v="0"/>
    <x v="0"/>
    <x v="0"/>
    <n v="0"/>
    <x v="0"/>
    <n v="11"/>
    <x v="1"/>
    <n v="1"/>
    <x v="0"/>
  </r>
  <r>
    <x v="175"/>
    <n v="1975"/>
    <n v="51"/>
    <x v="1"/>
    <x v="1"/>
    <x v="2"/>
    <n v="3"/>
    <x v="1"/>
    <x v="160"/>
    <x v="1"/>
    <n v="0"/>
    <n v="1"/>
    <x v="144"/>
    <x v="26"/>
    <x v="0"/>
    <n v="1149"/>
    <n v="71"/>
    <n v="449"/>
    <n v="69"/>
    <n v="71"/>
    <n v="26"/>
    <n v="1835"/>
    <n v="1"/>
    <x v="8"/>
    <n v="8"/>
    <n v="8"/>
    <n v="28"/>
    <x v="0"/>
    <n v="5"/>
    <x v="1"/>
    <x v="0"/>
    <x v="0"/>
    <x v="0"/>
    <x v="0"/>
    <x v="0"/>
    <n v="0"/>
    <x v="0"/>
    <n v="11"/>
    <x v="1"/>
    <n v="0"/>
    <x v="1"/>
  </r>
  <r>
    <x v="176"/>
    <n v="1948"/>
    <n v="78"/>
    <x v="3"/>
    <x v="1"/>
    <x v="2"/>
    <n v="2"/>
    <x v="1"/>
    <x v="161"/>
    <x v="1"/>
    <n v="0"/>
    <n v="0"/>
    <x v="145"/>
    <x v="58"/>
    <x v="0"/>
    <n v="847"/>
    <n v="66"/>
    <n v="119"/>
    <n v="86"/>
    <n v="89"/>
    <n v="111"/>
    <n v="1318"/>
    <n v="1"/>
    <x v="12"/>
    <n v="10"/>
    <n v="5"/>
    <n v="25"/>
    <x v="0"/>
    <n v="4"/>
    <x v="1"/>
    <x v="0"/>
    <x v="1"/>
    <x v="0"/>
    <x v="1"/>
    <x v="0"/>
    <n v="0"/>
    <x v="0"/>
    <n v="11"/>
    <x v="0"/>
    <n v="3"/>
    <x v="2"/>
  </r>
  <r>
    <x v="177"/>
    <n v="1970"/>
    <n v="56"/>
    <x v="1"/>
    <x v="1"/>
    <x v="2"/>
    <n v="4"/>
    <x v="1"/>
    <x v="162"/>
    <x v="1"/>
    <n v="1"/>
    <n v="1"/>
    <x v="146"/>
    <x v="48"/>
    <x v="0"/>
    <n v="29"/>
    <n v="0"/>
    <n v="14"/>
    <n v="0"/>
    <n v="0"/>
    <n v="2"/>
    <n v="45"/>
    <n v="2"/>
    <x v="2"/>
    <n v="0"/>
    <n v="3"/>
    <n v="7"/>
    <x v="1"/>
    <n v="7"/>
    <x v="0"/>
    <x v="0"/>
    <x v="0"/>
    <x v="0"/>
    <x v="0"/>
    <x v="0"/>
    <n v="0"/>
    <x v="0"/>
    <n v="11"/>
    <x v="1"/>
    <n v="0"/>
    <x v="1"/>
  </r>
  <r>
    <x v="178"/>
    <n v="1959"/>
    <n v="67"/>
    <x v="0"/>
    <x v="0"/>
    <x v="1"/>
    <n v="5"/>
    <x v="1"/>
    <x v="163"/>
    <x v="1"/>
    <n v="2"/>
    <n v="1"/>
    <x v="147"/>
    <x v="25"/>
    <x v="0"/>
    <n v="2"/>
    <n v="0"/>
    <n v="5"/>
    <n v="2"/>
    <n v="0"/>
    <n v="1"/>
    <n v="10"/>
    <n v="1"/>
    <x v="9"/>
    <n v="0"/>
    <n v="3"/>
    <n v="4"/>
    <x v="1"/>
    <n v="2"/>
    <x v="1"/>
    <x v="0"/>
    <x v="0"/>
    <x v="0"/>
    <x v="0"/>
    <x v="0"/>
    <n v="0"/>
    <x v="0"/>
    <n v="11"/>
    <x v="1"/>
    <n v="0"/>
    <x v="1"/>
  </r>
  <r>
    <x v="179"/>
    <n v="1951"/>
    <n v="75"/>
    <x v="0"/>
    <x v="4"/>
    <x v="2"/>
    <n v="2"/>
    <x v="1"/>
    <x v="87"/>
    <x v="1"/>
    <n v="0"/>
    <n v="0"/>
    <x v="86"/>
    <x v="61"/>
    <x v="0"/>
    <n v="207"/>
    <n v="26"/>
    <n v="447"/>
    <n v="75"/>
    <n v="0"/>
    <n v="223"/>
    <n v="978"/>
    <n v="1"/>
    <x v="3"/>
    <n v="7"/>
    <n v="12"/>
    <n v="25"/>
    <x v="0"/>
    <n v="2"/>
    <x v="1"/>
    <x v="0"/>
    <x v="0"/>
    <x v="0"/>
    <x v="1"/>
    <x v="0"/>
    <n v="0"/>
    <x v="0"/>
    <n v="11"/>
    <x v="1"/>
    <n v="1"/>
    <x v="0"/>
  </r>
  <r>
    <x v="180"/>
    <n v="1976"/>
    <n v="50"/>
    <x v="1"/>
    <x v="1"/>
    <x v="2"/>
    <n v="3"/>
    <x v="1"/>
    <x v="164"/>
    <x v="1"/>
    <n v="0"/>
    <n v="1"/>
    <x v="59"/>
    <x v="85"/>
    <x v="0"/>
    <n v="152"/>
    <n v="3"/>
    <n v="22"/>
    <n v="2"/>
    <n v="5"/>
    <n v="7"/>
    <n v="191"/>
    <n v="1"/>
    <x v="6"/>
    <n v="1"/>
    <n v="4"/>
    <n v="10"/>
    <x v="1"/>
    <n v="5"/>
    <x v="1"/>
    <x v="0"/>
    <x v="0"/>
    <x v="0"/>
    <x v="0"/>
    <x v="0"/>
    <n v="0"/>
    <x v="0"/>
    <n v="11"/>
    <x v="1"/>
    <n v="0"/>
    <x v="1"/>
  </r>
  <r>
    <x v="181"/>
    <n v="1988"/>
    <n v="38"/>
    <x v="2"/>
    <x v="4"/>
    <x v="2"/>
    <n v="3"/>
    <x v="1"/>
    <x v="165"/>
    <x v="1"/>
    <n v="1"/>
    <n v="0"/>
    <x v="110"/>
    <x v="84"/>
    <x v="0"/>
    <n v="12"/>
    <n v="11"/>
    <n v="10"/>
    <n v="3"/>
    <n v="12"/>
    <n v="9"/>
    <n v="57"/>
    <n v="3"/>
    <x v="2"/>
    <n v="1"/>
    <n v="3"/>
    <n v="9"/>
    <x v="1"/>
    <n v="6"/>
    <x v="0"/>
    <x v="0"/>
    <x v="0"/>
    <x v="0"/>
    <x v="0"/>
    <x v="0"/>
    <n v="0"/>
    <x v="0"/>
    <n v="11"/>
    <x v="1"/>
    <n v="0"/>
    <x v="1"/>
  </r>
  <r>
    <x v="182"/>
    <n v="1946"/>
    <n v="80"/>
    <x v="3"/>
    <x v="2"/>
    <x v="2"/>
    <n v="2"/>
    <x v="1"/>
    <x v="166"/>
    <x v="1"/>
    <n v="0"/>
    <n v="0"/>
    <x v="148"/>
    <x v="74"/>
    <x v="1"/>
    <n v="620"/>
    <n v="26"/>
    <n v="195"/>
    <n v="34"/>
    <n v="17"/>
    <n v="141"/>
    <n v="1033"/>
    <n v="1"/>
    <x v="4"/>
    <n v="4"/>
    <n v="13"/>
    <n v="24"/>
    <x v="0"/>
    <n v="2"/>
    <x v="1"/>
    <x v="0"/>
    <x v="0"/>
    <x v="0"/>
    <x v="0"/>
    <x v="0"/>
    <n v="0"/>
    <x v="0"/>
    <n v="11"/>
    <x v="1"/>
    <n v="0"/>
    <x v="1"/>
  </r>
  <r>
    <x v="183"/>
    <n v="1984"/>
    <n v="42"/>
    <x v="2"/>
    <x v="2"/>
    <x v="2"/>
    <n v="3"/>
    <x v="1"/>
    <x v="167"/>
    <x v="1"/>
    <n v="1"/>
    <n v="0"/>
    <x v="149"/>
    <x v="4"/>
    <x v="1"/>
    <n v="47"/>
    <n v="1"/>
    <n v="6"/>
    <n v="0"/>
    <n v="0"/>
    <n v="12"/>
    <n v="66"/>
    <n v="1"/>
    <x v="1"/>
    <n v="1"/>
    <n v="3"/>
    <n v="6"/>
    <x v="1"/>
    <n v="6"/>
    <x v="0"/>
    <x v="0"/>
    <x v="0"/>
    <x v="0"/>
    <x v="0"/>
    <x v="0"/>
    <n v="0"/>
    <x v="0"/>
    <n v="11"/>
    <x v="1"/>
    <n v="0"/>
    <x v="1"/>
  </r>
  <r>
    <x v="184"/>
    <n v="1961"/>
    <n v="65"/>
    <x v="0"/>
    <x v="3"/>
    <x v="2"/>
    <n v="2"/>
    <x v="1"/>
    <x v="168"/>
    <x v="1"/>
    <n v="0"/>
    <n v="0"/>
    <x v="150"/>
    <x v="35"/>
    <x v="0"/>
    <n v="1"/>
    <n v="9"/>
    <n v="7"/>
    <n v="2"/>
    <n v="14"/>
    <n v="10"/>
    <n v="43"/>
    <n v="1"/>
    <x v="2"/>
    <n v="0"/>
    <n v="3"/>
    <n v="6"/>
    <x v="1"/>
    <n v="6"/>
    <x v="0"/>
    <x v="0"/>
    <x v="0"/>
    <x v="0"/>
    <x v="0"/>
    <x v="0"/>
    <n v="0"/>
    <x v="0"/>
    <n v="11"/>
    <x v="1"/>
    <n v="0"/>
    <x v="1"/>
  </r>
  <r>
    <x v="185"/>
    <n v="1983"/>
    <n v="43"/>
    <x v="2"/>
    <x v="0"/>
    <x v="2"/>
    <n v="3"/>
    <x v="1"/>
    <x v="169"/>
    <x v="1"/>
    <n v="1"/>
    <n v="0"/>
    <x v="151"/>
    <x v="59"/>
    <x v="0"/>
    <n v="10"/>
    <n v="1"/>
    <n v="18"/>
    <n v="10"/>
    <n v="4"/>
    <n v="7"/>
    <n v="50"/>
    <n v="1"/>
    <x v="1"/>
    <n v="1"/>
    <n v="2"/>
    <n v="5"/>
    <x v="1"/>
    <n v="9"/>
    <x v="0"/>
    <x v="0"/>
    <x v="0"/>
    <x v="0"/>
    <x v="0"/>
    <x v="0"/>
    <n v="0"/>
    <x v="0"/>
    <n v="11"/>
    <x v="1"/>
    <n v="0"/>
    <x v="1"/>
  </r>
  <r>
    <x v="186"/>
    <n v="1970"/>
    <n v="56"/>
    <x v="1"/>
    <x v="1"/>
    <x v="0"/>
    <n v="2"/>
    <x v="1"/>
    <x v="170"/>
    <x v="1"/>
    <n v="0"/>
    <n v="1"/>
    <x v="1"/>
    <x v="20"/>
    <x v="0"/>
    <n v="35"/>
    <n v="0"/>
    <n v="2"/>
    <n v="0"/>
    <n v="0"/>
    <n v="2"/>
    <n v="39"/>
    <n v="2"/>
    <x v="1"/>
    <n v="0"/>
    <n v="4"/>
    <n v="7"/>
    <x v="1"/>
    <n v="5"/>
    <x v="1"/>
    <x v="0"/>
    <x v="0"/>
    <x v="0"/>
    <x v="0"/>
    <x v="0"/>
    <n v="0"/>
    <x v="0"/>
    <n v="11"/>
    <x v="1"/>
    <n v="0"/>
    <x v="1"/>
  </r>
  <r>
    <x v="187"/>
    <n v="1966"/>
    <n v="60"/>
    <x v="1"/>
    <x v="0"/>
    <x v="2"/>
    <n v="3"/>
    <x v="1"/>
    <x v="171"/>
    <x v="1"/>
    <n v="0"/>
    <n v="1"/>
    <x v="152"/>
    <x v="5"/>
    <x v="0"/>
    <n v="356"/>
    <n v="0"/>
    <n v="107"/>
    <n v="19"/>
    <n v="9"/>
    <n v="117"/>
    <n v="608"/>
    <n v="2"/>
    <x v="5"/>
    <n v="1"/>
    <n v="8"/>
    <n v="18"/>
    <x v="0"/>
    <n v="5"/>
    <x v="1"/>
    <x v="0"/>
    <x v="0"/>
    <x v="0"/>
    <x v="0"/>
    <x v="0"/>
    <n v="0"/>
    <x v="0"/>
    <n v="11"/>
    <x v="1"/>
    <n v="0"/>
    <x v="1"/>
  </r>
  <r>
    <x v="188"/>
    <n v="1976"/>
    <n v="50"/>
    <x v="1"/>
    <x v="0"/>
    <x v="2"/>
    <n v="2"/>
    <x v="1"/>
    <x v="172"/>
    <x v="1"/>
    <n v="0"/>
    <n v="0"/>
    <x v="120"/>
    <x v="86"/>
    <x v="2"/>
    <n v="783"/>
    <n v="30"/>
    <n v="537"/>
    <n v="140"/>
    <n v="76"/>
    <n v="15"/>
    <n v="1581"/>
    <n v="1"/>
    <x v="6"/>
    <n v="10"/>
    <n v="9"/>
    <n v="24"/>
    <x v="0"/>
    <n v="2"/>
    <x v="1"/>
    <x v="0"/>
    <x v="0"/>
    <x v="0"/>
    <x v="0"/>
    <x v="0"/>
    <n v="0"/>
    <x v="0"/>
    <n v="11"/>
    <x v="1"/>
    <n v="0"/>
    <x v="1"/>
  </r>
  <r>
    <x v="189"/>
    <n v="1964"/>
    <n v="62"/>
    <x v="0"/>
    <x v="1"/>
    <x v="2"/>
    <n v="4"/>
    <x v="1"/>
    <x v="173"/>
    <x v="1"/>
    <n v="1"/>
    <n v="1"/>
    <x v="153"/>
    <x v="71"/>
    <x v="2"/>
    <n v="42"/>
    <n v="1"/>
    <n v="18"/>
    <n v="3"/>
    <n v="0"/>
    <n v="4"/>
    <n v="68"/>
    <n v="2"/>
    <x v="2"/>
    <n v="0"/>
    <n v="3"/>
    <n v="7"/>
    <x v="1"/>
    <n v="7"/>
    <x v="0"/>
    <x v="0"/>
    <x v="0"/>
    <x v="0"/>
    <x v="0"/>
    <x v="0"/>
    <n v="0"/>
    <x v="0"/>
    <n v="11"/>
    <x v="1"/>
    <n v="0"/>
    <x v="1"/>
  </r>
  <r>
    <x v="190"/>
    <n v="1978"/>
    <n v="48"/>
    <x v="1"/>
    <x v="3"/>
    <x v="1"/>
    <n v="3"/>
    <x v="1"/>
    <x v="174"/>
    <x v="1"/>
    <n v="1"/>
    <n v="0"/>
    <x v="154"/>
    <x v="87"/>
    <x v="0"/>
    <n v="1"/>
    <n v="4"/>
    <n v="10"/>
    <n v="29"/>
    <n v="0"/>
    <n v="36"/>
    <n v="80"/>
    <n v="1"/>
    <x v="1"/>
    <n v="1"/>
    <n v="2"/>
    <n v="5"/>
    <x v="1"/>
    <n v="6"/>
    <x v="0"/>
    <x v="1"/>
    <x v="0"/>
    <x v="0"/>
    <x v="0"/>
    <x v="0"/>
    <n v="0"/>
    <x v="0"/>
    <n v="11"/>
    <x v="1"/>
    <n v="1"/>
    <x v="0"/>
  </r>
  <r>
    <x v="191"/>
    <n v="1989"/>
    <n v="37"/>
    <x v="2"/>
    <x v="1"/>
    <x v="1"/>
    <n v="2"/>
    <x v="1"/>
    <x v="175"/>
    <x v="1"/>
    <n v="0"/>
    <n v="0"/>
    <x v="91"/>
    <x v="82"/>
    <x v="0"/>
    <n v="466"/>
    <n v="22"/>
    <n v="432"/>
    <n v="147"/>
    <n v="113"/>
    <n v="102"/>
    <n v="1282"/>
    <n v="1"/>
    <x v="0"/>
    <n v="7"/>
    <n v="12"/>
    <n v="28"/>
    <x v="0"/>
    <n v="3"/>
    <x v="1"/>
    <x v="0"/>
    <x v="0"/>
    <x v="0"/>
    <x v="0"/>
    <x v="0"/>
    <n v="0"/>
    <x v="0"/>
    <n v="11"/>
    <x v="1"/>
    <n v="0"/>
    <x v="1"/>
  </r>
  <r>
    <x v="192"/>
    <n v="1900"/>
    <n v="126"/>
    <x v="3"/>
    <x v="4"/>
    <x v="3"/>
    <n v="2"/>
    <x v="1"/>
    <x v="176"/>
    <x v="1"/>
    <n v="1"/>
    <n v="0"/>
    <x v="155"/>
    <x v="32"/>
    <x v="0"/>
    <n v="15"/>
    <n v="6"/>
    <n v="8"/>
    <n v="7"/>
    <n v="4"/>
    <n v="25"/>
    <n v="65"/>
    <n v="1"/>
    <x v="2"/>
    <n v="1"/>
    <n v="2"/>
    <n v="6"/>
    <x v="1"/>
    <n v="5"/>
    <x v="1"/>
    <x v="0"/>
    <x v="0"/>
    <x v="0"/>
    <x v="0"/>
    <x v="0"/>
    <n v="1"/>
    <x v="0"/>
    <n v="11"/>
    <x v="1"/>
    <n v="0"/>
    <x v="1"/>
  </r>
  <r>
    <x v="193"/>
    <n v="1988"/>
    <n v="38"/>
    <x v="2"/>
    <x v="0"/>
    <x v="2"/>
    <n v="3"/>
    <x v="1"/>
    <x v="177"/>
    <x v="1"/>
    <n v="1"/>
    <n v="0"/>
    <x v="156"/>
    <x v="88"/>
    <x v="0"/>
    <n v="23"/>
    <n v="3"/>
    <n v="21"/>
    <n v="3"/>
    <n v="19"/>
    <n v="22"/>
    <n v="91"/>
    <n v="2"/>
    <x v="7"/>
    <n v="0"/>
    <n v="3"/>
    <n v="8"/>
    <x v="1"/>
    <n v="8"/>
    <x v="0"/>
    <x v="0"/>
    <x v="0"/>
    <x v="0"/>
    <x v="0"/>
    <x v="0"/>
    <n v="0"/>
    <x v="0"/>
    <n v="11"/>
    <x v="1"/>
    <n v="0"/>
    <x v="1"/>
  </r>
  <r>
    <x v="194"/>
    <n v="1973"/>
    <n v="53"/>
    <x v="1"/>
    <x v="0"/>
    <x v="2"/>
    <n v="4"/>
    <x v="1"/>
    <x v="178"/>
    <x v="1"/>
    <n v="1"/>
    <n v="1"/>
    <x v="55"/>
    <x v="1"/>
    <x v="0"/>
    <n v="235"/>
    <n v="6"/>
    <n v="45"/>
    <n v="8"/>
    <n v="9"/>
    <n v="12"/>
    <n v="315"/>
    <n v="4"/>
    <x v="3"/>
    <n v="1"/>
    <n v="6"/>
    <n v="16"/>
    <x v="0"/>
    <n v="6"/>
    <x v="0"/>
    <x v="0"/>
    <x v="0"/>
    <x v="0"/>
    <x v="0"/>
    <x v="0"/>
    <n v="0"/>
    <x v="0"/>
    <n v="11"/>
    <x v="1"/>
    <n v="0"/>
    <x v="1"/>
  </r>
  <r>
    <x v="195"/>
    <n v="1977"/>
    <n v="49"/>
    <x v="1"/>
    <x v="0"/>
    <x v="2"/>
    <n v="4"/>
    <x v="1"/>
    <x v="179"/>
    <x v="1"/>
    <n v="1"/>
    <n v="1"/>
    <x v="157"/>
    <x v="37"/>
    <x v="1"/>
    <n v="10"/>
    <n v="0"/>
    <n v="10"/>
    <n v="3"/>
    <n v="1"/>
    <n v="7"/>
    <n v="31"/>
    <n v="2"/>
    <x v="1"/>
    <n v="1"/>
    <n v="2"/>
    <n v="6"/>
    <x v="1"/>
    <n v="8"/>
    <x v="0"/>
    <x v="0"/>
    <x v="0"/>
    <x v="0"/>
    <x v="0"/>
    <x v="0"/>
    <n v="0"/>
    <x v="0"/>
    <n v="11"/>
    <x v="1"/>
    <n v="0"/>
    <x v="1"/>
  </r>
  <r>
    <x v="196"/>
    <n v="1980"/>
    <n v="46"/>
    <x v="1"/>
    <x v="2"/>
    <x v="2"/>
    <n v="2"/>
    <x v="1"/>
    <x v="180"/>
    <x v="1"/>
    <n v="0"/>
    <n v="0"/>
    <x v="158"/>
    <x v="35"/>
    <x v="0"/>
    <n v="656"/>
    <n v="16"/>
    <n v="106"/>
    <n v="32"/>
    <n v="16"/>
    <n v="8"/>
    <n v="834"/>
    <n v="1"/>
    <x v="5"/>
    <n v="3"/>
    <n v="12"/>
    <n v="23"/>
    <x v="0"/>
    <n v="3"/>
    <x v="1"/>
    <x v="0"/>
    <x v="0"/>
    <x v="0"/>
    <x v="0"/>
    <x v="0"/>
    <n v="0"/>
    <x v="0"/>
    <n v="11"/>
    <x v="1"/>
    <n v="0"/>
    <x v="1"/>
  </r>
  <r>
    <x v="197"/>
    <n v="1954"/>
    <n v="72"/>
    <x v="0"/>
    <x v="0"/>
    <x v="2"/>
    <n v="2"/>
    <x v="1"/>
    <x v="181"/>
    <x v="1"/>
    <n v="0"/>
    <n v="0"/>
    <x v="159"/>
    <x v="11"/>
    <x v="0"/>
    <n v="519"/>
    <n v="17"/>
    <n v="813"/>
    <n v="27"/>
    <n v="173"/>
    <n v="51"/>
    <n v="1600"/>
    <n v="1"/>
    <x v="6"/>
    <n v="6"/>
    <n v="6"/>
    <n v="17"/>
    <x v="0"/>
    <n v="2"/>
    <x v="1"/>
    <x v="0"/>
    <x v="0"/>
    <x v="1"/>
    <x v="0"/>
    <x v="0"/>
    <n v="0"/>
    <x v="0"/>
    <n v="11"/>
    <x v="1"/>
    <n v="1"/>
    <x v="0"/>
  </r>
  <r>
    <x v="198"/>
    <n v="1954"/>
    <n v="72"/>
    <x v="0"/>
    <x v="0"/>
    <x v="2"/>
    <n v="2"/>
    <x v="1"/>
    <x v="182"/>
    <x v="1"/>
    <n v="0"/>
    <n v="0"/>
    <x v="160"/>
    <x v="15"/>
    <x v="1"/>
    <n v="344"/>
    <n v="189"/>
    <n v="482"/>
    <n v="50"/>
    <n v="33"/>
    <n v="172"/>
    <n v="1270"/>
    <n v="1"/>
    <x v="3"/>
    <n v="6"/>
    <n v="5"/>
    <n v="17"/>
    <x v="0"/>
    <n v="2"/>
    <x v="1"/>
    <x v="0"/>
    <x v="0"/>
    <x v="0"/>
    <x v="0"/>
    <x v="0"/>
    <n v="0"/>
    <x v="0"/>
    <n v="11"/>
    <x v="1"/>
    <n v="0"/>
    <x v="1"/>
  </r>
  <r>
    <x v="199"/>
    <n v="1973"/>
    <n v="53"/>
    <x v="1"/>
    <x v="1"/>
    <x v="0"/>
    <n v="3"/>
    <x v="1"/>
    <x v="183"/>
    <x v="1"/>
    <n v="1"/>
    <n v="1"/>
    <x v="161"/>
    <x v="85"/>
    <x v="0"/>
    <n v="96"/>
    <n v="1"/>
    <n v="79"/>
    <n v="7"/>
    <n v="1"/>
    <n v="79"/>
    <n v="263"/>
    <n v="6"/>
    <x v="3"/>
    <n v="1"/>
    <n v="3"/>
    <n v="15"/>
    <x v="1"/>
    <n v="8"/>
    <x v="0"/>
    <x v="1"/>
    <x v="0"/>
    <x v="0"/>
    <x v="0"/>
    <x v="0"/>
    <n v="0"/>
    <x v="0"/>
    <n v="11"/>
    <x v="0"/>
    <n v="2"/>
    <x v="3"/>
  </r>
  <r>
    <x v="200"/>
    <n v="1952"/>
    <n v="74"/>
    <x v="0"/>
    <x v="0"/>
    <x v="3"/>
    <n v="2"/>
    <x v="1"/>
    <x v="184"/>
    <x v="1"/>
    <n v="0"/>
    <n v="1"/>
    <x v="162"/>
    <x v="89"/>
    <x v="0"/>
    <n v="448"/>
    <n v="4"/>
    <n v="34"/>
    <n v="6"/>
    <n v="4"/>
    <n v="39"/>
    <n v="535"/>
    <n v="3"/>
    <x v="0"/>
    <n v="1"/>
    <n v="7"/>
    <n v="19"/>
    <x v="0"/>
    <n v="5"/>
    <x v="1"/>
    <x v="0"/>
    <x v="1"/>
    <x v="0"/>
    <x v="0"/>
    <x v="0"/>
    <n v="0"/>
    <x v="0"/>
    <n v="11"/>
    <x v="1"/>
    <n v="1"/>
    <x v="0"/>
  </r>
  <r>
    <x v="201"/>
    <n v="1968"/>
    <n v="58"/>
    <x v="1"/>
    <x v="0"/>
    <x v="0"/>
    <n v="1"/>
    <x v="0"/>
    <x v="185"/>
    <x v="1"/>
    <n v="0"/>
    <n v="0"/>
    <x v="163"/>
    <x v="90"/>
    <x v="0"/>
    <n v="265"/>
    <n v="138"/>
    <n v="553"/>
    <n v="224"/>
    <n v="23"/>
    <n v="92"/>
    <n v="1295"/>
    <n v="1"/>
    <x v="6"/>
    <n v="4"/>
    <n v="9"/>
    <n v="18"/>
    <x v="0"/>
    <n v="1"/>
    <x v="1"/>
    <x v="0"/>
    <x v="0"/>
    <x v="0"/>
    <x v="0"/>
    <x v="0"/>
    <n v="0"/>
    <x v="0"/>
    <n v="11"/>
    <x v="1"/>
    <n v="0"/>
    <x v="1"/>
  </r>
  <r>
    <x v="202"/>
    <n v="1978"/>
    <n v="48"/>
    <x v="1"/>
    <x v="0"/>
    <x v="3"/>
    <n v="2"/>
    <x v="1"/>
    <x v="186"/>
    <x v="1"/>
    <n v="0"/>
    <n v="1"/>
    <x v="164"/>
    <x v="20"/>
    <x v="0"/>
    <n v="587"/>
    <n v="43"/>
    <n v="337"/>
    <n v="42"/>
    <n v="87"/>
    <n v="54"/>
    <n v="1150"/>
    <n v="3"/>
    <x v="8"/>
    <n v="6"/>
    <n v="9"/>
    <n v="29"/>
    <x v="0"/>
    <n v="6"/>
    <x v="0"/>
    <x v="0"/>
    <x v="0"/>
    <x v="0"/>
    <x v="0"/>
    <x v="0"/>
    <n v="0"/>
    <x v="0"/>
    <n v="11"/>
    <x v="1"/>
    <n v="0"/>
    <x v="1"/>
  </r>
  <r>
    <x v="203"/>
    <n v="1977"/>
    <n v="49"/>
    <x v="1"/>
    <x v="1"/>
    <x v="1"/>
    <n v="2"/>
    <x v="1"/>
    <x v="187"/>
    <x v="1"/>
    <n v="0"/>
    <n v="0"/>
    <x v="165"/>
    <x v="42"/>
    <x v="0"/>
    <n v="763"/>
    <n v="29"/>
    <n v="138"/>
    <n v="76"/>
    <n v="176"/>
    <n v="58"/>
    <n v="1240"/>
    <n v="0"/>
    <x v="5"/>
    <n v="9"/>
    <n v="10"/>
    <n v="26"/>
    <x v="0"/>
    <n v="4"/>
    <x v="1"/>
    <x v="0"/>
    <x v="1"/>
    <x v="1"/>
    <x v="1"/>
    <x v="0"/>
    <n v="0"/>
    <x v="0"/>
    <n v="11"/>
    <x v="0"/>
    <n v="4"/>
    <x v="4"/>
  </r>
  <r>
    <x v="204"/>
    <n v="1965"/>
    <n v="61"/>
    <x v="1"/>
    <x v="1"/>
    <x v="0"/>
    <n v="3"/>
    <x v="1"/>
    <x v="188"/>
    <x v="1"/>
    <n v="1"/>
    <n v="1"/>
    <x v="166"/>
    <x v="36"/>
    <x v="0"/>
    <n v="22"/>
    <n v="0"/>
    <n v="13"/>
    <n v="0"/>
    <n v="0"/>
    <n v="3"/>
    <n v="38"/>
    <n v="2"/>
    <x v="1"/>
    <n v="0"/>
    <n v="3"/>
    <n v="6"/>
    <x v="1"/>
    <n v="7"/>
    <x v="0"/>
    <x v="0"/>
    <x v="0"/>
    <x v="0"/>
    <x v="0"/>
    <x v="0"/>
    <n v="0"/>
    <x v="0"/>
    <n v="11"/>
    <x v="1"/>
    <n v="0"/>
    <x v="1"/>
  </r>
  <r>
    <x v="205"/>
    <n v="1984"/>
    <n v="42"/>
    <x v="2"/>
    <x v="2"/>
    <x v="0"/>
    <n v="1"/>
    <x v="0"/>
    <x v="189"/>
    <x v="1"/>
    <n v="0"/>
    <n v="0"/>
    <x v="98"/>
    <x v="54"/>
    <x v="2"/>
    <n v="6"/>
    <n v="4"/>
    <n v="1"/>
    <n v="7"/>
    <n v="2"/>
    <n v="15"/>
    <n v="35"/>
    <n v="1"/>
    <x v="9"/>
    <n v="1"/>
    <n v="2"/>
    <n v="4"/>
    <x v="1"/>
    <n v="6"/>
    <x v="0"/>
    <x v="1"/>
    <x v="0"/>
    <x v="0"/>
    <x v="0"/>
    <x v="0"/>
    <n v="0"/>
    <x v="0"/>
    <n v="11"/>
    <x v="0"/>
    <n v="2"/>
    <x v="3"/>
  </r>
  <r>
    <x v="206"/>
    <n v="1988"/>
    <n v="38"/>
    <x v="2"/>
    <x v="0"/>
    <x v="1"/>
    <n v="3"/>
    <x v="1"/>
    <x v="190"/>
    <x v="1"/>
    <n v="1"/>
    <n v="0"/>
    <x v="167"/>
    <x v="34"/>
    <x v="0"/>
    <n v="7"/>
    <n v="6"/>
    <n v="13"/>
    <n v="7"/>
    <n v="6"/>
    <n v="14"/>
    <n v="53"/>
    <n v="1"/>
    <x v="1"/>
    <n v="0"/>
    <n v="3"/>
    <n v="5"/>
    <x v="1"/>
    <n v="9"/>
    <x v="0"/>
    <x v="1"/>
    <x v="0"/>
    <x v="0"/>
    <x v="0"/>
    <x v="0"/>
    <n v="0"/>
    <x v="0"/>
    <n v="11"/>
    <x v="1"/>
    <n v="1"/>
    <x v="0"/>
  </r>
  <r>
    <x v="207"/>
    <n v="1963"/>
    <n v="63"/>
    <x v="0"/>
    <x v="2"/>
    <x v="3"/>
    <n v="3"/>
    <x v="1"/>
    <x v="191"/>
    <x v="1"/>
    <n v="1"/>
    <n v="1"/>
    <x v="168"/>
    <x v="89"/>
    <x v="0"/>
    <n v="81"/>
    <n v="18"/>
    <n v="113"/>
    <n v="47"/>
    <n v="13"/>
    <n v="21"/>
    <n v="293"/>
    <n v="6"/>
    <x v="6"/>
    <n v="2"/>
    <n v="5"/>
    <n v="17"/>
    <x v="0"/>
    <n v="6"/>
    <x v="0"/>
    <x v="0"/>
    <x v="0"/>
    <x v="0"/>
    <x v="0"/>
    <x v="0"/>
    <n v="0"/>
    <x v="0"/>
    <n v="11"/>
    <x v="1"/>
    <n v="0"/>
    <x v="1"/>
  </r>
  <r>
    <x v="208"/>
    <n v="1966"/>
    <n v="60"/>
    <x v="1"/>
    <x v="0"/>
    <x v="2"/>
    <n v="3"/>
    <x v="1"/>
    <x v="192"/>
    <x v="1"/>
    <n v="0"/>
    <n v="1"/>
    <x v="109"/>
    <x v="32"/>
    <x v="0"/>
    <n v="54"/>
    <n v="0"/>
    <n v="7"/>
    <n v="0"/>
    <n v="0"/>
    <n v="4"/>
    <n v="65"/>
    <n v="1"/>
    <x v="2"/>
    <n v="0"/>
    <n v="3"/>
    <n v="6"/>
    <x v="1"/>
    <n v="6"/>
    <x v="0"/>
    <x v="0"/>
    <x v="0"/>
    <x v="0"/>
    <x v="0"/>
    <x v="0"/>
    <n v="0"/>
    <x v="0"/>
    <n v="11"/>
    <x v="1"/>
    <n v="0"/>
    <x v="1"/>
  </r>
  <r>
    <x v="209"/>
    <n v="1954"/>
    <n v="72"/>
    <x v="0"/>
    <x v="0"/>
    <x v="3"/>
    <n v="2"/>
    <x v="1"/>
    <x v="193"/>
    <x v="1"/>
    <n v="0"/>
    <n v="1"/>
    <x v="169"/>
    <x v="65"/>
    <x v="1"/>
    <n v="1170"/>
    <n v="48"/>
    <n v="320"/>
    <n v="42"/>
    <n v="32"/>
    <n v="192"/>
    <n v="1804"/>
    <n v="5"/>
    <x v="8"/>
    <n v="4"/>
    <n v="9"/>
    <n v="29"/>
    <x v="0"/>
    <n v="8"/>
    <x v="0"/>
    <x v="1"/>
    <x v="0"/>
    <x v="0"/>
    <x v="0"/>
    <x v="0"/>
    <n v="0"/>
    <x v="0"/>
    <n v="11"/>
    <x v="0"/>
    <n v="2"/>
    <x v="3"/>
  </r>
  <r>
    <x v="210"/>
    <n v="1956"/>
    <n v="70"/>
    <x v="0"/>
    <x v="0"/>
    <x v="1"/>
    <n v="3"/>
    <x v="1"/>
    <x v="194"/>
    <x v="1"/>
    <n v="0"/>
    <n v="1"/>
    <x v="170"/>
    <x v="9"/>
    <x v="2"/>
    <n v="72"/>
    <n v="24"/>
    <n v="68"/>
    <n v="65"/>
    <n v="4"/>
    <n v="8"/>
    <n v="241"/>
    <n v="5"/>
    <x v="7"/>
    <n v="1"/>
    <n v="6"/>
    <n v="15"/>
    <x v="1"/>
    <n v="4"/>
    <x v="1"/>
    <x v="0"/>
    <x v="0"/>
    <x v="0"/>
    <x v="0"/>
    <x v="0"/>
    <n v="0"/>
    <x v="0"/>
    <n v="11"/>
    <x v="1"/>
    <n v="0"/>
    <x v="1"/>
  </r>
  <r>
    <x v="211"/>
    <n v="1954"/>
    <n v="72"/>
    <x v="0"/>
    <x v="0"/>
    <x v="1"/>
    <n v="2"/>
    <x v="1"/>
    <x v="195"/>
    <x v="1"/>
    <n v="0"/>
    <n v="0"/>
    <x v="171"/>
    <x v="46"/>
    <x v="1"/>
    <n v="613"/>
    <n v="22"/>
    <n v="319"/>
    <n v="33"/>
    <n v="102"/>
    <n v="12"/>
    <n v="1101"/>
    <n v="1"/>
    <x v="6"/>
    <n v="6"/>
    <n v="9"/>
    <n v="20"/>
    <x v="0"/>
    <n v="1"/>
    <x v="1"/>
    <x v="0"/>
    <x v="0"/>
    <x v="0"/>
    <x v="0"/>
    <x v="0"/>
    <n v="0"/>
    <x v="0"/>
    <n v="11"/>
    <x v="1"/>
    <n v="0"/>
    <x v="1"/>
  </r>
  <r>
    <x v="212"/>
    <n v="1968"/>
    <n v="58"/>
    <x v="1"/>
    <x v="1"/>
    <x v="2"/>
    <n v="4"/>
    <x v="1"/>
    <x v="196"/>
    <x v="1"/>
    <n v="1"/>
    <n v="1"/>
    <x v="172"/>
    <x v="57"/>
    <x v="0"/>
    <n v="224"/>
    <n v="0"/>
    <n v="30"/>
    <n v="0"/>
    <n v="0"/>
    <n v="10"/>
    <n v="264"/>
    <n v="8"/>
    <x v="3"/>
    <n v="1"/>
    <n v="5"/>
    <n v="19"/>
    <x v="0"/>
    <n v="8"/>
    <x v="0"/>
    <x v="0"/>
    <x v="0"/>
    <x v="0"/>
    <x v="0"/>
    <x v="0"/>
    <n v="0"/>
    <x v="0"/>
    <n v="11"/>
    <x v="1"/>
    <n v="0"/>
    <x v="1"/>
  </r>
  <r>
    <x v="213"/>
    <n v="1974"/>
    <n v="52"/>
    <x v="1"/>
    <x v="2"/>
    <x v="1"/>
    <n v="4"/>
    <x v="1"/>
    <x v="197"/>
    <x v="1"/>
    <n v="1"/>
    <n v="1"/>
    <x v="173"/>
    <x v="74"/>
    <x v="1"/>
    <n v="410"/>
    <n v="0"/>
    <n v="59"/>
    <n v="19"/>
    <n v="9"/>
    <n v="44"/>
    <n v="541"/>
    <n v="10"/>
    <x v="5"/>
    <n v="1"/>
    <n v="8"/>
    <n v="26"/>
    <x v="0"/>
    <n v="7"/>
    <x v="0"/>
    <x v="0"/>
    <x v="0"/>
    <x v="0"/>
    <x v="0"/>
    <x v="0"/>
    <n v="0"/>
    <x v="0"/>
    <n v="11"/>
    <x v="1"/>
    <n v="0"/>
    <x v="1"/>
  </r>
  <r>
    <x v="214"/>
    <n v="1985"/>
    <n v="41"/>
    <x v="2"/>
    <x v="0"/>
    <x v="2"/>
    <n v="2"/>
    <x v="1"/>
    <x v="198"/>
    <x v="1"/>
    <n v="0"/>
    <n v="0"/>
    <x v="174"/>
    <x v="91"/>
    <x v="0"/>
    <n v="239"/>
    <n v="10"/>
    <n v="554"/>
    <n v="254"/>
    <n v="87"/>
    <n v="54"/>
    <n v="1198"/>
    <n v="1"/>
    <x v="7"/>
    <n v="4"/>
    <n v="9"/>
    <n v="17"/>
    <x v="0"/>
    <n v="1"/>
    <x v="1"/>
    <x v="0"/>
    <x v="0"/>
    <x v="0"/>
    <x v="0"/>
    <x v="0"/>
    <n v="0"/>
    <x v="0"/>
    <n v="11"/>
    <x v="1"/>
    <n v="0"/>
    <x v="1"/>
  </r>
  <r>
    <x v="215"/>
    <n v="1977"/>
    <n v="49"/>
    <x v="1"/>
    <x v="0"/>
    <x v="2"/>
    <n v="3"/>
    <x v="1"/>
    <x v="199"/>
    <x v="1"/>
    <n v="1"/>
    <n v="0"/>
    <x v="175"/>
    <x v="58"/>
    <x v="0"/>
    <n v="171"/>
    <n v="7"/>
    <n v="171"/>
    <n v="25"/>
    <n v="19"/>
    <n v="89"/>
    <n v="482"/>
    <n v="6"/>
    <x v="0"/>
    <n v="1"/>
    <n v="5"/>
    <n v="20"/>
    <x v="0"/>
    <n v="8"/>
    <x v="0"/>
    <x v="0"/>
    <x v="0"/>
    <x v="0"/>
    <x v="0"/>
    <x v="0"/>
    <n v="0"/>
    <x v="0"/>
    <n v="11"/>
    <x v="1"/>
    <n v="0"/>
    <x v="1"/>
  </r>
  <r>
    <x v="216"/>
    <n v="1978"/>
    <n v="48"/>
    <x v="1"/>
    <x v="4"/>
    <x v="0"/>
    <n v="4"/>
    <x v="1"/>
    <x v="200"/>
    <x v="1"/>
    <n v="2"/>
    <n v="1"/>
    <x v="44"/>
    <x v="41"/>
    <x v="2"/>
    <n v="12"/>
    <n v="0"/>
    <n v="4"/>
    <n v="0"/>
    <n v="0"/>
    <n v="1"/>
    <n v="17"/>
    <n v="1"/>
    <x v="1"/>
    <n v="0"/>
    <n v="2"/>
    <n v="4"/>
    <x v="1"/>
    <n v="8"/>
    <x v="0"/>
    <x v="0"/>
    <x v="0"/>
    <x v="0"/>
    <x v="0"/>
    <x v="0"/>
    <n v="0"/>
    <x v="0"/>
    <n v="11"/>
    <x v="1"/>
    <n v="0"/>
    <x v="1"/>
  </r>
  <r>
    <x v="217"/>
    <n v="1948"/>
    <n v="78"/>
    <x v="3"/>
    <x v="2"/>
    <x v="2"/>
    <n v="2"/>
    <x v="1"/>
    <x v="201"/>
    <x v="1"/>
    <n v="0"/>
    <n v="0"/>
    <x v="10"/>
    <x v="85"/>
    <x v="0"/>
    <n v="1076"/>
    <n v="16"/>
    <n v="417"/>
    <n v="42"/>
    <n v="48"/>
    <n v="16"/>
    <n v="1615"/>
    <n v="1"/>
    <x v="0"/>
    <n v="10"/>
    <n v="6"/>
    <n v="25"/>
    <x v="0"/>
    <n v="3"/>
    <x v="1"/>
    <x v="0"/>
    <x v="1"/>
    <x v="1"/>
    <x v="0"/>
    <x v="0"/>
    <n v="0"/>
    <x v="0"/>
    <n v="11"/>
    <x v="1"/>
    <n v="2"/>
    <x v="3"/>
  </r>
  <r>
    <x v="218"/>
    <n v="1954"/>
    <n v="72"/>
    <x v="0"/>
    <x v="2"/>
    <x v="4"/>
    <n v="2"/>
    <x v="1"/>
    <x v="202"/>
    <x v="1"/>
    <n v="0"/>
    <n v="1"/>
    <x v="176"/>
    <x v="37"/>
    <x v="1"/>
    <n v="182"/>
    <n v="4"/>
    <n v="33"/>
    <n v="0"/>
    <n v="0"/>
    <n v="66"/>
    <n v="285"/>
    <n v="2"/>
    <x v="6"/>
    <n v="1"/>
    <n v="5"/>
    <n v="12"/>
    <x v="1"/>
    <n v="7"/>
    <x v="0"/>
    <x v="0"/>
    <x v="0"/>
    <x v="0"/>
    <x v="0"/>
    <x v="0"/>
    <n v="0"/>
    <x v="0"/>
    <n v="11"/>
    <x v="1"/>
    <n v="0"/>
    <x v="1"/>
  </r>
  <r>
    <x v="219"/>
    <n v="1980"/>
    <n v="46"/>
    <x v="1"/>
    <x v="0"/>
    <x v="1"/>
    <n v="3"/>
    <x v="1"/>
    <x v="203"/>
    <x v="1"/>
    <n v="1"/>
    <n v="0"/>
    <x v="177"/>
    <x v="56"/>
    <x v="0"/>
    <n v="824"/>
    <n v="32"/>
    <n v="162"/>
    <n v="42"/>
    <n v="32"/>
    <n v="43"/>
    <n v="1135"/>
    <n v="2"/>
    <x v="8"/>
    <n v="4"/>
    <n v="11"/>
    <n v="28"/>
    <x v="0"/>
    <n v="6"/>
    <x v="0"/>
    <x v="0"/>
    <x v="0"/>
    <x v="0"/>
    <x v="0"/>
    <x v="0"/>
    <n v="0"/>
    <x v="0"/>
    <n v="11"/>
    <x v="1"/>
    <n v="0"/>
    <x v="1"/>
  </r>
  <r>
    <x v="220"/>
    <n v="1988"/>
    <n v="38"/>
    <x v="2"/>
    <x v="4"/>
    <x v="1"/>
    <n v="3"/>
    <x v="1"/>
    <x v="204"/>
    <x v="1"/>
    <n v="1"/>
    <n v="0"/>
    <x v="178"/>
    <x v="88"/>
    <x v="0"/>
    <n v="30"/>
    <n v="11"/>
    <n v="25"/>
    <n v="29"/>
    <n v="1"/>
    <n v="18"/>
    <n v="114"/>
    <n v="1"/>
    <x v="1"/>
    <n v="1"/>
    <n v="4"/>
    <n v="7"/>
    <x v="1"/>
    <n v="3"/>
    <x v="1"/>
    <x v="0"/>
    <x v="0"/>
    <x v="0"/>
    <x v="0"/>
    <x v="0"/>
    <n v="0"/>
    <x v="0"/>
    <n v="11"/>
    <x v="1"/>
    <n v="0"/>
    <x v="1"/>
  </r>
  <r>
    <x v="221"/>
    <n v="1969"/>
    <n v="57"/>
    <x v="1"/>
    <x v="0"/>
    <x v="2"/>
    <n v="2"/>
    <x v="1"/>
    <x v="205"/>
    <x v="1"/>
    <n v="0"/>
    <n v="0"/>
    <x v="105"/>
    <x v="26"/>
    <x v="0"/>
    <n v="377"/>
    <n v="10"/>
    <n v="540"/>
    <n v="80"/>
    <n v="30"/>
    <n v="10"/>
    <n v="1047"/>
    <n v="1"/>
    <x v="7"/>
    <n v="5"/>
    <n v="7"/>
    <n v="16"/>
    <x v="0"/>
    <n v="1"/>
    <x v="1"/>
    <x v="0"/>
    <x v="0"/>
    <x v="0"/>
    <x v="0"/>
    <x v="0"/>
    <n v="0"/>
    <x v="0"/>
    <n v="11"/>
    <x v="1"/>
    <n v="0"/>
    <x v="1"/>
  </r>
  <r>
    <x v="222"/>
    <n v="1970"/>
    <n v="56"/>
    <x v="1"/>
    <x v="1"/>
    <x v="1"/>
    <n v="4"/>
    <x v="1"/>
    <x v="206"/>
    <x v="1"/>
    <n v="0"/>
    <n v="2"/>
    <x v="179"/>
    <x v="33"/>
    <x v="2"/>
    <n v="520"/>
    <n v="7"/>
    <n v="154"/>
    <n v="19"/>
    <n v="0"/>
    <n v="14"/>
    <n v="714"/>
    <n v="2"/>
    <x v="4"/>
    <n v="3"/>
    <n v="11"/>
    <n v="22"/>
    <x v="0"/>
    <n v="3"/>
    <x v="1"/>
    <x v="0"/>
    <x v="0"/>
    <x v="0"/>
    <x v="0"/>
    <x v="0"/>
    <n v="0"/>
    <x v="0"/>
    <n v="11"/>
    <x v="1"/>
    <n v="0"/>
    <x v="1"/>
  </r>
  <r>
    <x v="223"/>
    <n v="1980"/>
    <n v="46"/>
    <x v="1"/>
    <x v="1"/>
    <x v="2"/>
    <n v="3"/>
    <x v="1"/>
    <x v="207"/>
    <x v="1"/>
    <n v="1"/>
    <n v="0"/>
    <x v="180"/>
    <x v="61"/>
    <x v="0"/>
    <n v="155"/>
    <n v="1"/>
    <n v="25"/>
    <n v="0"/>
    <n v="1"/>
    <n v="3"/>
    <n v="185"/>
    <n v="4"/>
    <x v="6"/>
    <n v="1"/>
    <n v="4"/>
    <n v="13"/>
    <x v="1"/>
    <n v="8"/>
    <x v="0"/>
    <x v="0"/>
    <x v="0"/>
    <x v="0"/>
    <x v="0"/>
    <x v="0"/>
    <n v="0"/>
    <x v="0"/>
    <n v="11"/>
    <x v="1"/>
    <n v="0"/>
    <x v="1"/>
  </r>
  <r>
    <x v="224"/>
    <n v="1962"/>
    <n v="64"/>
    <x v="0"/>
    <x v="0"/>
    <x v="3"/>
    <n v="2"/>
    <x v="1"/>
    <x v="208"/>
    <x v="1"/>
    <n v="0"/>
    <n v="1"/>
    <x v="181"/>
    <x v="1"/>
    <x v="0"/>
    <n v="897"/>
    <n v="23"/>
    <n v="207"/>
    <n v="15"/>
    <n v="11"/>
    <n v="92"/>
    <n v="1245"/>
    <n v="5"/>
    <x v="12"/>
    <n v="6"/>
    <n v="12"/>
    <n v="32"/>
    <x v="2"/>
    <n v="6"/>
    <x v="0"/>
    <x v="0"/>
    <x v="0"/>
    <x v="0"/>
    <x v="0"/>
    <x v="0"/>
    <n v="0"/>
    <x v="0"/>
    <n v="11"/>
    <x v="1"/>
    <n v="0"/>
    <x v="1"/>
  </r>
  <r>
    <x v="225"/>
    <n v="1978"/>
    <n v="48"/>
    <x v="1"/>
    <x v="0"/>
    <x v="1"/>
    <n v="3"/>
    <x v="1"/>
    <x v="209"/>
    <x v="1"/>
    <n v="1"/>
    <n v="0"/>
    <x v="182"/>
    <x v="66"/>
    <x v="0"/>
    <n v="131"/>
    <n v="0"/>
    <n v="16"/>
    <n v="2"/>
    <n v="1"/>
    <n v="39"/>
    <n v="189"/>
    <n v="4"/>
    <x v="7"/>
    <n v="1"/>
    <n v="4"/>
    <n v="12"/>
    <x v="1"/>
    <n v="8"/>
    <x v="0"/>
    <x v="0"/>
    <x v="0"/>
    <x v="0"/>
    <x v="0"/>
    <x v="0"/>
    <n v="0"/>
    <x v="0"/>
    <n v="11"/>
    <x v="1"/>
    <n v="0"/>
    <x v="1"/>
  </r>
  <r>
    <x v="226"/>
    <n v="1976"/>
    <n v="50"/>
    <x v="1"/>
    <x v="0"/>
    <x v="1"/>
    <n v="3"/>
    <x v="1"/>
    <x v="210"/>
    <x v="1"/>
    <n v="0"/>
    <n v="1"/>
    <x v="183"/>
    <x v="60"/>
    <x v="0"/>
    <n v="297"/>
    <n v="7"/>
    <n v="79"/>
    <n v="0"/>
    <n v="11"/>
    <n v="182"/>
    <n v="576"/>
    <n v="2"/>
    <x v="0"/>
    <n v="2"/>
    <n v="4"/>
    <n v="16"/>
    <x v="0"/>
    <n v="8"/>
    <x v="0"/>
    <x v="0"/>
    <x v="0"/>
    <x v="0"/>
    <x v="0"/>
    <x v="0"/>
    <n v="0"/>
    <x v="0"/>
    <n v="11"/>
    <x v="1"/>
    <n v="0"/>
    <x v="1"/>
  </r>
  <r>
    <x v="227"/>
    <n v="1952"/>
    <n v="74"/>
    <x v="0"/>
    <x v="0"/>
    <x v="3"/>
    <n v="2"/>
    <x v="1"/>
    <x v="211"/>
    <x v="1"/>
    <n v="0"/>
    <n v="1"/>
    <x v="184"/>
    <x v="67"/>
    <x v="1"/>
    <n v="787"/>
    <n v="20"/>
    <n v="204"/>
    <n v="0"/>
    <n v="0"/>
    <n v="92"/>
    <n v="1103"/>
    <n v="3"/>
    <x v="2"/>
    <n v="2"/>
    <n v="11"/>
    <n v="18"/>
    <x v="0"/>
    <n v="8"/>
    <x v="0"/>
    <x v="0"/>
    <x v="0"/>
    <x v="0"/>
    <x v="0"/>
    <x v="0"/>
    <n v="0"/>
    <x v="0"/>
    <n v="11"/>
    <x v="1"/>
    <n v="0"/>
    <x v="1"/>
  </r>
  <r>
    <x v="228"/>
    <n v="1972"/>
    <n v="54"/>
    <x v="1"/>
    <x v="1"/>
    <x v="2"/>
    <n v="2"/>
    <x v="1"/>
    <x v="212"/>
    <x v="1"/>
    <n v="0"/>
    <n v="0"/>
    <x v="17"/>
    <x v="36"/>
    <x v="0"/>
    <n v="792"/>
    <n v="86"/>
    <n v="740"/>
    <n v="67"/>
    <n v="51"/>
    <n v="17"/>
    <n v="1753"/>
    <n v="1"/>
    <x v="7"/>
    <n v="5"/>
    <n v="8"/>
    <n v="17"/>
    <x v="0"/>
    <n v="2"/>
    <x v="1"/>
    <x v="0"/>
    <x v="0"/>
    <x v="0"/>
    <x v="0"/>
    <x v="0"/>
    <n v="0"/>
    <x v="0"/>
    <n v="11"/>
    <x v="1"/>
    <n v="0"/>
    <x v="1"/>
  </r>
  <r>
    <x v="229"/>
    <n v="1986"/>
    <n v="40"/>
    <x v="2"/>
    <x v="1"/>
    <x v="1"/>
    <n v="3"/>
    <x v="1"/>
    <x v="213"/>
    <x v="1"/>
    <n v="1"/>
    <n v="0"/>
    <x v="185"/>
    <x v="91"/>
    <x v="0"/>
    <n v="4"/>
    <n v="1"/>
    <n v="9"/>
    <n v="3"/>
    <n v="0"/>
    <n v="0"/>
    <n v="17"/>
    <n v="1"/>
    <x v="1"/>
    <n v="0"/>
    <n v="2"/>
    <n v="4"/>
    <x v="1"/>
    <n v="8"/>
    <x v="0"/>
    <x v="0"/>
    <x v="0"/>
    <x v="0"/>
    <x v="0"/>
    <x v="0"/>
    <n v="0"/>
    <x v="0"/>
    <n v="11"/>
    <x v="1"/>
    <n v="0"/>
    <x v="1"/>
  </r>
  <r>
    <x v="230"/>
    <n v="1966"/>
    <n v="60"/>
    <x v="1"/>
    <x v="0"/>
    <x v="0"/>
    <n v="3"/>
    <x v="1"/>
    <x v="214"/>
    <x v="1"/>
    <n v="1"/>
    <n v="1"/>
    <x v="186"/>
    <x v="44"/>
    <x v="1"/>
    <n v="231"/>
    <n v="7"/>
    <n v="137"/>
    <n v="4"/>
    <n v="15"/>
    <n v="39"/>
    <n v="433"/>
    <n v="9"/>
    <x v="3"/>
    <n v="1"/>
    <n v="8"/>
    <n v="23"/>
    <x v="0"/>
    <n v="7"/>
    <x v="0"/>
    <x v="0"/>
    <x v="0"/>
    <x v="0"/>
    <x v="0"/>
    <x v="0"/>
    <n v="0"/>
    <x v="0"/>
    <n v="11"/>
    <x v="0"/>
    <n v="1"/>
    <x v="0"/>
  </r>
  <r>
    <x v="231"/>
    <n v="1962"/>
    <n v="64"/>
    <x v="0"/>
    <x v="4"/>
    <x v="3"/>
    <n v="2"/>
    <x v="1"/>
    <x v="215"/>
    <x v="1"/>
    <n v="0"/>
    <n v="1"/>
    <x v="180"/>
    <x v="41"/>
    <x v="2"/>
    <n v="983"/>
    <n v="76"/>
    <n v="184"/>
    <n v="180"/>
    <n v="138"/>
    <n v="27"/>
    <n v="1588"/>
    <n v="1"/>
    <x v="4"/>
    <n v="3"/>
    <n v="4"/>
    <n v="14"/>
    <x v="1"/>
    <n v="7"/>
    <x v="0"/>
    <x v="0"/>
    <x v="0"/>
    <x v="1"/>
    <x v="0"/>
    <x v="0"/>
    <n v="0"/>
    <x v="0"/>
    <n v="11"/>
    <x v="1"/>
    <n v="1"/>
    <x v="0"/>
  </r>
  <r>
    <x v="232"/>
    <n v="1971"/>
    <n v="55"/>
    <x v="1"/>
    <x v="0"/>
    <x v="1"/>
    <n v="3"/>
    <x v="1"/>
    <x v="216"/>
    <x v="1"/>
    <n v="1"/>
    <n v="0"/>
    <x v="187"/>
    <x v="70"/>
    <x v="0"/>
    <n v="3"/>
    <n v="1"/>
    <n v="8"/>
    <n v="4"/>
    <n v="3"/>
    <n v="3"/>
    <n v="22"/>
    <n v="1"/>
    <x v="1"/>
    <n v="0"/>
    <n v="2"/>
    <n v="4"/>
    <x v="1"/>
    <n v="8"/>
    <x v="0"/>
    <x v="0"/>
    <x v="0"/>
    <x v="0"/>
    <x v="0"/>
    <x v="0"/>
    <n v="0"/>
    <x v="0"/>
    <n v="11"/>
    <x v="1"/>
    <n v="0"/>
    <x v="1"/>
  </r>
  <r>
    <x v="233"/>
    <n v="1951"/>
    <n v="75"/>
    <x v="0"/>
    <x v="0"/>
    <x v="0"/>
    <n v="1"/>
    <x v="0"/>
    <x v="217"/>
    <x v="1"/>
    <n v="0"/>
    <n v="0"/>
    <x v="188"/>
    <x v="30"/>
    <x v="0"/>
    <n v="0"/>
    <n v="4"/>
    <n v="5"/>
    <n v="6"/>
    <n v="0"/>
    <n v="4"/>
    <n v="19"/>
    <n v="1"/>
    <x v="1"/>
    <n v="0"/>
    <n v="3"/>
    <n v="5"/>
    <x v="1"/>
    <n v="3"/>
    <x v="1"/>
    <x v="0"/>
    <x v="0"/>
    <x v="0"/>
    <x v="0"/>
    <x v="0"/>
    <n v="0"/>
    <x v="0"/>
    <n v="11"/>
    <x v="1"/>
    <n v="0"/>
    <x v="1"/>
  </r>
  <r>
    <x v="234"/>
    <n v="1965"/>
    <n v="61"/>
    <x v="1"/>
    <x v="1"/>
    <x v="2"/>
    <n v="3"/>
    <x v="1"/>
    <x v="218"/>
    <x v="1"/>
    <n v="0"/>
    <n v="1"/>
    <x v="189"/>
    <x v="23"/>
    <x v="0"/>
    <n v="562"/>
    <n v="21"/>
    <n v="464"/>
    <n v="28"/>
    <n v="10"/>
    <n v="32"/>
    <n v="1117"/>
    <n v="3"/>
    <x v="5"/>
    <n v="8"/>
    <n v="11"/>
    <n v="29"/>
    <x v="0"/>
    <n v="5"/>
    <x v="1"/>
    <x v="0"/>
    <x v="0"/>
    <x v="0"/>
    <x v="0"/>
    <x v="0"/>
    <n v="0"/>
    <x v="0"/>
    <n v="11"/>
    <x v="1"/>
    <n v="0"/>
    <x v="1"/>
  </r>
  <r>
    <x v="235"/>
    <n v="1975"/>
    <n v="51"/>
    <x v="1"/>
    <x v="4"/>
    <x v="2"/>
    <n v="3"/>
    <x v="1"/>
    <x v="219"/>
    <x v="1"/>
    <n v="1"/>
    <n v="0"/>
    <x v="163"/>
    <x v="79"/>
    <x v="0"/>
    <n v="5"/>
    <n v="9"/>
    <n v="20"/>
    <n v="6"/>
    <n v="8"/>
    <n v="21"/>
    <n v="69"/>
    <n v="2"/>
    <x v="2"/>
    <n v="0"/>
    <n v="4"/>
    <n v="8"/>
    <x v="1"/>
    <n v="6"/>
    <x v="0"/>
    <x v="0"/>
    <x v="0"/>
    <x v="0"/>
    <x v="0"/>
    <x v="0"/>
    <n v="0"/>
    <x v="0"/>
    <n v="11"/>
    <x v="1"/>
    <n v="0"/>
    <x v="1"/>
  </r>
  <r>
    <x v="236"/>
    <n v="1982"/>
    <n v="44"/>
    <x v="2"/>
    <x v="2"/>
    <x v="1"/>
    <n v="3"/>
    <x v="1"/>
    <x v="220"/>
    <x v="1"/>
    <n v="1"/>
    <n v="0"/>
    <x v="190"/>
    <x v="66"/>
    <x v="0"/>
    <n v="18"/>
    <n v="0"/>
    <n v="4"/>
    <n v="0"/>
    <n v="0"/>
    <n v="1"/>
    <n v="23"/>
    <n v="1"/>
    <x v="1"/>
    <n v="0"/>
    <n v="3"/>
    <n v="5"/>
    <x v="1"/>
    <n v="7"/>
    <x v="0"/>
    <x v="0"/>
    <x v="0"/>
    <x v="0"/>
    <x v="0"/>
    <x v="0"/>
    <n v="0"/>
    <x v="0"/>
    <n v="11"/>
    <x v="1"/>
    <n v="0"/>
    <x v="1"/>
  </r>
  <r>
    <x v="237"/>
    <n v="1958"/>
    <n v="68"/>
    <x v="0"/>
    <x v="1"/>
    <x v="0"/>
    <n v="2"/>
    <x v="1"/>
    <x v="221"/>
    <x v="1"/>
    <n v="0"/>
    <n v="1"/>
    <x v="191"/>
    <x v="6"/>
    <x v="0"/>
    <n v="415"/>
    <n v="5"/>
    <n v="124"/>
    <n v="15"/>
    <n v="35"/>
    <n v="11"/>
    <n v="605"/>
    <n v="1"/>
    <x v="3"/>
    <n v="2"/>
    <n v="11"/>
    <n v="19"/>
    <x v="0"/>
    <n v="3"/>
    <x v="1"/>
    <x v="0"/>
    <x v="0"/>
    <x v="0"/>
    <x v="0"/>
    <x v="0"/>
    <n v="0"/>
    <x v="0"/>
    <n v="11"/>
    <x v="1"/>
    <n v="0"/>
    <x v="1"/>
  </r>
  <r>
    <x v="238"/>
    <n v="1973"/>
    <n v="53"/>
    <x v="1"/>
    <x v="0"/>
    <x v="0"/>
    <n v="2"/>
    <x v="1"/>
    <x v="11"/>
    <x v="1"/>
    <n v="1"/>
    <n v="0"/>
    <x v="192"/>
    <x v="42"/>
    <x v="0"/>
    <n v="5"/>
    <n v="3"/>
    <n v="10"/>
    <n v="12"/>
    <n v="7"/>
    <n v="20"/>
    <n v="57"/>
    <n v="4"/>
    <x v="7"/>
    <n v="1"/>
    <n v="3"/>
    <n v="11"/>
    <x v="1"/>
    <n v="7"/>
    <x v="0"/>
    <x v="0"/>
    <x v="0"/>
    <x v="0"/>
    <x v="0"/>
    <x v="0"/>
    <n v="0"/>
    <x v="0"/>
    <n v="11"/>
    <x v="1"/>
    <n v="0"/>
    <x v="1"/>
  </r>
  <r>
    <x v="239"/>
    <n v="1893"/>
    <n v="133"/>
    <x v="3"/>
    <x v="4"/>
    <x v="0"/>
    <n v="2"/>
    <x v="1"/>
    <x v="222"/>
    <x v="1"/>
    <n v="0"/>
    <n v="1"/>
    <x v="193"/>
    <x v="13"/>
    <x v="1"/>
    <n v="8"/>
    <n v="0"/>
    <n v="5"/>
    <n v="7"/>
    <n v="0"/>
    <n v="2"/>
    <n v="22"/>
    <n v="1"/>
    <x v="1"/>
    <n v="0"/>
    <n v="2"/>
    <n v="4"/>
    <x v="1"/>
    <n v="4"/>
    <x v="1"/>
    <x v="0"/>
    <x v="0"/>
    <x v="0"/>
    <x v="0"/>
    <x v="0"/>
    <n v="0"/>
    <x v="0"/>
    <n v="11"/>
    <x v="1"/>
    <n v="0"/>
    <x v="1"/>
  </r>
  <r>
    <x v="240"/>
    <n v="1968"/>
    <n v="58"/>
    <x v="1"/>
    <x v="0"/>
    <x v="4"/>
    <n v="1"/>
    <x v="0"/>
    <x v="223"/>
    <x v="1"/>
    <n v="0"/>
    <n v="0"/>
    <x v="194"/>
    <x v="82"/>
    <x v="0"/>
    <n v="901"/>
    <n v="61"/>
    <n v="757"/>
    <n v="186"/>
    <n v="163"/>
    <n v="20"/>
    <n v="2088"/>
    <n v="1"/>
    <x v="4"/>
    <n v="5"/>
    <n v="10"/>
    <n v="22"/>
    <x v="0"/>
    <n v="3"/>
    <x v="1"/>
    <x v="0"/>
    <x v="1"/>
    <x v="0"/>
    <x v="0"/>
    <x v="0"/>
    <n v="0"/>
    <x v="0"/>
    <n v="11"/>
    <x v="1"/>
    <n v="1"/>
    <x v="0"/>
  </r>
  <r>
    <x v="241"/>
    <n v="1958"/>
    <n v="68"/>
    <x v="0"/>
    <x v="0"/>
    <x v="1"/>
    <n v="3"/>
    <x v="1"/>
    <x v="224"/>
    <x v="1"/>
    <n v="0"/>
    <n v="1"/>
    <x v="19"/>
    <x v="92"/>
    <x v="0"/>
    <n v="382"/>
    <n v="114"/>
    <n v="276"/>
    <n v="75"/>
    <n v="124"/>
    <n v="38"/>
    <n v="1009"/>
    <n v="2"/>
    <x v="4"/>
    <n v="4"/>
    <n v="4"/>
    <n v="16"/>
    <x v="0"/>
    <n v="3"/>
    <x v="1"/>
    <x v="0"/>
    <x v="0"/>
    <x v="0"/>
    <x v="0"/>
    <x v="0"/>
    <n v="0"/>
    <x v="0"/>
    <n v="11"/>
    <x v="1"/>
    <n v="0"/>
    <x v="1"/>
  </r>
  <r>
    <x v="242"/>
    <n v="1971"/>
    <n v="55"/>
    <x v="1"/>
    <x v="0"/>
    <x v="0"/>
    <n v="2"/>
    <x v="1"/>
    <x v="225"/>
    <x v="1"/>
    <n v="1"/>
    <n v="0"/>
    <x v="195"/>
    <x v="47"/>
    <x v="0"/>
    <n v="14"/>
    <n v="1"/>
    <n v="7"/>
    <n v="2"/>
    <n v="1"/>
    <n v="1"/>
    <n v="26"/>
    <n v="1"/>
    <x v="2"/>
    <n v="0"/>
    <n v="2"/>
    <n v="5"/>
    <x v="1"/>
    <n v="9"/>
    <x v="0"/>
    <x v="0"/>
    <x v="0"/>
    <x v="0"/>
    <x v="0"/>
    <x v="0"/>
    <n v="0"/>
    <x v="0"/>
    <n v="11"/>
    <x v="1"/>
    <n v="0"/>
    <x v="1"/>
  </r>
  <r>
    <x v="243"/>
    <n v="1990"/>
    <n v="36"/>
    <x v="2"/>
    <x v="0"/>
    <x v="2"/>
    <n v="2"/>
    <x v="1"/>
    <x v="226"/>
    <x v="1"/>
    <n v="0"/>
    <n v="0"/>
    <x v="196"/>
    <x v="28"/>
    <x v="2"/>
    <n v="559"/>
    <n v="153"/>
    <n v="503"/>
    <n v="218"/>
    <n v="13"/>
    <n v="181"/>
    <n v="1627"/>
    <n v="1"/>
    <x v="7"/>
    <n v="9"/>
    <n v="9"/>
    <n v="22"/>
    <x v="0"/>
    <n v="2"/>
    <x v="1"/>
    <x v="0"/>
    <x v="0"/>
    <x v="0"/>
    <x v="1"/>
    <x v="0"/>
    <n v="0"/>
    <x v="0"/>
    <n v="11"/>
    <x v="0"/>
    <n v="2"/>
    <x v="3"/>
  </r>
  <r>
    <x v="244"/>
    <n v="1958"/>
    <n v="68"/>
    <x v="0"/>
    <x v="0"/>
    <x v="2"/>
    <n v="3"/>
    <x v="1"/>
    <x v="227"/>
    <x v="1"/>
    <n v="0"/>
    <n v="1"/>
    <x v="197"/>
    <x v="30"/>
    <x v="0"/>
    <n v="789"/>
    <n v="0"/>
    <n v="133"/>
    <n v="0"/>
    <n v="28"/>
    <n v="152"/>
    <n v="1102"/>
    <n v="7"/>
    <x v="8"/>
    <n v="5"/>
    <n v="8"/>
    <n v="31"/>
    <x v="2"/>
    <n v="7"/>
    <x v="0"/>
    <x v="0"/>
    <x v="0"/>
    <x v="0"/>
    <x v="0"/>
    <x v="0"/>
    <n v="0"/>
    <x v="0"/>
    <n v="11"/>
    <x v="1"/>
    <n v="0"/>
    <x v="1"/>
  </r>
  <r>
    <x v="245"/>
    <n v="1964"/>
    <n v="62"/>
    <x v="0"/>
    <x v="1"/>
    <x v="2"/>
    <n v="4"/>
    <x v="1"/>
    <x v="228"/>
    <x v="1"/>
    <n v="1"/>
    <n v="1"/>
    <x v="198"/>
    <x v="27"/>
    <x v="1"/>
    <n v="11"/>
    <n v="0"/>
    <n v="5"/>
    <n v="0"/>
    <n v="0"/>
    <n v="1"/>
    <n v="17"/>
    <n v="2"/>
    <x v="1"/>
    <n v="0"/>
    <n v="3"/>
    <n v="6"/>
    <x v="1"/>
    <n v="6"/>
    <x v="0"/>
    <x v="0"/>
    <x v="0"/>
    <x v="0"/>
    <x v="0"/>
    <x v="0"/>
    <n v="0"/>
    <x v="0"/>
    <n v="11"/>
    <x v="1"/>
    <n v="0"/>
    <x v="1"/>
  </r>
  <r>
    <x v="246"/>
    <n v="1972"/>
    <n v="54"/>
    <x v="1"/>
    <x v="0"/>
    <x v="2"/>
    <n v="3"/>
    <x v="1"/>
    <x v="229"/>
    <x v="1"/>
    <n v="1"/>
    <n v="0"/>
    <x v="199"/>
    <x v="51"/>
    <x v="0"/>
    <n v="1218"/>
    <n v="16"/>
    <n v="272"/>
    <n v="104"/>
    <n v="0"/>
    <n v="80"/>
    <n v="1690"/>
    <n v="2"/>
    <x v="3"/>
    <n v="3"/>
    <n v="6"/>
    <n v="16"/>
    <x v="0"/>
    <n v="6"/>
    <x v="0"/>
    <x v="0"/>
    <x v="1"/>
    <x v="1"/>
    <x v="1"/>
    <x v="0"/>
    <n v="0"/>
    <x v="0"/>
    <n v="11"/>
    <x v="0"/>
    <n v="4"/>
    <x v="4"/>
  </r>
  <r>
    <x v="247"/>
    <n v="1953"/>
    <n v="73"/>
    <x v="0"/>
    <x v="0"/>
    <x v="2"/>
    <n v="3"/>
    <x v="1"/>
    <x v="230"/>
    <x v="1"/>
    <n v="0"/>
    <n v="1"/>
    <x v="200"/>
    <x v="68"/>
    <x v="0"/>
    <n v="925"/>
    <n v="64"/>
    <n v="179"/>
    <n v="133"/>
    <n v="12"/>
    <n v="77"/>
    <n v="1390"/>
    <n v="2"/>
    <x v="12"/>
    <n v="4"/>
    <n v="6"/>
    <n v="21"/>
    <x v="0"/>
    <n v="5"/>
    <x v="1"/>
    <x v="0"/>
    <x v="0"/>
    <x v="0"/>
    <x v="0"/>
    <x v="0"/>
    <n v="0"/>
    <x v="0"/>
    <n v="11"/>
    <x v="1"/>
    <n v="0"/>
    <x v="1"/>
  </r>
  <r>
    <x v="248"/>
    <n v="1988"/>
    <n v="38"/>
    <x v="2"/>
    <x v="1"/>
    <x v="2"/>
    <n v="2"/>
    <x v="1"/>
    <x v="231"/>
    <x v="1"/>
    <n v="0"/>
    <n v="0"/>
    <x v="14"/>
    <x v="48"/>
    <x v="0"/>
    <n v="864"/>
    <n v="134"/>
    <n v="768"/>
    <n v="150"/>
    <n v="38"/>
    <n v="172"/>
    <n v="2126"/>
    <n v="1"/>
    <x v="6"/>
    <n v="10"/>
    <n v="5"/>
    <n v="20"/>
    <x v="0"/>
    <n v="3"/>
    <x v="1"/>
    <x v="0"/>
    <x v="0"/>
    <x v="0"/>
    <x v="0"/>
    <x v="0"/>
    <n v="0"/>
    <x v="0"/>
    <n v="11"/>
    <x v="1"/>
    <n v="0"/>
    <x v="1"/>
  </r>
  <r>
    <x v="249"/>
    <n v="1969"/>
    <n v="57"/>
    <x v="1"/>
    <x v="2"/>
    <x v="1"/>
    <n v="3"/>
    <x v="1"/>
    <x v="232"/>
    <x v="1"/>
    <n v="0"/>
    <n v="1"/>
    <x v="29"/>
    <x v="43"/>
    <x v="0"/>
    <n v="960"/>
    <n v="28"/>
    <n v="183"/>
    <n v="220"/>
    <n v="70"/>
    <n v="70"/>
    <n v="1531"/>
    <n v="4"/>
    <x v="12"/>
    <n v="6"/>
    <n v="6"/>
    <n v="25"/>
    <x v="0"/>
    <n v="6"/>
    <x v="0"/>
    <x v="0"/>
    <x v="0"/>
    <x v="0"/>
    <x v="0"/>
    <x v="0"/>
    <n v="0"/>
    <x v="0"/>
    <n v="11"/>
    <x v="1"/>
    <n v="0"/>
    <x v="1"/>
  </r>
  <r>
    <x v="250"/>
    <n v="1975"/>
    <n v="51"/>
    <x v="1"/>
    <x v="2"/>
    <x v="0"/>
    <n v="2"/>
    <x v="1"/>
    <x v="233"/>
    <x v="1"/>
    <n v="1"/>
    <n v="0"/>
    <x v="201"/>
    <x v="10"/>
    <x v="0"/>
    <n v="16"/>
    <n v="3"/>
    <n v="25"/>
    <n v="6"/>
    <n v="1"/>
    <n v="13"/>
    <n v="64"/>
    <n v="2"/>
    <x v="2"/>
    <n v="0"/>
    <n v="3"/>
    <n v="7"/>
    <x v="1"/>
    <n v="8"/>
    <x v="0"/>
    <x v="0"/>
    <x v="0"/>
    <x v="0"/>
    <x v="0"/>
    <x v="0"/>
    <n v="0"/>
    <x v="0"/>
    <n v="11"/>
    <x v="1"/>
    <n v="0"/>
    <x v="1"/>
  </r>
  <r>
    <x v="251"/>
    <n v="1985"/>
    <n v="41"/>
    <x v="2"/>
    <x v="0"/>
    <x v="0"/>
    <n v="2"/>
    <x v="1"/>
    <x v="234"/>
    <x v="1"/>
    <n v="1"/>
    <n v="0"/>
    <x v="202"/>
    <x v="87"/>
    <x v="0"/>
    <n v="3"/>
    <n v="3"/>
    <n v="7"/>
    <n v="0"/>
    <n v="2"/>
    <n v="11"/>
    <n v="26"/>
    <n v="2"/>
    <x v="1"/>
    <n v="0"/>
    <n v="3"/>
    <n v="6"/>
    <x v="1"/>
    <n v="6"/>
    <x v="0"/>
    <x v="0"/>
    <x v="0"/>
    <x v="0"/>
    <x v="0"/>
    <x v="0"/>
    <n v="0"/>
    <x v="0"/>
    <n v="11"/>
    <x v="1"/>
    <n v="0"/>
    <x v="1"/>
  </r>
  <r>
    <x v="252"/>
    <n v="1974"/>
    <n v="52"/>
    <x v="1"/>
    <x v="0"/>
    <x v="3"/>
    <n v="1"/>
    <x v="0"/>
    <x v="235"/>
    <x v="1"/>
    <n v="0"/>
    <n v="0"/>
    <x v="66"/>
    <x v="54"/>
    <x v="2"/>
    <n v="168"/>
    <n v="148"/>
    <n v="444"/>
    <n v="32"/>
    <n v="172"/>
    <n v="148"/>
    <n v="1112"/>
    <n v="1"/>
    <x v="4"/>
    <n v="9"/>
    <n v="13"/>
    <n v="29"/>
    <x v="0"/>
    <n v="2"/>
    <x v="1"/>
    <x v="0"/>
    <x v="1"/>
    <x v="1"/>
    <x v="1"/>
    <x v="1"/>
    <n v="0"/>
    <x v="0"/>
    <n v="11"/>
    <x v="0"/>
    <n v="5"/>
    <x v="5"/>
  </r>
  <r>
    <x v="253"/>
    <n v="1958"/>
    <n v="68"/>
    <x v="0"/>
    <x v="4"/>
    <x v="1"/>
    <n v="2"/>
    <x v="1"/>
    <x v="236"/>
    <x v="1"/>
    <n v="0"/>
    <n v="0"/>
    <x v="203"/>
    <x v="38"/>
    <x v="0"/>
    <n v="45"/>
    <n v="47"/>
    <n v="52"/>
    <n v="21"/>
    <n v="20"/>
    <n v="25"/>
    <n v="210"/>
    <n v="2"/>
    <x v="7"/>
    <n v="1"/>
    <n v="5"/>
    <n v="11"/>
    <x v="1"/>
    <n v="6"/>
    <x v="0"/>
    <x v="0"/>
    <x v="0"/>
    <x v="0"/>
    <x v="0"/>
    <x v="0"/>
    <n v="0"/>
    <x v="0"/>
    <n v="11"/>
    <x v="1"/>
    <n v="0"/>
    <x v="1"/>
  </r>
  <r>
    <x v="254"/>
    <n v="1967"/>
    <n v="59"/>
    <x v="1"/>
    <x v="0"/>
    <x v="1"/>
    <n v="4"/>
    <x v="1"/>
    <x v="237"/>
    <x v="1"/>
    <n v="1"/>
    <n v="1"/>
    <x v="72"/>
    <x v="84"/>
    <x v="0"/>
    <n v="650"/>
    <n v="28"/>
    <n v="353"/>
    <n v="45"/>
    <n v="42"/>
    <n v="30"/>
    <n v="1148"/>
    <n v="5"/>
    <x v="6"/>
    <n v="6"/>
    <n v="11"/>
    <n v="26"/>
    <x v="0"/>
    <n v="8"/>
    <x v="0"/>
    <x v="0"/>
    <x v="0"/>
    <x v="0"/>
    <x v="0"/>
    <x v="0"/>
    <n v="0"/>
    <x v="0"/>
    <n v="11"/>
    <x v="1"/>
    <n v="0"/>
    <x v="1"/>
  </r>
  <r>
    <x v="255"/>
    <n v="1974"/>
    <n v="52"/>
    <x v="1"/>
    <x v="1"/>
    <x v="0"/>
    <n v="2"/>
    <x v="1"/>
    <x v="238"/>
    <x v="1"/>
    <n v="1"/>
    <n v="0"/>
    <x v="204"/>
    <x v="63"/>
    <x v="0"/>
    <n v="24"/>
    <n v="0"/>
    <n v="8"/>
    <n v="0"/>
    <n v="0"/>
    <n v="1"/>
    <n v="33"/>
    <n v="2"/>
    <x v="1"/>
    <n v="0"/>
    <n v="3"/>
    <n v="6"/>
    <x v="1"/>
    <n v="6"/>
    <x v="0"/>
    <x v="0"/>
    <x v="0"/>
    <x v="0"/>
    <x v="0"/>
    <x v="0"/>
    <n v="0"/>
    <x v="0"/>
    <n v="11"/>
    <x v="1"/>
    <n v="0"/>
    <x v="1"/>
  </r>
  <r>
    <x v="256"/>
    <n v="1961"/>
    <n v="65"/>
    <x v="0"/>
    <x v="1"/>
    <x v="1"/>
    <n v="3"/>
    <x v="1"/>
    <x v="239"/>
    <x v="1"/>
    <n v="0"/>
    <n v="1"/>
    <x v="205"/>
    <x v="56"/>
    <x v="0"/>
    <n v="918"/>
    <n v="21"/>
    <n v="118"/>
    <n v="13"/>
    <n v="10"/>
    <n v="21"/>
    <n v="1101"/>
    <n v="3"/>
    <x v="0"/>
    <n v="3"/>
    <n v="5"/>
    <n v="19"/>
    <x v="0"/>
    <n v="6"/>
    <x v="0"/>
    <x v="0"/>
    <x v="1"/>
    <x v="0"/>
    <x v="0"/>
    <x v="0"/>
    <n v="0"/>
    <x v="0"/>
    <n v="11"/>
    <x v="1"/>
    <n v="1"/>
    <x v="0"/>
  </r>
  <r>
    <x v="257"/>
    <n v="1964"/>
    <n v="62"/>
    <x v="0"/>
    <x v="0"/>
    <x v="0"/>
    <n v="2"/>
    <x v="1"/>
    <x v="240"/>
    <x v="1"/>
    <n v="0"/>
    <n v="1"/>
    <x v="206"/>
    <x v="92"/>
    <x v="0"/>
    <n v="138"/>
    <n v="33"/>
    <n v="87"/>
    <n v="28"/>
    <n v="24"/>
    <n v="12"/>
    <n v="322"/>
    <n v="4"/>
    <x v="7"/>
    <n v="2"/>
    <n v="7"/>
    <n v="16"/>
    <x v="0"/>
    <n v="3"/>
    <x v="1"/>
    <x v="0"/>
    <x v="0"/>
    <x v="0"/>
    <x v="0"/>
    <x v="0"/>
    <n v="0"/>
    <x v="0"/>
    <n v="11"/>
    <x v="1"/>
    <n v="0"/>
    <x v="1"/>
  </r>
  <r>
    <x v="258"/>
    <n v="1964"/>
    <n v="62"/>
    <x v="0"/>
    <x v="0"/>
    <x v="0"/>
    <n v="3"/>
    <x v="1"/>
    <x v="241"/>
    <x v="1"/>
    <n v="1"/>
    <n v="1"/>
    <x v="207"/>
    <x v="55"/>
    <x v="0"/>
    <n v="12"/>
    <n v="4"/>
    <n v="2"/>
    <n v="10"/>
    <n v="6"/>
    <n v="10"/>
    <n v="44"/>
    <n v="4"/>
    <x v="2"/>
    <n v="0"/>
    <n v="4"/>
    <n v="10"/>
    <x v="1"/>
    <n v="5"/>
    <x v="1"/>
    <x v="0"/>
    <x v="0"/>
    <x v="0"/>
    <x v="0"/>
    <x v="0"/>
    <n v="0"/>
    <x v="0"/>
    <n v="11"/>
    <x v="1"/>
    <n v="0"/>
    <x v="1"/>
  </r>
  <r>
    <x v="259"/>
    <n v="1957"/>
    <n v="69"/>
    <x v="0"/>
    <x v="1"/>
    <x v="0"/>
    <n v="4"/>
    <x v="1"/>
    <x v="242"/>
    <x v="1"/>
    <n v="2"/>
    <n v="1"/>
    <x v="167"/>
    <x v="37"/>
    <x v="1"/>
    <n v="11"/>
    <n v="0"/>
    <n v="4"/>
    <n v="0"/>
    <n v="0"/>
    <n v="2"/>
    <n v="17"/>
    <n v="1"/>
    <x v="1"/>
    <n v="0"/>
    <n v="2"/>
    <n v="4"/>
    <x v="1"/>
    <n v="8"/>
    <x v="0"/>
    <x v="0"/>
    <x v="0"/>
    <x v="0"/>
    <x v="0"/>
    <x v="0"/>
    <n v="0"/>
    <x v="0"/>
    <n v="11"/>
    <x v="1"/>
    <n v="0"/>
    <x v="1"/>
  </r>
  <r>
    <x v="260"/>
    <n v="1979"/>
    <n v="47"/>
    <x v="1"/>
    <x v="0"/>
    <x v="3"/>
    <n v="2"/>
    <x v="1"/>
    <x v="243"/>
    <x v="1"/>
    <n v="1"/>
    <n v="0"/>
    <x v="11"/>
    <x v="90"/>
    <x v="0"/>
    <n v="1"/>
    <n v="2"/>
    <n v="8"/>
    <n v="4"/>
    <n v="3"/>
    <n v="13"/>
    <n v="31"/>
    <n v="2"/>
    <x v="1"/>
    <n v="1"/>
    <n v="2"/>
    <n v="6"/>
    <x v="1"/>
    <n v="7"/>
    <x v="0"/>
    <x v="1"/>
    <x v="0"/>
    <x v="0"/>
    <x v="0"/>
    <x v="0"/>
    <n v="0"/>
    <x v="0"/>
    <n v="11"/>
    <x v="0"/>
    <n v="2"/>
    <x v="3"/>
  </r>
  <r>
    <x v="261"/>
    <n v="1968"/>
    <n v="58"/>
    <x v="1"/>
    <x v="1"/>
    <x v="3"/>
    <n v="3"/>
    <x v="1"/>
    <x v="244"/>
    <x v="1"/>
    <n v="0"/>
    <n v="2"/>
    <x v="208"/>
    <x v="66"/>
    <x v="0"/>
    <n v="554"/>
    <n v="41"/>
    <n v="215"/>
    <n v="11"/>
    <n v="0"/>
    <n v="24"/>
    <n v="845"/>
    <n v="3"/>
    <x v="11"/>
    <n v="2"/>
    <n v="10"/>
    <n v="25"/>
    <x v="0"/>
    <n v="5"/>
    <x v="1"/>
    <x v="0"/>
    <x v="0"/>
    <x v="0"/>
    <x v="0"/>
    <x v="0"/>
    <n v="0"/>
    <x v="0"/>
    <n v="11"/>
    <x v="1"/>
    <n v="0"/>
    <x v="1"/>
  </r>
  <r>
    <x v="262"/>
    <n v="1970"/>
    <n v="56"/>
    <x v="1"/>
    <x v="2"/>
    <x v="2"/>
    <n v="3"/>
    <x v="1"/>
    <x v="245"/>
    <x v="1"/>
    <n v="1"/>
    <n v="0"/>
    <x v="209"/>
    <x v="69"/>
    <x v="0"/>
    <n v="167"/>
    <n v="2"/>
    <n v="62"/>
    <n v="24"/>
    <n v="13"/>
    <n v="7"/>
    <n v="275"/>
    <n v="4"/>
    <x v="6"/>
    <n v="1"/>
    <n v="6"/>
    <n v="15"/>
    <x v="1"/>
    <n v="5"/>
    <x v="1"/>
    <x v="0"/>
    <x v="0"/>
    <x v="0"/>
    <x v="0"/>
    <x v="0"/>
    <n v="0"/>
    <x v="0"/>
    <n v="11"/>
    <x v="1"/>
    <n v="0"/>
    <x v="1"/>
  </r>
  <r>
    <x v="263"/>
    <n v="1978"/>
    <n v="48"/>
    <x v="1"/>
    <x v="1"/>
    <x v="2"/>
    <n v="3"/>
    <x v="1"/>
    <x v="246"/>
    <x v="1"/>
    <n v="1"/>
    <n v="0"/>
    <x v="210"/>
    <x v="27"/>
    <x v="1"/>
    <n v="9"/>
    <n v="0"/>
    <n v="6"/>
    <n v="4"/>
    <n v="1"/>
    <n v="5"/>
    <n v="25"/>
    <n v="1"/>
    <x v="1"/>
    <n v="0"/>
    <n v="2"/>
    <n v="4"/>
    <x v="1"/>
    <n v="9"/>
    <x v="0"/>
    <x v="0"/>
    <x v="0"/>
    <x v="0"/>
    <x v="0"/>
    <x v="0"/>
    <n v="0"/>
    <x v="0"/>
    <n v="11"/>
    <x v="1"/>
    <n v="0"/>
    <x v="1"/>
  </r>
  <r>
    <x v="264"/>
    <n v="1952"/>
    <n v="74"/>
    <x v="0"/>
    <x v="2"/>
    <x v="1"/>
    <n v="4"/>
    <x v="1"/>
    <x v="247"/>
    <x v="1"/>
    <n v="1"/>
    <n v="1"/>
    <x v="211"/>
    <x v="52"/>
    <x v="2"/>
    <n v="177"/>
    <n v="2"/>
    <n v="71"/>
    <n v="3"/>
    <n v="2"/>
    <n v="20"/>
    <n v="275"/>
    <n v="6"/>
    <x v="3"/>
    <n v="2"/>
    <n v="4"/>
    <n v="17"/>
    <x v="0"/>
    <n v="8"/>
    <x v="0"/>
    <x v="0"/>
    <x v="0"/>
    <x v="0"/>
    <x v="0"/>
    <x v="0"/>
    <n v="0"/>
    <x v="0"/>
    <n v="11"/>
    <x v="0"/>
    <n v="1"/>
    <x v="0"/>
  </r>
  <r>
    <x v="265"/>
    <n v="1966"/>
    <n v="60"/>
    <x v="1"/>
    <x v="2"/>
    <x v="2"/>
    <n v="4"/>
    <x v="1"/>
    <x v="248"/>
    <x v="1"/>
    <n v="1"/>
    <n v="1"/>
    <x v="212"/>
    <x v="44"/>
    <x v="1"/>
    <n v="38"/>
    <n v="4"/>
    <n v="22"/>
    <n v="4"/>
    <n v="2"/>
    <n v="20"/>
    <n v="90"/>
    <n v="4"/>
    <x v="7"/>
    <n v="1"/>
    <n v="3"/>
    <n v="11"/>
    <x v="1"/>
    <n v="7"/>
    <x v="0"/>
    <x v="0"/>
    <x v="0"/>
    <x v="0"/>
    <x v="0"/>
    <x v="0"/>
    <n v="0"/>
    <x v="0"/>
    <n v="11"/>
    <x v="1"/>
    <n v="0"/>
    <x v="1"/>
  </r>
  <r>
    <x v="266"/>
    <n v="1963"/>
    <n v="63"/>
    <x v="0"/>
    <x v="0"/>
    <x v="2"/>
    <n v="2"/>
    <x v="1"/>
    <x v="249"/>
    <x v="1"/>
    <n v="0"/>
    <n v="0"/>
    <x v="213"/>
    <x v="77"/>
    <x v="0"/>
    <n v="483"/>
    <n v="84"/>
    <n v="398"/>
    <n v="205"/>
    <n v="84"/>
    <n v="241"/>
    <n v="1495"/>
    <n v="1"/>
    <x v="7"/>
    <n v="7"/>
    <n v="8"/>
    <n v="19"/>
    <x v="0"/>
    <n v="1"/>
    <x v="1"/>
    <x v="1"/>
    <x v="0"/>
    <x v="0"/>
    <x v="0"/>
    <x v="0"/>
    <n v="0"/>
    <x v="0"/>
    <n v="11"/>
    <x v="1"/>
    <n v="1"/>
    <x v="0"/>
  </r>
  <r>
    <x v="267"/>
    <n v="1970"/>
    <n v="56"/>
    <x v="1"/>
    <x v="1"/>
    <x v="2"/>
    <n v="4"/>
    <x v="1"/>
    <x v="250"/>
    <x v="1"/>
    <n v="1"/>
    <n v="1"/>
    <x v="214"/>
    <x v="57"/>
    <x v="0"/>
    <n v="77"/>
    <n v="2"/>
    <n v="35"/>
    <n v="0"/>
    <n v="1"/>
    <n v="69"/>
    <n v="184"/>
    <n v="4"/>
    <x v="7"/>
    <n v="2"/>
    <n v="2"/>
    <n v="11"/>
    <x v="1"/>
    <n v="7"/>
    <x v="0"/>
    <x v="1"/>
    <x v="0"/>
    <x v="0"/>
    <x v="0"/>
    <x v="0"/>
    <n v="0"/>
    <x v="0"/>
    <n v="11"/>
    <x v="0"/>
    <n v="2"/>
    <x v="3"/>
  </r>
  <r>
    <x v="268"/>
    <n v="1970"/>
    <n v="56"/>
    <x v="1"/>
    <x v="0"/>
    <x v="2"/>
    <n v="2"/>
    <x v="1"/>
    <x v="251"/>
    <x v="1"/>
    <n v="0"/>
    <n v="0"/>
    <x v="215"/>
    <x v="71"/>
    <x v="2"/>
    <n v="182"/>
    <n v="74"/>
    <n v="298"/>
    <n v="162"/>
    <n v="149"/>
    <n v="116"/>
    <n v="981"/>
    <n v="1"/>
    <x v="7"/>
    <n v="3"/>
    <n v="6"/>
    <n v="13"/>
    <x v="1"/>
    <n v="1"/>
    <x v="1"/>
    <x v="0"/>
    <x v="0"/>
    <x v="0"/>
    <x v="0"/>
    <x v="0"/>
    <n v="0"/>
    <x v="0"/>
    <n v="11"/>
    <x v="1"/>
    <n v="0"/>
    <x v="1"/>
  </r>
  <r>
    <x v="269"/>
    <n v="1970"/>
    <n v="56"/>
    <x v="1"/>
    <x v="0"/>
    <x v="1"/>
    <n v="3"/>
    <x v="1"/>
    <x v="252"/>
    <x v="1"/>
    <n v="1"/>
    <n v="0"/>
    <x v="191"/>
    <x v="9"/>
    <x v="2"/>
    <n v="10"/>
    <n v="7"/>
    <n v="19"/>
    <n v="8"/>
    <n v="2"/>
    <n v="21"/>
    <n v="67"/>
    <n v="2"/>
    <x v="2"/>
    <n v="2"/>
    <n v="2"/>
    <n v="8"/>
    <x v="1"/>
    <n v="6"/>
    <x v="0"/>
    <x v="0"/>
    <x v="0"/>
    <x v="0"/>
    <x v="0"/>
    <x v="0"/>
    <n v="0"/>
    <x v="0"/>
    <n v="11"/>
    <x v="1"/>
    <n v="0"/>
    <x v="1"/>
  </r>
  <r>
    <x v="270"/>
    <n v="1953"/>
    <n v="73"/>
    <x v="0"/>
    <x v="0"/>
    <x v="0"/>
    <n v="1"/>
    <x v="0"/>
    <x v="253"/>
    <x v="1"/>
    <n v="0"/>
    <n v="0"/>
    <x v="203"/>
    <x v="27"/>
    <x v="1"/>
    <n v="778"/>
    <n v="44"/>
    <n v="499"/>
    <n v="95"/>
    <n v="73"/>
    <n v="146"/>
    <n v="1635"/>
    <n v="2"/>
    <x v="7"/>
    <n v="4"/>
    <n v="5"/>
    <n v="14"/>
    <x v="1"/>
    <n v="7"/>
    <x v="0"/>
    <x v="0"/>
    <x v="0"/>
    <x v="0"/>
    <x v="0"/>
    <x v="0"/>
    <n v="0"/>
    <x v="0"/>
    <n v="11"/>
    <x v="0"/>
    <n v="1"/>
    <x v="0"/>
  </r>
  <r>
    <x v="271"/>
    <n v="1983"/>
    <n v="43"/>
    <x v="2"/>
    <x v="2"/>
    <x v="0"/>
    <n v="2"/>
    <x v="1"/>
    <x v="254"/>
    <x v="1"/>
    <n v="1"/>
    <n v="0"/>
    <x v="216"/>
    <x v="64"/>
    <x v="1"/>
    <n v="16"/>
    <n v="7"/>
    <n v="23"/>
    <n v="0"/>
    <n v="8"/>
    <n v="6"/>
    <n v="60"/>
    <n v="3"/>
    <x v="7"/>
    <n v="0"/>
    <n v="4"/>
    <n v="10"/>
    <x v="1"/>
    <n v="5"/>
    <x v="1"/>
    <x v="0"/>
    <x v="0"/>
    <x v="0"/>
    <x v="0"/>
    <x v="0"/>
    <n v="1"/>
    <x v="0"/>
    <n v="11"/>
    <x v="1"/>
    <n v="0"/>
    <x v="1"/>
  </r>
  <r>
    <x v="272"/>
    <n v="1975"/>
    <n v="51"/>
    <x v="1"/>
    <x v="1"/>
    <x v="1"/>
    <n v="3"/>
    <x v="1"/>
    <x v="255"/>
    <x v="1"/>
    <n v="0"/>
    <n v="1"/>
    <x v="217"/>
    <x v="41"/>
    <x v="2"/>
    <n v="167"/>
    <n v="0"/>
    <n v="43"/>
    <n v="6"/>
    <n v="2"/>
    <n v="13"/>
    <n v="231"/>
    <n v="2"/>
    <x v="6"/>
    <n v="2"/>
    <n v="4"/>
    <n v="12"/>
    <x v="1"/>
    <n v="5"/>
    <x v="1"/>
    <x v="0"/>
    <x v="0"/>
    <x v="0"/>
    <x v="0"/>
    <x v="0"/>
    <n v="0"/>
    <x v="0"/>
    <n v="11"/>
    <x v="1"/>
    <n v="0"/>
    <x v="1"/>
  </r>
  <r>
    <x v="273"/>
    <n v="1960"/>
    <n v="66"/>
    <x v="0"/>
    <x v="0"/>
    <x v="2"/>
    <n v="4"/>
    <x v="1"/>
    <x v="256"/>
    <x v="1"/>
    <n v="1"/>
    <n v="1"/>
    <x v="218"/>
    <x v="29"/>
    <x v="0"/>
    <n v="13"/>
    <n v="2"/>
    <n v="14"/>
    <n v="8"/>
    <n v="7"/>
    <n v="4"/>
    <n v="48"/>
    <n v="4"/>
    <x v="2"/>
    <n v="0"/>
    <n v="4"/>
    <n v="10"/>
    <x v="1"/>
    <n v="6"/>
    <x v="0"/>
    <x v="0"/>
    <x v="0"/>
    <x v="0"/>
    <x v="0"/>
    <x v="0"/>
    <n v="0"/>
    <x v="0"/>
    <n v="11"/>
    <x v="1"/>
    <n v="0"/>
    <x v="1"/>
  </r>
  <r>
    <x v="274"/>
    <n v="1963"/>
    <n v="63"/>
    <x v="0"/>
    <x v="0"/>
    <x v="3"/>
    <n v="3"/>
    <x v="1"/>
    <x v="257"/>
    <x v="1"/>
    <n v="1"/>
    <n v="1"/>
    <x v="219"/>
    <x v="1"/>
    <x v="0"/>
    <n v="33"/>
    <n v="6"/>
    <n v="40"/>
    <n v="3"/>
    <n v="7"/>
    <n v="10"/>
    <n v="99"/>
    <n v="3"/>
    <x v="2"/>
    <n v="0"/>
    <n v="4"/>
    <n v="9"/>
    <x v="1"/>
    <n v="7"/>
    <x v="0"/>
    <x v="0"/>
    <x v="0"/>
    <x v="0"/>
    <x v="0"/>
    <x v="0"/>
    <n v="0"/>
    <x v="0"/>
    <n v="11"/>
    <x v="1"/>
    <n v="0"/>
    <x v="1"/>
  </r>
  <r>
    <x v="275"/>
    <n v="1963"/>
    <n v="63"/>
    <x v="0"/>
    <x v="1"/>
    <x v="1"/>
    <n v="3"/>
    <x v="1"/>
    <x v="258"/>
    <x v="1"/>
    <n v="0"/>
    <n v="1"/>
    <x v="201"/>
    <x v="17"/>
    <x v="0"/>
    <n v="625"/>
    <n v="7"/>
    <n v="99"/>
    <n v="10"/>
    <n v="22"/>
    <n v="7"/>
    <n v="770"/>
    <n v="2"/>
    <x v="4"/>
    <n v="3"/>
    <n v="12"/>
    <n v="23"/>
    <x v="0"/>
    <n v="4"/>
    <x v="1"/>
    <x v="0"/>
    <x v="0"/>
    <x v="0"/>
    <x v="0"/>
    <x v="0"/>
    <n v="0"/>
    <x v="0"/>
    <n v="11"/>
    <x v="1"/>
    <n v="0"/>
    <x v="1"/>
  </r>
  <r>
    <x v="276"/>
    <n v="1956"/>
    <n v="70"/>
    <x v="0"/>
    <x v="0"/>
    <x v="0"/>
    <n v="1"/>
    <x v="0"/>
    <x v="259"/>
    <x v="1"/>
    <n v="0"/>
    <n v="0"/>
    <x v="160"/>
    <x v="26"/>
    <x v="0"/>
    <n v="216"/>
    <n v="162"/>
    <n v="224"/>
    <n v="101"/>
    <n v="92"/>
    <n v="162"/>
    <n v="957"/>
    <n v="2"/>
    <x v="5"/>
    <n v="4"/>
    <n v="10"/>
    <n v="23"/>
    <x v="0"/>
    <n v="5"/>
    <x v="1"/>
    <x v="0"/>
    <x v="0"/>
    <x v="0"/>
    <x v="0"/>
    <x v="0"/>
    <n v="0"/>
    <x v="0"/>
    <n v="11"/>
    <x v="0"/>
    <n v="1"/>
    <x v="0"/>
  </r>
  <r>
    <x v="277"/>
    <n v="1981"/>
    <n v="45"/>
    <x v="2"/>
    <x v="2"/>
    <x v="1"/>
    <n v="2"/>
    <x v="1"/>
    <x v="260"/>
    <x v="1"/>
    <n v="0"/>
    <n v="0"/>
    <x v="67"/>
    <x v="40"/>
    <x v="1"/>
    <n v="68"/>
    <n v="129"/>
    <n v="396"/>
    <n v="188"/>
    <n v="22"/>
    <n v="15"/>
    <n v="818"/>
    <n v="1"/>
    <x v="7"/>
    <n v="3"/>
    <n v="5"/>
    <n v="12"/>
    <x v="1"/>
    <n v="1"/>
    <x v="1"/>
    <x v="0"/>
    <x v="0"/>
    <x v="0"/>
    <x v="0"/>
    <x v="0"/>
    <n v="0"/>
    <x v="0"/>
    <n v="11"/>
    <x v="1"/>
    <n v="0"/>
    <x v="1"/>
  </r>
  <r>
    <x v="278"/>
    <n v="1986"/>
    <n v="40"/>
    <x v="2"/>
    <x v="1"/>
    <x v="0"/>
    <n v="1"/>
    <x v="0"/>
    <x v="261"/>
    <x v="1"/>
    <n v="0"/>
    <n v="0"/>
    <x v="49"/>
    <x v="44"/>
    <x v="1"/>
    <n v="196"/>
    <n v="0"/>
    <n v="512"/>
    <n v="33"/>
    <n v="130"/>
    <n v="54"/>
    <n v="925"/>
    <n v="1"/>
    <x v="7"/>
    <n v="5"/>
    <n v="8"/>
    <n v="17"/>
    <x v="0"/>
    <n v="1"/>
    <x v="1"/>
    <x v="0"/>
    <x v="0"/>
    <x v="0"/>
    <x v="1"/>
    <x v="0"/>
    <n v="0"/>
    <x v="0"/>
    <n v="11"/>
    <x v="0"/>
    <n v="2"/>
    <x v="3"/>
  </r>
  <r>
    <x v="279"/>
    <n v="1968"/>
    <n v="58"/>
    <x v="1"/>
    <x v="2"/>
    <x v="3"/>
    <n v="2"/>
    <x v="1"/>
    <x v="262"/>
    <x v="1"/>
    <n v="0"/>
    <n v="1"/>
    <x v="108"/>
    <x v="81"/>
    <x v="0"/>
    <n v="635"/>
    <n v="15"/>
    <n v="100"/>
    <n v="20"/>
    <n v="7"/>
    <n v="131"/>
    <n v="908"/>
    <n v="1"/>
    <x v="12"/>
    <n v="3"/>
    <n v="9"/>
    <n v="22"/>
    <x v="0"/>
    <n v="6"/>
    <x v="0"/>
    <x v="0"/>
    <x v="0"/>
    <x v="0"/>
    <x v="0"/>
    <x v="0"/>
    <n v="0"/>
    <x v="0"/>
    <n v="11"/>
    <x v="1"/>
    <n v="0"/>
    <x v="1"/>
  </r>
  <r>
    <x v="280"/>
    <n v="1981"/>
    <n v="45"/>
    <x v="2"/>
    <x v="3"/>
    <x v="2"/>
    <n v="3"/>
    <x v="1"/>
    <x v="263"/>
    <x v="1"/>
    <n v="1"/>
    <n v="0"/>
    <x v="220"/>
    <x v="66"/>
    <x v="0"/>
    <n v="4"/>
    <n v="19"/>
    <n v="9"/>
    <n v="28"/>
    <n v="25"/>
    <n v="17"/>
    <n v="102"/>
    <n v="3"/>
    <x v="7"/>
    <n v="0"/>
    <n v="4"/>
    <n v="10"/>
    <x v="1"/>
    <n v="7"/>
    <x v="0"/>
    <x v="0"/>
    <x v="0"/>
    <x v="0"/>
    <x v="0"/>
    <x v="0"/>
    <n v="0"/>
    <x v="0"/>
    <n v="11"/>
    <x v="1"/>
    <n v="0"/>
    <x v="1"/>
  </r>
  <r>
    <x v="281"/>
    <n v="1976"/>
    <n v="50"/>
    <x v="1"/>
    <x v="0"/>
    <x v="1"/>
    <n v="3"/>
    <x v="1"/>
    <x v="210"/>
    <x v="1"/>
    <n v="0"/>
    <n v="1"/>
    <x v="183"/>
    <x v="60"/>
    <x v="0"/>
    <n v="297"/>
    <n v="7"/>
    <n v="79"/>
    <n v="0"/>
    <n v="11"/>
    <n v="182"/>
    <n v="576"/>
    <n v="2"/>
    <x v="0"/>
    <n v="2"/>
    <n v="4"/>
    <n v="16"/>
    <x v="0"/>
    <n v="8"/>
    <x v="0"/>
    <x v="0"/>
    <x v="0"/>
    <x v="0"/>
    <x v="0"/>
    <x v="0"/>
    <n v="0"/>
    <x v="0"/>
    <n v="11"/>
    <x v="1"/>
    <n v="0"/>
    <x v="1"/>
  </r>
  <r>
    <x v="282"/>
    <n v="1946"/>
    <n v="80"/>
    <x v="3"/>
    <x v="0"/>
    <x v="1"/>
    <n v="2"/>
    <x v="1"/>
    <x v="17"/>
    <x v="1"/>
    <n v="0"/>
    <n v="0"/>
    <x v="14"/>
    <x v="15"/>
    <x v="1"/>
    <n v="84"/>
    <n v="5"/>
    <n v="38"/>
    <n v="150"/>
    <n v="12"/>
    <n v="28"/>
    <n v="317"/>
    <n v="2"/>
    <x v="6"/>
    <n v="1"/>
    <n v="6"/>
    <n v="13"/>
    <x v="1"/>
    <n v="7"/>
    <x v="0"/>
    <x v="0"/>
    <x v="0"/>
    <x v="0"/>
    <x v="0"/>
    <x v="0"/>
    <n v="0"/>
    <x v="0"/>
    <n v="11"/>
    <x v="1"/>
    <n v="0"/>
    <x v="1"/>
  </r>
  <r>
    <x v="283"/>
    <n v="1974"/>
    <n v="52"/>
    <x v="1"/>
    <x v="1"/>
    <x v="1"/>
    <n v="3"/>
    <x v="1"/>
    <x v="264"/>
    <x v="1"/>
    <n v="0"/>
    <n v="1"/>
    <x v="137"/>
    <x v="68"/>
    <x v="0"/>
    <n v="204"/>
    <n v="7"/>
    <n v="149"/>
    <n v="20"/>
    <n v="15"/>
    <n v="66"/>
    <n v="461"/>
    <n v="1"/>
    <x v="3"/>
    <n v="1"/>
    <n v="8"/>
    <n v="15"/>
    <x v="1"/>
    <n v="2"/>
    <x v="1"/>
    <x v="0"/>
    <x v="0"/>
    <x v="0"/>
    <x v="0"/>
    <x v="0"/>
    <n v="0"/>
    <x v="0"/>
    <n v="11"/>
    <x v="1"/>
    <n v="0"/>
    <x v="1"/>
  </r>
  <r>
    <x v="284"/>
    <n v="1975"/>
    <n v="51"/>
    <x v="1"/>
    <x v="2"/>
    <x v="2"/>
    <n v="4"/>
    <x v="1"/>
    <x v="265"/>
    <x v="1"/>
    <n v="1"/>
    <n v="1"/>
    <x v="221"/>
    <x v="46"/>
    <x v="1"/>
    <n v="26"/>
    <n v="0"/>
    <n v="8"/>
    <n v="0"/>
    <n v="0"/>
    <n v="3"/>
    <n v="37"/>
    <n v="2"/>
    <x v="2"/>
    <n v="0"/>
    <n v="3"/>
    <n v="7"/>
    <x v="1"/>
    <n v="5"/>
    <x v="1"/>
    <x v="0"/>
    <x v="0"/>
    <x v="0"/>
    <x v="0"/>
    <x v="0"/>
    <n v="0"/>
    <x v="0"/>
    <n v="11"/>
    <x v="1"/>
    <n v="0"/>
    <x v="1"/>
  </r>
  <r>
    <x v="285"/>
    <n v="1974"/>
    <n v="52"/>
    <x v="1"/>
    <x v="0"/>
    <x v="2"/>
    <n v="3"/>
    <x v="1"/>
    <x v="266"/>
    <x v="1"/>
    <n v="1"/>
    <n v="0"/>
    <x v="222"/>
    <x v="47"/>
    <x v="0"/>
    <n v="15"/>
    <n v="6"/>
    <n v="20"/>
    <n v="4"/>
    <n v="5"/>
    <n v="20"/>
    <n v="70"/>
    <n v="1"/>
    <x v="7"/>
    <n v="1"/>
    <n v="2"/>
    <n v="7"/>
    <x v="1"/>
    <n v="7"/>
    <x v="0"/>
    <x v="0"/>
    <x v="0"/>
    <x v="0"/>
    <x v="0"/>
    <x v="0"/>
    <n v="0"/>
    <x v="0"/>
    <n v="11"/>
    <x v="1"/>
    <n v="0"/>
    <x v="1"/>
  </r>
  <r>
    <x v="286"/>
    <n v="1952"/>
    <n v="74"/>
    <x v="0"/>
    <x v="0"/>
    <x v="1"/>
    <n v="2"/>
    <x v="1"/>
    <x v="267"/>
    <x v="1"/>
    <n v="0"/>
    <n v="0"/>
    <x v="223"/>
    <x v="65"/>
    <x v="1"/>
    <n v="304"/>
    <n v="98"/>
    <n v="230"/>
    <n v="150"/>
    <n v="74"/>
    <n v="74"/>
    <n v="930"/>
    <n v="1"/>
    <x v="4"/>
    <n v="3"/>
    <n v="13"/>
    <n v="23"/>
    <x v="0"/>
    <n v="3"/>
    <x v="1"/>
    <x v="0"/>
    <x v="0"/>
    <x v="0"/>
    <x v="0"/>
    <x v="0"/>
    <n v="0"/>
    <x v="0"/>
    <n v="11"/>
    <x v="1"/>
    <n v="0"/>
    <x v="1"/>
  </r>
  <r>
    <x v="287"/>
    <n v="1956"/>
    <n v="70"/>
    <x v="0"/>
    <x v="2"/>
    <x v="1"/>
    <n v="4"/>
    <x v="1"/>
    <x v="268"/>
    <x v="1"/>
    <n v="1"/>
    <n v="1"/>
    <x v="224"/>
    <x v="34"/>
    <x v="0"/>
    <n v="285"/>
    <n v="28"/>
    <n v="242"/>
    <n v="55"/>
    <n v="114"/>
    <n v="135"/>
    <n v="859"/>
    <n v="13"/>
    <x v="4"/>
    <n v="2"/>
    <n v="12"/>
    <n v="33"/>
    <x v="2"/>
    <n v="5"/>
    <x v="1"/>
    <x v="0"/>
    <x v="0"/>
    <x v="0"/>
    <x v="0"/>
    <x v="0"/>
    <n v="0"/>
    <x v="0"/>
    <n v="11"/>
    <x v="1"/>
    <n v="0"/>
    <x v="1"/>
  </r>
  <r>
    <x v="288"/>
    <n v="1966"/>
    <n v="60"/>
    <x v="1"/>
    <x v="0"/>
    <x v="4"/>
    <n v="1"/>
    <x v="0"/>
    <x v="269"/>
    <x v="1"/>
    <n v="0"/>
    <n v="0"/>
    <x v="44"/>
    <x v="7"/>
    <x v="1"/>
    <n v="395"/>
    <n v="183"/>
    <n v="565"/>
    <n v="166"/>
    <n v="141"/>
    <n v="28"/>
    <n v="1478"/>
    <n v="1"/>
    <x v="3"/>
    <n v="11"/>
    <n v="5"/>
    <n v="22"/>
    <x v="0"/>
    <n v="3"/>
    <x v="1"/>
    <x v="0"/>
    <x v="0"/>
    <x v="0"/>
    <x v="0"/>
    <x v="0"/>
    <n v="0"/>
    <x v="0"/>
    <n v="11"/>
    <x v="1"/>
    <n v="0"/>
    <x v="1"/>
  </r>
  <r>
    <x v="289"/>
    <n v="1949"/>
    <n v="77"/>
    <x v="0"/>
    <x v="2"/>
    <x v="3"/>
    <n v="1"/>
    <x v="0"/>
    <x v="270"/>
    <x v="1"/>
    <n v="0"/>
    <n v="0"/>
    <x v="225"/>
    <x v="93"/>
    <x v="0"/>
    <n v="248"/>
    <n v="3"/>
    <n v="81"/>
    <n v="4"/>
    <n v="3"/>
    <n v="51"/>
    <n v="390"/>
    <n v="3"/>
    <x v="5"/>
    <n v="1"/>
    <n v="5"/>
    <n v="16"/>
    <x v="0"/>
    <n v="8"/>
    <x v="0"/>
    <x v="0"/>
    <x v="0"/>
    <x v="0"/>
    <x v="0"/>
    <x v="0"/>
    <n v="0"/>
    <x v="0"/>
    <n v="11"/>
    <x v="1"/>
    <n v="0"/>
    <x v="1"/>
  </r>
  <r>
    <x v="290"/>
    <n v="1984"/>
    <n v="42"/>
    <x v="2"/>
    <x v="4"/>
    <x v="1"/>
    <n v="2"/>
    <x v="1"/>
    <x v="271"/>
    <x v="1"/>
    <n v="0"/>
    <n v="0"/>
    <x v="53"/>
    <x v="9"/>
    <x v="2"/>
    <n v="20"/>
    <n v="6"/>
    <n v="5"/>
    <n v="0"/>
    <n v="9"/>
    <n v="12"/>
    <n v="52"/>
    <n v="1"/>
    <x v="1"/>
    <n v="0"/>
    <n v="3"/>
    <n v="5"/>
    <x v="1"/>
    <n v="7"/>
    <x v="0"/>
    <x v="1"/>
    <x v="0"/>
    <x v="0"/>
    <x v="0"/>
    <x v="0"/>
    <n v="0"/>
    <x v="0"/>
    <n v="11"/>
    <x v="1"/>
    <n v="1"/>
    <x v="0"/>
  </r>
  <r>
    <x v="291"/>
    <n v="1969"/>
    <n v="57"/>
    <x v="1"/>
    <x v="0"/>
    <x v="1"/>
    <n v="3"/>
    <x v="1"/>
    <x v="272"/>
    <x v="1"/>
    <n v="1"/>
    <n v="0"/>
    <x v="226"/>
    <x v="68"/>
    <x v="0"/>
    <n v="39"/>
    <n v="0"/>
    <n v="56"/>
    <n v="20"/>
    <n v="8"/>
    <n v="14"/>
    <n v="137"/>
    <n v="3"/>
    <x v="7"/>
    <n v="1"/>
    <n v="3"/>
    <n v="10"/>
    <x v="1"/>
    <n v="7"/>
    <x v="0"/>
    <x v="0"/>
    <x v="0"/>
    <x v="0"/>
    <x v="0"/>
    <x v="0"/>
    <n v="0"/>
    <x v="0"/>
    <n v="11"/>
    <x v="1"/>
    <n v="0"/>
    <x v="1"/>
  </r>
  <r>
    <x v="292"/>
    <n v="1980"/>
    <n v="46"/>
    <x v="1"/>
    <x v="0"/>
    <x v="2"/>
    <n v="2"/>
    <x v="1"/>
    <x v="273"/>
    <x v="1"/>
    <n v="0"/>
    <n v="0"/>
    <x v="227"/>
    <x v="6"/>
    <x v="0"/>
    <n v="777"/>
    <n v="129"/>
    <n v="573"/>
    <n v="216"/>
    <n v="21"/>
    <n v="203"/>
    <n v="1919"/>
    <n v="1"/>
    <x v="2"/>
    <n v="7"/>
    <n v="9"/>
    <n v="19"/>
    <x v="0"/>
    <n v="4"/>
    <x v="1"/>
    <x v="0"/>
    <x v="0"/>
    <x v="1"/>
    <x v="0"/>
    <x v="0"/>
    <n v="0"/>
    <x v="0"/>
    <n v="11"/>
    <x v="1"/>
    <n v="1"/>
    <x v="0"/>
  </r>
  <r>
    <x v="293"/>
    <n v="1971"/>
    <n v="55"/>
    <x v="1"/>
    <x v="0"/>
    <x v="1"/>
    <n v="4"/>
    <x v="1"/>
    <x v="274"/>
    <x v="1"/>
    <n v="2"/>
    <n v="0"/>
    <x v="228"/>
    <x v="31"/>
    <x v="0"/>
    <n v="8"/>
    <n v="3"/>
    <n v="22"/>
    <n v="21"/>
    <n v="1"/>
    <n v="13"/>
    <n v="68"/>
    <n v="3"/>
    <x v="7"/>
    <n v="0"/>
    <n v="3"/>
    <n v="9"/>
    <x v="1"/>
    <n v="9"/>
    <x v="0"/>
    <x v="0"/>
    <x v="0"/>
    <x v="0"/>
    <x v="0"/>
    <x v="0"/>
    <n v="0"/>
    <x v="0"/>
    <n v="11"/>
    <x v="1"/>
    <n v="0"/>
    <x v="1"/>
  </r>
  <r>
    <x v="294"/>
    <n v="1965"/>
    <n v="61"/>
    <x v="1"/>
    <x v="0"/>
    <x v="1"/>
    <n v="4"/>
    <x v="1"/>
    <x v="275"/>
    <x v="1"/>
    <n v="1"/>
    <n v="1"/>
    <x v="36"/>
    <x v="94"/>
    <x v="2"/>
    <n v="9"/>
    <n v="1"/>
    <n v="3"/>
    <n v="0"/>
    <n v="4"/>
    <n v="8"/>
    <n v="25"/>
    <n v="1"/>
    <x v="9"/>
    <n v="0"/>
    <n v="3"/>
    <n v="4"/>
    <x v="1"/>
    <n v="6"/>
    <x v="0"/>
    <x v="0"/>
    <x v="0"/>
    <x v="0"/>
    <x v="0"/>
    <x v="0"/>
    <n v="0"/>
    <x v="0"/>
    <n v="11"/>
    <x v="1"/>
    <n v="0"/>
    <x v="1"/>
  </r>
  <r>
    <x v="295"/>
    <n v="1952"/>
    <n v="74"/>
    <x v="0"/>
    <x v="2"/>
    <x v="1"/>
    <n v="3"/>
    <x v="1"/>
    <x v="276"/>
    <x v="1"/>
    <n v="0"/>
    <n v="1"/>
    <x v="229"/>
    <x v="93"/>
    <x v="0"/>
    <n v="1241"/>
    <n v="0"/>
    <n v="80"/>
    <n v="0"/>
    <n v="13"/>
    <n v="40"/>
    <n v="1374"/>
    <n v="3"/>
    <x v="7"/>
    <n v="6"/>
    <n v="11"/>
    <n v="23"/>
    <x v="0"/>
    <n v="8"/>
    <x v="0"/>
    <x v="0"/>
    <x v="1"/>
    <x v="0"/>
    <x v="0"/>
    <x v="1"/>
    <n v="0"/>
    <x v="0"/>
    <n v="11"/>
    <x v="1"/>
    <n v="2"/>
    <x v="3"/>
  </r>
  <r>
    <x v="296"/>
    <n v="1988"/>
    <n v="38"/>
    <x v="2"/>
    <x v="4"/>
    <x v="3"/>
    <n v="2"/>
    <x v="1"/>
    <x v="277"/>
    <x v="1"/>
    <n v="1"/>
    <n v="0"/>
    <x v="230"/>
    <x v="15"/>
    <x v="1"/>
    <n v="6"/>
    <n v="4"/>
    <n v="7"/>
    <n v="4"/>
    <n v="3"/>
    <n v="8"/>
    <n v="32"/>
    <n v="1"/>
    <x v="1"/>
    <n v="0"/>
    <n v="3"/>
    <n v="5"/>
    <x v="1"/>
    <n v="7"/>
    <x v="0"/>
    <x v="0"/>
    <x v="0"/>
    <x v="0"/>
    <x v="0"/>
    <x v="0"/>
    <n v="0"/>
    <x v="0"/>
    <n v="11"/>
    <x v="1"/>
    <n v="0"/>
    <x v="1"/>
  </r>
  <r>
    <x v="297"/>
    <n v="1986"/>
    <n v="40"/>
    <x v="2"/>
    <x v="2"/>
    <x v="1"/>
    <n v="3"/>
    <x v="1"/>
    <x v="278"/>
    <x v="1"/>
    <n v="1"/>
    <n v="0"/>
    <x v="231"/>
    <x v="62"/>
    <x v="0"/>
    <n v="65"/>
    <n v="4"/>
    <n v="16"/>
    <n v="0"/>
    <n v="4"/>
    <n v="11"/>
    <n v="100"/>
    <n v="1"/>
    <x v="7"/>
    <n v="0"/>
    <n v="3"/>
    <n v="7"/>
    <x v="1"/>
    <n v="8"/>
    <x v="0"/>
    <x v="0"/>
    <x v="0"/>
    <x v="0"/>
    <x v="0"/>
    <x v="0"/>
    <n v="0"/>
    <x v="0"/>
    <n v="11"/>
    <x v="1"/>
    <n v="0"/>
    <x v="1"/>
  </r>
  <r>
    <x v="298"/>
    <n v="1982"/>
    <n v="44"/>
    <x v="2"/>
    <x v="0"/>
    <x v="0"/>
    <n v="1"/>
    <x v="0"/>
    <x v="279"/>
    <x v="1"/>
    <n v="0"/>
    <n v="0"/>
    <x v="232"/>
    <x v="59"/>
    <x v="0"/>
    <n v="395"/>
    <n v="15"/>
    <n v="263"/>
    <n v="60"/>
    <n v="54"/>
    <n v="38"/>
    <n v="825"/>
    <n v="1"/>
    <x v="2"/>
    <n v="3"/>
    <n v="6"/>
    <n v="12"/>
    <x v="1"/>
    <n v="1"/>
    <x v="1"/>
    <x v="0"/>
    <x v="0"/>
    <x v="0"/>
    <x v="0"/>
    <x v="0"/>
    <n v="0"/>
    <x v="0"/>
    <n v="11"/>
    <x v="1"/>
    <n v="0"/>
    <x v="1"/>
  </r>
  <r>
    <x v="299"/>
    <n v="1965"/>
    <n v="61"/>
    <x v="1"/>
    <x v="1"/>
    <x v="3"/>
    <n v="2"/>
    <x v="1"/>
    <x v="280"/>
    <x v="1"/>
    <n v="0"/>
    <n v="1"/>
    <x v="233"/>
    <x v="5"/>
    <x v="0"/>
    <n v="801"/>
    <n v="0"/>
    <n v="80"/>
    <n v="0"/>
    <n v="0"/>
    <n v="35"/>
    <n v="916"/>
    <n v="5"/>
    <x v="0"/>
    <n v="3"/>
    <n v="12"/>
    <n v="28"/>
    <x v="0"/>
    <n v="5"/>
    <x v="1"/>
    <x v="0"/>
    <x v="1"/>
    <x v="0"/>
    <x v="0"/>
    <x v="0"/>
    <n v="0"/>
    <x v="0"/>
    <n v="11"/>
    <x v="1"/>
    <n v="1"/>
    <x v="0"/>
  </r>
  <r>
    <x v="300"/>
    <n v="1958"/>
    <n v="68"/>
    <x v="0"/>
    <x v="0"/>
    <x v="3"/>
    <n v="3"/>
    <x v="1"/>
    <x v="281"/>
    <x v="1"/>
    <n v="1"/>
    <n v="1"/>
    <x v="188"/>
    <x v="12"/>
    <x v="0"/>
    <n v="36"/>
    <n v="0"/>
    <n v="12"/>
    <n v="2"/>
    <n v="2"/>
    <n v="10"/>
    <n v="62"/>
    <n v="4"/>
    <x v="7"/>
    <n v="1"/>
    <n v="3"/>
    <n v="11"/>
    <x v="1"/>
    <n v="5"/>
    <x v="1"/>
    <x v="0"/>
    <x v="0"/>
    <x v="0"/>
    <x v="0"/>
    <x v="0"/>
    <n v="0"/>
    <x v="0"/>
    <n v="11"/>
    <x v="1"/>
    <n v="0"/>
    <x v="1"/>
  </r>
  <r>
    <x v="301"/>
    <n v="1956"/>
    <n v="70"/>
    <x v="0"/>
    <x v="4"/>
    <x v="1"/>
    <n v="3"/>
    <x v="1"/>
    <x v="282"/>
    <x v="1"/>
    <n v="0"/>
    <n v="1"/>
    <x v="234"/>
    <x v="61"/>
    <x v="0"/>
    <n v="513"/>
    <n v="14"/>
    <n v="154"/>
    <n v="19"/>
    <n v="0"/>
    <n v="28"/>
    <n v="728"/>
    <n v="1"/>
    <x v="12"/>
    <n v="2"/>
    <n v="9"/>
    <n v="21"/>
    <x v="0"/>
    <n v="6"/>
    <x v="0"/>
    <x v="0"/>
    <x v="0"/>
    <x v="0"/>
    <x v="0"/>
    <x v="0"/>
    <n v="0"/>
    <x v="0"/>
    <n v="11"/>
    <x v="1"/>
    <n v="0"/>
    <x v="1"/>
  </r>
  <r>
    <x v="302"/>
    <n v="1978"/>
    <n v="48"/>
    <x v="1"/>
    <x v="1"/>
    <x v="2"/>
    <n v="3"/>
    <x v="1"/>
    <x v="283"/>
    <x v="1"/>
    <n v="1"/>
    <n v="0"/>
    <x v="137"/>
    <x v="23"/>
    <x v="0"/>
    <n v="37"/>
    <n v="0"/>
    <n v="46"/>
    <n v="4"/>
    <n v="3"/>
    <n v="0"/>
    <n v="90"/>
    <n v="1"/>
    <x v="2"/>
    <n v="1"/>
    <n v="3"/>
    <n v="7"/>
    <x v="1"/>
    <n v="4"/>
    <x v="1"/>
    <x v="0"/>
    <x v="0"/>
    <x v="0"/>
    <x v="0"/>
    <x v="0"/>
    <n v="0"/>
    <x v="0"/>
    <n v="11"/>
    <x v="1"/>
    <n v="0"/>
    <x v="1"/>
  </r>
  <r>
    <x v="303"/>
    <n v="1988"/>
    <n v="38"/>
    <x v="2"/>
    <x v="0"/>
    <x v="0"/>
    <n v="2"/>
    <x v="1"/>
    <x v="284"/>
    <x v="1"/>
    <n v="1"/>
    <n v="0"/>
    <x v="235"/>
    <x v="62"/>
    <x v="0"/>
    <n v="80"/>
    <n v="15"/>
    <n v="93"/>
    <n v="20"/>
    <n v="13"/>
    <n v="52"/>
    <n v="273"/>
    <n v="3"/>
    <x v="3"/>
    <n v="1"/>
    <n v="4"/>
    <n v="13"/>
    <x v="1"/>
    <n v="8"/>
    <x v="0"/>
    <x v="0"/>
    <x v="0"/>
    <x v="0"/>
    <x v="0"/>
    <x v="0"/>
    <n v="0"/>
    <x v="0"/>
    <n v="11"/>
    <x v="1"/>
    <n v="0"/>
    <x v="1"/>
  </r>
  <r>
    <x v="304"/>
    <n v="1984"/>
    <n v="42"/>
    <x v="2"/>
    <x v="0"/>
    <x v="1"/>
    <n v="3"/>
    <x v="1"/>
    <x v="285"/>
    <x v="1"/>
    <n v="1"/>
    <n v="0"/>
    <x v="226"/>
    <x v="8"/>
    <x v="0"/>
    <n v="14"/>
    <n v="1"/>
    <n v="21"/>
    <n v="2"/>
    <n v="3"/>
    <n v="25"/>
    <n v="66"/>
    <n v="3"/>
    <x v="7"/>
    <n v="1"/>
    <n v="3"/>
    <n v="10"/>
    <x v="1"/>
    <n v="7"/>
    <x v="0"/>
    <x v="0"/>
    <x v="0"/>
    <x v="0"/>
    <x v="0"/>
    <x v="0"/>
    <n v="0"/>
    <x v="0"/>
    <n v="11"/>
    <x v="1"/>
    <n v="0"/>
    <x v="1"/>
  </r>
  <r>
    <x v="305"/>
    <n v="1961"/>
    <n v="65"/>
    <x v="0"/>
    <x v="2"/>
    <x v="2"/>
    <n v="2"/>
    <x v="1"/>
    <x v="286"/>
    <x v="1"/>
    <n v="0"/>
    <n v="0"/>
    <x v="15"/>
    <x v="61"/>
    <x v="0"/>
    <n v="525"/>
    <n v="147"/>
    <n v="112"/>
    <n v="219"/>
    <n v="147"/>
    <n v="63"/>
    <n v="1213"/>
    <n v="1"/>
    <x v="4"/>
    <n v="7"/>
    <n v="9"/>
    <n v="23"/>
    <x v="0"/>
    <n v="2"/>
    <x v="1"/>
    <x v="0"/>
    <x v="0"/>
    <x v="0"/>
    <x v="1"/>
    <x v="0"/>
    <n v="0"/>
    <x v="0"/>
    <n v="11"/>
    <x v="1"/>
    <n v="1"/>
    <x v="0"/>
  </r>
  <r>
    <x v="306"/>
    <n v="1966"/>
    <n v="60"/>
    <x v="1"/>
    <x v="0"/>
    <x v="4"/>
    <n v="1"/>
    <x v="0"/>
    <x v="287"/>
    <x v="1"/>
    <n v="0"/>
    <n v="0"/>
    <x v="236"/>
    <x v="81"/>
    <x v="0"/>
    <n v="1"/>
    <n v="26"/>
    <n v="25"/>
    <n v="17"/>
    <n v="23"/>
    <n v="15"/>
    <n v="107"/>
    <n v="1"/>
    <x v="7"/>
    <n v="0"/>
    <n v="3"/>
    <n v="7"/>
    <x v="1"/>
    <n v="9"/>
    <x v="0"/>
    <x v="0"/>
    <x v="0"/>
    <x v="0"/>
    <x v="0"/>
    <x v="0"/>
    <n v="0"/>
    <x v="0"/>
    <n v="11"/>
    <x v="0"/>
    <n v="1"/>
    <x v="0"/>
  </r>
  <r>
    <x v="307"/>
    <n v="1947"/>
    <n v="79"/>
    <x v="3"/>
    <x v="0"/>
    <x v="0"/>
    <n v="1"/>
    <x v="0"/>
    <x v="288"/>
    <x v="1"/>
    <n v="0"/>
    <n v="0"/>
    <x v="237"/>
    <x v="69"/>
    <x v="0"/>
    <n v="675"/>
    <n v="11"/>
    <n v="400"/>
    <n v="15"/>
    <n v="45"/>
    <n v="11"/>
    <n v="1157"/>
    <n v="1"/>
    <x v="2"/>
    <n v="5"/>
    <n v="10"/>
    <n v="18"/>
    <x v="0"/>
    <n v="1"/>
    <x v="1"/>
    <x v="0"/>
    <x v="0"/>
    <x v="1"/>
    <x v="0"/>
    <x v="0"/>
    <n v="0"/>
    <x v="0"/>
    <n v="11"/>
    <x v="1"/>
    <n v="1"/>
    <x v="0"/>
  </r>
  <r>
    <x v="308"/>
    <n v="1964"/>
    <n v="62"/>
    <x v="0"/>
    <x v="2"/>
    <x v="2"/>
    <n v="3"/>
    <x v="1"/>
    <x v="289"/>
    <x v="1"/>
    <n v="0"/>
    <n v="1"/>
    <x v="101"/>
    <x v="88"/>
    <x v="0"/>
    <n v="509"/>
    <n v="0"/>
    <n v="27"/>
    <n v="0"/>
    <n v="0"/>
    <n v="10"/>
    <n v="546"/>
    <n v="1"/>
    <x v="0"/>
    <n v="3"/>
    <n v="6"/>
    <n v="18"/>
    <x v="0"/>
    <n v="7"/>
    <x v="0"/>
    <x v="0"/>
    <x v="1"/>
    <x v="0"/>
    <x v="0"/>
    <x v="0"/>
    <n v="0"/>
    <x v="0"/>
    <n v="11"/>
    <x v="1"/>
    <n v="1"/>
    <x v="0"/>
  </r>
  <r>
    <x v="309"/>
    <n v="1992"/>
    <n v="34"/>
    <x v="2"/>
    <x v="2"/>
    <x v="1"/>
    <n v="2"/>
    <x v="1"/>
    <x v="290"/>
    <x v="1"/>
    <n v="0"/>
    <n v="0"/>
    <x v="238"/>
    <x v="45"/>
    <x v="2"/>
    <n v="154"/>
    <n v="2"/>
    <n v="46"/>
    <n v="20"/>
    <n v="4"/>
    <n v="15"/>
    <n v="241"/>
    <n v="1"/>
    <x v="6"/>
    <n v="2"/>
    <n v="4"/>
    <n v="11"/>
    <x v="1"/>
    <n v="4"/>
    <x v="1"/>
    <x v="0"/>
    <x v="0"/>
    <x v="0"/>
    <x v="0"/>
    <x v="0"/>
    <n v="0"/>
    <x v="0"/>
    <n v="11"/>
    <x v="1"/>
    <n v="0"/>
    <x v="1"/>
  </r>
  <r>
    <x v="310"/>
    <n v="1976"/>
    <n v="50"/>
    <x v="1"/>
    <x v="0"/>
    <x v="3"/>
    <n v="2"/>
    <x v="1"/>
    <x v="291"/>
    <x v="1"/>
    <n v="1"/>
    <n v="0"/>
    <x v="239"/>
    <x v="17"/>
    <x v="0"/>
    <n v="3"/>
    <n v="5"/>
    <n v="14"/>
    <n v="2"/>
    <n v="12"/>
    <n v="17"/>
    <n v="53"/>
    <n v="4"/>
    <x v="7"/>
    <n v="1"/>
    <n v="3"/>
    <n v="11"/>
    <x v="1"/>
    <n v="6"/>
    <x v="0"/>
    <x v="0"/>
    <x v="0"/>
    <x v="0"/>
    <x v="0"/>
    <x v="0"/>
    <n v="0"/>
    <x v="0"/>
    <n v="11"/>
    <x v="1"/>
    <n v="0"/>
    <x v="1"/>
  </r>
  <r>
    <x v="311"/>
    <n v="1967"/>
    <n v="59"/>
    <x v="1"/>
    <x v="0"/>
    <x v="2"/>
    <n v="5"/>
    <x v="1"/>
    <x v="292"/>
    <x v="1"/>
    <n v="2"/>
    <n v="1"/>
    <x v="194"/>
    <x v="80"/>
    <x v="1"/>
    <n v="25"/>
    <n v="0"/>
    <n v="8"/>
    <n v="2"/>
    <n v="0"/>
    <n v="2"/>
    <n v="37"/>
    <n v="2"/>
    <x v="2"/>
    <n v="0"/>
    <n v="3"/>
    <n v="7"/>
    <x v="1"/>
    <n v="7"/>
    <x v="0"/>
    <x v="0"/>
    <x v="0"/>
    <x v="0"/>
    <x v="0"/>
    <x v="0"/>
    <n v="0"/>
    <x v="0"/>
    <n v="11"/>
    <x v="1"/>
    <n v="0"/>
    <x v="1"/>
  </r>
  <r>
    <x v="312"/>
    <n v="1989"/>
    <n v="37"/>
    <x v="2"/>
    <x v="0"/>
    <x v="2"/>
    <n v="2"/>
    <x v="1"/>
    <x v="10"/>
    <x v="1"/>
    <n v="0"/>
    <n v="0"/>
    <x v="240"/>
    <x v="22"/>
    <x v="0"/>
    <n v="861"/>
    <n v="138"/>
    <n v="461"/>
    <n v="60"/>
    <n v="30"/>
    <n v="61"/>
    <n v="1611"/>
    <n v="1"/>
    <x v="4"/>
    <n v="5"/>
    <n v="12"/>
    <n v="24"/>
    <x v="0"/>
    <n v="3"/>
    <x v="1"/>
    <x v="0"/>
    <x v="1"/>
    <x v="0"/>
    <x v="1"/>
    <x v="0"/>
    <n v="0"/>
    <x v="0"/>
    <n v="11"/>
    <x v="1"/>
    <n v="2"/>
    <x v="3"/>
  </r>
  <r>
    <x v="313"/>
    <n v="1976"/>
    <n v="50"/>
    <x v="1"/>
    <x v="2"/>
    <x v="0"/>
    <n v="1"/>
    <x v="0"/>
    <x v="293"/>
    <x v="1"/>
    <n v="0"/>
    <n v="0"/>
    <x v="219"/>
    <x v="19"/>
    <x v="0"/>
    <n v="768"/>
    <n v="44"/>
    <n v="561"/>
    <n v="77"/>
    <n v="44"/>
    <n v="14"/>
    <n v="1508"/>
    <n v="1"/>
    <x v="4"/>
    <n v="6"/>
    <n v="10"/>
    <n v="23"/>
    <x v="0"/>
    <n v="3"/>
    <x v="1"/>
    <x v="0"/>
    <x v="0"/>
    <x v="0"/>
    <x v="0"/>
    <x v="0"/>
    <n v="0"/>
    <x v="0"/>
    <n v="11"/>
    <x v="1"/>
    <n v="0"/>
    <x v="1"/>
  </r>
  <r>
    <x v="314"/>
    <n v="1966"/>
    <n v="60"/>
    <x v="1"/>
    <x v="0"/>
    <x v="2"/>
    <n v="4"/>
    <x v="1"/>
    <x v="294"/>
    <x v="1"/>
    <n v="1"/>
    <n v="1"/>
    <x v="241"/>
    <x v="71"/>
    <x v="2"/>
    <n v="185"/>
    <n v="0"/>
    <n v="28"/>
    <n v="3"/>
    <n v="2"/>
    <n v="17"/>
    <n v="235"/>
    <n v="6"/>
    <x v="7"/>
    <n v="1"/>
    <n v="6"/>
    <n v="16"/>
    <x v="0"/>
    <n v="4"/>
    <x v="1"/>
    <x v="0"/>
    <x v="0"/>
    <x v="0"/>
    <x v="0"/>
    <x v="0"/>
    <n v="0"/>
    <x v="0"/>
    <n v="11"/>
    <x v="1"/>
    <n v="0"/>
    <x v="1"/>
  </r>
  <r>
    <x v="315"/>
    <n v="1956"/>
    <n v="70"/>
    <x v="0"/>
    <x v="2"/>
    <x v="1"/>
    <n v="4"/>
    <x v="1"/>
    <x v="295"/>
    <x v="1"/>
    <n v="1"/>
    <n v="1"/>
    <x v="242"/>
    <x v="17"/>
    <x v="0"/>
    <n v="24"/>
    <n v="0"/>
    <n v="7"/>
    <n v="0"/>
    <n v="0"/>
    <n v="1"/>
    <n v="32"/>
    <n v="2"/>
    <x v="2"/>
    <n v="0"/>
    <n v="3"/>
    <n v="7"/>
    <x v="1"/>
    <n v="5"/>
    <x v="1"/>
    <x v="0"/>
    <x v="0"/>
    <x v="0"/>
    <x v="0"/>
    <x v="0"/>
    <n v="0"/>
    <x v="0"/>
    <n v="11"/>
    <x v="1"/>
    <n v="0"/>
    <x v="1"/>
  </r>
  <r>
    <x v="316"/>
    <n v="1972"/>
    <n v="54"/>
    <x v="1"/>
    <x v="0"/>
    <x v="2"/>
    <n v="4"/>
    <x v="1"/>
    <x v="296"/>
    <x v="1"/>
    <n v="1"/>
    <n v="1"/>
    <x v="243"/>
    <x v="10"/>
    <x v="0"/>
    <n v="44"/>
    <n v="4"/>
    <n v="21"/>
    <n v="6"/>
    <n v="0"/>
    <n v="27"/>
    <n v="102"/>
    <n v="2"/>
    <x v="7"/>
    <n v="0"/>
    <n v="3"/>
    <n v="8"/>
    <x v="1"/>
    <n v="7"/>
    <x v="0"/>
    <x v="0"/>
    <x v="0"/>
    <x v="0"/>
    <x v="0"/>
    <x v="0"/>
    <n v="0"/>
    <x v="0"/>
    <n v="11"/>
    <x v="1"/>
    <n v="0"/>
    <x v="1"/>
  </r>
  <r>
    <x v="317"/>
    <n v="1985"/>
    <n v="41"/>
    <x v="2"/>
    <x v="0"/>
    <x v="0"/>
    <n v="2"/>
    <x v="1"/>
    <x v="297"/>
    <x v="1"/>
    <n v="1"/>
    <n v="0"/>
    <x v="244"/>
    <x v="44"/>
    <x v="1"/>
    <n v="91"/>
    <n v="64"/>
    <n v="128"/>
    <n v="65"/>
    <n v="3"/>
    <n v="50"/>
    <n v="401"/>
    <n v="2"/>
    <x v="6"/>
    <n v="3"/>
    <n v="6"/>
    <n v="15"/>
    <x v="1"/>
    <n v="3"/>
    <x v="1"/>
    <x v="0"/>
    <x v="0"/>
    <x v="0"/>
    <x v="0"/>
    <x v="0"/>
    <n v="0"/>
    <x v="0"/>
    <n v="11"/>
    <x v="1"/>
    <n v="0"/>
    <x v="1"/>
  </r>
  <r>
    <x v="318"/>
    <n v="1951"/>
    <n v="75"/>
    <x v="0"/>
    <x v="0"/>
    <x v="2"/>
    <n v="4"/>
    <x v="1"/>
    <x v="298"/>
    <x v="1"/>
    <n v="1"/>
    <n v="1"/>
    <x v="77"/>
    <x v="95"/>
    <x v="0"/>
    <n v="11"/>
    <n v="0"/>
    <n v="7"/>
    <n v="3"/>
    <n v="1"/>
    <n v="6"/>
    <n v="28"/>
    <n v="2"/>
    <x v="1"/>
    <n v="0"/>
    <n v="3"/>
    <n v="6"/>
    <x v="1"/>
    <n v="5"/>
    <x v="1"/>
    <x v="0"/>
    <x v="0"/>
    <x v="0"/>
    <x v="0"/>
    <x v="0"/>
    <n v="0"/>
    <x v="0"/>
    <n v="11"/>
    <x v="1"/>
    <n v="0"/>
    <x v="1"/>
  </r>
  <r>
    <x v="319"/>
    <n v="1970"/>
    <n v="56"/>
    <x v="1"/>
    <x v="0"/>
    <x v="0"/>
    <n v="4"/>
    <x v="1"/>
    <x v="10"/>
    <x v="1"/>
    <n v="1"/>
    <n v="2"/>
    <x v="245"/>
    <x v="96"/>
    <x v="0"/>
    <n v="738"/>
    <n v="20"/>
    <n v="172"/>
    <n v="52"/>
    <n v="50"/>
    <n v="20"/>
    <n v="1052"/>
    <n v="6"/>
    <x v="2"/>
    <n v="3"/>
    <n v="10"/>
    <n v="21"/>
    <x v="0"/>
    <n v="7"/>
    <x v="0"/>
    <x v="0"/>
    <x v="1"/>
    <x v="0"/>
    <x v="1"/>
    <x v="0"/>
    <n v="0"/>
    <x v="0"/>
    <n v="11"/>
    <x v="1"/>
    <n v="2"/>
    <x v="3"/>
  </r>
  <r>
    <x v="320"/>
    <n v="1971"/>
    <n v="55"/>
    <x v="1"/>
    <x v="0"/>
    <x v="2"/>
    <n v="3"/>
    <x v="1"/>
    <x v="299"/>
    <x v="1"/>
    <n v="0"/>
    <n v="1"/>
    <x v="160"/>
    <x v="13"/>
    <x v="1"/>
    <n v="412"/>
    <n v="5"/>
    <n v="119"/>
    <n v="38"/>
    <n v="29"/>
    <n v="77"/>
    <n v="680"/>
    <n v="3"/>
    <x v="7"/>
    <n v="3"/>
    <n v="12"/>
    <n v="21"/>
    <x v="0"/>
    <n v="2"/>
    <x v="1"/>
    <x v="0"/>
    <x v="0"/>
    <x v="0"/>
    <x v="0"/>
    <x v="0"/>
    <n v="0"/>
    <x v="0"/>
    <n v="11"/>
    <x v="1"/>
    <n v="0"/>
    <x v="1"/>
  </r>
  <r>
    <x v="321"/>
    <n v="1974"/>
    <n v="52"/>
    <x v="1"/>
    <x v="0"/>
    <x v="2"/>
    <n v="3"/>
    <x v="1"/>
    <x v="300"/>
    <x v="1"/>
    <n v="1"/>
    <n v="0"/>
    <x v="133"/>
    <x v="85"/>
    <x v="0"/>
    <n v="3"/>
    <n v="3"/>
    <n v="7"/>
    <n v="6"/>
    <n v="2"/>
    <n v="9"/>
    <n v="30"/>
    <n v="1"/>
    <x v="1"/>
    <n v="0"/>
    <n v="2"/>
    <n v="4"/>
    <x v="1"/>
    <n v="7"/>
    <x v="0"/>
    <x v="0"/>
    <x v="0"/>
    <x v="0"/>
    <x v="0"/>
    <x v="0"/>
    <n v="0"/>
    <x v="0"/>
    <n v="11"/>
    <x v="1"/>
    <n v="0"/>
    <x v="1"/>
  </r>
  <r>
    <x v="322"/>
    <n v="1965"/>
    <n v="61"/>
    <x v="1"/>
    <x v="1"/>
    <x v="3"/>
    <n v="3"/>
    <x v="1"/>
    <x v="301"/>
    <x v="1"/>
    <n v="1"/>
    <n v="1"/>
    <x v="246"/>
    <x v="94"/>
    <x v="2"/>
    <n v="16"/>
    <n v="0"/>
    <n v="3"/>
    <n v="0"/>
    <n v="0"/>
    <n v="1"/>
    <n v="20"/>
    <n v="1"/>
    <x v="1"/>
    <n v="0"/>
    <n v="2"/>
    <n v="4"/>
    <x v="1"/>
    <n v="7"/>
    <x v="0"/>
    <x v="0"/>
    <x v="0"/>
    <x v="0"/>
    <x v="0"/>
    <x v="0"/>
    <n v="0"/>
    <x v="0"/>
    <n v="11"/>
    <x v="1"/>
    <n v="0"/>
    <x v="1"/>
  </r>
  <r>
    <x v="323"/>
    <n v="1961"/>
    <n v="65"/>
    <x v="0"/>
    <x v="1"/>
    <x v="3"/>
    <n v="2"/>
    <x v="1"/>
    <x v="302"/>
    <x v="1"/>
    <n v="0"/>
    <n v="1"/>
    <x v="247"/>
    <x v="18"/>
    <x v="0"/>
    <n v="731"/>
    <n v="60"/>
    <n v="353"/>
    <n v="78"/>
    <n v="12"/>
    <n v="73"/>
    <n v="1307"/>
    <n v="5"/>
    <x v="11"/>
    <n v="3"/>
    <n v="5"/>
    <n v="23"/>
    <x v="0"/>
    <n v="7"/>
    <x v="0"/>
    <x v="0"/>
    <x v="0"/>
    <x v="0"/>
    <x v="0"/>
    <x v="0"/>
    <n v="0"/>
    <x v="0"/>
    <n v="11"/>
    <x v="1"/>
    <n v="0"/>
    <x v="1"/>
  </r>
  <r>
    <x v="324"/>
    <n v="1953"/>
    <n v="73"/>
    <x v="0"/>
    <x v="0"/>
    <x v="0"/>
    <n v="2"/>
    <x v="1"/>
    <x v="303"/>
    <x v="1"/>
    <n v="0"/>
    <n v="1"/>
    <x v="248"/>
    <x v="83"/>
    <x v="0"/>
    <n v="424"/>
    <n v="17"/>
    <n v="118"/>
    <n v="7"/>
    <n v="23"/>
    <n v="41"/>
    <n v="630"/>
    <n v="6"/>
    <x v="0"/>
    <n v="2"/>
    <n v="8"/>
    <n v="24"/>
    <x v="0"/>
    <n v="8"/>
    <x v="0"/>
    <x v="0"/>
    <x v="0"/>
    <x v="0"/>
    <x v="0"/>
    <x v="0"/>
    <n v="0"/>
    <x v="0"/>
    <n v="11"/>
    <x v="1"/>
    <n v="0"/>
    <x v="1"/>
  </r>
  <r>
    <x v="325"/>
    <n v="1957"/>
    <n v="69"/>
    <x v="0"/>
    <x v="0"/>
    <x v="2"/>
    <n v="2"/>
    <x v="1"/>
    <x v="304"/>
    <x v="1"/>
    <n v="0"/>
    <n v="0"/>
    <x v="249"/>
    <x v="79"/>
    <x v="0"/>
    <n v="792"/>
    <n v="0"/>
    <n v="275"/>
    <n v="45"/>
    <n v="45"/>
    <n v="126"/>
    <n v="1283"/>
    <n v="1"/>
    <x v="6"/>
    <n v="8"/>
    <n v="5"/>
    <n v="18"/>
    <x v="0"/>
    <n v="3"/>
    <x v="1"/>
    <x v="0"/>
    <x v="0"/>
    <x v="0"/>
    <x v="0"/>
    <x v="0"/>
    <n v="0"/>
    <x v="0"/>
    <n v="11"/>
    <x v="1"/>
    <n v="0"/>
    <x v="1"/>
  </r>
  <r>
    <x v="326"/>
    <n v="1976"/>
    <n v="50"/>
    <x v="1"/>
    <x v="1"/>
    <x v="3"/>
    <n v="2"/>
    <x v="1"/>
    <x v="305"/>
    <x v="1"/>
    <n v="1"/>
    <n v="0"/>
    <x v="250"/>
    <x v="39"/>
    <x v="0"/>
    <n v="21"/>
    <n v="2"/>
    <n v="28"/>
    <n v="3"/>
    <n v="2"/>
    <n v="9"/>
    <n v="65"/>
    <n v="3"/>
    <x v="2"/>
    <n v="0"/>
    <n v="4"/>
    <n v="9"/>
    <x v="1"/>
    <n v="8"/>
    <x v="0"/>
    <x v="0"/>
    <x v="0"/>
    <x v="0"/>
    <x v="0"/>
    <x v="0"/>
    <n v="0"/>
    <x v="0"/>
    <n v="11"/>
    <x v="1"/>
    <n v="0"/>
    <x v="1"/>
  </r>
  <r>
    <x v="327"/>
    <n v="1984"/>
    <n v="42"/>
    <x v="2"/>
    <x v="0"/>
    <x v="2"/>
    <n v="3"/>
    <x v="1"/>
    <x v="306"/>
    <x v="1"/>
    <n v="1"/>
    <n v="0"/>
    <x v="251"/>
    <x v="33"/>
    <x v="2"/>
    <n v="22"/>
    <n v="1"/>
    <n v="11"/>
    <n v="0"/>
    <n v="1"/>
    <n v="2"/>
    <n v="37"/>
    <n v="1"/>
    <x v="1"/>
    <n v="0"/>
    <n v="3"/>
    <n v="5"/>
    <x v="1"/>
    <n v="7"/>
    <x v="0"/>
    <x v="0"/>
    <x v="0"/>
    <x v="0"/>
    <x v="0"/>
    <x v="0"/>
    <n v="0"/>
    <x v="0"/>
    <n v="11"/>
    <x v="1"/>
    <n v="0"/>
    <x v="1"/>
  </r>
  <r>
    <x v="328"/>
    <n v="1950"/>
    <n v="76"/>
    <x v="0"/>
    <x v="1"/>
    <x v="2"/>
    <n v="5"/>
    <x v="1"/>
    <x v="307"/>
    <x v="1"/>
    <n v="2"/>
    <n v="1"/>
    <x v="252"/>
    <x v="30"/>
    <x v="0"/>
    <n v="33"/>
    <n v="0"/>
    <n v="5"/>
    <n v="0"/>
    <n v="0"/>
    <n v="0"/>
    <n v="38"/>
    <n v="1"/>
    <x v="1"/>
    <n v="0"/>
    <n v="3"/>
    <n v="5"/>
    <x v="1"/>
    <n v="4"/>
    <x v="1"/>
    <x v="0"/>
    <x v="0"/>
    <x v="0"/>
    <x v="0"/>
    <x v="0"/>
    <n v="0"/>
    <x v="0"/>
    <n v="11"/>
    <x v="1"/>
    <n v="0"/>
    <x v="1"/>
  </r>
  <r>
    <x v="329"/>
    <n v="1986"/>
    <n v="40"/>
    <x v="2"/>
    <x v="1"/>
    <x v="0"/>
    <n v="2"/>
    <x v="1"/>
    <x v="308"/>
    <x v="1"/>
    <n v="1"/>
    <n v="0"/>
    <x v="253"/>
    <x v="97"/>
    <x v="1"/>
    <n v="68"/>
    <n v="7"/>
    <n v="59"/>
    <n v="10"/>
    <n v="5"/>
    <n v="11"/>
    <n v="160"/>
    <n v="4"/>
    <x v="7"/>
    <n v="1"/>
    <n v="4"/>
    <n v="12"/>
    <x v="1"/>
    <n v="8"/>
    <x v="0"/>
    <x v="0"/>
    <x v="0"/>
    <x v="0"/>
    <x v="0"/>
    <x v="0"/>
    <n v="0"/>
    <x v="0"/>
    <n v="11"/>
    <x v="1"/>
    <n v="0"/>
    <x v="1"/>
  </r>
  <r>
    <x v="330"/>
    <n v="1983"/>
    <n v="43"/>
    <x v="2"/>
    <x v="0"/>
    <x v="0"/>
    <n v="2"/>
    <x v="1"/>
    <x v="309"/>
    <x v="1"/>
    <n v="1"/>
    <n v="0"/>
    <x v="254"/>
    <x v="58"/>
    <x v="0"/>
    <n v="9"/>
    <n v="1"/>
    <n v="6"/>
    <n v="3"/>
    <n v="0"/>
    <n v="4"/>
    <n v="23"/>
    <n v="1"/>
    <x v="1"/>
    <n v="0"/>
    <n v="2"/>
    <n v="4"/>
    <x v="1"/>
    <n v="8"/>
    <x v="0"/>
    <x v="0"/>
    <x v="0"/>
    <x v="0"/>
    <x v="0"/>
    <x v="0"/>
    <n v="0"/>
    <x v="0"/>
    <n v="11"/>
    <x v="1"/>
    <n v="0"/>
    <x v="1"/>
  </r>
  <r>
    <x v="331"/>
    <n v="1989"/>
    <n v="37"/>
    <x v="2"/>
    <x v="1"/>
    <x v="0"/>
    <n v="1"/>
    <x v="0"/>
    <x v="310"/>
    <x v="1"/>
    <n v="0"/>
    <n v="0"/>
    <x v="255"/>
    <x v="66"/>
    <x v="0"/>
    <n v="40"/>
    <n v="2"/>
    <n v="15"/>
    <n v="8"/>
    <n v="0"/>
    <n v="6"/>
    <n v="71"/>
    <n v="1"/>
    <x v="1"/>
    <n v="1"/>
    <n v="3"/>
    <n v="6"/>
    <x v="1"/>
    <n v="4"/>
    <x v="1"/>
    <x v="0"/>
    <x v="0"/>
    <x v="0"/>
    <x v="0"/>
    <x v="0"/>
    <n v="0"/>
    <x v="0"/>
    <n v="11"/>
    <x v="1"/>
    <n v="0"/>
    <x v="1"/>
  </r>
  <r>
    <x v="332"/>
    <n v="1956"/>
    <n v="70"/>
    <x v="0"/>
    <x v="1"/>
    <x v="2"/>
    <n v="3"/>
    <x v="1"/>
    <x v="311"/>
    <x v="1"/>
    <n v="0"/>
    <n v="1"/>
    <x v="256"/>
    <x v="11"/>
    <x v="0"/>
    <n v="909"/>
    <n v="11"/>
    <n v="218"/>
    <n v="0"/>
    <n v="0"/>
    <n v="23"/>
    <n v="1161"/>
    <n v="2"/>
    <x v="12"/>
    <n v="3"/>
    <n v="5"/>
    <n v="19"/>
    <x v="0"/>
    <n v="5"/>
    <x v="1"/>
    <x v="0"/>
    <x v="0"/>
    <x v="0"/>
    <x v="0"/>
    <x v="0"/>
    <n v="0"/>
    <x v="0"/>
    <n v="11"/>
    <x v="0"/>
    <n v="1"/>
    <x v="0"/>
  </r>
  <r>
    <x v="333"/>
    <n v="1971"/>
    <n v="55"/>
    <x v="1"/>
    <x v="2"/>
    <x v="2"/>
    <n v="3"/>
    <x v="1"/>
    <x v="312"/>
    <x v="1"/>
    <n v="1"/>
    <n v="0"/>
    <x v="257"/>
    <x v="73"/>
    <x v="2"/>
    <n v="23"/>
    <n v="1"/>
    <n v="13"/>
    <n v="2"/>
    <n v="2"/>
    <n v="18"/>
    <n v="59"/>
    <n v="1"/>
    <x v="1"/>
    <n v="1"/>
    <n v="2"/>
    <n v="5"/>
    <x v="1"/>
    <n v="7"/>
    <x v="0"/>
    <x v="1"/>
    <x v="0"/>
    <x v="0"/>
    <x v="0"/>
    <x v="0"/>
    <n v="0"/>
    <x v="0"/>
    <n v="11"/>
    <x v="0"/>
    <n v="2"/>
    <x v="3"/>
  </r>
  <r>
    <x v="334"/>
    <n v="1983"/>
    <n v="43"/>
    <x v="2"/>
    <x v="0"/>
    <x v="1"/>
    <n v="3"/>
    <x v="1"/>
    <x v="313"/>
    <x v="1"/>
    <n v="1"/>
    <n v="0"/>
    <x v="258"/>
    <x v="14"/>
    <x v="0"/>
    <n v="11"/>
    <n v="2"/>
    <n v="9"/>
    <n v="3"/>
    <n v="0"/>
    <n v="8"/>
    <n v="33"/>
    <n v="2"/>
    <x v="2"/>
    <n v="0"/>
    <n v="3"/>
    <n v="7"/>
    <x v="1"/>
    <n v="8"/>
    <x v="0"/>
    <x v="0"/>
    <x v="0"/>
    <x v="0"/>
    <x v="0"/>
    <x v="0"/>
    <n v="0"/>
    <x v="0"/>
    <n v="11"/>
    <x v="1"/>
    <n v="0"/>
    <x v="1"/>
  </r>
  <r>
    <x v="335"/>
    <n v="1960"/>
    <n v="66"/>
    <x v="0"/>
    <x v="0"/>
    <x v="3"/>
    <n v="3"/>
    <x v="1"/>
    <x v="314"/>
    <x v="1"/>
    <n v="0"/>
    <n v="2"/>
    <x v="144"/>
    <x v="1"/>
    <x v="0"/>
    <n v="317"/>
    <n v="46"/>
    <n v="247"/>
    <n v="151"/>
    <n v="46"/>
    <n v="139"/>
    <n v="946"/>
    <n v="1"/>
    <x v="6"/>
    <n v="5"/>
    <n v="12"/>
    <n v="22"/>
    <x v="0"/>
    <n v="3"/>
    <x v="1"/>
    <x v="0"/>
    <x v="0"/>
    <x v="0"/>
    <x v="0"/>
    <x v="0"/>
    <n v="0"/>
    <x v="0"/>
    <n v="11"/>
    <x v="1"/>
    <n v="0"/>
    <x v="1"/>
  </r>
  <r>
    <x v="336"/>
    <n v="1968"/>
    <n v="58"/>
    <x v="1"/>
    <x v="0"/>
    <x v="3"/>
    <n v="1"/>
    <x v="0"/>
    <x v="315"/>
    <x v="1"/>
    <n v="0"/>
    <n v="0"/>
    <x v="259"/>
    <x v="73"/>
    <x v="2"/>
    <n v="797"/>
    <n v="153"/>
    <n v="293"/>
    <n v="72"/>
    <n v="97"/>
    <n v="30"/>
    <n v="1442"/>
    <n v="1"/>
    <x v="8"/>
    <n v="4"/>
    <n v="6"/>
    <n v="22"/>
    <x v="0"/>
    <n v="4"/>
    <x v="1"/>
    <x v="0"/>
    <x v="1"/>
    <x v="1"/>
    <x v="1"/>
    <x v="0"/>
    <n v="0"/>
    <x v="0"/>
    <n v="11"/>
    <x v="0"/>
    <n v="4"/>
    <x v="4"/>
  </r>
  <r>
    <x v="337"/>
    <n v="1972"/>
    <n v="54"/>
    <x v="1"/>
    <x v="0"/>
    <x v="2"/>
    <n v="3"/>
    <x v="1"/>
    <x v="316"/>
    <x v="1"/>
    <n v="1"/>
    <n v="0"/>
    <x v="260"/>
    <x v="86"/>
    <x v="2"/>
    <n v="10"/>
    <n v="2"/>
    <n v="16"/>
    <n v="11"/>
    <n v="2"/>
    <n v="21"/>
    <n v="62"/>
    <n v="1"/>
    <x v="1"/>
    <n v="0"/>
    <n v="3"/>
    <n v="5"/>
    <x v="1"/>
    <n v="8"/>
    <x v="0"/>
    <x v="0"/>
    <x v="0"/>
    <x v="0"/>
    <x v="0"/>
    <x v="0"/>
    <n v="0"/>
    <x v="0"/>
    <n v="11"/>
    <x v="1"/>
    <n v="0"/>
    <x v="1"/>
  </r>
  <r>
    <x v="338"/>
    <n v="1965"/>
    <n v="61"/>
    <x v="1"/>
    <x v="0"/>
    <x v="1"/>
    <n v="2"/>
    <x v="1"/>
    <x v="317"/>
    <x v="1"/>
    <n v="0"/>
    <n v="0"/>
    <x v="261"/>
    <x v="46"/>
    <x v="1"/>
    <n v="856"/>
    <n v="61"/>
    <n v="570"/>
    <n v="40"/>
    <n v="25"/>
    <n v="122"/>
    <n v="1674"/>
    <n v="1"/>
    <x v="5"/>
    <n v="6"/>
    <n v="8"/>
    <n v="22"/>
    <x v="0"/>
    <n v="3"/>
    <x v="1"/>
    <x v="0"/>
    <x v="0"/>
    <x v="1"/>
    <x v="0"/>
    <x v="0"/>
    <n v="0"/>
    <x v="0"/>
    <n v="11"/>
    <x v="0"/>
    <n v="2"/>
    <x v="3"/>
  </r>
  <r>
    <x v="339"/>
    <n v="1899"/>
    <n v="127"/>
    <x v="3"/>
    <x v="1"/>
    <x v="1"/>
    <n v="2"/>
    <x v="1"/>
    <x v="318"/>
    <x v="1"/>
    <n v="0"/>
    <n v="0"/>
    <x v="155"/>
    <x v="78"/>
    <x v="0"/>
    <n v="755"/>
    <n v="144"/>
    <n v="562"/>
    <n v="104"/>
    <n v="64"/>
    <n v="224"/>
    <n v="1853"/>
    <n v="1"/>
    <x v="6"/>
    <n v="6"/>
    <n v="4"/>
    <n v="15"/>
    <x v="1"/>
    <n v="1"/>
    <x v="1"/>
    <x v="0"/>
    <x v="0"/>
    <x v="1"/>
    <x v="0"/>
    <x v="0"/>
    <n v="0"/>
    <x v="0"/>
    <n v="11"/>
    <x v="1"/>
    <n v="1"/>
    <x v="0"/>
  </r>
  <r>
    <x v="340"/>
    <n v="1988"/>
    <n v="38"/>
    <x v="2"/>
    <x v="0"/>
    <x v="0"/>
    <n v="1"/>
    <x v="0"/>
    <x v="319"/>
    <x v="1"/>
    <n v="0"/>
    <n v="0"/>
    <x v="262"/>
    <x v="55"/>
    <x v="0"/>
    <n v="456"/>
    <n v="19"/>
    <n v="832"/>
    <n v="75"/>
    <n v="118"/>
    <n v="38"/>
    <n v="1538"/>
    <n v="1"/>
    <x v="6"/>
    <n v="5"/>
    <n v="11"/>
    <n v="21"/>
    <x v="0"/>
    <n v="3"/>
    <x v="1"/>
    <x v="0"/>
    <x v="0"/>
    <x v="0"/>
    <x v="0"/>
    <x v="0"/>
    <n v="0"/>
    <x v="0"/>
    <n v="11"/>
    <x v="1"/>
    <n v="0"/>
    <x v="1"/>
  </r>
  <r>
    <x v="341"/>
    <n v="1986"/>
    <n v="40"/>
    <x v="2"/>
    <x v="0"/>
    <x v="3"/>
    <n v="1"/>
    <x v="0"/>
    <x v="320"/>
    <x v="1"/>
    <n v="0"/>
    <n v="0"/>
    <x v="263"/>
    <x v="9"/>
    <x v="2"/>
    <n v="37"/>
    <n v="32"/>
    <n v="38"/>
    <n v="11"/>
    <n v="3"/>
    <n v="18"/>
    <n v="139"/>
    <n v="1"/>
    <x v="2"/>
    <n v="1"/>
    <n v="4"/>
    <n v="8"/>
    <x v="1"/>
    <n v="6"/>
    <x v="0"/>
    <x v="0"/>
    <x v="0"/>
    <x v="0"/>
    <x v="0"/>
    <x v="0"/>
    <n v="0"/>
    <x v="0"/>
    <n v="11"/>
    <x v="1"/>
    <n v="0"/>
    <x v="1"/>
  </r>
  <r>
    <x v="342"/>
    <n v="1969"/>
    <n v="57"/>
    <x v="1"/>
    <x v="1"/>
    <x v="2"/>
    <n v="3"/>
    <x v="1"/>
    <x v="321"/>
    <x v="1"/>
    <n v="0"/>
    <n v="1"/>
    <x v="210"/>
    <x v="70"/>
    <x v="0"/>
    <n v="1103"/>
    <n v="0"/>
    <n v="45"/>
    <n v="0"/>
    <n v="0"/>
    <n v="34"/>
    <n v="1182"/>
    <n v="3"/>
    <x v="6"/>
    <n v="2"/>
    <n v="11"/>
    <n v="20"/>
    <x v="0"/>
    <n v="8"/>
    <x v="0"/>
    <x v="0"/>
    <x v="1"/>
    <x v="0"/>
    <x v="0"/>
    <x v="1"/>
    <n v="0"/>
    <x v="0"/>
    <n v="11"/>
    <x v="1"/>
    <n v="2"/>
    <x v="3"/>
  </r>
  <r>
    <x v="343"/>
    <n v="1950"/>
    <n v="76"/>
    <x v="0"/>
    <x v="1"/>
    <x v="1"/>
    <n v="3"/>
    <x v="1"/>
    <x v="322"/>
    <x v="1"/>
    <n v="0"/>
    <n v="1"/>
    <x v="225"/>
    <x v="98"/>
    <x v="0"/>
    <n v="378"/>
    <n v="14"/>
    <n v="68"/>
    <n v="19"/>
    <n v="14"/>
    <n v="14"/>
    <n v="507"/>
    <n v="2"/>
    <x v="7"/>
    <n v="5"/>
    <n v="8"/>
    <n v="18"/>
    <x v="0"/>
    <n v="3"/>
    <x v="1"/>
    <x v="0"/>
    <x v="0"/>
    <x v="0"/>
    <x v="0"/>
    <x v="0"/>
    <n v="0"/>
    <x v="0"/>
    <n v="11"/>
    <x v="1"/>
    <n v="0"/>
    <x v="1"/>
  </r>
  <r>
    <x v="344"/>
    <n v="1973"/>
    <n v="53"/>
    <x v="1"/>
    <x v="3"/>
    <x v="1"/>
    <n v="3"/>
    <x v="1"/>
    <x v="323"/>
    <x v="1"/>
    <n v="1"/>
    <n v="0"/>
    <x v="264"/>
    <x v="71"/>
    <x v="2"/>
    <n v="1"/>
    <n v="6"/>
    <n v="7"/>
    <n v="0"/>
    <n v="1"/>
    <n v="3"/>
    <n v="18"/>
    <n v="1"/>
    <x v="1"/>
    <n v="0"/>
    <n v="2"/>
    <n v="4"/>
    <x v="1"/>
    <n v="8"/>
    <x v="0"/>
    <x v="1"/>
    <x v="0"/>
    <x v="0"/>
    <x v="0"/>
    <x v="0"/>
    <n v="0"/>
    <x v="0"/>
    <n v="11"/>
    <x v="0"/>
    <n v="2"/>
    <x v="3"/>
  </r>
  <r>
    <x v="345"/>
    <n v="1952"/>
    <n v="74"/>
    <x v="0"/>
    <x v="0"/>
    <x v="3"/>
    <n v="1"/>
    <x v="0"/>
    <x v="324"/>
    <x v="1"/>
    <n v="0"/>
    <n v="0"/>
    <x v="265"/>
    <x v="0"/>
    <x v="0"/>
    <n v="204"/>
    <n v="34"/>
    <n v="204"/>
    <n v="172"/>
    <n v="153"/>
    <n v="173"/>
    <n v="940"/>
    <n v="1"/>
    <x v="2"/>
    <n v="9"/>
    <n v="4"/>
    <n v="16"/>
    <x v="0"/>
    <n v="1"/>
    <x v="1"/>
    <x v="0"/>
    <x v="0"/>
    <x v="0"/>
    <x v="0"/>
    <x v="0"/>
    <n v="0"/>
    <x v="0"/>
    <n v="11"/>
    <x v="1"/>
    <n v="0"/>
    <x v="1"/>
  </r>
  <r>
    <x v="346"/>
    <n v="1965"/>
    <n v="61"/>
    <x v="1"/>
    <x v="0"/>
    <x v="2"/>
    <n v="4"/>
    <x v="1"/>
    <x v="325"/>
    <x v="1"/>
    <n v="1"/>
    <n v="1"/>
    <x v="73"/>
    <x v="70"/>
    <x v="0"/>
    <n v="30"/>
    <n v="0"/>
    <n v="9"/>
    <n v="0"/>
    <n v="0"/>
    <n v="3"/>
    <n v="42"/>
    <n v="2"/>
    <x v="1"/>
    <n v="0"/>
    <n v="3"/>
    <n v="6"/>
    <x v="1"/>
    <n v="6"/>
    <x v="0"/>
    <x v="0"/>
    <x v="0"/>
    <x v="0"/>
    <x v="0"/>
    <x v="0"/>
    <n v="0"/>
    <x v="0"/>
    <n v="11"/>
    <x v="1"/>
    <n v="0"/>
    <x v="1"/>
  </r>
  <r>
    <x v="347"/>
    <n v="1970"/>
    <n v="56"/>
    <x v="1"/>
    <x v="0"/>
    <x v="3"/>
    <n v="1"/>
    <x v="0"/>
    <x v="326"/>
    <x v="1"/>
    <n v="0"/>
    <n v="0"/>
    <x v="266"/>
    <x v="21"/>
    <x v="2"/>
    <n v="189"/>
    <n v="104"/>
    <n v="379"/>
    <n v="111"/>
    <n v="189"/>
    <n v="218"/>
    <n v="1190"/>
    <n v="1"/>
    <x v="6"/>
    <n v="4"/>
    <n v="6"/>
    <n v="15"/>
    <x v="1"/>
    <n v="1"/>
    <x v="1"/>
    <x v="0"/>
    <x v="0"/>
    <x v="0"/>
    <x v="0"/>
    <x v="0"/>
    <n v="0"/>
    <x v="0"/>
    <n v="11"/>
    <x v="0"/>
    <n v="1"/>
    <x v="0"/>
  </r>
  <r>
    <x v="348"/>
    <n v="1971"/>
    <n v="55"/>
    <x v="1"/>
    <x v="0"/>
    <x v="4"/>
    <n v="3"/>
    <x v="1"/>
    <x v="327"/>
    <x v="1"/>
    <n v="1"/>
    <n v="1"/>
    <x v="267"/>
    <x v="95"/>
    <x v="0"/>
    <n v="15"/>
    <n v="0"/>
    <n v="12"/>
    <n v="7"/>
    <n v="3"/>
    <n v="7"/>
    <n v="44"/>
    <n v="3"/>
    <x v="2"/>
    <n v="0"/>
    <n v="3"/>
    <n v="8"/>
    <x v="1"/>
    <n v="7"/>
    <x v="0"/>
    <x v="0"/>
    <x v="0"/>
    <x v="0"/>
    <x v="0"/>
    <x v="0"/>
    <n v="0"/>
    <x v="0"/>
    <n v="11"/>
    <x v="1"/>
    <n v="0"/>
    <x v="1"/>
  </r>
  <r>
    <x v="349"/>
    <n v="1976"/>
    <n v="50"/>
    <x v="1"/>
    <x v="2"/>
    <x v="2"/>
    <n v="3"/>
    <x v="1"/>
    <x v="328"/>
    <x v="1"/>
    <n v="1"/>
    <n v="0"/>
    <x v="268"/>
    <x v="48"/>
    <x v="0"/>
    <n v="9"/>
    <n v="0"/>
    <n v="3"/>
    <n v="0"/>
    <n v="0"/>
    <n v="4"/>
    <n v="16"/>
    <n v="1"/>
    <x v="1"/>
    <n v="0"/>
    <n v="2"/>
    <n v="4"/>
    <x v="1"/>
    <n v="6"/>
    <x v="0"/>
    <x v="1"/>
    <x v="0"/>
    <x v="0"/>
    <x v="0"/>
    <x v="0"/>
    <n v="0"/>
    <x v="0"/>
    <n v="11"/>
    <x v="1"/>
    <n v="1"/>
    <x v="0"/>
  </r>
  <r>
    <x v="350"/>
    <n v="1957"/>
    <n v="69"/>
    <x v="0"/>
    <x v="0"/>
    <x v="2"/>
    <n v="3"/>
    <x v="1"/>
    <x v="329"/>
    <x v="1"/>
    <n v="0"/>
    <n v="1"/>
    <x v="241"/>
    <x v="55"/>
    <x v="0"/>
    <n v="495"/>
    <n v="33"/>
    <n v="255"/>
    <n v="11"/>
    <n v="33"/>
    <n v="8"/>
    <n v="835"/>
    <n v="4"/>
    <x v="4"/>
    <n v="7"/>
    <n v="9"/>
    <n v="26"/>
    <x v="0"/>
    <n v="4"/>
    <x v="1"/>
    <x v="0"/>
    <x v="0"/>
    <x v="0"/>
    <x v="0"/>
    <x v="0"/>
    <n v="0"/>
    <x v="0"/>
    <n v="11"/>
    <x v="1"/>
    <n v="0"/>
    <x v="1"/>
  </r>
  <r>
    <x v="351"/>
    <n v="1986"/>
    <n v="40"/>
    <x v="2"/>
    <x v="0"/>
    <x v="2"/>
    <n v="3"/>
    <x v="1"/>
    <x v="330"/>
    <x v="1"/>
    <n v="1"/>
    <n v="0"/>
    <x v="257"/>
    <x v="88"/>
    <x v="0"/>
    <n v="656"/>
    <n v="80"/>
    <n v="455"/>
    <n v="52"/>
    <n v="107"/>
    <n v="93"/>
    <n v="1443"/>
    <n v="2"/>
    <x v="0"/>
    <n v="4"/>
    <n v="8"/>
    <n v="22"/>
    <x v="0"/>
    <n v="4"/>
    <x v="1"/>
    <x v="1"/>
    <x v="0"/>
    <x v="1"/>
    <x v="0"/>
    <x v="0"/>
    <n v="0"/>
    <x v="0"/>
    <n v="11"/>
    <x v="1"/>
    <n v="2"/>
    <x v="3"/>
  </r>
  <r>
    <x v="352"/>
    <n v="1966"/>
    <n v="60"/>
    <x v="1"/>
    <x v="1"/>
    <x v="0"/>
    <n v="1"/>
    <x v="0"/>
    <x v="331"/>
    <x v="1"/>
    <n v="0"/>
    <n v="0"/>
    <x v="194"/>
    <x v="1"/>
    <x v="0"/>
    <n v="452"/>
    <n v="20"/>
    <n v="514"/>
    <n v="13"/>
    <n v="30"/>
    <n v="0"/>
    <n v="1029"/>
    <n v="3"/>
    <x v="6"/>
    <n v="6"/>
    <n v="5"/>
    <n v="18"/>
    <x v="0"/>
    <n v="3"/>
    <x v="1"/>
    <x v="0"/>
    <x v="0"/>
    <x v="0"/>
    <x v="0"/>
    <x v="0"/>
    <n v="0"/>
    <x v="0"/>
    <n v="11"/>
    <x v="0"/>
    <n v="1"/>
    <x v="0"/>
  </r>
  <r>
    <x v="353"/>
    <n v="1974"/>
    <n v="52"/>
    <x v="1"/>
    <x v="0"/>
    <x v="2"/>
    <n v="2"/>
    <x v="1"/>
    <x v="332"/>
    <x v="1"/>
    <n v="0"/>
    <n v="0"/>
    <x v="269"/>
    <x v="46"/>
    <x v="1"/>
    <n v="546"/>
    <n v="91"/>
    <n v="410"/>
    <n v="119"/>
    <n v="0"/>
    <n v="22"/>
    <n v="1188"/>
    <n v="1"/>
    <x v="7"/>
    <n v="4"/>
    <n v="10"/>
    <n v="18"/>
    <x v="0"/>
    <n v="1"/>
    <x v="1"/>
    <x v="0"/>
    <x v="0"/>
    <x v="0"/>
    <x v="0"/>
    <x v="0"/>
    <n v="0"/>
    <x v="0"/>
    <n v="11"/>
    <x v="1"/>
    <n v="0"/>
    <x v="1"/>
  </r>
  <r>
    <x v="354"/>
    <n v="1976"/>
    <n v="50"/>
    <x v="1"/>
    <x v="1"/>
    <x v="0"/>
    <n v="2"/>
    <x v="1"/>
    <x v="333"/>
    <x v="1"/>
    <n v="0"/>
    <n v="1"/>
    <x v="270"/>
    <x v="43"/>
    <x v="0"/>
    <n v="1048"/>
    <n v="0"/>
    <n v="217"/>
    <n v="0"/>
    <n v="0"/>
    <n v="12"/>
    <n v="1277"/>
    <n v="5"/>
    <x v="8"/>
    <n v="3"/>
    <n v="5"/>
    <n v="24"/>
    <x v="0"/>
    <n v="6"/>
    <x v="0"/>
    <x v="0"/>
    <x v="0"/>
    <x v="0"/>
    <x v="0"/>
    <x v="0"/>
    <n v="0"/>
    <x v="0"/>
    <n v="11"/>
    <x v="1"/>
    <n v="0"/>
    <x v="1"/>
  </r>
  <r>
    <x v="355"/>
    <n v="1978"/>
    <n v="48"/>
    <x v="1"/>
    <x v="0"/>
    <x v="0"/>
    <n v="3"/>
    <x v="1"/>
    <x v="334"/>
    <x v="1"/>
    <n v="1"/>
    <n v="1"/>
    <x v="271"/>
    <x v="59"/>
    <x v="0"/>
    <n v="22"/>
    <n v="2"/>
    <n v="14"/>
    <n v="0"/>
    <n v="1"/>
    <n v="10"/>
    <n v="49"/>
    <n v="2"/>
    <x v="2"/>
    <n v="0"/>
    <n v="3"/>
    <n v="7"/>
    <x v="1"/>
    <n v="7"/>
    <x v="0"/>
    <x v="0"/>
    <x v="0"/>
    <x v="0"/>
    <x v="0"/>
    <x v="0"/>
    <n v="1"/>
    <x v="0"/>
    <n v="11"/>
    <x v="1"/>
    <n v="0"/>
    <x v="1"/>
  </r>
  <r>
    <x v="356"/>
    <n v="1955"/>
    <n v="71"/>
    <x v="0"/>
    <x v="0"/>
    <x v="2"/>
    <n v="3"/>
    <x v="1"/>
    <x v="335"/>
    <x v="1"/>
    <n v="0"/>
    <n v="1"/>
    <x v="28"/>
    <x v="75"/>
    <x v="0"/>
    <n v="78"/>
    <n v="0"/>
    <n v="11"/>
    <n v="0"/>
    <n v="0"/>
    <n v="10"/>
    <n v="99"/>
    <n v="1"/>
    <x v="2"/>
    <n v="0"/>
    <n v="4"/>
    <n v="7"/>
    <x v="1"/>
    <n v="6"/>
    <x v="0"/>
    <x v="0"/>
    <x v="1"/>
    <x v="0"/>
    <x v="0"/>
    <x v="0"/>
    <n v="0"/>
    <x v="0"/>
    <n v="11"/>
    <x v="1"/>
    <n v="1"/>
    <x v="0"/>
  </r>
  <r>
    <x v="357"/>
    <n v="1969"/>
    <n v="57"/>
    <x v="1"/>
    <x v="1"/>
    <x v="2"/>
    <n v="2"/>
    <x v="1"/>
    <x v="336"/>
    <x v="1"/>
    <n v="0"/>
    <n v="0"/>
    <x v="100"/>
    <x v="94"/>
    <x v="2"/>
    <n v="561"/>
    <n v="64"/>
    <n v="785"/>
    <n v="84"/>
    <n v="128"/>
    <n v="48"/>
    <n v="1670"/>
    <n v="1"/>
    <x v="7"/>
    <n v="3"/>
    <n v="8"/>
    <n v="15"/>
    <x v="1"/>
    <n v="1"/>
    <x v="1"/>
    <x v="0"/>
    <x v="0"/>
    <x v="0"/>
    <x v="0"/>
    <x v="0"/>
    <n v="0"/>
    <x v="0"/>
    <n v="11"/>
    <x v="1"/>
    <n v="0"/>
    <x v="1"/>
  </r>
  <r>
    <x v="358"/>
    <n v="1943"/>
    <n v="83"/>
    <x v="3"/>
    <x v="2"/>
    <x v="2"/>
    <n v="2"/>
    <x v="1"/>
    <x v="337"/>
    <x v="1"/>
    <n v="0"/>
    <n v="0"/>
    <x v="132"/>
    <x v="70"/>
    <x v="0"/>
    <n v="629"/>
    <n v="17"/>
    <n v="177"/>
    <n v="69"/>
    <n v="0"/>
    <n v="8"/>
    <n v="900"/>
    <n v="1"/>
    <x v="3"/>
    <n v="3"/>
    <n v="5"/>
    <n v="14"/>
    <x v="1"/>
    <n v="2"/>
    <x v="1"/>
    <x v="0"/>
    <x v="0"/>
    <x v="0"/>
    <x v="0"/>
    <x v="0"/>
    <n v="1"/>
    <x v="0"/>
    <n v="11"/>
    <x v="1"/>
    <n v="0"/>
    <x v="1"/>
  </r>
  <r>
    <x v="359"/>
    <n v="1948"/>
    <n v="78"/>
    <x v="3"/>
    <x v="1"/>
    <x v="1"/>
    <n v="4"/>
    <x v="1"/>
    <x v="338"/>
    <x v="1"/>
    <n v="0"/>
    <n v="2"/>
    <x v="272"/>
    <x v="87"/>
    <x v="0"/>
    <n v="269"/>
    <n v="15"/>
    <n v="69"/>
    <n v="15"/>
    <n v="19"/>
    <n v="38"/>
    <n v="425"/>
    <n v="2"/>
    <x v="6"/>
    <n v="6"/>
    <n v="4"/>
    <n v="16"/>
    <x v="0"/>
    <n v="5"/>
    <x v="1"/>
    <x v="0"/>
    <x v="0"/>
    <x v="0"/>
    <x v="0"/>
    <x v="0"/>
    <n v="0"/>
    <x v="0"/>
    <n v="11"/>
    <x v="1"/>
    <n v="0"/>
    <x v="1"/>
  </r>
  <r>
    <x v="360"/>
    <n v="1957"/>
    <n v="69"/>
    <x v="0"/>
    <x v="0"/>
    <x v="2"/>
    <n v="2"/>
    <x v="1"/>
    <x v="339"/>
    <x v="1"/>
    <n v="0"/>
    <n v="0"/>
    <x v="273"/>
    <x v="53"/>
    <x v="0"/>
    <n v="736"/>
    <n v="163"/>
    <n v="818"/>
    <n v="212"/>
    <n v="163"/>
    <n v="61"/>
    <n v="2153"/>
    <n v="1"/>
    <x v="6"/>
    <n v="7"/>
    <n v="10"/>
    <n v="22"/>
    <x v="0"/>
    <n v="2"/>
    <x v="1"/>
    <x v="0"/>
    <x v="1"/>
    <x v="0"/>
    <x v="0"/>
    <x v="0"/>
    <n v="0"/>
    <x v="0"/>
    <n v="11"/>
    <x v="1"/>
    <n v="1"/>
    <x v="0"/>
  </r>
  <r>
    <x v="361"/>
    <n v="1969"/>
    <n v="57"/>
    <x v="1"/>
    <x v="1"/>
    <x v="4"/>
    <n v="2"/>
    <x v="1"/>
    <x v="304"/>
    <x v="1"/>
    <n v="0"/>
    <n v="1"/>
    <x v="274"/>
    <x v="1"/>
    <x v="0"/>
    <n v="512"/>
    <n v="0"/>
    <n v="83"/>
    <n v="0"/>
    <n v="0"/>
    <n v="41"/>
    <n v="636"/>
    <n v="3"/>
    <x v="4"/>
    <n v="2"/>
    <n v="10"/>
    <n v="21"/>
    <x v="0"/>
    <n v="4"/>
    <x v="1"/>
    <x v="0"/>
    <x v="0"/>
    <x v="0"/>
    <x v="0"/>
    <x v="0"/>
    <n v="0"/>
    <x v="0"/>
    <n v="11"/>
    <x v="1"/>
    <n v="0"/>
    <x v="1"/>
  </r>
  <r>
    <x v="362"/>
    <n v="1978"/>
    <n v="48"/>
    <x v="1"/>
    <x v="0"/>
    <x v="2"/>
    <n v="4"/>
    <x v="1"/>
    <x v="340"/>
    <x v="1"/>
    <n v="2"/>
    <n v="0"/>
    <x v="106"/>
    <x v="12"/>
    <x v="0"/>
    <n v="19"/>
    <n v="3"/>
    <n v="10"/>
    <n v="11"/>
    <n v="8"/>
    <n v="6"/>
    <n v="57"/>
    <n v="3"/>
    <x v="2"/>
    <n v="1"/>
    <n v="4"/>
    <n v="10"/>
    <x v="1"/>
    <n v="4"/>
    <x v="1"/>
    <x v="0"/>
    <x v="0"/>
    <x v="0"/>
    <x v="0"/>
    <x v="0"/>
    <n v="0"/>
    <x v="0"/>
    <n v="11"/>
    <x v="1"/>
    <n v="0"/>
    <x v="1"/>
  </r>
  <r>
    <x v="363"/>
    <n v="1978"/>
    <n v="48"/>
    <x v="1"/>
    <x v="1"/>
    <x v="2"/>
    <n v="3"/>
    <x v="1"/>
    <x v="246"/>
    <x v="1"/>
    <n v="1"/>
    <n v="0"/>
    <x v="210"/>
    <x v="27"/>
    <x v="1"/>
    <n v="9"/>
    <n v="0"/>
    <n v="6"/>
    <n v="4"/>
    <n v="1"/>
    <n v="5"/>
    <n v="25"/>
    <n v="1"/>
    <x v="1"/>
    <n v="0"/>
    <n v="2"/>
    <n v="4"/>
    <x v="1"/>
    <n v="9"/>
    <x v="0"/>
    <x v="0"/>
    <x v="0"/>
    <x v="0"/>
    <x v="0"/>
    <x v="0"/>
    <n v="0"/>
    <x v="0"/>
    <n v="11"/>
    <x v="1"/>
    <n v="0"/>
    <x v="1"/>
  </r>
  <r>
    <x v="364"/>
    <n v="1967"/>
    <n v="59"/>
    <x v="1"/>
    <x v="0"/>
    <x v="2"/>
    <n v="4"/>
    <x v="1"/>
    <x v="341"/>
    <x v="1"/>
    <n v="1"/>
    <n v="1"/>
    <x v="275"/>
    <x v="96"/>
    <x v="0"/>
    <n v="247"/>
    <n v="8"/>
    <n v="160"/>
    <n v="6"/>
    <n v="8"/>
    <n v="65"/>
    <n v="494"/>
    <n v="7"/>
    <x v="4"/>
    <n v="3"/>
    <n v="6"/>
    <n v="22"/>
    <x v="0"/>
    <n v="7"/>
    <x v="0"/>
    <x v="0"/>
    <x v="0"/>
    <x v="0"/>
    <x v="0"/>
    <x v="0"/>
    <n v="0"/>
    <x v="0"/>
    <n v="11"/>
    <x v="1"/>
    <n v="0"/>
    <x v="1"/>
  </r>
  <r>
    <x v="365"/>
    <n v="1969"/>
    <n v="57"/>
    <x v="1"/>
    <x v="0"/>
    <x v="0"/>
    <n v="2"/>
    <x v="1"/>
    <x v="342"/>
    <x v="1"/>
    <n v="0"/>
    <n v="1"/>
    <x v="276"/>
    <x v="70"/>
    <x v="0"/>
    <n v="404"/>
    <n v="0"/>
    <n v="92"/>
    <n v="28"/>
    <n v="27"/>
    <n v="142"/>
    <n v="693"/>
    <n v="2"/>
    <x v="4"/>
    <n v="2"/>
    <n v="9"/>
    <n v="19"/>
    <x v="0"/>
    <n v="4"/>
    <x v="1"/>
    <x v="0"/>
    <x v="0"/>
    <x v="0"/>
    <x v="0"/>
    <x v="0"/>
    <n v="0"/>
    <x v="0"/>
    <n v="11"/>
    <x v="1"/>
    <n v="0"/>
    <x v="1"/>
  </r>
  <r>
    <x v="366"/>
    <n v="1960"/>
    <n v="66"/>
    <x v="0"/>
    <x v="0"/>
    <x v="2"/>
    <n v="2"/>
    <x v="1"/>
    <x v="343"/>
    <x v="1"/>
    <n v="0"/>
    <n v="0"/>
    <x v="91"/>
    <x v="81"/>
    <x v="0"/>
    <n v="333"/>
    <n v="0"/>
    <n v="815"/>
    <n v="129"/>
    <n v="42"/>
    <n v="29"/>
    <n v="1348"/>
    <n v="1"/>
    <x v="6"/>
    <n v="10"/>
    <n v="11"/>
    <n v="26"/>
    <x v="0"/>
    <n v="2"/>
    <x v="1"/>
    <x v="0"/>
    <x v="0"/>
    <x v="0"/>
    <x v="0"/>
    <x v="0"/>
    <n v="0"/>
    <x v="0"/>
    <n v="11"/>
    <x v="1"/>
    <n v="0"/>
    <x v="1"/>
  </r>
  <r>
    <x v="367"/>
    <n v="1976"/>
    <n v="50"/>
    <x v="1"/>
    <x v="0"/>
    <x v="3"/>
    <n v="2"/>
    <x v="1"/>
    <x v="344"/>
    <x v="1"/>
    <n v="1"/>
    <n v="0"/>
    <x v="277"/>
    <x v="11"/>
    <x v="0"/>
    <n v="2"/>
    <n v="3"/>
    <n v="20"/>
    <n v="6"/>
    <n v="11"/>
    <n v="9"/>
    <n v="51"/>
    <n v="2"/>
    <x v="2"/>
    <n v="0"/>
    <n v="3"/>
    <n v="7"/>
    <x v="1"/>
    <n v="7"/>
    <x v="0"/>
    <x v="0"/>
    <x v="0"/>
    <x v="0"/>
    <x v="0"/>
    <x v="0"/>
    <n v="0"/>
    <x v="0"/>
    <n v="11"/>
    <x v="1"/>
    <n v="0"/>
    <x v="1"/>
  </r>
  <r>
    <x v="368"/>
    <n v="1962"/>
    <n v="64"/>
    <x v="0"/>
    <x v="0"/>
    <x v="1"/>
    <n v="2"/>
    <x v="1"/>
    <x v="345"/>
    <x v="1"/>
    <n v="0"/>
    <n v="0"/>
    <x v="278"/>
    <x v="67"/>
    <x v="1"/>
    <n v="833"/>
    <n v="33"/>
    <n v="549"/>
    <n v="151"/>
    <n v="133"/>
    <n v="233"/>
    <n v="1932"/>
    <n v="1"/>
    <x v="6"/>
    <n v="3"/>
    <n v="8"/>
    <n v="16"/>
    <x v="0"/>
    <n v="3"/>
    <x v="1"/>
    <x v="0"/>
    <x v="0"/>
    <x v="0"/>
    <x v="0"/>
    <x v="0"/>
    <n v="0"/>
    <x v="0"/>
    <n v="11"/>
    <x v="1"/>
    <n v="0"/>
    <x v="1"/>
  </r>
  <r>
    <x v="369"/>
    <n v="1975"/>
    <n v="51"/>
    <x v="1"/>
    <x v="1"/>
    <x v="0"/>
    <n v="2"/>
    <x v="1"/>
    <x v="346"/>
    <x v="1"/>
    <n v="0"/>
    <n v="1"/>
    <x v="279"/>
    <x v="20"/>
    <x v="0"/>
    <n v="789"/>
    <n v="0"/>
    <n v="142"/>
    <n v="12"/>
    <n v="9"/>
    <n v="38"/>
    <n v="990"/>
    <n v="2"/>
    <x v="2"/>
    <n v="4"/>
    <n v="8"/>
    <n v="16"/>
    <x v="0"/>
    <n v="8"/>
    <x v="0"/>
    <x v="0"/>
    <x v="0"/>
    <x v="0"/>
    <x v="0"/>
    <x v="0"/>
    <n v="0"/>
    <x v="0"/>
    <n v="11"/>
    <x v="1"/>
    <n v="0"/>
    <x v="1"/>
  </r>
  <r>
    <x v="370"/>
    <n v="1984"/>
    <n v="42"/>
    <x v="2"/>
    <x v="4"/>
    <x v="2"/>
    <n v="3"/>
    <x v="1"/>
    <x v="347"/>
    <x v="1"/>
    <n v="1"/>
    <n v="0"/>
    <x v="280"/>
    <x v="91"/>
    <x v="0"/>
    <n v="10"/>
    <n v="4"/>
    <n v="7"/>
    <n v="0"/>
    <n v="6"/>
    <n v="3"/>
    <n v="30"/>
    <n v="1"/>
    <x v="1"/>
    <n v="0"/>
    <n v="3"/>
    <n v="5"/>
    <x v="1"/>
    <n v="6"/>
    <x v="0"/>
    <x v="0"/>
    <x v="0"/>
    <x v="0"/>
    <x v="0"/>
    <x v="0"/>
    <n v="0"/>
    <x v="0"/>
    <n v="11"/>
    <x v="1"/>
    <n v="0"/>
    <x v="1"/>
  </r>
  <r>
    <x v="371"/>
    <n v="1975"/>
    <n v="51"/>
    <x v="1"/>
    <x v="0"/>
    <x v="2"/>
    <n v="4"/>
    <x v="1"/>
    <x v="348"/>
    <x v="1"/>
    <n v="1"/>
    <n v="1"/>
    <x v="122"/>
    <x v="22"/>
    <x v="0"/>
    <n v="159"/>
    <n v="4"/>
    <n v="45"/>
    <n v="6"/>
    <n v="2"/>
    <n v="38"/>
    <n v="254"/>
    <n v="6"/>
    <x v="3"/>
    <n v="1"/>
    <n v="4"/>
    <n v="16"/>
    <x v="0"/>
    <n v="8"/>
    <x v="0"/>
    <x v="0"/>
    <x v="0"/>
    <x v="0"/>
    <x v="0"/>
    <x v="0"/>
    <n v="0"/>
    <x v="0"/>
    <n v="11"/>
    <x v="1"/>
    <n v="0"/>
    <x v="1"/>
  </r>
  <r>
    <x v="372"/>
    <n v="1970"/>
    <n v="56"/>
    <x v="1"/>
    <x v="2"/>
    <x v="0"/>
    <n v="2"/>
    <x v="1"/>
    <x v="349"/>
    <x v="1"/>
    <n v="1"/>
    <n v="0"/>
    <x v="30"/>
    <x v="87"/>
    <x v="0"/>
    <n v="7"/>
    <n v="1"/>
    <n v="6"/>
    <n v="3"/>
    <n v="1"/>
    <n v="11"/>
    <n v="29"/>
    <n v="1"/>
    <x v="1"/>
    <n v="1"/>
    <n v="2"/>
    <n v="5"/>
    <x v="1"/>
    <n v="4"/>
    <x v="1"/>
    <x v="1"/>
    <x v="0"/>
    <x v="0"/>
    <x v="0"/>
    <x v="0"/>
    <n v="0"/>
    <x v="0"/>
    <n v="11"/>
    <x v="1"/>
    <n v="1"/>
    <x v="0"/>
  </r>
  <r>
    <x v="373"/>
    <n v="1966"/>
    <n v="60"/>
    <x v="1"/>
    <x v="0"/>
    <x v="0"/>
    <n v="2"/>
    <x v="1"/>
    <x v="350"/>
    <x v="1"/>
    <n v="0"/>
    <n v="1"/>
    <x v="281"/>
    <x v="59"/>
    <x v="0"/>
    <n v="977"/>
    <n v="12"/>
    <n v="253"/>
    <n v="16"/>
    <n v="12"/>
    <n v="101"/>
    <n v="1371"/>
    <n v="4"/>
    <x v="6"/>
    <n v="3"/>
    <n v="12"/>
    <n v="23"/>
    <x v="0"/>
    <n v="8"/>
    <x v="0"/>
    <x v="0"/>
    <x v="1"/>
    <x v="0"/>
    <x v="0"/>
    <x v="0"/>
    <n v="0"/>
    <x v="0"/>
    <n v="11"/>
    <x v="1"/>
    <n v="1"/>
    <x v="0"/>
  </r>
  <r>
    <x v="374"/>
    <n v="1972"/>
    <n v="54"/>
    <x v="1"/>
    <x v="1"/>
    <x v="0"/>
    <n v="3"/>
    <x v="1"/>
    <x v="351"/>
    <x v="1"/>
    <n v="1"/>
    <n v="1"/>
    <x v="282"/>
    <x v="41"/>
    <x v="2"/>
    <n v="38"/>
    <n v="4"/>
    <n v="22"/>
    <n v="3"/>
    <n v="3"/>
    <n v="3"/>
    <n v="73"/>
    <n v="3"/>
    <x v="7"/>
    <n v="0"/>
    <n v="3"/>
    <n v="9"/>
    <x v="1"/>
    <n v="8"/>
    <x v="0"/>
    <x v="0"/>
    <x v="0"/>
    <x v="0"/>
    <x v="0"/>
    <x v="0"/>
    <n v="0"/>
    <x v="0"/>
    <n v="11"/>
    <x v="0"/>
    <n v="1"/>
    <x v="0"/>
  </r>
  <r>
    <x v="375"/>
    <n v="1975"/>
    <n v="51"/>
    <x v="1"/>
    <x v="2"/>
    <x v="0"/>
    <n v="3"/>
    <x v="1"/>
    <x v="352"/>
    <x v="1"/>
    <n v="1"/>
    <n v="1"/>
    <x v="283"/>
    <x v="17"/>
    <x v="0"/>
    <n v="57"/>
    <n v="0"/>
    <n v="27"/>
    <n v="0"/>
    <n v="0"/>
    <n v="36"/>
    <n v="120"/>
    <n v="4"/>
    <x v="7"/>
    <n v="2"/>
    <n v="2"/>
    <n v="11"/>
    <x v="1"/>
    <n v="8"/>
    <x v="0"/>
    <x v="0"/>
    <x v="0"/>
    <x v="0"/>
    <x v="0"/>
    <x v="0"/>
    <n v="0"/>
    <x v="0"/>
    <n v="11"/>
    <x v="1"/>
    <n v="0"/>
    <x v="1"/>
  </r>
  <r>
    <x v="376"/>
    <n v="1970"/>
    <n v="56"/>
    <x v="1"/>
    <x v="0"/>
    <x v="0"/>
    <n v="1"/>
    <x v="0"/>
    <x v="353"/>
    <x v="1"/>
    <n v="0"/>
    <n v="0"/>
    <x v="21"/>
    <x v="13"/>
    <x v="1"/>
    <n v="3"/>
    <n v="9"/>
    <n v="15"/>
    <n v="13"/>
    <n v="2"/>
    <n v="39"/>
    <n v="81"/>
    <n v="1"/>
    <x v="1"/>
    <n v="1"/>
    <n v="2"/>
    <n v="5"/>
    <x v="1"/>
    <n v="9"/>
    <x v="0"/>
    <x v="1"/>
    <x v="0"/>
    <x v="0"/>
    <x v="0"/>
    <x v="0"/>
    <n v="0"/>
    <x v="0"/>
    <n v="11"/>
    <x v="0"/>
    <n v="2"/>
    <x v="3"/>
  </r>
  <r>
    <x v="377"/>
    <n v="1989"/>
    <n v="37"/>
    <x v="2"/>
    <x v="0"/>
    <x v="0"/>
    <n v="2"/>
    <x v="1"/>
    <x v="354"/>
    <x v="1"/>
    <n v="1"/>
    <n v="0"/>
    <x v="284"/>
    <x v="71"/>
    <x v="2"/>
    <n v="10"/>
    <n v="4"/>
    <n v="14"/>
    <n v="4"/>
    <n v="4"/>
    <n v="1"/>
    <n v="37"/>
    <n v="1"/>
    <x v="1"/>
    <n v="0"/>
    <n v="3"/>
    <n v="5"/>
    <x v="1"/>
    <n v="8"/>
    <x v="0"/>
    <x v="0"/>
    <x v="0"/>
    <x v="0"/>
    <x v="0"/>
    <x v="0"/>
    <n v="0"/>
    <x v="0"/>
    <n v="11"/>
    <x v="1"/>
    <n v="0"/>
    <x v="1"/>
  </r>
  <r>
    <x v="378"/>
    <n v="1961"/>
    <n v="65"/>
    <x v="0"/>
    <x v="1"/>
    <x v="1"/>
    <n v="3"/>
    <x v="1"/>
    <x v="355"/>
    <x v="1"/>
    <n v="0"/>
    <n v="1"/>
    <x v="38"/>
    <x v="86"/>
    <x v="2"/>
    <n v="1043"/>
    <n v="24"/>
    <n v="97"/>
    <n v="32"/>
    <n v="24"/>
    <n v="157"/>
    <n v="1377"/>
    <n v="2"/>
    <x v="7"/>
    <n v="5"/>
    <n v="10"/>
    <n v="20"/>
    <x v="0"/>
    <n v="6"/>
    <x v="0"/>
    <x v="0"/>
    <x v="0"/>
    <x v="0"/>
    <x v="0"/>
    <x v="0"/>
    <n v="0"/>
    <x v="0"/>
    <n v="11"/>
    <x v="1"/>
    <n v="0"/>
    <x v="1"/>
  </r>
  <r>
    <x v="379"/>
    <n v="1969"/>
    <n v="57"/>
    <x v="1"/>
    <x v="0"/>
    <x v="0"/>
    <n v="2"/>
    <x v="1"/>
    <x v="356"/>
    <x v="1"/>
    <n v="1"/>
    <n v="0"/>
    <x v="285"/>
    <x v="38"/>
    <x v="0"/>
    <n v="3"/>
    <n v="9"/>
    <n v="13"/>
    <n v="2"/>
    <n v="12"/>
    <n v="12"/>
    <n v="51"/>
    <n v="1"/>
    <x v="1"/>
    <n v="0"/>
    <n v="3"/>
    <n v="5"/>
    <x v="1"/>
    <n v="7"/>
    <x v="0"/>
    <x v="0"/>
    <x v="0"/>
    <x v="0"/>
    <x v="0"/>
    <x v="0"/>
    <n v="0"/>
    <x v="0"/>
    <n v="11"/>
    <x v="1"/>
    <n v="0"/>
    <x v="1"/>
  </r>
  <r>
    <x v="380"/>
    <n v="1969"/>
    <n v="57"/>
    <x v="1"/>
    <x v="1"/>
    <x v="2"/>
    <n v="4"/>
    <x v="1"/>
    <x v="357"/>
    <x v="1"/>
    <n v="2"/>
    <n v="0"/>
    <x v="224"/>
    <x v="1"/>
    <x v="0"/>
    <n v="11"/>
    <n v="0"/>
    <n v="5"/>
    <n v="0"/>
    <n v="0"/>
    <n v="1"/>
    <n v="17"/>
    <n v="1"/>
    <x v="1"/>
    <n v="0"/>
    <n v="2"/>
    <n v="4"/>
    <x v="1"/>
    <n v="8"/>
    <x v="0"/>
    <x v="0"/>
    <x v="0"/>
    <x v="0"/>
    <x v="0"/>
    <x v="0"/>
    <n v="0"/>
    <x v="0"/>
    <n v="11"/>
    <x v="1"/>
    <n v="0"/>
    <x v="1"/>
  </r>
  <r>
    <x v="381"/>
    <n v="1985"/>
    <n v="41"/>
    <x v="2"/>
    <x v="0"/>
    <x v="2"/>
    <n v="3"/>
    <x v="1"/>
    <x v="358"/>
    <x v="1"/>
    <n v="1"/>
    <n v="0"/>
    <x v="105"/>
    <x v="68"/>
    <x v="0"/>
    <n v="3"/>
    <n v="6"/>
    <n v="5"/>
    <n v="0"/>
    <n v="2"/>
    <n v="6"/>
    <n v="22"/>
    <n v="1"/>
    <x v="9"/>
    <n v="0"/>
    <n v="3"/>
    <n v="4"/>
    <x v="1"/>
    <n v="7"/>
    <x v="0"/>
    <x v="0"/>
    <x v="0"/>
    <x v="0"/>
    <x v="0"/>
    <x v="0"/>
    <n v="0"/>
    <x v="0"/>
    <n v="11"/>
    <x v="1"/>
    <n v="0"/>
    <x v="1"/>
  </r>
  <r>
    <x v="382"/>
    <n v="1954"/>
    <n v="72"/>
    <x v="0"/>
    <x v="0"/>
    <x v="4"/>
    <n v="1"/>
    <x v="0"/>
    <x v="359"/>
    <x v="1"/>
    <n v="0"/>
    <n v="0"/>
    <x v="100"/>
    <x v="86"/>
    <x v="2"/>
    <n v="43"/>
    <n v="12"/>
    <n v="96"/>
    <n v="78"/>
    <n v="40"/>
    <n v="55"/>
    <n v="324"/>
    <n v="3"/>
    <x v="6"/>
    <n v="1"/>
    <n v="6"/>
    <n v="14"/>
    <x v="1"/>
    <n v="7"/>
    <x v="0"/>
    <x v="0"/>
    <x v="0"/>
    <x v="0"/>
    <x v="0"/>
    <x v="0"/>
    <n v="0"/>
    <x v="0"/>
    <n v="11"/>
    <x v="1"/>
    <n v="0"/>
    <x v="1"/>
  </r>
  <r>
    <x v="383"/>
    <n v="1973"/>
    <n v="53"/>
    <x v="1"/>
    <x v="4"/>
    <x v="2"/>
    <n v="5"/>
    <x v="1"/>
    <x v="135"/>
    <x v="1"/>
    <n v="2"/>
    <n v="1"/>
    <x v="123"/>
    <x v="3"/>
    <x v="0"/>
    <n v="73"/>
    <n v="3"/>
    <n v="90"/>
    <n v="12"/>
    <n v="1"/>
    <n v="32"/>
    <n v="211"/>
    <n v="7"/>
    <x v="6"/>
    <n v="1"/>
    <n v="4"/>
    <n v="16"/>
    <x v="0"/>
    <n v="8"/>
    <x v="0"/>
    <x v="0"/>
    <x v="0"/>
    <x v="0"/>
    <x v="0"/>
    <x v="0"/>
    <n v="0"/>
    <x v="0"/>
    <n v="11"/>
    <x v="1"/>
    <n v="0"/>
    <x v="1"/>
  </r>
  <r>
    <x v="384"/>
    <n v="1981"/>
    <n v="45"/>
    <x v="2"/>
    <x v="2"/>
    <x v="0"/>
    <n v="2"/>
    <x v="1"/>
    <x v="360"/>
    <x v="1"/>
    <n v="1"/>
    <n v="0"/>
    <x v="89"/>
    <x v="95"/>
    <x v="0"/>
    <n v="12"/>
    <n v="0"/>
    <n v="1"/>
    <n v="0"/>
    <n v="0"/>
    <n v="6"/>
    <n v="19"/>
    <n v="1"/>
    <x v="9"/>
    <n v="1"/>
    <n v="2"/>
    <n v="4"/>
    <x v="1"/>
    <n v="3"/>
    <x v="1"/>
    <x v="0"/>
    <x v="0"/>
    <x v="0"/>
    <x v="0"/>
    <x v="0"/>
    <n v="0"/>
    <x v="0"/>
    <n v="11"/>
    <x v="1"/>
    <n v="0"/>
    <x v="1"/>
  </r>
  <r>
    <x v="385"/>
    <n v="1971"/>
    <n v="55"/>
    <x v="1"/>
    <x v="0"/>
    <x v="0"/>
    <n v="2"/>
    <x v="1"/>
    <x v="361"/>
    <x v="1"/>
    <n v="1"/>
    <n v="0"/>
    <x v="187"/>
    <x v="6"/>
    <x v="0"/>
    <n v="4"/>
    <n v="7"/>
    <n v="7"/>
    <n v="6"/>
    <n v="4"/>
    <n v="13"/>
    <n v="41"/>
    <n v="3"/>
    <x v="1"/>
    <n v="2"/>
    <n v="2"/>
    <n v="8"/>
    <x v="1"/>
    <n v="5"/>
    <x v="1"/>
    <x v="0"/>
    <x v="0"/>
    <x v="0"/>
    <x v="0"/>
    <x v="0"/>
    <n v="0"/>
    <x v="0"/>
    <n v="11"/>
    <x v="1"/>
    <n v="0"/>
    <x v="1"/>
  </r>
  <r>
    <x v="386"/>
    <n v="1968"/>
    <n v="58"/>
    <x v="1"/>
    <x v="2"/>
    <x v="1"/>
    <n v="3"/>
    <x v="1"/>
    <x v="362"/>
    <x v="1"/>
    <n v="0"/>
    <n v="1"/>
    <x v="286"/>
    <x v="9"/>
    <x v="2"/>
    <n v="314"/>
    <n v="11"/>
    <n v="53"/>
    <n v="4"/>
    <n v="3"/>
    <n v="107"/>
    <n v="492"/>
    <n v="3"/>
    <x v="5"/>
    <n v="3"/>
    <n v="4"/>
    <n v="17"/>
    <x v="0"/>
    <n v="7"/>
    <x v="0"/>
    <x v="0"/>
    <x v="1"/>
    <x v="0"/>
    <x v="0"/>
    <x v="0"/>
    <n v="0"/>
    <x v="0"/>
    <n v="11"/>
    <x v="0"/>
    <n v="2"/>
    <x v="3"/>
  </r>
  <r>
    <x v="387"/>
    <n v="1960"/>
    <n v="66"/>
    <x v="0"/>
    <x v="0"/>
    <x v="1"/>
    <n v="3"/>
    <x v="1"/>
    <x v="363"/>
    <x v="1"/>
    <n v="0"/>
    <n v="1"/>
    <x v="172"/>
    <x v="83"/>
    <x v="0"/>
    <n v="571"/>
    <n v="50"/>
    <n v="142"/>
    <n v="33"/>
    <n v="50"/>
    <n v="159"/>
    <n v="1005"/>
    <n v="4"/>
    <x v="6"/>
    <n v="5"/>
    <n v="13"/>
    <n v="26"/>
    <x v="0"/>
    <n v="2"/>
    <x v="1"/>
    <x v="0"/>
    <x v="0"/>
    <x v="0"/>
    <x v="0"/>
    <x v="0"/>
    <n v="0"/>
    <x v="0"/>
    <n v="11"/>
    <x v="1"/>
    <n v="0"/>
    <x v="1"/>
  </r>
  <r>
    <x v="388"/>
    <n v="1949"/>
    <n v="77"/>
    <x v="0"/>
    <x v="0"/>
    <x v="1"/>
    <n v="3"/>
    <x v="1"/>
    <x v="364"/>
    <x v="1"/>
    <n v="0"/>
    <n v="1"/>
    <x v="287"/>
    <x v="26"/>
    <x v="0"/>
    <n v="70"/>
    <n v="0"/>
    <n v="11"/>
    <n v="2"/>
    <n v="8"/>
    <n v="23"/>
    <n v="114"/>
    <n v="1"/>
    <x v="2"/>
    <n v="1"/>
    <n v="3"/>
    <n v="7"/>
    <x v="1"/>
    <n v="6"/>
    <x v="0"/>
    <x v="0"/>
    <x v="0"/>
    <x v="0"/>
    <x v="0"/>
    <x v="0"/>
    <n v="0"/>
    <x v="0"/>
    <n v="11"/>
    <x v="1"/>
    <n v="0"/>
    <x v="1"/>
  </r>
  <r>
    <x v="389"/>
    <n v="1968"/>
    <n v="58"/>
    <x v="1"/>
    <x v="1"/>
    <x v="3"/>
    <n v="3"/>
    <x v="1"/>
    <x v="365"/>
    <x v="1"/>
    <n v="1"/>
    <n v="1"/>
    <x v="7"/>
    <x v="43"/>
    <x v="0"/>
    <n v="866"/>
    <n v="21"/>
    <n v="151"/>
    <n v="28"/>
    <n v="21"/>
    <n v="86"/>
    <n v="1173"/>
    <n v="3"/>
    <x v="2"/>
    <n v="2"/>
    <n v="12"/>
    <n v="19"/>
    <x v="0"/>
    <n v="5"/>
    <x v="1"/>
    <x v="0"/>
    <x v="0"/>
    <x v="0"/>
    <x v="0"/>
    <x v="0"/>
    <n v="0"/>
    <x v="0"/>
    <n v="11"/>
    <x v="1"/>
    <n v="0"/>
    <x v="1"/>
  </r>
  <r>
    <x v="390"/>
    <n v="1979"/>
    <n v="47"/>
    <x v="1"/>
    <x v="0"/>
    <x v="1"/>
    <n v="2"/>
    <x v="1"/>
    <x v="366"/>
    <x v="1"/>
    <n v="0"/>
    <n v="0"/>
    <x v="268"/>
    <x v="99"/>
    <x v="2"/>
    <n v="594"/>
    <n v="134"/>
    <n v="786"/>
    <n v="33"/>
    <n v="134"/>
    <n v="57"/>
    <n v="1738"/>
    <n v="0"/>
    <x v="3"/>
    <n v="6"/>
    <n v="8"/>
    <n v="19"/>
    <x v="0"/>
    <n v="1"/>
    <x v="1"/>
    <x v="0"/>
    <x v="0"/>
    <x v="1"/>
    <x v="0"/>
    <x v="0"/>
    <n v="0"/>
    <x v="0"/>
    <n v="11"/>
    <x v="1"/>
    <n v="1"/>
    <x v="0"/>
  </r>
  <r>
    <x v="391"/>
    <n v="1979"/>
    <n v="47"/>
    <x v="1"/>
    <x v="2"/>
    <x v="1"/>
    <n v="3"/>
    <x v="1"/>
    <x v="367"/>
    <x v="1"/>
    <n v="1"/>
    <n v="0"/>
    <x v="163"/>
    <x v="21"/>
    <x v="2"/>
    <n v="140"/>
    <n v="4"/>
    <n v="61"/>
    <n v="0"/>
    <n v="13"/>
    <n v="4"/>
    <n v="222"/>
    <n v="2"/>
    <x v="7"/>
    <n v="1"/>
    <n v="6"/>
    <n v="12"/>
    <x v="1"/>
    <n v="4"/>
    <x v="1"/>
    <x v="0"/>
    <x v="0"/>
    <x v="0"/>
    <x v="0"/>
    <x v="0"/>
    <n v="0"/>
    <x v="0"/>
    <n v="11"/>
    <x v="1"/>
    <n v="0"/>
    <x v="1"/>
  </r>
  <r>
    <x v="392"/>
    <n v="1993"/>
    <n v="33"/>
    <x v="2"/>
    <x v="0"/>
    <x v="0"/>
    <n v="1"/>
    <x v="0"/>
    <x v="368"/>
    <x v="1"/>
    <n v="0"/>
    <n v="0"/>
    <x v="288"/>
    <x v="91"/>
    <x v="0"/>
    <n v="375"/>
    <n v="152"/>
    <n v="335"/>
    <n v="93"/>
    <n v="91"/>
    <n v="81"/>
    <n v="1127"/>
    <n v="1"/>
    <x v="3"/>
    <n v="4"/>
    <n v="6"/>
    <n v="16"/>
    <x v="0"/>
    <n v="2"/>
    <x v="1"/>
    <x v="0"/>
    <x v="0"/>
    <x v="0"/>
    <x v="0"/>
    <x v="0"/>
    <n v="0"/>
    <x v="0"/>
    <n v="11"/>
    <x v="1"/>
    <n v="0"/>
    <x v="1"/>
  </r>
  <r>
    <x v="393"/>
    <n v="1946"/>
    <n v="80"/>
    <x v="3"/>
    <x v="1"/>
    <x v="2"/>
    <n v="2"/>
    <x v="1"/>
    <x v="369"/>
    <x v="1"/>
    <n v="0"/>
    <n v="0"/>
    <x v="289"/>
    <x v="17"/>
    <x v="0"/>
    <n v="102"/>
    <n v="9"/>
    <n v="63"/>
    <n v="2"/>
    <n v="9"/>
    <n v="24"/>
    <n v="209"/>
    <n v="1"/>
    <x v="6"/>
    <n v="1"/>
    <n v="4"/>
    <n v="10"/>
    <x v="1"/>
    <n v="6"/>
    <x v="0"/>
    <x v="0"/>
    <x v="0"/>
    <x v="0"/>
    <x v="0"/>
    <x v="0"/>
    <n v="0"/>
    <x v="0"/>
    <n v="11"/>
    <x v="1"/>
    <n v="0"/>
    <x v="1"/>
  </r>
  <r>
    <x v="394"/>
    <n v="1968"/>
    <n v="58"/>
    <x v="1"/>
    <x v="2"/>
    <x v="2"/>
    <n v="3"/>
    <x v="1"/>
    <x v="370"/>
    <x v="1"/>
    <n v="0"/>
    <n v="1"/>
    <x v="75"/>
    <x v="35"/>
    <x v="0"/>
    <n v="554"/>
    <n v="35"/>
    <n v="113"/>
    <n v="0"/>
    <n v="7"/>
    <n v="78"/>
    <n v="787"/>
    <n v="3"/>
    <x v="3"/>
    <n v="3"/>
    <n v="12"/>
    <n v="23"/>
    <x v="0"/>
    <n v="3"/>
    <x v="1"/>
    <x v="0"/>
    <x v="0"/>
    <x v="0"/>
    <x v="0"/>
    <x v="0"/>
    <n v="0"/>
    <x v="0"/>
    <n v="11"/>
    <x v="1"/>
    <n v="0"/>
    <x v="1"/>
  </r>
  <r>
    <x v="395"/>
    <n v="1991"/>
    <n v="35"/>
    <x v="2"/>
    <x v="1"/>
    <x v="1"/>
    <n v="2"/>
    <x v="1"/>
    <x v="371"/>
    <x v="1"/>
    <n v="0"/>
    <n v="0"/>
    <x v="290"/>
    <x v="26"/>
    <x v="0"/>
    <n v="919"/>
    <n v="0"/>
    <n v="505"/>
    <n v="99"/>
    <n v="30"/>
    <n v="45"/>
    <n v="1598"/>
    <n v="1"/>
    <x v="6"/>
    <n v="9"/>
    <n v="10"/>
    <n v="24"/>
    <x v="0"/>
    <n v="2"/>
    <x v="1"/>
    <x v="0"/>
    <x v="0"/>
    <x v="0"/>
    <x v="0"/>
    <x v="0"/>
    <n v="0"/>
    <x v="0"/>
    <n v="11"/>
    <x v="1"/>
    <n v="0"/>
    <x v="1"/>
  </r>
  <r>
    <x v="396"/>
    <n v="1971"/>
    <n v="55"/>
    <x v="1"/>
    <x v="0"/>
    <x v="2"/>
    <n v="4"/>
    <x v="1"/>
    <x v="372"/>
    <x v="1"/>
    <n v="1"/>
    <n v="1"/>
    <x v="291"/>
    <x v="46"/>
    <x v="1"/>
    <n v="96"/>
    <n v="1"/>
    <n v="42"/>
    <n v="12"/>
    <n v="3"/>
    <n v="32"/>
    <n v="186"/>
    <n v="4"/>
    <x v="7"/>
    <n v="1"/>
    <n v="4"/>
    <n v="12"/>
    <x v="1"/>
    <n v="8"/>
    <x v="0"/>
    <x v="0"/>
    <x v="0"/>
    <x v="0"/>
    <x v="0"/>
    <x v="0"/>
    <n v="0"/>
    <x v="0"/>
    <n v="11"/>
    <x v="1"/>
    <n v="0"/>
    <x v="1"/>
  </r>
  <r>
    <x v="397"/>
    <n v="1984"/>
    <n v="42"/>
    <x v="2"/>
    <x v="0"/>
    <x v="1"/>
    <n v="3"/>
    <x v="1"/>
    <x v="373"/>
    <x v="1"/>
    <n v="1"/>
    <n v="0"/>
    <x v="14"/>
    <x v="14"/>
    <x v="0"/>
    <n v="5"/>
    <n v="2"/>
    <n v="16"/>
    <n v="3"/>
    <n v="2"/>
    <n v="19"/>
    <n v="47"/>
    <n v="2"/>
    <x v="1"/>
    <n v="1"/>
    <n v="2"/>
    <n v="6"/>
    <x v="1"/>
    <n v="8"/>
    <x v="0"/>
    <x v="0"/>
    <x v="0"/>
    <x v="0"/>
    <x v="0"/>
    <x v="0"/>
    <n v="0"/>
    <x v="0"/>
    <n v="11"/>
    <x v="0"/>
    <n v="1"/>
    <x v="0"/>
  </r>
  <r>
    <x v="398"/>
    <n v="1987"/>
    <n v="39"/>
    <x v="2"/>
    <x v="0"/>
    <x v="0"/>
    <n v="2"/>
    <x v="1"/>
    <x v="374"/>
    <x v="1"/>
    <n v="1"/>
    <n v="0"/>
    <x v="13"/>
    <x v="98"/>
    <x v="0"/>
    <n v="2"/>
    <n v="0"/>
    <n v="6"/>
    <n v="8"/>
    <n v="6"/>
    <n v="5"/>
    <n v="27"/>
    <n v="1"/>
    <x v="1"/>
    <n v="0"/>
    <n v="3"/>
    <n v="5"/>
    <x v="1"/>
    <n v="7"/>
    <x v="0"/>
    <x v="0"/>
    <x v="0"/>
    <x v="0"/>
    <x v="0"/>
    <x v="0"/>
    <n v="0"/>
    <x v="0"/>
    <n v="11"/>
    <x v="1"/>
    <n v="0"/>
    <x v="1"/>
  </r>
  <r>
    <x v="399"/>
    <n v="1980"/>
    <n v="46"/>
    <x v="1"/>
    <x v="4"/>
    <x v="1"/>
    <n v="3"/>
    <x v="1"/>
    <x v="375"/>
    <x v="1"/>
    <n v="1"/>
    <n v="0"/>
    <x v="40"/>
    <x v="98"/>
    <x v="0"/>
    <n v="6"/>
    <n v="4"/>
    <n v="9"/>
    <n v="6"/>
    <n v="36"/>
    <n v="35"/>
    <n v="96"/>
    <n v="4"/>
    <x v="2"/>
    <n v="2"/>
    <n v="3"/>
    <n v="11"/>
    <x v="1"/>
    <n v="7"/>
    <x v="0"/>
    <x v="0"/>
    <x v="0"/>
    <x v="0"/>
    <x v="0"/>
    <x v="0"/>
    <n v="0"/>
    <x v="0"/>
    <n v="11"/>
    <x v="0"/>
    <n v="1"/>
    <x v="0"/>
  </r>
  <r>
    <x v="400"/>
    <n v="1956"/>
    <n v="70"/>
    <x v="0"/>
    <x v="4"/>
    <x v="3"/>
    <n v="3"/>
    <x v="1"/>
    <x v="376"/>
    <x v="1"/>
    <n v="1"/>
    <n v="1"/>
    <x v="189"/>
    <x v="35"/>
    <x v="0"/>
    <n v="23"/>
    <n v="1"/>
    <n v="25"/>
    <n v="0"/>
    <n v="8"/>
    <n v="7"/>
    <n v="64"/>
    <n v="4"/>
    <x v="2"/>
    <n v="1"/>
    <n v="3"/>
    <n v="10"/>
    <x v="1"/>
    <n v="6"/>
    <x v="0"/>
    <x v="0"/>
    <x v="0"/>
    <x v="0"/>
    <x v="0"/>
    <x v="0"/>
    <n v="0"/>
    <x v="0"/>
    <n v="11"/>
    <x v="1"/>
    <n v="0"/>
    <x v="1"/>
  </r>
  <r>
    <x v="401"/>
    <n v="1965"/>
    <n v="61"/>
    <x v="1"/>
    <x v="0"/>
    <x v="1"/>
    <n v="2"/>
    <x v="1"/>
    <x v="377"/>
    <x v="1"/>
    <n v="0"/>
    <n v="0"/>
    <x v="292"/>
    <x v="41"/>
    <x v="2"/>
    <n v="610"/>
    <n v="105"/>
    <n v="125"/>
    <n v="137"/>
    <n v="42"/>
    <n v="21"/>
    <n v="1040"/>
    <n v="1"/>
    <x v="12"/>
    <n v="4"/>
    <n v="9"/>
    <n v="23"/>
    <x v="0"/>
    <n v="5"/>
    <x v="1"/>
    <x v="0"/>
    <x v="0"/>
    <x v="0"/>
    <x v="0"/>
    <x v="0"/>
    <n v="0"/>
    <x v="0"/>
    <n v="11"/>
    <x v="1"/>
    <n v="0"/>
    <x v="1"/>
  </r>
  <r>
    <x v="402"/>
    <n v="1974"/>
    <n v="52"/>
    <x v="1"/>
    <x v="0"/>
    <x v="0"/>
    <n v="3"/>
    <x v="1"/>
    <x v="378"/>
    <x v="1"/>
    <n v="1"/>
    <n v="1"/>
    <x v="264"/>
    <x v="72"/>
    <x v="0"/>
    <n v="67"/>
    <n v="5"/>
    <n v="61"/>
    <n v="3"/>
    <n v="8"/>
    <n v="19"/>
    <n v="163"/>
    <n v="5"/>
    <x v="2"/>
    <n v="1"/>
    <n v="5"/>
    <n v="13"/>
    <x v="1"/>
    <n v="5"/>
    <x v="1"/>
    <x v="0"/>
    <x v="0"/>
    <x v="0"/>
    <x v="0"/>
    <x v="0"/>
    <n v="0"/>
    <x v="0"/>
    <n v="11"/>
    <x v="1"/>
    <n v="0"/>
    <x v="1"/>
  </r>
  <r>
    <x v="403"/>
    <n v="1960"/>
    <n v="66"/>
    <x v="0"/>
    <x v="0"/>
    <x v="1"/>
    <n v="2"/>
    <x v="1"/>
    <x v="379"/>
    <x v="1"/>
    <n v="0"/>
    <n v="0"/>
    <x v="293"/>
    <x v="40"/>
    <x v="1"/>
    <n v="65"/>
    <n v="36"/>
    <n v="74"/>
    <n v="38"/>
    <n v="20"/>
    <n v="110"/>
    <n v="343"/>
    <n v="1"/>
    <x v="3"/>
    <n v="1"/>
    <n v="4"/>
    <n v="11"/>
    <x v="1"/>
    <n v="7"/>
    <x v="0"/>
    <x v="0"/>
    <x v="0"/>
    <x v="0"/>
    <x v="0"/>
    <x v="0"/>
    <n v="0"/>
    <x v="0"/>
    <n v="11"/>
    <x v="1"/>
    <n v="0"/>
    <x v="1"/>
  </r>
  <r>
    <x v="404"/>
    <n v="1955"/>
    <n v="71"/>
    <x v="0"/>
    <x v="1"/>
    <x v="0"/>
    <n v="4"/>
    <x v="1"/>
    <x v="380"/>
    <x v="1"/>
    <n v="1"/>
    <n v="2"/>
    <x v="294"/>
    <x v="9"/>
    <x v="2"/>
    <n v="416"/>
    <n v="0"/>
    <n v="26"/>
    <n v="0"/>
    <n v="0"/>
    <n v="4"/>
    <n v="446"/>
    <n v="9"/>
    <x v="4"/>
    <n v="3"/>
    <n v="6"/>
    <n v="24"/>
    <x v="0"/>
    <n v="7"/>
    <x v="0"/>
    <x v="0"/>
    <x v="1"/>
    <x v="0"/>
    <x v="0"/>
    <x v="0"/>
    <n v="0"/>
    <x v="0"/>
    <n v="11"/>
    <x v="0"/>
    <n v="2"/>
    <x v="3"/>
  </r>
  <r>
    <x v="405"/>
    <n v="1965"/>
    <n v="61"/>
    <x v="1"/>
    <x v="0"/>
    <x v="2"/>
    <n v="4"/>
    <x v="1"/>
    <x v="381"/>
    <x v="1"/>
    <n v="1"/>
    <n v="1"/>
    <x v="295"/>
    <x v="29"/>
    <x v="0"/>
    <n v="23"/>
    <n v="0"/>
    <n v="11"/>
    <n v="3"/>
    <n v="2"/>
    <n v="2"/>
    <n v="41"/>
    <n v="1"/>
    <x v="1"/>
    <n v="0"/>
    <n v="3"/>
    <n v="5"/>
    <x v="1"/>
    <n v="6"/>
    <x v="0"/>
    <x v="0"/>
    <x v="0"/>
    <x v="0"/>
    <x v="0"/>
    <x v="0"/>
    <n v="0"/>
    <x v="0"/>
    <n v="11"/>
    <x v="1"/>
    <n v="0"/>
    <x v="1"/>
  </r>
  <r>
    <x v="406"/>
    <n v="1972"/>
    <n v="54"/>
    <x v="1"/>
    <x v="1"/>
    <x v="0"/>
    <n v="2"/>
    <x v="1"/>
    <x v="382"/>
    <x v="1"/>
    <n v="1"/>
    <n v="0"/>
    <x v="287"/>
    <x v="7"/>
    <x v="1"/>
    <n v="19"/>
    <n v="3"/>
    <n v="26"/>
    <n v="10"/>
    <n v="9"/>
    <n v="3"/>
    <n v="70"/>
    <n v="3"/>
    <x v="2"/>
    <n v="0"/>
    <n v="4"/>
    <n v="9"/>
    <x v="1"/>
    <n v="8"/>
    <x v="0"/>
    <x v="0"/>
    <x v="0"/>
    <x v="0"/>
    <x v="0"/>
    <x v="0"/>
    <n v="0"/>
    <x v="0"/>
    <n v="11"/>
    <x v="0"/>
    <n v="1"/>
    <x v="0"/>
  </r>
  <r>
    <x v="407"/>
    <n v="1971"/>
    <n v="55"/>
    <x v="1"/>
    <x v="1"/>
    <x v="3"/>
    <n v="3"/>
    <x v="1"/>
    <x v="383"/>
    <x v="1"/>
    <n v="1"/>
    <n v="1"/>
    <x v="296"/>
    <x v="49"/>
    <x v="2"/>
    <n v="155"/>
    <n v="7"/>
    <n v="80"/>
    <n v="13"/>
    <n v="7"/>
    <n v="10"/>
    <n v="272"/>
    <n v="3"/>
    <x v="3"/>
    <n v="1"/>
    <n v="5"/>
    <n v="14"/>
    <x v="1"/>
    <n v="6"/>
    <x v="0"/>
    <x v="0"/>
    <x v="0"/>
    <x v="0"/>
    <x v="0"/>
    <x v="0"/>
    <n v="0"/>
    <x v="0"/>
    <n v="11"/>
    <x v="1"/>
    <n v="0"/>
    <x v="1"/>
  </r>
  <r>
    <x v="408"/>
    <n v="1974"/>
    <n v="52"/>
    <x v="1"/>
    <x v="1"/>
    <x v="1"/>
    <n v="3"/>
    <x v="1"/>
    <x v="8"/>
    <x v="1"/>
    <n v="1"/>
    <n v="0"/>
    <x v="8"/>
    <x v="7"/>
    <x v="1"/>
    <n v="14"/>
    <n v="0"/>
    <n v="24"/>
    <n v="3"/>
    <n v="3"/>
    <n v="2"/>
    <n v="46"/>
    <n v="1"/>
    <x v="7"/>
    <n v="0"/>
    <n v="2"/>
    <n v="6"/>
    <x v="1"/>
    <n v="9"/>
    <x v="0"/>
    <x v="0"/>
    <x v="0"/>
    <x v="0"/>
    <x v="0"/>
    <x v="0"/>
    <n v="0"/>
    <x v="0"/>
    <n v="11"/>
    <x v="1"/>
    <n v="0"/>
    <x v="1"/>
  </r>
  <r>
    <x v="409"/>
    <n v="1963"/>
    <n v="63"/>
    <x v="0"/>
    <x v="0"/>
    <x v="2"/>
    <n v="4"/>
    <x v="1"/>
    <x v="384"/>
    <x v="1"/>
    <n v="0"/>
    <n v="2"/>
    <x v="297"/>
    <x v="80"/>
    <x v="1"/>
    <n v="370"/>
    <n v="9"/>
    <n v="92"/>
    <n v="6"/>
    <n v="9"/>
    <n v="4"/>
    <n v="490"/>
    <n v="3"/>
    <x v="5"/>
    <n v="1"/>
    <n v="8"/>
    <n v="19"/>
    <x v="0"/>
    <n v="7"/>
    <x v="0"/>
    <x v="0"/>
    <x v="0"/>
    <x v="0"/>
    <x v="0"/>
    <x v="0"/>
    <n v="0"/>
    <x v="0"/>
    <n v="11"/>
    <x v="1"/>
    <n v="0"/>
    <x v="1"/>
  </r>
  <r>
    <x v="410"/>
    <n v="1982"/>
    <n v="44"/>
    <x v="2"/>
    <x v="4"/>
    <x v="0"/>
    <n v="2"/>
    <x v="1"/>
    <x v="385"/>
    <x v="1"/>
    <n v="1"/>
    <n v="0"/>
    <x v="278"/>
    <x v="31"/>
    <x v="0"/>
    <n v="4"/>
    <n v="22"/>
    <n v="11"/>
    <n v="3"/>
    <n v="7"/>
    <n v="32"/>
    <n v="79"/>
    <n v="2"/>
    <x v="7"/>
    <n v="0"/>
    <n v="3"/>
    <n v="8"/>
    <x v="1"/>
    <n v="8"/>
    <x v="0"/>
    <x v="0"/>
    <x v="0"/>
    <x v="0"/>
    <x v="0"/>
    <x v="0"/>
    <n v="0"/>
    <x v="0"/>
    <n v="11"/>
    <x v="0"/>
    <n v="1"/>
    <x v="0"/>
  </r>
  <r>
    <x v="411"/>
    <n v="1976"/>
    <n v="50"/>
    <x v="1"/>
    <x v="0"/>
    <x v="2"/>
    <n v="3"/>
    <x v="1"/>
    <x v="386"/>
    <x v="1"/>
    <n v="0"/>
    <n v="1"/>
    <x v="40"/>
    <x v="89"/>
    <x v="0"/>
    <n v="407"/>
    <n v="53"/>
    <n v="221"/>
    <n v="58"/>
    <n v="150"/>
    <n v="26"/>
    <n v="915"/>
    <n v="4"/>
    <x v="6"/>
    <n v="3"/>
    <n v="6"/>
    <n v="17"/>
    <x v="0"/>
    <n v="4"/>
    <x v="1"/>
    <x v="0"/>
    <x v="0"/>
    <x v="0"/>
    <x v="0"/>
    <x v="0"/>
    <n v="0"/>
    <x v="0"/>
    <n v="11"/>
    <x v="1"/>
    <n v="0"/>
    <x v="1"/>
  </r>
  <r>
    <x v="412"/>
    <n v="1955"/>
    <n v="71"/>
    <x v="0"/>
    <x v="1"/>
    <x v="2"/>
    <n v="3"/>
    <x v="1"/>
    <x v="387"/>
    <x v="1"/>
    <n v="0"/>
    <n v="1"/>
    <x v="298"/>
    <x v="49"/>
    <x v="2"/>
    <n v="1200"/>
    <n v="0"/>
    <n v="204"/>
    <n v="38"/>
    <n v="29"/>
    <n v="14"/>
    <n v="1485"/>
    <n v="3"/>
    <x v="8"/>
    <n v="9"/>
    <n v="12"/>
    <n v="35"/>
    <x v="2"/>
    <n v="6"/>
    <x v="0"/>
    <x v="0"/>
    <x v="0"/>
    <x v="0"/>
    <x v="1"/>
    <x v="0"/>
    <n v="0"/>
    <x v="0"/>
    <n v="11"/>
    <x v="1"/>
    <n v="1"/>
    <x v="0"/>
  </r>
  <r>
    <x v="413"/>
    <n v="1987"/>
    <n v="39"/>
    <x v="2"/>
    <x v="0"/>
    <x v="0"/>
    <n v="2"/>
    <x v="1"/>
    <x v="388"/>
    <x v="1"/>
    <n v="1"/>
    <n v="0"/>
    <x v="123"/>
    <x v="48"/>
    <x v="0"/>
    <n v="85"/>
    <n v="44"/>
    <n v="54"/>
    <n v="102"/>
    <n v="78"/>
    <n v="6"/>
    <n v="369"/>
    <n v="3"/>
    <x v="3"/>
    <n v="1"/>
    <n v="7"/>
    <n v="16"/>
    <x v="0"/>
    <n v="7"/>
    <x v="0"/>
    <x v="0"/>
    <x v="0"/>
    <x v="0"/>
    <x v="0"/>
    <x v="0"/>
    <n v="0"/>
    <x v="0"/>
    <n v="11"/>
    <x v="1"/>
    <n v="0"/>
    <x v="1"/>
  </r>
  <r>
    <x v="414"/>
    <n v="1962"/>
    <n v="64"/>
    <x v="0"/>
    <x v="0"/>
    <x v="1"/>
    <n v="3"/>
    <x v="1"/>
    <x v="389"/>
    <x v="1"/>
    <n v="0"/>
    <n v="1"/>
    <x v="299"/>
    <x v="72"/>
    <x v="0"/>
    <n v="583"/>
    <n v="34"/>
    <n v="309"/>
    <n v="0"/>
    <n v="22"/>
    <n v="125"/>
    <n v="1073"/>
    <n v="2"/>
    <x v="3"/>
    <n v="4"/>
    <n v="8"/>
    <n v="19"/>
    <x v="0"/>
    <n v="3"/>
    <x v="1"/>
    <x v="0"/>
    <x v="0"/>
    <x v="0"/>
    <x v="0"/>
    <x v="0"/>
    <n v="0"/>
    <x v="0"/>
    <n v="11"/>
    <x v="1"/>
    <n v="0"/>
    <x v="1"/>
  </r>
  <r>
    <x v="415"/>
    <n v="1943"/>
    <n v="83"/>
    <x v="3"/>
    <x v="1"/>
    <x v="2"/>
    <n v="2"/>
    <x v="1"/>
    <x v="390"/>
    <x v="1"/>
    <n v="0"/>
    <n v="0"/>
    <x v="161"/>
    <x v="76"/>
    <x v="0"/>
    <n v="483"/>
    <n v="0"/>
    <n v="591"/>
    <n v="156"/>
    <n v="0"/>
    <n v="12"/>
    <n v="1242"/>
    <n v="1"/>
    <x v="7"/>
    <n v="5"/>
    <n v="10"/>
    <n v="19"/>
    <x v="0"/>
    <n v="1"/>
    <x v="1"/>
    <x v="0"/>
    <x v="0"/>
    <x v="0"/>
    <x v="0"/>
    <x v="0"/>
    <n v="0"/>
    <x v="0"/>
    <n v="11"/>
    <x v="1"/>
    <n v="0"/>
    <x v="1"/>
  </r>
  <r>
    <x v="416"/>
    <n v="1975"/>
    <n v="51"/>
    <x v="1"/>
    <x v="4"/>
    <x v="1"/>
    <n v="3"/>
    <x v="1"/>
    <x v="391"/>
    <x v="1"/>
    <n v="1"/>
    <n v="0"/>
    <x v="300"/>
    <x v="37"/>
    <x v="1"/>
    <n v="2"/>
    <n v="5"/>
    <n v="9"/>
    <n v="28"/>
    <n v="6"/>
    <n v="28"/>
    <n v="78"/>
    <n v="3"/>
    <x v="2"/>
    <n v="1"/>
    <n v="3"/>
    <n v="9"/>
    <x v="1"/>
    <n v="5"/>
    <x v="1"/>
    <x v="1"/>
    <x v="0"/>
    <x v="0"/>
    <x v="0"/>
    <x v="0"/>
    <n v="0"/>
    <x v="0"/>
    <n v="11"/>
    <x v="1"/>
    <n v="1"/>
    <x v="0"/>
  </r>
  <r>
    <x v="417"/>
    <n v="1994"/>
    <n v="32"/>
    <x v="2"/>
    <x v="0"/>
    <x v="1"/>
    <n v="2"/>
    <x v="1"/>
    <x v="229"/>
    <x v="1"/>
    <n v="0"/>
    <n v="0"/>
    <x v="301"/>
    <x v="9"/>
    <x v="2"/>
    <n v="966"/>
    <n v="26"/>
    <n v="282"/>
    <n v="52"/>
    <n v="26"/>
    <n v="26"/>
    <n v="1378"/>
    <n v="1"/>
    <x v="2"/>
    <n v="7"/>
    <n v="11"/>
    <n v="21"/>
    <x v="0"/>
    <n v="5"/>
    <x v="1"/>
    <x v="0"/>
    <x v="1"/>
    <x v="1"/>
    <x v="1"/>
    <x v="1"/>
    <n v="0"/>
    <x v="0"/>
    <n v="11"/>
    <x v="1"/>
    <n v="4"/>
    <x v="4"/>
  </r>
  <r>
    <x v="418"/>
    <n v="1981"/>
    <n v="45"/>
    <x v="2"/>
    <x v="0"/>
    <x v="0"/>
    <n v="1"/>
    <x v="0"/>
    <x v="392"/>
    <x v="1"/>
    <n v="0"/>
    <n v="0"/>
    <x v="302"/>
    <x v="95"/>
    <x v="0"/>
    <n v="822"/>
    <n v="114"/>
    <n v="108"/>
    <n v="179"/>
    <n v="137"/>
    <n v="114"/>
    <n v="1474"/>
    <n v="1"/>
    <x v="5"/>
    <n v="9"/>
    <n v="9"/>
    <n v="26"/>
    <x v="0"/>
    <n v="3"/>
    <x v="1"/>
    <x v="0"/>
    <x v="0"/>
    <x v="1"/>
    <x v="1"/>
    <x v="0"/>
    <n v="0"/>
    <x v="0"/>
    <n v="11"/>
    <x v="0"/>
    <n v="3"/>
    <x v="2"/>
  </r>
  <r>
    <x v="419"/>
    <n v="1971"/>
    <n v="55"/>
    <x v="1"/>
    <x v="2"/>
    <x v="2"/>
    <n v="4"/>
    <x v="1"/>
    <x v="393"/>
    <x v="1"/>
    <n v="1"/>
    <n v="1"/>
    <x v="303"/>
    <x v="24"/>
    <x v="2"/>
    <n v="604"/>
    <n v="0"/>
    <n v="100"/>
    <n v="19"/>
    <n v="0"/>
    <n v="28"/>
    <n v="751"/>
    <n v="9"/>
    <x v="11"/>
    <n v="2"/>
    <n v="8"/>
    <n v="29"/>
    <x v="0"/>
    <n v="8"/>
    <x v="0"/>
    <x v="0"/>
    <x v="0"/>
    <x v="0"/>
    <x v="0"/>
    <x v="0"/>
    <n v="0"/>
    <x v="0"/>
    <n v="11"/>
    <x v="1"/>
    <n v="0"/>
    <x v="1"/>
  </r>
  <r>
    <x v="420"/>
    <n v="1973"/>
    <n v="53"/>
    <x v="1"/>
    <x v="1"/>
    <x v="2"/>
    <n v="3"/>
    <x v="1"/>
    <x v="394"/>
    <x v="1"/>
    <n v="1"/>
    <n v="0"/>
    <x v="304"/>
    <x v="86"/>
    <x v="2"/>
    <n v="19"/>
    <n v="3"/>
    <n v="19"/>
    <n v="3"/>
    <n v="1"/>
    <n v="3"/>
    <n v="48"/>
    <n v="2"/>
    <x v="2"/>
    <n v="0"/>
    <n v="3"/>
    <n v="7"/>
    <x v="1"/>
    <n v="7"/>
    <x v="0"/>
    <x v="0"/>
    <x v="0"/>
    <x v="0"/>
    <x v="0"/>
    <x v="0"/>
    <n v="0"/>
    <x v="0"/>
    <n v="11"/>
    <x v="1"/>
    <n v="0"/>
    <x v="1"/>
  </r>
  <r>
    <x v="421"/>
    <n v="1983"/>
    <n v="43"/>
    <x v="2"/>
    <x v="0"/>
    <x v="2"/>
    <n v="3"/>
    <x v="1"/>
    <x v="84"/>
    <x v="1"/>
    <n v="1"/>
    <n v="0"/>
    <x v="27"/>
    <x v="44"/>
    <x v="1"/>
    <n v="5"/>
    <n v="3"/>
    <n v="11"/>
    <n v="12"/>
    <n v="5"/>
    <n v="9"/>
    <n v="45"/>
    <n v="1"/>
    <x v="2"/>
    <n v="0"/>
    <n v="3"/>
    <n v="6"/>
    <x v="1"/>
    <n v="6"/>
    <x v="0"/>
    <x v="0"/>
    <x v="0"/>
    <x v="0"/>
    <x v="0"/>
    <x v="0"/>
    <n v="0"/>
    <x v="0"/>
    <n v="11"/>
    <x v="1"/>
    <n v="0"/>
    <x v="1"/>
  </r>
  <r>
    <x v="422"/>
    <n v="1982"/>
    <n v="44"/>
    <x v="2"/>
    <x v="2"/>
    <x v="1"/>
    <n v="3"/>
    <x v="1"/>
    <x v="395"/>
    <x v="1"/>
    <n v="1"/>
    <n v="0"/>
    <x v="198"/>
    <x v="47"/>
    <x v="0"/>
    <n v="2"/>
    <n v="2"/>
    <n v="2"/>
    <n v="2"/>
    <n v="1"/>
    <n v="1"/>
    <n v="10"/>
    <n v="1"/>
    <x v="1"/>
    <n v="0"/>
    <n v="2"/>
    <n v="4"/>
    <x v="1"/>
    <n v="8"/>
    <x v="0"/>
    <x v="0"/>
    <x v="0"/>
    <x v="0"/>
    <x v="0"/>
    <x v="0"/>
    <n v="0"/>
    <x v="0"/>
    <n v="11"/>
    <x v="1"/>
    <n v="0"/>
    <x v="1"/>
  </r>
  <r>
    <x v="423"/>
    <n v="1974"/>
    <n v="52"/>
    <x v="1"/>
    <x v="2"/>
    <x v="2"/>
    <n v="2"/>
    <x v="1"/>
    <x v="396"/>
    <x v="1"/>
    <n v="0"/>
    <n v="0"/>
    <x v="207"/>
    <x v="2"/>
    <x v="1"/>
    <n v="1076"/>
    <n v="68"/>
    <n v="103"/>
    <n v="29"/>
    <n v="91"/>
    <n v="68"/>
    <n v="1435"/>
    <n v="1"/>
    <x v="7"/>
    <n v="4"/>
    <n v="8"/>
    <n v="16"/>
    <x v="0"/>
    <n v="1"/>
    <x v="1"/>
    <x v="0"/>
    <x v="1"/>
    <x v="1"/>
    <x v="0"/>
    <x v="0"/>
    <n v="0"/>
    <x v="0"/>
    <n v="11"/>
    <x v="0"/>
    <n v="3"/>
    <x v="2"/>
  </r>
  <r>
    <x v="424"/>
    <n v="1941"/>
    <n v="85"/>
    <x v="3"/>
    <x v="1"/>
    <x v="2"/>
    <n v="2"/>
    <x v="1"/>
    <x v="397"/>
    <x v="1"/>
    <n v="0"/>
    <n v="0"/>
    <x v="305"/>
    <x v="84"/>
    <x v="0"/>
    <n v="1285"/>
    <n v="42"/>
    <n v="716"/>
    <n v="55"/>
    <n v="0"/>
    <n v="21"/>
    <n v="2119"/>
    <n v="0"/>
    <x v="5"/>
    <n v="10"/>
    <n v="5"/>
    <n v="22"/>
    <x v="0"/>
    <n v="2"/>
    <x v="1"/>
    <x v="0"/>
    <x v="0"/>
    <x v="1"/>
    <x v="0"/>
    <x v="0"/>
    <n v="0"/>
    <x v="0"/>
    <n v="11"/>
    <x v="1"/>
    <n v="1"/>
    <x v="0"/>
  </r>
  <r>
    <x v="425"/>
    <n v="1953"/>
    <n v="73"/>
    <x v="0"/>
    <x v="0"/>
    <x v="2"/>
    <n v="5"/>
    <x v="1"/>
    <x v="398"/>
    <x v="1"/>
    <n v="1"/>
    <n v="2"/>
    <x v="190"/>
    <x v="28"/>
    <x v="2"/>
    <n v="10"/>
    <n v="0"/>
    <n v="7"/>
    <n v="2"/>
    <n v="0"/>
    <n v="1"/>
    <n v="20"/>
    <n v="1"/>
    <x v="1"/>
    <n v="0"/>
    <n v="2"/>
    <n v="4"/>
    <x v="1"/>
    <n v="8"/>
    <x v="0"/>
    <x v="0"/>
    <x v="0"/>
    <x v="0"/>
    <x v="0"/>
    <x v="0"/>
    <n v="0"/>
    <x v="0"/>
    <n v="11"/>
    <x v="1"/>
    <n v="0"/>
    <x v="1"/>
  </r>
  <r>
    <x v="426"/>
    <n v="1986"/>
    <n v="40"/>
    <x v="2"/>
    <x v="0"/>
    <x v="2"/>
    <n v="2"/>
    <x v="1"/>
    <x v="399"/>
    <x v="1"/>
    <n v="0"/>
    <n v="0"/>
    <x v="125"/>
    <x v="19"/>
    <x v="0"/>
    <n v="551"/>
    <n v="137"/>
    <n v="792"/>
    <n v="179"/>
    <n v="103"/>
    <n v="33"/>
    <n v="1795"/>
    <n v="1"/>
    <x v="4"/>
    <n v="7"/>
    <n v="13"/>
    <n v="27"/>
    <x v="0"/>
    <n v="1"/>
    <x v="1"/>
    <x v="0"/>
    <x v="1"/>
    <x v="1"/>
    <x v="1"/>
    <x v="0"/>
    <n v="0"/>
    <x v="0"/>
    <n v="11"/>
    <x v="1"/>
    <n v="3"/>
    <x v="2"/>
  </r>
  <r>
    <x v="427"/>
    <n v="1989"/>
    <n v="37"/>
    <x v="2"/>
    <x v="0"/>
    <x v="2"/>
    <n v="3"/>
    <x v="1"/>
    <x v="400"/>
    <x v="1"/>
    <n v="1"/>
    <n v="0"/>
    <x v="306"/>
    <x v="80"/>
    <x v="1"/>
    <n v="800"/>
    <n v="0"/>
    <n v="297"/>
    <n v="0"/>
    <n v="34"/>
    <n v="57"/>
    <n v="1188"/>
    <n v="2"/>
    <x v="2"/>
    <n v="5"/>
    <n v="10"/>
    <n v="19"/>
    <x v="0"/>
    <n v="6"/>
    <x v="0"/>
    <x v="0"/>
    <x v="1"/>
    <x v="0"/>
    <x v="1"/>
    <x v="0"/>
    <n v="0"/>
    <x v="0"/>
    <n v="11"/>
    <x v="1"/>
    <n v="2"/>
    <x v="3"/>
  </r>
  <r>
    <x v="428"/>
    <n v="1989"/>
    <n v="37"/>
    <x v="2"/>
    <x v="4"/>
    <x v="1"/>
    <n v="3"/>
    <x v="1"/>
    <x v="401"/>
    <x v="1"/>
    <n v="1"/>
    <n v="0"/>
    <x v="288"/>
    <x v="87"/>
    <x v="0"/>
    <n v="2"/>
    <n v="2"/>
    <n v="11"/>
    <n v="10"/>
    <n v="6"/>
    <n v="12"/>
    <n v="43"/>
    <n v="2"/>
    <x v="1"/>
    <n v="0"/>
    <n v="4"/>
    <n v="7"/>
    <x v="1"/>
    <n v="5"/>
    <x v="1"/>
    <x v="0"/>
    <x v="0"/>
    <x v="0"/>
    <x v="0"/>
    <x v="0"/>
    <n v="0"/>
    <x v="0"/>
    <n v="11"/>
    <x v="1"/>
    <n v="0"/>
    <x v="1"/>
  </r>
  <r>
    <x v="429"/>
    <n v="1968"/>
    <n v="58"/>
    <x v="1"/>
    <x v="0"/>
    <x v="2"/>
    <n v="3"/>
    <x v="1"/>
    <x v="402"/>
    <x v="1"/>
    <n v="0"/>
    <n v="1"/>
    <x v="307"/>
    <x v="49"/>
    <x v="2"/>
    <n v="378"/>
    <n v="0"/>
    <n v="189"/>
    <n v="97"/>
    <n v="172"/>
    <n v="172"/>
    <n v="1008"/>
    <n v="2"/>
    <x v="3"/>
    <n v="5"/>
    <n v="12"/>
    <n v="24"/>
    <x v="0"/>
    <n v="3"/>
    <x v="1"/>
    <x v="0"/>
    <x v="0"/>
    <x v="0"/>
    <x v="0"/>
    <x v="0"/>
    <n v="0"/>
    <x v="0"/>
    <n v="11"/>
    <x v="1"/>
    <n v="0"/>
    <x v="1"/>
  </r>
  <r>
    <x v="430"/>
    <n v="1961"/>
    <n v="65"/>
    <x v="0"/>
    <x v="1"/>
    <x v="0"/>
    <n v="1"/>
    <x v="0"/>
    <x v="403"/>
    <x v="1"/>
    <n v="0"/>
    <n v="0"/>
    <x v="252"/>
    <x v="49"/>
    <x v="2"/>
    <n v="1248"/>
    <n v="16"/>
    <n v="349"/>
    <n v="43"/>
    <n v="16"/>
    <n v="16"/>
    <n v="1688"/>
    <n v="1"/>
    <x v="2"/>
    <n v="4"/>
    <n v="9"/>
    <n v="16"/>
    <x v="0"/>
    <n v="4"/>
    <x v="1"/>
    <x v="0"/>
    <x v="1"/>
    <x v="1"/>
    <x v="1"/>
    <x v="1"/>
    <n v="0"/>
    <x v="0"/>
    <n v="11"/>
    <x v="0"/>
    <n v="5"/>
    <x v="5"/>
  </r>
  <r>
    <x v="431"/>
    <n v="1989"/>
    <n v="37"/>
    <x v="2"/>
    <x v="0"/>
    <x v="2"/>
    <n v="3"/>
    <x v="1"/>
    <x v="404"/>
    <x v="1"/>
    <n v="1"/>
    <n v="0"/>
    <x v="29"/>
    <x v="19"/>
    <x v="0"/>
    <n v="235"/>
    <n v="0"/>
    <n v="235"/>
    <n v="19"/>
    <n v="4"/>
    <n v="191"/>
    <n v="684"/>
    <n v="5"/>
    <x v="0"/>
    <n v="1"/>
    <n v="7"/>
    <n v="21"/>
    <x v="0"/>
    <n v="8"/>
    <x v="0"/>
    <x v="0"/>
    <x v="0"/>
    <x v="0"/>
    <x v="0"/>
    <x v="0"/>
    <n v="0"/>
    <x v="0"/>
    <n v="11"/>
    <x v="1"/>
    <n v="0"/>
    <x v="1"/>
  </r>
  <r>
    <x v="432"/>
    <n v="1967"/>
    <n v="59"/>
    <x v="1"/>
    <x v="4"/>
    <x v="1"/>
    <n v="4"/>
    <x v="1"/>
    <x v="405"/>
    <x v="1"/>
    <n v="1"/>
    <n v="1"/>
    <x v="299"/>
    <x v="31"/>
    <x v="0"/>
    <n v="515"/>
    <n v="47"/>
    <n v="181"/>
    <n v="149"/>
    <n v="95"/>
    <n v="95"/>
    <n v="1082"/>
    <n v="15"/>
    <x v="12"/>
    <n v="6"/>
    <n v="9"/>
    <n v="39"/>
    <x v="2"/>
    <n v="7"/>
    <x v="0"/>
    <x v="0"/>
    <x v="0"/>
    <x v="0"/>
    <x v="0"/>
    <x v="0"/>
    <n v="0"/>
    <x v="0"/>
    <n v="11"/>
    <x v="1"/>
    <n v="0"/>
    <x v="1"/>
  </r>
  <r>
    <x v="433"/>
    <n v="1964"/>
    <n v="62"/>
    <x v="0"/>
    <x v="0"/>
    <x v="2"/>
    <n v="3"/>
    <x v="1"/>
    <x v="406"/>
    <x v="1"/>
    <n v="0"/>
    <n v="1"/>
    <x v="308"/>
    <x v="67"/>
    <x v="1"/>
    <n v="438"/>
    <n v="66"/>
    <n v="400"/>
    <n v="12"/>
    <n v="38"/>
    <n v="114"/>
    <n v="1068"/>
    <n v="1"/>
    <x v="0"/>
    <n v="3"/>
    <n v="13"/>
    <n v="25"/>
    <x v="0"/>
    <n v="4"/>
    <x v="1"/>
    <x v="0"/>
    <x v="0"/>
    <x v="0"/>
    <x v="0"/>
    <x v="0"/>
    <n v="0"/>
    <x v="0"/>
    <n v="11"/>
    <x v="1"/>
    <n v="0"/>
    <x v="1"/>
  </r>
  <r>
    <x v="434"/>
    <n v="1970"/>
    <n v="56"/>
    <x v="1"/>
    <x v="0"/>
    <x v="0"/>
    <n v="2"/>
    <x v="1"/>
    <x v="407"/>
    <x v="1"/>
    <n v="1"/>
    <n v="0"/>
    <x v="309"/>
    <x v="80"/>
    <x v="1"/>
    <n v="25"/>
    <n v="0"/>
    <n v="22"/>
    <n v="2"/>
    <n v="3"/>
    <n v="5"/>
    <n v="57"/>
    <n v="2"/>
    <x v="1"/>
    <n v="0"/>
    <n v="4"/>
    <n v="7"/>
    <x v="1"/>
    <n v="5"/>
    <x v="1"/>
    <x v="0"/>
    <x v="0"/>
    <x v="0"/>
    <x v="0"/>
    <x v="0"/>
    <n v="0"/>
    <x v="0"/>
    <n v="11"/>
    <x v="1"/>
    <n v="0"/>
    <x v="1"/>
  </r>
  <r>
    <x v="435"/>
    <n v="1956"/>
    <n v="70"/>
    <x v="0"/>
    <x v="2"/>
    <x v="1"/>
    <n v="3"/>
    <x v="1"/>
    <x v="408"/>
    <x v="1"/>
    <n v="0"/>
    <n v="1"/>
    <x v="310"/>
    <x v="79"/>
    <x v="0"/>
    <n v="31"/>
    <n v="0"/>
    <n v="7"/>
    <n v="2"/>
    <n v="0"/>
    <n v="6"/>
    <n v="46"/>
    <n v="1"/>
    <x v="1"/>
    <n v="0"/>
    <n v="3"/>
    <n v="5"/>
    <x v="1"/>
    <n v="5"/>
    <x v="1"/>
    <x v="0"/>
    <x v="0"/>
    <x v="0"/>
    <x v="0"/>
    <x v="0"/>
    <n v="0"/>
    <x v="0"/>
    <n v="11"/>
    <x v="1"/>
    <n v="0"/>
    <x v="1"/>
  </r>
  <r>
    <x v="436"/>
    <n v="1966"/>
    <n v="60"/>
    <x v="1"/>
    <x v="0"/>
    <x v="3"/>
    <n v="2"/>
    <x v="1"/>
    <x v="409"/>
    <x v="1"/>
    <n v="0"/>
    <n v="1"/>
    <x v="311"/>
    <x v="45"/>
    <x v="2"/>
    <n v="357"/>
    <n v="35"/>
    <n v="271"/>
    <n v="28"/>
    <n v="28"/>
    <n v="14"/>
    <n v="733"/>
    <n v="3"/>
    <x v="4"/>
    <n v="2"/>
    <n v="12"/>
    <n v="23"/>
    <x v="0"/>
    <n v="5"/>
    <x v="1"/>
    <x v="0"/>
    <x v="0"/>
    <x v="0"/>
    <x v="0"/>
    <x v="0"/>
    <n v="0"/>
    <x v="0"/>
    <n v="11"/>
    <x v="1"/>
    <n v="0"/>
    <x v="1"/>
  </r>
  <r>
    <x v="437"/>
    <n v="1949"/>
    <n v="77"/>
    <x v="0"/>
    <x v="2"/>
    <x v="4"/>
    <n v="2"/>
    <x v="1"/>
    <x v="410"/>
    <x v="1"/>
    <n v="0"/>
    <n v="1"/>
    <x v="312"/>
    <x v="86"/>
    <x v="2"/>
    <n v="400"/>
    <n v="4"/>
    <n v="35"/>
    <n v="6"/>
    <n v="0"/>
    <n v="22"/>
    <n v="467"/>
    <n v="2"/>
    <x v="12"/>
    <n v="1"/>
    <n v="5"/>
    <n v="17"/>
    <x v="0"/>
    <n v="8"/>
    <x v="0"/>
    <x v="0"/>
    <x v="0"/>
    <x v="0"/>
    <x v="0"/>
    <x v="0"/>
    <n v="0"/>
    <x v="0"/>
    <n v="11"/>
    <x v="1"/>
    <n v="0"/>
    <x v="1"/>
  </r>
  <r>
    <x v="438"/>
    <n v="1971"/>
    <n v="55"/>
    <x v="1"/>
    <x v="1"/>
    <x v="2"/>
    <n v="3"/>
    <x v="1"/>
    <x v="411"/>
    <x v="1"/>
    <n v="1"/>
    <n v="0"/>
    <x v="313"/>
    <x v="23"/>
    <x v="0"/>
    <n v="99"/>
    <n v="0"/>
    <n v="15"/>
    <n v="2"/>
    <n v="1"/>
    <n v="5"/>
    <n v="122"/>
    <n v="3"/>
    <x v="2"/>
    <n v="1"/>
    <n v="4"/>
    <n v="10"/>
    <x v="1"/>
    <n v="7"/>
    <x v="0"/>
    <x v="0"/>
    <x v="0"/>
    <x v="0"/>
    <x v="0"/>
    <x v="0"/>
    <n v="0"/>
    <x v="0"/>
    <n v="11"/>
    <x v="1"/>
    <n v="0"/>
    <x v="1"/>
  </r>
  <r>
    <x v="439"/>
    <n v="1986"/>
    <n v="40"/>
    <x v="2"/>
    <x v="4"/>
    <x v="2"/>
    <n v="3"/>
    <x v="1"/>
    <x v="11"/>
    <x v="1"/>
    <n v="1"/>
    <n v="0"/>
    <x v="247"/>
    <x v="25"/>
    <x v="0"/>
    <n v="1"/>
    <n v="11"/>
    <n v="5"/>
    <n v="4"/>
    <n v="6"/>
    <n v="9"/>
    <n v="36"/>
    <n v="2"/>
    <x v="2"/>
    <n v="0"/>
    <n v="3"/>
    <n v="7"/>
    <x v="1"/>
    <n v="8"/>
    <x v="0"/>
    <x v="0"/>
    <x v="0"/>
    <x v="0"/>
    <x v="0"/>
    <x v="0"/>
    <n v="0"/>
    <x v="0"/>
    <n v="11"/>
    <x v="1"/>
    <n v="0"/>
    <x v="1"/>
  </r>
  <r>
    <x v="440"/>
    <n v="1989"/>
    <n v="37"/>
    <x v="2"/>
    <x v="0"/>
    <x v="2"/>
    <n v="3"/>
    <x v="1"/>
    <x v="412"/>
    <x v="1"/>
    <n v="1"/>
    <n v="0"/>
    <x v="53"/>
    <x v="26"/>
    <x v="0"/>
    <n v="5"/>
    <n v="4"/>
    <n v="13"/>
    <n v="8"/>
    <n v="0"/>
    <n v="4"/>
    <n v="34"/>
    <n v="1"/>
    <x v="1"/>
    <n v="0"/>
    <n v="3"/>
    <n v="5"/>
    <x v="1"/>
    <n v="8"/>
    <x v="0"/>
    <x v="0"/>
    <x v="0"/>
    <x v="0"/>
    <x v="0"/>
    <x v="0"/>
    <n v="0"/>
    <x v="0"/>
    <n v="11"/>
    <x v="1"/>
    <n v="0"/>
    <x v="1"/>
  </r>
  <r>
    <x v="441"/>
    <n v="1948"/>
    <n v="78"/>
    <x v="3"/>
    <x v="1"/>
    <x v="2"/>
    <n v="3"/>
    <x v="1"/>
    <x v="413"/>
    <x v="1"/>
    <n v="0"/>
    <n v="1"/>
    <x v="314"/>
    <x v="36"/>
    <x v="0"/>
    <n v="77"/>
    <n v="28"/>
    <n v="31"/>
    <n v="16"/>
    <n v="0"/>
    <n v="4"/>
    <n v="156"/>
    <n v="2"/>
    <x v="2"/>
    <n v="1"/>
    <n v="5"/>
    <n v="10"/>
    <x v="1"/>
    <n v="4"/>
    <x v="1"/>
    <x v="0"/>
    <x v="0"/>
    <x v="0"/>
    <x v="0"/>
    <x v="0"/>
    <n v="0"/>
    <x v="0"/>
    <n v="11"/>
    <x v="1"/>
    <n v="0"/>
    <x v="1"/>
  </r>
  <r>
    <x v="442"/>
    <n v="1946"/>
    <n v="80"/>
    <x v="3"/>
    <x v="0"/>
    <x v="2"/>
    <n v="2"/>
    <x v="1"/>
    <x v="414"/>
    <x v="1"/>
    <n v="0"/>
    <n v="0"/>
    <x v="315"/>
    <x v="86"/>
    <x v="2"/>
    <n v="3"/>
    <n v="1"/>
    <n v="2"/>
    <n v="4"/>
    <n v="3"/>
    <n v="1"/>
    <n v="14"/>
    <n v="1"/>
    <x v="9"/>
    <n v="0"/>
    <n v="3"/>
    <n v="4"/>
    <x v="1"/>
    <n v="5"/>
    <x v="1"/>
    <x v="0"/>
    <x v="0"/>
    <x v="0"/>
    <x v="0"/>
    <x v="0"/>
    <n v="0"/>
    <x v="0"/>
    <n v="11"/>
    <x v="1"/>
    <n v="0"/>
    <x v="1"/>
  </r>
  <r>
    <x v="443"/>
    <n v="1989"/>
    <n v="37"/>
    <x v="2"/>
    <x v="0"/>
    <x v="0"/>
    <n v="2"/>
    <x v="1"/>
    <x v="354"/>
    <x v="1"/>
    <n v="1"/>
    <n v="0"/>
    <x v="284"/>
    <x v="71"/>
    <x v="2"/>
    <n v="10"/>
    <n v="4"/>
    <n v="14"/>
    <n v="4"/>
    <n v="4"/>
    <n v="1"/>
    <n v="37"/>
    <n v="1"/>
    <x v="1"/>
    <n v="0"/>
    <n v="3"/>
    <n v="5"/>
    <x v="1"/>
    <n v="8"/>
    <x v="0"/>
    <x v="0"/>
    <x v="0"/>
    <x v="0"/>
    <x v="0"/>
    <x v="0"/>
    <n v="0"/>
    <x v="0"/>
    <n v="11"/>
    <x v="1"/>
    <n v="0"/>
    <x v="1"/>
  </r>
  <r>
    <x v="444"/>
    <n v="1974"/>
    <n v="52"/>
    <x v="1"/>
    <x v="4"/>
    <x v="2"/>
    <n v="2"/>
    <x v="1"/>
    <x v="415"/>
    <x v="1"/>
    <n v="0"/>
    <n v="0"/>
    <x v="233"/>
    <x v="32"/>
    <x v="0"/>
    <n v="0"/>
    <n v="6"/>
    <n v="3"/>
    <n v="7"/>
    <n v="6"/>
    <n v="12"/>
    <n v="34"/>
    <n v="1"/>
    <x v="1"/>
    <n v="0"/>
    <n v="3"/>
    <n v="5"/>
    <x v="1"/>
    <n v="8"/>
    <x v="0"/>
    <x v="0"/>
    <x v="0"/>
    <x v="0"/>
    <x v="0"/>
    <x v="0"/>
    <n v="0"/>
    <x v="0"/>
    <n v="11"/>
    <x v="1"/>
    <n v="0"/>
    <x v="1"/>
  </r>
  <r>
    <x v="445"/>
    <n v="1959"/>
    <n v="67"/>
    <x v="0"/>
    <x v="0"/>
    <x v="3"/>
    <n v="1"/>
    <x v="0"/>
    <x v="416"/>
    <x v="1"/>
    <n v="0"/>
    <n v="0"/>
    <x v="141"/>
    <x v="36"/>
    <x v="0"/>
    <n v="0"/>
    <n v="0"/>
    <n v="1"/>
    <n v="2"/>
    <n v="12"/>
    <n v="5"/>
    <n v="20"/>
    <n v="1"/>
    <x v="1"/>
    <n v="0"/>
    <n v="2"/>
    <n v="4"/>
    <x v="1"/>
    <n v="8"/>
    <x v="0"/>
    <x v="0"/>
    <x v="0"/>
    <x v="0"/>
    <x v="0"/>
    <x v="0"/>
    <n v="0"/>
    <x v="0"/>
    <n v="11"/>
    <x v="1"/>
    <n v="0"/>
    <x v="1"/>
  </r>
  <r>
    <x v="446"/>
    <n v="1972"/>
    <n v="54"/>
    <x v="1"/>
    <x v="2"/>
    <x v="3"/>
    <n v="2"/>
    <x v="1"/>
    <x v="417"/>
    <x v="1"/>
    <n v="1"/>
    <n v="0"/>
    <x v="316"/>
    <x v="38"/>
    <x v="0"/>
    <n v="76"/>
    <n v="14"/>
    <n v="74"/>
    <n v="13"/>
    <n v="5"/>
    <n v="10"/>
    <n v="192"/>
    <n v="2"/>
    <x v="3"/>
    <n v="0"/>
    <n v="4"/>
    <n v="11"/>
    <x v="1"/>
    <n v="8"/>
    <x v="0"/>
    <x v="0"/>
    <x v="0"/>
    <x v="0"/>
    <x v="0"/>
    <x v="0"/>
    <n v="0"/>
    <x v="0"/>
    <n v="11"/>
    <x v="1"/>
    <n v="0"/>
    <x v="1"/>
  </r>
  <r>
    <x v="447"/>
    <n v="1964"/>
    <n v="62"/>
    <x v="0"/>
    <x v="0"/>
    <x v="0"/>
    <n v="1"/>
    <x v="0"/>
    <x v="418"/>
    <x v="1"/>
    <n v="0"/>
    <n v="0"/>
    <x v="157"/>
    <x v="53"/>
    <x v="0"/>
    <n v="398"/>
    <n v="190"/>
    <n v="537"/>
    <n v="61"/>
    <n v="156"/>
    <n v="37"/>
    <n v="1379"/>
    <n v="1"/>
    <x v="6"/>
    <n v="5"/>
    <n v="7"/>
    <n v="17"/>
    <x v="0"/>
    <n v="1"/>
    <x v="1"/>
    <x v="1"/>
    <x v="0"/>
    <x v="0"/>
    <x v="1"/>
    <x v="0"/>
    <n v="0"/>
    <x v="0"/>
    <n v="11"/>
    <x v="1"/>
    <n v="2"/>
    <x v="3"/>
  </r>
  <r>
    <x v="448"/>
    <n v="1976"/>
    <n v="50"/>
    <x v="1"/>
    <x v="0"/>
    <x v="2"/>
    <n v="3"/>
    <x v="1"/>
    <x v="419"/>
    <x v="1"/>
    <n v="1"/>
    <n v="0"/>
    <x v="317"/>
    <x v="99"/>
    <x v="2"/>
    <n v="14"/>
    <n v="7"/>
    <n v="11"/>
    <n v="11"/>
    <n v="0"/>
    <n v="5"/>
    <n v="48"/>
    <n v="2"/>
    <x v="2"/>
    <n v="0"/>
    <n v="3"/>
    <n v="7"/>
    <x v="1"/>
    <n v="8"/>
    <x v="0"/>
    <x v="0"/>
    <x v="0"/>
    <x v="0"/>
    <x v="0"/>
    <x v="0"/>
    <n v="0"/>
    <x v="0"/>
    <n v="11"/>
    <x v="1"/>
    <n v="0"/>
    <x v="1"/>
  </r>
  <r>
    <x v="449"/>
    <n v="1953"/>
    <n v="73"/>
    <x v="0"/>
    <x v="1"/>
    <x v="2"/>
    <n v="3"/>
    <x v="1"/>
    <x v="420"/>
    <x v="1"/>
    <n v="0"/>
    <n v="1"/>
    <x v="318"/>
    <x v="16"/>
    <x v="0"/>
    <n v="208"/>
    <n v="7"/>
    <n v="82"/>
    <n v="30"/>
    <n v="66"/>
    <n v="35"/>
    <n v="428"/>
    <n v="2"/>
    <x v="7"/>
    <n v="2"/>
    <n v="9"/>
    <n v="16"/>
    <x v="0"/>
    <n v="3"/>
    <x v="1"/>
    <x v="0"/>
    <x v="0"/>
    <x v="0"/>
    <x v="0"/>
    <x v="0"/>
    <n v="0"/>
    <x v="0"/>
    <n v="11"/>
    <x v="1"/>
    <n v="0"/>
    <x v="1"/>
  </r>
  <r>
    <x v="450"/>
    <n v="1955"/>
    <n v="71"/>
    <x v="0"/>
    <x v="0"/>
    <x v="0"/>
    <n v="2"/>
    <x v="1"/>
    <x v="421"/>
    <x v="1"/>
    <n v="0"/>
    <n v="1"/>
    <x v="319"/>
    <x v="98"/>
    <x v="0"/>
    <n v="430"/>
    <n v="16"/>
    <n v="322"/>
    <n v="43"/>
    <n v="24"/>
    <n v="33"/>
    <n v="868"/>
    <n v="5"/>
    <x v="6"/>
    <n v="7"/>
    <n v="11"/>
    <n v="27"/>
    <x v="0"/>
    <n v="3"/>
    <x v="1"/>
    <x v="0"/>
    <x v="0"/>
    <x v="0"/>
    <x v="0"/>
    <x v="0"/>
    <n v="0"/>
    <x v="0"/>
    <n v="11"/>
    <x v="1"/>
    <n v="0"/>
    <x v="1"/>
  </r>
  <r>
    <x v="451"/>
    <n v="1969"/>
    <n v="57"/>
    <x v="1"/>
    <x v="0"/>
    <x v="2"/>
    <n v="3"/>
    <x v="1"/>
    <x v="422"/>
    <x v="1"/>
    <n v="0"/>
    <n v="1"/>
    <x v="320"/>
    <x v="37"/>
    <x v="1"/>
    <n v="656"/>
    <n v="38"/>
    <n v="161"/>
    <n v="62"/>
    <n v="47"/>
    <n v="37"/>
    <n v="1001"/>
    <n v="3"/>
    <x v="0"/>
    <n v="9"/>
    <n v="7"/>
    <n v="27"/>
    <x v="0"/>
    <n v="7"/>
    <x v="0"/>
    <x v="0"/>
    <x v="0"/>
    <x v="0"/>
    <x v="0"/>
    <x v="0"/>
    <n v="0"/>
    <x v="0"/>
    <n v="11"/>
    <x v="1"/>
    <n v="0"/>
    <x v="1"/>
  </r>
  <r>
    <x v="452"/>
    <n v="1971"/>
    <n v="55"/>
    <x v="1"/>
    <x v="2"/>
    <x v="0"/>
    <n v="2"/>
    <x v="1"/>
    <x v="423"/>
    <x v="1"/>
    <n v="1"/>
    <n v="0"/>
    <x v="131"/>
    <x v="65"/>
    <x v="1"/>
    <n v="14"/>
    <n v="2"/>
    <n v="30"/>
    <n v="8"/>
    <n v="2"/>
    <n v="3"/>
    <n v="59"/>
    <n v="1"/>
    <x v="2"/>
    <n v="0"/>
    <n v="4"/>
    <n v="7"/>
    <x v="1"/>
    <n v="5"/>
    <x v="1"/>
    <x v="0"/>
    <x v="0"/>
    <x v="0"/>
    <x v="0"/>
    <x v="0"/>
    <n v="0"/>
    <x v="0"/>
    <n v="11"/>
    <x v="1"/>
    <n v="0"/>
    <x v="1"/>
  </r>
  <r>
    <x v="453"/>
    <n v="1980"/>
    <n v="46"/>
    <x v="1"/>
    <x v="4"/>
    <x v="2"/>
    <n v="4"/>
    <x v="1"/>
    <x v="424"/>
    <x v="1"/>
    <n v="1"/>
    <n v="1"/>
    <x v="86"/>
    <x v="53"/>
    <x v="0"/>
    <n v="141"/>
    <n v="70"/>
    <n v="106"/>
    <n v="72"/>
    <n v="19"/>
    <n v="23"/>
    <n v="431"/>
    <n v="2"/>
    <x v="6"/>
    <n v="2"/>
    <n v="8"/>
    <n v="16"/>
    <x v="0"/>
    <n v="3"/>
    <x v="1"/>
    <x v="0"/>
    <x v="0"/>
    <x v="0"/>
    <x v="0"/>
    <x v="0"/>
    <n v="0"/>
    <x v="0"/>
    <n v="11"/>
    <x v="1"/>
    <n v="0"/>
    <x v="1"/>
  </r>
  <r>
    <x v="454"/>
    <n v="1976"/>
    <n v="50"/>
    <x v="1"/>
    <x v="0"/>
    <x v="2"/>
    <n v="3"/>
    <x v="1"/>
    <x v="425"/>
    <x v="1"/>
    <n v="0"/>
    <n v="1"/>
    <x v="54"/>
    <x v="74"/>
    <x v="1"/>
    <n v="507"/>
    <n v="19"/>
    <n v="364"/>
    <n v="25"/>
    <n v="47"/>
    <n v="9"/>
    <n v="971"/>
    <n v="3"/>
    <x v="12"/>
    <n v="5"/>
    <n v="10"/>
    <n v="27"/>
    <x v="0"/>
    <n v="7"/>
    <x v="0"/>
    <x v="0"/>
    <x v="0"/>
    <x v="0"/>
    <x v="0"/>
    <x v="0"/>
    <n v="0"/>
    <x v="0"/>
    <n v="11"/>
    <x v="1"/>
    <n v="0"/>
    <x v="1"/>
  </r>
  <r>
    <x v="455"/>
    <n v="1972"/>
    <n v="54"/>
    <x v="1"/>
    <x v="0"/>
    <x v="2"/>
    <n v="5"/>
    <x v="1"/>
    <x v="426"/>
    <x v="1"/>
    <n v="1"/>
    <n v="2"/>
    <x v="321"/>
    <x v="48"/>
    <x v="0"/>
    <n v="164"/>
    <n v="24"/>
    <n v="103"/>
    <n v="12"/>
    <n v="3"/>
    <n v="42"/>
    <n v="348"/>
    <n v="7"/>
    <x v="3"/>
    <n v="1"/>
    <n v="6"/>
    <n v="19"/>
    <x v="0"/>
    <n v="8"/>
    <x v="0"/>
    <x v="0"/>
    <x v="0"/>
    <x v="0"/>
    <x v="0"/>
    <x v="0"/>
    <n v="0"/>
    <x v="0"/>
    <n v="11"/>
    <x v="1"/>
    <n v="0"/>
    <x v="1"/>
  </r>
  <r>
    <x v="456"/>
    <n v="1966"/>
    <n v="60"/>
    <x v="1"/>
    <x v="4"/>
    <x v="0"/>
    <n v="1"/>
    <x v="0"/>
    <x v="427"/>
    <x v="1"/>
    <n v="0"/>
    <n v="0"/>
    <x v="291"/>
    <x v="61"/>
    <x v="0"/>
    <n v="606"/>
    <n v="24"/>
    <n v="974"/>
    <n v="197"/>
    <n v="194"/>
    <n v="64"/>
    <n v="2059"/>
    <n v="1"/>
    <x v="5"/>
    <n v="7"/>
    <n v="9"/>
    <n v="24"/>
    <x v="0"/>
    <n v="4"/>
    <x v="1"/>
    <x v="0"/>
    <x v="1"/>
    <x v="0"/>
    <x v="1"/>
    <x v="0"/>
    <n v="0"/>
    <x v="0"/>
    <n v="11"/>
    <x v="0"/>
    <n v="3"/>
    <x v="2"/>
  </r>
  <r>
    <x v="457"/>
    <n v="1984"/>
    <n v="42"/>
    <x v="2"/>
    <x v="2"/>
    <x v="2"/>
    <n v="3"/>
    <x v="1"/>
    <x v="428"/>
    <x v="1"/>
    <n v="1"/>
    <n v="0"/>
    <x v="322"/>
    <x v="98"/>
    <x v="0"/>
    <n v="116"/>
    <n v="11"/>
    <n v="72"/>
    <n v="3"/>
    <n v="17"/>
    <n v="46"/>
    <n v="265"/>
    <n v="4"/>
    <x v="6"/>
    <n v="1"/>
    <n v="5"/>
    <n v="14"/>
    <x v="1"/>
    <n v="6"/>
    <x v="0"/>
    <x v="1"/>
    <x v="0"/>
    <x v="0"/>
    <x v="0"/>
    <x v="0"/>
    <n v="0"/>
    <x v="0"/>
    <n v="11"/>
    <x v="0"/>
    <n v="2"/>
    <x v="3"/>
  </r>
  <r>
    <x v="458"/>
    <n v="1952"/>
    <n v="74"/>
    <x v="0"/>
    <x v="0"/>
    <x v="2"/>
    <n v="3"/>
    <x v="1"/>
    <x v="429"/>
    <x v="1"/>
    <n v="0"/>
    <n v="1"/>
    <x v="323"/>
    <x v="87"/>
    <x v="0"/>
    <n v="143"/>
    <n v="15"/>
    <n v="60"/>
    <n v="24"/>
    <n v="23"/>
    <n v="5"/>
    <n v="270"/>
    <n v="2"/>
    <x v="2"/>
    <n v="1"/>
    <n v="8"/>
    <n v="13"/>
    <x v="1"/>
    <n v="2"/>
    <x v="1"/>
    <x v="0"/>
    <x v="0"/>
    <x v="0"/>
    <x v="0"/>
    <x v="0"/>
    <n v="0"/>
    <x v="0"/>
    <n v="11"/>
    <x v="1"/>
    <n v="0"/>
    <x v="1"/>
  </r>
  <r>
    <x v="459"/>
    <n v="1982"/>
    <n v="44"/>
    <x v="2"/>
    <x v="4"/>
    <x v="1"/>
    <n v="2"/>
    <x v="1"/>
    <x v="430"/>
    <x v="1"/>
    <n v="0"/>
    <n v="0"/>
    <x v="324"/>
    <x v="83"/>
    <x v="0"/>
    <n v="398"/>
    <n v="96"/>
    <n v="447"/>
    <n v="220"/>
    <n v="96"/>
    <n v="32"/>
    <n v="1289"/>
    <n v="1"/>
    <x v="3"/>
    <n v="7"/>
    <n v="6"/>
    <n v="19"/>
    <x v="0"/>
    <n v="3"/>
    <x v="1"/>
    <x v="0"/>
    <x v="0"/>
    <x v="0"/>
    <x v="0"/>
    <x v="0"/>
    <n v="0"/>
    <x v="0"/>
    <n v="11"/>
    <x v="1"/>
    <n v="0"/>
    <x v="1"/>
  </r>
  <r>
    <x v="460"/>
    <n v="1964"/>
    <n v="62"/>
    <x v="0"/>
    <x v="0"/>
    <x v="2"/>
    <n v="3"/>
    <x v="1"/>
    <x v="431"/>
    <x v="1"/>
    <n v="0"/>
    <n v="1"/>
    <x v="42"/>
    <x v="41"/>
    <x v="2"/>
    <n v="522"/>
    <n v="0"/>
    <n v="257"/>
    <n v="32"/>
    <n v="16"/>
    <n v="66"/>
    <n v="893"/>
    <n v="4"/>
    <x v="2"/>
    <n v="2"/>
    <n v="8"/>
    <n v="16"/>
    <x v="0"/>
    <n v="7"/>
    <x v="0"/>
    <x v="0"/>
    <x v="0"/>
    <x v="0"/>
    <x v="1"/>
    <x v="0"/>
    <n v="0"/>
    <x v="0"/>
    <n v="11"/>
    <x v="0"/>
    <n v="2"/>
    <x v="3"/>
  </r>
  <r>
    <x v="461"/>
    <n v="1949"/>
    <n v="77"/>
    <x v="0"/>
    <x v="0"/>
    <x v="4"/>
    <n v="1"/>
    <x v="0"/>
    <x v="432"/>
    <x v="1"/>
    <n v="0"/>
    <n v="0"/>
    <x v="325"/>
    <x v="90"/>
    <x v="0"/>
    <n v="161"/>
    <n v="0"/>
    <n v="253"/>
    <n v="199"/>
    <n v="191"/>
    <n v="122"/>
    <n v="926"/>
    <n v="1"/>
    <x v="7"/>
    <n v="7"/>
    <n v="11"/>
    <n v="22"/>
    <x v="0"/>
    <n v="1"/>
    <x v="1"/>
    <x v="0"/>
    <x v="0"/>
    <x v="0"/>
    <x v="0"/>
    <x v="0"/>
    <n v="0"/>
    <x v="0"/>
    <n v="11"/>
    <x v="1"/>
    <n v="0"/>
    <x v="1"/>
  </r>
  <r>
    <x v="462"/>
    <n v="1958"/>
    <n v="68"/>
    <x v="0"/>
    <x v="1"/>
    <x v="4"/>
    <n v="2"/>
    <x v="1"/>
    <x v="433"/>
    <x v="1"/>
    <n v="0"/>
    <n v="1"/>
    <x v="326"/>
    <x v="50"/>
    <x v="1"/>
    <n v="112"/>
    <n v="0"/>
    <n v="6"/>
    <n v="2"/>
    <n v="1"/>
    <n v="14"/>
    <n v="135"/>
    <n v="2"/>
    <x v="7"/>
    <n v="1"/>
    <n v="3"/>
    <n v="9"/>
    <x v="1"/>
    <n v="6"/>
    <x v="0"/>
    <x v="0"/>
    <x v="0"/>
    <x v="0"/>
    <x v="0"/>
    <x v="0"/>
    <n v="0"/>
    <x v="0"/>
    <n v="11"/>
    <x v="1"/>
    <n v="0"/>
    <x v="1"/>
  </r>
  <r>
    <x v="463"/>
    <n v="1963"/>
    <n v="63"/>
    <x v="0"/>
    <x v="0"/>
    <x v="2"/>
    <n v="2"/>
    <x v="1"/>
    <x v="249"/>
    <x v="1"/>
    <n v="0"/>
    <n v="0"/>
    <x v="213"/>
    <x v="77"/>
    <x v="0"/>
    <n v="483"/>
    <n v="84"/>
    <n v="398"/>
    <n v="205"/>
    <n v="84"/>
    <n v="241"/>
    <n v="1495"/>
    <n v="1"/>
    <x v="7"/>
    <n v="7"/>
    <n v="8"/>
    <n v="19"/>
    <x v="0"/>
    <n v="1"/>
    <x v="1"/>
    <x v="1"/>
    <x v="0"/>
    <x v="0"/>
    <x v="0"/>
    <x v="0"/>
    <n v="0"/>
    <x v="0"/>
    <n v="11"/>
    <x v="1"/>
    <n v="1"/>
    <x v="0"/>
  </r>
  <r>
    <x v="464"/>
    <n v="1975"/>
    <n v="51"/>
    <x v="1"/>
    <x v="0"/>
    <x v="2"/>
    <n v="3"/>
    <x v="1"/>
    <x v="434"/>
    <x v="1"/>
    <n v="1"/>
    <n v="0"/>
    <x v="106"/>
    <x v="66"/>
    <x v="0"/>
    <n v="7"/>
    <n v="5"/>
    <n v="39"/>
    <n v="17"/>
    <n v="15"/>
    <n v="37"/>
    <n v="120"/>
    <n v="2"/>
    <x v="6"/>
    <n v="0"/>
    <n v="3"/>
    <n v="9"/>
    <x v="1"/>
    <n v="7"/>
    <x v="0"/>
    <x v="0"/>
    <x v="0"/>
    <x v="0"/>
    <x v="0"/>
    <x v="0"/>
    <n v="0"/>
    <x v="0"/>
    <n v="11"/>
    <x v="1"/>
    <n v="0"/>
    <x v="1"/>
  </r>
  <r>
    <x v="465"/>
    <n v="1969"/>
    <n v="57"/>
    <x v="1"/>
    <x v="1"/>
    <x v="0"/>
    <n v="1"/>
    <x v="0"/>
    <x v="435"/>
    <x v="1"/>
    <n v="0"/>
    <n v="0"/>
    <x v="52"/>
    <x v="72"/>
    <x v="0"/>
    <n v="789"/>
    <n v="25"/>
    <n v="420"/>
    <n v="16"/>
    <n v="38"/>
    <n v="0"/>
    <n v="1288"/>
    <n v="1"/>
    <x v="2"/>
    <n v="8"/>
    <n v="9"/>
    <n v="20"/>
    <x v="0"/>
    <n v="1"/>
    <x v="1"/>
    <x v="0"/>
    <x v="0"/>
    <x v="0"/>
    <x v="0"/>
    <x v="0"/>
    <n v="0"/>
    <x v="0"/>
    <n v="11"/>
    <x v="1"/>
    <n v="0"/>
    <x v="1"/>
  </r>
  <r>
    <x v="466"/>
    <n v="1955"/>
    <n v="71"/>
    <x v="0"/>
    <x v="1"/>
    <x v="1"/>
    <n v="2"/>
    <x v="1"/>
    <x v="436"/>
    <x v="1"/>
    <n v="0"/>
    <n v="0"/>
    <x v="327"/>
    <x v="65"/>
    <x v="1"/>
    <n v="1239"/>
    <n v="17"/>
    <n v="413"/>
    <n v="23"/>
    <n v="34"/>
    <n v="17"/>
    <n v="1743"/>
    <n v="1"/>
    <x v="3"/>
    <n v="6"/>
    <n v="5"/>
    <n v="17"/>
    <x v="0"/>
    <n v="2"/>
    <x v="1"/>
    <x v="0"/>
    <x v="1"/>
    <x v="1"/>
    <x v="0"/>
    <x v="0"/>
    <n v="0"/>
    <x v="0"/>
    <n v="11"/>
    <x v="0"/>
    <n v="3"/>
    <x v="2"/>
  </r>
  <r>
    <x v="467"/>
    <n v="1970"/>
    <n v="56"/>
    <x v="1"/>
    <x v="0"/>
    <x v="4"/>
    <n v="2"/>
    <x v="1"/>
    <x v="437"/>
    <x v="1"/>
    <n v="1"/>
    <n v="0"/>
    <x v="227"/>
    <x v="71"/>
    <x v="2"/>
    <n v="4"/>
    <n v="1"/>
    <n v="5"/>
    <n v="2"/>
    <n v="0"/>
    <n v="3"/>
    <n v="15"/>
    <n v="1"/>
    <x v="1"/>
    <n v="0"/>
    <n v="2"/>
    <n v="4"/>
    <x v="1"/>
    <n v="8"/>
    <x v="0"/>
    <x v="0"/>
    <x v="0"/>
    <x v="0"/>
    <x v="0"/>
    <x v="0"/>
    <n v="0"/>
    <x v="0"/>
    <n v="11"/>
    <x v="1"/>
    <n v="0"/>
    <x v="1"/>
  </r>
  <r>
    <x v="468"/>
    <n v="1951"/>
    <n v="75"/>
    <x v="0"/>
    <x v="0"/>
    <x v="2"/>
    <n v="4"/>
    <x v="1"/>
    <x v="438"/>
    <x v="1"/>
    <n v="0"/>
    <n v="2"/>
    <x v="328"/>
    <x v="17"/>
    <x v="0"/>
    <n v="335"/>
    <n v="42"/>
    <n v="127"/>
    <n v="28"/>
    <n v="5"/>
    <n v="5"/>
    <n v="542"/>
    <n v="3"/>
    <x v="5"/>
    <n v="2"/>
    <n v="8"/>
    <n v="20"/>
    <x v="0"/>
    <n v="6"/>
    <x v="0"/>
    <x v="0"/>
    <x v="0"/>
    <x v="0"/>
    <x v="0"/>
    <x v="0"/>
    <n v="0"/>
    <x v="0"/>
    <n v="11"/>
    <x v="1"/>
    <n v="0"/>
    <x v="1"/>
  </r>
  <r>
    <x v="469"/>
    <n v="1971"/>
    <n v="55"/>
    <x v="1"/>
    <x v="1"/>
    <x v="1"/>
    <n v="3"/>
    <x v="1"/>
    <x v="439"/>
    <x v="1"/>
    <n v="1"/>
    <n v="0"/>
    <x v="329"/>
    <x v="38"/>
    <x v="0"/>
    <n v="639"/>
    <n v="8"/>
    <n v="166"/>
    <n v="11"/>
    <n v="8"/>
    <n v="58"/>
    <n v="890"/>
    <n v="3"/>
    <x v="5"/>
    <n v="3"/>
    <n v="12"/>
    <n v="25"/>
    <x v="0"/>
    <n v="7"/>
    <x v="0"/>
    <x v="0"/>
    <x v="0"/>
    <x v="0"/>
    <x v="0"/>
    <x v="0"/>
    <n v="0"/>
    <x v="0"/>
    <n v="11"/>
    <x v="1"/>
    <n v="0"/>
    <x v="1"/>
  </r>
  <r>
    <x v="470"/>
    <n v="1975"/>
    <n v="51"/>
    <x v="1"/>
    <x v="0"/>
    <x v="2"/>
    <n v="3"/>
    <x v="1"/>
    <x v="440"/>
    <x v="1"/>
    <n v="0"/>
    <n v="1"/>
    <x v="330"/>
    <x v="77"/>
    <x v="0"/>
    <n v="563"/>
    <n v="76"/>
    <n v="384"/>
    <n v="84"/>
    <n v="192"/>
    <n v="89"/>
    <n v="1388"/>
    <n v="4"/>
    <x v="4"/>
    <n v="10"/>
    <n v="13"/>
    <n v="33"/>
    <x v="2"/>
    <n v="4"/>
    <x v="1"/>
    <x v="0"/>
    <x v="0"/>
    <x v="0"/>
    <x v="0"/>
    <x v="0"/>
    <n v="0"/>
    <x v="0"/>
    <n v="11"/>
    <x v="1"/>
    <n v="0"/>
    <x v="1"/>
  </r>
  <r>
    <x v="471"/>
    <n v="1980"/>
    <n v="46"/>
    <x v="1"/>
    <x v="0"/>
    <x v="2"/>
    <n v="3"/>
    <x v="1"/>
    <x v="441"/>
    <x v="1"/>
    <n v="1"/>
    <n v="0"/>
    <x v="331"/>
    <x v="46"/>
    <x v="1"/>
    <n v="2"/>
    <n v="0"/>
    <n v="8"/>
    <n v="2"/>
    <n v="2"/>
    <n v="3"/>
    <n v="17"/>
    <n v="1"/>
    <x v="1"/>
    <n v="0"/>
    <n v="2"/>
    <n v="4"/>
    <x v="1"/>
    <n v="8"/>
    <x v="0"/>
    <x v="0"/>
    <x v="0"/>
    <x v="0"/>
    <x v="0"/>
    <x v="0"/>
    <n v="0"/>
    <x v="0"/>
    <n v="11"/>
    <x v="0"/>
    <n v="1"/>
    <x v="0"/>
  </r>
  <r>
    <x v="472"/>
    <n v="1981"/>
    <n v="45"/>
    <x v="2"/>
    <x v="1"/>
    <x v="1"/>
    <n v="3"/>
    <x v="1"/>
    <x v="442"/>
    <x v="1"/>
    <n v="1"/>
    <n v="0"/>
    <x v="332"/>
    <x v="85"/>
    <x v="0"/>
    <n v="746"/>
    <n v="8"/>
    <n v="125"/>
    <n v="11"/>
    <n v="8"/>
    <n v="8"/>
    <n v="906"/>
    <n v="7"/>
    <x v="0"/>
    <n v="6"/>
    <n v="9"/>
    <n v="30"/>
    <x v="0"/>
    <n v="6"/>
    <x v="0"/>
    <x v="0"/>
    <x v="1"/>
    <x v="0"/>
    <x v="0"/>
    <x v="0"/>
    <n v="0"/>
    <x v="0"/>
    <n v="11"/>
    <x v="0"/>
    <n v="2"/>
    <x v="3"/>
  </r>
  <r>
    <x v="473"/>
    <n v="1978"/>
    <n v="48"/>
    <x v="1"/>
    <x v="0"/>
    <x v="2"/>
    <n v="4"/>
    <x v="1"/>
    <x v="443"/>
    <x v="1"/>
    <n v="1"/>
    <n v="1"/>
    <x v="22"/>
    <x v="16"/>
    <x v="0"/>
    <n v="22"/>
    <n v="1"/>
    <n v="13"/>
    <n v="4"/>
    <n v="0"/>
    <n v="4"/>
    <n v="44"/>
    <n v="2"/>
    <x v="1"/>
    <n v="0"/>
    <n v="3"/>
    <n v="6"/>
    <x v="1"/>
    <n v="7"/>
    <x v="0"/>
    <x v="0"/>
    <x v="0"/>
    <x v="0"/>
    <x v="0"/>
    <x v="0"/>
    <n v="0"/>
    <x v="0"/>
    <n v="11"/>
    <x v="1"/>
    <n v="0"/>
    <x v="1"/>
  </r>
  <r>
    <x v="474"/>
    <n v="1988"/>
    <n v="38"/>
    <x v="2"/>
    <x v="0"/>
    <x v="0"/>
    <n v="2"/>
    <x v="1"/>
    <x v="444"/>
    <x v="1"/>
    <n v="1"/>
    <n v="0"/>
    <x v="333"/>
    <x v="0"/>
    <x v="0"/>
    <n v="4"/>
    <n v="1"/>
    <n v="6"/>
    <n v="4"/>
    <n v="1"/>
    <n v="9"/>
    <n v="25"/>
    <n v="1"/>
    <x v="1"/>
    <n v="1"/>
    <n v="2"/>
    <n v="5"/>
    <x v="1"/>
    <n v="5"/>
    <x v="1"/>
    <x v="0"/>
    <x v="0"/>
    <x v="0"/>
    <x v="0"/>
    <x v="0"/>
    <n v="0"/>
    <x v="0"/>
    <n v="11"/>
    <x v="1"/>
    <n v="0"/>
    <x v="1"/>
  </r>
  <r>
    <x v="475"/>
    <n v="1956"/>
    <n v="70"/>
    <x v="0"/>
    <x v="0"/>
    <x v="2"/>
    <n v="3"/>
    <x v="1"/>
    <x v="445"/>
    <x v="1"/>
    <n v="0"/>
    <n v="1"/>
    <x v="55"/>
    <x v="51"/>
    <x v="0"/>
    <n v="478"/>
    <n v="0"/>
    <n v="193"/>
    <n v="110"/>
    <n v="75"/>
    <n v="117"/>
    <n v="973"/>
    <n v="4"/>
    <x v="0"/>
    <n v="3"/>
    <n v="11"/>
    <n v="26"/>
    <x v="0"/>
    <n v="5"/>
    <x v="1"/>
    <x v="0"/>
    <x v="0"/>
    <x v="0"/>
    <x v="0"/>
    <x v="0"/>
    <n v="0"/>
    <x v="0"/>
    <n v="11"/>
    <x v="1"/>
    <n v="0"/>
    <x v="1"/>
  </r>
  <r>
    <x v="476"/>
    <n v="1972"/>
    <n v="54"/>
    <x v="1"/>
    <x v="1"/>
    <x v="0"/>
    <n v="3"/>
    <x v="1"/>
    <x v="446"/>
    <x v="1"/>
    <n v="1"/>
    <n v="1"/>
    <x v="334"/>
    <x v="96"/>
    <x v="0"/>
    <n v="20"/>
    <n v="3"/>
    <n v="4"/>
    <n v="2"/>
    <n v="0"/>
    <n v="2"/>
    <n v="31"/>
    <n v="2"/>
    <x v="1"/>
    <n v="0"/>
    <n v="3"/>
    <n v="6"/>
    <x v="1"/>
    <n v="3"/>
    <x v="1"/>
    <x v="0"/>
    <x v="0"/>
    <x v="0"/>
    <x v="0"/>
    <x v="0"/>
    <n v="0"/>
    <x v="0"/>
    <n v="11"/>
    <x v="1"/>
    <n v="0"/>
    <x v="1"/>
  </r>
  <r>
    <x v="477"/>
    <n v="1977"/>
    <n v="49"/>
    <x v="1"/>
    <x v="2"/>
    <x v="2"/>
    <n v="3"/>
    <x v="1"/>
    <x v="447"/>
    <x v="1"/>
    <n v="0"/>
    <n v="1"/>
    <x v="146"/>
    <x v="7"/>
    <x v="1"/>
    <n v="451"/>
    <n v="0"/>
    <n v="39"/>
    <n v="0"/>
    <n v="4"/>
    <n v="24"/>
    <n v="518"/>
    <n v="1"/>
    <x v="5"/>
    <n v="1"/>
    <n v="8"/>
    <n v="17"/>
    <x v="0"/>
    <n v="5"/>
    <x v="1"/>
    <x v="0"/>
    <x v="0"/>
    <x v="0"/>
    <x v="0"/>
    <x v="0"/>
    <n v="0"/>
    <x v="0"/>
    <n v="11"/>
    <x v="1"/>
    <n v="0"/>
    <x v="1"/>
  </r>
  <r>
    <x v="478"/>
    <n v="1972"/>
    <n v="54"/>
    <x v="1"/>
    <x v="1"/>
    <x v="2"/>
    <n v="3"/>
    <x v="1"/>
    <x v="448"/>
    <x v="1"/>
    <n v="0"/>
    <n v="1"/>
    <x v="335"/>
    <x v="88"/>
    <x v="0"/>
    <n v="371"/>
    <n v="22"/>
    <n v="39"/>
    <n v="6"/>
    <n v="0"/>
    <n v="92"/>
    <n v="530"/>
    <n v="4"/>
    <x v="4"/>
    <n v="2"/>
    <n v="7"/>
    <n v="19"/>
    <x v="0"/>
    <n v="5"/>
    <x v="1"/>
    <x v="0"/>
    <x v="0"/>
    <x v="0"/>
    <x v="0"/>
    <x v="0"/>
    <n v="0"/>
    <x v="0"/>
    <n v="11"/>
    <x v="1"/>
    <n v="0"/>
    <x v="1"/>
  </r>
  <r>
    <x v="479"/>
    <n v="1977"/>
    <n v="49"/>
    <x v="1"/>
    <x v="0"/>
    <x v="2"/>
    <n v="3"/>
    <x v="1"/>
    <x v="449"/>
    <x v="1"/>
    <n v="1"/>
    <n v="0"/>
    <x v="227"/>
    <x v="18"/>
    <x v="0"/>
    <n v="281"/>
    <n v="7"/>
    <n v="84"/>
    <n v="15"/>
    <n v="0"/>
    <n v="119"/>
    <n v="506"/>
    <n v="7"/>
    <x v="5"/>
    <n v="3"/>
    <n v="4"/>
    <n v="21"/>
    <x v="0"/>
    <n v="8"/>
    <x v="0"/>
    <x v="0"/>
    <x v="0"/>
    <x v="0"/>
    <x v="0"/>
    <x v="0"/>
    <n v="0"/>
    <x v="0"/>
    <n v="11"/>
    <x v="1"/>
    <n v="0"/>
    <x v="1"/>
  </r>
  <r>
    <x v="480"/>
    <n v="1973"/>
    <n v="53"/>
    <x v="1"/>
    <x v="2"/>
    <x v="2"/>
    <n v="3"/>
    <x v="1"/>
    <x v="450"/>
    <x v="1"/>
    <n v="1"/>
    <n v="0"/>
    <x v="336"/>
    <x v="90"/>
    <x v="0"/>
    <n v="19"/>
    <n v="7"/>
    <n v="19"/>
    <n v="0"/>
    <n v="1"/>
    <n v="24"/>
    <n v="70"/>
    <n v="1"/>
    <x v="2"/>
    <n v="1"/>
    <n v="2"/>
    <n v="6"/>
    <x v="1"/>
    <n v="7"/>
    <x v="0"/>
    <x v="0"/>
    <x v="0"/>
    <x v="0"/>
    <x v="0"/>
    <x v="0"/>
    <n v="0"/>
    <x v="0"/>
    <n v="11"/>
    <x v="1"/>
    <n v="0"/>
    <x v="1"/>
  </r>
  <r>
    <x v="481"/>
    <n v="1972"/>
    <n v="54"/>
    <x v="1"/>
    <x v="2"/>
    <x v="3"/>
    <n v="2"/>
    <x v="1"/>
    <x v="17"/>
    <x v="1"/>
    <n v="1"/>
    <n v="0"/>
    <x v="76"/>
    <x v="42"/>
    <x v="0"/>
    <n v="26"/>
    <n v="3"/>
    <n v="13"/>
    <n v="2"/>
    <n v="10"/>
    <n v="0"/>
    <n v="54"/>
    <n v="1"/>
    <x v="2"/>
    <n v="0"/>
    <n v="3"/>
    <n v="6"/>
    <x v="1"/>
    <n v="6"/>
    <x v="0"/>
    <x v="0"/>
    <x v="0"/>
    <x v="0"/>
    <x v="0"/>
    <x v="0"/>
    <n v="0"/>
    <x v="0"/>
    <n v="11"/>
    <x v="1"/>
    <n v="0"/>
    <x v="1"/>
  </r>
  <r>
    <x v="482"/>
    <n v="1974"/>
    <n v="52"/>
    <x v="1"/>
    <x v="0"/>
    <x v="0"/>
    <n v="2"/>
    <x v="1"/>
    <x v="451"/>
    <x v="1"/>
    <n v="1"/>
    <n v="0"/>
    <x v="337"/>
    <x v="2"/>
    <x v="1"/>
    <n v="138"/>
    <n v="15"/>
    <n v="35"/>
    <n v="25"/>
    <n v="11"/>
    <n v="72"/>
    <n v="296"/>
    <n v="2"/>
    <x v="4"/>
    <n v="2"/>
    <n v="2"/>
    <n v="12"/>
    <x v="1"/>
    <n v="9"/>
    <x v="0"/>
    <x v="1"/>
    <x v="0"/>
    <x v="0"/>
    <x v="0"/>
    <x v="0"/>
    <n v="0"/>
    <x v="0"/>
    <n v="11"/>
    <x v="0"/>
    <n v="2"/>
    <x v="3"/>
  </r>
  <r>
    <x v="483"/>
    <n v="1975"/>
    <n v="51"/>
    <x v="1"/>
    <x v="0"/>
    <x v="2"/>
    <n v="3"/>
    <x v="1"/>
    <x v="452"/>
    <x v="1"/>
    <n v="0"/>
    <n v="1"/>
    <x v="338"/>
    <x v="44"/>
    <x v="1"/>
    <n v="213"/>
    <n v="2"/>
    <n v="44"/>
    <n v="0"/>
    <n v="2"/>
    <n v="5"/>
    <n v="266"/>
    <n v="4"/>
    <x v="6"/>
    <n v="2"/>
    <n v="5"/>
    <n v="15"/>
    <x v="1"/>
    <n v="5"/>
    <x v="1"/>
    <x v="0"/>
    <x v="0"/>
    <x v="0"/>
    <x v="0"/>
    <x v="0"/>
    <n v="0"/>
    <x v="0"/>
    <n v="11"/>
    <x v="1"/>
    <n v="0"/>
    <x v="1"/>
  </r>
  <r>
    <x v="484"/>
    <n v="1960"/>
    <n v="66"/>
    <x v="0"/>
    <x v="2"/>
    <x v="1"/>
    <n v="2"/>
    <x v="1"/>
    <x v="453"/>
    <x v="1"/>
    <n v="0"/>
    <n v="0"/>
    <x v="11"/>
    <x v="88"/>
    <x v="0"/>
    <n v="407"/>
    <n v="28"/>
    <n v="100"/>
    <n v="120"/>
    <n v="74"/>
    <n v="18"/>
    <n v="747"/>
    <n v="1"/>
    <x v="3"/>
    <n v="9"/>
    <n v="4"/>
    <n v="19"/>
    <x v="0"/>
    <n v="3"/>
    <x v="1"/>
    <x v="0"/>
    <x v="0"/>
    <x v="0"/>
    <x v="0"/>
    <x v="0"/>
    <n v="0"/>
    <x v="0"/>
    <n v="11"/>
    <x v="1"/>
    <n v="0"/>
    <x v="1"/>
  </r>
  <r>
    <x v="485"/>
    <n v="1964"/>
    <n v="62"/>
    <x v="0"/>
    <x v="1"/>
    <x v="3"/>
    <n v="1"/>
    <x v="0"/>
    <x v="454"/>
    <x v="1"/>
    <n v="0"/>
    <n v="0"/>
    <x v="64"/>
    <x v="63"/>
    <x v="0"/>
    <n v="483"/>
    <n v="74"/>
    <n v="114"/>
    <n v="169"/>
    <n v="37"/>
    <n v="18"/>
    <n v="895"/>
    <n v="1"/>
    <x v="3"/>
    <n v="10"/>
    <n v="13"/>
    <n v="29"/>
    <x v="0"/>
    <n v="3"/>
    <x v="1"/>
    <x v="0"/>
    <x v="0"/>
    <x v="0"/>
    <x v="0"/>
    <x v="0"/>
    <n v="0"/>
    <x v="0"/>
    <n v="11"/>
    <x v="0"/>
    <n v="1"/>
    <x v="0"/>
  </r>
  <r>
    <x v="486"/>
    <n v="1976"/>
    <n v="50"/>
    <x v="1"/>
    <x v="2"/>
    <x v="1"/>
    <n v="3"/>
    <x v="1"/>
    <x v="128"/>
    <x v="1"/>
    <n v="0"/>
    <n v="1"/>
    <x v="105"/>
    <x v="24"/>
    <x v="2"/>
    <n v="738"/>
    <n v="0"/>
    <n v="232"/>
    <n v="13"/>
    <n v="20"/>
    <n v="50"/>
    <n v="1053"/>
    <n v="2"/>
    <x v="7"/>
    <n v="5"/>
    <n v="7"/>
    <n v="17"/>
    <x v="0"/>
    <n v="7"/>
    <x v="0"/>
    <x v="0"/>
    <x v="0"/>
    <x v="0"/>
    <x v="0"/>
    <x v="0"/>
    <n v="0"/>
    <x v="0"/>
    <n v="11"/>
    <x v="1"/>
    <n v="0"/>
    <x v="1"/>
  </r>
  <r>
    <x v="487"/>
    <n v="1974"/>
    <n v="52"/>
    <x v="1"/>
    <x v="0"/>
    <x v="2"/>
    <n v="3"/>
    <x v="1"/>
    <x v="455"/>
    <x v="1"/>
    <n v="0"/>
    <n v="1"/>
    <x v="339"/>
    <x v="38"/>
    <x v="0"/>
    <n v="502"/>
    <n v="12"/>
    <n v="109"/>
    <n v="16"/>
    <n v="6"/>
    <n v="90"/>
    <n v="735"/>
    <n v="2"/>
    <x v="5"/>
    <n v="2"/>
    <n v="10"/>
    <n v="21"/>
    <x v="0"/>
    <n v="6"/>
    <x v="0"/>
    <x v="0"/>
    <x v="0"/>
    <x v="0"/>
    <x v="0"/>
    <x v="0"/>
    <n v="0"/>
    <x v="0"/>
    <n v="11"/>
    <x v="1"/>
    <n v="0"/>
    <x v="1"/>
  </r>
  <r>
    <x v="488"/>
    <n v="1969"/>
    <n v="57"/>
    <x v="1"/>
    <x v="0"/>
    <x v="2"/>
    <n v="3"/>
    <x v="1"/>
    <x v="456"/>
    <x v="1"/>
    <n v="1"/>
    <n v="0"/>
    <x v="340"/>
    <x v="37"/>
    <x v="1"/>
    <n v="11"/>
    <n v="0"/>
    <n v="5"/>
    <n v="2"/>
    <n v="1"/>
    <n v="1"/>
    <n v="20"/>
    <n v="1"/>
    <x v="1"/>
    <n v="0"/>
    <n v="3"/>
    <n v="5"/>
    <x v="1"/>
    <n v="7"/>
    <x v="0"/>
    <x v="0"/>
    <x v="0"/>
    <x v="0"/>
    <x v="0"/>
    <x v="0"/>
    <n v="0"/>
    <x v="0"/>
    <n v="11"/>
    <x v="1"/>
    <n v="0"/>
    <x v="1"/>
  </r>
  <r>
    <x v="489"/>
    <n v="1952"/>
    <n v="74"/>
    <x v="0"/>
    <x v="4"/>
    <x v="4"/>
    <n v="1"/>
    <x v="0"/>
    <x v="457"/>
    <x v="1"/>
    <n v="0"/>
    <n v="0"/>
    <x v="122"/>
    <x v="25"/>
    <x v="0"/>
    <n v="24"/>
    <n v="1"/>
    <n v="108"/>
    <n v="29"/>
    <n v="29"/>
    <n v="14"/>
    <n v="205"/>
    <n v="1"/>
    <x v="6"/>
    <n v="1"/>
    <n v="4"/>
    <n v="10"/>
    <x v="1"/>
    <n v="8"/>
    <x v="0"/>
    <x v="0"/>
    <x v="0"/>
    <x v="0"/>
    <x v="0"/>
    <x v="0"/>
    <n v="0"/>
    <x v="0"/>
    <n v="11"/>
    <x v="1"/>
    <n v="0"/>
    <x v="1"/>
  </r>
  <r>
    <x v="490"/>
    <n v="1958"/>
    <n v="68"/>
    <x v="0"/>
    <x v="1"/>
    <x v="1"/>
    <n v="3"/>
    <x v="1"/>
    <x v="458"/>
    <x v="1"/>
    <n v="0"/>
    <n v="1"/>
    <x v="341"/>
    <x v="9"/>
    <x v="2"/>
    <n v="1170"/>
    <n v="19"/>
    <n v="594"/>
    <n v="99"/>
    <n v="76"/>
    <n v="134"/>
    <n v="2092"/>
    <n v="2"/>
    <x v="2"/>
    <n v="5"/>
    <n v="12"/>
    <n v="21"/>
    <x v="0"/>
    <n v="6"/>
    <x v="0"/>
    <x v="0"/>
    <x v="0"/>
    <x v="0"/>
    <x v="0"/>
    <x v="0"/>
    <n v="0"/>
    <x v="0"/>
    <n v="11"/>
    <x v="1"/>
    <n v="0"/>
    <x v="1"/>
  </r>
  <r>
    <x v="491"/>
    <n v="1976"/>
    <n v="50"/>
    <x v="1"/>
    <x v="0"/>
    <x v="3"/>
    <n v="2"/>
    <x v="1"/>
    <x v="459"/>
    <x v="1"/>
    <n v="1"/>
    <n v="0"/>
    <x v="342"/>
    <x v="32"/>
    <x v="0"/>
    <n v="185"/>
    <n v="2"/>
    <n v="88"/>
    <n v="15"/>
    <n v="5"/>
    <n v="14"/>
    <n v="309"/>
    <n v="2"/>
    <x v="4"/>
    <n v="1"/>
    <n v="5"/>
    <n v="14"/>
    <x v="1"/>
    <n v="8"/>
    <x v="0"/>
    <x v="0"/>
    <x v="0"/>
    <x v="0"/>
    <x v="0"/>
    <x v="0"/>
    <n v="0"/>
    <x v="0"/>
    <n v="11"/>
    <x v="1"/>
    <n v="0"/>
    <x v="1"/>
  </r>
  <r>
    <x v="492"/>
    <n v="1955"/>
    <n v="71"/>
    <x v="0"/>
    <x v="0"/>
    <x v="1"/>
    <n v="2"/>
    <x v="1"/>
    <x v="460"/>
    <x v="1"/>
    <n v="0"/>
    <n v="0"/>
    <x v="302"/>
    <x v="36"/>
    <x v="0"/>
    <n v="983"/>
    <n v="20"/>
    <n v="389"/>
    <n v="240"/>
    <n v="50"/>
    <n v="40"/>
    <n v="1722"/>
    <n v="1"/>
    <x v="7"/>
    <n v="5"/>
    <n v="13"/>
    <n v="22"/>
    <x v="0"/>
    <n v="6"/>
    <x v="0"/>
    <x v="0"/>
    <x v="0"/>
    <x v="0"/>
    <x v="1"/>
    <x v="0"/>
    <n v="0"/>
    <x v="0"/>
    <n v="11"/>
    <x v="1"/>
    <n v="1"/>
    <x v="0"/>
  </r>
  <r>
    <x v="493"/>
    <n v="1964"/>
    <n v="62"/>
    <x v="0"/>
    <x v="2"/>
    <x v="0"/>
    <n v="2"/>
    <x v="1"/>
    <x v="461"/>
    <x v="1"/>
    <n v="0"/>
    <n v="1"/>
    <x v="232"/>
    <x v="84"/>
    <x v="0"/>
    <n v="691"/>
    <n v="0"/>
    <n v="69"/>
    <n v="10"/>
    <n v="0"/>
    <n v="130"/>
    <n v="900"/>
    <n v="4"/>
    <x v="2"/>
    <n v="6"/>
    <n v="3"/>
    <n v="15"/>
    <x v="1"/>
    <n v="8"/>
    <x v="0"/>
    <x v="0"/>
    <x v="0"/>
    <x v="0"/>
    <x v="0"/>
    <x v="0"/>
    <n v="0"/>
    <x v="0"/>
    <n v="11"/>
    <x v="1"/>
    <n v="0"/>
    <x v="1"/>
  </r>
  <r>
    <x v="494"/>
    <n v="1944"/>
    <n v="82"/>
    <x v="3"/>
    <x v="1"/>
    <x v="3"/>
    <n v="1"/>
    <x v="0"/>
    <x v="462"/>
    <x v="1"/>
    <n v="0"/>
    <n v="0"/>
    <x v="343"/>
    <x v="69"/>
    <x v="0"/>
    <n v="504"/>
    <n v="13"/>
    <n v="131"/>
    <n v="8"/>
    <n v="0"/>
    <n v="26"/>
    <n v="682"/>
    <n v="1"/>
    <x v="12"/>
    <n v="4"/>
    <n v="6"/>
    <n v="20"/>
    <x v="0"/>
    <n v="7"/>
    <x v="0"/>
    <x v="0"/>
    <x v="1"/>
    <x v="0"/>
    <x v="0"/>
    <x v="0"/>
    <n v="0"/>
    <x v="0"/>
    <n v="11"/>
    <x v="1"/>
    <n v="1"/>
    <x v="0"/>
  </r>
  <r>
    <x v="495"/>
    <n v="1962"/>
    <n v="64"/>
    <x v="0"/>
    <x v="2"/>
    <x v="3"/>
    <n v="2"/>
    <x v="1"/>
    <x v="463"/>
    <x v="1"/>
    <n v="0"/>
    <n v="1"/>
    <x v="305"/>
    <x v="34"/>
    <x v="0"/>
    <n v="317"/>
    <n v="25"/>
    <n v="265"/>
    <n v="25"/>
    <n v="19"/>
    <n v="12"/>
    <n v="663"/>
    <n v="3"/>
    <x v="3"/>
    <n v="3"/>
    <n v="11"/>
    <n v="22"/>
    <x v="0"/>
    <n v="5"/>
    <x v="1"/>
    <x v="0"/>
    <x v="0"/>
    <x v="0"/>
    <x v="0"/>
    <x v="0"/>
    <n v="0"/>
    <x v="0"/>
    <n v="11"/>
    <x v="1"/>
    <n v="0"/>
    <x v="1"/>
  </r>
  <r>
    <x v="496"/>
    <n v="1978"/>
    <n v="48"/>
    <x v="1"/>
    <x v="0"/>
    <x v="3"/>
    <n v="2"/>
    <x v="1"/>
    <x v="464"/>
    <x v="1"/>
    <n v="0"/>
    <n v="1"/>
    <x v="306"/>
    <x v="97"/>
    <x v="1"/>
    <n v="29"/>
    <n v="1"/>
    <n v="9"/>
    <n v="2"/>
    <n v="0"/>
    <n v="2"/>
    <n v="43"/>
    <n v="1"/>
    <x v="2"/>
    <n v="0"/>
    <n v="3"/>
    <n v="6"/>
    <x v="1"/>
    <n v="3"/>
    <x v="1"/>
    <x v="0"/>
    <x v="0"/>
    <x v="0"/>
    <x v="0"/>
    <x v="0"/>
    <n v="0"/>
    <x v="0"/>
    <n v="11"/>
    <x v="1"/>
    <n v="0"/>
    <x v="1"/>
  </r>
  <r>
    <x v="497"/>
    <n v="1971"/>
    <n v="55"/>
    <x v="1"/>
    <x v="1"/>
    <x v="1"/>
    <n v="3"/>
    <x v="1"/>
    <x v="465"/>
    <x v="1"/>
    <n v="0"/>
    <n v="1"/>
    <x v="108"/>
    <x v="72"/>
    <x v="0"/>
    <n v="1396"/>
    <n v="0"/>
    <n v="322"/>
    <n v="46"/>
    <n v="35"/>
    <n v="17"/>
    <n v="1816"/>
    <n v="1"/>
    <x v="6"/>
    <n v="9"/>
    <n v="4"/>
    <n v="18"/>
    <x v="0"/>
    <n v="6"/>
    <x v="0"/>
    <x v="0"/>
    <x v="0"/>
    <x v="0"/>
    <x v="0"/>
    <x v="0"/>
    <n v="0"/>
    <x v="0"/>
    <n v="11"/>
    <x v="1"/>
    <n v="0"/>
    <x v="1"/>
  </r>
  <r>
    <x v="498"/>
    <n v="1949"/>
    <n v="77"/>
    <x v="0"/>
    <x v="1"/>
    <x v="1"/>
    <n v="3"/>
    <x v="1"/>
    <x v="466"/>
    <x v="1"/>
    <n v="0"/>
    <n v="1"/>
    <x v="27"/>
    <x v="20"/>
    <x v="0"/>
    <n v="529"/>
    <n v="0"/>
    <n v="356"/>
    <n v="63"/>
    <n v="28"/>
    <n v="0"/>
    <n v="976"/>
    <n v="3"/>
    <x v="4"/>
    <n v="7"/>
    <n v="11"/>
    <n v="27"/>
    <x v="0"/>
    <n v="3"/>
    <x v="1"/>
    <x v="0"/>
    <x v="0"/>
    <x v="0"/>
    <x v="0"/>
    <x v="0"/>
    <n v="0"/>
    <x v="0"/>
    <n v="11"/>
    <x v="1"/>
    <n v="0"/>
    <x v="1"/>
  </r>
  <r>
    <x v="499"/>
    <n v="1944"/>
    <n v="82"/>
    <x v="3"/>
    <x v="0"/>
    <x v="2"/>
    <n v="2"/>
    <x v="1"/>
    <x v="467"/>
    <x v="1"/>
    <n v="0"/>
    <n v="0"/>
    <x v="256"/>
    <x v="52"/>
    <x v="2"/>
    <n v="388"/>
    <n v="14"/>
    <n v="218"/>
    <n v="91"/>
    <n v="14"/>
    <n v="21"/>
    <n v="746"/>
    <n v="1"/>
    <x v="6"/>
    <n v="3"/>
    <n v="13"/>
    <n v="21"/>
    <x v="0"/>
    <n v="2"/>
    <x v="1"/>
    <x v="0"/>
    <x v="0"/>
    <x v="0"/>
    <x v="0"/>
    <x v="0"/>
    <n v="0"/>
    <x v="0"/>
    <n v="11"/>
    <x v="1"/>
    <n v="0"/>
    <x v="1"/>
  </r>
  <r>
    <x v="500"/>
    <n v="1950"/>
    <n v="76"/>
    <x v="0"/>
    <x v="0"/>
    <x v="1"/>
    <n v="4"/>
    <x v="1"/>
    <x v="468"/>
    <x v="1"/>
    <n v="1"/>
    <n v="1"/>
    <x v="344"/>
    <x v="38"/>
    <x v="0"/>
    <n v="13"/>
    <n v="2"/>
    <n v="21"/>
    <n v="4"/>
    <n v="0"/>
    <n v="24"/>
    <n v="64"/>
    <n v="2"/>
    <x v="1"/>
    <n v="1"/>
    <n v="2"/>
    <n v="6"/>
    <x v="1"/>
    <n v="8"/>
    <x v="0"/>
    <x v="0"/>
    <x v="0"/>
    <x v="0"/>
    <x v="0"/>
    <x v="0"/>
    <n v="0"/>
    <x v="0"/>
    <n v="11"/>
    <x v="1"/>
    <n v="0"/>
    <x v="1"/>
  </r>
  <r>
    <x v="501"/>
    <n v="1961"/>
    <n v="65"/>
    <x v="0"/>
    <x v="2"/>
    <x v="1"/>
    <n v="3"/>
    <x v="1"/>
    <x v="469"/>
    <x v="1"/>
    <n v="0"/>
    <n v="1"/>
    <x v="10"/>
    <x v="41"/>
    <x v="2"/>
    <n v="28"/>
    <n v="0"/>
    <n v="4"/>
    <n v="0"/>
    <n v="0"/>
    <n v="0"/>
    <n v="32"/>
    <n v="1"/>
    <x v="1"/>
    <n v="0"/>
    <n v="3"/>
    <n v="5"/>
    <x v="1"/>
    <n v="5"/>
    <x v="1"/>
    <x v="0"/>
    <x v="0"/>
    <x v="0"/>
    <x v="0"/>
    <x v="0"/>
    <n v="0"/>
    <x v="0"/>
    <n v="11"/>
    <x v="1"/>
    <n v="0"/>
    <x v="1"/>
  </r>
  <r>
    <x v="502"/>
    <n v="1990"/>
    <n v="36"/>
    <x v="2"/>
    <x v="3"/>
    <x v="2"/>
    <n v="2"/>
    <x v="1"/>
    <x v="470"/>
    <x v="1"/>
    <n v="0"/>
    <n v="0"/>
    <x v="345"/>
    <x v="94"/>
    <x v="2"/>
    <n v="16"/>
    <n v="36"/>
    <n v="21"/>
    <n v="20"/>
    <n v="62"/>
    <n v="108"/>
    <n v="263"/>
    <n v="1"/>
    <x v="6"/>
    <n v="1"/>
    <n v="3"/>
    <n v="9"/>
    <x v="1"/>
    <n v="8"/>
    <x v="0"/>
    <x v="0"/>
    <x v="0"/>
    <x v="0"/>
    <x v="0"/>
    <x v="0"/>
    <n v="0"/>
    <x v="0"/>
    <n v="11"/>
    <x v="1"/>
    <n v="0"/>
    <x v="1"/>
  </r>
  <r>
    <x v="503"/>
    <n v="1985"/>
    <n v="41"/>
    <x v="2"/>
    <x v="1"/>
    <x v="2"/>
    <n v="3"/>
    <x v="1"/>
    <x v="471"/>
    <x v="1"/>
    <n v="1"/>
    <n v="0"/>
    <x v="346"/>
    <x v="91"/>
    <x v="0"/>
    <n v="1047"/>
    <n v="0"/>
    <n v="140"/>
    <n v="67"/>
    <n v="38"/>
    <n v="153"/>
    <n v="1445"/>
    <n v="2"/>
    <x v="6"/>
    <n v="3"/>
    <n v="12"/>
    <n v="21"/>
    <x v="0"/>
    <n v="8"/>
    <x v="0"/>
    <x v="0"/>
    <x v="0"/>
    <x v="0"/>
    <x v="0"/>
    <x v="0"/>
    <n v="0"/>
    <x v="0"/>
    <n v="11"/>
    <x v="1"/>
    <n v="0"/>
    <x v="1"/>
  </r>
  <r>
    <x v="504"/>
    <n v="1956"/>
    <n v="70"/>
    <x v="0"/>
    <x v="2"/>
    <x v="1"/>
    <n v="3"/>
    <x v="1"/>
    <x v="408"/>
    <x v="1"/>
    <n v="0"/>
    <n v="1"/>
    <x v="310"/>
    <x v="79"/>
    <x v="0"/>
    <n v="31"/>
    <n v="0"/>
    <n v="7"/>
    <n v="2"/>
    <n v="0"/>
    <n v="6"/>
    <n v="46"/>
    <n v="1"/>
    <x v="1"/>
    <n v="0"/>
    <n v="3"/>
    <n v="5"/>
    <x v="1"/>
    <n v="5"/>
    <x v="1"/>
    <x v="0"/>
    <x v="0"/>
    <x v="0"/>
    <x v="0"/>
    <x v="0"/>
    <n v="0"/>
    <x v="0"/>
    <n v="11"/>
    <x v="1"/>
    <n v="0"/>
    <x v="1"/>
  </r>
  <r>
    <x v="505"/>
    <n v="1953"/>
    <n v="73"/>
    <x v="0"/>
    <x v="0"/>
    <x v="4"/>
    <n v="1"/>
    <x v="0"/>
    <x v="472"/>
    <x v="1"/>
    <n v="0"/>
    <n v="0"/>
    <x v="347"/>
    <x v="40"/>
    <x v="1"/>
    <n v="815"/>
    <n v="10"/>
    <n v="239"/>
    <n v="28"/>
    <n v="10"/>
    <n v="108"/>
    <n v="1210"/>
    <n v="2"/>
    <x v="11"/>
    <n v="4"/>
    <n v="12"/>
    <n v="28"/>
    <x v="0"/>
    <n v="6"/>
    <x v="0"/>
    <x v="0"/>
    <x v="0"/>
    <x v="0"/>
    <x v="0"/>
    <x v="0"/>
    <n v="0"/>
    <x v="0"/>
    <n v="11"/>
    <x v="1"/>
    <n v="0"/>
    <x v="1"/>
  </r>
  <r>
    <x v="506"/>
    <n v="1976"/>
    <n v="50"/>
    <x v="1"/>
    <x v="0"/>
    <x v="2"/>
    <n v="3"/>
    <x v="1"/>
    <x v="473"/>
    <x v="1"/>
    <n v="0"/>
    <n v="1"/>
    <x v="348"/>
    <x v="84"/>
    <x v="0"/>
    <n v="225"/>
    <n v="162"/>
    <n v="387"/>
    <n v="106"/>
    <n v="36"/>
    <n v="29"/>
    <n v="945"/>
    <n v="1"/>
    <x v="3"/>
    <n v="10"/>
    <n v="8"/>
    <n v="24"/>
    <x v="0"/>
    <n v="3"/>
    <x v="1"/>
    <x v="0"/>
    <x v="0"/>
    <x v="0"/>
    <x v="0"/>
    <x v="0"/>
    <n v="0"/>
    <x v="0"/>
    <n v="11"/>
    <x v="1"/>
    <n v="0"/>
    <x v="1"/>
  </r>
  <r>
    <x v="507"/>
    <n v="1989"/>
    <n v="37"/>
    <x v="2"/>
    <x v="0"/>
    <x v="0"/>
    <n v="1"/>
    <x v="0"/>
    <x v="474"/>
    <x v="1"/>
    <n v="0"/>
    <n v="0"/>
    <x v="349"/>
    <x v="84"/>
    <x v="0"/>
    <n v="493"/>
    <n v="70"/>
    <n v="324"/>
    <n v="146"/>
    <n v="40"/>
    <n v="84"/>
    <n v="1157"/>
    <n v="1"/>
    <x v="7"/>
    <n v="7"/>
    <n v="11"/>
    <n v="22"/>
    <x v="0"/>
    <n v="1"/>
    <x v="1"/>
    <x v="0"/>
    <x v="0"/>
    <x v="0"/>
    <x v="0"/>
    <x v="0"/>
    <n v="0"/>
    <x v="0"/>
    <n v="11"/>
    <x v="1"/>
    <n v="0"/>
    <x v="1"/>
  </r>
  <r>
    <x v="508"/>
    <n v="1992"/>
    <n v="34"/>
    <x v="2"/>
    <x v="0"/>
    <x v="2"/>
    <n v="2"/>
    <x v="1"/>
    <x v="475"/>
    <x v="1"/>
    <n v="0"/>
    <n v="0"/>
    <x v="310"/>
    <x v="98"/>
    <x v="0"/>
    <n v="34"/>
    <n v="4"/>
    <n v="66"/>
    <n v="3"/>
    <n v="10"/>
    <n v="20"/>
    <n v="137"/>
    <n v="1"/>
    <x v="2"/>
    <n v="1"/>
    <n v="4"/>
    <n v="8"/>
    <x v="1"/>
    <n v="7"/>
    <x v="0"/>
    <x v="0"/>
    <x v="0"/>
    <x v="0"/>
    <x v="0"/>
    <x v="0"/>
    <n v="0"/>
    <x v="0"/>
    <n v="11"/>
    <x v="1"/>
    <n v="0"/>
    <x v="1"/>
  </r>
  <r>
    <x v="509"/>
    <n v="1959"/>
    <n v="67"/>
    <x v="0"/>
    <x v="0"/>
    <x v="3"/>
    <n v="2"/>
    <x v="1"/>
    <x v="476"/>
    <x v="1"/>
    <n v="0"/>
    <n v="1"/>
    <x v="145"/>
    <x v="79"/>
    <x v="0"/>
    <n v="382"/>
    <n v="138"/>
    <n v="65"/>
    <n v="60"/>
    <n v="26"/>
    <n v="59"/>
    <n v="730"/>
    <n v="6"/>
    <x v="3"/>
    <n v="2"/>
    <n v="12"/>
    <n v="25"/>
    <x v="0"/>
    <n v="5"/>
    <x v="1"/>
    <x v="0"/>
    <x v="0"/>
    <x v="0"/>
    <x v="0"/>
    <x v="0"/>
    <n v="0"/>
    <x v="0"/>
    <n v="11"/>
    <x v="1"/>
    <n v="0"/>
    <x v="1"/>
  </r>
  <r>
    <x v="510"/>
    <n v="1981"/>
    <n v="45"/>
    <x v="2"/>
    <x v="1"/>
    <x v="1"/>
    <n v="3"/>
    <x v="1"/>
    <x v="477"/>
    <x v="1"/>
    <n v="1"/>
    <n v="0"/>
    <x v="350"/>
    <x v="92"/>
    <x v="0"/>
    <n v="127"/>
    <n v="1"/>
    <n v="56"/>
    <n v="0"/>
    <n v="1"/>
    <n v="31"/>
    <n v="216"/>
    <n v="3"/>
    <x v="6"/>
    <n v="2"/>
    <n v="3"/>
    <n v="12"/>
    <x v="1"/>
    <n v="7"/>
    <x v="0"/>
    <x v="1"/>
    <x v="0"/>
    <x v="0"/>
    <x v="0"/>
    <x v="0"/>
    <n v="0"/>
    <x v="0"/>
    <n v="11"/>
    <x v="1"/>
    <n v="1"/>
    <x v="0"/>
  </r>
  <r>
    <x v="511"/>
    <n v="1979"/>
    <n v="47"/>
    <x v="1"/>
    <x v="0"/>
    <x v="0"/>
    <n v="2"/>
    <x v="1"/>
    <x v="478"/>
    <x v="1"/>
    <n v="0"/>
    <n v="1"/>
    <x v="15"/>
    <x v="94"/>
    <x v="2"/>
    <n v="325"/>
    <n v="83"/>
    <n v="300"/>
    <n v="86"/>
    <n v="58"/>
    <n v="91"/>
    <n v="943"/>
    <n v="1"/>
    <x v="4"/>
    <n v="4"/>
    <n v="12"/>
    <n v="23"/>
    <x v="0"/>
    <n v="3"/>
    <x v="1"/>
    <x v="0"/>
    <x v="0"/>
    <x v="0"/>
    <x v="0"/>
    <x v="0"/>
    <n v="0"/>
    <x v="0"/>
    <n v="11"/>
    <x v="1"/>
    <n v="0"/>
    <x v="1"/>
  </r>
  <r>
    <x v="512"/>
    <n v="1964"/>
    <n v="62"/>
    <x v="0"/>
    <x v="0"/>
    <x v="2"/>
    <n v="4"/>
    <x v="1"/>
    <x v="479"/>
    <x v="1"/>
    <n v="0"/>
    <n v="2"/>
    <x v="351"/>
    <x v="88"/>
    <x v="0"/>
    <n v="238"/>
    <n v="17"/>
    <n v="68"/>
    <n v="8"/>
    <n v="10"/>
    <n v="6"/>
    <n v="347"/>
    <n v="3"/>
    <x v="4"/>
    <n v="2"/>
    <n v="5"/>
    <n v="16"/>
    <x v="0"/>
    <n v="7"/>
    <x v="0"/>
    <x v="0"/>
    <x v="1"/>
    <x v="0"/>
    <x v="0"/>
    <x v="0"/>
    <n v="0"/>
    <x v="0"/>
    <n v="11"/>
    <x v="1"/>
    <n v="1"/>
    <x v="0"/>
  </r>
  <r>
    <x v="513"/>
    <n v="1959"/>
    <n v="67"/>
    <x v="0"/>
    <x v="2"/>
    <x v="1"/>
    <n v="2"/>
    <x v="1"/>
    <x v="480"/>
    <x v="1"/>
    <n v="0"/>
    <n v="0"/>
    <x v="233"/>
    <x v="83"/>
    <x v="0"/>
    <n v="1168"/>
    <n v="92"/>
    <n v="408"/>
    <n v="72"/>
    <n v="129"/>
    <n v="55"/>
    <n v="1924"/>
    <n v="1"/>
    <x v="3"/>
    <n v="6"/>
    <n v="7"/>
    <n v="19"/>
    <x v="0"/>
    <n v="1"/>
    <x v="1"/>
    <x v="0"/>
    <x v="0"/>
    <x v="1"/>
    <x v="0"/>
    <x v="0"/>
    <n v="0"/>
    <x v="0"/>
    <n v="11"/>
    <x v="1"/>
    <n v="1"/>
    <x v="0"/>
  </r>
  <r>
    <x v="514"/>
    <n v="1946"/>
    <n v="80"/>
    <x v="3"/>
    <x v="1"/>
    <x v="1"/>
    <n v="3"/>
    <x v="1"/>
    <x v="481"/>
    <x v="1"/>
    <n v="0"/>
    <n v="1"/>
    <x v="28"/>
    <x v="93"/>
    <x v="0"/>
    <n v="284"/>
    <n v="0"/>
    <n v="55"/>
    <n v="0"/>
    <n v="6"/>
    <n v="52"/>
    <n v="397"/>
    <n v="4"/>
    <x v="4"/>
    <n v="2"/>
    <n v="5"/>
    <n v="17"/>
    <x v="0"/>
    <n v="8"/>
    <x v="0"/>
    <x v="0"/>
    <x v="0"/>
    <x v="0"/>
    <x v="0"/>
    <x v="0"/>
    <n v="0"/>
    <x v="0"/>
    <n v="11"/>
    <x v="1"/>
    <n v="0"/>
    <x v="1"/>
  </r>
  <r>
    <x v="515"/>
    <n v="1975"/>
    <n v="51"/>
    <x v="1"/>
    <x v="2"/>
    <x v="0"/>
    <n v="1"/>
    <x v="0"/>
    <x v="482"/>
    <x v="1"/>
    <n v="0"/>
    <n v="0"/>
    <x v="352"/>
    <x v="77"/>
    <x v="0"/>
    <n v="1288"/>
    <n v="20"/>
    <n v="613"/>
    <n v="80"/>
    <n v="61"/>
    <n v="27"/>
    <n v="2089"/>
    <n v="1"/>
    <x v="3"/>
    <n v="7"/>
    <n v="9"/>
    <n v="22"/>
    <x v="0"/>
    <n v="2"/>
    <x v="1"/>
    <x v="0"/>
    <x v="0"/>
    <x v="0"/>
    <x v="0"/>
    <x v="0"/>
    <n v="0"/>
    <x v="0"/>
    <n v="11"/>
    <x v="1"/>
    <n v="0"/>
    <x v="1"/>
  </r>
  <r>
    <x v="516"/>
    <n v="1961"/>
    <n v="65"/>
    <x v="0"/>
    <x v="0"/>
    <x v="2"/>
    <n v="4"/>
    <x v="1"/>
    <x v="483"/>
    <x v="1"/>
    <n v="1"/>
    <n v="1"/>
    <x v="211"/>
    <x v="52"/>
    <x v="2"/>
    <n v="65"/>
    <n v="0"/>
    <n v="46"/>
    <n v="4"/>
    <n v="3"/>
    <n v="20"/>
    <n v="138"/>
    <n v="4"/>
    <x v="7"/>
    <n v="1"/>
    <n v="3"/>
    <n v="11"/>
    <x v="1"/>
    <n v="8"/>
    <x v="0"/>
    <x v="0"/>
    <x v="0"/>
    <x v="0"/>
    <x v="0"/>
    <x v="0"/>
    <n v="0"/>
    <x v="0"/>
    <n v="11"/>
    <x v="1"/>
    <n v="0"/>
    <x v="1"/>
  </r>
  <r>
    <x v="517"/>
    <n v="1990"/>
    <n v="36"/>
    <x v="2"/>
    <x v="0"/>
    <x v="0"/>
    <n v="2"/>
    <x v="1"/>
    <x v="484"/>
    <x v="1"/>
    <n v="1"/>
    <n v="0"/>
    <x v="258"/>
    <x v="84"/>
    <x v="0"/>
    <n v="11"/>
    <n v="7"/>
    <n v="9"/>
    <n v="3"/>
    <n v="1"/>
    <n v="11"/>
    <n v="42"/>
    <n v="1"/>
    <x v="1"/>
    <n v="0"/>
    <n v="3"/>
    <n v="5"/>
    <x v="1"/>
    <n v="7"/>
    <x v="0"/>
    <x v="0"/>
    <x v="0"/>
    <x v="0"/>
    <x v="0"/>
    <x v="0"/>
    <n v="0"/>
    <x v="0"/>
    <n v="11"/>
    <x v="1"/>
    <n v="0"/>
    <x v="1"/>
  </r>
  <r>
    <x v="518"/>
    <n v="1959"/>
    <n v="67"/>
    <x v="0"/>
    <x v="0"/>
    <x v="1"/>
    <n v="2"/>
    <x v="1"/>
    <x v="485"/>
    <x v="1"/>
    <n v="0"/>
    <n v="0"/>
    <x v="245"/>
    <x v="37"/>
    <x v="1"/>
    <n v="227"/>
    <n v="23"/>
    <n v="389"/>
    <n v="42"/>
    <n v="21"/>
    <n v="75"/>
    <n v="777"/>
    <n v="1"/>
    <x v="6"/>
    <n v="5"/>
    <n v="7"/>
    <n v="17"/>
    <x v="0"/>
    <n v="2"/>
    <x v="1"/>
    <x v="0"/>
    <x v="0"/>
    <x v="0"/>
    <x v="0"/>
    <x v="0"/>
    <n v="0"/>
    <x v="0"/>
    <n v="11"/>
    <x v="1"/>
    <n v="0"/>
    <x v="1"/>
  </r>
  <r>
    <x v="519"/>
    <n v="1944"/>
    <n v="82"/>
    <x v="3"/>
    <x v="2"/>
    <x v="2"/>
    <n v="2"/>
    <x v="1"/>
    <x v="486"/>
    <x v="1"/>
    <n v="0"/>
    <n v="0"/>
    <x v="137"/>
    <x v="7"/>
    <x v="1"/>
    <n v="1035"/>
    <n v="134"/>
    <n v="670"/>
    <n v="25"/>
    <n v="38"/>
    <n v="0"/>
    <n v="1902"/>
    <n v="1"/>
    <x v="4"/>
    <n v="3"/>
    <n v="10"/>
    <n v="20"/>
    <x v="0"/>
    <n v="3"/>
    <x v="1"/>
    <x v="0"/>
    <x v="0"/>
    <x v="1"/>
    <x v="1"/>
    <x v="0"/>
    <n v="0"/>
    <x v="0"/>
    <n v="11"/>
    <x v="1"/>
    <n v="2"/>
    <x v="3"/>
  </r>
  <r>
    <x v="520"/>
    <n v="1965"/>
    <n v="61"/>
    <x v="1"/>
    <x v="0"/>
    <x v="3"/>
    <n v="3"/>
    <x v="1"/>
    <x v="487"/>
    <x v="1"/>
    <n v="1"/>
    <n v="1"/>
    <x v="353"/>
    <x v="96"/>
    <x v="0"/>
    <n v="27"/>
    <n v="1"/>
    <n v="12"/>
    <n v="2"/>
    <n v="0"/>
    <n v="10"/>
    <n v="52"/>
    <n v="2"/>
    <x v="2"/>
    <n v="0"/>
    <n v="3"/>
    <n v="7"/>
    <x v="1"/>
    <n v="7"/>
    <x v="0"/>
    <x v="0"/>
    <x v="0"/>
    <x v="0"/>
    <x v="0"/>
    <x v="0"/>
    <n v="0"/>
    <x v="0"/>
    <n v="11"/>
    <x v="1"/>
    <n v="0"/>
    <x v="1"/>
  </r>
  <r>
    <x v="521"/>
    <n v="1987"/>
    <n v="39"/>
    <x v="2"/>
    <x v="2"/>
    <x v="0"/>
    <n v="1"/>
    <x v="0"/>
    <x v="488"/>
    <x v="1"/>
    <n v="0"/>
    <n v="0"/>
    <x v="137"/>
    <x v="55"/>
    <x v="0"/>
    <n v="982"/>
    <n v="73"/>
    <n v="351"/>
    <n v="56"/>
    <n v="14"/>
    <n v="175"/>
    <n v="1651"/>
    <n v="1"/>
    <x v="2"/>
    <n v="4"/>
    <n v="6"/>
    <n v="13"/>
    <x v="1"/>
    <n v="5"/>
    <x v="1"/>
    <x v="1"/>
    <x v="0"/>
    <x v="0"/>
    <x v="0"/>
    <x v="0"/>
    <n v="0"/>
    <x v="0"/>
    <n v="11"/>
    <x v="1"/>
    <n v="1"/>
    <x v="0"/>
  </r>
  <r>
    <x v="522"/>
    <n v="1991"/>
    <n v="35"/>
    <x v="2"/>
    <x v="0"/>
    <x v="2"/>
    <n v="2"/>
    <x v="1"/>
    <x v="489"/>
    <x v="1"/>
    <n v="0"/>
    <n v="0"/>
    <x v="354"/>
    <x v="56"/>
    <x v="0"/>
    <n v="179"/>
    <n v="2"/>
    <n v="64"/>
    <n v="38"/>
    <n v="17"/>
    <n v="58"/>
    <n v="358"/>
    <n v="1"/>
    <x v="3"/>
    <n v="1"/>
    <n v="6"/>
    <n v="13"/>
    <x v="1"/>
    <n v="5"/>
    <x v="1"/>
    <x v="0"/>
    <x v="0"/>
    <x v="0"/>
    <x v="0"/>
    <x v="0"/>
    <n v="0"/>
    <x v="0"/>
    <n v="11"/>
    <x v="1"/>
    <n v="0"/>
    <x v="1"/>
  </r>
  <r>
    <x v="523"/>
    <n v="1953"/>
    <n v="73"/>
    <x v="0"/>
    <x v="0"/>
    <x v="2"/>
    <n v="2"/>
    <x v="1"/>
    <x v="490"/>
    <x v="1"/>
    <n v="0"/>
    <n v="0"/>
    <x v="355"/>
    <x v="76"/>
    <x v="0"/>
    <n v="1379"/>
    <n v="33"/>
    <n v="216"/>
    <n v="0"/>
    <n v="33"/>
    <n v="66"/>
    <n v="1727"/>
    <n v="1"/>
    <x v="2"/>
    <n v="4"/>
    <n v="9"/>
    <n v="16"/>
    <x v="0"/>
    <n v="6"/>
    <x v="0"/>
    <x v="0"/>
    <x v="1"/>
    <x v="1"/>
    <x v="0"/>
    <x v="0"/>
    <n v="0"/>
    <x v="0"/>
    <n v="11"/>
    <x v="1"/>
    <n v="2"/>
    <x v="3"/>
  </r>
  <r>
    <x v="524"/>
    <n v="1987"/>
    <n v="39"/>
    <x v="2"/>
    <x v="0"/>
    <x v="2"/>
    <n v="3"/>
    <x v="1"/>
    <x v="491"/>
    <x v="1"/>
    <n v="1"/>
    <n v="0"/>
    <x v="181"/>
    <x v="63"/>
    <x v="0"/>
    <n v="32"/>
    <n v="1"/>
    <n v="64"/>
    <n v="16"/>
    <n v="12"/>
    <n v="85"/>
    <n v="210"/>
    <n v="3"/>
    <x v="2"/>
    <n v="2"/>
    <n v="3"/>
    <n v="10"/>
    <x v="1"/>
    <n v="6"/>
    <x v="0"/>
    <x v="0"/>
    <x v="0"/>
    <x v="0"/>
    <x v="0"/>
    <x v="0"/>
    <n v="0"/>
    <x v="0"/>
    <n v="11"/>
    <x v="0"/>
    <n v="1"/>
    <x v="0"/>
  </r>
  <r>
    <x v="525"/>
    <n v="1986"/>
    <n v="40"/>
    <x v="2"/>
    <x v="0"/>
    <x v="2"/>
    <n v="3"/>
    <x v="1"/>
    <x v="492"/>
    <x v="1"/>
    <n v="1"/>
    <n v="0"/>
    <x v="356"/>
    <x v="31"/>
    <x v="0"/>
    <n v="8"/>
    <n v="4"/>
    <n v="15"/>
    <n v="7"/>
    <n v="6"/>
    <n v="2"/>
    <n v="42"/>
    <n v="1"/>
    <x v="1"/>
    <n v="0"/>
    <n v="3"/>
    <n v="5"/>
    <x v="1"/>
    <n v="8"/>
    <x v="0"/>
    <x v="0"/>
    <x v="0"/>
    <x v="0"/>
    <x v="0"/>
    <x v="0"/>
    <n v="0"/>
    <x v="0"/>
    <n v="11"/>
    <x v="1"/>
    <n v="0"/>
    <x v="1"/>
  </r>
  <r>
    <x v="526"/>
    <n v="1958"/>
    <n v="68"/>
    <x v="0"/>
    <x v="1"/>
    <x v="1"/>
    <n v="2"/>
    <x v="1"/>
    <x v="493"/>
    <x v="1"/>
    <n v="0"/>
    <n v="0"/>
    <x v="343"/>
    <x v="15"/>
    <x v="1"/>
    <n v="881"/>
    <n v="38"/>
    <n v="319"/>
    <n v="16"/>
    <n v="25"/>
    <n v="12"/>
    <n v="1291"/>
    <n v="1"/>
    <x v="6"/>
    <n v="5"/>
    <n v="10"/>
    <n v="20"/>
    <x v="0"/>
    <n v="2"/>
    <x v="1"/>
    <x v="0"/>
    <x v="0"/>
    <x v="0"/>
    <x v="0"/>
    <x v="0"/>
    <n v="0"/>
    <x v="0"/>
    <n v="11"/>
    <x v="1"/>
    <n v="0"/>
    <x v="1"/>
  </r>
  <r>
    <x v="527"/>
    <n v="1977"/>
    <n v="49"/>
    <x v="1"/>
    <x v="2"/>
    <x v="2"/>
    <n v="2"/>
    <x v="1"/>
    <x v="494"/>
    <x v="1"/>
    <n v="0"/>
    <n v="0"/>
    <x v="109"/>
    <x v="36"/>
    <x v="0"/>
    <n v="141"/>
    <n v="15"/>
    <n v="153"/>
    <n v="67"/>
    <n v="31"/>
    <n v="35"/>
    <n v="442"/>
    <n v="1"/>
    <x v="6"/>
    <n v="4"/>
    <n v="6"/>
    <n v="15"/>
    <x v="1"/>
    <n v="3"/>
    <x v="1"/>
    <x v="0"/>
    <x v="0"/>
    <x v="0"/>
    <x v="0"/>
    <x v="0"/>
    <n v="0"/>
    <x v="0"/>
    <n v="11"/>
    <x v="1"/>
    <n v="0"/>
    <x v="1"/>
  </r>
  <r>
    <x v="528"/>
    <n v="1964"/>
    <n v="62"/>
    <x v="0"/>
    <x v="0"/>
    <x v="0"/>
    <n v="1"/>
    <x v="0"/>
    <x v="495"/>
    <x v="1"/>
    <n v="0"/>
    <n v="0"/>
    <x v="357"/>
    <x v="15"/>
    <x v="1"/>
    <n v="1000"/>
    <n v="155"/>
    <n v="379"/>
    <n v="224"/>
    <n v="17"/>
    <n v="120"/>
    <n v="1895"/>
    <n v="1"/>
    <x v="6"/>
    <n v="8"/>
    <n v="4"/>
    <n v="17"/>
    <x v="0"/>
    <n v="8"/>
    <x v="0"/>
    <x v="0"/>
    <x v="0"/>
    <x v="0"/>
    <x v="0"/>
    <x v="0"/>
    <n v="0"/>
    <x v="0"/>
    <n v="11"/>
    <x v="1"/>
    <n v="0"/>
    <x v="1"/>
  </r>
  <r>
    <x v="529"/>
    <n v="1960"/>
    <n v="66"/>
    <x v="0"/>
    <x v="1"/>
    <x v="2"/>
    <n v="4"/>
    <x v="1"/>
    <x v="496"/>
    <x v="1"/>
    <n v="1"/>
    <n v="1"/>
    <x v="358"/>
    <x v="22"/>
    <x v="0"/>
    <n v="206"/>
    <n v="10"/>
    <n v="67"/>
    <n v="30"/>
    <n v="27"/>
    <n v="71"/>
    <n v="411"/>
    <n v="6"/>
    <x v="6"/>
    <n v="1"/>
    <n v="8"/>
    <n v="19"/>
    <x v="0"/>
    <n v="6"/>
    <x v="0"/>
    <x v="0"/>
    <x v="0"/>
    <x v="0"/>
    <x v="0"/>
    <x v="0"/>
    <n v="0"/>
    <x v="0"/>
    <n v="11"/>
    <x v="1"/>
    <n v="0"/>
    <x v="1"/>
  </r>
  <r>
    <x v="530"/>
    <n v="1975"/>
    <n v="51"/>
    <x v="1"/>
    <x v="4"/>
    <x v="4"/>
    <n v="2"/>
    <x v="1"/>
    <x v="497"/>
    <x v="1"/>
    <n v="0"/>
    <n v="1"/>
    <x v="359"/>
    <x v="35"/>
    <x v="0"/>
    <n v="162"/>
    <n v="61"/>
    <n v="83"/>
    <n v="97"/>
    <n v="57"/>
    <n v="61"/>
    <n v="521"/>
    <n v="4"/>
    <x v="6"/>
    <n v="3"/>
    <n v="8"/>
    <n v="19"/>
    <x v="0"/>
    <n v="5"/>
    <x v="1"/>
    <x v="0"/>
    <x v="0"/>
    <x v="0"/>
    <x v="0"/>
    <x v="0"/>
    <n v="0"/>
    <x v="0"/>
    <n v="11"/>
    <x v="1"/>
    <n v="0"/>
    <x v="1"/>
  </r>
  <r>
    <x v="531"/>
    <n v="1969"/>
    <n v="57"/>
    <x v="1"/>
    <x v="0"/>
    <x v="0"/>
    <n v="2"/>
    <x v="1"/>
    <x v="498"/>
    <x v="1"/>
    <n v="0"/>
    <n v="1"/>
    <x v="360"/>
    <x v="70"/>
    <x v="0"/>
    <n v="619"/>
    <n v="54"/>
    <n v="260"/>
    <n v="127"/>
    <n v="54"/>
    <n v="54"/>
    <n v="1168"/>
    <n v="1"/>
    <x v="6"/>
    <n v="7"/>
    <n v="5"/>
    <n v="17"/>
    <x v="0"/>
    <n v="1"/>
    <x v="1"/>
    <x v="0"/>
    <x v="0"/>
    <x v="0"/>
    <x v="0"/>
    <x v="0"/>
    <n v="0"/>
    <x v="0"/>
    <n v="11"/>
    <x v="1"/>
    <n v="0"/>
    <x v="1"/>
  </r>
  <r>
    <x v="532"/>
    <n v="1977"/>
    <n v="49"/>
    <x v="1"/>
    <x v="2"/>
    <x v="1"/>
    <n v="4"/>
    <x v="1"/>
    <x v="499"/>
    <x v="1"/>
    <n v="1"/>
    <n v="1"/>
    <x v="361"/>
    <x v="87"/>
    <x v="0"/>
    <n v="456"/>
    <n v="4"/>
    <n v="24"/>
    <n v="0"/>
    <n v="0"/>
    <n v="9"/>
    <n v="493"/>
    <n v="7"/>
    <x v="0"/>
    <n v="2"/>
    <n v="6"/>
    <n v="23"/>
    <x v="0"/>
    <n v="7"/>
    <x v="0"/>
    <x v="0"/>
    <x v="1"/>
    <x v="0"/>
    <x v="0"/>
    <x v="0"/>
    <n v="0"/>
    <x v="0"/>
    <n v="11"/>
    <x v="1"/>
    <n v="1"/>
    <x v="0"/>
  </r>
  <r>
    <x v="533"/>
    <n v="1962"/>
    <n v="64"/>
    <x v="0"/>
    <x v="0"/>
    <x v="2"/>
    <n v="4"/>
    <x v="1"/>
    <x v="500"/>
    <x v="1"/>
    <n v="1"/>
    <n v="1"/>
    <x v="362"/>
    <x v="70"/>
    <x v="0"/>
    <n v="112"/>
    <n v="6"/>
    <n v="92"/>
    <n v="3"/>
    <n v="9"/>
    <n v="38"/>
    <n v="260"/>
    <n v="2"/>
    <x v="7"/>
    <n v="2"/>
    <n v="5"/>
    <n v="12"/>
    <x v="1"/>
    <n v="4"/>
    <x v="1"/>
    <x v="0"/>
    <x v="0"/>
    <x v="0"/>
    <x v="0"/>
    <x v="0"/>
    <n v="0"/>
    <x v="0"/>
    <n v="11"/>
    <x v="1"/>
    <n v="0"/>
    <x v="1"/>
  </r>
  <r>
    <x v="534"/>
    <n v="1982"/>
    <n v="44"/>
    <x v="2"/>
    <x v="0"/>
    <x v="0"/>
    <n v="2"/>
    <x v="1"/>
    <x v="501"/>
    <x v="1"/>
    <n v="1"/>
    <n v="0"/>
    <x v="51"/>
    <x v="43"/>
    <x v="0"/>
    <n v="11"/>
    <n v="3"/>
    <n v="22"/>
    <n v="2"/>
    <n v="2"/>
    <n v="6"/>
    <n v="46"/>
    <n v="2"/>
    <x v="2"/>
    <n v="0"/>
    <n v="3"/>
    <n v="7"/>
    <x v="1"/>
    <n v="6"/>
    <x v="0"/>
    <x v="0"/>
    <x v="0"/>
    <x v="0"/>
    <x v="0"/>
    <x v="0"/>
    <n v="0"/>
    <x v="0"/>
    <n v="11"/>
    <x v="1"/>
    <n v="0"/>
    <x v="1"/>
  </r>
  <r>
    <x v="535"/>
    <n v="1951"/>
    <n v="75"/>
    <x v="0"/>
    <x v="2"/>
    <x v="1"/>
    <n v="3"/>
    <x v="1"/>
    <x v="502"/>
    <x v="1"/>
    <n v="0"/>
    <n v="1"/>
    <x v="85"/>
    <x v="57"/>
    <x v="0"/>
    <n v="172"/>
    <n v="12"/>
    <n v="112"/>
    <n v="8"/>
    <n v="0"/>
    <n v="15"/>
    <n v="319"/>
    <n v="4"/>
    <x v="4"/>
    <n v="1"/>
    <n v="5"/>
    <n v="16"/>
    <x v="0"/>
    <n v="7"/>
    <x v="0"/>
    <x v="0"/>
    <x v="0"/>
    <x v="0"/>
    <x v="0"/>
    <x v="0"/>
    <n v="0"/>
    <x v="0"/>
    <n v="11"/>
    <x v="1"/>
    <n v="0"/>
    <x v="1"/>
  </r>
  <r>
    <x v="536"/>
    <n v="1967"/>
    <n v="59"/>
    <x v="1"/>
    <x v="0"/>
    <x v="1"/>
    <n v="3"/>
    <x v="1"/>
    <x v="503"/>
    <x v="1"/>
    <n v="0"/>
    <n v="1"/>
    <x v="239"/>
    <x v="21"/>
    <x v="2"/>
    <n v="78"/>
    <n v="0"/>
    <n v="11"/>
    <n v="0"/>
    <n v="0"/>
    <n v="7"/>
    <n v="96"/>
    <n v="1"/>
    <x v="2"/>
    <n v="1"/>
    <n v="3"/>
    <n v="7"/>
    <x v="1"/>
    <n v="5"/>
    <x v="1"/>
    <x v="0"/>
    <x v="0"/>
    <x v="0"/>
    <x v="0"/>
    <x v="0"/>
    <n v="0"/>
    <x v="0"/>
    <n v="11"/>
    <x v="1"/>
    <n v="0"/>
    <x v="1"/>
  </r>
  <r>
    <x v="537"/>
    <n v="1967"/>
    <n v="59"/>
    <x v="1"/>
    <x v="0"/>
    <x v="3"/>
    <n v="1"/>
    <x v="0"/>
    <x v="504"/>
    <x v="1"/>
    <n v="0"/>
    <n v="0"/>
    <x v="363"/>
    <x v="7"/>
    <x v="1"/>
    <n v="464"/>
    <n v="151"/>
    <n v="292"/>
    <n v="65"/>
    <n v="60"/>
    <n v="30"/>
    <n v="1062"/>
    <n v="1"/>
    <x v="0"/>
    <n v="3"/>
    <n v="4"/>
    <n v="16"/>
    <x v="0"/>
    <n v="4"/>
    <x v="1"/>
    <x v="0"/>
    <x v="0"/>
    <x v="1"/>
    <x v="0"/>
    <x v="0"/>
    <n v="0"/>
    <x v="0"/>
    <n v="11"/>
    <x v="0"/>
    <n v="2"/>
    <x v="3"/>
  </r>
  <r>
    <x v="538"/>
    <n v="1952"/>
    <n v="74"/>
    <x v="0"/>
    <x v="4"/>
    <x v="1"/>
    <n v="3"/>
    <x v="1"/>
    <x v="505"/>
    <x v="1"/>
    <n v="0"/>
    <n v="1"/>
    <x v="364"/>
    <x v="89"/>
    <x v="0"/>
    <n v="99"/>
    <n v="4"/>
    <n v="32"/>
    <n v="37"/>
    <n v="54"/>
    <n v="6"/>
    <n v="232"/>
    <n v="2"/>
    <x v="2"/>
    <n v="1"/>
    <n v="7"/>
    <n v="12"/>
    <x v="1"/>
    <n v="2"/>
    <x v="1"/>
    <x v="0"/>
    <x v="0"/>
    <x v="0"/>
    <x v="0"/>
    <x v="0"/>
    <n v="0"/>
    <x v="0"/>
    <n v="11"/>
    <x v="1"/>
    <n v="0"/>
    <x v="1"/>
  </r>
  <r>
    <x v="539"/>
    <n v="1981"/>
    <n v="45"/>
    <x v="2"/>
    <x v="2"/>
    <x v="0"/>
    <n v="2"/>
    <x v="1"/>
    <x v="506"/>
    <x v="1"/>
    <n v="1"/>
    <n v="0"/>
    <x v="365"/>
    <x v="96"/>
    <x v="0"/>
    <n v="19"/>
    <n v="3"/>
    <n v="19"/>
    <n v="4"/>
    <n v="5"/>
    <n v="26"/>
    <n v="76"/>
    <n v="3"/>
    <x v="7"/>
    <n v="0"/>
    <n v="3"/>
    <n v="9"/>
    <x v="1"/>
    <n v="7"/>
    <x v="0"/>
    <x v="0"/>
    <x v="0"/>
    <x v="0"/>
    <x v="0"/>
    <x v="0"/>
    <n v="0"/>
    <x v="0"/>
    <n v="11"/>
    <x v="1"/>
    <n v="0"/>
    <x v="1"/>
  </r>
  <r>
    <x v="540"/>
    <n v="1977"/>
    <n v="49"/>
    <x v="1"/>
    <x v="4"/>
    <x v="1"/>
    <n v="3"/>
    <x v="1"/>
    <x v="507"/>
    <x v="1"/>
    <n v="1"/>
    <n v="0"/>
    <x v="251"/>
    <x v="66"/>
    <x v="0"/>
    <n v="1"/>
    <n v="9"/>
    <n v="8"/>
    <n v="11"/>
    <n v="3"/>
    <n v="22"/>
    <n v="54"/>
    <n v="3"/>
    <x v="7"/>
    <n v="0"/>
    <n v="3"/>
    <n v="9"/>
    <x v="1"/>
    <n v="8"/>
    <x v="0"/>
    <x v="0"/>
    <x v="0"/>
    <x v="0"/>
    <x v="0"/>
    <x v="0"/>
    <n v="0"/>
    <x v="0"/>
    <n v="11"/>
    <x v="1"/>
    <n v="0"/>
    <x v="1"/>
  </r>
  <r>
    <x v="541"/>
    <n v="1969"/>
    <n v="57"/>
    <x v="1"/>
    <x v="0"/>
    <x v="4"/>
    <n v="2"/>
    <x v="1"/>
    <x v="508"/>
    <x v="1"/>
    <n v="0"/>
    <n v="1"/>
    <x v="344"/>
    <x v="30"/>
    <x v="0"/>
    <n v="63"/>
    <n v="10"/>
    <n v="83"/>
    <n v="7"/>
    <n v="19"/>
    <n v="19"/>
    <n v="201"/>
    <n v="2"/>
    <x v="6"/>
    <n v="1"/>
    <n v="4"/>
    <n v="11"/>
    <x v="1"/>
    <n v="7"/>
    <x v="0"/>
    <x v="0"/>
    <x v="0"/>
    <x v="0"/>
    <x v="0"/>
    <x v="0"/>
    <n v="0"/>
    <x v="0"/>
    <n v="11"/>
    <x v="1"/>
    <n v="0"/>
    <x v="1"/>
  </r>
  <r>
    <x v="542"/>
    <n v="1984"/>
    <n v="42"/>
    <x v="2"/>
    <x v="1"/>
    <x v="0"/>
    <n v="2"/>
    <x v="1"/>
    <x v="509"/>
    <x v="1"/>
    <n v="1"/>
    <n v="0"/>
    <x v="366"/>
    <x v="1"/>
    <x v="0"/>
    <n v="252"/>
    <n v="3"/>
    <n v="42"/>
    <n v="4"/>
    <n v="3"/>
    <n v="102"/>
    <n v="406"/>
    <n v="2"/>
    <x v="6"/>
    <n v="5"/>
    <n v="3"/>
    <n v="14"/>
    <x v="1"/>
    <n v="6"/>
    <x v="0"/>
    <x v="0"/>
    <x v="0"/>
    <x v="0"/>
    <x v="0"/>
    <x v="0"/>
    <n v="0"/>
    <x v="0"/>
    <n v="11"/>
    <x v="1"/>
    <n v="0"/>
    <x v="1"/>
  </r>
  <r>
    <x v="543"/>
    <n v="1982"/>
    <n v="44"/>
    <x v="2"/>
    <x v="1"/>
    <x v="2"/>
    <n v="2"/>
    <x v="1"/>
    <x v="510"/>
    <x v="1"/>
    <n v="0"/>
    <n v="0"/>
    <x v="367"/>
    <x v="52"/>
    <x v="2"/>
    <n v="1478"/>
    <n v="19"/>
    <n v="403"/>
    <n v="0"/>
    <n v="19"/>
    <n v="0"/>
    <n v="1919"/>
    <n v="1"/>
    <x v="5"/>
    <n v="6"/>
    <n v="6"/>
    <n v="20"/>
    <x v="0"/>
    <n v="3"/>
    <x v="1"/>
    <x v="0"/>
    <x v="1"/>
    <x v="1"/>
    <x v="0"/>
    <x v="0"/>
    <n v="0"/>
    <x v="0"/>
    <n v="11"/>
    <x v="0"/>
    <n v="3"/>
    <x v="2"/>
  </r>
  <r>
    <x v="544"/>
    <n v="1976"/>
    <n v="50"/>
    <x v="1"/>
    <x v="0"/>
    <x v="1"/>
    <n v="3"/>
    <x v="1"/>
    <x v="511"/>
    <x v="1"/>
    <n v="0"/>
    <n v="1"/>
    <x v="207"/>
    <x v="26"/>
    <x v="0"/>
    <n v="198"/>
    <n v="18"/>
    <n v="252"/>
    <n v="32"/>
    <n v="108"/>
    <n v="54"/>
    <n v="662"/>
    <n v="2"/>
    <x v="6"/>
    <n v="6"/>
    <n v="8"/>
    <n v="20"/>
    <x v="0"/>
    <n v="3"/>
    <x v="1"/>
    <x v="0"/>
    <x v="0"/>
    <x v="0"/>
    <x v="0"/>
    <x v="0"/>
    <n v="0"/>
    <x v="0"/>
    <n v="11"/>
    <x v="1"/>
    <n v="0"/>
    <x v="1"/>
  </r>
  <r>
    <x v="545"/>
    <n v="1990"/>
    <n v="36"/>
    <x v="2"/>
    <x v="4"/>
    <x v="2"/>
    <n v="3"/>
    <x v="1"/>
    <x v="512"/>
    <x v="1"/>
    <n v="1"/>
    <n v="0"/>
    <x v="1"/>
    <x v="82"/>
    <x v="0"/>
    <n v="8"/>
    <n v="4"/>
    <n v="10"/>
    <n v="6"/>
    <n v="7"/>
    <n v="6"/>
    <n v="41"/>
    <n v="2"/>
    <x v="2"/>
    <n v="0"/>
    <n v="4"/>
    <n v="8"/>
    <x v="1"/>
    <n v="5"/>
    <x v="1"/>
    <x v="0"/>
    <x v="0"/>
    <x v="0"/>
    <x v="0"/>
    <x v="0"/>
    <n v="0"/>
    <x v="0"/>
    <n v="11"/>
    <x v="1"/>
    <n v="0"/>
    <x v="1"/>
  </r>
  <r>
    <x v="546"/>
    <n v="1964"/>
    <n v="62"/>
    <x v="0"/>
    <x v="0"/>
    <x v="4"/>
    <n v="1"/>
    <x v="0"/>
    <x v="513"/>
    <x v="1"/>
    <n v="0"/>
    <n v="0"/>
    <x v="368"/>
    <x v="8"/>
    <x v="0"/>
    <n v="416"/>
    <n v="46"/>
    <n v="925"/>
    <n v="60"/>
    <n v="107"/>
    <n v="46"/>
    <n v="1600"/>
    <n v="1"/>
    <x v="7"/>
    <n v="6"/>
    <n v="4"/>
    <n v="14"/>
    <x v="1"/>
    <n v="1"/>
    <x v="1"/>
    <x v="0"/>
    <x v="0"/>
    <x v="0"/>
    <x v="0"/>
    <x v="0"/>
    <n v="0"/>
    <x v="0"/>
    <n v="11"/>
    <x v="0"/>
    <n v="1"/>
    <x v="0"/>
  </r>
  <r>
    <x v="547"/>
    <n v="1980"/>
    <n v="46"/>
    <x v="1"/>
    <x v="0"/>
    <x v="2"/>
    <n v="3"/>
    <x v="1"/>
    <x v="514"/>
    <x v="1"/>
    <n v="1"/>
    <n v="0"/>
    <x v="369"/>
    <x v="36"/>
    <x v="0"/>
    <n v="42"/>
    <n v="7"/>
    <n v="43"/>
    <n v="20"/>
    <n v="12"/>
    <n v="10"/>
    <n v="134"/>
    <n v="1"/>
    <x v="7"/>
    <n v="0"/>
    <n v="4"/>
    <n v="8"/>
    <x v="1"/>
    <n v="6"/>
    <x v="0"/>
    <x v="0"/>
    <x v="0"/>
    <x v="0"/>
    <x v="0"/>
    <x v="0"/>
    <n v="0"/>
    <x v="0"/>
    <n v="11"/>
    <x v="1"/>
    <n v="0"/>
    <x v="1"/>
  </r>
  <r>
    <x v="548"/>
    <n v="1968"/>
    <n v="58"/>
    <x v="1"/>
    <x v="0"/>
    <x v="2"/>
    <n v="4"/>
    <x v="1"/>
    <x v="515"/>
    <x v="1"/>
    <n v="1"/>
    <n v="1"/>
    <x v="340"/>
    <x v="77"/>
    <x v="0"/>
    <n v="14"/>
    <n v="3"/>
    <n v="21"/>
    <n v="2"/>
    <n v="1"/>
    <n v="28"/>
    <n v="69"/>
    <n v="4"/>
    <x v="7"/>
    <n v="1"/>
    <n v="2"/>
    <n v="10"/>
    <x v="1"/>
    <n v="8"/>
    <x v="0"/>
    <x v="1"/>
    <x v="0"/>
    <x v="0"/>
    <x v="0"/>
    <x v="0"/>
    <n v="0"/>
    <x v="0"/>
    <n v="11"/>
    <x v="0"/>
    <n v="2"/>
    <x v="3"/>
  </r>
  <r>
    <x v="549"/>
    <n v="1973"/>
    <n v="53"/>
    <x v="1"/>
    <x v="2"/>
    <x v="2"/>
    <n v="4"/>
    <x v="1"/>
    <x v="516"/>
    <x v="1"/>
    <n v="1"/>
    <n v="1"/>
    <x v="370"/>
    <x v="95"/>
    <x v="0"/>
    <n v="17"/>
    <n v="0"/>
    <n v="3"/>
    <n v="0"/>
    <n v="0"/>
    <n v="1"/>
    <n v="21"/>
    <n v="2"/>
    <x v="1"/>
    <n v="0"/>
    <n v="3"/>
    <n v="6"/>
    <x v="1"/>
    <n v="6"/>
    <x v="0"/>
    <x v="0"/>
    <x v="0"/>
    <x v="0"/>
    <x v="0"/>
    <x v="0"/>
    <n v="0"/>
    <x v="0"/>
    <n v="11"/>
    <x v="1"/>
    <n v="0"/>
    <x v="1"/>
  </r>
  <r>
    <x v="550"/>
    <n v="1963"/>
    <n v="63"/>
    <x v="0"/>
    <x v="4"/>
    <x v="0"/>
    <n v="3"/>
    <x v="1"/>
    <x v="517"/>
    <x v="1"/>
    <n v="1"/>
    <n v="1"/>
    <x v="161"/>
    <x v="53"/>
    <x v="0"/>
    <n v="15"/>
    <n v="4"/>
    <n v="10"/>
    <n v="3"/>
    <n v="4"/>
    <n v="18"/>
    <n v="54"/>
    <n v="2"/>
    <x v="1"/>
    <n v="1"/>
    <n v="3"/>
    <n v="7"/>
    <x v="1"/>
    <n v="3"/>
    <x v="1"/>
    <x v="0"/>
    <x v="0"/>
    <x v="0"/>
    <x v="0"/>
    <x v="0"/>
    <n v="0"/>
    <x v="0"/>
    <n v="11"/>
    <x v="1"/>
    <n v="0"/>
    <x v="1"/>
  </r>
  <r>
    <x v="551"/>
    <n v="1989"/>
    <n v="37"/>
    <x v="2"/>
    <x v="0"/>
    <x v="0"/>
    <n v="2"/>
    <x v="1"/>
    <x v="518"/>
    <x v="1"/>
    <n v="1"/>
    <n v="0"/>
    <x v="371"/>
    <x v="21"/>
    <x v="2"/>
    <n v="6"/>
    <n v="16"/>
    <n v="24"/>
    <n v="11"/>
    <n v="0"/>
    <n v="34"/>
    <n v="91"/>
    <n v="2"/>
    <x v="7"/>
    <n v="1"/>
    <n v="2"/>
    <n v="8"/>
    <x v="1"/>
    <n v="7"/>
    <x v="0"/>
    <x v="1"/>
    <x v="0"/>
    <x v="0"/>
    <x v="0"/>
    <x v="0"/>
    <n v="0"/>
    <x v="0"/>
    <n v="11"/>
    <x v="0"/>
    <n v="2"/>
    <x v="3"/>
  </r>
  <r>
    <x v="552"/>
    <n v="1971"/>
    <n v="55"/>
    <x v="1"/>
    <x v="1"/>
    <x v="0"/>
    <n v="2"/>
    <x v="1"/>
    <x v="519"/>
    <x v="1"/>
    <n v="0"/>
    <n v="1"/>
    <x v="372"/>
    <x v="76"/>
    <x v="0"/>
    <n v="458"/>
    <n v="0"/>
    <n v="24"/>
    <n v="6"/>
    <n v="4"/>
    <n v="34"/>
    <n v="526"/>
    <n v="2"/>
    <x v="4"/>
    <n v="2"/>
    <n v="8"/>
    <n v="18"/>
    <x v="0"/>
    <n v="6"/>
    <x v="0"/>
    <x v="0"/>
    <x v="0"/>
    <x v="0"/>
    <x v="0"/>
    <x v="0"/>
    <n v="0"/>
    <x v="0"/>
    <n v="11"/>
    <x v="1"/>
    <n v="0"/>
    <x v="1"/>
  </r>
  <r>
    <x v="553"/>
    <n v="1963"/>
    <n v="63"/>
    <x v="0"/>
    <x v="0"/>
    <x v="2"/>
    <n v="2"/>
    <x v="1"/>
    <x v="520"/>
    <x v="1"/>
    <n v="0"/>
    <n v="0"/>
    <x v="289"/>
    <x v="68"/>
    <x v="0"/>
    <n v="30"/>
    <n v="3"/>
    <n v="47"/>
    <n v="19"/>
    <n v="21"/>
    <n v="42"/>
    <n v="162"/>
    <n v="1"/>
    <x v="7"/>
    <n v="2"/>
    <n v="2"/>
    <n v="8"/>
    <x v="1"/>
    <n v="8"/>
    <x v="0"/>
    <x v="0"/>
    <x v="0"/>
    <x v="0"/>
    <x v="0"/>
    <x v="0"/>
    <n v="0"/>
    <x v="0"/>
    <n v="11"/>
    <x v="1"/>
    <n v="0"/>
    <x v="1"/>
  </r>
  <r>
    <x v="554"/>
    <n v="1949"/>
    <n v="77"/>
    <x v="0"/>
    <x v="2"/>
    <x v="2"/>
    <n v="2"/>
    <x v="1"/>
    <x v="521"/>
    <x v="1"/>
    <n v="0"/>
    <n v="0"/>
    <x v="373"/>
    <x v="24"/>
    <x v="2"/>
    <n v="179"/>
    <n v="28"/>
    <n v="520"/>
    <n v="111"/>
    <n v="123"/>
    <n v="47"/>
    <n v="1008"/>
    <n v="1"/>
    <x v="7"/>
    <n v="8"/>
    <n v="13"/>
    <n v="25"/>
    <x v="0"/>
    <n v="1"/>
    <x v="1"/>
    <x v="0"/>
    <x v="0"/>
    <x v="0"/>
    <x v="0"/>
    <x v="0"/>
    <n v="0"/>
    <x v="0"/>
    <n v="11"/>
    <x v="0"/>
    <n v="1"/>
    <x v="0"/>
  </r>
  <r>
    <x v="555"/>
    <n v="1952"/>
    <n v="74"/>
    <x v="0"/>
    <x v="0"/>
    <x v="1"/>
    <n v="4"/>
    <x v="1"/>
    <x v="522"/>
    <x v="1"/>
    <n v="1"/>
    <n v="1"/>
    <x v="144"/>
    <x v="89"/>
    <x v="0"/>
    <n v="90"/>
    <n v="17"/>
    <n v="97"/>
    <n v="15"/>
    <n v="6"/>
    <n v="15"/>
    <n v="240"/>
    <n v="6"/>
    <x v="6"/>
    <n v="1"/>
    <n v="5"/>
    <n v="16"/>
    <x v="0"/>
    <n v="8"/>
    <x v="0"/>
    <x v="0"/>
    <x v="0"/>
    <x v="0"/>
    <x v="0"/>
    <x v="0"/>
    <n v="0"/>
    <x v="0"/>
    <n v="11"/>
    <x v="1"/>
    <n v="0"/>
    <x v="1"/>
  </r>
  <r>
    <x v="556"/>
    <n v="1978"/>
    <n v="48"/>
    <x v="1"/>
    <x v="1"/>
    <x v="0"/>
    <n v="2"/>
    <x v="1"/>
    <x v="523"/>
    <x v="1"/>
    <n v="1"/>
    <n v="0"/>
    <x v="374"/>
    <x v="43"/>
    <x v="0"/>
    <n v="308"/>
    <n v="85"/>
    <n v="137"/>
    <n v="102"/>
    <n v="45"/>
    <n v="118"/>
    <n v="795"/>
    <n v="2"/>
    <x v="4"/>
    <n v="2"/>
    <n v="11"/>
    <n v="21"/>
    <x v="0"/>
    <n v="5"/>
    <x v="1"/>
    <x v="0"/>
    <x v="0"/>
    <x v="0"/>
    <x v="0"/>
    <x v="0"/>
    <n v="0"/>
    <x v="0"/>
    <n v="11"/>
    <x v="1"/>
    <n v="0"/>
    <x v="1"/>
  </r>
  <r>
    <x v="557"/>
    <n v="1982"/>
    <n v="44"/>
    <x v="2"/>
    <x v="0"/>
    <x v="2"/>
    <n v="2"/>
    <x v="1"/>
    <x v="524"/>
    <x v="1"/>
    <n v="0"/>
    <n v="0"/>
    <x v="66"/>
    <x v="44"/>
    <x v="1"/>
    <n v="557"/>
    <n v="129"/>
    <n v="761"/>
    <n v="29"/>
    <n v="185"/>
    <n v="111"/>
    <n v="1772"/>
    <n v="1"/>
    <x v="3"/>
    <n v="6"/>
    <n v="7"/>
    <n v="19"/>
    <x v="0"/>
    <n v="2"/>
    <x v="1"/>
    <x v="0"/>
    <x v="0"/>
    <x v="1"/>
    <x v="0"/>
    <x v="0"/>
    <n v="0"/>
    <x v="0"/>
    <n v="11"/>
    <x v="1"/>
    <n v="1"/>
    <x v="0"/>
  </r>
  <r>
    <x v="558"/>
    <n v="1970"/>
    <n v="56"/>
    <x v="1"/>
    <x v="4"/>
    <x v="2"/>
    <n v="2"/>
    <x v="1"/>
    <x v="525"/>
    <x v="1"/>
    <n v="0"/>
    <n v="0"/>
    <x v="375"/>
    <x v="67"/>
    <x v="1"/>
    <n v="7"/>
    <n v="4"/>
    <n v="13"/>
    <n v="15"/>
    <n v="8"/>
    <n v="17"/>
    <n v="64"/>
    <n v="2"/>
    <x v="2"/>
    <n v="0"/>
    <n v="4"/>
    <n v="8"/>
    <x v="1"/>
    <n v="5"/>
    <x v="1"/>
    <x v="0"/>
    <x v="0"/>
    <x v="0"/>
    <x v="0"/>
    <x v="0"/>
    <n v="0"/>
    <x v="0"/>
    <n v="11"/>
    <x v="1"/>
    <n v="0"/>
    <x v="1"/>
  </r>
  <r>
    <x v="559"/>
    <n v="1959"/>
    <n v="67"/>
    <x v="0"/>
    <x v="0"/>
    <x v="1"/>
    <n v="3"/>
    <x v="1"/>
    <x v="526"/>
    <x v="1"/>
    <n v="0"/>
    <n v="1"/>
    <x v="208"/>
    <x v="75"/>
    <x v="0"/>
    <n v="1492"/>
    <n v="38"/>
    <n v="287"/>
    <n v="50"/>
    <n v="57"/>
    <n v="33"/>
    <n v="1957"/>
    <n v="1"/>
    <x v="3"/>
    <n v="10"/>
    <n v="4"/>
    <n v="20"/>
    <x v="0"/>
    <n v="6"/>
    <x v="0"/>
    <x v="0"/>
    <x v="1"/>
    <x v="1"/>
    <x v="1"/>
    <x v="1"/>
    <n v="0"/>
    <x v="0"/>
    <n v="11"/>
    <x v="0"/>
    <n v="5"/>
    <x v="5"/>
  </r>
  <r>
    <x v="560"/>
    <n v="1978"/>
    <n v="48"/>
    <x v="1"/>
    <x v="0"/>
    <x v="2"/>
    <n v="3"/>
    <x v="1"/>
    <x v="527"/>
    <x v="1"/>
    <n v="1"/>
    <n v="0"/>
    <x v="5"/>
    <x v="24"/>
    <x v="2"/>
    <n v="30"/>
    <n v="8"/>
    <n v="12"/>
    <n v="8"/>
    <n v="8"/>
    <n v="12"/>
    <n v="78"/>
    <n v="1"/>
    <x v="2"/>
    <n v="0"/>
    <n v="4"/>
    <n v="7"/>
    <x v="1"/>
    <n v="5"/>
    <x v="1"/>
    <x v="0"/>
    <x v="0"/>
    <x v="0"/>
    <x v="0"/>
    <x v="0"/>
    <n v="0"/>
    <x v="0"/>
    <n v="11"/>
    <x v="1"/>
    <n v="0"/>
    <x v="1"/>
  </r>
  <r>
    <x v="561"/>
    <n v="1980"/>
    <n v="46"/>
    <x v="1"/>
    <x v="0"/>
    <x v="0"/>
    <n v="1"/>
    <x v="0"/>
    <x v="528"/>
    <x v="1"/>
    <n v="0"/>
    <n v="0"/>
    <x v="376"/>
    <x v="47"/>
    <x v="0"/>
    <n v="249"/>
    <n v="153"/>
    <n v="940"/>
    <n v="58"/>
    <n v="134"/>
    <n v="38"/>
    <n v="1572"/>
    <n v="0"/>
    <x v="4"/>
    <n v="6"/>
    <n v="7"/>
    <n v="19"/>
    <x v="0"/>
    <n v="2"/>
    <x v="1"/>
    <x v="0"/>
    <x v="0"/>
    <x v="0"/>
    <x v="0"/>
    <x v="0"/>
    <n v="0"/>
    <x v="0"/>
    <n v="11"/>
    <x v="1"/>
    <n v="0"/>
    <x v="1"/>
  </r>
  <r>
    <x v="562"/>
    <n v="1971"/>
    <n v="55"/>
    <x v="1"/>
    <x v="2"/>
    <x v="1"/>
    <n v="3"/>
    <x v="1"/>
    <x v="529"/>
    <x v="1"/>
    <n v="0"/>
    <n v="1"/>
    <x v="377"/>
    <x v="45"/>
    <x v="2"/>
    <n v="465"/>
    <n v="25"/>
    <n v="132"/>
    <n v="136"/>
    <n v="0"/>
    <n v="37"/>
    <n v="795"/>
    <n v="2"/>
    <x v="0"/>
    <n v="3"/>
    <n v="13"/>
    <n v="26"/>
    <x v="0"/>
    <n v="4"/>
    <x v="1"/>
    <x v="0"/>
    <x v="0"/>
    <x v="0"/>
    <x v="0"/>
    <x v="0"/>
    <n v="0"/>
    <x v="0"/>
    <n v="11"/>
    <x v="1"/>
    <n v="0"/>
    <x v="1"/>
  </r>
  <r>
    <x v="563"/>
    <n v="1970"/>
    <n v="56"/>
    <x v="1"/>
    <x v="4"/>
    <x v="2"/>
    <n v="3"/>
    <x v="1"/>
    <x v="530"/>
    <x v="1"/>
    <n v="0"/>
    <n v="1"/>
    <x v="228"/>
    <x v="71"/>
    <x v="2"/>
    <n v="129"/>
    <n v="129"/>
    <n v="259"/>
    <n v="168"/>
    <n v="121"/>
    <n v="83"/>
    <n v="889"/>
    <n v="5"/>
    <x v="4"/>
    <n v="3"/>
    <n v="12"/>
    <n v="26"/>
    <x v="0"/>
    <n v="4"/>
    <x v="1"/>
    <x v="0"/>
    <x v="0"/>
    <x v="0"/>
    <x v="0"/>
    <x v="0"/>
    <n v="0"/>
    <x v="0"/>
    <n v="11"/>
    <x v="1"/>
    <n v="0"/>
    <x v="1"/>
  </r>
  <r>
    <x v="564"/>
    <n v="1963"/>
    <n v="63"/>
    <x v="0"/>
    <x v="1"/>
    <x v="3"/>
    <n v="2"/>
    <x v="1"/>
    <x v="531"/>
    <x v="1"/>
    <n v="0"/>
    <n v="1"/>
    <x v="37"/>
    <x v="52"/>
    <x v="2"/>
    <n v="174"/>
    <n v="18"/>
    <n v="81"/>
    <n v="28"/>
    <n v="6"/>
    <n v="24"/>
    <n v="331"/>
    <n v="3"/>
    <x v="7"/>
    <n v="2"/>
    <n v="7"/>
    <n v="15"/>
    <x v="1"/>
    <n v="3"/>
    <x v="1"/>
    <x v="0"/>
    <x v="0"/>
    <x v="0"/>
    <x v="0"/>
    <x v="0"/>
    <n v="0"/>
    <x v="0"/>
    <n v="11"/>
    <x v="1"/>
    <n v="0"/>
    <x v="1"/>
  </r>
  <r>
    <x v="565"/>
    <n v="1950"/>
    <n v="76"/>
    <x v="0"/>
    <x v="1"/>
    <x v="1"/>
    <n v="3"/>
    <x v="1"/>
    <x v="532"/>
    <x v="1"/>
    <n v="0"/>
    <n v="1"/>
    <x v="46"/>
    <x v="56"/>
    <x v="0"/>
    <n v="189"/>
    <n v="2"/>
    <n v="29"/>
    <n v="3"/>
    <n v="2"/>
    <n v="40"/>
    <n v="265"/>
    <n v="2"/>
    <x v="7"/>
    <n v="2"/>
    <n v="5"/>
    <n v="12"/>
    <x v="1"/>
    <n v="4"/>
    <x v="1"/>
    <x v="0"/>
    <x v="0"/>
    <x v="0"/>
    <x v="0"/>
    <x v="0"/>
    <n v="0"/>
    <x v="0"/>
    <n v="11"/>
    <x v="1"/>
    <n v="0"/>
    <x v="1"/>
  </r>
  <r>
    <x v="566"/>
    <n v="1962"/>
    <n v="64"/>
    <x v="0"/>
    <x v="0"/>
    <x v="0"/>
    <n v="2"/>
    <x v="1"/>
    <x v="533"/>
    <x v="1"/>
    <n v="0"/>
    <n v="1"/>
    <x v="151"/>
    <x v="35"/>
    <x v="0"/>
    <n v="747"/>
    <n v="10"/>
    <n v="161"/>
    <n v="65"/>
    <n v="40"/>
    <n v="42"/>
    <n v="1065"/>
    <n v="4"/>
    <x v="6"/>
    <n v="2"/>
    <n v="9"/>
    <n v="19"/>
    <x v="0"/>
    <n v="8"/>
    <x v="0"/>
    <x v="0"/>
    <x v="0"/>
    <x v="0"/>
    <x v="0"/>
    <x v="0"/>
    <n v="0"/>
    <x v="0"/>
    <n v="11"/>
    <x v="1"/>
    <n v="0"/>
    <x v="1"/>
  </r>
  <r>
    <x v="567"/>
    <n v="1951"/>
    <n v="75"/>
    <x v="0"/>
    <x v="2"/>
    <x v="1"/>
    <n v="4"/>
    <x v="1"/>
    <x v="534"/>
    <x v="1"/>
    <n v="1"/>
    <n v="1"/>
    <x v="312"/>
    <x v="90"/>
    <x v="0"/>
    <n v="6"/>
    <n v="0"/>
    <n v="2"/>
    <n v="2"/>
    <n v="0"/>
    <n v="1"/>
    <n v="11"/>
    <n v="1"/>
    <x v="1"/>
    <n v="0"/>
    <n v="2"/>
    <n v="4"/>
    <x v="1"/>
    <n v="5"/>
    <x v="1"/>
    <x v="0"/>
    <x v="0"/>
    <x v="0"/>
    <x v="0"/>
    <x v="0"/>
    <n v="0"/>
    <x v="0"/>
    <n v="11"/>
    <x v="1"/>
    <n v="0"/>
    <x v="1"/>
  </r>
  <r>
    <x v="568"/>
    <n v="1979"/>
    <n v="47"/>
    <x v="1"/>
    <x v="0"/>
    <x v="0"/>
    <n v="2"/>
    <x v="1"/>
    <x v="535"/>
    <x v="1"/>
    <n v="0"/>
    <n v="1"/>
    <x v="249"/>
    <x v="62"/>
    <x v="0"/>
    <n v="14"/>
    <n v="0"/>
    <n v="3"/>
    <n v="0"/>
    <n v="0"/>
    <n v="4"/>
    <n v="21"/>
    <n v="1"/>
    <x v="1"/>
    <n v="0"/>
    <n v="2"/>
    <n v="4"/>
    <x v="1"/>
    <n v="6"/>
    <x v="0"/>
    <x v="0"/>
    <x v="0"/>
    <x v="0"/>
    <x v="0"/>
    <x v="0"/>
    <n v="0"/>
    <x v="0"/>
    <n v="11"/>
    <x v="1"/>
    <n v="0"/>
    <x v="1"/>
  </r>
  <r>
    <x v="569"/>
    <n v="1970"/>
    <n v="56"/>
    <x v="1"/>
    <x v="0"/>
    <x v="1"/>
    <n v="4"/>
    <x v="1"/>
    <x v="536"/>
    <x v="1"/>
    <n v="1"/>
    <n v="1"/>
    <x v="96"/>
    <x v="7"/>
    <x v="1"/>
    <n v="12"/>
    <n v="0"/>
    <n v="4"/>
    <n v="0"/>
    <n v="0"/>
    <n v="1"/>
    <n v="17"/>
    <n v="1"/>
    <x v="1"/>
    <n v="0"/>
    <n v="2"/>
    <n v="4"/>
    <x v="1"/>
    <n v="7"/>
    <x v="0"/>
    <x v="0"/>
    <x v="0"/>
    <x v="0"/>
    <x v="0"/>
    <x v="0"/>
    <n v="0"/>
    <x v="0"/>
    <n v="11"/>
    <x v="1"/>
    <n v="0"/>
    <x v="1"/>
  </r>
  <r>
    <x v="570"/>
    <n v="1974"/>
    <n v="52"/>
    <x v="1"/>
    <x v="0"/>
    <x v="2"/>
    <n v="3"/>
    <x v="1"/>
    <x v="537"/>
    <x v="1"/>
    <n v="0"/>
    <n v="1"/>
    <x v="144"/>
    <x v="2"/>
    <x v="1"/>
    <n v="98"/>
    <n v="0"/>
    <n v="106"/>
    <n v="49"/>
    <n v="10"/>
    <n v="106"/>
    <n v="369"/>
    <n v="5"/>
    <x v="3"/>
    <n v="1"/>
    <n v="5"/>
    <n v="16"/>
    <x v="0"/>
    <n v="6"/>
    <x v="0"/>
    <x v="0"/>
    <x v="0"/>
    <x v="0"/>
    <x v="0"/>
    <x v="0"/>
    <n v="0"/>
    <x v="0"/>
    <n v="11"/>
    <x v="1"/>
    <n v="0"/>
    <x v="1"/>
  </r>
  <r>
    <x v="571"/>
    <n v="1968"/>
    <n v="58"/>
    <x v="1"/>
    <x v="1"/>
    <x v="2"/>
    <n v="4"/>
    <x v="1"/>
    <x v="538"/>
    <x v="1"/>
    <n v="1"/>
    <n v="1"/>
    <x v="353"/>
    <x v="0"/>
    <x v="0"/>
    <n v="32"/>
    <n v="0"/>
    <n v="5"/>
    <n v="0"/>
    <n v="0"/>
    <n v="1"/>
    <n v="38"/>
    <n v="2"/>
    <x v="1"/>
    <n v="0"/>
    <n v="3"/>
    <n v="6"/>
    <x v="1"/>
    <n v="7"/>
    <x v="0"/>
    <x v="0"/>
    <x v="0"/>
    <x v="0"/>
    <x v="0"/>
    <x v="0"/>
    <n v="0"/>
    <x v="0"/>
    <n v="11"/>
    <x v="1"/>
    <n v="0"/>
    <x v="1"/>
  </r>
  <r>
    <x v="572"/>
    <n v="1978"/>
    <n v="48"/>
    <x v="1"/>
    <x v="4"/>
    <x v="0"/>
    <n v="2"/>
    <x v="1"/>
    <x v="539"/>
    <x v="1"/>
    <n v="1"/>
    <n v="0"/>
    <x v="378"/>
    <x v="19"/>
    <x v="0"/>
    <n v="51"/>
    <n v="12"/>
    <n v="49"/>
    <n v="17"/>
    <n v="24"/>
    <n v="24"/>
    <n v="177"/>
    <n v="3"/>
    <x v="6"/>
    <n v="1"/>
    <n v="3"/>
    <n v="11"/>
    <x v="1"/>
    <n v="8"/>
    <x v="0"/>
    <x v="0"/>
    <x v="0"/>
    <x v="0"/>
    <x v="0"/>
    <x v="0"/>
    <n v="0"/>
    <x v="0"/>
    <n v="11"/>
    <x v="1"/>
    <n v="0"/>
    <x v="1"/>
  </r>
  <r>
    <x v="573"/>
    <n v="1970"/>
    <n v="56"/>
    <x v="1"/>
    <x v="1"/>
    <x v="1"/>
    <n v="3"/>
    <x v="1"/>
    <x v="540"/>
    <x v="1"/>
    <n v="0"/>
    <n v="1"/>
    <x v="379"/>
    <x v="67"/>
    <x v="1"/>
    <n v="200"/>
    <n v="5"/>
    <n v="44"/>
    <n v="0"/>
    <n v="10"/>
    <n v="20"/>
    <n v="279"/>
    <n v="1"/>
    <x v="3"/>
    <n v="1"/>
    <n v="5"/>
    <n v="12"/>
    <x v="1"/>
    <n v="5"/>
    <x v="1"/>
    <x v="0"/>
    <x v="0"/>
    <x v="0"/>
    <x v="0"/>
    <x v="0"/>
    <n v="0"/>
    <x v="0"/>
    <n v="11"/>
    <x v="1"/>
    <n v="0"/>
    <x v="1"/>
  </r>
  <r>
    <x v="574"/>
    <n v="1981"/>
    <n v="45"/>
    <x v="2"/>
    <x v="2"/>
    <x v="2"/>
    <n v="3"/>
    <x v="1"/>
    <x v="541"/>
    <x v="1"/>
    <n v="1"/>
    <n v="0"/>
    <x v="38"/>
    <x v="26"/>
    <x v="0"/>
    <n v="25"/>
    <n v="6"/>
    <n v="25"/>
    <n v="6"/>
    <n v="0"/>
    <n v="0"/>
    <n v="62"/>
    <n v="2"/>
    <x v="2"/>
    <n v="0"/>
    <n v="3"/>
    <n v="7"/>
    <x v="1"/>
    <n v="8"/>
    <x v="0"/>
    <x v="0"/>
    <x v="0"/>
    <x v="0"/>
    <x v="0"/>
    <x v="0"/>
    <n v="0"/>
    <x v="0"/>
    <n v="11"/>
    <x v="1"/>
    <n v="0"/>
    <x v="1"/>
  </r>
  <r>
    <x v="575"/>
    <n v="1977"/>
    <n v="49"/>
    <x v="1"/>
    <x v="1"/>
    <x v="2"/>
    <n v="3"/>
    <x v="1"/>
    <x v="542"/>
    <x v="1"/>
    <n v="0"/>
    <n v="1"/>
    <x v="380"/>
    <x v="67"/>
    <x v="1"/>
    <n v="1050"/>
    <n v="12"/>
    <n v="144"/>
    <n v="0"/>
    <n v="0"/>
    <n v="24"/>
    <n v="1230"/>
    <n v="3"/>
    <x v="4"/>
    <n v="4"/>
    <n v="8"/>
    <n v="21"/>
    <x v="0"/>
    <n v="5"/>
    <x v="1"/>
    <x v="0"/>
    <x v="1"/>
    <x v="0"/>
    <x v="1"/>
    <x v="1"/>
    <n v="0"/>
    <x v="0"/>
    <n v="11"/>
    <x v="0"/>
    <n v="4"/>
    <x v="4"/>
  </r>
  <r>
    <x v="576"/>
    <n v="1968"/>
    <n v="58"/>
    <x v="1"/>
    <x v="0"/>
    <x v="2"/>
    <n v="4"/>
    <x v="1"/>
    <x v="543"/>
    <x v="1"/>
    <n v="1"/>
    <n v="1"/>
    <x v="175"/>
    <x v="73"/>
    <x v="2"/>
    <n v="117"/>
    <n v="0"/>
    <n v="22"/>
    <n v="13"/>
    <n v="0"/>
    <n v="30"/>
    <n v="182"/>
    <n v="3"/>
    <x v="6"/>
    <n v="1"/>
    <n v="3"/>
    <n v="11"/>
    <x v="1"/>
    <n v="7"/>
    <x v="0"/>
    <x v="0"/>
    <x v="0"/>
    <x v="0"/>
    <x v="0"/>
    <x v="0"/>
    <n v="0"/>
    <x v="0"/>
    <n v="11"/>
    <x v="1"/>
    <n v="0"/>
    <x v="1"/>
  </r>
  <r>
    <x v="577"/>
    <n v="1970"/>
    <n v="56"/>
    <x v="1"/>
    <x v="0"/>
    <x v="2"/>
    <n v="4"/>
    <x v="1"/>
    <x v="544"/>
    <x v="1"/>
    <n v="1"/>
    <n v="1"/>
    <x v="245"/>
    <x v="56"/>
    <x v="0"/>
    <n v="9"/>
    <n v="4"/>
    <n v="17"/>
    <n v="10"/>
    <n v="2"/>
    <n v="7"/>
    <n v="49"/>
    <n v="4"/>
    <x v="7"/>
    <n v="0"/>
    <n v="3"/>
    <n v="10"/>
    <x v="1"/>
    <n v="8"/>
    <x v="0"/>
    <x v="0"/>
    <x v="0"/>
    <x v="0"/>
    <x v="0"/>
    <x v="0"/>
    <n v="0"/>
    <x v="0"/>
    <n v="11"/>
    <x v="1"/>
    <n v="0"/>
    <x v="1"/>
  </r>
  <r>
    <x v="578"/>
    <n v="1966"/>
    <n v="60"/>
    <x v="1"/>
    <x v="1"/>
    <x v="1"/>
    <n v="4"/>
    <x v="1"/>
    <x v="545"/>
    <x v="1"/>
    <n v="1"/>
    <n v="1"/>
    <x v="201"/>
    <x v="39"/>
    <x v="0"/>
    <n v="56"/>
    <n v="0"/>
    <n v="11"/>
    <n v="0"/>
    <n v="0"/>
    <n v="8"/>
    <n v="75"/>
    <n v="2"/>
    <x v="2"/>
    <n v="0"/>
    <n v="4"/>
    <n v="8"/>
    <x v="1"/>
    <n v="5"/>
    <x v="1"/>
    <x v="0"/>
    <x v="0"/>
    <x v="0"/>
    <x v="0"/>
    <x v="0"/>
    <n v="0"/>
    <x v="0"/>
    <n v="11"/>
    <x v="1"/>
    <n v="0"/>
    <x v="1"/>
  </r>
  <r>
    <x v="579"/>
    <n v="1956"/>
    <n v="70"/>
    <x v="0"/>
    <x v="2"/>
    <x v="1"/>
    <n v="4"/>
    <x v="1"/>
    <x v="546"/>
    <x v="1"/>
    <n v="1"/>
    <n v="1"/>
    <x v="381"/>
    <x v="69"/>
    <x v="0"/>
    <n v="145"/>
    <n v="13"/>
    <n v="46"/>
    <n v="17"/>
    <n v="2"/>
    <n v="4"/>
    <n v="227"/>
    <n v="6"/>
    <x v="6"/>
    <n v="2"/>
    <n v="4"/>
    <n v="16"/>
    <x v="0"/>
    <n v="7"/>
    <x v="0"/>
    <x v="0"/>
    <x v="0"/>
    <x v="0"/>
    <x v="0"/>
    <x v="0"/>
    <n v="0"/>
    <x v="0"/>
    <n v="11"/>
    <x v="1"/>
    <n v="0"/>
    <x v="1"/>
  </r>
  <r>
    <x v="580"/>
    <n v="1974"/>
    <n v="52"/>
    <x v="1"/>
    <x v="1"/>
    <x v="2"/>
    <n v="4"/>
    <x v="1"/>
    <x v="547"/>
    <x v="1"/>
    <n v="1"/>
    <n v="1"/>
    <x v="98"/>
    <x v="81"/>
    <x v="0"/>
    <n v="203"/>
    <n v="0"/>
    <n v="10"/>
    <n v="0"/>
    <n v="0"/>
    <n v="2"/>
    <n v="215"/>
    <n v="5"/>
    <x v="7"/>
    <n v="1"/>
    <n v="6"/>
    <n v="15"/>
    <x v="1"/>
    <n v="6"/>
    <x v="0"/>
    <x v="0"/>
    <x v="1"/>
    <x v="0"/>
    <x v="0"/>
    <x v="0"/>
    <n v="0"/>
    <x v="0"/>
    <n v="11"/>
    <x v="1"/>
    <n v="1"/>
    <x v="0"/>
  </r>
  <r>
    <x v="581"/>
    <n v="1951"/>
    <n v="75"/>
    <x v="0"/>
    <x v="0"/>
    <x v="1"/>
    <n v="3"/>
    <x v="1"/>
    <x v="24"/>
    <x v="1"/>
    <n v="0"/>
    <n v="1"/>
    <x v="21"/>
    <x v="22"/>
    <x v="0"/>
    <n v="270"/>
    <n v="3"/>
    <n v="27"/>
    <n v="39"/>
    <n v="6"/>
    <n v="99"/>
    <n v="444"/>
    <n v="7"/>
    <x v="5"/>
    <n v="1"/>
    <n v="5"/>
    <n v="20"/>
    <x v="0"/>
    <n v="8"/>
    <x v="0"/>
    <x v="0"/>
    <x v="0"/>
    <x v="0"/>
    <x v="0"/>
    <x v="0"/>
    <n v="0"/>
    <x v="0"/>
    <n v="11"/>
    <x v="1"/>
    <n v="0"/>
    <x v="1"/>
  </r>
  <r>
    <x v="582"/>
    <n v="1967"/>
    <n v="59"/>
    <x v="1"/>
    <x v="4"/>
    <x v="1"/>
    <n v="4"/>
    <x v="1"/>
    <x v="548"/>
    <x v="1"/>
    <n v="1"/>
    <n v="1"/>
    <x v="351"/>
    <x v="42"/>
    <x v="0"/>
    <n v="9"/>
    <n v="0"/>
    <n v="16"/>
    <n v="6"/>
    <n v="6"/>
    <n v="10"/>
    <n v="47"/>
    <n v="1"/>
    <x v="1"/>
    <n v="0"/>
    <n v="3"/>
    <n v="5"/>
    <x v="1"/>
    <n v="8"/>
    <x v="0"/>
    <x v="0"/>
    <x v="0"/>
    <x v="0"/>
    <x v="0"/>
    <x v="0"/>
    <n v="0"/>
    <x v="0"/>
    <n v="11"/>
    <x v="1"/>
    <n v="0"/>
    <x v="1"/>
  </r>
  <r>
    <x v="583"/>
    <n v="1951"/>
    <n v="75"/>
    <x v="0"/>
    <x v="2"/>
    <x v="2"/>
    <n v="2"/>
    <x v="1"/>
    <x v="549"/>
    <x v="1"/>
    <n v="0"/>
    <n v="0"/>
    <x v="382"/>
    <x v="43"/>
    <x v="0"/>
    <n v="37"/>
    <n v="12"/>
    <n v="23"/>
    <n v="8"/>
    <n v="11"/>
    <n v="52"/>
    <n v="143"/>
    <n v="1"/>
    <x v="2"/>
    <n v="1"/>
    <n v="3"/>
    <n v="7"/>
    <x v="1"/>
    <n v="7"/>
    <x v="0"/>
    <x v="0"/>
    <x v="0"/>
    <x v="0"/>
    <x v="0"/>
    <x v="0"/>
    <n v="0"/>
    <x v="0"/>
    <n v="11"/>
    <x v="1"/>
    <n v="0"/>
    <x v="1"/>
  </r>
  <r>
    <x v="584"/>
    <n v="1983"/>
    <n v="43"/>
    <x v="2"/>
    <x v="0"/>
    <x v="1"/>
    <n v="3"/>
    <x v="1"/>
    <x v="550"/>
    <x v="1"/>
    <n v="1"/>
    <n v="0"/>
    <x v="383"/>
    <x v="81"/>
    <x v="0"/>
    <n v="46"/>
    <n v="0"/>
    <n v="7"/>
    <n v="0"/>
    <n v="0"/>
    <n v="2"/>
    <n v="55"/>
    <n v="2"/>
    <x v="2"/>
    <n v="0"/>
    <n v="3"/>
    <n v="7"/>
    <x v="1"/>
    <n v="6"/>
    <x v="0"/>
    <x v="0"/>
    <x v="0"/>
    <x v="0"/>
    <x v="0"/>
    <x v="0"/>
    <n v="0"/>
    <x v="0"/>
    <n v="11"/>
    <x v="1"/>
    <n v="0"/>
    <x v="1"/>
  </r>
  <r>
    <x v="585"/>
    <n v="1971"/>
    <n v="55"/>
    <x v="1"/>
    <x v="4"/>
    <x v="1"/>
    <n v="4"/>
    <x v="1"/>
    <x v="551"/>
    <x v="1"/>
    <n v="1"/>
    <n v="1"/>
    <x v="384"/>
    <x v="73"/>
    <x v="2"/>
    <n v="31"/>
    <n v="1"/>
    <n v="13"/>
    <n v="7"/>
    <n v="2"/>
    <n v="9"/>
    <n v="63"/>
    <n v="4"/>
    <x v="2"/>
    <n v="1"/>
    <n v="4"/>
    <n v="11"/>
    <x v="1"/>
    <n v="4"/>
    <x v="1"/>
    <x v="0"/>
    <x v="0"/>
    <x v="0"/>
    <x v="0"/>
    <x v="0"/>
    <n v="0"/>
    <x v="0"/>
    <n v="11"/>
    <x v="1"/>
    <n v="0"/>
    <x v="1"/>
  </r>
  <r>
    <x v="586"/>
    <n v="1955"/>
    <n v="71"/>
    <x v="0"/>
    <x v="0"/>
    <x v="4"/>
    <n v="1"/>
    <x v="0"/>
    <x v="552"/>
    <x v="1"/>
    <n v="0"/>
    <n v="0"/>
    <x v="385"/>
    <x v="70"/>
    <x v="0"/>
    <n v="1060"/>
    <n v="21"/>
    <n v="530"/>
    <n v="32"/>
    <n v="0"/>
    <n v="224"/>
    <n v="1867"/>
    <n v="1"/>
    <x v="3"/>
    <n v="11"/>
    <n v="5"/>
    <n v="22"/>
    <x v="0"/>
    <n v="3"/>
    <x v="1"/>
    <x v="1"/>
    <x v="0"/>
    <x v="1"/>
    <x v="1"/>
    <x v="0"/>
    <n v="0"/>
    <x v="0"/>
    <n v="11"/>
    <x v="0"/>
    <n v="4"/>
    <x v="4"/>
  </r>
  <r>
    <x v="587"/>
    <n v="1961"/>
    <n v="65"/>
    <x v="0"/>
    <x v="2"/>
    <x v="2"/>
    <n v="3"/>
    <x v="1"/>
    <x v="553"/>
    <x v="1"/>
    <n v="0"/>
    <n v="1"/>
    <x v="386"/>
    <x v="68"/>
    <x v="0"/>
    <n v="264"/>
    <n v="47"/>
    <n v="188"/>
    <n v="54"/>
    <n v="47"/>
    <n v="11"/>
    <n v="611"/>
    <n v="2"/>
    <x v="6"/>
    <n v="4"/>
    <n v="10"/>
    <n v="20"/>
    <x v="0"/>
    <n v="2"/>
    <x v="1"/>
    <x v="0"/>
    <x v="0"/>
    <x v="0"/>
    <x v="0"/>
    <x v="0"/>
    <n v="0"/>
    <x v="0"/>
    <n v="11"/>
    <x v="1"/>
    <n v="0"/>
    <x v="1"/>
  </r>
  <r>
    <x v="588"/>
    <n v="1955"/>
    <n v="71"/>
    <x v="0"/>
    <x v="0"/>
    <x v="1"/>
    <n v="3"/>
    <x v="1"/>
    <x v="554"/>
    <x v="1"/>
    <n v="0"/>
    <n v="1"/>
    <x v="193"/>
    <x v="24"/>
    <x v="2"/>
    <n v="399"/>
    <n v="4"/>
    <n v="30"/>
    <n v="6"/>
    <n v="4"/>
    <n v="30"/>
    <n v="473"/>
    <n v="3"/>
    <x v="5"/>
    <n v="1"/>
    <n v="7"/>
    <n v="18"/>
    <x v="0"/>
    <n v="7"/>
    <x v="0"/>
    <x v="0"/>
    <x v="1"/>
    <x v="0"/>
    <x v="0"/>
    <x v="0"/>
    <n v="0"/>
    <x v="0"/>
    <n v="11"/>
    <x v="1"/>
    <n v="1"/>
    <x v="0"/>
  </r>
  <r>
    <x v="589"/>
    <n v="1959"/>
    <n v="67"/>
    <x v="0"/>
    <x v="0"/>
    <x v="1"/>
    <n v="2"/>
    <x v="1"/>
    <x v="555"/>
    <x v="1"/>
    <n v="0"/>
    <n v="0"/>
    <x v="132"/>
    <x v="3"/>
    <x v="0"/>
    <n v="8"/>
    <n v="9"/>
    <n v="9"/>
    <n v="2"/>
    <n v="5"/>
    <n v="22"/>
    <n v="55"/>
    <n v="1"/>
    <x v="1"/>
    <n v="1"/>
    <n v="3"/>
    <n v="6"/>
    <x v="1"/>
    <n v="4"/>
    <x v="1"/>
    <x v="0"/>
    <x v="0"/>
    <x v="0"/>
    <x v="0"/>
    <x v="0"/>
    <n v="0"/>
    <x v="0"/>
    <n v="11"/>
    <x v="1"/>
    <n v="0"/>
    <x v="1"/>
  </r>
  <r>
    <x v="590"/>
    <n v="1984"/>
    <n v="42"/>
    <x v="2"/>
    <x v="1"/>
    <x v="0"/>
    <n v="2"/>
    <x v="1"/>
    <x v="556"/>
    <x v="1"/>
    <n v="1"/>
    <n v="0"/>
    <x v="70"/>
    <x v="18"/>
    <x v="0"/>
    <n v="19"/>
    <n v="0"/>
    <n v="35"/>
    <n v="6"/>
    <n v="4"/>
    <n v="17"/>
    <n v="81"/>
    <n v="2"/>
    <x v="2"/>
    <n v="1"/>
    <n v="2"/>
    <n v="7"/>
    <x v="1"/>
    <n v="7"/>
    <x v="0"/>
    <x v="0"/>
    <x v="0"/>
    <x v="0"/>
    <x v="0"/>
    <x v="0"/>
    <n v="1"/>
    <x v="0"/>
    <n v="11"/>
    <x v="0"/>
    <n v="1"/>
    <x v="0"/>
  </r>
  <r>
    <x v="591"/>
    <n v="1975"/>
    <n v="51"/>
    <x v="1"/>
    <x v="2"/>
    <x v="2"/>
    <n v="2"/>
    <x v="1"/>
    <x v="557"/>
    <x v="1"/>
    <n v="0"/>
    <n v="0"/>
    <x v="100"/>
    <x v="50"/>
    <x v="1"/>
    <n v="817"/>
    <n v="183"/>
    <n v="797"/>
    <n v="106"/>
    <n v="163"/>
    <n v="20"/>
    <n v="2086"/>
    <n v="0"/>
    <x v="3"/>
    <n v="11"/>
    <n v="5"/>
    <n v="21"/>
    <x v="0"/>
    <n v="2"/>
    <x v="1"/>
    <x v="0"/>
    <x v="0"/>
    <x v="1"/>
    <x v="1"/>
    <x v="0"/>
    <n v="0"/>
    <x v="0"/>
    <n v="11"/>
    <x v="0"/>
    <n v="3"/>
    <x v="2"/>
  </r>
  <r>
    <x v="592"/>
    <n v="1965"/>
    <n v="61"/>
    <x v="1"/>
    <x v="2"/>
    <x v="0"/>
    <n v="1"/>
    <x v="0"/>
    <x v="558"/>
    <x v="1"/>
    <n v="0"/>
    <n v="0"/>
    <x v="265"/>
    <x v="3"/>
    <x v="0"/>
    <n v="292"/>
    <n v="127"/>
    <n v="635"/>
    <n v="132"/>
    <n v="127"/>
    <n v="165"/>
    <n v="1478"/>
    <n v="1"/>
    <x v="7"/>
    <n v="7"/>
    <n v="9"/>
    <n v="20"/>
    <x v="0"/>
    <n v="1"/>
    <x v="1"/>
    <x v="0"/>
    <x v="0"/>
    <x v="0"/>
    <x v="0"/>
    <x v="0"/>
    <n v="0"/>
    <x v="0"/>
    <n v="11"/>
    <x v="1"/>
    <n v="0"/>
    <x v="1"/>
  </r>
  <r>
    <x v="593"/>
    <n v="1977"/>
    <n v="49"/>
    <x v="1"/>
    <x v="0"/>
    <x v="1"/>
    <n v="3"/>
    <x v="1"/>
    <x v="559"/>
    <x v="1"/>
    <n v="1"/>
    <n v="0"/>
    <x v="142"/>
    <x v="52"/>
    <x v="2"/>
    <n v="12"/>
    <n v="6"/>
    <n v="2"/>
    <n v="11"/>
    <n v="2"/>
    <n v="16"/>
    <n v="49"/>
    <n v="1"/>
    <x v="1"/>
    <n v="0"/>
    <n v="3"/>
    <n v="5"/>
    <x v="1"/>
    <n v="4"/>
    <x v="1"/>
    <x v="0"/>
    <x v="0"/>
    <x v="0"/>
    <x v="0"/>
    <x v="0"/>
    <n v="0"/>
    <x v="0"/>
    <n v="11"/>
    <x v="1"/>
    <n v="0"/>
    <x v="1"/>
  </r>
  <r>
    <x v="594"/>
    <n v="1972"/>
    <n v="54"/>
    <x v="1"/>
    <x v="1"/>
    <x v="2"/>
    <n v="2"/>
    <x v="1"/>
    <x v="560"/>
    <x v="1"/>
    <n v="0"/>
    <n v="0"/>
    <x v="255"/>
    <x v="77"/>
    <x v="0"/>
    <n v="130"/>
    <n v="30"/>
    <n v="168"/>
    <n v="20"/>
    <n v="34"/>
    <n v="0"/>
    <n v="382"/>
    <n v="1"/>
    <x v="7"/>
    <n v="4"/>
    <n v="7"/>
    <n v="15"/>
    <x v="1"/>
    <n v="1"/>
    <x v="1"/>
    <x v="0"/>
    <x v="0"/>
    <x v="0"/>
    <x v="0"/>
    <x v="0"/>
    <n v="0"/>
    <x v="0"/>
    <n v="11"/>
    <x v="1"/>
    <n v="0"/>
    <x v="1"/>
  </r>
  <r>
    <x v="595"/>
    <n v="1975"/>
    <n v="51"/>
    <x v="1"/>
    <x v="2"/>
    <x v="1"/>
    <n v="3"/>
    <x v="1"/>
    <x v="561"/>
    <x v="1"/>
    <n v="1"/>
    <n v="0"/>
    <x v="159"/>
    <x v="45"/>
    <x v="2"/>
    <n v="6"/>
    <n v="4"/>
    <n v="16"/>
    <n v="3"/>
    <n v="10"/>
    <n v="30"/>
    <n v="69"/>
    <n v="3"/>
    <x v="7"/>
    <n v="1"/>
    <n v="2"/>
    <n v="9"/>
    <x v="1"/>
    <n v="7"/>
    <x v="0"/>
    <x v="0"/>
    <x v="0"/>
    <x v="0"/>
    <x v="0"/>
    <x v="0"/>
    <n v="0"/>
    <x v="0"/>
    <n v="11"/>
    <x v="0"/>
    <n v="1"/>
    <x v="0"/>
  </r>
  <r>
    <x v="596"/>
    <n v="1969"/>
    <n v="57"/>
    <x v="1"/>
    <x v="0"/>
    <x v="3"/>
    <n v="2"/>
    <x v="1"/>
    <x v="562"/>
    <x v="1"/>
    <n v="1"/>
    <n v="0"/>
    <x v="387"/>
    <x v="35"/>
    <x v="0"/>
    <n v="16"/>
    <n v="12"/>
    <n v="18"/>
    <n v="7"/>
    <n v="1"/>
    <n v="13"/>
    <n v="67"/>
    <n v="1"/>
    <x v="2"/>
    <n v="0"/>
    <n v="3"/>
    <n v="6"/>
    <x v="1"/>
    <n v="7"/>
    <x v="0"/>
    <x v="0"/>
    <x v="0"/>
    <x v="0"/>
    <x v="0"/>
    <x v="0"/>
    <n v="0"/>
    <x v="0"/>
    <n v="11"/>
    <x v="1"/>
    <n v="0"/>
    <x v="1"/>
  </r>
  <r>
    <x v="597"/>
    <n v="1969"/>
    <n v="57"/>
    <x v="1"/>
    <x v="2"/>
    <x v="2"/>
    <n v="4"/>
    <x v="1"/>
    <x v="563"/>
    <x v="1"/>
    <n v="1"/>
    <n v="1"/>
    <x v="388"/>
    <x v="15"/>
    <x v="1"/>
    <n v="19"/>
    <n v="0"/>
    <n v="9"/>
    <n v="0"/>
    <n v="0"/>
    <n v="2"/>
    <n v="30"/>
    <n v="2"/>
    <x v="1"/>
    <n v="0"/>
    <n v="3"/>
    <n v="6"/>
    <x v="1"/>
    <n v="8"/>
    <x v="0"/>
    <x v="0"/>
    <x v="0"/>
    <x v="0"/>
    <x v="0"/>
    <x v="0"/>
    <n v="0"/>
    <x v="0"/>
    <n v="11"/>
    <x v="1"/>
    <n v="0"/>
    <x v="1"/>
  </r>
  <r>
    <x v="598"/>
    <n v="1978"/>
    <n v="48"/>
    <x v="1"/>
    <x v="4"/>
    <x v="2"/>
    <n v="3"/>
    <x v="1"/>
    <x v="564"/>
    <x v="1"/>
    <n v="1"/>
    <n v="0"/>
    <x v="207"/>
    <x v="39"/>
    <x v="0"/>
    <n v="4"/>
    <n v="7"/>
    <n v="15"/>
    <n v="13"/>
    <n v="9"/>
    <n v="15"/>
    <n v="63"/>
    <n v="3"/>
    <x v="2"/>
    <n v="1"/>
    <n v="3"/>
    <n v="9"/>
    <x v="1"/>
    <n v="6"/>
    <x v="0"/>
    <x v="0"/>
    <x v="0"/>
    <x v="0"/>
    <x v="0"/>
    <x v="0"/>
    <n v="0"/>
    <x v="0"/>
    <n v="11"/>
    <x v="1"/>
    <n v="0"/>
    <x v="1"/>
  </r>
  <r>
    <x v="599"/>
    <n v="1981"/>
    <n v="45"/>
    <x v="2"/>
    <x v="0"/>
    <x v="1"/>
    <n v="3"/>
    <x v="1"/>
    <x v="565"/>
    <x v="1"/>
    <n v="1"/>
    <n v="0"/>
    <x v="197"/>
    <x v="43"/>
    <x v="0"/>
    <n v="31"/>
    <n v="3"/>
    <n v="31"/>
    <n v="2"/>
    <n v="8"/>
    <n v="4"/>
    <n v="79"/>
    <n v="3"/>
    <x v="7"/>
    <n v="0"/>
    <n v="4"/>
    <n v="10"/>
    <x v="1"/>
    <n v="8"/>
    <x v="0"/>
    <x v="0"/>
    <x v="0"/>
    <x v="0"/>
    <x v="0"/>
    <x v="0"/>
    <n v="0"/>
    <x v="0"/>
    <n v="11"/>
    <x v="1"/>
    <n v="0"/>
    <x v="1"/>
  </r>
  <r>
    <x v="600"/>
    <n v="1961"/>
    <n v="65"/>
    <x v="0"/>
    <x v="0"/>
    <x v="0"/>
    <n v="2"/>
    <x v="1"/>
    <x v="566"/>
    <x v="1"/>
    <n v="0"/>
    <n v="1"/>
    <x v="389"/>
    <x v="67"/>
    <x v="1"/>
    <n v="36"/>
    <n v="0"/>
    <n v="2"/>
    <n v="0"/>
    <n v="0"/>
    <n v="4"/>
    <n v="42"/>
    <n v="1"/>
    <x v="1"/>
    <n v="0"/>
    <n v="3"/>
    <n v="5"/>
    <x v="1"/>
    <n v="7"/>
    <x v="0"/>
    <x v="0"/>
    <x v="0"/>
    <x v="0"/>
    <x v="0"/>
    <x v="0"/>
    <n v="0"/>
    <x v="0"/>
    <n v="11"/>
    <x v="1"/>
    <n v="0"/>
    <x v="1"/>
  </r>
  <r>
    <x v="601"/>
    <n v="1960"/>
    <n v="66"/>
    <x v="0"/>
    <x v="0"/>
    <x v="1"/>
    <n v="3"/>
    <x v="1"/>
    <x v="567"/>
    <x v="1"/>
    <n v="0"/>
    <n v="1"/>
    <x v="14"/>
    <x v="72"/>
    <x v="0"/>
    <n v="526"/>
    <n v="28"/>
    <n v="135"/>
    <n v="10"/>
    <n v="21"/>
    <n v="99"/>
    <n v="819"/>
    <n v="3"/>
    <x v="3"/>
    <n v="3"/>
    <n v="12"/>
    <n v="23"/>
    <x v="0"/>
    <n v="5"/>
    <x v="1"/>
    <x v="0"/>
    <x v="0"/>
    <x v="0"/>
    <x v="0"/>
    <x v="0"/>
    <n v="0"/>
    <x v="0"/>
    <n v="11"/>
    <x v="1"/>
    <n v="0"/>
    <x v="1"/>
  </r>
  <r>
    <x v="602"/>
    <n v="1955"/>
    <n v="71"/>
    <x v="0"/>
    <x v="0"/>
    <x v="0"/>
    <n v="1"/>
    <x v="0"/>
    <x v="568"/>
    <x v="1"/>
    <n v="0"/>
    <n v="0"/>
    <x v="390"/>
    <x v="58"/>
    <x v="0"/>
    <n v="400"/>
    <n v="32"/>
    <n v="519"/>
    <n v="71"/>
    <n v="75"/>
    <n v="54"/>
    <n v="1151"/>
    <n v="1"/>
    <x v="7"/>
    <n v="4"/>
    <n v="9"/>
    <n v="17"/>
    <x v="0"/>
    <n v="1"/>
    <x v="1"/>
    <x v="0"/>
    <x v="0"/>
    <x v="0"/>
    <x v="0"/>
    <x v="0"/>
    <n v="0"/>
    <x v="0"/>
    <n v="11"/>
    <x v="1"/>
    <n v="0"/>
    <x v="1"/>
  </r>
  <r>
    <x v="603"/>
    <n v="1948"/>
    <n v="78"/>
    <x v="3"/>
    <x v="1"/>
    <x v="2"/>
    <n v="4"/>
    <x v="1"/>
    <x v="569"/>
    <x v="1"/>
    <n v="0"/>
    <n v="2"/>
    <x v="184"/>
    <x v="22"/>
    <x v="0"/>
    <n v="410"/>
    <n v="16"/>
    <n v="114"/>
    <n v="0"/>
    <n v="5"/>
    <n v="49"/>
    <n v="594"/>
    <n v="3"/>
    <x v="3"/>
    <n v="2"/>
    <n v="10"/>
    <n v="20"/>
    <x v="0"/>
    <n v="5"/>
    <x v="1"/>
    <x v="0"/>
    <x v="0"/>
    <x v="0"/>
    <x v="0"/>
    <x v="0"/>
    <n v="0"/>
    <x v="0"/>
    <n v="11"/>
    <x v="1"/>
    <n v="0"/>
    <x v="1"/>
  </r>
  <r>
    <x v="604"/>
    <n v="1966"/>
    <n v="60"/>
    <x v="1"/>
    <x v="2"/>
    <x v="1"/>
    <n v="4"/>
    <x v="1"/>
    <x v="570"/>
    <x v="1"/>
    <n v="1"/>
    <n v="1"/>
    <x v="391"/>
    <x v="84"/>
    <x v="0"/>
    <n v="80"/>
    <n v="3"/>
    <n v="26"/>
    <n v="4"/>
    <n v="2"/>
    <n v="14"/>
    <n v="129"/>
    <n v="4"/>
    <x v="7"/>
    <n v="1"/>
    <n v="3"/>
    <n v="11"/>
    <x v="1"/>
    <n v="7"/>
    <x v="0"/>
    <x v="0"/>
    <x v="0"/>
    <x v="0"/>
    <x v="0"/>
    <x v="0"/>
    <n v="0"/>
    <x v="0"/>
    <n v="11"/>
    <x v="1"/>
    <n v="0"/>
    <x v="1"/>
  </r>
  <r>
    <x v="605"/>
    <n v="1986"/>
    <n v="40"/>
    <x v="2"/>
    <x v="2"/>
    <x v="0"/>
    <n v="2"/>
    <x v="1"/>
    <x v="571"/>
    <x v="1"/>
    <n v="1"/>
    <n v="0"/>
    <x v="345"/>
    <x v="64"/>
    <x v="1"/>
    <n v="88"/>
    <n v="10"/>
    <n v="46"/>
    <n v="2"/>
    <n v="3"/>
    <n v="64"/>
    <n v="213"/>
    <n v="4"/>
    <x v="3"/>
    <n v="1"/>
    <n v="2"/>
    <n v="12"/>
    <x v="1"/>
    <n v="10"/>
    <x v="0"/>
    <x v="0"/>
    <x v="0"/>
    <x v="0"/>
    <x v="0"/>
    <x v="0"/>
    <n v="0"/>
    <x v="0"/>
    <n v="11"/>
    <x v="0"/>
    <n v="1"/>
    <x v="0"/>
  </r>
  <r>
    <x v="606"/>
    <n v="1973"/>
    <n v="53"/>
    <x v="1"/>
    <x v="0"/>
    <x v="4"/>
    <n v="2"/>
    <x v="1"/>
    <x v="37"/>
    <x v="1"/>
    <n v="0"/>
    <n v="1"/>
    <x v="33"/>
    <x v="32"/>
    <x v="0"/>
    <n v="55"/>
    <n v="0"/>
    <n v="6"/>
    <n v="2"/>
    <n v="0"/>
    <n v="4"/>
    <n v="67"/>
    <n v="2"/>
    <x v="1"/>
    <n v="1"/>
    <n v="3"/>
    <n v="7"/>
    <x v="1"/>
    <n v="5"/>
    <x v="1"/>
    <x v="0"/>
    <x v="0"/>
    <x v="0"/>
    <x v="0"/>
    <x v="0"/>
    <n v="0"/>
    <x v="0"/>
    <n v="11"/>
    <x v="1"/>
    <n v="0"/>
    <x v="1"/>
  </r>
  <r>
    <x v="607"/>
    <n v="1956"/>
    <n v="70"/>
    <x v="0"/>
    <x v="0"/>
    <x v="3"/>
    <n v="4"/>
    <x v="1"/>
    <x v="572"/>
    <x v="1"/>
    <n v="2"/>
    <n v="1"/>
    <x v="293"/>
    <x v="75"/>
    <x v="0"/>
    <n v="5"/>
    <n v="1"/>
    <n v="13"/>
    <n v="3"/>
    <n v="5"/>
    <n v="1"/>
    <n v="28"/>
    <n v="1"/>
    <x v="1"/>
    <n v="0"/>
    <n v="3"/>
    <n v="5"/>
    <x v="1"/>
    <n v="7"/>
    <x v="0"/>
    <x v="0"/>
    <x v="0"/>
    <x v="0"/>
    <x v="0"/>
    <x v="0"/>
    <n v="0"/>
    <x v="0"/>
    <n v="11"/>
    <x v="1"/>
    <n v="0"/>
    <x v="1"/>
  </r>
  <r>
    <x v="608"/>
    <n v="1975"/>
    <n v="51"/>
    <x v="1"/>
    <x v="3"/>
    <x v="2"/>
    <n v="3"/>
    <x v="1"/>
    <x v="573"/>
    <x v="1"/>
    <n v="0"/>
    <n v="1"/>
    <x v="387"/>
    <x v="13"/>
    <x v="1"/>
    <n v="8"/>
    <n v="4"/>
    <n v="5"/>
    <n v="15"/>
    <n v="2"/>
    <n v="11"/>
    <n v="45"/>
    <n v="2"/>
    <x v="1"/>
    <n v="0"/>
    <n v="3"/>
    <n v="6"/>
    <x v="1"/>
    <n v="7"/>
    <x v="0"/>
    <x v="0"/>
    <x v="0"/>
    <x v="0"/>
    <x v="0"/>
    <x v="0"/>
    <n v="0"/>
    <x v="0"/>
    <n v="11"/>
    <x v="1"/>
    <n v="0"/>
    <x v="1"/>
  </r>
  <r>
    <x v="609"/>
    <n v="1965"/>
    <n v="61"/>
    <x v="1"/>
    <x v="0"/>
    <x v="2"/>
    <n v="2"/>
    <x v="1"/>
    <x v="574"/>
    <x v="1"/>
    <n v="0"/>
    <n v="0"/>
    <x v="392"/>
    <x v="60"/>
    <x v="0"/>
    <n v="410"/>
    <n v="0"/>
    <n v="592"/>
    <n v="147"/>
    <n v="22"/>
    <n v="22"/>
    <n v="1193"/>
    <n v="1"/>
    <x v="4"/>
    <n v="4"/>
    <n v="7"/>
    <n v="18"/>
    <x v="0"/>
    <n v="3"/>
    <x v="1"/>
    <x v="0"/>
    <x v="0"/>
    <x v="0"/>
    <x v="1"/>
    <x v="0"/>
    <n v="0"/>
    <x v="0"/>
    <n v="11"/>
    <x v="1"/>
    <n v="1"/>
    <x v="0"/>
  </r>
  <r>
    <x v="610"/>
    <n v="1969"/>
    <n v="57"/>
    <x v="1"/>
    <x v="2"/>
    <x v="0"/>
    <n v="1"/>
    <x v="0"/>
    <x v="575"/>
    <x v="1"/>
    <n v="0"/>
    <n v="0"/>
    <x v="393"/>
    <x v="68"/>
    <x v="0"/>
    <n v="101"/>
    <n v="13"/>
    <n v="76"/>
    <n v="20"/>
    <n v="18"/>
    <n v="40"/>
    <n v="268"/>
    <n v="2"/>
    <x v="7"/>
    <n v="1"/>
    <n v="6"/>
    <n v="12"/>
    <x v="1"/>
    <n v="6"/>
    <x v="0"/>
    <x v="0"/>
    <x v="0"/>
    <x v="0"/>
    <x v="0"/>
    <x v="0"/>
    <n v="0"/>
    <x v="0"/>
    <n v="11"/>
    <x v="1"/>
    <n v="0"/>
    <x v="1"/>
  </r>
  <r>
    <x v="611"/>
    <n v="1944"/>
    <n v="82"/>
    <x v="3"/>
    <x v="2"/>
    <x v="4"/>
    <n v="1"/>
    <x v="0"/>
    <x v="576"/>
    <x v="1"/>
    <n v="0"/>
    <n v="0"/>
    <x v="394"/>
    <x v="48"/>
    <x v="0"/>
    <n v="162"/>
    <n v="25"/>
    <n v="53"/>
    <n v="16"/>
    <n v="0"/>
    <n v="10"/>
    <n v="266"/>
    <n v="1"/>
    <x v="7"/>
    <n v="1"/>
    <n v="7"/>
    <n v="12"/>
    <x v="1"/>
    <n v="3"/>
    <x v="1"/>
    <x v="0"/>
    <x v="0"/>
    <x v="0"/>
    <x v="0"/>
    <x v="0"/>
    <n v="0"/>
    <x v="0"/>
    <n v="11"/>
    <x v="1"/>
    <n v="0"/>
    <x v="1"/>
  </r>
  <r>
    <x v="612"/>
    <n v="1973"/>
    <n v="53"/>
    <x v="1"/>
    <x v="3"/>
    <x v="2"/>
    <n v="3"/>
    <x v="1"/>
    <x v="577"/>
    <x v="1"/>
    <n v="1"/>
    <n v="0"/>
    <x v="395"/>
    <x v="18"/>
    <x v="0"/>
    <n v="2"/>
    <n v="8"/>
    <n v="1"/>
    <n v="4"/>
    <n v="7"/>
    <n v="15"/>
    <n v="37"/>
    <n v="1"/>
    <x v="1"/>
    <n v="0"/>
    <n v="3"/>
    <n v="5"/>
    <x v="1"/>
    <n v="8"/>
    <x v="0"/>
    <x v="0"/>
    <x v="0"/>
    <x v="0"/>
    <x v="0"/>
    <x v="0"/>
    <n v="0"/>
    <x v="0"/>
    <n v="11"/>
    <x v="1"/>
    <n v="0"/>
    <x v="1"/>
  </r>
  <r>
    <x v="613"/>
    <n v="1967"/>
    <n v="59"/>
    <x v="1"/>
    <x v="0"/>
    <x v="2"/>
    <n v="5"/>
    <x v="1"/>
    <x v="292"/>
    <x v="1"/>
    <n v="2"/>
    <n v="1"/>
    <x v="194"/>
    <x v="80"/>
    <x v="1"/>
    <n v="25"/>
    <n v="0"/>
    <n v="8"/>
    <n v="2"/>
    <n v="0"/>
    <n v="2"/>
    <n v="37"/>
    <n v="2"/>
    <x v="2"/>
    <n v="0"/>
    <n v="3"/>
    <n v="7"/>
    <x v="1"/>
    <n v="7"/>
    <x v="0"/>
    <x v="0"/>
    <x v="0"/>
    <x v="0"/>
    <x v="0"/>
    <x v="0"/>
    <n v="0"/>
    <x v="0"/>
    <n v="11"/>
    <x v="1"/>
    <n v="0"/>
    <x v="1"/>
  </r>
  <r>
    <x v="614"/>
    <n v="1969"/>
    <n v="57"/>
    <x v="1"/>
    <x v="1"/>
    <x v="0"/>
    <n v="1"/>
    <x v="0"/>
    <x v="578"/>
    <x v="1"/>
    <n v="0"/>
    <n v="0"/>
    <x v="40"/>
    <x v="76"/>
    <x v="0"/>
    <n v="389"/>
    <n v="91"/>
    <n v="248"/>
    <n v="64"/>
    <n v="49"/>
    <n v="41"/>
    <n v="882"/>
    <n v="3"/>
    <x v="4"/>
    <n v="3"/>
    <n v="13"/>
    <n v="25"/>
    <x v="0"/>
    <n v="5"/>
    <x v="1"/>
    <x v="0"/>
    <x v="0"/>
    <x v="0"/>
    <x v="0"/>
    <x v="0"/>
    <n v="0"/>
    <x v="0"/>
    <n v="11"/>
    <x v="0"/>
    <n v="1"/>
    <x v="0"/>
  </r>
  <r>
    <x v="615"/>
    <n v="1974"/>
    <n v="52"/>
    <x v="1"/>
    <x v="0"/>
    <x v="2"/>
    <n v="4"/>
    <x v="1"/>
    <x v="579"/>
    <x v="1"/>
    <n v="1"/>
    <n v="1"/>
    <x v="396"/>
    <x v="34"/>
    <x v="0"/>
    <n v="215"/>
    <n v="13"/>
    <n v="87"/>
    <n v="17"/>
    <n v="17"/>
    <n v="24"/>
    <n v="373"/>
    <n v="5"/>
    <x v="4"/>
    <n v="2"/>
    <n v="5"/>
    <n v="18"/>
    <x v="0"/>
    <n v="7"/>
    <x v="0"/>
    <x v="0"/>
    <x v="0"/>
    <x v="0"/>
    <x v="0"/>
    <x v="0"/>
    <n v="0"/>
    <x v="0"/>
    <n v="11"/>
    <x v="1"/>
    <n v="0"/>
    <x v="1"/>
  </r>
  <r>
    <x v="616"/>
    <n v="1965"/>
    <n v="61"/>
    <x v="1"/>
    <x v="2"/>
    <x v="0"/>
    <n v="4"/>
    <x v="1"/>
    <x v="580"/>
    <x v="1"/>
    <n v="2"/>
    <n v="1"/>
    <x v="397"/>
    <x v="3"/>
    <x v="0"/>
    <n v="27"/>
    <n v="0"/>
    <n v="5"/>
    <n v="0"/>
    <n v="0"/>
    <n v="3"/>
    <n v="35"/>
    <n v="2"/>
    <x v="1"/>
    <n v="0"/>
    <n v="3"/>
    <n v="6"/>
    <x v="1"/>
    <n v="8"/>
    <x v="0"/>
    <x v="0"/>
    <x v="0"/>
    <x v="0"/>
    <x v="0"/>
    <x v="0"/>
    <n v="0"/>
    <x v="0"/>
    <n v="11"/>
    <x v="1"/>
    <n v="0"/>
    <x v="1"/>
  </r>
  <r>
    <x v="617"/>
    <n v="1976"/>
    <n v="50"/>
    <x v="1"/>
    <x v="1"/>
    <x v="1"/>
    <n v="4"/>
    <x v="1"/>
    <x v="581"/>
    <x v="1"/>
    <n v="1"/>
    <n v="1"/>
    <x v="240"/>
    <x v="27"/>
    <x v="1"/>
    <n v="85"/>
    <n v="1"/>
    <n v="16"/>
    <n v="2"/>
    <n v="1"/>
    <n v="2"/>
    <n v="107"/>
    <n v="0"/>
    <x v="9"/>
    <n v="0"/>
    <n v="1"/>
    <n v="1"/>
    <x v="1"/>
    <n v="1"/>
    <x v="1"/>
    <x v="0"/>
    <x v="0"/>
    <x v="0"/>
    <x v="0"/>
    <x v="0"/>
    <n v="0"/>
    <x v="0"/>
    <n v="11"/>
    <x v="1"/>
    <n v="0"/>
    <x v="1"/>
  </r>
  <r>
    <x v="618"/>
    <n v="1978"/>
    <n v="48"/>
    <x v="1"/>
    <x v="0"/>
    <x v="4"/>
    <n v="3"/>
    <x v="1"/>
    <x v="582"/>
    <x v="1"/>
    <n v="1"/>
    <n v="1"/>
    <x v="21"/>
    <x v="27"/>
    <x v="1"/>
    <n v="5"/>
    <n v="6"/>
    <n v="10"/>
    <n v="6"/>
    <n v="5"/>
    <n v="10"/>
    <n v="42"/>
    <n v="1"/>
    <x v="1"/>
    <n v="0"/>
    <n v="3"/>
    <n v="5"/>
    <x v="1"/>
    <n v="4"/>
    <x v="1"/>
    <x v="0"/>
    <x v="0"/>
    <x v="0"/>
    <x v="0"/>
    <x v="0"/>
    <n v="0"/>
    <x v="0"/>
    <n v="11"/>
    <x v="1"/>
    <n v="0"/>
    <x v="1"/>
  </r>
  <r>
    <x v="619"/>
    <n v="1960"/>
    <n v="66"/>
    <x v="0"/>
    <x v="2"/>
    <x v="2"/>
    <n v="3"/>
    <x v="1"/>
    <x v="583"/>
    <x v="1"/>
    <n v="0"/>
    <n v="1"/>
    <x v="197"/>
    <x v="94"/>
    <x v="2"/>
    <n v="179"/>
    <n v="8"/>
    <n v="83"/>
    <n v="19"/>
    <n v="11"/>
    <n v="26"/>
    <n v="326"/>
    <n v="5"/>
    <x v="1"/>
    <n v="2"/>
    <n v="9"/>
    <n v="17"/>
    <x v="0"/>
    <n v="2"/>
    <x v="1"/>
    <x v="0"/>
    <x v="0"/>
    <x v="0"/>
    <x v="0"/>
    <x v="0"/>
    <n v="0"/>
    <x v="0"/>
    <n v="11"/>
    <x v="1"/>
    <n v="0"/>
    <x v="1"/>
  </r>
  <r>
    <x v="620"/>
    <n v="1961"/>
    <n v="65"/>
    <x v="0"/>
    <x v="1"/>
    <x v="2"/>
    <n v="3"/>
    <x v="1"/>
    <x v="584"/>
    <x v="1"/>
    <n v="0"/>
    <n v="1"/>
    <x v="104"/>
    <x v="13"/>
    <x v="1"/>
    <n v="352"/>
    <n v="0"/>
    <n v="27"/>
    <n v="10"/>
    <n v="0"/>
    <n v="15"/>
    <n v="404"/>
    <n v="3"/>
    <x v="4"/>
    <n v="1"/>
    <n v="7"/>
    <n v="17"/>
    <x v="0"/>
    <n v="6"/>
    <x v="0"/>
    <x v="0"/>
    <x v="0"/>
    <x v="0"/>
    <x v="0"/>
    <x v="0"/>
    <n v="0"/>
    <x v="0"/>
    <n v="11"/>
    <x v="1"/>
    <n v="0"/>
    <x v="1"/>
  </r>
  <r>
    <x v="621"/>
    <n v="1971"/>
    <n v="55"/>
    <x v="1"/>
    <x v="0"/>
    <x v="0"/>
    <n v="1"/>
    <x v="0"/>
    <x v="585"/>
    <x v="1"/>
    <n v="0"/>
    <n v="0"/>
    <x v="398"/>
    <x v="38"/>
    <x v="0"/>
    <n v="17"/>
    <n v="8"/>
    <n v="12"/>
    <n v="11"/>
    <n v="15"/>
    <n v="32"/>
    <n v="95"/>
    <n v="1"/>
    <x v="2"/>
    <n v="1"/>
    <n v="2"/>
    <n v="6"/>
    <x v="1"/>
    <n v="7"/>
    <x v="0"/>
    <x v="0"/>
    <x v="0"/>
    <x v="0"/>
    <x v="0"/>
    <x v="0"/>
    <n v="0"/>
    <x v="0"/>
    <n v="11"/>
    <x v="1"/>
    <n v="0"/>
    <x v="1"/>
  </r>
  <r>
    <x v="622"/>
    <n v="1949"/>
    <n v="77"/>
    <x v="0"/>
    <x v="0"/>
    <x v="4"/>
    <n v="1"/>
    <x v="0"/>
    <x v="586"/>
    <x v="1"/>
    <n v="0"/>
    <n v="0"/>
    <x v="399"/>
    <x v="87"/>
    <x v="0"/>
    <n v="625"/>
    <n v="35"/>
    <n v="169"/>
    <n v="58"/>
    <n v="17"/>
    <n v="35"/>
    <n v="939"/>
    <n v="1"/>
    <x v="6"/>
    <n v="3"/>
    <n v="6"/>
    <n v="14"/>
    <x v="1"/>
    <n v="1"/>
    <x v="1"/>
    <x v="0"/>
    <x v="1"/>
    <x v="1"/>
    <x v="0"/>
    <x v="0"/>
    <n v="0"/>
    <x v="0"/>
    <n v="11"/>
    <x v="1"/>
    <n v="2"/>
    <x v="3"/>
  </r>
  <r>
    <x v="623"/>
    <n v="1978"/>
    <n v="48"/>
    <x v="1"/>
    <x v="4"/>
    <x v="0"/>
    <n v="2"/>
    <x v="1"/>
    <x v="587"/>
    <x v="1"/>
    <n v="1"/>
    <n v="0"/>
    <x v="400"/>
    <x v="89"/>
    <x v="0"/>
    <n v="10"/>
    <n v="6"/>
    <n v="11"/>
    <n v="0"/>
    <n v="4"/>
    <n v="2"/>
    <n v="33"/>
    <n v="1"/>
    <x v="1"/>
    <n v="0"/>
    <n v="3"/>
    <n v="5"/>
    <x v="1"/>
    <n v="7"/>
    <x v="0"/>
    <x v="0"/>
    <x v="0"/>
    <x v="0"/>
    <x v="0"/>
    <x v="0"/>
    <n v="0"/>
    <x v="0"/>
    <n v="11"/>
    <x v="1"/>
    <n v="0"/>
    <x v="1"/>
  </r>
  <r>
    <x v="624"/>
    <n v="1955"/>
    <n v="71"/>
    <x v="0"/>
    <x v="4"/>
    <x v="2"/>
    <n v="2"/>
    <x v="1"/>
    <x v="588"/>
    <x v="1"/>
    <n v="0"/>
    <n v="0"/>
    <x v="240"/>
    <x v="42"/>
    <x v="0"/>
    <n v="390"/>
    <n v="22"/>
    <n v="323"/>
    <n v="104"/>
    <n v="35"/>
    <n v="107"/>
    <n v="981"/>
    <n v="1"/>
    <x v="4"/>
    <n v="8"/>
    <n v="6"/>
    <n v="21"/>
    <x v="0"/>
    <n v="3"/>
    <x v="1"/>
    <x v="0"/>
    <x v="0"/>
    <x v="0"/>
    <x v="1"/>
    <x v="0"/>
    <n v="0"/>
    <x v="0"/>
    <n v="11"/>
    <x v="1"/>
    <n v="1"/>
    <x v="0"/>
  </r>
  <r>
    <x v="625"/>
    <n v="1976"/>
    <n v="50"/>
    <x v="1"/>
    <x v="0"/>
    <x v="2"/>
    <n v="3"/>
    <x v="1"/>
    <x v="589"/>
    <x v="1"/>
    <n v="1"/>
    <n v="0"/>
    <x v="401"/>
    <x v="88"/>
    <x v="0"/>
    <n v="10"/>
    <n v="2"/>
    <n v="15"/>
    <n v="2"/>
    <n v="1"/>
    <n v="6"/>
    <n v="36"/>
    <n v="2"/>
    <x v="2"/>
    <n v="0"/>
    <n v="3"/>
    <n v="7"/>
    <x v="1"/>
    <n v="6"/>
    <x v="0"/>
    <x v="0"/>
    <x v="0"/>
    <x v="0"/>
    <x v="0"/>
    <x v="0"/>
    <n v="0"/>
    <x v="0"/>
    <n v="11"/>
    <x v="1"/>
    <n v="0"/>
    <x v="1"/>
  </r>
  <r>
    <x v="626"/>
    <n v="1975"/>
    <n v="51"/>
    <x v="1"/>
    <x v="0"/>
    <x v="0"/>
    <n v="2"/>
    <x v="1"/>
    <x v="590"/>
    <x v="1"/>
    <n v="0"/>
    <n v="1"/>
    <x v="240"/>
    <x v="26"/>
    <x v="0"/>
    <n v="215"/>
    <n v="63"/>
    <n v="507"/>
    <n v="231"/>
    <n v="31"/>
    <n v="190"/>
    <n v="1237"/>
    <n v="1"/>
    <x v="0"/>
    <n v="4"/>
    <n v="7"/>
    <n v="20"/>
    <x v="0"/>
    <n v="3"/>
    <x v="1"/>
    <x v="0"/>
    <x v="0"/>
    <x v="0"/>
    <x v="0"/>
    <x v="0"/>
    <n v="0"/>
    <x v="0"/>
    <n v="11"/>
    <x v="1"/>
    <n v="0"/>
    <x v="1"/>
  </r>
  <r>
    <x v="627"/>
    <n v="1960"/>
    <n v="66"/>
    <x v="0"/>
    <x v="0"/>
    <x v="1"/>
    <n v="3"/>
    <x v="1"/>
    <x v="591"/>
    <x v="1"/>
    <n v="0"/>
    <n v="1"/>
    <x v="402"/>
    <x v="80"/>
    <x v="1"/>
    <n v="1001"/>
    <n v="17"/>
    <n v="572"/>
    <n v="93"/>
    <n v="125"/>
    <n v="17"/>
    <n v="1825"/>
    <n v="7"/>
    <x v="8"/>
    <n v="11"/>
    <n v="5"/>
    <n v="34"/>
    <x v="2"/>
    <n v="7"/>
    <x v="0"/>
    <x v="0"/>
    <x v="0"/>
    <x v="0"/>
    <x v="0"/>
    <x v="0"/>
    <n v="0"/>
    <x v="0"/>
    <n v="11"/>
    <x v="0"/>
    <n v="1"/>
    <x v="0"/>
  </r>
  <r>
    <x v="628"/>
    <n v="1977"/>
    <n v="49"/>
    <x v="1"/>
    <x v="1"/>
    <x v="3"/>
    <n v="3"/>
    <x v="1"/>
    <x v="592"/>
    <x v="1"/>
    <n v="1"/>
    <n v="1"/>
    <x v="403"/>
    <x v="3"/>
    <x v="0"/>
    <n v="19"/>
    <n v="18"/>
    <n v="33"/>
    <n v="24"/>
    <n v="1"/>
    <n v="8"/>
    <n v="103"/>
    <n v="3"/>
    <x v="7"/>
    <n v="0"/>
    <n v="3"/>
    <n v="9"/>
    <x v="1"/>
    <n v="9"/>
    <x v="0"/>
    <x v="0"/>
    <x v="0"/>
    <x v="0"/>
    <x v="0"/>
    <x v="0"/>
    <n v="0"/>
    <x v="0"/>
    <n v="11"/>
    <x v="1"/>
    <n v="0"/>
    <x v="1"/>
  </r>
  <r>
    <x v="629"/>
    <n v="1977"/>
    <n v="49"/>
    <x v="1"/>
    <x v="0"/>
    <x v="0"/>
    <n v="2"/>
    <x v="1"/>
    <x v="593"/>
    <x v="1"/>
    <n v="1"/>
    <n v="0"/>
    <x v="404"/>
    <x v="31"/>
    <x v="0"/>
    <n v="41"/>
    <n v="5"/>
    <n v="129"/>
    <n v="10"/>
    <n v="3"/>
    <n v="3"/>
    <n v="191"/>
    <n v="3"/>
    <x v="6"/>
    <n v="1"/>
    <n v="4"/>
    <n v="12"/>
    <x v="1"/>
    <n v="9"/>
    <x v="0"/>
    <x v="0"/>
    <x v="0"/>
    <x v="0"/>
    <x v="0"/>
    <x v="0"/>
    <n v="0"/>
    <x v="0"/>
    <n v="11"/>
    <x v="1"/>
    <n v="0"/>
    <x v="1"/>
  </r>
  <r>
    <x v="630"/>
    <n v="1970"/>
    <n v="56"/>
    <x v="1"/>
    <x v="1"/>
    <x v="2"/>
    <n v="3"/>
    <x v="1"/>
    <x v="594"/>
    <x v="1"/>
    <n v="1"/>
    <n v="0"/>
    <x v="405"/>
    <x v="62"/>
    <x v="0"/>
    <n v="1181"/>
    <n v="107"/>
    <n v="199"/>
    <n v="39"/>
    <n v="30"/>
    <n v="30"/>
    <n v="1586"/>
    <n v="2"/>
    <x v="5"/>
    <n v="3"/>
    <n v="13"/>
    <n v="25"/>
    <x v="0"/>
    <n v="8"/>
    <x v="0"/>
    <x v="0"/>
    <x v="0"/>
    <x v="0"/>
    <x v="0"/>
    <x v="0"/>
    <n v="0"/>
    <x v="0"/>
    <n v="11"/>
    <x v="1"/>
    <n v="0"/>
    <x v="1"/>
  </r>
  <r>
    <x v="631"/>
    <n v="1958"/>
    <n v="68"/>
    <x v="0"/>
    <x v="1"/>
    <x v="1"/>
    <n v="2"/>
    <x v="1"/>
    <x v="595"/>
    <x v="1"/>
    <n v="0"/>
    <n v="0"/>
    <x v="406"/>
    <x v="66"/>
    <x v="0"/>
    <n v="603"/>
    <n v="45"/>
    <n v="207"/>
    <n v="36"/>
    <n v="18"/>
    <n v="54"/>
    <n v="963"/>
    <n v="1"/>
    <x v="7"/>
    <n v="4"/>
    <n v="6"/>
    <n v="14"/>
    <x v="1"/>
    <n v="1"/>
    <x v="1"/>
    <x v="0"/>
    <x v="0"/>
    <x v="0"/>
    <x v="0"/>
    <x v="0"/>
    <n v="0"/>
    <x v="0"/>
    <n v="11"/>
    <x v="1"/>
    <n v="0"/>
    <x v="1"/>
  </r>
  <r>
    <x v="632"/>
    <n v="1970"/>
    <n v="56"/>
    <x v="1"/>
    <x v="4"/>
    <x v="2"/>
    <n v="3"/>
    <x v="1"/>
    <x v="530"/>
    <x v="1"/>
    <n v="0"/>
    <n v="1"/>
    <x v="228"/>
    <x v="71"/>
    <x v="2"/>
    <n v="129"/>
    <n v="129"/>
    <n v="259"/>
    <n v="168"/>
    <n v="121"/>
    <n v="83"/>
    <n v="889"/>
    <n v="5"/>
    <x v="4"/>
    <n v="3"/>
    <n v="12"/>
    <n v="26"/>
    <x v="0"/>
    <n v="4"/>
    <x v="1"/>
    <x v="0"/>
    <x v="0"/>
    <x v="0"/>
    <x v="0"/>
    <x v="0"/>
    <n v="0"/>
    <x v="0"/>
    <n v="11"/>
    <x v="1"/>
    <n v="0"/>
    <x v="1"/>
  </r>
  <r>
    <x v="633"/>
    <n v="1960"/>
    <n v="66"/>
    <x v="0"/>
    <x v="4"/>
    <x v="0"/>
    <n v="1"/>
    <x v="0"/>
    <x v="596"/>
    <x v="1"/>
    <n v="0"/>
    <n v="0"/>
    <x v="363"/>
    <x v="67"/>
    <x v="1"/>
    <n v="10"/>
    <n v="24"/>
    <n v="15"/>
    <n v="13"/>
    <n v="1"/>
    <n v="30"/>
    <n v="93"/>
    <n v="1"/>
    <x v="2"/>
    <n v="1"/>
    <n v="3"/>
    <n v="7"/>
    <x v="1"/>
    <n v="7"/>
    <x v="0"/>
    <x v="1"/>
    <x v="0"/>
    <x v="0"/>
    <x v="0"/>
    <x v="0"/>
    <n v="0"/>
    <x v="0"/>
    <n v="11"/>
    <x v="0"/>
    <n v="2"/>
    <x v="3"/>
  </r>
  <r>
    <x v="634"/>
    <n v="1973"/>
    <n v="53"/>
    <x v="1"/>
    <x v="0"/>
    <x v="0"/>
    <n v="1"/>
    <x v="0"/>
    <x v="597"/>
    <x v="1"/>
    <n v="0"/>
    <n v="0"/>
    <x v="289"/>
    <x v="45"/>
    <x v="2"/>
    <n v="514"/>
    <n v="22"/>
    <n v="732"/>
    <n v="42"/>
    <n v="198"/>
    <n v="79"/>
    <n v="1587"/>
    <n v="1"/>
    <x v="4"/>
    <n v="7"/>
    <n v="7"/>
    <n v="21"/>
    <x v="0"/>
    <n v="3"/>
    <x v="1"/>
    <x v="0"/>
    <x v="0"/>
    <x v="0"/>
    <x v="0"/>
    <x v="0"/>
    <n v="0"/>
    <x v="0"/>
    <n v="11"/>
    <x v="0"/>
    <n v="1"/>
    <x v="0"/>
  </r>
  <r>
    <x v="635"/>
    <n v="1962"/>
    <n v="64"/>
    <x v="0"/>
    <x v="0"/>
    <x v="3"/>
    <n v="4"/>
    <x v="1"/>
    <x v="598"/>
    <x v="1"/>
    <n v="2"/>
    <n v="1"/>
    <x v="399"/>
    <x v="33"/>
    <x v="2"/>
    <n v="14"/>
    <n v="0"/>
    <n v="1"/>
    <n v="0"/>
    <n v="0"/>
    <n v="1"/>
    <n v="16"/>
    <n v="1"/>
    <x v="1"/>
    <n v="0"/>
    <n v="2"/>
    <n v="4"/>
    <x v="1"/>
    <n v="7"/>
    <x v="0"/>
    <x v="0"/>
    <x v="0"/>
    <x v="0"/>
    <x v="0"/>
    <x v="0"/>
    <n v="0"/>
    <x v="0"/>
    <n v="11"/>
    <x v="1"/>
    <n v="0"/>
    <x v="1"/>
  </r>
  <r>
    <x v="636"/>
    <n v="1952"/>
    <n v="74"/>
    <x v="0"/>
    <x v="0"/>
    <x v="0"/>
    <n v="1"/>
    <x v="0"/>
    <x v="599"/>
    <x v="1"/>
    <n v="0"/>
    <n v="0"/>
    <x v="207"/>
    <x v="36"/>
    <x v="0"/>
    <n v="387"/>
    <n v="20"/>
    <n v="713"/>
    <n v="38"/>
    <n v="54"/>
    <n v="163"/>
    <n v="1375"/>
    <n v="1"/>
    <x v="12"/>
    <n v="11"/>
    <n v="11"/>
    <n v="32"/>
    <x v="2"/>
    <n v="5"/>
    <x v="1"/>
    <x v="0"/>
    <x v="0"/>
    <x v="0"/>
    <x v="0"/>
    <x v="0"/>
    <n v="0"/>
    <x v="0"/>
    <n v="11"/>
    <x v="1"/>
    <n v="0"/>
    <x v="1"/>
  </r>
  <r>
    <x v="637"/>
    <n v="1962"/>
    <n v="64"/>
    <x v="0"/>
    <x v="0"/>
    <x v="2"/>
    <n v="3"/>
    <x v="1"/>
    <x v="600"/>
    <x v="1"/>
    <n v="0"/>
    <n v="1"/>
    <x v="224"/>
    <x v="94"/>
    <x v="2"/>
    <n v="121"/>
    <n v="103"/>
    <n v="69"/>
    <n v="8"/>
    <n v="44"/>
    <n v="48"/>
    <n v="393"/>
    <n v="1"/>
    <x v="6"/>
    <n v="2"/>
    <n v="7"/>
    <n v="14"/>
    <x v="1"/>
    <n v="4"/>
    <x v="1"/>
    <x v="0"/>
    <x v="0"/>
    <x v="0"/>
    <x v="0"/>
    <x v="0"/>
    <n v="0"/>
    <x v="0"/>
    <n v="11"/>
    <x v="1"/>
    <n v="0"/>
    <x v="1"/>
  </r>
  <r>
    <x v="638"/>
    <n v="1950"/>
    <n v="76"/>
    <x v="0"/>
    <x v="2"/>
    <x v="3"/>
    <n v="2"/>
    <x v="1"/>
    <x v="601"/>
    <x v="1"/>
    <n v="0"/>
    <n v="1"/>
    <x v="273"/>
    <x v="12"/>
    <x v="0"/>
    <n v="965"/>
    <n v="69"/>
    <n v="279"/>
    <n v="54"/>
    <n v="41"/>
    <n v="69"/>
    <n v="1477"/>
    <n v="5"/>
    <x v="0"/>
    <n v="4"/>
    <n v="9"/>
    <n v="26"/>
    <x v="0"/>
    <n v="7"/>
    <x v="0"/>
    <x v="0"/>
    <x v="0"/>
    <x v="0"/>
    <x v="0"/>
    <x v="0"/>
    <n v="0"/>
    <x v="0"/>
    <n v="11"/>
    <x v="0"/>
    <n v="1"/>
    <x v="0"/>
  </r>
  <r>
    <x v="639"/>
    <n v="1971"/>
    <n v="55"/>
    <x v="1"/>
    <x v="0"/>
    <x v="2"/>
    <n v="3"/>
    <x v="1"/>
    <x v="602"/>
    <x v="1"/>
    <n v="0"/>
    <n v="1"/>
    <x v="373"/>
    <x v="0"/>
    <x v="0"/>
    <n v="707"/>
    <n v="21"/>
    <n v="250"/>
    <n v="85"/>
    <n v="43"/>
    <n v="73"/>
    <n v="1179"/>
    <n v="2"/>
    <x v="4"/>
    <n v="2"/>
    <n v="8"/>
    <n v="18"/>
    <x v="0"/>
    <n v="2"/>
    <x v="1"/>
    <x v="1"/>
    <x v="0"/>
    <x v="0"/>
    <x v="0"/>
    <x v="0"/>
    <n v="0"/>
    <x v="0"/>
    <n v="11"/>
    <x v="1"/>
    <n v="1"/>
    <x v="0"/>
  </r>
  <r>
    <x v="640"/>
    <n v="1960"/>
    <n v="66"/>
    <x v="0"/>
    <x v="0"/>
    <x v="1"/>
    <n v="3"/>
    <x v="1"/>
    <x v="363"/>
    <x v="1"/>
    <n v="0"/>
    <n v="1"/>
    <x v="172"/>
    <x v="83"/>
    <x v="0"/>
    <n v="571"/>
    <n v="50"/>
    <n v="142"/>
    <n v="33"/>
    <n v="50"/>
    <n v="159"/>
    <n v="1005"/>
    <n v="4"/>
    <x v="6"/>
    <n v="5"/>
    <n v="13"/>
    <n v="26"/>
    <x v="0"/>
    <n v="2"/>
    <x v="1"/>
    <x v="0"/>
    <x v="0"/>
    <x v="0"/>
    <x v="0"/>
    <x v="0"/>
    <n v="0"/>
    <x v="0"/>
    <n v="11"/>
    <x v="1"/>
    <n v="0"/>
    <x v="1"/>
  </r>
  <r>
    <x v="641"/>
    <n v="1948"/>
    <n v="78"/>
    <x v="3"/>
    <x v="1"/>
    <x v="1"/>
    <n v="2"/>
    <x v="1"/>
    <x v="603"/>
    <x v="1"/>
    <n v="0"/>
    <n v="0"/>
    <x v="158"/>
    <x v="43"/>
    <x v="0"/>
    <n v="586"/>
    <n v="66"/>
    <n v="653"/>
    <n v="17"/>
    <n v="0"/>
    <n v="26"/>
    <n v="1348"/>
    <n v="1"/>
    <x v="3"/>
    <n v="9"/>
    <n v="6"/>
    <n v="21"/>
    <x v="0"/>
    <n v="2"/>
    <x v="1"/>
    <x v="0"/>
    <x v="0"/>
    <x v="0"/>
    <x v="0"/>
    <x v="0"/>
    <n v="0"/>
    <x v="0"/>
    <n v="11"/>
    <x v="1"/>
    <n v="0"/>
    <x v="1"/>
  </r>
  <r>
    <x v="642"/>
    <n v="1959"/>
    <n v="67"/>
    <x v="0"/>
    <x v="1"/>
    <x v="3"/>
    <n v="2"/>
    <x v="1"/>
    <x v="604"/>
    <x v="1"/>
    <n v="0"/>
    <n v="1"/>
    <x v="284"/>
    <x v="30"/>
    <x v="0"/>
    <n v="1063"/>
    <n v="89"/>
    <n v="102"/>
    <n v="16"/>
    <n v="12"/>
    <n v="25"/>
    <n v="1307"/>
    <n v="4"/>
    <x v="12"/>
    <n v="4"/>
    <n v="6"/>
    <n v="23"/>
    <x v="0"/>
    <n v="6"/>
    <x v="0"/>
    <x v="0"/>
    <x v="0"/>
    <x v="0"/>
    <x v="0"/>
    <x v="0"/>
    <n v="0"/>
    <x v="0"/>
    <n v="11"/>
    <x v="1"/>
    <n v="0"/>
    <x v="1"/>
  </r>
  <r>
    <x v="643"/>
    <n v="1964"/>
    <n v="62"/>
    <x v="0"/>
    <x v="0"/>
    <x v="0"/>
    <n v="2"/>
    <x v="1"/>
    <x v="605"/>
    <x v="1"/>
    <n v="0"/>
    <n v="1"/>
    <x v="407"/>
    <x v="15"/>
    <x v="1"/>
    <n v="305"/>
    <n v="3"/>
    <n v="27"/>
    <n v="4"/>
    <n v="3"/>
    <n v="144"/>
    <n v="486"/>
    <n v="2"/>
    <x v="3"/>
    <n v="4"/>
    <n v="4"/>
    <n v="15"/>
    <x v="1"/>
    <n v="5"/>
    <x v="1"/>
    <x v="1"/>
    <x v="0"/>
    <x v="0"/>
    <x v="0"/>
    <x v="0"/>
    <n v="0"/>
    <x v="0"/>
    <n v="11"/>
    <x v="1"/>
    <n v="1"/>
    <x v="0"/>
  </r>
  <r>
    <x v="644"/>
    <n v="1947"/>
    <n v="79"/>
    <x v="3"/>
    <x v="2"/>
    <x v="1"/>
    <n v="2"/>
    <x v="1"/>
    <x v="606"/>
    <x v="1"/>
    <n v="0"/>
    <n v="0"/>
    <x v="112"/>
    <x v="76"/>
    <x v="0"/>
    <n v="1200"/>
    <n v="105"/>
    <n v="758"/>
    <n v="0"/>
    <n v="42"/>
    <n v="147"/>
    <n v="2252"/>
    <n v="1"/>
    <x v="6"/>
    <n v="2"/>
    <n v="6"/>
    <n v="13"/>
    <x v="1"/>
    <n v="2"/>
    <x v="1"/>
    <x v="0"/>
    <x v="1"/>
    <x v="1"/>
    <x v="0"/>
    <x v="0"/>
    <n v="0"/>
    <x v="0"/>
    <n v="11"/>
    <x v="0"/>
    <n v="3"/>
    <x v="2"/>
  </r>
  <r>
    <x v="645"/>
    <n v="1971"/>
    <n v="55"/>
    <x v="1"/>
    <x v="1"/>
    <x v="2"/>
    <n v="4"/>
    <x v="1"/>
    <x v="607"/>
    <x v="1"/>
    <n v="1"/>
    <n v="1"/>
    <x v="408"/>
    <x v="26"/>
    <x v="0"/>
    <n v="163"/>
    <n v="2"/>
    <n v="40"/>
    <n v="8"/>
    <n v="11"/>
    <n v="11"/>
    <n v="235"/>
    <n v="7"/>
    <x v="7"/>
    <n v="1"/>
    <n v="6"/>
    <n v="17"/>
    <x v="0"/>
    <n v="6"/>
    <x v="0"/>
    <x v="0"/>
    <x v="0"/>
    <x v="0"/>
    <x v="0"/>
    <x v="0"/>
    <n v="0"/>
    <x v="0"/>
    <n v="11"/>
    <x v="1"/>
    <n v="0"/>
    <x v="1"/>
  </r>
  <r>
    <x v="646"/>
    <n v="1970"/>
    <n v="56"/>
    <x v="1"/>
    <x v="0"/>
    <x v="1"/>
    <n v="2"/>
    <x v="1"/>
    <x v="608"/>
    <x v="1"/>
    <n v="0"/>
    <n v="0"/>
    <x v="173"/>
    <x v="78"/>
    <x v="0"/>
    <n v="1009"/>
    <n v="181"/>
    <n v="104"/>
    <n v="202"/>
    <n v="21"/>
    <n v="207"/>
    <n v="1724"/>
    <n v="0"/>
    <x v="12"/>
    <n v="8"/>
    <n v="13"/>
    <n v="30"/>
    <x v="0"/>
    <n v="3"/>
    <x v="1"/>
    <x v="0"/>
    <x v="0"/>
    <x v="1"/>
    <x v="1"/>
    <x v="0"/>
    <n v="0"/>
    <x v="0"/>
    <n v="11"/>
    <x v="0"/>
    <n v="3"/>
    <x v="2"/>
  </r>
  <r>
    <x v="647"/>
    <n v="1970"/>
    <n v="56"/>
    <x v="1"/>
    <x v="2"/>
    <x v="3"/>
    <n v="2"/>
    <x v="1"/>
    <x v="609"/>
    <x v="1"/>
    <n v="1"/>
    <n v="0"/>
    <x v="409"/>
    <x v="52"/>
    <x v="2"/>
    <n v="125"/>
    <n v="6"/>
    <n v="73"/>
    <n v="8"/>
    <n v="4"/>
    <n v="19"/>
    <n v="235"/>
    <n v="1"/>
    <x v="7"/>
    <n v="1"/>
    <n v="6"/>
    <n v="11"/>
    <x v="1"/>
    <n v="4"/>
    <x v="1"/>
    <x v="0"/>
    <x v="0"/>
    <x v="0"/>
    <x v="0"/>
    <x v="0"/>
    <n v="0"/>
    <x v="0"/>
    <n v="11"/>
    <x v="1"/>
    <n v="0"/>
    <x v="1"/>
  </r>
  <r>
    <x v="648"/>
    <n v="1977"/>
    <n v="49"/>
    <x v="1"/>
    <x v="2"/>
    <x v="2"/>
    <n v="3"/>
    <x v="1"/>
    <x v="610"/>
    <x v="1"/>
    <n v="0"/>
    <n v="1"/>
    <x v="146"/>
    <x v="19"/>
    <x v="0"/>
    <n v="721"/>
    <n v="0"/>
    <n v="152"/>
    <n v="119"/>
    <n v="50"/>
    <n v="50"/>
    <n v="1092"/>
    <n v="3"/>
    <x v="5"/>
    <n v="6"/>
    <n v="12"/>
    <n v="28"/>
    <x v="0"/>
    <n v="4"/>
    <x v="1"/>
    <x v="0"/>
    <x v="0"/>
    <x v="0"/>
    <x v="0"/>
    <x v="0"/>
    <n v="0"/>
    <x v="0"/>
    <n v="11"/>
    <x v="1"/>
    <n v="0"/>
    <x v="1"/>
  </r>
  <r>
    <x v="649"/>
    <n v="1958"/>
    <n v="68"/>
    <x v="0"/>
    <x v="0"/>
    <x v="1"/>
    <n v="3"/>
    <x v="1"/>
    <x v="611"/>
    <x v="1"/>
    <n v="0"/>
    <n v="1"/>
    <x v="201"/>
    <x v="80"/>
    <x v="1"/>
    <n v="315"/>
    <n v="4"/>
    <n v="62"/>
    <n v="41"/>
    <n v="31"/>
    <n v="146"/>
    <n v="599"/>
    <n v="2"/>
    <x v="5"/>
    <n v="1"/>
    <n v="7"/>
    <n v="17"/>
    <x v="0"/>
    <n v="5"/>
    <x v="1"/>
    <x v="0"/>
    <x v="0"/>
    <x v="0"/>
    <x v="0"/>
    <x v="0"/>
    <n v="0"/>
    <x v="0"/>
    <n v="11"/>
    <x v="1"/>
    <n v="0"/>
    <x v="1"/>
  </r>
  <r>
    <x v="650"/>
    <n v="1960"/>
    <n v="66"/>
    <x v="0"/>
    <x v="2"/>
    <x v="0"/>
    <n v="1"/>
    <x v="0"/>
    <x v="612"/>
    <x v="1"/>
    <n v="0"/>
    <n v="0"/>
    <x v="410"/>
    <x v="13"/>
    <x v="1"/>
    <n v="1000"/>
    <n v="19"/>
    <n v="711"/>
    <n v="125"/>
    <n v="115"/>
    <n v="38"/>
    <n v="2008"/>
    <n v="0"/>
    <x v="6"/>
    <n v="6"/>
    <n v="9"/>
    <n v="19"/>
    <x v="0"/>
    <n v="1"/>
    <x v="1"/>
    <x v="0"/>
    <x v="1"/>
    <x v="0"/>
    <x v="0"/>
    <x v="0"/>
    <n v="0"/>
    <x v="0"/>
    <n v="11"/>
    <x v="1"/>
    <n v="1"/>
    <x v="0"/>
  </r>
  <r>
    <x v="651"/>
    <n v="1985"/>
    <n v="41"/>
    <x v="2"/>
    <x v="0"/>
    <x v="1"/>
    <n v="3"/>
    <x v="1"/>
    <x v="613"/>
    <x v="1"/>
    <n v="1"/>
    <n v="0"/>
    <x v="69"/>
    <x v="1"/>
    <x v="0"/>
    <n v="16"/>
    <n v="0"/>
    <n v="17"/>
    <n v="6"/>
    <n v="3"/>
    <n v="6"/>
    <n v="48"/>
    <n v="2"/>
    <x v="1"/>
    <n v="0"/>
    <n v="3"/>
    <n v="6"/>
    <x v="1"/>
    <n v="9"/>
    <x v="0"/>
    <x v="0"/>
    <x v="0"/>
    <x v="0"/>
    <x v="0"/>
    <x v="0"/>
    <n v="0"/>
    <x v="0"/>
    <n v="11"/>
    <x v="1"/>
    <n v="0"/>
    <x v="1"/>
  </r>
  <r>
    <x v="652"/>
    <n v="1974"/>
    <n v="52"/>
    <x v="1"/>
    <x v="0"/>
    <x v="2"/>
    <n v="3"/>
    <x v="1"/>
    <x v="614"/>
    <x v="1"/>
    <n v="0"/>
    <n v="1"/>
    <x v="357"/>
    <x v="20"/>
    <x v="0"/>
    <n v="757"/>
    <n v="80"/>
    <n v="217"/>
    <n v="29"/>
    <n v="80"/>
    <n v="11"/>
    <n v="1174"/>
    <n v="5"/>
    <x v="12"/>
    <n v="6"/>
    <n v="12"/>
    <n v="32"/>
    <x v="2"/>
    <n v="6"/>
    <x v="0"/>
    <x v="0"/>
    <x v="0"/>
    <x v="0"/>
    <x v="0"/>
    <x v="0"/>
    <n v="0"/>
    <x v="0"/>
    <n v="11"/>
    <x v="1"/>
    <n v="0"/>
    <x v="1"/>
  </r>
  <r>
    <x v="653"/>
    <n v="1950"/>
    <n v="76"/>
    <x v="0"/>
    <x v="1"/>
    <x v="1"/>
    <n v="3"/>
    <x v="1"/>
    <x v="615"/>
    <x v="1"/>
    <n v="0"/>
    <n v="1"/>
    <x v="235"/>
    <x v="98"/>
    <x v="0"/>
    <n v="30"/>
    <n v="2"/>
    <n v="25"/>
    <n v="0"/>
    <n v="1"/>
    <n v="9"/>
    <n v="67"/>
    <n v="1"/>
    <x v="1"/>
    <n v="1"/>
    <n v="4"/>
    <n v="7"/>
    <x v="1"/>
    <n v="2"/>
    <x v="1"/>
    <x v="0"/>
    <x v="0"/>
    <x v="0"/>
    <x v="0"/>
    <x v="0"/>
    <n v="0"/>
    <x v="0"/>
    <n v="11"/>
    <x v="1"/>
    <n v="0"/>
    <x v="1"/>
  </r>
  <r>
    <x v="654"/>
    <n v="1955"/>
    <n v="71"/>
    <x v="0"/>
    <x v="0"/>
    <x v="3"/>
    <n v="2"/>
    <x v="1"/>
    <x v="616"/>
    <x v="1"/>
    <n v="0"/>
    <n v="1"/>
    <x v="411"/>
    <x v="52"/>
    <x v="2"/>
    <n v="219"/>
    <n v="3"/>
    <n v="100"/>
    <n v="26"/>
    <n v="0"/>
    <n v="17"/>
    <n v="365"/>
    <n v="2"/>
    <x v="5"/>
    <n v="1"/>
    <n v="5"/>
    <n v="15"/>
    <x v="1"/>
    <n v="8"/>
    <x v="0"/>
    <x v="0"/>
    <x v="0"/>
    <x v="0"/>
    <x v="0"/>
    <x v="0"/>
    <n v="0"/>
    <x v="0"/>
    <n v="11"/>
    <x v="1"/>
    <n v="0"/>
    <x v="1"/>
  </r>
  <r>
    <x v="655"/>
    <n v="1975"/>
    <n v="51"/>
    <x v="1"/>
    <x v="0"/>
    <x v="3"/>
    <n v="1"/>
    <x v="0"/>
    <x v="617"/>
    <x v="1"/>
    <n v="0"/>
    <n v="0"/>
    <x v="372"/>
    <x v="85"/>
    <x v="0"/>
    <n v="1"/>
    <n v="1"/>
    <n v="1"/>
    <n v="1"/>
    <n v="1"/>
    <n v="1"/>
    <n v="6"/>
    <n v="0"/>
    <x v="9"/>
    <n v="0"/>
    <n v="0"/>
    <n v="0"/>
    <x v="1"/>
    <n v="0"/>
    <x v="1"/>
    <x v="0"/>
    <x v="0"/>
    <x v="0"/>
    <x v="0"/>
    <x v="0"/>
    <n v="0"/>
    <x v="0"/>
    <n v="11"/>
    <x v="1"/>
    <n v="0"/>
    <x v="1"/>
  </r>
  <r>
    <x v="656"/>
    <n v="1953"/>
    <n v="73"/>
    <x v="0"/>
    <x v="0"/>
    <x v="1"/>
    <n v="3"/>
    <x v="1"/>
    <x v="618"/>
    <x v="1"/>
    <n v="0"/>
    <n v="1"/>
    <x v="412"/>
    <x v="53"/>
    <x v="0"/>
    <n v="111"/>
    <n v="3"/>
    <n v="28"/>
    <n v="2"/>
    <n v="6"/>
    <n v="15"/>
    <n v="165"/>
    <n v="2"/>
    <x v="7"/>
    <n v="1"/>
    <n v="4"/>
    <n v="10"/>
    <x v="1"/>
    <n v="6"/>
    <x v="0"/>
    <x v="0"/>
    <x v="0"/>
    <x v="0"/>
    <x v="0"/>
    <x v="0"/>
    <n v="0"/>
    <x v="0"/>
    <n v="11"/>
    <x v="1"/>
    <n v="0"/>
    <x v="1"/>
  </r>
  <r>
    <x v="657"/>
    <n v="1958"/>
    <n v="68"/>
    <x v="0"/>
    <x v="4"/>
    <x v="1"/>
    <n v="2"/>
    <x v="1"/>
    <x v="236"/>
    <x v="1"/>
    <n v="0"/>
    <n v="0"/>
    <x v="203"/>
    <x v="38"/>
    <x v="0"/>
    <n v="45"/>
    <n v="47"/>
    <n v="52"/>
    <n v="21"/>
    <n v="20"/>
    <n v="25"/>
    <n v="210"/>
    <n v="2"/>
    <x v="7"/>
    <n v="1"/>
    <n v="5"/>
    <n v="11"/>
    <x v="1"/>
    <n v="6"/>
    <x v="0"/>
    <x v="0"/>
    <x v="0"/>
    <x v="0"/>
    <x v="0"/>
    <x v="0"/>
    <n v="0"/>
    <x v="0"/>
    <n v="11"/>
    <x v="1"/>
    <n v="0"/>
    <x v="1"/>
  </r>
  <r>
    <x v="658"/>
    <n v="1947"/>
    <n v="79"/>
    <x v="3"/>
    <x v="1"/>
    <x v="1"/>
    <n v="3"/>
    <x v="1"/>
    <x v="619"/>
    <x v="1"/>
    <n v="0"/>
    <n v="1"/>
    <x v="176"/>
    <x v="78"/>
    <x v="0"/>
    <n v="410"/>
    <n v="112"/>
    <n v="420"/>
    <n v="0"/>
    <n v="82"/>
    <n v="71"/>
    <n v="1095"/>
    <n v="1"/>
    <x v="12"/>
    <n v="3"/>
    <n v="13"/>
    <n v="26"/>
    <x v="0"/>
    <n v="4"/>
    <x v="1"/>
    <x v="0"/>
    <x v="0"/>
    <x v="0"/>
    <x v="0"/>
    <x v="0"/>
    <n v="0"/>
    <x v="0"/>
    <n v="11"/>
    <x v="1"/>
    <n v="0"/>
    <x v="1"/>
  </r>
  <r>
    <x v="659"/>
    <n v="1966"/>
    <n v="60"/>
    <x v="1"/>
    <x v="1"/>
    <x v="0"/>
    <n v="4"/>
    <x v="1"/>
    <x v="620"/>
    <x v="1"/>
    <n v="1"/>
    <n v="2"/>
    <x v="413"/>
    <x v="17"/>
    <x v="0"/>
    <n v="100"/>
    <n v="1"/>
    <n v="39"/>
    <n v="6"/>
    <n v="1"/>
    <n v="76"/>
    <n v="223"/>
    <n v="4"/>
    <x v="7"/>
    <n v="2"/>
    <n v="3"/>
    <n v="12"/>
    <x v="1"/>
    <n v="6"/>
    <x v="0"/>
    <x v="1"/>
    <x v="0"/>
    <x v="0"/>
    <x v="0"/>
    <x v="0"/>
    <n v="0"/>
    <x v="0"/>
    <n v="11"/>
    <x v="1"/>
    <n v="1"/>
    <x v="0"/>
  </r>
  <r>
    <x v="660"/>
    <n v="1963"/>
    <n v="63"/>
    <x v="0"/>
    <x v="0"/>
    <x v="1"/>
    <n v="3"/>
    <x v="1"/>
    <x v="621"/>
    <x v="1"/>
    <n v="0"/>
    <n v="1"/>
    <x v="96"/>
    <x v="72"/>
    <x v="0"/>
    <n v="509"/>
    <n v="0"/>
    <n v="65"/>
    <n v="7"/>
    <n v="11"/>
    <n v="5"/>
    <n v="597"/>
    <n v="4"/>
    <x v="5"/>
    <n v="2"/>
    <n v="9"/>
    <n v="22"/>
    <x v="0"/>
    <n v="6"/>
    <x v="0"/>
    <x v="0"/>
    <x v="0"/>
    <x v="0"/>
    <x v="0"/>
    <x v="0"/>
    <n v="0"/>
    <x v="0"/>
    <n v="11"/>
    <x v="1"/>
    <n v="0"/>
    <x v="1"/>
  </r>
  <r>
    <x v="661"/>
    <n v="1985"/>
    <n v="41"/>
    <x v="2"/>
    <x v="0"/>
    <x v="2"/>
    <n v="3"/>
    <x v="1"/>
    <x v="358"/>
    <x v="1"/>
    <n v="1"/>
    <n v="0"/>
    <x v="105"/>
    <x v="68"/>
    <x v="0"/>
    <n v="3"/>
    <n v="6"/>
    <n v="5"/>
    <n v="0"/>
    <n v="2"/>
    <n v="6"/>
    <n v="22"/>
    <n v="1"/>
    <x v="9"/>
    <n v="0"/>
    <n v="3"/>
    <n v="4"/>
    <x v="1"/>
    <n v="7"/>
    <x v="0"/>
    <x v="0"/>
    <x v="0"/>
    <x v="0"/>
    <x v="0"/>
    <x v="0"/>
    <n v="0"/>
    <x v="0"/>
    <n v="11"/>
    <x v="1"/>
    <n v="0"/>
    <x v="1"/>
  </r>
  <r>
    <x v="662"/>
    <n v="1975"/>
    <n v="51"/>
    <x v="1"/>
    <x v="0"/>
    <x v="4"/>
    <n v="2"/>
    <x v="1"/>
    <x v="622"/>
    <x v="1"/>
    <n v="0"/>
    <n v="1"/>
    <x v="414"/>
    <x v="53"/>
    <x v="0"/>
    <n v="445"/>
    <n v="53"/>
    <n v="213"/>
    <n v="104"/>
    <n v="98"/>
    <n v="151"/>
    <n v="1064"/>
    <n v="1"/>
    <x v="4"/>
    <n v="4"/>
    <n v="13"/>
    <n v="24"/>
    <x v="0"/>
    <n v="4"/>
    <x v="1"/>
    <x v="0"/>
    <x v="0"/>
    <x v="0"/>
    <x v="0"/>
    <x v="0"/>
    <n v="0"/>
    <x v="0"/>
    <n v="11"/>
    <x v="1"/>
    <n v="0"/>
    <x v="1"/>
  </r>
  <r>
    <x v="663"/>
    <n v="1980"/>
    <n v="46"/>
    <x v="1"/>
    <x v="3"/>
    <x v="2"/>
    <n v="2"/>
    <x v="1"/>
    <x v="623"/>
    <x v="1"/>
    <n v="0"/>
    <n v="0"/>
    <x v="54"/>
    <x v="40"/>
    <x v="1"/>
    <n v="2"/>
    <n v="2"/>
    <n v="11"/>
    <n v="41"/>
    <n v="7"/>
    <n v="11"/>
    <n v="74"/>
    <n v="1"/>
    <x v="2"/>
    <n v="0"/>
    <n v="3"/>
    <n v="6"/>
    <x v="1"/>
    <n v="8"/>
    <x v="0"/>
    <x v="0"/>
    <x v="0"/>
    <x v="0"/>
    <x v="0"/>
    <x v="0"/>
    <n v="0"/>
    <x v="0"/>
    <n v="11"/>
    <x v="1"/>
    <n v="0"/>
    <x v="1"/>
  </r>
  <r>
    <x v="664"/>
    <n v="1956"/>
    <n v="70"/>
    <x v="0"/>
    <x v="2"/>
    <x v="1"/>
    <n v="2"/>
    <x v="1"/>
    <x v="624"/>
    <x v="1"/>
    <n v="0"/>
    <n v="0"/>
    <x v="415"/>
    <x v="34"/>
    <x v="0"/>
    <n v="4"/>
    <n v="1"/>
    <n v="11"/>
    <n v="6"/>
    <n v="2"/>
    <n v="2"/>
    <n v="26"/>
    <n v="1"/>
    <x v="1"/>
    <n v="0"/>
    <n v="3"/>
    <n v="5"/>
    <x v="1"/>
    <n v="6"/>
    <x v="0"/>
    <x v="0"/>
    <x v="0"/>
    <x v="0"/>
    <x v="0"/>
    <x v="0"/>
    <n v="0"/>
    <x v="0"/>
    <n v="11"/>
    <x v="1"/>
    <n v="0"/>
    <x v="1"/>
  </r>
  <r>
    <x v="665"/>
    <n v="1959"/>
    <n v="67"/>
    <x v="0"/>
    <x v="0"/>
    <x v="2"/>
    <n v="2"/>
    <x v="1"/>
    <x v="625"/>
    <x v="1"/>
    <n v="0"/>
    <n v="0"/>
    <x v="275"/>
    <x v="84"/>
    <x v="0"/>
    <n v="6"/>
    <n v="1"/>
    <n v="7"/>
    <n v="23"/>
    <n v="4"/>
    <n v="19"/>
    <n v="60"/>
    <n v="1"/>
    <x v="1"/>
    <n v="1"/>
    <n v="2"/>
    <n v="5"/>
    <x v="1"/>
    <n v="8"/>
    <x v="0"/>
    <x v="0"/>
    <x v="0"/>
    <x v="0"/>
    <x v="0"/>
    <x v="0"/>
    <n v="0"/>
    <x v="0"/>
    <n v="11"/>
    <x v="1"/>
    <n v="0"/>
    <x v="1"/>
  </r>
  <r>
    <x v="666"/>
    <n v="1974"/>
    <n v="52"/>
    <x v="1"/>
    <x v="1"/>
    <x v="1"/>
    <n v="3"/>
    <x v="1"/>
    <x v="626"/>
    <x v="1"/>
    <n v="0"/>
    <n v="1"/>
    <x v="416"/>
    <x v="50"/>
    <x v="1"/>
    <n v="14"/>
    <n v="0"/>
    <n v="3"/>
    <n v="0"/>
    <n v="0"/>
    <n v="3"/>
    <n v="20"/>
    <n v="1"/>
    <x v="1"/>
    <n v="0"/>
    <n v="2"/>
    <n v="4"/>
    <x v="1"/>
    <n v="7"/>
    <x v="0"/>
    <x v="0"/>
    <x v="0"/>
    <x v="0"/>
    <x v="0"/>
    <x v="0"/>
    <n v="0"/>
    <x v="0"/>
    <n v="11"/>
    <x v="1"/>
    <n v="0"/>
    <x v="1"/>
  </r>
  <r>
    <x v="667"/>
    <n v="1987"/>
    <n v="39"/>
    <x v="2"/>
    <x v="3"/>
    <x v="0"/>
    <n v="2"/>
    <x v="1"/>
    <x v="627"/>
    <x v="1"/>
    <n v="1"/>
    <n v="0"/>
    <x v="417"/>
    <x v="5"/>
    <x v="0"/>
    <n v="1"/>
    <n v="10"/>
    <n v="11"/>
    <n v="19"/>
    <n v="3"/>
    <n v="15"/>
    <n v="59"/>
    <n v="2"/>
    <x v="2"/>
    <n v="0"/>
    <n v="3"/>
    <n v="7"/>
    <x v="1"/>
    <n v="6"/>
    <x v="0"/>
    <x v="0"/>
    <x v="0"/>
    <x v="0"/>
    <x v="0"/>
    <x v="0"/>
    <n v="0"/>
    <x v="0"/>
    <n v="11"/>
    <x v="1"/>
    <n v="0"/>
    <x v="1"/>
  </r>
  <r>
    <x v="668"/>
    <n v="1968"/>
    <n v="58"/>
    <x v="1"/>
    <x v="1"/>
    <x v="2"/>
    <n v="3"/>
    <x v="1"/>
    <x v="628"/>
    <x v="1"/>
    <n v="1"/>
    <n v="0"/>
    <x v="252"/>
    <x v="62"/>
    <x v="0"/>
    <n v="26"/>
    <n v="0"/>
    <n v="6"/>
    <n v="0"/>
    <n v="0"/>
    <n v="2"/>
    <n v="34"/>
    <n v="1"/>
    <x v="1"/>
    <n v="0"/>
    <n v="3"/>
    <n v="5"/>
    <x v="1"/>
    <n v="8"/>
    <x v="0"/>
    <x v="0"/>
    <x v="0"/>
    <x v="0"/>
    <x v="0"/>
    <x v="0"/>
    <n v="0"/>
    <x v="0"/>
    <n v="11"/>
    <x v="1"/>
    <n v="0"/>
    <x v="1"/>
  </r>
  <r>
    <x v="669"/>
    <n v="1971"/>
    <n v="55"/>
    <x v="1"/>
    <x v="4"/>
    <x v="2"/>
    <n v="4"/>
    <x v="1"/>
    <x v="629"/>
    <x v="1"/>
    <n v="1"/>
    <n v="1"/>
    <x v="251"/>
    <x v="31"/>
    <x v="0"/>
    <n v="111"/>
    <n v="16"/>
    <n v="37"/>
    <n v="7"/>
    <n v="9"/>
    <n v="18"/>
    <n v="198"/>
    <n v="3"/>
    <x v="7"/>
    <n v="1"/>
    <n v="5"/>
    <n v="12"/>
    <x v="1"/>
    <n v="3"/>
    <x v="1"/>
    <x v="0"/>
    <x v="0"/>
    <x v="0"/>
    <x v="0"/>
    <x v="0"/>
    <n v="0"/>
    <x v="0"/>
    <n v="11"/>
    <x v="1"/>
    <n v="0"/>
    <x v="1"/>
  </r>
  <r>
    <x v="670"/>
    <n v="1964"/>
    <n v="62"/>
    <x v="0"/>
    <x v="1"/>
    <x v="2"/>
    <n v="3"/>
    <x v="1"/>
    <x v="630"/>
    <x v="1"/>
    <n v="0"/>
    <n v="1"/>
    <x v="243"/>
    <x v="85"/>
    <x v="0"/>
    <n v="418"/>
    <n v="61"/>
    <n v="428"/>
    <n v="80"/>
    <n v="51"/>
    <n v="10"/>
    <n v="1048"/>
    <n v="3"/>
    <x v="5"/>
    <n v="8"/>
    <n v="10"/>
    <n v="28"/>
    <x v="0"/>
    <n v="5"/>
    <x v="1"/>
    <x v="0"/>
    <x v="0"/>
    <x v="0"/>
    <x v="0"/>
    <x v="0"/>
    <n v="0"/>
    <x v="0"/>
    <n v="11"/>
    <x v="1"/>
    <n v="0"/>
    <x v="1"/>
  </r>
  <r>
    <x v="671"/>
    <n v="1962"/>
    <n v="64"/>
    <x v="0"/>
    <x v="2"/>
    <x v="0"/>
    <n v="3"/>
    <x v="1"/>
    <x v="631"/>
    <x v="1"/>
    <n v="0"/>
    <n v="2"/>
    <x v="418"/>
    <x v="53"/>
    <x v="0"/>
    <n v="327"/>
    <n v="9"/>
    <n v="122"/>
    <n v="19"/>
    <n v="14"/>
    <n v="83"/>
    <n v="574"/>
    <n v="5"/>
    <x v="3"/>
    <n v="2"/>
    <n v="9"/>
    <n v="21"/>
    <x v="0"/>
    <n v="6"/>
    <x v="0"/>
    <x v="0"/>
    <x v="0"/>
    <x v="0"/>
    <x v="0"/>
    <x v="0"/>
    <n v="0"/>
    <x v="0"/>
    <n v="11"/>
    <x v="1"/>
    <n v="0"/>
    <x v="1"/>
  </r>
  <r>
    <x v="672"/>
    <n v="1970"/>
    <n v="56"/>
    <x v="1"/>
    <x v="0"/>
    <x v="4"/>
    <n v="2"/>
    <x v="1"/>
    <x v="632"/>
    <x v="1"/>
    <n v="0"/>
    <n v="1"/>
    <x v="144"/>
    <x v="95"/>
    <x v="0"/>
    <n v="371"/>
    <n v="159"/>
    <n v="194"/>
    <n v="58"/>
    <n v="106"/>
    <n v="141"/>
    <n v="1029"/>
    <n v="4"/>
    <x v="6"/>
    <n v="3"/>
    <n v="6"/>
    <n v="17"/>
    <x v="0"/>
    <n v="3"/>
    <x v="1"/>
    <x v="0"/>
    <x v="0"/>
    <x v="0"/>
    <x v="0"/>
    <x v="0"/>
    <n v="0"/>
    <x v="0"/>
    <n v="11"/>
    <x v="1"/>
    <n v="0"/>
    <x v="1"/>
  </r>
  <r>
    <x v="673"/>
    <n v="1980"/>
    <n v="46"/>
    <x v="1"/>
    <x v="0"/>
    <x v="2"/>
    <n v="3"/>
    <x v="1"/>
    <x v="633"/>
    <x v="1"/>
    <n v="0"/>
    <n v="1"/>
    <x v="419"/>
    <x v="1"/>
    <x v="0"/>
    <n v="275"/>
    <n v="59"/>
    <n v="107"/>
    <n v="69"/>
    <n v="101"/>
    <n v="59"/>
    <n v="670"/>
    <n v="2"/>
    <x v="4"/>
    <n v="4"/>
    <n v="8"/>
    <n v="20"/>
    <x v="0"/>
    <n v="4"/>
    <x v="1"/>
    <x v="0"/>
    <x v="0"/>
    <x v="0"/>
    <x v="0"/>
    <x v="0"/>
    <n v="0"/>
    <x v="0"/>
    <n v="11"/>
    <x v="1"/>
    <n v="0"/>
    <x v="1"/>
  </r>
  <r>
    <x v="674"/>
    <n v="1975"/>
    <n v="51"/>
    <x v="1"/>
    <x v="1"/>
    <x v="0"/>
    <n v="2"/>
    <x v="1"/>
    <x v="346"/>
    <x v="1"/>
    <n v="0"/>
    <n v="1"/>
    <x v="279"/>
    <x v="20"/>
    <x v="0"/>
    <n v="789"/>
    <n v="0"/>
    <n v="142"/>
    <n v="12"/>
    <n v="9"/>
    <n v="38"/>
    <n v="990"/>
    <n v="2"/>
    <x v="2"/>
    <n v="4"/>
    <n v="8"/>
    <n v="16"/>
    <x v="0"/>
    <n v="8"/>
    <x v="0"/>
    <x v="0"/>
    <x v="0"/>
    <x v="0"/>
    <x v="0"/>
    <x v="0"/>
    <n v="0"/>
    <x v="0"/>
    <n v="11"/>
    <x v="1"/>
    <n v="0"/>
    <x v="1"/>
  </r>
  <r>
    <x v="675"/>
    <n v="1974"/>
    <n v="52"/>
    <x v="1"/>
    <x v="0"/>
    <x v="2"/>
    <n v="4"/>
    <x v="1"/>
    <x v="634"/>
    <x v="1"/>
    <n v="2"/>
    <n v="0"/>
    <x v="27"/>
    <x v="2"/>
    <x v="1"/>
    <n v="1"/>
    <n v="1"/>
    <n v="5"/>
    <n v="0"/>
    <n v="3"/>
    <n v="1"/>
    <n v="11"/>
    <n v="1"/>
    <x v="1"/>
    <n v="0"/>
    <n v="2"/>
    <n v="4"/>
    <x v="1"/>
    <n v="8"/>
    <x v="0"/>
    <x v="0"/>
    <x v="0"/>
    <x v="0"/>
    <x v="0"/>
    <x v="0"/>
    <n v="0"/>
    <x v="0"/>
    <n v="11"/>
    <x v="1"/>
    <n v="0"/>
    <x v="1"/>
  </r>
  <r>
    <x v="676"/>
    <n v="1963"/>
    <n v="63"/>
    <x v="0"/>
    <x v="1"/>
    <x v="2"/>
    <n v="3"/>
    <x v="1"/>
    <x v="635"/>
    <x v="1"/>
    <n v="0"/>
    <n v="1"/>
    <x v="420"/>
    <x v="65"/>
    <x v="1"/>
    <n v="1004"/>
    <n v="12"/>
    <n v="145"/>
    <n v="32"/>
    <n v="12"/>
    <n v="36"/>
    <n v="1241"/>
    <n v="3"/>
    <x v="11"/>
    <n v="3"/>
    <n v="5"/>
    <n v="21"/>
    <x v="0"/>
    <n v="5"/>
    <x v="1"/>
    <x v="0"/>
    <x v="0"/>
    <x v="0"/>
    <x v="1"/>
    <x v="0"/>
    <n v="0"/>
    <x v="0"/>
    <n v="11"/>
    <x v="0"/>
    <n v="2"/>
    <x v="3"/>
  </r>
  <r>
    <x v="677"/>
    <n v="1979"/>
    <n v="47"/>
    <x v="1"/>
    <x v="0"/>
    <x v="0"/>
    <n v="1"/>
    <x v="0"/>
    <x v="636"/>
    <x v="1"/>
    <n v="0"/>
    <n v="0"/>
    <x v="421"/>
    <x v="47"/>
    <x v="0"/>
    <n v="187"/>
    <n v="81"/>
    <n v="149"/>
    <n v="25"/>
    <n v="43"/>
    <n v="91"/>
    <n v="576"/>
    <n v="1"/>
    <x v="2"/>
    <n v="2"/>
    <n v="12"/>
    <n v="17"/>
    <x v="0"/>
    <n v="1"/>
    <x v="1"/>
    <x v="0"/>
    <x v="0"/>
    <x v="0"/>
    <x v="0"/>
    <x v="0"/>
    <n v="0"/>
    <x v="0"/>
    <n v="11"/>
    <x v="1"/>
    <n v="0"/>
    <x v="1"/>
  </r>
  <r>
    <x v="678"/>
    <n v="1985"/>
    <n v="41"/>
    <x v="2"/>
    <x v="4"/>
    <x v="2"/>
    <n v="3"/>
    <x v="1"/>
    <x v="637"/>
    <x v="1"/>
    <n v="1"/>
    <n v="0"/>
    <x v="376"/>
    <x v="71"/>
    <x v="2"/>
    <n v="56"/>
    <n v="4"/>
    <n v="76"/>
    <n v="17"/>
    <n v="1"/>
    <n v="18"/>
    <n v="172"/>
    <n v="4"/>
    <x v="6"/>
    <n v="1"/>
    <n v="3"/>
    <n v="12"/>
    <x v="1"/>
    <n v="9"/>
    <x v="0"/>
    <x v="1"/>
    <x v="0"/>
    <x v="0"/>
    <x v="0"/>
    <x v="0"/>
    <n v="0"/>
    <x v="0"/>
    <n v="11"/>
    <x v="0"/>
    <n v="2"/>
    <x v="3"/>
  </r>
  <r>
    <x v="679"/>
    <n v="1980"/>
    <n v="46"/>
    <x v="1"/>
    <x v="1"/>
    <x v="0"/>
    <n v="1"/>
    <x v="0"/>
    <x v="638"/>
    <x v="1"/>
    <n v="0"/>
    <n v="0"/>
    <x v="365"/>
    <x v="7"/>
    <x v="1"/>
    <n v="365"/>
    <n v="32"/>
    <n v="117"/>
    <n v="34"/>
    <n v="110"/>
    <n v="6"/>
    <n v="664"/>
    <n v="1"/>
    <x v="7"/>
    <n v="3"/>
    <n v="13"/>
    <n v="20"/>
    <x v="0"/>
    <n v="2"/>
    <x v="1"/>
    <x v="0"/>
    <x v="0"/>
    <x v="0"/>
    <x v="0"/>
    <x v="0"/>
    <n v="0"/>
    <x v="0"/>
    <n v="11"/>
    <x v="1"/>
    <n v="0"/>
    <x v="1"/>
  </r>
  <r>
    <x v="680"/>
    <n v="1963"/>
    <n v="63"/>
    <x v="0"/>
    <x v="0"/>
    <x v="3"/>
    <n v="2"/>
    <x v="1"/>
    <x v="639"/>
    <x v="1"/>
    <n v="0"/>
    <n v="1"/>
    <x v="422"/>
    <x v="14"/>
    <x v="0"/>
    <n v="595"/>
    <n v="23"/>
    <n v="123"/>
    <n v="10"/>
    <n v="23"/>
    <n v="154"/>
    <n v="928"/>
    <n v="2"/>
    <x v="0"/>
    <n v="9"/>
    <n v="4"/>
    <n v="23"/>
    <x v="0"/>
    <n v="6"/>
    <x v="0"/>
    <x v="0"/>
    <x v="0"/>
    <x v="0"/>
    <x v="0"/>
    <x v="0"/>
    <n v="0"/>
    <x v="0"/>
    <n v="11"/>
    <x v="1"/>
    <n v="0"/>
    <x v="1"/>
  </r>
  <r>
    <x v="681"/>
    <n v="1967"/>
    <n v="59"/>
    <x v="1"/>
    <x v="0"/>
    <x v="3"/>
    <n v="1"/>
    <x v="0"/>
    <x v="640"/>
    <x v="1"/>
    <n v="0"/>
    <n v="0"/>
    <x v="287"/>
    <x v="85"/>
    <x v="0"/>
    <n v="1132"/>
    <n v="134"/>
    <n v="384"/>
    <n v="175"/>
    <n v="134"/>
    <n v="115"/>
    <n v="2074"/>
    <n v="1"/>
    <x v="8"/>
    <n v="5"/>
    <n v="13"/>
    <n v="30"/>
    <x v="0"/>
    <n v="7"/>
    <x v="0"/>
    <x v="0"/>
    <x v="0"/>
    <x v="0"/>
    <x v="0"/>
    <x v="0"/>
    <n v="0"/>
    <x v="0"/>
    <n v="11"/>
    <x v="1"/>
    <n v="0"/>
    <x v="1"/>
  </r>
  <r>
    <x v="682"/>
    <n v="1982"/>
    <n v="44"/>
    <x v="2"/>
    <x v="4"/>
    <x v="1"/>
    <n v="2"/>
    <x v="1"/>
    <x v="641"/>
    <x v="1"/>
    <n v="0"/>
    <n v="0"/>
    <x v="423"/>
    <x v="6"/>
    <x v="0"/>
    <n v="34"/>
    <n v="11"/>
    <n v="137"/>
    <n v="179"/>
    <n v="61"/>
    <n v="45"/>
    <n v="467"/>
    <n v="1"/>
    <x v="0"/>
    <n v="1"/>
    <n v="5"/>
    <n v="15"/>
    <x v="1"/>
    <n v="8"/>
    <x v="0"/>
    <x v="0"/>
    <x v="0"/>
    <x v="0"/>
    <x v="0"/>
    <x v="0"/>
    <n v="0"/>
    <x v="0"/>
    <n v="11"/>
    <x v="1"/>
    <n v="0"/>
    <x v="1"/>
  </r>
  <r>
    <x v="683"/>
    <n v="1955"/>
    <n v="71"/>
    <x v="0"/>
    <x v="0"/>
    <x v="1"/>
    <n v="3"/>
    <x v="1"/>
    <x v="642"/>
    <x v="1"/>
    <n v="0"/>
    <n v="1"/>
    <x v="424"/>
    <x v="60"/>
    <x v="0"/>
    <n v="116"/>
    <n v="6"/>
    <n v="82"/>
    <n v="6"/>
    <n v="6"/>
    <n v="41"/>
    <n v="257"/>
    <n v="2"/>
    <x v="7"/>
    <n v="1"/>
    <n v="6"/>
    <n v="12"/>
    <x v="1"/>
    <n v="5"/>
    <x v="1"/>
    <x v="0"/>
    <x v="0"/>
    <x v="0"/>
    <x v="0"/>
    <x v="0"/>
    <n v="0"/>
    <x v="0"/>
    <n v="11"/>
    <x v="1"/>
    <n v="0"/>
    <x v="1"/>
  </r>
  <r>
    <x v="684"/>
    <n v="1967"/>
    <n v="59"/>
    <x v="1"/>
    <x v="0"/>
    <x v="1"/>
    <n v="2"/>
    <x v="1"/>
    <x v="643"/>
    <x v="1"/>
    <n v="0"/>
    <n v="0"/>
    <x v="425"/>
    <x v="53"/>
    <x v="0"/>
    <n v="565"/>
    <n v="32"/>
    <n v="435"/>
    <n v="28"/>
    <n v="32"/>
    <n v="54"/>
    <n v="1146"/>
    <n v="1"/>
    <x v="2"/>
    <n v="8"/>
    <n v="6"/>
    <n v="17"/>
    <x v="0"/>
    <n v="1"/>
    <x v="1"/>
    <x v="0"/>
    <x v="0"/>
    <x v="0"/>
    <x v="0"/>
    <x v="0"/>
    <n v="0"/>
    <x v="0"/>
    <n v="11"/>
    <x v="1"/>
    <n v="0"/>
    <x v="1"/>
  </r>
  <r>
    <x v="685"/>
    <n v="1976"/>
    <n v="50"/>
    <x v="1"/>
    <x v="1"/>
    <x v="3"/>
    <n v="2"/>
    <x v="1"/>
    <x v="644"/>
    <x v="1"/>
    <n v="0"/>
    <n v="1"/>
    <x v="230"/>
    <x v="32"/>
    <x v="0"/>
    <n v="372"/>
    <n v="18"/>
    <n v="126"/>
    <n v="47"/>
    <n v="48"/>
    <n v="78"/>
    <n v="689"/>
    <n v="2"/>
    <x v="3"/>
    <n v="2"/>
    <n v="11"/>
    <n v="20"/>
    <x v="0"/>
    <n v="4"/>
    <x v="1"/>
    <x v="0"/>
    <x v="0"/>
    <x v="0"/>
    <x v="0"/>
    <x v="0"/>
    <n v="0"/>
    <x v="0"/>
    <n v="11"/>
    <x v="1"/>
    <n v="0"/>
    <x v="1"/>
  </r>
  <r>
    <x v="686"/>
    <n v="1972"/>
    <n v="54"/>
    <x v="1"/>
    <x v="1"/>
    <x v="0"/>
    <n v="1"/>
    <x v="0"/>
    <x v="645"/>
    <x v="1"/>
    <n v="0"/>
    <n v="0"/>
    <x v="144"/>
    <x v="25"/>
    <x v="0"/>
    <n v="899"/>
    <n v="102"/>
    <n v="838"/>
    <n v="133"/>
    <n v="102"/>
    <n v="40"/>
    <n v="2114"/>
    <n v="1"/>
    <x v="3"/>
    <n v="6"/>
    <n v="10"/>
    <n v="22"/>
    <x v="0"/>
    <n v="2"/>
    <x v="1"/>
    <x v="0"/>
    <x v="0"/>
    <x v="0"/>
    <x v="0"/>
    <x v="0"/>
    <n v="0"/>
    <x v="0"/>
    <n v="11"/>
    <x v="0"/>
    <n v="1"/>
    <x v="0"/>
  </r>
  <r>
    <x v="687"/>
    <n v="1982"/>
    <n v="44"/>
    <x v="2"/>
    <x v="1"/>
    <x v="2"/>
    <n v="2"/>
    <x v="1"/>
    <x v="646"/>
    <x v="1"/>
    <n v="0"/>
    <n v="0"/>
    <x v="332"/>
    <x v="74"/>
    <x v="1"/>
    <n v="55"/>
    <n v="16"/>
    <n v="1622"/>
    <n v="17"/>
    <n v="3"/>
    <n v="4"/>
    <n v="1717"/>
    <n v="15"/>
    <x v="9"/>
    <n v="28"/>
    <n v="1"/>
    <n v="44"/>
    <x v="2"/>
    <n v="0"/>
    <x v="1"/>
    <x v="0"/>
    <x v="0"/>
    <x v="0"/>
    <x v="0"/>
    <x v="0"/>
    <n v="0"/>
    <x v="0"/>
    <n v="11"/>
    <x v="1"/>
    <n v="0"/>
    <x v="1"/>
  </r>
  <r>
    <x v="688"/>
    <n v="1989"/>
    <n v="37"/>
    <x v="2"/>
    <x v="1"/>
    <x v="1"/>
    <n v="2"/>
    <x v="1"/>
    <x v="647"/>
    <x v="1"/>
    <n v="0"/>
    <n v="0"/>
    <x v="426"/>
    <x v="51"/>
    <x v="0"/>
    <n v="760"/>
    <n v="40"/>
    <n v="480"/>
    <n v="0"/>
    <n v="40"/>
    <n v="26"/>
    <n v="1346"/>
    <n v="1"/>
    <x v="7"/>
    <n v="5"/>
    <n v="12"/>
    <n v="21"/>
    <x v="0"/>
    <n v="1"/>
    <x v="1"/>
    <x v="0"/>
    <x v="0"/>
    <x v="1"/>
    <x v="1"/>
    <x v="0"/>
    <n v="0"/>
    <x v="0"/>
    <n v="11"/>
    <x v="1"/>
    <n v="2"/>
    <x v="3"/>
  </r>
  <r>
    <x v="689"/>
    <n v="1969"/>
    <n v="57"/>
    <x v="1"/>
    <x v="1"/>
    <x v="1"/>
    <n v="2"/>
    <x v="1"/>
    <x v="648"/>
    <x v="1"/>
    <n v="0"/>
    <n v="0"/>
    <x v="111"/>
    <x v="33"/>
    <x v="2"/>
    <n v="260"/>
    <n v="86"/>
    <n v="559"/>
    <n v="63"/>
    <n v="9"/>
    <n v="67"/>
    <n v="1044"/>
    <n v="1"/>
    <x v="6"/>
    <n v="6"/>
    <n v="4"/>
    <n v="15"/>
    <x v="1"/>
    <n v="2"/>
    <x v="1"/>
    <x v="0"/>
    <x v="0"/>
    <x v="0"/>
    <x v="0"/>
    <x v="0"/>
    <n v="0"/>
    <x v="0"/>
    <n v="11"/>
    <x v="1"/>
    <n v="0"/>
    <x v="1"/>
  </r>
  <r>
    <x v="690"/>
    <n v="1960"/>
    <n v="66"/>
    <x v="0"/>
    <x v="1"/>
    <x v="3"/>
    <n v="2"/>
    <x v="1"/>
    <x v="649"/>
    <x v="1"/>
    <n v="0"/>
    <n v="1"/>
    <x v="427"/>
    <x v="82"/>
    <x v="0"/>
    <n v="459"/>
    <n v="0"/>
    <n v="24"/>
    <n v="6"/>
    <n v="0"/>
    <n v="4"/>
    <n v="493"/>
    <n v="6"/>
    <x v="6"/>
    <n v="5"/>
    <n v="7"/>
    <n v="22"/>
    <x v="0"/>
    <n v="6"/>
    <x v="0"/>
    <x v="0"/>
    <x v="1"/>
    <x v="0"/>
    <x v="0"/>
    <x v="0"/>
    <n v="0"/>
    <x v="0"/>
    <n v="11"/>
    <x v="0"/>
    <n v="2"/>
    <x v="3"/>
  </r>
  <r>
    <x v="691"/>
    <n v="1970"/>
    <n v="56"/>
    <x v="1"/>
    <x v="0"/>
    <x v="0"/>
    <n v="1"/>
    <x v="0"/>
    <x v="650"/>
    <x v="1"/>
    <n v="0"/>
    <n v="0"/>
    <x v="428"/>
    <x v="76"/>
    <x v="0"/>
    <n v="466"/>
    <n v="0"/>
    <n v="224"/>
    <n v="119"/>
    <n v="49"/>
    <n v="99"/>
    <n v="957"/>
    <n v="1"/>
    <x v="3"/>
    <n v="3"/>
    <n v="4"/>
    <n v="13"/>
    <x v="1"/>
    <n v="2"/>
    <x v="1"/>
    <x v="0"/>
    <x v="0"/>
    <x v="0"/>
    <x v="0"/>
    <x v="0"/>
    <n v="0"/>
    <x v="0"/>
    <n v="11"/>
    <x v="1"/>
    <n v="0"/>
    <x v="1"/>
  </r>
  <r>
    <x v="692"/>
    <n v="1958"/>
    <n v="68"/>
    <x v="0"/>
    <x v="2"/>
    <x v="1"/>
    <n v="3"/>
    <x v="1"/>
    <x v="651"/>
    <x v="1"/>
    <n v="0"/>
    <n v="1"/>
    <x v="222"/>
    <x v="48"/>
    <x v="0"/>
    <n v="67"/>
    <n v="15"/>
    <n v="80"/>
    <n v="17"/>
    <n v="11"/>
    <n v="80"/>
    <n v="270"/>
    <n v="3"/>
    <x v="1"/>
    <n v="4"/>
    <n v="4"/>
    <n v="12"/>
    <x v="1"/>
    <n v="3"/>
    <x v="1"/>
    <x v="0"/>
    <x v="0"/>
    <x v="0"/>
    <x v="0"/>
    <x v="0"/>
    <n v="0"/>
    <x v="0"/>
    <n v="11"/>
    <x v="1"/>
    <n v="0"/>
    <x v="1"/>
  </r>
  <r>
    <x v="693"/>
    <n v="1952"/>
    <n v="74"/>
    <x v="0"/>
    <x v="3"/>
    <x v="1"/>
    <n v="2"/>
    <x v="1"/>
    <x v="652"/>
    <x v="1"/>
    <n v="0"/>
    <n v="0"/>
    <x v="97"/>
    <x v="40"/>
    <x v="1"/>
    <n v="2"/>
    <n v="0"/>
    <n v="7"/>
    <n v="3"/>
    <n v="7"/>
    <n v="10"/>
    <n v="29"/>
    <n v="1"/>
    <x v="1"/>
    <n v="0"/>
    <n v="3"/>
    <n v="5"/>
    <x v="1"/>
    <n v="6"/>
    <x v="0"/>
    <x v="0"/>
    <x v="0"/>
    <x v="0"/>
    <x v="0"/>
    <x v="0"/>
    <n v="0"/>
    <x v="0"/>
    <n v="11"/>
    <x v="1"/>
    <n v="0"/>
    <x v="1"/>
  </r>
  <r>
    <x v="694"/>
    <n v="1949"/>
    <n v="77"/>
    <x v="0"/>
    <x v="2"/>
    <x v="4"/>
    <n v="3"/>
    <x v="1"/>
    <x v="653"/>
    <x v="1"/>
    <n v="1"/>
    <n v="1"/>
    <x v="429"/>
    <x v="33"/>
    <x v="2"/>
    <n v="67"/>
    <n v="1"/>
    <n v="20"/>
    <n v="0"/>
    <n v="2"/>
    <n v="31"/>
    <n v="121"/>
    <n v="3"/>
    <x v="2"/>
    <n v="2"/>
    <n v="2"/>
    <n v="9"/>
    <x v="1"/>
    <n v="7"/>
    <x v="0"/>
    <x v="0"/>
    <x v="0"/>
    <x v="0"/>
    <x v="0"/>
    <x v="0"/>
    <n v="0"/>
    <x v="0"/>
    <n v="11"/>
    <x v="0"/>
    <n v="1"/>
    <x v="0"/>
  </r>
  <r>
    <x v="695"/>
    <n v="1961"/>
    <n v="65"/>
    <x v="0"/>
    <x v="2"/>
    <x v="2"/>
    <n v="4"/>
    <x v="1"/>
    <x v="654"/>
    <x v="1"/>
    <n v="0"/>
    <n v="2"/>
    <x v="396"/>
    <x v="3"/>
    <x v="0"/>
    <n v="92"/>
    <n v="4"/>
    <n v="18"/>
    <n v="3"/>
    <n v="3"/>
    <n v="6"/>
    <n v="126"/>
    <n v="1"/>
    <x v="2"/>
    <n v="1"/>
    <n v="4"/>
    <n v="8"/>
    <x v="1"/>
    <n v="3"/>
    <x v="1"/>
    <x v="0"/>
    <x v="0"/>
    <x v="0"/>
    <x v="0"/>
    <x v="0"/>
    <n v="0"/>
    <x v="0"/>
    <n v="11"/>
    <x v="1"/>
    <n v="0"/>
    <x v="1"/>
  </r>
  <r>
    <x v="696"/>
    <n v="1995"/>
    <n v="31"/>
    <x v="2"/>
    <x v="0"/>
    <x v="0"/>
    <n v="1"/>
    <x v="0"/>
    <x v="655"/>
    <x v="1"/>
    <n v="0"/>
    <n v="0"/>
    <x v="430"/>
    <x v="70"/>
    <x v="0"/>
    <n v="4"/>
    <n v="2"/>
    <n v="11"/>
    <n v="2"/>
    <n v="0"/>
    <n v="4"/>
    <n v="23"/>
    <n v="1"/>
    <x v="1"/>
    <n v="0"/>
    <n v="2"/>
    <n v="4"/>
    <x v="1"/>
    <n v="6"/>
    <x v="0"/>
    <x v="0"/>
    <x v="0"/>
    <x v="0"/>
    <x v="0"/>
    <x v="0"/>
    <n v="0"/>
    <x v="0"/>
    <n v="11"/>
    <x v="1"/>
    <n v="0"/>
    <x v="1"/>
  </r>
  <r>
    <x v="697"/>
    <n v="1949"/>
    <n v="77"/>
    <x v="0"/>
    <x v="1"/>
    <x v="0"/>
    <n v="3"/>
    <x v="1"/>
    <x v="656"/>
    <x v="1"/>
    <n v="1"/>
    <n v="1"/>
    <x v="62"/>
    <x v="95"/>
    <x v="0"/>
    <n v="20"/>
    <n v="1"/>
    <n v="28"/>
    <n v="3"/>
    <n v="3"/>
    <n v="2"/>
    <n v="57"/>
    <n v="3"/>
    <x v="2"/>
    <n v="0"/>
    <n v="3"/>
    <n v="8"/>
    <x v="1"/>
    <n v="8"/>
    <x v="0"/>
    <x v="0"/>
    <x v="0"/>
    <x v="0"/>
    <x v="0"/>
    <x v="0"/>
    <n v="0"/>
    <x v="0"/>
    <n v="11"/>
    <x v="0"/>
    <n v="1"/>
    <x v="0"/>
  </r>
  <r>
    <x v="698"/>
    <n v="1961"/>
    <n v="65"/>
    <x v="0"/>
    <x v="0"/>
    <x v="0"/>
    <n v="1"/>
    <x v="0"/>
    <x v="657"/>
    <x v="1"/>
    <n v="0"/>
    <n v="0"/>
    <x v="358"/>
    <x v="66"/>
    <x v="0"/>
    <n v="273"/>
    <n v="11"/>
    <n v="178"/>
    <n v="62"/>
    <n v="83"/>
    <n v="29"/>
    <n v="636"/>
    <n v="2"/>
    <x v="0"/>
    <n v="4"/>
    <n v="6"/>
    <n v="20"/>
    <x v="0"/>
    <n v="6"/>
    <x v="0"/>
    <x v="0"/>
    <x v="0"/>
    <x v="0"/>
    <x v="0"/>
    <x v="0"/>
    <n v="0"/>
    <x v="0"/>
    <n v="11"/>
    <x v="1"/>
    <n v="0"/>
    <x v="1"/>
  </r>
  <r>
    <x v="699"/>
    <n v="1960"/>
    <n v="66"/>
    <x v="0"/>
    <x v="0"/>
    <x v="1"/>
    <n v="2"/>
    <x v="1"/>
    <x v="658"/>
    <x v="1"/>
    <n v="0"/>
    <n v="0"/>
    <x v="431"/>
    <x v="40"/>
    <x v="1"/>
    <n v="434"/>
    <n v="22"/>
    <n v="388"/>
    <n v="104"/>
    <n v="22"/>
    <n v="34"/>
    <n v="1004"/>
    <n v="1"/>
    <x v="11"/>
    <n v="7"/>
    <n v="10"/>
    <n v="28"/>
    <x v="0"/>
    <n v="4"/>
    <x v="1"/>
    <x v="0"/>
    <x v="0"/>
    <x v="0"/>
    <x v="1"/>
    <x v="0"/>
    <n v="0"/>
    <x v="0"/>
    <n v="11"/>
    <x v="1"/>
    <n v="1"/>
    <x v="0"/>
  </r>
  <r>
    <x v="700"/>
    <n v="1973"/>
    <n v="53"/>
    <x v="1"/>
    <x v="0"/>
    <x v="3"/>
    <n v="2"/>
    <x v="1"/>
    <x v="659"/>
    <x v="1"/>
    <n v="0"/>
    <n v="1"/>
    <x v="390"/>
    <x v="32"/>
    <x v="0"/>
    <n v="321"/>
    <n v="11"/>
    <n v="309"/>
    <n v="33"/>
    <n v="26"/>
    <n v="34"/>
    <n v="734"/>
    <n v="3"/>
    <x v="12"/>
    <n v="3"/>
    <n v="5"/>
    <n v="20"/>
    <x v="0"/>
    <n v="4"/>
    <x v="1"/>
    <x v="0"/>
    <x v="0"/>
    <x v="0"/>
    <x v="0"/>
    <x v="0"/>
    <n v="0"/>
    <x v="0"/>
    <n v="11"/>
    <x v="1"/>
    <n v="0"/>
    <x v="1"/>
  </r>
  <r>
    <x v="701"/>
    <n v="1978"/>
    <n v="48"/>
    <x v="1"/>
    <x v="0"/>
    <x v="2"/>
    <n v="4"/>
    <x v="1"/>
    <x v="660"/>
    <x v="1"/>
    <n v="2"/>
    <n v="0"/>
    <x v="432"/>
    <x v="2"/>
    <x v="1"/>
    <n v="212"/>
    <n v="123"/>
    <n v="177"/>
    <n v="15"/>
    <n v="64"/>
    <n v="23"/>
    <n v="614"/>
    <n v="2"/>
    <x v="0"/>
    <n v="2"/>
    <n v="8"/>
    <n v="20"/>
    <x v="0"/>
    <n v="4"/>
    <x v="1"/>
    <x v="0"/>
    <x v="0"/>
    <x v="0"/>
    <x v="0"/>
    <x v="0"/>
    <n v="0"/>
    <x v="0"/>
    <n v="11"/>
    <x v="1"/>
    <n v="0"/>
    <x v="1"/>
  </r>
  <r>
    <x v="702"/>
    <n v="1978"/>
    <n v="48"/>
    <x v="1"/>
    <x v="0"/>
    <x v="3"/>
    <n v="2"/>
    <x v="1"/>
    <x v="661"/>
    <x v="1"/>
    <n v="0"/>
    <n v="1"/>
    <x v="33"/>
    <x v="44"/>
    <x v="1"/>
    <n v="909"/>
    <n v="12"/>
    <n v="278"/>
    <n v="0"/>
    <n v="12"/>
    <n v="242"/>
    <n v="1453"/>
    <n v="3"/>
    <x v="3"/>
    <n v="2"/>
    <n v="11"/>
    <n v="21"/>
    <x v="0"/>
    <n v="8"/>
    <x v="0"/>
    <x v="1"/>
    <x v="0"/>
    <x v="0"/>
    <x v="0"/>
    <x v="0"/>
    <n v="0"/>
    <x v="0"/>
    <n v="11"/>
    <x v="1"/>
    <n v="1"/>
    <x v="0"/>
  </r>
  <r>
    <x v="703"/>
    <n v="1988"/>
    <n v="38"/>
    <x v="2"/>
    <x v="2"/>
    <x v="0"/>
    <n v="1"/>
    <x v="0"/>
    <x v="662"/>
    <x v="1"/>
    <n v="0"/>
    <n v="0"/>
    <x v="433"/>
    <x v="67"/>
    <x v="1"/>
    <n v="1184"/>
    <n v="32"/>
    <n v="352"/>
    <n v="21"/>
    <n v="16"/>
    <n v="16"/>
    <n v="1621"/>
    <n v="1"/>
    <x v="7"/>
    <n v="4"/>
    <n v="7"/>
    <n v="15"/>
    <x v="1"/>
    <n v="1"/>
    <x v="1"/>
    <x v="0"/>
    <x v="1"/>
    <x v="1"/>
    <x v="1"/>
    <x v="0"/>
    <n v="0"/>
    <x v="0"/>
    <n v="11"/>
    <x v="0"/>
    <n v="4"/>
    <x v="4"/>
  </r>
  <r>
    <x v="704"/>
    <n v="1968"/>
    <n v="58"/>
    <x v="1"/>
    <x v="2"/>
    <x v="3"/>
    <n v="2"/>
    <x v="1"/>
    <x v="663"/>
    <x v="1"/>
    <n v="1"/>
    <n v="0"/>
    <x v="192"/>
    <x v="37"/>
    <x v="1"/>
    <n v="112"/>
    <n v="19"/>
    <n v="21"/>
    <n v="16"/>
    <n v="14"/>
    <n v="5"/>
    <n v="187"/>
    <n v="3"/>
    <x v="6"/>
    <n v="1"/>
    <n v="4"/>
    <n v="12"/>
    <x v="1"/>
    <n v="7"/>
    <x v="0"/>
    <x v="0"/>
    <x v="0"/>
    <x v="0"/>
    <x v="0"/>
    <x v="0"/>
    <n v="0"/>
    <x v="0"/>
    <n v="11"/>
    <x v="1"/>
    <n v="0"/>
    <x v="1"/>
  </r>
  <r>
    <x v="705"/>
    <n v="1986"/>
    <n v="40"/>
    <x v="2"/>
    <x v="0"/>
    <x v="2"/>
    <n v="3"/>
    <x v="1"/>
    <x v="330"/>
    <x v="1"/>
    <n v="1"/>
    <n v="0"/>
    <x v="257"/>
    <x v="88"/>
    <x v="0"/>
    <n v="656"/>
    <n v="80"/>
    <n v="455"/>
    <n v="52"/>
    <n v="107"/>
    <n v="93"/>
    <n v="1443"/>
    <n v="2"/>
    <x v="0"/>
    <n v="4"/>
    <n v="8"/>
    <n v="22"/>
    <x v="0"/>
    <n v="4"/>
    <x v="1"/>
    <x v="1"/>
    <x v="0"/>
    <x v="1"/>
    <x v="0"/>
    <x v="0"/>
    <n v="0"/>
    <x v="0"/>
    <n v="11"/>
    <x v="1"/>
    <n v="2"/>
    <x v="3"/>
  </r>
  <r>
    <x v="706"/>
    <n v="1970"/>
    <n v="56"/>
    <x v="1"/>
    <x v="1"/>
    <x v="3"/>
    <n v="2"/>
    <x v="1"/>
    <x v="664"/>
    <x v="1"/>
    <n v="1"/>
    <n v="0"/>
    <x v="434"/>
    <x v="5"/>
    <x v="0"/>
    <n v="23"/>
    <n v="0"/>
    <n v="8"/>
    <n v="6"/>
    <n v="2"/>
    <n v="18"/>
    <n v="57"/>
    <n v="1"/>
    <x v="1"/>
    <n v="1"/>
    <n v="3"/>
    <n v="6"/>
    <x v="1"/>
    <n v="2"/>
    <x v="1"/>
    <x v="0"/>
    <x v="0"/>
    <x v="0"/>
    <x v="0"/>
    <x v="0"/>
    <n v="0"/>
    <x v="0"/>
    <n v="11"/>
    <x v="1"/>
    <n v="0"/>
    <x v="1"/>
  </r>
  <r>
    <x v="707"/>
    <n v="1951"/>
    <n v="75"/>
    <x v="0"/>
    <x v="0"/>
    <x v="3"/>
    <n v="2"/>
    <x v="1"/>
    <x v="665"/>
    <x v="1"/>
    <n v="0"/>
    <n v="1"/>
    <x v="435"/>
    <x v="34"/>
    <x v="0"/>
    <n v="537"/>
    <n v="6"/>
    <n v="42"/>
    <n v="16"/>
    <n v="6"/>
    <n v="30"/>
    <n v="637"/>
    <n v="2"/>
    <x v="12"/>
    <n v="3"/>
    <n v="6"/>
    <n v="20"/>
    <x v="0"/>
    <n v="8"/>
    <x v="0"/>
    <x v="0"/>
    <x v="0"/>
    <x v="0"/>
    <x v="0"/>
    <x v="0"/>
    <n v="0"/>
    <x v="0"/>
    <n v="11"/>
    <x v="1"/>
    <n v="0"/>
    <x v="1"/>
  </r>
  <r>
    <x v="708"/>
    <n v="1948"/>
    <n v="78"/>
    <x v="3"/>
    <x v="1"/>
    <x v="1"/>
    <n v="3"/>
    <x v="1"/>
    <x v="666"/>
    <x v="1"/>
    <n v="0"/>
    <n v="1"/>
    <x v="436"/>
    <x v="25"/>
    <x v="0"/>
    <n v="712"/>
    <n v="0"/>
    <n v="45"/>
    <n v="0"/>
    <n v="0"/>
    <n v="191"/>
    <n v="948"/>
    <n v="3"/>
    <x v="2"/>
    <n v="4"/>
    <n v="5"/>
    <n v="14"/>
    <x v="1"/>
    <n v="7"/>
    <x v="0"/>
    <x v="1"/>
    <x v="0"/>
    <x v="0"/>
    <x v="0"/>
    <x v="0"/>
    <n v="0"/>
    <x v="0"/>
    <n v="11"/>
    <x v="1"/>
    <n v="1"/>
    <x v="0"/>
  </r>
  <r>
    <x v="709"/>
    <n v="1971"/>
    <n v="55"/>
    <x v="1"/>
    <x v="2"/>
    <x v="2"/>
    <n v="3"/>
    <x v="1"/>
    <x v="312"/>
    <x v="1"/>
    <n v="1"/>
    <n v="0"/>
    <x v="257"/>
    <x v="73"/>
    <x v="2"/>
    <n v="23"/>
    <n v="1"/>
    <n v="13"/>
    <n v="2"/>
    <n v="2"/>
    <n v="18"/>
    <n v="59"/>
    <n v="1"/>
    <x v="1"/>
    <n v="1"/>
    <n v="2"/>
    <n v="5"/>
    <x v="1"/>
    <n v="7"/>
    <x v="0"/>
    <x v="1"/>
    <x v="0"/>
    <x v="0"/>
    <x v="0"/>
    <x v="0"/>
    <n v="0"/>
    <x v="0"/>
    <n v="11"/>
    <x v="0"/>
    <n v="2"/>
    <x v="3"/>
  </r>
  <r>
    <x v="710"/>
    <n v="1986"/>
    <n v="40"/>
    <x v="2"/>
    <x v="0"/>
    <x v="2"/>
    <n v="3"/>
    <x v="1"/>
    <x v="667"/>
    <x v="1"/>
    <n v="1"/>
    <n v="0"/>
    <x v="222"/>
    <x v="2"/>
    <x v="1"/>
    <n v="1"/>
    <n v="3"/>
    <n v="4"/>
    <n v="2"/>
    <n v="2"/>
    <n v="6"/>
    <n v="18"/>
    <n v="1"/>
    <x v="1"/>
    <n v="0"/>
    <n v="2"/>
    <n v="4"/>
    <x v="1"/>
    <n v="8"/>
    <x v="0"/>
    <x v="0"/>
    <x v="0"/>
    <x v="0"/>
    <x v="0"/>
    <x v="0"/>
    <n v="0"/>
    <x v="0"/>
    <n v="11"/>
    <x v="1"/>
    <n v="0"/>
    <x v="1"/>
  </r>
  <r>
    <x v="711"/>
    <n v="1965"/>
    <n v="61"/>
    <x v="1"/>
    <x v="2"/>
    <x v="0"/>
    <n v="2"/>
    <x v="1"/>
    <x v="668"/>
    <x v="1"/>
    <n v="0"/>
    <n v="1"/>
    <x v="437"/>
    <x v="79"/>
    <x v="0"/>
    <n v="664"/>
    <n v="58"/>
    <n v="83"/>
    <n v="32"/>
    <n v="0"/>
    <n v="66"/>
    <n v="903"/>
    <n v="4"/>
    <x v="5"/>
    <n v="5"/>
    <n v="10"/>
    <n v="26"/>
    <x v="0"/>
    <n v="5"/>
    <x v="1"/>
    <x v="0"/>
    <x v="0"/>
    <x v="0"/>
    <x v="0"/>
    <x v="0"/>
    <n v="0"/>
    <x v="0"/>
    <n v="11"/>
    <x v="1"/>
    <n v="0"/>
    <x v="1"/>
  </r>
  <r>
    <x v="712"/>
    <n v="1975"/>
    <n v="51"/>
    <x v="1"/>
    <x v="0"/>
    <x v="0"/>
    <n v="2"/>
    <x v="1"/>
    <x v="669"/>
    <x v="1"/>
    <n v="1"/>
    <n v="0"/>
    <x v="24"/>
    <x v="9"/>
    <x v="2"/>
    <n v="6"/>
    <n v="10"/>
    <n v="21"/>
    <n v="19"/>
    <n v="14"/>
    <n v="42"/>
    <n v="112"/>
    <n v="2"/>
    <x v="2"/>
    <n v="1"/>
    <n v="3"/>
    <n v="8"/>
    <x v="1"/>
    <n v="6"/>
    <x v="0"/>
    <x v="0"/>
    <x v="0"/>
    <x v="0"/>
    <x v="0"/>
    <x v="0"/>
    <n v="0"/>
    <x v="0"/>
    <n v="11"/>
    <x v="1"/>
    <n v="0"/>
    <x v="1"/>
  </r>
  <r>
    <x v="713"/>
    <n v="1953"/>
    <n v="73"/>
    <x v="0"/>
    <x v="0"/>
    <x v="1"/>
    <n v="2"/>
    <x v="1"/>
    <x v="670"/>
    <x v="1"/>
    <n v="0"/>
    <n v="0"/>
    <x v="438"/>
    <x v="61"/>
    <x v="0"/>
    <n v="299"/>
    <n v="5"/>
    <n v="201"/>
    <n v="21"/>
    <n v="21"/>
    <n v="49"/>
    <n v="596"/>
    <n v="3"/>
    <x v="3"/>
    <n v="4"/>
    <n v="8"/>
    <n v="20"/>
    <x v="0"/>
    <n v="4"/>
    <x v="1"/>
    <x v="0"/>
    <x v="0"/>
    <x v="0"/>
    <x v="0"/>
    <x v="0"/>
    <n v="0"/>
    <x v="0"/>
    <n v="11"/>
    <x v="1"/>
    <n v="0"/>
    <x v="1"/>
  </r>
  <r>
    <x v="714"/>
    <n v="1982"/>
    <n v="44"/>
    <x v="2"/>
    <x v="0"/>
    <x v="1"/>
    <n v="3"/>
    <x v="1"/>
    <x v="671"/>
    <x v="1"/>
    <n v="1"/>
    <n v="0"/>
    <x v="367"/>
    <x v="47"/>
    <x v="0"/>
    <n v="99"/>
    <n v="13"/>
    <n v="66"/>
    <n v="43"/>
    <n v="8"/>
    <n v="4"/>
    <n v="233"/>
    <n v="3"/>
    <x v="6"/>
    <n v="1"/>
    <n v="5"/>
    <n v="13"/>
    <x v="1"/>
    <n v="7"/>
    <x v="0"/>
    <x v="0"/>
    <x v="0"/>
    <x v="0"/>
    <x v="0"/>
    <x v="0"/>
    <n v="0"/>
    <x v="0"/>
    <n v="11"/>
    <x v="1"/>
    <n v="0"/>
    <x v="1"/>
  </r>
  <r>
    <x v="715"/>
    <n v="1975"/>
    <n v="51"/>
    <x v="1"/>
    <x v="1"/>
    <x v="2"/>
    <n v="2"/>
    <x v="1"/>
    <x v="672"/>
    <x v="1"/>
    <n v="0"/>
    <n v="0"/>
    <x v="96"/>
    <x v="81"/>
    <x v="0"/>
    <n v="749"/>
    <n v="40"/>
    <n v="294"/>
    <n v="121"/>
    <n v="160"/>
    <n v="147"/>
    <n v="1511"/>
    <n v="1"/>
    <x v="7"/>
    <n v="2"/>
    <n v="5"/>
    <n v="11"/>
    <x v="1"/>
    <n v="1"/>
    <x v="1"/>
    <x v="0"/>
    <x v="0"/>
    <x v="0"/>
    <x v="0"/>
    <x v="0"/>
    <n v="0"/>
    <x v="0"/>
    <n v="11"/>
    <x v="1"/>
    <n v="0"/>
    <x v="1"/>
  </r>
  <r>
    <x v="716"/>
    <n v="1960"/>
    <n v="66"/>
    <x v="0"/>
    <x v="4"/>
    <x v="3"/>
    <n v="1"/>
    <x v="0"/>
    <x v="673"/>
    <x v="1"/>
    <n v="0"/>
    <n v="0"/>
    <x v="385"/>
    <x v="7"/>
    <x v="1"/>
    <n v="345"/>
    <n v="25"/>
    <n v="501"/>
    <n v="63"/>
    <n v="138"/>
    <n v="80"/>
    <n v="1152"/>
    <n v="1"/>
    <x v="3"/>
    <n v="3"/>
    <n v="8"/>
    <n v="17"/>
    <x v="0"/>
    <n v="2"/>
    <x v="1"/>
    <x v="0"/>
    <x v="0"/>
    <x v="1"/>
    <x v="0"/>
    <x v="0"/>
    <n v="0"/>
    <x v="0"/>
    <n v="11"/>
    <x v="0"/>
    <n v="2"/>
    <x v="3"/>
  </r>
  <r>
    <x v="717"/>
    <n v="1978"/>
    <n v="48"/>
    <x v="1"/>
    <x v="0"/>
    <x v="1"/>
    <n v="3"/>
    <x v="1"/>
    <x v="674"/>
    <x v="1"/>
    <n v="1"/>
    <n v="0"/>
    <x v="220"/>
    <x v="59"/>
    <x v="0"/>
    <n v="9"/>
    <n v="4"/>
    <n v="18"/>
    <n v="7"/>
    <n v="5"/>
    <n v="5"/>
    <n v="48"/>
    <n v="2"/>
    <x v="2"/>
    <n v="0"/>
    <n v="3"/>
    <n v="7"/>
    <x v="1"/>
    <n v="7"/>
    <x v="0"/>
    <x v="0"/>
    <x v="0"/>
    <x v="0"/>
    <x v="0"/>
    <x v="0"/>
    <n v="0"/>
    <x v="0"/>
    <n v="11"/>
    <x v="1"/>
    <n v="0"/>
    <x v="1"/>
  </r>
  <r>
    <x v="718"/>
    <n v="1970"/>
    <n v="56"/>
    <x v="1"/>
    <x v="0"/>
    <x v="3"/>
    <n v="2"/>
    <x v="1"/>
    <x v="675"/>
    <x v="1"/>
    <n v="0"/>
    <n v="1"/>
    <x v="170"/>
    <x v="84"/>
    <x v="0"/>
    <n v="440"/>
    <n v="81"/>
    <n v="368"/>
    <n v="0"/>
    <n v="122"/>
    <n v="174"/>
    <n v="1185"/>
    <n v="6"/>
    <x v="8"/>
    <n v="5"/>
    <n v="9"/>
    <n v="31"/>
    <x v="2"/>
    <n v="6"/>
    <x v="0"/>
    <x v="0"/>
    <x v="0"/>
    <x v="0"/>
    <x v="0"/>
    <x v="0"/>
    <n v="0"/>
    <x v="0"/>
    <n v="11"/>
    <x v="1"/>
    <n v="0"/>
    <x v="1"/>
  </r>
  <r>
    <x v="719"/>
    <n v="1958"/>
    <n v="68"/>
    <x v="0"/>
    <x v="0"/>
    <x v="0"/>
    <n v="3"/>
    <x v="1"/>
    <x v="676"/>
    <x v="1"/>
    <n v="1"/>
    <n v="1"/>
    <x v="370"/>
    <x v="52"/>
    <x v="2"/>
    <n v="8"/>
    <n v="2"/>
    <n v="5"/>
    <n v="3"/>
    <n v="0"/>
    <n v="3"/>
    <n v="21"/>
    <n v="1"/>
    <x v="1"/>
    <n v="0"/>
    <n v="2"/>
    <n v="4"/>
    <x v="1"/>
    <n v="7"/>
    <x v="0"/>
    <x v="0"/>
    <x v="0"/>
    <x v="0"/>
    <x v="0"/>
    <x v="0"/>
    <n v="0"/>
    <x v="0"/>
    <n v="11"/>
    <x v="1"/>
    <n v="0"/>
    <x v="1"/>
  </r>
  <r>
    <x v="720"/>
    <n v="1965"/>
    <n v="61"/>
    <x v="1"/>
    <x v="2"/>
    <x v="2"/>
    <n v="3"/>
    <x v="1"/>
    <x v="677"/>
    <x v="1"/>
    <n v="0"/>
    <n v="1"/>
    <x v="68"/>
    <x v="49"/>
    <x v="2"/>
    <n v="670"/>
    <n v="9"/>
    <n v="249"/>
    <n v="0"/>
    <n v="28"/>
    <n v="9"/>
    <n v="965"/>
    <n v="2"/>
    <x v="3"/>
    <n v="4"/>
    <n v="5"/>
    <n v="16"/>
    <x v="0"/>
    <n v="4"/>
    <x v="1"/>
    <x v="0"/>
    <x v="0"/>
    <x v="0"/>
    <x v="0"/>
    <x v="0"/>
    <n v="0"/>
    <x v="0"/>
    <n v="11"/>
    <x v="1"/>
    <n v="0"/>
    <x v="1"/>
  </r>
  <r>
    <x v="721"/>
    <n v="1954"/>
    <n v="72"/>
    <x v="0"/>
    <x v="0"/>
    <x v="2"/>
    <n v="2"/>
    <x v="1"/>
    <x v="678"/>
    <x v="1"/>
    <n v="0"/>
    <n v="0"/>
    <x v="319"/>
    <x v="48"/>
    <x v="0"/>
    <n v="524"/>
    <n v="0"/>
    <n v="134"/>
    <n v="28"/>
    <n v="28"/>
    <n v="155"/>
    <n v="869"/>
    <n v="1"/>
    <x v="8"/>
    <n v="1"/>
    <n v="8"/>
    <n v="21"/>
    <x v="0"/>
    <n v="7"/>
    <x v="0"/>
    <x v="0"/>
    <x v="0"/>
    <x v="0"/>
    <x v="0"/>
    <x v="0"/>
    <n v="0"/>
    <x v="0"/>
    <n v="11"/>
    <x v="1"/>
    <n v="0"/>
    <x v="1"/>
  </r>
  <r>
    <x v="722"/>
    <n v="1984"/>
    <n v="42"/>
    <x v="2"/>
    <x v="1"/>
    <x v="2"/>
    <n v="3"/>
    <x v="1"/>
    <x v="679"/>
    <x v="1"/>
    <n v="1"/>
    <n v="0"/>
    <x v="146"/>
    <x v="62"/>
    <x v="0"/>
    <n v="6"/>
    <n v="0"/>
    <n v="6"/>
    <n v="2"/>
    <n v="1"/>
    <n v="1"/>
    <n v="16"/>
    <n v="2"/>
    <x v="1"/>
    <n v="0"/>
    <n v="3"/>
    <n v="6"/>
    <x v="1"/>
    <n v="7"/>
    <x v="0"/>
    <x v="0"/>
    <x v="0"/>
    <x v="0"/>
    <x v="0"/>
    <x v="0"/>
    <n v="0"/>
    <x v="0"/>
    <n v="11"/>
    <x v="1"/>
    <n v="0"/>
    <x v="1"/>
  </r>
  <r>
    <x v="723"/>
    <n v="1965"/>
    <n v="61"/>
    <x v="1"/>
    <x v="0"/>
    <x v="2"/>
    <n v="2"/>
    <x v="1"/>
    <x v="680"/>
    <x v="1"/>
    <n v="0"/>
    <n v="0"/>
    <x v="253"/>
    <x v="58"/>
    <x v="0"/>
    <n v="597"/>
    <n v="166"/>
    <n v="597"/>
    <n v="172"/>
    <n v="166"/>
    <n v="249"/>
    <n v="1947"/>
    <n v="1"/>
    <x v="3"/>
    <n v="6"/>
    <n v="4"/>
    <n v="16"/>
    <x v="0"/>
    <n v="3"/>
    <x v="1"/>
    <x v="0"/>
    <x v="0"/>
    <x v="0"/>
    <x v="0"/>
    <x v="0"/>
    <n v="0"/>
    <x v="0"/>
    <n v="11"/>
    <x v="1"/>
    <n v="0"/>
    <x v="1"/>
  </r>
  <r>
    <x v="724"/>
    <n v="1976"/>
    <n v="50"/>
    <x v="1"/>
    <x v="0"/>
    <x v="2"/>
    <n v="3"/>
    <x v="1"/>
    <x v="11"/>
    <x v="1"/>
    <n v="1"/>
    <n v="0"/>
    <x v="439"/>
    <x v="7"/>
    <x v="1"/>
    <n v="7"/>
    <n v="0"/>
    <n v="12"/>
    <n v="13"/>
    <n v="7"/>
    <n v="32"/>
    <n v="71"/>
    <n v="5"/>
    <x v="6"/>
    <n v="1"/>
    <n v="2"/>
    <n v="12"/>
    <x v="1"/>
    <n v="9"/>
    <x v="0"/>
    <x v="1"/>
    <x v="0"/>
    <x v="0"/>
    <x v="0"/>
    <x v="0"/>
    <n v="0"/>
    <x v="0"/>
    <n v="11"/>
    <x v="0"/>
    <n v="2"/>
    <x v="3"/>
  </r>
  <r>
    <x v="725"/>
    <n v="1966"/>
    <n v="60"/>
    <x v="1"/>
    <x v="0"/>
    <x v="2"/>
    <n v="3"/>
    <x v="1"/>
    <x v="192"/>
    <x v="1"/>
    <n v="0"/>
    <n v="1"/>
    <x v="109"/>
    <x v="32"/>
    <x v="0"/>
    <n v="54"/>
    <n v="0"/>
    <n v="7"/>
    <n v="0"/>
    <n v="0"/>
    <n v="4"/>
    <n v="65"/>
    <n v="1"/>
    <x v="2"/>
    <n v="0"/>
    <n v="3"/>
    <n v="6"/>
    <x v="1"/>
    <n v="6"/>
    <x v="0"/>
    <x v="0"/>
    <x v="0"/>
    <x v="0"/>
    <x v="0"/>
    <x v="0"/>
    <n v="0"/>
    <x v="0"/>
    <n v="11"/>
    <x v="1"/>
    <n v="0"/>
    <x v="1"/>
  </r>
  <r>
    <x v="726"/>
    <n v="1955"/>
    <n v="71"/>
    <x v="0"/>
    <x v="0"/>
    <x v="2"/>
    <n v="2"/>
    <x v="1"/>
    <x v="681"/>
    <x v="1"/>
    <n v="0"/>
    <n v="0"/>
    <x v="81"/>
    <x v="93"/>
    <x v="0"/>
    <n v="445"/>
    <n v="25"/>
    <n v="706"/>
    <n v="80"/>
    <n v="76"/>
    <n v="48"/>
    <n v="1380"/>
    <n v="1"/>
    <x v="4"/>
    <n v="5"/>
    <n v="12"/>
    <n v="24"/>
    <x v="0"/>
    <n v="2"/>
    <x v="1"/>
    <x v="0"/>
    <x v="0"/>
    <x v="0"/>
    <x v="1"/>
    <x v="0"/>
    <n v="0"/>
    <x v="0"/>
    <n v="11"/>
    <x v="1"/>
    <n v="1"/>
    <x v="0"/>
  </r>
  <r>
    <x v="727"/>
    <n v="1976"/>
    <n v="50"/>
    <x v="1"/>
    <x v="2"/>
    <x v="3"/>
    <n v="1"/>
    <x v="0"/>
    <x v="682"/>
    <x v="1"/>
    <n v="0"/>
    <n v="0"/>
    <x v="440"/>
    <x v="18"/>
    <x v="0"/>
    <n v="294"/>
    <n v="142"/>
    <n v="218"/>
    <n v="164"/>
    <n v="58"/>
    <n v="151"/>
    <n v="1027"/>
    <n v="1"/>
    <x v="7"/>
    <n v="8"/>
    <n v="11"/>
    <n v="23"/>
    <x v="0"/>
    <n v="1"/>
    <x v="1"/>
    <x v="0"/>
    <x v="0"/>
    <x v="0"/>
    <x v="0"/>
    <x v="0"/>
    <n v="0"/>
    <x v="0"/>
    <n v="11"/>
    <x v="1"/>
    <n v="0"/>
    <x v="1"/>
  </r>
  <r>
    <x v="728"/>
    <n v="1965"/>
    <n v="61"/>
    <x v="1"/>
    <x v="2"/>
    <x v="2"/>
    <n v="5"/>
    <x v="1"/>
    <x v="683"/>
    <x v="1"/>
    <n v="2"/>
    <n v="1"/>
    <x v="441"/>
    <x v="90"/>
    <x v="0"/>
    <n v="292"/>
    <n v="3"/>
    <n v="77"/>
    <n v="10"/>
    <n v="3"/>
    <n v="26"/>
    <n v="411"/>
    <n v="7"/>
    <x v="4"/>
    <n v="3"/>
    <n v="5"/>
    <n v="21"/>
    <x v="0"/>
    <n v="7"/>
    <x v="0"/>
    <x v="0"/>
    <x v="0"/>
    <x v="0"/>
    <x v="0"/>
    <x v="0"/>
    <n v="0"/>
    <x v="0"/>
    <n v="11"/>
    <x v="1"/>
    <n v="0"/>
    <x v="1"/>
  </r>
  <r>
    <x v="729"/>
    <n v="1991"/>
    <n v="35"/>
    <x v="2"/>
    <x v="0"/>
    <x v="1"/>
    <n v="2"/>
    <x v="1"/>
    <x v="684"/>
    <x v="1"/>
    <n v="0"/>
    <n v="0"/>
    <x v="382"/>
    <x v="65"/>
    <x v="1"/>
    <n v="412"/>
    <n v="22"/>
    <n v="132"/>
    <n v="59"/>
    <n v="28"/>
    <n v="183"/>
    <n v="836"/>
    <n v="1"/>
    <x v="8"/>
    <n v="6"/>
    <n v="8"/>
    <n v="26"/>
    <x v="0"/>
    <n v="4"/>
    <x v="1"/>
    <x v="0"/>
    <x v="0"/>
    <x v="1"/>
    <x v="0"/>
    <x v="0"/>
    <n v="0"/>
    <x v="0"/>
    <n v="11"/>
    <x v="1"/>
    <n v="1"/>
    <x v="0"/>
  </r>
  <r>
    <x v="730"/>
    <n v="1949"/>
    <n v="77"/>
    <x v="0"/>
    <x v="1"/>
    <x v="3"/>
    <n v="3"/>
    <x v="1"/>
    <x v="685"/>
    <x v="1"/>
    <n v="1"/>
    <n v="1"/>
    <x v="61"/>
    <x v="37"/>
    <x v="1"/>
    <n v="8"/>
    <n v="0"/>
    <n v="3"/>
    <n v="0"/>
    <n v="0"/>
    <n v="0"/>
    <n v="11"/>
    <n v="1"/>
    <x v="9"/>
    <n v="0"/>
    <n v="3"/>
    <n v="4"/>
    <x v="1"/>
    <n v="5"/>
    <x v="1"/>
    <x v="0"/>
    <x v="0"/>
    <x v="0"/>
    <x v="0"/>
    <x v="0"/>
    <n v="0"/>
    <x v="0"/>
    <n v="11"/>
    <x v="1"/>
    <n v="0"/>
    <x v="1"/>
  </r>
  <r>
    <x v="731"/>
    <n v="1953"/>
    <n v="73"/>
    <x v="0"/>
    <x v="1"/>
    <x v="1"/>
    <n v="4"/>
    <x v="1"/>
    <x v="686"/>
    <x v="1"/>
    <n v="1"/>
    <n v="1"/>
    <x v="442"/>
    <x v="90"/>
    <x v="0"/>
    <n v="349"/>
    <n v="4"/>
    <n v="78"/>
    <n v="6"/>
    <n v="0"/>
    <n v="43"/>
    <n v="480"/>
    <n v="8"/>
    <x v="5"/>
    <n v="2"/>
    <n v="6"/>
    <n v="23"/>
    <x v="0"/>
    <n v="8"/>
    <x v="0"/>
    <x v="0"/>
    <x v="0"/>
    <x v="0"/>
    <x v="0"/>
    <x v="0"/>
    <n v="0"/>
    <x v="0"/>
    <n v="11"/>
    <x v="1"/>
    <n v="0"/>
    <x v="1"/>
  </r>
  <r>
    <x v="732"/>
    <n v="1978"/>
    <n v="48"/>
    <x v="1"/>
    <x v="0"/>
    <x v="2"/>
    <n v="4"/>
    <x v="1"/>
    <x v="49"/>
    <x v="1"/>
    <n v="1"/>
    <n v="1"/>
    <x v="47"/>
    <x v="43"/>
    <x v="0"/>
    <n v="328"/>
    <n v="9"/>
    <n v="124"/>
    <n v="12"/>
    <n v="24"/>
    <n v="109"/>
    <n v="606"/>
    <n v="7"/>
    <x v="6"/>
    <n v="2"/>
    <n v="10"/>
    <n v="23"/>
    <x v="0"/>
    <n v="3"/>
    <x v="1"/>
    <x v="0"/>
    <x v="0"/>
    <x v="0"/>
    <x v="0"/>
    <x v="0"/>
    <n v="0"/>
    <x v="0"/>
    <n v="11"/>
    <x v="1"/>
    <n v="0"/>
    <x v="1"/>
  </r>
  <r>
    <x v="733"/>
    <n v="1948"/>
    <n v="78"/>
    <x v="3"/>
    <x v="1"/>
    <x v="3"/>
    <n v="4"/>
    <x v="1"/>
    <x v="687"/>
    <x v="1"/>
    <n v="1"/>
    <n v="2"/>
    <x v="286"/>
    <x v="68"/>
    <x v="0"/>
    <n v="144"/>
    <n v="2"/>
    <n v="99"/>
    <n v="7"/>
    <n v="2"/>
    <n v="30"/>
    <n v="284"/>
    <n v="5"/>
    <x v="4"/>
    <n v="1"/>
    <n v="4"/>
    <n v="16"/>
    <x v="0"/>
    <n v="8"/>
    <x v="0"/>
    <x v="0"/>
    <x v="0"/>
    <x v="0"/>
    <x v="0"/>
    <x v="0"/>
    <n v="0"/>
    <x v="0"/>
    <n v="11"/>
    <x v="1"/>
    <n v="0"/>
    <x v="1"/>
  </r>
  <r>
    <x v="734"/>
    <n v="1973"/>
    <n v="53"/>
    <x v="1"/>
    <x v="0"/>
    <x v="3"/>
    <n v="3"/>
    <x v="1"/>
    <x v="688"/>
    <x v="1"/>
    <n v="1"/>
    <n v="1"/>
    <x v="316"/>
    <x v="97"/>
    <x v="1"/>
    <n v="1126"/>
    <n v="28"/>
    <n v="211"/>
    <n v="37"/>
    <n v="28"/>
    <n v="42"/>
    <n v="1472"/>
    <n v="3"/>
    <x v="6"/>
    <n v="3"/>
    <n v="4"/>
    <n v="14"/>
    <x v="1"/>
    <n v="5"/>
    <x v="1"/>
    <x v="0"/>
    <x v="1"/>
    <x v="1"/>
    <x v="1"/>
    <x v="0"/>
    <n v="0"/>
    <x v="0"/>
    <n v="11"/>
    <x v="1"/>
    <n v="3"/>
    <x v="2"/>
  </r>
  <r>
    <x v="735"/>
    <n v="1949"/>
    <n v="77"/>
    <x v="0"/>
    <x v="0"/>
    <x v="2"/>
    <n v="2"/>
    <x v="1"/>
    <x v="345"/>
    <x v="1"/>
    <n v="0"/>
    <n v="0"/>
    <x v="433"/>
    <x v="66"/>
    <x v="0"/>
    <n v="967"/>
    <n v="0"/>
    <n v="617"/>
    <n v="43"/>
    <n v="50"/>
    <n v="0"/>
    <n v="1677"/>
    <n v="1"/>
    <x v="6"/>
    <n v="8"/>
    <n v="13"/>
    <n v="26"/>
    <x v="0"/>
    <n v="2"/>
    <x v="1"/>
    <x v="0"/>
    <x v="1"/>
    <x v="1"/>
    <x v="1"/>
    <x v="0"/>
    <n v="0"/>
    <x v="0"/>
    <n v="11"/>
    <x v="0"/>
    <n v="4"/>
    <x v="4"/>
  </r>
  <r>
    <x v="736"/>
    <n v="1973"/>
    <n v="53"/>
    <x v="1"/>
    <x v="0"/>
    <x v="2"/>
    <n v="3"/>
    <x v="1"/>
    <x v="689"/>
    <x v="1"/>
    <n v="0"/>
    <n v="1"/>
    <x v="443"/>
    <x v="22"/>
    <x v="0"/>
    <n v="432"/>
    <n v="79"/>
    <n v="341"/>
    <n v="177"/>
    <n v="136"/>
    <n v="170"/>
    <n v="1335"/>
    <n v="2"/>
    <x v="0"/>
    <n v="5"/>
    <n v="4"/>
    <n v="19"/>
    <x v="0"/>
    <n v="4"/>
    <x v="1"/>
    <x v="0"/>
    <x v="0"/>
    <x v="0"/>
    <x v="0"/>
    <x v="0"/>
    <n v="0"/>
    <x v="0"/>
    <n v="11"/>
    <x v="1"/>
    <n v="0"/>
    <x v="1"/>
  </r>
  <r>
    <x v="737"/>
    <n v="1952"/>
    <n v="74"/>
    <x v="0"/>
    <x v="2"/>
    <x v="1"/>
    <n v="3"/>
    <x v="1"/>
    <x v="690"/>
    <x v="1"/>
    <n v="0"/>
    <n v="1"/>
    <x v="444"/>
    <x v="40"/>
    <x v="1"/>
    <n v="138"/>
    <n v="39"/>
    <n v="63"/>
    <n v="55"/>
    <n v="18"/>
    <n v="21"/>
    <n v="334"/>
    <n v="1"/>
    <x v="6"/>
    <n v="1"/>
    <n v="7"/>
    <n v="13"/>
    <x v="1"/>
    <n v="2"/>
    <x v="1"/>
    <x v="0"/>
    <x v="0"/>
    <x v="0"/>
    <x v="0"/>
    <x v="0"/>
    <n v="0"/>
    <x v="0"/>
    <n v="11"/>
    <x v="1"/>
    <n v="0"/>
    <x v="1"/>
  </r>
  <r>
    <x v="738"/>
    <n v="1989"/>
    <n v="37"/>
    <x v="2"/>
    <x v="3"/>
    <x v="2"/>
    <n v="3"/>
    <x v="1"/>
    <x v="691"/>
    <x v="1"/>
    <n v="1"/>
    <n v="0"/>
    <x v="21"/>
    <x v="30"/>
    <x v="0"/>
    <n v="0"/>
    <n v="0"/>
    <n v="1"/>
    <n v="7"/>
    <n v="4"/>
    <n v="6"/>
    <n v="18"/>
    <n v="1"/>
    <x v="1"/>
    <n v="0"/>
    <n v="2"/>
    <n v="4"/>
    <x v="1"/>
    <n v="7"/>
    <x v="0"/>
    <x v="0"/>
    <x v="0"/>
    <x v="0"/>
    <x v="0"/>
    <x v="0"/>
    <n v="0"/>
    <x v="0"/>
    <n v="11"/>
    <x v="1"/>
    <n v="0"/>
    <x v="1"/>
  </r>
  <r>
    <x v="739"/>
    <n v="1969"/>
    <n v="57"/>
    <x v="1"/>
    <x v="0"/>
    <x v="1"/>
    <n v="3"/>
    <x v="1"/>
    <x v="692"/>
    <x v="1"/>
    <n v="0"/>
    <n v="1"/>
    <x v="445"/>
    <x v="2"/>
    <x v="1"/>
    <n v="509"/>
    <n v="133"/>
    <n v="497"/>
    <n v="78"/>
    <n v="24"/>
    <n v="97"/>
    <n v="1338"/>
    <n v="2"/>
    <x v="5"/>
    <n v="5"/>
    <n v="6"/>
    <n v="20"/>
    <x v="0"/>
    <n v="4"/>
    <x v="1"/>
    <x v="0"/>
    <x v="0"/>
    <x v="0"/>
    <x v="0"/>
    <x v="0"/>
    <n v="0"/>
    <x v="0"/>
    <n v="11"/>
    <x v="1"/>
    <n v="0"/>
    <x v="1"/>
  </r>
  <r>
    <x v="740"/>
    <n v="1953"/>
    <n v="73"/>
    <x v="0"/>
    <x v="1"/>
    <x v="0"/>
    <n v="2"/>
    <x v="1"/>
    <x v="693"/>
    <x v="1"/>
    <n v="0"/>
    <n v="1"/>
    <x v="189"/>
    <x v="28"/>
    <x v="2"/>
    <n v="948"/>
    <n v="10"/>
    <n v="86"/>
    <n v="13"/>
    <n v="21"/>
    <n v="21"/>
    <n v="1099"/>
    <n v="4"/>
    <x v="4"/>
    <n v="9"/>
    <n v="11"/>
    <n v="30"/>
    <x v="0"/>
    <n v="5"/>
    <x v="1"/>
    <x v="0"/>
    <x v="0"/>
    <x v="0"/>
    <x v="0"/>
    <x v="0"/>
    <n v="0"/>
    <x v="0"/>
    <n v="11"/>
    <x v="1"/>
    <n v="0"/>
    <x v="1"/>
  </r>
  <r>
    <x v="741"/>
    <n v="1956"/>
    <n v="70"/>
    <x v="0"/>
    <x v="2"/>
    <x v="1"/>
    <n v="4"/>
    <x v="1"/>
    <x v="694"/>
    <x v="1"/>
    <n v="1"/>
    <n v="1"/>
    <x v="446"/>
    <x v="2"/>
    <x v="1"/>
    <n v="39"/>
    <n v="2"/>
    <n v="25"/>
    <n v="4"/>
    <n v="3"/>
    <n v="24"/>
    <n v="97"/>
    <n v="2"/>
    <x v="7"/>
    <n v="0"/>
    <n v="3"/>
    <n v="8"/>
    <x v="1"/>
    <n v="8"/>
    <x v="0"/>
    <x v="0"/>
    <x v="0"/>
    <x v="0"/>
    <x v="0"/>
    <x v="0"/>
    <n v="0"/>
    <x v="0"/>
    <n v="11"/>
    <x v="1"/>
    <n v="0"/>
    <x v="1"/>
  </r>
  <r>
    <x v="742"/>
    <n v="1950"/>
    <n v="76"/>
    <x v="0"/>
    <x v="1"/>
    <x v="0"/>
    <n v="4"/>
    <x v="1"/>
    <x v="695"/>
    <x v="1"/>
    <n v="1"/>
    <n v="2"/>
    <x v="42"/>
    <x v="58"/>
    <x v="0"/>
    <n v="28"/>
    <n v="1"/>
    <n v="21"/>
    <n v="3"/>
    <n v="0"/>
    <n v="10"/>
    <n v="63"/>
    <n v="3"/>
    <x v="2"/>
    <n v="1"/>
    <n v="3"/>
    <n v="9"/>
    <x v="1"/>
    <n v="5"/>
    <x v="1"/>
    <x v="0"/>
    <x v="0"/>
    <x v="0"/>
    <x v="0"/>
    <x v="0"/>
    <n v="0"/>
    <x v="0"/>
    <n v="11"/>
    <x v="1"/>
    <n v="0"/>
    <x v="1"/>
  </r>
  <r>
    <x v="743"/>
    <n v="1978"/>
    <n v="48"/>
    <x v="1"/>
    <x v="4"/>
    <x v="1"/>
    <n v="3"/>
    <x v="1"/>
    <x v="696"/>
    <x v="1"/>
    <n v="1"/>
    <n v="0"/>
    <x v="379"/>
    <x v="98"/>
    <x v="0"/>
    <n v="13"/>
    <n v="11"/>
    <n v="24"/>
    <n v="13"/>
    <n v="8"/>
    <n v="40"/>
    <n v="109"/>
    <n v="2"/>
    <x v="7"/>
    <n v="0"/>
    <n v="4"/>
    <n v="9"/>
    <x v="1"/>
    <n v="6"/>
    <x v="0"/>
    <x v="0"/>
    <x v="0"/>
    <x v="0"/>
    <x v="0"/>
    <x v="0"/>
    <n v="0"/>
    <x v="0"/>
    <n v="11"/>
    <x v="1"/>
    <n v="0"/>
    <x v="1"/>
  </r>
  <r>
    <x v="744"/>
    <n v="1964"/>
    <n v="62"/>
    <x v="0"/>
    <x v="0"/>
    <x v="2"/>
    <n v="2"/>
    <x v="1"/>
    <x v="697"/>
    <x v="1"/>
    <n v="0"/>
    <n v="0"/>
    <x v="440"/>
    <x v="72"/>
    <x v="0"/>
    <n v="307"/>
    <n v="26"/>
    <n v="360"/>
    <n v="138"/>
    <n v="31"/>
    <n v="40"/>
    <n v="902"/>
    <n v="1"/>
    <x v="4"/>
    <n v="9"/>
    <n v="5"/>
    <n v="21"/>
    <x v="0"/>
    <n v="3"/>
    <x v="1"/>
    <x v="0"/>
    <x v="0"/>
    <x v="0"/>
    <x v="1"/>
    <x v="0"/>
    <n v="0"/>
    <x v="0"/>
    <n v="11"/>
    <x v="1"/>
    <n v="1"/>
    <x v="0"/>
  </r>
  <r>
    <x v="745"/>
    <n v="1952"/>
    <n v="74"/>
    <x v="0"/>
    <x v="0"/>
    <x v="1"/>
    <n v="2"/>
    <x v="1"/>
    <x v="698"/>
    <x v="1"/>
    <n v="0"/>
    <n v="0"/>
    <x v="447"/>
    <x v="43"/>
    <x v="0"/>
    <n v="901"/>
    <n v="31"/>
    <n v="345"/>
    <n v="75"/>
    <n v="31"/>
    <n v="191"/>
    <n v="1574"/>
    <n v="1"/>
    <x v="6"/>
    <n v="4"/>
    <n v="11"/>
    <n v="20"/>
    <x v="0"/>
    <n v="1"/>
    <x v="1"/>
    <x v="0"/>
    <x v="0"/>
    <x v="1"/>
    <x v="0"/>
    <x v="0"/>
    <n v="0"/>
    <x v="0"/>
    <n v="11"/>
    <x v="1"/>
    <n v="1"/>
    <x v="0"/>
  </r>
  <r>
    <x v="746"/>
    <n v="1975"/>
    <n v="51"/>
    <x v="1"/>
    <x v="4"/>
    <x v="2"/>
    <n v="3"/>
    <x v="1"/>
    <x v="699"/>
    <x v="1"/>
    <n v="1"/>
    <n v="0"/>
    <x v="163"/>
    <x v="30"/>
    <x v="0"/>
    <n v="2"/>
    <n v="5"/>
    <n v="12"/>
    <n v="4"/>
    <n v="8"/>
    <n v="7"/>
    <n v="38"/>
    <n v="3"/>
    <x v="2"/>
    <n v="0"/>
    <n v="4"/>
    <n v="9"/>
    <x v="1"/>
    <n v="5"/>
    <x v="1"/>
    <x v="0"/>
    <x v="0"/>
    <x v="0"/>
    <x v="0"/>
    <x v="0"/>
    <n v="0"/>
    <x v="0"/>
    <n v="11"/>
    <x v="1"/>
    <n v="0"/>
    <x v="1"/>
  </r>
  <r>
    <x v="747"/>
    <n v="1995"/>
    <n v="31"/>
    <x v="2"/>
    <x v="0"/>
    <x v="0"/>
    <n v="1"/>
    <x v="0"/>
    <x v="700"/>
    <x v="1"/>
    <n v="0"/>
    <n v="0"/>
    <x v="448"/>
    <x v="44"/>
    <x v="1"/>
    <n v="283"/>
    <n v="17"/>
    <n v="372"/>
    <n v="138"/>
    <n v="106"/>
    <n v="44"/>
    <n v="960"/>
    <n v="1"/>
    <x v="7"/>
    <n v="8"/>
    <n v="12"/>
    <n v="24"/>
    <x v="0"/>
    <n v="1"/>
    <x v="1"/>
    <x v="0"/>
    <x v="0"/>
    <x v="0"/>
    <x v="0"/>
    <x v="0"/>
    <n v="0"/>
    <x v="0"/>
    <n v="11"/>
    <x v="1"/>
    <n v="0"/>
    <x v="1"/>
  </r>
  <r>
    <x v="748"/>
    <n v="1970"/>
    <n v="56"/>
    <x v="1"/>
    <x v="0"/>
    <x v="0"/>
    <n v="2"/>
    <x v="1"/>
    <x v="701"/>
    <x v="1"/>
    <n v="1"/>
    <n v="0"/>
    <x v="449"/>
    <x v="5"/>
    <x v="0"/>
    <n v="4"/>
    <n v="3"/>
    <n v="7"/>
    <n v="0"/>
    <n v="3"/>
    <n v="11"/>
    <n v="28"/>
    <n v="1"/>
    <x v="1"/>
    <n v="0"/>
    <n v="2"/>
    <n v="4"/>
    <x v="1"/>
    <n v="7"/>
    <x v="0"/>
    <x v="1"/>
    <x v="0"/>
    <x v="0"/>
    <x v="0"/>
    <x v="0"/>
    <n v="0"/>
    <x v="0"/>
    <n v="11"/>
    <x v="1"/>
    <n v="1"/>
    <x v="0"/>
  </r>
  <r>
    <x v="749"/>
    <n v="1954"/>
    <n v="72"/>
    <x v="0"/>
    <x v="4"/>
    <x v="2"/>
    <n v="2"/>
    <x v="1"/>
    <x v="702"/>
    <x v="1"/>
    <n v="0"/>
    <n v="0"/>
    <x v="450"/>
    <x v="21"/>
    <x v="2"/>
    <n v="769"/>
    <n v="80"/>
    <n v="252"/>
    <n v="15"/>
    <n v="34"/>
    <n v="65"/>
    <n v="1215"/>
    <n v="1"/>
    <x v="11"/>
    <n v="10"/>
    <n v="7"/>
    <n v="28"/>
    <x v="0"/>
    <n v="6"/>
    <x v="0"/>
    <x v="1"/>
    <x v="0"/>
    <x v="0"/>
    <x v="0"/>
    <x v="0"/>
    <n v="0"/>
    <x v="0"/>
    <n v="11"/>
    <x v="0"/>
    <n v="2"/>
    <x v="3"/>
  </r>
  <r>
    <x v="750"/>
    <n v="1972"/>
    <n v="54"/>
    <x v="1"/>
    <x v="1"/>
    <x v="1"/>
    <n v="2"/>
    <x v="1"/>
    <x v="703"/>
    <x v="1"/>
    <n v="0"/>
    <n v="0"/>
    <x v="31"/>
    <x v="23"/>
    <x v="0"/>
    <n v="518"/>
    <n v="42"/>
    <n v="742"/>
    <n v="55"/>
    <n v="56"/>
    <n v="84"/>
    <n v="1497"/>
    <n v="1"/>
    <x v="4"/>
    <n v="10"/>
    <n v="5"/>
    <n v="22"/>
    <x v="0"/>
    <n v="2"/>
    <x v="1"/>
    <x v="0"/>
    <x v="0"/>
    <x v="0"/>
    <x v="0"/>
    <x v="0"/>
    <n v="0"/>
    <x v="0"/>
    <n v="11"/>
    <x v="1"/>
    <n v="0"/>
    <x v="1"/>
  </r>
  <r>
    <x v="751"/>
    <n v="1958"/>
    <n v="68"/>
    <x v="0"/>
    <x v="1"/>
    <x v="1"/>
    <n v="3"/>
    <x v="1"/>
    <x v="704"/>
    <x v="1"/>
    <n v="0"/>
    <n v="1"/>
    <x v="451"/>
    <x v="38"/>
    <x v="0"/>
    <n v="350"/>
    <n v="8"/>
    <n v="66"/>
    <n v="17"/>
    <n v="4"/>
    <n v="4"/>
    <n v="449"/>
    <n v="2"/>
    <x v="7"/>
    <n v="2"/>
    <n v="10"/>
    <n v="17"/>
    <x v="0"/>
    <n v="3"/>
    <x v="1"/>
    <x v="0"/>
    <x v="0"/>
    <x v="0"/>
    <x v="0"/>
    <x v="0"/>
    <n v="0"/>
    <x v="0"/>
    <n v="11"/>
    <x v="1"/>
    <n v="0"/>
    <x v="1"/>
  </r>
  <r>
    <x v="752"/>
    <n v="1975"/>
    <n v="51"/>
    <x v="1"/>
    <x v="0"/>
    <x v="4"/>
    <n v="2"/>
    <x v="1"/>
    <x v="622"/>
    <x v="1"/>
    <n v="0"/>
    <n v="1"/>
    <x v="414"/>
    <x v="53"/>
    <x v="0"/>
    <n v="445"/>
    <n v="53"/>
    <n v="213"/>
    <n v="104"/>
    <n v="98"/>
    <n v="151"/>
    <n v="1064"/>
    <n v="1"/>
    <x v="4"/>
    <n v="4"/>
    <n v="13"/>
    <n v="24"/>
    <x v="0"/>
    <n v="4"/>
    <x v="1"/>
    <x v="0"/>
    <x v="0"/>
    <x v="0"/>
    <x v="0"/>
    <x v="0"/>
    <n v="0"/>
    <x v="0"/>
    <n v="11"/>
    <x v="1"/>
    <n v="0"/>
    <x v="1"/>
  </r>
  <r>
    <x v="753"/>
    <n v="1969"/>
    <n v="57"/>
    <x v="1"/>
    <x v="0"/>
    <x v="2"/>
    <n v="2"/>
    <x v="1"/>
    <x v="705"/>
    <x v="1"/>
    <n v="0"/>
    <n v="0"/>
    <x v="452"/>
    <x v="15"/>
    <x v="1"/>
    <n v="778"/>
    <n v="178"/>
    <n v="689"/>
    <n v="41"/>
    <n v="27"/>
    <n v="44"/>
    <n v="1757"/>
    <n v="1"/>
    <x v="0"/>
    <n v="5"/>
    <n v="11"/>
    <n v="25"/>
    <x v="0"/>
    <n v="8"/>
    <x v="0"/>
    <x v="0"/>
    <x v="1"/>
    <x v="1"/>
    <x v="1"/>
    <x v="0"/>
    <n v="0"/>
    <x v="0"/>
    <n v="11"/>
    <x v="0"/>
    <n v="4"/>
    <x v="4"/>
  </r>
  <r>
    <x v="754"/>
    <n v="1979"/>
    <n v="47"/>
    <x v="1"/>
    <x v="0"/>
    <x v="1"/>
    <n v="2"/>
    <x v="1"/>
    <x v="706"/>
    <x v="1"/>
    <n v="0"/>
    <n v="0"/>
    <x v="453"/>
    <x v="26"/>
    <x v="0"/>
    <n v="709"/>
    <n v="93"/>
    <n v="374"/>
    <n v="104"/>
    <n v="80"/>
    <n v="80"/>
    <n v="1440"/>
    <n v="1"/>
    <x v="0"/>
    <n v="6"/>
    <n v="6"/>
    <n v="21"/>
    <x v="0"/>
    <n v="3"/>
    <x v="1"/>
    <x v="0"/>
    <x v="0"/>
    <x v="0"/>
    <x v="0"/>
    <x v="0"/>
    <n v="0"/>
    <x v="0"/>
    <n v="11"/>
    <x v="1"/>
    <n v="0"/>
    <x v="1"/>
  </r>
  <r>
    <x v="755"/>
    <n v="1978"/>
    <n v="48"/>
    <x v="1"/>
    <x v="4"/>
    <x v="1"/>
    <n v="2"/>
    <x v="1"/>
    <x v="707"/>
    <x v="1"/>
    <n v="0"/>
    <n v="0"/>
    <x v="454"/>
    <x v="80"/>
    <x v="1"/>
    <n v="359"/>
    <n v="35"/>
    <n v="314"/>
    <n v="93"/>
    <n v="116"/>
    <n v="89"/>
    <n v="1006"/>
    <n v="1"/>
    <x v="5"/>
    <n v="3"/>
    <n v="13"/>
    <n v="24"/>
    <x v="0"/>
    <n v="4"/>
    <x v="1"/>
    <x v="0"/>
    <x v="0"/>
    <x v="0"/>
    <x v="0"/>
    <x v="0"/>
    <n v="0"/>
    <x v="0"/>
    <n v="11"/>
    <x v="1"/>
    <n v="0"/>
    <x v="1"/>
  </r>
  <r>
    <x v="756"/>
    <n v="1972"/>
    <n v="54"/>
    <x v="1"/>
    <x v="1"/>
    <x v="1"/>
    <n v="3"/>
    <x v="1"/>
    <x v="708"/>
    <x v="1"/>
    <n v="0"/>
    <n v="1"/>
    <x v="45"/>
    <x v="29"/>
    <x v="0"/>
    <n v="799"/>
    <n v="12"/>
    <n v="375"/>
    <n v="16"/>
    <n v="12"/>
    <n v="12"/>
    <n v="1226"/>
    <n v="5"/>
    <x v="5"/>
    <n v="6"/>
    <n v="5"/>
    <n v="23"/>
    <x v="0"/>
    <n v="6"/>
    <x v="0"/>
    <x v="0"/>
    <x v="0"/>
    <x v="0"/>
    <x v="0"/>
    <x v="0"/>
    <n v="0"/>
    <x v="0"/>
    <n v="11"/>
    <x v="0"/>
    <n v="1"/>
    <x v="0"/>
  </r>
  <r>
    <x v="757"/>
    <n v="1964"/>
    <n v="62"/>
    <x v="0"/>
    <x v="0"/>
    <x v="2"/>
    <n v="3"/>
    <x v="1"/>
    <x v="709"/>
    <x v="1"/>
    <n v="0"/>
    <n v="1"/>
    <x v="159"/>
    <x v="50"/>
    <x v="1"/>
    <n v="895"/>
    <n v="10"/>
    <n v="101"/>
    <n v="13"/>
    <n v="0"/>
    <n v="152"/>
    <n v="1171"/>
    <n v="5"/>
    <x v="7"/>
    <n v="4"/>
    <n v="8"/>
    <n v="20"/>
    <x v="0"/>
    <n v="8"/>
    <x v="0"/>
    <x v="0"/>
    <x v="0"/>
    <x v="0"/>
    <x v="0"/>
    <x v="0"/>
    <n v="0"/>
    <x v="0"/>
    <n v="11"/>
    <x v="1"/>
    <n v="0"/>
    <x v="1"/>
  </r>
  <r>
    <x v="758"/>
    <n v="1979"/>
    <n v="47"/>
    <x v="1"/>
    <x v="2"/>
    <x v="2"/>
    <n v="3"/>
    <x v="1"/>
    <x v="710"/>
    <x v="1"/>
    <n v="1"/>
    <n v="0"/>
    <x v="455"/>
    <x v="21"/>
    <x v="2"/>
    <n v="40"/>
    <n v="2"/>
    <n v="23"/>
    <n v="0"/>
    <n v="4"/>
    <n v="23"/>
    <n v="92"/>
    <n v="2"/>
    <x v="2"/>
    <n v="1"/>
    <n v="3"/>
    <n v="8"/>
    <x v="1"/>
    <n v="4"/>
    <x v="1"/>
    <x v="0"/>
    <x v="0"/>
    <x v="0"/>
    <x v="0"/>
    <x v="0"/>
    <n v="0"/>
    <x v="0"/>
    <n v="11"/>
    <x v="1"/>
    <n v="0"/>
    <x v="1"/>
  </r>
  <r>
    <x v="759"/>
    <n v="1959"/>
    <n v="67"/>
    <x v="0"/>
    <x v="1"/>
    <x v="2"/>
    <n v="3"/>
    <x v="1"/>
    <x v="711"/>
    <x v="1"/>
    <n v="0"/>
    <n v="1"/>
    <x v="218"/>
    <x v="17"/>
    <x v="0"/>
    <n v="76"/>
    <n v="0"/>
    <n v="7"/>
    <n v="0"/>
    <n v="0"/>
    <n v="16"/>
    <n v="99"/>
    <n v="1"/>
    <x v="7"/>
    <n v="2"/>
    <n v="2"/>
    <n v="8"/>
    <x v="1"/>
    <n v="5"/>
    <x v="1"/>
    <x v="0"/>
    <x v="0"/>
    <x v="0"/>
    <x v="0"/>
    <x v="0"/>
    <n v="0"/>
    <x v="0"/>
    <n v="11"/>
    <x v="1"/>
    <n v="0"/>
    <x v="1"/>
  </r>
  <r>
    <x v="760"/>
    <n v="1981"/>
    <n v="45"/>
    <x v="2"/>
    <x v="4"/>
    <x v="2"/>
    <n v="3"/>
    <x v="1"/>
    <x v="712"/>
    <x v="1"/>
    <n v="1"/>
    <n v="0"/>
    <x v="451"/>
    <x v="28"/>
    <x v="2"/>
    <n v="11"/>
    <n v="5"/>
    <n v="22"/>
    <n v="12"/>
    <n v="5"/>
    <n v="11"/>
    <n v="66"/>
    <n v="2"/>
    <x v="7"/>
    <n v="0"/>
    <n v="3"/>
    <n v="8"/>
    <x v="1"/>
    <n v="7"/>
    <x v="0"/>
    <x v="0"/>
    <x v="0"/>
    <x v="0"/>
    <x v="0"/>
    <x v="0"/>
    <n v="0"/>
    <x v="0"/>
    <n v="11"/>
    <x v="1"/>
    <n v="0"/>
    <x v="1"/>
  </r>
  <r>
    <x v="761"/>
    <n v="1967"/>
    <n v="59"/>
    <x v="1"/>
    <x v="0"/>
    <x v="0"/>
    <n v="3"/>
    <x v="1"/>
    <x v="713"/>
    <x v="1"/>
    <n v="1"/>
    <n v="1"/>
    <x v="125"/>
    <x v="95"/>
    <x v="0"/>
    <n v="245"/>
    <n v="16"/>
    <n v="223"/>
    <n v="21"/>
    <n v="43"/>
    <n v="16"/>
    <n v="564"/>
    <n v="2"/>
    <x v="0"/>
    <n v="1"/>
    <n v="8"/>
    <n v="19"/>
    <x v="0"/>
    <n v="6"/>
    <x v="0"/>
    <x v="0"/>
    <x v="0"/>
    <x v="0"/>
    <x v="0"/>
    <x v="0"/>
    <n v="0"/>
    <x v="0"/>
    <n v="11"/>
    <x v="1"/>
    <n v="0"/>
    <x v="1"/>
  </r>
  <r>
    <x v="762"/>
    <n v="1988"/>
    <n v="38"/>
    <x v="2"/>
    <x v="2"/>
    <x v="2"/>
    <n v="2"/>
    <x v="1"/>
    <x v="714"/>
    <x v="1"/>
    <n v="0"/>
    <n v="0"/>
    <x v="194"/>
    <x v="71"/>
    <x v="2"/>
    <n v="647"/>
    <n v="107"/>
    <n v="391"/>
    <n v="175"/>
    <n v="67"/>
    <n v="40"/>
    <n v="1427"/>
    <n v="1"/>
    <x v="4"/>
    <n v="4"/>
    <n v="10"/>
    <n v="21"/>
    <x v="0"/>
    <n v="3"/>
    <x v="1"/>
    <x v="0"/>
    <x v="0"/>
    <x v="0"/>
    <x v="0"/>
    <x v="0"/>
    <n v="0"/>
    <x v="0"/>
    <n v="11"/>
    <x v="1"/>
    <n v="0"/>
    <x v="1"/>
  </r>
  <r>
    <x v="763"/>
    <n v="1978"/>
    <n v="48"/>
    <x v="1"/>
    <x v="1"/>
    <x v="0"/>
    <n v="2"/>
    <x v="1"/>
    <x v="715"/>
    <x v="1"/>
    <n v="1"/>
    <n v="0"/>
    <x v="456"/>
    <x v="45"/>
    <x v="2"/>
    <n v="39"/>
    <n v="1"/>
    <n v="9"/>
    <n v="2"/>
    <n v="1"/>
    <n v="34"/>
    <n v="86"/>
    <n v="1"/>
    <x v="2"/>
    <n v="1"/>
    <n v="2"/>
    <n v="6"/>
    <x v="1"/>
    <n v="7"/>
    <x v="0"/>
    <x v="1"/>
    <x v="0"/>
    <x v="0"/>
    <x v="0"/>
    <x v="0"/>
    <n v="0"/>
    <x v="0"/>
    <n v="11"/>
    <x v="0"/>
    <n v="2"/>
    <x v="3"/>
  </r>
  <r>
    <x v="764"/>
    <n v="1952"/>
    <n v="74"/>
    <x v="0"/>
    <x v="0"/>
    <x v="0"/>
    <n v="1"/>
    <x v="0"/>
    <x v="716"/>
    <x v="1"/>
    <n v="0"/>
    <n v="0"/>
    <x v="27"/>
    <x v="38"/>
    <x v="0"/>
    <n v="203"/>
    <n v="35"/>
    <n v="305"/>
    <n v="46"/>
    <n v="17"/>
    <n v="227"/>
    <n v="833"/>
    <n v="1"/>
    <x v="2"/>
    <n v="11"/>
    <n v="5"/>
    <n v="19"/>
    <x v="0"/>
    <n v="1"/>
    <x v="1"/>
    <x v="0"/>
    <x v="0"/>
    <x v="0"/>
    <x v="0"/>
    <x v="0"/>
    <n v="0"/>
    <x v="0"/>
    <n v="11"/>
    <x v="1"/>
    <n v="0"/>
    <x v="1"/>
  </r>
  <r>
    <x v="765"/>
    <n v="1955"/>
    <n v="71"/>
    <x v="0"/>
    <x v="0"/>
    <x v="2"/>
    <n v="3"/>
    <x v="1"/>
    <x v="717"/>
    <x v="1"/>
    <n v="0"/>
    <n v="1"/>
    <x v="238"/>
    <x v="48"/>
    <x v="0"/>
    <n v="138"/>
    <n v="3"/>
    <n v="38"/>
    <n v="4"/>
    <n v="0"/>
    <n v="59"/>
    <n v="242"/>
    <n v="3"/>
    <x v="7"/>
    <n v="2"/>
    <n v="4"/>
    <n v="12"/>
    <x v="1"/>
    <n v="6"/>
    <x v="0"/>
    <x v="0"/>
    <x v="0"/>
    <x v="0"/>
    <x v="0"/>
    <x v="0"/>
    <n v="0"/>
    <x v="0"/>
    <n v="11"/>
    <x v="1"/>
    <n v="0"/>
    <x v="1"/>
  </r>
  <r>
    <x v="766"/>
    <n v="1977"/>
    <n v="49"/>
    <x v="1"/>
    <x v="0"/>
    <x v="2"/>
    <n v="2"/>
    <x v="1"/>
    <x v="718"/>
    <x v="1"/>
    <n v="0"/>
    <n v="0"/>
    <x v="63"/>
    <x v="28"/>
    <x v="2"/>
    <n v="587"/>
    <n v="51"/>
    <n v="898"/>
    <n v="247"/>
    <n v="0"/>
    <n v="86"/>
    <n v="1869"/>
    <n v="1"/>
    <x v="7"/>
    <n v="6"/>
    <n v="7"/>
    <n v="17"/>
    <x v="0"/>
    <n v="2"/>
    <x v="1"/>
    <x v="0"/>
    <x v="0"/>
    <x v="0"/>
    <x v="0"/>
    <x v="0"/>
    <n v="0"/>
    <x v="0"/>
    <n v="11"/>
    <x v="1"/>
    <n v="0"/>
    <x v="1"/>
  </r>
  <r>
    <x v="767"/>
    <n v="1987"/>
    <n v="39"/>
    <x v="2"/>
    <x v="0"/>
    <x v="1"/>
    <n v="2"/>
    <x v="1"/>
    <x v="719"/>
    <x v="1"/>
    <n v="0"/>
    <n v="0"/>
    <x v="457"/>
    <x v="94"/>
    <x v="2"/>
    <n v="595"/>
    <n v="97"/>
    <n v="291"/>
    <n v="127"/>
    <n v="133"/>
    <n v="121"/>
    <n v="1364"/>
    <n v="1"/>
    <x v="8"/>
    <n v="5"/>
    <n v="12"/>
    <n v="29"/>
    <x v="0"/>
    <n v="6"/>
    <x v="0"/>
    <x v="0"/>
    <x v="0"/>
    <x v="0"/>
    <x v="0"/>
    <x v="0"/>
    <n v="0"/>
    <x v="0"/>
    <n v="11"/>
    <x v="1"/>
    <n v="0"/>
    <x v="1"/>
  </r>
  <r>
    <x v="768"/>
    <n v="1965"/>
    <n v="61"/>
    <x v="1"/>
    <x v="4"/>
    <x v="2"/>
    <n v="3"/>
    <x v="1"/>
    <x v="720"/>
    <x v="1"/>
    <n v="0"/>
    <n v="1"/>
    <x v="458"/>
    <x v="16"/>
    <x v="0"/>
    <n v="43"/>
    <n v="12"/>
    <n v="23"/>
    <n v="29"/>
    <n v="15"/>
    <n v="61"/>
    <n v="183"/>
    <n v="1"/>
    <x v="2"/>
    <n v="1"/>
    <n v="4"/>
    <n v="8"/>
    <x v="1"/>
    <n v="4"/>
    <x v="1"/>
    <x v="0"/>
    <x v="0"/>
    <x v="0"/>
    <x v="0"/>
    <x v="0"/>
    <n v="0"/>
    <x v="0"/>
    <n v="11"/>
    <x v="1"/>
    <n v="0"/>
    <x v="1"/>
  </r>
  <r>
    <x v="769"/>
    <n v="1956"/>
    <n v="70"/>
    <x v="0"/>
    <x v="2"/>
    <x v="2"/>
    <n v="3"/>
    <x v="1"/>
    <x v="721"/>
    <x v="1"/>
    <n v="0"/>
    <n v="1"/>
    <x v="459"/>
    <x v="87"/>
    <x v="0"/>
    <n v="301"/>
    <n v="7"/>
    <n v="74"/>
    <n v="10"/>
    <n v="0"/>
    <n v="58"/>
    <n v="450"/>
    <n v="4"/>
    <x v="4"/>
    <n v="1"/>
    <n v="7"/>
    <n v="18"/>
    <x v="0"/>
    <n v="6"/>
    <x v="0"/>
    <x v="0"/>
    <x v="0"/>
    <x v="0"/>
    <x v="0"/>
    <x v="0"/>
    <n v="0"/>
    <x v="0"/>
    <n v="11"/>
    <x v="1"/>
    <n v="0"/>
    <x v="1"/>
  </r>
  <r>
    <x v="770"/>
    <n v="1979"/>
    <n v="47"/>
    <x v="1"/>
    <x v="0"/>
    <x v="2"/>
    <n v="3"/>
    <x v="1"/>
    <x v="722"/>
    <x v="1"/>
    <n v="0"/>
    <n v="1"/>
    <x v="74"/>
    <x v="33"/>
    <x v="2"/>
    <n v="180"/>
    <n v="32"/>
    <n v="348"/>
    <n v="76"/>
    <n v="32"/>
    <n v="90"/>
    <n v="758"/>
    <n v="2"/>
    <x v="3"/>
    <n v="2"/>
    <n v="12"/>
    <n v="21"/>
    <x v="0"/>
    <n v="2"/>
    <x v="1"/>
    <x v="0"/>
    <x v="0"/>
    <x v="0"/>
    <x v="0"/>
    <x v="0"/>
    <n v="0"/>
    <x v="0"/>
    <n v="11"/>
    <x v="1"/>
    <n v="0"/>
    <x v="1"/>
  </r>
  <r>
    <x v="771"/>
    <n v="1951"/>
    <n v="75"/>
    <x v="0"/>
    <x v="1"/>
    <x v="2"/>
    <n v="2"/>
    <x v="1"/>
    <x v="723"/>
    <x v="1"/>
    <n v="0"/>
    <n v="0"/>
    <x v="460"/>
    <x v="43"/>
    <x v="0"/>
    <n v="794"/>
    <n v="115"/>
    <n v="243"/>
    <n v="150"/>
    <n v="0"/>
    <n v="205"/>
    <n v="1507"/>
    <n v="1"/>
    <x v="0"/>
    <n v="5"/>
    <n v="6"/>
    <n v="20"/>
    <x v="0"/>
    <n v="3"/>
    <x v="1"/>
    <x v="0"/>
    <x v="0"/>
    <x v="0"/>
    <x v="0"/>
    <x v="0"/>
    <n v="0"/>
    <x v="0"/>
    <n v="11"/>
    <x v="1"/>
    <n v="0"/>
    <x v="1"/>
  </r>
  <r>
    <x v="772"/>
    <n v="1965"/>
    <n v="61"/>
    <x v="1"/>
    <x v="0"/>
    <x v="0"/>
    <n v="3"/>
    <x v="1"/>
    <x v="724"/>
    <x v="1"/>
    <n v="1"/>
    <n v="1"/>
    <x v="362"/>
    <x v="52"/>
    <x v="2"/>
    <n v="392"/>
    <n v="5"/>
    <n v="91"/>
    <n v="28"/>
    <n v="26"/>
    <n v="112"/>
    <n v="654"/>
    <n v="8"/>
    <x v="5"/>
    <n v="3"/>
    <n v="7"/>
    <n v="25"/>
    <x v="0"/>
    <n v="8"/>
    <x v="0"/>
    <x v="0"/>
    <x v="0"/>
    <x v="0"/>
    <x v="0"/>
    <x v="0"/>
    <n v="0"/>
    <x v="0"/>
    <n v="11"/>
    <x v="0"/>
    <n v="1"/>
    <x v="0"/>
  </r>
  <r>
    <x v="773"/>
    <n v="1972"/>
    <n v="54"/>
    <x v="1"/>
    <x v="0"/>
    <x v="2"/>
    <n v="4"/>
    <x v="1"/>
    <x v="725"/>
    <x v="1"/>
    <n v="1"/>
    <n v="1"/>
    <x v="305"/>
    <x v="97"/>
    <x v="1"/>
    <n v="39"/>
    <n v="1"/>
    <n v="22"/>
    <n v="3"/>
    <n v="4"/>
    <n v="12"/>
    <n v="81"/>
    <n v="3"/>
    <x v="2"/>
    <n v="0"/>
    <n v="4"/>
    <n v="9"/>
    <x v="1"/>
    <n v="7"/>
    <x v="0"/>
    <x v="0"/>
    <x v="0"/>
    <x v="0"/>
    <x v="0"/>
    <x v="0"/>
    <n v="0"/>
    <x v="0"/>
    <n v="11"/>
    <x v="1"/>
    <n v="0"/>
    <x v="1"/>
  </r>
  <r>
    <x v="774"/>
    <n v="1957"/>
    <n v="69"/>
    <x v="0"/>
    <x v="1"/>
    <x v="1"/>
    <n v="3"/>
    <x v="1"/>
    <x v="726"/>
    <x v="1"/>
    <n v="0"/>
    <n v="1"/>
    <x v="461"/>
    <x v="31"/>
    <x v="0"/>
    <n v="107"/>
    <n v="2"/>
    <n v="12"/>
    <n v="2"/>
    <n v="2"/>
    <n v="12"/>
    <n v="137"/>
    <n v="0"/>
    <x v="9"/>
    <n v="0"/>
    <n v="1"/>
    <n v="1"/>
    <x v="1"/>
    <n v="20"/>
    <x v="0"/>
    <x v="0"/>
    <x v="0"/>
    <x v="0"/>
    <x v="0"/>
    <x v="0"/>
    <n v="0"/>
    <x v="0"/>
    <n v="11"/>
    <x v="1"/>
    <n v="0"/>
    <x v="1"/>
  </r>
  <r>
    <x v="775"/>
    <n v="1953"/>
    <n v="73"/>
    <x v="0"/>
    <x v="0"/>
    <x v="1"/>
    <n v="4"/>
    <x v="1"/>
    <x v="727"/>
    <x v="1"/>
    <n v="1"/>
    <n v="1"/>
    <x v="446"/>
    <x v="17"/>
    <x v="0"/>
    <n v="13"/>
    <n v="0"/>
    <n v="3"/>
    <n v="0"/>
    <n v="0"/>
    <n v="0"/>
    <n v="16"/>
    <n v="1"/>
    <x v="1"/>
    <n v="0"/>
    <n v="2"/>
    <n v="4"/>
    <x v="1"/>
    <n v="7"/>
    <x v="0"/>
    <x v="0"/>
    <x v="0"/>
    <x v="0"/>
    <x v="0"/>
    <x v="0"/>
    <n v="0"/>
    <x v="0"/>
    <n v="11"/>
    <x v="1"/>
    <n v="0"/>
    <x v="1"/>
  </r>
  <r>
    <x v="776"/>
    <n v="1965"/>
    <n v="61"/>
    <x v="1"/>
    <x v="1"/>
    <x v="0"/>
    <n v="2"/>
    <x v="1"/>
    <x v="728"/>
    <x v="1"/>
    <n v="0"/>
    <n v="1"/>
    <x v="462"/>
    <x v="81"/>
    <x v="0"/>
    <n v="70"/>
    <n v="0"/>
    <n v="17"/>
    <n v="0"/>
    <n v="0"/>
    <n v="6"/>
    <n v="93"/>
    <n v="2"/>
    <x v="2"/>
    <n v="1"/>
    <n v="3"/>
    <n v="8"/>
    <x v="1"/>
    <n v="6"/>
    <x v="0"/>
    <x v="0"/>
    <x v="0"/>
    <x v="0"/>
    <x v="0"/>
    <x v="0"/>
    <n v="0"/>
    <x v="0"/>
    <n v="11"/>
    <x v="1"/>
    <n v="0"/>
    <x v="1"/>
  </r>
  <r>
    <x v="777"/>
    <n v="1958"/>
    <n v="68"/>
    <x v="0"/>
    <x v="1"/>
    <x v="1"/>
    <n v="2"/>
    <x v="1"/>
    <x v="729"/>
    <x v="1"/>
    <n v="0"/>
    <n v="0"/>
    <x v="340"/>
    <x v="48"/>
    <x v="0"/>
    <n v="680"/>
    <n v="11"/>
    <n v="392"/>
    <n v="75"/>
    <n v="0"/>
    <n v="0"/>
    <n v="1158"/>
    <n v="1"/>
    <x v="2"/>
    <n v="11"/>
    <n v="4"/>
    <n v="18"/>
    <x v="0"/>
    <n v="1"/>
    <x v="1"/>
    <x v="0"/>
    <x v="0"/>
    <x v="0"/>
    <x v="0"/>
    <x v="0"/>
    <n v="0"/>
    <x v="0"/>
    <n v="11"/>
    <x v="1"/>
    <n v="0"/>
    <x v="1"/>
  </r>
  <r>
    <x v="778"/>
    <n v="1955"/>
    <n v="71"/>
    <x v="0"/>
    <x v="2"/>
    <x v="0"/>
    <n v="3"/>
    <x v="1"/>
    <x v="730"/>
    <x v="1"/>
    <n v="1"/>
    <n v="1"/>
    <x v="463"/>
    <x v="58"/>
    <x v="0"/>
    <n v="26"/>
    <n v="1"/>
    <n v="11"/>
    <n v="0"/>
    <n v="1"/>
    <n v="4"/>
    <n v="43"/>
    <n v="2"/>
    <x v="1"/>
    <n v="0"/>
    <n v="3"/>
    <n v="6"/>
    <x v="1"/>
    <n v="3"/>
    <x v="1"/>
    <x v="0"/>
    <x v="0"/>
    <x v="0"/>
    <x v="0"/>
    <x v="0"/>
    <n v="0"/>
    <x v="0"/>
    <n v="11"/>
    <x v="1"/>
    <n v="0"/>
    <x v="1"/>
  </r>
  <r>
    <x v="779"/>
    <n v="1971"/>
    <n v="55"/>
    <x v="1"/>
    <x v="0"/>
    <x v="0"/>
    <n v="2"/>
    <x v="1"/>
    <x v="731"/>
    <x v="1"/>
    <n v="0"/>
    <n v="1"/>
    <x v="130"/>
    <x v="80"/>
    <x v="1"/>
    <n v="522"/>
    <n v="0"/>
    <n v="522"/>
    <n v="227"/>
    <n v="120"/>
    <n v="134"/>
    <n v="1525"/>
    <n v="2"/>
    <x v="4"/>
    <n v="9"/>
    <n v="5"/>
    <n v="22"/>
    <x v="0"/>
    <n v="2"/>
    <x v="1"/>
    <x v="0"/>
    <x v="0"/>
    <x v="0"/>
    <x v="0"/>
    <x v="0"/>
    <n v="0"/>
    <x v="0"/>
    <n v="11"/>
    <x v="1"/>
    <n v="0"/>
    <x v="1"/>
  </r>
  <r>
    <x v="780"/>
    <n v="1974"/>
    <n v="52"/>
    <x v="1"/>
    <x v="1"/>
    <x v="0"/>
    <n v="1"/>
    <x v="0"/>
    <x v="732"/>
    <x v="1"/>
    <n v="0"/>
    <n v="0"/>
    <x v="306"/>
    <x v="17"/>
    <x v="0"/>
    <n v="412"/>
    <n v="12"/>
    <n v="546"/>
    <n v="78"/>
    <n v="182"/>
    <n v="0"/>
    <n v="1230"/>
    <n v="1"/>
    <x v="6"/>
    <n v="4"/>
    <n v="10"/>
    <n v="19"/>
    <x v="0"/>
    <n v="1"/>
    <x v="1"/>
    <x v="0"/>
    <x v="0"/>
    <x v="0"/>
    <x v="0"/>
    <x v="0"/>
    <n v="0"/>
    <x v="0"/>
    <n v="11"/>
    <x v="1"/>
    <n v="0"/>
    <x v="1"/>
  </r>
  <r>
    <x v="781"/>
    <n v="1976"/>
    <n v="50"/>
    <x v="1"/>
    <x v="0"/>
    <x v="1"/>
    <n v="4"/>
    <x v="1"/>
    <x v="733"/>
    <x v="1"/>
    <n v="1"/>
    <n v="1"/>
    <x v="179"/>
    <x v="19"/>
    <x v="0"/>
    <n v="6"/>
    <n v="5"/>
    <n v="5"/>
    <n v="8"/>
    <n v="0"/>
    <n v="5"/>
    <n v="29"/>
    <n v="2"/>
    <x v="1"/>
    <n v="0"/>
    <n v="3"/>
    <n v="6"/>
    <x v="1"/>
    <n v="4"/>
    <x v="1"/>
    <x v="0"/>
    <x v="0"/>
    <x v="0"/>
    <x v="0"/>
    <x v="0"/>
    <n v="0"/>
    <x v="0"/>
    <n v="11"/>
    <x v="1"/>
    <n v="0"/>
    <x v="1"/>
  </r>
  <r>
    <x v="782"/>
    <n v="1970"/>
    <n v="56"/>
    <x v="1"/>
    <x v="0"/>
    <x v="0"/>
    <n v="2"/>
    <x v="1"/>
    <x v="734"/>
    <x v="1"/>
    <n v="1"/>
    <n v="0"/>
    <x v="59"/>
    <x v="39"/>
    <x v="0"/>
    <n v="2"/>
    <n v="3"/>
    <n v="6"/>
    <n v="4"/>
    <n v="1"/>
    <n v="9"/>
    <n v="25"/>
    <n v="1"/>
    <x v="1"/>
    <n v="1"/>
    <n v="2"/>
    <n v="5"/>
    <x v="1"/>
    <n v="7"/>
    <x v="0"/>
    <x v="0"/>
    <x v="0"/>
    <x v="0"/>
    <x v="0"/>
    <x v="0"/>
    <n v="0"/>
    <x v="0"/>
    <n v="11"/>
    <x v="1"/>
    <n v="0"/>
    <x v="1"/>
  </r>
  <r>
    <x v="783"/>
    <n v="1972"/>
    <n v="54"/>
    <x v="1"/>
    <x v="0"/>
    <x v="2"/>
    <n v="3"/>
    <x v="1"/>
    <x v="735"/>
    <x v="1"/>
    <n v="1"/>
    <n v="0"/>
    <x v="60"/>
    <x v="28"/>
    <x v="2"/>
    <n v="1"/>
    <n v="3"/>
    <n v="8"/>
    <n v="2"/>
    <n v="5"/>
    <n v="5"/>
    <n v="24"/>
    <n v="1"/>
    <x v="1"/>
    <n v="0"/>
    <n v="2"/>
    <n v="4"/>
    <x v="1"/>
    <n v="7"/>
    <x v="0"/>
    <x v="0"/>
    <x v="0"/>
    <x v="0"/>
    <x v="0"/>
    <x v="0"/>
    <n v="0"/>
    <x v="0"/>
    <n v="11"/>
    <x v="1"/>
    <n v="0"/>
    <x v="1"/>
  </r>
  <r>
    <x v="784"/>
    <n v="1972"/>
    <n v="54"/>
    <x v="1"/>
    <x v="0"/>
    <x v="1"/>
    <n v="3"/>
    <x v="1"/>
    <x v="736"/>
    <x v="1"/>
    <n v="1"/>
    <n v="0"/>
    <x v="464"/>
    <x v="51"/>
    <x v="0"/>
    <n v="6"/>
    <n v="2"/>
    <n v="15"/>
    <n v="6"/>
    <n v="6"/>
    <n v="3"/>
    <n v="38"/>
    <n v="1"/>
    <x v="1"/>
    <n v="0"/>
    <n v="3"/>
    <n v="5"/>
    <x v="1"/>
    <n v="8"/>
    <x v="0"/>
    <x v="0"/>
    <x v="0"/>
    <x v="0"/>
    <x v="0"/>
    <x v="0"/>
    <n v="0"/>
    <x v="0"/>
    <n v="11"/>
    <x v="1"/>
    <n v="0"/>
    <x v="1"/>
  </r>
  <r>
    <x v="785"/>
    <n v="1986"/>
    <n v="40"/>
    <x v="2"/>
    <x v="3"/>
    <x v="2"/>
    <n v="3"/>
    <x v="1"/>
    <x v="737"/>
    <x v="1"/>
    <n v="1"/>
    <n v="0"/>
    <x v="29"/>
    <x v="54"/>
    <x v="2"/>
    <n v="4"/>
    <n v="12"/>
    <n v="5"/>
    <n v="3"/>
    <n v="16"/>
    <n v="17"/>
    <n v="57"/>
    <n v="2"/>
    <x v="2"/>
    <n v="0"/>
    <n v="3"/>
    <n v="7"/>
    <x v="1"/>
    <n v="7"/>
    <x v="0"/>
    <x v="0"/>
    <x v="0"/>
    <x v="0"/>
    <x v="0"/>
    <x v="0"/>
    <n v="0"/>
    <x v="0"/>
    <n v="11"/>
    <x v="1"/>
    <n v="0"/>
    <x v="1"/>
  </r>
  <r>
    <x v="786"/>
    <n v="1960"/>
    <n v="66"/>
    <x v="0"/>
    <x v="2"/>
    <x v="1"/>
    <n v="4"/>
    <x v="1"/>
    <x v="738"/>
    <x v="1"/>
    <n v="1"/>
    <n v="1"/>
    <x v="363"/>
    <x v="25"/>
    <x v="0"/>
    <n v="18"/>
    <n v="2"/>
    <n v="19"/>
    <n v="0"/>
    <n v="2"/>
    <n v="6"/>
    <n v="47"/>
    <n v="5"/>
    <x v="7"/>
    <n v="0"/>
    <n v="4"/>
    <n v="12"/>
    <x v="1"/>
    <n v="7"/>
    <x v="0"/>
    <x v="0"/>
    <x v="0"/>
    <x v="0"/>
    <x v="0"/>
    <x v="0"/>
    <n v="0"/>
    <x v="0"/>
    <n v="11"/>
    <x v="1"/>
    <n v="0"/>
    <x v="1"/>
  </r>
  <r>
    <x v="787"/>
    <n v="1968"/>
    <n v="58"/>
    <x v="1"/>
    <x v="1"/>
    <x v="3"/>
    <n v="2"/>
    <x v="1"/>
    <x v="739"/>
    <x v="1"/>
    <n v="0"/>
    <n v="1"/>
    <x v="22"/>
    <x v="80"/>
    <x v="1"/>
    <n v="324"/>
    <n v="48"/>
    <n v="186"/>
    <n v="39"/>
    <n v="18"/>
    <n v="198"/>
    <n v="813"/>
    <n v="6"/>
    <x v="4"/>
    <n v="8"/>
    <n v="4"/>
    <n v="24"/>
    <x v="0"/>
    <n v="7"/>
    <x v="0"/>
    <x v="1"/>
    <x v="0"/>
    <x v="0"/>
    <x v="0"/>
    <x v="0"/>
    <n v="0"/>
    <x v="0"/>
    <n v="11"/>
    <x v="0"/>
    <n v="2"/>
    <x v="3"/>
  </r>
  <r>
    <x v="788"/>
    <n v="1978"/>
    <n v="48"/>
    <x v="1"/>
    <x v="2"/>
    <x v="2"/>
    <n v="3"/>
    <x v="1"/>
    <x v="740"/>
    <x v="1"/>
    <n v="1"/>
    <n v="0"/>
    <x v="465"/>
    <x v="97"/>
    <x v="1"/>
    <n v="327"/>
    <n v="9"/>
    <n v="125"/>
    <n v="25"/>
    <n v="4"/>
    <n v="139"/>
    <n v="629"/>
    <n v="6"/>
    <x v="5"/>
    <n v="1"/>
    <n v="8"/>
    <n v="22"/>
    <x v="0"/>
    <n v="7"/>
    <x v="0"/>
    <x v="1"/>
    <x v="0"/>
    <x v="0"/>
    <x v="0"/>
    <x v="0"/>
    <n v="0"/>
    <x v="0"/>
    <n v="11"/>
    <x v="1"/>
    <n v="1"/>
    <x v="0"/>
  </r>
  <r>
    <x v="789"/>
    <n v="1976"/>
    <n v="50"/>
    <x v="1"/>
    <x v="0"/>
    <x v="3"/>
    <n v="2"/>
    <x v="1"/>
    <x v="741"/>
    <x v="1"/>
    <n v="0"/>
    <n v="1"/>
    <x v="181"/>
    <x v="44"/>
    <x v="1"/>
    <n v="229"/>
    <n v="27"/>
    <n v="71"/>
    <n v="13"/>
    <n v="3"/>
    <n v="34"/>
    <n v="377"/>
    <n v="4"/>
    <x v="5"/>
    <n v="1"/>
    <n v="5"/>
    <n v="17"/>
    <x v="0"/>
    <n v="9"/>
    <x v="0"/>
    <x v="0"/>
    <x v="0"/>
    <x v="0"/>
    <x v="0"/>
    <x v="0"/>
    <n v="0"/>
    <x v="0"/>
    <n v="11"/>
    <x v="1"/>
    <n v="0"/>
    <x v="1"/>
  </r>
  <r>
    <x v="790"/>
    <n v="1945"/>
    <n v="81"/>
    <x v="3"/>
    <x v="2"/>
    <x v="1"/>
    <n v="2"/>
    <x v="1"/>
    <x v="742"/>
    <x v="1"/>
    <n v="0"/>
    <n v="0"/>
    <x v="466"/>
    <x v="59"/>
    <x v="0"/>
    <n v="521"/>
    <n v="168"/>
    <n v="706"/>
    <n v="80"/>
    <n v="76"/>
    <n v="61"/>
    <n v="1612"/>
    <n v="1"/>
    <x v="7"/>
    <n v="6"/>
    <n v="4"/>
    <n v="14"/>
    <x v="1"/>
    <n v="2"/>
    <x v="1"/>
    <x v="0"/>
    <x v="0"/>
    <x v="0"/>
    <x v="0"/>
    <x v="0"/>
    <n v="0"/>
    <x v="0"/>
    <n v="11"/>
    <x v="1"/>
    <n v="0"/>
    <x v="1"/>
  </r>
  <r>
    <x v="791"/>
    <n v="1957"/>
    <n v="69"/>
    <x v="0"/>
    <x v="1"/>
    <x v="2"/>
    <n v="2"/>
    <x v="1"/>
    <x v="743"/>
    <x v="1"/>
    <n v="0"/>
    <n v="0"/>
    <x v="347"/>
    <x v="0"/>
    <x v="0"/>
    <n v="184"/>
    <n v="23"/>
    <n v="446"/>
    <n v="30"/>
    <n v="23"/>
    <n v="23"/>
    <n v="729"/>
    <n v="1"/>
    <x v="3"/>
    <n v="4"/>
    <n v="7"/>
    <n v="17"/>
    <x v="0"/>
    <n v="2"/>
    <x v="1"/>
    <x v="0"/>
    <x v="1"/>
    <x v="1"/>
    <x v="1"/>
    <x v="0"/>
    <n v="0"/>
    <x v="0"/>
    <n v="11"/>
    <x v="0"/>
    <n v="4"/>
    <x v="4"/>
  </r>
  <r>
    <x v="792"/>
    <n v="1950"/>
    <n v="76"/>
    <x v="0"/>
    <x v="0"/>
    <x v="0"/>
    <n v="1"/>
    <x v="0"/>
    <x v="744"/>
    <x v="1"/>
    <n v="0"/>
    <n v="0"/>
    <x v="349"/>
    <x v="79"/>
    <x v="0"/>
    <n v="4"/>
    <n v="8"/>
    <n v="11"/>
    <n v="12"/>
    <n v="2"/>
    <n v="13"/>
    <n v="50"/>
    <n v="1"/>
    <x v="2"/>
    <n v="0"/>
    <n v="3"/>
    <n v="6"/>
    <x v="1"/>
    <n v="7"/>
    <x v="0"/>
    <x v="1"/>
    <x v="0"/>
    <x v="0"/>
    <x v="0"/>
    <x v="0"/>
    <n v="0"/>
    <x v="0"/>
    <n v="11"/>
    <x v="1"/>
    <n v="1"/>
    <x v="0"/>
  </r>
  <r>
    <x v="793"/>
    <n v="1978"/>
    <n v="48"/>
    <x v="1"/>
    <x v="0"/>
    <x v="2"/>
    <n v="4"/>
    <x v="1"/>
    <x v="745"/>
    <x v="1"/>
    <n v="1"/>
    <n v="1"/>
    <x v="467"/>
    <x v="30"/>
    <x v="0"/>
    <n v="183"/>
    <n v="2"/>
    <n v="64"/>
    <n v="7"/>
    <n v="2"/>
    <n v="12"/>
    <n v="270"/>
    <n v="4"/>
    <x v="7"/>
    <n v="3"/>
    <n v="5"/>
    <n v="15"/>
    <x v="1"/>
    <n v="4"/>
    <x v="1"/>
    <x v="0"/>
    <x v="0"/>
    <x v="0"/>
    <x v="0"/>
    <x v="0"/>
    <n v="0"/>
    <x v="0"/>
    <n v="11"/>
    <x v="1"/>
    <n v="0"/>
    <x v="1"/>
  </r>
  <r>
    <x v="794"/>
    <n v="1961"/>
    <n v="65"/>
    <x v="0"/>
    <x v="0"/>
    <x v="0"/>
    <n v="2"/>
    <x v="1"/>
    <x v="746"/>
    <x v="1"/>
    <n v="0"/>
    <n v="1"/>
    <x v="66"/>
    <x v="57"/>
    <x v="0"/>
    <n v="31"/>
    <n v="19"/>
    <n v="35"/>
    <n v="26"/>
    <n v="14"/>
    <n v="52"/>
    <n v="177"/>
    <n v="2"/>
    <x v="1"/>
    <n v="1"/>
    <n v="5"/>
    <n v="9"/>
    <x v="1"/>
    <n v="3"/>
    <x v="1"/>
    <x v="0"/>
    <x v="0"/>
    <x v="0"/>
    <x v="0"/>
    <x v="0"/>
    <n v="0"/>
    <x v="0"/>
    <n v="11"/>
    <x v="1"/>
    <n v="0"/>
    <x v="1"/>
  </r>
  <r>
    <x v="795"/>
    <n v="1962"/>
    <n v="64"/>
    <x v="0"/>
    <x v="2"/>
    <x v="0"/>
    <n v="1"/>
    <x v="0"/>
    <x v="747"/>
    <x v="1"/>
    <n v="0"/>
    <n v="0"/>
    <x v="401"/>
    <x v="95"/>
    <x v="0"/>
    <n v="219"/>
    <n v="3"/>
    <n v="60"/>
    <n v="12"/>
    <n v="9"/>
    <n v="12"/>
    <n v="315"/>
    <n v="1"/>
    <x v="6"/>
    <n v="1"/>
    <n v="7"/>
    <n v="13"/>
    <x v="1"/>
    <n v="7"/>
    <x v="0"/>
    <x v="0"/>
    <x v="1"/>
    <x v="0"/>
    <x v="0"/>
    <x v="0"/>
    <n v="0"/>
    <x v="0"/>
    <n v="11"/>
    <x v="1"/>
    <n v="1"/>
    <x v="0"/>
  </r>
  <r>
    <x v="796"/>
    <n v="1954"/>
    <n v="72"/>
    <x v="0"/>
    <x v="1"/>
    <x v="2"/>
    <n v="3"/>
    <x v="1"/>
    <x v="748"/>
    <x v="1"/>
    <n v="0"/>
    <n v="1"/>
    <x v="39"/>
    <x v="82"/>
    <x v="0"/>
    <n v="479"/>
    <n v="28"/>
    <n v="136"/>
    <n v="75"/>
    <n v="14"/>
    <n v="35"/>
    <n v="767"/>
    <n v="3"/>
    <x v="11"/>
    <n v="3"/>
    <n v="7"/>
    <n v="23"/>
    <x v="0"/>
    <n v="6"/>
    <x v="0"/>
    <x v="0"/>
    <x v="0"/>
    <x v="0"/>
    <x v="0"/>
    <x v="0"/>
    <n v="0"/>
    <x v="0"/>
    <n v="11"/>
    <x v="1"/>
    <n v="0"/>
    <x v="1"/>
  </r>
  <r>
    <x v="797"/>
    <n v="1965"/>
    <n v="61"/>
    <x v="1"/>
    <x v="4"/>
    <x v="3"/>
    <n v="2"/>
    <x v="1"/>
    <x v="749"/>
    <x v="1"/>
    <n v="0"/>
    <n v="1"/>
    <x v="335"/>
    <x v="65"/>
    <x v="1"/>
    <n v="584"/>
    <n v="44"/>
    <n v="212"/>
    <n v="46"/>
    <n v="8"/>
    <n v="177"/>
    <n v="1071"/>
    <n v="3"/>
    <x v="8"/>
    <n v="4"/>
    <n v="8"/>
    <n v="26"/>
    <x v="0"/>
    <n v="8"/>
    <x v="0"/>
    <x v="0"/>
    <x v="0"/>
    <x v="0"/>
    <x v="0"/>
    <x v="0"/>
    <n v="0"/>
    <x v="0"/>
    <n v="11"/>
    <x v="1"/>
    <n v="0"/>
    <x v="1"/>
  </r>
  <r>
    <x v="798"/>
    <n v="1973"/>
    <n v="53"/>
    <x v="1"/>
    <x v="0"/>
    <x v="1"/>
    <n v="2"/>
    <x v="1"/>
    <x v="750"/>
    <x v="1"/>
    <n v="0"/>
    <n v="0"/>
    <x v="468"/>
    <x v="42"/>
    <x v="0"/>
    <n v="627"/>
    <n v="91"/>
    <n v="597"/>
    <n v="159"/>
    <n v="91"/>
    <n v="15"/>
    <n v="1580"/>
    <n v="1"/>
    <x v="4"/>
    <n v="5"/>
    <n v="12"/>
    <n v="24"/>
    <x v="0"/>
    <n v="3"/>
    <x v="1"/>
    <x v="0"/>
    <x v="0"/>
    <x v="0"/>
    <x v="0"/>
    <x v="0"/>
    <n v="0"/>
    <x v="0"/>
    <n v="11"/>
    <x v="1"/>
    <n v="0"/>
    <x v="1"/>
  </r>
  <r>
    <x v="799"/>
    <n v="1968"/>
    <n v="58"/>
    <x v="1"/>
    <x v="0"/>
    <x v="2"/>
    <n v="3"/>
    <x v="1"/>
    <x v="751"/>
    <x v="1"/>
    <n v="1"/>
    <n v="0"/>
    <x v="469"/>
    <x v="39"/>
    <x v="0"/>
    <n v="24"/>
    <n v="1"/>
    <n v="16"/>
    <n v="12"/>
    <n v="2"/>
    <n v="5"/>
    <n v="60"/>
    <n v="3"/>
    <x v="6"/>
    <n v="0"/>
    <n v="3"/>
    <n v="10"/>
    <x v="1"/>
    <n v="8"/>
    <x v="0"/>
    <x v="0"/>
    <x v="0"/>
    <x v="0"/>
    <x v="0"/>
    <x v="0"/>
    <n v="0"/>
    <x v="0"/>
    <n v="11"/>
    <x v="1"/>
    <n v="0"/>
    <x v="1"/>
  </r>
  <r>
    <x v="800"/>
    <n v="1970"/>
    <n v="56"/>
    <x v="1"/>
    <x v="2"/>
    <x v="2"/>
    <n v="3"/>
    <x v="1"/>
    <x v="752"/>
    <x v="1"/>
    <n v="0"/>
    <n v="1"/>
    <x v="409"/>
    <x v="85"/>
    <x v="0"/>
    <n v="330"/>
    <n v="5"/>
    <n v="159"/>
    <n v="36"/>
    <n v="27"/>
    <n v="16"/>
    <n v="573"/>
    <n v="4"/>
    <x v="6"/>
    <n v="4"/>
    <n v="9"/>
    <n v="21"/>
    <x v="0"/>
    <n v="4"/>
    <x v="1"/>
    <x v="0"/>
    <x v="0"/>
    <x v="0"/>
    <x v="0"/>
    <x v="0"/>
    <n v="0"/>
    <x v="0"/>
    <n v="11"/>
    <x v="1"/>
    <n v="0"/>
    <x v="1"/>
  </r>
  <r>
    <x v="801"/>
    <n v="1956"/>
    <n v="70"/>
    <x v="0"/>
    <x v="0"/>
    <x v="4"/>
    <n v="3"/>
    <x v="1"/>
    <x v="753"/>
    <x v="1"/>
    <n v="1"/>
    <n v="1"/>
    <x v="182"/>
    <x v="98"/>
    <x v="0"/>
    <n v="19"/>
    <n v="1"/>
    <n v="10"/>
    <n v="2"/>
    <n v="1"/>
    <n v="8"/>
    <n v="41"/>
    <n v="1"/>
    <x v="1"/>
    <n v="0"/>
    <n v="3"/>
    <n v="5"/>
    <x v="1"/>
    <n v="5"/>
    <x v="1"/>
    <x v="0"/>
    <x v="0"/>
    <x v="0"/>
    <x v="0"/>
    <x v="0"/>
    <n v="0"/>
    <x v="0"/>
    <n v="11"/>
    <x v="1"/>
    <n v="0"/>
    <x v="1"/>
  </r>
  <r>
    <x v="802"/>
    <n v="1951"/>
    <n v="75"/>
    <x v="0"/>
    <x v="0"/>
    <x v="2"/>
    <n v="4"/>
    <x v="1"/>
    <x v="754"/>
    <x v="1"/>
    <n v="1"/>
    <n v="1"/>
    <x v="470"/>
    <x v="93"/>
    <x v="0"/>
    <n v="28"/>
    <n v="23"/>
    <n v="29"/>
    <n v="29"/>
    <n v="14"/>
    <n v="47"/>
    <n v="170"/>
    <n v="3"/>
    <x v="2"/>
    <n v="1"/>
    <n v="4"/>
    <n v="10"/>
    <x v="1"/>
    <n v="6"/>
    <x v="0"/>
    <x v="0"/>
    <x v="0"/>
    <x v="0"/>
    <x v="0"/>
    <x v="0"/>
    <n v="0"/>
    <x v="0"/>
    <n v="11"/>
    <x v="1"/>
    <n v="0"/>
    <x v="1"/>
  </r>
  <r>
    <x v="803"/>
    <n v="1944"/>
    <n v="82"/>
    <x v="3"/>
    <x v="1"/>
    <x v="0"/>
    <n v="1"/>
    <x v="0"/>
    <x v="755"/>
    <x v="1"/>
    <n v="0"/>
    <n v="0"/>
    <x v="37"/>
    <x v="28"/>
    <x v="2"/>
    <n v="606"/>
    <n v="148"/>
    <n v="228"/>
    <n v="15"/>
    <n v="148"/>
    <n v="22"/>
    <n v="1167"/>
    <n v="1"/>
    <x v="4"/>
    <n v="8"/>
    <n v="13"/>
    <n v="28"/>
    <x v="0"/>
    <n v="2"/>
    <x v="1"/>
    <x v="0"/>
    <x v="0"/>
    <x v="0"/>
    <x v="0"/>
    <x v="0"/>
    <n v="0"/>
    <x v="0"/>
    <n v="11"/>
    <x v="1"/>
    <n v="0"/>
    <x v="1"/>
  </r>
  <r>
    <x v="804"/>
    <n v="1958"/>
    <n v="68"/>
    <x v="0"/>
    <x v="0"/>
    <x v="2"/>
    <n v="2"/>
    <x v="1"/>
    <x v="756"/>
    <x v="1"/>
    <n v="0"/>
    <n v="0"/>
    <x v="471"/>
    <x v="31"/>
    <x v="0"/>
    <n v="1039"/>
    <n v="43"/>
    <n v="204"/>
    <n v="153"/>
    <n v="58"/>
    <n v="29"/>
    <n v="1526"/>
    <n v="3"/>
    <x v="2"/>
    <n v="8"/>
    <n v="12"/>
    <n v="25"/>
    <x v="0"/>
    <n v="8"/>
    <x v="0"/>
    <x v="0"/>
    <x v="1"/>
    <x v="0"/>
    <x v="1"/>
    <x v="1"/>
    <n v="0"/>
    <x v="0"/>
    <n v="11"/>
    <x v="0"/>
    <n v="4"/>
    <x v="4"/>
  </r>
  <r>
    <x v="805"/>
    <n v="1976"/>
    <n v="50"/>
    <x v="1"/>
    <x v="2"/>
    <x v="2"/>
    <n v="4"/>
    <x v="1"/>
    <x v="757"/>
    <x v="1"/>
    <n v="0"/>
    <n v="2"/>
    <x v="472"/>
    <x v="91"/>
    <x v="0"/>
    <n v="411"/>
    <n v="0"/>
    <n v="26"/>
    <n v="0"/>
    <n v="0"/>
    <n v="21"/>
    <n v="458"/>
    <n v="6"/>
    <x v="5"/>
    <n v="1"/>
    <n v="7"/>
    <n v="21"/>
    <x v="0"/>
    <n v="7"/>
    <x v="0"/>
    <x v="0"/>
    <x v="0"/>
    <x v="0"/>
    <x v="0"/>
    <x v="0"/>
    <n v="0"/>
    <x v="0"/>
    <n v="11"/>
    <x v="1"/>
    <n v="0"/>
    <x v="1"/>
  </r>
  <r>
    <x v="806"/>
    <n v="1971"/>
    <n v="55"/>
    <x v="1"/>
    <x v="2"/>
    <x v="2"/>
    <n v="3"/>
    <x v="1"/>
    <x v="758"/>
    <x v="1"/>
    <n v="0"/>
    <n v="1"/>
    <x v="82"/>
    <x v="72"/>
    <x v="0"/>
    <n v="34"/>
    <n v="1"/>
    <n v="19"/>
    <n v="2"/>
    <n v="7"/>
    <n v="0"/>
    <n v="63"/>
    <n v="1"/>
    <x v="1"/>
    <n v="1"/>
    <n v="3"/>
    <n v="6"/>
    <x v="1"/>
    <n v="2"/>
    <x v="1"/>
    <x v="0"/>
    <x v="0"/>
    <x v="0"/>
    <x v="0"/>
    <x v="0"/>
    <n v="0"/>
    <x v="0"/>
    <n v="11"/>
    <x v="1"/>
    <n v="0"/>
    <x v="1"/>
  </r>
  <r>
    <x v="807"/>
    <n v="1957"/>
    <n v="69"/>
    <x v="0"/>
    <x v="0"/>
    <x v="2"/>
    <n v="3"/>
    <x v="1"/>
    <x v="759"/>
    <x v="1"/>
    <n v="0"/>
    <n v="1"/>
    <x v="413"/>
    <x v="80"/>
    <x v="1"/>
    <n v="161"/>
    <n v="28"/>
    <n v="136"/>
    <n v="32"/>
    <n v="3"/>
    <n v="45"/>
    <n v="405"/>
    <n v="4"/>
    <x v="7"/>
    <n v="4"/>
    <n v="6"/>
    <n v="17"/>
    <x v="0"/>
    <n v="3"/>
    <x v="1"/>
    <x v="0"/>
    <x v="0"/>
    <x v="0"/>
    <x v="0"/>
    <x v="0"/>
    <n v="0"/>
    <x v="0"/>
    <n v="11"/>
    <x v="1"/>
    <n v="0"/>
    <x v="1"/>
  </r>
  <r>
    <x v="808"/>
    <n v="1972"/>
    <n v="54"/>
    <x v="1"/>
    <x v="0"/>
    <x v="2"/>
    <n v="4"/>
    <x v="1"/>
    <x v="760"/>
    <x v="1"/>
    <n v="1"/>
    <n v="1"/>
    <x v="473"/>
    <x v="53"/>
    <x v="0"/>
    <n v="623"/>
    <n v="53"/>
    <n v="178"/>
    <n v="23"/>
    <n v="17"/>
    <n v="133"/>
    <n v="1027"/>
    <n v="7"/>
    <x v="7"/>
    <n v="2"/>
    <n v="8"/>
    <n v="20"/>
    <x v="0"/>
    <n v="8"/>
    <x v="0"/>
    <x v="0"/>
    <x v="1"/>
    <x v="0"/>
    <x v="0"/>
    <x v="0"/>
    <n v="0"/>
    <x v="0"/>
    <n v="11"/>
    <x v="1"/>
    <n v="1"/>
    <x v="0"/>
  </r>
  <r>
    <x v="809"/>
    <n v="1972"/>
    <n v="54"/>
    <x v="1"/>
    <x v="0"/>
    <x v="0"/>
    <n v="2"/>
    <x v="1"/>
    <x v="761"/>
    <x v="1"/>
    <n v="0"/>
    <n v="1"/>
    <x v="471"/>
    <x v="62"/>
    <x v="0"/>
    <n v="604"/>
    <n v="26"/>
    <n v="470"/>
    <n v="123"/>
    <n v="161"/>
    <n v="94"/>
    <n v="1478"/>
    <n v="2"/>
    <x v="3"/>
    <n v="9"/>
    <n v="6"/>
    <n v="22"/>
    <x v="0"/>
    <n v="2"/>
    <x v="1"/>
    <x v="0"/>
    <x v="0"/>
    <x v="0"/>
    <x v="0"/>
    <x v="0"/>
    <n v="0"/>
    <x v="0"/>
    <n v="11"/>
    <x v="1"/>
    <n v="0"/>
    <x v="1"/>
  </r>
  <r>
    <x v="810"/>
    <n v="1981"/>
    <n v="45"/>
    <x v="2"/>
    <x v="0"/>
    <x v="2"/>
    <n v="2"/>
    <x v="1"/>
    <x v="762"/>
    <x v="1"/>
    <n v="0"/>
    <n v="0"/>
    <x v="286"/>
    <x v="21"/>
    <x v="2"/>
    <n v="3"/>
    <n v="10"/>
    <n v="8"/>
    <n v="3"/>
    <n v="16"/>
    <n v="32"/>
    <n v="72"/>
    <n v="1"/>
    <x v="1"/>
    <n v="1"/>
    <n v="2"/>
    <n v="5"/>
    <x v="1"/>
    <n v="6"/>
    <x v="0"/>
    <x v="0"/>
    <x v="0"/>
    <x v="0"/>
    <x v="0"/>
    <x v="0"/>
    <n v="0"/>
    <x v="0"/>
    <n v="11"/>
    <x v="1"/>
    <n v="0"/>
    <x v="1"/>
  </r>
  <r>
    <x v="811"/>
    <n v="1972"/>
    <n v="54"/>
    <x v="1"/>
    <x v="0"/>
    <x v="0"/>
    <n v="2"/>
    <x v="1"/>
    <x v="763"/>
    <x v="1"/>
    <n v="1"/>
    <n v="0"/>
    <x v="90"/>
    <x v="49"/>
    <x v="2"/>
    <n v="12"/>
    <n v="2"/>
    <n v="17"/>
    <n v="6"/>
    <n v="1"/>
    <n v="10"/>
    <n v="48"/>
    <n v="2"/>
    <x v="2"/>
    <n v="0"/>
    <n v="3"/>
    <n v="7"/>
    <x v="1"/>
    <n v="8"/>
    <x v="0"/>
    <x v="0"/>
    <x v="0"/>
    <x v="0"/>
    <x v="0"/>
    <x v="0"/>
    <n v="0"/>
    <x v="0"/>
    <n v="11"/>
    <x v="0"/>
    <n v="1"/>
    <x v="0"/>
  </r>
  <r>
    <x v="812"/>
    <n v="1975"/>
    <n v="51"/>
    <x v="1"/>
    <x v="0"/>
    <x v="0"/>
    <n v="1"/>
    <x v="0"/>
    <x v="764"/>
    <x v="1"/>
    <n v="0"/>
    <n v="0"/>
    <x v="474"/>
    <x v="49"/>
    <x v="2"/>
    <n v="184"/>
    <n v="174"/>
    <n v="256"/>
    <n v="50"/>
    <n v="30"/>
    <n v="32"/>
    <n v="726"/>
    <n v="1"/>
    <x v="3"/>
    <n v="4"/>
    <n v="6"/>
    <n v="16"/>
    <x v="0"/>
    <n v="2"/>
    <x v="1"/>
    <x v="0"/>
    <x v="0"/>
    <x v="0"/>
    <x v="0"/>
    <x v="0"/>
    <n v="0"/>
    <x v="0"/>
    <n v="11"/>
    <x v="1"/>
    <n v="0"/>
    <x v="1"/>
  </r>
  <r>
    <x v="813"/>
    <n v="1955"/>
    <n v="71"/>
    <x v="0"/>
    <x v="2"/>
    <x v="2"/>
    <n v="3"/>
    <x v="1"/>
    <x v="765"/>
    <x v="1"/>
    <n v="0"/>
    <n v="1"/>
    <x v="475"/>
    <x v="36"/>
    <x v="0"/>
    <n v="393"/>
    <n v="0"/>
    <n v="239"/>
    <n v="90"/>
    <n v="69"/>
    <n v="69"/>
    <n v="860"/>
    <n v="6"/>
    <x v="3"/>
    <n v="7"/>
    <n v="9"/>
    <n v="27"/>
    <x v="0"/>
    <n v="4"/>
    <x v="1"/>
    <x v="0"/>
    <x v="0"/>
    <x v="0"/>
    <x v="0"/>
    <x v="0"/>
    <n v="0"/>
    <x v="0"/>
    <n v="11"/>
    <x v="1"/>
    <n v="0"/>
    <x v="1"/>
  </r>
  <r>
    <x v="814"/>
    <n v="1986"/>
    <n v="40"/>
    <x v="2"/>
    <x v="1"/>
    <x v="1"/>
    <n v="2"/>
    <x v="1"/>
    <x v="766"/>
    <x v="1"/>
    <n v="0"/>
    <n v="0"/>
    <x v="81"/>
    <x v="36"/>
    <x v="0"/>
    <n v="410"/>
    <n v="73"/>
    <n v="747"/>
    <n v="76"/>
    <n v="161"/>
    <n v="30"/>
    <n v="1497"/>
    <n v="0"/>
    <x v="3"/>
    <n v="5"/>
    <n v="12"/>
    <n v="22"/>
    <x v="0"/>
    <n v="1"/>
    <x v="1"/>
    <x v="0"/>
    <x v="0"/>
    <x v="0"/>
    <x v="0"/>
    <x v="0"/>
    <n v="0"/>
    <x v="0"/>
    <n v="11"/>
    <x v="1"/>
    <n v="0"/>
    <x v="1"/>
  </r>
  <r>
    <x v="815"/>
    <n v="1970"/>
    <n v="56"/>
    <x v="1"/>
    <x v="1"/>
    <x v="1"/>
    <n v="3"/>
    <x v="1"/>
    <x v="767"/>
    <x v="1"/>
    <n v="0"/>
    <n v="1"/>
    <x v="44"/>
    <x v="45"/>
    <x v="2"/>
    <n v="376"/>
    <n v="9"/>
    <n v="83"/>
    <n v="19"/>
    <n v="4"/>
    <n v="4"/>
    <n v="495"/>
    <n v="2"/>
    <x v="3"/>
    <n v="4"/>
    <n v="7"/>
    <n v="18"/>
    <x v="0"/>
    <n v="3"/>
    <x v="1"/>
    <x v="0"/>
    <x v="0"/>
    <x v="0"/>
    <x v="0"/>
    <x v="0"/>
    <n v="0"/>
    <x v="0"/>
    <n v="11"/>
    <x v="1"/>
    <n v="0"/>
    <x v="1"/>
  </r>
  <r>
    <x v="816"/>
    <n v="1976"/>
    <n v="50"/>
    <x v="1"/>
    <x v="0"/>
    <x v="2"/>
    <n v="4"/>
    <x v="1"/>
    <x v="768"/>
    <x v="1"/>
    <n v="1"/>
    <n v="1"/>
    <x v="432"/>
    <x v="23"/>
    <x v="0"/>
    <n v="7"/>
    <n v="2"/>
    <n v="4"/>
    <n v="2"/>
    <n v="1"/>
    <n v="4"/>
    <n v="20"/>
    <n v="1"/>
    <x v="1"/>
    <n v="0"/>
    <n v="2"/>
    <n v="4"/>
    <x v="1"/>
    <n v="6"/>
    <x v="0"/>
    <x v="0"/>
    <x v="0"/>
    <x v="0"/>
    <x v="0"/>
    <x v="0"/>
    <n v="0"/>
    <x v="0"/>
    <n v="11"/>
    <x v="1"/>
    <n v="0"/>
    <x v="1"/>
  </r>
  <r>
    <x v="817"/>
    <n v="1954"/>
    <n v="72"/>
    <x v="0"/>
    <x v="0"/>
    <x v="0"/>
    <n v="1"/>
    <x v="0"/>
    <x v="769"/>
    <x v="1"/>
    <n v="0"/>
    <n v="0"/>
    <x v="12"/>
    <x v="96"/>
    <x v="0"/>
    <n v="68"/>
    <n v="0"/>
    <n v="226"/>
    <n v="51"/>
    <n v="157"/>
    <n v="68"/>
    <n v="570"/>
    <n v="3"/>
    <x v="11"/>
    <n v="2"/>
    <n v="4"/>
    <n v="19"/>
    <x v="0"/>
    <n v="9"/>
    <x v="0"/>
    <x v="0"/>
    <x v="0"/>
    <x v="0"/>
    <x v="0"/>
    <x v="0"/>
    <n v="0"/>
    <x v="0"/>
    <n v="11"/>
    <x v="1"/>
    <n v="0"/>
    <x v="1"/>
  </r>
  <r>
    <x v="818"/>
    <n v="1972"/>
    <n v="54"/>
    <x v="1"/>
    <x v="0"/>
    <x v="2"/>
    <n v="3"/>
    <x v="1"/>
    <x v="770"/>
    <x v="1"/>
    <n v="0"/>
    <n v="1"/>
    <x v="370"/>
    <x v="42"/>
    <x v="0"/>
    <n v="642"/>
    <n v="14"/>
    <n v="49"/>
    <n v="0"/>
    <n v="7"/>
    <n v="57"/>
    <n v="769"/>
    <n v="1"/>
    <x v="12"/>
    <n v="2"/>
    <n v="9"/>
    <n v="21"/>
    <x v="0"/>
    <n v="5"/>
    <x v="1"/>
    <x v="0"/>
    <x v="0"/>
    <x v="0"/>
    <x v="0"/>
    <x v="0"/>
    <n v="0"/>
    <x v="0"/>
    <n v="11"/>
    <x v="1"/>
    <n v="0"/>
    <x v="1"/>
  </r>
  <r>
    <x v="819"/>
    <n v="1978"/>
    <n v="48"/>
    <x v="1"/>
    <x v="4"/>
    <x v="2"/>
    <n v="3"/>
    <x v="1"/>
    <x v="771"/>
    <x v="1"/>
    <n v="1"/>
    <n v="0"/>
    <x v="458"/>
    <x v="5"/>
    <x v="0"/>
    <n v="8"/>
    <n v="7"/>
    <n v="9"/>
    <n v="13"/>
    <n v="6"/>
    <n v="12"/>
    <n v="55"/>
    <n v="2"/>
    <x v="2"/>
    <n v="0"/>
    <n v="3"/>
    <n v="7"/>
    <x v="1"/>
    <n v="8"/>
    <x v="0"/>
    <x v="0"/>
    <x v="0"/>
    <x v="0"/>
    <x v="0"/>
    <x v="0"/>
    <n v="0"/>
    <x v="0"/>
    <n v="11"/>
    <x v="1"/>
    <n v="0"/>
    <x v="1"/>
  </r>
  <r>
    <x v="820"/>
    <n v="1980"/>
    <n v="46"/>
    <x v="1"/>
    <x v="1"/>
    <x v="0"/>
    <n v="1"/>
    <x v="0"/>
    <x v="772"/>
    <x v="1"/>
    <n v="0"/>
    <n v="0"/>
    <x v="476"/>
    <x v="64"/>
    <x v="1"/>
    <n v="840"/>
    <n v="53"/>
    <n v="804"/>
    <n v="23"/>
    <n v="71"/>
    <n v="17"/>
    <n v="1808"/>
    <n v="1"/>
    <x v="3"/>
    <n v="4"/>
    <n v="8"/>
    <n v="18"/>
    <x v="0"/>
    <n v="3"/>
    <x v="1"/>
    <x v="0"/>
    <x v="0"/>
    <x v="1"/>
    <x v="1"/>
    <x v="0"/>
    <n v="0"/>
    <x v="0"/>
    <n v="11"/>
    <x v="0"/>
    <n v="3"/>
    <x v="2"/>
  </r>
  <r>
    <x v="821"/>
    <n v="1972"/>
    <n v="54"/>
    <x v="1"/>
    <x v="0"/>
    <x v="2"/>
    <n v="3"/>
    <x v="1"/>
    <x v="773"/>
    <x v="1"/>
    <n v="1"/>
    <n v="0"/>
    <x v="364"/>
    <x v="62"/>
    <x v="0"/>
    <n v="7"/>
    <n v="10"/>
    <n v="13"/>
    <n v="3"/>
    <n v="11"/>
    <n v="11"/>
    <n v="55"/>
    <n v="2"/>
    <x v="2"/>
    <n v="0"/>
    <n v="3"/>
    <n v="7"/>
    <x v="1"/>
    <n v="7"/>
    <x v="0"/>
    <x v="0"/>
    <x v="0"/>
    <x v="0"/>
    <x v="0"/>
    <x v="0"/>
    <n v="0"/>
    <x v="0"/>
    <n v="11"/>
    <x v="1"/>
    <n v="0"/>
    <x v="1"/>
  </r>
  <r>
    <x v="822"/>
    <n v="1961"/>
    <n v="65"/>
    <x v="0"/>
    <x v="0"/>
    <x v="0"/>
    <n v="1"/>
    <x v="0"/>
    <x v="774"/>
    <x v="1"/>
    <n v="0"/>
    <n v="0"/>
    <x v="150"/>
    <x v="21"/>
    <x v="2"/>
    <n v="464"/>
    <n v="5"/>
    <n v="64"/>
    <n v="7"/>
    <n v="0"/>
    <n v="37"/>
    <n v="577"/>
    <n v="1"/>
    <x v="5"/>
    <n v="3"/>
    <n v="7"/>
    <n v="18"/>
    <x v="0"/>
    <n v="5"/>
    <x v="1"/>
    <x v="0"/>
    <x v="0"/>
    <x v="0"/>
    <x v="0"/>
    <x v="1"/>
    <n v="0"/>
    <x v="0"/>
    <n v="11"/>
    <x v="0"/>
    <n v="2"/>
    <x v="3"/>
  </r>
  <r>
    <x v="823"/>
    <n v="1963"/>
    <n v="63"/>
    <x v="0"/>
    <x v="0"/>
    <x v="2"/>
    <n v="2"/>
    <x v="1"/>
    <x v="520"/>
    <x v="1"/>
    <n v="0"/>
    <n v="0"/>
    <x v="289"/>
    <x v="68"/>
    <x v="0"/>
    <n v="30"/>
    <n v="3"/>
    <n v="47"/>
    <n v="19"/>
    <n v="21"/>
    <n v="42"/>
    <n v="162"/>
    <n v="1"/>
    <x v="7"/>
    <n v="2"/>
    <n v="2"/>
    <n v="8"/>
    <x v="1"/>
    <n v="8"/>
    <x v="0"/>
    <x v="0"/>
    <x v="0"/>
    <x v="0"/>
    <x v="0"/>
    <x v="0"/>
    <n v="0"/>
    <x v="0"/>
    <n v="11"/>
    <x v="1"/>
    <n v="0"/>
    <x v="1"/>
  </r>
  <r>
    <x v="824"/>
    <n v="1959"/>
    <n v="67"/>
    <x v="0"/>
    <x v="0"/>
    <x v="1"/>
    <n v="3"/>
    <x v="1"/>
    <x v="526"/>
    <x v="1"/>
    <n v="0"/>
    <n v="1"/>
    <x v="208"/>
    <x v="75"/>
    <x v="0"/>
    <n v="1492"/>
    <n v="38"/>
    <n v="287"/>
    <n v="50"/>
    <n v="57"/>
    <n v="33"/>
    <n v="1957"/>
    <n v="1"/>
    <x v="3"/>
    <n v="10"/>
    <n v="4"/>
    <n v="20"/>
    <x v="0"/>
    <n v="6"/>
    <x v="0"/>
    <x v="0"/>
    <x v="1"/>
    <x v="1"/>
    <x v="1"/>
    <x v="1"/>
    <n v="0"/>
    <x v="0"/>
    <n v="11"/>
    <x v="0"/>
    <n v="5"/>
    <x v="5"/>
  </r>
  <r>
    <x v="825"/>
    <n v="1959"/>
    <n v="67"/>
    <x v="0"/>
    <x v="4"/>
    <x v="3"/>
    <n v="2"/>
    <x v="1"/>
    <x v="775"/>
    <x v="1"/>
    <n v="0"/>
    <n v="1"/>
    <x v="254"/>
    <x v="14"/>
    <x v="0"/>
    <n v="752"/>
    <n v="122"/>
    <n v="476"/>
    <n v="39"/>
    <n v="153"/>
    <n v="34"/>
    <n v="1576"/>
    <n v="1"/>
    <x v="11"/>
    <n v="2"/>
    <n v="11"/>
    <n v="24"/>
    <x v="0"/>
    <n v="8"/>
    <x v="0"/>
    <x v="0"/>
    <x v="0"/>
    <x v="0"/>
    <x v="0"/>
    <x v="0"/>
    <n v="0"/>
    <x v="0"/>
    <n v="11"/>
    <x v="1"/>
    <n v="0"/>
    <x v="1"/>
  </r>
  <r>
    <x v="826"/>
    <n v="1954"/>
    <n v="72"/>
    <x v="0"/>
    <x v="0"/>
    <x v="2"/>
    <n v="5"/>
    <x v="1"/>
    <x v="776"/>
    <x v="1"/>
    <n v="1"/>
    <n v="2"/>
    <x v="407"/>
    <x v="92"/>
    <x v="0"/>
    <n v="1279"/>
    <n v="15"/>
    <n v="287"/>
    <n v="20"/>
    <n v="0"/>
    <n v="15"/>
    <n v="1616"/>
    <n v="3"/>
    <x v="7"/>
    <n v="4"/>
    <n v="7"/>
    <n v="17"/>
    <x v="0"/>
    <n v="5"/>
    <x v="1"/>
    <x v="0"/>
    <x v="1"/>
    <x v="1"/>
    <x v="0"/>
    <x v="0"/>
    <n v="0"/>
    <x v="0"/>
    <n v="11"/>
    <x v="1"/>
    <n v="2"/>
    <x v="3"/>
  </r>
  <r>
    <x v="827"/>
    <n v="1962"/>
    <n v="64"/>
    <x v="0"/>
    <x v="0"/>
    <x v="3"/>
    <n v="4"/>
    <x v="1"/>
    <x v="777"/>
    <x v="1"/>
    <n v="1"/>
    <n v="2"/>
    <x v="232"/>
    <x v="47"/>
    <x v="0"/>
    <n v="22"/>
    <n v="1"/>
    <n v="8"/>
    <n v="2"/>
    <n v="1"/>
    <n v="2"/>
    <n v="36"/>
    <n v="2"/>
    <x v="1"/>
    <n v="0"/>
    <n v="3"/>
    <n v="6"/>
    <x v="1"/>
    <n v="8"/>
    <x v="0"/>
    <x v="0"/>
    <x v="0"/>
    <x v="0"/>
    <x v="0"/>
    <x v="0"/>
    <n v="0"/>
    <x v="0"/>
    <n v="11"/>
    <x v="1"/>
    <n v="0"/>
    <x v="1"/>
  </r>
  <r>
    <x v="828"/>
    <n v="1958"/>
    <n v="68"/>
    <x v="0"/>
    <x v="1"/>
    <x v="4"/>
    <n v="2"/>
    <x v="1"/>
    <x v="778"/>
    <x v="1"/>
    <n v="0"/>
    <n v="1"/>
    <x v="28"/>
    <x v="72"/>
    <x v="0"/>
    <n v="860"/>
    <n v="28"/>
    <n v="409"/>
    <n v="73"/>
    <n v="56"/>
    <n v="56"/>
    <n v="1482"/>
    <n v="1"/>
    <x v="0"/>
    <n v="9"/>
    <n v="4"/>
    <n v="22"/>
    <x v="0"/>
    <n v="4"/>
    <x v="1"/>
    <x v="0"/>
    <x v="0"/>
    <x v="0"/>
    <x v="0"/>
    <x v="0"/>
    <n v="0"/>
    <x v="0"/>
    <n v="11"/>
    <x v="1"/>
    <n v="0"/>
    <x v="1"/>
  </r>
  <r>
    <x v="829"/>
    <n v="1984"/>
    <n v="42"/>
    <x v="2"/>
    <x v="0"/>
    <x v="1"/>
    <n v="3"/>
    <x v="1"/>
    <x v="779"/>
    <x v="1"/>
    <n v="1"/>
    <n v="0"/>
    <x v="137"/>
    <x v="13"/>
    <x v="1"/>
    <n v="3"/>
    <n v="0"/>
    <n v="5"/>
    <n v="13"/>
    <n v="0"/>
    <n v="1"/>
    <n v="22"/>
    <n v="1"/>
    <x v="1"/>
    <n v="0"/>
    <n v="3"/>
    <n v="5"/>
    <x v="1"/>
    <n v="6"/>
    <x v="0"/>
    <x v="0"/>
    <x v="0"/>
    <x v="0"/>
    <x v="0"/>
    <x v="0"/>
    <n v="0"/>
    <x v="0"/>
    <n v="11"/>
    <x v="1"/>
    <n v="0"/>
    <x v="1"/>
  </r>
  <r>
    <x v="830"/>
    <n v="1976"/>
    <n v="50"/>
    <x v="1"/>
    <x v="1"/>
    <x v="3"/>
    <n v="3"/>
    <x v="1"/>
    <x v="780"/>
    <x v="1"/>
    <n v="1"/>
    <n v="1"/>
    <x v="26"/>
    <x v="70"/>
    <x v="0"/>
    <n v="10"/>
    <n v="5"/>
    <n v="28"/>
    <n v="11"/>
    <n v="1"/>
    <n v="8"/>
    <n v="63"/>
    <n v="1"/>
    <x v="2"/>
    <n v="0"/>
    <n v="3"/>
    <n v="6"/>
    <x v="1"/>
    <n v="5"/>
    <x v="1"/>
    <x v="0"/>
    <x v="0"/>
    <x v="0"/>
    <x v="0"/>
    <x v="0"/>
    <n v="0"/>
    <x v="0"/>
    <n v="11"/>
    <x v="1"/>
    <n v="0"/>
    <x v="1"/>
  </r>
  <r>
    <x v="831"/>
    <n v="1992"/>
    <n v="34"/>
    <x v="2"/>
    <x v="0"/>
    <x v="0"/>
    <n v="1"/>
    <x v="0"/>
    <x v="781"/>
    <x v="1"/>
    <n v="0"/>
    <n v="0"/>
    <x v="169"/>
    <x v="3"/>
    <x v="0"/>
    <n v="351"/>
    <n v="16"/>
    <n v="156"/>
    <n v="7"/>
    <n v="5"/>
    <n v="145"/>
    <n v="680"/>
    <n v="1"/>
    <x v="4"/>
    <n v="4"/>
    <n v="7"/>
    <n v="18"/>
    <x v="0"/>
    <n v="6"/>
    <x v="0"/>
    <x v="0"/>
    <x v="0"/>
    <x v="0"/>
    <x v="0"/>
    <x v="0"/>
    <n v="0"/>
    <x v="0"/>
    <n v="11"/>
    <x v="1"/>
    <n v="0"/>
    <x v="1"/>
  </r>
  <r>
    <x v="832"/>
    <n v="1967"/>
    <n v="59"/>
    <x v="1"/>
    <x v="1"/>
    <x v="1"/>
    <n v="4"/>
    <x v="1"/>
    <x v="782"/>
    <x v="1"/>
    <n v="0"/>
    <n v="2"/>
    <x v="476"/>
    <x v="19"/>
    <x v="0"/>
    <n v="421"/>
    <n v="5"/>
    <n v="90"/>
    <n v="0"/>
    <n v="16"/>
    <n v="10"/>
    <n v="542"/>
    <n v="3"/>
    <x v="5"/>
    <n v="3"/>
    <n v="7"/>
    <n v="20"/>
    <x v="0"/>
    <n v="5"/>
    <x v="1"/>
    <x v="0"/>
    <x v="0"/>
    <x v="0"/>
    <x v="0"/>
    <x v="0"/>
    <n v="0"/>
    <x v="0"/>
    <n v="11"/>
    <x v="1"/>
    <n v="0"/>
    <x v="1"/>
  </r>
  <r>
    <x v="833"/>
    <n v="1980"/>
    <n v="46"/>
    <x v="1"/>
    <x v="4"/>
    <x v="1"/>
    <n v="3"/>
    <x v="1"/>
    <x v="783"/>
    <x v="1"/>
    <n v="1"/>
    <n v="0"/>
    <x v="38"/>
    <x v="73"/>
    <x v="2"/>
    <n v="2"/>
    <n v="5"/>
    <n v="7"/>
    <n v="0"/>
    <n v="18"/>
    <n v="18"/>
    <n v="50"/>
    <n v="2"/>
    <x v="2"/>
    <n v="0"/>
    <n v="3"/>
    <n v="7"/>
    <x v="1"/>
    <n v="7"/>
    <x v="0"/>
    <x v="0"/>
    <x v="0"/>
    <x v="0"/>
    <x v="0"/>
    <x v="0"/>
    <n v="0"/>
    <x v="0"/>
    <n v="11"/>
    <x v="1"/>
    <n v="0"/>
    <x v="1"/>
  </r>
  <r>
    <x v="834"/>
    <n v="1967"/>
    <n v="59"/>
    <x v="1"/>
    <x v="0"/>
    <x v="2"/>
    <n v="4"/>
    <x v="1"/>
    <x v="784"/>
    <x v="1"/>
    <n v="1"/>
    <n v="1"/>
    <x v="477"/>
    <x v="3"/>
    <x v="0"/>
    <n v="25"/>
    <n v="1"/>
    <n v="9"/>
    <n v="2"/>
    <n v="1"/>
    <n v="1"/>
    <n v="39"/>
    <n v="2"/>
    <x v="1"/>
    <n v="0"/>
    <n v="3"/>
    <n v="6"/>
    <x v="1"/>
    <n v="8"/>
    <x v="0"/>
    <x v="0"/>
    <x v="0"/>
    <x v="0"/>
    <x v="0"/>
    <x v="0"/>
    <n v="0"/>
    <x v="0"/>
    <n v="11"/>
    <x v="1"/>
    <n v="0"/>
    <x v="1"/>
  </r>
  <r>
    <x v="835"/>
    <n v="1956"/>
    <n v="70"/>
    <x v="0"/>
    <x v="0"/>
    <x v="2"/>
    <n v="3"/>
    <x v="1"/>
    <x v="785"/>
    <x v="1"/>
    <n v="0"/>
    <n v="1"/>
    <x v="443"/>
    <x v="89"/>
    <x v="0"/>
    <n v="336"/>
    <n v="123"/>
    <n v="274"/>
    <n v="46"/>
    <n v="123"/>
    <n v="141"/>
    <n v="1043"/>
    <n v="5"/>
    <x v="4"/>
    <n v="5"/>
    <n v="12"/>
    <n v="28"/>
    <x v="0"/>
    <n v="3"/>
    <x v="1"/>
    <x v="0"/>
    <x v="0"/>
    <x v="0"/>
    <x v="0"/>
    <x v="0"/>
    <n v="0"/>
    <x v="0"/>
    <n v="11"/>
    <x v="1"/>
    <n v="0"/>
    <x v="1"/>
  </r>
  <r>
    <x v="836"/>
    <n v="1972"/>
    <n v="54"/>
    <x v="1"/>
    <x v="2"/>
    <x v="0"/>
    <n v="2"/>
    <x v="1"/>
    <x v="786"/>
    <x v="1"/>
    <n v="1"/>
    <n v="0"/>
    <x v="307"/>
    <x v="66"/>
    <x v="0"/>
    <n v="191"/>
    <n v="9"/>
    <n v="97"/>
    <n v="0"/>
    <n v="6"/>
    <n v="82"/>
    <n v="385"/>
    <n v="2"/>
    <x v="4"/>
    <n v="1"/>
    <n v="5"/>
    <n v="14"/>
    <x v="1"/>
    <n v="7"/>
    <x v="0"/>
    <x v="0"/>
    <x v="0"/>
    <x v="0"/>
    <x v="0"/>
    <x v="0"/>
    <n v="0"/>
    <x v="0"/>
    <n v="11"/>
    <x v="1"/>
    <n v="0"/>
    <x v="1"/>
  </r>
  <r>
    <x v="837"/>
    <n v="1980"/>
    <n v="46"/>
    <x v="1"/>
    <x v="0"/>
    <x v="3"/>
    <n v="1"/>
    <x v="0"/>
    <x v="787"/>
    <x v="1"/>
    <n v="0"/>
    <n v="0"/>
    <x v="385"/>
    <x v="82"/>
    <x v="0"/>
    <n v="563"/>
    <n v="50"/>
    <n v="774"/>
    <n v="28"/>
    <n v="31"/>
    <n v="187"/>
    <n v="1633"/>
    <n v="1"/>
    <x v="5"/>
    <n v="7"/>
    <n v="12"/>
    <n v="27"/>
    <x v="0"/>
    <n v="3"/>
    <x v="1"/>
    <x v="0"/>
    <x v="0"/>
    <x v="0"/>
    <x v="0"/>
    <x v="0"/>
    <n v="0"/>
    <x v="0"/>
    <n v="11"/>
    <x v="1"/>
    <n v="0"/>
    <x v="1"/>
  </r>
  <r>
    <x v="838"/>
    <n v="1980"/>
    <n v="46"/>
    <x v="1"/>
    <x v="4"/>
    <x v="0"/>
    <n v="2"/>
    <x v="1"/>
    <x v="788"/>
    <x v="1"/>
    <n v="0"/>
    <n v="1"/>
    <x v="250"/>
    <x v="19"/>
    <x v="0"/>
    <n v="31"/>
    <n v="0"/>
    <n v="6"/>
    <n v="0"/>
    <n v="1"/>
    <n v="8"/>
    <n v="46"/>
    <n v="1"/>
    <x v="1"/>
    <n v="0"/>
    <n v="3"/>
    <n v="5"/>
    <x v="1"/>
    <n v="6"/>
    <x v="0"/>
    <x v="0"/>
    <x v="0"/>
    <x v="0"/>
    <x v="0"/>
    <x v="0"/>
    <n v="0"/>
    <x v="0"/>
    <n v="11"/>
    <x v="1"/>
    <n v="0"/>
    <x v="1"/>
  </r>
  <r>
    <x v="839"/>
    <n v="1977"/>
    <n v="49"/>
    <x v="1"/>
    <x v="0"/>
    <x v="0"/>
    <n v="2"/>
    <x v="1"/>
    <x v="789"/>
    <x v="1"/>
    <n v="0"/>
    <n v="1"/>
    <x v="478"/>
    <x v="44"/>
    <x v="1"/>
    <n v="479"/>
    <n v="5"/>
    <n v="82"/>
    <n v="7"/>
    <n v="17"/>
    <n v="171"/>
    <n v="761"/>
    <n v="2"/>
    <x v="5"/>
    <n v="6"/>
    <n v="5"/>
    <n v="20"/>
    <x v="0"/>
    <n v="5"/>
    <x v="1"/>
    <x v="1"/>
    <x v="0"/>
    <x v="0"/>
    <x v="0"/>
    <x v="0"/>
    <n v="0"/>
    <x v="0"/>
    <n v="11"/>
    <x v="1"/>
    <n v="1"/>
    <x v="0"/>
  </r>
  <r>
    <x v="840"/>
    <n v="1950"/>
    <n v="76"/>
    <x v="0"/>
    <x v="0"/>
    <x v="1"/>
    <n v="4"/>
    <x v="1"/>
    <x v="790"/>
    <x v="1"/>
    <n v="1"/>
    <n v="1"/>
    <x v="479"/>
    <x v="9"/>
    <x v="2"/>
    <n v="18"/>
    <n v="6"/>
    <n v="15"/>
    <n v="12"/>
    <n v="8"/>
    <n v="17"/>
    <n v="76"/>
    <n v="3"/>
    <x v="2"/>
    <n v="1"/>
    <n v="3"/>
    <n v="9"/>
    <x v="1"/>
    <n v="5"/>
    <x v="1"/>
    <x v="0"/>
    <x v="0"/>
    <x v="0"/>
    <x v="0"/>
    <x v="0"/>
    <n v="0"/>
    <x v="0"/>
    <n v="11"/>
    <x v="1"/>
    <n v="0"/>
    <x v="1"/>
  </r>
  <r>
    <x v="841"/>
    <n v="1974"/>
    <n v="52"/>
    <x v="1"/>
    <x v="0"/>
    <x v="2"/>
    <n v="3"/>
    <x v="1"/>
    <x v="791"/>
    <x v="1"/>
    <n v="0"/>
    <n v="1"/>
    <x v="480"/>
    <x v="75"/>
    <x v="0"/>
    <n v="91"/>
    <n v="65"/>
    <n v="52"/>
    <n v="10"/>
    <n v="44"/>
    <n v="28"/>
    <n v="290"/>
    <n v="3"/>
    <x v="7"/>
    <n v="2"/>
    <n v="6"/>
    <n v="14"/>
    <x v="1"/>
    <n v="5"/>
    <x v="1"/>
    <x v="0"/>
    <x v="0"/>
    <x v="0"/>
    <x v="0"/>
    <x v="0"/>
    <n v="0"/>
    <x v="0"/>
    <n v="11"/>
    <x v="1"/>
    <n v="0"/>
    <x v="1"/>
  </r>
  <r>
    <x v="842"/>
    <n v="1988"/>
    <n v="38"/>
    <x v="2"/>
    <x v="0"/>
    <x v="0"/>
    <n v="2"/>
    <x v="1"/>
    <x v="138"/>
    <x v="1"/>
    <n v="1"/>
    <n v="0"/>
    <x v="44"/>
    <x v="45"/>
    <x v="2"/>
    <n v="5"/>
    <n v="7"/>
    <n v="24"/>
    <n v="19"/>
    <n v="14"/>
    <n v="20"/>
    <n v="89"/>
    <n v="4"/>
    <x v="7"/>
    <n v="0"/>
    <n v="4"/>
    <n v="11"/>
    <x v="1"/>
    <n v="6"/>
    <x v="0"/>
    <x v="0"/>
    <x v="0"/>
    <x v="0"/>
    <x v="0"/>
    <x v="0"/>
    <n v="0"/>
    <x v="0"/>
    <n v="11"/>
    <x v="1"/>
    <n v="0"/>
    <x v="1"/>
  </r>
  <r>
    <x v="843"/>
    <n v="1981"/>
    <n v="45"/>
    <x v="2"/>
    <x v="0"/>
    <x v="2"/>
    <n v="3"/>
    <x v="1"/>
    <x v="792"/>
    <x v="1"/>
    <n v="1"/>
    <n v="0"/>
    <x v="98"/>
    <x v="31"/>
    <x v="0"/>
    <n v="2"/>
    <n v="14"/>
    <n v="28"/>
    <n v="16"/>
    <n v="3"/>
    <n v="7"/>
    <n v="70"/>
    <n v="4"/>
    <x v="6"/>
    <n v="0"/>
    <n v="3"/>
    <n v="11"/>
    <x v="1"/>
    <n v="9"/>
    <x v="0"/>
    <x v="0"/>
    <x v="0"/>
    <x v="0"/>
    <x v="0"/>
    <x v="0"/>
    <n v="0"/>
    <x v="0"/>
    <n v="11"/>
    <x v="1"/>
    <n v="0"/>
    <x v="1"/>
  </r>
  <r>
    <x v="844"/>
    <n v="1960"/>
    <n v="66"/>
    <x v="0"/>
    <x v="4"/>
    <x v="2"/>
    <n v="2"/>
    <x v="1"/>
    <x v="793"/>
    <x v="1"/>
    <n v="0"/>
    <n v="0"/>
    <x v="481"/>
    <x v="41"/>
    <x v="2"/>
    <n v="362"/>
    <n v="50"/>
    <n v="431"/>
    <n v="134"/>
    <n v="35"/>
    <n v="54"/>
    <n v="1066"/>
    <n v="1"/>
    <x v="7"/>
    <n v="6"/>
    <n v="7"/>
    <n v="17"/>
    <x v="0"/>
    <n v="1"/>
    <x v="1"/>
    <x v="0"/>
    <x v="0"/>
    <x v="0"/>
    <x v="0"/>
    <x v="0"/>
    <n v="0"/>
    <x v="0"/>
    <n v="11"/>
    <x v="1"/>
    <n v="0"/>
    <x v="1"/>
  </r>
  <r>
    <x v="845"/>
    <n v="1970"/>
    <n v="56"/>
    <x v="1"/>
    <x v="0"/>
    <x v="1"/>
    <n v="2"/>
    <x v="1"/>
    <x v="794"/>
    <x v="1"/>
    <n v="0"/>
    <n v="0"/>
    <x v="482"/>
    <x v="62"/>
    <x v="0"/>
    <n v="724"/>
    <n v="74"/>
    <n v="929"/>
    <n v="97"/>
    <n v="55"/>
    <n v="130"/>
    <n v="2009"/>
    <n v="1"/>
    <x v="3"/>
    <n v="6"/>
    <n v="7"/>
    <n v="19"/>
    <x v="0"/>
    <n v="2"/>
    <x v="1"/>
    <x v="1"/>
    <x v="0"/>
    <x v="1"/>
    <x v="0"/>
    <x v="1"/>
    <n v="0"/>
    <x v="0"/>
    <n v="11"/>
    <x v="0"/>
    <n v="4"/>
    <x v="4"/>
  </r>
  <r>
    <x v="846"/>
    <n v="1991"/>
    <n v="35"/>
    <x v="2"/>
    <x v="4"/>
    <x v="0"/>
    <n v="1"/>
    <x v="0"/>
    <x v="795"/>
    <x v="1"/>
    <n v="0"/>
    <n v="0"/>
    <x v="483"/>
    <x v="67"/>
    <x v="1"/>
    <n v="605"/>
    <n v="91"/>
    <n v="399"/>
    <n v="0"/>
    <n v="45"/>
    <n v="205"/>
    <n v="1345"/>
    <n v="2"/>
    <x v="7"/>
    <n v="6"/>
    <n v="8"/>
    <n v="19"/>
    <x v="0"/>
    <n v="3"/>
    <x v="1"/>
    <x v="0"/>
    <x v="0"/>
    <x v="0"/>
    <x v="0"/>
    <x v="0"/>
    <n v="0"/>
    <x v="0"/>
    <n v="11"/>
    <x v="1"/>
    <n v="0"/>
    <x v="1"/>
  </r>
  <r>
    <x v="847"/>
    <n v="1956"/>
    <n v="70"/>
    <x v="0"/>
    <x v="2"/>
    <x v="0"/>
    <n v="2"/>
    <x v="1"/>
    <x v="796"/>
    <x v="1"/>
    <n v="0"/>
    <n v="1"/>
    <x v="13"/>
    <x v="90"/>
    <x v="0"/>
    <n v="547"/>
    <n v="7"/>
    <n v="140"/>
    <n v="0"/>
    <n v="7"/>
    <n v="63"/>
    <n v="764"/>
    <n v="3"/>
    <x v="5"/>
    <n v="5"/>
    <n v="8"/>
    <n v="23"/>
    <x v="0"/>
    <n v="5"/>
    <x v="1"/>
    <x v="0"/>
    <x v="0"/>
    <x v="0"/>
    <x v="0"/>
    <x v="0"/>
    <n v="0"/>
    <x v="0"/>
    <n v="11"/>
    <x v="1"/>
    <n v="0"/>
    <x v="1"/>
  </r>
  <r>
    <x v="848"/>
    <n v="1963"/>
    <n v="63"/>
    <x v="0"/>
    <x v="0"/>
    <x v="0"/>
    <n v="2"/>
    <x v="1"/>
    <x v="797"/>
    <x v="1"/>
    <n v="0"/>
    <n v="1"/>
    <x v="484"/>
    <x v="58"/>
    <x v="0"/>
    <n v="104"/>
    <n v="1"/>
    <n v="54"/>
    <n v="13"/>
    <n v="9"/>
    <n v="14"/>
    <n v="195"/>
    <n v="2"/>
    <x v="7"/>
    <n v="1"/>
    <n v="5"/>
    <n v="11"/>
    <x v="1"/>
    <n v="5"/>
    <x v="1"/>
    <x v="0"/>
    <x v="0"/>
    <x v="0"/>
    <x v="0"/>
    <x v="0"/>
    <n v="0"/>
    <x v="0"/>
    <n v="11"/>
    <x v="1"/>
    <n v="0"/>
    <x v="1"/>
  </r>
  <r>
    <x v="849"/>
    <n v="1980"/>
    <n v="46"/>
    <x v="1"/>
    <x v="0"/>
    <x v="2"/>
    <n v="4"/>
    <x v="1"/>
    <x v="798"/>
    <x v="1"/>
    <n v="2"/>
    <n v="0"/>
    <x v="456"/>
    <x v="25"/>
    <x v="0"/>
    <n v="8"/>
    <n v="2"/>
    <n v="15"/>
    <n v="0"/>
    <n v="10"/>
    <n v="18"/>
    <n v="53"/>
    <n v="4"/>
    <x v="7"/>
    <n v="1"/>
    <n v="3"/>
    <n v="11"/>
    <x v="1"/>
    <n v="5"/>
    <x v="1"/>
    <x v="0"/>
    <x v="0"/>
    <x v="0"/>
    <x v="0"/>
    <x v="0"/>
    <n v="0"/>
    <x v="0"/>
    <n v="11"/>
    <x v="1"/>
    <n v="0"/>
    <x v="1"/>
  </r>
  <r>
    <x v="850"/>
    <n v="1974"/>
    <n v="52"/>
    <x v="1"/>
    <x v="0"/>
    <x v="0"/>
    <n v="2"/>
    <x v="1"/>
    <x v="799"/>
    <x v="1"/>
    <n v="0"/>
    <n v="1"/>
    <x v="225"/>
    <x v="65"/>
    <x v="1"/>
    <n v="224"/>
    <n v="2"/>
    <n v="25"/>
    <n v="7"/>
    <n v="0"/>
    <n v="110"/>
    <n v="368"/>
    <n v="2"/>
    <x v="3"/>
    <n v="3"/>
    <n v="3"/>
    <n v="13"/>
    <x v="1"/>
    <n v="6"/>
    <x v="0"/>
    <x v="0"/>
    <x v="0"/>
    <x v="0"/>
    <x v="0"/>
    <x v="0"/>
    <n v="0"/>
    <x v="0"/>
    <n v="11"/>
    <x v="1"/>
    <n v="0"/>
    <x v="1"/>
  </r>
  <r>
    <x v="851"/>
    <n v="1954"/>
    <n v="72"/>
    <x v="0"/>
    <x v="1"/>
    <x v="2"/>
    <n v="3"/>
    <x v="1"/>
    <x v="23"/>
    <x v="1"/>
    <n v="0"/>
    <n v="1"/>
    <x v="20"/>
    <x v="21"/>
    <x v="2"/>
    <n v="384"/>
    <n v="0"/>
    <n v="102"/>
    <n v="21"/>
    <n v="32"/>
    <n v="5"/>
    <n v="544"/>
    <n v="3"/>
    <x v="4"/>
    <n v="2"/>
    <n v="9"/>
    <n v="20"/>
    <x v="0"/>
    <n v="4"/>
    <x v="1"/>
    <x v="0"/>
    <x v="0"/>
    <x v="0"/>
    <x v="0"/>
    <x v="0"/>
    <n v="0"/>
    <x v="0"/>
    <n v="11"/>
    <x v="1"/>
    <n v="0"/>
    <x v="1"/>
  </r>
  <r>
    <x v="852"/>
    <n v="1957"/>
    <n v="69"/>
    <x v="0"/>
    <x v="4"/>
    <x v="2"/>
    <n v="2"/>
    <x v="1"/>
    <x v="800"/>
    <x v="1"/>
    <n v="0"/>
    <n v="0"/>
    <x v="485"/>
    <x v="1"/>
    <x v="0"/>
    <n v="556"/>
    <n v="54"/>
    <n v="845"/>
    <n v="202"/>
    <n v="133"/>
    <n v="63"/>
    <n v="1853"/>
    <n v="1"/>
    <x v="5"/>
    <n v="7"/>
    <n v="10"/>
    <n v="25"/>
    <x v="0"/>
    <n v="3"/>
    <x v="1"/>
    <x v="1"/>
    <x v="0"/>
    <x v="0"/>
    <x v="1"/>
    <x v="0"/>
    <n v="0"/>
    <x v="0"/>
    <n v="11"/>
    <x v="1"/>
    <n v="2"/>
    <x v="3"/>
  </r>
  <r>
    <x v="853"/>
    <n v="1966"/>
    <n v="60"/>
    <x v="1"/>
    <x v="1"/>
    <x v="1"/>
    <n v="4"/>
    <x v="1"/>
    <x v="801"/>
    <x v="1"/>
    <n v="1"/>
    <n v="1"/>
    <x v="486"/>
    <x v="62"/>
    <x v="0"/>
    <n v="24"/>
    <n v="0"/>
    <n v="2"/>
    <n v="0"/>
    <n v="0"/>
    <n v="9"/>
    <n v="35"/>
    <n v="2"/>
    <x v="1"/>
    <n v="1"/>
    <n v="2"/>
    <n v="6"/>
    <x v="1"/>
    <n v="5"/>
    <x v="1"/>
    <x v="1"/>
    <x v="0"/>
    <x v="0"/>
    <x v="0"/>
    <x v="0"/>
    <n v="0"/>
    <x v="0"/>
    <n v="11"/>
    <x v="1"/>
    <n v="1"/>
    <x v="0"/>
  </r>
  <r>
    <x v="854"/>
    <n v="1974"/>
    <n v="52"/>
    <x v="1"/>
    <x v="1"/>
    <x v="2"/>
    <n v="3"/>
    <x v="1"/>
    <x v="802"/>
    <x v="1"/>
    <n v="0"/>
    <n v="1"/>
    <x v="233"/>
    <x v="49"/>
    <x v="2"/>
    <n v="408"/>
    <n v="0"/>
    <n v="21"/>
    <n v="0"/>
    <n v="0"/>
    <n v="17"/>
    <n v="446"/>
    <n v="3"/>
    <x v="5"/>
    <n v="1"/>
    <n v="7"/>
    <n v="18"/>
    <x v="0"/>
    <n v="8"/>
    <x v="0"/>
    <x v="0"/>
    <x v="1"/>
    <x v="0"/>
    <x v="1"/>
    <x v="0"/>
    <n v="0"/>
    <x v="0"/>
    <n v="11"/>
    <x v="0"/>
    <n v="3"/>
    <x v="2"/>
  </r>
  <r>
    <x v="855"/>
    <n v="1979"/>
    <n v="47"/>
    <x v="1"/>
    <x v="0"/>
    <x v="0"/>
    <n v="2"/>
    <x v="1"/>
    <x v="803"/>
    <x v="1"/>
    <n v="0"/>
    <n v="1"/>
    <x v="322"/>
    <x v="50"/>
    <x v="1"/>
    <n v="265"/>
    <n v="199"/>
    <n v="303"/>
    <n v="234"/>
    <n v="9"/>
    <n v="170"/>
    <n v="1180"/>
    <n v="7"/>
    <x v="11"/>
    <n v="2"/>
    <n v="12"/>
    <n v="31"/>
    <x v="2"/>
    <n v="7"/>
    <x v="0"/>
    <x v="0"/>
    <x v="0"/>
    <x v="0"/>
    <x v="0"/>
    <x v="0"/>
    <n v="0"/>
    <x v="0"/>
    <n v="11"/>
    <x v="1"/>
    <n v="0"/>
    <x v="1"/>
  </r>
  <r>
    <x v="856"/>
    <n v="1973"/>
    <n v="53"/>
    <x v="1"/>
    <x v="2"/>
    <x v="2"/>
    <n v="3"/>
    <x v="1"/>
    <x v="804"/>
    <x v="1"/>
    <n v="0"/>
    <n v="1"/>
    <x v="487"/>
    <x v="41"/>
    <x v="2"/>
    <n v="34"/>
    <n v="0"/>
    <n v="7"/>
    <n v="0"/>
    <n v="0"/>
    <n v="0"/>
    <n v="41"/>
    <n v="1"/>
    <x v="1"/>
    <n v="0"/>
    <n v="3"/>
    <n v="5"/>
    <x v="1"/>
    <n v="7"/>
    <x v="0"/>
    <x v="0"/>
    <x v="0"/>
    <x v="0"/>
    <x v="0"/>
    <x v="0"/>
    <n v="0"/>
    <x v="0"/>
    <n v="11"/>
    <x v="1"/>
    <n v="0"/>
    <x v="1"/>
  </r>
  <r>
    <x v="857"/>
    <n v="1985"/>
    <n v="41"/>
    <x v="2"/>
    <x v="0"/>
    <x v="2"/>
    <n v="4"/>
    <x v="1"/>
    <x v="805"/>
    <x v="1"/>
    <n v="2"/>
    <n v="0"/>
    <x v="103"/>
    <x v="91"/>
    <x v="0"/>
    <n v="374"/>
    <n v="64"/>
    <n v="116"/>
    <n v="84"/>
    <n v="25"/>
    <n v="64"/>
    <n v="727"/>
    <n v="3"/>
    <x v="4"/>
    <n v="2"/>
    <n v="11"/>
    <n v="22"/>
    <x v="0"/>
    <n v="5"/>
    <x v="1"/>
    <x v="0"/>
    <x v="0"/>
    <x v="0"/>
    <x v="0"/>
    <x v="0"/>
    <n v="0"/>
    <x v="0"/>
    <n v="11"/>
    <x v="1"/>
    <n v="0"/>
    <x v="1"/>
  </r>
  <r>
    <x v="858"/>
    <n v="1966"/>
    <n v="60"/>
    <x v="1"/>
    <x v="0"/>
    <x v="1"/>
    <n v="4"/>
    <x v="1"/>
    <x v="806"/>
    <x v="1"/>
    <n v="1"/>
    <n v="1"/>
    <x v="427"/>
    <x v="79"/>
    <x v="0"/>
    <n v="27"/>
    <n v="2"/>
    <n v="10"/>
    <n v="0"/>
    <n v="0"/>
    <n v="1"/>
    <n v="40"/>
    <n v="2"/>
    <x v="1"/>
    <n v="0"/>
    <n v="3"/>
    <n v="6"/>
    <x v="1"/>
    <n v="8"/>
    <x v="0"/>
    <x v="0"/>
    <x v="0"/>
    <x v="0"/>
    <x v="0"/>
    <x v="0"/>
    <n v="0"/>
    <x v="0"/>
    <n v="11"/>
    <x v="1"/>
    <n v="0"/>
    <x v="1"/>
  </r>
  <r>
    <x v="859"/>
    <n v="1989"/>
    <n v="37"/>
    <x v="2"/>
    <x v="4"/>
    <x v="2"/>
    <n v="2"/>
    <x v="1"/>
    <x v="807"/>
    <x v="1"/>
    <n v="0"/>
    <n v="0"/>
    <x v="476"/>
    <x v="54"/>
    <x v="2"/>
    <n v="600"/>
    <n v="20"/>
    <n v="350"/>
    <n v="29"/>
    <n v="30"/>
    <n v="33"/>
    <n v="1062"/>
    <n v="1"/>
    <x v="4"/>
    <n v="9"/>
    <n v="10"/>
    <n v="26"/>
    <x v="0"/>
    <n v="2"/>
    <x v="1"/>
    <x v="0"/>
    <x v="0"/>
    <x v="1"/>
    <x v="0"/>
    <x v="0"/>
    <n v="0"/>
    <x v="0"/>
    <n v="11"/>
    <x v="1"/>
    <n v="1"/>
    <x v="0"/>
  </r>
  <r>
    <x v="860"/>
    <n v="1969"/>
    <n v="57"/>
    <x v="1"/>
    <x v="0"/>
    <x v="1"/>
    <n v="3"/>
    <x v="1"/>
    <x v="147"/>
    <x v="1"/>
    <n v="1"/>
    <n v="0"/>
    <x v="340"/>
    <x v="98"/>
    <x v="0"/>
    <n v="13"/>
    <n v="2"/>
    <n v="18"/>
    <n v="6"/>
    <n v="1"/>
    <n v="0"/>
    <n v="40"/>
    <n v="2"/>
    <x v="2"/>
    <n v="0"/>
    <n v="3"/>
    <n v="7"/>
    <x v="1"/>
    <n v="8"/>
    <x v="0"/>
    <x v="0"/>
    <x v="0"/>
    <x v="0"/>
    <x v="0"/>
    <x v="0"/>
    <n v="0"/>
    <x v="0"/>
    <n v="11"/>
    <x v="1"/>
    <n v="0"/>
    <x v="1"/>
  </r>
  <r>
    <x v="861"/>
    <n v="1969"/>
    <n v="57"/>
    <x v="1"/>
    <x v="2"/>
    <x v="1"/>
    <n v="4"/>
    <x v="1"/>
    <x v="808"/>
    <x v="1"/>
    <n v="1"/>
    <n v="1"/>
    <x v="363"/>
    <x v="63"/>
    <x v="0"/>
    <n v="167"/>
    <n v="2"/>
    <n v="89"/>
    <n v="0"/>
    <n v="0"/>
    <n v="34"/>
    <n v="292"/>
    <n v="6"/>
    <x v="4"/>
    <n v="1"/>
    <n v="4"/>
    <n v="17"/>
    <x v="0"/>
    <n v="8"/>
    <x v="0"/>
    <x v="0"/>
    <x v="0"/>
    <x v="0"/>
    <x v="0"/>
    <x v="0"/>
    <n v="0"/>
    <x v="0"/>
    <n v="11"/>
    <x v="1"/>
    <n v="0"/>
    <x v="1"/>
  </r>
  <r>
    <x v="862"/>
    <n v="1987"/>
    <n v="39"/>
    <x v="2"/>
    <x v="0"/>
    <x v="2"/>
    <n v="2"/>
    <x v="1"/>
    <x v="11"/>
    <x v="1"/>
    <n v="0"/>
    <n v="0"/>
    <x v="200"/>
    <x v="3"/>
    <x v="0"/>
    <n v="0"/>
    <n v="2"/>
    <n v="3"/>
    <n v="4"/>
    <n v="1"/>
    <n v="5"/>
    <n v="15"/>
    <n v="1"/>
    <x v="9"/>
    <n v="0"/>
    <n v="3"/>
    <n v="4"/>
    <x v="1"/>
    <n v="6"/>
    <x v="0"/>
    <x v="0"/>
    <x v="0"/>
    <x v="0"/>
    <x v="0"/>
    <x v="0"/>
    <n v="0"/>
    <x v="0"/>
    <n v="11"/>
    <x v="1"/>
    <n v="0"/>
    <x v="1"/>
  </r>
  <r>
    <x v="863"/>
    <n v="1989"/>
    <n v="37"/>
    <x v="2"/>
    <x v="4"/>
    <x v="1"/>
    <n v="3"/>
    <x v="1"/>
    <x v="809"/>
    <x v="1"/>
    <n v="1"/>
    <n v="0"/>
    <x v="427"/>
    <x v="35"/>
    <x v="0"/>
    <n v="46"/>
    <n v="35"/>
    <n v="69"/>
    <n v="84"/>
    <n v="41"/>
    <n v="66"/>
    <n v="341"/>
    <n v="6"/>
    <x v="6"/>
    <n v="1"/>
    <n v="6"/>
    <n v="17"/>
    <x v="0"/>
    <n v="7"/>
    <x v="0"/>
    <x v="0"/>
    <x v="0"/>
    <x v="0"/>
    <x v="0"/>
    <x v="0"/>
    <n v="0"/>
    <x v="0"/>
    <n v="11"/>
    <x v="1"/>
    <n v="0"/>
    <x v="1"/>
  </r>
  <r>
    <x v="864"/>
    <n v="1975"/>
    <n v="51"/>
    <x v="1"/>
    <x v="4"/>
    <x v="0"/>
    <n v="2"/>
    <x v="1"/>
    <x v="810"/>
    <x v="1"/>
    <n v="1"/>
    <n v="0"/>
    <x v="241"/>
    <x v="75"/>
    <x v="0"/>
    <n v="88"/>
    <n v="39"/>
    <n v="78"/>
    <n v="58"/>
    <n v="13"/>
    <n v="93"/>
    <n v="369"/>
    <n v="2"/>
    <x v="4"/>
    <n v="1"/>
    <n v="4"/>
    <n v="13"/>
    <x v="1"/>
    <n v="7"/>
    <x v="0"/>
    <x v="0"/>
    <x v="0"/>
    <x v="0"/>
    <x v="0"/>
    <x v="0"/>
    <n v="0"/>
    <x v="0"/>
    <n v="11"/>
    <x v="1"/>
    <n v="0"/>
    <x v="1"/>
  </r>
  <r>
    <x v="865"/>
    <n v="1973"/>
    <n v="53"/>
    <x v="1"/>
    <x v="1"/>
    <x v="1"/>
    <n v="3"/>
    <x v="1"/>
    <x v="811"/>
    <x v="1"/>
    <n v="0"/>
    <n v="1"/>
    <x v="56"/>
    <x v="40"/>
    <x v="1"/>
    <n v="243"/>
    <n v="11"/>
    <n v="119"/>
    <n v="10"/>
    <n v="3"/>
    <n v="15"/>
    <n v="401"/>
    <n v="3"/>
    <x v="6"/>
    <n v="2"/>
    <n v="8"/>
    <n v="17"/>
    <x v="0"/>
    <n v="4"/>
    <x v="1"/>
    <x v="0"/>
    <x v="0"/>
    <x v="0"/>
    <x v="0"/>
    <x v="0"/>
    <n v="0"/>
    <x v="0"/>
    <n v="11"/>
    <x v="1"/>
    <n v="0"/>
    <x v="1"/>
  </r>
  <r>
    <x v="866"/>
    <n v="1966"/>
    <n v="60"/>
    <x v="1"/>
    <x v="2"/>
    <x v="0"/>
    <n v="2"/>
    <x v="1"/>
    <x v="812"/>
    <x v="1"/>
    <n v="0"/>
    <n v="1"/>
    <x v="182"/>
    <x v="21"/>
    <x v="2"/>
    <n v="275"/>
    <n v="11"/>
    <n v="68"/>
    <n v="25"/>
    <n v="7"/>
    <n v="7"/>
    <n v="393"/>
    <n v="3"/>
    <x v="3"/>
    <n v="1"/>
    <n v="8"/>
    <n v="17"/>
    <x v="0"/>
    <n v="5"/>
    <x v="1"/>
    <x v="0"/>
    <x v="0"/>
    <x v="0"/>
    <x v="0"/>
    <x v="0"/>
    <n v="0"/>
    <x v="0"/>
    <n v="11"/>
    <x v="1"/>
    <n v="0"/>
    <x v="1"/>
  </r>
  <r>
    <x v="867"/>
    <n v="1986"/>
    <n v="40"/>
    <x v="2"/>
    <x v="2"/>
    <x v="0"/>
    <n v="3"/>
    <x v="1"/>
    <x v="813"/>
    <x v="1"/>
    <n v="2"/>
    <n v="0"/>
    <x v="94"/>
    <x v="35"/>
    <x v="0"/>
    <n v="6"/>
    <n v="0"/>
    <n v="4"/>
    <n v="0"/>
    <n v="0"/>
    <n v="0"/>
    <n v="10"/>
    <n v="1"/>
    <x v="1"/>
    <n v="0"/>
    <n v="2"/>
    <n v="4"/>
    <x v="1"/>
    <n v="7"/>
    <x v="0"/>
    <x v="0"/>
    <x v="0"/>
    <x v="0"/>
    <x v="0"/>
    <x v="0"/>
    <n v="0"/>
    <x v="0"/>
    <n v="11"/>
    <x v="1"/>
    <n v="0"/>
    <x v="1"/>
  </r>
  <r>
    <x v="868"/>
    <n v="1978"/>
    <n v="48"/>
    <x v="1"/>
    <x v="0"/>
    <x v="1"/>
    <n v="3"/>
    <x v="1"/>
    <x v="814"/>
    <x v="1"/>
    <n v="0"/>
    <n v="1"/>
    <x v="397"/>
    <x v="42"/>
    <x v="0"/>
    <n v="121"/>
    <n v="62"/>
    <n v="90"/>
    <n v="68"/>
    <n v="20"/>
    <n v="125"/>
    <n v="486"/>
    <n v="3"/>
    <x v="2"/>
    <n v="3"/>
    <n v="8"/>
    <n v="16"/>
    <x v="0"/>
    <n v="3"/>
    <x v="1"/>
    <x v="0"/>
    <x v="0"/>
    <x v="0"/>
    <x v="0"/>
    <x v="0"/>
    <n v="0"/>
    <x v="0"/>
    <n v="11"/>
    <x v="1"/>
    <n v="0"/>
    <x v="1"/>
  </r>
  <r>
    <x v="869"/>
    <n v="1979"/>
    <n v="47"/>
    <x v="1"/>
    <x v="0"/>
    <x v="1"/>
    <n v="3"/>
    <x v="1"/>
    <x v="815"/>
    <x v="1"/>
    <n v="1"/>
    <n v="0"/>
    <x v="297"/>
    <x v="98"/>
    <x v="0"/>
    <n v="4"/>
    <n v="12"/>
    <n v="15"/>
    <n v="19"/>
    <n v="7"/>
    <n v="12"/>
    <n v="69"/>
    <n v="2"/>
    <x v="2"/>
    <n v="0"/>
    <n v="3"/>
    <n v="7"/>
    <x v="1"/>
    <n v="7"/>
    <x v="0"/>
    <x v="0"/>
    <x v="0"/>
    <x v="0"/>
    <x v="0"/>
    <x v="0"/>
    <n v="0"/>
    <x v="0"/>
    <n v="11"/>
    <x v="1"/>
    <n v="0"/>
    <x v="1"/>
  </r>
  <r>
    <x v="870"/>
    <n v="1983"/>
    <n v="43"/>
    <x v="2"/>
    <x v="1"/>
    <x v="1"/>
    <n v="2"/>
    <x v="1"/>
    <x v="816"/>
    <x v="1"/>
    <n v="0"/>
    <n v="0"/>
    <x v="148"/>
    <x v="67"/>
    <x v="1"/>
    <n v="1308"/>
    <n v="0"/>
    <n v="396"/>
    <n v="23"/>
    <n v="0"/>
    <n v="0"/>
    <n v="1727"/>
    <n v="1"/>
    <x v="3"/>
    <n v="7"/>
    <n v="4"/>
    <n v="17"/>
    <x v="0"/>
    <n v="3"/>
    <x v="1"/>
    <x v="0"/>
    <x v="1"/>
    <x v="0"/>
    <x v="0"/>
    <x v="1"/>
    <n v="0"/>
    <x v="0"/>
    <n v="11"/>
    <x v="1"/>
    <n v="2"/>
    <x v="3"/>
  </r>
  <r>
    <x v="871"/>
    <n v="1959"/>
    <n v="67"/>
    <x v="0"/>
    <x v="0"/>
    <x v="0"/>
    <n v="2"/>
    <x v="1"/>
    <x v="817"/>
    <x v="1"/>
    <n v="0"/>
    <n v="1"/>
    <x v="488"/>
    <x v="75"/>
    <x v="0"/>
    <n v="515"/>
    <n v="47"/>
    <n v="267"/>
    <n v="62"/>
    <n v="66"/>
    <n v="38"/>
    <n v="995"/>
    <n v="2"/>
    <x v="3"/>
    <n v="5"/>
    <n v="4"/>
    <n v="16"/>
    <x v="0"/>
    <n v="3"/>
    <x v="1"/>
    <x v="0"/>
    <x v="1"/>
    <x v="0"/>
    <x v="0"/>
    <x v="0"/>
    <n v="0"/>
    <x v="0"/>
    <n v="11"/>
    <x v="1"/>
    <n v="1"/>
    <x v="0"/>
  </r>
  <r>
    <x v="872"/>
    <n v="1976"/>
    <n v="50"/>
    <x v="1"/>
    <x v="0"/>
    <x v="1"/>
    <n v="3"/>
    <x v="1"/>
    <x v="818"/>
    <x v="1"/>
    <n v="1"/>
    <n v="0"/>
    <x v="489"/>
    <x v="29"/>
    <x v="0"/>
    <n v="4"/>
    <n v="0"/>
    <n v="16"/>
    <n v="17"/>
    <n v="4"/>
    <n v="4"/>
    <n v="45"/>
    <n v="3"/>
    <x v="6"/>
    <n v="0"/>
    <n v="3"/>
    <n v="10"/>
    <x v="1"/>
    <n v="7"/>
    <x v="0"/>
    <x v="0"/>
    <x v="0"/>
    <x v="0"/>
    <x v="0"/>
    <x v="0"/>
    <n v="0"/>
    <x v="0"/>
    <n v="11"/>
    <x v="1"/>
    <n v="0"/>
    <x v="1"/>
  </r>
  <r>
    <x v="873"/>
    <n v="1981"/>
    <n v="45"/>
    <x v="2"/>
    <x v="4"/>
    <x v="0"/>
    <n v="3"/>
    <x v="1"/>
    <x v="819"/>
    <x v="1"/>
    <n v="1"/>
    <n v="1"/>
    <x v="143"/>
    <x v="63"/>
    <x v="0"/>
    <n v="48"/>
    <n v="13"/>
    <n v="57"/>
    <n v="24"/>
    <n v="15"/>
    <n v="25"/>
    <n v="182"/>
    <n v="4"/>
    <x v="7"/>
    <n v="1"/>
    <n v="4"/>
    <n v="12"/>
    <x v="1"/>
    <n v="7"/>
    <x v="0"/>
    <x v="0"/>
    <x v="0"/>
    <x v="0"/>
    <x v="0"/>
    <x v="0"/>
    <n v="0"/>
    <x v="0"/>
    <n v="11"/>
    <x v="1"/>
    <n v="0"/>
    <x v="1"/>
  </r>
  <r>
    <x v="874"/>
    <n v="1978"/>
    <n v="48"/>
    <x v="1"/>
    <x v="2"/>
    <x v="1"/>
    <n v="3"/>
    <x v="1"/>
    <x v="820"/>
    <x v="1"/>
    <n v="1"/>
    <n v="0"/>
    <x v="290"/>
    <x v="5"/>
    <x v="0"/>
    <n v="562"/>
    <n v="58"/>
    <n v="168"/>
    <n v="43"/>
    <n v="16"/>
    <n v="142"/>
    <n v="989"/>
    <n v="1"/>
    <x v="3"/>
    <n v="7"/>
    <n v="10"/>
    <n v="23"/>
    <x v="0"/>
    <n v="3"/>
    <x v="1"/>
    <x v="0"/>
    <x v="0"/>
    <x v="0"/>
    <x v="0"/>
    <x v="0"/>
    <n v="0"/>
    <x v="0"/>
    <n v="11"/>
    <x v="1"/>
    <n v="0"/>
    <x v="1"/>
  </r>
  <r>
    <x v="875"/>
    <n v="1953"/>
    <n v="73"/>
    <x v="0"/>
    <x v="0"/>
    <x v="1"/>
    <n v="2"/>
    <x v="1"/>
    <x v="821"/>
    <x v="1"/>
    <n v="0"/>
    <n v="0"/>
    <x v="390"/>
    <x v="55"/>
    <x v="0"/>
    <n v="769"/>
    <n v="22"/>
    <n v="500"/>
    <n v="210"/>
    <n v="143"/>
    <n v="33"/>
    <n v="1677"/>
    <n v="1"/>
    <x v="6"/>
    <n v="8"/>
    <n v="5"/>
    <n v="18"/>
    <x v="0"/>
    <n v="2"/>
    <x v="1"/>
    <x v="1"/>
    <x v="0"/>
    <x v="1"/>
    <x v="1"/>
    <x v="0"/>
    <n v="0"/>
    <x v="0"/>
    <n v="11"/>
    <x v="1"/>
    <n v="3"/>
    <x v="2"/>
  </r>
  <r>
    <x v="876"/>
    <n v="1971"/>
    <n v="55"/>
    <x v="1"/>
    <x v="2"/>
    <x v="3"/>
    <n v="3"/>
    <x v="1"/>
    <x v="822"/>
    <x v="1"/>
    <n v="1"/>
    <n v="1"/>
    <x v="258"/>
    <x v="81"/>
    <x v="0"/>
    <n v="379"/>
    <n v="4"/>
    <n v="93"/>
    <n v="12"/>
    <n v="9"/>
    <n v="98"/>
    <n v="595"/>
    <n v="7"/>
    <x v="4"/>
    <n v="6"/>
    <n v="4"/>
    <n v="23"/>
    <x v="0"/>
    <n v="6"/>
    <x v="0"/>
    <x v="0"/>
    <x v="0"/>
    <x v="0"/>
    <x v="0"/>
    <x v="0"/>
    <n v="0"/>
    <x v="0"/>
    <n v="11"/>
    <x v="1"/>
    <n v="0"/>
    <x v="1"/>
  </r>
  <r>
    <x v="877"/>
    <n v="1983"/>
    <n v="43"/>
    <x v="2"/>
    <x v="0"/>
    <x v="2"/>
    <n v="3"/>
    <x v="1"/>
    <x v="823"/>
    <x v="1"/>
    <n v="1"/>
    <n v="0"/>
    <x v="477"/>
    <x v="44"/>
    <x v="1"/>
    <n v="29"/>
    <n v="12"/>
    <n v="59"/>
    <n v="19"/>
    <n v="1"/>
    <n v="36"/>
    <n v="156"/>
    <n v="2"/>
    <x v="7"/>
    <n v="0"/>
    <n v="4"/>
    <n v="9"/>
    <x v="1"/>
    <n v="8"/>
    <x v="0"/>
    <x v="0"/>
    <x v="0"/>
    <x v="0"/>
    <x v="0"/>
    <x v="0"/>
    <n v="0"/>
    <x v="0"/>
    <n v="11"/>
    <x v="1"/>
    <n v="0"/>
    <x v="1"/>
  </r>
  <r>
    <x v="878"/>
    <n v="1956"/>
    <n v="70"/>
    <x v="0"/>
    <x v="2"/>
    <x v="0"/>
    <n v="1"/>
    <x v="0"/>
    <x v="824"/>
    <x v="1"/>
    <n v="0"/>
    <n v="0"/>
    <x v="306"/>
    <x v="45"/>
    <x v="2"/>
    <n v="387"/>
    <n v="68"/>
    <n v="569"/>
    <n v="89"/>
    <n v="45"/>
    <n v="68"/>
    <n v="1226"/>
    <n v="1"/>
    <x v="4"/>
    <n v="9"/>
    <n v="12"/>
    <n v="28"/>
    <x v="0"/>
    <n v="1"/>
    <x v="1"/>
    <x v="0"/>
    <x v="0"/>
    <x v="0"/>
    <x v="0"/>
    <x v="0"/>
    <n v="0"/>
    <x v="0"/>
    <n v="11"/>
    <x v="1"/>
    <n v="0"/>
    <x v="1"/>
  </r>
  <r>
    <x v="879"/>
    <n v="1978"/>
    <n v="48"/>
    <x v="1"/>
    <x v="4"/>
    <x v="1"/>
    <n v="3"/>
    <x v="1"/>
    <x v="825"/>
    <x v="1"/>
    <n v="1"/>
    <n v="0"/>
    <x v="160"/>
    <x v="25"/>
    <x v="0"/>
    <n v="12"/>
    <n v="23"/>
    <n v="38"/>
    <n v="30"/>
    <n v="18"/>
    <n v="7"/>
    <n v="128"/>
    <n v="4"/>
    <x v="7"/>
    <n v="1"/>
    <n v="3"/>
    <n v="11"/>
    <x v="1"/>
    <n v="9"/>
    <x v="0"/>
    <x v="0"/>
    <x v="0"/>
    <x v="0"/>
    <x v="0"/>
    <x v="0"/>
    <n v="0"/>
    <x v="0"/>
    <n v="11"/>
    <x v="1"/>
    <n v="0"/>
    <x v="1"/>
  </r>
  <r>
    <x v="880"/>
    <n v="1972"/>
    <n v="54"/>
    <x v="1"/>
    <x v="0"/>
    <x v="0"/>
    <n v="2"/>
    <x v="1"/>
    <x v="826"/>
    <x v="1"/>
    <n v="1"/>
    <n v="0"/>
    <x v="3"/>
    <x v="4"/>
    <x v="1"/>
    <n v="6"/>
    <n v="10"/>
    <n v="12"/>
    <n v="3"/>
    <n v="15"/>
    <n v="40"/>
    <n v="86"/>
    <n v="3"/>
    <x v="7"/>
    <n v="1"/>
    <n v="2"/>
    <n v="9"/>
    <x v="1"/>
    <n v="8"/>
    <x v="0"/>
    <x v="1"/>
    <x v="0"/>
    <x v="0"/>
    <x v="0"/>
    <x v="0"/>
    <n v="0"/>
    <x v="0"/>
    <n v="11"/>
    <x v="0"/>
    <n v="2"/>
    <x v="3"/>
  </r>
  <r>
    <x v="881"/>
    <n v="1975"/>
    <n v="51"/>
    <x v="1"/>
    <x v="0"/>
    <x v="2"/>
    <n v="3"/>
    <x v="1"/>
    <x v="827"/>
    <x v="1"/>
    <n v="0"/>
    <n v="1"/>
    <x v="205"/>
    <x v="4"/>
    <x v="1"/>
    <n v="27"/>
    <n v="1"/>
    <n v="14"/>
    <n v="4"/>
    <n v="1"/>
    <n v="21"/>
    <n v="68"/>
    <n v="2"/>
    <x v="2"/>
    <n v="0"/>
    <n v="3"/>
    <n v="7"/>
    <x v="1"/>
    <n v="8"/>
    <x v="0"/>
    <x v="0"/>
    <x v="0"/>
    <x v="0"/>
    <x v="0"/>
    <x v="0"/>
    <n v="0"/>
    <x v="0"/>
    <n v="11"/>
    <x v="1"/>
    <n v="0"/>
    <x v="1"/>
  </r>
  <r>
    <x v="882"/>
    <n v="1975"/>
    <n v="51"/>
    <x v="1"/>
    <x v="0"/>
    <x v="3"/>
    <n v="3"/>
    <x v="1"/>
    <x v="828"/>
    <x v="1"/>
    <n v="2"/>
    <n v="0"/>
    <x v="88"/>
    <x v="83"/>
    <x v="0"/>
    <n v="9"/>
    <n v="1"/>
    <n v="5"/>
    <n v="0"/>
    <n v="0"/>
    <n v="1"/>
    <n v="16"/>
    <n v="1"/>
    <x v="9"/>
    <n v="0"/>
    <n v="3"/>
    <n v="4"/>
    <x v="1"/>
    <n v="5"/>
    <x v="1"/>
    <x v="0"/>
    <x v="0"/>
    <x v="0"/>
    <x v="0"/>
    <x v="0"/>
    <n v="0"/>
    <x v="0"/>
    <n v="11"/>
    <x v="1"/>
    <n v="0"/>
    <x v="1"/>
  </r>
  <r>
    <x v="883"/>
    <n v="1981"/>
    <n v="45"/>
    <x v="2"/>
    <x v="4"/>
    <x v="2"/>
    <n v="4"/>
    <x v="1"/>
    <x v="829"/>
    <x v="1"/>
    <n v="1"/>
    <n v="1"/>
    <x v="490"/>
    <x v="72"/>
    <x v="0"/>
    <n v="22"/>
    <n v="0"/>
    <n v="19"/>
    <n v="6"/>
    <n v="5"/>
    <n v="3"/>
    <n v="55"/>
    <n v="2"/>
    <x v="2"/>
    <n v="0"/>
    <n v="3"/>
    <n v="7"/>
    <x v="1"/>
    <n v="6"/>
    <x v="0"/>
    <x v="0"/>
    <x v="0"/>
    <x v="0"/>
    <x v="0"/>
    <x v="0"/>
    <n v="0"/>
    <x v="0"/>
    <n v="11"/>
    <x v="1"/>
    <n v="0"/>
    <x v="1"/>
  </r>
  <r>
    <x v="884"/>
    <n v="1972"/>
    <n v="54"/>
    <x v="1"/>
    <x v="1"/>
    <x v="0"/>
    <n v="1"/>
    <x v="0"/>
    <x v="645"/>
    <x v="1"/>
    <n v="0"/>
    <n v="0"/>
    <x v="144"/>
    <x v="25"/>
    <x v="0"/>
    <n v="899"/>
    <n v="102"/>
    <n v="838"/>
    <n v="133"/>
    <n v="102"/>
    <n v="40"/>
    <n v="2114"/>
    <n v="1"/>
    <x v="3"/>
    <n v="6"/>
    <n v="10"/>
    <n v="22"/>
    <x v="0"/>
    <n v="2"/>
    <x v="1"/>
    <x v="0"/>
    <x v="0"/>
    <x v="0"/>
    <x v="0"/>
    <x v="0"/>
    <n v="0"/>
    <x v="0"/>
    <n v="11"/>
    <x v="0"/>
    <n v="1"/>
    <x v="0"/>
  </r>
  <r>
    <x v="885"/>
    <n v="1970"/>
    <n v="56"/>
    <x v="1"/>
    <x v="1"/>
    <x v="1"/>
    <n v="2"/>
    <x v="1"/>
    <x v="830"/>
    <x v="1"/>
    <n v="0"/>
    <n v="0"/>
    <x v="250"/>
    <x v="96"/>
    <x v="0"/>
    <n v="889"/>
    <n v="55"/>
    <n v="685"/>
    <n v="168"/>
    <n v="92"/>
    <n v="129"/>
    <n v="2018"/>
    <n v="1"/>
    <x v="7"/>
    <n v="2"/>
    <n v="13"/>
    <n v="19"/>
    <x v="0"/>
    <n v="1"/>
    <x v="1"/>
    <x v="0"/>
    <x v="0"/>
    <x v="0"/>
    <x v="0"/>
    <x v="0"/>
    <n v="0"/>
    <x v="0"/>
    <n v="11"/>
    <x v="1"/>
    <n v="0"/>
    <x v="1"/>
  </r>
  <r>
    <x v="886"/>
    <n v="1953"/>
    <n v="73"/>
    <x v="0"/>
    <x v="1"/>
    <x v="0"/>
    <n v="4"/>
    <x v="1"/>
    <x v="831"/>
    <x v="1"/>
    <n v="2"/>
    <n v="1"/>
    <x v="491"/>
    <x v="53"/>
    <x v="0"/>
    <n v="189"/>
    <n v="2"/>
    <n v="55"/>
    <n v="0"/>
    <n v="5"/>
    <n v="12"/>
    <n v="263"/>
    <n v="4"/>
    <x v="4"/>
    <n v="1"/>
    <n v="4"/>
    <n v="15"/>
    <x v="1"/>
    <n v="9"/>
    <x v="0"/>
    <x v="0"/>
    <x v="0"/>
    <x v="0"/>
    <x v="0"/>
    <x v="0"/>
    <n v="0"/>
    <x v="0"/>
    <n v="11"/>
    <x v="1"/>
    <n v="0"/>
    <x v="1"/>
  </r>
  <r>
    <x v="887"/>
    <n v="1959"/>
    <n v="67"/>
    <x v="0"/>
    <x v="0"/>
    <x v="2"/>
    <n v="4"/>
    <x v="1"/>
    <x v="832"/>
    <x v="1"/>
    <n v="1"/>
    <n v="1"/>
    <x v="492"/>
    <x v="5"/>
    <x v="0"/>
    <n v="48"/>
    <n v="0"/>
    <n v="2"/>
    <n v="0"/>
    <n v="0"/>
    <n v="5"/>
    <n v="55"/>
    <n v="2"/>
    <x v="2"/>
    <n v="0"/>
    <n v="3"/>
    <n v="7"/>
    <x v="1"/>
    <n v="7"/>
    <x v="0"/>
    <x v="0"/>
    <x v="0"/>
    <x v="0"/>
    <x v="0"/>
    <x v="0"/>
    <n v="0"/>
    <x v="0"/>
    <n v="11"/>
    <x v="1"/>
    <n v="0"/>
    <x v="1"/>
  </r>
  <r>
    <x v="888"/>
    <n v="1962"/>
    <n v="64"/>
    <x v="0"/>
    <x v="0"/>
    <x v="1"/>
    <n v="4"/>
    <x v="1"/>
    <x v="833"/>
    <x v="1"/>
    <n v="1"/>
    <n v="1"/>
    <x v="322"/>
    <x v="66"/>
    <x v="0"/>
    <n v="230"/>
    <n v="14"/>
    <n v="156"/>
    <n v="82"/>
    <n v="24"/>
    <n v="58"/>
    <n v="564"/>
    <n v="8"/>
    <x v="12"/>
    <n v="2"/>
    <n v="5"/>
    <n v="24"/>
    <x v="0"/>
    <n v="8"/>
    <x v="0"/>
    <x v="0"/>
    <x v="0"/>
    <x v="0"/>
    <x v="0"/>
    <x v="0"/>
    <n v="0"/>
    <x v="0"/>
    <n v="11"/>
    <x v="1"/>
    <n v="0"/>
    <x v="1"/>
  </r>
  <r>
    <x v="889"/>
    <n v="1978"/>
    <n v="48"/>
    <x v="1"/>
    <x v="2"/>
    <x v="0"/>
    <n v="1"/>
    <x v="0"/>
    <x v="834"/>
    <x v="1"/>
    <n v="0"/>
    <n v="0"/>
    <x v="419"/>
    <x v="99"/>
    <x v="2"/>
    <n v="852"/>
    <n v="60"/>
    <n v="207"/>
    <n v="78"/>
    <n v="36"/>
    <n v="48"/>
    <n v="1281"/>
    <n v="2"/>
    <x v="2"/>
    <n v="6"/>
    <n v="10"/>
    <n v="20"/>
    <x v="0"/>
    <n v="5"/>
    <x v="1"/>
    <x v="0"/>
    <x v="0"/>
    <x v="0"/>
    <x v="0"/>
    <x v="0"/>
    <n v="0"/>
    <x v="0"/>
    <n v="11"/>
    <x v="1"/>
    <n v="0"/>
    <x v="1"/>
  </r>
  <r>
    <x v="890"/>
    <n v="1973"/>
    <n v="53"/>
    <x v="1"/>
    <x v="0"/>
    <x v="2"/>
    <n v="3"/>
    <x v="1"/>
    <x v="835"/>
    <x v="1"/>
    <n v="1"/>
    <n v="0"/>
    <x v="454"/>
    <x v="76"/>
    <x v="0"/>
    <n v="35"/>
    <n v="3"/>
    <n v="20"/>
    <n v="4"/>
    <n v="1"/>
    <n v="20"/>
    <n v="83"/>
    <n v="2"/>
    <x v="2"/>
    <n v="0"/>
    <n v="3"/>
    <n v="7"/>
    <x v="1"/>
    <n v="9"/>
    <x v="0"/>
    <x v="1"/>
    <x v="0"/>
    <x v="0"/>
    <x v="0"/>
    <x v="0"/>
    <n v="0"/>
    <x v="0"/>
    <n v="11"/>
    <x v="1"/>
    <n v="1"/>
    <x v="0"/>
  </r>
  <r>
    <x v="891"/>
    <n v="1965"/>
    <n v="61"/>
    <x v="1"/>
    <x v="2"/>
    <x v="4"/>
    <n v="3"/>
    <x v="1"/>
    <x v="836"/>
    <x v="1"/>
    <n v="1"/>
    <n v="1"/>
    <x v="181"/>
    <x v="42"/>
    <x v="0"/>
    <n v="205"/>
    <n v="20"/>
    <n v="47"/>
    <n v="23"/>
    <n v="2"/>
    <n v="56"/>
    <n v="353"/>
    <n v="6"/>
    <x v="3"/>
    <n v="2"/>
    <n v="5"/>
    <n v="18"/>
    <x v="0"/>
    <n v="5"/>
    <x v="1"/>
    <x v="0"/>
    <x v="0"/>
    <x v="0"/>
    <x v="0"/>
    <x v="0"/>
    <n v="0"/>
    <x v="0"/>
    <n v="11"/>
    <x v="1"/>
    <n v="0"/>
    <x v="1"/>
  </r>
  <r>
    <x v="892"/>
    <n v="1983"/>
    <n v="43"/>
    <x v="2"/>
    <x v="0"/>
    <x v="2"/>
    <n v="2"/>
    <x v="1"/>
    <x v="837"/>
    <x v="1"/>
    <n v="0"/>
    <n v="0"/>
    <x v="493"/>
    <x v="88"/>
    <x v="0"/>
    <n v="255"/>
    <n v="31"/>
    <n v="446"/>
    <n v="40"/>
    <n v="56"/>
    <n v="175"/>
    <n v="1003"/>
    <n v="1"/>
    <x v="7"/>
    <n v="10"/>
    <n v="11"/>
    <n v="25"/>
    <x v="0"/>
    <n v="1"/>
    <x v="1"/>
    <x v="0"/>
    <x v="0"/>
    <x v="0"/>
    <x v="0"/>
    <x v="0"/>
    <n v="0"/>
    <x v="0"/>
    <n v="11"/>
    <x v="1"/>
    <n v="0"/>
    <x v="1"/>
  </r>
  <r>
    <x v="893"/>
    <n v="1991"/>
    <n v="35"/>
    <x v="2"/>
    <x v="3"/>
    <x v="0"/>
    <n v="2"/>
    <x v="1"/>
    <x v="838"/>
    <x v="1"/>
    <n v="1"/>
    <n v="0"/>
    <x v="67"/>
    <x v="87"/>
    <x v="0"/>
    <n v="0"/>
    <n v="0"/>
    <n v="1"/>
    <n v="8"/>
    <n v="3"/>
    <n v="2"/>
    <n v="14"/>
    <n v="1"/>
    <x v="1"/>
    <n v="0"/>
    <n v="2"/>
    <n v="4"/>
    <x v="1"/>
    <n v="7"/>
    <x v="0"/>
    <x v="0"/>
    <x v="0"/>
    <x v="0"/>
    <x v="0"/>
    <x v="0"/>
    <n v="0"/>
    <x v="0"/>
    <n v="11"/>
    <x v="1"/>
    <n v="0"/>
    <x v="1"/>
  </r>
  <r>
    <x v="894"/>
    <n v="1943"/>
    <n v="83"/>
    <x v="3"/>
    <x v="1"/>
    <x v="3"/>
    <n v="1"/>
    <x v="0"/>
    <x v="38"/>
    <x v="1"/>
    <n v="0"/>
    <n v="0"/>
    <x v="34"/>
    <x v="12"/>
    <x v="0"/>
    <n v="437"/>
    <n v="8"/>
    <n v="206"/>
    <n v="160"/>
    <n v="49"/>
    <n v="42"/>
    <n v="902"/>
    <n v="2"/>
    <x v="5"/>
    <n v="10"/>
    <n v="5"/>
    <n v="24"/>
    <x v="0"/>
    <n v="6"/>
    <x v="0"/>
    <x v="1"/>
    <x v="0"/>
    <x v="0"/>
    <x v="0"/>
    <x v="0"/>
    <n v="0"/>
    <x v="0"/>
    <n v="11"/>
    <x v="0"/>
    <n v="2"/>
    <x v="3"/>
  </r>
  <r>
    <x v="895"/>
    <n v="1972"/>
    <n v="54"/>
    <x v="1"/>
    <x v="1"/>
    <x v="0"/>
    <n v="2"/>
    <x v="1"/>
    <x v="839"/>
    <x v="1"/>
    <n v="0"/>
    <n v="1"/>
    <x v="100"/>
    <x v="85"/>
    <x v="0"/>
    <n v="825"/>
    <n v="8"/>
    <n v="53"/>
    <n v="11"/>
    <n v="0"/>
    <n v="242"/>
    <n v="1139"/>
    <n v="2"/>
    <x v="0"/>
    <n v="10"/>
    <n v="5"/>
    <n v="25"/>
    <x v="0"/>
    <n v="6"/>
    <x v="0"/>
    <x v="0"/>
    <x v="0"/>
    <x v="0"/>
    <x v="0"/>
    <x v="0"/>
    <n v="0"/>
    <x v="0"/>
    <n v="11"/>
    <x v="1"/>
    <n v="0"/>
    <x v="1"/>
  </r>
  <r>
    <x v="896"/>
    <n v="1956"/>
    <n v="70"/>
    <x v="0"/>
    <x v="0"/>
    <x v="1"/>
    <n v="3"/>
    <x v="1"/>
    <x v="840"/>
    <x v="1"/>
    <n v="0"/>
    <n v="1"/>
    <x v="367"/>
    <x v="28"/>
    <x v="2"/>
    <n v="316"/>
    <n v="58"/>
    <n v="161"/>
    <n v="76"/>
    <n v="51"/>
    <n v="135"/>
    <n v="797"/>
    <n v="1"/>
    <x v="4"/>
    <n v="9"/>
    <n v="4"/>
    <n v="20"/>
    <x v="0"/>
    <n v="5"/>
    <x v="1"/>
    <x v="0"/>
    <x v="0"/>
    <x v="0"/>
    <x v="0"/>
    <x v="0"/>
    <n v="0"/>
    <x v="0"/>
    <n v="11"/>
    <x v="0"/>
    <n v="1"/>
    <x v="0"/>
  </r>
  <r>
    <x v="897"/>
    <n v="1958"/>
    <n v="68"/>
    <x v="0"/>
    <x v="0"/>
    <x v="3"/>
    <n v="2"/>
    <x v="1"/>
    <x v="841"/>
    <x v="1"/>
    <n v="0"/>
    <n v="1"/>
    <x v="494"/>
    <x v="92"/>
    <x v="0"/>
    <n v="756"/>
    <n v="138"/>
    <n v="354"/>
    <n v="160"/>
    <n v="169"/>
    <n v="61"/>
    <n v="1638"/>
    <n v="2"/>
    <x v="11"/>
    <n v="6"/>
    <n v="7"/>
    <n v="25"/>
    <x v="0"/>
    <n v="4"/>
    <x v="1"/>
    <x v="0"/>
    <x v="0"/>
    <x v="0"/>
    <x v="0"/>
    <x v="0"/>
    <n v="0"/>
    <x v="0"/>
    <n v="11"/>
    <x v="1"/>
    <n v="0"/>
    <x v="1"/>
  </r>
  <r>
    <x v="898"/>
    <n v="1974"/>
    <n v="52"/>
    <x v="1"/>
    <x v="1"/>
    <x v="2"/>
    <n v="3"/>
    <x v="1"/>
    <x v="842"/>
    <x v="1"/>
    <n v="1"/>
    <n v="0"/>
    <x v="76"/>
    <x v="89"/>
    <x v="0"/>
    <n v="194"/>
    <n v="55"/>
    <n v="134"/>
    <n v="15"/>
    <n v="0"/>
    <n v="3"/>
    <n v="401"/>
    <n v="3"/>
    <x v="6"/>
    <n v="2"/>
    <n v="8"/>
    <n v="17"/>
    <x v="0"/>
    <n v="6"/>
    <x v="0"/>
    <x v="0"/>
    <x v="0"/>
    <x v="0"/>
    <x v="0"/>
    <x v="0"/>
    <n v="0"/>
    <x v="0"/>
    <n v="11"/>
    <x v="1"/>
    <n v="0"/>
    <x v="1"/>
  </r>
  <r>
    <x v="899"/>
    <n v="1986"/>
    <n v="40"/>
    <x v="2"/>
    <x v="0"/>
    <x v="3"/>
    <n v="2"/>
    <x v="1"/>
    <x v="843"/>
    <x v="1"/>
    <n v="1"/>
    <n v="0"/>
    <x v="294"/>
    <x v="1"/>
    <x v="0"/>
    <n v="7"/>
    <n v="17"/>
    <n v="18"/>
    <n v="6"/>
    <n v="10"/>
    <n v="26"/>
    <n v="84"/>
    <n v="4"/>
    <x v="6"/>
    <n v="0"/>
    <n v="3"/>
    <n v="11"/>
    <x v="1"/>
    <n v="8"/>
    <x v="0"/>
    <x v="0"/>
    <x v="0"/>
    <x v="0"/>
    <x v="0"/>
    <x v="0"/>
    <n v="0"/>
    <x v="0"/>
    <n v="11"/>
    <x v="1"/>
    <n v="0"/>
    <x v="1"/>
  </r>
  <r>
    <x v="900"/>
    <n v="1958"/>
    <n v="68"/>
    <x v="0"/>
    <x v="0"/>
    <x v="2"/>
    <n v="2"/>
    <x v="1"/>
    <x v="844"/>
    <x v="1"/>
    <n v="0"/>
    <n v="0"/>
    <x v="219"/>
    <x v="75"/>
    <x v="0"/>
    <n v="183"/>
    <n v="33"/>
    <n v="493"/>
    <n v="59"/>
    <n v="103"/>
    <n v="57"/>
    <n v="928"/>
    <n v="1"/>
    <x v="6"/>
    <n v="3"/>
    <n v="10"/>
    <n v="18"/>
    <x v="0"/>
    <n v="2"/>
    <x v="1"/>
    <x v="0"/>
    <x v="0"/>
    <x v="0"/>
    <x v="0"/>
    <x v="0"/>
    <n v="0"/>
    <x v="0"/>
    <n v="11"/>
    <x v="1"/>
    <n v="0"/>
    <x v="1"/>
  </r>
  <r>
    <x v="901"/>
    <n v="1970"/>
    <n v="56"/>
    <x v="1"/>
    <x v="0"/>
    <x v="3"/>
    <n v="2"/>
    <x v="1"/>
    <x v="845"/>
    <x v="1"/>
    <n v="0"/>
    <n v="1"/>
    <x v="354"/>
    <x v="66"/>
    <x v="0"/>
    <n v="171"/>
    <n v="0"/>
    <n v="11"/>
    <n v="0"/>
    <n v="1"/>
    <n v="20"/>
    <n v="203"/>
    <n v="2"/>
    <x v="6"/>
    <n v="1"/>
    <n v="4"/>
    <n v="11"/>
    <x v="1"/>
    <n v="6"/>
    <x v="0"/>
    <x v="0"/>
    <x v="0"/>
    <x v="0"/>
    <x v="0"/>
    <x v="0"/>
    <n v="0"/>
    <x v="0"/>
    <n v="11"/>
    <x v="1"/>
    <n v="0"/>
    <x v="1"/>
  </r>
  <r>
    <x v="902"/>
    <n v="1967"/>
    <n v="59"/>
    <x v="1"/>
    <x v="0"/>
    <x v="1"/>
    <n v="2"/>
    <x v="1"/>
    <x v="846"/>
    <x v="1"/>
    <n v="0"/>
    <n v="0"/>
    <x v="398"/>
    <x v="76"/>
    <x v="0"/>
    <n v="243"/>
    <n v="101"/>
    <n v="405"/>
    <n v="29"/>
    <n v="40"/>
    <n v="40"/>
    <n v="858"/>
    <n v="1"/>
    <x v="6"/>
    <n v="5"/>
    <n v="6"/>
    <n v="16"/>
    <x v="0"/>
    <n v="2"/>
    <x v="1"/>
    <x v="0"/>
    <x v="0"/>
    <x v="0"/>
    <x v="0"/>
    <x v="0"/>
    <n v="0"/>
    <x v="0"/>
    <n v="11"/>
    <x v="1"/>
    <n v="0"/>
    <x v="1"/>
  </r>
  <r>
    <x v="903"/>
    <n v="1973"/>
    <n v="53"/>
    <x v="1"/>
    <x v="0"/>
    <x v="1"/>
    <n v="2"/>
    <x v="1"/>
    <x v="847"/>
    <x v="1"/>
    <n v="0"/>
    <n v="0"/>
    <x v="190"/>
    <x v="7"/>
    <x v="1"/>
    <n v="181"/>
    <n v="21"/>
    <n v="69"/>
    <n v="39"/>
    <n v="3"/>
    <n v="96"/>
    <n v="409"/>
    <n v="1"/>
    <x v="7"/>
    <n v="3"/>
    <n v="6"/>
    <n v="13"/>
    <x v="1"/>
    <n v="3"/>
    <x v="1"/>
    <x v="0"/>
    <x v="0"/>
    <x v="0"/>
    <x v="0"/>
    <x v="0"/>
    <n v="0"/>
    <x v="0"/>
    <n v="11"/>
    <x v="1"/>
    <n v="0"/>
    <x v="1"/>
  </r>
  <r>
    <x v="904"/>
    <n v="1969"/>
    <n v="57"/>
    <x v="1"/>
    <x v="0"/>
    <x v="1"/>
    <n v="5"/>
    <x v="1"/>
    <x v="848"/>
    <x v="1"/>
    <n v="1"/>
    <n v="2"/>
    <x v="495"/>
    <x v="73"/>
    <x v="2"/>
    <n v="151"/>
    <n v="7"/>
    <n v="89"/>
    <n v="0"/>
    <n v="7"/>
    <n v="28"/>
    <n v="282"/>
    <n v="5"/>
    <x v="6"/>
    <n v="1"/>
    <n v="6"/>
    <n v="16"/>
    <x v="0"/>
    <n v="5"/>
    <x v="1"/>
    <x v="0"/>
    <x v="0"/>
    <x v="0"/>
    <x v="0"/>
    <x v="0"/>
    <n v="0"/>
    <x v="0"/>
    <n v="11"/>
    <x v="1"/>
    <n v="0"/>
    <x v="1"/>
  </r>
  <r>
    <x v="905"/>
    <n v="1977"/>
    <n v="49"/>
    <x v="1"/>
    <x v="0"/>
    <x v="0"/>
    <n v="1"/>
    <x v="0"/>
    <x v="849"/>
    <x v="1"/>
    <n v="0"/>
    <n v="0"/>
    <x v="431"/>
    <x v="3"/>
    <x v="0"/>
    <n v="494"/>
    <n v="92"/>
    <n v="391"/>
    <n v="194"/>
    <n v="11"/>
    <n v="241"/>
    <n v="1423"/>
    <n v="1"/>
    <x v="7"/>
    <n v="4"/>
    <n v="10"/>
    <n v="18"/>
    <x v="0"/>
    <n v="0"/>
    <x v="1"/>
    <x v="0"/>
    <x v="0"/>
    <x v="0"/>
    <x v="0"/>
    <x v="0"/>
    <n v="0"/>
    <x v="0"/>
    <n v="11"/>
    <x v="1"/>
    <n v="0"/>
    <x v="1"/>
  </r>
  <r>
    <x v="906"/>
    <n v="1961"/>
    <n v="65"/>
    <x v="0"/>
    <x v="0"/>
    <x v="0"/>
    <n v="1"/>
    <x v="0"/>
    <x v="850"/>
    <x v="1"/>
    <n v="0"/>
    <n v="0"/>
    <x v="436"/>
    <x v="73"/>
    <x v="2"/>
    <n v="464"/>
    <n v="28"/>
    <n v="873"/>
    <n v="29"/>
    <n v="18"/>
    <n v="37"/>
    <n v="1449"/>
    <n v="0"/>
    <x v="5"/>
    <n v="4"/>
    <n v="7"/>
    <n v="18"/>
    <x v="0"/>
    <n v="2"/>
    <x v="1"/>
    <x v="0"/>
    <x v="0"/>
    <x v="0"/>
    <x v="1"/>
    <x v="0"/>
    <n v="0"/>
    <x v="0"/>
    <n v="11"/>
    <x v="0"/>
    <n v="2"/>
    <x v="3"/>
  </r>
  <r>
    <x v="907"/>
    <n v="1971"/>
    <n v="55"/>
    <x v="1"/>
    <x v="0"/>
    <x v="4"/>
    <n v="2"/>
    <x v="1"/>
    <x v="851"/>
    <x v="1"/>
    <n v="1"/>
    <n v="0"/>
    <x v="348"/>
    <x v="30"/>
    <x v="0"/>
    <n v="5"/>
    <n v="1"/>
    <n v="5"/>
    <n v="10"/>
    <n v="0"/>
    <n v="7"/>
    <n v="28"/>
    <n v="1"/>
    <x v="1"/>
    <n v="0"/>
    <n v="2"/>
    <n v="4"/>
    <x v="1"/>
    <n v="7"/>
    <x v="0"/>
    <x v="0"/>
    <x v="0"/>
    <x v="0"/>
    <x v="0"/>
    <x v="0"/>
    <n v="0"/>
    <x v="0"/>
    <n v="11"/>
    <x v="1"/>
    <n v="0"/>
    <x v="1"/>
  </r>
  <r>
    <x v="908"/>
    <n v="1974"/>
    <n v="52"/>
    <x v="1"/>
    <x v="0"/>
    <x v="1"/>
    <n v="3"/>
    <x v="1"/>
    <x v="852"/>
    <x v="1"/>
    <n v="1"/>
    <n v="0"/>
    <x v="412"/>
    <x v="3"/>
    <x v="0"/>
    <n v="29"/>
    <n v="0"/>
    <n v="29"/>
    <n v="0"/>
    <n v="5"/>
    <n v="4"/>
    <n v="67"/>
    <n v="1"/>
    <x v="2"/>
    <n v="0"/>
    <n v="3"/>
    <n v="6"/>
    <x v="1"/>
    <n v="5"/>
    <x v="1"/>
    <x v="0"/>
    <x v="0"/>
    <x v="0"/>
    <x v="0"/>
    <x v="0"/>
    <n v="0"/>
    <x v="0"/>
    <n v="11"/>
    <x v="1"/>
    <n v="0"/>
    <x v="1"/>
  </r>
  <r>
    <x v="909"/>
    <n v="1986"/>
    <n v="40"/>
    <x v="2"/>
    <x v="1"/>
    <x v="2"/>
    <n v="2"/>
    <x v="1"/>
    <x v="853"/>
    <x v="1"/>
    <n v="0"/>
    <n v="0"/>
    <x v="399"/>
    <x v="13"/>
    <x v="1"/>
    <n v="102"/>
    <n v="9"/>
    <n v="49"/>
    <n v="24"/>
    <n v="3"/>
    <n v="12"/>
    <n v="199"/>
    <n v="1"/>
    <x v="2"/>
    <n v="1"/>
    <n v="6"/>
    <n v="10"/>
    <x v="1"/>
    <n v="4"/>
    <x v="1"/>
    <x v="0"/>
    <x v="0"/>
    <x v="0"/>
    <x v="0"/>
    <x v="0"/>
    <n v="0"/>
    <x v="0"/>
    <n v="11"/>
    <x v="1"/>
    <n v="0"/>
    <x v="1"/>
  </r>
  <r>
    <x v="910"/>
    <n v="1966"/>
    <n v="60"/>
    <x v="1"/>
    <x v="1"/>
    <x v="0"/>
    <n v="1"/>
    <x v="0"/>
    <x v="854"/>
    <x v="1"/>
    <n v="0"/>
    <n v="0"/>
    <x v="496"/>
    <x v="47"/>
    <x v="0"/>
    <n v="604"/>
    <n v="28"/>
    <n v="674"/>
    <n v="91"/>
    <n v="28"/>
    <n v="28"/>
    <n v="1453"/>
    <n v="1"/>
    <x v="7"/>
    <n v="10"/>
    <n v="8"/>
    <n v="22"/>
    <x v="0"/>
    <n v="1"/>
    <x v="1"/>
    <x v="0"/>
    <x v="0"/>
    <x v="0"/>
    <x v="0"/>
    <x v="0"/>
    <n v="0"/>
    <x v="0"/>
    <n v="11"/>
    <x v="1"/>
    <n v="0"/>
    <x v="1"/>
  </r>
  <r>
    <x v="911"/>
    <n v="1992"/>
    <n v="34"/>
    <x v="2"/>
    <x v="0"/>
    <x v="1"/>
    <n v="2"/>
    <x v="1"/>
    <x v="855"/>
    <x v="1"/>
    <n v="0"/>
    <n v="0"/>
    <x v="251"/>
    <x v="51"/>
    <x v="0"/>
    <n v="571"/>
    <n v="12"/>
    <n v="523"/>
    <n v="63"/>
    <n v="60"/>
    <n v="24"/>
    <n v="1253"/>
    <n v="1"/>
    <x v="7"/>
    <n v="10"/>
    <n v="5"/>
    <n v="19"/>
    <x v="0"/>
    <n v="2"/>
    <x v="1"/>
    <x v="0"/>
    <x v="0"/>
    <x v="0"/>
    <x v="0"/>
    <x v="0"/>
    <n v="0"/>
    <x v="0"/>
    <n v="11"/>
    <x v="1"/>
    <n v="0"/>
    <x v="1"/>
  </r>
  <r>
    <x v="912"/>
    <n v="1963"/>
    <n v="63"/>
    <x v="0"/>
    <x v="1"/>
    <x v="4"/>
    <n v="2"/>
    <x v="1"/>
    <x v="856"/>
    <x v="1"/>
    <n v="0"/>
    <n v="1"/>
    <x v="497"/>
    <x v="37"/>
    <x v="1"/>
    <n v="953"/>
    <n v="0"/>
    <n v="71"/>
    <n v="0"/>
    <n v="0"/>
    <n v="174"/>
    <n v="1198"/>
    <n v="6"/>
    <x v="11"/>
    <n v="5"/>
    <n v="10"/>
    <n v="31"/>
    <x v="2"/>
    <n v="8"/>
    <x v="0"/>
    <x v="0"/>
    <x v="0"/>
    <x v="0"/>
    <x v="0"/>
    <x v="0"/>
    <n v="0"/>
    <x v="0"/>
    <n v="11"/>
    <x v="0"/>
    <n v="1"/>
    <x v="0"/>
  </r>
  <r>
    <x v="913"/>
    <n v="1972"/>
    <n v="54"/>
    <x v="1"/>
    <x v="2"/>
    <x v="2"/>
    <n v="3"/>
    <x v="1"/>
    <x v="857"/>
    <x v="1"/>
    <n v="1"/>
    <n v="0"/>
    <x v="398"/>
    <x v="9"/>
    <x v="2"/>
    <n v="63"/>
    <n v="3"/>
    <n v="67"/>
    <n v="8"/>
    <n v="9"/>
    <n v="28"/>
    <n v="178"/>
    <n v="2"/>
    <x v="7"/>
    <n v="1"/>
    <n v="4"/>
    <n v="10"/>
    <x v="1"/>
    <n v="7"/>
    <x v="0"/>
    <x v="0"/>
    <x v="0"/>
    <x v="0"/>
    <x v="0"/>
    <x v="0"/>
    <n v="0"/>
    <x v="0"/>
    <n v="11"/>
    <x v="0"/>
    <n v="1"/>
    <x v="0"/>
  </r>
  <r>
    <x v="914"/>
    <n v="1994"/>
    <n v="32"/>
    <x v="2"/>
    <x v="0"/>
    <x v="0"/>
    <n v="1"/>
    <x v="0"/>
    <x v="858"/>
    <x v="1"/>
    <n v="0"/>
    <n v="0"/>
    <x v="342"/>
    <x v="40"/>
    <x v="1"/>
    <n v="770"/>
    <n v="29"/>
    <n v="890"/>
    <n v="250"/>
    <n v="27"/>
    <n v="24"/>
    <n v="1990"/>
    <n v="1"/>
    <x v="5"/>
    <n v="3"/>
    <n v="7"/>
    <n v="18"/>
    <x v="0"/>
    <n v="3"/>
    <x v="1"/>
    <x v="0"/>
    <x v="0"/>
    <x v="1"/>
    <x v="0"/>
    <x v="0"/>
    <n v="0"/>
    <x v="0"/>
    <n v="11"/>
    <x v="0"/>
    <n v="2"/>
    <x v="3"/>
  </r>
  <r>
    <x v="915"/>
    <n v="1954"/>
    <n v="72"/>
    <x v="0"/>
    <x v="0"/>
    <x v="2"/>
    <n v="2"/>
    <x v="1"/>
    <x v="859"/>
    <x v="1"/>
    <n v="0"/>
    <n v="0"/>
    <x v="28"/>
    <x v="14"/>
    <x v="0"/>
    <n v="398"/>
    <n v="61"/>
    <n v="265"/>
    <n v="138"/>
    <n v="61"/>
    <n v="53"/>
    <n v="976"/>
    <n v="1"/>
    <x v="7"/>
    <n v="4"/>
    <n v="6"/>
    <n v="14"/>
    <x v="1"/>
    <n v="1"/>
    <x v="1"/>
    <x v="0"/>
    <x v="0"/>
    <x v="0"/>
    <x v="0"/>
    <x v="0"/>
    <n v="0"/>
    <x v="0"/>
    <n v="11"/>
    <x v="1"/>
    <n v="0"/>
    <x v="1"/>
  </r>
  <r>
    <x v="916"/>
    <n v="1960"/>
    <n v="66"/>
    <x v="0"/>
    <x v="2"/>
    <x v="1"/>
    <n v="2"/>
    <x v="1"/>
    <x v="860"/>
    <x v="1"/>
    <n v="0"/>
    <n v="0"/>
    <x v="192"/>
    <x v="17"/>
    <x v="0"/>
    <n v="741"/>
    <n v="19"/>
    <n v="154"/>
    <n v="50"/>
    <n v="9"/>
    <n v="28"/>
    <n v="1001"/>
    <n v="1"/>
    <x v="7"/>
    <n v="4"/>
    <n v="7"/>
    <n v="15"/>
    <x v="1"/>
    <n v="2"/>
    <x v="1"/>
    <x v="0"/>
    <x v="0"/>
    <x v="0"/>
    <x v="0"/>
    <x v="0"/>
    <n v="0"/>
    <x v="0"/>
    <n v="11"/>
    <x v="1"/>
    <n v="0"/>
    <x v="1"/>
  </r>
  <r>
    <x v="917"/>
    <n v="1982"/>
    <n v="44"/>
    <x v="2"/>
    <x v="1"/>
    <x v="2"/>
    <n v="2"/>
    <x v="1"/>
    <x v="510"/>
    <x v="1"/>
    <n v="0"/>
    <n v="0"/>
    <x v="367"/>
    <x v="52"/>
    <x v="2"/>
    <n v="1478"/>
    <n v="19"/>
    <n v="403"/>
    <n v="0"/>
    <n v="19"/>
    <n v="0"/>
    <n v="1919"/>
    <n v="1"/>
    <x v="5"/>
    <n v="6"/>
    <n v="6"/>
    <n v="20"/>
    <x v="0"/>
    <n v="3"/>
    <x v="1"/>
    <x v="0"/>
    <x v="1"/>
    <x v="1"/>
    <x v="0"/>
    <x v="0"/>
    <n v="0"/>
    <x v="0"/>
    <n v="11"/>
    <x v="0"/>
    <n v="3"/>
    <x v="2"/>
  </r>
  <r>
    <x v="918"/>
    <n v="1954"/>
    <n v="72"/>
    <x v="0"/>
    <x v="4"/>
    <x v="0"/>
    <n v="2"/>
    <x v="1"/>
    <x v="861"/>
    <x v="1"/>
    <n v="0"/>
    <n v="1"/>
    <x v="498"/>
    <x v="44"/>
    <x v="1"/>
    <n v="156"/>
    <n v="29"/>
    <n v="56"/>
    <n v="30"/>
    <n v="32"/>
    <n v="47"/>
    <n v="350"/>
    <n v="2"/>
    <x v="7"/>
    <n v="2"/>
    <n v="7"/>
    <n v="14"/>
    <x v="1"/>
    <n v="3"/>
    <x v="1"/>
    <x v="0"/>
    <x v="0"/>
    <x v="0"/>
    <x v="0"/>
    <x v="0"/>
    <n v="0"/>
    <x v="0"/>
    <n v="11"/>
    <x v="1"/>
    <n v="0"/>
    <x v="1"/>
  </r>
  <r>
    <x v="919"/>
    <n v="1954"/>
    <n v="72"/>
    <x v="0"/>
    <x v="1"/>
    <x v="0"/>
    <n v="1"/>
    <x v="0"/>
    <x v="862"/>
    <x v="1"/>
    <n v="0"/>
    <n v="0"/>
    <x v="499"/>
    <x v="76"/>
    <x v="0"/>
    <n v="960"/>
    <n v="64"/>
    <n v="464"/>
    <n v="146"/>
    <n v="0"/>
    <n v="16"/>
    <n v="1650"/>
    <n v="1"/>
    <x v="4"/>
    <n v="9"/>
    <n v="9"/>
    <n v="25"/>
    <x v="0"/>
    <n v="3"/>
    <x v="1"/>
    <x v="0"/>
    <x v="0"/>
    <x v="0"/>
    <x v="1"/>
    <x v="0"/>
    <n v="0"/>
    <x v="0"/>
    <n v="11"/>
    <x v="1"/>
    <n v="1"/>
    <x v="0"/>
  </r>
  <r>
    <x v="920"/>
    <n v="1955"/>
    <n v="71"/>
    <x v="0"/>
    <x v="1"/>
    <x v="1"/>
    <n v="4"/>
    <x v="1"/>
    <x v="863"/>
    <x v="1"/>
    <n v="1"/>
    <n v="1"/>
    <x v="235"/>
    <x v="50"/>
    <x v="1"/>
    <n v="38"/>
    <n v="0"/>
    <n v="2"/>
    <n v="0"/>
    <n v="0"/>
    <n v="6"/>
    <n v="46"/>
    <n v="1"/>
    <x v="1"/>
    <n v="0"/>
    <n v="3"/>
    <n v="5"/>
    <x v="1"/>
    <n v="7"/>
    <x v="0"/>
    <x v="1"/>
    <x v="0"/>
    <x v="0"/>
    <x v="0"/>
    <x v="1"/>
    <n v="0"/>
    <x v="0"/>
    <n v="11"/>
    <x v="1"/>
    <n v="2"/>
    <x v="3"/>
  </r>
  <r>
    <x v="921"/>
    <n v="1993"/>
    <n v="33"/>
    <x v="2"/>
    <x v="0"/>
    <x v="0"/>
    <n v="1"/>
    <x v="0"/>
    <x v="864"/>
    <x v="1"/>
    <n v="0"/>
    <n v="0"/>
    <x v="500"/>
    <x v="96"/>
    <x v="0"/>
    <n v="315"/>
    <n v="26"/>
    <n v="473"/>
    <n v="220"/>
    <n v="12"/>
    <n v="182"/>
    <n v="1228"/>
    <n v="1"/>
    <x v="2"/>
    <n v="10"/>
    <n v="6"/>
    <n v="19"/>
    <x v="0"/>
    <n v="1"/>
    <x v="1"/>
    <x v="0"/>
    <x v="0"/>
    <x v="0"/>
    <x v="0"/>
    <x v="0"/>
    <n v="0"/>
    <x v="0"/>
    <n v="11"/>
    <x v="1"/>
    <n v="0"/>
    <x v="1"/>
  </r>
  <r>
    <x v="922"/>
    <n v="1969"/>
    <n v="57"/>
    <x v="1"/>
    <x v="2"/>
    <x v="0"/>
    <n v="2"/>
    <x v="1"/>
    <x v="865"/>
    <x v="1"/>
    <n v="1"/>
    <n v="0"/>
    <x v="501"/>
    <x v="96"/>
    <x v="0"/>
    <n v="15"/>
    <n v="20"/>
    <n v="25"/>
    <n v="2"/>
    <n v="7"/>
    <n v="26"/>
    <n v="95"/>
    <n v="1"/>
    <x v="2"/>
    <n v="0"/>
    <n v="4"/>
    <n v="7"/>
    <x v="1"/>
    <n v="6"/>
    <x v="0"/>
    <x v="0"/>
    <x v="0"/>
    <x v="0"/>
    <x v="0"/>
    <x v="0"/>
    <n v="0"/>
    <x v="0"/>
    <n v="11"/>
    <x v="0"/>
    <n v="1"/>
    <x v="0"/>
  </r>
  <r>
    <x v="923"/>
    <n v="1948"/>
    <n v="78"/>
    <x v="3"/>
    <x v="1"/>
    <x v="2"/>
    <n v="4"/>
    <x v="1"/>
    <x v="866"/>
    <x v="1"/>
    <n v="1"/>
    <n v="1"/>
    <x v="288"/>
    <x v="0"/>
    <x v="0"/>
    <n v="19"/>
    <n v="6"/>
    <n v="20"/>
    <n v="0"/>
    <n v="5"/>
    <n v="12"/>
    <n v="62"/>
    <n v="3"/>
    <x v="1"/>
    <n v="1"/>
    <n v="4"/>
    <n v="9"/>
    <x v="1"/>
    <n v="4"/>
    <x v="1"/>
    <x v="0"/>
    <x v="0"/>
    <x v="0"/>
    <x v="0"/>
    <x v="0"/>
    <n v="0"/>
    <x v="0"/>
    <n v="11"/>
    <x v="1"/>
    <n v="0"/>
    <x v="1"/>
  </r>
  <r>
    <x v="924"/>
    <n v="1986"/>
    <n v="40"/>
    <x v="2"/>
    <x v="0"/>
    <x v="1"/>
    <n v="3"/>
    <x v="1"/>
    <x v="867"/>
    <x v="1"/>
    <n v="1"/>
    <n v="0"/>
    <x v="333"/>
    <x v="11"/>
    <x v="0"/>
    <n v="812"/>
    <n v="99"/>
    <n v="431"/>
    <n v="237"/>
    <n v="149"/>
    <n v="33"/>
    <n v="1761"/>
    <n v="1"/>
    <x v="8"/>
    <n v="4"/>
    <n v="10"/>
    <n v="26"/>
    <x v="0"/>
    <n v="5"/>
    <x v="1"/>
    <x v="0"/>
    <x v="0"/>
    <x v="0"/>
    <x v="1"/>
    <x v="0"/>
    <n v="0"/>
    <x v="0"/>
    <n v="11"/>
    <x v="1"/>
    <n v="1"/>
    <x v="0"/>
  </r>
  <r>
    <x v="925"/>
    <n v="1979"/>
    <n v="47"/>
    <x v="1"/>
    <x v="2"/>
    <x v="1"/>
    <n v="2"/>
    <x v="1"/>
    <x v="868"/>
    <x v="1"/>
    <n v="0"/>
    <n v="0"/>
    <x v="14"/>
    <x v="82"/>
    <x v="0"/>
    <n v="73"/>
    <n v="28"/>
    <n v="217"/>
    <n v="10"/>
    <n v="24"/>
    <n v="115"/>
    <n v="467"/>
    <n v="3"/>
    <x v="4"/>
    <n v="1"/>
    <n v="6"/>
    <n v="16"/>
    <x v="0"/>
    <n v="8"/>
    <x v="0"/>
    <x v="0"/>
    <x v="0"/>
    <x v="0"/>
    <x v="0"/>
    <x v="0"/>
    <n v="0"/>
    <x v="0"/>
    <n v="11"/>
    <x v="1"/>
    <n v="0"/>
    <x v="1"/>
  </r>
  <r>
    <x v="926"/>
    <n v="1978"/>
    <n v="48"/>
    <x v="1"/>
    <x v="0"/>
    <x v="2"/>
    <n v="2"/>
    <x v="1"/>
    <x v="869"/>
    <x v="1"/>
    <n v="0"/>
    <n v="0"/>
    <x v="3"/>
    <x v="88"/>
    <x v="0"/>
    <n v="372"/>
    <n v="23"/>
    <n v="384"/>
    <n v="250"/>
    <n v="12"/>
    <n v="108"/>
    <n v="1149"/>
    <n v="1"/>
    <x v="6"/>
    <n v="5"/>
    <n v="9"/>
    <n v="19"/>
    <x v="0"/>
    <n v="2"/>
    <x v="1"/>
    <x v="0"/>
    <x v="0"/>
    <x v="0"/>
    <x v="1"/>
    <x v="0"/>
    <n v="0"/>
    <x v="0"/>
    <n v="11"/>
    <x v="1"/>
    <n v="1"/>
    <x v="0"/>
  </r>
  <r>
    <x v="927"/>
    <n v="1982"/>
    <n v="44"/>
    <x v="2"/>
    <x v="4"/>
    <x v="0"/>
    <n v="1"/>
    <x v="0"/>
    <x v="870"/>
    <x v="1"/>
    <n v="0"/>
    <n v="0"/>
    <x v="336"/>
    <x v="12"/>
    <x v="0"/>
    <n v="871"/>
    <n v="111"/>
    <n v="704"/>
    <n v="145"/>
    <n v="55"/>
    <n v="166"/>
    <n v="2052"/>
    <n v="1"/>
    <x v="6"/>
    <n v="4"/>
    <n v="10"/>
    <n v="19"/>
    <x v="0"/>
    <n v="2"/>
    <x v="1"/>
    <x v="0"/>
    <x v="1"/>
    <x v="0"/>
    <x v="0"/>
    <x v="0"/>
    <n v="0"/>
    <x v="0"/>
    <n v="11"/>
    <x v="1"/>
    <n v="1"/>
    <x v="0"/>
  </r>
  <r>
    <x v="928"/>
    <n v="1993"/>
    <n v="33"/>
    <x v="2"/>
    <x v="0"/>
    <x v="0"/>
    <n v="1"/>
    <x v="0"/>
    <x v="368"/>
    <x v="1"/>
    <n v="0"/>
    <n v="0"/>
    <x v="288"/>
    <x v="91"/>
    <x v="0"/>
    <n v="375"/>
    <n v="152"/>
    <n v="335"/>
    <n v="93"/>
    <n v="91"/>
    <n v="81"/>
    <n v="1127"/>
    <n v="1"/>
    <x v="3"/>
    <n v="4"/>
    <n v="6"/>
    <n v="16"/>
    <x v="0"/>
    <n v="2"/>
    <x v="1"/>
    <x v="0"/>
    <x v="0"/>
    <x v="0"/>
    <x v="0"/>
    <x v="0"/>
    <n v="0"/>
    <x v="0"/>
    <n v="11"/>
    <x v="1"/>
    <n v="0"/>
    <x v="1"/>
  </r>
  <r>
    <x v="929"/>
    <n v="1976"/>
    <n v="50"/>
    <x v="1"/>
    <x v="1"/>
    <x v="2"/>
    <n v="3"/>
    <x v="1"/>
    <x v="871"/>
    <x v="1"/>
    <n v="0"/>
    <n v="1"/>
    <x v="498"/>
    <x v="94"/>
    <x v="2"/>
    <n v="760"/>
    <n v="80"/>
    <n v="466"/>
    <n v="17"/>
    <n v="13"/>
    <n v="80"/>
    <n v="1416"/>
    <n v="1"/>
    <x v="4"/>
    <n v="9"/>
    <n v="5"/>
    <n v="21"/>
    <x v="0"/>
    <n v="3"/>
    <x v="1"/>
    <x v="0"/>
    <x v="0"/>
    <x v="0"/>
    <x v="0"/>
    <x v="0"/>
    <n v="0"/>
    <x v="0"/>
    <n v="11"/>
    <x v="1"/>
    <n v="0"/>
    <x v="1"/>
  </r>
  <r>
    <x v="930"/>
    <n v="1974"/>
    <n v="52"/>
    <x v="1"/>
    <x v="1"/>
    <x v="1"/>
    <n v="2"/>
    <x v="1"/>
    <x v="872"/>
    <x v="1"/>
    <n v="0"/>
    <n v="0"/>
    <x v="371"/>
    <x v="19"/>
    <x v="0"/>
    <n v="471"/>
    <n v="0"/>
    <n v="510"/>
    <n v="99"/>
    <n v="21"/>
    <n v="12"/>
    <n v="1113"/>
    <n v="1"/>
    <x v="4"/>
    <n v="4"/>
    <n v="9"/>
    <n v="20"/>
    <x v="0"/>
    <n v="2"/>
    <x v="1"/>
    <x v="0"/>
    <x v="0"/>
    <x v="0"/>
    <x v="0"/>
    <x v="0"/>
    <n v="0"/>
    <x v="0"/>
    <n v="11"/>
    <x v="1"/>
    <n v="0"/>
    <x v="1"/>
  </r>
  <r>
    <x v="931"/>
    <n v="1989"/>
    <n v="37"/>
    <x v="2"/>
    <x v="0"/>
    <x v="0"/>
    <n v="2"/>
    <x v="1"/>
    <x v="873"/>
    <x v="1"/>
    <n v="1"/>
    <n v="0"/>
    <x v="3"/>
    <x v="83"/>
    <x v="0"/>
    <n v="31"/>
    <n v="9"/>
    <n v="27"/>
    <n v="16"/>
    <n v="9"/>
    <n v="33"/>
    <n v="125"/>
    <n v="1"/>
    <x v="1"/>
    <n v="1"/>
    <n v="4"/>
    <n v="7"/>
    <x v="1"/>
    <n v="3"/>
    <x v="1"/>
    <x v="0"/>
    <x v="0"/>
    <x v="0"/>
    <x v="0"/>
    <x v="0"/>
    <n v="0"/>
    <x v="0"/>
    <n v="11"/>
    <x v="1"/>
    <n v="0"/>
    <x v="1"/>
  </r>
  <r>
    <x v="932"/>
    <n v="1951"/>
    <n v="75"/>
    <x v="0"/>
    <x v="1"/>
    <x v="0"/>
    <n v="2"/>
    <x v="1"/>
    <x v="874"/>
    <x v="1"/>
    <n v="0"/>
    <n v="1"/>
    <x v="357"/>
    <x v="40"/>
    <x v="1"/>
    <n v="819"/>
    <n v="0"/>
    <n v="72"/>
    <n v="12"/>
    <n v="0"/>
    <n v="63"/>
    <n v="966"/>
    <n v="2"/>
    <x v="8"/>
    <n v="2"/>
    <n v="10"/>
    <n v="25"/>
    <x v="0"/>
    <n v="7"/>
    <x v="0"/>
    <x v="0"/>
    <x v="1"/>
    <x v="0"/>
    <x v="0"/>
    <x v="0"/>
    <n v="0"/>
    <x v="0"/>
    <n v="11"/>
    <x v="1"/>
    <n v="1"/>
    <x v="0"/>
  </r>
  <r>
    <x v="933"/>
    <n v="1989"/>
    <n v="37"/>
    <x v="2"/>
    <x v="3"/>
    <x v="2"/>
    <n v="3"/>
    <x v="1"/>
    <x v="875"/>
    <x v="1"/>
    <n v="1"/>
    <n v="0"/>
    <x v="270"/>
    <x v="11"/>
    <x v="0"/>
    <n v="1"/>
    <n v="4"/>
    <n v="3"/>
    <n v="8"/>
    <n v="9"/>
    <n v="7"/>
    <n v="32"/>
    <n v="1"/>
    <x v="1"/>
    <n v="0"/>
    <n v="3"/>
    <n v="5"/>
    <x v="1"/>
    <n v="8"/>
    <x v="0"/>
    <x v="0"/>
    <x v="0"/>
    <x v="0"/>
    <x v="0"/>
    <x v="0"/>
    <n v="0"/>
    <x v="0"/>
    <n v="11"/>
    <x v="1"/>
    <n v="0"/>
    <x v="1"/>
  </r>
  <r>
    <x v="934"/>
    <n v="1952"/>
    <n v="74"/>
    <x v="0"/>
    <x v="0"/>
    <x v="0"/>
    <n v="1"/>
    <x v="0"/>
    <x v="716"/>
    <x v="1"/>
    <n v="0"/>
    <n v="0"/>
    <x v="27"/>
    <x v="38"/>
    <x v="0"/>
    <n v="203"/>
    <n v="35"/>
    <n v="305"/>
    <n v="46"/>
    <n v="17"/>
    <n v="227"/>
    <n v="833"/>
    <n v="1"/>
    <x v="2"/>
    <n v="11"/>
    <n v="5"/>
    <n v="19"/>
    <x v="0"/>
    <n v="1"/>
    <x v="1"/>
    <x v="0"/>
    <x v="0"/>
    <x v="0"/>
    <x v="0"/>
    <x v="0"/>
    <n v="0"/>
    <x v="0"/>
    <n v="11"/>
    <x v="1"/>
    <n v="0"/>
    <x v="1"/>
  </r>
  <r>
    <x v="935"/>
    <n v="1971"/>
    <n v="55"/>
    <x v="1"/>
    <x v="1"/>
    <x v="1"/>
    <n v="3"/>
    <x v="1"/>
    <x v="876"/>
    <x v="1"/>
    <n v="1"/>
    <n v="0"/>
    <x v="323"/>
    <x v="83"/>
    <x v="0"/>
    <n v="26"/>
    <n v="0"/>
    <n v="15"/>
    <n v="2"/>
    <n v="1"/>
    <n v="2"/>
    <n v="46"/>
    <n v="2"/>
    <x v="7"/>
    <n v="0"/>
    <n v="3"/>
    <n v="8"/>
    <x v="1"/>
    <n v="8"/>
    <x v="0"/>
    <x v="0"/>
    <x v="0"/>
    <x v="0"/>
    <x v="0"/>
    <x v="0"/>
    <n v="0"/>
    <x v="0"/>
    <n v="11"/>
    <x v="1"/>
    <n v="0"/>
    <x v="1"/>
  </r>
  <r>
    <x v="936"/>
    <n v="1971"/>
    <n v="55"/>
    <x v="1"/>
    <x v="0"/>
    <x v="1"/>
    <n v="2"/>
    <x v="1"/>
    <x v="877"/>
    <x v="1"/>
    <n v="0"/>
    <n v="0"/>
    <x v="424"/>
    <x v="42"/>
    <x v="0"/>
    <n v="354"/>
    <n v="21"/>
    <n v="311"/>
    <n v="167"/>
    <n v="75"/>
    <n v="32"/>
    <n v="960"/>
    <n v="1"/>
    <x v="12"/>
    <n v="3"/>
    <n v="4"/>
    <n v="17"/>
    <x v="0"/>
    <n v="4"/>
    <x v="1"/>
    <x v="0"/>
    <x v="0"/>
    <x v="0"/>
    <x v="0"/>
    <x v="0"/>
    <n v="0"/>
    <x v="0"/>
    <n v="11"/>
    <x v="1"/>
    <n v="0"/>
    <x v="1"/>
  </r>
  <r>
    <x v="937"/>
    <n v="1970"/>
    <n v="56"/>
    <x v="1"/>
    <x v="1"/>
    <x v="2"/>
    <n v="3"/>
    <x v="1"/>
    <x v="878"/>
    <x v="1"/>
    <n v="0"/>
    <n v="1"/>
    <x v="208"/>
    <x v="59"/>
    <x v="0"/>
    <n v="1253"/>
    <n v="0"/>
    <n v="447"/>
    <n v="23"/>
    <n v="71"/>
    <n v="35"/>
    <n v="1829"/>
    <n v="3"/>
    <x v="8"/>
    <n v="5"/>
    <n v="11"/>
    <n v="30"/>
    <x v="0"/>
    <n v="8"/>
    <x v="0"/>
    <x v="0"/>
    <x v="0"/>
    <x v="0"/>
    <x v="1"/>
    <x v="0"/>
    <n v="0"/>
    <x v="0"/>
    <n v="11"/>
    <x v="1"/>
    <n v="1"/>
    <x v="0"/>
  </r>
  <r>
    <x v="938"/>
    <n v="1971"/>
    <n v="55"/>
    <x v="1"/>
    <x v="0"/>
    <x v="0"/>
    <n v="2"/>
    <x v="1"/>
    <x v="879"/>
    <x v="1"/>
    <n v="0"/>
    <n v="1"/>
    <x v="398"/>
    <x v="10"/>
    <x v="0"/>
    <n v="371"/>
    <n v="17"/>
    <n v="238"/>
    <n v="23"/>
    <n v="24"/>
    <n v="106"/>
    <n v="779"/>
    <n v="3"/>
    <x v="5"/>
    <n v="5"/>
    <n v="11"/>
    <n v="26"/>
    <x v="0"/>
    <n v="5"/>
    <x v="1"/>
    <x v="0"/>
    <x v="0"/>
    <x v="0"/>
    <x v="0"/>
    <x v="0"/>
    <n v="0"/>
    <x v="0"/>
    <n v="11"/>
    <x v="1"/>
    <n v="0"/>
    <x v="1"/>
  </r>
  <r>
    <x v="939"/>
    <n v="1975"/>
    <n v="51"/>
    <x v="1"/>
    <x v="1"/>
    <x v="3"/>
    <n v="2"/>
    <x v="1"/>
    <x v="880"/>
    <x v="1"/>
    <n v="1"/>
    <n v="0"/>
    <x v="502"/>
    <x v="28"/>
    <x v="2"/>
    <n v="588"/>
    <n v="7"/>
    <n v="76"/>
    <n v="110"/>
    <n v="15"/>
    <n v="15"/>
    <n v="811"/>
    <n v="2"/>
    <x v="0"/>
    <n v="4"/>
    <n v="9"/>
    <n v="23"/>
    <x v="0"/>
    <n v="6"/>
    <x v="0"/>
    <x v="0"/>
    <x v="0"/>
    <x v="0"/>
    <x v="0"/>
    <x v="0"/>
    <n v="0"/>
    <x v="0"/>
    <n v="11"/>
    <x v="1"/>
    <n v="0"/>
    <x v="1"/>
  </r>
  <r>
    <x v="940"/>
    <n v="1952"/>
    <n v="74"/>
    <x v="0"/>
    <x v="4"/>
    <x v="0"/>
    <n v="3"/>
    <x v="1"/>
    <x v="881"/>
    <x v="1"/>
    <n v="1"/>
    <n v="1"/>
    <x v="503"/>
    <x v="14"/>
    <x v="0"/>
    <n v="480"/>
    <n v="86"/>
    <n v="249"/>
    <n v="75"/>
    <n v="86"/>
    <n v="144"/>
    <n v="1120"/>
    <n v="8"/>
    <x v="4"/>
    <n v="3"/>
    <n v="5"/>
    <n v="22"/>
    <x v="0"/>
    <n v="6"/>
    <x v="0"/>
    <x v="0"/>
    <x v="0"/>
    <x v="0"/>
    <x v="0"/>
    <x v="0"/>
    <n v="0"/>
    <x v="0"/>
    <n v="11"/>
    <x v="1"/>
    <n v="0"/>
    <x v="1"/>
  </r>
  <r>
    <x v="941"/>
    <n v="1962"/>
    <n v="64"/>
    <x v="0"/>
    <x v="1"/>
    <x v="1"/>
    <n v="3"/>
    <x v="1"/>
    <x v="882"/>
    <x v="1"/>
    <n v="0"/>
    <n v="1"/>
    <x v="504"/>
    <x v="14"/>
    <x v="0"/>
    <n v="517"/>
    <n v="12"/>
    <n v="54"/>
    <n v="16"/>
    <n v="6"/>
    <n v="120"/>
    <n v="725"/>
    <n v="2"/>
    <x v="5"/>
    <n v="4"/>
    <n v="7"/>
    <n v="20"/>
    <x v="0"/>
    <n v="5"/>
    <x v="1"/>
    <x v="0"/>
    <x v="0"/>
    <x v="0"/>
    <x v="0"/>
    <x v="0"/>
    <n v="0"/>
    <x v="0"/>
    <n v="11"/>
    <x v="1"/>
    <n v="0"/>
    <x v="1"/>
  </r>
  <r>
    <x v="942"/>
    <n v="1983"/>
    <n v="43"/>
    <x v="2"/>
    <x v="0"/>
    <x v="3"/>
    <n v="1"/>
    <x v="0"/>
    <x v="883"/>
    <x v="1"/>
    <n v="0"/>
    <n v="0"/>
    <x v="505"/>
    <x v="31"/>
    <x v="0"/>
    <n v="267"/>
    <n v="98"/>
    <n v="606"/>
    <n v="48"/>
    <n v="70"/>
    <n v="98"/>
    <n v="1187"/>
    <n v="1"/>
    <x v="7"/>
    <n v="2"/>
    <n v="6"/>
    <n v="12"/>
    <x v="1"/>
    <n v="1"/>
    <x v="1"/>
    <x v="0"/>
    <x v="0"/>
    <x v="1"/>
    <x v="0"/>
    <x v="0"/>
    <n v="0"/>
    <x v="0"/>
    <n v="11"/>
    <x v="0"/>
    <n v="2"/>
    <x v="3"/>
  </r>
  <r>
    <x v="943"/>
    <n v="1953"/>
    <n v="73"/>
    <x v="0"/>
    <x v="0"/>
    <x v="1"/>
    <n v="2"/>
    <x v="1"/>
    <x v="884"/>
    <x v="1"/>
    <n v="0"/>
    <n v="0"/>
    <x v="506"/>
    <x v="93"/>
    <x v="0"/>
    <n v="1111"/>
    <n v="24"/>
    <n v="790"/>
    <n v="160"/>
    <n v="45"/>
    <n v="172"/>
    <n v="2302"/>
    <n v="0"/>
    <x v="3"/>
    <n v="8"/>
    <n v="5"/>
    <n v="18"/>
    <x v="0"/>
    <n v="2"/>
    <x v="1"/>
    <x v="0"/>
    <x v="1"/>
    <x v="1"/>
    <x v="1"/>
    <x v="0"/>
    <n v="0"/>
    <x v="0"/>
    <n v="11"/>
    <x v="0"/>
    <n v="4"/>
    <x v="4"/>
  </r>
  <r>
    <x v="944"/>
    <n v="1986"/>
    <n v="40"/>
    <x v="2"/>
    <x v="3"/>
    <x v="0"/>
    <n v="1"/>
    <x v="0"/>
    <x v="885"/>
    <x v="1"/>
    <n v="0"/>
    <n v="0"/>
    <x v="270"/>
    <x v="17"/>
    <x v="0"/>
    <n v="7"/>
    <n v="7"/>
    <n v="14"/>
    <n v="7"/>
    <n v="16"/>
    <n v="15"/>
    <n v="66"/>
    <n v="3"/>
    <x v="2"/>
    <n v="1"/>
    <n v="3"/>
    <n v="9"/>
    <x v="1"/>
    <n v="7"/>
    <x v="0"/>
    <x v="0"/>
    <x v="0"/>
    <x v="0"/>
    <x v="0"/>
    <x v="0"/>
    <n v="0"/>
    <x v="0"/>
    <n v="11"/>
    <x v="1"/>
    <n v="0"/>
    <x v="1"/>
  </r>
  <r>
    <x v="945"/>
    <n v="1987"/>
    <n v="39"/>
    <x v="2"/>
    <x v="1"/>
    <x v="2"/>
    <n v="2"/>
    <x v="1"/>
    <x v="886"/>
    <x v="1"/>
    <n v="0"/>
    <n v="0"/>
    <x v="507"/>
    <x v="90"/>
    <x v="0"/>
    <n v="1166"/>
    <n v="0"/>
    <n v="48"/>
    <n v="0"/>
    <n v="0"/>
    <n v="36"/>
    <n v="1250"/>
    <n v="1"/>
    <x v="6"/>
    <n v="4"/>
    <n v="10"/>
    <n v="19"/>
    <x v="0"/>
    <n v="8"/>
    <x v="0"/>
    <x v="0"/>
    <x v="1"/>
    <x v="1"/>
    <x v="0"/>
    <x v="0"/>
    <n v="0"/>
    <x v="0"/>
    <n v="11"/>
    <x v="1"/>
    <n v="2"/>
    <x v="3"/>
  </r>
  <r>
    <x v="946"/>
    <n v="1982"/>
    <n v="44"/>
    <x v="2"/>
    <x v="4"/>
    <x v="2"/>
    <n v="3"/>
    <x v="1"/>
    <x v="887"/>
    <x v="1"/>
    <n v="0"/>
    <n v="1"/>
    <x v="185"/>
    <x v="26"/>
    <x v="0"/>
    <n v="261"/>
    <n v="42"/>
    <n v="144"/>
    <n v="55"/>
    <n v="48"/>
    <n v="133"/>
    <n v="683"/>
    <n v="3"/>
    <x v="6"/>
    <n v="4"/>
    <n v="9"/>
    <n v="20"/>
    <x v="0"/>
    <n v="3"/>
    <x v="1"/>
    <x v="0"/>
    <x v="0"/>
    <x v="0"/>
    <x v="0"/>
    <x v="0"/>
    <n v="0"/>
    <x v="0"/>
    <n v="11"/>
    <x v="1"/>
    <n v="0"/>
    <x v="1"/>
  </r>
  <r>
    <x v="947"/>
    <n v="1979"/>
    <n v="47"/>
    <x v="1"/>
    <x v="0"/>
    <x v="3"/>
    <n v="3"/>
    <x v="1"/>
    <x v="888"/>
    <x v="1"/>
    <n v="1"/>
    <n v="1"/>
    <x v="111"/>
    <x v="72"/>
    <x v="0"/>
    <n v="135"/>
    <n v="25"/>
    <n v="51"/>
    <n v="23"/>
    <n v="25"/>
    <n v="46"/>
    <n v="305"/>
    <n v="2"/>
    <x v="6"/>
    <n v="2"/>
    <n v="5"/>
    <n v="13"/>
    <x v="1"/>
    <n v="3"/>
    <x v="1"/>
    <x v="0"/>
    <x v="0"/>
    <x v="0"/>
    <x v="0"/>
    <x v="0"/>
    <n v="0"/>
    <x v="0"/>
    <n v="11"/>
    <x v="1"/>
    <n v="0"/>
    <x v="1"/>
  </r>
  <r>
    <x v="948"/>
    <n v="1977"/>
    <n v="49"/>
    <x v="1"/>
    <x v="0"/>
    <x v="1"/>
    <n v="3"/>
    <x v="1"/>
    <x v="889"/>
    <x v="1"/>
    <n v="1"/>
    <n v="0"/>
    <x v="57"/>
    <x v="38"/>
    <x v="0"/>
    <n v="6"/>
    <n v="2"/>
    <n v="18"/>
    <n v="2"/>
    <n v="8"/>
    <n v="14"/>
    <n v="50"/>
    <n v="1"/>
    <x v="2"/>
    <n v="0"/>
    <n v="3"/>
    <n v="6"/>
    <x v="1"/>
    <n v="4"/>
    <x v="1"/>
    <x v="0"/>
    <x v="0"/>
    <x v="0"/>
    <x v="0"/>
    <x v="0"/>
    <n v="0"/>
    <x v="0"/>
    <n v="11"/>
    <x v="1"/>
    <n v="0"/>
    <x v="1"/>
  </r>
  <r>
    <x v="949"/>
    <n v="1975"/>
    <n v="51"/>
    <x v="1"/>
    <x v="4"/>
    <x v="3"/>
    <n v="2"/>
    <x v="1"/>
    <x v="890"/>
    <x v="1"/>
    <n v="0"/>
    <n v="1"/>
    <x v="507"/>
    <x v="27"/>
    <x v="1"/>
    <n v="711"/>
    <n v="28"/>
    <n v="142"/>
    <n v="49"/>
    <n v="18"/>
    <n v="47"/>
    <n v="995"/>
    <n v="2"/>
    <x v="7"/>
    <n v="2"/>
    <n v="9"/>
    <n v="16"/>
    <x v="0"/>
    <n v="8"/>
    <x v="0"/>
    <x v="0"/>
    <x v="0"/>
    <x v="0"/>
    <x v="0"/>
    <x v="0"/>
    <n v="0"/>
    <x v="0"/>
    <n v="11"/>
    <x v="1"/>
    <n v="0"/>
    <x v="1"/>
  </r>
  <r>
    <x v="950"/>
    <n v="1979"/>
    <n v="47"/>
    <x v="1"/>
    <x v="1"/>
    <x v="1"/>
    <n v="3"/>
    <x v="1"/>
    <x v="891"/>
    <x v="1"/>
    <n v="1"/>
    <n v="0"/>
    <x v="110"/>
    <x v="35"/>
    <x v="0"/>
    <n v="11"/>
    <n v="0"/>
    <n v="13"/>
    <n v="2"/>
    <n v="4"/>
    <n v="11"/>
    <n v="41"/>
    <n v="1"/>
    <x v="2"/>
    <n v="0"/>
    <n v="3"/>
    <n v="6"/>
    <x v="1"/>
    <n v="4"/>
    <x v="1"/>
    <x v="0"/>
    <x v="0"/>
    <x v="0"/>
    <x v="0"/>
    <x v="0"/>
    <n v="0"/>
    <x v="0"/>
    <n v="11"/>
    <x v="1"/>
    <n v="0"/>
    <x v="1"/>
  </r>
  <r>
    <x v="951"/>
    <n v="1976"/>
    <n v="50"/>
    <x v="1"/>
    <x v="1"/>
    <x v="1"/>
    <n v="4"/>
    <x v="1"/>
    <x v="892"/>
    <x v="1"/>
    <n v="1"/>
    <n v="1"/>
    <x v="92"/>
    <x v="39"/>
    <x v="0"/>
    <n v="42"/>
    <n v="0"/>
    <n v="17"/>
    <n v="0"/>
    <n v="0"/>
    <n v="18"/>
    <n v="77"/>
    <n v="3"/>
    <x v="2"/>
    <n v="1"/>
    <n v="3"/>
    <n v="9"/>
    <x v="1"/>
    <n v="5"/>
    <x v="1"/>
    <x v="1"/>
    <x v="0"/>
    <x v="0"/>
    <x v="0"/>
    <x v="0"/>
    <n v="0"/>
    <x v="0"/>
    <n v="11"/>
    <x v="1"/>
    <n v="1"/>
    <x v="0"/>
  </r>
  <r>
    <x v="952"/>
    <n v="1973"/>
    <n v="53"/>
    <x v="1"/>
    <x v="2"/>
    <x v="3"/>
    <n v="3"/>
    <x v="1"/>
    <x v="893"/>
    <x v="1"/>
    <n v="1"/>
    <n v="1"/>
    <x v="223"/>
    <x v="15"/>
    <x v="1"/>
    <n v="79"/>
    <n v="7"/>
    <n v="58"/>
    <n v="6"/>
    <n v="3"/>
    <n v="18"/>
    <n v="171"/>
    <n v="4"/>
    <x v="7"/>
    <n v="1"/>
    <n v="4"/>
    <n v="12"/>
    <x v="1"/>
    <n v="6"/>
    <x v="0"/>
    <x v="0"/>
    <x v="0"/>
    <x v="0"/>
    <x v="0"/>
    <x v="0"/>
    <n v="0"/>
    <x v="0"/>
    <n v="11"/>
    <x v="0"/>
    <n v="1"/>
    <x v="0"/>
  </r>
  <r>
    <x v="953"/>
    <n v="1971"/>
    <n v="55"/>
    <x v="1"/>
    <x v="1"/>
    <x v="0"/>
    <n v="3"/>
    <x v="1"/>
    <x v="894"/>
    <x v="1"/>
    <n v="2"/>
    <n v="0"/>
    <x v="28"/>
    <x v="12"/>
    <x v="0"/>
    <n v="20"/>
    <n v="6"/>
    <n v="43"/>
    <n v="19"/>
    <n v="5"/>
    <n v="38"/>
    <n v="131"/>
    <n v="1"/>
    <x v="7"/>
    <n v="1"/>
    <n v="2"/>
    <n v="7"/>
    <x v="1"/>
    <n v="8"/>
    <x v="0"/>
    <x v="0"/>
    <x v="0"/>
    <x v="0"/>
    <x v="0"/>
    <x v="0"/>
    <n v="0"/>
    <x v="0"/>
    <n v="11"/>
    <x v="1"/>
    <n v="0"/>
    <x v="1"/>
  </r>
  <r>
    <x v="954"/>
    <n v="1976"/>
    <n v="50"/>
    <x v="1"/>
    <x v="2"/>
    <x v="1"/>
    <n v="4"/>
    <x v="1"/>
    <x v="895"/>
    <x v="1"/>
    <n v="1"/>
    <n v="1"/>
    <x v="59"/>
    <x v="60"/>
    <x v="0"/>
    <n v="30"/>
    <n v="0"/>
    <n v="8"/>
    <n v="2"/>
    <n v="0"/>
    <n v="14"/>
    <n v="54"/>
    <n v="1"/>
    <x v="1"/>
    <n v="1"/>
    <n v="2"/>
    <n v="5"/>
    <x v="1"/>
    <n v="6"/>
    <x v="0"/>
    <x v="0"/>
    <x v="0"/>
    <x v="0"/>
    <x v="0"/>
    <x v="0"/>
    <n v="0"/>
    <x v="0"/>
    <n v="11"/>
    <x v="1"/>
    <n v="0"/>
    <x v="1"/>
  </r>
  <r>
    <x v="955"/>
    <n v="1976"/>
    <n v="50"/>
    <x v="1"/>
    <x v="1"/>
    <x v="2"/>
    <n v="4"/>
    <x v="1"/>
    <x v="896"/>
    <x v="1"/>
    <n v="1"/>
    <n v="1"/>
    <x v="508"/>
    <x v="89"/>
    <x v="0"/>
    <n v="20"/>
    <n v="2"/>
    <n v="23"/>
    <n v="3"/>
    <n v="1"/>
    <n v="4"/>
    <n v="53"/>
    <n v="5"/>
    <x v="7"/>
    <n v="0"/>
    <n v="4"/>
    <n v="12"/>
    <x v="1"/>
    <n v="8"/>
    <x v="0"/>
    <x v="0"/>
    <x v="0"/>
    <x v="0"/>
    <x v="0"/>
    <x v="0"/>
    <n v="0"/>
    <x v="0"/>
    <n v="11"/>
    <x v="1"/>
    <n v="0"/>
    <x v="1"/>
  </r>
  <r>
    <x v="956"/>
    <n v="1965"/>
    <n v="61"/>
    <x v="1"/>
    <x v="0"/>
    <x v="2"/>
    <n v="3"/>
    <x v="1"/>
    <x v="897"/>
    <x v="1"/>
    <n v="0"/>
    <n v="1"/>
    <x v="279"/>
    <x v="25"/>
    <x v="0"/>
    <n v="115"/>
    <n v="27"/>
    <n v="44"/>
    <n v="4"/>
    <n v="146"/>
    <n v="139"/>
    <n v="475"/>
    <n v="3"/>
    <x v="3"/>
    <n v="2"/>
    <n v="6"/>
    <n v="16"/>
    <x v="0"/>
    <n v="5"/>
    <x v="1"/>
    <x v="0"/>
    <x v="0"/>
    <x v="0"/>
    <x v="0"/>
    <x v="0"/>
    <n v="0"/>
    <x v="0"/>
    <n v="11"/>
    <x v="0"/>
    <n v="1"/>
    <x v="0"/>
  </r>
  <r>
    <x v="957"/>
    <n v="1952"/>
    <n v="74"/>
    <x v="0"/>
    <x v="0"/>
    <x v="0"/>
    <n v="2"/>
    <x v="1"/>
    <x v="898"/>
    <x v="1"/>
    <n v="0"/>
    <n v="1"/>
    <x v="197"/>
    <x v="3"/>
    <x v="0"/>
    <n v="263"/>
    <n v="5"/>
    <n v="233"/>
    <n v="69"/>
    <n v="41"/>
    <n v="83"/>
    <n v="694"/>
    <n v="4"/>
    <x v="3"/>
    <n v="5"/>
    <n v="8"/>
    <n v="22"/>
    <x v="0"/>
    <n v="5"/>
    <x v="1"/>
    <x v="0"/>
    <x v="0"/>
    <x v="0"/>
    <x v="0"/>
    <x v="0"/>
    <n v="0"/>
    <x v="0"/>
    <n v="11"/>
    <x v="1"/>
    <n v="0"/>
    <x v="1"/>
  </r>
  <r>
    <x v="958"/>
    <n v="1973"/>
    <n v="53"/>
    <x v="1"/>
    <x v="0"/>
    <x v="2"/>
    <n v="4"/>
    <x v="1"/>
    <x v="899"/>
    <x v="1"/>
    <n v="1"/>
    <n v="1"/>
    <x v="392"/>
    <x v="50"/>
    <x v="1"/>
    <n v="69"/>
    <n v="2"/>
    <n v="15"/>
    <n v="2"/>
    <n v="2"/>
    <n v="6"/>
    <n v="96"/>
    <n v="2"/>
    <x v="2"/>
    <n v="0"/>
    <n v="4"/>
    <n v="8"/>
    <x v="1"/>
    <n v="5"/>
    <x v="1"/>
    <x v="0"/>
    <x v="0"/>
    <x v="0"/>
    <x v="0"/>
    <x v="0"/>
    <n v="0"/>
    <x v="0"/>
    <n v="11"/>
    <x v="1"/>
    <n v="0"/>
    <x v="1"/>
  </r>
  <r>
    <x v="959"/>
    <n v="1957"/>
    <n v="69"/>
    <x v="0"/>
    <x v="1"/>
    <x v="3"/>
    <n v="2"/>
    <x v="1"/>
    <x v="900"/>
    <x v="1"/>
    <n v="0"/>
    <n v="1"/>
    <x v="238"/>
    <x v="56"/>
    <x v="0"/>
    <n v="267"/>
    <n v="3"/>
    <n v="30"/>
    <n v="4"/>
    <n v="0"/>
    <n v="57"/>
    <n v="361"/>
    <n v="4"/>
    <x v="3"/>
    <n v="2"/>
    <n v="5"/>
    <n v="16"/>
    <x v="0"/>
    <n v="6"/>
    <x v="0"/>
    <x v="0"/>
    <x v="0"/>
    <x v="0"/>
    <x v="0"/>
    <x v="0"/>
    <n v="0"/>
    <x v="0"/>
    <n v="11"/>
    <x v="1"/>
    <n v="0"/>
    <x v="1"/>
  </r>
  <r>
    <x v="960"/>
    <n v="1967"/>
    <n v="59"/>
    <x v="1"/>
    <x v="0"/>
    <x v="3"/>
    <n v="2"/>
    <x v="1"/>
    <x v="901"/>
    <x v="1"/>
    <n v="0"/>
    <n v="1"/>
    <x v="402"/>
    <x v="70"/>
    <x v="0"/>
    <n v="561"/>
    <n v="85"/>
    <n v="171"/>
    <n v="25"/>
    <n v="123"/>
    <n v="114"/>
    <n v="1079"/>
    <n v="2"/>
    <x v="6"/>
    <n v="7"/>
    <n v="13"/>
    <n v="26"/>
    <x v="0"/>
    <n v="2"/>
    <x v="1"/>
    <x v="0"/>
    <x v="0"/>
    <x v="0"/>
    <x v="0"/>
    <x v="0"/>
    <n v="0"/>
    <x v="0"/>
    <n v="11"/>
    <x v="1"/>
    <n v="0"/>
    <x v="1"/>
  </r>
  <r>
    <x v="961"/>
    <n v="1962"/>
    <n v="64"/>
    <x v="0"/>
    <x v="1"/>
    <x v="0"/>
    <n v="2"/>
    <x v="1"/>
    <x v="902"/>
    <x v="1"/>
    <n v="0"/>
    <n v="1"/>
    <x v="392"/>
    <x v="22"/>
    <x v="0"/>
    <n v="492"/>
    <n v="0"/>
    <n v="37"/>
    <n v="7"/>
    <n v="0"/>
    <n v="42"/>
    <n v="578"/>
    <n v="3"/>
    <x v="4"/>
    <n v="3"/>
    <n v="8"/>
    <n v="20"/>
    <x v="0"/>
    <n v="5"/>
    <x v="1"/>
    <x v="0"/>
    <x v="0"/>
    <x v="0"/>
    <x v="0"/>
    <x v="0"/>
    <n v="0"/>
    <x v="0"/>
    <n v="11"/>
    <x v="1"/>
    <n v="0"/>
    <x v="1"/>
  </r>
  <r>
    <x v="962"/>
    <n v="1969"/>
    <n v="57"/>
    <x v="1"/>
    <x v="2"/>
    <x v="1"/>
    <n v="3"/>
    <x v="1"/>
    <x v="903"/>
    <x v="1"/>
    <n v="1"/>
    <n v="0"/>
    <x v="284"/>
    <x v="45"/>
    <x v="2"/>
    <n v="14"/>
    <n v="7"/>
    <n v="9"/>
    <n v="6"/>
    <n v="16"/>
    <n v="12"/>
    <n v="64"/>
    <n v="2"/>
    <x v="2"/>
    <n v="0"/>
    <n v="3"/>
    <n v="7"/>
    <x v="1"/>
    <n v="6"/>
    <x v="0"/>
    <x v="0"/>
    <x v="0"/>
    <x v="0"/>
    <x v="0"/>
    <x v="0"/>
    <n v="0"/>
    <x v="0"/>
    <n v="11"/>
    <x v="0"/>
    <n v="1"/>
    <x v="0"/>
  </r>
  <r>
    <x v="963"/>
    <n v="1975"/>
    <n v="51"/>
    <x v="1"/>
    <x v="1"/>
    <x v="2"/>
    <n v="3"/>
    <x v="1"/>
    <x v="904"/>
    <x v="1"/>
    <n v="0"/>
    <n v="1"/>
    <x v="164"/>
    <x v="60"/>
    <x v="0"/>
    <n v="80"/>
    <n v="4"/>
    <n v="46"/>
    <n v="0"/>
    <n v="17"/>
    <n v="2"/>
    <n v="149"/>
    <n v="5"/>
    <x v="2"/>
    <n v="1"/>
    <n v="5"/>
    <n v="13"/>
    <x v="1"/>
    <n v="6"/>
    <x v="0"/>
    <x v="0"/>
    <x v="0"/>
    <x v="0"/>
    <x v="0"/>
    <x v="0"/>
    <n v="0"/>
    <x v="0"/>
    <n v="11"/>
    <x v="1"/>
    <n v="0"/>
    <x v="1"/>
  </r>
  <r>
    <x v="964"/>
    <n v="1980"/>
    <n v="46"/>
    <x v="1"/>
    <x v="0"/>
    <x v="2"/>
    <n v="4"/>
    <x v="1"/>
    <x v="905"/>
    <x v="1"/>
    <n v="1"/>
    <n v="1"/>
    <x v="99"/>
    <x v="77"/>
    <x v="0"/>
    <n v="97"/>
    <n v="12"/>
    <n v="84"/>
    <n v="13"/>
    <n v="10"/>
    <n v="15"/>
    <n v="231"/>
    <n v="7"/>
    <x v="7"/>
    <n v="1"/>
    <n v="6"/>
    <n v="17"/>
    <x v="0"/>
    <n v="5"/>
    <x v="1"/>
    <x v="0"/>
    <x v="0"/>
    <x v="0"/>
    <x v="0"/>
    <x v="0"/>
    <n v="0"/>
    <x v="0"/>
    <n v="11"/>
    <x v="1"/>
    <n v="0"/>
    <x v="1"/>
  </r>
  <r>
    <x v="965"/>
    <n v="1959"/>
    <n v="67"/>
    <x v="0"/>
    <x v="0"/>
    <x v="1"/>
    <n v="3"/>
    <x v="1"/>
    <x v="906"/>
    <x v="1"/>
    <n v="0"/>
    <n v="1"/>
    <x v="130"/>
    <x v="53"/>
    <x v="0"/>
    <n v="197"/>
    <n v="107"/>
    <n v="227"/>
    <n v="7"/>
    <n v="59"/>
    <n v="131"/>
    <n v="728"/>
    <n v="3"/>
    <x v="3"/>
    <n v="2"/>
    <n v="11"/>
    <n v="21"/>
    <x v="0"/>
    <n v="4"/>
    <x v="1"/>
    <x v="0"/>
    <x v="0"/>
    <x v="0"/>
    <x v="0"/>
    <x v="0"/>
    <n v="0"/>
    <x v="0"/>
    <n v="11"/>
    <x v="1"/>
    <n v="0"/>
    <x v="1"/>
  </r>
  <r>
    <x v="966"/>
    <n v="1973"/>
    <n v="53"/>
    <x v="1"/>
    <x v="0"/>
    <x v="2"/>
    <n v="2"/>
    <x v="1"/>
    <x v="907"/>
    <x v="1"/>
    <n v="0"/>
    <n v="0"/>
    <x v="393"/>
    <x v="63"/>
    <x v="0"/>
    <n v="693"/>
    <n v="21"/>
    <n v="925"/>
    <n v="31"/>
    <n v="24"/>
    <n v="84"/>
    <n v="1778"/>
    <n v="1"/>
    <x v="4"/>
    <n v="7"/>
    <n v="9"/>
    <n v="23"/>
    <x v="0"/>
    <n v="2"/>
    <x v="1"/>
    <x v="0"/>
    <x v="0"/>
    <x v="1"/>
    <x v="1"/>
    <x v="0"/>
    <n v="0"/>
    <x v="0"/>
    <n v="11"/>
    <x v="0"/>
    <n v="3"/>
    <x v="2"/>
  </r>
  <r>
    <x v="967"/>
    <n v="1973"/>
    <n v="53"/>
    <x v="1"/>
    <x v="0"/>
    <x v="2"/>
    <n v="3"/>
    <x v="1"/>
    <x v="908"/>
    <x v="1"/>
    <n v="1"/>
    <n v="0"/>
    <x v="70"/>
    <x v="77"/>
    <x v="0"/>
    <n v="43"/>
    <n v="2"/>
    <n v="27"/>
    <n v="0"/>
    <n v="9"/>
    <n v="12"/>
    <n v="93"/>
    <n v="3"/>
    <x v="7"/>
    <n v="0"/>
    <n v="4"/>
    <n v="10"/>
    <x v="1"/>
    <n v="7"/>
    <x v="0"/>
    <x v="0"/>
    <x v="0"/>
    <x v="0"/>
    <x v="0"/>
    <x v="0"/>
    <n v="0"/>
    <x v="0"/>
    <n v="11"/>
    <x v="1"/>
    <n v="0"/>
    <x v="1"/>
  </r>
  <r>
    <x v="968"/>
    <n v="1974"/>
    <n v="52"/>
    <x v="1"/>
    <x v="1"/>
    <x v="2"/>
    <n v="3"/>
    <x v="1"/>
    <x v="909"/>
    <x v="1"/>
    <n v="1"/>
    <n v="0"/>
    <x v="305"/>
    <x v="56"/>
    <x v="0"/>
    <n v="14"/>
    <n v="0"/>
    <n v="2"/>
    <n v="0"/>
    <n v="0"/>
    <n v="7"/>
    <n v="23"/>
    <n v="1"/>
    <x v="1"/>
    <n v="0"/>
    <n v="2"/>
    <n v="4"/>
    <x v="1"/>
    <n v="8"/>
    <x v="0"/>
    <x v="0"/>
    <x v="0"/>
    <x v="0"/>
    <x v="0"/>
    <x v="0"/>
    <n v="0"/>
    <x v="0"/>
    <n v="11"/>
    <x v="0"/>
    <n v="1"/>
    <x v="0"/>
  </r>
  <r>
    <x v="969"/>
    <n v="1980"/>
    <n v="46"/>
    <x v="1"/>
    <x v="0"/>
    <x v="1"/>
    <n v="3"/>
    <x v="1"/>
    <x v="910"/>
    <x v="1"/>
    <n v="1"/>
    <n v="0"/>
    <x v="204"/>
    <x v="66"/>
    <x v="0"/>
    <n v="186"/>
    <n v="36"/>
    <n v="234"/>
    <n v="86"/>
    <n v="72"/>
    <n v="48"/>
    <n v="662"/>
    <n v="6"/>
    <x v="11"/>
    <n v="2"/>
    <n v="6"/>
    <n v="24"/>
    <x v="0"/>
    <n v="9"/>
    <x v="0"/>
    <x v="0"/>
    <x v="0"/>
    <x v="0"/>
    <x v="0"/>
    <x v="0"/>
    <n v="0"/>
    <x v="0"/>
    <n v="11"/>
    <x v="1"/>
    <n v="0"/>
    <x v="1"/>
  </r>
  <r>
    <x v="970"/>
    <n v="1988"/>
    <n v="38"/>
    <x v="2"/>
    <x v="0"/>
    <x v="2"/>
    <n v="2"/>
    <x v="1"/>
    <x v="911"/>
    <x v="1"/>
    <n v="0"/>
    <n v="0"/>
    <x v="309"/>
    <x v="67"/>
    <x v="1"/>
    <n v="434"/>
    <n v="137"/>
    <n v="400"/>
    <n v="45"/>
    <n v="137"/>
    <n v="45"/>
    <n v="1198"/>
    <n v="1"/>
    <x v="7"/>
    <n v="4"/>
    <n v="10"/>
    <n v="18"/>
    <x v="0"/>
    <n v="1"/>
    <x v="1"/>
    <x v="0"/>
    <x v="0"/>
    <x v="0"/>
    <x v="0"/>
    <x v="0"/>
    <n v="0"/>
    <x v="0"/>
    <n v="11"/>
    <x v="1"/>
    <n v="0"/>
    <x v="1"/>
  </r>
  <r>
    <x v="971"/>
    <n v="1968"/>
    <n v="58"/>
    <x v="1"/>
    <x v="1"/>
    <x v="1"/>
    <n v="5"/>
    <x v="1"/>
    <x v="912"/>
    <x v="1"/>
    <n v="2"/>
    <n v="1"/>
    <x v="160"/>
    <x v="30"/>
    <x v="0"/>
    <n v="59"/>
    <n v="0"/>
    <n v="11"/>
    <n v="4"/>
    <n v="2"/>
    <n v="5"/>
    <n v="81"/>
    <n v="4"/>
    <x v="7"/>
    <n v="0"/>
    <n v="4"/>
    <n v="11"/>
    <x v="1"/>
    <n v="7"/>
    <x v="0"/>
    <x v="0"/>
    <x v="0"/>
    <x v="0"/>
    <x v="0"/>
    <x v="0"/>
    <n v="0"/>
    <x v="0"/>
    <n v="11"/>
    <x v="1"/>
    <n v="0"/>
    <x v="1"/>
  </r>
  <r>
    <x v="972"/>
    <n v="1988"/>
    <n v="38"/>
    <x v="2"/>
    <x v="4"/>
    <x v="2"/>
    <n v="3"/>
    <x v="1"/>
    <x v="913"/>
    <x v="1"/>
    <n v="1"/>
    <n v="0"/>
    <x v="260"/>
    <x v="28"/>
    <x v="2"/>
    <n v="16"/>
    <n v="5"/>
    <n v="30"/>
    <n v="8"/>
    <n v="7"/>
    <n v="26"/>
    <n v="92"/>
    <n v="3"/>
    <x v="7"/>
    <n v="0"/>
    <n v="4"/>
    <n v="10"/>
    <x v="1"/>
    <n v="8"/>
    <x v="0"/>
    <x v="0"/>
    <x v="0"/>
    <x v="0"/>
    <x v="0"/>
    <x v="0"/>
    <n v="1"/>
    <x v="0"/>
    <n v="11"/>
    <x v="1"/>
    <n v="0"/>
    <x v="1"/>
  </r>
  <r>
    <x v="973"/>
    <n v="1959"/>
    <n v="67"/>
    <x v="0"/>
    <x v="4"/>
    <x v="3"/>
    <n v="2"/>
    <x v="1"/>
    <x v="914"/>
    <x v="1"/>
    <n v="0"/>
    <n v="1"/>
    <x v="498"/>
    <x v="40"/>
    <x v="1"/>
    <n v="230"/>
    <n v="35"/>
    <n v="75"/>
    <n v="63"/>
    <n v="57"/>
    <n v="31"/>
    <n v="491"/>
    <n v="3"/>
    <x v="5"/>
    <n v="1"/>
    <n v="7"/>
    <n v="18"/>
    <x v="0"/>
    <n v="5"/>
    <x v="1"/>
    <x v="0"/>
    <x v="0"/>
    <x v="0"/>
    <x v="0"/>
    <x v="0"/>
    <n v="0"/>
    <x v="0"/>
    <n v="11"/>
    <x v="1"/>
    <n v="0"/>
    <x v="1"/>
  </r>
  <r>
    <x v="974"/>
    <n v="1971"/>
    <n v="55"/>
    <x v="1"/>
    <x v="2"/>
    <x v="1"/>
    <n v="2"/>
    <x v="1"/>
    <x v="915"/>
    <x v="1"/>
    <n v="0"/>
    <n v="0"/>
    <x v="509"/>
    <x v="69"/>
    <x v="0"/>
    <n v="829"/>
    <n v="138"/>
    <n v="430"/>
    <n v="60"/>
    <n v="92"/>
    <n v="15"/>
    <n v="1564"/>
    <n v="1"/>
    <x v="6"/>
    <n v="6"/>
    <n v="13"/>
    <n v="24"/>
    <x v="0"/>
    <n v="2"/>
    <x v="1"/>
    <x v="0"/>
    <x v="0"/>
    <x v="0"/>
    <x v="0"/>
    <x v="0"/>
    <n v="0"/>
    <x v="0"/>
    <n v="11"/>
    <x v="1"/>
    <n v="0"/>
    <x v="1"/>
  </r>
  <r>
    <x v="975"/>
    <n v="1962"/>
    <n v="64"/>
    <x v="0"/>
    <x v="0"/>
    <x v="2"/>
    <n v="2"/>
    <x v="1"/>
    <x v="916"/>
    <x v="1"/>
    <n v="0"/>
    <n v="0"/>
    <x v="510"/>
    <x v="41"/>
    <x v="2"/>
    <n v="318"/>
    <n v="8"/>
    <n v="407"/>
    <n v="150"/>
    <n v="35"/>
    <n v="8"/>
    <n v="926"/>
    <n v="1"/>
    <x v="2"/>
    <n v="8"/>
    <n v="13"/>
    <n v="24"/>
    <x v="0"/>
    <n v="0"/>
    <x v="1"/>
    <x v="0"/>
    <x v="0"/>
    <x v="0"/>
    <x v="0"/>
    <x v="0"/>
    <n v="0"/>
    <x v="0"/>
    <n v="11"/>
    <x v="1"/>
    <n v="0"/>
    <x v="1"/>
  </r>
  <r>
    <x v="976"/>
    <n v="1959"/>
    <n v="67"/>
    <x v="0"/>
    <x v="2"/>
    <x v="1"/>
    <n v="2"/>
    <x v="1"/>
    <x v="917"/>
    <x v="1"/>
    <n v="0"/>
    <n v="0"/>
    <x v="439"/>
    <x v="91"/>
    <x v="0"/>
    <n v="1206"/>
    <n v="55"/>
    <n v="445"/>
    <n v="168"/>
    <n v="18"/>
    <n v="18"/>
    <n v="1910"/>
    <n v="1"/>
    <x v="2"/>
    <n v="4"/>
    <n v="12"/>
    <n v="19"/>
    <x v="0"/>
    <n v="1"/>
    <x v="1"/>
    <x v="0"/>
    <x v="0"/>
    <x v="1"/>
    <x v="0"/>
    <x v="0"/>
    <n v="0"/>
    <x v="0"/>
    <n v="11"/>
    <x v="1"/>
    <n v="1"/>
    <x v="0"/>
  </r>
  <r>
    <x v="977"/>
    <n v="1965"/>
    <n v="61"/>
    <x v="1"/>
    <x v="2"/>
    <x v="2"/>
    <n v="5"/>
    <x v="1"/>
    <x v="683"/>
    <x v="1"/>
    <n v="2"/>
    <n v="1"/>
    <x v="441"/>
    <x v="90"/>
    <x v="0"/>
    <n v="292"/>
    <n v="3"/>
    <n v="77"/>
    <n v="10"/>
    <n v="3"/>
    <n v="26"/>
    <n v="411"/>
    <n v="7"/>
    <x v="4"/>
    <n v="3"/>
    <n v="5"/>
    <n v="21"/>
    <x v="0"/>
    <n v="7"/>
    <x v="0"/>
    <x v="0"/>
    <x v="0"/>
    <x v="0"/>
    <x v="0"/>
    <x v="0"/>
    <n v="0"/>
    <x v="0"/>
    <n v="11"/>
    <x v="1"/>
    <n v="0"/>
    <x v="1"/>
  </r>
  <r>
    <x v="978"/>
    <n v="1952"/>
    <n v="74"/>
    <x v="0"/>
    <x v="0"/>
    <x v="2"/>
    <n v="4"/>
    <x v="1"/>
    <x v="918"/>
    <x v="1"/>
    <n v="1"/>
    <n v="1"/>
    <x v="268"/>
    <x v="42"/>
    <x v="0"/>
    <n v="30"/>
    <n v="9"/>
    <n v="12"/>
    <n v="2"/>
    <n v="11"/>
    <n v="30"/>
    <n v="94"/>
    <n v="3"/>
    <x v="2"/>
    <n v="0"/>
    <n v="4"/>
    <n v="9"/>
    <x v="1"/>
    <n v="4"/>
    <x v="1"/>
    <x v="0"/>
    <x v="0"/>
    <x v="0"/>
    <x v="0"/>
    <x v="0"/>
    <n v="0"/>
    <x v="0"/>
    <n v="11"/>
    <x v="1"/>
    <n v="0"/>
    <x v="1"/>
  </r>
  <r>
    <x v="979"/>
    <n v="1954"/>
    <n v="72"/>
    <x v="0"/>
    <x v="0"/>
    <x v="1"/>
    <n v="3"/>
    <x v="1"/>
    <x v="919"/>
    <x v="1"/>
    <n v="0"/>
    <n v="1"/>
    <x v="130"/>
    <x v="57"/>
    <x v="0"/>
    <n v="729"/>
    <n v="17"/>
    <n v="133"/>
    <n v="11"/>
    <n v="0"/>
    <n v="195"/>
    <n v="1085"/>
    <n v="5"/>
    <x v="11"/>
    <n v="6"/>
    <n v="7"/>
    <n v="28"/>
    <x v="0"/>
    <n v="7"/>
    <x v="0"/>
    <x v="1"/>
    <x v="0"/>
    <x v="0"/>
    <x v="0"/>
    <x v="0"/>
    <n v="0"/>
    <x v="0"/>
    <n v="11"/>
    <x v="1"/>
    <n v="1"/>
    <x v="0"/>
  </r>
  <r>
    <x v="980"/>
    <n v="1960"/>
    <n v="66"/>
    <x v="0"/>
    <x v="4"/>
    <x v="4"/>
    <n v="3"/>
    <x v="1"/>
    <x v="920"/>
    <x v="1"/>
    <n v="1"/>
    <n v="1"/>
    <x v="222"/>
    <x v="29"/>
    <x v="0"/>
    <n v="12"/>
    <n v="1"/>
    <n v="3"/>
    <n v="0"/>
    <n v="0"/>
    <n v="7"/>
    <n v="23"/>
    <n v="1"/>
    <x v="9"/>
    <n v="1"/>
    <n v="2"/>
    <n v="4"/>
    <x v="1"/>
    <n v="4"/>
    <x v="1"/>
    <x v="0"/>
    <x v="0"/>
    <x v="0"/>
    <x v="0"/>
    <x v="0"/>
    <n v="0"/>
    <x v="0"/>
    <n v="11"/>
    <x v="1"/>
    <n v="0"/>
    <x v="1"/>
  </r>
  <r>
    <x v="981"/>
    <n v="1965"/>
    <n v="61"/>
    <x v="1"/>
    <x v="0"/>
    <x v="3"/>
    <n v="1"/>
    <x v="0"/>
    <x v="921"/>
    <x v="1"/>
    <n v="0"/>
    <n v="0"/>
    <x v="511"/>
    <x v="15"/>
    <x v="1"/>
    <n v="2"/>
    <n v="1"/>
    <n v="1"/>
    <n v="1"/>
    <n v="0"/>
    <n v="1"/>
    <n v="6"/>
    <n v="0"/>
    <x v="9"/>
    <n v="0"/>
    <n v="0"/>
    <n v="0"/>
    <x v="1"/>
    <n v="14"/>
    <x v="0"/>
    <x v="0"/>
    <x v="0"/>
    <x v="0"/>
    <x v="0"/>
    <x v="0"/>
    <n v="0"/>
    <x v="0"/>
    <n v="11"/>
    <x v="1"/>
    <n v="0"/>
    <x v="1"/>
  </r>
  <r>
    <x v="982"/>
    <n v="1979"/>
    <n v="47"/>
    <x v="1"/>
    <x v="2"/>
    <x v="3"/>
    <n v="2"/>
    <x v="1"/>
    <x v="922"/>
    <x v="1"/>
    <n v="1"/>
    <n v="0"/>
    <x v="367"/>
    <x v="83"/>
    <x v="0"/>
    <n v="22"/>
    <n v="3"/>
    <n v="18"/>
    <n v="0"/>
    <n v="0"/>
    <n v="11"/>
    <n v="54"/>
    <n v="1"/>
    <x v="2"/>
    <n v="0"/>
    <n v="3"/>
    <n v="6"/>
    <x v="1"/>
    <n v="7"/>
    <x v="0"/>
    <x v="0"/>
    <x v="0"/>
    <x v="0"/>
    <x v="0"/>
    <x v="0"/>
    <n v="0"/>
    <x v="0"/>
    <n v="11"/>
    <x v="1"/>
    <n v="0"/>
    <x v="1"/>
  </r>
  <r>
    <x v="983"/>
    <n v="1978"/>
    <n v="48"/>
    <x v="1"/>
    <x v="0"/>
    <x v="3"/>
    <n v="2"/>
    <x v="1"/>
    <x v="186"/>
    <x v="1"/>
    <n v="0"/>
    <n v="1"/>
    <x v="164"/>
    <x v="20"/>
    <x v="0"/>
    <n v="587"/>
    <n v="43"/>
    <n v="337"/>
    <n v="42"/>
    <n v="87"/>
    <n v="54"/>
    <n v="1150"/>
    <n v="3"/>
    <x v="8"/>
    <n v="6"/>
    <n v="9"/>
    <n v="29"/>
    <x v="0"/>
    <n v="6"/>
    <x v="0"/>
    <x v="0"/>
    <x v="0"/>
    <x v="0"/>
    <x v="0"/>
    <x v="0"/>
    <n v="0"/>
    <x v="0"/>
    <n v="11"/>
    <x v="1"/>
    <n v="0"/>
    <x v="1"/>
  </r>
  <r>
    <x v="984"/>
    <n v="1950"/>
    <n v="76"/>
    <x v="0"/>
    <x v="0"/>
    <x v="2"/>
    <n v="2"/>
    <x v="1"/>
    <x v="923"/>
    <x v="1"/>
    <n v="0"/>
    <n v="0"/>
    <x v="264"/>
    <x v="65"/>
    <x v="1"/>
    <n v="674"/>
    <n v="168"/>
    <n v="108"/>
    <n v="192"/>
    <n v="42"/>
    <n v="231"/>
    <n v="1415"/>
    <n v="1"/>
    <x v="3"/>
    <n v="11"/>
    <n v="6"/>
    <n v="23"/>
    <x v="0"/>
    <n v="3"/>
    <x v="1"/>
    <x v="0"/>
    <x v="0"/>
    <x v="1"/>
    <x v="1"/>
    <x v="0"/>
    <n v="0"/>
    <x v="0"/>
    <n v="11"/>
    <x v="0"/>
    <n v="3"/>
    <x v="2"/>
  </r>
  <r>
    <x v="985"/>
    <n v="1974"/>
    <n v="52"/>
    <x v="1"/>
    <x v="1"/>
    <x v="2"/>
    <n v="3"/>
    <x v="1"/>
    <x v="924"/>
    <x v="1"/>
    <n v="0"/>
    <n v="1"/>
    <x v="2"/>
    <x v="62"/>
    <x v="0"/>
    <n v="284"/>
    <n v="3"/>
    <n v="84"/>
    <n v="4"/>
    <n v="7"/>
    <n v="23"/>
    <n v="405"/>
    <n v="2"/>
    <x v="6"/>
    <n v="2"/>
    <n v="8"/>
    <n v="16"/>
    <x v="0"/>
    <n v="4"/>
    <x v="1"/>
    <x v="0"/>
    <x v="0"/>
    <x v="0"/>
    <x v="0"/>
    <x v="0"/>
    <n v="0"/>
    <x v="0"/>
    <n v="11"/>
    <x v="1"/>
    <n v="0"/>
    <x v="1"/>
  </r>
  <r>
    <x v="986"/>
    <n v="1978"/>
    <n v="48"/>
    <x v="1"/>
    <x v="1"/>
    <x v="2"/>
    <n v="2"/>
    <x v="1"/>
    <x v="925"/>
    <x v="1"/>
    <n v="0"/>
    <n v="0"/>
    <x v="308"/>
    <x v="71"/>
    <x v="2"/>
    <n v="1023"/>
    <n v="93"/>
    <n v="651"/>
    <n v="49"/>
    <n v="55"/>
    <n v="37"/>
    <n v="1908"/>
    <n v="1"/>
    <x v="3"/>
    <n v="6"/>
    <n v="7"/>
    <n v="19"/>
    <x v="0"/>
    <n v="2"/>
    <x v="1"/>
    <x v="0"/>
    <x v="0"/>
    <x v="0"/>
    <x v="0"/>
    <x v="0"/>
    <n v="0"/>
    <x v="0"/>
    <n v="11"/>
    <x v="1"/>
    <n v="0"/>
    <x v="1"/>
  </r>
  <r>
    <x v="987"/>
    <n v="1969"/>
    <n v="57"/>
    <x v="1"/>
    <x v="0"/>
    <x v="2"/>
    <n v="2"/>
    <x v="1"/>
    <x v="926"/>
    <x v="1"/>
    <n v="0"/>
    <n v="0"/>
    <x v="512"/>
    <x v="66"/>
    <x v="0"/>
    <n v="1394"/>
    <n v="22"/>
    <n v="708"/>
    <n v="89"/>
    <n v="91"/>
    <n v="182"/>
    <n v="2486"/>
    <n v="1"/>
    <x v="12"/>
    <n v="7"/>
    <n v="9"/>
    <n v="26"/>
    <x v="0"/>
    <n v="5"/>
    <x v="1"/>
    <x v="1"/>
    <x v="0"/>
    <x v="1"/>
    <x v="1"/>
    <x v="0"/>
    <n v="0"/>
    <x v="0"/>
    <n v="11"/>
    <x v="0"/>
    <n v="4"/>
    <x v="4"/>
  </r>
  <r>
    <x v="988"/>
    <n v="1976"/>
    <n v="50"/>
    <x v="1"/>
    <x v="4"/>
    <x v="0"/>
    <n v="1"/>
    <x v="0"/>
    <x v="927"/>
    <x v="1"/>
    <n v="0"/>
    <n v="0"/>
    <x v="447"/>
    <x v="70"/>
    <x v="0"/>
    <n v="311"/>
    <n v="26"/>
    <n v="640"/>
    <n v="180"/>
    <n v="37"/>
    <n v="121"/>
    <n v="1315"/>
    <n v="1"/>
    <x v="6"/>
    <n v="9"/>
    <n v="13"/>
    <n v="27"/>
    <x v="0"/>
    <n v="2"/>
    <x v="1"/>
    <x v="0"/>
    <x v="0"/>
    <x v="0"/>
    <x v="0"/>
    <x v="0"/>
    <n v="0"/>
    <x v="0"/>
    <n v="11"/>
    <x v="1"/>
    <n v="0"/>
    <x v="1"/>
  </r>
  <r>
    <x v="989"/>
    <n v="1956"/>
    <n v="70"/>
    <x v="0"/>
    <x v="1"/>
    <x v="4"/>
    <n v="3"/>
    <x v="1"/>
    <x v="928"/>
    <x v="1"/>
    <n v="1"/>
    <n v="1"/>
    <x v="162"/>
    <x v="49"/>
    <x v="2"/>
    <n v="27"/>
    <n v="0"/>
    <n v="12"/>
    <n v="0"/>
    <n v="1"/>
    <n v="5"/>
    <n v="45"/>
    <n v="2"/>
    <x v="2"/>
    <n v="0"/>
    <n v="3"/>
    <n v="7"/>
    <x v="1"/>
    <n v="5"/>
    <x v="1"/>
    <x v="0"/>
    <x v="0"/>
    <x v="0"/>
    <x v="0"/>
    <x v="0"/>
    <n v="0"/>
    <x v="0"/>
    <n v="11"/>
    <x v="1"/>
    <n v="0"/>
    <x v="1"/>
  </r>
  <r>
    <x v="990"/>
    <n v="1954"/>
    <n v="72"/>
    <x v="0"/>
    <x v="0"/>
    <x v="3"/>
    <n v="1"/>
    <x v="0"/>
    <x v="929"/>
    <x v="1"/>
    <n v="0"/>
    <n v="0"/>
    <x v="478"/>
    <x v="94"/>
    <x v="2"/>
    <n v="1296"/>
    <n v="17"/>
    <n v="311"/>
    <n v="45"/>
    <n v="69"/>
    <n v="51"/>
    <n v="1789"/>
    <n v="1"/>
    <x v="2"/>
    <n v="4"/>
    <n v="10"/>
    <n v="17"/>
    <x v="0"/>
    <n v="1"/>
    <x v="1"/>
    <x v="0"/>
    <x v="1"/>
    <x v="1"/>
    <x v="1"/>
    <x v="1"/>
    <n v="0"/>
    <x v="0"/>
    <n v="11"/>
    <x v="0"/>
    <n v="5"/>
    <x v="5"/>
  </r>
  <r>
    <x v="991"/>
    <n v="1972"/>
    <n v="54"/>
    <x v="1"/>
    <x v="4"/>
    <x v="2"/>
    <n v="3"/>
    <x v="1"/>
    <x v="930"/>
    <x v="1"/>
    <n v="1"/>
    <n v="0"/>
    <x v="480"/>
    <x v="6"/>
    <x v="0"/>
    <n v="3"/>
    <n v="6"/>
    <n v="7"/>
    <n v="0"/>
    <n v="0"/>
    <n v="3"/>
    <n v="19"/>
    <n v="1"/>
    <x v="9"/>
    <n v="0"/>
    <n v="3"/>
    <n v="4"/>
    <x v="1"/>
    <n v="7"/>
    <x v="0"/>
    <x v="0"/>
    <x v="0"/>
    <x v="0"/>
    <x v="0"/>
    <x v="0"/>
    <n v="0"/>
    <x v="0"/>
    <n v="11"/>
    <x v="1"/>
    <n v="0"/>
    <x v="1"/>
  </r>
  <r>
    <x v="992"/>
    <n v="1981"/>
    <n v="45"/>
    <x v="2"/>
    <x v="2"/>
    <x v="1"/>
    <n v="3"/>
    <x v="1"/>
    <x v="931"/>
    <x v="1"/>
    <n v="1"/>
    <n v="0"/>
    <x v="14"/>
    <x v="5"/>
    <x v="0"/>
    <n v="393"/>
    <n v="5"/>
    <n v="136"/>
    <n v="7"/>
    <n v="5"/>
    <n v="27"/>
    <n v="573"/>
    <n v="5"/>
    <x v="11"/>
    <n v="1"/>
    <n v="6"/>
    <n v="22"/>
    <x v="0"/>
    <n v="9"/>
    <x v="0"/>
    <x v="1"/>
    <x v="0"/>
    <x v="0"/>
    <x v="0"/>
    <x v="0"/>
    <n v="0"/>
    <x v="0"/>
    <n v="11"/>
    <x v="1"/>
    <n v="1"/>
    <x v="0"/>
  </r>
  <r>
    <x v="993"/>
    <n v="1989"/>
    <n v="37"/>
    <x v="2"/>
    <x v="0"/>
    <x v="0"/>
    <n v="2"/>
    <x v="1"/>
    <x v="932"/>
    <x v="1"/>
    <n v="1"/>
    <n v="0"/>
    <x v="513"/>
    <x v="57"/>
    <x v="0"/>
    <n v="218"/>
    <n v="63"/>
    <n v="282"/>
    <n v="137"/>
    <n v="35"/>
    <n v="70"/>
    <n v="805"/>
    <n v="4"/>
    <x v="3"/>
    <n v="3"/>
    <n v="12"/>
    <n v="24"/>
    <x v="0"/>
    <n v="4"/>
    <x v="1"/>
    <x v="0"/>
    <x v="0"/>
    <x v="0"/>
    <x v="0"/>
    <x v="0"/>
    <n v="0"/>
    <x v="0"/>
    <n v="11"/>
    <x v="1"/>
    <n v="0"/>
    <x v="1"/>
  </r>
  <r>
    <x v="994"/>
    <n v="1954"/>
    <n v="72"/>
    <x v="0"/>
    <x v="0"/>
    <x v="3"/>
    <n v="3"/>
    <x v="1"/>
    <x v="933"/>
    <x v="1"/>
    <n v="1"/>
    <n v="1"/>
    <x v="511"/>
    <x v="79"/>
    <x v="0"/>
    <n v="66"/>
    <n v="0"/>
    <n v="16"/>
    <n v="0"/>
    <n v="6"/>
    <n v="20"/>
    <n v="108"/>
    <n v="2"/>
    <x v="1"/>
    <n v="1"/>
    <n v="4"/>
    <n v="8"/>
    <x v="1"/>
    <n v="3"/>
    <x v="1"/>
    <x v="0"/>
    <x v="0"/>
    <x v="0"/>
    <x v="0"/>
    <x v="0"/>
    <n v="0"/>
    <x v="0"/>
    <n v="11"/>
    <x v="1"/>
    <n v="0"/>
    <x v="1"/>
  </r>
  <r>
    <x v="995"/>
    <n v="1995"/>
    <n v="31"/>
    <x v="2"/>
    <x v="0"/>
    <x v="0"/>
    <n v="1"/>
    <x v="0"/>
    <x v="655"/>
    <x v="1"/>
    <n v="0"/>
    <n v="0"/>
    <x v="430"/>
    <x v="70"/>
    <x v="0"/>
    <n v="4"/>
    <n v="2"/>
    <n v="11"/>
    <n v="2"/>
    <n v="0"/>
    <n v="4"/>
    <n v="23"/>
    <n v="1"/>
    <x v="1"/>
    <n v="0"/>
    <n v="2"/>
    <n v="4"/>
    <x v="1"/>
    <n v="6"/>
    <x v="0"/>
    <x v="0"/>
    <x v="0"/>
    <x v="0"/>
    <x v="0"/>
    <x v="0"/>
    <n v="0"/>
    <x v="0"/>
    <n v="11"/>
    <x v="1"/>
    <n v="0"/>
    <x v="1"/>
  </r>
  <r>
    <x v="996"/>
    <n v="1978"/>
    <n v="48"/>
    <x v="1"/>
    <x v="0"/>
    <x v="1"/>
    <n v="2"/>
    <x v="1"/>
    <x v="934"/>
    <x v="1"/>
    <n v="0"/>
    <n v="0"/>
    <x v="514"/>
    <x v="50"/>
    <x v="1"/>
    <n v="795"/>
    <n v="0"/>
    <n v="545"/>
    <n v="95"/>
    <n v="58"/>
    <n v="0"/>
    <n v="1493"/>
    <n v="1"/>
    <x v="0"/>
    <n v="4"/>
    <n v="10"/>
    <n v="23"/>
    <x v="0"/>
    <n v="6"/>
    <x v="0"/>
    <x v="0"/>
    <x v="0"/>
    <x v="0"/>
    <x v="1"/>
    <x v="0"/>
    <n v="0"/>
    <x v="0"/>
    <n v="11"/>
    <x v="1"/>
    <n v="1"/>
    <x v="0"/>
  </r>
  <r>
    <x v="997"/>
    <n v="1957"/>
    <n v="69"/>
    <x v="0"/>
    <x v="0"/>
    <x v="1"/>
    <n v="4"/>
    <x v="1"/>
    <x v="154"/>
    <x v="1"/>
    <n v="1"/>
    <n v="1"/>
    <x v="75"/>
    <x v="60"/>
    <x v="0"/>
    <n v="15"/>
    <n v="10"/>
    <n v="19"/>
    <n v="8"/>
    <n v="17"/>
    <n v="20"/>
    <n v="89"/>
    <n v="3"/>
    <x v="2"/>
    <n v="1"/>
    <n v="3"/>
    <n v="9"/>
    <x v="1"/>
    <n v="5"/>
    <x v="1"/>
    <x v="0"/>
    <x v="0"/>
    <x v="0"/>
    <x v="0"/>
    <x v="0"/>
    <n v="0"/>
    <x v="0"/>
    <n v="11"/>
    <x v="1"/>
    <n v="0"/>
    <x v="1"/>
  </r>
  <r>
    <x v="998"/>
    <n v="1973"/>
    <n v="53"/>
    <x v="1"/>
    <x v="0"/>
    <x v="2"/>
    <n v="3"/>
    <x v="1"/>
    <x v="935"/>
    <x v="1"/>
    <n v="1"/>
    <n v="0"/>
    <x v="515"/>
    <x v="99"/>
    <x v="2"/>
    <n v="384"/>
    <n v="25"/>
    <n v="292"/>
    <n v="130"/>
    <n v="41"/>
    <n v="64"/>
    <n v="936"/>
    <n v="3"/>
    <x v="0"/>
    <n v="8"/>
    <n v="6"/>
    <n v="25"/>
    <x v="0"/>
    <n v="6"/>
    <x v="0"/>
    <x v="1"/>
    <x v="0"/>
    <x v="0"/>
    <x v="0"/>
    <x v="0"/>
    <n v="0"/>
    <x v="0"/>
    <n v="11"/>
    <x v="1"/>
    <n v="1"/>
    <x v="0"/>
  </r>
  <r>
    <x v="999"/>
    <n v="1956"/>
    <n v="70"/>
    <x v="0"/>
    <x v="0"/>
    <x v="3"/>
    <n v="2"/>
    <x v="1"/>
    <x v="936"/>
    <x v="1"/>
    <n v="0"/>
    <n v="1"/>
    <x v="358"/>
    <x v="5"/>
    <x v="0"/>
    <n v="244"/>
    <n v="8"/>
    <n v="32"/>
    <n v="7"/>
    <n v="2"/>
    <n v="50"/>
    <n v="343"/>
    <n v="4"/>
    <x v="7"/>
    <n v="1"/>
    <n v="8"/>
    <n v="16"/>
    <x v="0"/>
    <n v="4"/>
    <x v="1"/>
    <x v="0"/>
    <x v="0"/>
    <x v="0"/>
    <x v="0"/>
    <x v="0"/>
    <n v="0"/>
    <x v="0"/>
    <n v="11"/>
    <x v="1"/>
    <n v="0"/>
    <x v="1"/>
  </r>
  <r>
    <x v="1000"/>
    <n v="1956"/>
    <n v="70"/>
    <x v="0"/>
    <x v="1"/>
    <x v="4"/>
    <n v="2"/>
    <x v="1"/>
    <x v="937"/>
    <x v="1"/>
    <n v="0"/>
    <n v="1"/>
    <x v="169"/>
    <x v="1"/>
    <x v="0"/>
    <n v="158"/>
    <n v="19"/>
    <n v="288"/>
    <n v="25"/>
    <n v="0"/>
    <n v="38"/>
    <n v="528"/>
    <n v="1"/>
    <x v="4"/>
    <n v="4"/>
    <n v="9"/>
    <n v="20"/>
    <x v="0"/>
    <n v="7"/>
    <x v="0"/>
    <x v="0"/>
    <x v="1"/>
    <x v="1"/>
    <x v="0"/>
    <x v="0"/>
    <n v="0"/>
    <x v="0"/>
    <n v="11"/>
    <x v="0"/>
    <n v="3"/>
    <x v="2"/>
  </r>
  <r>
    <x v="1001"/>
    <n v="1987"/>
    <n v="39"/>
    <x v="2"/>
    <x v="1"/>
    <x v="0"/>
    <n v="1"/>
    <x v="0"/>
    <x v="938"/>
    <x v="1"/>
    <n v="0"/>
    <n v="0"/>
    <x v="316"/>
    <x v="49"/>
    <x v="2"/>
    <n v="1285"/>
    <n v="21"/>
    <n v="449"/>
    <n v="106"/>
    <n v="20"/>
    <n v="20"/>
    <n v="1901"/>
    <n v="1"/>
    <x v="6"/>
    <n v="3"/>
    <n v="4"/>
    <n v="12"/>
    <x v="1"/>
    <n v="1"/>
    <x v="1"/>
    <x v="0"/>
    <x v="0"/>
    <x v="1"/>
    <x v="1"/>
    <x v="0"/>
    <n v="0"/>
    <x v="0"/>
    <n v="11"/>
    <x v="0"/>
    <n v="3"/>
    <x v="2"/>
  </r>
  <r>
    <x v="1002"/>
    <n v="1981"/>
    <n v="45"/>
    <x v="2"/>
    <x v="4"/>
    <x v="2"/>
    <n v="4"/>
    <x v="1"/>
    <x v="939"/>
    <x v="1"/>
    <n v="1"/>
    <n v="1"/>
    <x v="330"/>
    <x v="50"/>
    <x v="1"/>
    <n v="349"/>
    <n v="16"/>
    <n v="144"/>
    <n v="28"/>
    <n v="5"/>
    <n v="182"/>
    <n v="724"/>
    <n v="5"/>
    <x v="0"/>
    <n v="5"/>
    <n v="4"/>
    <n v="22"/>
    <x v="0"/>
    <n v="8"/>
    <x v="0"/>
    <x v="1"/>
    <x v="0"/>
    <x v="0"/>
    <x v="1"/>
    <x v="0"/>
    <n v="0"/>
    <x v="0"/>
    <n v="11"/>
    <x v="0"/>
    <n v="3"/>
    <x v="2"/>
  </r>
  <r>
    <x v="1003"/>
    <n v="1987"/>
    <n v="39"/>
    <x v="2"/>
    <x v="0"/>
    <x v="1"/>
    <n v="3"/>
    <x v="1"/>
    <x v="940"/>
    <x v="1"/>
    <n v="1"/>
    <n v="0"/>
    <x v="253"/>
    <x v="50"/>
    <x v="1"/>
    <n v="4"/>
    <n v="12"/>
    <n v="11"/>
    <n v="3"/>
    <n v="13"/>
    <n v="15"/>
    <n v="58"/>
    <n v="2"/>
    <x v="2"/>
    <n v="0"/>
    <n v="3"/>
    <n v="7"/>
    <x v="1"/>
    <n v="8"/>
    <x v="0"/>
    <x v="0"/>
    <x v="0"/>
    <x v="0"/>
    <x v="0"/>
    <x v="0"/>
    <n v="0"/>
    <x v="0"/>
    <n v="11"/>
    <x v="1"/>
    <n v="0"/>
    <x v="1"/>
  </r>
  <r>
    <x v="1004"/>
    <n v="1954"/>
    <n v="72"/>
    <x v="0"/>
    <x v="1"/>
    <x v="2"/>
    <n v="3"/>
    <x v="1"/>
    <x v="941"/>
    <x v="1"/>
    <n v="0"/>
    <n v="1"/>
    <x v="91"/>
    <x v="89"/>
    <x v="0"/>
    <n v="223"/>
    <n v="2"/>
    <n v="31"/>
    <n v="0"/>
    <n v="2"/>
    <n v="39"/>
    <n v="297"/>
    <n v="5"/>
    <x v="3"/>
    <n v="2"/>
    <n v="4"/>
    <n v="16"/>
    <x v="0"/>
    <n v="8"/>
    <x v="0"/>
    <x v="0"/>
    <x v="0"/>
    <x v="0"/>
    <x v="0"/>
    <x v="0"/>
    <n v="0"/>
    <x v="0"/>
    <n v="11"/>
    <x v="1"/>
    <n v="0"/>
    <x v="1"/>
  </r>
  <r>
    <x v="1005"/>
    <n v="1954"/>
    <n v="72"/>
    <x v="0"/>
    <x v="0"/>
    <x v="0"/>
    <n v="2"/>
    <x v="1"/>
    <x v="942"/>
    <x v="1"/>
    <n v="0"/>
    <n v="1"/>
    <x v="95"/>
    <x v="66"/>
    <x v="0"/>
    <n v="157"/>
    <n v="43"/>
    <n v="127"/>
    <n v="68"/>
    <n v="56"/>
    <n v="37"/>
    <n v="488"/>
    <n v="6"/>
    <x v="7"/>
    <n v="8"/>
    <n v="4"/>
    <n v="21"/>
    <x v="0"/>
    <n v="4"/>
    <x v="1"/>
    <x v="1"/>
    <x v="0"/>
    <x v="0"/>
    <x v="0"/>
    <x v="0"/>
    <n v="0"/>
    <x v="0"/>
    <n v="11"/>
    <x v="0"/>
    <n v="2"/>
    <x v="3"/>
  </r>
  <r>
    <x v="1006"/>
    <n v="1953"/>
    <n v="73"/>
    <x v="0"/>
    <x v="2"/>
    <x v="2"/>
    <n v="3"/>
    <x v="1"/>
    <x v="943"/>
    <x v="1"/>
    <n v="0"/>
    <n v="1"/>
    <x v="134"/>
    <x v="25"/>
    <x v="0"/>
    <n v="397"/>
    <n v="46"/>
    <n v="288"/>
    <n v="20"/>
    <n v="38"/>
    <n v="70"/>
    <n v="859"/>
    <n v="2"/>
    <x v="4"/>
    <n v="5"/>
    <n v="10"/>
    <n v="23"/>
    <x v="0"/>
    <n v="3"/>
    <x v="1"/>
    <x v="0"/>
    <x v="0"/>
    <x v="0"/>
    <x v="0"/>
    <x v="0"/>
    <n v="0"/>
    <x v="0"/>
    <n v="11"/>
    <x v="1"/>
    <n v="0"/>
    <x v="1"/>
  </r>
  <r>
    <x v="1007"/>
    <n v="1952"/>
    <n v="74"/>
    <x v="0"/>
    <x v="0"/>
    <x v="1"/>
    <n v="2"/>
    <x v="1"/>
    <x v="698"/>
    <x v="1"/>
    <n v="0"/>
    <n v="0"/>
    <x v="447"/>
    <x v="43"/>
    <x v="0"/>
    <n v="901"/>
    <n v="31"/>
    <n v="345"/>
    <n v="75"/>
    <n v="31"/>
    <n v="191"/>
    <n v="1574"/>
    <n v="1"/>
    <x v="6"/>
    <n v="4"/>
    <n v="11"/>
    <n v="20"/>
    <x v="0"/>
    <n v="1"/>
    <x v="1"/>
    <x v="0"/>
    <x v="0"/>
    <x v="1"/>
    <x v="0"/>
    <x v="0"/>
    <n v="0"/>
    <x v="0"/>
    <n v="11"/>
    <x v="1"/>
    <n v="1"/>
    <x v="0"/>
  </r>
  <r>
    <x v="1008"/>
    <n v="1968"/>
    <n v="58"/>
    <x v="1"/>
    <x v="0"/>
    <x v="2"/>
    <n v="4"/>
    <x v="1"/>
    <x v="515"/>
    <x v="1"/>
    <n v="1"/>
    <n v="1"/>
    <x v="340"/>
    <x v="77"/>
    <x v="0"/>
    <n v="14"/>
    <n v="3"/>
    <n v="21"/>
    <n v="2"/>
    <n v="1"/>
    <n v="28"/>
    <n v="69"/>
    <n v="4"/>
    <x v="7"/>
    <n v="1"/>
    <n v="2"/>
    <n v="10"/>
    <x v="1"/>
    <n v="8"/>
    <x v="0"/>
    <x v="1"/>
    <x v="0"/>
    <x v="0"/>
    <x v="0"/>
    <x v="0"/>
    <n v="0"/>
    <x v="0"/>
    <n v="11"/>
    <x v="1"/>
    <n v="1"/>
    <x v="0"/>
  </r>
  <r>
    <x v="1009"/>
    <n v="1963"/>
    <n v="63"/>
    <x v="0"/>
    <x v="1"/>
    <x v="0"/>
    <n v="3"/>
    <x v="1"/>
    <x v="944"/>
    <x v="1"/>
    <n v="1"/>
    <n v="1"/>
    <x v="456"/>
    <x v="87"/>
    <x v="0"/>
    <n v="10"/>
    <n v="0"/>
    <n v="3"/>
    <n v="0"/>
    <n v="0"/>
    <n v="4"/>
    <n v="17"/>
    <n v="1"/>
    <x v="1"/>
    <n v="0"/>
    <n v="2"/>
    <n v="4"/>
    <x v="1"/>
    <n v="6"/>
    <x v="0"/>
    <x v="0"/>
    <x v="0"/>
    <x v="0"/>
    <x v="0"/>
    <x v="0"/>
    <n v="0"/>
    <x v="0"/>
    <n v="11"/>
    <x v="1"/>
    <n v="0"/>
    <x v="1"/>
  </r>
  <r>
    <x v="1010"/>
    <n v="1979"/>
    <n v="47"/>
    <x v="1"/>
    <x v="0"/>
    <x v="1"/>
    <n v="3"/>
    <x v="1"/>
    <x v="945"/>
    <x v="1"/>
    <n v="0"/>
    <n v="1"/>
    <x v="516"/>
    <x v="44"/>
    <x v="1"/>
    <n v="1230"/>
    <n v="0"/>
    <n v="396"/>
    <n v="232"/>
    <n v="178"/>
    <n v="158"/>
    <n v="2194"/>
    <n v="1"/>
    <x v="11"/>
    <n v="2"/>
    <n v="8"/>
    <n v="21"/>
    <x v="0"/>
    <n v="5"/>
    <x v="1"/>
    <x v="0"/>
    <x v="1"/>
    <x v="1"/>
    <x v="1"/>
    <x v="0"/>
    <n v="0"/>
    <x v="0"/>
    <n v="11"/>
    <x v="1"/>
    <n v="3"/>
    <x v="2"/>
  </r>
  <r>
    <x v="1011"/>
    <n v="1976"/>
    <n v="50"/>
    <x v="1"/>
    <x v="1"/>
    <x v="1"/>
    <n v="3"/>
    <x v="1"/>
    <x v="946"/>
    <x v="1"/>
    <n v="0"/>
    <n v="1"/>
    <x v="20"/>
    <x v="20"/>
    <x v="0"/>
    <n v="81"/>
    <n v="1"/>
    <n v="31"/>
    <n v="2"/>
    <n v="1"/>
    <n v="0"/>
    <n v="116"/>
    <n v="1"/>
    <x v="1"/>
    <n v="1"/>
    <n v="5"/>
    <n v="8"/>
    <x v="1"/>
    <n v="2"/>
    <x v="1"/>
    <x v="0"/>
    <x v="0"/>
    <x v="0"/>
    <x v="0"/>
    <x v="0"/>
    <n v="0"/>
    <x v="0"/>
    <n v="11"/>
    <x v="1"/>
    <n v="0"/>
    <x v="1"/>
  </r>
  <r>
    <x v="1012"/>
    <n v="1978"/>
    <n v="48"/>
    <x v="1"/>
    <x v="0"/>
    <x v="0"/>
    <n v="2"/>
    <x v="1"/>
    <x v="947"/>
    <x v="1"/>
    <n v="1"/>
    <n v="0"/>
    <x v="230"/>
    <x v="14"/>
    <x v="0"/>
    <n v="154"/>
    <n v="20"/>
    <n v="66"/>
    <n v="0"/>
    <n v="12"/>
    <n v="27"/>
    <n v="279"/>
    <n v="7"/>
    <x v="4"/>
    <n v="1"/>
    <n v="4"/>
    <n v="18"/>
    <x v="0"/>
    <n v="9"/>
    <x v="0"/>
    <x v="0"/>
    <x v="0"/>
    <x v="0"/>
    <x v="0"/>
    <x v="0"/>
    <n v="0"/>
    <x v="0"/>
    <n v="11"/>
    <x v="1"/>
    <n v="0"/>
    <x v="1"/>
  </r>
  <r>
    <x v="1013"/>
    <n v="1968"/>
    <n v="58"/>
    <x v="1"/>
    <x v="2"/>
    <x v="1"/>
    <n v="3"/>
    <x v="1"/>
    <x v="948"/>
    <x v="1"/>
    <n v="0"/>
    <n v="1"/>
    <x v="169"/>
    <x v="86"/>
    <x v="2"/>
    <n v="63"/>
    <n v="0"/>
    <n v="21"/>
    <n v="7"/>
    <n v="0"/>
    <n v="12"/>
    <n v="103"/>
    <n v="1"/>
    <x v="7"/>
    <n v="0"/>
    <n v="3"/>
    <n v="7"/>
    <x v="1"/>
    <n v="8"/>
    <x v="0"/>
    <x v="0"/>
    <x v="0"/>
    <x v="0"/>
    <x v="0"/>
    <x v="0"/>
    <n v="0"/>
    <x v="0"/>
    <n v="11"/>
    <x v="1"/>
    <n v="0"/>
    <x v="1"/>
  </r>
  <r>
    <x v="1014"/>
    <n v="1971"/>
    <n v="55"/>
    <x v="1"/>
    <x v="2"/>
    <x v="2"/>
    <n v="4"/>
    <x v="1"/>
    <x v="949"/>
    <x v="1"/>
    <n v="1"/>
    <n v="1"/>
    <x v="384"/>
    <x v="15"/>
    <x v="1"/>
    <n v="30"/>
    <n v="0"/>
    <n v="11"/>
    <n v="0"/>
    <n v="0"/>
    <n v="3"/>
    <n v="44"/>
    <n v="3"/>
    <x v="2"/>
    <n v="0"/>
    <n v="4"/>
    <n v="9"/>
    <x v="1"/>
    <n v="5"/>
    <x v="1"/>
    <x v="0"/>
    <x v="0"/>
    <x v="0"/>
    <x v="0"/>
    <x v="0"/>
    <n v="0"/>
    <x v="0"/>
    <n v="11"/>
    <x v="1"/>
    <n v="0"/>
    <x v="1"/>
  </r>
  <r>
    <x v="1015"/>
    <n v="1951"/>
    <n v="75"/>
    <x v="0"/>
    <x v="2"/>
    <x v="2"/>
    <n v="2"/>
    <x v="1"/>
    <x v="950"/>
    <x v="1"/>
    <n v="0"/>
    <n v="0"/>
    <x v="517"/>
    <x v="26"/>
    <x v="0"/>
    <n v="90"/>
    <n v="67"/>
    <n v="165"/>
    <n v="30"/>
    <n v="43"/>
    <n v="11"/>
    <n v="406"/>
    <n v="1"/>
    <x v="6"/>
    <n v="2"/>
    <n v="8"/>
    <n v="15"/>
    <x v="1"/>
    <n v="3"/>
    <x v="1"/>
    <x v="0"/>
    <x v="0"/>
    <x v="0"/>
    <x v="0"/>
    <x v="0"/>
    <n v="0"/>
    <x v="0"/>
    <n v="11"/>
    <x v="1"/>
    <n v="0"/>
    <x v="1"/>
  </r>
  <r>
    <x v="1016"/>
    <n v="1965"/>
    <n v="61"/>
    <x v="1"/>
    <x v="4"/>
    <x v="2"/>
    <n v="2"/>
    <x v="1"/>
    <x v="951"/>
    <x v="1"/>
    <n v="0"/>
    <n v="0"/>
    <x v="518"/>
    <x v="18"/>
    <x v="0"/>
    <n v="635"/>
    <n v="114"/>
    <n v="254"/>
    <n v="132"/>
    <n v="152"/>
    <n v="76"/>
    <n v="1363"/>
    <n v="1"/>
    <x v="4"/>
    <n v="6"/>
    <n v="7"/>
    <n v="20"/>
    <x v="0"/>
    <n v="3"/>
    <x v="1"/>
    <x v="0"/>
    <x v="0"/>
    <x v="1"/>
    <x v="0"/>
    <x v="0"/>
    <n v="0"/>
    <x v="0"/>
    <n v="11"/>
    <x v="1"/>
    <n v="1"/>
    <x v="0"/>
  </r>
  <r>
    <x v="1017"/>
    <n v="1969"/>
    <n v="57"/>
    <x v="1"/>
    <x v="0"/>
    <x v="1"/>
    <n v="2"/>
    <x v="1"/>
    <x v="952"/>
    <x v="1"/>
    <n v="0"/>
    <n v="0"/>
    <x v="505"/>
    <x v="36"/>
    <x v="0"/>
    <n v="127"/>
    <n v="4"/>
    <n v="73"/>
    <n v="15"/>
    <n v="6"/>
    <n v="11"/>
    <n v="236"/>
    <n v="1"/>
    <x v="2"/>
    <n v="1"/>
    <n v="7"/>
    <n v="11"/>
    <x v="1"/>
    <n v="2"/>
    <x v="1"/>
    <x v="0"/>
    <x v="0"/>
    <x v="0"/>
    <x v="0"/>
    <x v="0"/>
    <n v="0"/>
    <x v="0"/>
    <n v="11"/>
    <x v="1"/>
    <n v="0"/>
    <x v="1"/>
  </r>
  <r>
    <x v="1018"/>
    <n v="1973"/>
    <n v="53"/>
    <x v="1"/>
    <x v="0"/>
    <x v="2"/>
    <n v="3"/>
    <x v="1"/>
    <x v="953"/>
    <x v="1"/>
    <n v="1"/>
    <n v="0"/>
    <x v="519"/>
    <x v="49"/>
    <x v="2"/>
    <n v="13"/>
    <n v="3"/>
    <n v="6"/>
    <n v="6"/>
    <n v="5"/>
    <n v="6"/>
    <n v="39"/>
    <n v="1"/>
    <x v="1"/>
    <n v="0"/>
    <n v="3"/>
    <n v="5"/>
    <x v="1"/>
    <n v="8"/>
    <x v="0"/>
    <x v="0"/>
    <x v="0"/>
    <x v="0"/>
    <x v="0"/>
    <x v="0"/>
    <n v="0"/>
    <x v="0"/>
    <n v="11"/>
    <x v="1"/>
    <n v="0"/>
    <x v="1"/>
  </r>
  <r>
    <x v="1019"/>
    <n v="1976"/>
    <n v="50"/>
    <x v="1"/>
    <x v="0"/>
    <x v="0"/>
    <n v="1"/>
    <x v="0"/>
    <x v="954"/>
    <x v="1"/>
    <n v="0"/>
    <n v="0"/>
    <x v="24"/>
    <x v="67"/>
    <x v="1"/>
    <n v="18"/>
    <n v="42"/>
    <n v="24"/>
    <n v="15"/>
    <n v="20"/>
    <n v="18"/>
    <n v="137"/>
    <n v="1"/>
    <x v="2"/>
    <n v="1"/>
    <n v="4"/>
    <n v="8"/>
    <x v="1"/>
    <n v="7"/>
    <x v="0"/>
    <x v="0"/>
    <x v="0"/>
    <x v="0"/>
    <x v="0"/>
    <x v="0"/>
    <n v="0"/>
    <x v="0"/>
    <n v="11"/>
    <x v="1"/>
    <n v="0"/>
    <x v="1"/>
  </r>
  <r>
    <x v="1020"/>
    <n v="1973"/>
    <n v="53"/>
    <x v="1"/>
    <x v="0"/>
    <x v="2"/>
    <n v="3"/>
    <x v="1"/>
    <x v="955"/>
    <x v="1"/>
    <n v="1"/>
    <n v="0"/>
    <x v="490"/>
    <x v="84"/>
    <x v="0"/>
    <n v="45"/>
    <n v="2"/>
    <n v="26"/>
    <n v="4"/>
    <n v="1"/>
    <n v="1"/>
    <n v="79"/>
    <n v="3"/>
    <x v="7"/>
    <n v="1"/>
    <n v="3"/>
    <n v="10"/>
    <x v="1"/>
    <n v="7"/>
    <x v="0"/>
    <x v="0"/>
    <x v="0"/>
    <x v="0"/>
    <x v="0"/>
    <x v="0"/>
    <n v="0"/>
    <x v="0"/>
    <n v="11"/>
    <x v="1"/>
    <n v="0"/>
    <x v="1"/>
  </r>
  <r>
    <x v="1021"/>
    <n v="1974"/>
    <n v="52"/>
    <x v="1"/>
    <x v="1"/>
    <x v="1"/>
    <n v="3"/>
    <x v="1"/>
    <x v="956"/>
    <x v="1"/>
    <n v="1"/>
    <n v="0"/>
    <x v="114"/>
    <x v="53"/>
    <x v="0"/>
    <n v="38"/>
    <n v="1"/>
    <n v="24"/>
    <n v="0"/>
    <n v="0"/>
    <n v="0"/>
    <n v="63"/>
    <n v="1"/>
    <x v="2"/>
    <n v="0"/>
    <n v="3"/>
    <n v="6"/>
    <x v="1"/>
    <n v="8"/>
    <x v="0"/>
    <x v="0"/>
    <x v="0"/>
    <x v="0"/>
    <x v="0"/>
    <x v="0"/>
    <n v="0"/>
    <x v="0"/>
    <n v="11"/>
    <x v="1"/>
    <n v="0"/>
    <x v="1"/>
  </r>
  <r>
    <x v="1022"/>
    <n v="1953"/>
    <n v="73"/>
    <x v="0"/>
    <x v="1"/>
    <x v="1"/>
    <n v="5"/>
    <x v="1"/>
    <x v="957"/>
    <x v="1"/>
    <n v="1"/>
    <n v="2"/>
    <x v="506"/>
    <x v="85"/>
    <x v="0"/>
    <n v="986"/>
    <n v="36"/>
    <n v="168"/>
    <n v="16"/>
    <n v="0"/>
    <n v="108"/>
    <n v="1314"/>
    <n v="7"/>
    <x v="8"/>
    <n v="3"/>
    <n v="4"/>
    <n v="25"/>
    <x v="0"/>
    <n v="7"/>
    <x v="0"/>
    <x v="0"/>
    <x v="0"/>
    <x v="0"/>
    <x v="0"/>
    <x v="0"/>
    <n v="0"/>
    <x v="0"/>
    <n v="11"/>
    <x v="0"/>
    <n v="1"/>
    <x v="0"/>
  </r>
  <r>
    <x v="1023"/>
    <n v="1966"/>
    <n v="60"/>
    <x v="1"/>
    <x v="2"/>
    <x v="1"/>
    <n v="3"/>
    <x v="1"/>
    <x v="958"/>
    <x v="1"/>
    <n v="0"/>
    <n v="1"/>
    <x v="147"/>
    <x v="14"/>
    <x v="0"/>
    <n v="61"/>
    <n v="0"/>
    <n v="3"/>
    <n v="0"/>
    <n v="0"/>
    <n v="7"/>
    <n v="71"/>
    <n v="1"/>
    <x v="1"/>
    <n v="1"/>
    <n v="3"/>
    <n v="6"/>
    <x v="1"/>
    <n v="5"/>
    <x v="1"/>
    <x v="0"/>
    <x v="0"/>
    <x v="0"/>
    <x v="0"/>
    <x v="0"/>
    <n v="0"/>
    <x v="0"/>
    <n v="11"/>
    <x v="1"/>
    <n v="0"/>
    <x v="1"/>
  </r>
  <r>
    <x v="1024"/>
    <n v="1978"/>
    <n v="48"/>
    <x v="1"/>
    <x v="0"/>
    <x v="2"/>
    <n v="3"/>
    <x v="1"/>
    <x v="959"/>
    <x v="1"/>
    <n v="1"/>
    <n v="0"/>
    <x v="16"/>
    <x v="58"/>
    <x v="0"/>
    <n v="4"/>
    <n v="9"/>
    <n v="16"/>
    <n v="17"/>
    <n v="0"/>
    <n v="12"/>
    <n v="58"/>
    <n v="2"/>
    <x v="2"/>
    <n v="1"/>
    <n v="2"/>
    <n v="7"/>
    <x v="1"/>
    <n v="8"/>
    <x v="0"/>
    <x v="0"/>
    <x v="0"/>
    <x v="0"/>
    <x v="0"/>
    <x v="0"/>
    <n v="0"/>
    <x v="0"/>
    <n v="11"/>
    <x v="1"/>
    <n v="0"/>
    <x v="1"/>
  </r>
  <r>
    <x v="1025"/>
    <n v="1967"/>
    <n v="59"/>
    <x v="1"/>
    <x v="1"/>
    <x v="2"/>
    <n v="3"/>
    <x v="1"/>
    <x v="960"/>
    <x v="1"/>
    <n v="0"/>
    <n v="1"/>
    <x v="62"/>
    <x v="9"/>
    <x v="2"/>
    <n v="201"/>
    <n v="53"/>
    <n v="172"/>
    <n v="116"/>
    <n v="77"/>
    <n v="83"/>
    <n v="702"/>
    <n v="3"/>
    <x v="3"/>
    <n v="4"/>
    <n v="9"/>
    <n v="21"/>
    <x v="0"/>
    <n v="4"/>
    <x v="1"/>
    <x v="0"/>
    <x v="0"/>
    <x v="0"/>
    <x v="0"/>
    <x v="0"/>
    <n v="0"/>
    <x v="0"/>
    <n v="11"/>
    <x v="1"/>
    <n v="0"/>
    <x v="1"/>
  </r>
  <r>
    <x v="1026"/>
    <n v="1978"/>
    <n v="48"/>
    <x v="1"/>
    <x v="0"/>
    <x v="0"/>
    <n v="2"/>
    <x v="1"/>
    <x v="961"/>
    <x v="1"/>
    <n v="1"/>
    <n v="0"/>
    <x v="2"/>
    <x v="42"/>
    <x v="0"/>
    <n v="19"/>
    <n v="8"/>
    <n v="29"/>
    <n v="0"/>
    <n v="12"/>
    <n v="26"/>
    <n v="94"/>
    <n v="1"/>
    <x v="2"/>
    <n v="2"/>
    <n v="2"/>
    <n v="7"/>
    <x v="1"/>
    <n v="7"/>
    <x v="0"/>
    <x v="1"/>
    <x v="0"/>
    <x v="0"/>
    <x v="0"/>
    <x v="0"/>
    <n v="0"/>
    <x v="0"/>
    <n v="11"/>
    <x v="0"/>
    <n v="2"/>
    <x v="3"/>
  </r>
  <r>
    <x v="1027"/>
    <n v="1987"/>
    <n v="39"/>
    <x v="2"/>
    <x v="3"/>
    <x v="0"/>
    <n v="2"/>
    <x v="1"/>
    <x v="962"/>
    <x v="1"/>
    <n v="1"/>
    <n v="0"/>
    <x v="223"/>
    <x v="88"/>
    <x v="0"/>
    <n v="4"/>
    <n v="8"/>
    <n v="11"/>
    <n v="19"/>
    <n v="12"/>
    <n v="26"/>
    <n v="80"/>
    <n v="2"/>
    <x v="2"/>
    <n v="1"/>
    <n v="2"/>
    <n v="7"/>
    <x v="1"/>
    <n v="9"/>
    <x v="0"/>
    <x v="0"/>
    <x v="0"/>
    <x v="0"/>
    <x v="0"/>
    <x v="0"/>
    <n v="0"/>
    <x v="0"/>
    <n v="11"/>
    <x v="1"/>
    <n v="0"/>
    <x v="1"/>
  </r>
  <r>
    <x v="1028"/>
    <n v="1958"/>
    <n v="68"/>
    <x v="0"/>
    <x v="1"/>
    <x v="3"/>
    <n v="2"/>
    <x v="1"/>
    <x v="963"/>
    <x v="1"/>
    <n v="0"/>
    <n v="1"/>
    <x v="379"/>
    <x v="21"/>
    <x v="2"/>
    <n v="18"/>
    <n v="0"/>
    <n v="2"/>
    <n v="0"/>
    <n v="0"/>
    <n v="2"/>
    <n v="22"/>
    <n v="1"/>
    <x v="1"/>
    <n v="0"/>
    <n v="3"/>
    <n v="5"/>
    <x v="1"/>
    <n v="4"/>
    <x v="1"/>
    <x v="0"/>
    <x v="0"/>
    <x v="0"/>
    <x v="0"/>
    <x v="0"/>
    <n v="0"/>
    <x v="0"/>
    <n v="11"/>
    <x v="1"/>
    <n v="0"/>
    <x v="1"/>
  </r>
  <r>
    <x v="1029"/>
    <n v="1964"/>
    <n v="62"/>
    <x v="0"/>
    <x v="4"/>
    <x v="1"/>
    <n v="3"/>
    <x v="1"/>
    <x v="964"/>
    <x v="1"/>
    <n v="0"/>
    <n v="1"/>
    <x v="520"/>
    <x v="42"/>
    <x v="0"/>
    <n v="806"/>
    <n v="80"/>
    <n v="161"/>
    <n v="120"/>
    <n v="11"/>
    <n v="33"/>
    <n v="1211"/>
    <n v="5"/>
    <x v="11"/>
    <n v="7"/>
    <n v="10"/>
    <n v="32"/>
    <x v="2"/>
    <n v="6"/>
    <x v="0"/>
    <x v="0"/>
    <x v="0"/>
    <x v="0"/>
    <x v="0"/>
    <x v="0"/>
    <n v="0"/>
    <x v="0"/>
    <n v="11"/>
    <x v="1"/>
    <n v="0"/>
    <x v="1"/>
  </r>
  <r>
    <x v="1030"/>
    <n v="1971"/>
    <n v="55"/>
    <x v="1"/>
    <x v="0"/>
    <x v="1"/>
    <n v="2"/>
    <x v="1"/>
    <x v="965"/>
    <x v="1"/>
    <n v="0"/>
    <n v="0"/>
    <x v="496"/>
    <x v="74"/>
    <x v="1"/>
    <n v="380"/>
    <n v="98"/>
    <n v="733"/>
    <n v="110"/>
    <n v="112"/>
    <n v="28"/>
    <n v="1461"/>
    <n v="1"/>
    <x v="0"/>
    <n v="8"/>
    <n v="5"/>
    <n v="22"/>
    <x v="0"/>
    <n v="3"/>
    <x v="1"/>
    <x v="0"/>
    <x v="0"/>
    <x v="1"/>
    <x v="0"/>
    <x v="0"/>
    <n v="0"/>
    <x v="0"/>
    <n v="11"/>
    <x v="0"/>
    <n v="2"/>
    <x v="3"/>
  </r>
  <r>
    <x v="1031"/>
    <n v="1971"/>
    <n v="55"/>
    <x v="1"/>
    <x v="0"/>
    <x v="0"/>
    <n v="1"/>
    <x v="0"/>
    <x v="966"/>
    <x v="1"/>
    <n v="0"/>
    <n v="0"/>
    <x v="160"/>
    <x v="0"/>
    <x v="0"/>
    <n v="576"/>
    <n v="172"/>
    <n v="961"/>
    <n v="125"/>
    <n v="115"/>
    <n v="19"/>
    <n v="1968"/>
    <n v="1"/>
    <x v="0"/>
    <n v="6"/>
    <n v="5"/>
    <n v="20"/>
    <x v="0"/>
    <n v="3"/>
    <x v="1"/>
    <x v="0"/>
    <x v="0"/>
    <x v="0"/>
    <x v="0"/>
    <x v="0"/>
    <n v="0"/>
    <x v="0"/>
    <n v="11"/>
    <x v="0"/>
    <n v="1"/>
    <x v="0"/>
  </r>
  <r>
    <x v="1032"/>
    <n v="1969"/>
    <n v="57"/>
    <x v="1"/>
    <x v="0"/>
    <x v="1"/>
    <n v="2"/>
    <x v="1"/>
    <x v="967"/>
    <x v="1"/>
    <n v="0"/>
    <n v="0"/>
    <x v="99"/>
    <x v="33"/>
    <x v="2"/>
    <n v="458"/>
    <n v="81"/>
    <n v="356"/>
    <n v="106"/>
    <n v="50"/>
    <n v="40"/>
    <n v="1091"/>
    <n v="1"/>
    <x v="6"/>
    <n v="4"/>
    <n v="7"/>
    <n v="16"/>
    <x v="0"/>
    <n v="2"/>
    <x v="1"/>
    <x v="0"/>
    <x v="0"/>
    <x v="0"/>
    <x v="0"/>
    <x v="0"/>
    <n v="0"/>
    <x v="0"/>
    <n v="11"/>
    <x v="1"/>
    <n v="0"/>
    <x v="1"/>
  </r>
  <r>
    <x v="1033"/>
    <n v="1977"/>
    <n v="49"/>
    <x v="1"/>
    <x v="4"/>
    <x v="2"/>
    <n v="3"/>
    <x v="1"/>
    <x v="968"/>
    <x v="1"/>
    <n v="1"/>
    <n v="0"/>
    <x v="521"/>
    <x v="32"/>
    <x v="0"/>
    <n v="5"/>
    <n v="10"/>
    <n v="13"/>
    <n v="3"/>
    <n v="8"/>
    <n v="16"/>
    <n v="55"/>
    <n v="1"/>
    <x v="1"/>
    <n v="0"/>
    <n v="3"/>
    <n v="5"/>
    <x v="1"/>
    <n v="8"/>
    <x v="0"/>
    <x v="0"/>
    <x v="0"/>
    <x v="0"/>
    <x v="0"/>
    <x v="0"/>
    <n v="0"/>
    <x v="0"/>
    <n v="11"/>
    <x v="1"/>
    <n v="0"/>
    <x v="1"/>
  </r>
  <r>
    <x v="1034"/>
    <n v="1973"/>
    <n v="53"/>
    <x v="1"/>
    <x v="0"/>
    <x v="2"/>
    <n v="2"/>
    <x v="1"/>
    <x v="80"/>
    <x v="1"/>
    <n v="0"/>
    <n v="0"/>
    <x v="44"/>
    <x v="57"/>
    <x v="0"/>
    <n v="350"/>
    <n v="60"/>
    <n v="568"/>
    <n v="110"/>
    <n v="133"/>
    <n v="145"/>
    <n v="1366"/>
    <n v="1"/>
    <x v="3"/>
    <n v="6"/>
    <n v="7"/>
    <n v="19"/>
    <x v="0"/>
    <n v="2"/>
    <x v="1"/>
    <x v="0"/>
    <x v="0"/>
    <x v="1"/>
    <x v="0"/>
    <x v="0"/>
    <n v="0"/>
    <x v="0"/>
    <n v="11"/>
    <x v="1"/>
    <n v="1"/>
    <x v="0"/>
  </r>
  <r>
    <x v="1035"/>
    <n v="1980"/>
    <n v="46"/>
    <x v="1"/>
    <x v="0"/>
    <x v="0"/>
    <n v="1"/>
    <x v="0"/>
    <x v="969"/>
    <x v="1"/>
    <n v="0"/>
    <n v="0"/>
    <x v="72"/>
    <x v="70"/>
    <x v="0"/>
    <n v="39"/>
    <n v="33"/>
    <n v="130"/>
    <n v="41"/>
    <n v="26"/>
    <n v="44"/>
    <n v="313"/>
    <n v="2"/>
    <x v="3"/>
    <n v="1"/>
    <n v="5"/>
    <n v="13"/>
    <x v="1"/>
    <n v="8"/>
    <x v="0"/>
    <x v="0"/>
    <x v="0"/>
    <x v="0"/>
    <x v="0"/>
    <x v="0"/>
    <n v="0"/>
    <x v="0"/>
    <n v="11"/>
    <x v="1"/>
    <n v="0"/>
    <x v="1"/>
  </r>
  <r>
    <x v="1036"/>
    <n v="1958"/>
    <n v="68"/>
    <x v="0"/>
    <x v="1"/>
    <x v="1"/>
    <n v="4"/>
    <x v="1"/>
    <x v="970"/>
    <x v="1"/>
    <n v="1"/>
    <n v="1"/>
    <x v="522"/>
    <x v="61"/>
    <x v="0"/>
    <n v="26"/>
    <n v="1"/>
    <n v="16"/>
    <n v="2"/>
    <n v="2"/>
    <n v="15"/>
    <n v="62"/>
    <n v="4"/>
    <x v="7"/>
    <n v="0"/>
    <n v="4"/>
    <n v="11"/>
    <x v="1"/>
    <n v="4"/>
    <x v="1"/>
    <x v="0"/>
    <x v="0"/>
    <x v="0"/>
    <x v="0"/>
    <x v="0"/>
    <n v="0"/>
    <x v="0"/>
    <n v="11"/>
    <x v="1"/>
    <n v="0"/>
    <x v="1"/>
  </r>
  <r>
    <x v="1037"/>
    <n v="1972"/>
    <n v="54"/>
    <x v="1"/>
    <x v="2"/>
    <x v="0"/>
    <n v="3"/>
    <x v="1"/>
    <x v="971"/>
    <x v="1"/>
    <n v="1"/>
    <n v="1"/>
    <x v="360"/>
    <x v="94"/>
    <x v="2"/>
    <n v="68"/>
    <n v="0"/>
    <n v="16"/>
    <n v="0"/>
    <n v="0"/>
    <n v="8"/>
    <n v="92"/>
    <n v="3"/>
    <x v="2"/>
    <n v="0"/>
    <n v="4"/>
    <n v="9"/>
    <x v="1"/>
    <n v="7"/>
    <x v="0"/>
    <x v="0"/>
    <x v="0"/>
    <x v="0"/>
    <x v="0"/>
    <x v="0"/>
    <n v="0"/>
    <x v="0"/>
    <n v="11"/>
    <x v="1"/>
    <n v="0"/>
    <x v="1"/>
  </r>
  <r>
    <x v="1038"/>
    <n v="1971"/>
    <n v="55"/>
    <x v="1"/>
    <x v="1"/>
    <x v="2"/>
    <n v="3"/>
    <x v="1"/>
    <x v="972"/>
    <x v="1"/>
    <n v="1"/>
    <n v="0"/>
    <x v="89"/>
    <x v="52"/>
    <x v="2"/>
    <n v="45"/>
    <n v="3"/>
    <n v="9"/>
    <n v="4"/>
    <n v="4"/>
    <n v="7"/>
    <n v="72"/>
    <n v="1"/>
    <x v="1"/>
    <n v="2"/>
    <n v="2"/>
    <n v="6"/>
    <x v="1"/>
    <n v="6"/>
    <x v="0"/>
    <x v="1"/>
    <x v="0"/>
    <x v="0"/>
    <x v="0"/>
    <x v="0"/>
    <n v="0"/>
    <x v="0"/>
    <n v="11"/>
    <x v="0"/>
    <n v="2"/>
    <x v="3"/>
  </r>
  <r>
    <x v="1039"/>
    <n v="1953"/>
    <n v="73"/>
    <x v="0"/>
    <x v="0"/>
    <x v="2"/>
    <n v="3"/>
    <x v="1"/>
    <x v="973"/>
    <x v="1"/>
    <n v="0"/>
    <n v="1"/>
    <x v="429"/>
    <x v="55"/>
    <x v="0"/>
    <n v="359"/>
    <n v="0"/>
    <n v="134"/>
    <n v="13"/>
    <n v="26"/>
    <n v="123"/>
    <n v="655"/>
    <n v="4"/>
    <x v="4"/>
    <n v="3"/>
    <n v="8"/>
    <n v="21"/>
    <x v="0"/>
    <n v="5"/>
    <x v="1"/>
    <x v="0"/>
    <x v="0"/>
    <x v="0"/>
    <x v="0"/>
    <x v="0"/>
    <n v="0"/>
    <x v="0"/>
    <n v="11"/>
    <x v="1"/>
    <n v="0"/>
    <x v="1"/>
  </r>
  <r>
    <x v="1040"/>
    <n v="1959"/>
    <n v="67"/>
    <x v="0"/>
    <x v="0"/>
    <x v="2"/>
    <n v="3"/>
    <x v="1"/>
    <x v="974"/>
    <x v="1"/>
    <n v="0"/>
    <n v="1"/>
    <x v="523"/>
    <x v="57"/>
    <x v="0"/>
    <n v="403"/>
    <n v="24"/>
    <n v="29"/>
    <n v="6"/>
    <n v="24"/>
    <n v="218"/>
    <n v="704"/>
    <n v="2"/>
    <x v="3"/>
    <n v="5"/>
    <n v="6"/>
    <n v="18"/>
    <x v="0"/>
    <n v="3"/>
    <x v="1"/>
    <x v="1"/>
    <x v="0"/>
    <x v="0"/>
    <x v="0"/>
    <x v="0"/>
    <n v="0"/>
    <x v="0"/>
    <n v="11"/>
    <x v="1"/>
    <n v="1"/>
    <x v="0"/>
  </r>
  <r>
    <x v="1041"/>
    <n v="1954"/>
    <n v="72"/>
    <x v="0"/>
    <x v="0"/>
    <x v="2"/>
    <n v="4"/>
    <x v="1"/>
    <x v="975"/>
    <x v="1"/>
    <n v="1"/>
    <n v="1"/>
    <x v="16"/>
    <x v="38"/>
    <x v="0"/>
    <n v="34"/>
    <n v="1"/>
    <n v="14"/>
    <n v="0"/>
    <n v="0"/>
    <n v="5"/>
    <n v="54"/>
    <n v="3"/>
    <x v="2"/>
    <n v="0"/>
    <n v="3"/>
    <n v="8"/>
    <x v="1"/>
    <n v="8"/>
    <x v="0"/>
    <x v="0"/>
    <x v="0"/>
    <x v="0"/>
    <x v="0"/>
    <x v="0"/>
    <n v="1"/>
    <x v="0"/>
    <n v="11"/>
    <x v="1"/>
    <n v="0"/>
    <x v="1"/>
  </r>
  <r>
    <x v="1042"/>
    <n v="1991"/>
    <n v="35"/>
    <x v="2"/>
    <x v="0"/>
    <x v="0"/>
    <n v="1"/>
    <x v="0"/>
    <x v="976"/>
    <x v="1"/>
    <n v="0"/>
    <n v="0"/>
    <x v="236"/>
    <x v="93"/>
    <x v="0"/>
    <n v="73"/>
    <n v="18"/>
    <n v="66"/>
    <n v="7"/>
    <n v="12"/>
    <n v="2"/>
    <n v="178"/>
    <n v="15"/>
    <x v="9"/>
    <n v="1"/>
    <n v="0"/>
    <n v="16"/>
    <x v="0"/>
    <n v="19"/>
    <x v="0"/>
    <x v="0"/>
    <x v="0"/>
    <x v="0"/>
    <x v="0"/>
    <x v="0"/>
    <n v="0"/>
    <x v="0"/>
    <n v="11"/>
    <x v="1"/>
    <n v="0"/>
    <x v="1"/>
  </r>
  <r>
    <x v="1043"/>
    <n v="1962"/>
    <n v="64"/>
    <x v="0"/>
    <x v="0"/>
    <x v="1"/>
    <n v="2"/>
    <x v="1"/>
    <x v="977"/>
    <x v="1"/>
    <n v="0"/>
    <n v="0"/>
    <x v="146"/>
    <x v="69"/>
    <x v="0"/>
    <n v="292"/>
    <n v="30"/>
    <n v="415"/>
    <n v="63"/>
    <n v="33"/>
    <n v="200"/>
    <n v="1033"/>
    <n v="1"/>
    <x v="6"/>
    <n v="5"/>
    <n v="4"/>
    <n v="14"/>
    <x v="1"/>
    <n v="2"/>
    <x v="1"/>
    <x v="0"/>
    <x v="0"/>
    <x v="0"/>
    <x v="1"/>
    <x v="0"/>
    <n v="0"/>
    <x v="0"/>
    <n v="11"/>
    <x v="1"/>
    <n v="1"/>
    <x v="0"/>
  </r>
  <r>
    <x v="1044"/>
    <n v="1986"/>
    <n v="40"/>
    <x v="2"/>
    <x v="0"/>
    <x v="1"/>
    <n v="3"/>
    <x v="1"/>
    <x v="978"/>
    <x v="1"/>
    <n v="1"/>
    <n v="0"/>
    <x v="524"/>
    <x v="41"/>
    <x v="2"/>
    <n v="14"/>
    <n v="0"/>
    <n v="16"/>
    <n v="0"/>
    <n v="0"/>
    <n v="6"/>
    <n v="36"/>
    <n v="1"/>
    <x v="1"/>
    <n v="1"/>
    <n v="2"/>
    <n v="5"/>
    <x v="1"/>
    <n v="6"/>
    <x v="0"/>
    <x v="0"/>
    <x v="0"/>
    <x v="0"/>
    <x v="0"/>
    <x v="0"/>
    <n v="0"/>
    <x v="0"/>
    <n v="11"/>
    <x v="0"/>
    <n v="1"/>
    <x v="0"/>
  </r>
  <r>
    <x v="1045"/>
    <n v="1965"/>
    <n v="61"/>
    <x v="1"/>
    <x v="2"/>
    <x v="0"/>
    <n v="2"/>
    <x v="1"/>
    <x v="979"/>
    <x v="1"/>
    <n v="0"/>
    <n v="1"/>
    <x v="204"/>
    <x v="21"/>
    <x v="2"/>
    <n v="80"/>
    <n v="1"/>
    <n v="37"/>
    <n v="0"/>
    <n v="1"/>
    <n v="3"/>
    <n v="122"/>
    <n v="3"/>
    <x v="2"/>
    <n v="1"/>
    <n v="4"/>
    <n v="10"/>
    <x v="1"/>
    <n v="7"/>
    <x v="0"/>
    <x v="0"/>
    <x v="0"/>
    <x v="0"/>
    <x v="0"/>
    <x v="0"/>
    <n v="0"/>
    <x v="0"/>
    <n v="11"/>
    <x v="1"/>
    <n v="0"/>
    <x v="1"/>
  </r>
  <r>
    <x v="1046"/>
    <n v="1966"/>
    <n v="60"/>
    <x v="1"/>
    <x v="2"/>
    <x v="2"/>
    <n v="3"/>
    <x v="1"/>
    <x v="980"/>
    <x v="1"/>
    <n v="0"/>
    <n v="1"/>
    <x v="417"/>
    <x v="16"/>
    <x v="0"/>
    <n v="30"/>
    <n v="11"/>
    <n v="33"/>
    <n v="13"/>
    <n v="6"/>
    <n v="29"/>
    <n v="122"/>
    <n v="1"/>
    <x v="2"/>
    <n v="0"/>
    <n v="4"/>
    <n v="7"/>
    <x v="1"/>
    <n v="4"/>
    <x v="1"/>
    <x v="0"/>
    <x v="0"/>
    <x v="0"/>
    <x v="0"/>
    <x v="0"/>
    <n v="0"/>
    <x v="0"/>
    <n v="11"/>
    <x v="1"/>
    <n v="0"/>
    <x v="1"/>
  </r>
  <r>
    <x v="1047"/>
    <n v="1960"/>
    <n v="66"/>
    <x v="0"/>
    <x v="1"/>
    <x v="2"/>
    <n v="3"/>
    <x v="1"/>
    <x v="981"/>
    <x v="1"/>
    <n v="0"/>
    <n v="1"/>
    <x v="525"/>
    <x v="33"/>
    <x v="2"/>
    <n v="463"/>
    <n v="96"/>
    <n v="333"/>
    <n v="168"/>
    <n v="53"/>
    <n v="10"/>
    <n v="1123"/>
    <n v="1"/>
    <x v="5"/>
    <n v="7"/>
    <n v="12"/>
    <n v="27"/>
    <x v="0"/>
    <n v="3"/>
    <x v="1"/>
    <x v="0"/>
    <x v="0"/>
    <x v="0"/>
    <x v="0"/>
    <x v="0"/>
    <n v="0"/>
    <x v="0"/>
    <n v="11"/>
    <x v="1"/>
    <n v="0"/>
    <x v="1"/>
  </r>
  <r>
    <x v="1048"/>
    <n v="1984"/>
    <n v="42"/>
    <x v="2"/>
    <x v="0"/>
    <x v="1"/>
    <n v="3"/>
    <x v="1"/>
    <x v="982"/>
    <x v="1"/>
    <n v="1"/>
    <n v="0"/>
    <x v="6"/>
    <x v="8"/>
    <x v="0"/>
    <n v="75"/>
    <n v="12"/>
    <n v="141"/>
    <n v="43"/>
    <n v="39"/>
    <n v="187"/>
    <n v="497"/>
    <n v="6"/>
    <x v="4"/>
    <n v="1"/>
    <n v="5"/>
    <n v="18"/>
    <x v="0"/>
    <n v="8"/>
    <x v="0"/>
    <x v="0"/>
    <x v="0"/>
    <x v="0"/>
    <x v="0"/>
    <x v="0"/>
    <n v="0"/>
    <x v="0"/>
    <n v="11"/>
    <x v="0"/>
    <n v="1"/>
    <x v="0"/>
  </r>
  <r>
    <x v="1049"/>
    <n v="1966"/>
    <n v="60"/>
    <x v="1"/>
    <x v="0"/>
    <x v="2"/>
    <n v="3"/>
    <x v="1"/>
    <x v="983"/>
    <x v="1"/>
    <n v="0"/>
    <n v="1"/>
    <x v="249"/>
    <x v="82"/>
    <x v="0"/>
    <n v="538"/>
    <n v="13"/>
    <n v="91"/>
    <n v="17"/>
    <n v="6"/>
    <n v="26"/>
    <n v="691"/>
    <n v="6"/>
    <x v="4"/>
    <n v="2"/>
    <n v="11"/>
    <n v="25"/>
    <x v="0"/>
    <n v="5"/>
    <x v="1"/>
    <x v="0"/>
    <x v="1"/>
    <x v="0"/>
    <x v="0"/>
    <x v="0"/>
    <n v="0"/>
    <x v="0"/>
    <n v="11"/>
    <x v="1"/>
    <n v="1"/>
    <x v="0"/>
  </r>
  <r>
    <x v="1050"/>
    <n v="1965"/>
    <n v="61"/>
    <x v="1"/>
    <x v="4"/>
    <x v="2"/>
    <n v="2"/>
    <x v="1"/>
    <x v="951"/>
    <x v="1"/>
    <n v="0"/>
    <n v="0"/>
    <x v="518"/>
    <x v="18"/>
    <x v="0"/>
    <n v="635"/>
    <n v="114"/>
    <n v="254"/>
    <n v="132"/>
    <n v="152"/>
    <n v="76"/>
    <n v="1363"/>
    <n v="1"/>
    <x v="4"/>
    <n v="6"/>
    <n v="7"/>
    <n v="20"/>
    <x v="0"/>
    <n v="3"/>
    <x v="1"/>
    <x v="0"/>
    <x v="0"/>
    <x v="1"/>
    <x v="0"/>
    <x v="0"/>
    <n v="0"/>
    <x v="0"/>
    <n v="11"/>
    <x v="1"/>
    <n v="1"/>
    <x v="0"/>
  </r>
  <r>
    <x v="1051"/>
    <n v="1966"/>
    <n v="60"/>
    <x v="1"/>
    <x v="1"/>
    <x v="1"/>
    <n v="4"/>
    <x v="1"/>
    <x v="984"/>
    <x v="1"/>
    <n v="1"/>
    <n v="1"/>
    <x v="198"/>
    <x v="4"/>
    <x v="1"/>
    <n v="8"/>
    <n v="0"/>
    <n v="3"/>
    <n v="0"/>
    <n v="0"/>
    <n v="1"/>
    <n v="12"/>
    <n v="1"/>
    <x v="1"/>
    <n v="0"/>
    <n v="2"/>
    <n v="4"/>
    <x v="1"/>
    <n v="8"/>
    <x v="0"/>
    <x v="1"/>
    <x v="0"/>
    <x v="0"/>
    <x v="0"/>
    <x v="0"/>
    <n v="0"/>
    <x v="0"/>
    <n v="11"/>
    <x v="1"/>
    <n v="1"/>
    <x v="0"/>
  </r>
  <r>
    <x v="1052"/>
    <n v="1949"/>
    <n v="77"/>
    <x v="0"/>
    <x v="1"/>
    <x v="2"/>
    <n v="2"/>
    <x v="1"/>
    <x v="985"/>
    <x v="1"/>
    <n v="0"/>
    <n v="0"/>
    <x v="320"/>
    <x v="11"/>
    <x v="0"/>
    <n v="1315"/>
    <n v="22"/>
    <n v="780"/>
    <n v="145"/>
    <n v="0"/>
    <n v="178"/>
    <n v="2440"/>
    <n v="1"/>
    <x v="5"/>
    <n v="8"/>
    <n v="9"/>
    <n v="25"/>
    <x v="0"/>
    <n v="5"/>
    <x v="1"/>
    <x v="0"/>
    <x v="0"/>
    <x v="0"/>
    <x v="0"/>
    <x v="0"/>
    <n v="0"/>
    <x v="0"/>
    <n v="11"/>
    <x v="1"/>
    <n v="0"/>
    <x v="1"/>
  </r>
  <r>
    <x v="1053"/>
    <n v="1970"/>
    <n v="56"/>
    <x v="1"/>
    <x v="4"/>
    <x v="3"/>
    <n v="3"/>
    <x v="1"/>
    <x v="986"/>
    <x v="1"/>
    <n v="1"/>
    <n v="1"/>
    <x v="477"/>
    <x v="49"/>
    <x v="2"/>
    <n v="4"/>
    <n v="2"/>
    <n v="12"/>
    <n v="7"/>
    <n v="5"/>
    <n v="26"/>
    <n v="56"/>
    <n v="2"/>
    <x v="1"/>
    <n v="2"/>
    <n v="2"/>
    <n v="7"/>
    <x v="1"/>
    <n v="6"/>
    <x v="0"/>
    <x v="0"/>
    <x v="0"/>
    <x v="0"/>
    <x v="0"/>
    <x v="0"/>
    <n v="0"/>
    <x v="0"/>
    <n v="11"/>
    <x v="0"/>
    <n v="1"/>
    <x v="0"/>
  </r>
  <r>
    <x v="1054"/>
    <n v="1983"/>
    <n v="43"/>
    <x v="2"/>
    <x v="2"/>
    <x v="2"/>
    <n v="3"/>
    <x v="1"/>
    <x v="987"/>
    <x v="1"/>
    <n v="1"/>
    <n v="0"/>
    <x v="66"/>
    <x v="81"/>
    <x v="0"/>
    <n v="12"/>
    <n v="0"/>
    <n v="13"/>
    <n v="2"/>
    <n v="0"/>
    <n v="10"/>
    <n v="37"/>
    <n v="1"/>
    <x v="1"/>
    <n v="0"/>
    <n v="3"/>
    <n v="5"/>
    <x v="1"/>
    <n v="7"/>
    <x v="0"/>
    <x v="0"/>
    <x v="0"/>
    <x v="0"/>
    <x v="0"/>
    <x v="0"/>
    <n v="0"/>
    <x v="0"/>
    <n v="11"/>
    <x v="1"/>
    <n v="0"/>
    <x v="1"/>
  </r>
  <r>
    <x v="1055"/>
    <n v="1985"/>
    <n v="41"/>
    <x v="2"/>
    <x v="0"/>
    <x v="0"/>
    <n v="1"/>
    <x v="0"/>
    <x v="988"/>
    <x v="1"/>
    <n v="0"/>
    <n v="0"/>
    <x v="172"/>
    <x v="8"/>
    <x v="0"/>
    <n v="347"/>
    <n v="44"/>
    <n v="534"/>
    <n v="17"/>
    <n v="0"/>
    <n v="26"/>
    <n v="968"/>
    <n v="1"/>
    <x v="7"/>
    <n v="5"/>
    <n v="12"/>
    <n v="21"/>
    <x v="0"/>
    <n v="2"/>
    <x v="1"/>
    <x v="0"/>
    <x v="0"/>
    <x v="0"/>
    <x v="0"/>
    <x v="0"/>
    <n v="0"/>
    <x v="0"/>
    <n v="11"/>
    <x v="1"/>
    <n v="0"/>
    <x v="1"/>
  </r>
  <r>
    <x v="1056"/>
    <n v="1974"/>
    <n v="52"/>
    <x v="1"/>
    <x v="0"/>
    <x v="2"/>
    <n v="3"/>
    <x v="1"/>
    <x v="989"/>
    <x v="1"/>
    <n v="0"/>
    <n v="1"/>
    <x v="72"/>
    <x v="82"/>
    <x v="0"/>
    <n v="192"/>
    <n v="5"/>
    <n v="53"/>
    <n v="0"/>
    <n v="5"/>
    <n v="15"/>
    <n v="270"/>
    <n v="4"/>
    <x v="4"/>
    <n v="1"/>
    <n v="4"/>
    <n v="15"/>
    <x v="1"/>
    <n v="8"/>
    <x v="0"/>
    <x v="0"/>
    <x v="0"/>
    <x v="0"/>
    <x v="0"/>
    <x v="0"/>
    <n v="0"/>
    <x v="0"/>
    <n v="11"/>
    <x v="1"/>
    <n v="0"/>
    <x v="1"/>
  </r>
  <r>
    <x v="1057"/>
    <n v="1951"/>
    <n v="75"/>
    <x v="0"/>
    <x v="1"/>
    <x v="2"/>
    <n v="2"/>
    <x v="1"/>
    <x v="990"/>
    <x v="1"/>
    <n v="0"/>
    <n v="0"/>
    <x v="502"/>
    <x v="6"/>
    <x v="0"/>
    <n v="241"/>
    <n v="0"/>
    <n v="12"/>
    <n v="0"/>
    <n v="0"/>
    <n v="25"/>
    <n v="278"/>
    <n v="1"/>
    <x v="3"/>
    <n v="1"/>
    <n v="5"/>
    <n v="12"/>
    <x v="1"/>
    <n v="7"/>
    <x v="0"/>
    <x v="0"/>
    <x v="0"/>
    <x v="0"/>
    <x v="0"/>
    <x v="0"/>
    <n v="0"/>
    <x v="0"/>
    <n v="11"/>
    <x v="1"/>
    <n v="0"/>
    <x v="1"/>
  </r>
  <r>
    <x v="1058"/>
    <n v="1952"/>
    <n v="74"/>
    <x v="0"/>
    <x v="0"/>
    <x v="0"/>
    <n v="1"/>
    <x v="0"/>
    <x v="991"/>
    <x v="1"/>
    <n v="0"/>
    <n v="0"/>
    <x v="526"/>
    <x v="53"/>
    <x v="0"/>
    <n v="631"/>
    <n v="28"/>
    <n v="491"/>
    <n v="30"/>
    <n v="14"/>
    <n v="56"/>
    <n v="1250"/>
    <n v="1"/>
    <x v="4"/>
    <n v="7"/>
    <n v="8"/>
    <n v="22"/>
    <x v="0"/>
    <n v="3"/>
    <x v="1"/>
    <x v="0"/>
    <x v="0"/>
    <x v="0"/>
    <x v="0"/>
    <x v="0"/>
    <n v="0"/>
    <x v="0"/>
    <n v="11"/>
    <x v="1"/>
    <n v="0"/>
    <x v="1"/>
  </r>
  <r>
    <x v="1059"/>
    <n v="1987"/>
    <n v="39"/>
    <x v="2"/>
    <x v="0"/>
    <x v="1"/>
    <n v="2"/>
    <x v="1"/>
    <x v="992"/>
    <x v="1"/>
    <n v="0"/>
    <n v="0"/>
    <x v="170"/>
    <x v="60"/>
    <x v="0"/>
    <n v="336"/>
    <n v="28"/>
    <n v="282"/>
    <n v="184"/>
    <n v="54"/>
    <n v="54"/>
    <n v="938"/>
    <n v="1"/>
    <x v="2"/>
    <n v="8"/>
    <n v="6"/>
    <n v="17"/>
    <x v="0"/>
    <n v="1"/>
    <x v="1"/>
    <x v="0"/>
    <x v="0"/>
    <x v="0"/>
    <x v="0"/>
    <x v="0"/>
    <n v="0"/>
    <x v="0"/>
    <n v="11"/>
    <x v="1"/>
    <n v="0"/>
    <x v="1"/>
  </r>
  <r>
    <x v="1060"/>
    <n v="1949"/>
    <n v="77"/>
    <x v="0"/>
    <x v="2"/>
    <x v="2"/>
    <n v="4"/>
    <x v="1"/>
    <x v="993"/>
    <x v="1"/>
    <n v="1"/>
    <n v="1"/>
    <x v="507"/>
    <x v="33"/>
    <x v="2"/>
    <n v="1099"/>
    <n v="0"/>
    <n v="45"/>
    <n v="0"/>
    <n v="0"/>
    <n v="34"/>
    <n v="1178"/>
    <n v="11"/>
    <x v="7"/>
    <n v="4"/>
    <n v="10"/>
    <n v="28"/>
    <x v="0"/>
    <n v="8"/>
    <x v="0"/>
    <x v="0"/>
    <x v="1"/>
    <x v="0"/>
    <x v="0"/>
    <x v="0"/>
    <n v="0"/>
    <x v="0"/>
    <n v="11"/>
    <x v="1"/>
    <n v="1"/>
    <x v="0"/>
  </r>
  <r>
    <x v="1061"/>
    <n v="1958"/>
    <n v="68"/>
    <x v="0"/>
    <x v="0"/>
    <x v="1"/>
    <n v="4"/>
    <x v="1"/>
    <x v="994"/>
    <x v="1"/>
    <n v="0"/>
    <n v="2"/>
    <x v="423"/>
    <x v="5"/>
    <x v="0"/>
    <n v="743"/>
    <n v="19"/>
    <n v="181"/>
    <n v="12"/>
    <n v="0"/>
    <n v="200"/>
    <n v="1155"/>
    <n v="2"/>
    <x v="5"/>
    <n v="6"/>
    <n v="11"/>
    <n v="26"/>
    <x v="0"/>
    <n v="5"/>
    <x v="1"/>
    <x v="1"/>
    <x v="0"/>
    <x v="0"/>
    <x v="0"/>
    <x v="0"/>
    <n v="0"/>
    <x v="0"/>
    <n v="11"/>
    <x v="1"/>
    <n v="1"/>
    <x v="0"/>
  </r>
  <r>
    <x v="1062"/>
    <n v="1987"/>
    <n v="39"/>
    <x v="2"/>
    <x v="1"/>
    <x v="0"/>
    <n v="1"/>
    <x v="0"/>
    <x v="995"/>
    <x v="1"/>
    <n v="0"/>
    <n v="0"/>
    <x v="257"/>
    <x v="13"/>
    <x v="1"/>
    <n v="124"/>
    <n v="83"/>
    <n v="267"/>
    <n v="85"/>
    <n v="59"/>
    <n v="35"/>
    <n v="653"/>
    <n v="2"/>
    <x v="3"/>
    <n v="2"/>
    <n v="11"/>
    <n v="20"/>
    <x v="0"/>
    <n v="5"/>
    <x v="1"/>
    <x v="0"/>
    <x v="0"/>
    <x v="0"/>
    <x v="0"/>
    <x v="0"/>
    <n v="0"/>
    <x v="0"/>
    <n v="11"/>
    <x v="0"/>
    <n v="1"/>
    <x v="0"/>
  </r>
  <r>
    <x v="1063"/>
    <n v="1973"/>
    <n v="53"/>
    <x v="1"/>
    <x v="1"/>
    <x v="3"/>
    <n v="3"/>
    <x v="1"/>
    <x v="125"/>
    <x v="1"/>
    <n v="1"/>
    <n v="1"/>
    <x v="115"/>
    <x v="30"/>
    <x v="0"/>
    <n v="15"/>
    <n v="0"/>
    <n v="8"/>
    <n v="4"/>
    <n v="2"/>
    <n v="20"/>
    <n v="49"/>
    <n v="2"/>
    <x v="1"/>
    <n v="1"/>
    <n v="2"/>
    <n v="6"/>
    <x v="1"/>
    <n v="5"/>
    <x v="1"/>
    <x v="1"/>
    <x v="0"/>
    <x v="0"/>
    <x v="0"/>
    <x v="0"/>
    <n v="0"/>
    <x v="0"/>
    <n v="11"/>
    <x v="1"/>
    <n v="1"/>
    <x v="0"/>
  </r>
  <r>
    <x v="1064"/>
    <n v="1964"/>
    <n v="62"/>
    <x v="0"/>
    <x v="1"/>
    <x v="2"/>
    <n v="3"/>
    <x v="1"/>
    <x v="996"/>
    <x v="1"/>
    <n v="0"/>
    <n v="1"/>
    <x v="178"/>
    <x v="97"/>
    <x v="1"/>
    <n v="397"/>
    <n v="19"/>
    <n v="69"/>
    <n v="12"/>
    <n v="0"/>
    <n v="9"/>
    <n v="506"/>
    <n v="1"/>
    <x v="6"/>
    <n v="4"/>
    <n v="8"/>
    <n v="17"/>
    <x v="0"/>
    <n v="2"/>
    <x v="1"/>
    <x v="0"/>
    <x v="0"/>
    <x v="0"/>
    <x v="0"/>
    <x v="0"/>
    <n v="0"/>
    <x v="0"/>
    <n v="11"/>
    <x v="1"/>
    <n v="0"/>
    <x v="1"/>
  </r>
  <r>
    <x v="1065"/>
    <n v="1961"/>
    <n v="65"/>
    <x v="0"/>
    <x v="0"/>
    <x v="2"/>
    <n v="4"/>
    <x v="1"/>
    <x v="997"/>
    <x v="1"/>
    <n v="1"/>
    <n v="1"/>
    <x v="144"/>
    <x v="7"/>
    <x v="1"/>
    <n v="10"/>
    <n v="4"/>
    <n v="4"/>
    <n v="3"/>
    <n v="3"/>
    <n v="14"/>
    <n v="38"/>
    <n v="3"/>
    <x v="1"/>
    <n v="1"/>
    <n v="3"/>
    <n v="8"/>
    <x v="1"/>
    <n v="7"/>
    <x v="0"/>
    <x v="0"/>
    <x v="0"/>
    <x v="0"/>
    <x v="0"/>
    <x v="0"/>
    <n v="0"/>
    <x v="0"/>
    <n v="11"/>
    <x v="1"/>
    <n v="0"/>
    <x v="1"/>
  </r>
  <r>
    <x v="1066"/>
    <n v="1992"/>
    <n v="34"/>
    <x v="2"/>
    <x v="0"/>
    <x v="0"/>
    <n v="1"/>
    <x v="0"/>
    <x v="998"/>
    <x v="1"/>
    <n v="0"/>
    <n v="0"/>
    <x v="527"/>
    <x v="99"/>
    <x v="2"/>
    <n v="530"/>
    <n v="117"/>
    <n v="678"/>
    <n v="134"/>
    <n v="44"/>
    <n v="147"/>
    <n v="1650"/>
    <n v="1"/>
    <x v="6"/>
    <n v="10"/>
    <n v="8"/>
    <n v="23"/>
    <x v="0"/>
    <n v="1"/>
    <x v="1"/>
    <x v="1"/>
    <x v="0"/>
    <x v="0"/>
    <x v="1"/>
    <x v="0"/>
    <n v="0"/>
    <x v="0"/>
    <n v="11"/>
    <x v="0"/>
    <n v="3"/>
    <x v="2"/>
  </r>
  <r>
    <x v="1067"/>
    <n v="1965"/>
    <n v="61"/>
    <x v="1"/>
    <x v="4"/>
    <x v="3"/>
    <n v="2"/>
    <x v="1"/>
    <x v="999"/>
    <x v="1"/>
    <n v="0"/>
    <n v="1"/>
    <x v="411"/>
    <x v="87"/>
    <x v="0"/>
    <n v="1215"/>
    <n v="33"/>
    <n v="249"/>
    <n v="64"/>
    <n v="116"/>
    <n v="149"/>
    <n v="1826"/>
    <n v="8"/>
    <x v="0"/>
    <n v="9"/>
    <n v="8"/>
    <n v="33"/>
    <x v="2"/>
    <n v="6"/>
    <x v="0"/>
    <x v="0"/>
    <x v="0"/>
    <x v="0"/>
    <x v="0"/>
    <x v="0"/>
    <n v="0"/>
    <x v="0"/>
    <n v="11"/>
    <x v="1"/>
    <n v="0"/>
    <x v="1"/>
  </r>
  <r>
    <x v="1068"/>
    <n v="1956"/>
    <n v="70"/>
    <x v="0"/>
    <x v="0"/>
    <x v="3"/>
    <n v="1"/>
    <x v="0"/>
    <x v="1000"/>
    <x v="1"/>
    <n v="0"/>
    <n v="0"/>
    <x v="332"/>
    <x v="16"/>
    <x v="0"/>
    <n v="3"/>
    <n v="2"/>
    <n v="7"/>
    <n v="0"/>
    <n v="4"/>
    <n v="2"/>
    <n v="18"/>
    <n v="1"/>
    <x v="1"/>
    <n v="0"/>
    <n v="2"/>
    <n v="4"/>
    <x v="1"/>
    <n v="8"/>
    <x v="0"/>
    <x v="0"/>
    <x v="0"/>
    <x v="0"/>
    <x v="0"/>
    <x v="0"/>
    <n v="0"/>
    <x v="0"/>
    <n v="11"/>
    <x v="1"/>
    <n v="0"/>
    <x v="1"/>
  </r>
  <r>
    <x v="1069"/>
    <n v="1978"/>
    <n v="48"/>
    <x v="1"/>
    <x v="0"/>
    <x v="2"/>
    <n v="2"/>
    <x v="1"/>
    <x v="1001"/>
    <x v="1"/>
    <n v="0"/>
    <n v="0"/>
    <x v="487"/>
    <x v="88"/>
    <x v="0"/>
    <n v="444"/>
    <n v="44"/>
    <n v="382"/>
    <n v="11"/>
    <n v="8"/>
    <n v="17"/>
    <n v="906"/>
    <n v="1"/>
    <x v="7"/>
    <n v="7"/>
    <n v="13"/>
    <n v="24"/>
    <x v="0"/>
    <n v="2"/>
    <x v="1"/>
    <x v="0"/>
    <x v="0"/>
    <x v="0"/>
    <x v="0"/>
    <x v="0"/>
    <n v="1"/>
    <x v="0"/>
    <n v="11"/>
    <x v="1"/>
    <n v="0"/>
    <x v="1"/>
  </r>
  <r>
    <x v="1070"/>
    <n v="1971"/>
    <n v="55"/>
    <x v="1"/>
    <x v="1"/>
    <x v="1"/>
    <n v="3"/>
    <x v="1"/>
    <x v="876"/>
    <x v="1"/>
    <n v="1"/>
    <n v="0"/>
    <x v="323"/>
    <x v="83"/>
    <x v="0"/>
    <n v="26"/>
    <n v="0"/>
    <n v="15"/>
    <n v="2"/>
    <n v="1"/>
    <n v="2"/>
    <n v="46"/>
    <n v="2"/>
    <x v="7"/>
    <n v="0"/>
    <n v="3"/>
    <n v="8"/>
    <x v="1"/>
    <n v="8"/>
    <x v="0"/>
    <x v="0"/>
    <x v="0"/>
    <x v="0"/>
    <x v="0"/>
    <x v="0"/>
    <n v="0"/>
    <x v="0"/>
    <n v="11"/>
    <x v="1"/>
    <n v="0"/>
    <x v="1"/>
  </r>
  <r>
    <x v="1071"/>
    <n v="1966"/>
    <n v="60"/>
    <x v="1"/>
    <x v="0"/>
    <x v="1"/>
    <n v="3"/>
    <x v="1"/>
    <x v="1002"/>
    <x v="1"/>
    <n v="0"/>
    <n v="1"/>
    <x v="342"/>
    <x v="13"/>
    <x v="1"/>
    <n v="736"/>
    <n v="114"/>
    <n v="279"/>
    <n v="82"/>
    <n v="76"/>
    <n v="190"/>
    <n v="1477"/>
    <n v="6"/>
    <x v="3"/>
    <n v="6"/>
    <n v="8"/>
    <n v="25"/>
    <x v="0"/>
    <n v="3"/>
    <x v="1"/>
    <x v="0"/>
    <x v="0"/>
    <x v="0"/>
    <x v="0"/>
    <x v="0"/>
    <n v="0"/>
    <x v="0"/>
    <n v="11"/>
    <x v="1"/>
    <n v="0"/>
    <x v="1"/>
  </r>
  <r>
    <x v="1072"/>
    <n v="1955"/>
    <n v="71"/>
    <x v="0"/>
    <x v="0"/>
    <x v="1"/>
    <n v="3"/>
    <x v="1"/>
    <x v="1003"/>
    <x v="1"/>
    <n v="0"/>
    <n v="1"/>
    <x v="528"/>
    <x v="72"/>
    <x v="0"/>
    <n v="473"/>
    <n v="21"/>
    <n v="176"/>
    <n v="19"/>
    <n v="21"/>
    <n v="56"/>
    <n v="766"/>
    <n v="3"/>
    <x v="12"/>
    <n v="2"/>
    <n v="9"/>
    <n v="23"/>
    <x v="0"/>
    <n v="6"/>
    <x v="0"/>
    <x v="0"/>
    <x v="0"/>
    <x v="0"/>
    <x v="0"/>
    <x v="0"/>
    <n v="0"/>
    <x v="0"/>
    <n v="11"/>
    <x v="1"/>
    <n v="0"/>
    <x v="1"/>
  </r>
  <r>
    <x v="1073"/>
    <n v="1953"/>
    <n v="73"/>
    <x v="0"/>
    <x v="0"/>
    <x v="2"/>
    <n v="3"/>
    <x v="1"/>
    <x v="1004"/>
    <x v="1"/>
    <n v="0"/>
    <n v="1"/>
    <x v="106"/>
    <x v="38"/>
    <x v="0"/>
    <n v="32"/>
    <n v="0"/>
    <n v="5"/>
    <n v="2"/>
    <n v="0"/>
    <n v="8"/>
    <n v="47"/>
    <n v="2"/>
    <x v="2"/>
    <n v="0"/>
    <n v="3"/>
    <n v="7"/>
    <x v="1"/>
    <n v="5"/>
    <x v="1"/>
    <x v="0"/>
    <x v="0"/>
    <x v="0"/>
    <x v="0"/>
    <x v="0"/>
    <n v="0"/>
    <x v="0"/>
    <n v="11"/>
    <x v="1"/>
    <n v="0"/>
    <x v="1"/>
  </r>
  <r>
    <x v="1074"/>
    <n v="1958"/>
    <n v="68"/>
    <x v="0"/>
    <x v="0"/>
    <x v="1"/>
    <n v="2"/>
    <x v="1"/>
    <x v="32"/>
    <x v="1"/>
    <n v="0"/>
    <n v="0"/>
    <x v="394"/>
    <x v="24"/>
    <x v="2"/>
    <n v="288"/>
    <n v="10"/>
    <n v="30"/>
    <n v="4"/>
    <n v="10"/>
    <n v="125"/>
    <n v="467"/>
    <n v="1"/>
    <x v="4"/>
    <n v="1"/>
    <n v="6"/>
    <n v="14"/>
    <x v="1"/>
    <n v="6"/>
    <x v="0"/>
    <x v="0"/>
    <x v="0"/>
    <x v="0"/>
    <x v="0"/>
    <x v="0"/>
    <n v="0"/>
    <x v="0"/>
    <n v="11"/>
    <x v="1"/>
    <n v="0"/>
    <x v="1"/>
  </r>
  <r>
    <x v="1075"/>
    <n v="1961"/>
    <n v="65"/>
    <x v="0"/>
    <x v="0"/>
    <x v="1"/>
    <n v="2"/>
    <x v="1"/>
    <x v="1005"/>
    <x v="1"/>
    <n v="0"/>
    <n v="0"/>
    <x v="74"/>
    <x v="6"/>
    <x v="0"/>
    <n v="1050"/>
    <n v="178"/>
    <n v="555"/>
    <n v="77"/>
    <n v="138"/>
    <n v="118"/>
    <n v="2116"/>
    <n v="1"/>
    <x v="6"/>
    <n v="7"/>
    <n v="9"/>
    <n v="21"/>
    <x v="0"/>
    <n v="1"/>
    <x v="1"/>
    <x v="0"/>
    <x v="0"/>
    <x v="0"/>
    <x v="1"/>
    <x v="0"/>
    <n v="0"/>
    <x v="0"/>
    <n v="11"/>
    <x v="1"/>
    <n v="1"/>
    <x v="0"/>
  </r>
  <r>
    <x v="1076"/>
    <n v="1981"/>
    <n v="45"/>
    <x v="2"/>
    <x v="1"/>
    <x v="2"/>
    <n v="2"/>
    <x v="1"/>
    <x v="1006"/>
    <x v="1"/>
    <n v="0"/>
    <n v="0"/>
    <x v="136"/>
    <x v="67"/>
    <x v="1"/>
    <n v="1001"/>
    <n v="44"/>
    <n v="107"/>
    <n v="58"/>
    <n v="44"/>
    <n v="44"/>
    <n v="1298"/>
    <n v="1"/>
    <x v="4"/>
    <n v="7"/>
    <n v="11"/>
    <n v="25"/>
    <x v="0"/>
    <n v="2"/>
    <x v="1"/>
    <x v="1"/>
    <x v="0"/>
    <x v="1"/>
    <x v="0"/>
    <x v="0"/>
    <n v="0"/>
    <x v="0"/>
    <n v="11"/>
    <x v="1"/>
    <n v="2"/>
    <x v="3"/>
  </r>
  <r>
    <x v="1077"/>
    <n v="1976"/>
    <n v="50"/>
    <x v="1"/>
    <x v="4"/>
    <x v="1"/>
    <n v="4"/>
    <x v="1"/>
    <x v="1007"/>
    <x v="1"/>
    <n v="1"/>
    <n v="1"/>
    <x v="132"/>
    <x v="73"/>
    <x v="2"/>
    <n v="9"/>
    <n v="1"/>
    <n v="7"/>
    <n v="0"/>
    <n v="3"/>
    <n v="2"/>
    <n v="22"/>
    <n v="2"/>
    <x v="1"/>
    <n v="0"/>
    <n v="3"/>
    <n v="6"/>
    <x v="1"/>
    <n v="7"/>
    <x v="0"/>
    <x v="0"/>
    <x v="0"/>
    <x v="0"/>
    <x v="0"/>
    <x v="0"/>
    <n v="0"/>
    <x v="0"/>
    <n v="11"/>
    <x v="1"/>
    <n v="0"/>
    <x v="1"/>
  </r>
  <r>
    <x v="1078"/>
    <n v="1968"/>
    <n v="58"/>
    <x v="1"/>
    <x v="2"/>
    <x v="0"/>
    <n v="2"/>
    <x v="1"/>
    <x v="1008"/>
    <x v="1"/>
    <n v="1"/>
    <n v="0"/>
    <x v="149"/>
    <x v="52"/>
    <x v="2"/>
    <n v="234"/>
    <n v="14"/>
    <n v="77"/>
    <n v="19"/>
    <n v="10"/>
    <n v="42"/>
    <n v="396"/>
    <n v="2"/>
    <x v="6"/>
    <n v="1"/>
    <n v="8"/>
    <n v="15"/>
    <x v="1"/>
    <n v="5"/>
    <x v="1"/>
    <x v="0"/>
    <x v="0"/>
    <x v="0"/>
    <x v="0"/>
    <x v="0"/>
    <n v="0"/>
    <x v="0"/>
    <n v="11"/>
    <x v="1"/>
    <n v="0"/>
    <x v="1"/>
  </r>
  <r>
    <x v="1079"/>
    <n v="1978"/>
    <n v="48"/>
    <x v="1"/>
    <x v="1"/>
    <x v="2"/>
    <n v="3"/>
    <x v="1"/>
    <x v="1009"/>
    <x v="1"/>
    <n v="1"/>
    <n v="0"/>
    <x v="107"/>
    <x v="70"/>
    <x v="0"/>
    <n v="7"/>
    <n v="2"/>
    <n v="6"/>
    <n v="2"/>
    <n v="0"/>
    <n v="3"/>
    <n v="20"/>
    <n v="1"/>
    <x v="1"/>
    <n v="0"/>
    <n v="2"/>
    <n v="4"/>
    <x v="1"/>
    <n v="7"/>
    <x v="0"/>
    <x v="0"/>
    <x v="0"/>
    <x v="0"/>
    <x v="0"/>
    <x v="0"/>
    <n v="0"/>
    <x v="0"/>
    <n v="11"/>
    <x v="1"/>
    <n v="0"/>
    <x v="1"/>
  </r>
  <r>
    <x v="1080"/>
    <n v="1965"/>
    <n v="61"/>
    <x v="1"/>
    <x v="0"/>
    <x v="0"/>
    <n v="1"/>
    <x v="0"/>
    <x v="1010"/>
    <x v="1"/>
    <n v="0"/>
    <n v="0"/>
    <x v="233"/>
    <x v="8"/>
    <x v="0"/>
    <n v="251"/>
    <n v="108"/>
    <n v="334"/>
    <n v="65"/>
    <n v="92"/>
    <n v="117"/>
    <n v="967"/>
    <n v="1"/>
    <x v="6"/>
    <n v="3"/>
    <n v="5"/>
    <n v="13"/>
    <x v="1"/>
    <n v="2"/>
    <x v="1"/>
    <x v="0"/>
    <x v="0"/>
    <x v="0"/>
    <x v="0"/>
    <x v="0"/>
    <n v="0"/>
    <x v="0"/>
    <n v="11"/>
    <x v="1"/>
    <n v="0"/>
    <x v="1"/>
  </r>
  <r>
    <x v="1081"/>
    <n v="1971"/>
    <n v="55"/>
    <x v="1"/>
    <x v="0"/>
    <x v="2"/>
    <n v="3"/>
    <x v="1"/>
    <x v="1011"/>
    <x v="1"/>
    <n v="1"/>
    <n v="0"/>
    <x v="278"/>
    <x v="4"/>
    <x v="1"/>
    <n v="172"/>
    <n v="10"/>
    <n v="125"/>
    <n v="21"/>
    <n v="13"/>
    <n v="16"/>
    <n v="357"/>
    <n v="6"/>
    <x v="5"/>
    <n v="2"/>
    <n v="4"/>
    <n v="19"/>
    <x v="0"/>
    <n v="9"/>
    <x v="0"/>
    <x v="0"/>
    <x v="0"/>
    <x v="0"/>
    <x v="0"/>
    <x v="0"/>
    <n v="0"/>
    <x v="0"/>
    <n v="11"/>
    <x v="0"/>
    <n v="1"/>
    <x v="0"/>
  </r>
  <r>
    <x v="1082"/>
    <n v="1956"/>
    <n v="70"/>
    <x v="0"/>
    <x v="0"/>
    <x v="2"/>
    <n v="2"/>
    <x v="1"/>
    <x v="1012"/>
    <x v="1"/>
    <n v="0"/>
    <n v="0"/>
    <x v="123"/>
    <x v="45"/>
    <x v="2"/>
    <n v="565"/>
    <n v="42"/>
    <n v="548"/>
    <n v="64"/>
    <n v="83"/>
    <n v="99"/>
    <n v="1401"/>
    <n v="1"/>
    <x v="3"/>
    <n v="6"/>
    <n v="4"/>
    <n v="16"/>
    <x v="0"/>
    <n v="3"/>
    <x v="1"/>
    <x v="0"/>
    <x v="0"/>
    <x v="0"/>
    <x v="0"/>
    <x v="0"/>
    <n v="0"/>
    <x v="0"/>
    <n v="11"/>
    <x v="0"/>
    <n v="1"/>
    <x v="0"/>
  </r>
  <r>
    <x v="1083"/>
    <n v="1982"/>
    <n v="44"/>
    <x v="2"/>
    <x v="0"/>
    <x v="1"/>
    <n v="3"/>
    <x v="1"/>
    <x v="1013"/>
    <x v="1"/>
    <n v="1"/>
    <n v="0"/>
    <x v="529"/>
    <x v="55"/>
    <x v="0"/>
    <n v="5"/>
    <n v="0"/>
    <n v="8"/>
    <n v="2"/>
    <n v="0"/>
    <n v="0"/>
    <n v="15"/>
    <n v="1"/>
    <x v="9"/>
    <n v="0"/>
    <n v="3"/>
    <n v="4"/>
    <x v="1"/>
    <n v="4"/>
    <x v="1"/>
    <x v="0"/>
    <x v="0"/>
    <x v="0"/>
    <x v="0"/>
    <x v="0"/>
    <n v="0"/>
    <x v="0"/>
    <n v="11"/>
    <x v="1"/>
    <n v="0"/>
    <x v="1"/>
  </r>
  <r>
    <x v="1084"/>
    <n v="1970"/>
    <n v="56"/>
    <x v="1"/>
    <x v="2"/>
    <x v="0"/>
    <n v="1"/>
    <x v="0"/>
    <x v="1014"/>
    <x v="1"/>
    <n v="0"/>
    <n v="0"/>
    <x v="95"/>
    <x v="4"/>
    <x v="1"/>
    <n v="918"/>
    <n v="57"/>
    <n v="842"/>
    <n v="99"/>
    <n v="38"/>
    <n v="133"/>
    <n v="2087"/>
    <n v="1"/>
    <x v="3"/>
    <n v="8"/>
    <n v="6"/>
    <n v="20"/>
    <x v="0"/>
    <n v="3"/>
    <x v="1"/>
    <x v="0"/>
    <x v="0"/>
    <x v="0"/>
    <x v="1"/>
    <x v="0"/>
    <n v="0"/>
    <x v="0"/>
    <n v="11"/>
    <x v="0"/>
    <n v="2"/>
    <x v="3"/>
  </r>
  <r>
    <x v="1085"/>
    <n v="1977"/>
    <n v="49"/>
    <x v="1"/>
    <x v="0"/>
    <x v="2"/>
    <n v="3"/>
    <x v="1"/>
    <x v="1015"/>
    <x v="1"/>
    <n v="0"/>
    <n v="1"/>
    <x v="475"/>
    <x v="66"/>
    <x v="0"/>
    <n v="652"/>
    <n v="8"/>
    <n v="158"/>
    <n v="21"/>
    <n v="0"/>
    <n v="142"/>
    <n v="981"/>
    <n v="4"/>
    <x v="8"/>
    <n v="6"/>
    <n v="5"/>
    <n v="26"/>
    <x v="0"/>
    <n v="8"/>
    <x v="0"/>
    <x v="0"/>
    <x v="0"/>
    <x v="0"/>
    <x v="0"/>
    <x v="0"/>
    <n v="0"/>
    <x v="0"/>
    <n v="11"/>
    <x v="1"/>
    <n v="0"/>
    <x v="1"/>
  </r>
  <r>
    <x v="1086"/>
    <n v="1970"/>
    <n v="56"/>
    <x v="1"/>
    <x v="0"/>
    <x v="0"/>
    <n v="3"/>
    <x v="1"/>
    <x v="1016"/>
    <x v="1"/>
    <n v="1"/>
    <n v="1"/>
    <x v="234"/>
    <x v="33"/>
    <x v="2"/>
    <n v="4"/>
    <n v="1"/>
    <n v="7"/>
    <n v="2"/>
    <n v="1"/>
    <n v="2"/>
    <n v="17"/>
    <n v="2"/>
    <x v="1"/>
    <n v="0"/>
    <n v="3"/>
    <n v="6"/>
    <x v="1"/>
    <n v="4"/>
    <x v="1"/>
    <x v="0"/>
    <x v="0"/>
    <x v="0"/>
    <x v="0"/>
    <x v="0"/>
    <n v="0"/>
    <x v="0"/>
    <n v="11"/>
    <x v="1"/>
    <n v="0"/>
    <x v="1"/>
  </r>
  <r>
    <x v="1087"/>
    <n v="1958"/>
    <n v="68"/>
    <x v="0"/>
    <x v="1"/>
    <x v="1"/>
    <n v="2"/>
    <x v="1"/>
    <x v="1017"/>
    <x v="1"/>
    <n v="0"/>
    <n v="0"/>
    <x v="530"/>
    <x v="35"/>
    <x v="0"/>
    <n v="152"/>
    <n v="27"/>
    <n v="103"/>
    <n v="106"/>
    <n v="54"/>
    <n v="81"/>
    <n v="523"/>
    <n v="0"/>
    <x v="12"/>
    <n v="9"/>
    <n v="4"/>
    <n v="22"/>
    <x v="0"/>
    <n v="5"/>
    <x v="1"/>
    <x v="0"/>
    <x v="1"/>
    <x v="1"/>
    <x v="1"/>
    <x v="1"/>
    <n v="0"/>
    <x v="0"/>
    <n v="11"/>
    <x v="0"/>
    <n v="5"/>
    <x v="5"/>
  </r>
  <r>
    <x v="1088"/>
    <n v="1983"/>
    <n v="43"/>
    <x v="2"/>
    <x v="0"/>
    <x v="1"/>
    <n v="3"/>
    <x v="1"/>
    <x v="247"/>
    <x v="1"/>
    <n v="1"/>
    <n v="0"/>
    <x v="531"/>
    <x v="84"/>
    <x v="0"/>
    <n v="8"/>
    <n v="0"/>
    <n v="9"/>
    <n v="2"/>
    <n v="1"/>
    <n v="3"/>
    <n v="23"/>
    <n v="1"/>
    <x v="1"/>
    <n v="0"/>
    <n v="2"/>
    <n v="4"/>
    <x v="1"/>
    <n v="6"/>
    <x v="0"/>
    <x v="0"/>
    <x v="0"/>
    <x v="0"/>
    <x v="0"/>
    <x v="0"/>
    <n v="0"/>
    <x v="0"/>
    <n v="11"/>
    <x v="1"/>
    <n v="0"/>
    <x v="1"/>
  </r>
  <r>
    <x v="1089"/>
    <n v="1958"/>
    <n v="68"/>
    <x v="0"/>
    <x v="1"/>
    <x v="0"/>
    <n v="1"/>
    <x v="0"/>
    <x v="1018"/>
    <x v="1"/>
    <n v="0"/>
    <n v="0"/>
    <x v="233"/>
    <x v="21"/>
    <x v="2"/>
    <n v="336"/>
    <n v="130"/>
    <n v="411"/>
    <n v="240"/>
    <n v="32"/>
    <n v="43"/>
    <n v="1192"/>
    <n v="1"/>
    <x v="6"/>
    <n v="7"/>
    <n v="5"/>
    <n v="17"/>
    <x v="0"/>
    <n v="2"/>
    <x v="1"/>
    <x v="0"/>
    <x v="0"/>
    <x v="0"/>
    <x v="0"/>
    <x v="0"/>
    <n v="0"/>
    <x v="0"/>
    <n v="11"/>
    <x v="0"/>
    <n v="1"/>
    <x v="0"/>
  </r>
  <r>
    <x v="1090"/>
    <n v="1973"/>
    <n v="53"/>
    <x v="1"/>
    <x v="1"/>
    <x v="2"/>
    <n v="2"/>
    <x v="1"/>
    <x v="1019"/>
    <x v="1"/>
    <n v="0"/>
    <n v="0"/>
    <x v="465"/>
    <x v="93"/>
    <x v="0"/>
    <n v="938"/>
    <n v="19"/>
    <n v="843"/>
    <n v="25"/>
    <n v="95"/>
    <n v="38"/>
    <n v="1958"/>
    <n v="1"/>
    <x v="4"/>
    <n v="6"/>
    <n v="7"/>
    <n v="20"/>
    <x v="0"/>
    <n v="2"/>
    <x v="1"/>
    <x v="0"/>
    <x v="0"/>
    <x v="1"/>
    <x v="0"/>
    <x v="0"/>
    <n v="0"/>
    <x v="0"/>
    <n v="11"/>
    <x v="1"/>
    <n v="1"/>
    <x v="0"/>
  </r>
  <r>
    <x v="1091"/>
    <n v="1974"/>
    <n v="52"/>
    <x v="1"/>
    <x v="1"/>
    <x v="0"/>
    <n v="2"/>
    <x v="1"/>
    <x v="1020"/>
    <x v="1"/>
    <n v="1"/>
    <n v="0"/>
    <x v="532"/>
    <x v="16"/>
    <x v="0"/>
    <n v="68"/>
    <n v="8"/>
    <n v="18"/>
    <n v="19"/>
    <n v="8"/>
    <n v="12"/>
    <n v="133"/>
    <n v="2"/>
    <x v="2"/>
    <n v="1"/>
    <n v="4"/>
    <n v="9"/>
    <x v="1"/>
    <n v="5"/>
    <x v="1"/>
    <x v="0"/>
    <x v="0"/>
    <x v="0"/>
    <x v="0"/>
    <x v="0"/>
    <n v="0"/>
    <x v="0"/>
    <n v="11"/>
    <x v="1"/>
    <n v="0"/>
    <x v="1"/>
  </r>
  <r>
    <x v="1092"/>
    <n v="1959"/>
    <n v="67"/>
    <x v="0"/>
    <x v="0"/>
    <x v="1"/>
    <n v="2"/>
    <x v="1"/>
    <x v="485"/>
    <x v="1"/>
    <n v="0"/>
    <n v="0"/>
    <x v="245"/>
    <x v="37"/>
    <x v="1"/>
    <n v="227"/>
    <n v="23"/>
    <n v="389"/>
    <n v="42"/>
    <n v="21"/>
    <n v="75"/>
    <n v="777"/>
    <n v="1"/>
    <x v="6"/>
    <n v="5"/>
    <n v="7"/>
    <n v="17"/>
    <x v="0"/>
    <n v="2"/>
    <x v="1"/>
    <x v="0"/>
    <x v="0"/>
    <x v="0"/>
    <x v="0"/>
    <x v="0"/>
    <n v="0"/>
    <x v="0"/>
    <n v="11"/>
    <x v="1"/>
    <n v="0"/>
    <x v="1"/>
  </r>
  <r>
    <x v="1093"/>
    <n v="1972"/>
    <n v="54"/>
    <x v="1"/>
    <x v="1"/>
    <x v="0"/>
    <n v="3"/>
    <x v="1"/>
    <x v="351"/>
    <x v="1"/>
    <n v="1"/>
    <n v="1"/>
    <x v="282"/>
    <x v="41"/>
    <x v="2"/>
    <n v="38"/>
    <n v="4"/>
    <n v="22"/>
    <n v="3"/>
    <n v="3"/>
    <n v="3"/>
    <n v="73"/>
    <n v="3"/>
    <x v="7"/>
    <n v="0"/>
    <n v="3"/>
    <n v="9"/>
    <x v="1"/>
    <n v="8"/>
    <x v="0"/>
    <x v="0"/>
    <x v="0"/>
    <x v="0"/>
    <x v="0"/>
    <x v="0"/>
    <n v="0"/>
    <x v="0"/>
    <n v="11"/>
    <x v="1"/>
    <n v="0"/>
    <x v="1"/>
  </r>
  <r>
    <x v="1094"/>
    <n v="1965"/>
    <n v="61"/>
    <x v="1"/>
    <x v="1"/>
    <x v="2"/>
    <n v="4"/>
    <x v="1"/>
    <x v="1021"/>
    <x v="1"/>
    <n v="1"/>
    <n v="1"/>
    <x v="432"/>
    <x v="97"/>
    <x v="1"/>
    <n v="105"/>
    <n v="0"/>
    <n v="9"/>
    <n v="2"/>
    <n v="1"/>
    <n v="4"/>
    <n v="121"/>
    <n v="3"/>
    <x v="2"/>
    <n v="1"/>
    <n v="4"/>
    <n v="10"/>
    <x v="1"/>
    <n v="3"/>
    <x v="1"/>
    <x v="0"/>
    <x v="0"/>
    <x v="0"/>
    <x v="0"/>
    <x v="0"/>
    <n v="0"/>
    <x v="0"/>
    <n v="11"/>
    <x v="1"/>
    <n v="0"/>
    <x v="1"/>
  </r>
  <r>
    <x v="1095"/>
    <n v="1979"/>
    <n v="47"/>
    <x v="1"/>
    <x v="0"/>
    <x v="0"/>
    <n v="2"/>
    <x v="1"/>
    <x v="1022"/>
    <x v="1"/>
    <n v="0"/>
    <n v="1"/>
    <x v="367"/>
    <x v="26"/>
    <x v="0"/>
    <n v="162"/>
    <n v="50"/>
    <n v="100"/>
    <n v="55"/>
    <n v="30"/>
    <n v="27"/>
    <n v="424"/>
    <n v="1"/>
    <x v="6"/>
    <n v="2"/>
    <n v="8"/>
    <n v="15"/>
    <x v="1"/>
    <n v="4"/>
    <x v="1"/>
    <x v="0"/>
    <x v="0"/>
    <x v="0"/>
    <x v="0"/>
    <x v="0"/>
    <n v="0"/>
    <x v="0"/>
    <n v="11"/>
    <x v="1"/>
    <n v="0"/>
    <x v="1"/>
  </r>
  <r>
    <x v="1096"/>
    <n v="1958"/>
    <n v="68"/>
    <x v="0"/>
    <x v="0"/>
    <x v="3"/>
    <n v="2"/>
    <x v="1"/>
    <x v="1023"/>
    <x v="1"/>
    <n v="0"/>
    <n v="1"/>
    <x v="533"/>
    <x v="42"/>
    <x v="0"/>
    <n v="574"/>
    <n v="8"/>
    <n v="216"/>
    <n v="21"/>
    <n v="16"/>
    <n v="33"/>
    <n v="868"/>
    <n v="1"/>
    <x v="6"/>
    <n v="3"/>
    <n v="5"/>
    <n v="13"/>
    <x v="1"/>
    <n v="1"/>
    <x v="1"/>
    <x v="0"/>
    <x v="0"/>
    <x v="0"/>
    <x v="0"/>
    <x v="0"/>
    <n v="0"/>
    <x v="0"/>
    <n v="11"/>
    <x v="1"/>
    <n v="0"/>
    <x v="1"/>
  </r>
  <r>
    <x v="1097"/>
    <n v="1986"/>
    <n v="40"/>
    <x v="2"/>
    <x v="4"/>
    <x v="0"/>
    <n v="1"/>
    <x v="0"/>
    <x v="1024"/>
    <x v="1"/>
    <n v="0"/>
    <n v="0"/>
    <x v="227"/>
    <x v="98"/>
    <x v="0"/>
    <n v="160"/>
    <n v="80"/>
    <n v="369"/>
    <n v="67"/>
    <n v="39"/>
    <n v="41"/>
    <n v="756"/>
    <n v="1"/>
    <x v="7"/>
    <n v="3"/>
    <n v="8"/>
    <n v="15"/>
    <x v="1"/>
    <n v="1"/>
    <x v="1"/>
    <x v="0"/>
    <x v="0"/>
    <x v="0"/>
    <x v="0"/>
    <x v="0"/>
    <n v="0"/>
    <x v="0"/>
    <n v="11"/>
    <x v="1"/>
    <n v="0"/>
    <x v="1"/>
  </r>
  <r>
    <x v="1098"/>
    <n v="1982"/>
    <n v="44"/>
    <x v="2"/>
    <x v="2"/>
    <x v="1"/>
    <n v="3"/>
    <x v="1"/>
    <x v="1025"/>
    <x v="1"/>
    <n v="1"/>
    <n v="0"/>
    <x v="327"/>
    <x v="1"/>
    <x v="0"/>
    <n v="6"/>
    <n v="0"/>
    <n v="5"/>
    <n v="0"/>
    <n v="0"/>
    <n v="1"/>
    <n v="12"/>
    <n v="1"/>
    <x v="1"/>
    <n v="0"/>
    <n v="2"/>
    <n v="4"/>
    <x v="1"/>
    <n v="7"/>
    <x v="0"/>
    <x v="0"/>
    <x v="0"/>
    <x v="0"/>
    <x v="0"/>
    <x v="0"/>
    <n v="0"/>
    <x v="0"/>
    <n v="11"/>
    <x v="1"/>
    <n v="0"/>
    <x v="1"/>
  </r>
  <r>
    <x v="1099"/>
    <n v="1979"/>
    <n v="47"/>
    <x v="1"/>
    <x v="0"/>
    <x v="2"/>
    <n v="3"/>
    <x v="1"/>
    <x v="1026"/>
    <x v="1"/>
    <n v="0"/>
    <n v="1"/>
    <x v="22"/>
    <x v="93"/>
    <x v="0"/>
    <n v="614"/>
    <n v="35"/>
    <n v="160"/>
    <n v="58"/>
    <n v="35"/>
    <n v="35"/>
    <n v="937"/>
    <n v="2"/>
    <x v="3"/>
    <n v="8"/>
    <n v="10"/>
    <n v="25"/>
    <x v="0"/>
    <n v="5"/>
    <x v="1"/>
    <x v="0"/>
    <x v="0"/>
    <x v="0"/>
    <x v="0"/>
    <x v="0"/>
    <n v="0"/>
    <x v="0"/>
    <n v="11"/>
    <x v="1"/>
    <n v="0"/>
    <x v="1"/>
  </r>
  <r>
    <x v="1100"/>
    <n v="1975"/>
    <n v="51"/>
    <x v="1"/>
    <x v="0"/>
    <x v="3"/>
    <n v="1"/>
    <x v="0"/>
    <x v="1027"/>
    <x v="1"/>
    <n v="0"/>
    <n v="0"/>
    <x v="272"/>
    <x v="83"/>
    <x v="0"/>
    <n v="897"/>
    <n v="161"/>
    <n v="430"/>
    <n v="186"/>
    <n v="161"/>
    <n v="27"/>
    <n v="1862"/>
    <n v="0"/>
    <x v="6"/>
    <n v="7"/>
    <n v="6"/>
    <n v="17"/>
    <x v="0"/>
    <n v="1"/>
    <x v="1"/>
    <x v="1"/>
    <x v="0"/>
    <x v="1"/>
    <x v="1"/>
    <x v="0"/>
    <n v="0"/>
    <x v="0"/>
    <n v="11"/>
    <x v="0"/>
    <n v="4"/>
    <x v="4"/>
  </r>
  <r>
    <x v="1101"/>
    <n v="1979"/>
    <n v="47"/>
    <x v="1"/>
    <x v="4"/>
    <x v="2"/>
    <n v="3"/>
    <x v="1"/>
    <x v="1028"/>
    <x v="1"/>
    <n v="0"/>
    <n v="1"/>
    <x v="199"/>
    <x v="46"/>
    <x v="1"/>
    <n v="70"/>
    <n v="54"/>
    <n v="109"/>
    <n v="80"/>
    <n v="9"/>
    <n v="45"/>
    <n v="367"/>
    <n v="2"/>
    <x v="6"/>
    <n v="1"/>
    <n v="7"/>
    <n v="14"/>
    <x v="1"/>
    <n v="5"/>
    <x v="1"/>
    <x v="0"/>
    <x v="0"/>
    <x v="0"/>
    <x v="0"/>
    <x v="0"/>
    <n v="0"/>
    <x v="0"/>
    <n v="11"/>
    <x v="1"/>
    <n v="0"/>
    <x v="1"/>
  </r>
  <r>
    <x v="1102"/>
    <n v="1986"/>
    <n v="40"/>
    <x v="2"/>
    <x v="0"/>
    <x v="2"/>
    <n v="3"/>
    <x v="1"/>
    <x v="1029"/>
    <x v="1"/>
    <n v="1"/>
    <n v="0"/>
    <x v="152"/>
    <x v="55"/>
    <x v="0"/>
    <n v="120"/>
    <n v="19"/>
    <n v="206"/>
    <n v="25"/>
    <n v="19"/>
    <n v="54"/>
    <n v="443"/>
    <n v="6"/>
    <x v="5"/>
    <n v="2"/>
    <n v="5"/>
    <n v="20"/>
    <x v="0"/>
    <n v="8"/>
    <x v="0"/>
    <x v="0"/>
    <x v="0"/>
    <x v="0"/>
    <x v="0"/>
    <x v="0"/>
    <n v="0"/>
    <x v="0"/>
    <n v="11"/>
    <x v="1"/>
    <n v="0"/>
    <x v="1"/>
  </r>
  <r>
    <x v="1103"/>
    <n v="1970"/>
    <n v="56"/>
    <x v="1"/>
    <x v="0"/>
    <x v="1"/>
    <n v="3"/>
    <x v="1"/>
    <x v="1030"/>
    <x v="1"/>
    <n v="1"/>
    <n v="0"/>
    <x v="534"/>
    <x v="91"/>
    <x v="0"/>
    <n v="211"/>
    <n v="2"/>
    <n v="30"/>
    <n v="7"/>
    <n v="7"/>
    <n v="10"/>
    <n v="267"/>
    <n v="2"/>
    <x v="6"/>
    <n v="1"/>
    <n v="6"/>
    <n v="13"/>
    <x v="1"/>
    <n v="5"/>
    <x v="1"/>
    <x v="0"/>
    <x v="0"/>
    <x v="0"/>
    <x v="0"/>
    <x v="0"/>
    <n v="0"/>
    <x v="0"/>
    <n v="11"/>
    <x v="1"/>
    <n v="0"/>
    <x v="1"/>
  </r>
  <r>
    <x v="1104"/>
    <n v="1972"/>
    <n v="54"/>
    <x v="1"/>
    <x v="0"/>
    <x v="2"/>
    <n v="3"/>
    <x v="1"/>
    <x v="1031"/>
    <x v="1"/>
    <n v="1"/>
    <n v="0"/>
    <x v="535"/>
    <x v="80"/>
    <x v="1"/>
    <n v="11"/>
    <n v="0"/>
    <n v="16"/>
    <n v="7"/>
    <n v="6"/>
    <n v="21"/>
    <n v="61"/>
    <n v="1"/>
    <x v="2"/>
    <n v="0"/>
    <n v="3"/>
    <n v="6"/>
    <x v="1"/>
    <n v="8"/>
    <x v="0"/>
    <x v="0"/>
    <x v="0"/>
    <x v="0"/>
    <x v="0"/>
    <x v="0"/>
    <n v="0"/>
    <x v="0"/>
    <n v="11"/>
    <x v="1"/>
    <n v="0"/>
    <x v="1"/>
  </r>
  <r>
    <x v="1105"/>
    <n v="1960"/>
    <n v="66"/>
    <x v="0"/>
    <x v="1"/>
    <x v="0"/>
    <n v="1"/>
    <x v="0"/>
    <x v="1032"/>
    <x v="1"/>
    <n v="0"/>
    <n v="0"/>
    <x v="10"/>
    <x v="83"/>
    <x v="0"/>
    <n v="760"/>
    <n v="53"/>
    <n v="400"/>
    <n v="17"/>
    <n v="93"/>
    <n v="0"/>
    <n v="1323"/>
    <n v="1"/>
    <x v="6"/>
    <n v="5"/>
    <n v="11"/>
    <n v="21"/>
    <x v="0"/>
    <n v="2"/>
    <x v="1"/>
    <x v="0"/>
    <x v="0"/>
    <x v="0"/>
    <x v="1"/>
    <x v="0"/>
    <n v="0"/>
    <x v="0"/>
    <n v="11"/>
    <x v="1"/>
    <n v="1"/>
    <x v="0"/>
  </r>
  <r>
    <x v="1106"/>
    <n v="1952"/>
    <n v="74"/>
    <x v="0"/>
    <x v="1"/>
    <x v="2"/>
    <n v="3"/>
    <x v="1"/>
    <x v="1033"/>
    <x v="1"/>
    <n v="0"/>
    <n v="1"/>
    <x v="490"/>
    <x v="71"/>
    <x v="2"/>
    <n v="53"/>
    <n v="0"/>
    <n v="8"/>
    <n v="0"/>
    <n v="0"/>
    <n v="2"/>
    <n v="63"/>
    <n v="1"/>
    <x v="2"/>
    <n v="0"/>
    <n v="3"/>
    <n v="6"/>
    <x v="1"/>
    <n v="5"/>
    <x v="1"/>
    <x v="0"/>
    <x v="0"/>
    <x v="0"/>
    <x v="0"/>
    <x v="0"/>
    <n v="0"/>
    <x v="0"/>
    <n v="11"/>
    <x v="1"/>
    <n v="0"/>
    <x v="1"/>
  </r>
  <r>
    <x v="1107"/>
    <n v="1970"/>
    <n v="56"/>
    <x v="1"/>
    <x v="4"/>
    <x v="2"/>
    <n v="2"/>
    <x v="1"/>
    <x v="525"/>
    <x v="1"/>
    <n v="0"/>
    <n v="0"/>
    <x v="375"/>
    <x v="67"/>
    <x v="1"/>
    <n v="7"/>
    <n v="4"/>
    <n v="13"/>
    <n v="15"/>
    <n v="8"/>
    <n v="17"/>
    <n v="64"/>
    <n v="2"/>
    <x v="2"/>
    <n v="0"/>
    <n v="4"/>
    <n v="8"/>
    <x v="1"/>
    <n v="5"/>
    <x v="1"/>
    <x v="0"/>
    <x v="0"/>
    <x v="0"/>
    <x v="0"/>
    <x v="0"/>
    <n v="0"/>
    <x v="0"/>
    <n v="11"/>
    <x v="1"/>
    <n v="0"/>
    <x v="1"/>
  </r>
  <r>
    <x v="1108"/>
    <n v="1974"/>
    <n v="52"/>
    <x v="1"/>
    <x v="4"/>
    <x v="2"/>
    <n v="3"/>
    <x v="1"/>
    <x v="1034"/>
    <x v="1"/>
    <n v="1"/>
    <n v="0"/>
    <x v="142"/>
    <x v="65"/>
    <x v="1"/>
    <n v="391"/>
    <n v="32"/>
    <n v="70"/>
    <n v="21"/>
    <n v="32"/>
    <n v="16"/>
    <n v="562"/>
    <n v="2"/>
    <x v="4"/>
    <n v="2"/>
    <n v="9"/>
    <n v="19"/>
    <x v="0"/>
    <n v="5"/>
    <x v="1"/>
    <x v="0"/>
    <x v="1"/>
    <x v="0"/>
    <x v="0"/>
    <x v="0"/>
    <n v="0"/>
    <x v="0"/>
    <n v="11"/>
    <x v="1"/>
    <n v="1"/>
    <x v="0"/>
  </r>
  <r>
    <x v="1109"/>
    <n v="1965"/>
    <n v="61"/>
    <x v="1"/>
    <x v="0"/>
    <x v="2"/>
    <n v="4"/>
    <x v="1"/>
    <x v="1035"/>
    <x v="1"/>
    <n v="1"/>
    <n v="1"/>
    <x v="474"/>
    <x v="98"/>
    <x v="0"/>
    <n v="199"/>
    <n v="9"/>
    <n v="57"/>
    <n v="20"/>
    <n v="21"/>
    <n v="6"/>
    <n v="312"/>
    <n v="7"/>
    <x v="6"/>
    <n v="1"/>
    <n v="7"/>
    <n v="19"/>
    <x v="0"/>
    <n v="4"/>
    <x v="1"/>
    <x v="0"/>
    <x v="0"/>
    <x v="0"/>
    <x v="0"/>
    <x v="0"/>
    <n v="0"/>
    <x v="0"/>
    <n v="11"/>
    <x v="1"/>
    <n v="0"/>
    <x v="1"/>
  </r>
  <r>
    <x v="1110"/>
    <n v="1954"/>
    <n v="72"/>
    <x v="0"/>
    <x v="0"/>
    <x v="3"/>
    <n v="1"/>
    <x v="0"/>
    <x v="1036"/>
    <x v="1"/>
    <n v="0"/>
    <n v="0"/>
    <x v="536"/>
    <x v="58"/>
    <x v="0"/>
    <n v="516"/>
    <n v="56"/>
    <n v="449"/>
    <n v="86"/>
    <n v="33"/>
    <n v="16"/>
    <n v="1156"/>
    <n v="1"/>
    <x v="2"/>
    <n v="2"/>
    <n v="11"/>
    <n v="16"/>
    <x v="0"/>
    <n v="1"/>
    <x v="1"/>
    <x v="0"/>
    <x v="0"/>
    <x v="0"/>
    <x v="0"/>
    <x v="0"/>
    <n v="0"/>
    <x v="0"/>
    <n v="11"/>
    <x v="1"/>
    <n v="0"/>
    <x v="1"/>
  </r>
  <r>
    <x v="1111"/>
    <n v="1983"/>
    <n v="43"/>
    <x v="2"/>
    <x v="4"/>
    <x v="0"/>
    <n v="1"/>
    <x v="0"/>
    <x v="521"/>
    <x v="1"/>
    <n v="0"/>
    <n v="0"/>
    <x v="374"/>
    <x v="49"/>
    <x v="2"/>
    <n v="709"/>
    <n v="45"/>
    <n v="115"/>
    <n v="30"/>
    <n v="160"/>
    <n v="45"/>
    <n v="1104"/>
    <n v="1"/>
    <x v="0"/>
    <n v="2"/>
    <n v="5"/>
    <n v="16"/>
    <x v="0"/>
    <n v="5"/>
    <x v="1"/>
    <x v="0"/>
    <x v="0"/>
    <x v="0"/>
    <x v="1"/>
    <x v="0"/>
    <n v="0"/>
    <x v="0"/>
    <n v="11"/>
    <x v="0"/>
    <n v="2"/>
    <x v="3"/>
  </r>
  <r>
    <x v="1112"/>
    <n v="1973"/>
    <n v="53"/>
    <x v="1"/>
    <x v="1"/>
    <x v="0"/>
    <n v="3"/>
    <x v="1"/>
    <x v="1037"/>
    <x v="1"/>
    <n v="1"/>
    <n v="1"/>
    <x v="246"/>
    <x v="83"/>
    <x v="0"/>
    <n v="12"/>
    <n v="0"/>
    <n v="4"/>
    <n v="0"/>
    <n v="0"/>
    <n v="0"/>
    <n v="16"/>
    <n v="1"/>
    <x v="1"/>
    <n v="0"/>
    <n v="2"/>
    <n v="4"/>
    <x v="1"/>
    <n v="5"/>
    <x v="1"/>
    <x v="0"/>
    <x v="0"/>
    <x v="0"/>
    <x v="0"/>
    <x v="0"/>
    <n v="0"/>
    <x v="0"/>
    <n v="11"/>
    <x v="1"/>
    <n v="0"/>
    <x v="1"/>
  </r>
  <r>
    <x v="1113"/>
    <n v="1960"/>
    <n v="66"/>
    <x v="0"/>
    <x v="2"/>
    <x v="0"/>
    <n v="1"/>
    <x v="0"/>
    <x v="612"/>
    <x v="1"/>
    <n v="0"/>
    <n v="0"/>
    <x v="410"/>
    <x v="13"/>
    <x v="1"/>
    <n v="1000"/>
    <n v="19"/>
    <n v="711"/>
    <n v="125"/>
    <n v="115"/>
    <n v="38"/>
    <n v="2008"/>
    <n v="0"/>
    <x v="6"/>
    <n v="6"/>
    <n v="9"/>
    <n v="19"/>
    <x v="0"/>
    <n v="1"/>
    <x v="1"/>
    <x v="0"/>
    <x v="1"/>
    <x v="0"/>
    <x v="0"/>
    <x v="0"/>
    <n v="0"/>
    <x v="0"/>
    <n v="11"/>
    <x v="1"/>
    <n v="1"/>
    <x v="0"/>
  </r>
  <r>
    <x v="1114"/>
    <n v="1984"/>
    <n v="42"/>
    <x v="2"/>
    <x v="1"/>
    <x v="0"/>
    <n v="2"/>
    <x v="1"/>
    <x v="1038"/>
    <x v="1"/>
    <n v="1"/>
    <n v="0"/>
    <x v="462"/>
    <x v="47"/>
    <x v="0"/>
    <n v="19"/>
    <n v="3"/>
    <n v="18"/>
    <n v="3"/>
    <n v="1"/>
    <n v="0"/>
    <n v="44"/>
    <n v="3"/>
    <x v="7"/>
    <n v="0"/>
    <n v="3"/>
    <n v="9"/>
    <x v="1"/>
    <n v="8"/>
    <x v="0"/>
    <x v="0"/>
    <x v="0"/>
    <x v="0"/>
    <x v="0"/>
    <x v="0"/>
    <n v="0"/>
    <x v="0"/>
    <n v="11"/>
    <x v="1"/>
    <n v="0"/>
    <x v="1"/>
  </r>
  <r>
    <x v="1115"/>
    <n v="1971"/>
    <n v="55"/>
    <x v="1"/>
    <x v="0"/>
    <x v="1"/>
    <n v="3"/>
    <x v="1"/>
    <x v="1039"/>
    <x v="1"/>
    <n v="0"/>
    <n v="1"/>
    <x v="119"/>
    <x v="57"/>
    <x v="0"/>
    <n v="1224"/>
    <n v="28"/>
    <n v="140"/>
    <n v="0"/>
    <n v="14"/>
    <n v="168"/>
    <n v="1574"/>
    <n v="3"/>
    <x v="7"/>
    <n v="3"/>
    <n v="5"/>
    <n v="14"/>
    <x v="1"/>
    <n v="6"/>
    <x v="0"/>
    <x v="0"/>
    <x v="1"/>
    <x v="1"/>
    <x v="0"/>
    <x v="0"/>
    <n v="0"/>
    <x v="0"/>
    <n v="11"/>
    <x v="1"/>
    <n v="2"/>
    <x v="3"/>
  </r>
  <r>
    <x v="1116"/>
    <n v="1983"/>
    <n v="43"/>
    <x v="2"/>
    <x v="1"/>
    <x v="2"/>
    <n v="3"/>
    <x v="1"/>
    <x v="1040"/>
    <x v="1"/>
    <n v="1"/>
    <n v="0"/>
    <x v="286"/>
    <x v="73"/>
    <x v="2"/>
    <n v="16"/>
    <n v="2"/>
    <n v="18"/>
    <n v="3"/>
    <n v="0"/>
    <n v="24"/>
    <n v="63"/>
    <n v="1"/>
    <x v="1"/>
    <n v="1"/>
    <n v="2"/>
    <n v="5"/>
    <x v="1"/>
    <n v="8"/>
    <x v="0"/>
    <x v="1"/>
    <x v="0"/>
    <x v="0"/>
    <x v="0"/>
    <x v="0"/>
    <n v="0"/>
    <x v="0"/>
    <n v="11"/>
    <x v="0"/>
    <n v="2"/>
    <x v="3"/>
  </r>
  <r>
    <x v="1117"/>
    <n v="1983"/>
    <n v="43"/>
    <x v="2"/>
    <x v="2"/>
    <x v="2"/>
    <n v="2"/>
    <x v="1"/>
    <x v="1041"/>
    <x v="1"/>
    <n v="0"/>
    <n v="0"/>
    <x v="537"/>
    <x v="37"/>
    <x v="1"/>
    <n v="88"/>
    <n v="39"/>
    <n v="54"/>
    <n v="64"/>
    <n v="28"/>
    <n v="153"/>
    <n v="426"/>
    <n v="1"/>
    <x v="7"/>
    <n v="5"/>
    <n v="3"/>
    <n v="12"/>
    <x v="1"/>
    <n v="6"/>
    <x v="0"/>
    <x v="1"/>
    <x v="0"/>
    <x v="0"/>
    <x v="0"/>
    <x v="0"/>
    <n v="0"/>
    <x v="0"/>
    <n v="11"/>
    <x v="0"/>
    <n v="2"/>
    <x v="3"/>
  </r>
  <r>
    <x v="1118"/>
    <n v="1966"/>
    <n v="60"/>
    <x v="1"/>
    <x v="3"/>
    <x v="1"/>
    <n v="2"/>
    <x v="1"/>
    <x v="1042"/>
    <x v="1"/>
    <n v="0"/>
    <n v="0"/>
    <x v="538"/>
    <x v="77"/>
    <x v="0"/>
    <n v="2"/>
    <n v="23"/>
    <n v="11"/>
    <n v="8"/>
    <n v="6"/>
    <n v="46"/>
    <n v="96"/>
    <n v="1"/>
    <x v="2"/>
    <n v="1"/>
    <n v="2"/>
    <n v="6"/>
    <x v="1"/>
    <n v="8"/>
    <x v="0"/>
    <x v="0"/>
    <x v="0"/>
    <x v="0"/>
    <x v="0"/>
    <x v="0"/>
    <n v="0"/>
    <x v="0"/>
    <n v="11"/>
    <x v="1"/>
    <n v="0"/>
    <x v="1"/>
  </r>
  <r>
    <x v="1119"/>
    <n v="1978"/>
    <n v="48"/>
    <x v="1"/>
    <x v="4"/>
    <x v="2"/>
    <n v="3"/>
    <x v="1"/>
    <x v="301"/>
    <x v="1"/>
    <n v="0"/>
    <n v="1"/>
    <x v="130"/>
    <x v="82"/>
    <x v="0"/>
    <n v="508"/>
    <n v="11"/>
    <n v="59"/>
    <n v="23"/>
    <n v="5"/>
    <n v="29"/>
    <n v="635"/>
    <n v="5"/>
    <x v="8"/>
    <n v="1"/>
    <n v="6"/>
    <n v="23"/>
    <x v="0"/>
    <n v="9"/>
    <x v="0"/>
    <x v="0"/>
    <x v="0"/>
    <x v="0"/>
    <x v="0"/>
    <x v="0"/>
    <n v="0"/>
    <x v="0"/>
    <n v="11"/>
    <x v="1"/>
    <n v="0"/>
    <x v="1"/>
  </r>
  <r>
    <x v="1120"/>
    <n v="1968"/>
    <n v="58"/>
    <x v="1"/>
    <x v="0"/>
    <x v="0"/>
    <n v="2"/>
    <x v="1"/>
    <x v="1043"/>
    <x v="1"/>
    <n v="0"/>
    <n v="1"/>
    <x v="290"/>
    <x v="24"/>
    <x v="2"/>
    <n v="381"/>
    <n v="28"/>
    <n v="215"/>
    <n v="84"/>
    <n v="28"/>
    <n v="21"/>
    <n v="757"/>
    <n v="2"/>
    <x v="4"/>
    <n v="5"/>
    <n v="9"/>
    <n v="22"/>
    <x v="0"/>
    <n v="3"/>
    <x v="1"/>
    <x v="0"/>
    <x v="0"/>
    <x v="0"/>
    <x v="0"/>
    <x v="0"/>
    <n v="0"/>
    <x v="0"/>
    <n v="11"/>
    <x v="1"/>
    <n v="0"/>
    <x v="1"/>
  </r>
  <r>
    <x v="1121"/>
    <n v="1979"/>
    <n v="47"/>
    <x v="1"/>
    <x v="1"/>
    <x v="2"/>
    <n v="3"/>
    <x v="1"/>
    <x v="1044"/>
    <x v="1"/>
    <n v="1"/>
    <n v="0"/>
    <x v="84"/>
    <x v="64"/>
    <x v="1"/>
    <n v="74"/>
    <n v="0"/>
    <n v="42"/>
    <n v="2"/>
    <n v="1"/>
    <n v="6"/>
    <n v="125"/>
    <n v="2"/>
    <x v="2"/>
    <n v="1"/>
    <n v="4"/>
    <n v="9"/>
    <x v="1"/>
    <n v="7"/>
    <x v="0"/>
    <x v="0"/>
    <x v="0"/>
    <x v="0"/>
    <x v="0"/>
    <x v="0"/>
    <n v="0"/>
    <x v="0"/>
    <n v="11"/>
    <x v="1"/>
    <n v="0"/>
    <x v="1"/>
  </r>
  <r>
    <x v="1122"/>
    <n v="1973"/>
    <n v="53"/>
    <x v="1"/>
    <x v="2"/>
    <x v="3"/>
    <n v="3"/>
    <x v="1"/>
    <x v="1045"/>
    <x v="1"/>
    <n v="1"/>
    <n v="1"/>
    <x v="91"/>
    <x v="96"/>
    <x v="0"/>
    <n v="146"/>
    <n v="0"/>
    <n v="93"/>
    <n v="7"/>
    <n v="13"/>
    <n v="73"/>
    <n v="332"/>
    <n v="5"/>
    <x v="6"/>
    <n v="2"/>
    <n v="5"/>
    <n v="16"/>
    <x v="0"/>
    <n v="7"/>
    <x v="0"/>
    <x v="0"/>
    <x v="0"/>
    <x v="0"/>
    <x v="0"/>
    <x v="0"/>
    <n v="0"/>
    <x v="0"/>
    <n v="11"/>
    <x v="1"/>
    <n v="0"/>
    <x v="1"/>
  </r>
  <r>
    <x v="1123"/>
    <n v="1979"/>
    <n v="47"/>
    <x v="1"/>
    <x v="0"/>
    <x v="0"/>
    <n v="2"/>
    <x v="1"/>
    <x v="1046"/>
    <x v="1"/>
    <n v="1"/>
    <n v="0"/>
    <x v="539"/>
    <x v="6"/>
    <x v="0"/>
    <n v="23"/>
    <n v="17"/>
    <n v="23"/>
    <n v="43"/>
    <n v="20"/>
    <n v="9"/>
    <n v="135"/>
    <n v="1"/>
    <x v="2"/>
    <n v="1"/>
    <n v="4"/>
    <n v="8"/>
    <x v="1"/>
    <n v="3"/>
    <x v="1"/>
    <x v="0"/>
    <x v="0"/>
    <x v="0"/>
    <x v="0"/>
    <x v="0"/>
    <n v="0"/>
    <x v="0"/>
    <n v="11"/>
    <x v="1"/>
    <n v="0"/>
    <x v="1"/>
  </r>
  <r>
    <x v="1124"/>
    <n v="1954"/>
    <n v="72"/>
    <x v="0"/>
    <x v="0"/>
    <x v="2"/>
    <n v="3"/>
    <x v="1"/>
    <x v="620"/>
    <x v="1"/>
    <n v="0"/>
    <n v="1"/>
    <x v="540"/>
    <x v="51"/>
    <x v="0"/>
    <n v="110"/>
    <n v="5"/>
    <n v="137"/>
    <n v="26"/>
    <n v="23"/>
    <n v="29"/>
    <n v="330"/>
    <n v="2"/>
    <x v="4"/>
    <n v="1"/>
    <n v="5"/>
    <n v="14"/>
    <x v="1"/>
    <n v="7"/>
    <x v="0"/>
    <x v="0"/>
    <x v="0"/>
    <x v="0"/>
    <x v="0"/>
    <x v="0"/>
    <n v="0"/>
    <x v="0"/>
    <n v="11"/>
    <x v="1"/>
    <n v="0"/>
    <x v="1"/>
  </r>
  <r>
    <x v="1125"/>
    <n v="1962"/>
    <n v="64"/>
    <x v="0"/>
    <x v="0"/>
    <x v="3"/>
    <n v="3"/>
    <x v="1"/>
    <x v="1047"/>
    <x v="1"/>
    <n v="1"/>
    <n v="1"/>
    <x v="404"/>
    <x v="42"/>
    <x v="0"/>
    <n v="165"/>
    <n v="3"/>
    <n v="147"/>
    <n v="4"/>
    <n v="24"/>
    <n v="41"/>
    <n v="384"/>
    <n v="7"/>
    <x v="4"/>
    <n v="2"/>
    <n v="5"/>
    <n v="20"/>
    <x v="0"/>
    <n v="8"/>
    <x v="0"/>
    <x v="0"/>
    <x v="0"/>
    <x v="0"/>
    <x v="0"/>
    <x v="0"/>
    <n v="0"/>
    <x v="0"/>
    <n v="11"/>
    <x v="0"/>
    <n v="1"/>
    <x v="0"/>
  </r>
  <r>
    <x v="1126"/>
    <n v="1966"/>
    <n v="60"/>
    <x v="1"/>
    <x v="0"/>
    <x v="0"/>
    <n v="3"/>
    <x v="1"/>
    <x v="1048"/>
    <x v="1"/>
    <n v="1"/>
    <n v="1"/>
    <x v="17"/>
    <x v="83"/>
    <x v="0"/>
    <n v="957"/>
    <n v="47"/>
    <n v="494"/>
    <n v="82"/>
    <n v="47"/>
    <n v="95"/>
    <n v="1722"/>
    <n v="4"/>
    <x v="3"/>
    <n v="3"/>
    <n v="6"/>
    <n v="18"/>
    <x v="0"/>
    <n v="8"/>
    <x v="0"/>
    <x v="0"/>
    <x v="0"/>
    <x v="0"/>
    <x v="0"/>
    <x v="0"/>
    <n v="0"/>
    <x v="0"/>
    <n v="11"/>
    <x v="1"/>
    <n v="0"/>
    <x v="1"/>
  </r>
  <r>
    <x v="1127"/>
    <n v="1977"/>
    <n v="49"/>
    <x v="1"/>
    <x v="0"/>
    <x v="1"/>
    <n v="5"/>
    <x v="1"/>
    <x v="1049"/>
    <x v="1"/>
    <n v="2"/>
    <n v="1"/>
    <x v="125"/>
    <x v="3"/>
    <x v="0"/>
    <n v="41"/>
    <n v="0"/>
    <n v="17"/>
    <n v="3"/>
    <n v="1"/>
    <n v="16"/>
    <n v="78"/>
    <n v="2"/>
    <x v="1"/>
    <n v="1"/>
    <n v="3"/>
    <n v="7"/>
    <x v="1"/>
    <n v="3"/>
    <x v="1"/>
    <x v="0"/>
    <x v="0"/>
    <x v="0"/>
    <x v="0"/>
    <x v="0"/>
    <n v="0"/>
    <x v="0"/>
    <n v="11"/>
    <x v="1"/>
    <n v="0"/>
    <x v="1"/>
  </r>
  <r>
    <x v="1128"/>
    <n v="1985"/>
    <n v="41"/>
    <x v="2"/>
    <x v="3"/>
    <x v="0"/>
    <n v="1"/>
    <x v="0"/>
    <x v="1050"/>
    <x v="1"/>
    <n v="0"/>
    <n v="0"/>
    <x v="232"/>
    <x v="14"/>
    <x v="0"/>
    <n v="1"/>
    <n v="3"/>
    <n v="4"/>
    <n v="2"/>
    <n v="3"/>
    <n v="11"/>
    <n v="24"/>
    <n v="1"/>
    <x v="9"/>
    <n v="0"/>
    <n v="3"/>
    <n v="4"/>
    <x v="1"/>
    <n v="4"/>
    <x v="1"/>
    <x v="0"/>
    <x v="0"/>
    <x v="0"/>
    <x v="0"/>
    <x v="0"/>
    <n v="0"/>
    <x v="0"/>
    <n v="11"/>
    <x v="1"/>
    <n v="0"/>
    <x v="1"/>
  </r>
  <r>
    <x v="1129"/>
    <n v="1952"/>
    <n v="74"/>
    <x v="0"/>
    <x v="4"/>
    <x v="3"/>
    <n v="1"/>
    <x v="0"/>
    <x v="1051"/>
    <x v="1"/>
    <n v="0"/>
    <n v="0"/>
    <x v="314"/>
    <x v="19"/>
    <x v="0"/>
    <n v="176"/>
    <n v="29"/>
    <n v="818"/>
    <n v="0"/>
    <n v="33"/>
    <n v="112"/>
    <n v="1168"/>
    <n v="1"/>
    <x v="5"/>
    <n v="6"/>
    <n v="11"/>
    <n v="25"/>
    <x v="0"/>
    <n v="4"/>
    <x v="1"/>
    <x v="0"/>
    <x v="0"/>
    <x v="0"/>
    <x v="0"/>
    <x v="0"/>
    <n v="0"/>
    <x v="0"/>
    <n v="11"/>
    <x v="0"/>
    <n v="1"/>
    <x v="0"/>
  </r>
  <r>
    <x v="1130"/>
    <n v="1951"/>
    <n v="75"/>
    <x v="0"/>
    <x v="2"/>
    <x v="2"/>
    <n v="3"/>
    <x v="1"/>
    <x v="1052"/>
    <x v="1"/>
    <n v="0"/>
    <n v="1"/>
    <x v="466"/>
    <x v="96"/>
    <x v="0"/>
    <n v="815"/>
    <n v="8"/>
    <n v="53"/>
    <n v="11"/>
    <n v="0"/>
    <n v="70"/>
    <n v="957"/>
    <n v="4"/>
    <x v="2"/>
    <n v="2"/>
    <n v="9"/>
    <n v="17"/>
    <x v="0"/>
    <n v="7"/>
    <x v="0"/>
    <x v="0"/>
    <x v="1"/>
    <x v="0"/>
    <x v="0"/>
    <x v="0"/>
    <n v="0"/>
    <x v="0"/>
    <n v="11"/>
    <x v="1"/>
    <n v="1"/>
    <x v="0"/>
  </r>
  <r>
    <x v="1131"/>
    <n v="1967"/>
    <n v="59"/>
    <x v="1"/>
    <x v="0"/>
    <x v="0"/>
    <n v="3"/>
    <x v="1"/>
    <x v="1053"/>
    <x v="1"/>
    <n v="1"/>
    <n v="1"/>
    <x v="331"/>
    <x v="53"/>
    <x v="0"/>
    <n v="6"/>
    <n v="1"/>
    <n v="2"/>
    <n v="2"/>
    <n v="0"/>
    <n v="4"/>
    <n v="15"/>
    <n v="1"/>
    <x v="1"/>
    <n v="0"/>
    <n v="2"/>
    <n v="4"/>
    <x v="1"/>
    <n v="7"/>
    <x v="0"/>
    <x v="0"/>
    <x v="0"/>
    <x v="0"/>
    <x v="0"/>
    <x v="0"/>
    <n v="0"/>
    <x v="0"/>
    <n v="11"/>
    <x v="1"/>
    <n v="0"/>
    <x v="1"/>
  </r>
  <r>
    <x v="1132"/>
    <n v="1978"/>
    <n v="48"/>
    <x v="1"/>
    <x v="0"/>
    <x v="2"/>
    <n v="3"/>
    <x v="1"/>
    <x v="1054"/>
    <x v="1"/>
    <n v="1"/>
    <n v="0"/>
    <x v="46"/>
    <x v="40"/>
    <x v="1"/>
    <n v="8"/>
    <n v="4"/>
    <n v="20"/>
    <n v="6"/>
    <n v="3"/>
    <n v="16"/>
    <n v="57"/>
    <n v="1"/>
    <x v="1"/>
    <n v="0"/>
    <n v="3"/>
    <n v="5"/>
    <x v="1"/>
    <n v="5"/>
    <x v="1"/>
    <x v="0"/>
    <x v="0"/>
    <x v="0"/>
    <x v="0"/>
    <x v="0"/>
    <n v="0"/>
    <x v="0"/>
    <n v="11"/>
    <x v="1"/>
    <n v="0"/>
    <x v="1"/>
  </r>
  <r>
    <x v="1133"/>
    <n v="1976"/>
    <n v="50"/>
    <x v="1"/>
    <x v="0"/>
    <x v="1"/>
    <n v="3"/>
    <x v="1"/>
    <x v="1055"/>
    <x v="1"/>
    <n v="0"/>
    <n v="1"/>
    <x v="260"/>
    <x v="23"/>
    <x v="0"/>
    <n v="717"/>
    <n v="42"/>
    <n v="864"/>
    <n v="219"/>
    <n v="30"/>
    <n v="84"/>
    <n v="1956"/>
    <n v="2"/>
    <x v="4"/>
    <n v="7"/>
    <n v="9"/>
    <n v="24"/>
    <x v="0"/>
    <n v="3"/>
    <x v="1"/>
    <x v="0"/>
    <x v="0"/>
    <x v="0"/>
    <x v="1"/>
    <x v="0"/>
    <n v="0"/>
    <x v="0"/>
    <n v="11"/>
    <x v="1"/>
    <n v="1"/>
    <x v="0"/>
  </r>
  <r>
    <x v="1134"/>
    <n v="1985"/>
    <n v="41"/>
    <x v="2"/>
    <x v="0"/>
    <x v="0"/>
    <n v="1"/>
    <x v="0"/>
    <x v="1056"/>
    <x v="1"/>
    <n v="0"/>
    <n v="0"/>
    <x v="467"/>
    <x v="68"/>
    <x v="0"/>
    <n v="1067"/>
    <n v="138"/>
    <n v="750"/>
    <n v="0"/>
    <n v="19"/>
    <n v="39"/>
    <n v="2013"/>
    <n v="1"/>
    <x v="5"/>
    <n v="5"/>
    <n v="8"/>
    <n v="21"/>
    <x v="0"/>
    <n v="4"/>
    <x v="1"/>
    <x v="0"/>
    <x v="1"/>
    <x v="1"/>
    <x v="1"/>
    <x v="0"/>
    <n v="0"/>
    <x v="0"/>
    <n v="11"/>
    <x v="0"/>
    <n v="4"/>
    <x v="4"/>
  </r>
  <r>
    <x v="1135"/>
    <n v="1974"/>
    <n v="52"/>
    <x v="1"/>
    <x v="4"/>
    <x v="1"/>
    <n v="3"/>
    <x v="1"/>
    <x v="1057"/>
    <x v="1"/>
    <n v="1"/>
    <n v="0"/>
    <x v="83"/>
    <x v="92"/>
    <x v="0"/>
    <n v="166"/>
    <n v="5"/>
    <n v="107"/>
    <n v="11"/>
    <n v="8"/>
    <n v="29"/>
    <n v="326"/>
    <n v="2"/>
    <x v="3"/>
    <n v="1"/>
    <n v="6"/>
    <n v="14"/>
    <x v="1"/>
    <n v="6"/>
    <x v="0"/>
    <x v="0"/>
    <x v="0"/>
    <x v="0"/>
    <x v="0"/>
    <x v="0"/>
    <n v="0"/>
    <x v="0"/>
    <n v="11"/>
    <x v="1"/>
    <n v="0"/>
    <x v="1"/>
  </r>
  <r>
    <x v="1136"/>
    <n v="1968"/>
    <n v="58"/>
    <x v="1"/>
    <x v="1"/>
    <x v="2"/>
    <n v="4"/>
    <x v="1"/>
    <x v="1058"/>
    <x v="1"/>
    <n v="1"/>
    <n v="1"/>
    <x v="541"/>
    <x v="20"/>
    <x v="0"/>
    <n v="29"/>
    <n v="4"/>
    <n v="34"/>
    <n v="2"/>
    <n v="4"/>
    <n v="4"/>
    <n v="77"/>
    <n v="3"/>
    <x v="7"/>
    <n v="0"/>
    <n v="3"/>
    <n v="9"/>
    <x v="1"/>
    <n v="9"/>
    <x v="0"/>
    <x v="0"/>
    <x v="0"/>
    <x v="0"/>
    <x v="0"/>
    <x v="0"/>
    <n v="0"/>
    <x v="0"/>
    <n v="11"/>
    <x v="1"/>
    <n v="0"/>
    <x v="1"/>
  </r>
  <r>
    <x v="1137"/>
    <n v="1962"/>
    <n v="64"/>
    <x v="0"/>
    <x v="1"/>
    <x v="3"/>
    <n v="1"/>
    <x v="0"/>
    <x v="1059"/>
    <x v="1"/>
    <n v="0"/>
    <n v="0"/>
    <x v="542"/>
    <x v="34"/>
    <x v="0"/>
    <n v="714"/>
    <n v="76"/>
    <n v="395"/>
    <n v="116"/>
    <n v="0"/>
    <n v="12"/>
    <n v="1313"/>
    <n v="1"/>
    <x v="6"/>
    <n v="6"/>
    <n v="9"/>
    <n v="20"/>
    <x v="0"/>
    <n v="1"/>
    <x v="1"/>
    <x v="0"/>
    <x v="0"/>
    <x v="0"/>
    <x v="0"/>
    <x v="0"/>
    <n v="0"/>
    <x v="0"/>
    <n v="11"/>
    <x v="0"/>
    <n v="1"/>
    <x v="0"/>
  </r>
  <r>
    <x v="1138"/>
    <n v="1989"/>
    <n v="37"/>
    <x v="2"/>
    <x v="2"/>
    <x v="3"/>
    <n v="1"/>
    <x v="0"/>
    <x v="29"/>
    <x v="1"/>
    <n v="0"/>
    <n v="0"/>
    <x v="27"/>
    <x v="5"/>
    <x v="0"/>
    <n v="8"/>
    <n v="4"/>
    <n v="10"/>
    <n v="2"/>
    <n v="2"/>
    <n v="4"/>
    <n v="30"/>
    <n v="2"/>
    <x v="7"/>
    <n v="0"/>
    <n v="3"/>
    <n v="8"/>
    <x v="1"/>
    <n v="5"/>
    <x v="1"/>
    <x v="0"/>
    <x v="0"/>
    <x v="0"/>
    <x v="0"/>
    <x v="0"/>
    <n v="0"/>
    <x v="0"/>
    <n v="11"/>
    <x v="1"/>
    <n v="0"/>
    <x v="1"/>
  </r>
  <r>
    <x v="1139"/>
    <n v="1961"/>
    <n v="65"/>
    <x v="0"/>
    <x v="0"/>
    <x v="2"/>
    <n v="3"/>
    <x v="1"/>
    <x v="1060"/>
    <x v="1"/>
    <n v="0"/>
    <n v="1"/>
    <x v="95"/>
    <x v="85"/>
    <x v="0"/>
    <n v="229"/>
    <n v="5"/>
    <n v="56"/>
    <n v="3"/>
    <n v="2"/>
    <n v="20"/>
    <n v="315"/>
    <n v="2"/>
    <x v="4"/>
    <n v="2"/>
    <n v="4"/>
    <n v="14"/>
    <x v="1"/>
    <n v="7"/>
    <x v="0"/>
    <x v="0"/>
    <x v="0"/>
    <x v="0"/>
    <x v="0"/>
    <x v="0"/>
    <n v="0"/>
    <x v="0"/>
    <n v="11"/>
    <x v="1"/>
    <n v="0"/>
    <x v="1"/>
  </r>
  <r>
    <x v="1140"/>
    <n v="1953"/>
    <n v="73"/>
    <x v="0"/>
    <x v="2"/>
    <x v="1"/>
    <n v="3"/>
    <x v="1"/>
    <x v="109"/>
    <x v="1"/>
    <n v="0"/>
    <n v="1"/>
    <x v="87"/>
    <x v="70"/>
    <x v="0"/>
    <n v="320"/>
    <n v="48"/>
    <n v="133"/>
    <n v="39"/>
    <n v="72"/>
    <n v="48"/>
    <n v="660"/>
    <n v="4"/>
    <x v="4"/>
    <n v="2"/>
    <n v="10"/>
    <n v="22"/>
    <x v="0"/>
    <n v="4"/>
    <x v="1"/>
    <x v="0"/>
    <x v="0"/>
    <x v="0"/>
    <x v="0"/>
    <x v="0"/>
    <n v="0"/>
    <x v="0"/>
    <n v="11"/>
    <x v="1"/>
    <n v="0"/>
    <x v="1"/>
  </r>
  <r>
    <x v="1141"/>
    <n v="1989"/>
    <n v="37"/>
    <x v="2"/>
    <x v="0"/>
    <x v="2"/>
    <n v="3"/>
    <x v="1"/>
    <x v="1061"/>
    <x v="1"/>
    <n v="1"/>
    <n v="0"/>
    <x v="380"/>
    <x v="14"/>
    <x v="0"/>
    <n v="23"/>
    <n v="0"/>
    <n v="26"/>
    <n v="7"/>
    <n v="15"/>
    <n v="3"/>
    <n v="74"/>
    <n v="1"/>
    <x v="2"/>
    <n v="0"/>
    <n v="4"/>
    <n v="7"/>
    <x v="1"/>
    <n v="5"/>
    <x v="1"/>
    <x v="0"/>
    <x v="0"/>
    <x v="0"/>
    <x v="0"/>
    <x v="0"/>
    <n v="0"/>
    <x v="0"/>
    <n v="11"/>
    <x v="1"/>
    <n v="0"/>
    <x v="1"/>
  </r>
  <r>
    <x v="1142"/>
    <n v="1978"/>
    <n v="48"/>
    <x v="1"/>
    <x v="4"/>
    <x v="3"/>
    <n v="2"/>
    <x v="1"/>
    <x v="1062"/>
    <x v="1"/>
    <n v="1"/>
    <n v="0"/>
    <x v="59"/>
    <x v="31"/>
    <x v="0"/>
    <n v="1"/>
    <n v="5"/>
    <n v="8"/>
    <n v="4"/>
    <n v="8"/>
    <n v="20"/>
    <n v="46"/>
    <n v="2"/>
    <x v="2"/>
    <n v="1"/>
    <n v="2"/>
    <n v="7"/>
    <x v="1"/>
    <n v="6"/>
    <x v="0"/>
    <x v="0"/>
    <x v="0"/>
    <x v="0"/>
    <x v="0"/>
    <x v="0"/>
    <n v="0"/>
    <x v="0"/>
    <n v="11"/>
    <x v="1"/>
    <n v="0"/>
    <x v="1"/>
  </r>
  <r>
    <x v="1143"/>
    <n v="1962"/>
    <n v="64"/>
    <x v="0"/>
    <x v="1"/>
    <x v="0"/>
    <n v="2"/>
    <x v="1"/>
    <x v="1063"/>
    <x v="1"/>
    <n v="0"/>
    <n v="1"/>
    <x v="529"/>
    <x v="31"/>
    <x v="0"/>
    <n v="56"/>
    <n v="0"/>
    <n v="12"/>
    <n v="0"/>
    <n v="0"/>
    <n v="18"/>
    <n v="86"/>
    <n v="2"/>
    <x v="2"/>
    <n v="0"/>
    <n v="4"/>
    <n v="8"/>
    <x v="1"/>
    <n v="7"/>
    <x v="0"/>
    <x v="0"/>
    <x v="0"/>
    <x v="0"/>
    <x v="0"/>
    <x v="0"/>
    <n v="0"/>
    <x v="0"/>
    <n v="11"/>
    <x v="1"/>
    <n v="0"/>
    <x v="1"/>
  </r>
  <r>
    <x v="1144"/>
    <n v="1945"/>
    <n v="81"/>
    <x v="3"/>
    <x v="0"/>
    <x v="4"/>
    <n v="1"/>
    <x v="0"/>
    <x v="1064"/>
    <x v="1"/>
    <n v="0"/>
    <n v="0"/>
    <x v="37"/>
    <x v="60"/>
    <x v="0"/>
    <n v="508"/>
    <n v="124"/>
    <n v="249"/>
    <n v="50"/>
    <n v="38"/>
    <n v="134"/>
    <n v="1103"/>
    <n v="1"/>
    <x v="4"/>
    <n v="5"/>
    <n v="13"/>
    <n v="25"/>
    <x v="0"/>
    <n v="3"/>
    <x v="1"/>
    <x v="0"/>
    <x v="0"/>
    <x v="0"/>
    <x v="0"/>
    <x v="0"/>
    <n v="0"/>
    <x v="0"/>
    <n v="11"/>
    <x v="1"/>
    <n v="0"/>
    <x v="1"/>
  </r>
  <r>
    <x v="1145"/>
    <n v="1974"/>
    <n v="52"/>
    <x v="1"/>
    <x v="2"/>
    <x v="1"/>
    <n v="3"/>
    <x v="1"/>
    <x v="1065"/>
    <x v="1"/>
    <n v="1"/>
    <n v="0"/>
    <x v="79"/>
    <x v="26"/>
    <x v="0"/>
    <n v="29"/>
    <n v="0"/>
    <n v="25"/>
    <n v="2"/>
    <n v="2"/>
    <n v="3"/>
    <n v="61"/>
    <n v="4"/>
    <x v="2"/>
    <n v="1"/>
    <n v="4"/>
    <n v="11"/>
    <x v="1"/>
    <n v="4"/>
    <x v="1"/>
    <x v="0"/>
    <x v="0"/>
    <x v="0"/>
    <x v="0"/>
    <x v="0"/>
    <n v="0"/>
    <x v="0"/>
    <n v="11"/>
    <x v="1"/>
    <n v="0"/>
    <x v="1"/>
  </r>
  <r>
    <x v="1146"/>
    <n v="1981"/>
    <n v="45"/>
    <x v="2"/>
    <x v="0"/>
    <x v="1"/>
    <n v="3"/>
    <x v="1"/>
    <x v="1066"/>
    <x v="1"/>
    <n v="1"/>
    <n v="0"/>
    <x v="405"/>
    <x v="27"/>
    <x v="1"/>
    <n v="46"/>
    <n v="7"/>
    <n v="59"/>
    <n v="2"/>
    <n v="4"/>
    <n v="27"/>
    <n v="145"/>
    <n v="2"/>
    <x v="7"/>
    <n v="1"/>
    <n v="3"/>
    <n v="9"/>
    <x v="1"/>
    <n v="6"/>
    <x v="0"/>
    <x v="1"/>
    <x v="0"/>
    <x v="0"/>
    <x v="0"/>
    <x v="0"/>
    <n v="0"/>
    <x v="0"/>
    <n v="11"/>
    <x v="0"/>
    <n v="2"/>
    <x v="3"/>
  </r>
  <r>
    <x v="1147"/>
    <n v="1956"/>
    <n v="70"/>
    <x v="0"/>
    <x v="0"/>
    <x v="1"/>
    <n v="4"/>
    <x v="1"/>
    <x v="1067"/>
    <x v="1"/>
    <n v="1"/>
    <n v="1"/>
    <x v="64"/>
    <x v="21"/>
    <x v="2"/>
    <n v="454"/>
    <n v="0"/>
    <n v="171"/>
    <n v="8"/>
    <n v="19"/>
    <n v="32"/>
    <n v="684"/>
    <n v="12"/>
    <x v="12"/>
    <n v="2"/>
    <n v="8"/>
    <n v="31"/>
    <x v="2"/>
    <n v="8"/>
    <x v="0"/>
    <x v="0"/>
    <x v="0"/>
    <x v="0"/>
    <x v="0"/>
    <x v="0"/>
    <n v="0"/>
    <x v="0"/>
    <n v="11"/>
    <x v="1"/>
    <n v="0"/>
    <x v="1"/>
  </r>
  <r>
    <x v="1148"/>
    <n v="1954"/>
    <n v="72"/>
    <x v="0"/>
    <x v="1"/>
    <x v="2"/>
    <n v="3"/>
    <x v="1"/>
    <x v="1068"/>
    <x v="1"/>
    <n v="0"/>
    <n v="1"/>
    <x v="543"/>
    <x v="16"/>
    <x v="0"/>
    <n v="350"/>
    <n v="3"/>
    <n v="39"/>
    <n v="0"/>
    <n v="0"/>
    <n v="19"/>
    <n v="411"/>
    <n v="2"/>
    <x v="12"/>
    <n v="1"/>
    <n v="4"/>
    <n v="16"/>
    <x v="0"/>
    <n v="8"/>
    <x v="0"/>
    <x v="0"/>
    <x v="0"/>
    <x v="0"/>
    <x v="0"/>
    <x v="0"/>
    <n v="0"/>
    <x v="0"/>
    <n v="11"/>
    <x v="1"/>
    <n v="0"/>
    <x v="1"/>
  </r>
  <r>
    <x v="1149"/>
    <n v="1986"/>
    <n v="40"/>
    <x v="2"/>
    <x v="0"/>
    <x v="0"/>
    <n v="2"/>
    <x v="1"/>
    <x v="1069"/>
    <x v="1"/>
    <n v="1"/>
    <n v="0"/>
    <x v="204"/>
    <x v="51"/>
    <x v="0"/>
    <n v="10"/>
    <n v="0"/>
    <n v="8"/>
    <n v="0"/>
    <n v="0"/>
    <n v="9"/>
    <n v="27"/>
    <n v="1"/>
    <x v="1"/>
    <n v="0"/>
    <n v="2"/>
    <n v="4"/>
    <x v="1"/>
    <n v="9"/>
    <x v="0"/>
    <x v="1"/>
    <x v="0"/>
    <x v="0"/>
    <x v="0"/>
    <x v="0"/>
    <n v="0"/>
    <x v="0"/>
    <n v="11"/>
    <x v="0"/>
    <n v="2"/>
    <x v="3"/>
  </r>
  <r>
    <x v="1150"/>
    <n v="1943"/>
    <n v="83"/>
    <x v="3"/>
    <x v="1"/>
    <x v="4"/>
    <n v="1"/>
    <x v="0"/>
    <x v="1070"/>
    <x v="1"/>
    <n v="0"/>
    <n v="0"/>
    <x v="544"/>
    <x v="10"/>
    <x v="0"/>
    <n v="735"/>
    <n v="40"/>
    <n v="183"/>
    <n v="52"/>
    <n v="20"/>
    <n v="30"/>
    <n v="1060"/>
    <n v="2"/>
    <x v="12"/>
    <n v="3"/>
    <n v="13"/>
    <n v="27"/>
    <x v="0"/>
    <n v="6"/>
    <x v="0"/>
    <x v="0"/>
    <x v="0"/>
    <x v="0"/>
    <x v="0"/>
    <x v="0"/>
    <n v="0"/>
    <x v="0"/>
    <n v="11"/>
    <x v="1"/>
    <n v="0"/>
    <x v="1"/>
  </r>
  <r>
    <x v="1151"/>
    <n v="1964"/>
    <n v="62"/>
    <x v="0"/>
    <x v="0"/>
    <x v="1"/>
    <n v="3"/>
    <x v="1"/>
    <x v="1071"/>
    <x v="1"/>
    <n v="0"/>
    <n v="1"/>
    <x v="72"/>
    <x v="25"/>
    <x v="0"/>
    <n v="897"/>
    <n v="126"/>
    <n v="196"/>
    <n v="91"/>
    <n v="112"/>
    <n v="37"/>
    <n v="1459"/>
    <n v="3"/>
    <x v="11"/>
    <n v="4"/>
    <n v="7"/>
    <n v="24"/>
    <x v="0"/>
    <n v="6"/>
    <x v="0"/>
    <x v="0"/>
    <x v="0"/>
    <x v="0"/>
    <x v="0"/>
    <x v="0"/>
    <n v="0"/>
    <x v="0"/>
    <n v="11"/>
    <x v="1"/>
    <n v="0"/>
    <x v="1"/>
  </r>
  <r>
    <x v="1152"/>
    <n v="1979"/>
    <n v="47"/>
    <x v="1"/>
    <x v="0"/>
    <x v="2"/>
    <n v="3"/>
    <x v="1"/>
    <x v="11"/>
    <x v="1"/>
    <n v="0"/>
    <n v="1"/>
    <x v="72"/>
    <x v="75"/>
    <x v="0"/>
    <n v="5"/>
    <n v="2"/>
    <n v="3"/>
    <n v="3"/>
    <n v="0"/>
    <n v="5"/>
    <n v="18"/>
    <n v="1"/>
    <x v="1"/>
    <n v="0"/>
    <n v="2"/>
    <n v="4"/>
    <x v="1"/>
    <n v="8"/>
    <x v="0"/>
    <x v="0"/>
    <x v="0"/>
    <x v="0"/>
    <x v="0"/>
    <x v="0"/>
    <n v="0"/>
    <x v="0"/>
    <n v="11"/>
    <x v="1"/>
    <n v="0"/>
    <x v="1"/>
  </r>
  <r>
    <x v="1153"/>
    <n v="1974"/>
    <n v="52"/>
    <x v="1"/>
    <x v="0"/>
    <x v="1"/>
    <n v="2"/>
    <x v="1"/>
    <x v="1072"/>
    <x v="1"/>
    <n v="0"/>
    <n v="0"/>
    <x v="203"/>
    <x v="86"/>
    <x v="2"/>
    <n v="777"/>
    <n v="35"/>
    <n v="731"/>
    <n v="39"/>
    <n v="137"/>
    <n v="114"/>
    <n v="1833"/>
    <n v="1"/>
    <x v="3"/>
    <n v="9"/>
    <n v="11"/>
    <n v="26"/>
    <x v="0"/>
    <n v="2"/>
    <x v="1"/>
    <x v="0"/>
    <x v="0"/>
    <x v="1"/>
    <x v="0"/>
    <x v="0"/>
    <n v="0"/>
    <x v="0"/>
    <n v="11"/>
    <x v="0"/>
    <n v="2"/>
    <x v="3"/>
  </r>
  <r>
    <x v="1154"/>
    <n v="1960"/>
    <n v="66"/>
    <x v="0"/>
    <x v="2"/>
    <x v="2"/>
    <n v="3"/>
    <x v="1"/>
    <x v="1073"/>
    <x v="1"/>
    <n v="0"/>
    <n v="1"/>
    <x v="383"/>
    <x v="4"/>
    <x v="1"/>
    <n v="162"/>
    <n v="6"/>
    <n v="37"/>
    <n v="6"/>
    <n v="13"/>
    <n v="13"/>
    <n v="237"/>
    <n v="2"/>
    <x v="1"/>
    <n v="3"/>
    <n v="6"/>
    <n v="12"/>
    <x v="1"/>
    <n v="1"/>
    <x v="1"/>
    <x v="0"/>
    <x v="0"/>
    <x v="0"/>
    <x v="0"/>
    <x v="0"/>
    <n v="0"/>
    <x v="0"/>
    <n v="11"/>
    <x v="1"/>
    <n v="0"/>
    <x v="1"/>
  </r>
  <r>
    <x v="1155"/>
    <n v="1963"/>
    <n v="63"/>
    <x v="0"/>
    <x v="1"/>
    <x v="0"/>
    <n v="3"/>
    <x v="1"/>
    <x v="1074"/>
    <x v="1"/>
    <n v="1"/>
    <n v="1"/>
    <x v="78"/>
    <x v="82"/>
    <x v="0"/>
    <n v="35"/>
    <n v="0"/>
    <n v="11"/>
    <n v="0"/>
    <n v="0"/>
    <n v="2"/>
    <n v="48"/>
    <n v="4"/>
    <x v="2"/>
    <n v="1"/>
    <n v="3"/>
    <n v="10"/>
    <x v="1"/>
    <n v="7"/>
    <x v="0"/>
    <x v="0"/>
    <x v="0"/>
    <x v="0"/>
    <x v="0"/>
    <x v="0"/>
    <n v="0"/>
    <x v="0"/>
    <n v="11"/>
    <x v="1"/>
    <n v="0"/>
    <x v="1"/>
  </r>
  <r>
    <x v="1156"/>
    <n v="1976"/>
    <n v="50"/>
    <x v="1"/>
    <x v="0"/>
    <x v="2"/>
    <n v="4"/>
    <x v="1"/>
    <x v="1075"/>
    <x v="1"/>
    <n v="1"/>
    <n v="1"/>
    <x v="545"/>
    <x v="9"/>
    <x v="2"/>
    <n v="342"/>
    <n v="9"/>
    <n v="112"/>
    <n v="19"/>
    <n v="14"/>
    <n v="19"/>
    <n v="515"/>
    <n v="10"/>
    <x v="3"/>
    <n v="2"/>
    <n v="9"/>
    <n v="26"/>
    <x v="0"/>
    <n v="7"/>
    <x v="0"/>
    <x v="0"/>
    <x v="0"/>
    <x v="0"/>
    <x v="0"/>
    <x v="0"/>
    <n v="0"/>
    <x v="0"/>
    <n v="11"/>
    <x v="0"/>
    <n v="1"/>
    <x v="0"/>
  </r>
  <r>
    <x v="1157"/>
    <n v="1974"/>
    <n v="52"/>
    <x v="1"/>
    <x v="0"/>
    <x v="1"/>
    <n v="2"/>
    <x v="1"/>
    <x v="1076"/>
    <x v="1"/>
    <n v="0"/>
    <n v="0"/>
    <x v="151"/>
    <x v="87"/>
    <x v="0"/>
    <n v="258"/>
    <n v="105"/>
    <n v="239"/>
    <n v="237"/>
    <n v="172"/>
    <n v="9"/>
    <n v="1020"/>
    <n v="1"/>
    <x v="5"/>
    <n v="3"/>
    <n v="4"/>
    <n v="15"/>
    <x v="1"/>
    <n v="4"/>
    <x v="1"/>
    <x v="0"/>
    <x v="0"/>
    <x v="0"/>
    <x v="0"/>
    <x v="0"/>
    <n v="0"/>
    <x v="0"/>
    <n v="11"/>
    <x v="1"/>
    <n v="0"/>
    <x v="1"/>
  </r>
  <r>
    <x v="1158"/>
    <n v="1961"/>
    <n v="65"/>
    <x v="0"/>
    <x v="0"/>
    <x v="2"/>
    <n v="2"/>
    <x v="1"/>
    <x v="1077"/>
    <x v="1"/>
    <n v="0"/>
    <n v="0"/>
    <x v="465"/>
    <x v="7"/>
    <x v="1"/>
    <n v="658"/>
    <n v="80"/>
    <n v="483"/>
    <n v="123"/>
    <n v="13"/>
    <n v="13"/>
    <n v="1370"/>
    <n v="1"/>
    <x v="7"/>
    <n v="2"/>
    <n v="5"/>
    <n v="11"/>
    <x v="1"/>
    <n v="1"/>
    <x v="1"/>
    <x v="0"/>
    <x v="0"/>
    <x v="0"/>
    <x v="0"/>
    <x v="0"/>
    <n v="0"/>
    <x v="0"/>
    <n v="11"/>
    <x v="1"/>
    <n v="0"/>
    <x v="1"/>
  </r>
  <r>
    <x v="1159"/>
    <n v="1951"/>
    <n v="75"/>
    <x v="0"/>
    <x v="0"/>
    <x v="2"/>
    <n v="3"/>
    <x v="1"/>
    <x v="1078"/>
    <x v="1"/>
    <n v="0"/>
    <n v="1"/>
    <x v="293"/>
    <x v="75"/>
    <x v="0"/>
    <n v="356"/>
    <n v="80"/>
    <n v="329"/>
    <n v="138"/>
    <n v="17"/>
    <n v="106"/>
    <n v="1026"/>
    <n v="2"/>
    <x v="5"/>
    <n v="6"/>
    <n v="10"/>
    <n v="25"/>
    <x v="0"/>
    <n v="5"/>
    <x v="1"/>
    <x v="0"/>
    <x v="0"/>
    <x v="0"/>
    <x v="0"/>
    <x v="0"/>
    <n v="0"/>
    <x v="0"/>
    <n v="11"/>
    <x v="1"/>
    <n v="0"/>
    <x v="1"/>
  </r>
  <r>
    <x v="1160"/>
    <n v="1965"/>
    <n v="61"/>
    <x v="1"/>
    <x v="0"/>
    <x v="2"/>
    <n v="3"/>
    <x v="1"/>
    <x v="1079"/>
    <x v="1"/>
    <n v="0"/>
    <n v="1"/>
    <x v="82"/>
    <x v="76"/>
    <x v="0"/>
    <n v="213"/>
    <n v="5"/>
    <n v="28"/>
    <n v="7"/>
    <n v="7"/>
    <n v="41"/>
    <n v="301"/>
    <n v="1"/>
    <x v="6"/>
    <n v="1"/>
    <n v="6"/>
    <n v="12"/>
    <x v="1"/>
    <n v="5"/>
    <x v="1"/>
    <x v="0"/>
    <x v="0"/>
    <x v="0"/>
    <x v="0"/>
    <x v="0"/>
    <n v="0"/>
    <x v="0"/>
    <n v="11"/>
    <x v="1"/>
    <n v="0"/>
    <x v="1"/>
  </r>
  <r>
    <x v="1161"/>
    <n v="1956"/>
    <n v="70"/>
    <x v="0"/>
    <x v="0"/>
    <x v="1"/>
    <n v="4"/>
    <x v="1"/>
    <x v="1067"/>
    <x v="1"/>
    <n v="1"/>
    <n v="1"/>
    <x v="64"/>
    <x v="21"/>
    <x v="2"/>
    <n v="454"/>
    <n v="0"/>
    <n v="171"/>
    <n v="8"/>
    <n v="19"/>
    <n v="32"/>
    <n v="684"/>
    <n v="12"/>
    <x v="12"/>
    <n v="2"/>
    <n v="8"/>
    <n v="31"/>
    <x v="2"/>
    <n v="8"/>
    <x v="0"/>
    <x v="0"/>
    <x v="0"/>
    <x v="0"/>
    <x v="0"/>
    <x v="0"/>
    <n v="0"/>
    <x v="0"/>
    <n v="11"/>
    <x v="1"/>
    <n v="0"/>
    <x v="1"/>
  </r>
  <r>
    <x v="1162"/>
    <n v="1965"/>
    <n v="61"/>
    <x v="1"/>
    <x v="0"/>
    <x v="2"/>
    <n v="3"/>
    <x v="1"/>
    <x v="1080"/>
    <x v="1"/>
    <n v="0"/>
    <n v="1"/>
    <x v="546"/>
    <x v="68"/>
    <x v="0"/>
    <n v="457"/>
    <n v="4"/>
    <n v="29"/>
    <n v="0"/>
    <n v="0"/>
    <n v="9"/>
    <n v="499"/>
    <n v="1"/>
    <x v="0"/>
    <n v="1"/>
    <n v="7"/>
    <n v="17"/>
    <x v="0"/>
    <n v="7"/>
    <x v="0"/>
    <x v="0"/>
    <x v="1"/>
    <x v="0"/>
    <x v="0"/>
    <x v="0"/>
    <n v="0"/>
    <x v="0"/>
    <n v="11"/>
    <x v="1"/>
    <n v="1"/>
    <x v="0"/>
  </r>
  <r>
    <x v="1163"/>
    <n v="1994"/>
    <n v="32"/>
    <x v="2"/>
    <x v="0"/>
    <x v="1"/>
    <n v="2"/>
    <x v="1"/>
    <x v="1081"/>
    <x v="1"/>
    <n v="0"/>
    <n v="0"/>
    <x v="123"/>
    <x v="29"/>
    <x v="0"/>
    <n v="241"/>
    <n v="45"/>
    <n v="604"/>
    <n v="34"/>
    <n v="26"/>
    <n v="54"/>
    <n v="1004"/>
    <n v="1"/>
    <x v="4"/>
    <n v="4"/>
    <n v="10"/>
    <n v="21"/>
    <x v="0"/>
    <n v="2"/>
    <x v="1"/>
    <x v="0"/>
    <x v="0"/>
    <x v="0"/>
    <x v="0"/>
    <x v="0"/>
    <n v="0"/>
    <x v="0"/>
    <n v="11"/>
    <x v="1"/>
    <n v="0"/>
    <x v="1"/>
  </r>
  <r>
    <x v="1164"/>
    <n v="1974"/>
    <n v="52"/>
    <x v="1"/>
    <x v="1"/>
    <x v="2"/>
    <n v="3"/>
    <x v="1"/>
    <x v="1082"/>
    <x v="1"/>
    <n v="0"/>
    <n v="1"/>
    <x v="525"/>
    <x v="56"/>
    <x v="0"/>
    <n v="210"/>
    <n v="0"/>
    <n v="6"/>
    <n v="0"/>
    <n v="0"/>
    <n v="2"/>
    <n v="218"/>
    <n v="2"/>
    <x v="6"/>
    <n v="1"/>
    <n v="5"/>
    <n v="12"/>
    <x v="1"/>
    <n v="7"/>
    <x v="0"/>
    <x v="0"/>
    <x v="0"/>
    <x v="0"/>
    <x v="0"/>
    <x v="0"/>
    <n v="0"/>
    <x v="0"/>
    <n v="11"/>
    <x v="1"/>
    <n v="0"/>
    <x v="1"/>
  </r>
  <r>
    <x v="1165"/>
    <n v="1972"/>
    <n v="54"/>
    <x v="1"/>
    <x v="0"/>
    <x v="2"/>
    <n v="3"/>
    <x v="1"/>
    <x v="1083"/>
    <x v="1"/>
    <n v="0"/>
    <n v="1"/>
    <x v="547"/>
    <x v="12"/>
    <x v="0"/>
    <n v="441"/>
    <n v="35"/>
    <n v="83"/>
    <n v="7"/>
    <n v="29"/>
    <n v="11"/>
    <n v="606"/>
    <n v="4"/>
    <x v="6"/>
    <n v="2"/>
    <n v="12"/>
    <n v="22"/>
    <x v="0"/>
    <n v="4"/>
    <x v="1"/>
    <x v="0"/>
    <x v="0"/>
    <x v="0"/>
    <x v="0"/>
    <x v="0"/>
    <n v="0"/>
    <x v="0"/>
    <n v="11"/>
    <x v="1"/>
    <n v="0"/>
    <x v="1"/>
  </r>
  <r>
    <x v="1166"/>
    <n v="1968"/>
    <n v="58"/>
    <x v="1"/>
    <x v="4"/>
    <x v="2"/>
    <n v="3"/>
    <x v="1"/>
    <x v="1084"/>
    <x v="1"/>
    <n v="0"/>
    <n v="1"/>
    <x v="249"/>
    <x v="71"/>
    <x v="2"/>
    <n v="19"/>
    <n v="13"/>
    <n v="18"/>
    <n v="10"/>
    <n v="7"/>
    <n v="8"/>
    <n v="75"/>
    <n v="1"/>
    <x v="1"/>
    <n v="1"/>
    <n v="3"/>
    <n v="6"/>
    <x v="1"/>
    <n v="3"/>
    <x v="1"/>
    <x v="0"/>
    <x v="0"/>
    <x v="0"/>
    <x v="0"/>
    <x v="0"/>
    <n v="0"/>
    <x v="0"/>
    <n v="11"/>
    <x v="1"/>
    <n v="0"/>
    <x v="1"/>
  </r>
  <r>
    <x v="1167"/>
    <n v="1968"/>
    <n v="58"/>
    <x v="1"/>
    <x v="0"/>
    <x v="1"/>
    <n v="5"/>
    <x v="1"/>
    <x v="1085"/>
    <x v="1"/>
    <n v="1"/>
    <n v="2"/>
    <x v="123"/>
    <x v="5"/>
    <x v="0"/>
    <n v="28"/>
    <n v="9"/>
    <n v="37"/>
    <n v="12"/>
    <n v="7"/>
    <n v="13"/>
    <n v="106"/>
    <n v="3"/>
    <x v="2"/>
    <n v="0"/>
    <n v="4"/>
    <n v="9"/>
    <x v="1"/>
    <n v="8"/>
    <x v="0"/>
    <x v="0"/>
    <x v="0"/>
    <x v="0"/>
    <x v="0"/>
    <x v="0"/>
    <n v="0"/>
    <x v="0"/>
    <n v="11"/>
    <x v="1"/>
    <n v="0"/>
    <x v="1"/>
  </r>
  <r>
    <x v="1168"/>
    <n v="1948"/>
    <n v="78"/>
    <x v="3"/>
    <x v="0"/>
    <x v="2"/>
    <n v="2"/>
    <x v="1"/>
    <x v="1086"/>
    <x v="1"/>
    <n v="0"/>
    <n v="0"/>
    <x v="429"/>
    <x v="42"/>
    <x v="0"/>
    <n v="476"/>
    <n v="75"/>
    <n v="162"/>
    <n v="29"/>
    <n v="151"/>
    <n v="97"/>
    <n v="990"/>
    <n v="1"/>
    <x v="6"/>
    <n v="4"/>
    <n v="8"/>
    <n v="17"/>
    <x v="0"/>
    <n v="2"/>
    <x v="1"/>
    <x v="0"/>
    <x v="0"/>
    <x v="0"/>
    <x v="0"/>
    <x v="0"/>
    <n v="0"/>
    <x v="0"/>
    <n v="11"/>
    <x v="1"/>
    <n v="0"/>
    <x v="1"/>
  </r>
  <r>
    <x v="1169"/>
    <n v="1969"/>
    <n v="57"/>
    <x v="1"/>
    <x v="0"/>
    <x v="0"/>
    <n v="1"/>
    <x v="0"/>
    <x v="1087"/>
    <x v="1"/>
    <n v="0"/>
    <n v="0"/>
    <x v="149"/>
    <x v="22"/>
    <x v="0"/>
    <n v="364"/>
    <n v="40"/>
    <n v="425"/>
    <n v="158"/>
    <n v="60"/>
    <n v="50"/>
    <n v="1097"/>
    <n v="1"/>
    <x v="7"/>
    <n v="4"/>
    <n v="8"/>
    <n v="16"/>
    <x v="0"/>
    <n v="1"/>
    <x v="1"/>
    <x v="0"/>
    <x v="0"/>
    <x v="0"/>
    <x v="0"/>
    <x v="0"/>
    <n v="0"/>
    <x v="0"/>
    <n v="11"/>
    <x v="1"/>
    <n v="0"/>
    <x v="1"/>
  </r>
  <r>
    <x v="1170"/>
    <n v="1996"/>
    <n v="30"/>
    <x v="2"/>
    <x v="3"/>
    <x v="2"/>
    <n v="2"/>
    <x v="1"/>
    <x v="1088"/>
    <x v="1"/>
    <n v="0"/>
    <n v="0"/>
    <x v="410"/>
    <x v="85"/>
    <x v="0"/>
    <n v="0"/>
    <n v="0"/>
    <n v="2"/>
    <n v="3"/>
    <n v="3"/>
    <n v="8"/>
    <n v="16"/>
    <n v="1"/>
    <x v="1"/>
    <n v="0"/>
    <n v="2"/>
    <n v="4"/>
    <x v="1"/>
    <n v="5"/>
    <x v="1"/>
    <x v="1"/>
    <x v="0"/>
    <x v="0"/>
    <x v="0"/>
    <x v="0"/>
    <n v="0"/>
    <x v="0"/>
    <n v="11"/>
    <x v="1"/>
    <n v="1"/>
    <x v="0"/>
  </r>
  <r>
    <x v="1171"/>
    <n v="1974"/>
    <n v="52"/>
    <x v="1"/>
    <x v="4"/>
    <x v="2"/>
    <n v="2"/>
    <x v="1"/>
    <x v="415"/>
    <x v="1"/>
    <n v="0"/>
    <n v="0"/>
    <x v="233"/>
    <x v="32"/>
    <x v="0"/>
    <n v="0"/>
    <n v="6"/>
    <n v="3"/>
    <n v="7"/>
    <n v="6"/>
    <n v="12"/>
    <n v="34"/>
    <n v="1"/>
    <x v="1"/>
    <n v="0"/>
    <n v="3"/>
    <n v="5"/>
    <x v="1"/>
    <n v="8"/>
    <x v="0"/>
    <x v="0"/>
    <x v="0"/>
    <x v="0"/>
    <x v="0"/>
    <x v="0"/>
    <n v="0"/>
    <x v="0"/>
    <n v="11"/>
    <x v="1"/>
    <n v="0"/>
    <x v="1"/>
  </r>
  <r>
    <x v="1172"/>
    <n v="1990"/>
    <n v="36"/>
    <x v="2"/>
    <x v="1"/>
    <x v="2"/>
    <n v="2"/>
    <x v="1"/>
    <x v="1089"/>
    <x v="1"/>
    <n v="0"/>
    <n v="0"/>
    <x v="548"/>
    <x v="33"/>
    <x v="2"/>
    <n v="863"/>
    <n v="83"/>
    <n v="547"/>
    <n v="86"/>
    <n v="99"/>
    <n v="33"/>
    <n v="1711"/>
    <n v="1"/>
    <x v="0"/>
    <n v="2"/>
    <n v="5"/>
    <n v="16"/>
    <x v="0"/>
    <n v="5"/>
    <x v="1"/>
    <x v="0"/>
    <x v="0"/>
    <x v="0"/>
    <x v="0"/>
    <x v="0"/>
    <n v="0"/>
    <x v="0"/>
    <n v="11"/>
    <x v="1"/>
    <n v="0"/>
    <x v="1"/>
  </r>
  <r>
    <x v="1173"/>
    <n v="1957"/>
    <n v="69"/>
    <x v="0"/>
    <x v="2"/>
    <x v="2"/>
    <n v="4"/>
    <x v="1"/>
    <x v="1090"/>
    <x v="1"/>
    <n v="1"/>
    <n v="1"/>
    <x v="549"/>
    <x v="75"/>
    <x v="0"/>
    <n v="349"/>
    <n v="7"/>
    <n v="35"/>
    <n v="0"/>
    <n v="0"/>
    <n v="47"/>
    <n v="438"/>
    <n v="3"/>
    <x v="0"/>
    <n v="2"/>
    <n v="4"/>
    <n v="17"/>
    <x v="0"/>
    <n v="7"/>
    <x v="0"/>
    <x v="0"/>
    <x v="1"/>
    <x v="0"/>
    <x v="0"/>
    <x v="0"/>
    <n v="0"/>
    <x v="0"/>
    <n v="11"/>
    <x v="1"/>
    <n v="1"/>
    <x v="0"/>
  </r>
  <r>
    <x v="1174"/>
    <n v="1979"/>
    <n v="47"/>
    <x v="1"/>
    <x v="3"/>
    <x v="1"/>
    <n v="3"/>
    <x v="1"/>
    <x v="1091"/>
    <x v="1"/>
    <n v="1"/>
    <n v="0"/>
    <x v="224"/>
    <x v="70"/>
    <x v="0"/>
    <n v="5"/>
    <n v="23"/>
    <n v="15"/>
    <n v="0"/>
    <n v="18"/>
    <n v="14"/>
    <n v="75"/>
    <n v="2"/>
    <x v="2"/>
    <n v="0"/>
    <n v="3"/>
    <n v="7"/>
    <x v="1"/>
    <n v="8"/>
    <x v="0"/>
    <x v="0"/>
    <x v="0"/>
    <x v="0"/>
    <x v="0"/>
    <x v="0"/>
    <n v="0"/>
    <x v="0"/>
    <n v="11"/>
    <x v="1"/>
    <n v="0"/>
    <x v="1"/>
  </r>
  <r>
    <x v="1175"/>
    <n v="1960"/>
    <n v="66"/>
    <x v="0"/>
    <x v="2"/>
    <x v="2"/>
    <n v="3"/>
    <x v="1"/>
    <x v="1092"/>
    <x v="1"/>
    <n v="0"/>
    <n v="1"/>
    <x v="138"/>
    <x v="88"/>
    <x v="0"/>
    <n v="184"/>
    <n v="2"/>
    <n v="19"/>
    <n v="8"/>
    <n v="8"/>
    <n v="4"/>
    <n v="225"/>
    <n v="3"/>
    <x v="2"/>
    <n v="2"/>
    <n v="6"/>
    <n v="13"/>
    <x v="1"/>
    <n v="5"/>
    <x v="1"/>
    <x v="0"/>
    <x v="0"/>
    <x v="0"/>
    <x v="0"/>
    <x v="0"/>
    <n v="0"/>
    <x v="0"/>
    <n v="11"/>
    <x v="1"/>
    <n v="0"/>
    <x v="1"/>
  </r>
  <r>
    <x v="1176"/>
    <n v="1952"/>
    <n v="74"/>
    <x v="0"/>
    <x v="2"/>
    <x v="2"/>
    <n v="4"/>
    <x v="1"/>
    <x v="1093"/>
    <x v="1"/>
    <n v="1"/>
    <n v="1"/>
    <x v="16"/>
    <x v="37"/>
    <x v="1"/>
    <n v="8"/>
    <n v="0"/>
    <n v="8"/>
    <n v="0"/>
    <n v="0"/>
    <n v="2"/>
    <n v="18"/>
    <n v="1"/>
    <x v="1"/>
    <n v="0"/>
    <n v="2"/>
    <n v="4"/>
    <x v="1"/>
    <n v="8"/>
    <x v="0"/>
    <x v="0"/>
    <x v="0"/>
    <x v="0"/>
    <x v="0"/>
    <x v="0"/>
    <n v="0"/>
    <x v="0"/>
    <n v="11"/>
    <x v="1"/>
    <n v="0"/>
    <x v="1"/>
  </r>
  <r>
    <x v="1177"/>
    <n v="1981"/>
    <n v="45"/>
    <x v="2"/>
    <x v="0"/>
    <x v="2"/>
    <n v="3"/>
    <x v="1"/>
    <x v="1094"/>
    <x v="1"/>
    <n v="0"/>
    <n v="1"/>
    <x v="91"/>
    <x v="28"/>
    <x v="2"/>
    <n v="277"/>
    <n v="21"/>
    <n v="64"/>
    <n v="62"/>
    <n v="21"/>
    <n v="25"/>
    <n v="470"/>
    <n v="2"/>
    <x v="7"/>
    <n v="2"/>
    <n v="10"/>
    <n v="17"/>
    <x v="0"/>
    <n v="3"/>
    <x v="1"/>
    <x v="0"/>
    <x v="0"/>
    <x v="0"/>
    <x v="0"/>
    <x v="0"/>
    <n v="0"/>
    <x v="0"/>
    <n v="11"/>
    <x v="1"/>
    <n v="0"/>
    <x v="1"/>
  </r>
  <r>
    <x v="1178"/>
    <n v="1981"/>
    <n v="45"/>
    <x v="2"/>
    <x v="0"/>
    <x v="3"/>
    <n v="3"/>
    <x v="1"/>
    <x v="1095"/>
    <x v="1"/>
    <n v="1"/>
    <n v="1"/>
    <x v="305"/>
    <x v="36"/>
    <x v="0"/>
    <n v="44"/>
    <n v="5"/>
    <n v="19"/>
    <n v="0"/>
    <n v="4"/>
    <n v="19"/>
    <n v="91"/>
    <n v="3"/>
    <x v="2"/>
    <n v="0"/>
    <n v="4"/>
    <n v="9"/>
    <x v="1"/>
    <n v="5"/>
    <x v="1"/>
    <x v="0"/>
    <x v="0"/>
    <x v="0"/>
    <x v="0"/>
    <x v="0"/>
    <n v="0"/>
    <x v="0"/>
    <n v="11"/>
    <x v="1"/>
    <n v="0"/>
    <x v="1"/>
  </r>
  <r>
    <x v="1179"/>
    <n v="1991"/>
    <n v="35"/>
    <x v="2"/>
    <x v="2"/>
    <x v="0"/>
    <n v="1"/>
    <x v="0"/>
    <x v="1096"/>
    <x v="1"/>
    <n v="0"/>
    <n v="0"/>
    <x v="550"/>
    <x v="40"/>
    <x v="1"/>
    <n v="1156"/>
    <n v="120"/>
    <n v="915"/>
    <n v="94"/>
    <n v="144"/>
    <n v="96"/>
    <n v="2525"/>
    <n v="1"/>
    <x v="7"/>
    <n v="4"/>
    <n v="10"/>
    <n v="18"/>
    <x v="0"/>
    <n v="1"/>
    <x v="1"/>
    <x v="0"/>
    <x v="0"/>
    <x v="1"/>
    <x v="0"/>
    <x v="0"/>
    <n v="0"/>
    <x v="0"/>
    <n v="11"/>
    <x v="1"/>
    <n v="1"/>
    <x v="0"/>
  </r>
  <r>
    <x v="1180"/>
    <n v="1950"/>
    <n v="76"/>
    <x v="0"/>
    <x v="0"/>
    <x v="1"/>
    <n v="3"/>
    <x v="1"/>
    <x v="1097"/>
    <x v="1"/>
    <n v="0"/>
    <n v="1"/>
    <x v="231"/>
    <x v="95"/>
    <x v="0"/>
    <n v="373"/>
    <n v="14"/>
    <n v="83"/>
    <n v="6"/>
    <n v="9"/>
    <n v="19"/>
    <n v="504"/>
    <n v="3"/>
    <x v="0"/>
    <n v="2"/>
    <n v="6"/>
    <n v="19"/>
    <x v="0"/>
    <n v="7"/>
    <x v="0"/>
    <x v="0"/>
    <x v="0"/>
    <x v="0"/>
    <x v="0"/>
    <x v="0"/>
    <n v="1"/>
    <x v="0"/>
    <n v="11"/>
    <x v="1"/>
    <n v="0"/>
    <x v="1"/>
  </r>
  <r>
    <x v="1181"/>
    <n v="1957"/>
    <n v="69"/>
    <x v="0"/>
    <x v="0"/>
    <x v="2"/>
    <n v="3"/>
    <x v="1"/>
    <x v="1098"/>
    <x v="1"/>
    <n v="0"/>
    <n v="1"/>
    <x v="180"/>
    <x v="8"/>
    <x v="0"/>
    <n v="134"/>
    <n v="8"/>
    <n v="76"/>
    <n v="6"/>
    <n v="0"/>
    <n v="11"/>
    <n v="235"/>
    <n v="1"/>
    <x v="6"/>
    <n v="1"/>
    <n v="5"/>
    <n v="11"/>
    <x v="1"/>
    <n v="6"/>
    <x v="0"/>
    <x v="0"/>
    <x v="0"/>
    <x v="0"/>
    <x v="0"/>
    <x v="0"/>
    <n v="0"/>
    <x v="0"/>
    <n v="11"/>
    <x v="1"/>
    <n v="0"/>
    <x v="1"/>
  </r>
  <r>
    <x v="1182"/>
    <n v="1961"/>
    <n v="65"/>
    <x v="0"/>
    <x v="1"/>
    <x v="3"/>
    <n v="2"/>
    <x v="1"/>
    <x v="1099"/>
    <x v="1"/>
    <n v="0"/>
    <n v="1"/>
    <x v="470"/>
    <x v="29"/>
    <x v="0"/>
    <n v="1148"/>
    <n v="0"/>
    <n v="60"/>
    <n v="0"/>
    <n v="0"/>
    <n v="24"/>
    <n v="1232"/>
    <n v="3"/>
    <x v="12"/>
    <n v="5"/>
    <n v="4"/>
    <n v="21"/>
    <x v="0"/>
    <n v="7"/>
    <x v="0"/>
    <x v="0"/>
    <x v="1"/>
    <x v="0"/>
    <x v="0"/>
    <x v="0"/>
    <n v="0"/>
    <x v="0"/>
    <n v="11"/>
    <x v="0"/>
    <n v="2"/>
    <x v="3"/>
  </r>
  <r>
    <x v="1183"/>
    <n v="1958"/>
    <n v="68"/>
    <x v="0"/>
    <x v="3"/>
    <x v="0"/>
    <n v="3"/>
    <x v="1"/>
    <x v="1100"/>
    <x v="1"/>
    <n v="1"/>
    <n v="1"/>
    <x v="542"/>
    <x v="31"/>
    <x v="0"/>
    <n v="6"/>
    <n v="12"/>
    <n v="3"/>
    <n v="21"/>
    <n v="6"/>
    <n v="40"/>
    <n v="88"/>
    <n v="5"/>
    <x v="2"/>
    <n v="2"/>
    <n v="3"/>
    <n v="12"/>
    <x v="1"/>
    <n v="5"/>
    <x v="1"/>
    <x v="0"/>
    <x v="0"/>
    <x v="0"/>
    <x v="0"/>
    <x v="0"/>
    <n v="0"/>
    <x v="0"/>
    <n v="11"/>
    <x v="1"/>
    <n v="0"/>
    <x v="1"/>
  </r>
  <r>
    <x v="1184"/>
    <n v="1971"/>
    <n v="55"/>
    <x v="1"/>
    <x v="0"/>
    <x v="0"/>
    <n v="2"/>
    <x v="1"/>
    <x v="1101"/>
    <x v="1"/>
    <n v="1"/>
    <n v="0"/>
    <x v="92"/>
    <x v="65"/>
    <x v="1"/>
    <n v="4"/>
    <n v="1"/>
    <n v="11"/>
    <n v="0"/>
    <n v="0"/>
    <n v="1"/>
    <n v="17"/>
    <n v="1"/>
    <x v="1"/>
    <n v="0"/>
    <n v="2"/>
    <n v="4"/>
    <x v="1"/>
    <n v="7"/>
    <x v="0"/>
    <x v="0"/>
    <x v="0"/>
    <x v="0"/>
    <x v="0"/>
    <x v="0"/>
    <n v="0"/>
    <x v="0"/>
    <n v="11"/>
    <x v="1"/>
    <n v="0"/>
    <x v="1"/>
  </r>
  <r>
    <x v="1185"/>
    <n v="1985"/>
    <n v="41"/>
    <x v="2"/>
    <x v="0"/>
    <x v="0"/>
    <n v="2"/>
    <x v="1"/>
    <x v="1102"/>
    <x v="1"/>
    <n v="1"/>
    <n v="0"/>
    <x v="152"/>
    <x v="3"/>
    <x v="0"/>
    <n v="5"/>
    <n v="4"/>
    <n v="8"/>
    <n v="2"/>
    <n v="0"/>
    <n v="5"/>
    <n v="24"/>
    <n v="1"/>
    <x v="1"/>
    <n v="0"/>
    <n v="3"/>
    <n v="5"/>
    <x v="1"/>
    <n v="5"/>
    <x v="1"/>
    <x v="0"/>
    <x v="0"/>
    <x v="0"/>
    <x v="0"/>
    <x v="0"/>
    <n v="0"/>
    <x v="0"/>
    <n v="11"/>
    <x v="1"/>
    <n v="0"/>
    <x v="1"/>
  </r>
  <r>
    <x v="1186"/>
    <n v="1965"/>
    <n v="61"/>
    <x v="1"/>
    <x v="0"/>
    <x v="2"/>
    <n v="4"/>
    <x v="1"/>
    <x v="1103"/>
    <x v="1"/>
    <n v="1"/>
    <n v="1"/>
    <x v="313"/>
    <x v="17"/>
    <x v="0"/>
    <n v="24"/>
    <n v="2"/>
    <n v="20"/>
    <n v="2"/>
    <n v="2"/>
    <n v="10"/>
    <n v="60"/>
    <n v="2"/>
    <x v="1"/>
    <n v="0"/>
    <n v="4"/>
    <n v="7"/>
    <x v="1"/>
    <n v="4"/>
    <x v="1"/>
    <x v="0"/>
    <x v="0"/>
    <x v="0"/>
    <x v="0"/>
    <x v="0"/>
    <n v="0"/>
    <x v="0"/>
    <n v="11"/>
    <x v="1"/>
    <n v="0"/>
    <x v="1"/>
  </r>
  <r>
    <x v="1187"/>
    <n v="1952"/>
    <n v="74"/>
    <x v="0"/>
    <x v="1"/>
    <x v="0"/>
    <n v="2"/>
    <x v="1"/>
    <x v="1104"/>
    <x v="1"/>
    <n v="0"/>
    <n v="1"/>
    <x v="428"/>
    <x v="50"/>
    <x v="1"/>
    <n v="899"/>
    <n v="0"/>
    <n v="101"/>
    <n v="0"/>
    <n v="0"/>
    <n v="20"/>
    <n v="1020"/>
    <n v="1"/>
    <x v="4"/>
    <n v="6"/>
    <n v="13"/>
    <n v="26"/>
    <x v="0"/>
    <n v="4"/>
    <x v="1"/>
    <x v="0"/>
    <x v="0"/>
    <x v="0"/>
    <x v="1"/>
    <x v="0"/>
    <n v="0"/>
    <x v="0"/>
    <n v="11"/>
    <x v="1"/>
    <n v="1"/>
    <x v="0"/>
  </r>
  <r>
    <x v="1188"/>
    <n v="1962"/>
    <n v="64"/>
    <x v="0"/>
    <x v="1"/>
    <x v="1"/>
    <n v="3"/>
    <x v="1"/>
    <x v="1105"/>
    <x v="1"/>
    <n v="0"/>
    <n v="1"/>
    <x v="259"/>
    <x v="97"/>
    <x v="1"/>
    <n v="108"/>
    <n v="1"/>
    <n v="28"/>
    <n v="13"/>
    <n v="1"/>
    <n v="4"/>
    <n v="155"/>
    <n v="2"/>
    <x v="7"/>
    <n v="1"/>
    <n v="4"/>
    <n v="10"/>
    <x v="1"/>
    <n v="8"/>
    <x v="0"/>
    <x v="0"/>
    <x v="0"/>
    <x v="0"/>
    <x v="0"/>
    <x v="0"/>
    <n v="0"/>
    <x v="0"/>
    <n v="11"/>
    <x v="1"/>
    <n v="0"/>
    <x v="1"/>
  </r>
  <r>
    <x v="1189"/>
    <n v="1974"/>
    <n v="52"/>
    <x v="1"/>
    <x v="4"/>
    <x v="2"/>
    <n v="4"/>
    <x v="1"/>
    <x v="1106"/>
    <x v="1"/>
    <n v="0"/>
    <n v="2"/>
    <x v="551"/>
    <x v="64"/>
    <x v="1"/>
    <n v="27"/>
    <n v="2"/>
    <n v="7"/>
    <n v="0"/>
    <n v="2"/>
    <n v="13"/>
    <n v="51"/>
    <n v="1"/>
    <x v="1"/>
    <n v="0"/>
    <n v="3"/>
    <n v="5"/>
    <x v="1"/>
    <n v="5"/>
    <x v="1"/>
    <x v="0"/>
    <x v="0"/>
    <x v="0"/>
    <x v="0"/>
    <x v="0"/>
    <n v="0"/>
    <x v="0"/>
    <n v="11"/>
    <x v="1"/>
    <n v="0"/>
    <x v="1"/>
  </r>
  <r>
    <x v="1190"/>
    <n v="1970"/>
    <n v="56"/>
    <x v="1"/>
    <x v="2"/>
    <x v="3"/>
    <n v="1"/>
    <x v="0"/>
    <x v="1107"/>
    <x v="1"/>
    <n v="0"/>
    <n v="0"/>
    <x v="270"/>
    <x v="63"/>
    <x v="0"/>
    <n v="816"/>
    <n v="66"/>
    <n v="549"/>
    <n v="216"/>
    <n v="66"/>
    <n v="99"/>
    <n v="1812"/>
    <n v="1"/>
    <x v="3"/>
    <n v="6"/>
    <n v="4"/>
    <n v="16"/>
    <x v="0"/>
    <n v="3"/>
    <x v="1"/>
    <x v="0"/>
    <x v="0"/>
    <x v="0"/>
    <x v="0"/>
    <x v="0"/>
    <n v="0"/>
    <x v="0"/>
    <n v="11"/>
    <x v="0"/>
    <n v="1"/>
    <x v="0"/>
  </r>
  <r>
    <x v="1191"/>
    <n v="1969"/>
    <n v="57"/>
    <x v="1"/>
    <x v="2"/>
    <x v="4"/>
    <n v="2"/>
    <x v="1"/>
    <x v="1108"/>
    <x v="1"/>
    <n v="0"/>
    <n v="1"/>
    <x v="278"/>
    <x v="85"/>
    <x v="0"/>
    <n v="1298"/>
    <n v="0"/>
    <n v="70"/>
    <n v="37"/>
    <n v="14"/>
    <n v="42"/>
    <n v="1461"/>
    <n v="4"/>
    <x v="5"/>
    <n v="4"/>
    <n v="10"/>
    <n v="25"/>
    <x v="0"/>
    <n v="4"/>
    <x v="1"/>
    <x v="0"/>
    <x v="1"/>
    <x v="1"/>
    <x v="0"/>
    <x v="0"/>
    <n v="0"/>
    <x v="0"/>
    <n v="11"/>
    <x v="0"/>
    <n v="3"/>
    <x v="2"/>
  </r>
  <r>
    <x v="1192"/>
    <n v="1960"/>
    <n v="66"/>
    <x v="0"/>
    <x v="0"/>
    <x v="3"/>
    <n v="2"/>
    <x v="1"/>
    <x v="1109"/>
    <x v="1"/>
    <n v="0"/>
    <n v="1"/>
    <x v="552"/>
    <x v="29"/>
    <x v="0"/>
    <n v="10"/>
    <n v="0"/>
    <n v="11"/>
    <n v="17"/>
    <n v="29"/>
    <n v="29"/>
    <n v="96"/>
    <n v="1"/>
    <x v="1"/>
    <n v="2"/>
    <n v="2"/>
    <n v="6"/>
    <x v="1"/>
    <n v="4"/>
    <x v="1"/>
    <x v="0"/>
    <x v="0"/>
    <x v="0"/>
    <x v="0"/>
    <x v="0"/>
    <n v="0"/>
    <x v="0"/>
    <n v="11"/>
    <x v="1"/>
    <n v="0"/>
    <x v="1"/>
  </r>
  <r>
    <x v="1193"/>
    <n v="1952"/>
    <n v="74"/>
    <x v="0"/>
    <x v="0"/>
    <x v="0"/>
    <n v="2"/>
    <x v="1"/>
    <x v="1110"/>
    <x v="1"/>
    <n v="0"/>
    <n v="1"/>
    <x v="410"/>
    <x v="3"/>
    <x v="0"/>
    <n v="87"/>
    <n v="13"/>
    <n v="34"/>
    <n v="10"/>
    <n v="6"/>
    <n v="10"/>
    <n v="160"/>
    <n v="1"/>
    <x v="6"/>
    <n v="0"/>
    <n v="4"/>
    <n v="9"/>
    <x v="1"/>
    <n v="5"/>
    <x v="1"/>
    <x v="0"/>
    <x v="0"/>
    <x v="0"/>
    <x v="0"/>
    <x v="0"/>
    <n v="0"/>
    <x v="0"/>
    <n v="11"/>
    <x v="1"/>
    <n v="0"/>
    <x v="1"/>
  </r>
  <r>
    <x v="1194"/>
    <n v="1969"/>
    <n v="57"/>
    <x v="1"/>
    <x v="2"/>
    <x v="2"/>
    <n v="4"/>
    <x v="1"/>
    <x v="1111"/>
    <x v="1"/>
    <n v="1"/>
    <n v="1"/>
    <x v="107"/>
    <x v="89"/>
    <x v="0"/>
    <n v="57"/>
    <n v="2"/>
    <n v="51"/>
    <n v="4"/>
    <n v="2"/>
    <n v="23"/>
    <n v="139"/>
    <n v="3"/>
    <x v="2"/>
    <n v="1"/>
    <n v="4"/>
    <n v="10"/>
    <x v="1"/>
    <n v="6"/>
    <x v="0"/>
    <x v="0"/>
    <x v="0"/>
    <x v="0"/>
    <x v="0"/>
    <x v="0"/>
    <n v="0"/>
    <x v="0"/>
    <n v="11"/>
    <x v="1"/>
    <n v="0"/>
    <x v="1"/>
  </r>
  <r>
    <x v="1195"/>
    <n v="1968"/>
    <n v="58"/>
    <x v="1"/>
    <x v="2"/>
    <x v="3"/>
    <n v="2"/>
    <x v="1"/>
    <x v="262"/>
    <x v="1"/>
    <n v="0"/>
    <n v="1"/>
    <x v="108"/>
    <x v="81"/>
    <x v="0"/>
    <n v="635"/>
    <n v="15"/>
    <n v="100"/>
    <n v="20"/>
    <n v="7"/>
    <n v="131"/>
    <n v="908"/>
    <n v="1"/>
    <x v="12"/>
    <n v="3"/>
    <n v="9"/>
    <n v="22"/>
    <x v="0"/>
    <n v="6"/>
    <x v="0"/>
    <x v="0"/>
    <x v="0"/>
    <x v="0"/>
    <x v="0"/>
    <x v="0"/>
    <n v="0"/>
    <x v="0"/>
    <n v="11"/>
    <x v="1"/>
    <n v="0"/>
    <x v="1"/>
  </r>
  <r>
    <x v="1196"/>
    <n v="1965"/>
    <n v="61"/>
    <x v="1"/>
    <x v="4"/>
    <x v="2"/>
    <n v="3"/>
    <x v="1"/>
    <x v="720"/>
    <x v="1"/>
    <n v="0"/>
    <n v="1"/>
    <x v="458"/>
    <x v="16"/>
    <x v="0"/>
    <n v="43"/>
    <n v="12"/>
    <n v="23"/>
    <n v="29"/>
    <n v="15"/>
    <n v="61"/>
    <n v="183"/>
    <n v="1"/>
    <x v="2"/>
    <n v="1"/>
    <n v="4"/>
    <n v="8"/>
    <x v="1"/>
    <n v="4"/>
    <x v="1"/>
    <x v="0"/>
    <x v="0"/>
    <x v="0"/>
    <x v="0"/>
    <x v="0"/>
    <n v="0"/>
    <x v="0"/>
    <n v="11"/>
    <x v="1"/>
    <n v="0"/>
    <x v="1"/>
  </r>
  <r>
    <x v="1197"/>
    <n v="1969"/>
    <n v="57"/>
    <x v="1"/>
    <x v="2"/>
    <x v="2"/>
    <n v="3"/>
    <x v="1"/>
    <x v="1112"/>
    <x v="1"/>
    <n v="1"/>
    <n v="0"/>
    <x v="170"/>
    <x v="9"/>
    <x v="2"/>
    <n v="964"/>
    <n v="34"/>
    <n v="137"/>
    <n v="15"/>
    <n v="0"/>
    <n v="11"/>
    <n v="1161"/>
    <n v="2"/>
    <x v="3"/>
    <n v="2"/>
    <n v="10"/>
    <n v="19"/>
    <x v="0"/>
    <n v="8"/>
    <x v="0"/>
    <x v="0"/>
    <x v="1"/>
    <x v="0"/>
    <x v="0"/>
    <x v="0"/>
    <n v="0"/>
    <x v="0"/>
    <n v="11"/>
    <x v="1"/>
    <n v="1"/>
    <x v="0"/>
  </r>
  <r>
    <x v="1198"/>
    <n v="1972"/>
    <n v="54"/>
    <x v="1"/>
    <x v="1"/>
    <x v="2"/>
    <n v="2"/>
    <x v="1"/>
    <x v="1113"/>
    <x v="1"/>
    <n v="0"/>
    <n v="0"/>
    <x v="306"/>
    <x v="36"/>
    <x v="0"/>
    <n v="572"/>
    <n v="8"/>
    <n v="259"/>
    <n v="34"/>
    <n v="35"/>
    <n v="80"/>
    <n v="988"/>
    <n v="1"/>
    <x v="7"/>
    <n v="5"/>
    <n v="5"/>
    <n v="14"/>
    <x v="1"/>
    <n v="1"/>
    <x v="1"/>
    <x v="0"/>
    <x v="0"/>
    <x v="0"/>
    <x v="0"/>
    <x v="0"/>
    <n v="0"/>
    <x v="0"/>
    <n v="11"/>
    <x v="1"/>
    <n v="0"/>
    <x v="1"/>
  </r>
  <r>
    <x v="1199"/>
    <n v="1961"/>
    <n v="65"/>
    <x v="0"/>
    <x v="4"/>
    <x v="4"/>
    <n v="2"/>
    <x v="1"/>
    <x v="1114"/>
    <x v="1"/>
    <n v="0"/>
    <n v="1"/>
    <x v="154"/>
    <x v="94"/>
    <x v="2"/>
    <n v="341"/>
    <n v="142"/>
    <n v="113"/>
    <n v="259"/>
    <n v="151"/>
    <n v="66"/>
    <n v="1072"/>
    <n v="3"/>
    <x v="4"/>
    <n v="6"/>
    <n v="12"/>
    <n v="27"/>
    <x v="0"/>
    <n v="5"/>
    <x v="1"/>
    <x v="0"/>
    <x v="0"/>
    <x v="0"/>
    <x v="0"/>
    <x v="0"/>
    <n v="0"/>
    <x v="0"/>
    <n v="11"/>
    <x v="1"/>
    <n v="0"/>
    <x v="1"/>
  </r>
  <r>
    <x v="1200"/>
    <n v="1977"/>
    <n v="49"/>
    <x v="1"/>
    <x v="0"/>
    <x v="2"/>
    <n v="4"/>
    <x v="1"/>
    <x v="1115"/>
    <x v="1"/>
    <n v="1"/>
    <n v="1"/>
    <x v="255"/>
    <x v="21"/>
    <x v="2"/>
    <n v="63"/>
    <n v="6"/>
    <n v="57"/>
    <n v="13"/>
    <n v="13"/>
    <n v="22"/>
    <n v="174"/>
    <n v="4"/>
    <x v="2"/>
    <n v="1"/>
    <n v="5"/>
    <n v="12"/>
    <x v="1"/>
    <n v="4"/>
    <x v="1"/>
    <x v="0"/>
    <x v="0"/>
    <x v="0"/>
    <x v="0"/>
    <x v="0"/>
    <n v="0"/>
    <x v="0"/>
    <n v="11"/>
    <x v="1"/>
    <n v="0"/>
    <x v="1"/>
  </r>
  <r>
    <x v="1201"/>
    <n v="1959"/>
    <n v="67"/>
    <x v="0"/>
    <x v="0"/>
    <x v="2"/>
    <n v="3"/>
    <x v="1"/>
    <x v="1116"/>
    <x v="1"/>
    <n v="0"/>
    <n v="1"/>
    <x v="497"/>
    <x v="91"/>
    <x v="0"/>
    <n v="221"/>
    <n v="104"/>
    <n v="169"/>
    <n v="102"/>
    <n v="78"/>
    <n v="84"/>
    <n v="758"/>
    <n v="3"/>
    <x v="12"/>
    <n v="2"/>
    <n v="8"/>
    <n v="22"/>
    <x v="0"/>
    <n v="7"/>
    <x v="0"/>
    <x v="0"/>
    <x v="0"/>
    <x v="0"/>
    <x v="0"/>
    <x v="0"/>
    <n v="1"/>
    <x v="0"/>
    <n v="11"/>
    <x v="1"/>
    <n v="0"/>
    <x v="1"/>
  </r>
  <r>
    <x v="1202"/>
    <n v="1958"/>
    <n v="68"/>
    <x v="0"/>
    <x v="2"/>
    <x v="2"/>
    <n v="3"/>
    <x v="1"/>
    <x v="1117"/>
    <x v="1"/>
    <n v="0"/>
    <n v="1"/>
    <x v="31"/>
    <x v="19"/>
    <x v="0"/>
    <n v="140"/>
    <n v="3"/>
    <n v="29"/>
    <n v="4"/>
    <n v="5"/>
    <n v="14"/>
    <n v="195"/>
    <n v="2"/>
    <x v="7"/>
    <n v="2"/>
    <n v="4"/>
    <n v="11"/>
    <x v="1"/>
    <n v="4"/>
    <x v="1"/>
    <x v="0"/>
    <x v="0"/>
    <x v="0"/>
    <x v="0"/>
    <x v="0"/>
    <n v="0"/>
    <x v="0"/>
    <n v="11"/>
    <x v="1"/>
    <n v="0"/>
    <x v="1"/>
  </r>
  <r>
    <x v="1203"/>
    <n v="1979"/>
    <n v="47"/>
    <x v="1"/>
    <x v="0"/>
    <x v="3"/>
    <n v="2"/>
    <x v="1"/>
    <x v="243"/>
    <x v="1"/>
    <n v="1"/>
    <n v="0"/>
    <x v="11"/>
    <x v="90"/>
    <x v="0"/>
    <n v="1"/>
    <n v="2"/>
    <n v="8"/>
    <n v="4"/>
    <n v="3"/>
    <n v="13"/>
    <n v="31"/>
    <n v="2"/>
    <x v="1"/>
    <n v="1"/>
    <n v="2"/>
    <n v="6"/>
    <x v="1"/>
    <n v="7"/>
    <x v="0"/>
    <x v="1"/>
    <x v="0"/>
    <x v="0"/>
    <x v="0"/>
    <x v="0"/>
    <n v="0"/>
    <x v="0"/>
    <n v="11"/>
    <x v="0"/>
    <n v="2"/>
    <x v="3"/>
  </r>
  <r>
    <x v="1204"/>
    <n v="1957"/>
    <n v="69"/>
    <x v="0"/>
    <x v="2"/>
    <x v="1"/>
    <n v="2"/>
    <x v="1"/>
    <x v="1118"/>
    <x v="1"/>
    <n v="0"/>
    <n v="0"/>
    <x v="529"/>
    <x v="81"/>
    <x v="0"/>
    <n v="291"/>
    <n v="10"/>
    <n v="689"/>
    <n v="84"/>
    <n v="10"/>
    <n v="0"/>
    <n v="1084"/>
    <n v="1"/>
    <x v="7"/>
    <n v="4"/>
    <n v="9"/>
    <n v="17"/>
    <x v="0"/>
    <n v="1"/>
    <x v="1"/>
    <x v="0"/>
    <x v="0"/>
    <x v="0"/>
    <x v="0"/>
    <x v="0"/>
    <n v="0"/>
    <x v="0"/>
    <n v="11"/>
    <x v="1"/>
    <n v="0"/>
    <x v="1"/>
  </r>
  <r>
    <x v="1205"/>
    <n v="1956"/>
    <n v="70"/>
    <x v="0"/>
    <x v="2"/>
    <x v="2"/>
    <n v="3"/>
    <x v="1"/>
    <x v="1119"/>
    <x v="1"/>
    <n v="0"/>
    <n v="1"/>
    <x v="24"/>
    <x v="53"/>
    <x v="0"/>
    <n v="544"/>
    <n v="13"/>
    <n v="85"/>
    <n v="8"/>
    <n v="6"/>
    <n v="29"/>
    <n v="685"/>
    <n v="3"/>
    <x v="11"/>
    <n v="4"/>
    <n v="5"/>
    <n v="22"/>
    <x v="0"/>
    <n v="8"/>
    <x v="0"/>
    <x v="1"/>
    <x v="0"/>
    <x v="0"/>
    <x v="0"/>
    <x v="0"/>
    <n v="0"/>
    <x v="0"/>
    <n v="11"/>
    <x v="1"/>
    <n v="1"/>
    <x v="0"/>
  </r>
  <r>
    <x v="1206"/>
    <n v="1965"/>
    <n v="61"/>
    <x v="1"/>
    <x v="1"/>
    <x v="2"/>
    <n v="2"/>
    <x v="1"/>
    <x v="28"/>
    <x v="1"/>
    <n v="0"/>
    <n v="0"/>
    <x v="26"/>
    <x v="25"/>
    <x v="0"/>
    <n v="684"/>
    <n v="100"/>
    <n v="801"/>
    <n v="21"/>
    <n v="66"/>
    <n v="0"/>
    <n v="1672"/>
    <n v="1"/>
    <x v="4"/>
    <n v="9"/>
    <n v="10"/>
    <n v="26"/>
    <x v="0"/>
    <n v="2"/>
    <x v="1"/>
    <x v="0"/>
    <x v="0"/>
    <x v="1"/>
    <x v="0"/>
    <x v="0"/>
    <n v="0"/>
    <x v="0"/>
    <n v="11"/>
    <x v="1"/>
    <n v="1"/>
    <x v="0"/>
  </r>
  <r>
    <x v="1207"/>
    <n v="1990"/>
    <n v="36"/>
    <x v="2"/>
    <x v="0"/>
    <x v="2"/>
    <n v="2"/>
    <x v="1"/>
    <x v="1120"/>
    <x v="1"/>
    <n v="0"/>
    <n v="0"/>
    <x v="467"/>
    <x v="49"/>
    <x v="2"/>
    <n v="1"/>
    <n v="12"/>
    <n v="9"/>
    <n v="0"/>
    <n v="14"/>
    <n v="7"/>
    <n v="43"/>
    <n v="1"/>
    <x v="2"/>
    <n v="0"/>
    <n v="3"/>
    <n v="6"/>
    <x v="1"/>
    <n v="7"/>
    <x v="0"/>
    <x v="0"/>
    <x v="0"/>
    <x v="0"/>
    <x v="0"/>
    <x v="0"/>
    <n v="0"/>
    <x v="0"/>
    <n v="11"/>
    <x v="1"/>
    <n v="0"/>
    <x v="1"/>
  </r>
  <r>
    <x v="1208"/>
    <n v="1957"/>
    <n v="69"/>
    <x v="0"/>
    <x v="1"/>
    <x v="1"/>
    <n v="4"/>
    <x v="1"/>
    <x v="1121"/>
    <x v="1"/>
    <n v="0"/>
    <n v="2"/>
    <x v="185"/>
    <x v="42"/>
    <x v="0"/>
    <n v="35"/>
    <n v="0"/>
    <n v="4"/>
    <n v="0"/>
    <n v="0"/>
    <n v="10"/>
    <n v="49"/>
    <n v="1"/>
    <x v="1"/>
    <n v="1"/>
    <n v="2"/>
    <n v="5"/>
    <x v="1"/>
    <n v="5"/>
    <x v="1"/>
    <x v="1"/>
    <x v="0"/>
    <x v="0"/>
    <x v="0"/>
    <x v="0"/>
    <n v="0"/>
    <x v="0"/>
    <n v="11"/>
    <x v="1"/>
    <n v="1"/>
    <x v="0"/>
  </r>
  <r>
    <x v="1209"/>
    <n v="1965"/>
    <n v="61"/>
    <x v="1"/>
    <x v="0"/>
    <x v="1"/>
    <n v="3"/>
    <x v="1"/>
    <x v="1122"/>
    <x v="1"/>
    <n v="0"/>
    <n v="1"/>
    <x v="208"/>
    <x v="12"/>
    <x v="0"/>
    <n v="87"/>
    <n v="3"/>
    <n v="25"/>
    <n v="3"/>
    <n v="2"/>
    <n v="13"/>
    <n v="133"/>
    <n v="2"/>
    <x v="7"/>
    <n v="0"/>
    <n v="4"/>
    <n v="9"/>
    <x v="1"/>
    <n v="7"/>
    <x v="0"/>
    <x v="0"/>
    <x v="0"/>
    <x v="0"/>
    <x v="0"/>
    <x v="0"/>
    <n v="0"/>
    <x v="0"/>
    <n v="11"/>
    <x v="1"/>
    <n v="0"/>
    <x v="1"/>
  </r>
  <r>
    <x v="1210"/>
    <n v="1957"/>
    <n v="69"/>
    <x v="0"/>
    <x v="0"/>
    <x v="1"/>
    <n v="3"/>
    <x v="1"/>
    <x v="1123"/>
    <x v="1"/>
    <n v="0"/>
    <n v="1"/>
    <x v="234"/>
    <x v="25"/>
    <x v="0"/>
    <n v="309"/>
    <n v="3"/>
    <n v="24"/>
    <n v="4"/>
    <n v="3"/>
    <n v="20"/>
    <n v="363"/>
    <n v="2"/>
    <x v="3"/>
    <n v="1"/>
    <n v="7"/>
    <n v="15"/>
    <x v="1"/>
    <n v="7"/>
    <x v="0"/>
    <x v="0"/>
    <x v="1"/>
    <x v="0"/>
    <x v="0"/>
    <x v="0"/>
    <n v="0"/>
    <x v="0"/>
    <n v="11"/>
    <x v="1"/>
    <n v="1"/>
    <x v="0"/>
  </r>
  <r>
    <x v="1211"/>
    <n v="1955"/>
    <n v="71"/>
    <x v="0"/>
    <x v="0"/>
    <x v="1"/>
    <n v="3"/>
    <x v="1"/>
    <x v="1124"/>
    <x v="1"/>
    <n v="0"/>
    <n v="1"/>
    <x v="382"/>
    <x v="0"/>
    <x v="0"/>
    <n v="172"/>
    <n v="73"/>
    <n v="93"/>
    <n v="95"/>
    <n v="78"/>
    <n v="34"/>
    <n v="545"/>
    <n v="2"/>
    <x v="2"/>
    <n v="4"/>
    <n v="10"/>
    <n v="18"/>
    <x v="0"/>
    <n v="1"/>
    <x v="1"/>
    <x v="0"/>
    <x v="0"/>
    <x v="0"/>
    <x v="0"/>
    <x v="0"/>
    <n v="1"/>
    <x v="0"/>
    <n v="11"/>
    <x v="1"/>
    <n v="0"/>
    <x v="1"/>
  </r>
  <r>
    <x v="1212"/>
    <n v="1972"/>
    <n v="54"/>
    <x v="1"/>
    <x v="0"/>
    <x v="1"/>
    <n v="3"/>
    <x v="1"/>
    <x v="1125"/>
    <x v="1"/>
    <n v="0"/>
    <n v="1"/>
    <x v="202"/>
    <x v="45"/>
    <x v="2"/>
    <n v="625"/>
    <n v="38"/>
    <n v="242"/>
    <n v="50"/>
    <n v="34"/>
    <n v="76"/>
    <n v="1065"/>
    <n v="2"/>
    <x v="5"/>
    <n v="11"/>
    <n v="11"/>
    <n v="31"/>
    <x v="2"/>
    <n v="4"/>
    <x v="1"/>
    <x v="1"/>
    <x v="0"/>
    <x v="0"/>
    <x v="0"/>
    <x v="0"/>
    <n v="0"/>
    <x v="0"/>
    <n v="11"/>
    <x v="1"/>
    <n v="1"/>
    <x v="0"/>
  </r>
  <r>
    <x v="1213"/>
    <n v="1969"/>
    <n v="57"/>
    <x v="1"/>
    <x v="0"/>
    <x v="1"/>
    <n v="2"/>
    <x v="1"/>
    <x v="1126"/>
    <x v="1"/>
    <n v="0"/>
    <n v="0"/>
    <x v="36"/>
    <x v="83"/>
    <x v="0"/>
    <n v="972"/>
    <n v="59"/>
    <n v="913"/>
    <n v="25"/>
    <n v="19"/>
    <n v="59"/>
    <n v="2047"/>
    <n v="1"/>
    <x v="3"/>
    <n v="9"/>
    <n v="6"/>
    <n v="21"/>
    <x v="0"/>
    <n v="3"/>
    <x v="1"/>
    <x v="0"/>
    <x v="0"/>
    <x v="1"/>
    <x v="0"/>
    <x v="0"/>
    <n v="0"/>
    <x v="0"/>
    <n v="11"/>
    <x v="1"/>
    <n v="1"/>
    <x v="0"/>
  </r>
  <r>
    <x v="1214"/>
    <n v="1972"/>
    <n v="54"/>
    <x v="1"/>
    <x v="0"/>
    <x v="2"/>
    <n v="4"/>
    <x v="1"/>
    <x v="1127"/>
    <x v="1"/>
    <n v="1"/>
    <n v="1"/>
    <x v="227"/>
    <x v="81"/>
    <x v="0"/>
    <n v="157"/>
    <n v="6"/>
    <n v="39"/>
    <n v="6"/>
    <n v="13"/>
    <n v="75"/>
    <n v="296"/>
    <n v="5"/>
    <x v="6"/>
    <n v="1"/>
    <n v="5"/>
    <n v="15"/>
    <x v="1"/>
    <n v="6"/>
    <x v="0"/>
    <x v="0"/>
    <x v="0"/>
    <x v="0"/>
    <x v="0"/>
    <x v="0"/>
    <n v="0"/>
    <x v="0"/>
    <n v="11"/>
    <x v="1"/>
    <n v="0"/>
    <x v="1"/>
  </r>
  <r>
    <x v="1215"/>
    <n v="1975"/>
    <n v="51"/>
    <x v="1"/>
    <x v="0"/>
    <x v="0"/>
    <n v="3"/>
    <x v="1"/>
    <x v="1128"/>
    <x v="1"/>
    <n v="1"/>
    <n v="1"/>
    <x v="553"/>
    <x v="2"/>
    <x v="1"/>
    <n v="48"/>
    <n v="9"/>
    <n v="45"/>
    <n v="3"/>
    <n v="15"/>
    <n v="20"/>
    <n v="140"/>
    <n v="4"/>
    <x v="2"/>
    <n v="1"/>
    <n v="4"/>
    <n v="11"/>
    <x v="1"/>
    <n v="6"/>
    <x v="0"/>
    <x v="0"/>
    <x v="0"/>
    <x v="0"/>
    <x v="0"/>
    <x v="0"/>
    <n v="0"/>
    <x v="0"/>
    <n v="11"/>
    <x v="0"/>
    <n v="1"/>
    <x v="0"/>
  </r>
  <r>
    <x v="1216"/>
    <n v="1965"/>
    <n v="61"/>
    <x v="1"/>
    <x v="0"/>
    <x v="0"/>
    <n v="2"/>
    <x v="1"/>
    <x v="1129"/>
    <x v="1"/>
    <n v="0"/>
    <n v="1"/>
    <x v="166"/>
    <x v="28"/>
    <x v="2"/>
    <n v="279"/>
    <n v="83"/>
    <n v="88"/>
    <n v="32"/>
    <n v="14"/>
    <n v="34"/>
    <n v="530"/>
    <n v="1"/>
    <x v="6"/>
    <n v="2"/>
    <n v="10"/>
    <n v="17"/>
    <x v="0"/>
    <n v="3"/>
    <x v="1"/>
    <x v="0"/>
    <x v="0"/>
    <x v="0"/>
    <x v="0"/>
    <x v="0"/>
    <n v="0"/>
    <x v="0"/>
    <n v="11"/>
    <x v="1"/>
    <n v="0"/>
    <x v="1"/>
  </r>
  <r>
    <x v="1217"/>
    <n v="1963"/>
    <n v="63"/>
    <x v="0"/>
    <x v="1"/>
    <x v="1"/>
    <n v="4"/>
    <x v="1"/>
    <x v="1130"/>
    <x v="1"/>
    <n v="1"/>
    <n v="1"/>
    <x v="17"/>
    <x v="79"/>
    <x v="0"/>
    <n v="132"/>
    <n v="0"/>
    <n v="16"/>
    <n v="0"/>
    <n v="0"/>
    <n v="4"/>
    <n v="152"/>
    <n v="5"/>
    <x v="7"/>
    <n v="1"/>
    <n v="4"/>
    <n v="13"/>
    <x v="1"/>
    <n v="9"/>
    <x v="0"/>
    <x v="0"/>
    <x v="0"/>
    <x v="0"/>
    <x v="0"/>
    <x v="0"/>
    <n v="0"/>
    <x v="0"/>
    <n v="11"/>
    <x v="1"/>
    <n v="0"/>
    <x v="1"/>
  </r>
  <r>
    <x v="1218"/>
    <n v="1991"/>
    <n v="35"/>
    <x v="2"/>
    <x v="1"/>
    <x v="1"/>
    <n v="2"/>
    <x v="1"/>
    <x v="371"/>
    <x v="1"/>
    <n v="0"/>
    <n v="0"/>
    <x v="290"/>
    <x v="26"/>
    <x v="0"/>
    <n v="919"/>
    <n v="0"/>
    <n v="505"/>
    <n v="99"/>
    <n v="30"/>
    <n v="45"/>
    <n v="1598"/>
    <n v="1"/>
    <x v="6"/>
    <n v="9"/>
    <n v="10"/>
    <n v="24"/>
    <x v="0"/>
    <n v="2"/>
    <x v="1"/>
    <x v="0"/>
    <x v="0"/>
    <x v="0"/>
    <x v="0"/>
    <x v="0"/>
    <n v="0"/>
    <x v="0"/>
    <n v="11"/>
    <x v="1"/>
    <n v="0"/>
    <x v="1"/>
  </r>
  <r>
    <x v="1219"/>
    <n v="1963"/>
    <n v="63"/>
    <x v="0"/>
    <x v="0"/>
    <x v="0"/>
    <n v="2"/>
    <x v="1"/>
    <x v="1131"/>
    <x v="1"/>
    <n v="0"/>
    <n v="1"/>
    <x v="470"/>
    <x v="29"/>
    <x v="0"/>
    <n v="62"/>
    <n v="0"/>
    <n v="22"/>
    <n v="3"/>
    <n v="1"/>
    <n v="26"/>
    <n v="114"/>
    <n v="2"/>
    <x v="2"/>
    <n v="2"/>
    <n v="2"/>
    <n v="8"/>
    <x v="1"/>
    <n v="7"/>
    <x v="0"/>
    <x v="0"/>
    <x v="0"/>
    <x v="0"/>
    <x v="0"/>
    <x v="0"/>
    <n v="0"/>
    <x v="0"/>
    <n v="11"/>
    <x v="1"/>
    <n v="0"/>
    <x v="1"/>
  </r>
  <r>
    <x v="1220"/>
    <n v="1986"/>
    <n v="40"/>
    <x v="2"/>
    <x v="3"/>
    <x v="0"/>
    <n v="2"/>
    <x v="1"/>
    <x v="1132"/>
    <x v="1"/>
    <n v="1"/>
    <n v="0"/>
    <x v="123"/>
    <x v="50"/>
    <x v="1"/>
    <n v="1"/>
    <n v="45"/>
    <n v="3"/>
    <n v="4"/>
    <n v="6"/>
    <n v="42"/>
    <n v="101"/>
    <n v="3"/>
    <x v="7"/>
    <n v="1"/>
    <n v="3"/>
    <n v="10"/>
    <x v="1"/>
    <n v="8"/>
    <x v="0"/>
    <x v="0"/>
    <x v="0"/>
    <x v="0"/>
    <x v="0"/>
    <x v="0"/>
    <n v="0"/>
    <x v="0"/>
    <n v="11"/>
    <x v="1"/>
    <n v="0"/>
    <x v="1"/>
  </r>
  <r>
    <x v="1221"/>
    <n v="1973"/>
    <n v="53"/>
    <x v="1"/>
    <x v="0"/>
    <x v="2"/>
    <n v="3"/>
    <x v="1"/>
    <x v="1133"/>
    <x v="1"/>
    <n v="1"/>
    <n v="0"/>
    <x v="325"/>
    <x v="89"/>
    <x v="0"/>
    <n v="2"/>
    <n v="6"/>
    <n v="4"/>
    <n v="3"/>
    <n v="1"/>
    <n v="9"/>
    <n v="25"/>
    <n v="1"/>
    <x v="1"/>
    <n v="0"/>
    <n v="2"/>
    <n v="4"/>
    <x v="1"/>
    <n v="8"/>
    <x v="0"/>
    <x v="0"/>
    <x v="0"/>
    <x v="0"/>
    <x v="0"/>
    <x v="0"/>
    <n v="0"/>
    <x v="0"/>
    <n v="11"/>
    <x v="1"/>
    <n v="0"/>
    <x v="1"/>
  </r>
  <r>
    <x v="1222"/>
    <n v="1957"/>
    <n v="69"/>
    <x v="0"/>
    <x v="4"/>
    <x v="3"/>
    <n v="1"/>
    <x v="0"/>
    <x v="1134"/>
    <x v="1"/>
    <n v="0"/>
    <n v="0"/>
    <x v="391"/>
    <x v="60"/>
    <x v="0"/>
    <n v="408"/>
    <n v="61"/>
    <n v="109"/>
    <n v="48"/>
    <n v="122"/>
    <n v="41"/>
    <n v="789"/>
    <n v="1"/>
    <x v="3"/>
    <n v="7"/>
    <n v="9"/>
    <n v="22"/>
    <x v="0"/>
    <n v="4"/>
    <x v="1"/>
    <x v="0"/>
    <x v="0"/>
    <x v="0"/>
    <x v="1"/>
    <x v="0"/>
    <n v="0"/>
    <x v="0"/>
    <n v="11"/>
    <x v="1"/>
    <n v="1"/>
    <x v="0"/>
  </r>
  <r>
    <x v="1223"/>
    <n v="1981"/>
    <n v="45"/>
    <x v="2"/>
    <x v="0"/>
    <x v="2"/>
    <n v="4"/>
    <x v="1"/>
    <x v="1135"/>
    <x v="1"/>
    <n v="1"/>
    <n v="1"/>
    <x v="524"/>
    <x v="44"/>
    <x v="1"/>
    <n v="51"/>
    <n v="1"/>
    <n v="7"/>
    <n v="2"/>
    <n v="1"/>
    <n v="25"/>
    <n v="87"/>
    <n v="2"/>
    <x v="2"/>
    <n v="1"/>
    <n v="2"/>
    <n v="7"/>
    <x v="1"/>
    <n v="8"/>
    <x v="0"/>
    <x v="1"/>
    <x v="0"/>
    <x v="0"/>
    <x v="0"/>
    <x v="0"/>
    <n v="0"/>
    <x v="0"/>
    <n v="11"/>
    <x v="1"/>
    <n v="1"/>
    <x v="0"/>
  </r>
  <r>
    <x v="1224"/>
    <n v="1958"/>
    <n v="68"/>
    <x v="0"/>
    <x v="1"/>
    <x v="4"/>
    <n v="3"/>
    <x v="1"/>
    <x v="1136"/>
    <x v="1"/>
    <n v="1"/>
    <n v="1"/>
    <x v="325"/>
    <x v="85"/>
    <x v="0"/>
    <n v="62"/>
    <n v="1"/>
    <n v="16"/>
    <n v="3"/>
    <n v="2"/>
    <n v="6"/>
    <n v="90"/>
    <n v="4"/>
    <x v="2"/>
    <n v="1"/>
    <n v="4"/>
    <n v="11"/>
    <x v="1"/>
    <n v="5"/>
    <x v="1"/>
    <x v="0"/>
    <x v="0"/>
    <x v="0"/>
    <x v="0"/>
    <x v="0"/>
    <n v="0"/>
    <x v="0"/>
    <n v="11"/>
    <x v="1"/>
    <n v="0"/>
    <x v="1"/>
  </r>
  <r>
    <x v="1225"/>
    <n v="1959"/>
    <n v="67"/>
    <x v="0"/>
    <x v="1"/>
    <x v="2"/>
    <n v="3"/>
    <x v="1"/>
    <x v="1137"/>
    <x v="1"/>
    <n v="0"/>
    <n v="1"/>
    <x v="554"/>
    <x v="68"/>
    <x v="0"/>
    <n v="952"/>
    <n v="12"/>
    <n v="180"/>
    <n v="47"/>
    <n v="12"/>
    <n v="12"/>
    <n v="1215"/>
    <n v="2"/>
    <x v="3"/>
    <n v="4"/>
    <n v="9"/>
    <n v="20"/>
    <x v="0"/>
    <n v="3"/>
    <x v="1"/>
    <x v="0"/>
    <x v="0"/>
    <x v="0"/>
    <x v="0"/>
    <x v="0"/>
    <n v="0"/>
    <x v="0"/>
    <n v="11"/>
    <x v="1"/>
    <n v="0"/>
    <x v="1"/>
  </r>
  <r>
    <x v="1226"/>
    <n v="1955"/>
    <n v="71"/>
    <x v="0"/>
    <x v="1"/>
    <x v="0"/>
    <n v="1"/>
    <x v="0"/>
    <x v="1138"/>
    <x v="1"/>
    <n v="0"/>
    <n v="0"/>
    <x v="234"/>
    <x v="31"/>
    <x v="0"/>
    <n v="618"/>
    <n v="15"/>
    <n v="106"/>
    <n v="20"/>
    <n v="7"/>
    <n v="45"/>
    <n v="811"/>
    <n v="1"/>
    <x v="8"/>
    <n v="2"/>
    <n v="8"/>
    <n v="22"/>
    <x v="0"/>
    <n v="6"/>
    <x v="0"/>
    <x v="0"/>
    <x v="1"/>
    <x v="0"/>
    <x v="0"/>
    <x v="0"/>
    <n v="0"/>
    <x v="0"/>
    <n v="11"/>
    <x v="1"/>
    <n v="1"/>
    <x v="0"/>
  </r>
  <r>
    <x v="1227"/>
    <n v="1986"/>
    <n v="40"/>
    <x v="2"/>
    <x v="0"/>
    <x v="2"/>
    <n v="3"/>
    <x v="1"/>
    <x v="1139"/>
    <x v="1"/>
    <n v="1"/>
    <n v="0"/>
    <x v="206"/>
    <x v="78"/>
    <x v="0"/>
    <n v="11"/>
    <n v="7"/>
    <n v="12"/>
    <n v="2"/>
    <n v="2"/>
    <n v="27"/>
    <n v="61"/>
    <n v="2"/>
    <x v="2"/>
    <n v="1"/>
    <n v="2"/>
    <n v="7"/>
    <x v="1"/>
    <n v="5"/>
    <x v="1"/>
    <x v="1"/>
    <x v="0"/>
    <x v="0"/>
    <x v="0"/>
    <x v="0"/>
    <n v="0"/>
    <x v="0"/>
    <n v="11"/>
    <x v="0"/>
    <n v="2"/>
    <x v="3"/>
  </r>
  <r>
    <x v="1228"/>
    <n v="1975"/>
    <n v="51"/>
    <x v="1"/>
    <x v="2"/>
    <x v="2"/>
    <n v="3"/>
    <x v="1"/>
    <x v="1140"/>
    <x v="1"/>
    <n v="0"/>
    <n v="1"/>
    <x v="264"/>
    <x v="81"/>
    <x v="0"/>
    <n v="318"/>
    <n v="3"/>
    <n v="17"/>
    <n v="4"/>
    <n v="7"/>
    <n v="56"/>
    <n v="405"/>
    <n v="5"/>
    <x v="6"/>
    <n v="1"/>
    <n v="8"/>
    <n v="18"/>
    <x v="0"/>
    <n v="4"/>
    <x v="1"/>
    <x v="0"/>
    <x v="0"/>
    <x v="0"/>
    <x v="0"/>
    <x v="0"/>
    <n v="0"/>
    <x v="0"/>
    <n v="11"/>
    <x v="1"/>
    <n v="0"/>
    <x v="1"/>
  </r>
  <r>
    <x v="1229"/>
    <n v="1955"/>
    <n v="71"/>
    <x v="0"/>
    <x v="2"/>
    <x v="2"/>
    <n v="4"/>
    <x v="1"/>
    <x v="1141"/>
    <x v="1"/>
    <n v="1"/>
    <n v="1"/>
    <x v="89"/>
    <x v="93"/>
    <x v="0"/>
    <n v="56"/>
    <n v="0"/>
    <n v="14"/>
    <n v="0"/>
    <n v="0"/>
    <n v="2"/>
    <n v="72"/>
    <n v="3"/>
    <x v="7"/>
    <n v="0"/>
    <n v="3"/>
    <n v="9"/>
    <x v="1"/>
    <n v="7"/>
    <x v="0"/>
    <x v="0"/>
    <x v="0"/>
    <x v="0"/>
    <x v="0"/>
    <x v="0"/>
    <n v="0"/>
    <x v="0"/>
    <n v="11"/>
    <x v="1"/>
    <n v="0"/>
    <x v="1"/>
  </r>
  <r>
    <x v="1230"/>
    <n v="1971"/>
    <n v="55"/>
    <x v="1"/>
    <x v="0"/>
    <x v="3"/>
    <n v="3"/>
    <x v="1"/>
    <x v="1142"/>
    <x v="1"/>
    <n v="1"/>
    <n v="1"/>
    <x v="359"/>
    <x v="12"/>
    <x v="0"/>
    <n v="110"/>
    <n v="5"/>
    <n v="59"/>
    <n v="7"/>
    <n v="1"/>
    <n v="7"/>
    <n v="189"/>
    <n v="5"/>
    <x v="3"/>
    <n v="0"/>
    <n v="4"/>
    <n v="14"/>
    <x v="1"/>
    <n v="8"/>
    <x v="0"/>
    <x v="0"/>
    <x v="0"/>
    <x v="0"/>
    <x v="0"/>
    <x v="0"/>
    <n v="0"/>
    <x v="0"/>
    <n v="11"/>
    <x v="1"/>
    <n v="0"/>
    <x v="1"/>
  </r>
  <r>
    <x v="1231"/>
    <n v="1986"/>
    <n v="40"/>
    <x v="2"/>
    <x v="1"/>
    <x v="1"/>
    <n v="3"/>
    <x v="1"/>
    <x v="1143"/>
    <x v="1"/>
    <n v="1"/>
    <n v="0"/>
    <x v="496"/>
    <x v="17"/>
    <x v="0"/>
    <n v="23"/>
    <n v="0"/>
    <n v="11"/>
    <n v="2"/>
    <n v="1"/>
    <n v="3"/>
    <n v="40"/>
    <n v="1"/>
    <x v="1"/>
    <n v="0"/>
    <n v="3"/>
    <n v="5"/>
    <x v="1"/>
    <n v="5"/>
    <x v="1"/>
    <x v="0"/>
    <x v="0"/>
    <x v="0"/>
    <x v="0"/>
    <x v="0"/>
    <n v="0"/>
    <x v="0"/>
    <n v="11"/>
    <x v="1"/>
    <n v="0"/>
    <x v="1"/>
  </r>
  <r>
    <x v="1232"/>
    <n v="1978"/>
    <n v="48"/>
    <x v="1"/>
    <x v="0"/>
    <x v="3"/>
    <n v="2"/>
    <x v="1"/>
    <x v="1144"/>
    <x v="1"/>
    <n v="0"/>
    <n v="1"/>
    <x v="246"/>
    <x v="64"/>
    <x v="1"/>
    <n v="27"/>
    <n v="5"/>
    <n v="8"/>
    <n v="8"/>
    <n v="3"/>
    <n v="12"/>
    <n v="63"/>
    <n v="3"/>
    <x v="7"/>
    <n v="0"/>
    <n v="4"/>
    <n v="10"/>
    <x v="1"/>
    <n v="4"/>
    <x v="1"/>
    <x v="0"/>
    <x v="0"/>
    <x v="0"/>
    <x v="0"/>
    <x v="0"/>
    <n v="0"/>
    <x v="0"/>
    <n v="11"/>
    <x v="1"/>
    <n v="0"/>
    <x v="1"/>
  </r>
  <r>
    <x v="1233"/>
    <n v="1983"/>
    <n v="43"/>
    <x v="2"/>
    <x v="0"/>
    <x v="1"/>
    <n v="3"/>
    <x v="1"/>
    <x v="1145"/>
    <x v="1"/>
    <n v="1"/>
    <n v="0"/>
    <x v="555"/>
    <x v="96"/>
    <x v="0"/>
    <n v="18"/>
    <n v="3"/>
    <n v="19"/>
    <n v="3"/>
    <n v="3"/>
    <n v="6"/>
    <n v="52"/>
    <n v="2"/>
    <x v="2"/>
    <n v="0"/>
    <n v="3"/>
    <n v="7"/>
    <x v="1"/>
    <n v="8"/>
    <x v="0"/>
    <x v="0"/>
    <x v="0"/>
    <x v="0"/>
    <x v="0"/>
    <x v="0"/>
    <n v="0"/>
    <x v="0"/>
    <n v="11"/>
    <x v="1"/>
    <n v="0"/>
    <x v="1"/>
  </r>
  <r>
    <x v="1234"/>
    <n v="1976"/>
    <n v="50"/>
    <x v="1"/>
    <x v="1"/>
    <x v="1"/>
    <n v="3"/>
    <x v="1"/>
    <x v="1146"/>
    <x v="1"/>
    <n v="1"/>
    <n v="0"/>
    <x v="453"/>
    <x v="77"/>
    <x v="0"/>
    <n v="18"/>
    <n v="0"/>
    <n v="9"/>
    <n v="0"/>
    <n v="1"/>
    <n v="11"/>
    <n v="39"/>
    <n v="1"/>
    <x v="1"/>
    <n v="0"/>
    <n v="3"/>
    <n v="5"/>
    <x v="1"/>
    <n v="6"/>
    <x v="0"/>
    <x v="0"/>
    <x v="0"/>
    <x v="0"/>
    <x v="0"/>
    <x v="0"/>
    <n v="0"/>
    <x v="0"/>
    <n v="11"/>
    <x v="1"/>
    <n v="0"/>
    <x v="1"/>
  </r>
  <r>
    <x v="1235"/>
    <n v="1971"/>
    <n v="55"/>
    <x v="1"/>
    <x v="0"/>
    <x v="2"/>
    <n v="3"/>
    <x v="1"/>
    <x v="1147"/>
    <x v="1"/>
    <n v="1"/>
    <n v="0"/>
    <x v="486"/>
    <x v="77"/>
    <x v="0"/>
    <n v="303"/>
    <n v="0"/>
    <n v="280"/>
    <n v="60"/>
    <n v="147"/>
    <n v="15"/>
    <n v="805"/>
    <n v="4"/>
    <x v="0"/>
    <n v="2"/>
    <n v="11"/>
    <n v="25"/>
    <x v="0"/>
    <n v="6"/>
    <x v="0"/>
    <x v="0"/>
    <x v="0"/>
    <x v="0"/>
    <x v="0"/>
    <x v="0"/>
    <n v="0"/>
    <x v="0"/>
    <n v="11"/>
    <x v="1"/>
    <n v="0"/>
    <x v="1"/>
  </r>
  <r>
    <x v="1236"/>
    <n v="1956"/>
    <n v="70"/>
    <x v="0"/>
    <x v="2"/>
    <x v="1"/>
    <n v="3"/>
    <x v="1"/>
    <x v="1148"/>
    <x v="1"/>
    <n v="0"/>
    <n v="1"/>
    <x v="221"/>
    <x v="85"/>
    <x v="0"/>
    <n v="97"/>
    <n v="1"/>
    <n v="19"/>
    <n v="2"/>
    <n v="0"/>
    <n v="11"/>
    <n v="130"/>
    <n v="1"/>
    <x v="2"/>
    <n v="1"/>
    <n v="4"/>
    <n v="8"/>
    <x v="1"/>
    <n v="3"/>
    <x v="1"/>
    <x v="0"/>
    <x v="0"/>
    <x v="0"/>
    <x v="0"/>
    <x v="0"/>
    <n v="0"/>
    <x v="0"/>
    <n v="11"/>
    <x v="1"/>
    <n v="0"/>
    <x v="1"/>
  </r>
  <r>
    <x v="1237"/>
    <n v="1972"/>
    <n v="54"/>
    <x v="1"/>
    <x v="0"/>
    <x v="1"/>
    <n v="2"/>
    <x v="1"/>
    <x v="1149"/>
    <x v="1"/>
    <n v="0"/>
    <n v="0"/>
    <x v="191"/>
    <x v="82"/>
    <x v="0"/>
    <n v="997"/>
    <n v="15"/>
    <n v="414"/>
    <n v="99"/>
    <n v="30"/>
    <n v="76"/>
    <n v="1631"/>
    <n v="1"/>
    <x v="3"/>
    <n v="6"/>
    <n v="12"/>
    <n v="24"/>
    <x v="0"/>
    <n v="2"/>
    <x v="1"/>
    <x v="0"/>
    <x v="1"/>
    <x v="1"/>
    <x v="0"/>
    <x v="1"/>
    <n v="0"/>
    <x v="0"/>
    <n v="11"/>
    <x v="1"/>
    <n v="3"/>
    <x v="2"/>
  </r>
  <r>
    <x v="1238"/>
    <n v="1989"/>
    <n v="37"/>
    <x v="2"/>
    <x v="0"/>
    <x v="2"/>
    <n v="3"/>
    <x v="1"/>
    <x v="412"/>
    <x v="1"/>
    <n v="1"/>
    <n v="0"/>
    <x v="53"/>
    <x v="26"/>
    <x v="0"/>
    <n v="5"/>
    <n v="4"/>
    <n v="13"/>
    <n v="8"/>
    <n v="0"/>
    <n v="4"/>
    <n v="34"/>
    <n v="1"/>
    <x v="1"/>
    <n v="0"/>
    <n v="3"/>
    <n v="5"/>
    <x v="1"/>
    <n v="8"/>
    <x v="0"/>
    <x v="0"/>
    <x v="0"/>
    <x v="0"/>
    <x v="0"/>
    <x v="0"/>
    <n v="0"/>
    <x v="0"/>
    <n v="11"/>
    <x v="1"/>
    <n v="0"/>
    <x v="1"/>
  </r>
  <r>
    <x v="1239"/>
    <n v="1952"/>
    <n v="74"/>
    <x v="0"/>
    <x v="0"/>
    <x v="0"/>
    <n v="3"/>
    <x v="1"/>
    <x v="1150"/>
    <x v="1"/>
    <n v="1"/>
    <n v="1"/>
    <x v="271"/>
    <x v="56"/>
    <x v="0"/>
    <n v="95"/>
    <n v="11"/>
    <n v="35"/>
    <n v="0"/>
    <n v="4"/>
    <n v="7"/>
    <n v="152"/>
    <n v="4"/>
    <x v="2"/>
    <n v="1"/>
    <n v="5"/>
    <n v="12"/>
    <x v="1"/>
    <n v="6"/>
    <x v="0"/>
    <x v="0"/>
    <x v="0"/>
    <x v="0"/>
    <x v="0"/>
    <x v="0"/>
    <n v="0"/>
    <x v="0"/>
    <n v="11"/>
    <x v="1"/>
    <n v="0"/>
    <x v="1"/>
  </r>
  <r>
    <x v="1240"/>
    <n v="1984"/>
    <n v="42"/>
    <x v="2"/>
    <x v="3"/>
    <x v="0"/>
    <n v="2"/>
    <x v="1"/>
    <x v="1151"/>
    <x v="1"/>
    <n v="1"/>
    <n v="0"/>
    <x v="239"/>
    <x v="46"/>
    <x v="1"/>
    <n v="1"/>
    <n v="6"/>
    <n v="2"/>
    <n v="3"/>
    <n v="6"/>
    <n v="3"/>
    <n v="21"/>
    <n v="1"/>
    <x v="1"/>
    <n v="0"/>
    <n v="3"/>
    <n v="5"/>
    <x v="1"/>
    <n v="7"/>
    <x v="0"/>
    <x v="0"/>
    <x v="0"/>
    <x v="0"/>
    <x v="0"/>
    <x v="0"/>
    <n v="0"/>
    <x v="0"/>
    <n v="11"/>
    <x v="1"/>
    <n v="0"/>
    <x v="1"/>
  </r>
  <r>
    <x v="1241"/>
    <n v="1967"/>
    <n v="59"/>
    <x v="1"/>
    <x v="1"/>
    <x v="2"/>
    <n v="5"/>
    <x v="1"/>
    <x v="1152"/>
    <x v="1"/>
    <n v="2"/>
    <n v="1"/>
    <x v="451"/>
    <x v="68"/>
    <x v="0"/>
    <n v="46"/>
    <n v="1"/>
    <n v="12"/>
    <n v="3"/>
    <n v="0"/>
    <n v="9"/>
    <n v="71"/>
    <n v="2"/>
    <x v="2"/>
    <n v="0"/>
    <n v="3"/>
    <n v="7"/>
    <x v="1"/>
    <n v="4"/>
    <x v="1"/>
    <x v="0"/>
    <x v="0"/>
    <x v="0"/>
    <x v="0"/>
    <x v="0"/>
    <n v="0"/>
    <x v="0"/>
    <n v="11"/>
    <x v="1"/>
    <n v="0"/>
    <x v="1"/>
  </r>
  <r>
    <x v="1242"/>
    <n v="1962"/>
    <n v="64"/>
    <x v="0"/>
    <x v="0"/>
    <x v="0"/>
    <n v="2"/>
    <x v="1"/>
    <x v="1153"/>
    <x v="1"/>
    <n v="0"/>
    <n v="1"/>
    <x v="83"/>
    <x v="8"/>
    <x v="0"/>
    <n v="411"/>
    <n v="106"/>
    <n v="147"/>
    <n v="54"/>
    <n v="115"/>
    <n v="66"/>
    <n v="899"/>
    <n v="1"/>
    <x v="3"/>
    <n v="10"/>
    <n v="7"/>
    <n v="23"/>
    <x v="0"/>
    <n v="1"/>
    <x v="1"/>
    <x v="1"/>
    <x v="0"/>
    <x v="0"/>
    <x v="0"/>
    <x v="0"/>
    <n v="0"/>
    <x v="0"/>
    <n v="11"/>
    <x v="1"/>
    <n v="1"/>
    <x v="0"/>
  </r>
  <r>
    <x v="1243"/>
    <n v="1947"/>
    <n v="79"/>
    <x v="3"/>
    <x v="2"/>
    <x v="1"/>
    <n v="2"/>
    <x v="1"/>
    <x v="1154"/>
    <x v="1"/>
    <n v="0"/>
    <n v="0"/>
    <x v="552"/>
    <x v="78"/>
    <x v="0"/>
    <n v="244"/>
    <n v="51"/>
    <n v="270"/>
    <n v="101"/>
    <n v="0"/>
    <n v="45"/>
    <n v="711"/>
    <n v="1"/>
    <x v="1"/>
    <n v="3"/>
    <n v="5"/>
    <n v="10"/>
    <x v="1"/>
    <n v="1"/>
    <x v="1"/>
    <x v="0"/>
    <x v="0"/>
    <x v="0"/>
    <x v="0"/>
    <x v="0"/>
    <n v="0"/>
    <x v="0"/>
    <n v="11"/>
    <x v="1"/>
    <n v="0"/>
    <x v="1"/>
  </r>
  <r>
    <x v="1244"/>
    <n v="1978"/>
    <n v="48"/>
    <x v="1"/>
    <x v="1"/>
    <x v="1"/>
    <n v="3"/>
    <x v="1"/>
    <x v="1155"/>
    <x v="1"/>
    <n v="1"/>
    <n v="0"/>
    <x v="332"/>
    <x v="48"/>
    <x v="0"/>
    <n v="152"/>
    <n v="9"/>
    <n v="121"/>
    <n v="12"/>
    <n v="12"/>
    <n v="45"/>
    <n v="351"/>
    <n v="4"/>
    <x v="4"/>
    <n v="2"/>
    <n v="4"/>
    <n v="16"/>
    <x v="0"/>
    <n v="8"/>
    <x v="0"/>
    <x v="0"/>
    <x v="0"/>
    <x v="0"/>
    <x v="0"/>
    <x v="0"/>
    <n v="0"/>
    <x v="0"/>
    <n v="11"/>
    <x v="1"/>
    <n v="0"/>
    <x v="1"/>
  </r>
  <r>
    <x v="1245"/>
    <n v="1971"/>
    <n v="55"/>
    <x v="1"/>
    <x v="0"/>
    <x v="3"/>
    <n v="1"/>
    <x v="0"/>
    <x v="1156"/>
    <x v="1"/>
    <n v="0"/>
    <n v="0"/>
    <x v="333"/>
    <x v="70"/>
    <x v="0"/>
    <n v="1"/>
    <n v="1"/>
    <n v="3"/>
    <n v="1"/>
    <n v="1"/>
    <n v="1"/>
    <n v="8"/>
    <n v="15"/>
    <x v="9"/>
    <n v="0"/>
    <n v="0"/>
    <n v="15"/>
    <x v="1"/>
    <n v="20"/>
    <x v="0"/>
    <x v="0"/>
    <x v="0"/>
    <x v="0"/>
    <x v="0"/>
    <x v="0"/>
    <n v="0"/>
    <x v="0"/>
    <n v="11"/>
    <x v="1"/>
    <n v="0"/>
    <x v="1"/>
  </r>
  <r>
    <x v="1246"/>
    <n v="1992"/>
    <n v="34"/>
    <x v="2"/>
    <x v="3"/>
    <x v="0"/>
    <n v="2"/>
    <x v="1"/>
    <x v="11"/>
    <x v="1"/>
    <n v="1"/>
    <n v="0"/>
    <x v="342"/>
    <x v="20"/>
    <x v="0"/>
    <n v="10"/>
    <n v="17"/>
    <n v="18"/>
    <n v="8"/>
    <n v="26"/>
    <n v="40"/>
    <n v="119"/>
    <n v="4"/>
    <x v="7"/>
    <n v="2"/>
    <n v="2"/>
    <n v="11"/>
    <x v="1"/>
    <n v="9"/>
    <x v="0"/>
    <x v="0"/>
    <x v="0"/>
    <x v="0"/>
    <x v="0"/>
    <x v="0"/>
    <n v="0"/>
    <x v="0"/>
    <n v="11"/>
    <x v="1"/>
    <n v="0"/>
    <x v="1"/>
  </r>
  <r>
    <x v="1247"/>
    <n v="1968"/>
    <n v="58"/>
    <x v="1"/>
    <x v="0"/>
    <x v="1"/>
    <n v="4"/>
    <x v="1"/>
    <x v="1157"/>
    <x v="1"/>
    <n v="1"/>
    <n v="1"/>
    <x v="66"/>
    <x v="11"/>
    <x v="0"/>
    <n v="12"/>
    <n v="0"/>
    <n v="5"/>
    <n v="0"/>
    <n v="0"/>
    <n v="4"/>
    <n v="21"/>
    <n v="1"/>
    <x v="9"/>
    <n v="1"/>
    <n v="2"/>
    <n v="4"/>
    <x v="1"/>
    <n v="5"/>
    <x v="1"/>
    <x v="0"/>
    <x v="0"/>
    <x v="0"/>
    <x v="0"/>
    <x v="0"/>
    <n v="0"/>
    <x v="0"/>
    <n v="11"/>
    <x v="1"/>
    <n v="0"/>
    <x v="1"/>
  </r>
  <r>
    <x v="1248"/>
    <n v="1973"/>
    <n v="53"/>
    <x v="1"/>
    <x v="1"/>
    <x v="1"/>
    <n v="3"/>
    <x v="1"/>
    <x v="1158"/>
    <x v="1"/>
    <n v="1"/>
    <n v="0"/>
    <x v="535"/>
    <x v="20"/>
    <x v="0"/>
    <n v="5"/>
    <n v="0"/>
    <n v="4"/>
    <n v="0"/>
    <n v="0"/>
    <n v="1"/>
    <n v="10"/>
    <n v="1"/>
    <x v="1"/>
    <n v="0"/>
    <n v="2"/>
    <n v="4"/>
    <x v="1"/>
    <n v="8"/>
    <x v="0"/>
    <x v="0"/>
    <x v="0"/>
    <x v="0"/>
    <x v="0"/>
    <x v="0"/>
    <n v="0"/>
    <x v="0"/>
    <n v="11"/>
    <x v="1"/>
    <n v="0"/>
    <x v="1"/>
  </r>
  <r>
    <x v="1249"/>
    <n v="1975"/>
    <n v="51"/>
    <x v="1"/>
    <x v="0"/>
    <x v="2"/>
    <n v="3"/>
    <x v="1"/>
    <x v="1159"/>
    <x v="1"/>
    <n v="0"/>
    <n v="1"/>
    <x v="83"/>
    <x v="29"/>
    <x v="0"/>
    <n v="790"/>
    <n v="19"/>
    <n v="133"/>
    <n v="12"/>
    <n v="0"/>
    <n v="19"/>
    <n v="973"/>
    <n v="3"/>
    <x v="0"/>
    <n v="3"/>
    <n v="13"/>
    <n v="27"/>
    <x v="0"/>
    <n v="6"/>
    <x v="0"/>
    <x v="0"/>
    <x v="1"/>
    <x v="0"/>
    <x v="0"/>
    <x v="0"/>
    <n v="0"/>
    <x v="0"/>
    <n v="11"/>
    <x v="1"/>
    <n v="1"/>
    <x v="0"/>
  </r>
  <r>
    <x v="1250"/>
    <n v="1965"/>
    <n v="61"/>
    <x v="1"/>
    <x v="1"/>
    <x v="2"/>
    <n v="2"/>
    <x v="1"/>
    <x v="1160"/>
    <x v="1"/>
    <n v="0"/>
    <n v="0"/>
    <x v="556"/>
    <x v="81"/>
    <x v="0"/>
    <n v="882"/>
    <n v="29"/>
    <n v="514"/>
    <n v="38"/>
    <n v="29"/>
    <n v="44"/>
    <n v="1536"/>
    <n v="1"/>
    <x v="6"/>
    <n v="2"/>
    <n v="6"/>
    <n v="13"/>
    <x v="1"/>
    <n v="3"/>
    <x v="1"/>
    <x v="0"/>
    <x v="0"/>
    <x v="1"/>
    <x v="1"/>
    <x v="0"/>
    <n v="0"/>
    <x v="0"/>
    <n v="11"/>
    <x v="0"/>
    <n v="3"/>
    <x v="2"/>
  </r>
  <r>
    <x v="1251"/>
    <n v="1952"/>
    <n v="74"/>
    <x v="0"/>
    <x v="0"/>
    <x v="2"/>
    <n v="4"/>
    <x v="1"/>
    <x v="1161"/>
    <x v="1"/>
    <n v="0"/>
    <n v="2"/>
    <x v="77"/>
    <x v="14"/>
    <x v="0"/>
    <n v="615"/>
    <n v="28"/>
    <n v="259"/>
    <n v="12"/>
    <n v="48"/>
    <n v="30"/>
    <n v="992"/>
    <n v="4"/>
    <x v="4"/>
    <n v="5"/>
    <n v="13"/>
    <n v="28"/>
    <x v="0"/>
    <n v="4"/>
    <x v="1"/>
    <x v="0"/>
    <x v="1"/>
    <x v="0"/>
    <x v="0"/>
    <x v="0"/>
    <n v="0"/>
    <x v="0"/>
    <n v="11"/>
    <x v="1"/>
    <n v="1"/>
    <x v="0"/>
  </r>
  <r>
    <x v="1252"/>
    <n v="1967"/>
    <n v="59"/>
    <x v="1"/>
    <x v="1"/>
    <x v="2"/>
    <n v="3"/>
    <x v="1"/>
    <x v="1162"/>
    <x v="1"/>
    <n v="0"/>
    <n v="1"/>
    <x v="302"/>
    <x v="92"/>
    <x v="0"/>
    <n v="1004"/>
    <n v="59"/>
    <n v="265"/>
    <n v="115"/>
    <n v="59"/>
    <n v="27"/>
    <n v="1529"/>
    <n v="2"/>
    <x v="8"/>
    <n v="10"/>
    <n v="11"/>
    <n v="34"/>
    <x v="2"/>
    <n v="6"/>
    <x v="0"/>
    <x v="1"/>
    <x v="0"/>
    <x v="0"/>
    <x v="0"/>
    <x v="0"/>
    <n v="0"/>
    <x v="0"/>
    <n v="11"/>
    <x v="0"/>
    <n v="2"/>
    <x v="3"/>
  </r>
  <r>
    <x v="1253"/>
    <n v="1972"/>
    <n v="54"/>
    <x v="1"/>
    <x v="0"/>
    <x v="2"/>
    <n v="3"/>
    <x v="1"/>
    <x v="1163"/>
    <x v="1"/>
    <n v="0"/>
    <n v="1"/>
    <x v="130"/>
    <x v="38"/>
    <x v="0"/>
    <n v="133"/>
    <n v="27"/>
    <n v="421"/>
    <n v="13"/>
    <n v="195"/>
    <n v="71"/>
    <n v="860"/>
    <n v="2"/>
    <x v="5"/>
    <n v="3"/>
    <n v="5"/>
    <n v="17"/>
    <x v="0"/>
    <n v="4"/>
    <x v="1"/>
    <x v="0"/>
    <x v="0"/>
    <x v="0"/>
    <x v="0"/>
    <x v="0"/>
    <n v="0"/>
    <x v="0"/>
    <n v="11"/>
    <x v="1"/>
    <n v="0"/>
    <x v="1"/>
  </r>
  <r>
    <x v="1254"/>
    <n v="1963"/>
    <n v="63"/>
    <x v="0"/>
    <x v="0"/>
    <x v="3"/>
    <n v="2"/>
    <x v="1"/>
    <x v="639"/>
    <x v="1"/>
    <n v="0"/>
    <n v="1"/>
    <x v="422"/>
    <x v="14"/>
    <x v="0"/>
    <n v="595"/>
    <n v="23"/>
    <n v="123"/>
    <n v="10"/>
    <n v="23"/>
    <n v="154"/>
    <n v="928"/>
    <n v="2"/>
    <x v="0"/>
    <n v="9"/>
    <n v="4"/>
    <n v="23"/>
    <x v="0"/>
    <n v="6"/>
    <x v="0"/>
    <x v="0"/>
    <x v="0"/>
    <x v="0"/>
    <x v="0"/>
    <x v="0"/>
    <n v="0"/>
    <x v="0"/>
    <n v="11"/>
    <x v="1"/>
    <n v="0"/>
    <x v="1"/>
  </r>
  <r>
    <x v="1255"/>
    <n v="1970"/>
    <n v="56"/>
    <x v="1"/>
    <x v="1"/>
    <x v="2"/>
    <n v="4"/>
    <x v="1"/>
    <x v="1164"/>
    <x v="1"/>
    <n v="1"/>
    <n v="1"/>
    <x v="557"/>
    <x v="36"/>
    <x v="0"/>
    <n v="293"/>
    <n v="0"/>
    <n v="87"/>
    <n v="4"/>
    <n v="11"/>
    <n v="23"/>
    <n v="418"/>
    <n v="4"/>
    <x v="5"/>
    <n v="2"/>
    <n v="5"/>
    <n v="18"/>
    <x v="0"/>
    <n v="7"/>
    <x v="0"/>
    <x v="0"/>
    <x v="0"/>
    <x v="0"/>
    <x v="0"/>
    <x v="0"/>
    <n v="0"/>
    <x v="0"/>
    <n v="11"/>
    <x v="0"/>
    <n v="1"/>
    <x v="0"/>
  </r>
  <r>
    <x v="1256"/>
    <n v="1955"/>
    <n v="71"/>
    <x v="0"/>
    <x v="4"/>
    <x v="2"/>
    <n v="3"/>
    <x v="1"/>
    <x v="1165"/>
    <x v="1"/>
    <n v="0"/>
    <n v="1"/>
    <x v="411"/>
    <x v="39"/>
    <x v="0"/>
    <n v="313"/>
    <n v="15"/>
    <n v="47"/>
    <n v="20"/>
    <n v="0"/>
    <n v="192"/>
    <n v="587"/>
    <n v="2"/>
    <x v="5"/>
    <n v="4"/>
    <n v="3"/>
    <n v="16"/>
    <x v="0"/>
    <n v="6"/>
    <x v="0"/>
    <x v="0"/>
    <x v="0"/>
    <x v="0"/>
    <x v="0"/>
    <x v="0"/>
    <n v="0"/>
    <x v="0"/>
    <n v="11"/>
    <x v="0"/>
    <n v="1"/>
    <x v="0"/>
  </r>
  <r>
    <x v="1257"/>
    <n v="1975"/>
    <n v="51"/>
    <x v="1"/>
    <x v="0"/>
    <x v="2"/>
    <n v="3"/>
    <x v="1"/>
    <x v="1166"/>
    <x v="1"/>
    <n v="0"/>
    <n v="1"/>
    <x v="44"/>
    <x v="79"/>
    <x v="0"/>
    <n v="151"/>
    <n v="81"/>
    <n v="86"/>
    <n v="168"/>
    <n v="91"/>
    <n v="64"/>
    <n v="641"/>
    <n v="2"/>
    <x v="6"/>
    <n v="2"/>
    <n v="11"/>
    <n v="19"/>
    <x v="0"/>
    <n v="2"/>
    <x v="1"/>
    <x v="0"/>
    <x v="0"/>
    <x v="0"/>
    <x v="0"/>
    <x v="0"/>
    <n v="0"/>
    <x v="0"/>
    <n v="11"/>
    <x v="1"/>
    <n v="0"/>
    <x v="1"/>
  </r>
  <r>
    <x v="1258"/>
    <n v="1976"/>
    <n v="50"/>
    <x v="1"/>
    <x v="0"/>
    <x v="2"/>
    <n v="4"/>
    <x v="1"/>
    <x v="1167"/>
    <x v="1"/>
    <n v="1"/>
    <n v="1"/>
    <x v="60"/>
    <x v="74"/>
    <x v="1"/>
    <n v="15"/>
    <n v="0"/>
    <n v="2"/>
    <n v="0"/>
    <n v="0"/>
    <n v="6"/>
    <n v="23"/>
    <n v="1"/>
    <x v="1"/>
    <n v="0"/>
    <n v="2"/>
    <n v="4"/>
    <x v="1"/>
    <n v="6"/>
    <x v="0"/>
    <x v="1"/>
    <x v="0"/>
    <x v="0"/>
    <x v="0"/>
    <x v="0"/>
    <n v="0"/>
    <x v="0"/>
    <n v="11"/>
    <x v="1"/>
    <n v="1"/>
    <x v="0"/>
  </r>
  <r>
    <x v="1259"/>
    <n v="1969"/>
    <n v="57"/>
    <x v="1"/>
    <x v="0"/>
    <x v="1"/>
    <n v="2"/>
    <x v="1"/>
    <x v="1168"/>
    <x v="1"/>
    <n v="0"/>
    <n v="0"/>
    <x v="354"/>
    <x v="16"/>
    <x v="0"/>
    <n v="736"/>
    <n v="63"/>
    <n v="946"/>
    <n v="219"/>
    <n v="189"/>
    <n v="126"/>
    <n v="2279"/>
    <n v="1"/>
    <x v="6"/>
    <n v="7"/>
    <n v="11"/>
    <n v="23"/>
    <x v="0"/>
    <n v="2"/>
    <x v="1"/>
    <x v="0"/>
    <x v="0"/>
    <x v="1"/>
    <x v="1"/>
    <x v="0"/>
    <n v="0"/>
    <x v="0"/>
    <n v="11"/>
    <x v="1"/>
    <n v="2"/>
    <x v="3"/>
  </r>
  <r>
    <x v="1260"/>
    <n v="1973"/>
    <n v="53"/>
    <x v="1"/>
    <x v="1"/>
    <x v="3"/>
    <n v="3"/>
    <x v="1"/>
    <x v="125"/>
    <x v="1"/>
    <n v="1"/>
    <n v="1"/>
    <x v="115"/>
    <x v="30"/>
    <x v="0"/>
    <n v="15"/>
    <n v="0"/>
    <n v="8"/>
    <n v="4"/>
    <n v="2"/>
    <n v="20"/>
    <n v="49"/>
    <n v="2"/>
    <x v="1"/>
    <n v="1"/>
    <n v="2"/>
    <n v="6"/>
    <x v="1"/>
    <n v="5"/>
    <x v="1"/>
    <x v="1"/>
    <x v="0"/>
    <x v="0"/>
    <x v="0"/>
    <x v="0"/>
    <n v="0"/>
    <x v="0"/>
    <n v="11"/>
    <x v="1"/>
    <n v="1"/>
    <x v="0"/>
  </r>
  <r>
    <x v="1261"/>
    <n v="1983"/>
    <n v="43"/>
    <x v="2"/>
    <x v="1"/>
    <x v="3"/>
    <n v="1"/>
    <x v="0"/>
    <x v="1169"/>
    <x v="1"/>
    <n v="0"/>
    <n v="0"/>
    <x v="208"/>
    <x v="82"/>
    <x v="0"/>
    <n v="982"/>
    <n v="17"/>
    <n v="672"/>
    <n v="23"/>
    <n v="34"/>
    <n v="51"/>
    <n v="1779"/>
    <n v="1"/>
    <x v="4"/>
    <n v="2"/>
    <n v="8"/>
    <n v="17"/>
    <x v="0"/>
    <n v="2"/>
    <x v="1"/>
    <x v="0"/>
    <x v="0"/>
    <x v="1"/>
    <x v="0"/>
    <x v="0"/>
    <n v="0"/>
    <x v="0"/>
    <n v="11"/>
    <x v="0"/>
    <n v="2"/>
    <x v="3"/>
  </r>
  <r>
    <x v="1262"/>
    <n v="1982"/>
    <n v="44"/>
    <x v="2"/>
    <x v="2"/>
    <x v="1"/>
    <n v="2"/>
    <x v="1"/>
    <x v="1170"/>
    <x v="1"/>
    <n v="0"/>
    <n v="0"/>
    <x v="558"/>
    <x v="69"/>
    <x v="0"/>
    <n v="1142"/>
    <n v="51"/>
    <n v="415"/>
    <n v="90"/>
    <n v="69"/>
    <n v="37"/>
    <n v="1804"/>
    <n v="1"/>
    <x v="5"/>
    <n v="8"/>
    <n v="11"/>
    <n v="27"/>
    <x v="0"/>
    <n v="3"/>
    <x v="1"/>
    <x v="1"/>
    <x v="0"/>
    <x v="0"/>
    <x v="1"/>
    <x v="0"/>
    <n v="0"/>
    <x v="0"/>
    <n v="11"/>
    <x v="1"/>
    <n v="2"/>
    <x v="3"/>
  </r>
  <r>
    <x v="1263"/>
    <n v="1960"/>
    <n v="66"/>
    <x v="0"/>
    <x v="0"/>
    <x v="2"/>
    <n v="4"/>
    <x v="1"/>
    <x v="1171"/>
    <x v="1"/>
    <n v="1"/>
    <n v="1"/>
    <x v="544"/>
    <x v="51"/>
    <x v="0"/>
    <n v="28"/>
    <n v="0"/>
    <n v="11"/>
    <n v="0"/>
    <n v="0"/>
    <n v="9"/>
    <n v="48"/>
    <n v="3"/>
    <x v="2"/>
    <n v="0"/>
    <n v="3"/>
    <n v="8"/>
    <x v="1"/>
    <n v="8"/>
    <x v="0"/>
    <x v="0"/>
    <x v="0"/>
    <x v="0"/>
    <x v="0"/>
    <x v="0"/>
    <n v="0"/>
    <x v="0"/>
    <n v="11"/>
    <x v="1"/>
    <n v="0"/>
    <x v="1"/>
  </r>
  <r>
    <x v="1264"/>
    <n v="1952"/>
    <n v="74"/>
    <x v="0"/>
    <x v="0"/>
    <x v="0"/>
    <n v="3"/>
    <x v="1"/>
    <x v="1172"/>
    <x v="1"/>
    <n v="1"/>
    <n v="1"/>
    <x v="328"/>
    <x v="41"/>
    <x v="2"/>
    <n v="46"/>
    <n v="0"/>
    <n v="12"/>
    <n v="0"/>
    <n v="2"/>
    <n v="23"/>
    <n v="83"/>
    <n v="2"/>
    <x v="2"/>
    <n v="1"/>
    <n v="2"/>
    <n v="7"/>
    <x v="1"/>
    <n v="7"/>
    <x v="0"/>
    <x v="0"/>
    <x v="0"/>
    <x v="0"/>
    <x v="0"/>
    <x v="0"/>
    <n v="0"/>
    <x v="0"/>
    <n v="11"/>
    <x v="0"/>
    <n v="1"/>
    <x v="0"/>
  </r>
  <r>
    <x v="1265"/>
    <n v="1975"/>
    <n v="51"/>
    <x v="1"/>
    <x v="0"/>
    <x v="3"/>
    <n v="1"/>
    <x v="0"/>
    <x v="1027"/>
    <x v="1"/>
    <n v="0"/>
    <n v="0"/>
    <x v="272"/>
    <x v="83"/>
    <x v="0"/>
    <n v="897"/>
    <n v="161"/>
    <n v="430"/>
    <n v="186"/>
    <n v="161"/>
    <n v="27"/>
    <n v="1862"/>
    <n v="0"/>
    <x v="6"/>
    <n v="7"/>
    <n v="6"/>
    <n v="17"/>
    <x v="0"/>
    <n v="1"/>
    <x v="1"/>
    <x v="1"/>
    <x v="0"/>
    <x v="1"/>
    <x v="1"/>
    <x v="0"/>
    <n v="0"/>
    <x v="0"/>
    <n v="11"/>
    <x v="0"/>
    <n v="4"/>
    <x v="4"/>
  </r>
  <r>
    <x v="1266"/>
    <n v="1963"/>
    <n v="63"/>
    <x v="0"/>
    <x v="1"/>
    <x v="2"/>
    <n v="4"/>
    <x v="1"/>
    <x v="1173"/>
    <x v="1"/>
    <n v="1"/>
    <n v="1"/>
    <x v="341"/>
    <x v="18"/>
    <x v="0"/>
    <n v="489"/>
    <n v="6"/>
    <n v="152"/>
    <n v="8"/>
    <n v="6"/>
    <n v="132"/>
    <n v="793"/>
    <n v="10"/>
    <x v="12"/>
    <n v="4"/>
    <n v="6"/>
    <n v="29"/>
    <x v="0"/>
    <n v="8"/>
    <x v="0"/>
    <x v="0"/>
    <x v="0"/>
    <x v="0"/>
    <x v="0"/>
    <x v="0"/>
    <n v="0"/>
    <x v="0"/>
    <n v="11"/>
    <x v="0"/>
    <n v="1"/>
    <x v="0"/>
  </r>
  <r>
    <x v="1267"/>
    <n v="1970"/>
    <n v="56"/>
    <x v="1"/>
    <x v="0"/>
    <x v="1"/>
    <n v="3"/>
    <x v="1"/>
    <x v="1174"/>
    <x v="1"/>
    <n v="1"/>
    <n v="0"/>
    <x v="559"/>
    <x v="3"/>
    <x v="0"/>
    <n v="25"/>
    <n v="4"/>
    <n v="9"/>
    <n v="6"/>
    <n v="8"/>
    <n v="32"/>
    <n v="84"/>
    <n v="3"/>
    <x v="2"/>
    <n v="1"/>
    <n v="3"/>
    <n v="9"/>
    <x v="1"/>
    <n v="7"/>
    <x v="0"/>
    <x v="0"/>
    <x v="0"/>
    <x v="0"/>
    <x v="0"/>
    <x v="0"/>
    <n v="0"/>
    <x v="0"/>
    <n v="11"/>
    <x v="1"/>
    <n v="0"/>
    <x v="1"/>
  </r>
  <r>
    <x v="1268"/>
    <n v="1948"/>
    <n v="78"/>
    <x v="3"/>
    <x v="1"/>
    <x v="2"/>
    <n v="3"/>
    <x v="1"/>
    <x v="1175"/>
    <x v="1"/>
    <n v="0"/>
    <n v="1"/>
    <x v="132"/>
    <x v="73"/>
    <x v="2"/>
    <n v="145"/>
    <n v="1"/>
    <n v="33"/>
    <n v="2"/>
    <n v="1"/>
    <n v="1"/>
    <n v="183"/>
    <n v="1"/>
    <x v="6"/>
    <n v="1"/>
    <n v="4"/>
    <n v="10"/>
    <x v="1"/>
    <n v="6"/>
    <x v="0"/>
    <x v="0"/>
    <x v="0"/>
    <x v="0"/>
    <x v="0"/>
    <x v="0"/>
    <n v="0"/>
    <x v="0"/>
    <n v="11"/>
    <x v="1"/>
    <n v="0"/>
    <x v="1"/>
  </r>
  <r>
    <x v="1269"/>
    <n v="1958"/>
    <n v="68"/>
    <x v="0"/>
    <x v="4"/>
    <x v="0"/>
    <n v="1"/>
    <x v="0"/>
    <x v="1176"/>
    <x v="1"/>
    <n v="0"/>
    <n v="0"/>
    <x v="124"/>
    <x v="76"/>
    <x v="0"/>
    <n v="630"/>
    <n v="26"/>
    <n v="611"/>
    <n v="44"/>
    <n v="18"/>
    <n v="54"/>
    <n v="1383"/>
    <n v="1"/>
    <x v="4"/>
    <n v="6"/>
    <n v="6"/>
    <n v="19"/>
    <x v="0"/>
    <n v="2"/>
    <x v="1"/>
    <x v="0"/>
    <x v="0"/>
    <x v="0"/>
    <x v="0"/>
    <x v="0"/>
    <n v="0"/>
    <x v="0"/>
    <n v="11"/>
    <x v="1"/>
    <n v="0"/>
    <x v="1"/>
  </r>
  <r>
    <x v="1270"/>
    <n v="1944"/>
    <n v="82"/>
    <x v="3"/>
    <x v="0"/>
    <x v="2"/>
    <n v="2"/>
    <x v="1"/>
    <x v="1177"/>
    <x v="1"/>
    <n v="0"/>
    <n v="0"/>
    <x v="518"/>
    <x v="97"/>
    <x v="1"/>
    <n v="760"/>
    <n v="38"/>
    <n v="104"/>
    <n v="50"/>
    <n v="9"/>
    <n v="38"/>
    <n v="999"/>
    <n v="2"/>
    <x v="5"/>
    <n v="3"/>
    <n v="4"/>
    <n v="16"/>
    <x v="0"/>
    <n v="4"/>
    <x v="1"/>
    <x v="0"/>
    <x v="1"/>
    <x v="0"/>
    <x v="0"/>
    <x v="0"/>
    <n v="0"/>
    <x v="0"/>
    <n v="11"/>
    <x v="1"/>
    <n v="1"/>
    <x v="0"/>
  </r>
  <r>
    <x v="1271"/>
    <n v="1963"/>
    <n v="63"/>
    <x v="0"/>
    <x v="2"/>
    <x v="0"/>
    <n v="2"/>
    <x v="1"/>
    <x v="1178"/>
    <x v="1"/>
    <n v="0"/>
    <n v="1"/>
    <x v="521"/>
    <x v="44"/>
    <x v="1"/>
    <n v="420"/>
    <n v="15"/>
    <n v="186"/>
    <n v="151"/>
    <n v="38"/>
    <n v="15"/>
    <n v="825"/>
    <n v="3"/>
    <x v="3"/>
    <n v="3"/>
    <n v="13"/>
    <n v="24"/>
    <x v="0"/>
    <n v="3"/>
    <x v="1"/>
    <x v="0"/>
    <x v="0"/>
    <x v="0"/>
    <x v="0"/>
    <x v="0"/>
    <n v="0"/>
    <x v="0"/>
    <n v="11"/>
    <x v="1"/>
    <n v="0"/>
    <x v="1"/>
  </r>
  <r>
    <x v="1272"/>
    <n v="1972"/>
    <n v="54"/>
    <x v="1"/>
    <x v="0"/>
    <x v="0"/>
    <n v="2"/>
    <x v="1"/>
    <x v="1179"/>
    <x v="1"/>
    <n v="1"/>
    <n v="0"/>
    <x v="548"/>
    <x v="74"/>
    <x v="1"/>
    <n v="125"/>
    <n v="17"/>
    <n v="52"/>
    <n v="3"/>
    <n v="19"/>
    <n v="30"/>
    <n v="246"/>
    <n v="4"/>
    <x v="3"/>
    <n v="1"/>
    <n v="4"/>
    <n v="14"/>
    <x v="1"/>
    <n v="8"/>
    <x v="0"/>
    <x v="1"/>
    <x v="0"/>
    <x v="0"/>
    <x v="0"/>
    <x v="0"/>
    <n v="0"/>
    <x v="0"/>
    <n v="11"/>
    <x v="0"/>
    <n v="2"/>
    <x v="3"/>
  </r>
  <r>
    <x v="1273"/>
    <n v="1966"/>
    <n v="60"/>
    <x v="1"/>
    <x v="2"/>
    <x v="2"/>
    <n v="4"/>
    <x v="1"/>
    <x v="1180"/>
    <x v="1"/>
    <n v="1"/>
    <n v="1"/>
    <x v="120"/>
    <x v="14"/>
    <x v="0"/>
    <n v="464"/>
    <n v="5"/>
    <n v="64"/>
    <n v="7"/>
    <n v="0"/>
    <n v="70"/>
    <n v="610"/>
    <n v="8"/>
    <x v="12"/>
    <n v="1"/>
    <n v="7"/>
    <n v="25"/>
    <x v="0"/>
    <n v="8"/>
    <x v="0"/>
    <x v="0"/>
    <x v="0"/>
    <x v="0"/>
    <x v="0"/>
    <x v="0"/>
    <n v="0"/>
    <x v="0"/>
    <n v="11"/>
    <x v="1"/>
    <n v="0"/>
    <x v="1"/>
  </r>
  <r>
    <x v="1274"/>
    <n v="1968"/>
    <n v="58"/>
    <x v="1"/>
    <x v="2"/>
    <x v="3"/>
    <n v="2"/>
    <x v="1"/>
    <x v="1181"/>
    <x v="1"/>
    <n v="1"/>
    <n v="0"/>
    <x v="560"/>
    <x v="92"/>
    <x v="0"/>
    <n v="6"/>
    <n v="6"/>
    <n v="29"/>
    <n v="12"/>
    <n v="15"/>
    <n v="8"/>
    <n v="76"/>
    <n v="3"/>
    <x v="2"/>
    <n v="1"/>
    <n v="3"/>
    <n v="9"/>
    <x v="1"/>
    <n v="8"/>
    <x v="0"/>
    <x v="0"/>
    <x v="0"/>
    <x v="0"/>
    <x v="0"/>
    <x v="0"/>
    <n v="0"/>
    <x v="0"/>
    <n v="11"/>
    <x v="1"/>
    <n v="0"/>
    <x v="1"/>
  </r>
  <r>
    <x v="1275"/>
    <n v="1971"/>
    <n v="55"/>
    <x v="1"/>
    <x v="0"/>
    <x v="2"/>
    <n v="3"/>
    <x v="1"/>
    <x v="1182"/>
    <x v="1"/>
    <n v="0"/>
    <n v="1"/>
    <x v="561"/>
    <x v="26"/>
    <x v="0"/>
    <n v="1090"/>
    <n v="12"/>
    <n v="96"/>
    <n v="16"/>
    <n v="12"/>
    <n v="60"/>
    <n v="1286"/>
    <n v="4"/>
    <x v="7"/>
    <n v="4"/>
    <n v="11"/>
    <n v="22"/>
    <x v="0"/>
    <n v="8"/>
    <x v="0"/>
    <x v="0"/>
    <x v="1"/>
    <x v="0"/>
    <x v="0"/>
    <x v="0"/>
    <n v="0"/>
    <x v="0"/>
    <n v="11"/>
    <x v="1"/>
    <n v="1"/>
    <x v="0"/>
  </r>
  <r>
    <x v="1276"/>
    <n v="1975"/>
    <n v="51"/>
    <x v="1"/>
    <x v="2"/>
    <x v="2"/>
    <n v="3"/>
    <x v="1"/>
    <x v="1183"/>
    <x v="1"/>
    <n v="1"/>
    <n v="0"/>
    <x v="419"/>
    <x v="24"/>
    <x v="2"/>
    <n v="3"/>
    <n v="2"/>
    <n v="11"/>
    <n v="2"/>
    <n v="2"/>
    <n v="10"/>
    <n v="30"/>
    <n v="1"/>
    <x v="1"/>
    <n v="0"/>
    <n v="2"/>
    <n v="4"/>
    <x v="1"/>
    <n v="6"/>
    <x v="0"/>
    <x v="1"/>
    <x v="0"/>
    <x v="0"/>
    <x v="0"/>
    <x v="0"/>
    <n v="0"/>
    <x v="0"/>
    <n v="11"/>
    <x v="1"/>
    <n v="1"/>
    <x v="0"/>
  </r>
  <r>
    <x v="1277"/>
    <n v="1964"/>
    <n v="62"/>
    <x v="0"/>
    <x v="0"/>
    <x v="2"/>
    <n v="5"/>
    <x v="1"/>
    <x v="1184"/>
    <x v="1"/>
    <n v="1"/>
    <n v="2"/>
    <x v="415"/>
    <x v="84"/>
    <x v="0"/>
    <n v="24"/>
    <n v="0"/>
    <n v="27"/>
    <n v="8"/>
    <n v="30"/>
    <n v="10"/>
    <n v="99"/>
    <n v="2"/>
    <x v="7"/>
    <n v="0"/>
    <n v="3"/>
    <n v="8"/>
    <x v="1"/>
    <n v="7"/>
    <x v="0"/>
    <x v="0"/>
    <x v="0"/>
    <x v="0"/>
    <x v="0"/>
    <x v="0"/>
    <n v="1"/>
    <x v="0"/>
    <n v="11"/>
    <x v="1"/>
    <n v="0"/>
    <x v="1"/>
  </r>
  <r>
    <x v="1278"/>
    <n v="1978"/>
    <n v="48"/>
    <x v="1"/>
    <x v="0"/>
    <x v="3"/>
    <n v="1"/>
    <x v="0"/>
    <x v="1185"/>
    <x v="1"/>
    <n v="0"/>
    <n v="0"/>
    <x v="402"/>
    <x v="55"/>
    <x v="0"/>
    <n v="737"/>
    <n v="21"/>
    <n v="106"/>
    <n v="55"/>
    <n v="63"/>
    <n v="210"/>
    <n v="1192"/>
    <n v="0"/>
    <x v="4"/>
    <n v="7"/>
    <n v="9"/>
    <n v="22"/>
    <x v="0"/>
    <n v="3"/>
    <x v="1"/>
    <x v="0"/>
    <x v="0"/>
    <x v="0"/>
    <x v="1"/>
    <x v="0"/>
    <n v="0"/>
    <x v="0"/>
    <n v="11"/>
    <x v="1"/>
    <n v="1"/>
    <x v="0"/>
  </r>
  <r>
    <x v="1279"/>
    <n v="1975"/>
    <n v="51"/>
    <x v="1"/>
    <x v="0"/>
    <x v="2"/>
    <n v="3"/>
    <x v="1"/>
    <x v="1186"/>
    <x v="1"/>
    <n v="0"/>
    <n v="1"/>
    <x v="271"/>
    <x v="78"/>
    <x v="0"/>
    <n v="254"/>
    <n v="6"/>
    <n v="71"/>
    <n v="4"/>
    <n v="0"/>
    <n v="27"/>
    <n v="362"/>
    <n v="5"/>
    <x v="3"/>
    <n v="1"/>
    <n v="7"/>
    <n v="18"/>
    <x v="0"/>
    <n v="5"/>
    <x v="1"/>
    <x v="0"/>
    <x v="0"/>
    <x v="0"/>
    <x v="0"/>
    <x v="0"/>
    <n v="0"/>
    <x v="0"/>
    <n v="11"/>
    <x v="1"/>
    <n v="0"/>
    <x v="1"/>
  </r>
  <r>
    <x v="1280"/>
    <n v="1983"/>
    <n v="43"/>
    <x v="2"/>
    <x v="0"/>
    <x v="1"/>
    <n v="2"/>
    <x v="1"/>
    <x v="1187"/>
    <x v="1"/>
    <n v="0"/>
    <n v="0"/>
    <x v="445"/>
    <x v="71"/>
    <x v="2"/>
    <n v="817"/>
    <n v="185"/>
    <n v="687"/>
    <n v="145"/>
    <n v="55"/>
    <n v="241"/>
    <n v="2130"/>
    <n v="1"/>
    <x v="6"/>
    <n v="6"/>
    <n v="8"/>
    <n v="19"/>
    <x v="0"/>
    <n v="2"/>
    <x v="1"/>
    <x v="0"/>
    <x v="0"/>
    <x v="1"/>
    <x v="0"/>
    <x v="0"/>
    <n v="0"/>
    <x v="0"/>
    <n v="11"/>
    <x v="0"/>
    <n v="2"/>
    <x v="3"/>
  </r>
  <r>
    <x v="1281"/>
    <n v="1971"/>
    <n v="55"/>
    <x v="1"/>
    <x v="4"/>
    <x v="3"/>
    <n v="1"/>
    <x v="0"/>
    <x v="1188"/>
    <x v="1"/>
    <n v="0"/>
    <n v="0"/>
    <x v="283"/>
    <x v="48"/>
    <x v="0"/>
    <n v="620"/>
    <n v="54"/>
    <n v="239"/>
    <n v="99"/>
    <n v="98"/>
    <n v="119"/>
    <n v="1229"/>
    <n v="2"/>
    <x v="12"/>
    <n v="7"/>
    <n v="10"/>
    <n v="28"/>
    <x v="0"/>
    <n v="7"/>
    <x v="0"/>
    <x v="0"/>
    <x v="1"/>
    <x v="0"/>
    <x v="0"/>
    <x v="1"/>
    <n v="0"/>
    <x v="0"/>
    <n v="11"/>
    <x v="0"/>
    <n v="3"/>
    <x v="2"/>
  </r>
  <r>
    <x v="1282"/>
    <n v="1957"/>
    <n v="69"/>
    <x v="0"/>
    <x v="1"/>
    <x v="2"/>
    <n v="4"/>
    <x v="1"/>
    <x v="1189"/>
    <x v="1"/>
    <n v="1"/>
    <n v="1"/>
    <x v="562"/>
    <x v="79"/>
    <x v="0"/>
    <n v="13"/>
    <n v="4"/>
    <n v="20"/>
    <n v="0"/>
    <n v="0"/>
    <n v="1"/>
    <n v="38"/>
    <n v="2"/>
    <x v="1"/>
    <n v="0"/>
    <n v="3"/>
    <n v="6"/>
    <x v="1"/>
    <n v="9"/>
    <x v="0"/>
    <x v="0"/>
    <x v="0"/>
    <x v="0"/>
    <x v="0"/>
    <x v="0"/>
    <n v="0"/>
    <x v="0"/>
    <n v="11"/>
    <x v="1"/>
    <n v="0"/>
    <x v="1"/>
  </r>
  <r>
    <x v="1283"/>
    <n v="1951"/>
    <n v="75"/>
    <x v="0"/>
    <x v="2"/>
    <x v="1"/>
    <n v="2"/>
    <x v="1"/>
    <x v="1190"/>
    <x v="1"/>
    <n v="0"/>
    <n v="0"/>
    <x v="545"/>
    <x v="46"/>
    <x v="1"/>
    <n v="113"/>
    <n v="61"/>
    <n v="204"/>
    <n v="34"/>
    <n v="26"/>
    <n v="47"/>
    <n v="485"/>
    <n v="2"/>
    <x v="5"/>
    <n v="1"/>
    <n v="7"/>
    <n v="17"/>
    <x v="0"/>
    <n v="8"/>
    <x v="0"/>
    <x v="0"/>
    <x v="0"/>
    <x v="0"/>
    <x v="0"/>
    <x v="0"/>
    <n v="0"/>
    <x v="0"/>
    <n v="11"/>
    <x v="1"/>
    <n v="0"/>
    <x v="1"/>
  </r>
  <r>
    <x v="1284"/>
    <n v="1951"/>
    <n v="75"/>
    <x v="0"/>
    <x v="3"/>
    <x v="2"/>
    <n v="2"/>
    <x v="1"/>
    <x v="1191"/>
    <x v="1"/>
    <n v="0"/>
    <n v="0"/>
    <x v="134"/>
    <x v="23"/>
    <x v="0"/>
    <n v="7"/>
    <n v="23"/>
    <n v="78"/>
    <n v="133"/>
    <n v="49"/>
    <n v="144"/>
    <n v="434"/>
    <n v="2"/>
    <x v="6"/>
    <n v="2"/>
    <n v="5"/>
    <n v="13"/>
    <x v="1"/>
    <n v="7"/>
    <x v="0"/>
    <x v="0"/>
    <x v="0"/>
    <x v="0"/>
    <x v="0"/>
    <x v="0"/>
    <n v="0"/>
    <x v="0"/>
    <n v="11"/>
    <x v="1"/>
    <n v="0"/>
    <x v="1"/>
  </r>
  <r>
    <x v="1285"/>
    <n v="1970"/>
    <n v="56"/>
    <x v="1"/>
    <x v="0"/>
    <x v="3"/>
    <n v="2"/>
    <x v="1"/>
    <x v="1192"/>
    <x v="1"/>
    <n v="1"/>
    <n v="0"/>
    <x v="212"/>
    <x v="62"/>
    <x v="0"/>
    <n v="16"/>
    <n v="2"/>
    <n v="18"/>
    <n v="2"/>
    <n v="1"/>
    <n v="5"/>
    <n v="44"/>
    <n v="1"/>
    <x v="1"/>
    <n v="0"/>
    <n v="3"/>
    <n v="5"/>
    <x v="1"/>
    <n v="7"/>
    <x v="0"/>
    <x v="0"/>
    <x v="0"/>
    <x v="0"/>
    <x v="0"/>
    <x v="0"/>
    <n v="0"/>
    <x v="0"/>
    <n v="11"/>
    <x v="1"/>
    <n v="0"/>
    <x v="1"/>
  </r>
  <r>
    <x v="1286"/>
    <n v="1972"/>
    <n v="54"/>
    <x v="1"/>
    <x v="1"/>
    <x v="2"/>
    <n v="3"/>
    <x v="1"/>
    <x v="774"/>
    <x v="1"/>
    <n v="0"/>
    <n v="1"/>
    <x v="210"/>
    <x v="11"/>
    <x v="0"/>
    <n v="462"/>
    <n v="0"/>
    <n v="24"/>
    <n v="6"/>
    <n v="0"/>
    <n v="4"/>
    <n v="496"/>
    <n v="2"/>
    <x v="12"/>
    <n v="2"/>
    <n v="5"/>
    <n v="18"/>
    <x v="0"/>
    <n v="7"/>
    <x v="0"/>
    <x v="0"/>
    <x v="1"/>
    <x v="0"/>
    <x v="0"/>
    <x v="0"/>
    <n v="0"/>
    <x v="0"/>
    <n v="11"/>
    <x v="0"/>
    <n v="2"/>
    <x v="3"/>
  </r>
  <r>
    <x v="1287"/>
    <n v="1969"/>
    <n v="57"/>
    <x v="1"/>
    <x v="4"/>
    <x v="2"/>
    <n v="4"/>
    <x v="1"/>
    <x v="1193"/>
    <x v="1"/>
    <n v="1"/>
    <n v="1"/>
    <x v="563"/>
    <x v="60"/>
    <x v="0"/>
    <n v="22"/>
    <n v="2"/>
    <n v="10"/>
    <n v="6"/>
    <n v="4"/>
    <n v="34"/>
    <n v="78"/>
    <n v="2"/>
    <x v="1"/>
    <n v="2"/>
    <n v="2"/>
    <n v="7"/>
    <x v="1"/>
    <n v="4"/>
    <x v="1"/>
    <x v="0"/>
    <x v="0"/>
    <x v="0"/>
    <x v="0"/>
    <x v="0"/>
    <n v="0"/>
    <x v="0"/>
    <n v="11"/>
    <x v="1"/>
    <n v="0"/>
    <x v="1"/>
  </r>
  <r>
    <x v="1288"/>
    <n v="1972"/>
    <n v="54"/>
    <x v="1"/>
    <x v="2"/>
    <x v="2"/>
    <n v="2"/>
    <x v="1"/>
    <x v="453"/>
    <x v="1"/>
    <n v="0"/>
    <n v="0"/>
    <x v="508"/>
    <x v="35"/>
    <x v="0"/>
    <n v="968"/>
    <n v="147"/>
    <n v="842"/>
    <n v="137"/>
    <n v="42"/>
    <n v="210"/>
    <n v="2346"/>
    <n v="1"/>
    <x v="3"/>
    <n v="7"/>
    <n v="10"/>
    <n v="23"/>
    <x v="0"/>
    <n v="2"/>
    <x v="1"/>
    <x v="1"/>
    <x v="0"/>
    <x v="1"/>
    <x v="1"/>
    <x v="0"/>
    <n v="0"/>
    <x v="0"/>
    <n v="11"/>
    <x v="0"/>
    <n v="4"/>
    <x v="4"/>
  </r>
  <r>
    <x v="1289"/>
    <n v="1971"/>
    <n v="55"/>
    <x v="1"/>
    <x v="0"/>
    <x v="2"/>
    <n v="2"/>
    <x v="1"/>
    <x v="1194"/>
    <x v="1"/>
    <n v="0"/>
    <n v="0"/>
    <x v="284"/>
    <x v="8"/>
    <x v="0"/>
    <n v="283"/>
    <n v="112"/>
    <n v="151"/>
    <n v="51"/>
    <n v="72"/>
    <n v="125"/>
    <n v="794"/>
    <n v="2"/>
    <x v="5"/>
    <n v="2"/>
    <n v="10"/>
    <n v="21"/>
    <x v="0"/>
    <n v="6"/>
    <x v="0"/>
    <x v="0"/>
    <x v="0"/>
    <x v="0"/>
    <x v="0"/>
    <x v="0"/>
    <n v="0"/>
    <x v="0"/>
    <n v="11"/>
    <x v="1"/>
    <n v="0"/>
    <x v="1"/>
  </r>
  <r>
    <x v="1290"/>
    <n v="1956"/>
    <n v="70"/>
    <x v="0"/>
    <x v="0"/>
    <x v="2"/>
    <n v="2"/>
    <x v="1"/>
    <x v="1195"/>
    <x v="1"/>
    <n v="0"/>
    <n v="0"/>
    <x v="564"/>
    <x v="45"/>
    <x v="2"/>
    <n v="1"/>
    <n v="2"/>
    <n v="5"/>
    <n v="6"/>
    <n v="0"/>
    <n v="3"/>
    <n v="17"/>
    <n v="1"/>
    <x v="1"/>
    <n v="0"/>
    <n v="2"/>
    <n v="4"/>
    <x v="1"/>
    <n v="7"/>
    <x v="0"/>
    <x v="0"/>
    <x v="0"/>
    <x v="0"/>
    <x v="0"/>
    <x v="0"/>
    <n v="0"/>
    <x v="0"/>
    <n v="11"/>
    <x v="1"/>
    <n v="0"/>
    <x v="1"/>
  </r>
  <r>
    <x v="1291"/>
    <n v="1971"/>
    <n v="55"/>
    <x v="1"/>
    <x v="0"/>
    <x v="0"/>
    <n v="2"/>
    <x v="1"/>
    <x v="225"/>
    <x v="1"/>
    <n v="1"/>
    <n v="0"/>
    <x v="195"/>
    <x v="47"/>
    <x v="0"/>
    <n v="14"/>
    <n v="1"/>
    <n v="7"/>
    <n v="2"/>
    <n v="1"/>
    <n v="1"/>
    <n v="26"/>
    <n v="1"/>
    <x v="2"/>
    <n v="0"/>
    <n v="2"/>
    <n v="5"/>
    <x v="1"/>
    <n v="9"/>
    <x v="0"/>
    <x v="0"/>
    <x v="0"/>
    <x v="0"/>
    <x v="0"/>
    <x v="0"/>
    <n v="0"/>
    <x v="0"/>
    <n v="11"/>
    <x v="1"/>
    <n v="0"/>
    <x v="1"/>
  </r>
  <r>
    <x v="1292"/>
    <n v="1973"/>
    <n v="53"/>
    <x v="1"/>
    <x v="4"/>
    <x v="2"/>
    <n v="3"/>
    <x v="1"/>
    <x v="1196"/>
    <x v="1"/>
    <n v="1"/>
    <n v="0"/>
    <x v="171"/>
    <x v="73"/>
    <x v="2"/>
    <n v="30"/>
    <n v="5"/>
    <n v="24"/>
    <n v="6"/>
    <n v="3"/>
    <n v="8"/>
    <n v="76"/>
    <n v="2"/>
    <x v="2"/>
    <n v="0"/>
    <n v="4"/>
    <n v="8"/>
    <x v="1"/>
    <n v="5"/>
    <x v="1"/>
    <x v="0"/>
    <x v="0"/>
    <x v="0"/>
    <x v="0"/>
    <x v="0"/>
    <n v="0"/>
    <x v="0"/>
    <n v="11"/>
    <x v="1"/>
    <n v="0"/>
    <x v="1"/>
  </r>
  <r>
    <x v="1293"/>
    <n v="1977"/>
    <n v="49"/>
    <x v="1"/>
    <x v="1"/>
    <x v="0"/>
    <n v="3"/>
    <x v="1"/>
    <x v="1197"/>
    <x v="1"/>
    <n v="1"/>
    <n v="1"/>
    <x v="263"/>
    <x v="16"/>
    <x v="0"/>
    <n v="4"/>
    <n v="0"/>
    <n v="5"/>
    <n v="0"/>
    <n v="1"/>
    <n v="5"/>
    <n v="15"/>
    <n v="1"/>
    <x v="1"/>
    <n v="0"/>
    <n v="2"/>
    <n v="4"/>
    <x v="1"/>
    <n v="7"/>
    <x v="0"/>
    <x v="0"/>
    <x v="0"/>
    <x v="0"/>
    <x v="0"/>
    <x v="0"/>
    <n v="0"/>
    <x v="0"/>
    <n v="11"/>
    <x v="1"/>
    <n v="0"/>
    <x v="1"/>
  </r>
  <r>
    <x v="1294"/>
    <n v="1963"/>
    <n v="63"/>
    <x v="0"/>
    <x v="1"/>
    <x v="0"/>
    <n v="3"/>
    <x v="1"/>
    <x v="1198"/>
    <x v="1"/>
    <n v="1"/>
    <n v="1"/>
    <x v="565"/>
    <x v="74"/>
    <x v="1"/>
    <n v="52"/>
    <n v="0"/>
    <n v="9"/>
    <n v="0"/>
    <n v="0"/>
    <n v="1"/>
    <n v="62"/>
    <n v="2"/>
    <x v="1"/>
    <n v="0"/>
    <n v="4"/>
    <n v="7"/>
    <x v="1"/>
    <n v="4"/>
    <x v="1"/>
    <x v="0"/>
    <x v="0"/>
    <x v="0"/>
    <x v="0"/>
    <x v="0"/>
    <n v="0"/>
    <x v="0"/>
    <n v="11"/>
    <x v="1"/>
    <n v="0"/>
    <x v="1"/>
  </r>
  <r>
    <x v="1295"/>
    <n v="1954"/>
    <n v="72"/>
    <x v="0"/>
    <x v="2"/>
    <x v="1"/>
    <n v="3"/>
    <x v="1"/>
    <x v="1199"/>
    <x v="1"/>
    <n v="0"/>
    <n v="1"/>
    <x v="370"/>
    <x v="80"/>
    <x v="1"/>
    <n v="62"/>
    <n v="1"/>
    <n v="57"/>
    <n v="19"/>
    <n v="11"/>
    <n v="48"/>
    <n v="198"/>
    <n v="2"/>
    <x v="2"/>
    <n v="1"/>
    <n v="5"/>
    <n v="10"/>
    <x v="1"/>
    <n v="2"/>
    <x v="1"/>
    <x v="0"/>
    <x v="0"/>
    <x v="0"/>
    <x v="0"/>
    <x v="0"/>
    <n v="0"/>
    <x v="0"/>
    <n v="11"/>
    <x v="1"/>
    <n v="0"/>
    <x v="1"/>
  </r>
  <r>
    <x v="1296"/>
    <n v="1978"/>
    <n v="48"/>
    <x v="1"/>
    <x v="1"/>
    <x v="1"/>
    <n v="3"/>
    <x v="1"/>
    <x v="1200"/>
    <x v="1"/>
    <n v="1"/>
    <n v="0"/>
    <x v="512"/>
    <x v="92"/>
    <x v="0"/>
    <n v="20"/>
    <n v="2"/>
    <n v="14"/>
    <n v="3"/>
    <n v="0"/>
    <n v="10"/>
    <n v="49"/>
    <n v="1"/>
    <x v="2"/>
    <n v="0"/>
    <n v="2"/>
    <n v="5"/>
    <x v="1"/>
    <n v="9"/>
    <x v="0"/>
    <x v="0"/>
    <x v="0"/>
    <x v="0"/>
    <x v="0"/>
    <x v="0"/>
    <n v="0"/>
    <x v="0"/>
    <n v="11"/>
    <x v="1"/>
    <n v="0"/>
    <x v="1"/>
  </r>
  <r>
    <x v="1297"/>
    <n v="1966"/>
    <n v="60"/>
    <x v="1"/>
    <x v="0"/>
    <x v="1"/>
    <n v="3"/>
    <x v="1"/>
    <x v="1201"/>
    <x v="1"/>
    <n v="0"/>
    <n v="1"/>
    <x v="566"/>
    <x v="79"/>
    <x v="0"/>
    <n v="545"/>
    <n v="7"/>
    <n v="114"/>
    <n v="37"/>
    <n v="21"/>
    <n v="78"/>
    <n v="802"/>
    <n v="5"/>
    <x v="5"/>
    <n v="2"/>
    <n v="11"/>
    <n v="25"/>
    <x v="0"/>
    <n v="5"/>
    <x v="1"/>
    <x v="0"/>
    <x v="1"/>
    <x v="0"/>
    <x v="0"/>
    <x v="0"/>
    <n v="0"/>
    <x v="0"/>
    <n v="11"/>
    <x v="1"/>
    <n v="1"/>
    <x v="0"/>
  </r>
  <r>
    <x v="1298"/>
    <n v="1946"/>
    <n v="80"/>
    <x v="3"/>
    <x v="0"/>
    <x v="2"/>
    <n v="2"/>
    <x v="1"/>
    <x v="1202"/>
    <x v="1"/>
    <n v="0"/>
    <n v="0"/>
    <x v="567"/>
    <x v="86"/>
    <x v="2"/>
    <n v="558"/>
    <n v="79"/>
    <n v="622"/>
    <n v="207"/>
    <n v="175"/>
    <n v="95"/>
    <n v="1736"/>
    <n v="1"/>
    <x v="6"/>
    <n v="6"/>
    <n v="4"/>
    <n v="15"/>
    <x v="1"/>
    <n v="1"/>
    <x v="1"/>
    <x v="0"/>
    <x v="0"/>
    <x v="1"/>
    <x v="0"/>
    <x v="0"/>
    <n v="0"/>
    <x v="0"/>
    <n v="11"/>
    <x v="0"/>
    <n v="2"/>
    <x v="3"/>
  </r>
  <r>
    <x v="1299"/>
    <n v="1978"/>
    <n v="48"/>
    <x v="1"/>
    <x v="0"/>
    <x v="0"/>
    <n v="3"/>
    <x v="1"/>
    <x v="11"/>
    <x v="1"/>
    <n v="1"/>
    <n v="1"/>
    <x v="568"/>
    <x v="54"/>
    <x v="2"/>
    <n v="6"/>
    <n v="5"/>
    <n v="4"/>
    <n v="13"/>
    <n v="4"/>
    <n v="25"/>
    <n v="57"/>
    <n v="4"/>
    <x v="2"/>
    <n v="1"/>
    <n v="3"/>
    <n v="10"/>
    <x v="1"/>
    <n v="6"/>
    <x v="0"/>
    <x v="0"/>
    <x v="0"/>
    <x v="0"/>
    <x v="0"/>
    <x v="0"/>
    <n v="0"/>
    <x v="0"/>
    <n v="11"/>
    <x v="1"/>
    <n v="0"/>
    <x v="1"/>
  </r>
  <r>
    <x v="1300"/>
    <n v="1971"/>
    <n v="55"/>
    <x v="1"/>
    <x v="2"/>
    <x v="1"/>
    <n v="3"/>
    <x v="1"/>
    <x v="1203"/>
    <x v="1"/>
    <n v="1"/>
    <n v="0"/>
    <x v="207"/>
    <x v="30"/>
    <x v="0"/>
    <n v="39"/>
    <n v="1"/>
    <n v="9"/>
    <n v="2"/>
    <n v="0"/>
    <n v="8"/>
    <n v="59"/>
    <n v="0"/>
    <x v="1"/>
    <n v="0"/>
    <n v="1"/>
    <n v="2"/>
    <x v="1"/>
    <n v="1"/>
    <x v="1"/>
    <x v="0"/>
    <x v="0"/>
    <x v="0"/>
    <x v="0"/>
    <x v="0"/>
    <n v="0"/>
    <x v="0"/>
    <n v="11"/>
    <x v="1"/>
    <n v="0"/>
    <x v="1"/>
  </r>
  <r>
    <x v="1301"/>
    <n v="1953"/>
    <n v="73"/>
    <x v="0"/>
    <x v="0"/>
    <x v="1"/>
    <n v="2"/>
    <x v="1"/>
    <x v="884"/>
    <x v="1"/>
    <n v="0"/>
    <n v="0"/>
    <x v="506"/>
    <x v="93"/>
    <x v="0"/>
    <n v="1111"/>
    <n v="24"/>
    <n v="790"/>
    <n v="160"/>
    <n v="45"/>
    <n v="172"/>
    <n v="2302"/>
    <n v="0"/>
    <x v="3"/>
    <n v="8"/>
    <n v="5"/>
    <n v="18"/>
    <x v="0"/>
    <n v="2"/>
    <x v="1"/>
    <x v="0"/>
    <x v="1"/>
    <x v="1"/>
    <x v="1"/>
    <x v="0"/>
    <n v="0"/>
    <x v="0"/>
    <n v="11"/>
    <x v="0"/>
    <n v="4"/>
    <x v="4"/>
  </r>
  <r>
    <x v="1302"/>
    <n v="1985"/>
    <n v="41"/>
    <x v="2"/>
    <x v="4"/>
    <x v="2"/>
    <n v="2"/>
    <x v="1"/>
    <x v="1204"/>
    <x v="1"/>
    <n v="0"/>
    <n v="0"/>
    <x v="513"/>
    <x v="72"/>
    <x v="0"/>
    <n v="4"/>
    <n v="6"/>
    <n v="8"/>
    <n v="6"/>
    <n v="3"/>
    <n v="10"/>
    <n v="37"/>
    <n v="1"/>
    <x v="2"/>
    <n v="0"/>
    <n v="3"/>
    <n v="6"/>
    <x v="1"/>
    <n v="7"/>
    <x v="0"/>
    <x v="0"/>
    <x v="0"/>
    <x v="0"/>
    <x v="0"/>
    <x v="0"/>
    <n v="0"/>
    <x v="0"/>
    <n v="11"/>
    <x v="1"/>
    <n v="0"/>
    <x v="1"/>
  </r>
  <r>
    <x v="1303"/>
    <n v="1970"/>
    <n v="56"/>
    <x v="1"/>
    <x v="0"/>
    <x v="3"/>
    <n v="3"/>
    <x v="1"/>
    <x v="1205"/>
    <x v="1"/>
    <n v="1"/>
    <n v="1"/>
    <x v="536"/>
    <x v="56"/>
    <x v="0"/>
    <n v="183"/>
    <n v="5"/>
    <n v="65"/>
    <n v="3"/>
    <n v="5"/>
    <n v="49"/>
    <n v="310"/>
    <n v="5"/>
    <x v="3"/>
    <n v="2"/>
    <n v="4"/>
    <n v="16"/>
    <x v="0"/>
    <n v="9"/>
    <x v="0"/>
    <x v="0"/>
    <x v="0"/>
    <x v="0"/>
    <x v="0"/>
    <x v="0"/>
    <n v="0"/>
    <x v="0"/>
    <n v="11"/>
    <x v="1"/>
    <n v="0"/>
    <x v="1"/>
  </r>
  <r>
    <x v="1304"/>
    <n v="1979"/>
    <n v="47"/>
    <x v="1"/>
    <x v="0"/>
    <x v="2"/>
    <n v="2"/>
    <x v="1"/>
    <x v="1206"/>
    <x v="1"/>
    <n v="0"/>
    <n v="0"/>
    <x v="569"/>
    <x v="3"/>
    <x v="0"/>
    <n v="546"/>
    <n v="72"/>
    <n v="376"/>
    <n v="94"/>
    <n v="145"/>
    <n v="72"/>
    <n v="1305"/>
    <n v="1"/>
    <x v="3"/>
    <n v="5"/>
    <n v="8"/>
    <n v="19"/>
    <x v="0"/>
    <n v="3"/>
    <x v="1"/>
    <x v="0"/>
    <x v="1"/>
    <x v="0"/>
    <x v="0"/>
    <x v="0"/>
    <n v="0"/>
    <x v="0"/>
    <n v="11"/>
    <x v="1"/>
    <n v="1"/>
    <x v="0"/>
  </r>
  <r>
    <x v="1305"/>
    <n v="1966"/>
    <n v="60"/>
    <x v="1"/>
    <x v="0"/>
    <x v="1"/>
    <n v="3"/>
    <x v="1"/>
    <x v="1207"/>
    <x v="1"/>
    <n v="0"/>
    <n v="1"/>
    <x v="553"/>
    <x v="75"/>
    <x v="0"/>
    <n v="606"/>
    <n v="7"/>
    <n v="155"/>
    <n v="10"/>
    <n v="0"/>
    <n v="54"/>
    <n v="832"/>
    <n v="5"/>
    <x v="11"/>
    <n v="3"/>
    <n v="8"/>
    <n v="26"/>
    <x v="0"/>
    <n v="7"/>
    <x v="0"/>
    <x v="0"/>
    <x v="0"/>
    <x v="0"/>
    <x v="0"/>
    <x v="0"/>
    <n v="0"/>
    <x v="0"/>
    <n v="11"/>
    <x v="1"/>
    <n v="0"/>
    <x v="1"/>
  </r>
  <r>
    <x v="1306"/>
    <n v="1976"/>
    <n v="50"/>
    <x v="1"/>
    <x v="0"/>
    <x v="1"/>
    <n v="4"/>
    <x v="1"/>
    <x v="1208"/>
    <x v="1"/>
    <n v="1"/>
    <n v="1"/>
    <x v="256"/>
    <x v="57"/>
    <x v="0"/>
    <n v="266"/>
    <n v="6"/>
    <n v="51"/>
    <n v="8"/>
    <n v="6"/>
    <n v="64"/>
    <n v="401"/>
    <n v="6"/>
    <x v="5"/>
    <n v="1"/>
    <n v="5"/>
    <n v="19"/>
    <x v="0"/>
    <n v="8"/>
    <x v="0"/>
    <x v="0"/>
    <x v="0"/>
    <x v="0"/>
    <x v="0"/>
    <x v="0"/>
    <n v="0"/>
    <x v="0"/>
    <n v="11"/>
    <x v="1"/>
    <n v="0"/>
    <x v="1"/>
  </r>
  <r>
    <x v="1307"/>
    <n v="1965"/>
    <n v="61"/>
    <x v="1"/>
    <x v="1"/>
    <x v="2"/>
    <n v="2"/>
    <x v="1"/>
    <x v="1209"/>
    <x v="1"/>
    <n v="0"/>
    <n v="0"/>
    <x v="146"/>
    <x v="62"/>
    <x v="0"/>
    <n v="1142"/>
    <n v="29"/>
    <n v="249"/>
    <n v="38"/>
    <n v="29"/>
    <n v="14"/>
    <n v="1501"/>
    <n v="1"/>
    <x v="3"/>
    <n v="5"/>
    <n v="12"/>
    <n v="23"/>
    <x v="0"/>
    <n v="2"/>
    <x v="1"/>
    <x v="0"/>
    <x v="1"/>
    <x v="1"/>
    <x v="0"/>
    <x v="0"/>
    <n v="0"/>
    <x v="0"/>
    <n v="11"/>
    <x v="1"/>
    <n v="2"/>
    <x v="3"/>
  </r>
  <r>
    <x v="1308"/>
    <n v="1982"/>
    <n v="44"/>
    <x v="2"/>
    <x v="0"/>
    <x v="2"/>
    <n v="2"/>
    <x v="1"/>
    <x v="1210"/>
    <x v="1"/>
    <n v="0"/>
    <n v="0"/>
    <x v="493"/>
    <x v="13"/>
    <x v="1"/>
    <n v="1074"/>
    <n v="0"/>
    <n v="69"/>
    <n v="0"/>
    <n v="0"/>
    <n v="46"/>
    <n v="1189"/>
    <n v="1"/>
    <x v="11"/>
    <n v="4"/>
    <n v="13"/>
    <n v="28"/>
    <x v="0"/>
    <n v="6"/>
    <x v="0"/>
    <x v="1"/>
    <x v="0"/>
    <x v="1"/>
    <x v="1"/>
    <x v="1"/>
    <n v="0"/>
    <x v="0"/>
    <n v="11"/>
    <x v="0"/>
    <n v="5"/>
    <x v="5"/>
  </r>
  <r>
    <x v="1309"/>
    <n v="1972"/>
    <n v="54"/>
    <x v="1"/>
    <x v="0"/>
    <x v="1"/>
    <n v="3"/>
    <x v="1"/>
    <x v="1211"/>
    <x v="1"/>
    <n v="0"/>
    <n v="1"/>
    <x v="570"/>
    <x v="30"/>
    <x v="0"/>
    <n v="771"/>
    <n v="51"/>
    <n v="154"/>
    <n v="54"/>
    <n v="10"/>
    <n v="154"/>
    <n v="1194"/>
    <n v="7"/>
    <x v="8"/>
    <n v="2"/>
    <n v="12"/>
    <n v="32"/>
    <x v="2"/>
    <n v="6"/>
    <x v="0"/>
    <x v="0"/>
    <x v="0"/>
    <x v="0"/>
    <x v="0"/>
    <x v="0"/>
    <n v="0"/>
    <x v="0"/>
    <n v="11"/>
    <x v="1"/>
    <n v="0"/>
    <x v="1"/>
  </r>
  <r>
    <x v="1310"/>
    <n v="1960"/>
    <n v="66"/>
    <x v="0"/>
    <x v="1"/>
    <x v="2"/>
    <n v="3"/>
    <x v="1"/>
    <x v="1212"/>
    <x v="1"/>
    <n v="0"/>
    <n v="1"/>
    <x v="571"/>
    <x v="89"/>
    <x v="0"/>
    <n v="371"/>
    <n v="32"/>
    <n v="189"/>
    <n v="0"/>
    <n v="58"/>
    <n v="6"/>
    <n v="656"/>
    <n v="2"/>
    <x v="3"/>
    <n v="4"/>
    <n v="10"/>
    <n v="21"/>
    <x v="0"/>
    <n v="4"/>
    <x v="1"/>
    <x v="0"/>
    <x v="0"/>
    <x v="0"/>
    <x v="0"/>
    <x v="0"/>
    <n v="0"/>
    <x v="0"/>
    <n v="11"/>
    <x v="1"/>
    <n v="0"/>
    <x v="1"/>
  </r>
  <r>
    <x v="1311"/>
    <n v="1956"/>
    <n v="70"/>
    <x v="0"/>
    <x v="2"/>
    <x v="0"/>
    <n v="1"/>
    <x v="0"/>
    <x v="1213"/>
    <x v="1"/>
    <n v="0"/>
    <n v="0"/>
    <x v="210"/>
    <x v="83"/>
    <x v="0"/>
    <n v="556"/>
    <n v="14"/>
    <n v="717"/>
    <n v="210"/>
    <n v="0"/>
    <n v="43"/>
    <n v="1540"/>
    <n v="1"/>
    <x v="5"/>
    <n v="5"/>
    <n v="10"/>
    <n v="23"/>
    <x v="0"/>
    <n v="4"/>
    <x v="1"/>
    <x v="0"/>
    <x v="0"/>
    <x v="0"/>
    <x v="0"/>
    <x v="0"/>
    <n v="0"/>
    <x v="0"/>
    <n v="11"/>
    <x v="1"/>
    <n v="0"/>
    <x v="1"/>
  </r>
  <r>
    <x v="1312"/>
    <n v="1965"/>
    <n v="61"/>
    <x v="1"/>
    <x v="2"/>
    <x v="1"/>
    <n v="3"/>
    <x v="1"/>
    <x v="1214"/>
    <x v="1"/>
    <n v="0"/>
    <n v="1"/>
    <x v="572"/>
    <x v="68"/>
    <x v="0"/>
    <n v="202"/>
    <n v="5"/>
    <n v="74"/>
    <n v="11"/>
    <n v="5"/>
    <n v="14"/>
    <n v="311"/>
    <n v="3"/>
    <x v="4"/>
    <n v="1"/>
    <n v="5"/>
    <n v="15"/>
    <x v="1"/>
    <n v="7"/>
    <x v="0"/>
    <x v="0"/>
    <x v="0"/>
    <x v="0"/>
    <x v="0"/>
    <x v="0"/>
    <n v="0"/>
    <x v="0"/>
    <n v="11"/>
    <x v="1"/>
    <n v="0"/>
    <x v="1"/>
  </r>
  <r>
    <x v="1313"/>
    <n v="1955"/>
    <n v="71"/>
    <x v="0"/>
    <x v="4"/>
    <x v="1"/>
    <n v="3"/>
    <x v="1"/>
    <x v="1215"/>
    <x v="1"/>
    <n v="0"/>
    <n v="1"/>
    <x v="373"/>
    <x v="86"/>
    <x v="2"/>
    <n v="209"/>
    <n v="162"/>
    <n v="209"/>
    <n v="41"/>
    <n v="162"/>
    <n v="37"/>
    <n v="820"/>
    <n v="5"/>
    <x v="6"/>
    <n v="7"/>
    <n v="10"/>
    <n v="26"/>
    <x v="0"/>
    <n v="2"/>
    <x v="1"/>
    <x v="0"/>
    <x v="0"/>
    <x v="0"/>
    <x v="0"/>
    <x v="0"/>
    <n v="0"/>
    <x v="0"/>
    <n v="11"/>
    <x v="1"/>
    <n v="0"/>
    <x v="1"/>
  </r>
  <r>
    <x v="1314"/>
    <n v="1989"/>
    <n v="37"/>
    <x v="2"/>
    <x v="4"/>
    <x v="2"/>
    <n v="3"/>
    <x v="1"/>
    <x v="1216"/>
    <x v="1"/>
    <n v="1"/>
    <n v="0"/>
    <x v="20"/>
    <x v="84"/>
    <x v="0"/>
    <n v="35"/>
    <n v="40"/>
    <n v="111"/>
    <n v="36"/>
    <n v="40"/>
    <n v="12"/>
    <n v="274"/>
    <n v="3"/>
    <x v="7"/>
    <n v="1"/>
    <n v="7"/>
    <n v="14"/>
    <x v="1"/>
    <n v="4"/>
    <x v="1"/>
    <x v="0"/>
    <x v="0"/>
    <x v="0"/>
    <x v="0"/>
    <x v="0"/>
    <n v="0"/>
    <x v="0"/>
    <n v="11"/>
    <x v="1"/>
    <n v="0"/>
    <x v="1"/>
  </r>
  <r>
    <x v="1315"/>
    <n v="1962"/>
    <n v="64"/>
    <x v="0"/>
    <x v="1"/>
    <x v="0"/>
    <n v="3"/>
    <x v="1"/>
    <x v="1217"/>
    <x v="1"/>
    <n v="1"/>
    <n v="1"/>
    <x v="90"/>
    <x v="39"/>
    <x v="0"/>
    <n v="37"/>
    <n v="0"/>
    <n v="17"/>
    <n v="0"/>
    <n v="0"/>
    <n v="3"/>
    <n v="57"/>
    <n v="3"/>
    <x v="7"/>
    <n v="0"/>
    <n v="3"/>
    <n v="9"/>
    <x v="1"/>
    <n v="9"/>
    <x v="0"/>
    <x v="0"/>
    <x v="0"/>
    <x v="0"/>
    <x v="0"/>
    <x v="0"/>
    <n v="0"/>
    <x v="0"/>
    <n v="11"/>
    <x v="1"/>
    <n v="0"/>
    <x v="1"/>
  </r>
  <r>
    <x v="1316"/>
    <n v="1965"/>
    <n v="61"/>
    <x v="1"/>
    <x v="0"/>
    <x v="1"/>
    <n v="3"/>
    <x v="1"/>
    <x v="1218"/>
    <x v="1"/>
    <n v="0"/>
    <n v="1"/>
    <x v="573"/>
    <x v="23"/>
    <x v="0"/>
    <n v="171"/>
    <n v="45"/>
    <n v="73"/>
    <n v="59"/>
    <n v="10"/>
    <n v="90"/>
    <n v="448"/>
    <n v="4"/>
    <x v="7"/>
    <n v="2"/>
    <n v="8"/>
    <n v="17"/>
    <x v="0"/>
    <n v="4"/>
    <x v="1"/>
    <x v="0"/>
    <x v="0"/>
    <x v="0"/>
    <x v="0"/>
    <x v="0"/>
    <n v="0"/>
    <x v="0"/>
    <n v="11"/>
    <x v="1"/>
    <n v="0"/>
    <x v="1"/>
  </r>
  <r>
    <x v="1317"/>
    <n v="1973"/>
    <n v="53"/>
    <x v="1"/>
    <x v="4"/>
    <x v="2"/>
    <n v="4"/>
    <x v="1"/>
    <x v="1219"/>
    <x v="1"/>
    <n v="1"/>
    <n v="1"/>
    <x v="574"/>
    <x v="93"/>
    <x v="0"/>
    <n v="12"/>
    <n v="2"/>
    <n v="20"/>
    <n v="3"/>
    <n v="2"/>
    <n v="5"/>
    <n v="44"/>
    <n v="1"/>
    <x v="1"/>
    <n v="0"/>
    <n v="3"/>
    <n v="5"/>
    <x v="1"/>
    <n v="7"/>
    <x v="0"/>
    <x v="0"/>
    <x v="0"/>
    <x v="0"/>
    <x v="0"/>
    <x v="0"/>
    <n v="0"/>
    <x v="0"/>
    <n v="11"/>
    <x v="1"/>
    <n v="0"/>
    <x v="1"/>
  </r>
  <r>
    <x v="1318"/>
    <n v="1972"/>
    <n v="54"/>
    <x v="1"/>
    <x v="0"/>
    <x v="2"/>
    <n v="4"/>
    <x v="1"/>
    <x v="296"/>
    <x v="1"/>
    <n v="1"/>
    <n v="1"/>
    <x v="243"/>
    <x v="10"/>
    <x v="0"/>
    <n v="44"/>
    <n v="4"/>
    <n v="21"/>
    <n v="6"/>
    <n v="0"/>
    <n v="27"/>
    <n v="102"/>
    <n v="2"/>
    <x v="7"/>
    <n v="0"/>
    <n v="3"/>
    <n v="8"/>
    <x v="1"/>
    <n v="7"/>
    <x v="0"/>
    <x v="0"/>
    <x v="0"/>
    <x v="0"/>
    <x v="0"/>
    <x v="0"/>
    <n v="0"/>
    <x v="0"/>
    <n v="11"/>
    <x v="1"/>
    <n v="0"/>
    <x v="1"/>
  </r>
  <r>
    <x v="1319"/>
    <n v="1984"/>
    <n v="42"/>
    <x v="2"/>
    <x v="0"/>
    <x v="1"/>
    <n v="3"/>
    <x v="1"/>
    <x v="1220"/>
    <x v="1"/>
    <n v="1"/>
    <n v="0"/>
    <x v="575"/>
    <x v="8"/>
    <x v="0"/>
    <n v="20"/>
    <n v="2"/>
    <n v="9"/>
    <n v="4"/>
    <n v="6"/>
    <n v="20"/>
    <n v="61"/>
    <n v="1"/>
    <x v="1"/>
    <n v="1"/>
    <n v="2"/>
    <n v="5"/>
    <x v="1"/>
    <n v="4"/>
    <x v="1"/>
    <x v="0"/>
    <x v="0"/>
    <x v="0"/>
    <x v="0"/>
    <x v="0"/>
    <n v="0"/>
    <x v="0"/>
    <n v="11"/>
    <x v="1"/>
    <n v="0"/>
    <x v="1"/>
  </r>
  <r>
    <x v="1320"/>
    <n v="1960"/>
    <n v="66"/>
    <x v="0"/>
    <x v="2"/>
    <x v="2"/>
    <n v="2"/>
    <x v="1"/>
    <x v="1221"/>
    <x v="1"/>
    <n v="0"/>
    <n v="0"/>
    <x v="107"/>
    <x v="71"/>
    <x v="2"/>
    <n v="779"/>
    <n v="86"/>
    <n v="537"/>
    <n v="34"/>
    <n v="69"/>
    <n v="138"/>
    <n v="1643"/>
    <n v="1"/>
    <x v="3"/>
    <n v="9"/>
    <n v="12"/>
    <n v="27"/>
    <x v="0"/>
    <n v="3"/>
    <x v="1"/>
    <x v="0"/>
    <x v="0"/>
    <x v="0"/>
    <x v="0"/>
    <x v="0"/>
    <n v="0"/>
    <x v="0"/>
    <n v="11"/>
    <x v="1"/>
    <n v="0"/>
    <x v="1"/>
  </r>
  <r>
    <x v="1321"/>
    <n v="1958"/>
    <n v="68"/>
    <x v="0"/>
    <x v="2"/>
    <x v="1"/>
    <n v="3"/>
    <x v="1"/>
    <x v="1222"/>
    <x v="1"/>
    <n v="0"/>
    <n v="1"/>
    <x v="8"/>
    <x v="30"/>
    <x v="0"/>
    <n v="170"/>
    <n v="6"/>
    <n v="97"/>
    <n v="24"/>
    <n v="12"/>
    <n v="88"/>
    <n v="397"/>
    <n v="3"/>
    <x v="4"/>
    <n v="1"/>
    <n v="5"/>
    <n v="15"/>
    <x v="1"/>
    <n v="6"/>
    <x v="0"/>
    <x v="0"/>
    <x v="0"/>
    <x v="0"/>
    <x v="0"/>
    <x v="0"/>
    <n v="0"/>
    <x v="0"/>
    <n v="11"/>
    <x v="1"/>
    <n v="0"/>
    <x v="1"/>
  </r>
  <r>
    <x v="1322"/>
    <n v="1968"/>
    <n v="58"/>
    <x v="1"/>
    <x v="0"/>
    <x v="1"/>
    <n v="3"/>
    <x v="1"/>
    <x v="1223"/>
    <x v="1"/>
    <n v="0"/>
    <n v="1"/>
    <x v="368"/>
    <x v="78"/>
    <x v="0"/>
    <n v="491"/>
    <n v="48"/>
    <n v="231"/>
    <n v="112"/>
    <n v="105"/>
    <n v="134"/>
    <n v="1121"/>
    <n v="2"/>
    <x v="3"/>
    <n v="7"/>
    <n v="12"/>
    <n v="26"/>
    <x v="0"/>
    <n v="1"/>
    <x v="1"/>
    <x v="0"/>
    <x v="0"/>
    <x v="1"/>
    <x v="0"/>
    <x v="0"/>
    <n v="0"/>
    <x v="0"/>
    <n v="11"/>
    <x v="1"/>
    <n v="1"/>
    <x v="0"/>
  </r>
  <r>
    <x v="1323"/>
    <n v="1977"/>
    <n v="49"/>
    <x v="1"/>
    <x v="0"/>
    <x v="0"/>
    <n v="3"/>
    <x v="1"/>
    <x v="1224"/>
    <x v="1"/>
    <n v="2"/>
    <n v="0"/>
    <x v="576"/>
    <x v="80"/>
    <x v="1"/>
    <n v="173"/>
    <n v="8"/>
    <n v="107"/>
    <n v="7"/>
    <n v="2"/>
    <n v="176"/>
    <n v="473"/>
    <n v="4"/>
    <x v="5"/>
    <n v="2"/>
    <n v="3"/>
    <n v="16"/>
    <x v="0"/>
    <n v="9"/>
    <x v="0"/>
    <x v="1"/>
    <x v="0"/>
    <x v="0"/>
    <x v="0"/>
    <x v="0"/>
    <n v="1"/>
    <x v="0"/>
    <n v="11"/>
    <x v="0"/>
    <n v="2"/>
    <x v="3"/>
  </r>
  <r>
    <x v="1324"/>
    <n v="1974"/>
    <n v="52"/>
    <x v="1"/>
    <x v="3"/>
    <x v="2"/>
    <n v="3"/>
    <x v="1"/>
    <x v="1225"/>
    <x v="1"/>
    <n v="1"/>
    <n v="0"/>
    <x v="370"/>
    <x v="41"/>
    <x v="2"/>
    <n v="7"/>
    <n v="10"/>
    <n v="13"/>
    <n v="16"/>
    <n v="0"/>
    <n v="4"/>
    <n v="50"/>
    <n v="2"/>
    <x v="7"/>
    <n v="0"/>
    <n v="3"/>
    <n v="8"/>
    <x v="1"/>
    <n v="8"/>
    <x v="0"/>
    <x v="0"/>
    <x v="0"/>
    <x v="0"/>
    <x v="0"/>
    <x v="0"/>
    <n v="0"/>
    <x v="0"/>
    <n v="11"/>
    <x v="1"/>
    <n v="0"/>
    <x v="1"/>
  </r>
  <r>
    <x v="1325"/>
    <n v="1962"/>
    <n v="64"/>
    <x v="0"/>
    <x v="2"/>
    <x v="2"/>
    <n v="3"/>
    <x v="1"/>
    <x v="1226"/>
    <x v="1"/>
    <n v="0"/>
    <n v="1"/>
    <x v="477"/>
    <x v="65"/>
    <x v="1"/>
    <n v="1205"/>
    <n v="0"/>
    <n v="235"/>
    <n v="19"/>
    <n v="14"/>
    <n v="205"/>
    <n v="1678"/>
    <n v="6"/>
    <x v="4"/>
    <n v="3"/>
    <n v="13"/>
    <n v="28"/>
    <x v="0"/>
    <n v="7"/>
    <x v="0"/>
    <x v="0"/>
    <x v="0"/>
    <x v="0"/>
    <x v="0"/>
    <x v="0"/>
    <n v="0"/>
    <x v="0"/>
    <n v="11"/>
    <x v="1"/>
    <n v="0"/>
    <x v="1"/>
  </r>
  <r>
    <x v="1326"/>
    <n v="1982"/>
    <n v="44"/>
    <x v="2"/>
    <x v="0"/>
    <x v="2"/>
    <n v="2"/>
    <x v="1"/>
    <x v="1227"/>
    <x v="1"/>
    <n v="0"/>
    <n v="0"/>
    <x v="384"/>
    <x v="17"/>
    <x v="0"/>
    <n v="10"/>
    <n v="7"/>
    <n v="25"/>
    <n v="6"/>
    <n v="3"/>
    <n v="7"/>
    <n v="58"/>
    <n v="1"/>
    <x v="7"/>
    <n v="0"/>
    <n v="3"/>
    <n v="7"/>
    <x v="1"/>
    <n v="7"/>
    <x v="0"/>
    <x v="0"/>
    <x v="0"/>
    <x v="0"/>
    <x v="0"/>
    <x v="0"/>
    <n v="0"/>
    <x v="0"/>
    <n v="11"/>
    <x v="1"/>
    <n v="0"/>
    <x v="1"/>
  </r>
  <r>
    <x v="1327"/>
    <n v="1975"/>
    <n v="51"/>
    <x v="1"/>
    <x v="1"/>
    <x v="2"/>
    <n v="3"/>
    <x v="1"/>
    <x v="1228"/>
    <x v="1"/>
    <n v="1"/>
    <n v="0"/>
    <x v="417"/>
    <x v="42"/>
    <x v="0"/>
    <n v="97"/>
    <n v="4"/>
    <n v="44"/>
    <n v="6"/>
    <n v="1"/>
    <n v="18"/>
    <n v="170"/>
    <n v="1"/>
    <x v="7"/>
    <n v="1"/>
    <n v="4"/>
    <n v="9"/>
    <x v="1"/>
    <n v="5"/>
    <x v="1"/>
    <x v="0"/>
    <x v="0"/>
    <x v="0"/>
    <x v="0"/>
    <x v="0"/>
    <n v="0"/>
    <x v="0"/>
    <n v="11"/>
    <x v="1"/>
    <n v="0"/>
    <x v="1"/>
  </r>
  <r>
    <x v="1328"/>
    <n v="1982"/>
    <n v="44"/>
    <x v="2"/>
    <x v="2"/>
    <x v="0"/>
    <n v="1"/>
    <x v="0"/>
    <x v="1229"/>
    <x v="1"/>
    <n v="0"/>
    <n v="0"/>
    <x v="460"/>
    <x v="41"/>
    <x v="2"/>
    <n v="67"/>
    <n v="11"/>
    <n v="26"/>
    <n v="4"/>
    <n v="3"/>
    <n v="262"/>
    <n v="373"/>
    <n v="0"/>
    <x v="1"/>
    <n v="0"/>
    <n v="1"/>
    <n v="2"/>
    <x v="1"/>
    <n v="17"/>
    <x v="0"/>
    <x v="0"/>
    <x v="0"/>
    <x v="0"/>
    <x v="0"/>
    <x v="0"/>
    <n v="0"/>
    <x v="0"/>
    <n v="11"/>
    <x v="1"/>
    <n v="0"/>
    <x v="1"/>
  </r>
  <r>
    <x v="1329"/>
    <n v="1945"/>
    <n v="81"/>
    <x v="3"/>
    <x v="1"/>
    <x v="1"/>
    <n v="2"/>
    <x v="1"/>
    <x v="1230"/>
    <x v="1"/>
    <n v="0"/>
    <n v="0"/>
    <x v="498"/>
    <x v="33"/>
    <x v="2"/>
    <n v="345"/>
    <n v="53"/>
    <n v="528"/>
    <n v="98"/>
    <n v="75"/>
    <n v="97"/>
    <n v="1196"/>
    <n v="1"/>
    <x v="0"/>
    <n v="3"/>
    <n v="5"/>
    <n v="17"/>
    <x v="0"/>
    <n v="4"/>
    <x v="1"/>
    <x v="1"/>
    <x v="0"/>
    <x v="0"/>
    <x v="0"/>
    <x v="0"/>
    <n v="0"/>
    <x v="0"/>
    <n v="11"/>
    <x v="0"/>
    <n v="2"/>
    <x v="3"/>
  </r>
  <r>
    <x v="1330"/>
    <n v="1979"/>
    <n v="47"/>
    <x v="1"/>
    <x v="0"/>
    <x v="2"/>
    <n v="3"/>
    <x v="1"/>
    <x v="1231"/>
    <x v="1"/>
    <n v="1"/>
    <n v="0"/>
    <x v="126"/>
    <x v="60"/>
    <x v="0"/>
    <n v="6"/>
    <n v="5"/>
    <n v="17"/>
    <n v="3"/>
    <n v="24"/>
    <n v="46"/>
    <n v="101"/>
    <n v="2"/>
    <x v="2"/>
    <n v="2"/>
    <n v="2"/>
    <n v="8"/>
    <x v="1"/>
    <n v="7"/>
    <x v="0"/>
    <x v="0"/>
    <x v="0"/>
    <x v="0"/>
    <x v="0"/>
    <x v="0"/>
    <n v="0"/>
    <x v="0"/>
    <n v="11"/>
    <x v="1"/>
    <n v="0"/>
    <x v="1"/>
  </r>
  <r>
    <x v="1331"/>
    <n v="1969"/>
    <n v="57"/>
    <x v="1"/>
    <x v="0"/>
    <x v="2"/>
    <n v="4"/>
    <x v="1"/>
    <x v="1232"/>
    <x v="1"/>
    <n v="1"/>
    <n v="1"/>
    <x v="100"/>
    <x v="28"/>
    <x v="2"/>
    <n v="73"/>
    <n v="57"/>
    <n v="100"/>
    <n v="71"/>
    <n v="15"/>
    <n v="0"/>
    <n v="316"/>
    <n v="5"/>
    <x v="4"/>
    <n v="1"/>
    <n v="5"/>
    <n v="17"/>
    <x v="0"/>
    <n v="9"/>
    <x v="0"/>
    <x v="0"/>
    <x v="0"/>
    <x v="0"/>
    <x v="0"/>
    <x v="0"/>
    <n v="0"/>
    <x v="0"/>
    <n v="11"/>
    <x v="0"/>
    <n v="1"/>
    <x v="0"/>
  </r>
  <r>
    <x v="1332"/>
    <n v="1962"/>
    <n v="64"/>
    <x v="0"/>
    <x v="0"/>
    <x v="2"/>
    <n v="3"/>
    <x v="1"/>
    <x v="1233"/>
    <x v="1"/>
    <n v="0"/>
    <n v="1"/>
    <x v="360"/>
    <x v="24"/>
    <x v="2"/>
    <n v="711"/>
    <n v="36"/>
    <n v="217"/>
    <n v="172"/>
    <n v="96"/>
    <n v="168"/>
    <n v="1400"/>
    <n v="3"/>
    <x v="5"/>
    <n v="4"/>
    <n v="7"/>
    <n v="21"/>
    <x v="0"/>
    <n v="4"/>
    <x v="1"/>
    <x v="0"/>
    <x v="1"/>
    <x v="0"/>
    <x v="1"/>
    <x v="0"/>
    <n v="0"/>
    <x v="0"/>
    <n v="11"/>
    <x v="1"/>
    <n v="2"/>
    <x v="3"/>
  </r>
  <r>
    <x v="1333"/>
    <n v="1948"/>
    <n v="78"/>
    <x v="3"/>
    <x v="0"/>
    <x v="0"/>
    <n v="1"/>
    <x v="0"/>
    <x v="1234"/>
    <x v="1"/>
    <n v="0"/>
    <n v="0"/>
    <x v="243"/>
    <x v="43"/>
    <x v="0"/>
    <n v="774"/>
    <n v="70"/>
    <n v="118"/>
    <n v="182"/>
    <n v="187"/>
    <n v="93"/>
    <n v="1424"/>
    <n v="1"/>
    <x v="6"/>
    <n v="9"/>
    <n v="13"/>
    <n v="27"/>
    <x v="0"/>
    <n v="1"/>
    <x v="1"/>
    <x v="0"/>
    <x v="0"/>
    <x v="0"/>
    <x v="0"/>
    <x v="0"/>
    <n v="0"/>
    <x v="0"/>
    <n v="11"/>
    <x v="1"/>
    <n v="0"/>
    <x v="1"/>
  </r>
  <r>
    <x v="1334"/>
    <n v="1978"/>
    <n v="48"/>
    <x v="1"/>
    <x v="2"/>
    <x v="2"/>
    <n v="3"/>
    <x v="1"/>
    <x v="1235"/>
    <x v="1"/>
    <n v="1"/>
    <n v="0"/>
    <x v="283"/>
    <x v="37"/>
    <x v="1"/>
    <n v="163"/>
    <n v="0"/>
    <n v="480"/>
    <n v="0"/>
    <n v="126"/>
    <n v="75"/>
    <n v="844"/>
    <n v="1"/>
    <x v="4"/>
    <n v="5"/>
    <n v="8"/>
    <n v="20"/>
    <x v="0"/>
    <n v="9"/>
    <x v="0"/>
    <x v="0"/>
    <x v="1"/>
    <x v="1"/>
    <x v="1"/>
    <x v="0"/>
    <n v="0"/>
    <x v="0"/>
    <n v="11"/>
    <x v="0"/>
    <n v="4"/>
    <x v="4"/>
  </r>
  <r>
    <x v="1335"/>
    <n v="1975"/>
    <n v="51"/>
    <x v="1"/>
    <x v="0"/>
    <x v="2"/>
    <n v="3"/>
    <x v="1"/>
    <x v="1236"/>
    <x v="1"/>
    <n v="0"/>
    <n v="1"/>
    <x v="390"/>
    <x v="14"/>
    <x v="0"/>
    <n v="82"/>
    <n v="33"/>
    <n v="54"/>
    <n v="71"/>
    <n v="30"/>
    <n v="41"/>
    <n v="311"/>
    <n v="2"/>
    <x v="3"/>
    <n v="2"/>
    <n v="4"/>
    <n v="13"/>
    <x v="1"/>
    <n v="5"/>
    <x v="1"/>
    <x v="0"/>
    <x v="0"/>
    <x v="0"/>
    <x v="0"/>
    <x v="0"/>
    <n v="0"/>
    <x v="0"/>
    <n v="11"/>
    <x v="1"/>
    <n v="0"/>
    <x v="1"/>
  </r>
  <r>
    <x v="1336"/>
    <n v="1982"/>
    <n v="44"/>
    <x v="2"/>
    <x v="0"/>
    <x v="1"/>
    <n v="2"/>
    <x v="1"/>
    <x v="1237"/>
    <x v="1"/>
    <n v="0"/>
    <n v="0"/>
    <x v="7"/>
    <x v="40"/>
    <x v="1"/>
    <n v="358"/>
    <n v="108"/>
    <n v="413"/>
    <n v="141"/>
    <n v="97"/>
    <n v="32"/>
    <n v="1149"/>
    <n v="1"/>
    <x v="2"/>
    <n v="8"/>
    <n v="6"/>
    <n v="17"/>
    <x v="0"/>
    <n v="1"/>
    <x v="1"/>
    <x v="0"/>
    <x v="0"/>
    <x v="0"/>
    <x v="0"/>
    <x v="0"/>
    <n v="0"/>
    <x v="0"/>
    <n v="11"/>
    <x v="1"/>
    <n v="0"/>
    <x v="1"/>
  </r>
  <r>
    <x v="1337"/>
    <n v="1983"/>
    <n v="43"/>
    <x v="2"/>
    <x v="2"/>
    <x v="2"/>
    <n v="2"/>
    <x v="1"/>
    <x v="1238"/>
    <x v="1"/>
    <n v="0"/>
    <n v="0"/>
    <x v="552"/>
    <x v="71"/>
    <x v="2"/>
    <n v="66"/>
    <n v="2"/>
    <n v="40"/>
    <n v="4"/>
    <n v="3"/>
    <n v="14"/>
    <n v="129"/>
    <n v="1"/>
    <x v="7"/>
    <n v="1"/>
    <n v="3"/>
    <n v="8"/>
    <x v="1"/>
    <n v="6"/>
    <x v="0"/>
    <x v="0"/>
    <x v="0"/>
    <x v="0"/>
    <x v="0"/>
    <x v="0"/>
    <n v="0"/>
    <x v="0"/>
    <n v="11"/>
    <x v="1"/>
    <n v="0"/>
    <x v="1"/>
  </r>
  <r>
    <x v="1338"/>
    <n v="1952"/>
    <n v="74"/>
    <x v="0"/>
    <x v="0"/>
    <x v="4"/>
    <n v="2"/>
    <x v="1"/>
    <x v="791"/>
    <x v="1"/>
    <n v="0"/>
    <n v="1"/>
    <x v="286"/>
    <x v="13"/>
    <x v="1"/>
    <n v="13"/>
    <n v="6"/>
    <n v="7"/>
    <n v="0"/>
    <n v="3"/>
    <n v="3"/>
    <n v="32"/>
    <n v="1"/>
    <x v="1"/>
    <n v="0"/>
    <n v="3"/>
    <n v="5"/>
    <x v="1"/>
    <n v="6"/>
    <x v="0"/>
    <x v="0"/>
    <x v="0"/>
    <x v="0"/>
    <x v="0"/>
    <x v="0"/>
    <n v="0"/>
    <x v="0"/>
    <n v="11"/>
    <x v="1"/>
    <n v="0"/>
    <x v="1"/>
  </r>
  <r>
    <x v="1339"/>
    <n v="1982"/>
    <n v="44"/>
    <x v="2"/>
    <x v="0"/>
    <x v="0"/>
    <n v="2"/>
    <x v="1"/>
    <x v="1239"/>
    <x v="1"/>
    <n v="1"/>
    <n v="0"/>
    <x v="17"/>
    <x v="78"/>
    <x v="0"/>
    <n v="139"/>
    <n v="13"/>
    <n v="78"/>
    <n v="20"/>
    <n v="13"/>
    <n v="36"/>
    <n v="299"/>
    <n v="3"/>
    <x v="5"/>
    <n v="1"/>
    <n v="3"/>
    <n v="14"/>
    <x v="1"/>
    <n v="9"/>
    <x v="0"/>
    <x v="0"/>
    <x v="0"/>
    <x v="0"/>
    <x v="0"/>
    <x v="0"/>
    <n v="0"/>
    <x v="0"/>
    <n v="11"/>
    <x v="0"/>
    <n v="1"/>
    <x v="0"/>
  </r>
  <r>
    <x v="1340"/>
    <n v="1962"/>
    <n v="64"/>
    <x v="0"/>
    <x v="0"/>
    <x v="1"/>
    <n v="3"/>
    <x v="1"/>
    <x v="1240"/>
    <x v="1"/>
    <n v="0"/>
    <n v="1"/>
    <x v="465"/>
    <x v="34"/>
    <x v="0"/>
    <n v="274"/>
    <n v="0"/>
    <n v="21"/>
    <n v="4"/>
    <n v="6"/>
    <n v="15"/>
    <n v="320"/>
    <n v="1"/>
    <x v="3"/>
    <n v="1"/>
    <n v="6"/>
    <n v="13"/>
    <x v="1"/>
    <n v="6"/>
    <x v="0"/>
    <x v="0"/>
    <x v="1"/>
    <x v="0"/>
    <x v="0"/>
    <x v="0"/>
    <n v="0"/>
    <x v="0"/>
    <n v="11"/>
    <x v="1"/>
    <n v="1"/>
    <x v="0"/>
  </r>
  <r>
    <x v="1341"/>
    <n v="1977"/>
    <n v="49"/>
    <x v="1"/>
    <x v="2"/>
    <x v="2"/>
    <n v="3"/>
    <x v="1"/>
    <x v="1241"/>
    <x v="1"/>
    <n v="0"/>
    <n v="1"/>
    <x v="560"/>
    <x v="41"/>
    <x v="2"/>
    <n v="262"/>
    <n v="6"/>
    <n v="61"/>
    <n v="0"/>
    <n v="10"/>
    <n v="102"/>
    <n v="441"/>
    <n v="3"/>
    <x v="3"/>
    <n v="2"/>
    <n v="6"/>
    <n v="16"/>
    <x v="0"/>
    <n v="5"/>
    <x v="1"/>
    <x v="0"/>
    <x v="0"/>
    <x v="0"/>
    <x v="0"/>
    <x v="0"/>
    <n v="0"/>
    <x v="0"/>
    <n v="11"/>
    <x v="1"/>
    <n v="0"/>
    <x v="1"/>
  </r>
  <r>
    <x v="1342"/>
    <n v="1949"/>
    <n v="77"/>
    <x v="0"/>
    <x v="2"/>
    <x v="2"/>
    <n v="4"/>
    <x v="1"/>
    <x v="993"/>
    <x v="1"/>
    <n v="1"/>
    <n v="1"/>
    <x v="507"/>
    <x v="33"/>
    <x v="2"/>
    <n v="1099"/>
    <n v="0"/>
    <n v="45"/>
    <n v="0"/>
    <n v="0"/>
    <n v="34"/>
    <n v="1178"/>
    <n v="11"/>
    <x v="7"/>
    <n v="4"/>
    <n v="10"/>
    <n v="28"/>
    <x v="0"/>
    <n v="8"/>
    <x v="0"/>
    <x v="0"/>
    <x v="1"/>
    <x v="0"/>
    <x v="0"/>
    <x v="0"/>
    <n v="0"/>
    <x v="0"/>
    <n v="11"/>
    <x v="0"/>
    <n v="2"/>
    <x v="3"/>
  </r>
  <r>
    <x v="1343"/>
    <n v="1990"/>
    <n v="36"/>
    <x v="2"/>
    <x v="0"/>
    <x v="2"/>
    <n v="2"/>
    <x v="1"/>
    <x v="1242"/>
    <x v="1"/>
    <n v="0"/>
    <n v="0"/>
    <x v="320"/>
    <x v="64"/>
    <x v="1"/>
    <n v="32"/>
    <n v="0"/>
    <n v="8"/>
    <n v="23"/>
    <n v="4"/>
    <n v="18"/>
    <n v="85"/>
    <n v="1"/>
    <x v="1"/>
    <n v="0"/>
    <n v="4"/>
    <n v="6"/>
    <x v="1"/>
    <n v="6"/>
    <x v="0"/>
    <x v="0"/>
    <x v="0"/>
    <x v="0"/>
    <x v="0"/>
    <x v="0"/>
    <n v="0"/>
    <x v="0"/>
    <n v="11"/>
    <x v="1"/>
    <n v="0"/>
    <x v="1"/>
  </r>
  <r>
    <x v="1344"/>
    <n v="1982"/>
    <n v="44"/>
    <x v="2"/>
    <x v="3"/>
    <x v="0"/>
    <n v="2"/>
    <x v="1"/>
    <x v="1243"/>
    <x v="1"/>
    <n v="1"/>
    <n v="0"/>
    <x v="186"/>
    <x v="0"/>
    <x v="0"/>
    <n v="2"/>
    <n v="4"/>
    <n v="2"/>
    <n v="0"/>
    <n v="11"/>
    <n v="5"/>
    <n v="24"/>
    <n v="1"/>
    <x v="1"/>
    <n v="0"/>
    <n v="2"/>
    <n v="4"/>
    <x v="1"/>
    <n v="9"/>
    <x v="0"/>
    <x v="0"/>
    <x v="0"/>
    <x v="0"/>
    <x v="0"/>
    <x v="0"/>
    <n v="0"/>
    <x v="0"/>
    <n v="11"/>
    <x v="1"/>
    <n v="0"/>
    <x v="1"/>
  </r>
  <r>
    <x v="1345"/>
    <n v="1975"/>
    <n v="51"/>
    <x v="1"/>
    <x v="0"/>
    <x v="0"/>
    <n v="2"/>
    <x v="1"/>
    <x v="669"/>
    <x v="1"/>
    <n v="1"/>
    <n v="0"/>
    <x v="24"/>
    <x v="9"/>
    <x v="2"/>
    <n v="6"/>
    <n v="10"/>
    <n v="21"/>
    <n v="19"/>
    <n v="14"/>
    <n v="42"/>
    <n v="112"/>
    <n v="2"/>
    <x v="2"/>
    <n v="1"/>
    <n v="3"/>
    <n v="8"/>
    <x v="1"/>
    <n v="6"/>
    <x v="0"/>
    <x v="0"/>
    <x v="0"/>
    <x v="0"/>
    <x v="0"/>
    <x v="0"/>
    <n v="0"/>
    <x v="0"/>
    <n v="11"/>
    <x v="1"/>
    <n v="0"/>
    <x v="1"/>
  </r>
  <r>
    <x v="1346"/>
    <n v="1959"/>
    <n v="67"/>
    <x v="0"/>
    <x v="4"/>
    <x v="2"/>
    <n v="3"/>
    <x v="1"/>
    <x v="1244"/>
    <x v="1"/>
    <n v="0"/>
    <n v="1"/>
    <x v="508"/>
    <x v="67"/>
    <x v="1"/>
    <n v="6"/>
    <n v="7"/>
    <n v="4"/>
    <n v="3"/>
    <n v="4"/>
    <n v="6"/>
    <n v="30"/>
    <n v="1"/>
    <x v="1"/>
    <n v="0"/>
    <n v="3"/>
    <n v="5"/>
    <x v="1"/>
    <n v="6"/>
    <x v="0"/>
    <x v="0"/>
    <x v="0"/>
    <x v="0"/>
    <x v="0"/>
    <x v="0"/>
    <n v="0"/>
    <x v="0"/>
    <n v="11"/>
    <x v="1"/>
    <n v="0"/>
    <x v="1"/>
  </r>
  <r>
    <x v="1347"/>
    <n v="1983"/>
    <n v="43"/>
    <x v="2"/>
    <x v="1"/>
    <x v="2"/>
    <n v="2"/>
    <x v="1"/>
    <x v="88"/>
    <x v="1"/>
    <n v="0"/>
    <n v="0"/>
    <x v="87"/>
    <x v="6"/>
    <x v="0"/>
    <n v="135"/>
    <n v="46"/>
    <n v="92"/>
    <n v="65"/>
    <n v="61"/>
    <n v="11"/>
    <n v="410"/>
    <n v="2"/>
    <x v="3"/>
    <n v="2"/>
    <n v="7"/>
    <n v="16"/>
    <x v="0"/>
    <n v="5"/>
    <x v="1"/>
    <x v="0"/>
    <x v="0"/>
    <x v="0"/>
    <x v="0"/>
    <x v="0"/>
    <n v="0"/>
    <x v="0"/>
    <n v="11"/>
    <x v="1"/>
    <n v="0"/>
    <x v="1"/>
  </r>
  <r>
    <x v="1348"/>
    <n v="1976"/>
    <n v="50"/>
    <x v="1"/>
    <x v="0"/>
    <x v="1"/>
    <n v="3"/>
    <x v="1"/>
    <x v="1245"/>
    <x v="1"/>
    <n v="0"/>
    <n v="1"/>
    <x v="176"/>
    <x v="45"/>
    <x v="2"/>
    <n v="641"/>
    <n v="7"/>
    <n v="84"/>
    <n v="0"/>
    <n v="30"/>
    <n v="38"/>
    <n v="800"/>
    <n v="3"/>
    <x v="11"/>
    <n v="4"/>
    <n v="7"/>
    <n v="24"/>
    <x v="0"/>
    <n v="6"/>
    <x v="0"/>
    <x v="0"/>
    <x v="1"/>
    <x v="0"/>
    <x v="0"/>
    <x v="0"/>
    <n v="0"/>
    <x v="0"/>
    <n v="11"/>
    <x v="1"/>
    <n v="1"/>
    <x v="0"/>
  </r>
  <r>
    <x v="1349"/>
    <n v="1962"/>
    <n v="64"/>
    <x v="0"/>
    <x v="1"/>
    <x v="3"/>
    <n v="1"/>
    <x v="0"/>
    <x v="1059"/>
    <x v="1"/>
    <n v="0"/>
    <n v="0"/>
    <x v="542"/>
    <x v="34"/>
    <x v="0"/>
    <n v="714"/>
    <n v="76"/>
    <n v="395"/>
    <n v="116"/>
    <n v="0"/>
    <n v="12"/>
    <n v="1313"/>
    <n v="1"/>
    <x v="6"/>
    <n v="6"/>
    <n v="9"/>
    <n v="20"/>
    <x v="0"/>
    <n v="1"/>
    <x v="1"/>
    <x v="0"/>
    <x v="0"/>
    <x v="0"/>
    <x v="0"/>
    <x v="0"/>
    <n v="0"/>
    <x v="0"/>
    <n v="11"/>
    <x v="0"/>
    <n v="1"/>
    <x v="0"/>
  </r>
  <r>
    <x v="1350"/>
    <n v="1956"/>
    <n v="70"/>
    <x v="0"/>
    <x v="1"/>
    <x v="1"/>
    <n v="2"/>
    <x v="1"/>
    <x v="1246"/>
    <x v="1"/>
    <n v="0"/>
    <n v="0"/>
    <x v="298"/>
    <x v="16"/>
    <x v="0"/>
    <n v="794"/>
    <n v="73"/>
    <n v="573"/>
    <n v="0"/>
    <n v="29"/>
    <n v="14"/>
    <n v="1483"/>
    <n v="1"/>
    <x v="6"/>
    <n v="8"/>
    <n v="10"/>
    <n v="23"/>
    <x v="0"/>
    <n v="2"/>
    <x v="1"/>
    <x v="0"/>
    <x v="0"/>
    <x v="0"/>
    <x v="0"/>
    <x v="0"/>
    <n v="0"/>
    <x v="0"/>
    <n v="11"/>
    <x v="1"/>
    <n v="0"/>
    <x v="1"/>
  </r>
  <r>
    <x v="1351"/>
    <n v="1993"/>
    <n v="33"/>
    <x v="2"/>
    <x v="0"/>
    <x v="0"/>
    <n v="1"/>
    <x v="0"/>
    <x v="1247"/>
    <x v="1"/>
    <n v="0"/>
    <n v="0"/>
    <x v="413"/>
    <x v="45"/>
    <x v="2"/>
    <n v="420"/>
    <n v="0"/>
    <n v="452"/>
    <n v="182"/>
    <n v="64"/>
    <n v="140"/>
    <n v="1258"/>
    <n v="1"/>
    <x v="4"/>
    <n v="6"/>
    <n v="4"/>
    <n v="17"/>
    <x v="0"/>
    <n v="2"/>
    <x v="1"/>
    <x v="0"/>
    <x v="0"/>
    <x v="0"/>
    <x v="0"/>
    <x v="0"/>
    <n v="0"/>
    <x v="0"/>
    <n v="11"/>
    <x v="0"/>
    <n v="1"/>
    <x v="0"/>
  </r>
  <r>
    <x v="1352"/>
    <n v="1987"/>
    <n v="39"/>
    <x v="2"/>
    <x v="0"/>
    <x v="1"/>
    <n v="3"/>
    <x v="1"/>
    <x v="1248"/>
    <x v="1"/>
    <n v="1"/>
    <n v="0"/>
    <x v="43"/>
    <x v="74"/>
    <x v="1"/>
    <n v="1"/>
    <n v="2"/>
    <n v="7"/>
    <n v="4"/>
    <n v="3"/>
    <n v="11"/>
    <n v="28"/>
    <n v="1"/>
    <x v="9"/>
    <n v="1"/>
    <n v="2"/>
    <n v="4"/>
    <x v="1"/>
    <n v="8"/>
    <x v="0"/>
    <x v="0"/>
    <x v="0"/>
    <x v="0"/>
    <x v="0"/>
    <x v="0"/>
    <n v="0"/>
    <x v="0"/>
    <n v="11"/>
    <x v="1"/>
    <n v="0"/>
    <x v="1"/>
  </r>
  <r>
    <x v="1353"/>
    <n v="1965"/>
    <n v="61"/>
    <x v="1"/>
    <x v="0"/>
    <x v="2"/>
    <n v="3"/>
    <x v="1"/>
    <x v="1249"/>
    <x v="1"/>
    <n v="0"/>
    <n v="1"/>
    <x v="353"/>
    <x v="13"/>
    <x v="1"/>
    <n v="86"/>
    <n v="12"/>
    <n v="75"/>
    <n v="33"/>
    <n v="15"/>
    <n v="6"/>
    <n v="227"/>
    <n v="1"/>
    <x v="6"/>
    <n v="1"/>
    <n v="5"/>
    <n v="11"/>
    <x v="1"/>
    <n v="4"/>
    <x v="1"/>
    <x v="0"/>
    <x v="0"/>
    <x v="0"/>
    <x v="0"/>
    <x v="0"/>
    <n v="0"/>
    <x v="0"/>
    <n v="11"/>
    <x v="1"/>
    <n v="0"/>
    <x v="1"/>
  </r>
  <r>
    <x v="1354"/>
    <n v="1982"/>
    <n v="44"/>
    <x v="2"/>
    <x v="0"/>
    <x v="2"/>
    <n v="2"/>
    <x v="1"/>
    <x v="1250"/>
    <x v="1"/>
    <n v="0"/>
    <n v="0"/>
    <x v="40"/>
    <x v="73"/>
    <x v="2"/>
    <n v="823"/>
    <n v="25"/>
    <n v="459"/>
    <n v="124"/>
    <n v="29"/>
    <n v="95"/>
    <n v="1555"/>
    <n v="1"/>
    <x v="4"/>
    <n v="6"/>
    <n v="7"/>
    <n v="20"/>
    <x v="0"/>
    <n v="4"/>
    <x v="1"/>
    <x v="0"/>
    <x v="0"/>
    <x v="1"/>
    <x v="0"/>
    <x v="0"/>
    <n v="0"/>
    <x v="0"/>
    <n v="11"/>
    <x v="0"/>
    <n v="2"/>
    <x v="3"/>
  </r>
  <r>
    <x v="1355"/>
    <n v="1962"/>
    <n v="64"/>
    <x v="0"/>
    <x v="0"/>
    <x v="0"/>
    <n v="2"/>
    <x v="1"/>
    <x v="1251"/>
    <x v="1"/>
    <n v="0"/>
    <n v="1"/>
    <x v="65"/>
    <x v="63"/>
    <x v="0"/>
    <n v="231"/>
    <n v="161"/>
    <n v="215"/>
    <n v="171"/>
    <n v="30"/>
    <n v="53"/>
    <n v="861"/>
    <n v="2"/>
    <x v="0"/>
    <n v="2"/>
    <n v="11"/>
    <n v="23"/>
    <x v="0"/>
    <n v="5"/>
    <x v="1"/>
    <x v="0"/>
    <x v="0"/>
    <x v="0"/>
    <x v="0"/>
    <x v="0"/>
    <n v="0"/>
    <x v="0"/>
    <n v="11"/>
    <x v="1"/>
    <n v="0"/>
    <x v="1"/>
  </r>
  <r>
    <x v="1356"/>
    <n v="1978"/>
    <n v="48"/>
    <x v="1"/>
    <x v="0"/>
    <x v="2"/>
    <n v="3"/>
    <x v="1"/>
    <x v="1252"/>
    <x v="1"/>
    <n v="1"/>
    <n v="0"/>
    <x v="107"/>
    <x v="22"/>
    <x v="0"/>
    <n v="8"/>
    <n v="15"/>
    <n v="27"/>
    <n v="0"/>
    <n v="20"/>
    <n v="33"/>
    <n v="103"/>
    <n v="2"/>
    <x v="7"/>
    <n v="1"/>
    <n v="2"/>
    <n v="8"/>
    <x v="1"/>
    <n v="8"/>
    <x v="0"/>
    <x v="1"/>
    <x v="0"/>
    <x v="0"/>
    <x v="0"/>
    <x v="0"/>
    <n v="0"/>
    <x v="0"/>
    <n v="11"/>
    <x v="1"/>
    <n v="1"/>
    <x v="0"/>
  </r>
  <r>
    <x v="1357"/>
    <n v="1946"/>
    <n v="80"/>
    <x v="3"/>
    <x v="1"/>
    <x v="0"/>
    <n v="1"/>
    <x v="0"/>
    <x v="1253"/>
    <x v="1"/>
    <n v="0"/>
    <n v="0"/>
    <x v="50"/>
    <x v="8"/>
    <x v="0"/>
    <n v="182"/>
    <n v="17"/>
    <n v="259"/>
    <n v="77"/>
    <n v="70"/>
    <n v="29"/>
    <n v="634"/>
    <n v="1"/>
    <x v="4"/>
    <n v="2"/>
    <n v="10"/>
    <n v="19"/>
    <x v="0"/>
    <n v="4"/>
    <x v="1"/>
    <x v="0"/>
    <x v="0"/>
    <x v="0"/>
    <x v="0"/>
    <x v="0"/>
    <n v="0"/>
    <x v="0"/>
    <n v="11"/>
    <x v="1"/>
    <n v="0"/>
    <x v="1"/>
  </r>
  <r>
    <x v="1358"/>
    <n v="1963"/>
    <n v="63"/>
    <x v="0"/>
    <x v="0"/>
    <x v="0"/>
    <n v="1"/>
    <x v="0"/>
    <x v="1254"/>
    <x v="1"/>
    <n v="0"/>
    <n v="0"/>
    <x v="157"/>
    <x v="69"/>
    <x v="0"/>
    <n v="557"/>
    <n v="129"/>
    <n v="984"/>
    <n v="193"/>
    <n v="37"/>
    <n v="18"/>
    <n v="1918"/>
    <n v="1"/>
    <x v="3"/>
    <n v="8"/>
    <n v="5"/>
    <n v="19"/>
    <x v="0"/>
    <n v="2"/>
    <x v="1"/>
    <x v="0"/>
    <x v="0"/>
    <x v="0"/>
    <x v="0"/>
    <x v="0"/>
    <n v="0"/>
    <x v="0"/>
    <n v="11"/>
    <x v="1"/>
    <n v="0"/>
    <x v="1"/>
  </r>
  <r>
    <x v="1359"/>
    <n v="1971"/>
    <n v="55"/>
    <x v="1"/>
    <x v="2"/>
    <x v="0"/>
    <n v="3"/>
    <x v="1"/>
    <x v="1255"/>
    <x v="1"/>
    <n v="1"/>
    <n v="1"/>
    <x v="191"/>
    <x v="5"/>
    <x v="0"/>
    <n v="79"/>
    <n v="1"/>
    <n v="31"/>
    <n v="4"/>
    <n v="4"/>
    <n v="12"/>
    <n v="131"/>
    <n v="3"/>
    <x v="2"/>
    <n v="1"/>
    <n v="4"/>
    <n v="10"/>
    <x v="1"/>
    <n v="6"/>
    <x v="0"/>
    <x v="0"/>
    <x v="0"/>
    <x v="0"/>
    <x v="0"/>
    <x v="0"/>
    <n v="0"/>
    <x v="0"/>
    <n v="11"/>
    <x v="1"/>
    <n v="0"/>
    <x v="1"/>
  </r>
  <r>
    <x v="1360"/>
    <n v="1968"/>
    <n v="58"/>
    <x v="1"/>
    <x v="0"/>
    <x v="1"/>
    <n v="4"/>
    <x v="1"/>
    <x v="1256"/>
    <x v="1"/>
    <n v="1"/>
    <n v="1"/>
    <x v="577"/>
    <x v="29"/>
    <x v="0"/>
    <n v="368"/>
    <n v="24"/>
    <n v="68"/>
    <n v="38"/>
    <n v="0"/>
    <n v="88"/>
    <n v="586"/>
    <n v="6"/>
    <x v="0"/>
    <n v="2"/>
    <n v="6"/>
    <n v="22"/>
    <x v="0"/>
    <n v="7"/>
    <x v="0"/>
    <x v="0"/>
    <x v="0"/>
    <x v="0"/>
    <x v="0"/>
    <x v="0"/>
    <n v="0"/>
    <x v="0"/>
    <n v="11"/>
    <x v="1"/>
    <n v="0"/>
    <x v="1"/>
  </r>
  <r>
    <x v="1361"/>
    <n v="1992"/>
    <n v="34"/>
    <x v="2"/>
    <x v="3"/>
    <x v="2"/>
    <n v="3"/>
    <x v="1"/>
    <x v="1257"/>
    <x v="1"/>
    <n v="1"/>
    <n v="0"/>
    <x v="81"/>
    <x v="73"/>
    <x v="2"/>
    <n v="6"/>
    <n v="4"/>
    <n v="14"/>
    <n v="8"/>
    <n v="8"/>
    <n v="22"/>
    <n v="62"/>
    <n v="2"/>
    <x v="2"/>
    <n v="1"/>
    <n v="2"/>
    <n v="7"/>
    <x v="1"/>
    <n v="8"/>
    <x v="0"/>
    <x v="1"/>
    <x v="0"/>
    <x v="0"/>
    <x v="0"/>
    <x v="0"/>
    <n v="0"/>
    <x v="0"/>
    <n v="11"/>
    <x v="1"/>
    <n v="1"/>
    <x v="0"/>
  </r>
  <r>
    <x v="1362"/>
    <n v="1974"/>
    <n v="52"/>
    <x v="1"/>
    <x v="0"/>
    <x v="3"/>
    <n v="3"/>
    <x v="1"/>
    <x v="1258"/>
    <x v="1"/>
    <n v="1"/>
    <n v="1"/>
    <x v="156"/>
    <x v="44"/>
    <x v="1"/>
    <n v="160"/>
    <n v="15"/>
    <n v="196"/>
    <n v="15"/>
    <n v="11"/>
    <n v="50"/>
    <n v="447"/>
    <n v="8"/>
    <x v="4"/>
    <n v="1"/>
    <n v="7"/>
    <n v="22"/>
    <x v="0"/>
    <n v="8"/>
    <x v="0"/>
    <x v="0"/>
    <x v="0"/>
    <x v="0"/>
    <x v="0"/>
    <x v="0"/>
    <n v="0"/>
    <x v="0"/>
    <n v="11"/>
    <x v="1"/>
    <n v="0"/>
    <x v="1"/>
  </r>
  <r>
    <x v="1363"/>
    <n v="1950"/>
    <n v="76"/>
    <x v="0"/>
    <x v="4"/>
    <x v="1"/>
    <n v="2"/>
    <x v="1"/>
    <x v="1259"/>
    <x v="1"/>
    <n v="0"/>
    <n v="0"/>
    <x v="578"/>
    <x v="78"/>
    <x v="0"/>
    <n v="488"/>
    <n v="21"/>
    <n v="238"/>
    <n v="56"/>
    <n v="108"/>
    <n v="28"/>
    <n v="939"/>
    <n v="1"/>
    <x v="0"/>
    <n v="7"/>
    <n v="11"/>
    <n v="27"/>
    <x v="0"/>
    <n v="6"/>
    <x v="0"/>
    <x v="0"/>
    <x v="0"/>
    <x v="0"/>
    <x v="0"/>
    <x v="0"/>
    <n v="0"/>
    <x v="0"/>
    <n v="11"/>
    <x v="1"/>
    <n v="0"/>
    <x v="1"/>
  </r>
  <r>
    <x v="1364"/>
    <n v="1977"/>
    <n v="49"/>
    <x v="1"/>
    <x v="4"/>
    <x v="3"/>
    <n v="2"/>
    <x v="1"/>
    <x v="1260"/>
    <x v="1"/>
    <n v="0"/>
    <n v="1"/>
    <x v="423"/>
    <x v="86"/>
    <x v="2"/>
    <n v="691"/>
    <n v="7"/>
    <n v="69"/>
    <n v="0"/>
    <n v="7"/>
    <n v="23"/>
    <n v="797"/>
    <n v="4"/>
    <x v="2"/>
    <n v="2"/>
    <n v="7"/>
    <n v="15"/>
    <x v="1"/>
    <n v="8"/>
    <x v="0"/>
    <x v="0"/>
    <x v="1"/>
    <x v="0"/>
    <x v="0"/>
    <x v="0"/>
    <n v="0"/>
    <x v="0"/>
    <n v="11"/>
    <x v="1"/>
    <n v="1"/>
    <x v="0"/>
  </r>
  <r>
    <x v="1365"/>
    <n v="1958"/>
    <n v="68"/>
    <x v="0"/>
    <x v="2"/>
    <x v="0"/>
    <n v="2"/>
    <x v="1"/>
    <x v="1261"/>
    <x v="1"/>
    <n v="0"/>
    <n v="1"/>
    <x v="0"/>
    <x v="58"/>
    <x v="0"/>
    <n v="543"/>
    <n v="10"/>
    <n v="205"/>
    <n v="160"/>
    <n v="143"/>
    <n v="82"/>
    <n v="1143"/>
    <n v="1"/>
    <x v="4"/>
    <n v="3"/>
    <n v="6"/>
    <n v="16"/>
    <x v="0"/>
    <n v="3"/>
    <x v="1"/>
    <x v="0"/>
    <x v="0"/>
    <x v="0"/>
    <x v="0"/>
    <x v="0"/>
    <n v="0"/>
    <x v="0"/>
    <n v="11"/>
    <x v="0"/>
    <n v="1"/>
    <x v="0"/>
  </r>
  <r>
    <x v="1366"/>
    <n v="1976"/>
    <n v="50"/>
    <x v="1"/>
    <x v="0"/>
    <x v="0"/>
    <n v="2"/>
    <x v="1"/>
    <x v="301"/>
    <x v="1"/>
    <n v="0"/>
    <n v="1"/>
    <x v="251"/>
    <x v="87"/>
    <x v="0"/>
    <n v="254"/>
    <n v="7"/>
    <n v="108"/>
    <n v="20"/>
    <n v="0"/>
    <n v="26"/>
    <n v="415"/>
    <n v="3"/>
    <x v="4"/>
    <n v="3"/>
    <n v="5"/>
    <n v="17"/>
    <x v="0"/>
    <n v="6"/>
    <x v="0"/>
    <x v="0"/>
    <x v="0"/>
    <x v="0"/>
    <x v="0"/>
    <x v="0"/>
    <n v="0"/>
    <x v="0"/>
    <n v="11"/>
    <x v="1"/>
    <n v="0"/>
    <x v="1"/>
  </r>
  <r>
    <x v="1367"/>
    <n v="1973"/>
    <n v="53"/>
    <x v="1"/>
    <x v="0"/>
    <x v="2"/>
    <n v="3"/>
    <x v="1"/>
    <x v="1262"/>
    <x v="1"/>
    <n v="1"/>
    <n v="0"/>
    <x v="308"/>
    <x v="92"/>
    <x v="0"/>
    <n v="5"/>
    <n v="4"/>
    <n v="10"/>
    <n v="2"/>
    <n v="2"/>
    <n v="7"/>
    <n v="30"/>
    <n v="1"/>
    <x v="1"/>
    <n v="0"/>
    <n v="3"/>
    <n v="5"/>
    <x v="1"/>
    <n v="8"/>
    <x v="0"/>
    <x v="0"/>
    <x v="0"/>
    <x v="0"/>
    <x v="0"/>
    <x v="0"/>
    <n v="0"/>
    <x v="0"/>
    <n v="11"/>
    <x v="1"/>
    <n v="0"/>
    <x v="1"/>
  </r>
  <r>
    <x v="1368"/>
    <n v="1968"/>
    <n v="58"/>
    <x v="1"/>
    <x v="2"/>
    <x v="3"/>
    <n v="2"/>
    <x v="1"/>
    <x v="663"/>
    <x v="1"/>
    <n v="1"/>
    <n v="0"/>
    <x v="192"/>
    <x v="37"/>
    <x v="1"/>
    <n v="112"/>
    <n v="19"/>
    <n v="21"/>
    <n v="16"/>
    <n v="14"/>
    <n v="5"/>
    <n v="187"/>
    <n v="3"/>
    <x v="6"/>
    <n v="1"/>
    <n v="4"/>
    <n v="12"/>
    <x v="1"/>
    <n v="7"/>
    <x v="0"/>
    <x v="0"/>
    <x v="0"/>
    <x v="0"/>
    <x v="0"/>
    <x v="0"/>
    <n v="0"/>
    <x v="0"/>
    <n v="11"/>
    <x v="1"/>
    <n v="0"/>
    <x v="1"/>
  </r>
  <r>
    <x v="1369"/>
    <n v="1958"/>
    <n v="68"/>
    <x v="0"/>
    <x v="0"/>
    <x v="2"/>
    <n v="3"/>
    <x v="1"/>
    <x v="1263"/>
    <x v="1"/>
    <n v="0"/>
    <n v="1"/>
    <x v="158"/>
    <x v="21"/>
    <x v="2"/>
    <n v="134"/>
    <n v="11"/>
    <n v="59"/>
    <n v="15"/>
    <n v="2"/>
    <n v="30"/>
    <n v="251"/>
    <n v="1"/>
    <x v="7"/>
    <n v="2"/>
    <n v="5"/>
    <n v="11"/>
    <x v="1"/>
    <n v="2"/>
    <x v="1"/>
    <x v="0"/>
    <x v="0"/>
    <x v="0"/>
    <x v="0"/>
    <x v="0"/>
    <n v="0"/>
    <x v="0"/>
    <n v="11"/>
    <x v="1"/>
    <n v="0"/>
    <x v="1"/>
  </r>
  <r>
    <x v="1370"/>
    <n v="1975"/>
    <n v="51"/>
    <x v="1"/>
    <x v="0"/>
    <x v="0"/>
    <n v="2"/>
    <x v="1"/>
    <x v="1264"/>
    <x v="1"/>
    <n v="0"/>
    <n v="1"/>
    <x v="433"/>
    <x v="25"/>
    <x v="0"/>
    <n v="143"/>
    <n v="6"/>
    <n v="52"/>
    <n v="11"/>
    <n v="8"/>
    <n v="17"/>
    <n v="237"/>
    <n v="2"/>
    <x v="6"/>
    <n v="1"/>
    <n v="5"/>
    <n v="12"/>
    <x v="1"/>
    <n v="5"/>
    <x v="1"/>
    <x v="0"/>
    <x v="0"/>
    <x v="0"/>
    <x v="0"/>
    <x v="0"/>
    <n v="0"/>
    <x v="0"/>
    <n v="11"/>
    <x v="1"/>
    <n v="0"/>
    <x v="1"/>
  </r>
  <r>
    <x v="1371"/>
    <n v="1960"/>
    <n v="66"/>
    <x v="0"/>
    <x v="4"/>
    <x v="1"/>
    <n v="4"/>
    <x v="1"/>
    <x v="1265"/>
    <x v="1"/>
    <n v="1"/>
    <n v="1"/>
    <x v="414"/>
    <x v="23"/>
    <x v="0"/>
    <n v="51"/>
    <n v="4"/>
    <n v="24"/>
    <n v="4"/>
    <n v="7"/>
    <n v="1"/>
    <n v="91"/>
    <n v="2"/>
    <x v="2"/>
    <n v="0"/>
    <n v="4"/>
    <n v="8"/>
    <x v="1"/>
    <n v="6"/>
    <x v="0"/>
    <x v="0"/>
    <x v="0"/>
    <x v="0"/>
    <x v="0"/>
    <x v="0"/>
    <n v="0"/>
    <x v="0"/>
    <n v="11"/>
    <x v="1"/>
    <n v="0"/>
    <x v="1"/>
  </r>
  <r>
    <x v="1372"/>
    <n v="1965"/>
    <n v="61"/>
    <x v="1"/>
    <x v="2"/>
    <x v="0"/>
    <n v="4"/>
    <x v="1"/>
    <x v="580"/>
    <x v="1"/>
    <n v="2"/>
    <n v="1"/>
    <x v="397"/>
    <x v="3"/>
    <x v="0"/>
    <n v="27"/>
    <n v="0"/>
    <n v="5"/>
    <n v="0"/>
    <n v="0"/>
    <n v="3"/>
    <n v="35"/>
    <n v="2"/>
    <x v="1"/>
    <n v="0"/>
    <n v="3"/>
    <n v="6"/>
    <x v="1"/>
    <n v="8"/>
    <x v="0"/>
    <x v="0"/>
    <x v="0"/>
    <x v="0"/>
    <x v="0"/>
    <x v="0"/>
    <n v="0"/>
    <x v="0"/>
    <n v="11"/>
    <x v="1"/>
    <n v="0"/>
    <x v="1"/>
  </r>
  <r>
    <x v="1373"/>
    <n v="1960"/>
    <n v="66"/>
    <x v="0"/>
    <x v="1"/>
    <x v="3"/>
    <n v="2"/>
    <x v="1"/>
    <x v="649"/>
    <x v="1"/>
    <n v="0"/>
    <n v="1"/>
    <x v="427"/>
    <x v="82"/>
    <x v="0"/>
    <n v="459"/>
    <n v="0"/>
    <n v="24"/>
    <n v="6"/>
    <n v="0"/>
    <n v="4"/>
    <n v="493"/>
    <n v="6"/>
    <x v="6"/>
    <n v="5"/>
    <n v="7"/>
    <n v="22"/>
    <x v="0"/>
    <n v="6"/>
    <x v="0"/>
    <x v="0"/>
    <x v="1"/>
    <x v="0"/>
    <x v="0"/>
    <x v="0"/>
    <n v="0"/>
    <x v="0"/>
    <n v="11"/>
    <x v="1"/>
    <n v="1"/>
    <x v="0"/>
  </r>
  <r>
    <x v="1374"/>
    <n v="1969"/>
    <n v="57"/>
    <x v="1"/>
    <x v="1"/>
    <x v="2"/>
    <n v="3"/>
    <x v="1"/>
    <x v="1266"/>
    <x v="1"/>
    <n v="0"/>
    <n v="1"/>
    <x v="261"/>
    <x v="36"/>
    <x v="0"/>
    <n v="689"/>
    <n v="8"/>
    <n v="167"/>
    <n v="11"/>
    <n v="8"/>
    <n v="88"/>
    <n v="971"/>
    <n v="5"/>
    <x v="0"/>
    <n v="4"/>
    <n v="11"/>
    <n v="28"/>
    <x v="0"/>
    <n v="6"/>
    <x v="0"/>
    <x v="0"/>
    <x v="0"/>
    <x v="0"/>
    <x v="0"/>
    <x v="0"/>
    <n v="0"/>
    <x v="0"/>
    <n v="11"/>
    <x v="1"/>
    <n v="0"/>
    <x v="1"/>
  </r>
  <r>
    <x v="1375"/>
    <n v="1960"/>
    <n v="66"/>
    <x v="0"/>
    <x v="0"/>
    <x v="0"/>
    <n v="2"/>
    <x v="1"/>
    <x v="1267"/>
    <x v="1"/>
    <n v="0"/>
    <n v="1"/>
    <x v="579"/>
    <x v="49"/>
    <x v="2"/>
    <n v="283"/>
    <n v="10"/>
    <n v="38"/>
    <n v="0"/>
    <n v="13"/>
    <n v="27"/>
    <n v="371"/>
    <n v="4"/>
    <x v="5"/>
    <n v="2"/>
    <n v="4"/>
    <n v="17"/>
    <x v="0"/>
    <n v="8"/>
    <x v="0"/>
    <x v="0"/>
    <x v="0"/>
    <x v="0"/>
    <x v="0"/>
    <x v="0"/>
    <n v="0"/>
    <x v="0"/>
    <n v="11"/>
    <x v="1"/>
    <n v="0"/>
    <x v="1"/>
  </r>
  <r>
    <x v="1376"/>
    <n v="1975"/>
    <n v="51"/>
    <x v="1"/>
    <x v="0"/>
    <x v="0"/>
    <n v="4"/>
    <x v="1"/>
    <x v="1268"/>
    <x v="1"/>
    <n v="1"/>
    <n v="2"/>
    <x v="336"/>
    <x v="2"/>
    <x v="1"/>
    <n v="347"/>
    <n v="0"/>
    <n v="35"/>
    <n v="4"/>
    <n v="3"/>
    <n v="7"/>
    <n v="396"/>
    <n v="6"/>
    <x v="6"/>
    <n v="2"/>
    <n v="8"/>
    <n v="20"/>
    <x v="0"/>
    <n v="5"/>
    <x v="1"/>
    <x v="0"/>
    <x v="0"/>
    <x v="0"/>
    <x v="0"/>
    <x v="0"/>
    <n v="0"/>
    <x v="0"/>
    <n v="11"/>
    <x v="1"/>
    <n v="0"/>
    <x v="1"/>
  </r>
  <r>
    <x v="1377"/>
    <n v="1985"/>
    <n v="41"/>
    <x v="2"/>
    <x v="0"/>
    <x v="2"/>
    <n v="3"/>
    <x v="1"/>
    <x v="1269"/>
    <x v="1"/>
    <n v="1"/>
    <n v="0"/>
    <x v="132"/>
    <x v="54"/>
    <x v="2"/>
    <n v="5"/>
    <n v="13"/>
    <n v="14"/>
    <n v="0"/>
    <n v="5"/>
    <n v="31"/>
    <n v="68"/>
    <n v="2"/>
    <x v="2"/>
    <n v="1"/>
    <n v="2"/>
    <n v="7"/>
    <x v="1"/>
    <n v="6"/>
    <x v="0"/>
    <x v="1"/>
    <x v="0"/>
    <x v="0"/>
    <x v="0"/>
    <x v="0"/>
    <n v="0"/>
    <x v="0"/>
    <n v="11"/>
    <x v="0"/>
    <n v="2"/>
    <x v="3"/>
  </r>
  <r>
    <x v="1378"/>
    <n v="1971"/>
    <n v="55"/>
    <x v="1"/>
    <x v="2"/>
    <x v="1"/>
    <n v="3"/>
    <x v="1"/>
    <x v="1270"/>
    <x v="1"/>
    <n v="0"/>
    <n v="1"/>
    <x v="377"/>
    <x v="97"/>
    <x v="1"/>
    <n v="280"/>
    <n v="0"/>
    <n v="18"/>
    <n v="0"/>
    <n v="0"/>
    <n v="24"/>
    <n v="322"/>
    <n v="3"/>
    <x v="3"/>
    <n v="1"/>
    <n v="6"/>
    <n v="15"/>
    <x v="1"/>
    <n v="7"/>
    <x v="0"/>
    <x v="0"/>
    <x v="1"/>
    <x v="0"/>
    <x v="0"/>
    <x v="0"/>
    <n v="0"/>
    <x v="0"/>
    <n v="11"/>
    <x v="1"/>
    <n v="1"/>
    <x v="0"/>
  </r>
  <r>
    <x v="1379"/>
    <n v="1970"/>
    <n v="56"/>
    <x v="1"/>
    <x v="2"/>
    <x v="1"/>
    <n v="3"/>
    <x v="1"/>
    <x v="10"/>
    <x v="1"/>
    <n v="0"/>
    <n v="1"/>
    <x v="322"/>
    <x v="39"/>
    <x v="0"/>
    <n v="187"/>
    <n v="5"/>
    <n v="65"/>
    <n v="26"/>
    <n v="20"/>
    <n v="14"/>
    <n v="317"/>
    <n v="2"/>
    <x v="6"/>
    <n v="2"/>
    <n v="6"/>
    <n v="14"/>
    <x v="1"/>
    <n v="5"/>
    <x v="1"/>
    <x v="0"/>
    <x v="0"/>
    <x v="0"/>
    <x v="0"/>
    <x v="0"/>
    <n v="0"/>
    <x v="0"/>
    <n v="11"/>
    <x v="1"/>
    <n v="0"/>
    <x v="1"/>
  </r>
  <r>
    <x v="1380"/>
    <n v="1955"/>
    <n v="71"/>
    <x v="0"/>
    <x v="2"/>
    <x v="3"/>
    <n v="2"/>
    <x v="1"/>
    <x v="1271"/>
    <x v="1"/>
    <n v="0"/>
    <n v="1"/>
    <x v="580"/>
    <x v="26"/>
    <x v="0"/>
    <n v="95"/>
    <n v="14"/>
    <n v="64"/>
    <n v="2"/>
    <n v="9"/>
    <n v="38"/>
    <n v="222"/>
    <n v="1"/>
    <x v="6"/>
    <n v="2"/>
    <n v="3"/>
    <n v="10"/>
    <x v="1"/>
    <n v="7"/>
    <x v="0"/>
    <x v="0"/>
    <x v="0"/>
    <x v="0"/>
    <x v="0"/>
    <x v="0"/>
    <n v="0"/>
    <x v="0"/>
    <n v="11"/>
    <x v="1"/>
    <n v="0"/>
    <x v="1"/>
  </r>
  <r>
    <x v="1381"/>
    <n v="1956"/>
    <n v="70"/>
    <x v="0"/>
    <x v="4"/>
    <x v="1"/>
    <n v="4"/>
    <x v="1"/>
    <x v="1272"/>
    <x v="1"/>
    <n v="1"/>
    <n v="1"/>
    <x v="74"/>
    <x v="68"/>
    <x v="0"/>
    <n v="84"/>
    <n v="10"/>
    <n v="34"/>
    <n v="11"/>
    <n v="10"/>
    <n v="28"/>
    <n v="177"/>
    <n v="4"/>
    <x v="7"/>
    <n v="1"/>
    <n v="4"/>
    <n v="12"/>
    <x v="1"/>
    <n v="6"/>
    <x v="0"/>
    <x v="0"/>
    <x v="0"/>
    <x v="0"/>
    <x v="0"/>
    <x v="0"/>
    <n v="0"/>
    <x v="0"/>
    <n v="11"/>
    <x v="1"/>
    <n v="0"/>
    <x v="1"/>
  </r>
  <r>
    <x v="1382"/>
    <n v="1958"/>
    <n v="68"/>
    <x v="0"/>
    <x v="0"/>
    <x v="1"/>
    <n v="4"/>
    <x v="1"/>
    <x v="10"/>
    <x v="1"/>
    <n v="1"/>
    <n v="1"/>
    <x v="576"/>
    <x v="53"/>
    <x v="0"/>
    <n v="19"/>
    <n v="4"/>
    <n v="12"/>
    <n v="2"/>
    <n v="2"/>
    <n v="6"/>
    <n v="45"/>
    <n v="1"/>
    <x v="1"/>
    <n v="0"/>
    <n v="3"/>
    <n v="5"/>
    <x v="1"/>
    <n v="5"/>
    <x v="1"/>
    <x v="0"/>
    <x v="0"/>
    <x v="0"/>
    <x v="0"/>
    <x v="0"/>
    <n v="0"/>
    <x v="0"/>
    <n v="11"/>
    <x v="1"/>
    <n v="0"/>
    <x v="1"/>
  </r>
  <r>
    <x v="1383"/>
    <n v="1964"/>
    <n v="62"/>
    <x v="0"/>
    <x v="4"/>
    <x v="0"/>
    <n v="3"/>
    <x v="1"/>
    <x v="10"/>
    <x v="1"/>
    <n v="1"/>
    <n v="1"/>
    <x v="549"/>
    <x v="79"/>
    <x v="0"/>
    <n v="5"/>
    <n v="1"/>
    <n v="9"/>
    <n v="2"/>
    <n v="0"/>
    <n v="4"/>
    <n v="21"/>
    <n v="1"/>
    <x v="1"/>
    <n v="0"/>
    <n v="2"/>
    <n v="4"/>
    <x v="1"/>
    <n v="7"/>
    <x v="0"/>
    <x v="0"/>
    <x v="0"/>
    <x v="0"/>
    <x v="0"/>
    <x v="0"/>
    <n v="0"/>
    <x v="0"/>
    <n v="11"/>
    <x v="1"/>
    <n v="0"/>
    <x v="1"/>
  </r>
  <r>
    <x v="1384"/>
    <n v="1973"/>
    <n v="53"/>
    <x v="1"/>
    <x v="0"/>
    <x v="2"/>
    <n v="3"/>
    <x v="1"/>
    <x v="1273"/>
    <x v="1"/>
    <n v="1"/>
    <n v="0"/>
    <x v="581"/>
    <x v="37"/>
    <x v="1"/>
    <n v="18"/>
    <n v="3"/>
    <n v="17"/>
    <n v="3"/>
    <n v="0"/>
    <n v="4"/>
    <n v="45"/>
    <n v="1"/>
    <x v="2"/>
    <n v="0"/>
    <n v="3"/>
    <n v="6"/>
    <x v="1"/>
    <n v="9"/>
    <x v="0"/>
    <x v="0"/>
    <x v="0"/>
    <x v="0"/>
    <x v="0"/>
    <x v="0"/>
    <n v="0"/>
    <x v="0"/>
    <n v="11"/>
    <x v="1"/>
    <n v="0"/>
    <x v="1"/>
  </r>
  <r>
    <x v="1385"/>
    <n v="1948"/>
    <n v="78"/>
    <x v="3"/>
    <x v="0"/>
    <x v="2"/>
    <n v="2"/>
    <x v="1"/>
    <x v="1274"/>
    <x v="1"/>
    <n v="0"/>
    <n v="0"/>
    <x v="228"/>
    <x v="52"/>
    <x v="2"/>
    <n v="992"/>
    <n v="24"/>
    <n v="694"/>
    <n v="51"/>
    <n v="19"/>
    <n v="119"/>
    <n v="1899"/>
    <n v="0"/>
    <x v="3"/>
    <n v="10"/>
    <n v="5"/>
    <n v="20"/>
    <x v="0"/>
    <n v="1"/>
    <x v="1"/>
    <x v="1"/>
    <x v="0"/>
    <x v="1"/>
    <x v="0"/>
    <x v="0"/>
    <n v="0"/>
    <x v="0"/>
    <n v="11"/>
    <x v="1"/>
    <n v="2"/>
    <x v="3"/>
  </r>
  <r>
    <x v="1386"/>
    <n v="1972"/>
    <n v="54"/>
    <x v="1"/>
    <x v="1"/>
    <x v="1"/>
    <n v="3"/>
    <x v="1"/>
    <x v="10"/>
    <x v="1"/>
    <n v="1"/>
    <n v="0"/>
    <x v="582"/>
    <x v="65"/>
    <x v="1"/>
    <n v="25"/>
    <n v="1"/>
    <n v="13"/>
    <n v="0"/>
    <n v="0"/>
    <n v="3"/>
    <n v="42"/>
    <n v="1"/>
    <x v="1"/>
    <n v="0"/>
    <n v="3"/>
    <n v="5"/>
    <x v="1"/>
    <n v="7"/>
    <x v="0"/>
    <x v="0"/>
    <x v="0"/>
    <x v="0"/>
    <x v="0"/>
    <x v="0"/>
    <n v="0"/>
    <x v="0"/>
    <n v="11"/>
    <x v="1"/>
    <n v="0"/>
    <x v="1"/>
  </r>
  <r>
    <x v="1387"/>
    <n v="1976"/>
    <n v="50"/>
    <x v="1"/>
    <x v="4"/>
    <x v="1"/>
    <n v="4"/>
    <x v="1"/>
    <x v="1007"/>
    <x v="1"/>
    <n v="1"/>
    <n v="1"/>
    <x v="132"/>
    <x v="73"/>
    <x v="2"/>
    <n v="9"/>
    <n v="1"/>
    <n v="7"/>
    <n v="0"/>
    <n v="3"/>
    <n v="2"/>
    <n v="22"/>
    <n v="2"/>
    <x v="1"/>
    <n v="0"/>
    <n v="3"/>
    <n v="6"/>
    <x v="1"/>
    <n v="7"/>
    <x v="0"/>
    <x v="0"/>
    <x v="0"/>
    <x v="0"/>
    <x v="0"/>
    <x v="0"/>
    <n v="0"/>
    <x v="0"/>
    <n v="11"/>
    <x v="1"/>
    <n v="0"/>
    <x v="1"/>
  </r>
  <r>
    <x v="1388"/>
    <n v="1980"/>
    <n v="46"/>
    <x v="1"/>
    <x v="0"/>
    <x v="1"/>
    <n v="4"/>
    <x v="1"/>
    <x v="1275"/>
    <x v="1"/>
    <n v="1"/>
    <n v="1"/>
    <x v="145"/>
    <x v="63"/>
    <x v="0"/>
    <n v="19"/>
    <n v="1"/>
    <n v="17"/>
    <n v="2"/>
    <n v="0"/>
    <n v="2"/>
    <n v="41"/>
    <n v="1"/>
    <x v="1"/>
    <n v="0"/>
    <n v="3"/>
    <n v="5"/>
    <x v="1"/>
    <n v="8"/>
    <x v="0"/>
    <x v="0"/>
    <x v="0"/>
    <x v="0"/>
    <x v="0"/>
    <x v="0"/>
    <n v="0"/>
    <x v="0"/>
    <n v="11"/>
    <x v="1"/>
    <n v="0"/>
    <x v="1"/>
  </r>
  <r>
    <x v="1389"/>
    <n v="1979"/>
    <n v="47"/>
    <x v="1"/>
    <x v="0"/>
    <x v="1"/>
    <n v="2"/>
    <x v="1"/>
    <x v="706"/>
    <x v="1"/>
    <n v="0"/>
    <n v="0"/>
    <x v="453"/>
    <x v="26"/>
    <x v="0"/>
    <n v="709"/>
    <n v="93"/>
    <n v="374"/>
    <n v="104"/>
    <n v="80"/>
    <n v="80"/>
    <n v="1440"/>
    <n v="1"/>
    <x v="0"/>
    <n v="6"/>
    <n v="6"/>
    <n v="21"/>
    <x v="0"/>
    <n v="3"/>
    <x v="1"/>
    <x v="0"/>
    <x v="0"/>
    <x v="0"/>
    <x v="0"/>
    <x v="0"/>
    <n v="0"/>
    <x v="0"/>
    <n v="11"/>
    <x v="1"/>
    <n v="0"/>
    <x v="1"/>
  </r>
  <r>
    <x v="1390"/>
    <n v="1972"/>
    <n v="54"/>
    <x v="1"/>
    <x v="2"/>
    <x v="2"/>
    <n v="4"/>
    <x v="1"/>
    <x v="1276"/>
    <x v="1"/>
    <n v="1"/>
    <n v="1"/>
    <x v="441"/>
    <x v="99"/>
    <x v="2"/>
    <n v="158"/>
    <n v="0"/>
    <n v="76"/>
    <n v="13"/>
    <n v="7"/>
    <n v="71"/>
    <n v="325"/>
    <n v="6"/>
    <x v="6"/>
    <n v="4"/>
    <n v="3"/>
    <n v="17"/>
    <x v="0"/>
    <n v="5"/>
    <x v="1"/>
    <x v="0"/>
    <x v="0"/>
    <x v="0"/>
    <x v="0"/>
    <x v="0"/>
    <n v="0"/>
    <x v="0"/>
    <n v="11"/>
    <x v="1"/>
    <n v="0"/>
    <x v="1"/>
  </r>
  <r>
    <x v="1391"/>
    <n v="1973"/>
    <n v="53"/>
    <x v="1"/>
    <x v="0"/>
    <x v="1"/>
    <n v="3"/>
    <x v="1"/>
    <x v="1277"/>
    <x v="1"/>
    <n v="1"/>
    <n v="0"/>
    <x v="451"/>
    <x v="14"/>
    <x v="0"/>
    <n v="10"/>
    <n v="14"/>
    <n v="29"/>
    <n v="4"/>
    <n v="2"/>
    <n v="36"/>
    <n v="95"/>
    <n v="3"/>
    <x v="2"/>
    <n v="1"/>
    <n v="4"/>
    <n v="10"/>
    <x v="1"/>
    <n v="4"/>
    <x v="1"/>
    <x v="0"/>
    <x v="0"/>
    <x v="0"/>
    <x v="0"/>
    <x v="0"/>
    <n v="0"/>
    <x v="0"/>
    <n v="11"/>
    <x v="1"/>
    <n v="0"/>
    <x v="1"/>
  </r>
  <r>
    <x v="1392"/>
    <n v="1972"/>
    <n v="54"/>
    <x v="1"/>
    <x v="1"/>
    <x v="1"/>
    <n v="3"/>
    <x v="1"/>
    <x v="1278"/>
    <x v="1"/>
    <n v="1"/>
    <n v="0"/>
    <x v="582"/>
    <x v="65"/>
    <x v="1"/>
    <n v="25"/>
    <n v="1"/>
    <n v="13"/>
    <n v="0"/>
    <n v="0"/>
    <n v="3"/>
    <n v="42"/>
    <n v="1"/>
    <x v="1"/>
    <n v="0"/>
    <n v="3"/>
    <n v="5"/>
    <x v="1"/>
    <n v="7"/>
    <x v="0"/>
    <x v="0"/>
    <x v="0"/>
    <x v="0"/>
    <x v="0"/>
    <x v="0"/>
    <n v="0"/>
    <x v="0"/>
    <n v="11"/>
    <x v="1"/>
    <n v="0"/>
    <x v="1"/>
  </r>
  <r>
    <x v="1393"/>
    <n v="1975"/>
    <n v="51"/>
    <x v="1"/>
    <x v="4"/>
    <x v="0"/>
    <n v="3"/>
    <x v="1"/>
    <x v="1279"/>
    <x v="1"/>
    <n v="1"/>
    <n v="1"/>
    <x v="40"/>
    <x v="44"/>
    <x v="1"/>
    <n v="8"/>
    <n v="4"/>
    <n v="12"/>
    <n v="15"/>
    <n v="4"/>
    <n v="29"/>
    <n v="72"/>
    <n v="2"/>
    <x v="1"/>
    <n v="1"/>
    <n v="2"/>
    <n v="6"/>
    <x v="1"/>
    <n v="4"/>
    <x v="1"/>
    <x v="0"/>
    <x v="0"/>
    <x v="0"/>
    <x v="0"/>
    <x v="0"/>
    <n v="0"/>
    <x v="0"/>
    <n v="11"/>
    <x v="1"/>
    <n v="0"/>
    <x v="1"/>
  </r>
  <r>
    <x v="1394"/>
    <n v="1972"/>
    <n v="54"/>
    <x v="1"/>
    <x v="1"/>
    <x v="2"/>
    <n v="3"/>
    <x v="1"/>
    <x v="1280"/>
    <x v="1"/>
    <n v="1"/>
    <n v="0"/>
    <x v="583"/>
    <x v="74"/>
    <x v="1"/>
    <n v="14"/>
    <n v="0"/>
    <n v="6"/>
    <n v="0"/>
    <n v="0"/>
    <n v="0"/>
    <n v="20"/>
    <n v="2"/>
    <x v="2"/>
    <n v="0"/>
    <n v="3"/>
    <n v="7"/>
    <x v="1"/>
    <n v="5"/>
    <x v="1"/>
    <x v="0"/>
    <x v="0"/>
    <x v="0"/>
    <x v="0"/>
    <x v="0"/>
    <n v="0"/>
    <x v="0"/>
    <n v="11"/>
    <x v="1"/>
    <n v="0"/>
    <x v="1"/>
  </r>
  <r>
    <x v="1395"/>
    <n v="1956"/>
    <n v="70"/>
    <x v="0"/>
    <x v="2"/>
    <x v="2"/>
    <n v="4"/>
    <x v="1"/>
    <x v="1281"/>
    <x v="1"/>
    <n v="0"/>
    <n v="2"/>
    <x v="524"/>
    <x v="41"/>
    <x v="2"/>
    <n v="622"/>
    <n v="7"/>
    <n v="115"/>
    <n v="30"/>
    <n v="0"/>
    <n v="15"/>
    <n v="789"/>
    <n v="2"/>
    <x v="4"/>
    <n v="3"/>
    <n v="12"/>
    <n v="23"/>
    <x v="0"/>
    <n v="5"/>
    <x v="1"/>
    <x v="0"/>
    <x v="0"/>
    <x v="0"/>
    <x v="0"/>
    <x v="0"/>
    <n v="0"/>
    <x v="0"/>
    <n v="11"/>
    <x v="1"/>
    <n v="0"/>
    <x v="1"/>
  </r>
  <r>
    <x v="1396"/>
    <n v="1974"/>
    <n v="52"/>
    <x v="1"/>
    <x v="0"/>
    <x v="3"/>
    <n v="3"/>
    <x v="1"/>
    <x v="1282"/>
    <x v="1"/>
    <n v="1"/>
    <n v="1"/>
    <x v="27"/>
    <x v="69"/>
    <x v="0"/>
    <n v="11"/>
    <n v="0"/>
    <n v="3"/>
    <n v="0"/>
    <n v="0"/>
    <n v="1"/>
    <n v="15"/>
    <n v="1"/>
    <x v="1"/>
    <n v="0"/>
    <n v="2"/>
    <n v="4"/>
    <x v="1"/>
    <n v="6"/>
    <x v="0"/>
    <x v="0"/>
    <x v="0"/>
    <x v="0"/>
    <x v="0"/>
    <x v="0"/>
    <n v="0"/>
    <x v="0"/>
    <n v="11"/>
    <x v="1"/>
    <n v="0"/>
    <x v="1"/>
  </r>
  <r>
    <x v="1397"/>
    <n v="1972"/>
    <n v="54"/>
    <x v="1"/>
    <x v="0"/>
    <x v="3"/>
    <n v="2"/>
    <x v="1"/>
    <x v="1283"/>
    <x v="1"/>
    <n v="1"/>
    <n v="0"/>
    <x v="372"/>
    <x v="70"/>
    <x v="0"/>
    <n v="25"/>
    <n v="3"/>
    <n v="16"/>
    <n v="8"/>
    <n v="5"/>
    <n v="2"/>
    <n v="59"/>
    <n v="2"/>
    <x v="2"/>
    <n v="1"/>
    <n v="3"/>
    <n v="8"/>
    <x v="1"/>
    <n v="6"/>
    <x v="0"/>
    <x v="0"/>
    <x v="0"/>
    <x v="0"/>
    <x v="0"/>
    <x v="0"/>
    <n v="0"/>
    <x v="0"/>
    <n v="11"/>
    <x v="1"/>
    <n v="0"/>
    <x v="1"/>
  </r>
  <r>
    <x v="1398"/>
    <n v="1968"/>
    <n v="58"/>
    <x v="1"/>
    <x v="2"/>
    <x v="3"/>
    <n v="2"/>
    <x v="1"/>
    <x v="262"/>
    <x v="1"/>
    <n v="0"/>
    <n v="1"/>
    <x v="108"/>
    <x v="81"/>
    <x v="0"/>
    <n v="635"/>
    <n v="15"/>
    <n v="100"/>
    <n v="20"/>
    <n v="7"/>
    <n v="131"/>
    <n v="908"/>
    <n v="1"/>
    <x v="12"/>
    <n v="3"/>
    <n v="9"/>
    <n v="22"/>
    <x v="0"/>
    <n v="6"/>
    <x v="0"/>
    <x v="0"/>
    <x v="0"/>
    <x v="0"/>
    <x v="0"/>
    <x v="0"/>
    <n v="0"/>
    <x v="0"/>
    <n v="11"/>
    <x v="1"/>
    <n v="0"/>
    <x v="1"/>
  </r>
  <r>
    <x v="1399"/>
    <n v="1969"/>
    <n v="57"/>
    <x v="1"/>
    <x v="1"/>
    <x v="2"/>
    <n v="4"/>
    <x v="1"/>
    <x v="1284"/>
    <x v="1"/>
    <n v="1"/>
    <n v="1"/>
    <x v="584"/>
    <x v="9"/>
    <x v="2"/>
    <n v="100"/>
    <n v="64"/>
    <n v="79"/>
    <n v="65"/>
    <n v="0"/>
    <n v="109"/>
    <n v="417"/>
    <n v="2"/>
    <x v="4"/>
    <n v="2"/>
    <n v="4"/>
    <n v="14"/>
    <x v="1"/>
    <n v="7"/>
    <x v="0"/>
    <x v="0"/>
    <x v="0"/>
    <x v="0"/>
    <x v="0"/>
    <x v="0"/>
    <n v="0"/>
    <x v="0"/>
    <n v="11"/>
    <x v="1"/>
    <n v="0"/>
    <x v="1"/>
  </r>
  <r>
    <x v="1400"/>
    <n v="1961"/>
    <n v="65"/>
    <x v="0"/>
    <x v="0"/>
    <x v="2"/>
    <n v="4"/>
    <x v="1"/>
    <x v="1285"/>
    <x v="1"/>
    <n v="1"/>
    <n v="1"/>
    <x v="516"/>
    <x v="38"/>
    <x v="0"/>
    <n v="201"/>
    <n v="2"/>
    <n v="43"/>
    <n v="3"/>
    <n v="5"/>
    <n v="35"/>
    <n v="289"/>
    <n v="4"/>
    <x v="3"/>
    <n v="1"/>
    <n v="5"/>
    <n v="15"/>
    <x v="1"/>
    <n v="6"/>
    <x v="0"/>
    <x v="0"/>
    <x v="0"/>
    <x v="0"/>
    <x v="0"/>
    <x v="0"/>
    <n v="0"/>
    <x v="0"/>
    <n v="11"/>
    <x v="1"/>
    <n v="0"/>
    <x v="1"/>
  </r>
  <r>
    <x v="1401"/>
    <n v="1972"/>
    <n v="54"/>
    <x v="1"/>
    <x v="0"/>
    <x v="2"/>
    <n v="3"/>
    <x v="1"/>
    <x v="770"/>
    <x v="1"/>
    <n v="0"/>
    <n v="1"/>
    <x v="370"/>
    <x v="42"/>
    <x v="0"/>
    <n v="642"/>
    <n v="14"/>
    <n v="49"/>
    <n v="0"/>
    <n v="7"/>
    <n v="57"/>
    <n v="769"/>
    <n v="1"/>
    <x v="12"/>
    <n v="2"/>
    <n v="9"/>
    <n v="21"/>
    <x v="0"/>
    <n v="5"/>
    <x v="1"/>
    <x v="0"/>
    <x v="0"/>
    <x v="0"/>
    <x v="0"/>
    <x v="0"/>
    <n v="0"/>
    <x v="0"/>
    <n v="11"/>
    <x v="1"/>
    <n v="0"/>
    <x v="1"/>
  </r>
  <r>
    <x v="1402"/>
    <n v="1953"/>
    <n v="73"/>
    <x v="0"/>
    <x v="0"/>
    <x v="2"/>
    <n v="3"/>
    <x v="1"/>
    <x v="1286"/>
    <x v="1"/>
    <n v="0"/>
    <n v="1"/>
    <x v="140"/>
    <x v="24"/>
    <x v="2"/>
    <n v="97"/>
    <n v="1"/>
    <n v="41"/>
    <n v="6"/>
    <n v="2"/>
    <n v="41"/>
    <n v="188"/>
    <n v="2"/>
    <x v="6"/>
    <n v="1"/>
    <n v="3"/>
    <n v="10"/>
    <x v="1"/>
    <n v="7"/>
    <x v="0"/>
    <x v="0"/>
    <x v="0"/>
    <x v="0"/>
    <x v="0"/>
    <x v="0"/>
    <n v="0"/>
    <x v="0"/>
    <n v="11"/>
    <x v="1"/>
    <n v="0"/>
    <x v="1"/>
  </r>
  <r>
    <x v="1403"/>
    <n v="1957"/>
    <n v="69"/>
    <x v="0"/>
    <x v="0"/>
    <x v="0"/>
    <n v="2"/>
    <x v="1"/>
    <x v="1287"/>
    <x v="1"/>
    <n v="0"/>
    <n v="1"/>
    <x v="585"/>
    <x v="12"/>
    <x v="0"/>
    <n v="204"/>
    <n v="5"/>
    <n v="39"/>
    <n v="17"/>
    <n v="0"/>
    <n v="89"/>
    <n v="354"/>
    <n v="3"/>
    <x v="3"/>
    <n v="2"/>
    <n v="4"/>
    <n v="14"/>
    <x v="1"/>
    <n v="8"/>
    <x v="0"/>
    <x v="0"/>
    <x v="0"/>
    <x v="0"/>
    <x v="0"/>
    <x v="0"/>
    <n v="0"/>
    <x v="0"/>
    <n v="11"/>
    <x v="0"/>
    <n v="1"/>
    <x v="0"/>
  </r>
  <r>
    <x v="1404"/>
    <n v="1970"/>
    <n v="56"/>
    <x v="1"/>
    <x v="2"/>
    <x v="2"/>
    <n v="3"/>
    <x v="1"/>
    <x v="1288"/>
    <x v="1"/>
    <n v="1"/>
    <n v="0"/>
    <x v="70"/>
    <x v="39"/>
    <x v="0"/>
    <n v="513"/>
    <n v="7"/>
    <n v="133"/>
    <n v="46"/>
    <n v="14"/>
    <n v="14"/>
    <n v="727"/>
    <n v="6"/>
    <x v="0"/>
    <n v="4"/>
    <n v="8"/>
    <n v="26"/>
    <x v="0"/>
    <n v="8"/>
    <x v="0"/>
    <x v="0"/>
    <x v="0"/>
    <x v="0"/>
    <x v="0"/>
    <x v="0"/>
    <n v="0"/>
    <x v="0"/>
    <n v="11"/>
    <x v="1"/>
    <n v="0"/>
    <x v="1"/>
  </r>
  <r>
    <x v="1405"/>
    <n v="1967"/>
    <n v="59"/>
    <x v="1"/>
    <x v="1"/>
    <x v="2"/>
    <n v="4"/>
    <x v="1"/>
    <x v="1289"/>
    <x v="1"/>
    <n v="1"/>
    <n v="1"/>
    <x v="442"/>
    <x v="79"/>
    <x v="0"/>
    <n v="88"/>
    <n v="3"/>
    <n v="21"/>
    <n v="4"/>
    <n v="1"/>
    <n v="29"/>
    <n v="146"/>
    <n v="4"/>
    <x v="7"/>
    <n v="0"/>
    <n v="4"/>
    <n v="11"/>
    <x v="1"/>
    <n v="9"/>
    <x v="0"/>
    <x v="0"/>
    <x v="0"/>
    <x v="0"/>
    <x v="0"/>
    <x v="0"/>
    <n v="0"/>
    <x v="0"/>
    <n v="11"/>
    <x v="1"/>
    <n v="0"/>
    <x v="1"/>
  </r>
  <r>
    <x v="1406"/>
    <n v="1951"/>
    <n v="75"/>
    <x v="0"/>
    <x v="2"/>
    <x v="1"/>
    <n v="3"/>
    <x v="1"/>
    <x v="502"/>
    <x v="1"/>
    <n v="0"/>
    <n v="1"/>
    <x v="85"/>
    <x v="57"/>
    <x v="0"/>
    <n v="172"/>
    <n v="12"/>
    <n v="112"/>
    <n v="8"/>
    <n v="0"/>
    <n v="15"/>
    <n v="319"/>
    <n v="4"/>
    <x v="4"/>
    <n v="1"/>
    <n v="5"/>
    <n v="16"/>
    <x v="0"/>
    <n v="7"/>
    <x v="0"/>
    <x v="0"/>
    <x v="0"/>
    <x v="0"/>
    <x v="0"/>
    <x v="0"/>
    <n v="0"/>
    <x v="0"/>
    <n v="11"/>
    <x v="1"/>
    <n v="0"/>
    <x v="1"/>
  </r>
  <r>
    <x v="1407"/>
    <n v="1953"/>
    <n v="73"/>
    <x v="0"/>
    <x v="2"/>
    <x v="2"/>
    <n v="3"/>
    <x v="1"/>
    <x v="1290"/>
    <x v="1"/>
    <n v="0"/>
    <n v="1"/>
    <x v="241"/>
    <x v="51"/>
    <x v="0"/>
    <n v="329"/>
    <n v="35"/>
    <n v="222"/>
    <n v="130"/>
    <n v="35"/>
    <n v="43"/>
    <n v="794"/>
    <n v="2"/>
    <x v="5"/>
    <n v="5"/>
    <n v="8"/>
    <n v="22"/>
    <x v="0"/>
    <n v="4"/>
    <x v="1"/>
    <x v="0"/>
    <x v="0"/>
    <x v="0"/>
    <x v="0"/>
    <x v="0"/>
    <n v="0"/>
    <x v="0"/>
    <n v="11"/>
    <x v="1"/>
    <n v="0"/>
    <x v="1"/>
  </r>
  <r>
    <x v="1408"/>
    <n v="1950"/>
    <n v="76"/>
    <x v="0"/>
    <x v="0"/>
    <x v="2"/>
    <n v="3"/>
    <x v="1"/>
    <x v="1291"/>
    <x v="1"/>
    <n v="0"/>
    <n v="1"/>
    <x v="181"/>
    <x v="51"/>
    <x v="0"/>
    <n v="296"/>
    <n v="13"/>
    <n v="104"/>
    <n v="11"/>
    <n v="13"/>
    <n v="17"/>
    <n v="454"/>
    <n v="3"/>
    <x v="6"/>
    <n v="2"/>
    <n v="9"/>
    <n v="18"/>
    <x v="0"/>
    <n v="3"/>
    <x v="1"/>
    <x v="0"/>
    <x v="0"/>
    <x v="0"/>
    <x v="0"/>
    <x v="0"/>
    <n v="0"/>
    <x v="0"/>
    <n v="11"/>
    <x v="1"/>
    <n v="0"/>
    <x v="1"/>
  </r>
  <r>
    <x v="1409"/>
    <n v="1953"/>
    <n v="73"/>
    <x v="0"/>
    <x v="1"/>
    <x v="3"/>
    <n v="3"/>
    <x v="1"/>
    <x v="1292"/>
    <x v="1"/>
    <n v="1"/>
    <n v="1"/>
    <x v="403"/>
    <x v="62"/>
    <x v="0"/>
    <n v="100"/>
    <n v="2"/>
    <n v="16"/>
    <n v="2"/>
    <n v="1"/>
    <n v="31"/>
    <n v="152"/>
    <n v="4"/>
    <x v="7"/>
    <n v="2"/>
    <n v="2"/>
    <n v="11"/>
    <x v="1"/>
    <n v="9"/>
    <x v="0"/>
    <x v="0"/>
    <x v="0"/>
    <x v="0"/>
    <x v="0"/>
    <x v="0"/>
    <n v="0"/>
    <x v="0"/>
    <n v="11"/>
    <x v="0"/>
    <n v="1"/>
    <x v="0"/>
  </r>
  <r>
    <x v="1410"/>
    <n v="1977"/>
    <n v="49"/>
    <x v="1"/>
    <x v="1"/>
    <x v="2"/>
    <n v="3"/>
    <x v="1"/>
    <x v="1293"/>
    <x v="1"/>
    <n v="0"/>
    <n v="1"/>
    <x v="273"/>
    <x v="65"/>
    <x v="1"/>
    <n v="422"/>
    <n v="7"/>
    <n v="238"/>
    <n v="69"/>
    <n v="46"/>
    <n v="15"/>
    <n v="797"/>
    <n v="1"/>
    <x v="5"/>
    <n v="2"/>
    <n v="12"/>
    <n v="22"/>
    <x v="0"/>
    <n v="4"/>
    <x v="1"/>
    <x v="0"/>
    <x v="0"/>
    <x v="0"/>
    <x v="0"/>
    <x v="0"/>
    <n v="0"/>
    <x v="0"/>
    <n v="11"/>
    <x v="1"/>
    <n v="0"/>
    <x v="1"/>
  </r>
  <r>
    <x v="1411"/>
    <n v="1972"/>
    <n v="54"/>
    <x v="1"/>
    <x v="0"/>
    <x v="2"/>
    <n v="3"/>
    <x v="1"/>
    <x v="229"/>
    <x v="1"/>
    <n v="1"/>
    <n v="0"/>
    <x v="199"/>
    <x v="51"/>
    <x v="0"/>
    <n v="1218"/>
    <n v="16"/>
    <n v="272"/>
    <n v="104"/>
    <n v="0"/>
    <n v="80"/>
    <n v="1690"/>
    <n v="2"/>
    <x v="3"/>
    <n v="3"/>
    <n v="6"/>
    <n v="16"/>
    <x v="0"/>
    <n v="6"/>
    <x v="0"/>
    <x v="0"/>
    <x v="1"/>
    <x v="1"/>
    <x v="1"/>
    <x v="0"/>
    <n v="0"/>
    <x v="0"/>
    <n v="11"/>
    <x v="0"/>
    <n v="4"/>
    <x v="4"/>
  </r>
  <r>
    <x v="1412"/>
    <n v="1969"/>
    <n v="57"/>
    <x v="1"/>
    <x v="2"/>
    <x v="2"/>
    <n v="4"/>
    <x v="1"/>
    <x v="1294"/>
    <x v="1"/>
    <n v="1"/>
    <n v="1"/>
    <x v="513"/>
    <x v="60"/>
    <x v="0"/>
    <n v="5"/>
    <n v="1"/>
    <n v="7"/>
    <n v="2"/>
    <n v="1"/>
    <n v="4"/>
    <n v="20"/>
    <n v="1"/>
    <x v="1"/>
    <n v="0"/>
    <n v="2"/>
    <n v="4"/>
    <x v="1"/>
    <n v="7"/>
    <x v="0"/>
    <x v="0"/>
    <x v="0"/>
    <x v="0"/>
    <x v="0"/>
    <x v="0"/>
    <n v="0"/>
    <x v="0"/>
    <n v="11"/>
    <x v="1"/>
    <n v="0"/>
    <x v="1"/>
  </r>
  <r>
    <x v="1413"/>
    <n v="1944"/>
    <n v="82"/>
    <x v="3"/>
    <x v="0"/>
    <x v="2"/>
    <n v="2"/>
    <x v="1"/>
    <x v="1295"/>
    <x v="1"/>
    <n v="0"/>
    <n v="0"/>
    <x v="149"/>
    <x v="50"/>
    <x v="1"/>
    <n v="507"/>
    <n v="93"/>
    <n v="520"/>
    <n v="242"/>
    <n v="40"/>
    <n v="26"/>
    <n v="1428"/>
    <n v="1"/>
    <x v="3"/>
    <n v="10"/>
    <n v="5"/>
    <n v="21"/>
    <x v="0"/>
    <n v="1"/>
    <x v="1"/>
    <x v="0"/>
    <x v="0"/>
    <x v="0"/>
    <x v="1"/>
    <x v="0"/>
    <n v="0"/>
    <x v="0"/>
    <n v="11"/>
    <x v="0"/>
    <n v="2"/>
    <x v="3"/>
  </r>
  <r>
    <x v="1414"/>
    <n v="1990"/>
    <n v="36"/>
    <x v="2"/>
    <x v="0"/>
    <x v="0"/>
    <n v="2"/>
    <x v="1"/>
    <x v="1296"/>
    <x v="1"/>
    <n v="1"/>
    <n v="0"/>
    <x v="253"/>
    <x v="93"/>
    <x v="0"/>
    <n v="52"/>
    <n v="12"/>
    <n v="50"/>
    <n v="4"/>
    <n v="36"/>
    <n v="55"/>
    <n v="209"/>
    <n v="3"/>
    <x v="3"/>
    <n v="0"/>
    <n v="3"/>
    <n v="11"/>
    <x v="1"/>
    <n v="9"/>
    <x v="0"/>
    <x v="0"/>
    <x v="0"/>
    <x v="0"/>
    <x v="0"/>
    <x v="0"/>
    <n v="0"/>
    <x v="0"/>
    <n v="11"/>
    <x v="1"/>
    <n v="0"/>
    <x v="1"/>
  </r>
  <r>
    <x v="1415"/>
    <n v="1979"/>
    <n v="47"/>
    <x v="1"/>
    <x v="0"/>
    <x v="0"/>
    <n v="2"/>
    <x v="1"/>
    <x v="1297"/>
    <x v="1"/>
    <n v="1"/>
    <n v="0"/>
    <x v="503"/>
    <x v="72"/>
    <x v="0"/>
    <n v="191"/>
    <n v="56"/>
    <n v="139"/>
    <n v="51"/>
    <n v="8"/>
    <n v="100"/>
    <n v="545"/>
    <n v="4"/>
    <x v="6"/>
    <n v="3"/>
    <n v="8"/>
    <n v="19"/>
    <x v="0"/>
    <n v="4"/>
    <x v="1"/>
    <x v="0"/>
    <x v="0"/>
    <x v="0"/>
    <x v="0"/>
    <x v="0"/>
    <n v="0"/>
    <x v="0"/>
    <n v="11"/>
    <x v="1"/>
    <n v="0"/>
    <x v="1"/>
  </r>
  <r>
    <x v="1416"/>
    <n v="1966"/>
    <n v="60"/>
    <x v="1"/>
    <x v="3"/>
    <x v="1"/>
    <n v="2"/>
    <x v="1"/>
    <x v="1042"/>
    <x v="1"/>
    <n v="0"/>
    <n v="0"/>
    <x v="538"/>
    <x v="77"/>
    <x v="0"/>
    <n v="2"/>
    <n v="23"/>
    <n v="11"/>
    <n v="8"/>
    <n v="6"/>
    <n v="46"/>
    <n v="96"/>
    <n v="1"/>
    <x v="2"/>
    <n v="1"/>
    <n v="2"/>
    <n v="6"/>
    <x v="1"/>
    <n v="8"/>
    <x v="0"/>
    <x v="0"/>
    <x v="0"/>
    <x v="0"/>
    <x v="0"/>
    <x v="0"/>
    <n v="0"/>
    <x v="0"/>
    <n v="11"/>
    <x v="1"/>
    <n v="0"/>
    <x v="1"/>
  </r>
  <r>
    <x v="1417"/>
    <n v="1948"/>
    <n v="78"/>
    <x v="3"/>
    <x v="0"/>
    <x v="1"/>
    <n v="2"/>
    <x v="1"/>
    <x v="1298"/>
    <x v="1"/>
    <n v="0"/>
    <n v="0"/>
    <x v="586"/>
    <x v="59"/>
    <x v="0"/>
    <n v="68"/>
    <n v="28"/>
    <n v="39"/>
    <n v="16"/>
    <n v="30"/>
    <n v="41"/>
    <n v="222"/>
    <n v="1"/>
    <x v="2"/>
    <n v="2"/>
    <n v="5"/>
    <n v="10"/>
    <x v="1"/>
    <n v="2"/>
    <x v="1"/>
    <x v="0"/>
    <x v="0"/>
    <x v="0"/>
    <x v="0"/>
    <x v="0"/>
    <n v="0"/>
    <x v="0"/>
    <n v="11"/>
    <x v="1"/>
    <n v="0"/>
    <x v="1"/>
  </r>
  <r>
    <x v="1418"/>
    <n v="1972"/>
    <n v="54"/>
    <x v="1"/>
    <x v="0"/>
    <x v="2"/>
    <n v="5"/>
    <x v="1"/>
    <x v="1299"/>
    <x v="1"/>
    <n v="2"/>
    <n v="1"/>
    <x v="587"/>
    <x v="5"/>
    <x v="0"/>
    <n v="20"/>
    <n v="4"/>
    <n v="10"/>
    <n v="6"/>
    <n v="4"/>
    <n v="17"/>
    <n v="61"/>
    <n v="2"/>
    <x v="2"/>
    <n v="0"/>
    <n v="3"/>
    <n v="7"/>
    <x v="1"/>
    <n v="6"/>
    <x v="0"/>
    <x v="0"/>
    <x v="0"/>
    <x v="0"/>
    <x v="0"/>
    <x v="0"/>
    <n v="0"/>
    <x v="0"/>
    <n v="11"/>
    <x v="1"/>
    <n v="0"/>
    <x v="1"/>
  </r>
  <r>
    <x v="1419"/>
    <n v="1973"/>
    <n v="53"/>
    <x v="1"/>
    <x v="0"/>
    <x v="2"/>
    <n v="4"/>
    <x v="1"/>
    <x v="1300"/>
    <x v="1"/>
    <n v="1"/>
    <n v="1"/>
    <x v="326"/>
    <x v="33"/>
    <x v="2"/>
    <n v="20"/>
    <n v="3"/>
    <n v="16"/>
    <n v="0"/>
    <n v="4"/>
    <n v="1"/>
    <n v="44"/>
    <n v="3"/>
    <x v="2"/>
    <n v="0"/>
    <n v="4"/>
    <n v="9"/>
    <x v="1"/>
    <n v="6"/>
    <x v="0"/>
    <x v="0"/>
    <x v="0"/>
    <x v="0"/>
    <x v="0"/>
    <x v="0"/>
    <n v="0"/>
    <x v="0"/>
    <n v="11"/>
    <x v="1"/>
    <n v="0"/>
    <x v="1"/>
  </r>
  <r>
    <x v="1420"/>
    <n v="1972"/>
    <n v="54"/>
    <x v="1"/>
    <x v="1"/>
    <x v="1"/>
    <n v="5"/>
    <x v="1"/>
    <x v="1301"/>
    <x v="1"/>
    <n v="2"/>
    <n v="1"/>
    <x v="178"/>
    <x v="49"/>
    <x v="2"/>
    <n v="7"/>
    <n v="0"/>
    <n v="1"/>
    <n v="0"/>
    <n v="0"/>
    <n v="0"/>
    <n v="8"/>
    <n v="1"/>
    <x v="1"/>
    <n v="0"/>
    <n v="2"/>
    <n v="4"/>
    <x v="1"/>
    <n v="6"/>
    <x v="0"/>
    <x v="0"/>
    <x v="0"/>
    <x v="0"/>
    <x v="0"/>
    <x v="0"/>
    <n v="0"/>
    <x v="0"/>
    <n v="11"/>
    <x v="1"/>
    <n v="0"/>
    <x v="1"/>
  </r>
  <r>
    <x v="1421"/>
    <n v="1972"/>
    <n v="54"/>
    <x v="1"/>
    <x v="4"/>
    <x v="0"/>
    <n v="1"/>
    <x v="0"/>
    <x v="1302"/>
    <x v="1"/>
    <n v="0"/>
    <n v="0"/>
    <x v="525"/>
    <x v="46"/>
    <x v="1"/>
    <n v="279"/>
    <n v="172"/>
    <n v="74"/>
    <n v="38"/>
    <n v="8"/>
    <n v="246"/>
    <n v="817"/>
    <n v="1"/>
    <x v="2"/>
    <n v="10"/>
    <n v="10"/>
    <n v="23"/>
    <x v="0"/>
    <n v="1"/>
    <x v="1"/>
    <x v="0"/>
    <x v="0"/>
    <x v="0"/>
    <x v="0"/>
    <x v="0"/>
    <n v="0"/>
    <x v="0"/>
    <n v="11"/>
    <x v="1"/>
    <n v="0"/>
    <x v="1"/>
  </r>
  <r>
    <x v="1422"/>
    <n v="1966"/>
    <n v="60"/>
    <x v="1"/>
    <x v="0"/>
    <x v="0"/>
    <n v="2"/>
    <x v="1"/>
    <x v="350"/>
    <x v="1"/>
    <n v="0"/>
    <n v="1"/>
    <x v="281"/>
    <x v="59"/>
    <x v="0"/>
    <n v="977"/>
    <n v="12"/>
    <n v="253"/>
    <n v="16"/>
    <n v="12"/>
    <n v="101"/>
    <n v="1371"/>
    <n v="4"/>
    <x v="6"/>
    <n v="3"/>
    <n v="12"/>
    <n v="23"/>
    <x v="0"/>
    <n v="8"/>
    <x v="0"/>
    <x v="0"/>
    <x v="1"/>
    <x v="0"/>
    <x v="0"/>
    <x v="0"/>
    <n v="0"/>
    <x v="0"/>
    <n v="11"/>
    <x v="1"/>
    <n v="1"/>
    <x v="0"/>
  </r>
  <r>
    <x v="1423"/>
    <n v="1969"/>
    <n v="57"/>
    <x v="1"/>
    <x v="1"/>
    <x v="1"/>
    <n v="3"/>
    <x v="1"/>
    <x v="1303"/>
    <x v="1"/>
    <n v="0"/>
    <n v="1"/>
    <x v="185"/>
    <x v="85"/>
    <x v="0"/>
    <n v="30"/>
    <n v="1"/>
    <n v="8"/>
    <n v="0"/>
    <n v="0"/>
    <n v="3"/>
    <n v="42"/>
    <n v="1"/>
    <x v="1"/>
    <n v="0"/>
    <n v="3"/>
    <n v="5"/>
    <x v="1"/>
    <n v="7"/>
    <x v="0"/>
    <x v="0"/>
    <x v="0"/>
    <x v="0"/>
    <x v="0"/>
    <x v="0"/>
    <n v="0"/>
    <x v="0"/>
    <n v="11"/>
    <x v="1"/>
    <n v="0"/>
    <x v="1"/>
  </r>
  <r>
    <x v="1424"/>
    <n v="1959"/>
    <n v="67"/>
    <x v="0"/>
    <x v="0"/>
    <x v="2"/>
    <n v="2"/>
    <x v="1"/>
    <x v="625"/>
    <x v="1"/>
    <n v="0"/>
    <n v="0"/>
    <x v="275"/>
    <x v="84"/>
    <x v="0"/>
    <n v="6"/>
    <n v="1"/>
    <n v="7"/>
    <n v="23"/>
    <n v="4"/>
    <n v="19"/>
    <n v="60"/>
    <n v="1"/>
    <x v="1"/>
    <n v="1"/>
    <n v="2"/>
    <n v="5"/>
    <x v="1"/>
    <n v="8"/>
    <x v="0"/>
    <x v="0"/>
    <x v="0"/>
    <x v="0"/>
    <x v="0"/>
    <x v="0"/>
    <n v="0"/>
    <x v="0"/>
    <n v="11"/>
    <x v="1"/>
    <n v="0"/>
    <x v="1"/>
  </r>
  <r>
    <x v="1425"/>
    <n v="1970"/>
    <n v="56"/>
    <x v="1"/>
    <x v="0"/>
    <x v="2"/>
    <n v="3"/>
    <x v="1"/>
    <x v="1304"/>
    <x v="1"/>
    <n v="1"/>
    <n v="0"/>
    <x v="174"/>
    <x v="13"/>
    <x v="1"/>
    <n v="3"/>
    <n v="18"/>
    <n v="26"/>
    <n v="11"/>
    <n v="8"/>
    <n v="12"/>
    <n v="78"/>
    <n v="3"/>
    <x v="2"/>
    <n v="0"/>
    <n v="4"/>
    <n v="9"/>
    <x v="1"/>
    <n v="7"/>
    <x v="0"/>
    <x v="0"/>
    <x v="0"/>
    <x v="0"/>
    <x v="0"/>
    <x v="0"/>
    <n v="0"/>
    <x v="0"/>
    <n v="11"/>
    <x v="1"/>
    <n v="0"/>
    <x v="1"/>
  </r>
  <r>
    <x v="1426"/>
    <n v="1974"/>
    <n v="52"/>
    <x v="1"/>
    <x v="1"/>
    <x v="2"/>
    <n v="3"/>
    <x v="1"/>
    <x v="909"/>
    <x v="1"/>
    <n v="1"/>
    <n v="0"/>
    <x v="305"/>
    <x v="56"/>
    <x v="0"/>
    <n v="14"/>
    <n v="0"/>
    <n v="2"/>
    <n v="0"/>
    <n v="0"/>
    <n v="7"/>
    <n v="23"/>
    <n v="1"/>
    <x v="1"/>
    <n v="0"/>
    <n v="2"/>
    <n v="4"/>
    <x v="1"/>
    <n v="8"/>
    <x v="0"/>
    <x v="0"/>
    <x v="0"/>
    <x v="0"/>
    <x v="0"/>
    <x v="0"/>
    <n v="0"/>
    <x v="0"/>
    <n v="11"/>
    <x v="1"/>
    <n v="0"/>
    <x v="1"/>
  </r>
  <r>
    <x v="1427"/>
    <n v="1972"/>
    <n v="54"/>
    <x v="1"/>
    <x v="1"/>
    <x v="2"/>
    <n v="3"/>
    <x v="1"/>
    <x v="1305"/>
    <x v="1"/>
    <n v="1"/>
    <n v="0"/>
    <x v="201"/>
    <x v="75"/>
    <x v="0"/>
    <n v="10"/>
    <n v="1"/>
    <n v="7"/>
    <n v="0"/>
    <n v="0"/>
    <n v="1"/>
    <n v="19"/>
    <n v="1"/>
    <x v="1"/>
    <n v="0"/>
    <n v="2"/>
    <n v="4"/>
    <x v="1"/>
    <n v="8"/>
    <x v="0"/>
    <x v="0"/>
    <x v="0"/>
    <x v="0"/>
    <x v="0"/>
    <x v="0"/>
    <n v="0"/>
    <x v="0"/>
    <n v="11"/>
    <x v="1"/>
    <n v="0"/>
    <x v="1"/>
  </r>
  <r>
    <x v="1428"/>
    <n v="1958"/>
    <n v="68"/>
    <x v="0"/>
    <x v="4"/>
    <x v="0"/>
    <n v="3"/>
    <x v="1"/>
    <x v="1306"/>
    <x v="1"/>
    <n v="1"/>
    <n v="1"/>
    <x v="89"/>
    <x v="90"/>
    <x v="0"/>
    <n v="7"/>
    <n v="10"/>
    <n v="17"/>
    <n v="8"/>
    <n v="6"/>
    <n v="13"/>
    <n v="61"/>
    <n v="2"/>
    <x v="2"/>
    <n v="0"/>
    <n v="3"/>
    <n v="7"/>
    <x v="1"/>
    <n v="7"/>
    <x v="0"/>
    <x v="0"/>
    <x v="0"/>
    <x v="0"/>
    <x v="0"/>
    <x v="0"/>
    <n v="0"/>
    <x v="0"/>
    <n v="11"/>
    <x v="1"/>
    <n v="0"/>
    <x v="1"/>
  </r>
  <r>
    <x v="1429"/>
    <n v="1972"/>
    <n v="54"/>
    <x v="1"/>
    <x v="0"/>
    <x v="0"/>
    <n v="1"/>
    <x v="0"/>
    <x v="1307"/>
    <x v="1"/>
    <n v="0"/>
    <n v="0"/>
    <x v="506"/>
    <x v="47"/>
    <x v="0"/>
    <n v="33"/>
    <n v="87"/>
    <n v="64"/>
    <n v="175"/>
    <n v="16"/>
    <n v="74"/>
    <n v="449"/>
    <n v="1"/>
    <x v="4"/>
    <n v="1"/>
    <n v="6"/>
    <n v="14"/>
    <x v="1"/>
    <n v="7"/>
    <x v="0"/>
    <x v="0"/>
    <x v="0"/>
    <x v="0"/>
    <x v="0"/>
    <x v="0"/>
    <n v="0"/>
    <x v="0"/>
    <n v="11"/>
    <x v="1"/>
    <n v="0"/>
    <x v="1"/>
  </r>
  <r>
    <x v="1430"/>
    <n v="1983"/>
    <n v="43"/>
    <x v="2"/>
    <x v="2"/>
    <x v="2"/>
    <n v="3"/>
    <x v="1"/>
    <x v="987"/>
    <x v="1"/>
    <n v="1"/>
    <n v="0"/>
    <x v="66"/>
    <x v="81"/>
    <x v="0"/>
    <n v="12"/>
    <n v="0"/>
    <n v="13"/>
    <n v="2"/>
    <n v="0"/>
    <n v="10"/>
    <n v="37"/>
    <n v="1"/>
    <x v="1"/>
    <n v="0"/>
    <n v="3"/>
    <n v="5"/>
    <x v="1"/>
    <n v="7"/>
    <x v="0"/>
    <x v="0"/>
    <x v="0"/>
    <x v="0"/>
    <x v="0"/>
    <x v="0"/>
    <n v="0"/>
    <x v="0"/>
    <n v="11"/>
    <x v="1"/>
    <n v="0"/>
    <x v="1"/>
  </r>
  <r>
    <x v="1431"/>
    <n v="1973"/>
    <n v="53"/>
    <x v="1"/>
    <x v="4"/>
    <x v="3"/>
    <n v="2"/>
    <x v="1"/>
    <x v="1308"/>
    <x v="1"/>
    <n v="1"/>
    <n v="0"/>
    <x v="550"/>
    <x v="42"/>
    <x v="0"/>
    <n v="2"/>
    <n v="3"/>
    <n v="10"/>
    <n v="11"/>
    <n v="2"/>
    <n v="10"/>
    <n v="38"/>
    <n v="1"/>
    <x v="1"/>
    <n v="0"/>
    <n v="3"/>
    <n v="5"/>
    <x v="1"/>
    <n v="6"/>
    <x v="0"/>
    <x v="0"/>
    <x v="0"/>
    <x v="0"/>
    <x v="0"/>
    <x v="0"/>
    <n v="0"/>
    <x v="0"/>
    <n v="11"/>
    <x v="1"/>
    <n v="0"/>
    <x v="1"/>
  </r>
  <r>
    <x v="1432"/>
    <n v="1985"/>
    <n v="41"/>
    <x v="2"/>
    <x v="0"/>
    <x v="2"/>
    <n v="2"/>
    <x v="1"/>
    <x v="1309"/>
    <x v="1"/>
    <n v="0"/>
    <n v="0"/>
    <x v="425"/>
    <x v="60"/>
    <x v="0"/>
    <n v="693"/>
    <n v="21"/>
    <n v="118"/>
    <n v="110"/>
    <n v="147"/>
    <n v="42"/>
    <n v="1131"/>
    <n v="1"/>
    <x v="4"/>
    <n v="5"/>
    <n v="11"/>
    <n v="23"/>
    <x v="0"/>
    <n v="2"/>
    <x v="1"/>
    <x v="0"/>
    <x v="0"/>
    <x v="1"/>
    <x v="1"/>
    <x v="0"/>
    <n v="0"/>
    <x v="0"/>
    <n v="11"/>
    <x v="1"/>
    <n v="2"/>
    <x v="3"/>
  </r>
  <r>
    <x v="1433"/>
    <n v="1973"/>
    <n v="53"/>
    <x v="1"/>
    <x v="0"/>
    <x v="0"/>
    <n v="3"/>
    <x v="1"/>
    <x v="1310"/>
    <x v="1"/>
    <n v="1"/>
    <n v="1"/>
    <x v="365"/>
    <x v="47"/>
    <x v="0"/>
    <n v="9"/>
    <n v="3"/>
    <n v="15"/>
    <n v="2"/>
    <n v="3"/>
    <n v="2"/>
    <n v="34"/>
    <n v="2"/>
    <x v="2"/>
    <n v="0"/>
    <n v="3"/>
    <n v="7"/>
    <x v="1"/>
    <n v="6"/>
    <x v="0"/>
    <x v="0"/>
    <x v="0"/>
    <x v="0"/>
    <x v="0"/>
    <x v="0"/>
    <n v="0"/>
    <x v="0"/>
    <n v="11"/>
    <x v="1"/>
    <n v="0"/>
    <x v="1"/>
  </r>
  <r>
    <x v="1434"/>
    <n v="1967"/>
    <n v="59"/>
    <x v="1"/>
    <x v="0"/>
    <x v="3"/>
    <n v="3"/>
    <x v="1"/>
    <x v="1311"/>
    <x v="1"/>
    <n v="1"/>
    <n v="1"/>
    <x v="338"/>
    <x v="4"/>
    <x v="1"/>
    <n v="129"/>
    <n v="26"/>
    <n v="67"/>
    <n v="3"/>
    <n v="67"/>
    <n v="2"/>
    <n v="294"/>
    <n v="5"/>
    <x v="4"/>
    <n v="1"/>
    <n v="5"/>
    <n v="17"/>
    <x v="0"/>
    <n v="7"/>
    <x v="0"/>
    <x v="0"/>
    <x v="0"/>
    <x v="0"/>
    <x v="0"/>
    <x v="0"/>
    <n v="0"/>
    <x v="0"/>
    <n v="11"/>
    <x v="1"/>
    <n v="0"/>
    <x v="1"/>
  </r>
  <r>
    <x v="1435"/>
    <n v="1979"/>
    <n v="47"/>
    <x v="1"/>
    <x v="4"/>
    <x v="2"/>
    <n v="4"/>
    <x v="1"/>
    <x v="1312"/>
    <x v="1"/>
    <n v="1"/>
    <n v="1"/>
    <x v="174"/>
    <x v="58"/>
    <x v="0"/>
    <n v="16"/>
    <n v="2"/>
    <n v="11"/>
    <n v="3"/>
    <n v="0"/>
    <n v="16"/>
    <n v="48"/>
    <n v="2"/>
    <x v="1"/>
    <n v="1"/>
    <n v="2"/>
    <n v="6"/>
    <x v="1"/>
    <n v="8"/>
    <x v="0"/>
    <x v="1"/>
    <x v="0"/>
    <x v="0"/>
    <x v="0"/>
    <x v="0"/>
    <n v="0"/>
    <x v="0"/>
    <n v="11"/>
    <x v="1"/>
    <n v="1"/>
    <x v="0"/>
  </r>
  <r>
    <x v="1436"/>
    <n v="1961"/>
    <n v="65"/>
    <x v="0"/>
    <x v="0"/>
    <x v="2"/>
    <n v="4"/>
    <x v="1"/>
    <x v="1285"/>
    <x v="1"/>
    <n v="1"/>
    <n v="1"/>
    <x v="516"/>
    <x v="38"/>
    <x v="0"/>
    <n v="201"/>
    <n v="2"/>
    <n v="43"/>
    <n v="3"/>
    <n v="5"/>
    <n v="35"/>
    <n v="289"/>
    <n v="4"/>
    <x v="3"/>
    <n v="1"/>
    <n v="5"/>
    <n v="15"/>
    <x v="1"/>
    <n v="6"/>
    <x v="0"/>
    <x v="0"/>
    <x v="0"/>
    <x v="0"/>
    <x v="0"/>
    <x v="0"/>
    <n v="0"/>
    <x v="0"/>
    <n v="11"/>
    <x v="1"/>
    <n v="0"/>
    <x v="1"/>
  </r>
  <r>
    <x v="1437"/>
    <n v="1986"/>
    <n v="40"/>
    <x v="2"/>
    <x v="4"/>
    <x v="1"/>
    <n v="2"/>
    <x v="1"/>
    <x v="1313"/>
    <x v="1"/>
    <n v="0"/>
    <n v="0"/>
    <x v="497"/>
    <x v="4"/>
    <x v="1"/>
    <n v="5"/>
    <n v="4"/>
    <n v="5"/>
    <n v="4"/>
    <n v="2"/>
    <n v="10"/>
    <n v="30"/>
    <n v="1"/>
    <x v="9"/>
    <n v="1"/>
    <n v="2"/>
    <n v="4"/>
    <x v="1"/>
    <n v="7"/>
    <x v="0"/>
    <x v="0"/>
    <x v="0"/>
    <x v="0"/>
    <x v="0"/>
    <x v="0"/>
    <n v="0"/>
    <x v="0"/>
    <n v="11"/>
    <x v="1"/>
    <n v="0"/>
    <x v="1"/>
  </r>
  <r>
    <x v="1438"/>
    <n v="1964"/>
    <n v="62"/>
    <x v="0"/>
    <x v="0"/>
    <x v="2"/>
    <n v="2"/>
    <x v="1"/>
    <x v="1314"/>
    <x v="1"/>
    <n v="0"/>
    <n v="0"/>
    <x v="523"/>
    <x v="25"/>
    <x v="0"/>
    <n v="14"/>
    <n v="36"/>
    <n v="11"/>
    <n v="3"/>
    <n v="26"/>
    <n v="35"/>
    <n v="125"/>
    <n v="1"/>
    <x v="1"/>
    <n v="1"/>
    <n v="4"/>
    <n v="7"/>
    <x v="1"/>
    <n v="2"/>
    <x v="1"/>
    <x v="0"/>
    <x v="0"/>
    <x v="0"/>
    <x v="0"/>
    <x v="0"/>
    <n v="0"/>
    <x v="0"/>
    <n v="11"/>
    <x v="1"/>
    <n v="0"/>
    <x v="1"/>
  </r>
  <r>
    <x v="1439"/>
    <n v="1983"/>
    <n v="43"/>
    <x v="2"/>
    <x v="0"/>
    <x v="2"/>
    <n v="3"/>
    <x v="1"/>
    <x v="823"/>
    <x v="1"/>
    <n v="1"/>
    <n v="0"/>
    <x v="477"/>
    <x v="44"/>
    <x v="1"/>
    <n v="29"/>
    <n v="12"/>
    <n v="59"/>
    <n v="19"/>
    <n v="1"/>
    <n v="36"/>
    <n v="156"/>
    <n v="2"/>
    <x v="7"/>
    <n v="0"/>
    <n v="4"/>
    <n v="9"/>
    <x v="1"/>
    <n v="8"/>
    <x v="0"/>
    <x v="0"/>
    <x v="0"/>
    <x v="0"/>
    <x v="0"/>
    <x v="0"/>
    <n v="0"/>
    <x v="0"/>
    <n v="11"/>
    <x v="1"/>
    <n v="0"/>
    <x v="1"/>
  </r>
  <r>
    <x v="1440"/>
    <n v="1952"/>
    <n v="74"/>
    <x v="0"/>
    <x v="0"/>
    <x v="1"/>
    <n v="4"/>
    <x v="1"/>
    <x v="1315"/>
    <x v="1"/>
    <n v="1"/>
    <n v="1"/>
    <x v="394"/>
    <x v="90"/>
    <x v="0"/>
    <n v="26"/>
    <n v="2"/>
    <n v="19"/>
    <n v="10"/>
    <n v="5"/>
    <n v="8"/>
    <n v="70"/>
    <n v="3"/>
    <x v="2"/>
    <n v="1"/>
    <n v="3"/>
    <n v="9"/>
    <x v="1"/>
    <n v="8"/>
    <x v="0"/>
    <x v="0"/>
    <x v="0"/>
    <x v="0"/>
    <x v="0"/>
    <x v="0"/>
    <n v="0"/>
    <x v="0"/>
    <n v="11"/>
    <x v="1"/>
    <n v="0"/>
    <x v="1"/>
  </r>
  <r>
    <x v="1441"/>
    <n v="1949"/>
    <n v="77"/>
    <x v="0"/>
    <x v="2"/>
    <x v="2"/>
    <n v="4"/>
    <x v="1"/>
    <x v="1316"/>
    <x v="1"/>
    <n v="1"/>
    <n v="1"/>
    <x v="588"/>
    <x v="9"/>
    <x v="2"/>
    <n v="9"/>
    <n v="1"/>
    <n v="4"/>
    <n v="3"/>
    <n v="2"/>
    <n v="3"/>
    <n v="22"/>
    <n v="1"/>
    <x v="1"/>
    <n v="0"/>
    <n v="2"/>
    <n v="4"/>
    <x v="1"/>
    <n v="6"/>
    <x v="0"/>
    <x v="0"/>
    <x v="0"/>
    <x v="0"/>
    <x v="0"/>
    <x v="0"/>
    <n v="0"/>
    <x v="0"/>
    <n v="11"/>
    <x v="1"/>
    <n v="0"/>
    <x v="1"/>
  </r>
  <r>
    <x v="1442"/>
    <n v="1979"/>
    <n v="47"/>
    <x v="1"/>
    <x v="0"/>
    <x v="1"/>
    <n v="3"/>
    <x v="1"/>
    <x v="1317"/>
    <x v="1"/>
    <n v="1"/>
    <n v="0"/>
    <x v="576"/>
    <x v="47"/>
    <x v="0"/>
    <n v="14"/>
    <n v="0"/>
    <n v="23"/>
    <n v="4"/>
    <n v="5"/>
    <n v="19"/>
    <n v="65"/>
    <n v="3"/>
    <x v="7"/>
    <n v="0"/>
    <n v="3"/>
    <n v="9"/>
    <x v="1"/>
    <n v="9"/>
    <x v="0"/>
    <x v="0"/>
    <x v="0"/>
    <x v="0"/>
    <x v="0"/>
    <x v="0"/>
    <n v="0"/>
    <x v="0"/>
    <n v="11"/>
    <x v="0"/>
    <n v="1"/>
    <x v="0"/>
  </r>
  <r>
    <x v="1443"/>
    <n v="1948"/>
    <n v="78"/>
    <x v="3"/>
    <x v="2"/>
    <x v="4"/>
    <n v="1"/>
    <x v="0"/>
    <x v="1318"/>
    <x v="1"/>
    <n v="0"/>
    <n v="0"/>
    <x v="589"/>
    <x v="78"/>
    <x v="0"/>
    <n v="972"/>
    <n v="19"/>
    <n v="595"/>
    <n v="180"/>
    <n v="26"/>
    <n v="138"/>
    <n v="1930"/>
    <n v="3"/>
    <x v="7"/>
    <n v="7"/>
    <n v="10"/>
    <n v="23"/>
    <x v="0"/>
    <n v="3"/>
    <x v="1"/>
    <x v="0"/>
    <x v="0"/>
    <x v="0"/>
    <x v="1"/>
    <x v="0"/>
    <n v="0"/>
    <x v="0"/>
    <n v="11"/>
    <x v="0"/>
    <n v="2"/>
    <x v="3"/>
  </r>
  <r>
    <x v="1444"/>
    <n v="1946"/>
    <n v="80"/>
    <x v="3"/>
    <x v="0"/>
    <x v="1"/>
    <n v="2"/>
    <x v="1"/>
    <x v="1319"/>
    <x v="1"/>
    <n v="0"/>
    <n v="0"/>
    <x v="61"/>
    <x v="98"/>
    <x v="0"/>
    <n v="966"/>
    <n v="168"/>
    <n v="672"/>
    <n v="246"/>
    <n v="105"/>
    <n v="126"/>
    <n v="2283"/>
    <n v="1"/>
    <x v="5"/>
    <n v="5"/>
    <n v="10"/>
    <n v="23"/>
    <x v="0"/>
    <n v="4"/>
    <x v="1"/>
    <x v="0"/>
    <x v="1"/>
    <x v="0"/>
    <x v="1"/>
    <x v="0"/>
    <n v="0"/>
    <x v="0"/>
    <n v="11"/>
    <x v="1"/>
    <n v="2"/>
    <x v="3"/>
  </r>
  <r>
    <x v="1445"/>
    <n v="1958"/>
    <n v="68"/>
    <x v="0"/>
    <x v="0"/>
    <x v="2"/>
    <n v="2"/>
    <x v="1"/>
    <x v="1320"/>
    <x v="1"/>
    <n v="0"/>
    <n v="0"/>
    <x v="590"/>
    <x v="34"/>
    <x v="0"/>
    <n v="99"/>
    <n v="27"/>
    <n v="102"/>
    <n v="28"/>
    <n v="48"/>
    <n v="6"/>
    <n v="310"/>
    <n v="1"/>
    <x v="2"/>
    <n v="2"/>
    <n v="8"/>
    <n v="13"/>
    <x v="1"/>
    <n v="1"/>
    <x v="1"/>
    <x v="0"/>
    <x v="0"/>
    <x v="0"/>
    <x v="0"/>
    <x v="0"/>
    <n v="0"/>
    <x v="0"/>
    <n v="11"/>
    <x v="1"/>
    <n v="0"/>
    <x v="1"/>
  </r>
  <r>
    <x v="1446"/>
    <n v="1971"/>
    <n v="55"/>
    <x v="1"/>
    <x v="4"/>
    <x v="2"/>
    <n v="2"/>
    <x v="1"/>
    <x v="1321"/>
    <x v="1"/>
    <n v="0"/>
    <n v="0"/>
    <x v="145"/>
    <x v="88"/>
    <x v="0"/>
    <n v="482"/>
    <n v="35"/>
    <n v="553"/>
    <n v="72"/>
    <n v="160"/>
    <n v="17"/>
    <n v="1319"/>
    <n v="1"/>
    <x v="6"/>
    <n v="4"/>
    <n v="9"/>
    <n v="18"/>
    <x v="0"/>
    <n v="2"/>
    <x v="1"/>
    <x v="0"/>
    <x v="0"/>
    <x v="0"/>
    <x v="0"/>
    <x v="0"/>
    <n v="0"/>
    <x v="0"/>
    <n v="11"/>
    <x v="1"/>
    <n v="0"/>
    <x v="1"/>
  </r>
  <r>
    <x v="1447"/>
    <n v="1957"/>
    <n v="69"/>
    <x v="0"/>
    <x v="0"/>
    <x v="2"/>
    <n v="3"/>
    <x v="1"/>
    <x v="1322"/>
    <x v="1"/>
    <n v="0"/>
    <n v="1"/>
    <x v="279"/>
    <x v="88"/>
    <x v="0"/>
    <n v="714"/>
    <n v="8"/>
    <n v="99"/>
    <n v="11"/>
    <n v="0"/>
    <n v="47"/>
    <n v="879"/>
    <n v="4"/>
    <x v="11"/>
    <n v="7"/>
    <n v="5"/>
    <n v="26"/>
    <x v="0"/>
    <n v="8"/>
    <x v="0"/>
    <x v="1"/>
    <x v="0"/>
    <x v="0"/>
    <x v="0"/>
    <x v="0"/>
    <n v="0"/>
    <x v="0"/>
    <n v="11"/>
    <x v="1"/>
    <n v="1"/>
    <x v="0"/>
  </r>
  <r>
    <x v="1448"/>
    <n v="1982"/>
    <n v="44"/>
    <x v="2"/>
    <x v="1"/>
    <x v="1"/>
    <n v="2"/>
    <x v="1"/>
    <x v="1323"/>
    <x v="1"/>
    <n v="0"/>
    <n v="0"/>
    <x v="512"/>
    <x v="42"/>
    <x v="0"/>
    <n v="587"/>
    <n v="54"/>
    <n v="348"/>
    <n v="71"/>
    <n v="54"/>
    <n v="130"/>
    <n v="1244"/>
    <n v="1"/>
    <x v="6"/>
    <n v="4"/>
    <n v="8"/>
    <n v="17"/>
    <x v="0"/>
    <n v="2"/>
    <x v="1"/>
    <x v="0"/>
    <x v="0"/>
    <x v="0"/>
    <x v="0"/>
    <x v="0"/>
    <n v="0"/>
    <x v="0"/>
    <n v="11"/>
    <x v="1"/>
    <n v="0"/>
    <x v="1"/>
  </r>
  <r>
    <x v="1449"/>
    <n v="1973"/>
    <n v="53"/>
    <x v="1"/>
    <x v="4"/>
    <x v="1"/>
    <n v="3"/>
    <x v="1"/>
    <x v="1324"/>
    <x v="1"/>
    <n v="0"/>
    <n v="1"/>
    <x v="82"/>
    <x v="18"/>
    <x v="0"/>
    <n v="399"/>
    <n v="27"/>
    <n v="159"/>
    <n v="58"/>
    <n v="8"/>
    <n v="39"/>
    <n v="690"/>
    <n v="4"/>
    <x v="6"/>
    <n v="4"/>
    <n v="5"/>
    <n v="17"/>
    <x v="0"/>
    <n v="2"/>
    <x v="1"/>
    <x v="0"/>
    <x v="0"/>
    <x v="0"/>
    <x v="0"/>
    <x v="0"/>
    <n v="0"/>
    <x v="0"/>
    <n v="11"/>
    <x v="1"/>
    <n v="0"/>
    <x v="1"/>
  </r>
  <r>
    <x v="1450"/>
    <n v="1972"/>
    <n v="54"/>
    <x v="1"/>
    <x v="0"/>
    <x v="1"/>
    <n v="3"/>
    <x v="1"/>
    <x v="1325"/>
    <x v="1"/>
    <n v="1"/>
    <n v="0"/>
    <x v="591"/>
    <x v="66"/>
    <x v="0"/>
    <n v="56"/>
    <n v="10"/>
    <n v="92"/>
    <n v="19"/>
    <n v="7"/>
    <n v="25"/>
    <n v="209"/>
    <n v="3"/>
    <x v="7"/>
    <n v="2"/>
    <n v="4"/>
    <n v="12"/>
    <x v="1"/>
    <n v="5"/>
    <x v="1"/>
    <x v="0"/>
    <x v="0"/>
    <x v="0"/>
    <x v="0"/>
    <x v="0"/>
    <n v="0"/>
    <x v="0"/>
    <n v="11"/>
    <x v="1"/>
    <n v="0"/>
    <x v="1"/>
  </r>
  <r>
    <x v="1451"/>
    <n v="1965"/>
    <n v="61"/>
    <x v="1"/>
    <x v="0"/>
    <x v="2"/>
    <n v="2"/>
    <x v="1"/>
    <x v="1326"/>
    <x v="1"/>
    <n v="0"/>
    <n v="0"/>
    <x v="295"/>
    <x v="80"/>
    <x v="1"/>
    <n v="227"/>
    <n v="151"/>
    <n v="573"/>
    <n v="98"/>
    <n v="54"/>
    <n v="31"/>
    <n v="1134"/>
    <n v="1"/>
    <x v="7"/>
    <n v="4"/>
    <n v="9"/>
    <n v="17"/>
    <x v="0"/>
    <n v="1"/>
    <x v="1"/>
    <x v="0"/>
    <x v="0"/>
    <x v="0"/>
    <x v="0"/>
    <x v="0"/>
    <n v="0"/>
    <x v="0"/>
    <n v="11"/>
    <x v="1"/>
    <n v="0"/>
    <x v="1"/>
  </r>
  <r>
    <x v="1452"/>
    <n v="1953"/>
    <n v="73"/>
    <x v="0"/>
    <x v="0"/>
    <x v="0"/>
    <n v="1"/>
    <x v="0"/>
    <x v="1327"/>
    <x v="1"/>
    <n v="0"/>
    <n v="0"/>
    <x v="138"/>
    <x v="51"/>
    <x v="0"/>
    <n v="703"/>
    <n v="102"/>
    <n v="601"/>
    <n v="0"/>
    <n v="58"/>
    <n v="43"/>
    <n v="1507"/>
    <n v="1"/>
    <x v="7"/>
    <n v="11"/>
    <n v="8"/>
    <n v="23"/>
    <x v="0"/>
    <n v="1"/>
    <x v="1"/>
    <x v="0"/>
    <x v="0"/>
    <x v="0"/>
    <x v="0"/>
    <x v="0"/>
    <n v="0"/>
    <x v="0"/>
    <n v="11"/>
    <x v="0"/>
    <n v="1"/>
    <x v="0"/>
  </r>
  <r>
    <x v="1453"/>
    <n v="1967"/>
    <n v="59"/>
    <x v="1"/>
    <x v="1"/>
    <x v="0"/>
    <n v="2"/>
    <x v="1"/>
    <x v="1328"/>
    <x v="1"/>
    <n v="1"/>
    <n v="0"/>
    <x v="111"/>
    <x v="11"/>
    <x v="0"/>
    <n v="37"/>
    <n v="0"/>
    <n v="17"/>
    <n v="0"/>
    <n v="0"/>
    <n v="3"/>
    <n v="57"/>
    <n v="1"/>
    <x v="2"/>
    <n v="0"/>
    <n v="3"/>
    <n v="6"/>
    <x v="1"/>
    <n v="7"/>
    <x v="0"/>
    <x v="0"/>
    <x v="0"/>
    <x v="0"/>
    <x v="0"/>
    <x v="0"/>
    <n v="0"/>
    <x v="0"/>
    <n v="11"/>
    <x v="1"/>
    <n v="0"/>
    <x v="1"/>
  </r>
  <r>
    <x v="1454"/>
    <n v="1965"/>
    <n v="61"/>
    <x v="1"/>
    <x v="1"/>
    <x v="1"/>
    <n v="2"/>
    <x v="1"/>
    <x v="1329"/>
    <x v="1"/>
    <n v="0"/>
    <n v="0"/>
    <x v="592"/>
    <x v="1"/>
    <x v="0"/>
    <n v="167"/>
    <n v="13"/>
    <n v="180"/>
    <n v="86"/>
    <n v="13"/>
    <n v="70"/>
    <n v="529"/>
    <n v="2"/>
    <x v="5"/>
    <n v="3"/>
    <n v="5"/>
    <n v="17"/>
    <x v="0"/>
    <n v="8"/>
    <x v="0"/>
    <x v="0"/>
    <x v="0"/>
    <x v="0"/>
    <x v="0"/>
    <x v="0"/>
    <n v="0"/>
    <x v="0"/>
    <n v="11"/>
    <x v="1"/>
    <n v="0"/>
    <x v="1"/>
  </r>
  <r>
    <x v="1455"/>
    <n v="1969"/>
    <n v="57"/>
    <x v="1"/>
    <x v="0"/>
    <x v="1"/>
    <n v="2"/>
    <x v="1"/>
    <x v="967"/>
    <x v="1"/>
    <n v="0"/>
    <n v="0"/>
    <x v="99"/>
    <x v="33"/>
    <x v="2"/>
    <n v="458"/>
    <n v="81"/>
    <n v="356"/>
    <n v="106"/>
    <n v="50"/>
    <n v="40"/>
    <n v="1091"/>
    <n v="1"/>
    <x v="6"/>
    <n v="4"/>
    <n v="7"/>
    <n v="16"/>
    <x v="0"/>
    <n v="2"/>
    <x v="1"/>
    <x v="0"/>
    <x v="0"/>
    <x v="0"/>
    <x v="0"/>
    <x v="0"/>
    <n v="0"/>
    <x v="0"/>
    <n v="11"/>
    <x v="1"/>
    <n v="0"/>
    <x v="1"/>
  </r>
  <r>
    <x v="1456"/>
    <n v="1971"/>
    <n v="55"/>
    <x v="1"/>
    <x v="0"/>
    <x v="3"/>
    <n v="2"/>
    <x v="1"/>
    <x v="1330"/>
    <x v="1"/>
    <n v="0"/>
    <n v="1"/>
    <x v="204"/>
    <x v="53"/>
    <x v="0"/>
    <n v="91"/>
    <n v="3"/>
    <n v="52"/>
    <n v="2"/>
    <n v="1"/>
    <n v="31"/>
    <n v="180"/>
    <n v="3"/>
    <x v="6"/>
    <n v="0"/>
    <n v="4"/>
    <n v="11"/>
    <x v="1"/>
    <n v="8"/>
    <x v="0"/>
    <x v="0"/>
    <x v="0"/>
    <x v="0"/>
    <x v="0"/>
    <x v="0"/>
    <n v="0"/>
    <x v="0"/>
    <n v="11"/>
    <x v="0"/>
    <n v="1"/>
    <x v="0"/>
  </r>
  <r>
    <x v="1457"/>
    <n v="1972"/>
    <n v="54"/>
    <x v="1"/>
    <x v="0"/>
    <x v="1"/>
    <n v="4"/>
    <x v="1"/>
    <x v="1331"/>
    <x v="1"/>
    <n v="1"/>
    <n v="1"/>
    <x v="232"/>
    <x v="79"/>
    <x v="0"/>
    <n v="15"/>
    <n v="8"/>
    <n v="16"/>
    <n v="11"/>
    <n v="5"/>
    <n v="22"/>
    <n v="77"/>
    <n v="4"/>
    <x v="2"/>
    <n v="0"/>
    <n v="4"/>
    <n v="10"/>
    <x v="1"/>
    <n v="6"/>
    <x v="0"/>
    <x v="0"/>
    <x v="0"/>
    <x v="0"/>
    <x v="0"/>
    <x v="0"/>
    <n v="0"/>
    <x v="0"/>
    <n v="11"/>
    <x v="1"/>
    <n v="0"/>
    <x v="1"/>
  </r>
  <r>
    <x v="1458"/>
    <n v="1970"/>
    <n v="56"/>
    <x v="1"/>
    <x v="0"/>
    <x v="0"/>
    <n v="1"/>
    <x v="0"/>
    <x v="1332"/>
    <x v="1"/>
    <n v="0"/>
    <n v="0"/>
    <x v="593"/>
    <x v="4"/>
    <x v="1"/>
    <n v="1302"/>
    <n v="68"/>
    <n v="731"/>
    <n v="89"/>
    <n v="114"/>
    <n v="45"/>
    <n v="2349"/>
    <n v="0"/>
    <x v="4"/>
    <n v="7"/>
    <n v="12"/>
    <n v="25"/>
    <x v="0"/>
    <n v="2"/>
    <x v="1"/>
    <x v="0"/>
    <x v="1"/>
    <x v="1"/>
    <x v="1"/>
    <x v="0"/>
    <n v="0"/>
    <x v="0"/>
    <n v="11"/>
    <x v="0"/>
    <n v="4"/>
    <x v="4"/>
  </r>
  <r>
    <x v="1459"/>
    <n v="1974"/>
    <n v="52"/>
    <x v="1"/>
    <x v="1"/>
    <x v="2"/>
    <n v="2"/>
    <x v="1"/>
    <x v="1333"/>
    <x v="1"/>
    <n v="0"/>
    <n v="0"/>
    <x v="64"/>
    <x v="70"/>
    <x v="0"/>
    <n v="153"/>
    <n v="64"/>
    <n v="123"/>
    <n v="116"/>
    <n v="64"/>
    <n v="14"/>
    <n v="534"/>
    <n v="2"/>
    <x v="3"/>
    <n v="2"/>
    <n v="9"/>
    <n v="18"/>
    <x v="0"/>
    <n v="6"/>
    <x v="0"/>
    <x v="0"/>
    <x v="0"/>
    <x v="0"/>
    <x v="0"/>
    <x v="0"/>
    <n v="0"/>
    <x v="0"/>
    <n v="11"/>
    <x v="0"/>
    <n v="1"/>
    <x v="0"/>
  </r>
  <r>
    <x v="1460"/>
    <n v="1950"/>
    <n v="76"/>
    <x v="0"/>
    <x v="2"/>
    <x v="4"/>
    <n v="2"/>
    <x v="1"/>
    <x v="1334"/>
    <x v="1"/>
    <n v="0"/>
    <n v="1"/>
    <x v="340"/>
    <x v="52"/>
    <x v="2"/>
    <n v="508"/>
    <n v="5"/>
    <n v="21"/>
    <n v="7"/>
    <n v="5"/>
    <n v="10"/>
    <n v="556"/>
    <n v="4"/>
    <x v="5"/>
    <n v="3"/>
    <n v="7"/>
    <n v="21"/>
    <x v="0"/>
    <n v="5"/>
    <x v="1"/>
    <x v="0"/>
    <x v="1"/>
    <x v="0"/>
    <x v="0"/>
    <x v="0"/>
    <n v="0"/>
    <x v="0"/>
    <n v="11"/>
    <x v="1"/>
    <n v="1"/>
    <x v="0"/>
  </r>
  <r>
    <x v="1461"/>
    <n v="1959"/>
    <n v="67"/>
    <x v="0"/>
    <x v="0"/>
    <x v="1"/>
    <n v="3"/>
    <x v="1"/>
    <x v="1335"/>
    <x v="1"/>
    <n v="0"/>
    <n v="1"/>
    <x v="393"/>
    <x v="37"/>
    <x v="1"/>
    <n v="290"/>
    <n v="59"/>
    <n v="177"/>
    <n v="77"/>
    <n v="5"/>
    <n v="29"/>
    <n v="637"/>
    <n v="7"/>
    <x v="6"/>
    <n v="6"/>
    <n v="8"/>
    <n v="25"/>
    <x v="0"/>
    <n v="3"/>
    <x v="1"/>
    <x v="0"/>
    <x v="0"/>
    <x v="0"/>
    <x v="0"/>
    <x v="0"/>
    <n v="1"/>
    <x v="0"/>
    <n v="11"/>
    <x v="1"/>
    <n v="0"/>
    <x v="1"/>
  </r>
  <r>
    <x v="1462"/>
    <n v="1955"/>
    <n v="71"/>
    <x v="0"/>
    <x v="1"/>
    <x v="1"/>
    <n v="4"/>
    <x v="1"/>
    <x v="863"/>
    <x v="1"/>
    <n v="1"/>
    <n v="1"/>
    <x v="235"/>
    <x v="50"/>
    <x v="1"/>
    <n v="38"/>
    <n v="0"/>
    <n v="2"/>
    <n v="0"/>
    <n v="0"/>
    <n v="6"/>
    <n v="46"/>
    <n v="1"/>
    <x v="1"/>
    <n v="0"/>
    <n v="3"/>
    <n v="5"/>
    <x v="1"/>
    <n v="7"/>
    <x v="0"/>
    <x v="1"/>
    <x v="0"/>
    <x v="0"/>
    <x v="0"/>
    <x v="1"/>
    <n v="0"/>
    <x v="0"/>
    <n v="11"/>
    <x v="1"/>
    <n v="2"/>
    <x v="3"/>
  </r>
  <r>
    <x v="1463"/>
    <n v="1978"/>
    <n v="48"/>
    <x v="1"/>
    <x v="0"/>
    <x v="1"/>
    <n v="3"/>
    <x v="1"/>
    <x v="1336"/>
    <x v="1"/>
    <n v="1"/>
    <n v="0"/>
    <x v="361"/>
    <x v="62"/>
    <x v="0"/>
    <n v="2"/>
    <n v="13"/>
    <n v="6"/>
    <n v="7"/>
    <n v="5"/>
    <n v="11"/>
    <n v="44"/>
    <n v="3"/>
    <x v="7"/>
    <n v="0"/>
    <n v="3"/>
    <n v="9"/>
    <x v="1"/>
    <n v="7"/>
    <x v="0"/>
    <x v="0"/>
    <x v="0"/>
    <x v="0"/>
    <x v="0"/>
    <x v="0"/>
    <n v="0"/>
    <x v="0"/>
    <n v="11"/>
    <x v="1"/>
    <n v="0"/>
    <x v="1"/>
  </r>
  <r>
    <x v="1464"/>
    <n v="1986"/>
    <n v="40"/>
    <x v="2"/>
    <x v="2"/>
    <x v="2"/>
    <n v="3"/>
    <x v="1"/>
    <x v="1337"/>
    <x v="1"/>
    <n v="1"/>
    <n v="0"/>
    <x v="129"/>
    <x v="73"/>
    <x v="2"/>
    <n v="30"/>
    <n v="0"/>
    <n v="10"/>
    <n v="2"/>
    <n v="0"/>
    <n v="5"/>
    <n v="47"/>
    <n v="1"/>
    <x v="1"/>
    <n v="0"/>
    <n v="3"/>
    <n v="5"/>
    <x v="1"/>
    <n v="7"/>
    <x v="0"/>
    <x v="0"/>
    <x v="0"/>
    <x v="0"/>
    <x v="0"/>
    <x v="0"/>
    <n v="0"/>
    <x v="0"/>
    <n v="11"/>
    <x v="1"/>
    <n v="0"/>
    <x v="1"/>
  </r>
  <r>
    <x v="1465"/>
    <n v="1963"/>
    <n v="63"/>
    <x v="0"/>
    <x v="2"/>
    <x v="3"/>
    <n v="2"/>
    <x v="1"/>
    <x v="1338"/>
    <x v="1"/>
    <n v="0"/>
    <n v="1"/>
    <x v="87"/>
    <x v="40"/>
    <x v="1"/>
    <n v="386"/>
    <n v="23"/>
    <n v="95"/>
    <n v="54"/>
    <n v="41"/>
    <n v="196"/>
    <n v="795"/>
    <n v="4"/>
    <x v="2"/>
    <n v="11"/>
    <n v="5"/>
    <n v="22"/>
    <x v="0"/>
    <n v="2"/>
    <x v="1"/>
    <x v="0"/>
    <x v="0"/>
    <x v="0"/>
    <x v="0"/>
    <x v="0"/>
    <n v="0"/>
    <x v="0"/>
    <n v="11"/>
    <x v="1"/>
    <n v="0"/>
    <x v="1"/>
  </r>
  <r>
    <x v="1466"/>
    <n v="1953"/>
    <n v="73"/>
    <x v="0"/>
    <x v="0"/>
    <x v="2"/>
    <n v="3"/>
    <x v="1"/>
    <x v="1339"/>
    <x v="1"/>
    <n v="0"/>
    <n v="1"/>
    <x v="253"/>
    <x v="59"/>
    <x v="0"/>
    <n v="443"/>
    <n v="10"/>
    <n v="75"/>
    <n v="0"/>
    <n v="10"/>
    <n v="48"/>
    <n v="586"/>
    <n v="4"/>
    <x v="0"/>
    <n v="1"/>
    <n v="8"/>
    <n v="21"/>
    <x v="0"/>
    <n v="8"/>
    <x v="0"/>
    <x v="0"/>
    <x v="0"/>
    <x v="0"/>
    <x v="0"/>
    <x v="0"/>
    <n v="0"/>
    <x v="0"/>
    <n v="11"/>
    <x v="1"/>
    <n v="0"/>
    <x v="1"/>
  </r>
  <r>
    <x v="1467"/>
    <n v="1952"/>
    <n v="74"/>
    <x v="0"/>
    <x v="0"/>
    <x v="1"/>
    <n v="2"/>
    <x v="1"/>
    <x v="698"/>
    <x v="1"/>
    <n v="0"/>
    <n v="0"/>
    <x v="447"/>
    <x v="43"/>
    <x v="0"/>
    <n v="901"/>
    <n v="31"/>
    <n v="345"/>
    <n v="75"/>
    <n v="31"/>
    <n v="191"/>
    <n v="1574"/>
    <n v="1"/>
    <x v="6"/>
    <n v="4"/>
    <n v="11"/>
    <n v="20"/>
    <x v="0"/>
    <n v="1"/>
    <x v="1"/>
    <x v="0"/>
    <x v="0"/>
    <x v="1"/>
    <x v="0"/>
    <x v="0"/>
    <n v="0"/>
    <x v="0"/>
    <n v="11"/>
    <x v="1"/>
    <n v="1"/>
    <x v="0"/>
  </r>
  <r>
    <x v="1468"/>
    <n v="1950"/>
    <n v="76"/>
    <x v="0"/>
    <x v="1"/>
    <x v="2"/>
    <n v="4"/>
    <x v="1"/>
    <x v="1340"/>
    <x v="1"/>
    <n v="1"/>
    <n v="1"/>
    <x v="594"/>
    <x v="15"/>
    <x v="1"/>
    <n v="9"/>
    <n v="0"/>
    <n v="3"/>
    <n v="0"/>
    <n v="0"/>
    <n v="1"/>
    <n v="13"/>
    <n v="1"/>
    <x v="9"/>
    <n v="0"/>
    <n v="3"/>
    <n v="4"/>
    <x v="1"/>
    <n v="3"/>
    <x v="1"/>
    <x v="0"/>
    <x v="0"/>
    <x v="0"/>
    <x v="0"/>
    <x v="0"/>
    <n v="0"/>
    <x v="0"/>
    <n v="11"/>
    <x v="1"/>
    <n v="0"/>
    <x v="1"/>
  </r>
  <r>
    <x v="1469"/>
    <n v="1970"/>
    <n v="56"/>
    <x v="1"/>
    <x v="0"/>
    <x v="1"/>
    <n v="3"/>
    <x v="1"/>
    <x v="1341"/>
    <x v="1"/>
    <n v="0"/>
    <n v="1"/>
    <x v="538"/>
    <x v="40"/>
    <x v="1"/>
    <n v="846"/>
    <n v="84"/>
    <n v="352"/>
    <n v="91"/>
    <n v="56"/>
    <n v="42"/>
    <n v="1471"/>
    <n v="4"/>
    <x v="12"/>
    <n v="4"/>
    <n v="8"/>
    <n v="25"/>
    <x v="0"/>
    <n v="5"/>
    <x v="1"/>
    <x v="0"/>
    <x v="0"/>
    <x v="0"/>
    <x v="0"/>
    <x v="0"/>
    <n v="0"/>
    <x v="0"/>
    <n v="11"/>
    <x v="1"/>
    <n v="0"/>
    <x v="1"/>
  </r>
  <r>
    <x v="1470"/>
    <n v="1970"/>
    <n v="56"/>
    <x v="1"/>
    <x v="4"/>
    <x v="2"/>
    <n v="4"/>
    <x v="1"/>
    <x v="1342"/>
    <x v="1"/>
    <n v="1"/>
    <n v="1"/>
    <x v="311"/>
    <x v="11"/>
    <x v="0"/>
    <n v="8"/>
    <n v="3"/>
    <n v="9"/>
    <n v="19"/>
    <n v="4"/>
    <n v="22"/>
    <n v="65"/>
    <n v="3"/>
    <x v="1"/>
    <n v="1"/>
    <n v="3"/>
    <n v="8"/>
    <x v="1"/>
    <n v="6"/>
    <x v="0"/>
    <x v="0"/>
    <x v="0"/>
    <x v="0"/>
    <x v="0"/>
    <x v="0"/>
    <n v="0"/>
    <x v="0"/>
    <n v="11"/>
    <x v="1"/>
    <n v="0"/>
    <x v="1"/>
  </r>
  <r>
    <x v="1471"/>
    <n v="1977"/>
    <n v="49"/>
    <x v="1"/>
    <x v="0"/>
    <x v="2"/>
    <n v="3"/>
    <x v="1"/>
    <x v="1343"/>
    <x v="1"/>
    <n v="1"/>
    <n v="0"/>
    <x v="319"/>
    <x v="8"/>
    <x v="0"/>
    <n v="72"/>
    <n v="7"/>
    <n v="58"/>
    <n v="13"/>
    <n v="1"/>
    <n v="24"/>
    <n v="175"/>
    <n v="4"/>
    <x v="6"/>
    <n v="1"/>
    <n v="3"/>
    <n v="12"/>
    <x v="1"/>
    <n v="8"/>
    <x v="0"/>
    <x v="0"/>
    <x v="0"/>
    <x v="0"/>
    <x v="0"/>
    <x v="0"/>
    <n v="0"/>
    <x v="0"/>
    <n v="11"/>
    <x v="1"/>
    <n v="0"/>
    <x v="1"/>
  </r>
  <r>
    <x v="1472"/>
    <n v="1966"/>
    <n v="60"/>
    <x v="1"/>
    <x v="0"/>
    <x v="0"/>
    <n v="2"/>
    <x v="1"/>
    <x v="1344"/>
    <x v="1"/>
    <n v="0"/>
    <n v="1"/>
    <x v="238"/>
    <x v="70"/>
    <x v="0"/>
    <n v="29"/>
    <n v="0"/>
    <n v="5"/>
    <n v="0"/>
    <n v="1"/>
    <n v="5"/>
    <n v="40"/>
    <n v="1"/>
    <x v="1"/>
    <n v="0"/>
    <n v="3"/>
    <n v="5"/>
    <x v="1"/>
    <n v="5"/>
    <x v="1"/>
    <x v="0"/>
    <x v="0"/>
    <x v="0"/>
    <x v="0"/>
    <x v="0"/>
    <n v="0"/>
    <x v="0"/>
    <n v="11"/>
    <x v="1"/>
    <n v="0"/>
    <x v="1"/>
  </r>
  <r>
    <x v="1473"/>
    <n v="1969"/>
    <n v="57"/>
    <x v="1"/>
    <x v="1"/>
    <x v="2"/>
    <n v="4"/>
    <x v="1"/>
    <x v="1345"/>
    <x v="1"/>
    <n v="0"/>
    <n v="2"/>
    <x v="595"/>
    <x v="32"/>
    <x v="0"/>
    <n v="169"/>
    <n v="24"/>
    <n v="553"/>
    <n v="188"/>
    <n v="0"/>
    <n v="144"/>
    <n v="1078"/>
    <n v="1"/>
    <x v="0"/>
    <n v="5"/>
    <n v="4"/>
    <n v="18"/>
    <x v="0"/>
    <n v="7"/>
    <x v="0"/>
    <x v="0"/>
    <x v="1"/>
    <x v="1"/>
    <x v="0"/>
    <x v="0"/>
    <n v="0"/>
    <x v="0"/>
    <n v="11"/>
    <x v="0"/>
    <n v="3"/>
    <x v="2"/>
  </r>
  <r>
    <x v="1474"/>
    <n v="1958"/>
    <n v="68"/>
    <x v="0"/>
    <x v="0"/>
    <x v="2"/>
    <n v="3"/>
    <x v="1"/>
    <x v="1346"/>
    <x v="1"/>
    <n v="0"/>
    <n v="1"/>
    <x v="596"/>
    <x v="52"/>
    <x v="2"/>
    <n v="460"/>
    <n v="35"/>
    <n v="422"/>
    <n v="33"/>
    <n v="12"/>
    <n v="153"/>
    <n v="1115"/>
    <n v="2"/>
    <x v="4"/>
    <n v="6"/>
    <n v="7"/>
    <n v="21"/>
    <x v="0"/>
    <n v="4"/>
    <x v="1"/>
    <x v="0"/>
    <x v="0"/>
    <x v="0"/>
    <x v="0"/>
    <x v="0"/>
    <n v="0"/>
    <x v="0"/>
    <n v="11"/>
    <x v="1"/>
    <n v="0"/>
    <x v="1"/>
  </r>
  <r>
    <x v="1475"/>
    <n v="1954"/>
    <n v="72"/>
    <x v="0"/>
    <x v="0"/>
    <x v="1"/>
    <n v="3"/>
    <x v="1"/>
    <x v="1347"/>
    <x v="1"/>
    <n v="0"/>
    <n v="1"/>
    <x v="597"/>
    <x v="15"/>
    <x v="1"/>
    <n v="69"/>
    <n v="8"/>
    <n v="26"/>
    <n v="12"/>
    <n v="7"/>
    <n v="12"/>
    <n v="134"/>
    <n v="2"/>
    <x v="7"/>
    <n v="0"/>
    <n v="4"/>
    <n v="9"/>
    <x v="1"/>
    <n v="7"/>
    <x v="0"/>
    <x v="0"/>
    <x v="0"/>
    <x v="0"/>
    <x v="0"/>
    <x v="0"/>
    <n v="0"/>
    <x v="0"/>
    <n v="11"/>
    <x v="1"/>
    <n v="0"/>
    <x v="1"/>
  </r>
  <r>
    <x v="1476"/>
    <n v="1956"/>
    <n v="70"/>
    <x v="0"/>
    <x v="2"/>
    <x v="0"/>
    <n v="1"/>
    <x v="0"/>
    <x v="1213"/>
    <x v="1"/>
    <n v="0"/>
    <n v="0"/>
    <x v="210"/>
    <x v="83"/>
    <x v="0"/>
    <n v="556"/>
    <n v="14"/>
    <n v="717"/>
    <n v="210"/>
    <n v="0"/>
    <n v="43"/>
    <n v="1540"/>
    <n v="1"/>
    <x v="5"/>
    <n v="5"/>
    <n v="10"/>
    <n v="23"/>
    <x v="0"/>
    <n v="4"/>
    <x v="1"/>
    <x v="0"/>
    <x v="0"/>
    <x v="0"/>
    <x v="0"/>
    <x v="0"/>
    <n v="0"/>
    <x v="0"/>
    <n v="11"/>
    <x v="1"/>
    <n v="0"/>
    <x v="1"/>
  </r>
  <r>
    <x v="1477"/>
    <n v="1970"/>
    <n v="56"/>
    <x v="1"/>
    <x v="1"/>
    <x v="2"/>
    <n v="3"/>
    <x v="1"/>
    <x v="1348"/>
    <x v="1"/>
    <n v="0"/>
    <n v="1"/>
    <x v="97"/>
    <x v="2"/>
    <x v="1"/>
    <n v="73"/>
    <n v="0"/>
    <n v="13"/>
    <n v="0"/>
    <n v="1"/>
    <n v="0"/>
    <n v="87"/>
    <n v="1"/>
    <x v="2"/>
    <n v="1"/>
    <n v="3"/>
    <n v="7"/>
    <x v="1"/>
    <n v="3"/>
    <x v="1"/>
    <x v="0"/>
    <x v="0"/>
    <x v="0"/>
    <x v="0"/>
    <x v="0"/>
    <n v="0"/>
    <x v="0"/>
    <n v="11"/>
    <x v="1"/>
    <n v="0"/>
    <x v="1"/>
  </r>
  <r>
    <x v="1478"/>
    <n v="1987"/>
    <n v="39"/>
    <x v="2"/>
    <x v="2"/>
    <x v="0"/>
    <n v="1"/>
    <x v="0"/>
    <x v="1349"/>
    <x v="1"/>
    <n v="0"/>
    <n v="0"/>
    <x v="194"/>
    <x v="8"/>
    <x v="0"/>
    <n v="112"/>
    <n v="1"/>
    <n v="54"/>
    <n v="7"/>
    <n v="7"/>
    <n v="36"/>
    <n v="217"/>
    <n v="1"/>
    <x v="7"/>
    <n v="2"/>
    <n v="4"/>
    <n v="10"/>
    <x v="1"/>
    <n v="3"/>
    <x v="1"/>
    <x v="0"/>
    <x v="0"/>
    <x v="0"/>
    <x v="0"/>
    <x v="0"/>
    <n v="0"/>
    <x v="0"/>
    <n v="11"/>
    <x v="1"/>
    <n v="0"/>
    <x v="1"/>
  </r>
  <r>
    <x v="1479"/>
    <n v="1961"/>
    <n v="65"/>
    <x v="0"/>
    <x v="1"/>
    <x v="2"/>
    <n v="3"/>
    <x v="1"/>
    <x v="1350"/>
    <x v="1"/>
    <n v="0"/>
    <n v="1"/>
    <x v="102"/>
    <x v="58"/>
    <x v="0"/>
    <n v="944"/>
    <n v="0"/>
    <n v="60"/>
    <n v="0"/>
    <n v="0"/>
    <n v="30"/>
    <n v="1034"/>
    <n v="2"/>
    <x v="5"/>
    <n v="5"/>
    <n v="13"/>
    <n v="27"/>
    <x v="0"/>
    <n v="5"/>
    <x v="1"/>
    <x v="1"/>
    <x v="0"/>
    <x v="0"/>
    <x v="0"/>
    <x v="0"/>
    <n v="0"/>
    <x v="0"/>
    <n v="11"/>
    <x v="1"/>
    <n v="1"/>
    <x v="0"/>
  </r>
  <r>
    <x v="1480"/>
    <n v="1979"/>
    <n v="47"/>
    <x v="1"/>
    <x v="0"/>
    <x v="0"/>
    <n v="2"/>
    <x v="1"/>
    <x v="803"/>
    <x v="1"/>
    <n v="0"/>
    <n v="1"/>
    <x v="322"/>
    <x v="50"/>
    <x v="1"/>
    <n v="265"/>
    <n v="199"/>
    <n v="303"/>
    <n v="234"/>
    <n v="9"/>
    <n v="170"/>
    <n v="1180"/>
    <n v="7"/>
    <x v="11"/>
    <n v="2"/>
    <n v="12"/>
    <n v="31"/>
    <x v="2"/>
    <n v="7"/>
    <x v="0"/>
    <x v="0"/>
    <x v="0"/>
    <x v="0"/>
    <x v="0"/>
    <x v="0"/>
    <n v="0"/>
    <x v="0"/>
    <n v="11"/>
    <x v="1"/>
    <n v="0"/>
    <x v="1"/>
  </r>
  <r>
    <x v="1481"/>
    <n v="1960"/>
    <n v="66"/>
    <x v="0"/>
    <x v="0"/>
    <x v="1"/>
    <n v="3"/>
    <x v="1"/>
    <x v="567"/>
    <x v="1"/>
    <n v="0"/>
    <n v="1"/>
    <x v="14"/>
    <x v="72"/>
    <x v="0"/>
    <n v="526"/>
    <n v="28"/>
    <n v="135"/>
    <n v="10"/>
    <n v="21"/>
    <n v="99"/>
    <n v="819"/>
    <n v="3"/>
    <x v="3"/>
    <n v="3"/>
    <n v="12"/>
    <n v="23"/>
    <x v="0"/>
    <n v="5"/>
    <x v="1"/>
    <x v="0"/>
    <x v="0"/>
    <x v="0"/>
    <x v="0"/>
    <x v="0"/>
    <n v="0"/>
    <x v="0"/>
    <n v="11"/>
    <x v="1"/>
    <n v="0"/>
    <x v="1"/>
  </r>
  <r>
    <x v="1482"/>
    <n v="1981"/>
    <n v="45"/>
    <x v="2"/>
    <x v="4"/>
    <x v="1"/>
    <n v="3"/>
    <x v="1"/>
    <x v="1351"/>
    <x v="1"/>
    <n v="1"/>
    <n v="0"/>
    <x v="286"/>
    <x v="6"/>
    <x v="0"/>
    <n v="2"/>
    <n v="3"/>
    <n v="12"/>
    <n v="3"/>
    <n v="5"/>
    <n v="7"/>
    <n v="32"/>
    <n v="1"/>
    <x v="1"/>
    <n v="0"/>
    <n v="3"/>
    <n v="5"/>
    <x v="1"/>
    <n v="8"/>
    <x v="0"/>
    <x v="0"/>
    <x v="0"/>
    <x v="0"/>
    <x v="0"/>
    <x v="0"/>
    <n v="0"/>
    <x v="0"/>
    <n v="11"/>
    <x v="1"/>
    <n v="0"/>
    <x v="1"/>
  </r>
  <r>
    <x v="1483"/>
    <n v="1980"/>
    <n v="46"/>
    <x v="1"/>
    <x v="0"/>
    <x v="2"/>
    <n v="3"/>
    <x v="1"/>
    <x v="1352"/>
    <x v="1"/>
    <n v="1"/>
    <n v="0"/>
    <x v="313"/>
    <x v="79"/>
    <x v="0"/>
    <n v="2"/>
    <n v="4"/>
    <n v="9"/>
    <n v="10"/>
    <n v="5"/>
    <n v="16"/>
    <n v="46"/>
    <n v="2"/>
    <x v="1"/>
    <n v="0"/>
    <n v="3"/>
    <n v="6"/>
    <x v="1"/>
    <n v="7"/>
    <x v="0"/>
    <x v="0"/>
    <x v="0"/>
    <x v="0"/>
    <x v="0"/>
    <x v="0"/>
    <n v="0"/>
    <x v="0"/>
    <n v="11"/>
    <x v="1"/>
    <n v="0"/>
    <x v="1"/>
  </r>
  <r>
    <x v="1484"/>
    <n v="1976"/>
    <n v="50"/>
    <x v="1"/>
    <x v="4"/>
    <x v="1"/>
    <n v="3"/>
    <x v="1"/>
    <x v="1353"/>
    <x v="1"/>
    <n v="0"/>
    <n v="1"/>
    <x v="598"/>
    <x v="89"/>
    <x v="0"/>
    <n v="378"/>
    <n v="97"/>
    <n v="259"/>
    <n v="197"/>
    <n v="194"/>
    <n v="34"/>
    <n v="1159"/>
    <n v="2"/>
    <x v="5"/>
    <n v="3"/>
    <n v="6"/>
    <n v="18"/>
    <x v="0"/>
    <n v="4"/>
    <x v="1"/>
    <x v="0"/>
    <x v="0"/>
    <x v="0"/>
    <x v="0"/>
    <x v="0"/>
    <n v="0"/>
    <x v="0"/>
    <n v="11"/>
    <x v="1"/>
    <n v="0"/>
    <x v="1"/>
  </r>
  <r>
    <x v="1485"/>
    <n v="1976"/>
    <n v="50"/>
    <x v="1"/>
    <x v="2"/>
    <x v="0"/>
    <n v="2"/>
    <x v="1"/>
    <x v="1354"/>
    <x v="1"/>
    <n v="0"/>
    <n v="1"/>
    <x v="261"/>
    <x v="60"/>
    <x v="0"/>
    <n v="553"/>
    <n v="25"/>
    <n v="142"/>
    <n v="65"/>
    <n v="67"/>
    <n v="8"/>
    <n v="860"/>
    <n v="3"/>
    <x v="4"/>
    <n v="3"/>
    <n v="13"/>
    <n v="25"/>
    <x v="0"/>
    <n v="4"/>
    <x v="1"/>
    <x v="0"/>
    <x v="0"/>
    <x v="0"/>
    <x v="0"/>
    <x v="0"/>
    <n v="0"/>
    <x v="0"/>
    <n v="11"/>
    <x v="1"/>
    <n v="0"/>
    <x v="1"/>
  </r>
  <r>
    <x v="1486"/>
    <n v="1970"/>
    <n v="56"/>
    <x v="1"/>
    <x v="2"/>
    <x v="1"/>
    <n v="2"/>
    <x v="1"/>
    <x v="1355"/>
    <x v="1"/>
    <n v="0"/>
    <n v="0"/>
    <x v="511"/>
    <x v="25"/>
    <x v="0"/>
    <n v="751"/>
    <n v="127"/>
    <n v="687"/>
    <n v="20"/>
    <n v="15"/>
    <n v="31"/>
    <n v="1631"/>
    <n v="1"/>
    <x v="6"/>
    <n v="6"/>
    <n v="4"/>
    <n v="15"/>
    <x v="1"/>
    <n v="2"/>
    <x v="1"/>
    <x v="0"/>
    <x v="0"/>
    <x v="0"/>
    <x v="0"/>
    <x v="0"/>
    <n v="0"/>
    <x v="0"/>
    <n v="11"/>
    <x v="1"/>
    <n v="0"/>
    <x v="1"/>
  </r>
  <r>
    <x v="1487"/>
    <n v="1946"/>
    <n v="80"/>
    <x v="3"/>
    <x v="1"/>
    <x v="1"/>
    <n v="5"/>
    <x v="1"/>
    <x v="1356"/>
    <x v="1"/>
    <n v="2"/>
    <n v="1"/>
    <x v="574"/>
    <x v="26"/>
    <x v="0"/>
    <n v="406"/>
    <n v="0"/>
    <n v="30"/>
    <n v="0"/>
    <n v="0"/>
    <n v="8"/>
    <n v="444"/>
    <n v="7"/>
    <x v="0"/>
    <n v="2"/>
    <n v="5"/>
    <n v="22"/>
    <x v="0"/>
    <n v="7"/>
    <x v="0"/>
    <x v="0"/>
    <x v="0"/>
    <x v="0"/>
    <x v="1"/>
    <x v="0"/>
    <n v="0"/>
    <x v="0"/>
    <n v="11"/>
    <x v="1"/>
    <n v="1"/>
    <x v="0"/>
  </r>
  <r>
    <x v="1488"/>
    <n v="1955"/>
    <n v="71"/>
    <x v="0"/>
    <x v="0"/>
    <x v="2"/>
    <n v="3"/>
    <x v="1"/>
    <x v="1357"/>
    <x v="1"/>
    <n v="0"/>
    <n v="1"/>
    <x v="248"/>
    <x v="69"/>
    <x v="0"/>
    <n v="1449"/>
    <n v="89"/>
    <n v="161"/>
    <n v="69"/>
    <n v="35"/>
    <n v="107"/>
    <n v="1910"/>
    <n v="2"/>
    <x v="8"/>
    <n v="8"/>
    <n v="8"/>
    <n v="29"/>
    <x v="0"/>
    <n v="6"/>
    <x v="0"/>
    <x v="0"/>
    <x v="0"/>
    <x v="1"/>
    <x v="0"/>
    <x v="0"/>
    <n v="0"/>
    <x v="0"/>
    <n v="11"/>
    <x v="1"/>
    <n v="1"/>
    <x v="0"/>
  </r>
  <r>
    <x v="1489"/>
    <n v="1972"/>
    <n v="54"/>
    <x v="1"/>
    <x v="2"/>
    <x v="1"/>
    <n v="3"/>
    <x v="1"/>
    <x v="1358"/>
    <x v="1"/>
    <n v="1"/>
    <n v="0"/>
    <x v="265"/>
    <x v="20"/>
    <x v="0"/>
    <n v="123"/>
    <n v="17"/>
    <n v="171"/>
    <n v="39"/>
    <n v="0"/>
    <n v="30"/>
    <n v="380"/>
    <n v="5"/>
    <x v="4"/>
    <n v="2"/>
    <n v="5"/>
    <n v="18"/>
    <x v="0"/>
    <n v="6"/>
    <x v="0"/>
    <x v="0"/>
    <x v="0"/>
    <x v="0"/>
    <x v="0"/>
    <x v="0"/>
    <n v="0"/>
    <x v="0"/>
    <n v="11"/>
    <x v="1"/>
    <n v="0"/>
    <x v="1"/>
  </r>
  <r>
    <x v="1490"/>
    <n v="1971"/>
    <n v="55"/>
    <x v="1"/>
    <x v="1"/>
    <x v="2"/>
    <n v="4"/>
    <x v="1"/>
    <x v="1359"/>
    <x v="1"/>
    <n v="1"/>
    <n v="1"/>
    <x v="566"/>
    <x v="65"/>
    <x v="1"/>
    <n v="267"/>
    <n v="42"/>
    <n v="309"/>
    <n v="55"/>
    <n v="42"/>
    <n v="21"/>
    <n v="736"/>
    <n v="10"/>
    <x v="5"/>
    <n v="4"/>
    <n v="9"/>
    <n v="30"/>
    <x v="0"/>
    <n v="5"/>
    <x v="1"/>
    <x v="0"/>
    <x v="0"/>
    <x v="0"/>
    <x v="0"/>
    <x v="0"/>
    <n v="0"/>
    <x v="0"/>
    <n v="11"/>
    <x v="0"/>
    <n v="1"/>
    <x v="0"/>
  </r>
  <r>
    <x v="1491"/>
    <n v="1950"/>
    <n v="76"/>
    <x v="0"/>
    <x v="1"/>
    <x v="3"/>
    <n v="3"/>
    <x v="1"/>
    <x v="1360"/>
    <x v="1"/>
    <n v="1"/>
    <n v="1"/>
    <x v="173"/>
    <x v="9"/>
    <x v="2"/>
    <n v="209"/>
    <n v="0"/>
    <n v="40"/>
    <n v="3"/>
    <n v="2"/>
    <n v="15"/>
    <n v="269"/>
    <n v="4"/>
    <x v="4"/>
    <n v="1"/>
    <n v="4"/>
    <n v="15"/>
    <x v="1"/>
    <n v="8"/>
    <x v="0"/>
    <x v="0"/>
    <x v="0"/>
    <x v="0"/>
    <x v="0"/>
    <x v="0"/>
    <n v="0"/>
    <x v="0"/>
    <n v="11"/>
    <x v="1"/>
    <n v="0"/>
    <x v="1"/>
  </r>
  <r>
    <x v="1492"/>
    <n v="1988"/>
    <n v="38"/>
    <x v="2"/>
    <x v="0"/>
    <x v="1"/>
    <n v="2"/>
    <x v="1"/>
    <x v="1361"/>
    <x v="1"/>
    <n v="0"/>
    <n v="0"/>
    <x v="481"/>
    <x v="93"/>
    <x v="0"/>
    <n v="1259"/>
    <n v="172"/>
    <n v="815"/>
    <n v="97"/>
    <n v="148"/>
    <n v="33"/>
    <n v="2524"/>
    <n v="1"/>
    <x v="5"/>
    <n v="11"/>
    <n v="10"/>
    <n v="29"/>
    <x v="0"/>
    <n v="4"/>
    <x v="1"/>
    <x v="1"/>
    <x v="0"/>
    <x v="1"/>
    <x v="1"/>
    <x v="0"/>
    <n v="0"/>
    <x v="0"/>
    <n v="11"/>
    <x v="0"/>
    <n v="4"/>
    <x v="4"/>
  </r>
  <r>
    <x v="1493"/>
    <n v="1978"/>
    <n v="48"/>
    <x v="1"/>
    <x v="0"/>
    <x v="1"/>
    <n v="3"/>
    <x v="1"/>
    <x v="1362"/>
    <x v="1"/>
    <n v="1"/>
    <n v="0"/>
    <x v="573"/>
    <x v="56"/>
    <x v="0"/>
    <n v="344"/>
    <n v="35"/>
    <n v="178"/>
    <n v="15"/>
    <n v="23"/>
    <n v="17"/>
    <n v="612"/>
    <n v="7"/>
    <x v="5"/>
    <n v="2"/>
    <n v="9"/>
    <n v="25"/>
    <x v="0"/>
    <n v="6"/>
    <x v="0"/>
    <x v="0"/>
    <x v="0"/>
    <x v="0"/>
    <x v="0"/>
    <x v="0"/>
    <n v="0"/>
    <x v="0"/>
    <n v="11"/>
    <x v="1"/>
    <n v="0"/>
    <x v="1"/>
  </r>
  <r>
    <x v="1494"/>
    <n v="1990"/>
    <n v="36"/>
    <x v="2"/>
    <x v="0"/>
    <x v="2"/>
    <n v="3"/>
    <x v="1"/>
    <x v="1363"/>
    <x v="1"/>
    <n v="1"/>
    <n v="0"/>
    <x v="492"/>
    <x v="17"/>
    <x v="0"/>
    <n v="22"/>
    <n v="3"/>
    <n v="30"/>
    <n v="0"/>
    <n v="5"/>
    <n v="15"/>
    <n v="75"/>
    <n v="2"/>
    <x v="2"/>
    <n v="0"/>
    <n v="4"/>
    <n v="8"/>
    <x v="1"/>
    <n v="6"/>
    <x v="0"/>
    <x v="0"/>
    <x v="0"/>
    <x v="0"/>
    <x v="0"/>
    <x v="0"/>
    <n v="0"/>
    <x v="0"/>
    <n v="11"/>
    <x v="1"/>
    <n v="0"/>
    <x v="1"/>
  </r>
  <r>
    <x v="1495"/>
    <n v="1959"/>
    <n v="67"/>
    <x v="0"/>
    <x v="0"/>
    <x v="2"/>
    <n v="2"/>
    <x v="1"/>
    <x v="1364"/>
    <x v="1"/>
    <n v="0"/>
    <n v="0"/>
    <x v="340"/>
    <x v="76"/>
    <x v="0"/>
    <n v="247"/>
    <n v="161"/>
    <n v="295"/>
    <n v="210"/>
    <n v="85"/>
    <n v="47"/>
    <n v="1045"/>
    <n v="2"/>
    <x v="6"/>
    <n v="7"/>
    <n v="13"/>
    <n v="26"/>
    <x v="0"/>
    <n v="2"/>
    <x v="1"/>
    <x v="0"/>
    <x v="0"/>
    <x v="0"/>
    <x v="0"/>
    <x v="0"/>
    <n v="0"/>
    <x v="0"/>
    <n v="11"/>
    <x v="1"/>
    <n v="0"/>
    <x v="1"/>
  </r>
  <r>
    <x v="1496"/>
    <n v="1977"/>
    <n v="49"/>
    <x v="1"/>
    <x v="0"/>
    <x v="3"/>
    <n v="2"/>
    <x v="1"/>
    <x v="1365"/>
    <x v="1"/>
    <n v="1"/>
    <n v="0"/>
    <x v="86"/>
    <x v="78"/>
    <x v="0"/>
    <n v="38"/>
    <n v="0"/>
    <n v="12"/>
    <n v="3"/>
    <n v="1"/>
    <n v="1"/>
    <n v="55"/>
    <n v="1"/>
    <x v="2"/>
    <n v="0"/>
    <n v="3"/>
    <n v="6"/>
    <x v="1"/>
    <n v="7"/>
    <x v="0"/>
    <x v="0"/>
    <x v="0"/>
    <x v="0"/>
    <x v="0"/>
    <x v="0"/>
    <n v="0"/>
    <x v="0"/>
    <n v="11"/>
    <x v="1"/>
    <n v="0"/>
    <x v="1"/>
  </r>
  <r>
    <x v="1497"/>
    <n v="1969"/>
    <n v="57"/>
    <x v="1"/>
    <x v="1"/>
    <x v="1"/>
    <n v="3"/>
    <x v="1"/>
    <x v="1366"/>
    <x v="1"/>
    <n v="0"/>
    <n v="1"/>
    <x v="599"/>
    <x v="5"/>
    <x v="0"/>
    <n v="896"/>
    <n v="10"/>
    <n v="101"/>
    <n v="13"/>
    <n v="10"/>
    <n v="34"/>
    <n v="1064"/>
    <n v="6"/>
    <x v="6"/>
    <n v="2"/>
    <n v="9"/>
    <n v="21"/>
    <x v="0"/>
    <n v="9"/>
    <x v="0"/>
    <x v="1"/>
    <x v="0"/>
    <x v="0"/>
    <x v="0"/>
    <x v="0"/>
    <n v="0"/>
    <x v="0"/>
    <n v="11"/>
    <x v="0"/>
    <n v="2"/>
    <x v="3"/>
  </r>
  <r>
    <x v="1498"/>
    <n v="1959"/>
    <n v="67"/>
    <x v="0"/>
    <x v="0"/>
    <x v="1"/>
    <n v="3"/>
    <x v="1"/>
    <x v="1367"/>
    <x v="1"/>
    <n v="0"/>
    <n v="1"/>
    <x v="6"/>
    <x v="4"/>
    <x v="1"/>
    <n v="931"/>
    <n v="56"/>
    <n v="253"/>
    <n v="91"/>
    <n v="98"/>
    <n v="14"/>
    <n v="1443"/>
    <n v="4"/>
    <x v="12"/>
    <n v="5"/>
    <n v="7"/>
    <n v="25"/>
    <x v="0"/>
    <n v="5"/>
    <x v="1"/>
    <x v="0"/>
    <x v="0"/>
    <x v="0"/>
    <x v="0"/>
    <x v="0"/>
    <n v="0"/>
    <x v="0"/>
    <n v="11"/>
    <x v="1"/>
    <n v="0"/>
    <x v="1"/>
  </r>
  <r>
    <x v="1499"/>
    <n v="1988"/>
    <n v="38"/>
    <x v="2"/>
    <x v="0"/>
    <x v="2"/>
    <n v="2"/>
    <x v="1"/>
    <x v="1368"/>
    <x v="1"/>
    <n v="0"/>
    <n v="0"/>
    <x v="231"/>
    <x v="56"/>
    <x v="0"/>
    <n v="758"/>
    <n v="12"/>
    <n v="385"/>
    <n v="33"/>
    <n v="89"/>
    <n v="89"/>
    <n v="1366"/>
    <n v="1"/>
    <x v="12"/>
    <n v="7"/>
    <n v="13"/>
    <n v="30"/>
    <x v="0"/>
    <n v="4"/>
    <x v="1"/>
    <x v="0"/>
    <x v="0"/>
    <x v="0"/>
    <x v="0"/>
    <x v="0"/>
    <n v="0"/>
    <x v="0"/>
    <n v="11"/>
    <x v="1"/>
    <n v="0"/>
    <x v="1"/>
  </r>
  <r>
    <x v="1500"/>
    <n v="1975"/>
    <n v="51"/>
    <x v="1"/>
    <x v="2"/>
    <x v="1"/>
    <n v="4"/>
    <x v="1"/>
    <x v="1369"/>
    <x v="1"/>
    <n v="1"/>
    <n v="1"/>
    <x v="220"/>
    <x v="75"/>
    <x v="0"/>
    <n v="216"/>
    <n v="9"/>
    <n v="57"/>
    <n v="20"/>
    <n v="9"/>
    <n v="125"/>
    <n v="436"/>
    <n v="7"/>
    <x v="6"/>
    <n v="3"/>
    <n v="5"/>
    <n v="19"/>
    <x v="0"/>
    <n v="5"/>
    <x v="1"/>
    <x v="0"/>
    <x v="0"/>
    <x v="0"/>
    <x v="0"/>
    <x v="0"/>
    <n v="0"/>
    <x v="0"/>
    <n v="11"/>
    <x v="1"/>
    <n v="0"/>
    <x v="1"/>
  </r>
  <r>
    <x v="1501"/>
    <n v="1973"/>
    <n v="53"/>
    <x v="1"/>
    <x v="4"/>
    <x v="3"/>
    <n v="2"/>
    <x v="1"/>
    <x v="1308"/>
    <x v="1"/>
    <n v="1"/>
    <n v="0"/>
    <x v="550"/>
    <x v="42"/>
    <x v="0"/>
    <n v="2"/>
    <n v="3"/>
    <n v="10"/>
    <n v="11"/>
    <n v="2"/>
    <n v="10"/>
    <n v="38"/>
    <n v="1"/>
    <x v="1"/>
    <n v="0"/>
    <n v="3"/>
    <n v="5"/>
    <x v="1"/>
    <n v="6"/>
    <x v="0"/>
    <x v="0"/>
    <x v="0"/>
    <x v="0"/>
    <x v="0"/>
    <x v="0"/>
    <n v="0"/>
    <x v="0"/>
    <n v="11"/>
    <x v="1"/>
    <n v="0"/>
    <x v="1"/>
  </r>
  <r>
    <x v="1502"/>
    <n v="1977"/>
    <n v="49"/>
    <x v="1"/>
    <x v="0"/>
    <x v="2"/>
    <n v="3"/>
    <x v="1"/>
    <x v="1370"/>
    <x v="1"/>
    <n v="1"/>
    <n v="0"/>
    <x v="197"/>
    <x v="26"/>
    <x v="0"/>
    <n v="244"/>
    <n v="15"/>
    <n v="108"/>
    <n v="4"/>
    <n v="15"/>
    <n v="50"/>
    <n v="436"/>
    <n v="6"/>
    <x v="5"/>
    <n v="1"/>
    <n v="6"/>
    <n v="20"/>
    <x v="0"/>
    <n v="8"/>
    <x v="0"/>
    <x v="0"/>
    <x v="0"/>
    <x v="0"/>
    <x v="0"/>
    <x v="0"/>
    <n v="0"/>
    <x v="0"/>
    <n v="11"/>
    <x v="0"/>
    <n v="1"/>
    <x v="0"/>
  </r>
  <r>
    <x v="1503"/>
    <n v="1973"/>
    <n v="53"/>
    <x v="1"/>
    <x v="2"/>
    <x v="2"/>
    <n v="4"/>
    <x v="1"/>
    <x v="1371"/>
    <x v="1"/>
    <n v="1"/>
    <n v="1"/>
    <x v="134"/>
    <x v="68"/>
    <x v="0"/>
    <n v="539"/>
    <n v="6"/>
    <n v="91"/>
    <n v="8"/>
    <n v="6"/>
    <n v="97"/>
    <n v="747"/>
    <n v="13"/>
    <x v="0"/>
    <n v="2"/>
    <n v="9"/>
    <n v="32"/>
    <x v="2"/>
    <n v="8"/>
    <x v="0"/>
    <x v="0"/>
    <x v="0"/>
    <x v="0"/>
    <x v="0"/>
    <x v="0"/>
    <n v="0"/>
    <x v="0"/>
    <n v="11"/>
    <x v="1"/>
    <n v="0"/>
    <x v="1"/>
  </r>
  <r>
    <x v="1504"/>
    <n v="1955"/>
    <n v="71"/>
    <x v="0"/>
    <x v="1"/>
    <x v="0"/>
    <n v="1"/>
    <x v="0"/>
    <x v="1372"/>
    <x v="1"/>
    <n v="0"/>
    <n v="0"/>
    <x v="321"/>
    <x v="63"/>
    <x v="0"/>
    <n v="1181"/>
    <n v="26"/>
    <n v="120"/>
    <n v="17"/>
    <n v="13"/>
    <n v="39"/>
    <n v="1396"/>
    <n v="2"/>
    <x v="3"/>
    <n v="10"/>
    <n v="5"/>
    <n v="22"/>
    <x v="0"/>
    <n v="8"/>
    <x v="0"/>
    <x v="1"/>
    <x v="0"/>
    <x v="0"/>
    <x v="0"/>
    <x v="0"/>
    <n v="0"/>
    <x v="0"/>
    <n v="11"/>
    <x v="0"/>
    <n v="2"/>
    <x v="3"/>
  </r>
  <r>
    <x v="1505"/>
    <n v="1974"/>
    <n v="52"/>
    <x v="1"/>
    <x v="2"/>
    <x v="2"/>
    <n v="2"/>
    <x v="1"/>
    <x v="1373"/>
    <x v="1"/>
    <n v="0"/>
    <n v="0"/>
    <x v="216"/>
    <x v="70"/>
    <x v="0"/>
    <n v="750"/>
    <n v="8"/>
    <n v="125"/>
    <n v="11"/>
    <n v="8"/>
    <n v="26"/>
    <n v="928"/>
    <n v="1"/>
    <x v="6"/>
    <n v="3"/>
    <n v="6"/>
    <n v="14"/>
    <x v="1"/>
    <n v="2"/>
    <x v="1"/>
    <x v="0"/>
    <x v="0"/>
    <x v="1"/>
    <x v="0"/>
    <x v="0"/>
    <n v="0"/>
    <x v="0"/>
    <n v="11"/>
    <x v="1"/>
    <n v="1"/>
    <x v="0"/>
  </r>
  <r>
    <x v="1506"/>
    <n v="1972"/>
    <n v="54"/>
    <x v="1"/>
    <x v="2"/>
    <x v="2"/>
    <n v="4"/>
    <x v="1"/>
    <x v="1374"/>
    <x v="1"/>
    <n v="1"/>
    <n v="1"/>
    <x v="381"/>
    <x v="56"/>
    <x v="0"/>
    <n v="306"/>
    <n v="5"/>
    <n v="109"/>
    <n v="21"/>
    <n v="109"/>
    <n v="92"/>
    <n v="642"/>
    <n v="9"/>
    <x v="3"/>
    <n v="2"/>
    <n v="10"/>
    <n v="26"/>
    <x v="0"/>
    <n v="6"/>
    <x v="0"/>
    <x v="0"/>
    <x v="0"/>
    <x v="0"/>
    <x v="0"/>
    <x v="0"/>
    <n v="0"/>
    <x v="0"/>
    <n v="11"/>
    <x v="1"/>
    <n v="0"/>
    <x v="1"/>
  </r>
  <r>
    <x v="1507"/>
    <n v="1975"/>
    <n v="51"/>
    <x v="1"/>
    <x v="4"/>
    <x v="1"/>
    <n v="3"/>
    <x v="1"/>
    <x v="1375"/>
    <x v="1"/>
    <n v="0"/>
    <n v="1"/>
    <x v="347"/>
    <x v="34"/>
    <x v="0"/>
    <n v="350"/>
    <n v="104"/>
    <n v="189"/>
    <n v="197"/>
    <n v="151"/>
    <n v="57"/>
    <n v="1048"/>
    <n v="6"/>
    <x v="8"/>
    <n v="8"/>
    <n v="5"/>
    <n v="30"/>
    <x v="0"/>
    <n v="8"/>
    <x v="0"/>
    <x v="1"/>
    <x v="0"/>
    <x v="0"/>
    <x v="0"/>
    <x v="0"/>
    <n v="0"/>
    <x v="0"/>
    <n v="11"/>
    <x v="1"/>
    <n v="1"/>
    <x v="0"/>
  </r>
  <r>
    <x v="1508"/>
    <n v="1971"/>
    <n v="55"/>
    <x v="1"/>
    <x v="1"/>
    <x v="2"/>
    <n v="2"/>
    <x v="1"/>
    <x v="1376"/>
    <x v="1"/>
    <n v="0"/>
    <n v="0"/>
    <x v="512"/>
    <x v="7"/>
    <x v="1"/>
    <n v="331"/>
    <n v="197"/>
    <n v="170"/>
    <n v="58"/>
    <n v="152"/>
    <n v="35"/>
    <n v="943"/>
    <n v="1"/>
    <x v="2"/>
    <n v="8"/>
    <n v="13"/>
    <n v="24"/>
    <x v="0"/>
    <n v="1"/>
    <x v="1"/>
    <x v="0"/>
    <x v="0"/>
    <x v="0"/>
    <x v="0"/>
    <x v="0"/>
    <n v="0"/>
    <x v="0"/>
    <n v="11"/>
    <x v="1"/>
    <n v="0"/>
    <x v="1"/>
  </r>
  <r>
    <x v="1509"/>
    <n v="1958"/>
    <n v="68"/>
    <x v="0"/>
    <x v="0"/>
    <x v="1"/>
    <n v="3"/>
    <x v="1"/>
    <x v="1377"/>
    <x v="1"/>
    <n v="0"/>
    <n v="1"/>
    <x v="563"/>
    <x v="74"/>
    <x v="1"/>
    <n v="620"/>
    <n v="16"/>
    <n v="165"/>
    <n v="0"/>
    <n v="24"/>
    <n v="82"/>
    <n v="907"/>
    <n v="5"/>
    <x v="3"/>
    <n v="5"/>
    <n v="12"/>
    <n v="27"/>
    <x v="0"/>
    <n v="5"/>
    <x v="1"/>
    <x v="0"/>
    <x v="0"/>
    <x v="0"/>
    <x v="0"/>
    <x v="0"/>
    <n v="0"/>
    <x v="0"/>
    <n v="11"/>
    <x v="1"/>
    <n v="0"/>
    <x v="1"/>
  </r>
  <r>
    <x v="1510"/>
    <n v="1988"/>
    <n v="38"/>
    <x v="2"/>
    <x v="0"/>
    <x v="2"/>
    <n v="2"/>
    <x v="1"/>
    <x v="911"/>
    <x v="1"/>
    <n v="0"/>
    <n v="0"/>
    <x v="309"/>
    <x v="67"/>
    <x v="1"/>
    <n v="434"/>
    <n v="137"/>
    <n v="400"/>
    <n v="45"/>
    <n v="137"/>
    <n v="45"/>
    <n v="1198"/>
    <n v="1"/>
    <x v="7"/>
    <n v="4"/>
    <n v="10"/>
    <n v="18"/>
    <x v="0"/>
    <n v="1"/>
    <x v="1"/>
    <x v="0"/>
    <x v="0"/>
    <x v="0"/>
    <x v="0"/>
    <x v="0"/>
    <n v="0"/>
    <x v="0"/>
    <n v="11"/>
    <x v="1"/>
    <n v="0"/>
    <x v="1"/>
  </r>
  <r>
    <x v="1511"/>
    <n v="1975"/>
    <n v="51"/>
    <x v="1"/>
    <x v="2"/>
    <x v="0"/>
    <n v="3"/>
    <x v="1"/>
    <x v="352"/>
    <x v="1"/>
    <n v="1"/>
    <n v="1"/>
    <x v="283"/>
    <x v="17"/>
    <x v="0"/>
    <n v="57"/>
    <n v="0"/>
    <n v="27"/>
    <n v="0"/>
    <n v="0"/>
    <n v="36"/>
    <n v="120"/>
    <n v="4"/>
    <x v="7"/>
    <n v="2"/>
    <n v="2"/>
    <n v="11"/>
    <x v="1"/>
    <n v="8"/>
    <x v="0"/>
    <x v="0"/>
    <x v="0"/>
    <x v="0"/>
    <x v="0"/>
    <x v="0"/>
    <n v="0"/>
    <x v="0"/>
    <n v="11"/>
    <x v="1"/>
    <n v="0"/>
    <x v="1"/>
  </r>
  <r>
    <x v="1512"/>
    <n v="1965"/>
    <n v="61"/>
    <x v="1"/>
    <x v="0"/>
    <x v="2"/>
    <n v="3"/>
    <x v="1"/>
    <x v="1378"/>
    <x v="1"/>
    <n v="0"/>
    <n v="1"/>
    <x v="600"/>
    <x v="38"/>
    <x v="0"/>
    <n v="811"/>
    <n v="76"/>
    <n v="428"/>
    <n v="99"/>
    <n v="137"/>
    <n v="107"/>
    <n v="1658"/>
    <n v="3"/>
    <x v="11"/>
    <n v="4"/>
    <n v="9"/>
    <n v="26"/>
    <x v="0"/>
    <n v="7"/>
    <x v="0"/>
    <x v="0"/>
    <x v="0"/>
    <x v="0"/>
    <x v="0"/>
    <x v="0"/>
    <n v="0"/>
    <x v="0"/>
    <n v="11"/>
    <x v="1"/>
    <n v="0"/>
    <x v="1"/>
  </r>
  <r>
    <x v="1513"/>
    <n v="1986"/>
    <n v="40"/>
    <x v="2"/>
    <x v="0"/>
    <x v="2"/>
    <n v="2"/>
    <x v="1"/>
    <x v="1379"/>
    <x v="1"/>
    <n v="0"/>
    <n v="0"/>
    <x v="601"/>
    <x v="49"/>
    <x v="2"/>
    <n v="423"/>
    <n v="42"/>
    <n v="706"/>
    <n v="73"/>
    <n v="197"/>
    <n v="197"/>
    <n v="1638"/>
    <n v="1"/>
    <x v="6"/>
    <n v="8"/>
    <n v="9"/>
    <n v="22"/>
    <x v="0"/>
    <n v="2"/>
    <x v="1"/>
    <x v="0"/>
    <x v="0"/>
    <x v="0"/>
    <x v="0"/>
    <x v="0"/>
    <n v="0"/>
    <x v="0"/>
    <n v="11"/>
    <x v="1"/>
    <n v="0"/>
    <x v="1"/>
  </r>
  <r>
    <x v="1514"/>
    <n v="1977"/>
    <n v="49"/>
    <x v="1"/>
    <x v="4"/>
    <x v="1"/>
    <n v="2"/>
    <x v="1"/>
    <x v="1380"/>
    <x v="1"/>
    <n v="0"/>
    <n v="0"/>
    <x v="602"/>
    <x v="86"/>
    <x v="2"/>
    <n v="2"/>
    <n v="12"/>
    <n v="10"/>
    <n v="6"/>
    <n v="13"/>
    <n v="30"/>
    <n v="73"/>
    <n v="1"/>
    <x v="7"/>
    <n v="1"/>
    <n v="2"/>
    <n v="7"/>
    <x v="1"/>
    <n v="8"/>
    <x v="0"/>
    <x v="0"/>
    <x v="0"/>
    <x v="0"/>
    <x v="0"/>
    <x v="0"/>
    <n v="0"/>
    <x v="0"/>
    <n v="11"/>
    <x v="0"/>
    <n v="1"/>
    <x v="0"/>
  </r>
  <r>
    <x v="1515"/>
    <n v="1980"/>
    <n v="46"/>
    <x v="1"/>
    <x v="0"/>
    <x v="0"/>
    <n v="2"/>
    <x v="1"/>
    <x v="1381"/>
    <x v="1"/>
    <n v="1"/>
    <n v="0"/>
    <x v="242"/>
    <x v="68"/>
    <x v="0"/>
    <n v="60"/>
    <n v="51"/>
    <n v="87"/>
    <n v="6"/>
    <n v="20"/>
    <n v="51"/>
    <n v="275"/>
    <n v="2"/>
    <x v="6"/>
    <n v="2"/>
    <n v="4"/>
    <n v="12"/>
    <x v="1"/>
    <n v="5"/>
    <x v="1"/>
    <x v="0"/>
    <x v="0"/>
    <x v="0"/>
    <x v="0"/>
    <x v="0"/>
    <n v="0"/>
    <x v="0"/>
    <n v="11"/>
    <x v="1"/>
    <n v="0"/>
    <x v="1"/>
  </r>
  <r>
    <x v="1516"/>
    <n v="1962"/>
    <n v="64"/>
    <x v="0"/>
    <x v="0"/>
    <x v="2"/>
    <n v="3"/>
    <x v="1"/>
    <x v="1382"/>
    <x v="1"/>
    <n v="0"/>
    <n v="1"/>
    <x v="366"/>
    <x v="60"/>
    <x v="0"/>
    <n v="675"/>
    <n v="0"/>
    <n v="85"/>
    <n v="10"/>
    <n v="7"/>
    <n v="77"/>
    <n v="854"/>
    <n v="5"/>
    <x v="11"/>
    <n v="3"/>
    <n v="8"/>
    <n v="26"/>
    <x v="0"/>
    <n v="8"/>
    <x v="0"/>
    <x v="0"/>
    <x v="0"/>
    <x v="0"/>
    <x v="0"/>
    <x v="0"/>
    <n v="0"/>
    <x v="0"/>
    <n v="11"/>
    <x v="1"/>
    <n v="0"/>
    <x v="1"/>
  </r>
  <r>
    <x v="1517"/>
    <n v="1978"/>
    <n v="48"/>
    <x v="1"/>
    <x v="0"/>
    <x v="2"/>
    <n v="3"/>
    <x v="1"/>
    <x v="527"/>
    <x v="1"/>
    <n v="1"/>
    <n v="0"/>
    <x v="5"/>
    <x v="24"/>
    <x v="2"/>
    <n v="30"/>
    <n v="8"/>
    <n v="12"/>
    <n v="8"/>
    <n v="8"/>
    <n v="12"/>
    <n v="78"/>
    <n v="1"/>
    <x v="2"/>
    <n v="0"/>
    <n v="4"/>
    <n v="7"/>
    <x v="1"/>
    <n v="5"/>
    <x v="1"/>
    <x v="0"/>
    <x v="0"/>
    <x v="0"/>
    <x v="0"/>
    <x v="0"/>
    <n v="0"/>
    <x v="0"/>
    <n v="11"/>
    <x v="1"/>
    <n v="0"/>
    <x v="1"/>
  </r>
  <r>
    <x v="1518"/>
    <n v="1972"/>
    <n v="54"/>
    <x v="1"/>
    <x v="2"/>
    <x v="2"/>
    <n v="3"/>
    <x v="1"/>
    <x v="1383"/>
    <x v="1"/>
    <n v="1"/>
    <n v="0"/>
    <x v="537"/>
    <x v="89"/>
    <x v="0"/>
    <n v="40"/>
    <n v="1"/>
    <n v="40"/>
    <n v="4"/>
    <n v="3"/>
    <n v="18"/>
    <n v="106"/>
    <n v="1"/>
    <x v="7"/>
    <n v="0"/>
    <n v="3"/>
    <n v="7"/>
    <x v="1"/>
    <n v="8"/>
    <x v="0"/>
    <x v="0"/>
    <x v="0"/>
    <x v="0"/>
    <x v="0"/>
    <x v="0"/>
    <n v="0"/>
    <x v="0"/>
    <n v="11"/>
    <x v="1"/>
    <n v="0"/>
    <x v="1"/>
  </r>
  <r>
    <x v="1519"/>
    <n v="1970"/>
    <n v="56"/>
    <x v="1"/>
    <x v="0"/>
    <x v="0"/>
    <n v="2"/>
    <x v="1"/>
    <x v="1384"/>
    <x v="1"/>
    <n v="1"/>
    <n v="0"/>
    <x v="281"/>
    <x v="41"/>
    <x v="2"/>
    <n v="3"/>
    <n v="17"/>
    <n v="26"/>
    <n v="20"/>
    <n v="1"/>
    <n v="39"/>
    <n v="106"/>
    <n v="2"/>
    <x v="2"/>
    <n v="0"/>
    <n v="3"/>
    <n v="7"/>
    <x v="1"/>
    <n v="9"/>
    <x v="0"/>
    <x v="0"/>
    <x v="0"/>
    <x v="0"/>
    <x v="0"/>
    <x v="0"/>
    <n v="0"/>
    <x v="0"/>
    <n v="11"/>
    <x v="0"/>
    <n v="1"/>
    <x v="0"/>
  </r>
  <r>
    <x v="1520"/>
    <n v="1983"/>
    <n v="43"/>
    <x v="2"/>
    <x v="1"/>
    <x v="0"/>
    <n v="1"/>
    <x v="0"/>
    <x v="1385"/>
    <x v="1"/>
    <n v="0"/>
    <n v="0"/>
    <x v="240"/>
    <x v="76"/>
    <x v="0"/>
    <n v="910"/>
    <n v="111"/>
    <n v="724"/>
    <n v="49"/>
    <n v="74"/>
    <n v="55"/>
    <n v="1923"/>
    <n v="1"/>
    <x v="11"/>
    <n v="2"/>
    <n v="6"/>
    <n v="19"/>
    <x v="0"/>
    <n v="3"/>
    <x v="1"/>
    <x v="0"/>
    <x v="0"/>
    <x v="0"/>
    <x v="0"/>
    <x v="0"/>
    <n v="0"/>
    <x v="0"/>
    <n v="11"/>
    <x v="0"/>
    <n v="1"/>
    <x v="0"/>
  </r>
  <r>
    <x v="1521"/>
    <n v="1971"/>
    <n v="55"/>
    <x v="1"/>
    <x v="0"/>
    <x v="1"/>
    <n v="2"/>
    <x v="1"/>
    <x v="1386"/>
    <x v="1"/>
    <n v="0"/>
    <n v="0"/>
    <x v="459"/>
    <x v="74"/>
    <x v="1"/>
    <n v="252"/>
    <n v="98"/>
    <n v="827"/>
    <n v="219"/>
    <n v="70"/>
    <n v="196"/>
    <n v="1662"/>
    <n v="1"/>
    <x v="6"/>
    <n v="5"/>
    <n v="12"/>
    <n v="22"/>
    <x v="0"/>
    <n v="3"/>
    <x v="1"/>
    <x v="0"/>
    <x v="0"/>
    <x v="0"/>
    <x v="0"/>
    <x v="0"/>
    <n v="0"/>
    <x v="0"/>
    <n v="11"/>
    <x v="1"/>
    <n v="0"/>
    <x v="1"/>
  </r>
  <r>
    <x v="1522"/>
    <n v="1976"/>
    <n v="50"/>
    <x v="1"/>
    <x v="0"/>
    <x v="0"/>
    <n v="2"/>
    <x v="1"/>
    <x v="1387"/>
    <x v="1"/>
    <n v="1"/>
    <n v="0"/>
    <x v="372"/>
    <x v="11"/>
    <x v="0"/>
    <n v="34"/>
    <n v="6"/>
    <n v="21"/>
    <n v="11"/>
    <n v="4"/>
    <n v="8"/>
    <n v="84"/>
    <n v="1"/>
    <x v="2"/>
    <n v="1"/>
    <n v="3"/>
    <n v="7"/>
    <x v="1"/>
    <n v="6"/>
    <x v="0"/>
    <x v="0"/>
    <x v="0"/>
    <x v="0"/>
    <x v="0"/>
    <x v="0"/>
    <n v="0"/>
    <x v="0"/>
    <n v="11"/>
    <x v="1"/>
    <n v="0"/>
    <x v="1"/>
  </r>
  <r>
    <x v="1523"/>
    <n v="1973"/>
    <n v="53"/>
    <x v="1"/>
    <x v="1"/>
    <x v="2"/>
    <n v="3"/>
    <x v="1"/>
    <x v="394"/>
    <x v="1"/>
    <n v="1"/>
    <n v="0"/>
    <x v="304"/>
    <x v="86"/>
    <x v="2"/>
    <n v="19"/>
    <n v="3"/>
    <n v="19"/>
    <n v="3"/>
    <n v="1"/>
    <n v="3"/>
    <n v="48"/>
    <n v="2"/>
    <x v="2"/>
    <n v="0"/>
    <n v="3"/>
    <n v="7"/>
    <x v="1"/>
    <n v="7"/>
    <x v="0"/>
    <x v="0"/>
    <x v="0"/>
    <x v="0"/>
    <x v="0"/>
    <x v="0"/>
    <n v="0"/>
    <x v="0"/>
    <n v="11"/>
    <x v="1"/>
    <n v="0"/>
    <x v="1"/>
  </r>
  <r>
    <x v="1524"/>
    <n v="1973"/>
    <n v="53"/>
    <x v="1"/>
    <x v="0"/>
    <x v="0"/>
    <n v="2"/>
    <x v="1"/>
    <x v="1388"/>
    <x v="1"/>
    <n v="1"/>
    <n v="0"/>
    <x v="305"/>
    <x v="26"/>
    <x v="0"/>
    <n v="2"/>
    <n v="1"/>
    <n v="1"/>
    <n v="0"/>
    <n v="0"/>
    <n v="1"/>
    <n v="5"/>
    <n v="0"/>
    <x v="9"/>
    <n v="0"/>
    <n v="0"/>
    <n v="0"/>
    <x v="1"/>
    <n v="14"/>
    <x v="0"/>
    <x v="0"/>
    <x v="0"/>
    <x v="0"/>
    <x v="0"/>
    <x v="0"/>
    <n v="0"/>
    <x v="0"/>
    <n v="11"/>
    <x v="1"/>
    <n v="0"/>
    <x v="1"/>
  </r>
  <r>
    <x v="1525"/>
    <n v="1976"/>
    <n v="50"/>
    <x v="1"/>
    <x v="0"/>
    <x v="2"/>
    <n v="4"/>
    <x v="1"/>
    <x v="1389"/>
    <x v="1"/>
    <n v="1"/>
    <n v="1"/>
    <x v="603"/>
    <x v="15"/>
    <x v="1"/>
    <n v="490"/>
    <n v="0"/>
    <n v="184"/>
    <n v="10"/>
    <n v="28"/>
    <n v="21"/>
    <n v="733"/>
    <n v="12"/>
    <x v="5"/>
    <n v="4"/>
    <n v="9"/>
    <n v="32"/>
    <x v="2"/>
    <n v="7"/>
    <x v="0"/>
    <x v="0"/>
    <x v="0"/>
    <x v="0"/>
    <x v="0"/>
    <x v="0"/>
    <n v="0"/>
    <x v="0"/>
    <n v="11"/>
    <x v="1"/>
    <n v="0"/>
    <x v="1"/>
  </r>
  <r>
    <x v="1526"/>
    <n v="1948"/>
    <n v="78"/>
    <x v="3"/>
    <x v="1"/>
    <x v="4"/>
    <n v="1"/>
    <x v="0"/>
    <x v="1390"/>
    <x v="1"/>
    <n v="0"/>
    <n v="0"/>
    <x v="306"/>
    <x v="42"/>
    <x v="0"/>
    <n v="332"/>
    <n v="194"/>
    <n v="377"/>
    <n v="149"/>
    <n v="125"/>
    <n v="57"/>
    <n v="1234"/>
    <n v="0"/>
    <x v="6"/>
    <n v="6"/>
    <n v="7"/>
    <n v="17"/>
    <x v="0"/>
    <n v="1"/>
    <x v="1"/>
    <x v="0"/>
    <x v="0"/>
    <x v="0"/>
    <x v="0"/>
    <x v="0"/>
    <n v="0"/>
    <x v="0"/>
    <n v="11"/>
    <x v="1"/>
    <n v="0"/>
    <x v="1"/>
  </r>
  <r>
    <x v="1527"/>
    <n v="1958"/>
    <n v="68"/>
    <x v="0"/>
    <x v="0"/>
    <x v="1"/>
    <n v="4"/>
    <x v="1"/>
    <x v="1391"/>
    <x v="1"/>
    <n v="1"/>
    <n v="1"/>
    <x v="395"/>
    <x v="84"/>
    <x v="0"/>
    <n v="53"/>
    <n v="8"/>
    <n v="17"/>
    <n v="13"/>
    <n v="0"/>
    <n v="21"/>
    <n v="112"/>
    <n v="3"/>
    <x v="2"/>
    <n v="2"/>
    <n v="2"/>
    <n v="9"/>
    <x v="1"/>
    <n v="7"/>
    <x v="0"/>
    <x v="0"/>
    <x v="0"/>
    <x v="0"/>
    <x v="0"/>
    <x v="0"/>
    <n v="0"/>
    <x v="0"/>
    <n v="11"/>
    <x v="1"/>
    <n v="0"/>
    <x v="1"/>
  </r>
  <r>
    <x v="1528"/>
    <n v="1987"/>
    <n v="39"/>
    <x v="2"/>
    <x v="1"/>
    <x v="0"/>
    <n v="1"/>
    <x v="0"/>
    <x v="1392"/>
    <x v="1"/>
    <n v="0"/>
    <n v="0"/>
    <x v="106"/>
    <x v="54"/>
    <x v="2"/>
    <n v="784"/>
    <n v="48"/>
    <n v="560"/>
    <n v="42"/>
    <n v="176"/>
    <n v="48"/>
    <n v="1658"/>
    <n v="1"/>
    <x v="6"/>
    <n v="6"/>
    <n v="4"/>
    <n v="15"/>
    <x v="1"/>
    <n v="3"/>
    <x v="1"/>
    <x v="0"/>
    <x v="0"/>
    <x v="1"/>
    <x v="1"/>
    <x v="0"/>
    <n v="0"/>
    <x v="0"/>
    <n v="11"/>
    <x v="0"/>
    <n v="3"/>
    <x v="2"/>
  </r>
  <r>
    <x v="1529"/>
    <n v="1960"/>
    <n v="66"/>
    <x v="0"/>
    <x v="0"/>
    <x v="1"/>
    <n v="3"/>
    <x v="1"/>
    <x v="1393"/>
    <x v="1"/>
    <n v="0"/>
    <n v="1"/>
    <x v="495"/>
    <x v="70"/>
    <x v="0"/>
    <n v="7"/>
    <n v="11"/>
    <n v="3"/>
    <n v="10"/>
    <n v="4"/>
    <n v="20"/>
    <n v="55"/>
    <n v="2"/>
    <x v="1"/>
    <n v="1"/>
    <n v="3"/>
    <n v="7"/>
    <x v="1"/>
    <n v="5"/>
    <x v="1"/>
    <x v="0"/>
    <x v="0"/>
    <x v="0"/>
    <x v="0"/>
    <x v="0"/>
    <n v="0"/>
    <x v="0"/>
    <n v="11"/>
    <x v="1"/>
    <n v="0"/>
    <x v="1"/>
  </r>
  <r>
    <x v="1530"/>
    <n v="1975"/>
    <n v="51"/>
    <x v="1"/>
    <x v="4"/>
    <x v="2"/>
    <n v="3"/>
    <x v="1"/>
    <x v="1394"/>
    <x v="1"/>
    <n v="0"/>
    <n v="1"/>
    <x v="395"/>
    <x v="95"/>
    <x v="0"/>
    <n v="1171"/>
    <n v="43"/>
    <n v="219"/>
    <n v="19"/>
    <n v="14"/>
    <n v="47"/>
    <n v="1513"/>
    <n v="4"/>
    <x v="4"/>
    <n v="3"/>
    <n v="13"/>
    <n v="26"/>
    <x v="0"/>
    <n v="9"/>
    <x v="0"/>
    <x v="1"/>
    <x v="0"/>
    <x v="0"/>
    <x v="0"/>
    <x v="0"/>
    <n v="0"/>
    <x v="0"/>
    <n v="11"/>
    <x v="1"/>
    <n v="1"/>
    <x v="0"/>
  </r>
  <r>
    <x v="1531"/>
    <n v="1958"/>
    <n v="68"/>
    <x v="0"/>
    <x v="4"/>
    <x v="1"/>
    <n v="4"/>
    <x v="1"/>
    <x v="1395"/>
    <x v="1"/>
    <n v="1"/>
    <n v="1"/>
    <x v="187"/>
    <x v="70"/>
    <x v="0"/>
    <n v="215"/>
    <n v="7"/>
    <n v="33"/>
    <n v="3"/>
    <n v="0"/>
    <n v="13"/>
    <n v="271"/>
    <n v="6"/>
    <x v="3"/>
    <n v="1"/>
    <n v="5"/>
    <n v="17"/>
    <x v="0"/>
    <n v="7"/>
    <x v="0"/>
    <x v="0"/>
    <x v="1"/>
    <x v="0"/>
    <x v="0"/>
    <x v="0"/>
    <n v="0"/>
    <x v="0"/>
    <n v="11"/>
    <x v="1"/>
    <n v="1"/>
    <x v="0"/>
  </r>
  <r>
    <x v="1532"/>
    <n v="1975"/>
    <n v="51"/>
    <x v="1"/>
    <x v="1"/>
    <x v="2"/>
    <n v="3"/>
    <x v="1"/>
    <x v="1396"/>
    <x v="1"/>
    <n v="0"/>
    <n v="1"/>
    <x v="604"/>
    <x v="18"/>
    <x v="0"/>
    <n v="674"/>
    <n v="62"/>
    <n v="134"/>
    <n v="0"/>
    <n v="26"/>
    <n v="8"/>
    <n v="904"/>
    <n v="4"/>
    <x v="5"/>
    <n v="3"/>
    <n v="13"/>
    <n v="27"/>
    <x v="0"/>
    <n v="5"/>
    <x v="1"/>
    <x v="0"/>
    <x v="0"/>
    <x v="0"/>
    <x v="0"/>
    <x v="0"/>
    <n v="0"/>
    <x v="0"/>
    <n v="11"/>
    <x v="1"/>
    <n v="0"/>
    <x v="1"/>
  </r>
  <r>
    <x v="1533"/>
    <n v="1975"/>
    <n v="51"/>
    <x v="1"/>
    <x v="2"/>
    <x v="0"/>
    <n v="3"/>
    <x v="1"/>
    <x v="352"/>
    <x v="1"/>
    <n v="1"/>
    <n v="1"/>
    <x v="283"/>
    <x v="17"/>
    <x v="0"/>
    <n v="57"/>
    <n v="0"/>
    <n v="27"/>
    <n v="0"/>
    <n v="0"/>
    <n v="36"/>
    <n v="120"/>
    <n v="4"/>
    <x v="7"/>
    <n v="2"/>
    <n v="2"/>
    <n v="11"/>
    <x v="1"/>
    <n v="8"/>
    <x v="0"/>
    <x v="0"/>
    <x v="0"/>
    <x v="0"/>
    <x v="0"/>
    <x v="0"/>
    <n v="0"/>
    <x v="0"/>
    <n v="11"/>
    <x v="0"/>
    <n v="1"/>
    <x v="0"/>
  </r>
  <r>
    <x v="1534"/>
    <n v="1988"/>
    <n v="38"/>
    <x v="2"/>
    <x v="4"/>
    <x v="2"/>
    <n v="3"/>
    <x v="1"/>
    <x v="1397"/>
    <x v="1"/>
    <n v="1"/>
    <n v="0"/>
    <x v="0"/>
    <x v="38"/>
    <x v="0"/>
    <n v="5"/>
    <n v="36"/>
    <n v="7"/>
    <n v="0"/>
    <n v="10"/>
    <n v="45"/>
    <n v="103"/>
    <n v="2"/>
    <x v="7"/>
    <n v="0"/>
    <n v="3"/>
    <n v="8"/>
    <x v="1"/>
    <n v="8"/>
    <x v="0"/>
    <x v="0"/>
    <x v="0"/>
    <x v="0"/>
    <x v="0"/>
    <x v="0"/>
    <n v="0"/>
    <x v="0"/>
    <n v="11"/>
    <x v="1"/>
    <n v="0"/>
    <x v="1"/>
  </r>
  <r>
    <x v="1535"/>
    <n v="1988"/>
    <n v="38"/>
    <x v="2"/>
    <x v="4"/>
    <x v="0"/>
    <n v="2"/>
    <x v="1"/>
    <x v="1397"/>
    <x v="1"/>
    <n v="1"/>
    <n v="0"/>
    <x v="172"/>
    <x v="92"/>
    <x v="0"/>
    <n v="104"/>
    <n v="20"/>
    <n v="101"/>
    <n v="24"/>
    <n v="15"/>
    <n v="5"/>
    <n v="269"/>
    <n v="6"/>
    <x v="3"/>
    <n v="1"/>
    <n v="5"/>
    <n v="17"/>
    <x v="0"/>
    <n v="9"/>
    <x v="0"/>
    <x v="0"/>
    <x v="0"/>
    <x v="0"/>
    <x v="0"/>
    <x v="0"/>
    <n v="0"/>
    <x v="0"/>
    <n v="11"/>
    <x v="1"/>
    <n v="0"/>
    <x v="1"/>
  </r>
  <r>
    <x v="1536"/>
    <n v="1989"/>
    <n v="37"/>
    <x v="2"/>
    <x v="0"/>
    <x v="0"/>
    <n v="2"/>
    <x v="1"/>
    <x v="1398"/>
    <x v="1"/>
    <n v="1"/>
    <n v="0"/>
    <x v="314"/>
    <x v="16"/>
    <x v="0"/>
    <n v="9"/>
    <n v="0"/>
    <n v="7"/>
    <n v="2"/>
    <n v="0"/>
    <n v="4"/>
    <n v="22"/>
    <n v="1"/>
    <x v="1"/>
    <n v="1"/>
    <n v="2"/>
    <n v="5"/>
    <x v="1"/>
    <n v="8"/>
    <x v="0"/>
    <x v="0"/>
    <x v="0"/>
    <x v="0"/>
    <x v="0"/>
    <x v="0"/>
    <n v="0"/>
    <x v="0"/>
    <n v="11"/>
    <x v="1"/>
    <n v="0"/>
    <x v="1"/>
  </r>
  <r>
    <x v="1537"/>
    <n v="1959"/>
    <n v="67"/>
    <x v="0"/>
    <x v="1"/>
    <x v="4"/>
    <n v="1"/>
    <x v="0"/>
    <x v="1399"/>
    <x v="1"/>
    <n v="0"/>
    <n v="0"/>
    <x v="263"/>
    <x v="21"/>
    <x v="2"/>
    <n v="431"/>
    <n v="82"/>
    <n v="441"/>
    <n v="80"/>
    <n v="20"/>
    <n v="102"/>
    <n v="1156"/>
    <n v="1"/>
    <x v="7"/>
    <n v="6"/>
    <n v="6"/>
    <n v="16"/>
    <x v="0"/>
    <n v="1"/>
    <x v="1"/>
    <x v="0"/>
    <x v="0"/>
    <x v="0"/>
    <x v="0"/>
    <x v="0"/>
    <n v="0"/>
    <x v="0"/>
    <n v="11"/>
    <x v="0"/>
    <n v="1"/>
    <x v="0"/>
  </r>
  <r>
    <x v="1538"/>
    <n v="1971"/>
    <n v="55"/>
    <x v="1"/>
    <x v="1"/>
    <x v="2"/>
    <n v="3"/>
    <x v="1"/>
    <x v="1400"/>
    <x v="1"/>
    <n v="0"/>
    <n v="1"/>
    <x v="205"/>
    <x v="10"/>
    <x v="0"/>
    <n v="1000"/>
    <n v="0"/>
    <n v="76"/>
    <n v="0"/>
    <n v="0"/>
    <n v="10"/>
    <n v="1086"/>
    <n v="3"/>
    <x v="7"/>
    <n v="4"/>
    <n v="9"/>
    <n v="19"/>
    <x v="0"/>
    <n v="8"/>
    <x v="0"/>
    <x v="0"/>
    <x v="1"/>
    <x v="0"/>
    <x v="0"/>
    <x v="0"/>
    <n v="0"/>
    <x v="0"/>
    <n v="11"/>
    <x v="1"/>
    <n v="1"/>
    <x v="0"/>
  </r>
  <r>
    <x v="1539"/>
    <n v="1967"/>
    <n v="59"/>
    <x v="1"/>
    <x v="2"/>
    <x v="0"/>
    <n v="2"/>
    <x v="1"/>
    <x v="1401"/>
    <x v="1"/>
    <n v="1"/>
    <n v="0"/>
    <x v="232"/>
    <x v="24"/>
    <x v="2"/>
    <n v="448"/>
    <n v="40"/>
    <n v="469"/>
    <n v="80"/>
    <n v="0"/>
    <n v="91"/>
    <n v="1128"/>
    <n v="3"/>
    <x v="8"/>
    <n v="2"/>
    <n v="12"/>
    <n v="28"/>
    <x v="0"/>
    <n v="7"/>
    <x v="0"/>
    <x v="0"/>
    <x v="0"/>
    <x v="0"/>
    <x v="0"/>
    <x v="0"/>
    <n v="0"/>
    <x v="0"/>
    <n v="11"/>
    <x v="1"/>
    <n v="0"/>
    <x v="1"/>
  </r>
  <r>
    <x v="1540"/>
    <n v="1989"/>
    <n v="37"/>
    <x v="2"/>
    <x v="0"/>
    <x v="1"/>
    <n v="3"/>
    <x v="1"/>
    <x v="1402"/>
    <x v="1"/>
    <n v="1"/>
    <n v="0"/>
    <x v="605"/>
    <x v="54"/>
    <x v="2"/>
    <n v="33"/>
    <n v="4"/>
    <n v="24"/>
    <n v="4"/>
    <n v="2"/>
    <n v="5"/>
    <n v="72"/>
    <n v="2"/>
    <x v="7"/>
    <n v="0"/>
    <n v="4"/>
    <n v="9"/>
    <x v="1"/>
    <n v="7"/>
    <x v="0"/>
    <x v="0"/>
    <x v="0"/>
    <x v="0"/>
    <x v="0"/>
    <x v="0"/>
    <n v="0"/>
    <x v="0"/>
    <n v="11"/>
    <x v="1"/>
    <n v="0"/>
    <x v="1"/>
  </r>
  <r>
    <x v="1541"/>
    <n v="1961"/>
    <n v="65"/>
    <x v="0"/>
    <x v="2"/>
    <x v="1"/>
    <n v="4"/>
    <x v="1"/>
    <x v="1403"/>
    <x v="1"/>
    <n v="1"/>
    <n v="1"/>
    <x v="606"/>
    <x v="56"/>
    <x v="0"/>
    <n v="505"/>
    <n v="72"/>
    <n v="270"/>
    <n v="36"/>
    <n v="27"/>
    <n v="54"/>
    <n v="964"/>
    <n v="4"/>
    <x v="12"/>
    <n v="2"/>
    <n v="12"/>
    <n v="27"/>
    <x v="0"/>
    <n v="5"/>
    <x v="1"/>
    <x v="0"/>
    <x v="0"/>
    <x v="0"/>
    <x v="0"/>
    <x v="0"/>
    <n v="0"/>
    <x v="0"/>
    <n v="11"/>
    <x v="1"/>
    <n v="0"/>
    <x v="1"/>
  </r>
  <r>
    <x v="1542"/>
    <n v="1978"/>
    <n v="48"/>
    <x v="1"/>
    <x v="0"/>
    <x v="2"/>
    <n v="2"/>
    <x v="1"/>
    <x v="1404"/>
    <x v="1"/>
    <n v="0"/>
    <n v="0"/>
    <x v="480"/>
    <x v="32"/>
    <x v="0"/>
    <n v="267"/>
    <n v="38"/>
    <n v="701"/>
    <n v="149"/>
    <n v="165"/>
    <n v="63"/>
    <n v="1383"/>
    <n v="1"/>
    <x v="3"/>
    <n v="4"/>
    <n v="10"/>
    <n v="20"/>
    <x v="0"/>
    <n v="3"/>
    <x v="1"/>
    <x v="0"/>
    <x v="0"/>
    <x v="0"/>
    <x v="0"/>
    <x v="0"/>
    <n v="0"/>
    <x v="0"/>
    <n v="11"/>
    <x v="1"/>
    <n v="0"/>
    <x v="1"/>
  </r>
  <r>
    <x v="1543"/>
    <n v="1953"/>
    <n v="73"/>
    <x v="0"/>
    <x v="1"/>
    <x v="0"/>
    <n v="4"/>
    <x v="1"/>
    <x v="1405"/>
    <x v="1"/>
    <n v="1"/>
    <n v="2"/>
    <x v="459"/>
    <x v="85"/>
    <x v="0"/>
    <n v="14"/>
    <n v="0"/>
    <n v="3"/>
    <n v="0"/>
    <n v="0"/>
    <n v="1"/>
    <n v="18"/>
    <n v="1"/>
    <x v="9"/>
    <n v="0"/>
    <n v="3"/>
    <n v="4"/>
    <x v="1"/>
    <n v="5"/>
    <x v="1"/>
    <x v="0"/>
    <x v="0"/>
    <x v="0"/>
    <x v="0"/>
    <x v="0"/>
    <n v="0"/>
    <x v="0"/>
    <n v="11"/>
    <x v="1"/>
    <n v="0"/>
    <x v="1"/>
  </r>
  <r>
    <x v="1544"/>
    <n v="1964"/>
    <n v="62"/>
    <x v="0"/>
    <x v="0"/>
    <x v="3"/>
    <n v="2"/>
    <x v="1"/>
    <x v="1406"/>
    <x v="1"/>
    <n v="0"/>
    <n v="1"/>
    <x v="14"/>
    <x v="55"/>
    <x v="0"/>
    <n v="631"/>
    <n v="0"/>
    <n v="115"/>
    <n v="10"/>
    <n v="7"/>
    <n v="30"/>
    <n v="793"/>
    <n v="3"/>
    <x v="12"/>
    <n v="2"/>
    <n v="10"/>
    <n v="24"/>
    <x v="0"/>
    <n v="7"/>
    <x v="0"/>
    <x v="0"/>
    <x v="0"/>
    <x v="0"/>
    <x v="0"/>
    <x v="0"/>
    <n v="0"/>
    <x v="0"/>
    <n v="11"/>
    <x v="1"/>
    <n v="0"/>
    <x v="1"/>
  </r>
  <r>
    <x v="1545"/>
    <n v="1986"/>
    <n v="40"/>
    <x v="2"/>
    <x v="2"/>
    <x v="1"/>
    <n v="3"/>
    <x v="1"/>
    <x v="278"/>
    <x v="1"/>
    <n v="1"/>
    <n v="0"/>
    <x v="231"/>
    <x v="62"/>
    <x v="0"/>
    <n v="65"/>
    <n v="4"/>
    <n v="16"/>
    <n v="0"/>
    <n v="4"/>
    <n v="11"/>
    <n v="100"/>
    <n v="1"/>
    <x v="7"/>
    <n v="0"/>
    <n v="3"/>
    <n v="7"/>
    <x v="1"/>
    <n v="8"/>
    <x v="0"/>
    <x v="0"/>
    <x v="0"/>
    <x v="0"/>
    <x v="0"/>
    <x v="0"/>
    <n v="0"/>
    <x v="0"/>
    <n v="11"/>
    <x v="1"/>
    <n v="0"/>
    <x v="1"/>
  </r>
  <r>
    <x v="1546"/>
    <n v="1987"/>
    <n v="39"/>
    <x v="2"/>
    <x v="4"/>
    <x v="2"/>
    <n v="2"/>
    <x v="1"/>
    <x v="1407"/>
    <x v="1"/>
    <n v="0"/>
    <n v="0"/>
    <x v="32"/>
    <x v="54"/>
    <x v="2"/>
    <n v="10"/>
    <n v="12"/>
    <n v="12"/>
    <n v="25"/>
    <n v="1"/>
    <n v="20"/>
    <n v="80"/>
    <n v="1"/>
    <x v="2"/>
    <n v="0"/>
    <n v="3"/>
    <n v="6"/>
    <x v="1"/>
    <n v="6"/>
    <x v="0"/>
    <x v="0"/>
    <x v="0"/>
    <x v="0"/>
    <x v="0"/>
    <x v="0"/>
    <n v="0"/>
    <x v="0"/>
    <n v="11"/>
    <x v="1"/>
    <n v="0"/>
    <x v="1"/>
  </r>
  <r>
    <x v="1547"/>
    <n v="1963"/>
    <n v="63"/>
    <x v="0"/>
    <x v="0"/>
    <x v="0"/>
    <n v="1"/>
    <x v="0"/>
    <x v="1408"/>
    <x v="1"/>
    <n v="0"/>
    <n v="0"/>
    <x v="40"/>
    <x v="89"/>
    <x v="0"/>
    <n v="51"/>
    <n v="4"/>
    <n v="50"/>
    <n v="12"/>
    <n v="1"/>
    <n v="49"/>
    <n v="167"/>
    <n v="1"/>
    <x v="6"/>
    <n v="0"/>
    <n v="3"/>
    <n v="8"/>
    <x v="1"/>
    <n v="8"/>
    <x v="0"/>
    <x v="0"/>
    <x v="0"/>
    <x v="0"/>
    <x v="0"/>
    <x v="0"/>
    <n v="0"/>
    <x v="0"/>
    <n v="11"/>
    <x v="0"/>
    <n v="1"/>
    <x v="0"/>
  </r>
  <r>
    <x v="1548"/>
    <n v="1957"/>
    <n v="69"/>
    <x v="0"/>
    <x v="0"/>
    <x v="4"/>
    <n v="2"/>
    <x v="1"/>
    <x v="1409"/>
    <x v="1"/>
    <n v="0"/>
    <n v="1"/>
    <x v="401"/>
    <x v="31"/>
    <x v="0"/>
    <n v="293"/>
    <n v="35"/>
    <n v="179"/>
    <n v="46"/>
    <n v="59"/>
    <n v="65"/>
    <n v="677"/>
    <n v="2"/>
    <x v="0"/>
    <n v="3"/>
    <n v="7"/>
    <n v="20"/>
    <x v="0"/>
    <n v="7"/>
    <x v="0"/>
    <x v="0"/>
    <x v="0"/>
    <x v="0"/>
    <x v="0"/>
    <x v="0"/>
    <n v="0"/>
    <x v="0"/>
    <n v="11"/>
    <x v="1"/>
    <n v="0"/>
    <x v="1"/>
  </r>
  <r>
    <x v="1549"/>
    <n v="1975"/>
    <n v="51"/>
    <x v="1"/>
    <x v="4"/>
    <x v="2"/>
    <n v="4"/>
    <x v="1"/>
    <x v="1410"/>
    <x v="1"/>
    <n v="1"/>
    <n v="1"/>
    <x v="443"/>
    <x v="66"/>
    <x v="0"/>
    <n v="11"/>
    <n v="1"/>
    <n v="2"/>
    <n v="2"/>
    <n v="1"/>
    <n v="6"/>
    <n v="23"/>
    <n v="1"/>
    <x v="9"/>
    <n v="0"/>
    <n v="3"/>
    <n v="4"/>
    <x v="1"/>
    <n v="6"/>
    <x v="0"/>
    <x v="0"/>
    <x v="0"/>
    <x v="0"/>
    <x v="0"/>
    <x v="0"/>
    <n v="0"/>
    <x v="0"/>
    <n v="11"/>
    <x v="1"/>
    <n v="0"/>
    <x v="1"/>
  </r>
  <r>
    <x v="1550"/>
    <n v="1951"/>
    <n v="75"/>
    <x v="0"/>
    <x v="2"/>
    <x v="3"/>
    <n v="2"/>
    <x v="1"/>
    <x v="1411"/>
    <x v="1"/>
    <n v="0"/>
    <n v="1"/>
    <x v="234"/>
    <x v="8"/>
    <x v="0"/>
    <n v="50"/>
    <n v="1"/>
    <n v="27"/>
    <n v="6"/>
    <n v="7"/>
    <n v="1"/>
    <n v="92"/>
    <n v="1"/>
    <x v="1"/>
    <n v="1"/>
    <n v="4"/>
    <n v="7"/>
    <x v="1"/>
    <n v="1"/>
    <x v="1"/>
    <x v="0"/>
    <x v="0"/>
    <x v="0"/>
    <x v="0"/>
    <x v="0"/>
    <n v="0"/>
    <x v="0"/>
    <n v="11"/>
    <x v="1"/>
    <n v="0"/>
    <x v="1"/>
  </r>
  <r>
    <x v="1551"/>
    <n v="1965"/>
    <n v="61"/>
    <x v="1"/>
    <x v="4"/>
    <x v="2"/>
    <n v="2"/>
    <x v="1"/>
    <x v="1412"/>
    <x v="1"/>
    <n v="0"/>
    <n v="0"/>
    <x v="1"/>
    <x v="95"/>
    <x v="0"/>
    <n v="173"/>
    <n v="26"/>
    <n v="255"/>
    <n v="35"/>
    <n v="71"/>
    <n v="81"/>
    <n v="641"/>
    <n v="1"/>
    <x v="6"/>
    <n v="4"/>
    <n v="7"/>
    <n v="16"/>
    <x v="0"/>
    <n v="1"/>
    <x v="1"/>
    <x v="0"/>
    <x v="0"/>
    <x v="0"/>
    <x v="0"/>
    <x v="0"/>
    <n v="0"/>
    <x v="0"/>
    <n v="11"/>
    <x v="1"/>
    <n v="0"/>
    <x v="1"/>
  </r>
  <r>
    <x v="1552"/>
    <n v="1956"/>
    <n v="70"/>
    <x v="0"/>
    <x v="0"/>
    <x v="2"/>
    <n v="3"/>
    <x v="1"/>
    <x v="1413"/>
    <x v="1"/>
    <n v="0"/>
    <n v="1"/>
    <x v="607"/>
    <x v="89"/>
    <x v="0"/>
    <n v="423"/>
    <n v="184"/>
    <n v="368"/>
    <n v="13"/>
    <n v="97"/>
    <n v="21"/>
    <n v="1106"/>
    <n v="1"/>
    <x v="4"/>
    <n v="4"/>
    <n v="6"/>
    <n v="17"/>
    <x v="0"/>
    <n v="5"/>
    <x v="1"/>
    <x v="0"/>
    <x v="0"/>
    <x v="0"/>
    <x v="0"/>
    <x v="0"/>
    <n v="0"/>
    <x v="0"/>
    <n v="11"/>
    <x v="1"/>
    <n v="0"/>
    <x v="1"/>
  </r>
  <r>
    <x v="1553"/>
    <n v="1962"/>
    <n v="64"/>
    <x v="0"/>
    <x v="0"/>
    <x v="1"/>
    <n v="2"/>
    <x v="1"/>
    <x v="977"/>
    <x v="1"/>
    <n v="0"/>
    <n v="0"/>
    <x v="146"/>
    <x v="69"/>
    <x v="0"/>
    <n v="292"/>
    <n v="30"/>
    <n v="415"/>
    <n v="63"/>
    <n v="33"/>
    <n v="200"/>
    <n v="1033"/>
    <n v="1"/>
    <x v="6"/>
    <n v="5"/>
    <n v="4"/>
    <n v="14"/>
    <x v="1"/>
    <n v="2"/>
    <x v="1"/>
    <x v="0"/>
    <x v="0"/>
    <x v="0"/>
    <x v="1"/>
    <x v="0"/>
    <n v="0"/>
    <x v="0"/>
    <n v="11"/>
    <x v="1"/>
    <n v="1"/>
    <x v="0"/>
  </r>
  <r>
    <x v="1554"/>
    <n v="1974"/>
    <n v="52"/>
    <x v="1"/>
    <x v="0"/>
    <x v="2"/>
    <n v="3"/>
    <x v="1"/>
    <x v="614"/>
    <x v="1"/>
    <n v="0"/>
    <n v="1"/>
    <x v="357"/>
    <x v="20"/>
    <x v="0"/>
    <n v="757"/>
    <n v="80"/>
    <n v="217"/>
    <n v="29"/>
    <n v="80"/>
    <n v="11"/>
    <n v="1174"/>
    <n v="5"/>
    <x v="12"/>
    <n v="6"/>
    <n v="12"/>
    <n v="32"/>
    <x v="2"/>
    <n v="6"/>
    <x v="0"/>
    <x v="0"/>
    <x v="0"/>
    <x v="0"/>
    <x v="0"/>
    <x v="0"/>
    <n v="0"/>
    <x v="0"/>
    <n v="11"/>
    <x v="1"/>
    <n v="0"/>
    <x v="1"/>
  </r>
  <r>
    <x v="1555"/>
    <n v="1967"/>
    <n v="59"/>
    <x v="1"/>
    <x v="2"/>
    <x v="2"/>
    <n v="4"/>
    <x v="1"/>
    <x v="1414"/>
    <x v="1"/>
    <n v="1"/>
    <n v="1"/>
    <x v="449"/>
    <x v="23"/>
    <x v="0"/>
    <n v="12"/>
    <n v="1"/>
    <n v="6"/>
    <n v="0"/>
    <n v="1"/>
    <n v="5"/>
    <n v="25"/>
    <n v="2"/>
    <x v="1"/>
    <n v="0"/>
    <n v="3"/>
    <n v="6"/>
    <x v="1"/>
    <n v="7"/>
    <x v="0"/>
    <x v="0"/>
    <x v="0"/>
    <x v="0"/>
    <x v="0"/>
    <x v="0"/>
    <n v="0"/>
    <x v="0"/>
    <n v="11"/>
    <x v="1"/>
    <n v="0"/>
    <x v="1"/>
  </r>
  <r>
    <x v="1556"/>
    <n v="1962"/>
    <n v="64"/>
    <x v="0"/>
    <x v="2"/>
    <x v="1"/>
    <n v="4"/>
    <x v="1"/>
    <x v="1415"/>
    <x v="1"/>
    <n v="1"/>
    <n v="1"/>
    <x v="122"/>
    <x v="85"/>
    <x v="0"/>
    <n v="167"/>
    <n v="2"/>
    <n v="44"/>
    <n v="6"/>
    <n v="2"/>
    <n v="19"/>
    <n v="240"/>
    <n v="7"/>
    <x v="6"/>
    <n v="2"/>
    <n v="4"/>
    <n v="17"/>
    <x v="0"/>
    <n v="8"/>
    <x v="0"/>
    <x v="1"/>
    <x v="0"/>
    <x v="0"/>
    <x v="0"/>
    <x v="0"/>
    <n v="0"/>
    <x v="0"/>
    <n v="11"/>
    <x v="0"/>
    <n v="2"/>
    <x v="3"/>
  </r>
  <r>
    <x v="1557"/>
    <n v="1976"/>
    <n v="50"/>
    <x v="1"/>
    <x v="0"/>
    <x v="3"/>
    <n v="2"/>
    <x v="1"/>
    <x v="1416"/>
    <x v="1"/>
    <n v="1"/>
    <n v="0"/>
    <x v="285"/>
    <x v="84"/>
    <x v="0"/>
    <n v="3"/>
    <n v="1"/>
    <n v="3"/>
    <n v="8"/>
    <n v="0"/>
    <n v="5"/>
    <n v="20"/>
    <n v="1"/>
    <x v="1"/>
    <n v="0"/>
    <n v="2"/>
    <n v="4"/>
    <x v="1"/>
    <n v="7"/>
    <x v="0"/>
    <x v="0"/>
    <x v="0"/>
    <x v="0"/>
    <x v="0"/>
    <x v="0"/>
    <n v="0"/>
    <x v="0"/>
    <n v="11"/>
    <x v="1"/>
    <n v="0"/>
    <x v="1"/>
  </r>
  <r>
    <x v="1558"/>
    <n v="1961"/>
    <n v="65"/>
    <x v="0"/>
    <x v="0"/>
    <x v="3"/>
    <n v="4"/>
    <x v="1"/>
    <x v="1417"/>
    <x v="1"/>
    <n v="2"/>
    <n v="1"/>
    <x v="299"/>
    <x v="89"/>
    <x v="0"/>
    <n v="30"/>
    <n v="5"/>
    <n v="22"/>
    <n v="8"/>
    <n v="9"/>
    <n v="28"/>
    <n v="102"/>
    <n v="4"/>
    <x v="2"/>
    <n v="1"/>
    <n v="4"/>
    <n v="11"/>
    <x v="1"/>
    <n v="6"/>
    <x v="0"/>
    <x v="0"/>
    <x v="0"/>
    <x v="0"/>
    <x v="0"/>
    <x v="0"/>
    <n v="0"/>
    <x v="0"/>
    <n v="11"/>
    <x v="1"/>
    <n v="0"/>
    <x v="1"/>
  </r>
  <r>
    <x v="1559"/>
    <n v="1976"/>
    <n v="50"/>
    <x v="1"/>
    <x v="1"/>
    <x v="3"/>
    <n v="2"/>
    <x v="1"/>
    <x v="1418"/>
    <x v="1"/>
    <n v="0"/>
    <n v="1"/>
    <x v="545"/>
    <x v="73"/>
    <x v="2"/>
    <n v="532"/>
    <n v="88"/>
    <n v="168"/>
    <n v="69"/>
    <n v="44"/>
    <n v="133"/>
    <n v="1034"/>
    <n v="3"/>
    <x v="5"/>
    <n v="3"/>
    <n v="13"/>
    <n v="26"/>
    <x v="0"/>
    <n v="5"/>
    <x v="1"/>
    <x v="0"/>
    <x v="0"/>
    <x v="0"/>
    <x v="0"/>
    <x v="0"/>
    <n v="0"/>
    <x v="0"/>
    <n v="11"/>
    <x v="1"/>
    <n v="0"/>
    <x v="1"/>
  </r>
  <r>
    <x v="1560"/>
    <n v="1983"/>
    <n v="43"/>
    <x v="2"/>
    <x v="0"/>
    <x v="2"/>
    <n v="3"/>
    <x v="1"/>
    <x v="823"/>
    <x v="1"/>
    <n v="1"/>
    <n v="0"/>
    <x v="477"/>
    <x v="44"/>
    <x v="1"/>
    <n v="29"/>
    <n v="12"/>
    <n v="59"/>
    <n v="19"/>
    <n v="1"/>
    <n v="36"/>
    <n v="156"/>
    <n v="2"/>
    <x v="7"/>
    <n v="0"/>
    <n v="4"/>
    <n v="9"/>
    <x v="1"/>
    <n v="8"/>
    <x v="0"/>
    <x v="0"/>
    <x v="0"/>
    <x v="0"/>
    <x v="0"/>
    <x v="0"/>
    <n v="0"/>
    <x v="0"/>
    <n v="11"/>
    <x v="1"/>
    <n v="0"/>
    <x v="1"/>
  </r>
  <r>
    <x v="1561"/>
    <n v="1976"/>
    <n v="50"/>
    <x v="1"/>
    <x v="2"/>
    <x v="2"/>
    <n v="4"/>
    <x v="1"/>
    <x v="757"/>
    <x v="1"/>
    <n v="0"/>
    <n v="2"/>
    <x v="472"/>
    <x v="91"/>
    <x v="0"/>
    <n v="411"/>
    <n v="0"/>
    <n v="26"/>
    <n v="0"/>
    <n v="0"/>
    <n v="21"/>
    <n v="458"/>
    <n v="6"/>
    <x v="5"/>
    <n v="1"/>
    <n v="7"/>
    <n v="21"/>
    <x v="0"/>
    <n v="7"/>
    <x v="0"/>
    <x v="0"/>
    <x v="0"/>
    <x v="0"/>
    <x v="0"/>
    <x v="0"/>
    <n v="0"/>
    <x v="0"/>
    <n v="11"/>
    <x v="1"/>
    <n v="0"/>
    <x v="1"/>
  </r>
  <r>
    <x v="1562"/>
    <n v="1988"/>
    <n v="38"/>
    <x v="2"/>
    <x v="0"/>
    <x v="2"/>
    <n v="3"/>
    <x v="1"/>
    <x v="1419"/>
    <x v="1"/>
    <n v="1"/>
    <n v="0"/>
    <x v="569"/>
    <x v="4"/>
    <x v="1"/>
    <n v="5"/>
    <n v="3"/>
    <n v="4"/>
    <n v="4"/>
    <n v="1"/>
    <n v="0"/>
    <n v="17"/>
    <n v="1"/>
    <x v="1"/>
    <n v="0"/>
    <n v="2"/>
    <n v="4"/>
    <x v="1"/>
    <n v="8"/>
    <x v="0"/>
    <x v="0"/>
    <x v="0"/>
    <x v="0"/>
    <x v="0"/>
    <x v="0"/>
    <n v="0"/>
    <x v="0"/>
    <n v="11"/>
    <x v="1"/>
    <n v="0"/>
    <x v="1"/>
  </r>
  <r>
    <x v="1563"/>
    <n v="1954"/>
    <n v="72"/>
    <x v="0"/>
    <x v="0"/>
    <x v="3"/>
    <n v="2"/>
    <x v="1"/>
    <x v="1420"/>
    <x v="1"/>
    <n v="0"/>
    <n v="1"/>
    <x v="361"/>
    <x v="45"/>
    <x v="2"/>
    <n v="71"/>
    <n v="99"/>
    <n v="278"/>
    <n v="185"/>
    <n v="121"/>
    <n v="38"/>
    <n v="792"/>
    <n v="1"/>
    <x v="3"/>
    <n v="10"/>
    <n v="5"/>
    <n v="21"/>
    <x v="0"/>
    <n v="1"/>
    <x v="1"/>
    <x v="0"/>
    <x v="0"/>
    <x v="0"/>
    <x v="0"/>
    <x v="0"/>
    <n v="0"/>
    <x v="0"/>
    <n v="11"/>
    <x v="1"/>
    <n v="0"/>
    <x v="1"/>
  </r>
  <r>
    <x v="1564"/>
    <n v="1985"/>
    <n v="41"/>
    <x v="2"/>
    <x v="0"/>
    <x v="2"/>
    <n v="3"/>
    <x v="1"/>
    <x v="1421"/>
    <x v="1"/>
    <n v="1"/>
    <n v="0"/>
    <x v="266"/>
    <x v="44"/>
    <x v="1"/>
    <n v="46"/>
    <n v="0"/>
    <n v="40"/>
    <n v="3"/>
    <n v="0"/>
    <n v="3"/>
    <n v="92"/>
    <n v="2"/>
    <x v="7"/>
    <n v="0"/>
    <n v="3"/>
    <n v="8"/>
    <x v="1"/>
    <n v="8"/>
    <x v="0"/>
    <x v="0"/>
    <x v="0"/>
    <x v="0"/>
    <x v="0"/>
    <x v="0"/>
    <n v="0"/>
    <x v="0"/>
    <n v="11"/>
    <x v="1"/>
    <n v="0"/>
    <x v="1"/>
  </r>
  <r>
    <x v="1565"/>
    <n v="1952"/>
    <n v="74"/>
    <x v="0"/>
    <x v="0"/>
    <x v="0"/>
    <n v="2"/>
    <x v="1"/>
    <x v="1422"/>
    <x v="1"/>
    <n v="0"/>
    <n v="1"/>
    <x v="470"/>
    <x v="28"/>
    <x v="2"/>
    <n v="268"/>
    <n v="11"/>
    <n v="88"/>
    <n v="15"/>
    <n v="3"/>
    <n v="22"/>
    <n v="407"/>
    <n v="2"/>
    <x v="4"/>
    <n v="3"/>
    <n v="5"/>
    <n v="16"/>
    <x v="0"/>
    <n v="5"/>
    <x v="1"/>
    <x v="0"/>
    <x v="0"/>
    <x v="0"/>
    <x v="0"/>
    <x v="0"/>
    <n v="0"/>
    <x v="0"/>
    <n v="11"/>
    <x v="1"/>
    <n v="0"/>
    <x v="1"/>
  </r>
  <r>
    <x v="1566"/>
    <n v="1964"/>
    <n v="62"/>
    <x v="0"/>
    <x v="2"/>
    <x v="0"/>
    <n v="2"/>
    <x v="1"/>
    <x v="1423"/>
    <x v="1"/>
    <n v="0"/>
    <n v="1"/>
    <x v="579"/>
    <x v="88"/>
    <x v="0"/>
    <n v="928"/>
    <n v="63"/>
    <n v="254"/>
    <n v="0"/>
    <n v="12"/>
    <n v="12"/>
    <n v="1269"/>
    <n v="4"/>
    <x v="3"/>
    <n v="4"/>
    <n v="10"/>
    <n v="23"/>
    <x v="0"/>
    <n v="4"/>
    <x v="1"/>
    <x v="0"/>
    <x v="1"/>
    <x v="0"/>
    <x v="0"/>
    <x v="0"/>
    <n v="0"/>
    <x v="0"/>
    <n v="11"/>
    <x v="1"/>
    <n v="1"/>
    <x v="0"/>
  </r>
  <r>
    <x v="1567"/>
    <n v="1954"/>
    <n v="72"/>
    <x v="0"/>
    <x v="0"/>
    <x v="1"/>
    <n v="3"/>
    <x v="1"/>
    <x v="1424"/>
    <x v="1"/>
    <n v="0"/>
    <n v="1"/>
    <x v="608"/>
    <x v="86"/>
    <x v="2"/>
    <n v="459"/>
    <n v="15"/>
    <n v="171"/>
    <n v="142"/>
    <n v="23"/>
    <n v="31"/>
    <n v="841"/>
    <n v="2"/>
    <x v="3"/>
    <n v="4"/>
    <n v="12"/>
    <n v="23"/>
    <x v="0"/>
    <n v="2"/>
    <x v="1"/>
    <x v="0"/>
    <x v="0"/>
    <x v="0"/>
    <x v="0"/>
    <x v="0"/>
    <n v="0"/>
    <x v="0"/>
    <n v="11"/>
    <x v="1"/>
    <n v="0"/>
    <x v="1"/>
  </r>
  <r>
    <x v="1568"/>
    <n v="1950"/>
    <n v="76"/>
    <x v="0"/>
    <x v="1"/>
    <x v="2"/>
    <n v="4"/>
    <x v="1"/>
    <x v="1425"/>
    <x v="1"/>
    <n v="1"/>
    <n v="1"/>
    <x v="292"/>
    <x v="12"/>
    <x v="0"/>
    <n v="483"/>
    <n v="0"/>
    <n v="108"/>
    <n v="0"/>
    <n v="6"/>
    <n v="36"/>
    <n v="633"/>
    <n v="5"/>
    <x v="8"/>
    <n v="1"/>
    <n v="6"/>
    <n v="23"/>
    <x v="0"/>
    <n v="9"/>
    <x v="0"/>
    <x v="0"/>
    <x v="0"/>
    <x v="0"/>
    <x v="0"/>
    <x v="0"/>
    <n v="0"/>
    <x v="0"/>
    <n v="11"/>
    <x v="0"/>
    <n v="1"/>
    <x v="0"/>
  </r>
  <r>
    <x v="1569"/>
    <n v="1957"/>
    <n v="69"/>
    <x v="0"/>
    <x v="1"/>
    <x v="2"/>
    <n v="5"/>
    <x v="1"/>
    <x v="1426"/>
    <x v="1"/>
    <n v="1"/>
    <n v="2"/>
    <x v="330"/>
    <x v="2"/>
    <x v="1"/>
    <n v="733"/>
    <n v="9"/>
    <n v="180"/>
    <n v="12"/>
    <n v="19"/>
    <n v="66"/>
    <n v="1019"/>
    <n v="11"/>
    <x v="4"/>
    <n v="3"/>
    <n v="5"/>
    <n v="25"/>
    <x v="0"/>
    <n v="4"/>
    <x v="1"/>
    <x v="0"/>
    <x v="0"/>
    <x v="0"/>
    <x v="0"/>
    <x v="0"/>
    <n v="0"/>
    <x v="0"/>
    <n v="11"/>
    <x v="1"/>
    <n v="0"/>
    <x v="1"/>
  </r>
  <r>
    <x v="1570"/>
    <n v="1946"/>
    <n v="80"/>
    <x v="3"/>
    <x v="1"/>
    <x v="0"/>
    <n v="1"/>
    <x v="0"/>
    <x v="15"/>
    <x v="1"/>
    <n v="0"/>
    <n v="0"/>
    <x v="12"/>
    <x v="13"/>
    <x v="1"/>
    <n v="1006"/>
    <n v="22"/>
    <n v="115"/>
    <n v="59"/>
    <n v="68"/>
    <n v="45"/>
    <n v="1315"/>
    <n v="1"/>
    <x v="5"/>
    <n v="6"/>
    <n v="12"/>
    <n v="26"/>
    <x v="0"/>
    <n v="3"/>
    <x v="1"/>
    <x v="0"/>
    <x v="0"/>
    <x v="1"/>
    <x v="1"/>
    <x v="0"/>
    <n v="0"/>
    <x v="0"/>
    <n v="11"/>
    <x v="0"/>
    <n v="3"/>
    <x v="2"/>
  </r>
  <r>
    <x v="1571"/>
    <n v="1954"/>
    <n v="72"/>
    <x v="0"/>
    <x v="0"/>
    <x v="2"/>
    <n v="4"/>
    <x v="1"/>
    <x v="975"/>
    <x v="1"/>
    <n v="1"/>
    <n v="1"/>
    <x v="16"/>
    <x v="38"/>
    <x v="0"/>
    <n v="34"/>
    <n v="1"/>
    <n v="14"/>
    <n v="0"/>
    <n v="0"/>
    <n v="5"/>
    <n v="54"/>
    <n v="3"/>
    <x v="2"/>
    <n v="0"/>
    <n v="3"/>
    <n v="8"/>
    <x v="1"/>
    <n v="8"/>
    <x v="0"/>
    <x v="0"/>
    <x v="0"/>
    <x v="0"/>
    <x v="0"/>
    <x v="0"/>
    <n v="1"/>
    <x v="0"/>
    <n v="11"/>
    <x v="1"/>
    <n v="0"/>
    <x v="1"/>
  </r>
  <r>
    <x v="1572"/>
    <n v="1991"/>
    <n v="35"/>
    <x v="2"/>
    <x v="2"/>
    <x v="0"/>
    <n v="1"/>
    <x v="0"/>
    <x v="1096"/>
    <x v="1"/>
    <n v="0"/>
    <n v="0"/>
    <x v="550"/>
    <x v="40"/>
    <x v="1"/>
    <n v="1156"/>
    <n v="120"/>
    <n v="915"/>
    <n v="94"/>
    <n v="144"/>
    <n v="96"/>
    <n v="2525"/>
    <n v="1"/>
    <x v="7"/>
    <n v="4"/>
    <n v="10"/>
    <n v="18"/>
    <x v="0"/>
    <n v="1"/>
    <x v="1"/>
    <x v="0"/>
    <x v="0"/>
    <x v="1"/>
    <x v="0"/>
    <x v="0"/>
    <n v="0"/>
    <x v="0"/>
    <n v="11"/>
    <x v="0"/>
    <n v="2"/>
    <x v="3"/>
  </r>
  <r>
    <x v="1573"/>
    <n v="1986"/>
    <n v="40"/>
    <x v="2"/>
    <x v="2"/>
    <x v="2"/>
    <n v="3"/>
    <x v="1"/>
    <x v="1427"/>
    <x v="1"/>
    <n v="1"/>
    <n v="0"/>
    <x v="194"/>
    <x v="18"/>
    <x v="0"/>
    <n v="7"/>
    <n v="4"/>
    <n v="23"/>
    <n v="7"/>
    <n v="0"/>
    <n v="11"/>
    <n v="52"/>
    <n v="1"/>
    <x v="1"/>
    <n v="0"/>
    <n v="3"/>
    <n v="5"/>
    <x v="1"/>
    <n v="7"/>
    <x v="0"/>
    <x v="0"/>
    <x v="0"/>
    <x v="0"/>
    <x v="0"/>
    <x v="0"/>
    <n v="0"/>
    <x v="0"/>
    <n v="11"/>
    <x v="1"/>
    <n v="0"/>
    <x v="1"/>
  </r>
  <r>
    <x v="1574"/>
    <n v="1977"/>
    <n v="49"/>
    <x v="1"/>
    <x v="0"/>
    <x v="2"/>
    <n v="3"/>
    <x v="1"/>
    <x v="1370"/>
    <x v="1"/>
    <n v="1"/>
    <n v="0"/>
    <x v="197"/>
    <x v="26"/>
    <x v="0"/>
    <n v="244"/>
    <n v="15"/>
    <n v="108"/>
    <n v="4"/>
    <n v="15"/>
    <n v="50"/>
    <n v="436"/>
    <n v="6"/>
    <x v="5"/>
    <n v="1"/>
    <n v="6"/>
    <n v="20"/>
    <x v="0"/>
    <n v="8"/>
    <x v="0"/>
    <x v="0"/>
    <x v="0"/>
    <x v="0"/>
    <x v="0"/>
    <x v="0"/>
    <n v="0"/>
    <x v="0"/>
    <n v="11"/>
    <x v="0"/>
    <n v="1"/>
    <x v="0"/>
  </r>
  <r>
    <x v="1575"/>
    <n v="1960"/>
    <n v="66"/>
    <x v="0"/>
    <x v="1"/>
    <x v="1"/>
    <n v="3"/>
    <x v="1"/>
    <x v="1428"/>
    <x v="1"/>
    <n v="0"/>
    <n v="1"/>
    <x v="443"/>
    <x v="7"/>
    <x v="1"/>
    <n v="233"/>
    <n v="0"/>
    <n v="23"/>
    <n v="0"/>
    <n v="0"/>
    <n v="12"/>
    <n v="268"/>
    <n v="4"/>
    <x v="3"/>
    <n v="1"/>
    <n v="5"/>
    <n v="15"/>
    <x v="1"/>
    <n v="8"/>
    <x v="0"/>
    <x v="0"/>
    <x v="0"/>
    <x v="0"/>
    <x v="0"/>
    <x v="0"/>
    <n v="0"/>
    <x v="0"/>
    <n v="11"/>
    <x v="1"/>
    <n v="0"/>
    <x v="1"/>
  </r>
  <r>
    <x v="1576"/>
    <n v="1982"/>
    <n v="44"/>
    <x v="2"/>
    <x v="0"/>
    <x v="1"/>
    <n v="4"/>
    <x v="1"/>
    <x v="1429"/>
    <x v="1"/>
    <n v="2"/>
    <n v="0"/>
    <x v="82"/>
    <x v="24"/>
    <x v="2"/>
    <n v="35"/>
    <n v="3"/>
    <n v="67"/>
    <n v="10"/>
    <n v="8"/>
    <n v="24"/>
    <n v="147"/>
    <n v="1"/>
    <x v="7"/>
    <n v="1"/>
    <n v="3"/>
    <n v="8"/>
    <x v="1"/>
    <n v="6"/>
    <x v="0"/>
    <x v="0"/>
    <x v="0"/>
    <x v="0"/>
    <x v="0"/>
    <x v="0"/>
    <n v="0"/>
    <x v="0"/>
    <n v="11"/>
    <x v="0"/>
    <n v="1"/>
    <x v="0"/>
  </r>
  <r>
    <x v="1577"/>
    <n v="1947"/>
    <n v="79"/>
    <x v="3"/>
    <x v="1"/>
    <x v="1"/>
    <n v="2"/>
    <x v="1"/>
    <x v="1430"/>
    <x v="1"/>
    <n v="0"/>
    <n v="0"/>
    <x v="50"/>
    <x v="23"/>
    <x v="0"/>
    <n v="1252"/>
    <n v="0"/>
    <n v="465"/>
    <n v="46"/>
    <n v="35"/>
    <n v="0"/>
    <n v="1798"/>
    <n v="1"/>
    <x v="6"/>
    <n v="5"/>
    <n v="8"/>
    <n v="18"/>
    <x v="0"/>
    <n v="1"/>
    <x v="1"/>
    <x v="0"/>
    <x v="1"/>
    <x v="1"/>
    <x v="0"/>
    <x v="0"/>
    <n v="0"/>
    <x v="0"/>
    <n v="11"/>
    <x v="1"/>
    <n v="2"/>
    <x v="3"/>
  </r>
  <r>
    <x v="1578"/>
    <n v="1992"/>
    <n v="34"/>
    <x v="2"/>
    <x v="0"/>
    <x v="2"/>
    <n v="2"/>
    <x v="1"/>
    <x v="475"/>
    <x v="1"/>
    <n v="0"/>
    <n v="0"/>
    <x v="310"/>
    <x v="98"/>
    <x v="0"/>
    <n v="34"/>
    <n v="4"/>
    <n v="66"/>
    <n v="3"/>
    <n v="10"/>
    <n v="20"/>
    <n v="137"/>
    <n v="1"/>
    <x v="2"/>
    <n v="1"/>
    <n v="4"/>
    <n v="8"/>
    <x v="1"/>
    <n v="7"/>
    <x v="0"/>
    <x v="0"/>
    <x v="0"/>
    <x v="0"/>
    <x v="0"/>
    <x v="0"/>
    <n v="0"/>
    <x v="0"/>
    <n v="11"/>
    <x v="1"/>
    <n v="0"/>
    <x v="1"/>
  </r>
  <r>
    <x v="1579"/>
    <n v="1976"/>
    <n v="50"/>
    <x v="1"/>
    <x v="2"/>
    <x v="0"/>
    <n v="2"/>
    <x v="1"/>
    <x v="1431"/>
    <x v="1"/>
    <n v="0"/>
    <n v="1"/>
    <x v="299"/>
    <x v="85"/>
    <x v="0"/>
    <n v="255"/>
    <n v="43"/>
    <n v="134"/>
    <n v="37"/>
    <n v="14"/>
    <n v="24"/>
    <n v="507"/>
    <n v="1"/>
    <x v="5"/>
    <n v="2"/>
    <n v="7"/>
    <n v="17"/>
    <x v="0"/>
    <n v="7"/>
    <x v="0"/>
    <x v="0"/>
    <x v="0"/>
    <x v="0"/>
    <x v="0"/>
    <x v="0"/>
    <n v="0"/>
    <x v="0"/>
    <n v="11"/>
    <x v="1"/>
    <n v="0"/>
    <x v="1"/>
  </r>
  <r>
    <x v="1580"/>
    <n v="1956"/>
    <n v="70"/>
    <x v="0"/>
    <x v="0"/>
    <x v="1"/>
    <n v="5"/>
    <x v="1"/>
    <x v="1432"/>
    <x v="1"/>
    <n v="2"/>
    <n v="1"/>
    <x v="494"/>
    <x v="27"/>
    <x v="1"/>
    <n v="8"/>
    <n v="1"/>
    <n v="5"/>
    <n v="0"/>
    <n v="0"/>
    <n v="1"/>
    <n v="15"/>
    <n v="1"/>
    <x v="1"/>
    <n v="0"/>
    <n v="2"/>
    <n v="4"/>
    <x v="1"/>
    <n v="6"/>
    <x v="0"/>
    <x v="0"/>
    <x v="0"/>
    <x v="0"/>
    <x v="0"/>
    <x v="0"/>
    <n v="0"/>
    <x v="0"/>
    <n v="11"/>
    <x v="1"/>
    <n v="0"/>
    <x v="1"/>
  </r>
  <r>
    <x v="1581"/>
    <n v="1947"/>
    <n v="79"/>
    <x v="3"/>
    <x v="2"/>
    <x v="1"/>
    <n v="2"/>
    <x v="1"/>
    <x v="1433"/>
    <x v="1"/>
    <n v="0"/>
    <n v="0"/>
    <x v="492"/>
    <x v="12"/>
    <x v="0"/>
    <n v="368"/>
    <n v="32"/>
    <n v="639"/>
    <n v="13"/>
    <n v="43"/>
    <n v="10"/>
    <n v="1105"/>
    <n v="1"/>
    <x v="6"/>
    <n v="7"/>
    <n v="5"/>
    <n v="17"/>
    <x v="0"/>
    <n v="1"/>
    <x v="1"/>
    <x v="0"/>
    <x v="0"/>
    <x v="0"/>
    <x v="0"/>
    <x v="0"/>
    <n v="0"/>
    <x v="0"/>
    <n v="11"/>
    <x v="1"/>
    <n v="0"/>
    <x v="1"/>
  </r>
  <r>
    <x v="1582"/>
    <n v="1950"/>
    <n v="76"/>
    <x v="0"/>
    <x v="0"/>
    <x v="3"/>
    <n v="1"/>
    <x v="0"/>
    <x v="1434"/>
    <x v="1"/>
    <n v="0"/>
    <n v="0"/>
    <x v="348"/>
    <x v="83"/>
    <x v="0"/>
    <n v="255"/>
    <n v="47"/>
    <n v="573"/>
    <n v="52"/>
    <n v="32"/>
    <n v="15"/>
    <n v="974"/>
    <n v="1"/>
    <x v="3"/>
    <n v="3"/>
    <n v="6"/>
    <n v="15"/>
    <x v="1"/>
    <n v="1"/>
    <x v="1"/>
    <x v="0"/>
    <x v="0"/>
    <x v="0"/>
    <x v="0"/>
    <x v="0"/>
    <n v="0"/>
    <x v="0"/>
    <n v="11"/>
    <x v="1"/>
    <n v="0"/>
    <x v="1"/>
  </r>
  <r>
    <x v="1583"/>
    <n v="1966"/>
    <n v="60"/>
    <x v="1"/>
    <x v="2"/>
    <x v="1"/>
    <n v="3"/>
    <x v="1"/>
    <x v="1435"/>
    <x v="1"/>
    <n v="0"/>
    <n v="1"/>
    <x v="523"/>
    <x v="35"/>
    <x v="0"/>
    <n v="33"/>
    <n v="8"/>
    <n v="10"/>
    <n v="2"/>
    <n v="10"/>
    <n v="3"/>
    <n v="66"/>
    <n v="2"/>
    <x v="2"/>
    <n v="1"/>
    <n v="3"/>
    <n v="8"/>
    <x v="1"/>
    <n v="4"/>
    <x v="1"/>
    <x v="0"/>
    <x v="0"/>
    <x v="0"/>
    <x v="0"/>
    <x v="0"/>
    <n v="0"/>
    <x v="0"/>
    <n v="11"/>
    <x v="1"/>
    <n v="0"/>
    <x v="1"/>
  </r>
  <r>
    <x v="1584"/>
    <n v="1987"/>
    <n v="39"/>
    <x v="2"/>
    <x v="0"/>
    <x v="3"/>
    <n v="1"/>
    <x v="0"/>
    <x v="76"/>
    <x v="1"/>
    <n v="0"/>
    <n v="0"/>
    <x v="75"/>
    <x v="46"/>
    <x v="1"/>
    <n v="163"/>
    <n v="23"/>
    <n v="424"/>
    <n v="27"/>
    <n v="65"/>
    <n v="76"/>
    <n v="778"/>
    <n v="1"/>
    <x v="7"/>
    <n v="10"/>
    <n v="13"/>
    <n v="27"/>
    <x v="0"/>
    <n v="1"/>
    <x v="1"/>
    <x v="0"/>
    <x v="0"/>
    <x v="0"/>
    <x v="0"/>
    <x v="0"/>
    <n v="0"/>
    <x v="0"/>
    <n v="11"/>
    <x v="0"/>
    <n v="1"/>
    <x v="0"/>
  </r>
  <r>
    <x v="1585"/>
    <n v="1973"/>
    <n v="53"/>
    <x v="1"/>
    <x v="1"/>
    <x v="3"/>
    <n v="3"/>
    <x v="1"/>
    <x v="125"/>
    <x v="1"/>
    <n v="1"/>
    <n v="1"/>
    <x v="115"/>
    <x v="30"/>
    <x v="0"/>
    <n v="15"/>
    <n v="0"/>
    <n v="8"/>
    <n v="4"/>
    <n v="2"/>
    <n v="20"/>
    <n v="49"/>
    <n v="2"/>
    <x v="1"/>
    <n v="1"/>
    <n v="2"/>
    <n v="6"/>
    <x v="1"/>
    <n v="5"/>
    <x v="1"/>
    <x v="1"/>
    <x v="0"/>
    <x v="0"/>
    <x v="0"/>
    <x v="0"/>
    <n v="0"/>
    <x v="0"/>
    <n v="11"/>
    <x v="0"/>
    <n v="2"/>
    <x v="3"/>
  </r>
  <r>
    <x v="1586"/>
    <n v="1952"/>
    <n v="74"/>
    <x v="0"/>
    <x v="2"/>
    <x v="1"/>
    <n v="4"/>
    <x v="1"/>
    <x v="1436"/>
    <x v="1"/>
    <n v="1"/>
    <n v="1"/>
    <x v="337"/>
    <x v="87"/>
    <x v="0"/>
    <n v="45"/>
    <n v="12"/>
    <n v="52"/>
    <n v="25"/>
    <n v="22"/>
    <n v="13"/>
    <n v="169"/>
    <n v="4"/>
    <x v="7"/>
    <n v="1"/>
    <n v="4"/>
    <n v="12"/>
    <x v="1"/>
    <n v="7"/>
    <x v="0"/>
    <x v="0"/>
    <x v="0"/>
    <x v="0"/>
    <x v="0"/>
    <x v="0"/>
    <n v="0"/>
    <x v="0"/>
    <n v="11"/>
    <x v="0"/>
    <n v="1"/>
    <x v="0"/>
  </r>
  <r>
    <x v="1587"/>
    <n v="1965"/>
    <n v="61"/>
    <x v="1"/>
    <x v="0"/>
    <x v="2"/>
    <n v="2"/>
    <x v="1"/>
    <x v="1437"/>
    <x v="1"/>
    <n v="0"/>
    <n v="0"/>
    <x v="434"/>
    <x v="39"/>
    <x v="0"/>
    <n v="48"/>
    <n v="58"/>
    <n v="68"/>
    <n v="16"/>
    <n v="66"/>
    <n v="43"/>
    <n v="299"/>
    <n v="1"/>
    <x v="7"/>
    <n v="2"/>
    <n v="6"/>
    <n v="12"/>
    <x v="1"/>
    <n v="2"/>
    <x v="1"/>
    <x v="0"/>
    <x v="0"/>
    <x v="0"/>
    <x v="0"/>
    <x v="0"/>
    <n v="0"/>
    <x v="0"/>
    <n v="11"/>
    <x v="1"/>
    <n v="0"/>
    <x v="1"/>
  </r>
  <r>
    <x v="1588"/>
    <n v="1980"/>
    <n v="46"/>
    <x v="1"/>
    <x v="0"/>
    <x v="2"/>
    <n v="3"/>
    <x v="1"/>
    <x v="1438"/>
    <x v="1"/>
    <n v="1"/>
    <n v="0"/>
    <x v="435"/>
    <x v="9"/>
    <x v="2"/>
    <n v="158"/>
    <n v="6"/>
    <n v="45"/>
    <n v="8"/>
    <n v="2"/>
    <n v="2"/>
    <n v="221"/>
    <n v="7"/>
    <x v="7"/>
    <n v="2"/>
    <n v="5"/>
    <n v="17"/>
    <x v="0"/>
    <n v="7"/>
    <x v="0"/>
    <x v="0"/>
    <x v="0"/>
    <x v="0"/>
    <x v="0"/>
    <x v="0"/>
    <n v="0"/>
    <x v="0"/>
    <n v="11"/>
    <x v="1"/>
    <n v="0"/>
    <x v="1"/>
  </r>
  <r>
    <x v="1589"/>
    <n v="1987"/>
    <n v="39"/>
    <x v="2"/>
    <x v="0"/>
    <x v="2"/>
    <n v="2"/>
    <x v="1"/>
    <x v="1439"/>
    <x v="1"/>
    <n v="0"/>
    <n v="0"/>
    <x v="539"/>
    <x v="95"/>
    <x v="0"/>
    <n v="754"/>
    <n v="160"/>
    <n v="625"/>
    <n v="63"/>
    <n v="32"/>
    <n v="48"/>
    <n v="1682"/>
    <n v="1"/>
    <x v="5"/>
    <n v="5"/>
    <n v="12"/>
    <n v="25"/>
    <x v="0"/>
    <n v="3"/>
    <x v="1"/>
    <x v="0"/>
    <x v="0"/>
    <x v="0"/>
    <x v="1"/>
    <x v="0"/>
    <n v="0"/>
    <x v="0"/>
    <n v="11"/>
    <x v="1"/>
    <n v="1"/>
    <x v="0"/>
  </r>
  <r>
    <x v="1590"/>
    <n v="1962"/>
    <n v="64"/>
    <x v="0"/>
    <x v="1"/>
    <x v="1"/>
    <n v="3"/>
    <x v="1"/>
    <x v="1105"/>
    <x v="1"/>
    <n v="0"/>
    <n v="1"/>
    <x v="259"/>
    <x v="97"/>
    <x v="1"/>
    <n v="108"/>
    <n v="1"/>
    <n v="28"/>
    <n v="13"/>
    <n v="1"/>
    <n v="4"/>
    <n v="155"/>
    <n v="2"/>
    <x v="7"/>
    <n v="1"/>
    <n v="4"/>
    <n v="10"/>
    <x v="1"/>
    <n v="8"/>
    <x v="0"/>
    <x v="0"/>
    <x v="0"/>
    <x v="0"/>
    <x v="0"/>
    <x v="0"/>
    <n v="0"/>
    <x v="0"/>
    <n v="11"/>
    <x v="1"/>
    <n v="0"/>
    <x v="1"/>
  </r>
  <r>
    <x v="1591"/>
    <n v="1955"/>
    <n v="71"/>
    <x v="0"/>
    <x v="0"/>
    <x v="2"/>
    <n v="2"/>
    <x v="1"/>
    <x v="1440"/>
    <x v="1"/>
    <n v="0"/>
    <n v="0"/>
    <x v="477"/>
    <x v="72"/>
    <x v="0"/>
    <n v="199"/>
    <n v="66"/>
    <n v="315"/>
    <n v="97"/>
    <n v="174"/>
    <n v="41"/>
    <n v="892"/>
    <n v="1"/>
    <x v="6"/>
    <n v="3"/>
    <n v="5"/>
    <n v="13"/>
    <x v="1"/>
    <n v="2"/>
    <x v="1"/>
    <x v="0"/>
    <x v="0"/>
    <x v="0"/>
    <x v="0"/>
    <x v="0"/>
    <n v="0"/>
    <x v="0"/>
    <n v="11"/>
    <x v="1"/>
    <n v="0"/>
    <x v="1"/>
  </r>
  <r>
    <x v="1592"/>
    <n v="1988"/>
    <n v="38"/>
    <x v="2"/>
    <x v="3"/>
    <x v="1"/>
    <n v="3"/>
    <x v="1"/>
    <x v="1441"/>
    <x v="1"/>
    <n v="1"/>
    <n v="0"/>
    <x v="14"/>
    <x v="62"/>
    <x v="0"/>
    <n v="2"/>
    <n v="7"/>
    <n v="5"/>
    <n v="2"/>
    <n v="15"/>
    <n v="27"/>
    <n v="58"/>
    <n v="1"/>
    <x v="2"/>
    <n v="0"/>
    <n v="2"/>
    <n v="5"/>
    <x v="1"/>
    <n v="9"/>
    <x v="0"/>
    <x v="1"/>
    <x v="0"/>
    <x v="0"/>
    <x v="0"/>
    <x v="0"/>
    <n v="0"/>
    <x v="0"/>
    <n v="11"/>
    <x v="1"/>
    <n v="1"/>
    <x v="0"/>
  </r>
  <r>
    <x v="1593"/>
    <n v="1965"/>
    <n v="61"/>
    <x v="1"/>
    <x v="2"/>
    <x v="1"/>
    <n v="3"/>
    <x v="1"/>
    <x v="1214"/>
    <x v="1"/>
    <n v="0"/>
    <n v="1"/>
    <x v="572"/>
    <x v="68"/>
    <x v="0"/>
    <n v="202"/>
    <n v="5"/>
    <n v="74"/>
    <n v="11"/>
    <n v="5"/>
    <n v="14"/>
    <n v="311"/>
    <n v="3"/>
    <x v="4"/>
    <n v="1"/>
    <n v="5"/>
    <n v="15"/>
    <x v="1"/>
    <n v="7"/>
    <x v="0"/>
    <x v="0"/>
    <x v="0"/>
    <x v="0"/>
    <x v="0"/>
    <x v="0"/>
    <n v="0"/>
    <x v="0"/>
    <n v="11"/>
    <x v="1"/>
    <n v="0"/>
    <x v="1"/>
  </r>
  <r>
    <x v="1594"/>
    <n v="1967"/>
    <n v="59"/>
    <x v="1"/>
    <x v="1"/>
    <x v="0"/>
    <n v="2"/>
    <x v="1"/>
    <x v="1442"/>
    <x v="1"/>
    <n v="0"/>
    <n v="1"/>
    <x v="306"/>
    <x v="42"/>
    <x v="0"/>
    <n v="85"/>
    <n v="0"/>
    <n v="3"/>
    <n v="0"/>
    <n v="0"/>
    <n v="7"/>
    <n v="95"/>
    <n v="1"/>
    <x v="2"/>
    <n v="0"/>
    <n v="4"/>
    <n v="7"/>
    <x v="1"/>
    <n v="3"/>
    <x v="1"/>
    <x v="0"/>
    <x v="0"/>
    <x v="0"/>
    <x v="0"/>
    <x v="0"/>
    <n v="0"/>
    <x v="0"/>
    <n v="11"/>
    <x v="1"/>
    <n v="0"/>
    <x v="1"/>
  </r>
  <r>
    <x v="1595"/>
    <n v="1973"/>
    <n v="53"/>
    <x v="1"/>
    <x v="1"/>
    <x v="0"/>
    <n v="2"/>
    <x v="1"/>
    <x v="1443"/>
    <x v="1"/>
    <n v="0"/>
    <n v="1"/>
    <x v="121"/>
    <x v="33"/>
    <x v="2"/>
    <n v="322"/>
    <n v="3"/>
    <n v="50"/>
    <n v="4"/>
    <n v="3"/>
    <n v="42"/>
    <n v="424"/>
    <n v="5"/>
    <x v="5"/>
    <n v="1"/>
    <n v="6"/>
    <n v="19"/>
    <x v="0"/>
    <n v="8"/>
    <x v="0"/>
    <x v="0"/>
    <x v="0"/>
    <x v="0"/>
    <x v="0"/>
    <x v="0"/>
    <n v="0"/>
    <x v="0"/>
    <n v="11"/>
    <x v="0"/>
    <n v="1"/>
    <x v="0"/>
  </r>
  <r>
    <x v="1596"/>
    <n v="1960"/>
    <n v="66"/>
    <x v="0"/>
    <x v="2"/>
    <x v="1"/>
    <n v="4"/>
    <x v="1"/>
    <x v="738"/>
    <x v="1"/>
    <n v="1"/>
    <n v="1"/>
    <x v="363"/>
    <x v="25"/>
    <x v="0"/>
    <n v="18"/>
    <n v="2"/>
    <n v="19"/>
    <n v="0"/>
    <n v="2"/>
    <n v="6"/>
    <n v="47"/>
    <n v="5"/>
    <x v="7"/>
    <n v="0"/>
    <n v="4"/>
    <n v="12"/>
    <x v="1"/>
    <n v="7"/>
    <x v="0"/>
    <x v="0"/>
    <x v="0"/>
    <x v="0"/>
    <x v="0"/>
    <x v="0"/>
    <n v="0"/>
    <x v="0"/>
    <n v="11"/>
    <x v="1"/>
    <n v="0"/>
    <x v="1"/>
  </r>
  <r>
    <x v="1597"/>
    <n v="1984"/>
    <n v="42"/>
    <x v="2"/>
    <x v="0"/>
    <x v="0"/>
    <n v="2"/>
    <x v="1"/>
    <x v="1444"/>
    <x v="1"/>
    <n v="1"/>
    <n v="0"/>
    <x v="590"/>
    <x v="8"/>
    <x v="0"/>
    <n v="141"/>
    <n v="8"/>
    <n v="129"/>
    <n v="3"/>
    <n v="11"/>
    <n v="47"/>
    <n v="339"/>
    <n v="3"/>
    <x v="5"/>
    <n v="1"/>
    <n v="4"/>
    <n v="15"/>
    <x v="1"/>
    <n v="9"/>
    <x v="0"/>
    <x v="1"/>
    <x v="0"/>
    <x v="0"/>
    <x v="0"/>
    <x v="0"/>
    <n v="0"/>
    <x v="0"/>
    <n v="11"/>
    <x v="1"/>
    <n v="1"/>
    <x v="0"/>
  </r>
  <r>
    <x v="1598"/>
    <n v="1971"/>
    <n v="55"/>
    <x v="1"/>
    <x v="0"/>
    <x v="2"/>
    <n v="3"/>
    <x v="1"/>
    <x v="1445"/>
    <x v="1"/>
    <n v="1"/>
    <n v="0"/>
    <x v="273"/>
    <x v="41"/>
    <x v="2"/>
    <n v="739"/>
    <n v="107"/>
    <n v="309"/>
    <n v="140"/>
    <n v="80"/>
    <n v="35"/>
    <n v="1410"/>
    <n v="1"/>
    <x v="2"/>
    <n v="5"/>
    <n v="13"/>
    <n v="21"/>
    <x v="0"/>
    <n v="6"/>
    <x v="0"/>
    <x v="0"/>
    <x v="0"/>
    <x v="0"/>
    <x v="0"/>
    <x v="0"/>
    <n v="0"/>
    <x v="0"/>
    <n v="11"/>
    <x v="1"/>
    <n v="0"/>
    <x v="1"/>
  </r>
  <r>
    <x v="1599"/>
    <n v="1975"/>
    <n v="51"/>
    <x v="1"/>
    <x v="1"/>
    <x v="2"/>
    <n v="3"/>
    <x v="1"/>
    <x v="1446"/>
    <x v="1"/>
    <n v="1"/>
    <n v="0"/>
    <x v="609"/>
    <x v="51"/>
    <x v="0"/>
    <n v="18"/>
    <n v="0"/>
    <n v="6"/>
    <n v="3"/>
    <n v="3"/>
    <n v="5"/>
    <n v="35"/>
    <n v="1"/>
    <x v="1"/>
    <n v="1"/>
    <n v="3"/>
    <n v="6"/>
    <x v="1"/>
    <n v="2"/>
    <x v="1"/>
    <x v="0"/>
    <x v="0"/>
    <x v="0"/>
    <x v="0"/>
    <x v="0"/>
    <n v="0"/>
    <x v="0"/>
    <n v="11"/>
    <x v="1"/>
    <n v="0"/>
    <x v="1"/>
  </r>
  <r>
    <x v="1600"/>
    <n v="1965"/>
    <n v="61"/>
    <x v="1"/>
    <x v="2"/>
    <x v="2"/>
    <n v="3"/>
    <x v="1"/>
    <x v="1447"/>
    <x v="1"/>
    <n v="0"/>
    <n v="1"/>
    <x v="610"/>
    <x v="81"/>
    <x v="0"/>
    <n v="378"/>
    <n v="0"/>
    <n v="88"/>
    <n v="19"/>
    <n v="4"/>
    <n v="73"/>
    <n v="562"/>
    <n v="4"/>
    <x v="0"/>
    <n v="5"/>
    <n v="3"/>
    <n v="20"/>
    <x v="0"/>
    <n v="7"/>
    <x v="0"/>
    <x v="0"/>
    <x v="0"/>
    <x v="0"/>
    <x v="0"/>
    <x v="0"/>
    <n v="0"/>
    <x v="0"/>
    <n v="11"/>
    <x v="1"/>
    <n v="0"/>
    <x v="1"/>
  </r>
  <r>
    <x v="1601"/>
    <n v="1956"/>
    <n v="70"/>
    <x v="0"/>
    <x v="2"/>
    <x v="2"/>
    <n v="2"/>
    <x v="1"/>
    <x v="1448"/>
    <x v="1"/>
    <n v="0"/>
    <n v="0"/>
    <x v="577"/>
    <x v="2"/>
    <x v="1"/>
    <n v="1083"/>
    <n v="108"/>
    <n v="649"/>
    <n v="253"/>
    <n v="151"/>
    <n v="108"/>
    <n v="2352"/>
    <n v="1"/>
    <x v="6"/>
    <n v="7"/>
    <n v="12"/>
    <n v="24"/>
    <x v="0"/>
    <n v="2"/>
    <x v="1"/>
    <x v="0"/>
    <x v="0"/>
    <x v="0"/>
    <x v="1"/>
    <x v="0"/>
    <n v="0"/>
    <x v="0"/>
    <n v="11"/>
    <x v="1"/>
    <n v="1"/>
    <x v="0"/>
  </r>
  <r>
    <x v="1602"/>
    <n v="1955"/>
    <n v="71"/>
    <x v="0"/>
    <x v="2"/>
    <x v="3"/>
    <n v="1"/>
    <x v="0"/>
    <x v="1449"/>
    <x v="1"/>
    <n v="0"/>
    <n v="0"/>
    <x v="611"/>
    <x v="22"/>
    <x v="0"/>
    <n v="1016"/>
    <n v="12"/>
    <n v="215"/>
    <n v="16"/>
    <n v="12"/>
    <n v="63"/>
    <n v="1334"/>
    <n v="1"/>
    <x v="6"/>
    <n v="5"/>
    <n v="10"/>
    <n v="20"/>
    <x v="0"/>
    <n v="3"/>
    <x v="1"/>
    <x v="0"/>
    <x v="1"/>
    <x v="0"/>
    <x v="0"/>
    <x v="0"/>
    <n v="0"/>
    <x v="0"/>
    <n v="11"/>
    <x v="1"/>
    <n v="1"/>
    <x v="0"/>
  </r>
  <r>
    <x v="1603"/>
    <n v="1960"/>
    <n v="66"/>
    <x v="0"/>
    <x v="0"/>
    <x v="1"/>
    <n v="4"/>
    <x v="1"/>
    <x v="1450"/>
    <x v="1"/>
    <n v="1"/>
    <n v="1"/>
    <x v="462"/>
    <x v="43"/>
    <x v="0"/>
    <n v="23"/>
    <n v="1"/>
    <n v="6"/>
    <n v="0"/>
    <n v="0"/>
    <n v="2"/>
    <n v="32"/>
    <n v="2"/>
    <x v="1"/>
    <n v="0"/>
    <n v="3"/>
    <n v="6"/>
    <x v="1"/>
    <n v="4"/>
    <x v="1"/>
    <x v="0"/>
    <x v="0"/>
    <x v="0"/>
    <x v="0"/>
    <x v="0"/>
    <n v="0"/>
    <x v="0"/>
    <n v="11"/>
    <x v="1"/>
    <n v="0"/>
    <x v="1"/>
  </r>
  <r>
    <x v="1604"/>
    <n v="1961"/>
    <n v="65"/>
    <x v="0"/>
    <x v="0"/>
    <x v="2"/>
    <n v="4"/>
    <x v="1"/>
    <x v="1451"/>
    <x v="1"/>
    <n v="1"/>
    <n v="1"/>
    <x v="582"/>
    <x v="83"/>
    <x v="0"/>
    <n v="12"/>
    <n v="1"/>
    <n v="21"/>
    <n v="2"/>
    <n v="2"/>
    <n v="3"/>
    <n v="41"/>
    <n v="2"/>
    <x v="2"/>
    <n v="0"/>
    <n v="3"/>
    <n v="7"/>
    <x v="1"/>
    <n v="7"/>
    <x v="0"/>
    <x v="0"/>
    <x v="0"/>
    <x v="0"/>
    <x v="0"/>
    <x v="0"/>
    <n v="0"/>
    <x v="0"/>
    <n v="11"/>
    <x v="1"/>
    <n v="0"/>
    <x v="1"/>
  </r>
  <r>
    <x v="1605"/>
    <n v="1963"/>
    <n v="63"/>
    <x v="0"/>
    <x v="1"/>
    <x v="2"/>
    <n v="4"/>
    <x v="1"/>
    <x v="1452"/>
    <x v="1"/>
    <n v="1"/>
    <n v="1"/>
    <x v="481"/>
    <x v="98"/>
    <x v="0"/>
    <n v="35"/>
    <n v="0"/>
    <n v="4"/>
    <n v="0"/>
    <n v="0"/>
    <n v="0"/>
    <n v="39"/>
    <n v="1"/>
    <x v="2"/>
    <n v="0"/>
    <n v="2"/>
    <n v="5"/>
    <x v="1"/>
    <n v="8"/>
    <x v="0"/>
    <x v="0"/>
    <x v="0"/>
    <x v="0"/>
    <x v="0"/>
    <x v="0"/>
    <n v="0"/>
    <x v="0"/>
    <n v="11"/>
    <x v="1"/>
    <n v="0"/>
    <x v="1"/>
  </r>
  <r>
    <x v="1606"/>
    <n v="1977"/>
    <n v="49"/>
    <x v="1"/>
    <x v="0"/>
    <x v="2"/>
    <n v="3"/>
    <x v="1"/>
    <x v="1453"/>
    <x v="1"/>
    <n v="0"/>
    <n v="1"/>
    <x v="538"/>
    <x v="10"/>
    <x v="0"/>
    <n v="548"/>
    <n v="31"/>
    <n v="422"/>
    <n v="0"/>
    <n v="112"/>
    <n v="28"/>
    <n v="1141"/>
    <n v="4"/>
    <x v="3"/>
    <n v="5"/>
    <n v="11"/>
    <n v="25"/>
    <x v="0"/>
    <n v="3"/>
    <x v="1"/>
    <x v="0"/>
    <x v="0"/>
    <x v="0"/>
    <x v="0"/>
    <x v="0"/>
    <n v="0"/>
    <x v="0"/>
    <n v="11"/>
    <x v="1"/>
    <n v="0"/>
    <x v="1"/>
  </r>
  <r>
    <x v="1607"/>
    <n v="1990"/>
    <n v="36"/>
    <x v="2"/>
    <x v="4"/>
    <x v="0"/>
    <n v="2"/>
    <x v="1"/>
    <x v="1454"/>
    <x v="1"/>
    <n v="1"/>
    <n v="0"/>
    <x v="298"/>
    <x v="80"/>
    <x v="1"/>
    <n v="342"/>
    <n v="32"/>
    <n v="230"/>
    <n v="34"/>
    <n v="32"/>
    <n v="40"/>
    <n v="710"/>
    <n v="5"/>
    <x v="11"/>
    <n v="5"/>
    <n v="4"/>
    <n v="24"/>
    <x v="0"/>
    <n v="9"/>
    <x v="0"/>
    <x v="1"/>
    <x v="0"/>
    <x v="0"/>
    <x v="0"/>
    <x v="0"/>
    <n v="0"/>
    <x v="0"/>
    <n v="11"/>
    <x v="1"/>
    <n v="1"/>
    <x v="0"/>
  </r>
  <r>
    <x v="1608"/>
    <n v="1973"/>
    <n v="53"/>
    <x v="1"/>
    <x v="2"/>
    <x v="2"/>
    <n v="3"/>
    <x v="1"/>
    <x v="1455"/>
    <x v="1"/>
    <n v="0"/>
    <n v="1"/>
    <x v="448"/>
    <x v="75"/>
    <x v="0"/>
    <n v="365"/>
    <n v="3"/>
    <n v="15"/>
    <n v="4"/>
    <n v="3"/>
    <n v="11"/>
    <n v="401"/>
    <n v="5"/>
    <x v="5"/>
    <n v="2"/>
    <n v="5"/>
    <n v="19"/>
    <x v="0"/>
    <n v="6"/>
    <x v="0"/>
    <x v="0"/>
    <x v="0"/>
    <x v="0"/>
    <x v="0"/>
    <x v="0"/>
    <n v="0"/>
    <x v="0"/>
    <n v="11"/>
    <x v="1"/>
    <n v="0"/>
    <x v="1"/>
  </r>
  <r>
    <x v="1609"/>
    <n v="1964"/>
    <n v="62"/>
    <x v="0"/>
    <x v="1"/>
    <x v="2"/>
    <n v="3"/>
    <x v="1"/>
    <x v="996"/>
    <x v="1"/>
    <n v="0"/>
    <n v="1"/>
    <x v="178"/>
    <x v="97"/>
    <x v="1"/>
    <n v="397"/>
    <n v="19"/>
    <n v="69"/>
    <n v="12"/>
    <n v="0"/>
    <n v="9"/>
    <n v="506"/>
    <n v="1"/>
    <x v="6"/>
    <n v="4"/>
    <n v="8"/>
    <n v="17"/>
    <x v="0"/>
    <n v="2"/>
    <x v="1"/>
    <x v="0"/>
    <x v="0"/>
    <x v="0"/>
    <x v="0"/>
    <x v="0"/>
    <n v="0"/>
    <x v="0"/>
    <n v="11"/>
    <x v="1"/>
    <n v="0"/>
    <x v="1"/>
  </r>
  <r>
    <x v="1610"/>
    <n v="1988"/>
    <n v="38"/>
    <x v="2"/>
    <x v="0"/>
    <x v="0"/>
    <n v="1"/>
    <x v="0"/>
    <x v="319"/>
    <x v="1"/>
    <n v="0"/>
    <n v="0"/>
    <x v="262"/>
    <x v="55"/>
    <x v="0"/>
    <n v="456"/>
    <n v="19"/>
    <n v="832"/>
    <n v="75"/>
    <n v="118"/>
    <n v="38"/>
    <n v="1538"/>
    <n v="1"/>
    <x v="6"/>
    <n v="5"/>
    <n v="11"/>
    <n v="21"/>
    <x v="0"/>
    <n v="3"/>
    <x v="1"/>
    <x v="0"/>
    <x v="0"/>
    <x v="0"/>
    <x v="0"/>
    <x v="0"/>
    <n v="0"/>
    <x v="0"/>
    <n v="11"/>
    <x v="1"/>
    <n v="0"/>
    <x v="1"/>
  </r>
  <r>
    <x v="1611"/>
    <n v="1978"/>
    <n v="48"/>
    <x v="1"/>
    <x v="4"/>
    <x v="2"/>
    <n v="2"/>
    <x v="1"/>
    <x v="1456"/>
    <x v="1"/>
    <n v="0"/>
    <n v="0"/>
    <x v="356"/>
    <x v="1"/>
    <x v="0"/>
    <n v="5"/>
    <n v="6"/>
    <n v="15"/>
    <n v="11"/>
    <n v="7"/>
    <n v="13"/>
    <n v="57"/>
    <n v="1"/>
    <x v="2"/>
    <n v="0"/>
    <n v="3"/>
    <n v="6"/>
    <x v="1"/>
    <n v="9"/>
    <x v="0"/>
    <x v="0"/>
    <x v="0"/>
    <x v="0"/>
    <x v="0"/>
    <x v="0"/>
    <n v="0"/>
    <x v="0"/>
    <n v="11"/>
    <x v="1"/>
    <n v="0"/>
    <x v="1"/>
  </r>
  <r>
    <x v="1612"/>
    <n v="1990"/>
    <n v="36"/>
    <x v="2"/>
    <x v="0"/>
    <x v="0"/>
    <n v="1"/>
    <x v="0"/>
    <x v="1457"/>
    <x v="1"/>
    <n v="0"/>
    <n v="0"/>
    <x v="529"/>
    <x v="7"/>
    <x v="1"/>
    <n v="836"/>
    <n v="185"/>
    <n v="575"/>
    <n v="24"/>
    <n v="25"/>
    <n v="77"/>
    <n v="1722"/>
    <n v="1"/>
    <x v="4"/>
    <n v="3"/>
    <n v="9"/>
    <n v="19"/>
    <x v="0"/>
    <n v="4"/>
    <x v="1"/>
    <x v="1"/>
    <x v="0"/>
    <x v="0"/>
    <x v="0"/>
    <x v="0"/>
    <n v="0"/>
    <x v="0"/>
    <n v="11"/>
    <x v="0"/>
    <n v="2"/>
    <x v="3"/>
  </r>
  <r>
    <x v="1613"/>
    <n v="1975"/>
    <n v="51"/>
    <x v="1"/>
    <x v="0"/>
    <x v="0"/>
    <n v="2"/>
    <x v="1"/>
    <x v="1458"/>
    <x v="1"/>
    <n v="1"/>
    <n v="0"/>
    <x v="502"/>
    <x v="38"/>
    <x v="0"/>
    <n v="100"/>
    <n v="2"/>
    <n v="128"/>
    <n v="23"/>
    <n v="7"/>
    <n v="10"/>
    <n v="270"/>
    <n v="4"/>
    <x v="3"/>
    <n v="1"/>
    <n v="5"/>
    <n v="15"/>
    <x v="1"/>
    <n v="8"/>
    <x v="0"/>
    <x v="0"/>
    <x v="0"/>
    <x v="0"/>
    <x v="0"/>
    <x v="0"/>
    <n v="0"/>
    <x v="0"/>
    <n v="11"/>
    <x v="1"/>
    <n v="0"/>
    <x v="1"/>
  </r>
  <r>
    <x v="1614"/>
    <n v="1977"/>
    <n v="49"/>
    <x v="1"/>
    <x v="0"/>
    <x v="2"/>
    <n v="4"/>
    <x v="1"/>
    <x v="179"/>
    <x v="1"/>
    <n v="1"/>
    <n v="1"/>
    <x v="157"/>
    <x v="37"/>
    <x v="1"/>
    <n v="10"/>
    <n v="0"/>
    <n v="10"/>
    <n v="3"/>
    <n v="1"/>
    <n v="7"/>
    <n v="31"/>
    <n v="2"/>
    <x v="1"/>
    <n v="1"/>
    <n v="2"/>
    <n v="6"/>
    <x v="1"/>
    <n v="8"/>
    <x v="0"/>
    <x v="0"/>
    <x v="0"/>
    <x v="0"/>
    <x v="0"/>
    <x v="0"/>
    <n v="0"/>
    <x v="0"/>
    <n v="11"/>
    <x v="0"/>
    <n v="1"/>
    <x v="0"/>
  </r>
  <r>
    <x v="1615"/>
    <n v="1984"/>
    <n v="42"/>
    <x v="2"/>
    <x v="0"/>
    <x v="2"/>
    <n v="3"/>
    <x v="1"/>
    <x v="1459"/>
    <x v="1"/>
    <n v="1"/>
    <n v="0"/>
    <x v="612"/>
    <x v="74"/>
    <x v="1"/>
    <n v="238"/>
    <n v="115"/>
    <n v="215"/>
    <n v="169"/>
    <n v="69"/>
    <n v="76"/>
    <n v="882"/>
    <n v="3"/>
    <x v="3"/>
    <n v="3"/>
    <n v="13"/>
    <n v="24"/>
    <x v="0"/>
    <n v="4"/>
    <x v="1"/>
    <x v="0"/>
    <x v="0"/>
    <x v="0"/>
    <x v="0"/>
    <x v="0"/>
    <n v="0"/>
    <x v="0"/>
    <n v="11"/>
    <x v="1"/>
    <n v="0"/>
    <x v="1"/>
  </r>
  <r>
    <x v="1616"/>
    <n v="1983"/>
    <n v="43"/>
    <x v="2"/>
    <x v="0"/>
    <x v="1"/>
    <n v="3"/>
    <x v="1"/>
    <x v="1460"/>
    <x v="1"/>
    <n v="1"/>
    <n v="0"/>
    <x v="202"/>
    <x v="63"/>
    <x v="0"/>
    <n v="6"/>
    <n v="0"/>
    <n v="5"/>
    <n v="2"/>
    <n v="1"/>
    <n v="2"/>
    <n v="16"/>
    <n v="1"/>
    <x v="1"/>
    <n v="0"/>
    <n v="2"/>
    <n v="4"/>
    <x v="1"/>
    <n v="7"/>
    <x v="0"/>
    <x v="0"/>
    <x v="0"/>
    <x v="0"/>
    <x v="0"/>
    <x v="0"/>
    <n v="0"/>
    <x v="0"/>
    <n v="11"/>
    <x v="1"/>
    <n v="0"/>
    <x v="1"/>
  </r>
  <r>
    <x v="1617"/>
    <n v="1987"/>
    <n v="39"/>
    <x v="2"/>
    <x v="0"/>
    <x v="0"/>
    <n v="2"/>
    <x v="1"/>
    <x v="847"/>
    <x v="1"/>
    <n v="1"/>
    <n v="0"/>
    <x v="333"/>
    <x v="52"/>
    <x v="2"/>
    <n v="158"/>
    <n v="11"/>
    <n v="99"/>
    <n v="15"/>
    <n v="11"/>
    <n v="17"/>
    <n v="311"/>
    <n v="2"/>
    <x v="7"/>
    <n v="2"/>
    <n v="7"/>
    <n v="14"/>
    <x v="1"/>
    <n v="3"/>
    <x v="1"/>
    <x v="0"/>
    <x v="0"/>
    <x v="0"/>
    <x v="0"/>
    <x v="0"/>
    <n v="0"/>
    <x v="0"/>
    <n v="11"/>
    <x v="1"/>
    <n v="0"/>
    <x v="1"/>
  </r>
  <r>
    <x v="1618"/>
    <n v="1965"/>
    <n v="61"/>
    <x v="1"/>
    <x v="0"/>
    <x v="2"/>
    <n v="3"/>
    <x v="1"/>
    <x v="1249"/>
    <x v="1"/>
    <n v="0"/>
    <n v="1"/>
    <x v="353"/>
    <x v="13"/>
    <x v="1"/>
    <n v="86"/>
    <n v="12"/>
    <n v="75"/>
    <n v="33"/>
    <n v="15"/>
    <n v="6"/>
    <n v="227"/>
    <n v="1"/>
    <x v="6"/>
    <n v="1"/>
    <n v="5"/>
    <n v="11"/>
    <x v="1"/>
    <n v="4"/>
    <x v="1"/>
    <x v="0"/>
    <x v="0"/>
    <x v="0"/>
    <x v="0"/>
    <x v="0"/>
    <n v="0"/>
    <x v="0"/>
    <n v="11"/>
    <x v="1"/>
    <n v="0"/>
    <x v="1"/>
  </r>
  <r>
    <x v="1619"/>
    <n v="1956"/>
    <n v="70"/>
    <x v="0"/>
    <x v="2"/>
    <x v="2"/>
    <n v="3"/>
    <x v="1"/>
    <x v="1461"/>
    <x v="1"/>
    <n v="0"/>
    <n v="1"/>
    <x v="43"/>
    <x v="38"/>
    <x v="0"/>
    <n v="856"/>
    <n v="0"/>
    <n v="76"/>
    <n v="12"/>
    <n v="9"/>
    <n v="199"/>
    <n v="1152"/>
    <n v="7"/>
    <x v="12"/>
    <n v="6"/>
    <n v="9"/>
    <n v="31"/>
    <x v="2"/>
    <n v="8"/>
    <x v="0"/>
    <x v="0"/>
    <x v="0"/>
    <x v="0"/>
    <x v="0"/>
    <x v="0"/>
    <n v="0"/>
    <x v="0"/>
    <n v="11"/>
    <x v="1"/>
    <n v="0"/>
    <x v="1"/>
  </r>
  <r>
    <x v="1620"/>
    <n v="1965"/>
    <n v="61"/>
    <x v="1"/>
    <x v="1"/>
    <x v="1"/>
    <n v="3"/>
    <x v="1"/>
    <x v="1462"/>
    <x v="1"/>
    <n v="0"/>
    <n v="1"/>
    <x v="132"/>
    <x v="29"/>
    <x v="0"/>
    <n v="98"/>
    <n v="1"/>
    <n v="17"/>
    <n v="0"/>
    <n v="1"/>
    <n v="5"/>
    <n v="122"/>
    <n v="1"/>
    <x v="7"/>
    <n v="0"/>
    <n v="4"/>
    <n v="8"/>
    <x v="1"/>
    <n v="7"/>
    <x v="0"/>
    <x v="0"/>
    <x v="1"/>
    <x v="0"/>
    <x v="0"/>
    <x v="0"/>
    <n v="0"/>
    <x v="0"/>
    <n v="11"/>
    <x v="1"/>
    <n v="1"/>
    <x v="0"/>
  </r>
  <r>
    <x v="1621"/>
    <n v="1971"/>
    <n v="55"/>
    <x v="1"/>
    <x v="0"/>
    <x v="2"/>
    <n v="3"/>
    <x v="1"/>
    <x v="1463"/>
    <x v="1"/>
    <n v="1"/>
    <n v="0"/>
    <x v="232"/>
    <x v="86"/>
    <x v="2"/>
    <n v="4"/>
    <n v="16"/>
    <n v="20"/>
    <n v="0"/>
    <n v="17"/>
    <n v="20"/>
    <n v="77"/>
    <n v="3"/>
    <x v="2"/>
    <n v="0"/>
    <n v="4"/>
    <n v="9"/>
    <x v="1"/>
    <n v="8"/>
    <x v="0"/>
    <x v="0"/>
    <x v="0"/>
    <x v="0"/>
    <x v="0"/>
    <x v="0"/>
    <n v="0"/>
    <x v="0"/>
    <n v="11"/>
    <x v="1"/>
    <n v="0"/>
    <x v="1"/>
  </r>
  <r>
    <x v="1622"/>
    <n v="1982"/>
    <n v="44"/>
    <x v="2"/>
    <x v="4"/>
    <x v="1"/>
    <n v="2"/>
    <x v="1"/>
    <x v="430"/>
    <x v="1"/>
    <n v="0"/>
    <n v="0"/>
    <x v="324"/>
    <x v="83"/>
    <x v="0"/>
    <n v="398"/>
    <n v="96"/>
    <n v="447"/>
    <n v="220"/>
    <n v="96"/>
    <n v="32"/>
    <n v="1289"/>
    <n v="1"/>
    <x v="3"/>
    <n v="7"/>
    <n v="6"/>
    <n v="19"/>
    <x v="0"/>
    <n v="3"/>
    <x v="1"/>
    <x v="0"/>
    <x v="0"/>
    <x v="0"/>
    <x v="0"/>
    <x v="0"/>
    <n v="0"/>
    <x v="0"/>
    <n v="11"/>
    <x v="1"/>
    <n v="0"/>
    <x v="1"/>
  </r>
  <r>
    <x v="1623"/>
    <n v="1959"/>
    <n v="67"/>
    <x v="0"/>
    <x v="0"/>
    <x v="0"/>
    <n v="3"/>
    <x v="1"/>
    <x v="1464"/>
    <x v="1"/>
    <n v="1"/>
    <n v="1"/>
    <x v="538"/>
    <x v="81"/>
    <x v="0"/>
    <n v="313"/>
    <n v="8"/>
    <n v="104"/>
    <n v="6"/>
    <n v="4"/>
    <n v="126"/>
    <n v="561"/>
    <n v="9"/>
    <x v="0"/>
    <n v="1"/>
    <n v="6"/>
    <n v="24"/>
    <x v="0"/>
    <n v="9"/>
    <x v="0"/>
    <x v="0"/>
    <x v="0"/>
    <x v="0"/>
    <x v="0"/>
    <x v="0"/>
    <n v="0"/>
    <x v="0"/>
    <n v="11"/>
    <x v="1"/>
    <n v="0"/>
    <x v="1"/>
  </r>
  <r>
    <x v="1624"/>
    <n v="1963"/>
    <n v="63"/>
    <x v="0"/>
    <x v="0"/>
    <x v="1"/>
    <n v="4"/>
    <x v="1"/>
    <x v="1465"/>
    <x v="1"/>
    <n v="1"/>
    <n v="1"/>
    <x v="299"/>
    <x v="79"/>
    <x v="0"/>
    <n v="109"/>
    <n v="18"/>
    <n v="16"/>
    <n v="24"/>
    <n v="26"/>
    <n v="18"/>
    <n v="211"/>
    <n v="4"/>
    <x v="7"/>
    <n v="1"/>
    <n v="5"/>
    <n v="13"/>
    <x v="1"/>
    <n v="4"/>
    <x v="1"/>
    <x v="0"/>
    <x v="0"/>
    <x v="0"/>
    <x v="0"/>
    <x v="0"/>
    <n v="0"/>
    <x v="0"/>
    <n v="11"/>
    <x v="1"/>
    <n v="0"/>
    <x v="1"/>
  </r>
  <r>
    <x v="1625"/>
    <n v="1952"/>
    <n v="74"/>
    <x v="0"/>
    <x v="1"/>
    <x v="2"/>
    <n v="3"/>
    <x v="1"/>
    <x v="1466"/>
    <x v="1"/>
    <n v="0"/>
    <n v="1"/>
    <x v="52"/>
    <x v="28"/>
    <x v="2"/>
    <n v="216"/>
    <n v="2"/>
    <n v="6"/>
    <n v="0"/>
    <n v="0"/>
    <n v="9"/>
    <n v="233"/>
    <n v="2"/>
    <x v="3"/>
    <n v="1"/>
    <n v="4"/>
    <n v="12"/>
    <x v="1"/>
    <n v="7"/>
    <x v="0"/>
    <x v="0"/>
    <x v="0"/>
    <x v="0"/>
    <x v="0"/>
    <x v="0"/>
    <n v="0"/>
    <x v="0"/>
    <n v="11"/>
    <x v="1"/>
    <n v="0"/>
    <x v="1"/>
  </r>
  <r>
    <x v="1626"/>
    <n v="1971"/>
    <n v="55"/>
    <x v="1"/>
    <x v="1"/>
    <x v="4"/>
    <n v="2"/>
    <x v="1"/>
    <x v="1467"/>
    <x v="1"/>
    <n v="0"/>
    <n v="1"/>
    <x v="181"/>
    <x v="63"/>
    <x v="0"/>
    <n v="595"/>
    <n v="71"/>
    <n v="153"/>
    <n v="120"/>
    <n v="112"/>
    <n v="41"/>
    <n v="1092"/>
    <n v="6"/>
    <x v="7"/>
    <n v="2"/>
    <n v="10"/>
    <n v="21"/>
    <x v="0"/>
    <n v="9"/>
    <x v="0"/>
    <x v="0"/>
    <x v="0"/>
    <x v="0"/>
    <x v="0"/>
    <x v="0"/>
    <n v="0"/>
    <x v="0"/>
    <n v="11"/>
    <x v="1"/>
    <n v="0"/>
    <x v="1"/>
  </r>
  <r>
    <x v="1627"/>
    <n v="1963"/>
    <n v="63"/>
    <x v="0"/>
    <x v="1"/>
    <x v="3"/>
    <n v="1"/>
    <x v="0"/>
    <x v="1468"/>
    <x v="1"/>
    <n v="0"/>
    <n v="0"/>
    <x v="65"/>
    <x v="9"/>
    <x v="2"/>
    <n v="123"/>
    <n v="133"/>
    <n v="142"/>
    <n v="71"/>
    <n v="44"/>
    <n v="88"/>
    <n v="601"/>
    <n v="1"/>
    <x v="4"/>
    <n v="2"/>
    <n v="8"/>
    <n v="17"/>
    <x v="0"/>
    <n v="6"/>
    <x v="0"/>
    <x v="0"/>
    <x v="0"/>
    <x v="0"/>
    <x v="0"/>
    <x v="0"/>
    <n v="0"/>
    <x v="0"/>
    <n v="11"/>
    <x v="1"/>
    <n v="0"/>
    <x v="1"/>
  </r>
  <r>
    <x v="1628"/>
    <n v="1982"/>
    <n v="44"/>
    <x v="2"/>
    <x v="0"/>
    <x v="1"/>
    <n v="3"/>
    <x v="1"/>
    <x v="1469"/>
    <x v="1"/>
    <n v="1"/>
    <n v="0"/>
    <x v="613"/>
    <x v="28"/>
    <x v="2"/>
    <n v="16"/>
    <n v="0"/>
    <n v="23"/>
    <n v="3"/>
    <n v="2"/>
    <n v="10"/>
    <n v="54"/>
    <n v="3"/>
    <x v="6"/>
    <n v="1"/>
    <n v="2"/>
    <n v="10"/>
    <x v="1"/>
    <n v="7"/>
    <x v="0"/>
    <x v="0"/>
    <x v="0"/>
    <x v="0"/>
    <x v="0"/>
    <x v="0"/>
    <n v="0"/>
    <x v="0"/>
    <n v="11"/>
    <x v="0"/>
    <n v="1"/>
    <x v="0"/>
  </r>
  <r>
    <x v="1629"/>
    <n v="1976"/>
    <n v="50"/>
    <x v="1"/>
    <x v="4"/>
    <x v="1"/>
    <n v="3"/>
    <x v="1"/>
    <x v="1470"/>
    <x v="1"/>
    <n v="1"/>
    <n v="0"/>
    <x v="512"/>
    <x v="12"/>
    <x v="0"/>
    <n v="11"/>
    <n v="12"/>
    <n v="35"/>
    <n v="3"/>
    <n v="5"/>
    <n v="12"/>
    <n v="78"/>
    <n v="1"/>
    <x v="7"/>
    <n v="0"/>
    <n v="3"/>
    <n v="7"/>
    <x v="1"/>
    <n v="7"/>
    <x v="0"/>
    <x v="0"/>
    <x v="0"/>
    <x v="0"/>
    <x v="0"/>
    <x v="0"/>
    <n v="0"/>
    <x v="0"/>
    <n v="11"/>
    <x v="1"/>
    <n v="0"/>
    <x v="1"/>
  </r>
  <r>
    <x v="1630"/>
    <n v="1947"/>
    <n v="79"/>
    <x v="3"/>
    <x v="1"/>
    <x v="1"/>
    <n v="3"/>
    <x v="1"/>
    <x v="619"/>
    <x v="1"/>
    <n v="0"/>
    <n v="1"/>
    <x v="176"/>
    <x v="78"/>
    <x v="0"/>
    <n v="410"/>
    <n v="112"/>
    <n v="420"/>
    <n v="0"/>
    <n v="82"/>
    <n v="71"/>
    <n v="1095"/>
    <n v="1"/>
    <x v="12"/>
    <n v="3"/>
    <n v="13"/>
    <n v="26"/>
    <x v="0"/>
    <n v="4"/>
    <x v="1"/>
    <x v="0"/>
    <x v="0"/>
    <x v="0"/>
    <x v="0"/>
    <x v="0"/>
    <n v="0"/>
    <x v="0"/>
    <n v="11"/>
    <x v="1"/>
    <n v="0"/>
    <x v="1"/>
  </r>
  <r>
    <x v="1631"/>
    <n v="1969"/>
    <n v="57"/>
    <x v="1"/>
    <x v="1"/>
    <x v="1"/>
    <n v="3"/>
    <x v="1"/>
    <x v="1471"/>
    <x v="1"/>
    <n v="1"/>
    <n v="0"/>
    <x v="413"/>
    <x v="81"/>
    <x v="0"/>
    <n v="159"/>
    <n v="2"/>
    <n v="51"/>
    <n v="6"/>
    <n v="2"/>
    <n v="24"/>
    <n v="244"/>
    <n v="3"/>
    <x v="6"/>
    <n v="1"/>
    <n v="5"/>
    <n v="13"/>
    <x v="1"/>
    <n v="5"/>
    <x v="1"/>
    <x v="0"/>
    <x v="0"/>
    <x v="0"/>
    <x v="0"/>
    <x v="0"/>
    <n v="0"/>
    <x v="0"/>
    <n v="11"/>
    <x v="1"/>
    <n v="0"/>
    <x v="1"/>
  </r>
  <r>
    <x v="1632"/>
    <n v="1959"/>
    <n v="67"/>
    <x v="0"/>
    <x v="1"/>
    <x v="2"/>
    <n v="4"/>
    <x v="1"/>
    <x v="1472"/>
    <x v="1"/>
    <n v="1"/>
    <n v="1"/>
    <x v="535"/>
    <x v="62"/>
    <x v="0"/>
    <n v="105"/>
    <n v="0"/>
    <n v="10"/>
    <n v="0"/>
    <n v="1"/>
    <n v="0"/>
    <n v="116"/>
    <n v="2"/>
    <x v="2"/>
    <n v="1"/>
    <n v="4"/>
    <n v="9"/>
    <x v="1"/>
    <n v="5"/>
    <x v="1"/>
    <x v="0"/>
    <x v="0"/>
    <x v="0"/>
    <x v="0"/>
    <x v="0"/>
    <n v="0"/>
    <x v="0"/>
    <n v="11"/>
    <x v="1"/>
    <n v="0"/>
    <x v="1"/>
  </r>
  <r>
    <x v="1633"/>
    <n v="1978"/>
    <n v="48"/>
    <x v="1"/>
    <x v="0"/>
    <x v="1"/>
    <n v="3"/>
    <x v="1"/>
    <x v="1473"/>
    <x v="1"/>
    <n v="1"/>
    <n v="0"/>
    <x v="215"/>
    <x v="51"/>
    <x v="0"/>
    <n v="5"/>
    <n v="1"/>
    <n v="8"/>
    <n v="0"/>
    <n v="0"/>
    <n v="1"/>
    <n v="15"/>
    <n v="1"/>
    <x v="1"/>
    <n v="0"/>
    <n v="2"/>
    <n v="4"/>
    <x v="1"/>
    <n v="8"/>
    <x v="0"/>
    <x v="0"/>
    <x v="0"/>
    <x v="0"/>
    <x v="0"/>
    <x v="0"/>
    <n v="0"/>
    <x v="0"/>
    <n v="11"/>
    <x v="1"/>
    <n v="0"/>
    <x v="1"/>
  </r>
  <r>
    <x v="1634"/>
    <n v="1948"/>
    <n v="78"/>
    <x v="3"/>
    <x v="1"/>
    <x v="1"/>
    <n v="4"/>
    <x v="1"/>
    <x v="338"/>
    <x v="1"/>
    <n v="0"/>
    <n v="2"/>
    <x v="272"/>
    <x v="87"/>
    <x v="0"/>
    <n v="269"/>
    <n v="15"/>
    <n v="69"/>
    <n v="15"/>
    <n v="19"/>
    <n v="38"/>
    <n v="425"/>
    <n v="2"/>
    <x v="6"/>
    <n v="6"/>
    <n v="4"/>
    <n v="16"/>
    <x v="0"/>
    <n v="5"/>
    <x v="1"/>
    <x v="0"/>
    <x v="0"/>
    <x v="0"/>
    <x v="0"/>
    <x v="0"/>
    <n v="0"/>
    <x v="0"/>
    <n v="11"/>
    <x v="1"/>
    <n v="0"/>
    <x v="1"/>
  </r>
  <r>
    <x v="1635"/>
    <n v="1955"/>
    <n v="71"/>
    <x v="0"/>
    <x v="1"/>
    <x v="2"/>
    <n v="3"/>
    <x v="1"/>
    <x v="1474"/>
    <x v="1"/>
    <n v="0"/>
    <n v="1"/>
    <x v="614"/>
    <x v="9"/>
    <x v="2"/>
    <n v="629"/>
    <n v="0"/>
    <n v="70"/>
    <n v="0"/>
    <n v="0"/>
    <n v="35"/>
    <n v="734"/>
    <n v="6"/>
    <x v="8"/>
    <n v="2"/>
    <n v="7"/>
    <n v="26"/>
    <x v="0"/>
    <n v="8"/>
    <x v="0"/>
    <x v="0"/>
    <x v="0"/>
    <x v="0"/>
    <x v="0"/>
    <x v="0"/>
    <n v="0"/>
    <x v="0"/>
    <n v="11"/>
    <x v="1"/>
    <n v="0"/>
    <x v="1"/>
  </r>
  <r>
    <x v="1636"/>
    <n v="1954"/>
    <n v="72"/>
    <x v="0"/>
    <x v="0"/>
    <x v="3"/>
    <n v="2"/>
    <x v="1"/>
    <x v="1475"/>
    <x v="1"/>
    <n v="0"/>
    <n v="1"/>
    <x v="51"/>
    <x v="74"/>
    <x v="1"/>
    <n v="443"/>
    <n v="5"/>
    <n v="71"/>
    <n v="21"/>
    <n v="16"/>
    <n v="82"/>
    <n v="638"/>
    <n v="2"/>
    <x v="0"/>
    <n v="2"/>
    <n v="7"/>
    <n v="19"/>
    <x v="0"/>
    <n v="7"/>
    <x v="0"/>
    <x v="0"/>
    <x v="0"/>
    <x v="0"/>
    <x v="0"/>
    <x v="0"/>
    <n v="0"/>
    <x v="0"/>
    <n v="11"/>
    <x v="1"/>
    <n v="0"/>
    <x v="1"/>
  </r>
  <r>
    <x v="1637"/>
    <n v="1945"/>
    <n v="81"/>
    <x v="3"/>
    <x v="0"/>
    <x v="2"/>
    <n v="2"/>
    <x v="1"/>
    <x v="1476"/>
    <x v="1"/>
    <n v="0"/>
    <n v="0"/>
    <x v="38"/>
    <x v="13"/>
    <x v="1"/>
    <n v="217"/>
    <n v="77"/>
    <n v="373"/>
    <n v="111"/>
    <n v="23"/>
    <n v="93"/>
    <n v="894"/>
    <n v="1"/>
    <x v="7"/>
    <n v="6"/>
    <n v="12"/>
    <n v="22"/>
    <x v="0"/>
    <n v="1"/>
    <x v="1"/>
    <x v="0"/>
    <x v="0"/>
    <x v="0"/>
    <x v="0"/>
    <x v="0"/>
    <n v="0"/>
    <x v="0"/>
    <n v="11"/>
    <x v="1"/>
    <n v="0"/>
    <x v="1"/>
  </r>
  <r>
    <x v="1638"/>
    <n v="1969"/>
    <n v="57"/>
    <x v="1"/>
    <x v="0"/>
    <x v="2"/>
    <n v="4"/>
    <x v="1"/>
    <x v="1477"/>
    <x v="1"/>
    <n v="1"/>
    <n v="1"/>
    <x v="490"/>
    <x v="65"/>
    <x v="1"/>
    <n v="24"/>
    <n v="1"/>
    <n v="10"/>
    <n v="2"/>
    <n v="0"/>
    <n v="4"/>
    <n v="41"/>
    <n v="2"/>
    <x v="2"/>
    <n v="0"/>
    <n v="3"/>
    <n v="7"/>
    <x v="1"/>
    <n v="5"/>
    <x v="1"/>
    <x v="0"/>
    <x v="0"/>
    <x v="0"/>
    <x v="0"/>
    <x v="0"/>
    <n v="0"/>
    <x v="0"/>
    <n v="11"/>
    <x v="1"/>
    <n v="0"/>
    <x v="1"/>
  </r>
  <r>
    <x v="1639"/>
    <n v="1976"/>
    <n v="50"/>
    <x v="1"/>
    <x v="2"/>
    <x v="1"/>
    <n v="3"/>
    <x v="1"/>
    <x v="1478"/>
    <x v="1"/>
    <n v="1"/>
    <n v="0"/>
    <x v="610"/>
    <x v="94"/>
    <x v="2"/>
    <n v="9"/>
    <n v="1"/>
    <n v="5"/>
    <n v="4"/>
    <n v="5"/>
    <n v="7"/>
    <n v="31"/>
    <n v="1"/>
    <x v="1"/>
    <n v="0"/>
    <n v="3"/>
    <n v="5"/>
    <x v="1"/>
    <n v="7"/>
    <x v="0"/>
    <x v="0"/>
    <x v="0"/>
    <x v="0"/>
    <x v="0"/>
    <x v="0"/>
    <n v="0"/>
    <x v="0"/>
    <n v="11"/>
    <x v="1"/>
    <n v="0"/>
    <x v="1"/>
  </r>
  <r>
    <x v="1640"/>
    <n v="1969"/>
    <n v="57"/>
    <x v="1"/>
    <x v="2"/>
    <x v="1"/>
    <n v="4"/>
    <x v="1"/>
    <x v="1479"/>
    <x v="1"/>
    <n v="1"/>
    <n v="1"/>
    <x v="82"/>
    <x v="26"/>
    <x v="0"/>
    <n v="8"/>
    <n v="0"/>
    <n v="14"/>
    <n v="2"/>
    <n v="3"/>
    <n v="7"/>
    <n v="34"/>
    <n v="1"/>
    <x v="1"/>
    <n v="0"/>
    <n v="3"/>
    <n v="5"/>
    <x v="1"/>
    <n v="5"/>
    <x v="1"/>
    <x v="0"/>
    <x v="0"/>
    <x v="0"/>
    <x v="0"/>
    <x v="0"/>
    <n v="0"/>
    <x v="0"/>
    <n v="11"/>
    <x v="1"/>
    <n v="0"/>
    <x v="1"/>
  </r>
  <r>
    <x v="1641"/>
    <n v="1964"/>
    <n v="62"/>
    <x v="0"/>
    <x v="1"/>
    <x v="3"/>
    <n v="3"/>
    <x v="1"/>
    <x v="1480"/>
    <x v="1"/>
    <n v="0"/>
    <n v="2"/>
    <x v="615"/>
    <x v="98"/>
    <x v="0"/>
    <n v="1459"/>
    <n v="0"/>
    <n v="61"/>
    <n v="0"/>
    <n v="15"/>
    <n v="215"/>
    <n v="1750"/>
    <n v="5"/>
    <x v="2"/>
    <n v="5"/>
    <n v="6"/>
    <n v="18"/>
    <x v="0"/>
    <n v="5"/>
    <x v="1"/>
    <x v="1"/>
    <x v="0"/>
    <x v="1"/>
    <x v="0"/>
    <x v="1"/>
    <n v="0"/>
    <x v="0"/>
    <n v="11"/>
    <x v="0"/>
    <n v="4"/>
    <x v="4"/>
  </r>
  <r>
    <x v="1642"/>
    <n v="1981"/>
    <n v="45"/>
    <x v="2"/>
    <x v="0"/>
    <x v="1"/>
    <n v="4"/>
    <x v="1"/>
    <x v="1481"/>
    <x v="1"/>
    <n v="1"/>
    <n v="1"/>
    <x v="269"/>
    <x v="14"/>
    <x v="0"/>
    <n v="230"/>
    <n v="48"/>
    <n v="214"/>
    <n v="13"/>
    <n v="32"/>
    <n v="75"/>
    <n v="612"/>
    <n v="8"/>
    <x v="12"/>
    <n v="1"/>
    <n v="7"/>
    <n v="25"/>
    <x v="0"/>
    <n v="9"/>
    <x v="0"/>
    <x v="0"/>
    <x v="0"/>
    <x v="0"/>
    <x v="0"/>
    <x v="0"/>
    <n v="0"/>
    <x v="0"/>
    <n v="11"/>
    <x v="1"/>
    <n v="0"/>
    <x v="1"/>
  </r>
  <r>
    <x v="1643"/>
    <n v="1979"/>
    <n v="47"/>
    <x v="1"/>
    <x v="3"/>
    <x v="1"/>
    <n v="3"/>
    <x v="1"/>
    <x v="94"/>
    <x v="1"/>
    <n v="1"/>
    <n v="0"/>
    <x v="93"/>
    <x v="3"/>
    <x v="0"/>
    <n v="1"/>
    <n v="3"/>
    <n v="6"/>
    <n v="10"/>
    <n v="0"/>
    <n v="9"/>
    <n v="29"/>
    <n v="1"/>
    <x v="1"/>
    <n v="0"/>
    <n v="3"/>
    <n v="5"/>
    <x v="1"/>
    <n v="5"/>
    <x v="1"/>
    <x v="0"/>
    <x v="0"/>
    <x v="0"/>
    <x v="0"/>
    <x v="0"/>
    <n v="0"/>
    <x v="0"/>
    <n v="11"/>
    <x v="1"/>
    <n v="0"/>
    <x v="1"/>
  </r>
  <r>
    <x v="1644"/>
    <n v="1981"/>
    <n v="45"/>
    <x v="2"/>
    <x v="4"/>
    <x v="1"/>
    <n v="3"/>
    <x v="1"/>
    <x v="1482"/>
    <x v="1"/>
    <n v="1"/>
    <n v="0"/>
    <x v="453"/>
    <x v="67"/>
    <x v="1"/>
    <n v="340"/>
    <n v="21"/>
    <n v="134"/>
    <n v="258"/>
    <n v="14"/>
    <n v="56"/>
    <n v="823"/>
    <n v="1"/>
    <x v="5"/>
    <n v="5"/>
    <n v="8"/>
    <n v="21"/>
    <x v="0"/>
    <n v="4"/>
    <x v="1"/>
    <x v="0"/>
    <x v="0"/>
    <x v="0"/>
    <x v="0"/>
    <x v="0"/>
    <n v="0"/>
    <x v="0"/>
    <n v="11"/>
    <x v="1"/>
    <n v="0"/>
    <x v="1"/>
  </r>
  <r>
    <x v="1645"/>
    <n v="1960"/>
    <n v="66"/>
    <x v="0"/>
    <x v="2"/>
    <x v="3"/>
    <n v="1"/>
    <x v="0"/>
    <x v="1483"/>
    <x v="1"/>
    <n v="0"/>
    <n v="0"/>
    <x v="456"/>
    <x v="49"/>
    <x v="2"/>
    <n v="7"/>
    <n v="1"/>
    <n v="6"/>
    <n v="0"/>
    <n v="3"/>
    <n v="3"/>
    <n v="20"/>
    <n v="1"/>
    <x v="9"/>
    <n v="0"/>
    <n v="3"/>
    <n v="4"/>
    <x v="1"/>
    <n v="4"/>
    <x v="1"/>
    <x v="0"/>
    <x v="0"/>
    <x v="0"/>
    <x v="0"/>
    <x v="0"/>
    <n v="0"/>
    <x v="0"/>
    <n v="11"/>
    <x v="1"/>
    <n v="0"/>
    <x v="1"/>
  </r>
  <r>
    <x v="1646"/>
    <n v="1974"/>
    <n v="52"/>
    <x v="1"/>
    <x v="2"/>
    <x v="2"/>
    <n v="3"/>
    <x v="1"/>
    <x v="1484"/>
    <x v="1"/>
    <n v="0"/>
    <n v="1"/>
    <x v="460"/>
    <x v="26"/>
    <x v="0"/>
    <n v="298"/>
    <n v="7"/>
    <n v="68"/>
    <n v="4"/>
    <n v="0"/>
    <n v="19"/>
    <n v="396"/>
    <n v="2"/>
    <x v="4"/>
    <n v="2"/>
    <n v="6"/>
    <n v="16"/>
    <x v="0"/>
    <n v="6"/>
    <x v="0"/>
    <x v="0"/>
    <x v="0"/>
    <x v="0"/>
    <x v="0"/>
    <x v="0"/>
    <n v="0"/>
    <x v="0"/>
    <n v="11"/>
    <x v="1"/>
    <n v="0"/>
    <x v="1"/>
  </r>
  <r>
    <x v="1647"/>
    <n v="1981"/>
    <n v="45"/>
    <x v="2"/>
    <x v="0"/>
    <x v="0"/>
    <n v="1"/>
    <x v="0"/>
    <x v="1485"/>
    <x v="1"/>
    <n v="0"/>
    <n v="0"/>
    <x v="266"/>
    <x v="98"/>
    <x v="0"/>
    <n v="479"/>
    <n v="35"/>
    <n v="179"/>
    <n v="28"/>
    <n v="7"/>
    <n v="85"/>
    <n v="813"/>
    <n v="1"/>
    <x v="3"/>
    <n v="3"/>
    <n v="12"/>
    <n v="21"/>
    <x v="0"/>
    <n v="2"/>
    <x v="1"/>
    <x v="0"/>
    <x v="1"/>
    <x v="0"/>
    <x v="0"/>
    <x v="0"/>
    <n v="0"/>
    <x v="0"/>
    <n v="11"/>
    <x v="1"/>
    <n v="1"/>
    <x v="0"/>
  </r>
  <r>
    <x v="1648"/>
    <n v="1967"/>
    <n v="59"/>
    <x v="1"/>
    <x v="0"/>
    <x v="3"/>
    <n v="1"/>
    <x v="0"/>
    <x v="1374"/>
    <x v="1"/>
    <n v="0"/>
    <n v="0"/>
    <x v="499"/>
    <x v="46"/>
    <x v="1"/>
    <n v="267"/>
    <n v="140"/>
    <n v="599"/>
    <n v="34"/>
    <n v="12"/>
    <n v="127"/>
    <n v="1179"/>
    <n v="1"/>
    <x v="5"/>
    <n v="5"/>
    <n v="7"/>
    <n v="20"/>
    <x v="0"/>
    <n v="6"/>
    <x v="0"/>
    <x v="0"/>
    <x v="0"/>
    <x v="0"/>
    <x v="0"/>
    <x v="0"/>
    <n v="0"/>
    <x v="0"/>
    <n v="11"/>
    <x v="0"/>
    <n v="1"/>
    <x v="0"/>
  </r>
  <r>
    <x v="1649"/>
    <n v="1950"/>
    <n v="76"/>
    <x v="0"/>
    <x v="1"/>
    <x v="4"/>
    <n v="3"/>
    <x v="1"/>
    <x v="1486"/>
    <x v="1"/>
    <n v="1"/>
    <n v="1"/>
    <x v="392"/>
    <x v="56"/>
    <x v="0"/>
    <n v="67"/>
    <n v="4"/>
    <n v="32"/>
    <n v="17"/>
    <n v="2"/>
    <n v="16"/>
    <n v="138"/>
    <n v="3"/>
    <x v="2"/>
    <n v="1"/>
    <n v="4"/>
    <n v="10"/>
    <x v="1"/>
    <n v="4"/>
    <x v="1"/>
    <x v="0"/>
    <x v="0"/>
    <x v="0"/>
    <x v="0"/>
    <x v="0"/>
    <n v="0"/>
    <x v="0"/>
    <n v="11"/>
    <x v="1"/>
    <n v="0"/>
    <x v="1"/>
  </r>
  <r>
    <x v="1650"/>
    <n v="1982"/>
    <n v="44"/>
    <x v="2"/>
    <x v="0"/>
    <x v="2"/>
    <n v="3"/>
    <x v="1"/>
    <x v="1487"/>
    <x v="1"/>
    <n v="1"/>
    <n v="0"/>
    <x v="522"/>
    <x v="17"/>
    <x v="0"/>
    <n v="3"/>
    <n v="1"/>
    <n v="8"/>
    <n v="23"/>
    <n v="2"/>
    <n v="18"/>
    <n v="55"/>
    <n v="3"/>
    <x v="2"/>
    <n v="1"/>
    <n v="3"/>
    <n v="9"/>
    <x v="1"/>
    <n v="3"/>
    <x v="1"/>
    <x v="0"/>
    <x v="0"/>
    <x v="0"/>
    <x v="0"/>
    <x v="0"/>
    <n v="0"/>
    <x v="0"/>
    <n v="11"/>
    <x v="1"/>
    <n v="0"/>
    <x v="1"/>
  </r>
  <r>
    <x v="1651"/>
    <n v="1961"/>
    <n v="65"/>
    <x v="0"/>
    <x v="0"/>
    <x v="0"/>
    <n v="1"/>
    <x v="0"/>
    <x v="1488"/>
    <x v="1"/>
    <n v="0"/>
    <n v="0"/>
    <x v="321"/>
    <x v="56"/>
    <x v="0"/>
    <n v="980"/>
    <n v="37"/>
    <n v="265"/>
    <n v="35"/>
    <n v="163"/>
    <n v="31"/>
    <n v="1511"/>
    <n v="1"/>
    <x v="7"/>
    <n v="6"/>
    <n v="12"/>
    <n v="22"/>
    <x v="0"/>
    <n v="6"/>
    <x v="0"/>
    <x v="0"/>
    <x v="0"/>
    <x v="0"/>
    <x v="0"/>
    <x v="0"/>
    <n v="0"/>
    <x v="0"/>
    <n v="11"/>
    <x v="0"/>
    <n v="1"/>
    <x v="0"/>
  </r>
  <r>
    <x v="1652"/>
    <n v="1963"/>
    <n v="63"/>
    <x v="0"/>
    <x v="0"/>
    <x v="4"/>
    <n v="3"/>
    <x v="1"/>
    <x v="1489"/>
    <x v="1"/>
    <n v="1"/>
    <n v="1"/>
    <x v="54"/>
    <x v="41"/>
    <x v="2"/>
    <n v="50"/>
    <n v="4"/>
    <n v="28"/>
    <n v="6"/>
    <n v="3"/>
    <n v="26"/>
    <n v="117"/>
    <n v="3"/>
    <x v="7"/>
    <n v="1"/>
    <n v="2"/>
    <n v="9"/>
    <x v="1"/>
    <n v="9"/>
    <x v="0"/>
    <x v="0"/>
    <x v="0"/>
    <x v="0"/>
    <x v="0"/>
    <x v="0"/>
    <n v="0"/>
    <x v="0"/>
    <n v="11"/>
    <x v="0"/>
    <n v="1"/>
    <x v="0"/>
  </r>
  <r>
    <x v="1653"/>
    <n v="1977"/>
    <n v="49"/>
    <x v="1"/>
    <x v="0"/>
    <x v="1"/>
    <n v="2"/>
    <x v="1"/>
    <x v="1490"/>
    <x v="1"/>
    <n v="0"/>
    <n v="0"/>
    <x v="35"/>
    <x v="71"/>
    <x v="2"/>
    <n v="1"/>
    <n v="0"/>
    <n v="1725"/>
    <n v="2"/>
    <n v="1"/>
    <n v="1"/>
    <n v="1730"/>
    <n v="0"/>
    <x v="9"/>
    <n v="28"/>
    <n v="0"/>
    <n v="28"/>
    <x v="0"/>
    <n v="1"/>
    <x v="1"/>
    <x v="0"/>
    <x v="0"/>
    <x v="0"/>
    <x v="0"/>
    <x v="0"/>
    <n v="0"/>
    <x v="0"/>
    <n v="11"/>
    <x v="1"/>
    <n v="0"/>
    <x v="1"/>
  </r>
  <r>
    <x v="1654"/>
    <n v="1947"/>
    <n v="79"/>
    <x v="3"/>
    <x v="1"/>
    <x v="4"/>
    <n v="2"/>
    <x v="1"/>
    <x v="1491"/>
    <x v="1"/>
    <n v="0"/>
    <n v="1"/>
    <x v="570"/>
    <x v="43"/>
    <x v="0"/>
    <n v="19"/>
    <n v="0"/>
    <n v="5"/>
    <n v="0"/>
    <n v="0"/>
    <n v="8"/>
    <n v="32"/>
    <n v="2"/>
    <x v="1"/>
    <n v="0"/>
    <n v="3"/>
    <n v="6"/>
    <x v="1"/>
    <n v="6"/>
    <x v="0"/>
    <x v="0"/>
    <x v="0"/>
    <x v="0"/>
    <x v="0"/>
    <x v="0"/>
    <n v="0"/>
    <x v="0"/>
    <n v="11"/>
    <x v="1"/>
    <n v="0"/>
    <x v="1"/>
  </r>
  <r>
    <x v="1655"/>
    <n v="1978"/>
    <n v="48"/>
    <x v="1"/>
    <x v="2"/>
    <x v="0"/>
    <n v="2"/>
    <x v="1"/>
    <x v="1492"/>
    <x v="1"/>
    <n v="1"/>
    <n v="0"/>
    <x v="1"/>
    <x v="84"/>
    <x v="0"/>
    <n v="30"/>
    <n v="5"/>
    <n v="23"/>
    <n v="4"/>
    <n v="1"/>
    <n v="4"/>
    <n v="67"/>
    <n v="1"/>
    <x v="2"/>
    <n v="0"/>
    <n v="3"/>
    <n v="6"/>
    <x v="1"/>
    <n v="7"/>
    <x v="0"/>
    <x v="0"/>
    <x v="0"/>
    <x v="0"/>
    <x v="0"/>
    <x v="0"/>
    <n v="0"/>
    <x v="0"/>
    <n v="11"/>
    <x v="1"/>
    <n v="0"/>
    <x v="1"/>
  </r>
  <r>
    <x v="1656"/>
    <n v="1954"/>
    <n v="72"/>
    <x v="0"/>
    <x v="2"/>
    <x v="1"/>
    <n v="3"/>
    <x v="1"/>
    <x v="1493"/>
    <x v="1"/>
    <n v="0"/>
    <n v="1"/>
    <x v="505"/>
    <x v="21"/>
    <x v="2"/>
    <n v="213"/>
    <n v="9"/>
    <n v="76"/>
    <n v="4"/>
    <n v="3"/>
    <n v="30"/>
    <n v="335"/>
    <n v="3"/>
    <x v="3"/>
    <n v="2"/>
    <n v="5"/>
    <n v="15"/>
    <x v="1"/>
    <n v="7"/>
    <x v="0"/>
    <x v="0"/>
    <x v="0"/>
    <x v="0"/>
    <x v="0"/>
    <x v="0"/>
    <n v="0"/>
    <x v="0"/>
    <n v="11"/>
    <x v="1"/>
    <n v="0"/>
    <x v="1"/>
  </r>
  <r>
    <x v="1657"/>
    <n v="1954"/>
    <n v="72"/>
    <x v="0"/>
    <x v="1"/>
    <x v="2"/>
    <n v="3"/>
    <x v="1"/>
    <x v="1494"/>
    <x v="1"/>
    <n v="0"/>
    <n v="1"/>
    <x v="309"/>
    <x v="43"/>
    <x v="0"/>
    <n v="539"/>
    <n v="30"/>
    <n v="92"/>
    <n v="80"/>
    <n v="46"/>
    <n v="38"/>
    <n v="825"/>
    <n v="1"/>
    <x v="3"/>
    <n v="3"/>
    <n v="13"/>
    <n v="22"/>
    <x v="0"/>
    <n v="3"/>
    <x v="1"/>
    <x v="0"/>
    <x v="0"/>
    <x v="0"/>
    <x v="0"/>
    <x v="0"/>
    <n v="0"/>
    <x v="0"/>
    <n v="11"/>
    <x v="1"/>
    <n v="0"/>
    <x v="1"/>
  </r>
  <r>
    <x v="1658"/>
    <n v="1972"/>
    <n v="54"/>
    <x v="1"/>
    <x v="4"/>
    <x v="1"/>
    <n v="3"/>
    <x v="1"/>
    <x v="1495"/>
    <x v="1"/>
    <n v="0"/>
    <n v="1"/>
    <x v="616"/>
    <x v="37"/>
    <x v="1"/>
    <n v="284"/>
    <n v="16"/>
    <n v="160"/>
    <n v="84"/>
    <n v="16"/>
    <n v="134"/>
    <n v="694"/>
    <n v="6"/>
    <x v="5"/>
    <n v="4"/>
    <n v="6"/>
    <n v="23"/>
    <x v="0"/>
    <n v="6"/>
    <x v="0"/>
    <x v="0"/>
    <x v="0"/>
    <x v="0"/>
    <x v="0"/>
    <x v="0"/>
    <n v="0"/>
    <x v="0"/>
    <n v="11"/>
    <x v="1"/>
    <n v="0"/>
    <x v="1"/>
  </r>
  <r>
    <x v="1659"/>
    <n v="1981"/>
    <n v="45"/>
    <x v="2"/>
    <x v="0"/>
    <x v="0"/>
    <n v="1"/>
    <x v="0"/>
    <x v="1496"/>
    <x v="1"/>
    <n v="0"/>
    <n v="0"/>
    <x v="617"/>
    <x v="29"/>
    <x v="0"/>
    <n v="1003"/>
    <n v="34"/>
    <n v="536"/>
    <n v="134"/>
    <n v="51"/>
    <n v="34"/>
    <n v="1792"/>
    <n v="1"/>
    <x v="6"/>
    <n v="6"/>
    <n v="6"/>
    <n v="17"/>
    <x v="0"/>
    <n v="2"/>
    <x v="1"/>
    <x v="0"/>
    <x v="0"/>
    <x v="1"/>
    <x v="1"/>
    <x v="0"/>
    <n v="0"/>
    <x v="0"/>
    <n v="11"/>
    <x v="0"/>
    <n v="3"/>
    <x v="2"/>
  </r>
  <r>
    <x v="1660"/>
    <n v="1958"/>
    <n v="68"/>
    <x v="0"/>
    <x v="1"/>
    <x v="0"/>
    <n v="3"/>
    <x v="1"/>
    <x v="1497"/>
    <x v="1"/>
    <n v="1"/>
    <n v="1"/>
    <x v="319"/>
    <x v="93"/>
    <x v="0"/>
    <n v="239"/>
    <n v="13"/>
    <n v="143"/>
    <n v="45"/>
    <n v="4"/>
    <n v="52"/>
    <n v="496"/>
    <n v="9"/>
    <x v="4"/>
    <n v="2"/>
    <n v="7"/>
    <n v="24"/>
    <x v="0"/>
    <n v="6"/>
    <x v="0"/>
    <x v="0"/>
    <x v="0"/>
    <x v="0"/>
    <x v="0"/>
    <x v="0"/>
    <n v="0"/>
    <x v="0"/>
    <n v="11"/>
    <x v="1"/>
    <n v="0"/>
    <x v="1"/>
  </r>
  <r>
    <x v="1661"/>
    <n v="1968"/>
    <n v="58"/>
    <x v="1"/>
    <x v="0"/>
    <x v="1"/>
    <n v="4"/>
    <x v="1"/>
    <x v="1498"/>
    <x v="1"/>
    <n v="2"/>
    <n v="0"/>
    <x v="187"/>
    <x v="23"/>
    <x v="0"/>
    <n v="51"/>
    <n v="23"/>
    <n v="82"/>
    <n v="33"/>
    <n v="0"/>
    <n v="42"/>
    <n v="231"/>
    <n v="4"/>
    <x v="3"/>
    <n v="1"/>
    <n v="3"/>
    <n v="13"/>
    <x v="1"/>
    <n v="9"/>
    <x v="0"/>
    <x v="0"/>
    <x v="0"/>
    <x v="0"/>
    <x v="0"/>
    <x v="0"/>
    <n v="0"/>
    <x v="0"/>
    <n v="11"/>
    <x v="1"/>
    <n v="0"/>
    <x v="1"/>
  </r>
  <r>
    <x v="1662"/>
    <n v="1976"/>
    <n v="50"/>
    <x v="1"/>
    <x v="0"/>
    <x v="3"/>
    <n v="2"/>
    <x v="1"/>
    <x v="1499"/>
    <x v="1"/>
    <n v="0"/>
    <n v="1"/>
    <x v="465"/>
    <x v="84"/>
    <x v="0"/>
    <n v="527"/>
    <n v="24"/>
    <n v="230"/>
    <n v="32"/>
    <n v="24"/>
    <n v="65"/>
    <n v="902"/>
    <n v="2"/>
    <x v="4"/>
    <n v="4"/>
    <n v="12"/>
    <n v="24"/>
    <x v="0"/>
    <n v="4"/>
    <x v="1"/>
    <x v="0"/>
    <x v="0"/>
    <x v="0"/>
    <x v="0"/>
    <x v="0"/>
    <n v="0"/>
    <x v="0"/>
    <n v="11"/>
    <x v="1"/>
    <n v="0"/>
    <x v="1"/>
  </r>
  <r>
    <x v="1663"/>
    <n v="1966"/>
    <n v="60"/>
    <x v="1"/>
    <x v="0"/>
    <x v="0"/>
    <n v="3"/>
    <x v="1"/>
    <x v="1500"/>
    <x v="1"/>
    <n v="1"/>
    <n v="1"/>
    <x v="618"/>
    <x v="59"/>
    <x v="0"/>
    <n v="19"/>
    <n v="5"/>
    <n v="12"/>
    <n v="10"/>
    <n v="3"/>
    <n v="19"/>
    <n v="68"/>
    <n v="3"/>
    <x v="7"/>
    <n v="1"/>
    <n v="2"/>
    <n v="9"/>
    <x v="1"/>
    <n v="6"/>
    <x v="0"/>
    <x v="0"/>
    <x v="0"/>
    <x v="0"/>
    <x v="0"/>
    <x v="0"/>
    <n v="0"/>
    <x v="0"/>
    <n v="11"/>
    <x v="1"/>
    <n v="0"/>
    <x v="1"/>
  </r>
  <r>
    <x v="1664"/>
    <n v="1989"/>
    <n v="37"/>
    <x v="2"/>
    <x v="1"/>
    <x v="0"/>
    <n v="1"/>
    <x v="0"/>
    <x v="310"/>
    <x v="1"/>
    <n v="0"/>
    <n v="0"/>
    <x v="255"/>
    <x v="66"/>
    <x v="0"/>
    <n v="40"/>
    <n v="2"/>
    <n v="15"/>
    <n v="8"/>
    <n v="0"/>
    <n v="6"/>
    <n v="71"/>
    <n v="1"/>
    <x v="1"/>
    <n v="1"/>
    <n v="3"/>
    <n v="6"/>
    <x v="1"/>
    <n v="4"/>
    <x v="1"/>
    <x v="0"/>
    <x v="0"/>
    <x v="0"/>
    <x v="0"/>
    <x v="0"/>
    <n v="0"/>
    <x v="0"/>
    <n v="11"/>
    <x v="1"/>
    <n v="0"/>
    <x v="1"/>
  </r>
  <r>
    <x v="1665"/>
    <n v="1985"/>
    <n v="41"/>
    <x v="2"/>
    <x v="4"/>
    <x v="0"/>
    <n v="2"/>
    <x v="1"/>
    <x v="1501"/>
    <x v="1"/>
    <n v="1"/>
    <n v="0"/>
    <x v="215"/>
    <x v="35"/>
    <x v="0"/>
    <n v="21"/>
    <n v="8"/>
    <n v="20"/>
    <n v="15"/>
    <n v="3"/>
    <n v="9"/>
    <n v="76"/>
    <n v="1"/>
    <x v="2"/>
    <n v="0"/>
    <n v="3"/>
    <n v="6"/>
    <x v="1"/>
    <n v="7"/>
    <x v="0"/>
    <x v="0"/>
    <x v="0"/>
    <x v="0"/>
    <x v="0"/>
    <x v="0"/>
    <n v="0"/>
    <x v="0"/>
    <n v="11"/>
    <x v="1"/>
    <n v="0"/>
    <x v="1"/>
  </r>
  <r>
    <x v="1666"/>
    <n v="1967"/>
    <n v="59"/>
    <x v="1"/>
    <x v="1"/>
    <x v="2"/>
    <n v="4"/>
    <x v="1"/>
    <x v="1502"/>
    <x v="1"/>
    <n v="0"/>
    <n v="2"/>
    <x v="132"/>
    <x v="90"/>
    <x v="0"/>
    <n v="593"/>
    <n v="30"/>
    <n v="91"/>
    <n v="29"/>
    <n v="22"/>
    <n v="7"/>
    <n v="772"/>
    <n v="1"/>
    <x v="4"/>
    <n v="3"/>
    <n v="12"/>
    <n v="22"/>
    <x v="0"/>
    <n v="4"/>
    <x v="1"/>
    <x v="0"/>
    <x v="0"/>
    <x v="0"/>
    <x v="0"/>
    <x v="0"/>
    <n v="0"/>
    <x v="0"/>
    <n v="11"/>
    <x v="1"/>
    <n v="0"/>
    <x v="1"/>
  </r>
  <r>
    <x v="1667"/>
    <n v="1959"/>
    <n v="67"/>
    <x v="0"/>
    <x v="1"/>
    <x v="2"/>
    <n v="4"/>
    <x v="1"/>
    <x v="1503"/>
    <x v="1"/>
    <n v="1"/>
    <n v="1"/>
    <x v="157"/>
    <x v="98"/>
    <x v="0"/>
    <n v="21"/>
    <n v="5"/>
    <n v="3"/>
    <n v="10"/>
    <n v="1"/>
    <n v="7"/>
    <n v="47"/>
    <n v="3"/>
    <x v="1"/>
    <n v="1"/>
    <n v="4"/>
    <n v="9"/>
    <x v="1"/>
    <n v="2"/>
    <x v="1"/>
    <x v="0"/>
    <x v="0"/>
    <x v="0"/>
    <x v="0"/>
    <x v="0"/>
    <n v="0"/>
    <x v="0"/>
    <n v="11"/>
    <x v="1"/>
    <n v="0"/>
    <x v="1"/>
  </r>
  <r>
    <x v="1668"/>
    <n v="1970"/>
    <n v="56"/>
    <x v="1"/>
    <x v="1"/>
    <x v="2"/>
    <n v="3"/>
    <x v="1"/>
    <x v="594"/>
    <x v="1"/>
    <n v="1"/>
    <n v="0"/>
    <x v="405"/>
    <x v="62"/>
    <x v="0"/>
    <n v="1181"/>
    <n v="107"/>
    <n v="199"/>
    <n v="39"/>
    <n v="30"/>
    <n v="30"/>
    <n v="1586"/>
    <n v="2"/>
    <x v="5"/>
    <n v="3"/>
    <n v="13"/>
    <n v="25"/>
    <x v="0"/>
    <n v="8"/>
    <x v="0"/>
    <x v="0"/>
    <x v="0"/>
    <x v="0"/>
    <x v="0"/>
    <x v="0"/>
    <n v="0"/>
    <x v="0"/>
    <n v="11"/>
    <x v="1"/>
    <n v="0"/>
    <x v="1"/>
  </r>
  <r>
    <x v="1669"/>
    <n v="1967"/>
    <n v="59"/>
    <x v="1"/>
    <x v="1"/>
    <x v="2"/>
    <n v="3"/>
    <x v="1"/>
    <x v="1162"/>
    <x v="1"/>
    <n v="0"/>
    <n v="1"/>
    <x v="302"/>
    <x v="92"/>
    <x v="0"/>
    <n v="1004"/>
    <n v="59"/>
    <n v="265"/>
    <n v="115"/>
    <n v="59"/>
    <n v="27"/>
    <n v="1529"/>
    <n v="2"/>
    <x v="8"/>
    <n v="10"/>
    <n v="11"/>
    <n v="34"/>
    <x v="2"/>
    <n v="6"/>
    <x v="0"/>
    <x v="1"/>
    <x v="0"/>
    <x v="0"/>
    <x v="0"/>
    <x v="0"/>
    <n v="0"/>
    <x v="0"/>
    <n v="11"/>
    <x v="0"/>
    <n v="2"/>
    <x v="3"/>
  </r>
  <r>
    <x v="1670"/>
    <n v="1985"/>
    <n v="41"/>
    <x v="2"/>
    <x v="1"/>
    <x v="0"/>
    <n v="1"/>
    <x v="0"/>
    <x v="1504"/>
    <x v="1"/>
    <n v="0"/>
    <n v="0"/>
    <x v="524"/>
    <x v="79"/>
    <x v="0"/>
    <n v="202"/>
    <n v="2"/>
    <n v="46"/>
    <n v="3"/>
    <n v="2"/>
    <n v="10"/>
    <n v="265"/>
    <n v="2"/>
    <x v="6"/>
    <n v="2"/>
    <n v="5"/>
    <n v="13"/>
    <x v="1"/>
    <n v="7"/>
    <x v="0"/>
    <x v="0"/>
    <x v="1"/>
    <x v="0"/>
    <x v="1"/>
    <x v="0"/>
    <n v="0"/>
    <x v="0"/>
    <n v="11"/>
    <x v="0"/>
    <n v="3"/>
    <x v="2"/>
  </r>
  <r>
    <x v="1671"/>
    <n v="1951"/>
    <n v="75"/>
    <x v="0"/>
    <x v="0"/>
    <x v="1"/>
    <n v="2"/>
    <x v="1"/>
    <x v="1505"/>
    <x v="1"/>
    <n v="0"/>
    <n v="0"/>
    <x v="564"/>
    <x v="91"/>
    <x v="0"/>
    <n v="446"/>
    <n v="107"/>
    <n v="768"/>
    <n v="33"/>
    <n v="196"/>
    <n v="53"/>
    <n v="1603"/>
    <n v="1"/>
    <x v="3"/>
    <n v="6"/>
    <n v="6"/>
    <n v="18"/>
    <x v="0"/>
    <n v="2"/>
    <x v="1"/>
    <x v="0"/>
    <x v="0"/>
    <x v="0"/>
    <x v="0"/>
    <x v="0"/>
    <n v="0"/>
    <x v="0"/>
    <n v="11"/>
    <x v="1"/>
    <n v="0"/>
    <x v="1"/>
  </r>
  <r>
    <x v="1672"/>
    <n v="1986"/>
    <n v="40"/>
    <x v="2"/>
    <x v="2"/>
    <x v="2"/>
    <n v="2"/>
    <x v="1"/>
    <x v="1506"/>
    <x v="1"/>
    <n v="0"/>
    <n v="0"/>
    <x v="248"/>
    <x v="15"/>
    <x v="1"/>
    <n v="1184"/>
    <n v="102"/>
    <n v="673"/>
    <n v="52"/>
    <n v="40"/>
    <n v="40"/>
    <n v="2091"/>
    <n v="1"/>
    <x v="5"/>
    <n v="4"/>
    <n v="10"/>
    <n v="22"/>
    <x v="0"/>
    <n v="6"/>
    <x v="0"/>
    <x v="0"/>
    <x v="0"/>
    <x v="1"/>
    <x v="0"/>
    <x v="0"/>
    <n v="0"/>
    <x v="0"/>
    <n v="11"/>
    <x v="0"/>
    <n v="2"/>
    <x v="3"/>
  </r>
  <r>
    <x v="1673"/>
    <n v="1955"/>
    <n v="71"/>
    <x v="0"/>
    <x v="4"/>
    <x v="2"/>
    <n v="2"/>
    <x v="1"/>
    <x v="588"/>
    <x v="1"/>
    <n v="0"/>
    <n v="0"/>
    <x v="240"/>
    <x v="42"/>
    <x v="0"/>
    <n v="390"/>
    <n v="22"/>
    <n v="323"/>
    <n v="104"/>
    <n v="35"/>
    <n v="107"/>
    <n v="981"/>
    <n v="1"/>
    <x v="4"/>
    <n v="8"/>
    <n v="6"/>
    <n v="21"/>
    <x v="0"/>
    <n v="3"/>
    <x v="1"/>
    <x v="0"/>
    <x v="0"/>
    <x v="0"/>
    <x v="1"/>
    <x v="0"/>
    <n v="0"/>
    <x v="0"/>
    <n v="11"/>
    <x v="1"/>
    <n v="1"/>
    <x v="0"/>
  </r>
  <r>
    <x v="1674"/>
    <n v="1970"/>
    <n v="56"/>
    <x v="1"/>
    <x v="0"/>
    <x v="2"/>
    <n v="3"/>
    <x v="1"/>
    <x v="1507"/>
    <x v="1"/>
    <n v="0"/>
    <n v="1"/>
    <x v="84"/>
    <x v="75"/>
    <x v="0"/>
    <n v="726"/>
    <n v="53"/>
    <n v="363"/>
    <n v="123"/>
    <n v="107"/>
    <n v="161"/>
    <n v="1533"/>
    <n v="4"/>
    <x v="0"/>
    <n v="9"/>
    <n v="13"/>
    <n v="34"/>
    <x v="2"/>
    <n v="5"/>
    <x v="1"/>
    <x v="0"/>
    <x v="0"/>
    <x v="0"/>
    <x v="0"/>
    <x v="0"/>
    <n v="0"/>
    <x v="0"/>
    <n v="11"/>
    <x v="1"/>
    <n v="0"/>
    <x v="1"/>
  </r>
  <r>
    <x v="1675"/>
    <n v="1991"/>
    <n v="35"/>
    <x v="2"/>
    <x v="4"/>
    <x v="1"/>
    <n v="2"/>
    <x v="1"/>
    <x v="1508"/>
    <x v="1"/>
    <n v="0"/>
    <n v="0"/>
    <x v="366"/>
    <x v="46"/>
    <x v="1"/>
    <n v="8"/>
    <n v="8"/>
    <n v="22"/>
    <n v="24"/>
    <n v="11"/>
    <n v="9"/>
    <n v="82"/>
    <n v="1"/>
    <x v="1"/>
    <n v="1"/>
    <n v="4"/>
    <n v="7"/>
    <x v="1"/>
    <n v="4"/>
    <x v="1"/>
    <x v="0"/>
    <x v="0"/>
    <x v="0"/>
    <x v="0"/>
    <x v="0"/>
    <n v="0"/>
    <x v="0"/>
    <n v="11"/>
    <x v="1"/>
    <n v="0"/>
    <x v="1"/>
  </r>
  <r>
    <x v="1676"/>
    <n v="1975"/>
    <n v="51"/>
    <x v="1"/>
    <x v="0"/>
    <x v="2"/>
    <n v="3"/>
    <x v="1"/>
    <x v="1509"/>
    <x v="1"/>
    <n v="1"/>
    <n v="0"/>
    <x v="619"/>
    <x v="59"/>
    <x v="0"/>
    <n v="50"/>
    <n v="15"/>
    <n v="110"/>
    <n v="39"/>
    <n v="15"/>
    <n v="15"/>
    <n v="244"/>
    <n v="4"/>
    <x v="3"/>
    <n v="1"/>
    <n v="4"/>
    <n v="14"/>
    <x v="1"/>
    <n v="8"/>
    <x v="0"/>
    <x v="0"/>
    <x v="0"/>
    <x v="0"/>
    <x v="0"/>
    <x v="0"/>
    <n v="0"/>
    <x v="0"/>
    <n v="11"/>
    <x v="1"/>
    <n v="0"/>
    <x v="1"/>
  </r>
  <r>
    <x v="1677"/>
    <n v="1979"/>
    <n v="47"/>
    <x v="1"/>
    <x v="3"/>
    <x v="0"/>
    <n v="2"/>
    <x v="1"/>
    <x v="1510"/>
    <x v="1"/>
    <n v="1"/>
    <n v="0"/>
    <x v="610"/>
    <x v="2"/>
    <x v="1"/>
    <n v="1"/>
    <n v="1"/>
    <n v="4"/>
    <n v="11"/>
    <n v="9"/>
    <n v="10"/>
    <n v="36"/>
    <n v="1"/>
    <x v="1"/>
    <n v="0"/>
    <n v="3"/>
    <n v="5"/>
    <x v="1"/>
    <n v="8"/>
    <x v="0"/>
    <x v="0"/>
    <x v="0"/>
    <x v="0"/>
    <x v="0"/>
    <x v="0"/>
    <n v="0"/>
    <x v="0"/>
    <n v="11"/>
    <x v="1"/>
    <n v="0"/>
    <x v="1"/>
  </r>
  <r>
    <x v="1678"/>
    <n v="1976"/>
    <n v="50"/>
    <x v="1"/>
    <x v="1"/>
    <x v="2"/>
    <n v="3"/>
    <x v="1"/>
    <x v="1511"/>
    <x v="1"/>
    <n v="1"/>
    <n v="0"/>
    <x v="597"/>
    <x v="21"/>
    <x v="2"/>
    <n v="308"/>
    <n v="0"/>
    <n v="73"/>
    <n v="0"/>
    <n v="0"/>
    <n v="23"/>
    <n v="404"/>
    <n v="2"/>
    <x v="3"/>
    <n v="1"/>
    <n v="8"/>
    <n v="16"/>
    <x v="0"/>
    <n v="7"/>
    <x v="0"/>
    <x v="0"/>
    <x v="0"/>
    <x v="0"/>
    <x v="0"/>
    <x v="0"/>
    <n v="0"/>
    <x v="0"/>
    <n v="11"/>
    <x v="1"/>
    <n v="0"/>
    <x v="1"/>
  </r>
  <r>
    <x v="1679"/>
    <n v="1980"/>
    <n v="46"/>
    <x v="1"/>
    <x v="0"/>
    <x v="2"/>
    <n v="3"/>
    <x v="1"/>
    <x v="1512"/>
    <x v="1"/>
    <n v="1"/>
    <n v="0"/>
    <x v="494"/>
    <x v="80"/>
    <x v="1"/>
    <n v="22"/>
    <n v="2"/>
    <n v="31"/>
    <n v="7"/>
    <n v="4"/>
    <n v="5"/>
    <n v="71"/>
    <n v="1"/>
    <x v="2"/>
    <n v="0"/>
    <n v="3"/>
    <n v="6"/>
    <x v="1"/>
    <n v="7"/>
    <x v="0"/>
    <x v="0"/>
    <x v="0"/>
    <x v="0"/>
    <x v="0"/>
    <x v="0"/>
    <n v="0"/>
    <x v="0"/>
    <n v="11"/>
    <x v="1"/>
    <n v="0"/>
    <x v="1"/>
  </r>
  <r>
    <x v="1680"/>
    <n v="1978"/>
    <n v="48"/>
    <x v="1"/>
    <x v="0"/>
    <x v="1"/>
    <n v="2"/>
    <x v="1"/>
    <x v="1513"/>
    <x v="1"/>
    <n v="0"/>
    <n v="0"/>
    <x v="272"/>
    <x v="79"/>
    <x v="0"/>
    <n v="690"/>
    <n v="117"/>
    <n v="499"/>
    <n v="76"/>
    <n v="102"/>
    <n v="88"/>
    <n v="1572"/>
    <n v="1"/>
    <x v="3"/>
    <n v="10"/>
    <n v="7"/>
    <n v="23"/>
    <x v="0"/>
    <n v="3"/>
    <x v="1"/>
    <x v="0"/>
    <x v="0"/>
    <x v="0"/>
    <x v="1"/>
    <x v="0"/>
    <n v="0"/>
    <x v="0"/>
    <n v="11"/>
    <x v="1"/>
    <n v="1"/>
    <x v="0"/>
  </r>
  <r>
    <x v="1681"/>
    <n v="1971"/>
    <n v="55"/>
    <x v="1"/>
    <x v="0"/>
    <x v="1"/>
    <n v="4"/>
    <x v="1"/>
    <x v="1514"/>
    <x v="1"/>
    <n v="1"/>
    <n v="1"/>
    <x v="620"/>
    <x v="60"/>
    <x v="0"/>
    <n v="43"/>
    <n v="5"/>
    <n v="28"/>
    <n v="7"/>
    <n v="6"/>
    <n v="33"/>
    <n v="122"/>
    <n v="4"/>
    <x v="7"/>
    <n v="1"/>
    <n v="3"/>
    <n v="11"/>
    <x v="1"/>
    <n v="5"/>
    <x v="1"/>
    <x v="0"/>
    <x v="0"/>
    <x v="0"/>
    <x v="0"/>
    <x v="0"/>
    <n v="0"/>
    <x v="0"/>
    <n v="11"/>
    <x v="1"/>
    <n v="0"/>
    <x v="1"/>
  </r>
  <r>
    <x v="1682"/>
    <n v="1955"/>
    <n v="71"/>
    <x v="0"/>
    <x v="1"/>
    <x v="2"/>
    <n v="4"/>
    <x v="1"/>
    <x v="1515"/>
    <x v="1"/>
    <n v="1"/>
    <n v="1"/>
    <x v="16"/>
    <x v="1"/>
    <x v="0"/>
    <n v="27"/>
    <n v="0"/>
    <n v="10"/>
    <n v="0"/>
    <n v="0"/>
    <n v="4"/>
    <n v="41"/>
    <n v="4"/>
    <x v="2"/>
    <n v="0"/>
    <n v="4"/>
    <n v="10"/>
    <x v="1"/>
    <n v="5"/>
    <x v="1"/>
    <x v="0"/>
    <x v="0"/>
    <x v="0"/>
    <x v="0"/>
    <x v="0"/>
    <n v="0"/>
    <x v="0"/>
    <n v="11"/>
    <x v="1"/>
    <n v="0"/>
    <x v="1"/>
  </r>
  <r>
    <x v="1683"/>
    <n v="1983"/>
    <n v="43"/>
    <x v="2"/>
    <x v="1"/>
    <x v="2"/>
    <n v="3"/>
    <x v="1"/>
    <x v="1516"/>
    <x v="1"/>
    <n v="1"/>
    <n v="0"/>
    <x v="621"/>
    <x v="12"/>
    <x v="0"/>
    <n v="6"/>
    <n v="0"/>
    <n v="3"/>
    <n v="0"/>
    <n v="0"/>
    <n v="1"/>
    <n v="10"/>
    <n v="1"/>
    <x v="9"/>
    <n v="0"/>
    <n v="3"/>
    <n v="4"/>
    <x v="1"/>
    <n v="3"/>
    <x v="1"/>
    <x v="0"/>
    <x v="0"/>
    <x v="0"/>
    <x v="0"/>
    <x v="0"/>
    <n v="0"/>
    <x v="0"/>
    <n v="11"/>
    <x v="1"/>
    <n v="0"/>
    <x v="1"/>
  </r>
  <r>
    <x v="1684"/>
    <n v="1952"/>
    <n v="74"/>
    <x v="0"/>
    <x v="0"/>
    <x v="2"/>
    <n v="3"/>
    <x v="1"/>
    <x v="1517"/>
    <x v="1"/>
    <n v="0"/>
    <n v="1"/>
    <x v="512"/>
    <x v="34"/>
    <x v="0"/>
    <n v="205"/>
    <n v="7"/>
    <n v="41"/>
    <n v="3"/>
    <n v="2"/>
    <n v="46"/>
    <n v="304"/>
    <n v="2"/>
    <x v="6"/>
    <n v="2"/>
    <n v="5"/>
    <n v="13"/>
    <x v="1"/>
    <n v="5"/>
    <x v="1"/>
    <x v="0"/>
    <x v="0"/>
    <x v="0"/>
    <x v="0"/>
    <x v="0"/>
    <n v="0"/>
    <x v="0"/>
    <n v="11"/>
    <x v="1"/>
    <n v="0"/>
    <x v="1"/>
  </r>
  <r>
    <x v="1685"/>
    <n v="1969"/>
    <n v="57"/>
    <x v="1"/>
    <x v="0"/>
    <x v="2"/>
    <n v="4"/>
    <x v="1"/>
    <x v="1518"/>
    <x v="1"/>
    <n v="1"/>
    <n v="1"/>
    <x v="622"/>
    <x v="32"/>
    <x v="0"/>
    <n v="24"/>
    <n v="0"/>
    <n v="8"/>
    <n v="0"/>
    <n v="1"/>
    <n v="4"/>
    <n v="37"/>
    <n v="1"/>
    <x v="1"/>
    <n v="0"/>
    <n v="3"/>
    <n v="5"/>
    <x v="1"/>
    <n v="5"/>
    <x v="1"/>
    <x v="0"/>
    <x v="0"/>
    <x v="0"/>
    <x v="0"/>
    <x v="0"/>
    <n v="0"/>
    <x v="0"/>
    <n v="11"/>
    <x v="1"/>
    <n v="0"/>
    <x v="1"/>
  </r>
  <r>
    <x v="1686"/>
    <n v="1980"/>
    <n v="46"/>
    <x v="1"/>
    <x v="2"/>
    <x v="3"/>
    <n v="1"/>
    <x v="0"/>
    <x v="1519"/>
    <x v="1"/>
    <n v="0"/>
    <n v="0"/>
    <x v="17"/>
    <x v="45"/>
    <x v="2"/>
    <n v="667"/>
    <n v="50"/>
    <n v="850"/>
    <n v="21"/>
    <n v="83"/>
    <n v="83"/>
    <n v="1754"/>
    <n v="1"/>
    <x v="6"/>
    <n v="6"/>
    <n v="5"/>
    <n v="16"/>
    <x v="0"/>
    <n v="2"/>
    <x v="1"/>
    <x v="0"/>
    <x v="0"/>
    <x v="0"/>
    <x v="0"/>
    <x v="0"/>
    <n v="0"/>
    <x v="0"/>
    <n v="11"/>
    <x v="0"/>
    <n v="1"/>
    <x v="0"/>
  </r>
  <r>
    <x v="1687"/>
    <n v="1968"/>
    <n v="58"/>
    <x v="1"/>
    <x v="0"/>
    <x v="1"/>
    <n v="3"/>
    <x v="1"/>
    <x v="1520"/>
    <x v="1"/>
    <n v="0"/>
    <n v="1"/>
    <x v="88"/>
    <x v="63"/>
    <x v="0"/>
    <n v="691"/>
    <n v="7"/>
    <n v="61"/>
    <n v="10"/>
    <n v="0"/>
    <n v="46"/>
    <n v="815"/>
    <n v="4"/>
    <x v="11"/>
    <n v="4"/>
    <n v="7"/>
    <n v="25"/>
    <x v="0"/>
    <n v="8"/>
    <x v="0"/>
    <x v="0"/>
    <x v="1"/>
    <x v="0"/>
    <x v="0"/>
    <x v="1"/>
    <n v="0"/>
    <x v="0"/>
    <n v="11"/>
    <x v="0"/>
    <n v="3"/>
    <x v="2"/>
  </r>
  <r>
    <x v="1688"/>
    <n v="1971"/>
    <n v="55"/>
    <x v="1"/>
    <x v="0"/>
    <x v="0"/>
    <n v="2"/>
    <x v="1"/>
    <x v="1521"/>
    <x v="1"/>
    <n v="0"/>
    <n v="1"/>
    <x v="530"/>
    <x v="54"/>
    <x v="2"/>
    <n v="493"/>
    <n v="26"/>
    <n v="206"/>
    <n v="116"/>
    <n v="80"/>
    <n v="80"/>
    <n v="1001"/>
    <n v="4"/>
    <x v="0"/>
    <n v="3"/>
    <n v="12"/>
    <n v="27"/>
    <x v="0"/>
    <n v="6"/>
    <x v="0"/>
    <x v="0"/>
    <x v="0"/>
    <x v="0"/>
    <x v="0"/>
    <x v="0"/>
    <n v="0"/>
    <x v="0"/>
    <n v="11"/>
    <x v="1"/>
    <n v="0"/>
    <x v="1"/>
  </r>
  <r>
    <x v="1689"/>
    <n v="1989"/>
    <n v="37"/>
    <x v="2"/>
    <x v="0"/>
    <x v="0"/>
    <n v="1"/>
    <x v="0"/>
    <x v="474"/>
    <x v="1"/>
    <n v="0"/>
    <n v="0"/>
    <x v="349"/>
    <x v="84"/>
    <x v="0"/>
    <n v="493"/>
    <n v="70"/>
    <n v="324"/>
    <n v="146"/>
    <n v="40"/>
    <n v="84"/>
    <n v="1157"/>
    <n v="1"/>
    <x v="7"/>
    <n v="7"/>
    <n v="11"/>
    <n v="22"/>
    <x v="0"/>
    <n v="1"/>
    <x v="1"/>
    <x v="0"/>
    <x v="0"/>
    <x v="0"/>
    <x v="0"/>
    <x v="0"/>
    <n v="0"/>
    <x v="0"/>
    <n v="11"/>
    <x v="1"/>
    <n v="0"/>
    <x v="1"/>
  </r>
  <r>
    <x v="1690"/>
    <n v="1951"/>
    <n v="75"/>
    <x v="0"/>
    <x v="0"/>
    <x v="0"/>
    <n v="2"/>
    <x v="1"/>
    <x v="1522"/>
    <x v="1"/>
    <n v="0"/>
    <n v="1"/>
    <x v="349"/>
    <x v="59"/>
    <x v="0"/>
    <n v="494"/>
    <n v="5"/>
    <n v="82"/>
    <n v="7"/>
    <n v="0"/>
    <n v="100"/>
    <n v="688"/>
    <n v="3"/>
    <x v="5"/>
    <n v="2"/>
    <n v="9"/>
    <n v="21"/>
    <x v="0"/>
    <n v="7"/>
    <x v="0"/>
    <x v="0"/>
    <x v="0"/>
    <x v="0"/>
    <x v="0"/>
    <x v="0"/>
    <n v="0"/>
    <x v="0"/>
    <n v="11"/>
    <x v="1"/>
    <n v="0"/>
    <x v="1"/>
  </r>
  <r>
    <x v="1691"/>
    <n v="1987"/>
    <n v="39"/>
    <x v="2"/>
    <x v="2"/>
    <x v="3"/>
    <n v="1"/>
    <x v="0"/>
    <x v="1523"/>
    <x v="1"/>
    <n v="0"/>
    <n v="0"/>
    <x v="544"/>
    <x v="98"/>
    <x v="0"/>
    <n v="621"/>
    <n v="73"/>
    <n v="414"/>
    <n v="78"/>
    <n v="48"/>
    <n v="85"/>
    <n v="1319"/>
    <n v="1"/>
    <x v="0"/>
    <n v="4"/>
    <n v="6"/>
    <n v="19"/>
    <x v="0"/>
    <n v="5"/>
    <x v="1"/>
    <x v="0"/>
    <x v="0"/>
    <x v="0"/>
    <x v="0"/>
    <x v="0"/>
    <n v="0"/>
    <x v="0"/>
    <n v="11"/>
    <x v="1"/>
    <n v="0"/>
    <x v="1"/>
  </r>
  <r>
    <x v="1692"/>
    <n v="1985"/>
    <n v="41"/>
    <x v="2"/>
    <x v="1"/>
    <x v="2"/>
    <n v="3"/>
    <x v="1"/>
    <x v="1524"/>
    <x v="1"/>
    <n v="1"/>
    <n v="0"/>
    <x v="103"/>
    <x v="51"/>
    <x v="0"/>
    <n v="9"/>
    <n v="0"/>
    <n v="5"/>
    <n v="0"/>
    <n v="0"/>
    <n v="7"/>
    <n v="21"/>
    <n v="1"/>
    <x v="1"/>
    <n v="0"/>
    <n v="2"/>
    <n v="4"/>
    <x v="1"/>
    <n v="8"/>
    <x v="0"/>
    <x v="0"/>
    <x v="0"/>
    <x v="0"/>
    <x v="0"/>
    <x v="0"/>
    <n v="0"/>
    <x v="0"/>
    <n v="11"/>
    <x v="1"/>
    <n v="0"/>
    <x v="1"/>
  </r>
  <r>
    <x v="1693"/>
    <n v="1981"/>
    <n v="45"/>
    <x v="2"/>
    <x v="4"/>
    <x v="0"/>
    <n v="2"/>
    <x v="1"/>
    <x v="1525"/>
    <x v="1"/>
    <n v="1"/>
    <n v="0"/>
    <x v="69"/>
    <x v="11"/>
    <x v="0"/>
    <n v="1"/>
    <n v="6"/>
    <n v="2"/>
    <n v="8"/>
    <n v="2"/>
    <n v="12"/>
    <n v="31"/>
    <n v="1"/>
    <x v="1"/>
    <n v="0"/>
    <n v="2"/>
    <n v="4"/>
    <x v="1"/>
    <n v="7"/>
    <x v="0"/>
    <x v="0"/>
    <x v="0"/>
    <x v="0"/>
    <x v="0"/>
    <x v="0"/>
    <n v="0"/>
    <x v="0"/>
    <n v="11"/>
    <x v="1"/>
    <n v="0"/>
    <x v="1"/>
  </r>
  <r>
    <x v="1694"/>
    <n v="1990"/>
    <n v="36"/>
    <x v="2"/>
    <x v="0"/>
    <x v="2"/>
    <n v="2"/>
    <x v="1"/>
    <x v="1526"/>
    <x v="1"/>
    <n v="0"/>
    <n v="0"/>
    <x v="623"/>
    <x v="57"/>
    <x v="0"/>
    <n v="12"/>
    <n v="4"/>
    <n v="19"/>
    <n v="12"/>
    <n v="6"/>
    <n v="14"/>
    <n v="67"/>
    <n v="1"/>
    <x v="2"/>
    <n v="0"/>
    <n v="3"/>
    <n v="6"/>
    <x v="1"/>
    <n v="8"/>
    <x v="0"/>
    <x v="0"/>
    <x v="0"/>
    <x v="0"/>
    <x v="0"/>
    <x v="0"/>
    <n v="0"/>
    <x v="0"/>
    <n v="11"/>
    <x v="1"/>
    <n v="0"/>
    <x v="1"/>
  </r>
  <r>
    <x v="1695"/>
    <n v="1952"/>
    <n v="74"/>
    <x v="0"/>
    <x v="0"/>
    <x v="3"/>
    <n v="2"/>
    <x v="1"/>
    <x v="1527"/>
    <x v="1"/>
    <n v="0"/>
    <n v="1"/>
    <x v="547"/>
    <x v="53"/>
    <x v="0"/>
    <n v="243"/>
    <n v="131"/>
    <n v="217"/>
    <n v="85"/>
    <n v="6"/>
    <n v="26"/>
    <n v="708"/>
    <n v="2"/>
    <x v="7"/>
    <n v="3"/>
    <n v="13"/>
    <n v="21"/>
    <x v="0"/>
    <n v="2"/>
    <x v="1"/>
    <x v="0"/>
    <x v="0"/>
    <x v="0"/>
    <x v="0"/>
    <x v="0"/>
    <n v="0"/>
    <x v="0"/>
    <n v="11"/>
    <x v="1"/>
    <n v="0"/>
    <x v="1"/>
  </r>
  <r>
    <x v="1696"/>
    <n v="1971"/>
    <n v="55"/>
    <x v="1"/>
    <x v="4"/>
    <x v="1"/>
    <n v="4"/>
    <x v="1"/>
    <x v="1528"/>
    <x v="1"/>
    <n v="1"/>
    <n v="1"/>
    <x v="624"/>
    <x v="55"/>
    <x v="0"/>
    <n v="11"/>
    <n v="1"/>
    <n v="4"/>
    <n v="2"/>
    <n v="0"/>
    <n v="7"/>
    <n v="25"/>
    <n v="1"/>
    <x v="1"/>
    <n v="0"/>
    <n v="2"/>
    <n v="4"/>
    <x v="1"/>
    <n v="7"/>
    <x v="0"/>
    <x v="0"/>
    <x v="0"/>
    <x v="0"/>
    <x v="0"/>
    <x v="0"/>
    <n v="0"/>
    <x v="0"/>
    <n v="11"/>
    <x v="1"/>
    <n v="0"/>
    <x v="1"/>
  </r>
  <r>
    <x v="1697"/>
    <n v="1983"/>
    <n v="43"/>
    <x v="2"/>
    <x v="1"/>
    <x v="2"/>
    <n v="2"/>
    <x v="1"/>
    <x v="1529"/>
    <x v="1"/>
    <n v="0"/>
    <n v="0"/>
    <x v="625"/>
    <x v="36"/>
    <x v="0"/>
    <n v="532"/>
    <n v="21"/>
    <n v="127"/>
    <n v="26"/>
    <n v="20"/>
    <n v="20"/>
    <n v="746"/>
    <n v="0"/>
    <x v="6"/>
    <n v="2"/>
    <n v="5"/>
    <n v="11"/>
    <x v="1"/>
    <n v="1"/>
    <x v="1"/>
    <x v="0"/>
    <x v="0"/>
    <x v="1"/>
    <x v="0"/>
    <x v="0"/>
    <n v="0"/>
    <x v="0"/>
    <n v="11"/>
    <x v="1"/>
    <n v="1"/>
    <x v="0"/>
  </r>
  <r>
    <x v="1698"/>
    <n v="1957"/>
    <n v="69"/>
    <x v="0"/>
    <x v="1"/>
    <x v="3"/>
    <n v="3"/>
    <x v="1"/>
    <x v="1530"/>
    <x v="1"/>
    <n v="1"/>
    <n v="1"/>
    <x v="203"/>
    <x v="54"/>
    <x v="2"/>
    <n v="29"/>
    <n v="0"/>
    <n v="2"/>
    <n v="0"/>
    <n v="0"/>
    <n v="1"/>
    <n v="32"/>
    <n v="1"/>
    <x v="1"/>
    <n v="0"/>
    <n v="3"/>
    <n v="5"/>
    <x v="1"/>
    <n v="7"/>
    <x v="0"/>
    <x v="0"/>
    <x v="0"/>
    <x v="0"/>
    <x v="0"/>
    <x v="0"/>
    <n v="0"/>
    <x v="0"/>
    <n v="11"/>
    <x v="1"/>
    <n v="0"/>
    <x v="1"/>
  </r>
  <r>
    <x v="1699"/>
    <n v="1951"/>
    <n v="75"/>
    <x v="0"/>
    <x v="2"/>
    <x v="4"/>
    <n v="3"/>
    <x v="1"/>
    <x v="1531"/>
    <x v="1"/>
    <n v="0"/>
    <n v="2"/>
    <x v="237"/>
    <x v="17"/>
    <x v="0"/>
    <n v="612"/>
    <n v="91"/>
    <n v="520"/>
    <n v="258"/>
    <n v="107"/>
    <n v="107"/>
    <n v="1695"/>
    <n v="2"/>
    <x v="12"/>
    <n v="6"/>
    <n v="8"/>
    <n v="25"/>
    <x v="0"/>
    <n v="5"/>
    <x v="1"/>
    <x v="0"/>
    <x v="0"/>
    <x v="0"/>
    <x v="0"/>
    <x v="0"/>
    <n v="0"/>
    <x v="0"/>
    <n v="11"/>
    <x v="1"/>
    <n v="0"/>
    <x v="1"/>
  </r>
  <r>
    <x v="1700"/>
    <n v="1976"/>
    <n v="50"/>
    <x v="1"/>
    <x v="0"/>
    <x v="2"/>
    <n v="3"/>
    <x v="1"/>
    <x v="1532"/>
    <x v="1"/>
    <n v="0"/>
    <n v="1"/>
    <x v="14"/>
    <x v="35"/>
    <x v="0"/>
    <n v="387"/>
    <n v="126"/>
    <n v="342"/>
    <n v="0"/>
    <n v="45"/>
    <n v="180"/>
    <n v="1080"/>
    <n v="5"/>
    <x v="0"/>
    <n v="4"/>
    <n v="11"/>
    <n v="28"/>
    <x v="0"/>
    <n v="6"/>
    <x v="0"/>
    <x v="0"/>
    <x v="0"/>
    <x v="0"/>
    <x v="0"/>
    <x v="0"/>
    <n v="0"/>
    <x v="0"/>
    <n v="11"/>
    <x v="1"/>
    <n v="0"/>
    <x v="1"/>
  </r>
  <r>
    <x v="1701"/>
    <n v="1955"/>
    <n v="71"/>
    <x v="0"/>
    <x v="2"/>
    <x v="2"/>
    <n v="4"/>
    <x v="1"/>
    <x v="1141"/>
    <x v="1"/>
    <n v="1"/>
    <n v="1"/>
    <x v="89"/>
    <x v="93"/>
    <x v="0"/>
    <n v="56"/>
    <n v="0"/>
    <n v="14"/>
    <n v="0"/>
    <n v="0"/>
    <n v="2"/>
    <n v="72"/>
    <n v="3"/>
    <x v="7"/>
    <n v="0"/>
    <n v="3"/>
    <n v="9"/>
    <x v="1"/>
    <n v="7"/>
    <x v="0"/>
    <x v="0"/>
    <x v="0"/>
    <x v="0"/>
    <x v="0"/>
    <x v="0"/>
    <n v="0"/>
    <x v="0"/>
    <n v="11"/>
    <x v="1"/>
    <n v="0"/>
    <x v="1"/>
  </r>
  <r>
    <x v="1702"/>
    <n v="1989"/>
    <n v="37"/>
    <x v="2"/>
    <x v="0"/>
    <x v="0"/>
    <n v="2"/>
    <x v="1"/>
    <x v="1533"/>
    <x v="1"/>
    <n v="1"/>
    <n v="0"/>
    <x v="300"/>
    <x v="79"/>
    <x v="0"/>
    <n v="6"/>
    <n v="8"/>
    <n v="19"/>
    <n v="16"/>
    <n v="4"/>
    <n v="4"/>
    <n v="57"/>
    <n v="3"/>
    <x v="7"/>
    <n v="0"/>
    <n v="4"/>
    <n v="10"/>
    <x v="1"/>
    <n v="7"/>
    <x v="0"/>
    <x v="0"/>
    <x v="0"/>
    <x v="0"/>
    <x v="0"/>
    <x v="0"/>
    <n v="0"/>
    <x v="0"/>
    <n v="11"/>
    <x v="1"/>
    <n v="0"/>
    <x v="1"/>
  </r>
  <r>
    <x v="1703"/>
    <n v="1973"/>
    <n v="53"/>
    <x v="1"/>
    <x v="1"/>
    <x v="1"/>
    <n v="3"/>
    <x v="1"/>
    <x v="1534"/>
    <x v="1"/>
    <n v="0"/>
    <n v="1"/>
    <x v="478"/>
    <x v="69"/>
    <x v="0"/>
    <n v="582"/>
    <n v="0"/>
    <n v="65"/>
    <n v="0"/>
    <n v="0"/>
    <n v="13"/>
    <n v="660"/>
    <n v="6"/>
    <x v="0"/>
    <n v="2"/>
    <n v="9"/>
    <n v="25"/>
    <x v="0"/>
    <n v="5"/>
    <x v="1"/>
    <x v="0"/>
    <x v="0"/>
    <x v="0"/>
    <x v="0"/>
    <x v="0"/>
    <n v="0"/>
    <x v="0"/>
    <n v="11"/>
    <x v="1"/>
    <n v="0"/>
    <x v="1"/>
  </r>
  <r>
    <x v="1704"/>
    <n v="1973"/>
    <n v="53"/>
    <x v="1"/>
    <x v="3"/>
    <x v="1"/>
    <n v="3"/>
    <x v="1"/>
    <x v="1535"/>
    <x v="1"/>
    <n v="1"/>
    <n v="0"/>
    <x v="626"/>
    <x v="99"/>
    <x v="2"/>
    <n v="6"/>
    <n v="17"/>
    <n v="16"/>
    <n v="6"/>
    <n v="16"/>
    <n v="42"/>
    <n v="103"/>
    <n v="4"/>
    <x v="7"/>
    <n v="1"/>
    <n v="3"/>
    <n v="11"/>
    <x v="1"/>
    <n v="8"/>
    <x v="0"/>
    <x v="0"/>
    <x v="0"/>
    <x v="0"/>
    <x v="0"/>
    <x v="0"/>
    <n v="0"/>
    <x v="0"/>
    <n v="11"/>
    <x v="0"/>
    <n v="1"/>
    <x v="0"/>
  </r>
  <r>
    <x v="1705"/>
    <n v="1984"/>
    <n v="42"/>
    <x v="2"/>
    <x v="1"/>
    <x v="2"/>
    <n v="3"/>
    <x v="1"/>
    <x v="1536"/>
    <x v="1"/>
    <n v="1"/>
    <n v="0"/>
    <x v="615"/>
    <x v="94"/>
    <x v="2"/>
    <n v="70"/>
    <n v="6"/>
    <n v="69"/>
    <n v="2"/>
    <n v="3"/>
    <n v="3"/>
    <n v="153"/>
    <n v="3"/>
    <x v="7"/>
    <n v="1"/>
    <n v="4"/>
    <n v="11"/>
    <x v="1"/>
    <n v="7"/>
    <x v="0"/>
    <x v="0"/>
    <x v="0"/>
    <x v="0"/>
    <x v="0"/>
    <x v="0"/>
    <n v="0"/>
    <x v="0"/>
    <n v="11"/>
    <x v="1"/>
    <n v="0"/>
    <x v="1"/>
  </r>
  <r>
    <x v="1706"/>
    <n v="1956"/>
    <n v="70"/>
    <x v="0"/>
    <x v="2"/>
    <x v="1"/>
    <n v="3"/>
    <x v="1"/>
    <x v="1537"/>
    <x v="1"/>
    <n v="0"/>
    <n v="1"/>
    <x v="562"/>
    <x v="50"/>
    <x v="1"/>
    <n v="962"/>
    <n v="12"/>
    <n v="194"/>
    <n v="16"/>
    <n v="24"/>
    <n v="12"/>
    <n v="1220"/>
    <n v="4"/>
    <x v="5"/>
    <n v="8"/>
    <n v="13"/>
    <n v="32"/>
    <x v="2"/>
    <n v="6"/>
    <x v="0"/>
    <x v="0"/>
    <x v="0"/>
    <x v="1"/>
    <x v="0"/>
    <x v="0"/>
    <n v="0"/>
    <x v="0"/>
    <n v="11"/>
    <x v="1"/>
    <n v="1"/>
    <x v="0"/>
  </r>
  <r>
    <x v="1707"/>
    <n v="1965"/>
    <n v="61"/>
    <x v="1"/>
    <x v="0"/>
    <x v="1"/>
    <n v="3"/>
    <x v="1"/>
    <x v="1538"/>
    <x v="1"/>
    <n v="0"/>
    <n v="1"/>
    <x v="599"/>
    <x v="29"/>
    <x v="0"/>
    <n v="112"/>
    <n v="10"/>
    <n v="107"/>
    <n v="30"/>
    <n v="0"/>
    <n v="20"/>
    <n v="279"/>
    <n v="2"/>
    <x v="3"/>
    <n v="2"/>
    <n v="4"/>
    <n v="13"/>
    <x v="1"/>
    <n v="7"/>
    <x v="0"/>
    <x v="0"/>
    <x v="0"/>
    <x v="0"/>
    <x v="0"/>
    <x v="0"/>
    <n v="0"/>
    <x v="0"/>
    <n v="11"/>
    <x v="1"/>
    <n v="0"/>
    <x v="1"/>
  </r>
  <r>
    <x v="1708"/>
    <n v="1978"/>
    <n v="48"/>
    <x v="1"/>
    <x v="0"/>
    <x v="2"/>
    <n v="3"/>
    <x v="1"/>
    <x v="1539"/>
    <x v="1"/>
    <n v="1"/>
    <n v="0"/>
    <x v="421"/>
    <x v="85"/>
    <x v="0"/>
    <n v="293"/>
    <n v="0"/>
    <n v="124"/>
    <n v="179"/>
    <n v="97"/>
    <n v="52"/>
    <n v="745"/>
    <n v="1"/>
    <x v="5"/>
    <n v="2"/>
    <n v="10"/>
    <n v="20"/>
    <x v="0"/>
    <n v="5"/>
    <x v="1"/>
    <x v="0"/>
    <x v="0"/>
    <x v="0"/>
    <x v="0"/>
    <x v="0"/>
    <n v="0"/>
    <x v="0"/>
    <n v="11"/>
    <x v="1"/>
    <n v="0"/>
    <x v="1"/>
  </r>
  <r>
    <x v="1709"/>
    <n v="1973"/>
    <n v="53"/>
    <x v="1"/>
    <x v="1"/>
    <x v="2"/>
    <n v="3"/>
    <x v="1"/>
    <x v="1540"/>
    <x v="1"/>
    <n v="0"/>
    <n v="1"/>
    <x v="137"/>
    <x v="82"/>
    <x v="0"/>
    <n v="199"/>
    <n v="12"/>
    <n v="31"/>
    <n v="3"/>
    <n v="12"/>
    <n v="7"/>
    <n v="264"/>
    <n v="1"/>
    <x v="7"/>
    <n v="3"/>
    <n v="5"/>
    <n v="12"/>
    <x v="1"/>
    <n v="3"/>
    <x v="1"/>
    <x v="0"/>
    <x v="0"/>
    <x v="0"/>
    <x v="0"/>
    <x v="0"/>
    <n v="0"/>
    <x v="0"/>
    <n v="11"/>
    <x v="1"/>
    <n v="0"/>
    <x v="1"/>
  </r>
  <r>
    <x v="1710"/>
    <n v="1986"/>
    <n v="40"/>
    <x v="2"/>
    <x v="0"/>
    <x v="2"/>
    <n v="2"/>
    <x v="1"/>
    <x v="1541"/>
    <x v="1"/>
    <n v="0"/>
    <n v="0"/>
    <x v="209"/>
    <x v="27"/>
    <x v="1"/>
    <n v="1060"/>
    <n v="61"/>
    <n v="835"/>
    <n v="80"/>
    <n v="20"/>
    <n v="101"/>
    <n v="2157"/>
    <n v="1"/>
    <x v="6"/>
    <n v="7"/>
    <n v="10"/>
    <n v="22"/>
    <x v="0"/>
    <n v="1"/>
    <x v="1"/>
    <x v="1"/>
    <x v="0"/>
    <x v="1"/>
    <x v="1"/>
    <x v="1"/>
    <n v="0"/>
    <x v="0"/>
    <n v="11"/>
    <x v="0"/>
    <n v="5"/>
    <x v="5"/>
  </r>
  <r>
    <x v="1711"/>
    <n v="1959"/>
    <n v="67"/>
    <x v="0"/>
    <x v="2"/>
    <x v="2"/>
    <n v="3"/>
    <x v="1"/>
    <x v="1542"/>
    <x v="1"/>
    <n v="0"/>
    <n v="1"/>
    <x v="119"/>
    <x v="44"/>
    <x v="1"/>
    <n v="940"/>
    <n v="44"/>
    <n v="396"/>
    <n v="0"/>
    <n v="88"/>
    <n v="58"/>
    <n v="1526"/>
    <n v="1"/>
    <x v="0"/>
    <n v="7"/>
    <n v="7"/>
    <n v="23"/>
    <x v="0"/>
    <n v="4"/>
    <x v="1"/>
    <x v="1"/>
    <x v="0"/>
    <x v="1"/>
    <x v="1"/>
    <x v="0"/>
    <n v="0"/>
    <x v="0"/>
    <n v="11"/>
    <x v="0"/>
    <n v="4"/>
    <x v="4"/>
  </r>
  <r>
    <x v="1712"/>
    <n v="1978"/>
    <n v="48"/>
    <x v="1"/>
    <x v="0"/>
    <x v="1"/>
    <n v="3"/>
    <x v="1"/>
    <x v="1543"/>
    <x v="1"/>
    <n v="0"/>
    <n v="1"/>
    <x v="627"/>
    <x v="82"/>
    <x v="0"/>
    <n v="44"/>
    <n v="2"/>
    <n v="11"/>
    <n v="2"/>
    <n v="3"/>
    <n v="7"/>
    <n v="69"/>
    <n v="1"/>
    <x v="1"/>
    <n v="0"/>
    <n v="4"/>
    <n v="6"/>
    <x v="1"/>
    <n v="5"/>
    <x v="1"/>
    <x v="0"/>
    <x v="0"/>
    <x v="0"/>
    <x v="0"/>
    <x v="0"/>
    <n v="0"/>
    <x v="0"/>
    <n v="11"/>
    <x v="1"/>
    <n v="0"/>
    <x v="1"/>
  </r>
  <r>
    <x v="1713"/>
    <n v="1966"/>
    <n v="60"/>
    <x v="1"/>
    <x v="0"/>
    <x v="2"/>
    <n v="2"/>
    <x v="1"/>
    <x v="1544"/>
    <x v="1"/>
    <n v="0"/>
    <n v="0"/>
    <x v="98"/>
    <x v="38"/>
    <x v="0"/>
    <n v="342"/>
    <n v="51"/>
    <n v="936"/>
    <n v="207"/>
    <n v="35"/>
    <n v="26"/>
    <n v="1597"/>
    <n v="1"/>
    <x v="3"/>
    <n v="8"/>
    <n v="12"/>
    <n v="26"/>
    <x v="0"/>
    <n v="3"/>
    <x v="1"/>
    <x v="0"/>
    <x v="0"/>
    <x v="1"/>
    <x v="0"/>
    <x v="0"/>
    <n v="0"/>
    <x v="0"/>
    <n v="11"/>
    <x v="1"/>
    <n v="1"/>
    <x v="0"/>
  </r>
  <r>
    <x v="1714"/>
    <n v="1992"/>
    <n v="34"/>
    <x v="2"/>
    <x v="3"/>
    <x v="0"/>
    <n v="2"/>
    <x v="1"/>
    <x v="1545"/>
    <x v="1"/>
    <n v="1"/>
    <n v="0"/>
    <x v="465"/>
    <x v="18"/>
    <x v="0"/>
    <n v="2"/>
    <n v="10"/>
    <n v="11"/>
    <n v="12"/>
    <n v="9"/>
    <n v="20"/>
    <n v="64"/>
    <n v="2"/>
    <x v="7"/>
    <n v="0"/>
    <n v="3"/>
    <n v="8"/>
    <x v="1"/>
    <n v="6"/>
    <x v="0"/>
    <x v="0"/>
    <x v="0"/>
    <x v="0"/>
    <x v="0"/>
    <x v="0"/>
    <n v="0"/>
    <x v="0"/>
    <n v="11"/>
    <x v="1"/>
    <n v="0"/>
    <x v="1"/>
  </r>
  <r>
    <x v="1715"/>
    <n v="1984"/>
    <n v="42"/>
    <x v="2"/>
    <x v="0"/>
    <x v="1"/>
    <n v="3"/>
    <x v="1"/>
    <x v="982"/>
    <x v="1"/>
    <n v="1"/>
    <n v="0"/>
    <x v="6"/>
    <x v="8"/>
    <x v="0"/>
    <n v="75"/>
    <n v="12"/>
    <n v="141"/>
    <n v="43"/>
    <n v="39"/>
    <n v="187"/>
    <n v="497"/>
    <n v="6"/>
    <x v="4"/>
    <n v="1"/>
    <n v="5"/>
    <n v="18"/>
    <x v="0"/>
    <n v="8"/>
    <x v="0"/>
    <x v="0"/>
    <x v="0"/>
    <x v="0"/>
    <x v="0"/>
    <x v="0"/>
    <n v="0"/>
    <x v="0"/>
    <n v="11"/>
    <x v="1"/>
    <n v="0"/>
    <x v="1"/>
  </r>
  <r>
    <x v="1716"/>
    <n v="1956"/>
    <n v="70"/>
    <x v="0"/>
    <x v="0"/>
    <x v="0"/>
    <n v="2"/>
    <x v="1"/>
    <x v="1546"/>
    <x v="1"/>
    <n v="0"/>
    <n v="1"/>
    <x v="199"/>
    <x v="83"/>
    <x v="0"/>
    <n v="520"/>
    <n v="20"/>
    <n v="367"/>
    <n v="39"/>
    <n v="81"/>
    <n v="40"/>
    <n v="1067"/>
    <n v="2"/>
    <x v="4"/>
    <n v="3"/>
    <n v="6"/>
    <n v="17"/>
    <x v="0"/>
    <n v="5"/>
    <x v="1"/>
    <x v="0"/>
    <x v="0"/>
    <x v="0"/>
    <x v="0"/>
    <x v="0"/>
    <n v="0"/>
    <x v="0"/>
    <n v="11"/>
    <x v="1"/>
    <n v="0"/>
    <x v="1"/>
  </r>
  <r>
    <x v="1717"/>
    <n v="1977"/>
    <n v="49"/>
    <x v="1"/>
    <x v="0"/>
    <x v="2"/>
    <n v="4"/>
    <x v="1"/>
    <x v="1547"/>
    <x v="1"/>
    <n v="1"/>
    <n v="1"/>
    <x v="92"/>
    <x v="66"/>
    <x v="0"/>
    <n v="5"/>
    <n v="3"/>
    <n v="9"/>
    <n v="6"/>
    <n v="2"/>
    <n v="6"/>
    <n v="31"/>
    <n v="2"/>
    <x v="2"/>
    <n v="0"/>
    <n v="3"/>
    <n v="7"/>
    <x v="1"/>
    <n v="7"/>
    <x v="0"/>
    <x v="0"/>
    <x v="0"/>
    <x v="0"/>
    <x v="0"/>
    <x v="0"/>
    <n v="0"/>
    <x v="0"/>
    <n v="11"/>
    <x v="1"/>
    <n v="0"/>
    <x v="1"/>
  </r>
  <r>
    <x v="1718"/>
    <n v="1974"/>
    <n v="52"/>
    <x v="1"/>
    <x v="0"/>
    <x v="1"/>
    <n v="4"/>
    <x v="1"/>
    <x v="1548"/>
    <x v="1"/>
    <n v="1"/>
    <n v="1"/>
    <x v="564"/>
    <x v="98"/>
    <x v="0"/>
    <n v="87"/>
    <n v="5"/>
    <n v="71"/>
    <n v="7"/>
    <n v="12"/>
    <n v="29"/>
    <n v="211"/>
    <n v="5"/>
    <x v="6"/>
    <n v="1"/>
    <n v="4"/>
    <n v="14"/>
    <x v="1"/>
    <n v="7"/>
    <x v="0"/>
    <x v="0"/>
    <x v="0"/>
    <x v="0"/>
    <x v="0"/>
    <x v="0"/>
    <n v="0"/>
    <x v="0"/>
    <n v="11"/>
    <x v="1"/>
    <n v="0"/>
    <x v="1"/>
  </r>
  <r>
    <x v="1719"/>
    <n v="1976"/>
    <n v="50"/>
    <x v="1"/>
    <x v="1"/>
    <x v="2"/>
    <n v="3"/>
    <x v="1"/>
    <x v="1549"/>
    <x v="1"/>
    <n v="0"/>
    <n v="1"/>
    <x v="600"/>
    <x v="94"/>
    <x v="2"/>
    <n v="462"/>
    <n v="61"/>
    <n v="184"/>
    <n v="10"/>
    <n v="53"/>
    <n v="107"/>
    <n v="877"/>
    <n v="4"/>
    <x v="5"/>
    <n v="5"/>
    <n v="9"/>
    <n v="25"/>
    <x v="0"/>
    <n v="6"/>
    <x v="0"/>
    <x v="1"/>
    <x v="0"/>
    <x v="0"/>
    <x v="0"/>
    <x v="0"/>
    <n v="0"/>
    <x v="0"/>
    <n v="11"/>
    <x v="0"/>
    <n v="2"/>
    <x v="3"/>
  </r>
  <r>
    <x v="1720"/>
    <n v="1979"/>
    <n v="47"/>
    <x v="1"/>
    <x v="0"/>
    <x v="2"/>
    <n v="3"/>
    <x v="1"/>
    <x v="1550"/>
    <x v="1"/>
    <n v="1"/>
    <n v="0"/>
    <x v="231"/>
    <x v="11"/>
    <x v="0"/>
    <n v="2"/>
    <n v="2"/>
    <n v="1"/>
    <n v="3"/>
    <n v="1"/>
    <n v="2"/>
    <n v="11"/>
    <n v="1"/>
    <x v="1"/>
    <n v="0"/>
    <n v="2"/>
    <n v="4"/>
    <x v="1"/>
    <n v="8"/>
    <x v="0"/>
    <x v="0"/>
    <x v="0"/>
    <x v="0"/>
    <x v="0"/>
    <x v="0"/>
    <n v="1"/>
    <x v="0"/>
    <n v="11"/>
    <x v="1"/>
    <n v="0"/>
    <x v="1"/>
  </r>
  <r>
    <x v="1721"/>
    <n v="1983"/>
    <n v="43"/>
    <x v="2"/>
    <x v="1"/>
    <x v="2"/>
    <n v="2"/>
    <x v="1"/>
    <x v="1551"/>
    <x v="1"/>
    <n v="0"/>
    <n v="0"/>
    <x v="136"/>
    <x v="98"/>
    <x v="0"/>
    <n v="979"/>
    <n v="44"/>
    <n v="935"/>
    <n v="29"/>
    <n v="25"/>
    <n v="22"/>
    <n v="2034"/>
    <n v="1"/>
    <x v="5"/>
    <n v="5"/>
    <n v="12"/>
    <n v="25"/>
    <x v="0"/>
    <n v="3"/>
    <x v="1"/>
    <x v="0"/>
    <x v="1"/>
    <x v="1"/>
    <x v="1"/>
    <x v="0"/>
    <n v="0"/>
    <x v="0"/>
    <n v="11"/>
    <x v="0"/>
    <n v="4"/>
    <x v="4"/>
  </r>
  <r>
    <x v="1722"/>
    <n v="1991"/>
    <n v="35"/>
    <x v="2"/>
    <x v="0"/>
    <x v="0"/>
    <n v="1"/>
    <x v="0"/>
    <x v="1552"/>
    <x v="1"/>
    <n v="0"/>
    <n v="0"/>
    <x v="469"/>
    <x v="6"/>
    <x v="0"/>
    <n v="704"/>
    <n v="129"/>
    <n v="853"/>
    <n v="120"/>
    <n v="74"/>
    <n v="111"/>
    <n v="1991"/>
    <n v="1"/>
    <x v="3"/>
    <n v="6"/>
    <n v="7"/>
    <n v="19"/>
    <x v="0"/>
    <n v="2"/>
    <x v="1"/>
    <x v="0"/>
    <x v="1"/>
    <x v="1"/>
    <x v="1"/>
    <x v="0"/>
    <n v="0"/>
    <x v="0"/>
    <n v="11"/>
    <x v="0"/>
    <n v="4"/>
    <x v="4"/>
  </r>
  <r>
    <x v="1723"/>
    <n v="1962"/>
    <n v="64"/>
    <x v="0"/>
    <x v="1"/>
    <x v="4"/>
    <n v="1"/>
    <x v="0"/>
    <x v="1553"/>
    <x v="1"/>
    <n v="0"/>
    <n v="0"/>
    <x v="628"/>
    <x v="80"/>
    <x v="1"/>
    <n v="861"/>
    <n v="31"/>
    <n v="558"/>
    <n v="62"/>
    <n v="95"/>
    <n v="79"/>
    <n v="1686"/>
    <n v="0"/>
    <x v="4"/>
    <n v="5"/>
    <n v="13"/>
    <n v="24"/>
    <x v="0"/>
    <n v="2"/>
    <x v="1"/>
    <x v="0"/>
    <x v="0"/>
    <x v="1"/>
    <x v="0"/>
    <x v="0"/>
    <n v="0"/>
    <x v="0"/>
    <n v="11"/>
    <x v="1"/>
    <n v="1"/>
    <x v="0"/>
  </r>
  <r>
    <x v="1724"/>
    <n v="1982"/>
    <n v="44"/>
    <x v="2"/>
    <x v="1"/>
    <x v="0"/>
    <n v="2"/>
    <x v="1"/>
    <x v="1554"/>
    <x v="1"/>
    <n v="1"/>
    <n v="0"/>
    <x v="326"/>
    <x v="15"/>
    <x v="1"/>
    <n v="172"/>
    <n v="3"/>
    <n v="115"/>
    <n v="16"/>
    <n v="0"/>
    <n v="18"/>
    <n v="324"/>
    <n v="5"/>
    <x v="4"/>
    <n v="1"/>
    <n v="5"/>
    <n v="17"/>
    <x v="0"/>
    <n v="8"/>
    <x v="0"/>
    <x v="0"/>
    <x v="0"/>
    <x v="0"/>
    <x v="0"/>
    <x v="0"/>
    <n v="0"/>
    <x v="0"/>
    <n v="11"/>
    <x v="0"/>
    <n v="1"/>
    <x v="0"/>
  </r>
  <r>
    <x v="1725"/>
    <n v="1979"/>
    <n v="47"/>
    <x v="1"/>
    <x v="2"/>
    <x v="0"/>
    <n v="2"/>
    <x v="1"/>
    <x v="1555"/>
    <x v="1"/>
    <n v="1"/>
    <n v="0"/>
    <x v="384"/>
    <x v="73"/>
    <x v="2"/>
    <n v="5"/>
    <n v="7"/>
    <n v="31"/>
    <n v="15"/>
    <n v="4"/>
    <n v="7"/>
    <n v="69"/>
    <n v="3"/>
    <x v="2"/>
    <n v="1"/>
    <n v="3"/>
    <n v="9"/>
    <x v="1"/>
    <n v="6"/>
    <x v="0"/>
    <x v="0"/>
    <x v="0"/>
    <x v="0"/>
    <x v="0"/>
    <x v="0"/>
    <n v="0"/>
    <x v="0"/>
    <n v="11"/>
    <x v="0"/>
    <n v="1"/>
    <x v="0"/>
  </r>
  <r>
    <x v="1726"/>
    <n v="1955"/>
    <n v="71"/>
    <x v="0"/>
    <x v="0"/>
    <x v="1"/>
    <n v="4"/>
    <x v="1"/>
    <x v="1556"/>
    <x v="1"/>
    <n v="1"/>
    <n v="1"/>
    <x v="29"/>
    <x v="99"/>
    <x v="2"/>
    <n v="194"/>
    <n v="2"/>
    <n v="56"/>
    <n v="0"/>
    <n v="0"/>
    <n v="0"/>
    <n v="252"/>
    <n v="5"/>
    <x v="6"/>
    <n v="1"/>
    <n v="6"/>
    <n v="16"/>
    <x v="0"/>
    <n v="8"/>
    <x v="0"/>
    <x v="0"/>
    <x v="0"/>
    <x v="0"/>
    <x v="0"/>
    <x v="0"/>
    <n v="0"/>
    <x v="0"/>
    <n v="11"/>
    <x v="0"/>
    <n v="1"/>
    <x v="0"/>
  </r>
  <r>
    <x v="1727"/>
    <n v="1965"/>
    <n v="61"/>
    <x v="1"/>
    <x v="3"/>
    <x v="0"/>
    <n v="2"/>
    <x v="1"/>
    <x v="1557"/>
    <x v="1"/>
    <n v="0"/>
    <n v="1"/>
    <x v="629"/>
    <x v="96"/>
    <x v="0"/>
    <n v="9"/>
    <n v="7"/>
    <n v="13"/>
    <n v="3"/>
    <n v="2"/>
    <n v="20"/>
    <n v="54"/>
    <n v="1"/>
    <x v="1"/>
    <n v="1"/>
    <n v="2"/>
    <n v="5"/>
    <x v="1"/>
    <n v="6"/>
    <x v="0"/>
    <x v="0"/>
    <x v="0"/>
    <x v="0"/>
    <x v="0"/>
    <x v="0"/>
    <n v="0"/>
    <x v="0"/>
    <n v="11"/>
    <x v="1"/>
    <n v="0"/>
    <x v="1"/>
  </r>
  <r>
    <x v="1728"/>
    <n v="1961"/>
    <n v="65"/>
    <x v="0"/>
    <x v="2"/>
    <x v="1"/>
    <n v="4"/>
    <x v="1"/>
    <x v="1403"/>
    <x v="1"/>
    <n v="1"/>
    <n v="1"/>
    <x v="606"/>
    <x v="56"/>
    <x v="0"/>
    <n v="505"/>
    <n v="72"/>
    <n v="270"/>
    <n v="36"/>
    <n v="27"/>
    <n v="54"/>
    <n v="964"/>
    <n v="4"/>
    <x v="12"/>
    <n v="2"/>
    <n v="12"/>
    <n v="27"/>
    <x v="0"/>
    <n v="5"/>
    <x v="1"/>
    <x v="0"/>
    <x v="0"/>
    <x v="0"/>
    <x v="0"/>
    <x v="0"/>
    <n v="0"/>
    <x v="0"/>
    <n v="11"/>
    <x v="1"/>
    <n v="0"/>
    <x v="1"/>
  </r>
  <r>
    <x v="1729"/>
    <n v="1951"/>
    <n v="75"/>
    <x v="0"/>
    <x v="0"/>
    <x v="2"/>
    <n v="3"/>
    <x v="1"/>
    <x v="1558"/>
    <x v="1"/>
    <n v="0"/>
    <n v="1"/>
    <x v="591"/>
    <x v="75"/>
    <x v="0"/>
    <n v="533"/>
    <n v="10"/>
    <n v="217"/>
    <n v="198"/>
    <n v="174"/>
    <n v="195"/>
    <n v="1327"/>
    <n v="2"/>
    <x v="5"/>
    <n v="6"/>
    <n v="13"/>
    <n v="28"/>
    <x v="0"/>
    <n v="4"/>
    <x v="1"/>
    <x v="0"/>
    <x v="0"/>
    <x v="0"/>
    <x v="0"/>
    <x v="0"/>
    <n v="0"/>
    <x v="0"/>
    <n v="11"/>
    <x v="1"/>
    <n v="0"/>
    <x v="1"/>
  </r>
  <r>
    <x v="1730"/>
    <n v="1964"/>
    <n v="62"/>
    <x v="0"/>
    <x v="1"/>
    <x v="1"/>
    <n v="4"/>
    <x v="1"/>
    <x v="1559"/>
    <x v="1"/>
    <n v="1"/>
    <n v="1"/>
    <x v="82"/>
    <x v="78"/>
    <x v="0"/>
    <n v="48"/>
    <n v="0"/>
    <n v="14"/>
    <n v="0"/>
    <n v="0"/>
    <n v="6"/>
    <n v="68"/>
    <n v="2"/>
    <x v="2"/>
    <n v="0"/>
    <n v="3"/>
    <n v="7"/>
    <x v="1"/>
    <n v="6"/>
    <x v="0"/>
    <x v="0"/>
    <x v="0"/>
    <x v="0"/>
    <x v="0"/>
    <x v="0"/>
    <n v="0"/>
    <x v="0"/>
    <n v="11"/>
    <x v="1"/>
    <n v="0"/>
    <x v="1"/>
  </r>
  <r>
    <x v="1731"/>
    <n v="1959"/>
    <n v="67"/>
    <x v="0"/>
    <x v="0"/>
    <x v="2"/>
    <n v="2"/>
    <x v="1"/>
    <x v="625"/>
    <x v="1"/>
    <n v="0"/>
    <n v="0"/>
    <x v="275"/>
    <x v="84"/>
    <x v="0"/>
    <n v="6"/>
    <n v="1"/>
    <n v="7"/>
    <n v="23"/>
    <n v="4"/>
    <n v="19"/>
    <n v="60"/>
    <n v="1"/>
    <x v="1"/>
    <n v="1"/>
    <n v="2"/>
    <n v="5"/>
    <x v="1"/>
    <n v="8"/>
    <x v="0"/>
    <x v="0"/>
    <x v="0"/>
    <x v="0"/>
    <x v="0"/>
    <x v="0"/>
    <n v="0"/>
    <x v="0"/>
    <n v="11"/>
    <x v="1"/>
    <n v="0"/>
    <x v="1"/>
  </r>
  <r>
    <x v="1732"/>
    <n v="1955"/>
    <n v="71"/>
    <x v="0"/>
    <x v="0"/>
    <x v="3"/>
    <n v="3"/>
    <x v="1"/>
    <x v="1560"/>
    <x v="1"/>
    <n v="1"/>
    <n v="1"/>
    <x v="238"/>
    <x v="48"/>
    <x v="0"/>
    <n v="18"/>
    <n v="2"/>
    <n v="10"/>
    <n v="0"/>
    <n v="0"/>
    <n v="25"/>
    <n v="55"/>
    <n v="1"/>
    <x v="1"/>
    <n v="1"/>
    <n v="2"/>
    <n v="5"/>
    <x v="1"/>
    <n v="7"/>
    <x v="0"/>
    <x v="1"/>
    <x v="0"/>
    <x v="0"/>
    <x v="0"/>
    <x v="0"/>
    <n v="0"/>
    <x v="0"/>
    <n v="11"/>
    <x v="1"/>
    <n v="1"/>
    <x v="0"/>
  </r>
  <r>
    <x v="1733"/>
    <n v="1966"/>
    <n v="60"/>
    <x v="1"/>
    <x v="0"/>
    <x v="1"/>
    <n v="2"/>
    <x v="1"/>
    <x v="1561"/>
    <x v="1"/>
    <n v="0"/>
    <n v="0"/>
    <x v="432"/>
    <x v="63"/>
    <x v="0"/>
    <n v="482"/>
    <n v="147"/>
    <n v="509"/>
    <n v="104"/>
    <n v="107"/>
    <n v="107"/>
    <n v="1456"/>
    <n v="1"/>
    <x v="7"/>
    <n v="5"/>
    <n v="12"/>
    <n v="21"/>
    <x v="0"/>
    <n v="1"/>
    <x v="1"/>
    <x v="0"/>
    <x v="0"/>
    <x v="1"/>
    <x v="0"/>
    <x v="0"/>
    <n v="0"/>
    <x v="0"/>
    <n v="11"/>
    <x v="1"/>
    <n v="1"/>
    <x v="0"/>
  </r>
  <r>
    <x v="1734"/>
    <n v="1958"/>
    <n v="68"/>
    <x v="0"/>
    <x v="4"/>
    <x v="0"/>
    <n v="2"/>
    <x v="1"/>
    <x v="1562"/>
    <x v="1"/>
    <n v="0"/>
    <n v="1"/>
    <x v="397"/>
    <x v="1"/>
    <x v="0"/>
    <n v="204"/>
    <n v="97"/>
    <n v="97"/>
    <n v="21"/>
    <n v="118"/>
    <n v="26"/>
    <n v="563"/>
    <n v="1"/>
    <x v="3"/>
    <n v="2"/>
    <n v="10"/>
    <n v="18"/>
    <x v="0"/>
    <n v="4"/>
    <x v="1"/>
    <x v="0"/>
    <x v="0"/>
    <x v="0"/>
    <x v="0"/>
    <x v="0"/>
    <n v="0"/>
    <x v="0"/>
    <n v="11"/>
    <x v="1"/>
    <n v="0"/>
    <x v="1"/>
  </r>
  <r>
    <x v="1735"/>
    <n v="1954"/>
    <n v="72"/>
    <x v="0"/>
    <x v="0"/>
    <x v="3"/>
    <n v="2"/>
    <x v="1"/>
    <x v="1563"/>
    <x v="1"/>
    <n v="0"/>
    <n v="1"/>
    <x v="55"/>
    <x v="66"/>
    <x v="0"/>
    <n v="1073"/>
    <n v="0"/>
    <n v="250"/>
    <n v="153"/>
    <n v="14"/>
    <n v="14"/>
    <n v="1504"/>
    <n v="4"/>
    <x v="5"/>
    <n v="10"/>
    <n v="5"/>
    <n v="26"/>
    <x v="0"/>
    <n v="5"/>
    <x v="1"/>
    <x v="0"/>
    <x v="0"/>
    <x v="0"/>
    <x v="0"/>
    <x v="0"/>
    <n v="0"/>
    <x v="0"/>
    <n v="11"/>
    <x v="1"/>
    <n v="0"/>
    <x v="1"/>
  </r>
  <r>
    <x v="1736"/>
    <n v="1967"/>
    <n v="59"/>
    <x v="1"/>
    <x v="0"/>
    <x v="0"/>
    <n v="3"/>
    <x v="1"/>
    <x v="713"/>
    <x v="1"/>
    <n v="1"/>
    <n v="1"/>
    <x v="125"/>
    <x v="95"/>
    <x v="0"/>
    <n v="245"/>
    <n v="16"/>
    <n v="223"/>
    <n v="21"/>
    <n v="43"/>
    <n v="16"/>
    <n v="564"/>
    <n v="2"/>
    <x v="0"/>
    <n v="1"/>
    <n v="8"/>
    <n v="19"/>
    <x v="0"/>
    <n v="6"/>
    <x v="0"/>
    <x v="0"/>
    <x v="0"/>
    <x v="0"/>
    <x v="0"/>
    <x v="0"/>
    <n v="0"/>
    <x v="0"/>
    <n v="11"/>
    <x v="1"/>
    <n v="0"/>
    <x v="1"/>
  </r>
  <r>
    <x v="1737"/>
    <n v="1963"/>
    <n v="63"/>
    <x v="0"/>
    <x v="0"/>
    <x v="2"/>
    <n v="2"/>
    <x v="1"/>
    <x v="1564"/>
    <x v="1"/>
    <n v="0"/>
    <n v="0"/>
    <x v="630"/>
    <x v="57"/>
    <x v="0"/>
    <n v="560"/>
    <n v="21"/>
    <n v="442"/>
    <n v="29"/>
    <n v="44"/>
    <n v="29"/>
    <n v="1125"/>
    <n v="1"/>
    <x v="6"/>
    <n v="5"/>
    <n v="13"/>
    <n v="23"/>
    <x v="0"/>
    <n v="1"/>
    <x v="1"/>
    <x v="0"/>
    <x v="0"/>
    <x v="1"/>
    <x v="0"/>
    <x v="0"/>
    <n v="0"/>
    <x v="0"/>
    <n v="11"/>
    <x v="1"/>
    <n v="1"/>
    <x v="0"/>
  </r>
  <r>
    <x v="1738"/>
    <n v="1959"/>
    <n v="67"/>
    <x v="0"/>
    <x v="0"/>
    <x v="2"/>
    <n v="3"/>
    <x v="1"/>
    <x v="1565"/>
    <x v="1"/>
    <n v="0"/>
    <n v="1"/>
    <x v="83"/>
    <x v="14"/>
    <x v="0"/>
    <n v="173"/>
    <n v="13"/>
    <n v="131"/>
    <n v="32"/>
    <n v="3"/>
    <n v="6"/>
    <n v="358"/>
    <n v="4"/>
    <x v="4"/>
    <n v="1"/>
    <n v="6"/>
    <n v="17"/>
    <x v="0"/>
    <n v="7"/>
    <x v="0"/>
    <x v="0"/>
    <x v="0"/>
    <x v="0"/>
    <x v="1"/>
    <x v="0"/>
    <n v="0"/>
    <x v="0"/>
    <n v="11"/>
    <x v="1"/>
    <n v="1"/>
    <x v="0"/>
  </r>
  <r>
    <x v="1739"/>
    <n v="1971"/>
    <n v="55"/>
    <x v="1"/>
    <x v="1"/>
    <x v="2"/>
    <n v="3"/>
    <x v="1"/>
    <x v="1566"/>
    <x v="1"/>
    <n v="1"/>
    <n v="0"/>
    <x v="492"/>
    <x v="46"/>
    <x v="1"/>
    <n v="22"/>
    <n v="1"/>
    <n v="11"/>
    <n v="0"/>
    <n v="5"/>
    <n v="3"/>
    <n v="42"/>
    <n v="1"/>
    <x v="1"/>
    <n v="0"/>
    <n v="3"/>
    <n v="5"/>
    <x v="1"/>
    <n v="8"/>
    <x v="0"/>
    <x v="0"/>
    <x v="0"/>
    <x v="0"/>
    <x v="0"/>
    <x v="0"/>
    <n v="0"/>
    <x v="0"/>
    <n v="11"/>
    <x v="1"/>
    <n v="0"/>
    <x v="1"/>
  </r>
  <r>
    <x v="1740"/>
    <n v="1964"/>
    <n v="62"/>
    <x v="0"/>
    <x v="0"/>
    <x v="1"/>
    <n v="3"/>
    <x v="1"/>
    <x v="1567"/>
    <x v="1"/>
    <n v="0"/>
    <n v="1"/>
    <x v="125"/>
    <x v="92"/>
    <x v="0"/>
    <n v="136"/>
    <n v="1"/>
    <n v="12"/>
    <n v="0"/>
    <n v="3"/>
    <n v="32"/>
    <n v="184"/>
    <n v="2"/>
    <x v="6"/>
    <n v="1"/>
    <n v="3"/>
    <n v="10"/>
    <x v="1"/>
    <n v="6"/>
    <x v="0"/>
    <x v="0"/>
    <x v="1"/>
    <x v="0"/>
    <x v="0"/>
    <x v="0"/>
    <n v="0"/>
    <x v="0"/>
    <n v="11"/>
    <x v="1"/>
    <n v="1"/>
    <x v="0"/>
  </r>
  <r>
    <x v="1741"/>
    <n v="1983"/>
    <n v="43"/>
    <x v="2"/>
    <x v="0"/>
    <x v="1"/>
    <n v="3"/>
    <x v="1"/>
    <x v="1568"/>
    <x v="1"/>
    <n v="1"/>
    <n v="0"/>
    <x v="289"/>
    <x v="6"/>
    <x v="0"/>
    <n v="275"/>
    <n v="0"/>
    <n v="86"/>
    <n v="10"/>
    <n v="23"/>
    <n v="66"/>
    <n v="460"/>
    <n v="5"/>
    <x v="4"/>
    <n v="3"/>
    <n v="5"/>
    <n v="19"/>
    <x v="0"/>
    <n v="8"/>
    <x v="0"/>
    <x v="0"/>
    <x v="0"/>
    <x v="0"/>
    <x v="0"/>
    <x v="0"/>
    <n v="0"/>
    <x v="0"/>
    <n v="11"/>
    <x v="1"/>
    <n v="0"/>
    <x v="1"/>
  </r>
  <r>
    <x v="1742"/>
    <n v="1945"/>
    <n v="81"/>
    <x v="3"/>
    <x v="1"/>
    <x v="0"/>
    <n v="1"/>
    <x v="0"/>
    <x v="1569"/>
    <x v="1"/>
    <n v="0"/>
    <n v="0"/>
    <x v="78"/>
    <x v="52"/>
    <x v="2"/>
    <n v="56"/>
    <n v="19"/>
    <n v="29"/>
    <n v="2"/>
    <n v="14"/>
    <n v="25"/>
    <n v="145"/>
    <n v="1"/>
    <x v="7"/>
    <n v="1"/>
    <n v="3"/>
    <n v="8"/>
    <x v="1"/>
    <n v="8"/>
    <x v="0"/>
    <x v="0"/>
    <x v="0"/>
    <x v="0"/>
    <x v="0"/>
    <x v="0"/>
    <n v="0"/>
    <x v="0"/>
    <n v="11"/>
    <x v="0"/>
    <n v="1"/>
    <x v="0"/>
  </r>
  <r>
    <x v="1743"/>
    <n v="1947"/>
    <n v="79"/>
    <x v="3"/>
    <x v="0"/>
    <x v="1"/>
    <n v="2"/>
    <x v="1"/>
    <x v="1570"/>
    <x v="1"/>
    <n v="0"/>
    <n v="0"/>
    <x v="538"/>
    <x v="94"/>
    <x v="2"/>
    <n v="303"/>
    <n v="23"/>
    <n v="751"/>
    <n v="82"/>
    <n v="26"/>
    <n v="191"/>
    <n v="1376"/>
    <n v="1"/>
    <x v="4"/>
    <n v="5"/>
    <n v="13"/>
    <n v="25"/>
    <x v="0"/>
    <n v="4"/>
    <x v="1"/>
    <x v="0"/>
    <x v="0"/>
    <x v="0"/>
    <x v="0"/>
    <x v="0"/>
    <n v="0"/>
    <x v="0"/>
    <n v="11"/>
    <x v="0"/>
    <n v="1"/>
    <x v="0"/>
  </r>
  <r>
    <x v="1744"/>
    <n v="1969"/>
    <n v="57"/>
    <x v="1"/>
    <x v="1"/>
    <x v="3"/>
    <n v="2"/>
    <x v="1"/>
    <x v="1571"/>
    <x v="1"/>
    <n v="0"/>
    <n v="1"/>
    <x v="401"/>
    <x v="35"/>
    <x v="0"/>
    <n v="708"/>
    <n v="7"/>
    <n v="62"/>
    <n v="0"/>
    <n v="0"/>
    <n v="15"/>
    <n v="792"/>
    <n v="2"/>
    <x v="8"/>
    <n v="3"/>
    <n v="7"/>
    <n v="23"/>
    <x v="0"/>
    <n v="8"/>
    <x v="0"/>
    <x v="0"/>
    <x v="0"/>
    <x v="0"/>
    <x v="0"/>
    <x v="0"/>
    <n v="0"/>
    <x v="0"/>
    <n v="11"/>
    <x v="1"/>
    <n v="0"/>
    <x v="1"/>
  </r>
  <r>
    <x v="1745"/>
    <n v="1952"/>
    <n v="74"/>
    <x v="0"/>
    <x v="0"/>
    <x v="2"/>
    <n v="2"/>
    <x v="1"/>
    <x v="1572"/>
    <x v="1"/>
    <n v="0"/>
    <n v="0"/>
    <x v="387"/>
    <x v="68"/>
    <x v="0"/>
    <n v="324"/>
    <n v="132"/>
    <n v="693"/>
    <n v="27"/>
    <n v="118"/>
    <n v="88"/>
    <n v="1382"/>
    <n v="1"/>
    <x v="6"/>
    <n v="11"/>
    <n v="7"/>
    <n v="23"/>
    <x v="0"/>
    <n v="2"/>
    <x v="1"/>
    <x v="0"/>
    <x v="0"/>
    <x v="0"/>
    <x v="0"/>
    <x v="0"/>
    <n v="0"/>
    <x v="0"/>
    <n v="11"/>
    <x v="1"/>
    <n v="0"/>
    <x v="1"/>
  </r>
  <r>
    <x v="1746"/>
    <n v="1947"/>
    <n v="79"/>
    <x v="3"/>
    <x v="3"/>
    <x v="1"/>
    <n v="2"/>
    <x v="1"/>
    <x v="1573"/>
    <x v="1"/>
    <n v="0"/>
    <n v="0"/>
    <x v="603"/>
    <x v="79"/>
    <x v="0"/>
    <n v="1"/>
    <n v="5"/>
    <n v="3"/>
    <n v="7"/>
    <n v="4"/>
    <n v="8"/>
    <n v="28"/>
    <n v="1"/>
    <x v="1"/>
    <n v="0"/>
    <n v="2"/>
    <n v="4"/>
    <x v="1"/>
    <n v="7"/>
    <x v="0"/>
    <x v="0"/>
    <x v="0"/>
    <x v="0"/>
    <x v="0"/>
    <x v="0"/>
    <n v="0"/>
    <x v="0"/>
    <n v="11"/>
    <x v="1"/>
    <n v="0"/>
    <x v="1"/>
  </r>
  <r>
    <x v="1747"/>
    <n v="1946"/>
    <n v="80"/>
    <x v="3"/>
    <x v="2"/>
    <x v="2"/>
    <n v="2"/>
    <x v="1"/>
    <x v="166"/>
    <x v="1"/>
    <n v="0"/>
    <n v="0"/>
    <x v="148"/>
    <x v="74"/>
    <x v="1"/>
    <n v="620"/>
    <n v="26"/>
    <n v="195"/>
    <n v="34"/>
    <n v="17"/>
    <n v="141"/>
    <n v="1033"/>
    <n v="1"/>
    <x v="4"/>
    <n v="4"/>
    <n v="13"/>
    <n v="24"/>
    <x v="0"/>
    <n v="2"/>
    <x v="1"/>
    <x v="0"/>
    <x v="0"/>
    <x v="0"/>
    <x v="0"/>
    <x v="0"/>
    <n v="0"/>
    <x v="0"/>
    <n v="11"/>
    <x v="1"/>
    <n v="0"/>
    <x v="1"/>
  </r>
  <r>
    <x v="1748"/>
    <n v="1969"/>
    <n v="57"/>
    <x v="1"/>
    <x v="0"/>
    <x v="3"/>
    <n v="2"/>
    <x v="1"/>
    <x v="1574"/>
    <x v="1"/>
    <n v="0"/>
    <n v="1"/>
    <x v="429"/>
    <x v="55"/>
    <x v="0"/>
    <n v="312"/>
    <n v="21"/>
    <n v="206"/>
    <n v="102"/>
    <n v="92"/>
    <n v="149"/>
    <n v="882"/>
    <n v="3"/>
    <x v="5"/>
    <n v="3"/>
    <n v="10"/>
    <n v="23"/>
    <x v="0"/>
    <n v="5"/>
    <x v="1"/>
    <x v="0"/>
    <x v="0"/>
    <x v="0"/>
    <x v="0"/>
    <x v="0"/>
    <n v="0"/>
    <x v="0"/>
    <n v="11"/>
    <x v="1"/>
    <n v="0"/>
    <x v="1"/>
  </r>
  <r>
    <x v="1749"/>
    <n v="1949"/>
    <n v="77"/>
    <x v="0"/>
    <x v="1"/>
    <x v="2"/>
    <n v="2"/>
    <x v="1"/>
    <x v="1575"/>
    <x v="1"/>
    <n v="0"/>
    <n v="0"/>
    <x v="261"/>
    <x v="26"/>
    <x v="0"/>
    <n v="1493"/>
    <n v="86"/>
    <n v="454"/>
    <n v="112"/>
    <n v="43"/>
    <n v="43"/>
    <n v="2231"/>
    <n v="2"/>
    <x v="6"/>
    <n v="4"/>
    <n v="5"/>
    <n v="15"/>
    <x v="1"/>
    <n v="2"/>
    <x v="1"/>
    <x v="0"/>
    <x v="1"/>
    <x v="1"/>
    <x v="1"/>
    <x v="0"/>
    <n v="0"/>
    <x v="0"/>
    <n v="11"/>
    <x v="1"/>
    <n v="3"/>
    <x v="2"/>
  </r>
  <r>
    <x v="1750"/>
    <n v="1961"/>
    <n v="65"/>
    <x v="0"/>
    <x v="1"/>
    <x v="1"/>
    <n v="3"/>
    <x v="1"/>
    <x v="239"/>
    <x v="1"/>
    <n v="0"/>
    <n v="1"/>
    <x v="205"/>
    <x v="56"/>
    <x v="0"/>
    <n v="918"/>
    <n v="21"/>
    <n v="118"/>
    <n v="13"/>
    <n v="10"/>
    <n v="21"/>
    <n v="1101"/>
    <n v="3"/>
    <x v="0"/>
    <n v="3"/>
    <n v="5"/>
    <n v="19"/>
    <x v="0"/>
    <n v="6"/>
    <x v="0"/>
    <x v="0"/>
    <x v="1"/>
    <x v="0"/>
    <x v="0"/>
    <x v="0"/>
    <n v="0"/>
    <x v="0"/>
    <n v="11"/>
    <x v="0"/>
    <n v="2"/>
    <x v="3"/>
  </r>
  <r>
    <x v="1751"/>
    <n v="1974"/>
    <n v="52"/>
    <x v="1"/>
    <x v="0"/>
    <x v="2"/>
    <n v="3"/>
    <x v="1"/>
    <x v="537"/>
    <x v="1"/>
    <n v="0"/>
    <n v="1"/>
    <x v="144"/>
    <x v="2"/>
    <x v="1"/>
    <n v="98"/>
    <n v="0"/>
    <n v="106"/>
    <n v="49"/>
    <n v="10"/>
    <n v="106"/>
    <n v="369"/>
    <n v="5"/>
    <x v="3"/>
    <n v="1"/>
    <n v="5"/>
    <n v="16"/>
    <x v="0"/>
    <n v="6"/>
    <x v="0"/>
    <x v="0"/>
    <x v="0"/>
    <x v="0"/>
    <x v="0"/>
    <x v="0"/>
    <n v="0"/>
    <x v="0"/>
    <n v="11"/>
    <x v="1"/>
    <n v="0"/>
    <x v="1"/>
  </r>
  <r>
    <x v="1752"/>
    <n v="1980"/>
    <n v="46"/>
    <x v="1"/>
    <x v="4"/>
    <x v="0"/>
    <n v="2"/>
    <x v="1"/>
    <x v="1416"/>
    <x v="1"/>
    <n v="1"/>
    <n v="0"/>
    <x v="551"/>
    <x v="33"/>
    <x v="2"/>
    <n v="3"/>
    <n v="4"/>
    <n v="7"/>
    <n v="15"/>
    <n v="8"/>
    <n v="11"/>
    <n v="48"/>
    <n v="1"/>
    <x v="1"/>
    <n v="0"/>
    <n v="3"/>
    <n v="5"/>
    <x v="1"/>
    <n v="7"/>
    <x v="0"/>
    <x v="0"/>
    <x v="0"/>
    <x v="0"/>
    <x v="0"/>
    <x v="0"/>
    <n v="0"/>
    <x v="0"/>
    <n v="11"/>
    <x v="1"/>
    <n v="0"/>
    <x v="1"/>
  </r>
  <r>
    <x v="1753"/>
    <n v="1949"/>
    <n v="77"/>
    <x v="0"/>
    <x v="1"/>
    <x v="4"/>
    <n v="2"/>
    <x v="1"/>
    <x v="1576"/>
    <x v="1"/>
    <n v="0"/>
    <n v="1"/>
    <x v="597"/>
    <x v="39"/>
    <x v="0"/>
    <n v="380"/>
    <n v="0"/>
    <n v="47"/>
    <n v="6"/>
    <n v="0"/>
    <n v="34"/>
    <n v="467"/>
    <n v="4"/>
    <x v="5"/>
    <n v="1"/>
    <n v="7"/>
    <n v="19"/>
    <x v="0"/>
    <n v="8"/>
    <x v="0"/>
    <x v="0"/>
    <x v="1"/>
    <x v="0"/>
    <x v="0"/>
    <x v="0"/>
    <n v="0"/>
    <x v="0"/>
    <n v="11"/>
    <x v="0"/>
    <n v="2"/>
    <x v="3"/>
  </r>
  <r>
    <x v="1754"/>
    <n v="1971"/>
    <n v="55"/>
    <x v="1"/>
    <x v="0"/>
    <x v="4"/>
    <n v="3"/>
    <x v="1"/>
    <x v="327"/>
    <x v="1"/>
    <n v="1"/>
    <n v="1"/>
    <x v="267"/>
    <x v="95"/>
    <x v="0"/>
    <n v="15"/>
    <n v="0"/>
    <n v="12"/>
    <n v="7"/>
    <n v="3"/>
    <n v="7"/>
    <n v="44"/>
    <n v="3"/>
    <x v="2"/>
    <n v="0"/>
    <n v="3"/>
    <n v="8"/>
    <x v="1"/>
    <n v="7"/>
    <x v="0"/>
    <x v="0"/>
    <x v="0"/>
    <x v="0"/>
    <x v="0"/>
    <x v="0"/>
    <n v="0"/>
    <x v="0"/>
    <n v="11"/>
    <x v="1"/>
    <n v="0"/>
    <x v="1"/>
  </r>
  <r>
    <x v="1755"/>
    <n v="1979"/>
    <n v="47"/>
    <x v="1"/>
    <x v="3"/>
    <x v="0"/>
    <n v="3"/>
    <x v="1"/>
    <x v="1577"/>
    <x v="1"/>
    <n v="1"/>
    <n v="1"/>
    <x v="65"/>
    <x v="19"/>
    <x v="0"/>
    <n v="3"/>
    <n v="9"/>
    <n v="4"/>
    <n v="7"/>
    <n v="8"/>
    <n v="7"/>
    <n v="38"/>
    <n v="4"/>
    <x v="1"/>
    <n v="1"/>
    <n v="4"/>
    <n v="10"/>
    <x v="1"/>
    <n v="3"/>
    <x v="1"/>
    <x v="0"/>
    <x v="0"/>
    <x v="0"/>
    <x v="0"/>
    <x v="0"/>
    <n v="0"/>
    <x v="0"/>
    <n v="11"/>
    <x v="1"/>
    <n v="0"/>
    <x v="1"/>
  </r>
  <r>
    <x v="1756"/>
    <n v="1968"/>
    <n v="58"/>
    <x v="1"/>
    <x v="0"/>
    <x v="2"/>
    <n v="4"/>
    <x v="1"/>
    <x v="1578"/>
    <x v="1"/>
    <n v="1"/>
    <n v="1"/>
    <x v="373"/>
    <x v="35"/>
    <x v="0"/>
    <n v="24"/>
    <n v="2"/>
    <n v="23"/>
    <n v="0"/>
    <n v="8"/>
    <n v="24"/>
    <n v="81"/>
    <n v="3"/>
    <x v="2"/>
    <n v="1"/>
    <n v="3"/>
    <n v="9"/>
    <x v="1"/>
    <n v="6"/>
    <x v="0"/>
    <x v="0"/>
    <x v="0"/>
    <x v="0"/>
    <x v="0"/>
    <x v="0"/>
    <n v="0"/>
    <x v="0"/>
    <n v="11"/>
    <x v="1"/>
    <n v="0"/>
    <x v="1"/>
  </r>
  <r>
    <x v="1757"/>
    <n v="1971"/>
    <n v="55"/>
    <x v="1"/>
    <x v="2"/>
    <x v="0"/>
    <n v="2"/>
    <x v="1"/>
    <x v="1579"/>
    <x v="1"/>
    <n v="1"/>
    <n v="0"/>
    <x v="631"/>
    <x v="52"/>
    <x v="2"/>
    <n v="80"/>
    <n v="1"/>
    <n v="60"/>
    <n v="4"/>
    <n v="6"/>
    <n v="16"/>
    <n v="167"/>
    <n v="2"/>
    <x v="3"/>
    <n v="1"/>
    <n v="2"/>
    <n v="10"/>
    <x v="1"/>
    <n v="9"/>
    <x v="0"/>
    <x v="0"/>
    <x v="0"/>
    <x v="0"/>
    <x v="0"/>
    <x v="0"/>
    <n v="0"/>
    <x v="0"/>
    <n v="11"/>
    <x v="0"/>
    <n v="1"/>
    <x v="0"/>
  </r>
  <r>
    <x v="1758"/>
    <n v="1955"/>
    <n v="71"/>
    <x v="0"/>
    <x v="1"/>
    <x v="2"/>
    <n v="4"/>
    <x v="1"/>
    <x v="1580"/>
    <x v="1"/>
    <n v="1"/>
    <n v="1"/>
    <x v="110"/>
    <x v="87"/>
    <x v="0"/>
    <n v="31"/>
    <n v="0"/>
    <n v="6"/>
    <n v="2"/>
    <n v="1"/>
    <n v="5"/>
    <n v="45"/>
    <n v="2"/>
    <x v="1"/>
    <n v="0"/>
    <n v="4"/>
    <n v="7"/>
    <x v="1"/>
    <n v="4"/>
    <x v="1"/>
    <x v="0"/>
    <x v="0"/>
    <x v="0"/>
    <x v="0"/>
    <x v="0"/>
    <n v="0"/>
    <x v="0"/>
    <n v="11"/>
    <x v="1"/>
    <n v="0"/>
    <x v="1"/>
  </r>
  <r>
    <x v="1759"/>
    <n v="1972"/>
    <n v="54"/>
    <x v="1"/>
    <x v="0"/>
    <x v="2"/>
    <n v="3"/>
    <x v="1"/>
    <x v="1581"/>
    <x v="1"/>
    <n v="1"/>
    <n v="0"/>
    <x v="459"/>
    <x v="83"/>
    <x v="0"/>
    <n v="138"/>
    <n v="120"/>
    <n v="204"/>
    <n v="16"/>
    <n v="126"/>
    <n v="60"/>
    <n v="664"/>
    <n v="3"/>
    <x v="5"/>
    <n v="4"/>
    <n v="7"/>
    <n v="21"/>
    <x v="0"/>
    <n v="5"/>
    <x v="1"/>
    <x v="0"/>
    <x v="0"/>
    <x v="0"/>
    <x v="0"/>
    <x v="0"/>
    <n v="0"/>
    <x v="0"/>
    <n v="11"/>
    <x v="1"/>
    <n v="0"/>
    <x v="1"/>
  </r>
  <r>
    <x v="1760"/>
    <n v="1964"/>
    <n v="62"/>
    <x v="0"/>
    <x v="4"/>
    <x v="2"/>
    <n v="3"/>
    <x v="1"/>
    <x v="1582"/>
    <x v="1"/>
    <n v="0"/>
    <n v="1"/>
    <x v="101"/>
    <x v="8"/>
    <x v="0"/>
    <n v="166"/>
    <n v="75"/>
    <n v="96"/>
    <n v="119"/>
    <n v="107"/>
    <n v="59"/>
    <n v="622"/>
    <n v="3"/>
    <x v="5"/>
    <n v="2"/>
    <n v="8"/>
    <n v="20"/>
    <x v="0"/>
    <n v="4"/>
    <x v="1"/>
    <x v="0"/>
    <x v="0"/>
    <x v="0"/>
    <x v="0"/>
    <x v="0"/>
    <n v="0"/>
    <x v="0"/>
    <n v="11"/>
    <x v="1"/>
    <n v="0"/>
    <x v="1"/>
  </r>
  <r>
    <x v="1761"/>
    <n v="1979"/>
    <n v="47"/>
    <x v="1"/>
    <x v="4"/>
    <x v="3"/>
    <n v="2"/>
    <x v="1"/>
    <x v="1583"/>
    <x v="1"/>
    <n v="1"/>
    <n v="0"/>
    <x v="112"/>
    <x v="59"/>
    <x v="0"/>
    <n v="12"/>
    <n v="3"/>
    <n v="8"/>
    <n v="8"/>
    <n v="0"/>
    <n v="17"/>
    <n v="48"/>
    <n v="2"/>
    <x v="2"/>
    <n v="0"/>
    <n v="3"/>
    <n v="7"/>
    <x v="1"/>
    <n v="7"/>
    <x v="0"/>
    <x v="0"/>
    <x v="0"/>
    <x v="0"/>
    <x v="0"/>
    <x v="0"/>
    <n v="0"/>
    <x v="0"/>
    <n v="11"/>
    <x v="1"/>
    <n v="0"/>
    <x v="1"/>
  </r>
  <r>
    <x v="1762"/>
    <n v="1975"/>
    <n v="51"/>
    <x v="1"/>
    <x v="0"/>
    <x v="1"/>
    <n v="3"/>
    <x v="1"/>
    <x v="1584"/>
    <x v="1"/>
    <n v="0"/>
    <n v="1"/>
    <x v="484"/>
    <x v="77"/>
    <x v="0"/>
    <n v="178"/>
    <n v="3"/>
    <n v="85"/>
    <n v="71"/>
    <n v="66"/>
    <n v="58"/>
    <n v="461"/>
    <n v="2"/>
    <x v="7"/>
    <n v="3"/>
    <n v="8"/>
    <n v="16"/>
    <x v="0"/>
    <n v="2"/>
    <x v="1"/>
    <x v="0"/>
    <x v="0"/>
    <x v="0"/>
    <x v="0"/>
    <x v="0"/>
    <n v="0"/>
    <x v="0"/>
    <n v="11"/>
    <x v="1"/>
    <n v="0"/>
    <x v="1"/>
  </r>
  <r>
    <x v="1763"/>
    <n v="1977"/>
    <n v="49"/>
    <x v="1"/>
    <x v="0"/>
    <x v="2"/>
    <n v="3"/>
    <x v="1"/>
    <x v="1585"/>
    <x v="1"/>
    <n v="0"/>
    <n v="1"/>
    <x v="132"/>
    <x v="5"/>
    <x v="0"/>
    <n v="707"/>
    <n v="20"/>
    <n v="171"/>
    <n v="65"/>
    <n v="60"/>
    <n v="50"/>
    <n v="1073"/>
    <n v="1"/>
    <x v="12"/>
    <n v="7"/>
    <n v="9"/>
    <n v="26"/>
    <x v="0"/>
    <n v="5"/>
    <x v="1"/>
    <x v="0"/>
    <x v="0"/>
    <x v="0"/>
    <x v="0"/>
    <x v="0"/>
    <n v="0"/>
    <x v="0"/>
    <n v="11"/>
    <x v="1"/>
    <n v="0"/>
    <x v="1"/>
  </r>
  <r>
    <x v="1764"/>
    <n v="1986"/>
    <n v="40"/>
    <x v="2"/>
    <x v="4"/>
    <x v="2"/>
    <n v="3"/>
    <x v="1"/>
    <x v="1586"/>
    <x v="1"/>
    <n v="1"/>
    <n v="0"/>
    <x v="312"/>
    <x v="85"/>
    <x v="0"/>
    <n v="5"/>
    <n v="1"/>
    <n v="7"/>
    <n v="17"/>
    <n v="14"/>
    <n v="11"/>
    <n v="55"/>
    <n v="2"/>
    <x v="2"/>
    <n v="1"/>
    <n v="3"/>
    <n v="8"/>
    <x v="1"/>
    <n v="6"/>
    <x v="0"/>
    <x v="0"/>
    <x v="0"/>
    <x v="0"/>
    <x v="0"/>
    <x v="0"/>
    <n v="0"/>
    <x v="0"/>
    <n v="11"/>
    <x v="1"/>
    <n v="0"/>
    <x v="1"/>
  </r>
  <r>
    <x v="1765"/>
    <n v="1956"/>
    <n v="70"/>
    <x v="0"/>
    <x v="0"/>
    <x v="2"/>
    <n v="3"/>
    <x v="1"/>
    <x v="1587"/>
    <x v="1"/>
    <n v="0"/>
    <n v="1"/>
    <x v="182"/>
    <x v="36"/>
    <x v="0"/>
    <n v="465"/>
    <n v="71"/>
    <n v="250"/>
    <n v="93"/>
    <n v="35"/>
    <n v="62"/>
    <n v="976"/>
    <n v="3"/>
    <x v="12"/>
    <n v="2"/>
    <n v="12"/>
    <n v="26"/>
    <x v="0"/>
    <n v="6"/>
    <x v="0"/>
    <x v="0"/>
    <x v="0"/>
    <x v="0"/>
    <x v="0"/>
    <x v="0"/>
    <n v="0"/>
    <x v="0"/>
    <n v="11"/>
    <x v="1"/>
    <n v="0"/>
    <x v="1"/>
  </r>
  <r>
    <x v="1766"/>
    <n v="1980"/>
    <n v="46"/>
    <x v="1"/>
    <x v="1"/>
    <x v="0"/>
    <n v="2"/>
    <x v="1"/>
    <x v="1588"/>
    <x v="1"/>
    <n v="1"/>
    <n v="0"/>
    <x v="266"/>
    <x v="13"/>
    <x v="1"/>
    <n v="16"/>
    <n v="1"/>
    <n v="2"/>
    <n v="0"/>
    <n v="0"/>
    <n v="1"/>
    <n v="20"/>
    <n v="1"/>
    <x v="1"/>
    <n v="0"/>
    <n v="3"/>
    <n v="5"/>
    <x v="1"/>
    <n v="5"/>
    <x v="1"/>
    <x v="0"/>
    <x v="0"/>
    <x v="0"/>
    <x v="0"/>
    <x v="0"/>
    <n v="0"/>
    <x v="0"/>
    <n v="11"/>
    <x v="1"/>
    <n v="0"/>
    <x v="1"/>
  </r>
  <r>
    <x v="1767"/>
    <n v="1982"/>
    <n v="44"/>
    <x v="2"/>
    <x v="0"/>
    <x v="1"/>
    <n v="2"/>
    <x v="1"/>
    <x v="1237"/>
    <x v="1"/>
    <n v="0"/>
    <n v="0"/>
    <x v="7"/>
    <x v="40"/>
    <x v="1"/>
    <n v="358"/>
    <n v="108"/>
    <n v="413"/>
    <n v="141"/>
    <n v="97"/>
    <n v="32"/>
    <n v="1149"/>
    <n v="1"/>
    <x v="2"/>
    <n v="8"/>
    <n v="6"/>
    <n v="17"/>
    <x v="0"/>
    <n v="1"/>
    <x v="1"/>
    <x v="0"/>
    <x v="0"/>
    <x v="0"/>
    <x v="0"/>
    <x v="0"/>
    <n v="0"/>
    <x v="0"/>
    <n v="11"/>
    <x v="1"/>
    <n v="0"/>
    <x v="1"/>
  </r>
  <r>
    <x v="1768"/>
    <n v="1961"/>
    <n v="65"/>
    <x v="0"/>
    <x v="3"/>
    <x v="2"/>
    <n v="2"/>
    <x v="1"/>
    <x v="168"/>
    <x v="1"/>
    <n v="0"/>
    <n v="0"/>
    <x v="150"/>
    <x v="35"/>
    <x v="0"/>
    <n v="1"/>
    <n v="9"/>
    <n v="7"/>
    <n v="2"/>
    <n v="14"/>
    <n v="10"/>
    <n v="43"/>
    <n v="1"/>
    <x v="2"/>
    <n v="0"/>
    <n v="3"/>
    <n v="6"/>
    <x v="1"/>
    <n v="6"/>
    <x v="0"/>
    <x v="0"/>
    <x v="0"/>
    <x v="0"/>
    <x v="0"/>
    <x v="0"/>
    <n v="0"/>
    <x v="0"/>
    <n v="11"/>
    <x v="1"/>
    <n v="0"/>
    <x v="1"/>
  </r>
  <r>
    <x v="1769"/>
    <n v="1975"/>
    <n v="51"/>
    <x v="1"/>
    <x v="2"/>
    <x v="2"/>
    <n v="3"/>
    <x v="1"/>
    <x v="1589"/>
    <x v="1"/>
    <n v="0"/>
    <n v="1"/>
    <x v="351"/>
    <x v="44"/>
    <x v="1"/>
    <n v="123"/>
    <n v="1"/>
    <n v="26"/>
    <n v="2"/>
    <n v="0"/>
    <n v="72"/>
    <n v="224"/>
    <n v="2"/>
    <x v="7"/>
    <n v="2"/>
    <n v="3"/>
    <n v="10"/>
    <x v="1"/>
    <n v="7"/>
    <x v="0"/>
    <x v="1"/>
    <x v="0"/>
    <x v="0"/>
    <x v="0"/>
    <x v="0"/>
    <n v="0"/>
    <x v="0"/>
    <n v="11"/>
    <x v="1"/>
    <n v="1"/>
    <x v="0"/>
  </r>
  <r>
    <x v="1770"/>
    <n v="1974"/>
    <n v="52"/>
    <x v="1"/>
    <x v="1"/>
    <x v="3"/>
    <n v="2"/>
    <x v="1"/>
    <x v="1590"/>
    <x v="1"/>
    <n v="1"/>
    <n v="0"/>
    <x v="236"/>
    <x v="64"/>
    <x v="1"/>
    <n v="40"/>
    <n v="3"/>
    <n v="30"/>
    <n v="10"/>
    <n v="7"/>
    <n v="11"/>
    <n v="101"/>
    <n v="3"/>
    <x v="7"/>
    <n v="0"/>
    <n v="3"/>
    <n v="9"/>
    <x v="1"/>
    <n v="9"/>
    <x v="0"/>
    <x v="0"/>
    <x v="0"/>
    <x v="0"/>
    <x v="0"/>
    <x v="0"/>
    <n v="0"/>
    <x v="0"/>
    <n v="11"/>
    <x v="0"/>
    <n v="1"/>
    <x v="0"/>
  </r>
  <r>
    <x v="1771"/>
    <n v="1946"/>
    <n v="80"/>
    <x v="3"/>
    <x v="1"/>
    <x v="2"/>
    <n v="2"/>
    <x v="1"/>
    <x v="369"/>
    <x v="1"/>
    <n v="0"/>
    <n v="0"/>
    <x v="289"/>
    <x v="17"/>
    <x v="0"/>
    <n v="102"/>
    <n v="9"/>
    <n v="63"/>
    <n v="2"/>
    <n v="9"/>
    <n v="24"/>
    <n v="209"/>
    <n v="1"/>
    <x v="6"/>
    <n v="1"/>
    <n v="4"/>
    <n v="10"/>
    <x v="1"/>
    <n v="6"/>
    <x v="0"/>
    <x v="0"/>
    <x v="0"/>
    <x v="0"/>
    <x v="0"/>
    <x v="0"/>
    <n v="0"/>
    <x v="0"/>
    <n v="11"/>
    <x v="1"/>
    <n v="0"/>
    <x v="1"/>
  </r>
  <r>
    <x v="1772"/>
    <n v="1985"/>
    <n v="41"/>
    <x v="2"/>
    <x v="0"/>
    <x v="0"/>
    <n v="1"/>
    <x v="0"/>
    <x v="988"/>
    <x v="1"/>
    <n v="0"/>
    <n v="0"/>
    <x v="172"/>
    <x v="8"/>
    <x v="0"/>
    <n v="347"/>
    <n v="44"/>
    <n v="534"/>
    <n v="17"/>
    <n v="0"/>
    <n v="26"/>
    <n v="968"/>
    <n v="1"/>
    <x v="7"/>
    <n v="5"/>
    <n v="12"/>
    <n v="21"/>
    <x v="0"/>
    <n v="2"/>
    <x v="1"/>
    <x v="0"/>
    <x v="0"/>
    <x v="0"/>
    <x v="0"/>
    <x v="0"/>
    <n v="0"/>
    <x v="0"/>
    <n v="11"/>
    <x v="1"/>
    <n v="0"/>
    <x v="1"/>
  </r>
  <r>
    <x v="1773"/>
    <n v="1952"/>
    <n v="74"/>
    <x v="0"/>
    <x v="1"/>
    <x v="1"/>
    <n v="2"/>
    <x v="1"/>
    <x v="1591"/>
    <x v="1"/>
    <n v="0"/>
    <n v="0"/>
    <x v="563"/>
    <x v="42"/>
    <x v="0"/>
    <n v="376"/>
    <n v="53"/>
    <n v="462"/>
    <n v="168"/>
    <n v="53"/>
    <n v="53"/>
    <n v="1165"/>
    <n v="1"/>
    <x v="2"/>
    <n v="7"/>
    <n v="7"/>
    <n v="17"/>
    <x v="0"/>
    <n v="0"/>
    <x v="1"/>
    <x v="0"/>
    <x v="0"/>
    <x v="0"/>
    <x v="0"/>
    <x v="0"/>
    <n v="0"/>
    <x v="0"/>
    <n v="11"/>
    <x v="1"/>
    <n v="0"/>
    <x v="1"/>
  </r>
  <r>
    <x v="1774"/>
    <n v="1967"/>
    <n v="59"/>
    <x v="1"/>
    <x v="0"/>
    <x v="2"/>
    <n v="3"/>
    <x v="1"/>
    <x v="1592"/>
    <x v="1"/>
    <n v="0"/>
    <n v="1"/>
    <x v="171"/>
    <x v="61"/>
    <x v="0"/>
    <n v="21"/>
    <n v="0"/>
    <n v="3"/>
    <n v="0"/>
    <n v="0"/>
    <n v="0"/>
    <n v="24"/>
    <n v="1"/>
    <x v="1"/>
    <n v="0"/>
    <n v="3"/>
    <n v="5"/>
    <x v="1"/>
    <n v="6"/>
    <x v="0"/>
    <x v="0"/>
    <x v="0"/>
    <x v="0"/>
    <x v="0"/>
    <x v="0"/>
    <n v="0"/>
    <x v="0"/>
    <n v="11"/>
    <x v="1"/>
    <n v="0"/>
    <x v="1"/>
  </r>
  <r>
    <x v="1775"/>
    <n v="1955"/>
    <n v="71"/>
    <x v="0"/>
    <x v="0"/>
    <x v="1"/>
    <n v="4"/>
    <x v="1"/>
    <x v="1556"/>
    <x v="1"/>
    <n v="1"/>
    <n v="1"/>
    <x v="29"/>
    <x v="99"/>
    <x v="2"/>
    <n v="194"/>
    <n v="2"/>
    <n v="56"/>
    <n v="0"/>
    <n v="0"/>
    <n v="0"/>
    <n v="252"/>
    <n v="5"/>
    <x v="6"/>
    <n v="1"/>
    <n v="6"/>
    <n v="16"/>
    <x v="0"/>
    <n v="8"/>
    <x v="0"/>
    <x v="0"/>
    <x v="0"/>
    <x v="0"/>
    <x v="0"/>
    <x v="0"/>
    <n v="0"/>
    <x v="0"/>
    <n v="11"/>
    <x v="0"/>
    <n v="1"/>
    <x v="0"/>
  </r>
  <r>
    <x v="1776"/>
    <n v="1985"/>
    <n v="41"/>
    <x v="2"/>
    <x v="0"/>
    <x v="0"/>
    <n v="2"/>
    <x v="1"/>
    <x v="73"/>
    <x v="1"/>
    <n v="1"/>
    <n v="0"/>
    <x v="72"/>
    <x v="53"/>
    <x v="0"/>
    <n v="64"/>
    <n v="4"/>
    <n v="68"/>
    <n v="7"/>
    <n v="5"/>
    <n v="17"/>
    <n v="165"/>
    <n v="4"/>
    <x v="7"/>
    <n v="1"/>
    <n v="4"/>
    <n v="12"/>
    <x v="1"/>
    <n v="8"/>
    <x v="0"/>
    <x v="0"/>
    <x v="0"/>
    <x v="0"/>
    <x v="0"/>
    <x v="0"/>
    <n v="0"/>
    <x v="0"/>
    <n v="11"/>
    <x v="1"/>
    <n v="0"/>
    <x v="1"/>
  </r>
  <r>
    <x v="1777"/>
    <n v="1977"/>
    <n v="49"/>
    <x v="1"/>
    <x v="1"/>
    <x v="2"/>
    <n v="2"/>
    <x v="1"/>
    <x v="1593"/>
    <x v="1"/>
    <n v="0"/>
    <n v="0"/>
    <x v="204"/>
    <x v="10"/>
    <x v="0"/>
    <n v="206"/>
    <n v="0"/>
    <n v="46"/>
    <n v="3"/>
    <n v="2"/>
    <n v="12"/>
    <n v="269"/>
    <n v="2"/>
    <x v="3"/>
    <n v="1"/>
    <n v="5"/>
    <n v="13"/>
    <x v="1"/>
    <n v="8"/>
    <x v="0"/>
    <x v="0"/>
    <x v="0"/>
    <x v="0"/>
    <x v="0"/>
    <x v="0"/>
    <n v="0"/>
    <x v="0"/>
    <n v="11"/>
    <x v="1"/>
    <n v="0"/>
    <x v="1"/>
  </r>
  <r>
    <x v="1778"/>
    <n v="1973"/>
    <n v="53"/>
    <x v="1"/>
    <x v="1"/>
    <x v="1"/>
    <n v="3"/>
    <x v="1"/>
    <x v="1594"/>
    <x v="1"/>
    <n v="1"/>
    <n v="0"/>
    <x v="315"/>
    <x v="4"/>
    <x v="1"/>
    <n v="71"/>
    <n v="0"/>
    <n v="18"/>
    <n v="0"/>
    <n v="0"/>
    <n v="13"/>
    <n v="102"/>
    <n v="1"/>
    <x v="7"/>
    <n v="1"/>
    <n v="2"/>
    <n v="7"/>
    <x v="1"/>
    <n v="7"/>
    <x v="0"/>
    <x v="0"/>
    <x v="0"/>
    <x v="0"/>
    <x v="0"/>
    <x v="0"/>
    <n v="0"/>
    <x v="0"/>
    <n v="11"/>
    <x v="1"/>
    <n v="0"/>
    <x v="1"/>
  </r>
  <r>
    <x v="1779"/>
    <n v="1984"/>
    <n v="42"/>
    <x v="2"/>
    <x v="4"/>
    <x v="2"/>
    <n v="2"/>
    <x v="1"/>
    <x v="1595"/>
    <x v="1"/>
    <n v="0"/>
    <n v="0"/>
    <x v="379"/>
    <x v="49"/>
    <x v="2"/>
    <n v="71"/>
    <n v="22"/>
    <n v="112"/>
    <n v="138"/>
    <n v="89"/>
    <n v="29"/>
    <n v="461"/>
    <n v="1"/>
    <x v="2"/>
    <n v="3"/>
    <n v="13"/>
    <n v="19"/>
    <x v="0"/>
    <n v="1"/>
    <x v="1"/>
    <x v="0"/>
    <x v="0"/>
    <x v="0"/>
    <x v="0"/>
    <x v="0"/>
    <n v="0"/>
    <x v="0"/>
    <n v="11"/>
    <x v="1"/>
    <n v="0"/>
    <x v="1"/>
  </r>
  <r>
    <x v="1780"/>
    <n v="1979"/>
    <n v="47"/>
    <x v="1"/>
    <x v="3"/>
    <x v="0"/>
    <n v="2"/>
    <x v="1"/>
    <x v="1596"/>
    <x v="1"/>
    <n v="1"/>
    <n v="0"/>
    <x v="632"/>
    <x v="81"/>
    <x v="0"/>
    <n v="0"/>
    <n v="4"/>
    <n v="7"/>
    <n v="11"/>
    <n v="10"/>
    <n v="15"/>
    <n v="47"/>
    <n v="2"/>
    <x v="2"/>
    <n v="0"/>
    <n v="3"/>
    <n v="7"/>
    <x v="1"/>
    <n v="6"/>
    <x v="0"/>
    <x v="0"/>
    <x v="0"/>
    <x v="0"/>
    <x v="0"/>
    <x v="0"/>
    <n v="0"/>
    <x v="0"/>
    <n v="11"/>
    <x v="1"/>
    <n v="0"/>
    <x v="1"/>
  </r>
  <r>
    <x v="1781"/>
    <n v="1976"/>
    <n v="50"/>
    <x v="1"/>
    <x v="1"/>
    <x v="0"/>
    <n v="3"/>
    <x v="1"/>
    <x v="1597"/>
    <x v="1"/>
    <n v="1"/>
    <n v="1"/>
    <x v="410"/>
    <x v="36"/>
    <x v="0"/>
    <n v="93"/>
    <n v="1"/>
    <n v="21"/>
    <n v="0"/>
    <n v="4"/>
    <n v="25"/>
    <n v="144"/>
    <n v="3"/>
    <x v="2"/>
    <n v="1"/>
    <n v="4"/>
    <n v="10"/>
    <x v="1"/>
    <n v="5"/>
    <x v="1"/>
    <x v="0"/>
    <x v="0"/>
    <x v="0"/>
    <x v="0"/>
    <x v="0"/>
    <n v="0"/>
    <x v="0"/>
    <n v="11"/>
    <x v="1"/>
    <n v="0"/>
    <x v="1"/>
  </r>
  <r>
    <x v="1782"/>
    <n v="1968"/>
    <n v="58"/>
    <x v="1"/>
    <x v="0"/>
    <x v="2"/>
    <n v="2"/>
    <x v="1"/>
    <x v="1598"/>
    <x v="1"/>
    <n v="0"/>
    <n v="0"/>
    <x v="509"/>
    <x v="82"/>
    <x v="0"/>
    <n v="920"/>
    <n v="138"/>
    <n v="168"/>
    <n v="36"/>
    <n v="46"/>
    <n v="30"/>
    <n v="1338"/>
    <n v="1"/>
    <x v="12"/>
    <n v="4"/>
    <n v="10"/>
    <n v="24"/>
    <x v="0"/>
    <n v="6"/>
    <x v="0"/>
    <x v="0"/>
    <x v="0"/>
    <x v="0"/>
    <x v="0"/>
    <x v="0"/>
    <n v="0"/>
    <x v="0"/>
    <n v="11"/>
    <x v="1"/>
    <n v="0"/>
    <x v="1"/>
  </r>
  <r>
    <x v="1783"/>
    <n v="1959"/>
    <n v="67"/>
    <x v="0"/>
    <x v="0"/>
    <x v="1"/>
    <n v="3"/>
    <x v="1"/>
    <x v="1599"/>
    <x v="1"/>
    <n v="0"/>
    <n v="1"/>
    <x v="196"/>
    <x v="16"/>
    <x v="0"/>
    <n v="653"/>
    <n v="17"/>
    <n v="170"/>
    <n v="34"/>
    <n v="26"/>
    <n v="17"/>
    <n v="917"/>
    <n v="2"/>
    <x v="8"/>
    <n v="2"/>
    <n v="10"/>
    <n v="25"/>
    <x v="0"/>
    <n v="7"/>
    <x v="0"/>
    <x v="0"/>
    <x v="0"/>
    <x v="0"/>
    <x v="0"/>
    <x v="0"/>
    <n v="0"/>
    <x v="0"/>
    <n v="11"/>
    <x v="1"/>
    <n v="0"/>
    <x v="1"/>
  </r>
  <r>
    <x v="1784"/>
    <n v="1971"/>
    <n v="55"/>
    <x v="1"/>
    <x v="0"/>
    <x v="1"/>
    <n v="4"/>
    <x v="1"/>
    <x v="1600"/>
    <x v="1"/>
    <n v="1"/>
    <n v="1"/>
    <x v="415"/>
    <x v="28"/>
    <x v="2"/>
    <n v="199"/>
    <n v="33"/>
    <n v="60"/>
    <n v="8"/>
    <n v="3"/>
    <n v="15"/>
    <n v="318"/>
    <n v="5"/>
    <x v="3"/>
    <n v="2"/>
    <n v="5"/>
    <n v="17"/>
    <x v="0"/>
    <n v="8"/>
    <x v="0"/>
    <x v="0"/>
    <x v="0"/>
    <x v="0"/>
    <x v="0"/>
    <x v="0"/>
    <n v="0"/>
    <x v="0"/>
    <n v="11"/>
    <x v="0"/>
    <n v="1"/>
    <x v="0"/>
  </r>
  <r>
    <x v="1785"/>
    <n v="1967"/>
    <n v="59"/>
    <x v="1"/>
    <x v="0"/>
    <x v="0"/>
    <n v="3"/>
    <x v="1"/>
    <x v="1601"/>
    <x v="1"/>
    <n v="1"/>
    <n v="1"/>
    <x v="16"/>
    <x v="15"/>
    <x v="1"/>
    <n v="153"/>
    <n v="4"/>
    <n v="56"/>
    <n v="0"/>
    <n v="9"/>
    <n v="31"/>
    <n v="253"/>
    <n v="4"/>
    <x v="3"/>
    <n v="1"/>
    <n v="4"/>
    <n v="14"/>
    <x v="1"/>
    <n v="8"/>
    <x v="0"/>
    <x v="0"/>
    <x v="0"/>
    <x v="0"/>
    <x v="0"/>
    <x v="0"/>
    <n v="0"/>
    <x v="0"/>
    <n v="11"/>
    <x v="1"/>
    <n v="0"/>
    <x v="1"/>
  </r>
  <r>
    <x v="1786"/>
    <n v="1973"/>
    <n v="53"/>
    <x v="1"/>
    <x v="0"/>
    <x v="2"/>
    <n v="3"/>
    <x v="1"/>
    <x v="1602"/>
    <x v="1"/>
    <n v="0"/>
    <n v="1"/>
    <x v="402"/>
    <x v="94"/>
    <x v="2"/>
    <n v="376"/>
    <n v="0"/>
    <n v="38"/>
    <n v="11"/>
    <n v="8"/>
    <n v="69"/>
    <n v="502"/>
    <n v="5"/>
    <x v="4"/>
    <n v="3"/>
    <n v="6"/>
    <n v="20"/>
    <x v="0"/>
    <n v="6"/>
    <x v="0"/>
    <x v="0"/>
    <x v="0"/>
    <x v="0"/>
    <x v="0"/>
    <x v="0"/>
    <n v="0"/>
    <x v="0"/>
    <n v="11"/>
    <x v="1"/>
    <n v="0"/>
    <x v="1"/>
  </r>
  <r>
    <x v="1787"/>
    <n v="1983"/>
    <n v="43"/>
    <x v="2"/>
    <x v="0"/>
    <x v="1"/>
    <n v="3"/>
    <x v="1"/>
    <x v="1603"/>
    <x v="1"/>
    <n v="1"/>
    <n v="0"/>
    <x v="163"/>
    <x v="42"/>
    <x v="0"/>
    <n v="46"/>
    <n v="0"/>
    <n v="30"/>
    <n v="12"/>
    <n v="1"/>
    <n v="30"/>
    <n v="119"/>
    <n v="1"/>
    <x v="2"/>
    <n v="0"/>
    <n v="4"/>
    <n v="7"/>
    <x v="1"/>
    <n v="6"/>
    <x v="0"/>
    <x v="0"/>
    <x v="0"/>
    <x v="0"/>
    <x v="0"/>
    <x v="0"/>
    <n v="0"/>
    <x v="0"/>
    <n v="11"/>
    <x v="1"/>
    <n v="0"/>
    <x v="1"/>
  </r>
  <r>
    <x v="1788"/>
    <n v="1979"/>
    <n v="47"/>
    <x v="1"/>
    <x v="4"/>
    <x v="1"/>
    <n v="4"/>
    <x v="1"/>
    <x v="1604"/>
    <x v="1"/>
    <n v="1"/>
    <n v="1"/>
    <x v="592"/>
    <x v="36"/>
    <x v="0"/>
    <n v="600"/>
    <n v="21"/>
    <n v="128"/>
    <n v="223"/>
    <n v="150"/>
    <n v="128"/>
    <n v="1250"/>
    <n v="13"/>
    <x v="2"/>
    <n v="2"/>
    <n v="12"/>
    <n v="29"/>
    <x v="0"/>
    <n v="8"/>
    <x v="0"/>
    <x v="0"/>
    <x v="0"/>
    <x v="0"/>
    <x v="0"/>
    <x v="0"/>
    <n v="0"/>
    <x v="0"/>
    <n v="11"/>
    <x v="1"/>
    <n v="0"/>
    <x v="1"/>
  </r>
  <r>
    <x v="1789"/>
    <n v="1979"/>
    <n v="47"/>
    <x v="1"/>
    <x v="0"/>
    <x v="1"/>
    <n v="3"/>
    <x v="1"/>
    <x v="99"/>
    <x v="1"/>
    <n v="0"/>
    <n v="1"/>
    <x v="97"/>
    <x v="66"/>
    <x v="0"/>
    <n v="425"/>
    <n v="115"/>
    <n v="292"/>
    <n v="23"/>
    <n v="35"/>
    <n v="79"/>
    <n v="969"/>
    <n v="1"/>
    <x v="4"/>
    <n v="6"/>
    <n v="11"/>
    <n v="24"/>
    <x v="0"/>
    <n v="3"/>
    <x v="1"/>
    <x v="0"/>
    <x v="0"/>
    <x v="0"/>
    <x v="0"/>
    <x v="0"/>
    <n v="0"/>
    <x v="0"/>
    <n v="11"/>
    <x v="1"/>
    <n v="0"/>
    <x v="1"/>
  </r>
  <r>
    <x v="1790"/>
    <n v="1950"/>
    <n v="76"/>
    <x v="0"/>
    <x v="0"/>
    <x v="1"/>
    <n v="4"/>
    <x v="1"/>
    <x v="790"/>
    <x v="1"/>
    <n v="1"/>
    <n v="1"/>
    <x v="479"/>
    <x v="9"/>
    <x v="2"/>
    <n v="18"/>
    <n v="6"/>
    <n v="15"/>
    <n v="12"/>
    <n v="8"/>
    <n v="17"/>
    <n v="76"/>
    <n v="3"/>
    <x v="2"/>
    <n v="1"/>
    <n v="3"/>
    <n v="9"/>
    <x v="1"/>
    <n v="5"/>
    <x v="1"/>
    <x v="0"/>
    <x v="0"/>
    <x v="0"/>
    <x v="0"/>
    <x v="0"/>
    <n v="0"/>
    <x v="0"/>
    <n v="11"/>
    <x v="1"/>
    <n v="0"/>
    <x v="1"/>
  </r>
  <r>
    <x v="1791"/>
    <n v="1963"/>
    <n v="63"/>
    <x v="0"/>
    <x v="1"/>
    <x v="0"/>
    <n v="3"/>
    <x v="1"/>
    <x v="1198"/>
    <x v="1"/>
    <n v="1"/>
    <n v="1"/>
    <x v="565"/>
    <x v="74"/>
    <x v="1"/>
    <n v="52"/>
    <n v="0"/>
    <n v="9"/>
    <n v="0"/>
    <n v="0"/>
    <n v="1"/>
    <n v="62"/>
    <n v="2"/>
    <x v="1"/>
    <n v="0"/>
    <n v="4"/>
    <n v="7"/>
    <x v="1"/>
    <n v="4"/>
    <x v="1"/>
    <x v="0"/>
    <x v="0"/>
    <x v="0"/>
    <x v="0"/>
    <x v="0"/>
    <n v="0"/>
    <x v="0"/>
    <n v="11"/>
    <x v="1"/>
    <n v="0"/>
    <x v="1"/>
  </r>
  <r>
    <x v="1792"/>
    <n v="1962"/>
    <n v="64"/>
    <x v="0"/>
    <x v="4"/>
    <x v="1"/>
    <n v="2"/>
    <x v="1"/>
    <x v="1605"/>
    <x v="1"/>
    <n v="0"/>
    <n v="0"/>
    <x v="264"/>
    <x v="23"/>
    <x v="0"/>
    <n v="734"/>
    <n v="22"/>
    <n v="350"/>
    <n v="151"/>
    <n v="25"/>
    <n v="100"/>
    <n v="1382"/>
    <n v="1"/>
    <x v="7"/>
    <n v="9"/>
    <n v="13"/>
    <n v="26"/>
    <x v="0"/>
    <n v="1"/>
    <x v="1"/>
    <x v="0"/>
    <x v="0"/>
    <x v="1"/>
    <x v="0"/>
    <x v="0"/>
    <n v="0"/>
    <x v="0"/>
    <n v="11"/>
    <x v="1"/>
    <n v="1"/>
    <x v="0"/>
  </r>
  <r>
    <x v="1793"/>
    <n v="1976"/>
    <n v="50"/>
    <x v="1"/>
    <x v="0"/>
    <x v="0"/>
    <n v="2"/>
    <x v="1"/>
    <x v="1387"/>
    <x v="1"/>
    <n v="1"/>
    <n v="0"/>
    <x v="372"/>
    <x v="11"/>
    <x v="0"/>
    <n v="34"/>
    <n v="6"/>
    <n v="21"/>
    <n v="11"/>
    <n v="4"/>
    <n v="8"/>
    <n v="84"/>
    <n v="1"/>
    <x v="2"/>
    <n v="1"/>
    <n v="3"/>
    <n v="7"/>
    <x v="1"/>
    <n v="6"/>
    <x v="0"/>
    <x v="0"/>
    <x v="0"/>
    <x v="0"/>
    <x v="0"/>
    <x v="0"/>
    <n v="0"/>
    <x v="0"/>
    <n v="11"/>
    <x v="1"/>
    <n v="0"/>
    <x v="1"/>
  </r>
  <r>
    <x v="1794"/>
    <n v="1952"/>
    <n v="74"/>
    <x v="0"/>
    <x v="0"/>
    <x v="1"/>
    <n v="4"/>
    <x v="1"/>
    <x v="1606"/>
    <x v="1"/>
    <n v="1"/>
    <n v="1"/>
    <x v="141"/>
    <x v="22"/>
    <x v="0"/>
    <n v="135"/>
    <n v="1"/>
    <n v="41"/>
    <n v="10"/>
    <n v="1"/>
    <n v="67"/>
    <n v="255"/>
    <n v="5"/>
    <x v="7"/>
    <n v="3"/>
    <n v="3"/>
    <n v="14"/>
    <x v="1"/>
    <n v="6"/>
    <x v="0"/>
    <x v="1"/>
    <x v="0"/>
    <x v="0"/>
    <x v="0"/>
    <x v="0"/>
    <n v="0"/>
    <x v="0"/>
    <n v="11"/>
    <x v="1"/>
    <n v="1"/>
    <x v="0"/>
  </r>
  <r>
    <x v="1795"/>
    <n v="1960"/>
    <n v="66"/>
    <x v="0"/>
    <x v="2"/>
    <x v="2"/>
    <n v="4"/>
    <x v="1"/>
    <x v="1607"/>
    <x v="1"/>
    <n v="1"/>
    <n v="1"/>
    <x v="285"/>
    <x v="29"/>
    <x v="0"/>
    <n v="11"/>
    <n v="0"/>
    <n v="10"/>
    <n v="0"/>
    <n v="2"/>
    <n v="20"/>
    <n v="43"/>
    <n v="1"/>
    <x v="1"/>
    <n v="1"/>
    <n v="2"/>
    <n v="5"/>
    <x v="1"/>
    <n v="6"/>
    <x v="0"/>
    <x v="0"/>
    <x v="0"/>
    <x v="0"/>
    <x v="0"/>
    <x v="0"/>
    <n v="0"/>
    <x v="0"/>
    <n v="11"/>
    <x v="1"/>
    <n v="0"/>
    <x v="1"/>
  </r>
  <r>
    <x v="1796"/>
    <n v="1955"/>
    <n v="71"/>
    <x v="0"/>
    <x v="0"/>
    <x v="0"/>
    <n v="2"/>
    <x v="1"/>
    <x v="1608"/>
    <x v="1"/>
    <n v="0"/>
    <n v="1"/>
    <x v="451"/>
    <x v="71"/>
    <x v="2"/>
    <n v="163"/>
    <n v="48"/>
    <n v="90"/>
    <n v="0"/>
    <n v="45"/>
    <n v="52"/>
    <n v="398"/>
    <n v="1"/>
    <x v="7"/>
    <n v="2"/>
    <n v="8"/>
    <n v="14"/>
    <x v="1"/>
    <n v="3"/>
    <x v="1"/>
    <x v="0"/>
    <x v="0"/>
    <x v="0"/>
    <x v="0"/>
    <x v="0"/>
    <n v="0"/>
    <x v="0"/>
    <n v="11"/>
    <x v="1"/>
    <n v="0"/>
    <x v="1"/>
  </r>
  <r>
    <x v="1797"/>
    <n v="1977"/>
    <n v="49"/>
    <x v="1"/>
    <x v="2"/>
    <x v="0"/>
    <n v="2"/>
    <x v="1"/>
    <x v="1609"/>
    <x v="1"/>
    <n v="1"/>
    <n v="0"/>
    <x v="188"/>
    <x v="35"/>
    <x v="0"/>
    <n v="29"/>
    <n v="3"/>
    <n v="30"/>
    <n v="3"/>
    <n v="2"/>
    <n v="9"/>
    <n v="76"/>
    <n v="2"/>
    <x v="7"/>
    <n v="0"/>
    <n v="3"/>
    <n v="8"/>
    <x v="1"/>
    <n v="6"/>
    <x v="0"/>
    <x v="0"/>
    <x v="0"/>
    <x v="0"/>
    <x v="0"/>
    <x v="0"/>
    <n v="0"/>
    <x v="0"/>
    <n v="11"/>
    <x v="1"/>
    <n v="0"/>
    <x v="1"/>
  </r>
  <r>
    <x v="1798"/>
    <n v="1964"/>
    <n v="62"/>
    <x v="0"/>
    <x v="0"/>
    <x v="1"/>
    <n v="4"/>
    <x v="1"/>
    <x v="1610"/>
    <x v="1"/>
    <n v="0"/>
    <n v="2"/>
    <x v="633"/>
    <x v="92"/>
    <x v="0"/>
    <n v="734"/>
    <n v="26"/>
    <n v="70"/>
    <n v="11"/>
    <n v="44"/>
    <n v="17"/>
    <n v="902"/>
    <n v="2"/>
    <x v="4"/>
    <n v="3"/>
    <n v="4"/>
    <n v="15"/>
    <x v="1"/>
    <n v="4"/>
    <x v="1"/>
    <x v="0"/>
    <x v="0"/>
    <x v="0"/>
    <x v="1"/>
    <x v="0"/>
    <n v="0"/>
    <x v="0"/>
    <n v="11"/>
    <x v="1"/>
    <n v="1"/>
    <x v="0"/>
  </r>
  <r>
    <x v="1799"/>
    <n v="1981"/>
    <n v="45"/>
    <x v="2"/>
    <x v="4"/>
    <x v="1"/>
    <n v="3"/>
    <x v="1"/>
    <x v="1482"/>
    <x v="1"/>
    <n v="1"/>
    <n v="0"/>
    <x v="453"/>
    <x v="67"/>
    <x v="1"/>
    <n v="340"/>
    <n v="21"/>
    <n v="134"/>
    <n v="258"/>
    <n v="14"/>
    <n v="56"/>
    <n v="823"/>
    <n v="1"/>
    <x v="5"/>
    <n v="5"/>
    <n v="8"/>
    <n v="21"/>
    <x v="0"/>
    <n v="4"/>
    <x v="1"/>
    <x v="0"/>
    <x v="0"/>
    <x v="0"/>
    <x v="0"/>
    <x v="0"/>
    <n v="0"/>
    <x v="0"/>
    <n v="11"/>
    <x v="1"/>
    <n v="0"/>
    <x v="1"/>
  </r>
  <r>
    <x v="1800"/>
    <n v="1976"/>
    <n v="50"/>
    <x v="1"/>
    <x v="0"/>
    <x v="1"/>
    <n v="3"/>
    <x v="1"/>
    <x v="1611"/>
    <x v="1"/>
    <n v="0"/>
    <n v="1"/>
    <x v="434"/>
    <x v="32"/>
    <x v="0"/>
    <n v="453"/>
    <n v="38"/>
    <n v="279"/>
    <n v="188"/>
    <n v="38"/>
    <n v="183"/>
    <n v="1179"/>
    <n v="2"/>
    <x v="5"/>
    <n v="7"/>
    <n v="10"/>
    <n v="26"/>
    <x v="0"/>
    <n v="3"/>
    <x v="1"/>
    <x v="0"/>
    <x v="0"/>
    <x v="0"/>
    <x v="0"/>
    <x v="0"/>
    <n v="0"/>
    <x v="0"/>
    <n v="11"/>
    <x v="1"/>
    <n v="0"/>
    <x v="1"/>
  </r>
  <r>
    <x v="1801"/>
    <n v="1974"/>
    <n v="52"/>
    <x v="1"/>
    <x v="0"/>
    <x v="1"/>
    <n v="3"/>
    <x v="1"/>
    <x v="237"/>
    <x v="1"/>
    <n v="0"/>
    <n v="1"/>
    <x v="509"/>
    <x v="53"/>
    <x v="0"/>
    <n v="1073"/>
    <n v="0"/>
    <n v="629"/>
    <n v="145"/>
    <n v="37"/>
    <n v="37"/>
    <n v="1921"/>
    <n v="1"/>
    <x v="11"/>
    <n v="5"/>
    <n v="13"/>
    <n v="29"/>
    <x v="0"/>
    <n v="6"/>
    <x v="0"/>
    <x v="0"/>
    <x v="0"/>
    <x v="1"/>
    <x v="0"/>
    <x v="0"/>
    <n v="0"/>
    <x v="0"/>
    <n v="11"/>
    <x v="1"/>
    <n v="1"/>
    <x v="0"/>
  </r>
  <r>
    <x v="1802"/>
    <n v="1951"/>
    <n v="75"/>
    <x v="0"/>
    <x v="2"/>
    <x v="1"/>
    <n v="4"/>
    <x v="1"/>
    <x v="1612"/>
    <x v="1"/>
    <n v="1"/>
    <n v="1"/>
    <x v="554"/>
    <x v="69"/>
    <x v="0"/>
    <n v="135"/>
    <n v="0"/>
    <n v="10"/>
    <n v="0"/>
    <n v="4"/>
    <n v="36"/>
    <n v="185"/>
    <n v="2"/>
    <x v="7"/>
    <n v="1"/>
    <n v="4"/>
    <n v="10"/>
    <x v="1"/>
    <n v="5"/>
    <x v="1"/>
    <x v="0"/>
    <x v="0"/>
    <x v="0"/>
    <x v="0"/>
    <x v="0"/>
    <n v="0"/>
    <x v="0"/>
    <n v="11"/>
    <x v="1"/>
    <n v="0"/>
    <x v="1"/>
  </r>
  <r>
    <x v="1803"/>
    <n v="1966"/>
    <n v="60"/>
    <x v="1"/>
    <x v="0"/>
    <x v="0"/>
    <n v="3"/>
    <x v="1"/>
    <x v="214"/>
    <x v="1"/>
    <n v="1"/>
    <n v="1"/>
    <x v="186"/>
    <x v="44"/>
    <x v="1"/>
    <n v="231"/>
    <n v="7"/>
    <n v="137"/>
    <n v="4"/>
    <n v="15"/>
    <n v="39"/>
    <n v="433"/>
    <n v="9"/>
    <x v="3"/>
    <n v="1"/>
    <n v="8"/>
    <n v="23"/>
    <x v="0"/>
    <n v="7"/>
    <x v="0"/>
    <x v="0"/>
    <x v="0"/>
    <x v="0"/>
    <x v="0"/>
    <x v="0"/>
    <n v="0"/>
    <x v="0"/>
    <n v="11"/>
    <x v="0"/>
    <n v="1"/>
    <x v="0"/>
  </r>
  <r>
    <x v="1804"/>
    <n v="1951"/>
    <n v="75"/>
    <x v="0"/>
    <x v="0"/>
    <x v="2"/>
    <n v="4"/>
    <x v="1"/>
    <x v="1613"/>
    <x v="1"/>
    <n v="1"/>
    <n v="1"/>
    <x v="618"/>
    <x v="11"/>
    <x v="0"/>
    <n v="18"/>
    <n v="0"/>
    <n v="5"/>
    <n v="0"/>
    <n v="0"/>
    <n v="11"/>
    <n v="34"/>
    <n v="2"/>
    <x v="1"/>
    <n v="1"/>
    <n v="2"/>
    <n v="6"/>
    <x v="1"/>
    <n v="7"/>
    <x v="0"/>
    <x v="1"/>
    <x v="0"/>
    <x v="0"/>
    <x v="0"/>
    <x v="0"/>
    <n v="0"/>
    <x v="0"/>
    <n v="11"/>
    <x v="1"/>
    <n v="1"/>
    <x v="0"/>
  </r>
  <r>
    <x v="1805"/>
    <n v="1958"/>
    <n v="68"/>
    <x v="0"/>
    <x v="0"/>
    <x v="1"/>
    <n v="3"/>
    <x v="1"/>
    <x v="1377"/>
    <x v="1"/>
    <n v="0"/>
    <n v="1"/>
    <x v="563"/>
    <x v="74"/>
    <x v="1"/>
    <n v="620"/>
    <n v="16"/>
    <n v="165"/>
    <n v="0"/>
    <n v="24"/>
    <n v="82"/>
    <n v="907"/>
    <n v="5"/>
    <x v="3"/>
    <n v="5"/>
    <n v="12"/>
    <n v="27"/>
    <x v="0"/>
    <n v="5"/>
    <x v="1"/>
    <x v="0"/>
    <x v="0"/>
    <x v="0"/>
    <x v="0"/>
    <x v="0"/>
    <n v="0"/>
    <x v="0"/>
    <n v="11"/>
    <x v="1"/>
    <n v="0"/>
    <x v="1"/>
  </r>
  <r>
    <x v="1806"/>
    <n v="1966"/>
    <n v="60"/>
    <x v="1"/>
    <x v="1"/>
    <x v="0"/>
    <n v="3"/>
    <x v="1"/>
    <x v="1614"/>
    <x v="1"/>
    <n v="0"/>
    <n v="2"/>
    <x v="263"/>
    <x v="38"/>
    <x v="0"/>
    <n v="81"/>
    <n v="4"/>
    <n v="33"/>
    <n v="5"/>
    <n v="2"/>
    <n v="291"/>
    <n v="416"/>
    <n v="0"/>
    <x v="13"/>
    <n v="1"/>
    <n v="1"/>
    <n v="25"/>
    <x v="0"/>
    <n v="0"/>
    <x v="1"/>
    <x v="0"/>
    <x v="0"/>
    <x v="0"/>
    <x v="0"/>
    <x v="0"/>
    <n v="0"/>
    <x v="0"/>
    <n v="11"/>
    <x v="1"/>
    <n v="0"/>
    <x v="1"/>
  </r>
  <r>
    <x v="1807"/>
    <n v="1964"/>
    <n v="62"/>
    <x v="0"/>
    <x v="0"/>
    <x v="0"/>
    <n v="3"/>
    <x v="1"/>
    <x v="241"/>
    <x v="1"/>
    <n v="1"/>
    <n v="1"/>
    <x v="207"/>
    <x v="55"/>
    <x v="0"/>
    <n v="12"/>
    <n v="4"/>
    <n v="2"/>
    <n v="10"/>
    <n v="6"/>
    <n v="10"/>
    <n v="44"/>
    <n v="4"/>
    <x v="2"/>
    <n v="0"/>
    <n v="4"/>
    <n v="10"/>
    <x v="1"/>
    <n v="5"/>
    <x v="1"/>
    <x v="0"/>
    <x v="0"/>
    <x v="0"/>
    <x v="0"/>
    <x v="0"/>
    <n v="0"/>
    <x v="0"/>
    <n v="11"/>
    <x v="1"/>
    <n v="0"/>
    <x v="1"/>
  </r>
  <r>
    <x v="1808"/>
    <n v="1956"/>
    <n v="70"/>
    <x v="0"/>
    <x v="0"/>
    <x v="2"/>
    <n v="2"/>
    <x v="1"/>
    <x v="1615"/>
    <x v="1"/>
    <n v="0"/>
    <n v="0"/>
    <x v="50"/>
    <x v="41"/>
    <x v="2"/>
    <n v="292"/>
    <n v="51"/>
    <n v="981"/>
    <n v="224"/>
    <n v="23"/>
    <n v="17"/>
    <n v="1588"/>
    <n v="1"/>
    <x v="6"/>
    <n v="6"/>
    <n v="6"/>
    <n v="17"/>
    <x v="0"/>
    <n v="1"/>
    <x v="1"/>
    <x v="0"/>
    <x v="0"/>
    <x v="0"/>
    <x v="0"/>
    <x v="0"/>
    <n v="0"/>
    <x v="0"/>
    <n v="11"/>
    <x v="0"/>
    <n v="1"/>
    <x v="0"/>
  </r>
  <r>
    <x v="1809"/>
    <n v="1974"/>
    <n v="52"/>
    <x v="1"/>
    <x v="1"/>
    <x v="0"/>
    <n v="1"/>
    <x v="0"/>
    <x v="1616"/>
    <x v="1"/>
    <n v="0"/>
    <n v="0"/>
    <x v="134"/>
    <x v="68"/>
    <x v="0"/>
    <n v="965"/>
    <n v="34"/>
    <n v="586"/>
    <n v="89"/>
    <n v="86"/>
    <n v="37"/>
    <n v="1797"/>
    <n v="1"/>
    <x v="7"/>
    <n v="5"/>
    <n v="8"/>
    <n v="17"/>
    <x v="0"/>
    <n v="3"/>
    <x v="1"/>
    <x v="1"/>
    <x v="0"/>
    <x v="0"/>
    <x v="0"/>
    <x v="0"/>
    <n v="0"/>
    <x v="0"/>
    <n v="11"/>
    <x v="1"/>
    <n v="1"/>
    <x v="0"/>
  </r>
  <r>
    <x v="1810"/>
    <n v="1966"/>
    <n v="60"/>
    <x v="1"/>
    <x v="0"/>
    <x v="1"/>
    <n v="4"/>
    <x v="1"/>
    <x v="806"/>
    <x v="1"/>
    <n v="1"/>
    <n v="1"/>
    <x v="427"/>
    <x v="79"/>
    <x v="0"/>
    <n v="27"/>
    <n v="2"/>
    <n v="10"/>
    <n v="0"/>
    <n v="0"/>
    <n v="1"/>
    <n v="40"/>
    <n v="2"/>
    <x v="1"/>
    <n v="0"/>
    <n v="3"/>
    <n v="6"/>
    <x v="1"/>
    <n v="8"/>
    <x v="0"/>
    <x v="0"/>
    <x v="0"/>
    <x v="0"/>
    <x v="0"/>
    <x v="0"/>
    <n v="0"/>
    <x v="0"/>
    <n v="11"/>
    <x v="1"/>
    <n v="0"/>
    <x v="1"/>
  </r>
  <r>
    <x v="1811"/>
    <n v="1963"/>
    <n v="63"/>
    <x v="0"/>
    <x v="1"/>
    <x v="0"/>
    <n v="2"/>
    <x v="1"/>
    <x v="1617"/>
    <x v="1"/>
    <n v="0"/>
    <n v="1"/>
    <x v="596"/>
    <x v="98"/>
    <x v="0"/>
    <n v="777"/>
    <n v="30"/>
    <n v="163"/>
    <n v="0"/>
    <n v="51"/>
    <n v="122"/>
    <n v="1143"/>
    <n v="6"/>
    <x v="6"/>
    <n v="4"/>
    <n v="7"/>
    <n v="21"/>
    <x v="0"/>
    <n v="9"/>
    <x v="0"/>
    <x v="0"/>
    <x v="0"/>
    <x v="0"/>
    <x v="0"/>
    <x v="0"/>
    <n v="0"/>
    <x v="0"/>
    <n v="11"/>
    <x v="1"/>
    <n v="0"/>
    <x v="1"/>
  </r>
  <r>
    <x v="1812"/>
    <n v="1969"/>
    <n v="57"/>
    <x v="1"/>
    <x v="2"/>
    <x v="2"/>
    <n v="2"/>
    <x v="1"/>
    <x v="1618"/>
    <x v="1"/>
    <n v="0"/>
    <n v="0"/>
    <x v="39"/>
    <x v="36"/>
    <x v="0"/>
    <n v="572"/>
    <n v="8"/>
    <n v="232"/>
    <n v="23"/>
    <n v="62"/>
    <n v="17"/>
    <n v="914"/>
    <n v="1"/>
    <x v="6"/>
    <n v="3"/>
    <n v="6"/>
    <n v="14"/>
    <x v="1"/>
    <n v="1"/>
    <x v="1"/>
    <x v="0"/>
    <x v="0"/>
    <x v="0"/>
    <x v="1"/>
    <x v="0"/>
    <n v="0"/>
    <x v="0"/>
    <n v="11"/>
    <x v="1"/>
    <n v="1"/>
    <x v="0"/>
  </r>
  <r>
    <x v="1813"/>
    <n v="1992"/>
    <n v="34"/>
    <x v="2"/>
    <x v="0"/>
    <x v="1"/>
    <n v="2"/>
    <x v="1"/>
    <x v="1619"/>
    <x v="1"/>
    <n v="0"/>
    <n v="0"/>
    <x v="401"/>
    <x v="8"/>
    <x v="0"/>
    <n v="438"/>
    <n v="169"/>
    <n v="565"/>
    <n v="91"/>
    <n v="169"/>
    <n v="70"/>
    <n v="1502"/>
    <n v="1"/>
    <x v="2"/>
    <n v="3"/>
    <n v="6"/>
    <n v="12"/>
    <x v="1"/>
    <n v="7"/>
    <x v="0"/>
    <x v="0"/>
    <x v="0"/>
    <x v="0"/>
    <x v="1"/>
    <x v="0"/>
    <n v="0"/>
    <x v="0"/>
    <n v="11"/>
    <x v="1"/>
    <n v="1"/>
    <x v="0"/>
  </r>
  <r>
    <x v="1814"/>
    <n v="1954"/>
    <n v="72"/>
    <x v="0"/>
    <x v="0"/>
    <x v="3"/>
    <n v="2"/>
    <x v="1"/>
    <x v="1620"/>
    <x v="1"/>
    <n v="0"/>
    <n v="1"/>
    <x v="477"/>
    <x v="24"/>
    <x v="2"/>
    <n v="531"/>
    <n v="69"/>
    <n v="300"/>
    <n v="150"/>
    <n v="138"/>
    <n v="150"/>
    <n v="1338"/>
    <n v="3"/>
    <x v="3"/>
    <n v="4"/>
    <n v="8"/>
    <n v="20"/>
    <x v="0"/>
    <n v="2"/>
    <x v="1"/>
    <x v="0"/>
    <x v="0"/>
    <x v="0"/>
    <x v="0"/>
    <x v="0"/>
    <n v="0"/>
    <x v="0"/>
    <n v="11"/>
    <x v="1"/>
    <n v="0"/>
    <x v="1"/>
  </r>
  <r>
    <x v="1815"/>
    <n v="1983"/>
    <n v="43"/>
    <x v="2"/>
    <x v="1"/>
    <x v="1"/>
    <n v="3"/>
    <x v="1"/>
    <x v="1621"/>
    <x v="1"/>
    <n v="1"/>
    <n v="0"/>
    <x v="545"/>
    <x v="35"/>
    <x v="0"/>
    <n v="17"/>
    <n v="0"/>
    <n v="9"/>
    <n v="0"/>
    <n v="0"/>
    <n v="1"/>
    <n v="27"/>
    <n v="1"/>
    <x v="1"/>
    <n v="0"/>
    <n v="3"/>
    <n v="5"/>
    <x v="1"/>
    <n v="9"/>
    <x v="0"/>
    <x v="0"/>
    <x v="0"/>
    <x v="0"/>
    <x v="0"/>
    <x v="0"/>
    <n v="0"/>
    <x v="0"/>
    <n v="11"/>
    <x v="1"/>
    <n v="0"/>
    <x v="1"/>
  </r>
  <r>
    <x v="1816"/>
    <n v="1982"/>
    <n v="44"/>
    <x v="2"/>
    <x v="4"/>
    <x v="1"/>
    <n v="3"/>
    <x v="1"/>
    <x v="1622"/>
    <x v="1"/>
    <n v="0"/>
    <n v="1"/>
    <x v="148"/>
    <x v="64"/>
    <x v="1"/>
    <n v="402"/>
    <n v="35"/>
    <n v="106"/>
    <n v="101"/>
    <n v="77"/>
    <n v="42"/>
    <n v="763"/>
    <n v="2"/>
    <x v="12"/>
    <n v="2"/>
    <n v="9"/>
    <n v="22"/>
    <x v="0"/>
    <n v="5"/>
    <x v="1"/>
    <x v="0"/>
    <x v="1"/>
    <x v="0"/>
    <x v="0"/>
    <x v="0"/>
    <n v="0"/>
    <x v="0"/>
    <n v="11"/>
    <x v="1"/>
    <n v="1"/>
    <x v="0"/>
  </r>
  <r>
    <x v="1817"/>
    <n v="1951"/>
    <n v="75"/>
    <x v="0"/>
    <x v="0"/>
    <x v="0"/>
    <n v="1"/>
    <x v="0"/>
    <x v="1623"/>
    <x v="1"/>
    <n v="0"/>
    <n v="0"/>
    <x v="349"/>
    <x v="57"/>
    <x v="0"/>
    <n v="503"/>
    <n v="27"/>
    <n v="419"/>
    <n v="90"/>
    <n v="139"/>
    <n v="153"/>
    <n v="1331"/>
    <n v="1"/>
    <x v="3"/>
    <n v="7"/>
    <n v="9"/>
    <n v="22"/>
    <x v="0"/>
    <n v="7"/>
    <x v="0"/>
    <x v="0"/>
    <x v="0"/>
    <x v="0"/>
    <x v="0"/>
    <x v="0"/>
    <n v="0"/>
    <x v="0"/>
    <n v="11"/>
    <x v="0"/>
    <n v="1"/>
    <x v="0"/>
  </r>
  <r>
    <x v="1818"/>
    <n v="1956"/>
    <n v="70"/>
    <x v="0"/>
    <x v="0"/>
    <x v="2"/>
    <n v="4"/>
    <x v="1"/>
    <x v="1624"/>
    <x v="1"/>
    <n v="0"/>
    <n v="2"/>
    <x v="176"/>
    <x v="16"/>
    <x v="0"/>
    <n v="369"/>
    <n v="9"/>
    <n v="87"/>
    <n v="12"/>
    <n v="14"/>
    <n v="34"/>
    <n v="525"/>
    <n v="3"/>
    <x v="4"/>
    <n v="2"/>
    <n v="8"/>
    <n v="19"/>
    <x v="0"/>
    <n v="5"/>
    <x v="1"/>
    <x v="0"/>
    <x v="0"/>
    <x v="0"/>
    <x v="0"/>
    <x v="0"/>
    <n v="0"/>
    <x v="0"/>
    <n v="11"/>
    <x v="1"/>
    <n v="0"/>
    <x v="1"/>
  </r>
  <r>
    <x v="1819"/>
    <n v="1961"/>
    <n v="65"/>
    <x v="0"/>
    <x v="1"/>
    <x v="1"/>
    <n v="4"/>
    <x v="1"/>
    <x v="1625"/>
    <x v="1"/>
    <n v="1"/>
    <n v="1"/>
    <x v="150"/>
    <x v="73"/>
    <x v="2"/>
    <n v="5"/>
    <n v="0"/>
    <n v="3"/>
    <n v="0"/>
    <n v="0"/>
    <n v="1"/>
    <n v="9"/>
    <n v="1"/>
    <x v="1"/>
    <n v="0"/>
    <n v="2"/>
    <n v="4"/>
    <x v="1"/>
    <n v="7"/>
    <x v="0"/>
    <x v="0"/>
    <x v="0"/>
    <x v="0"/>
    <x v="0"/>
    <x v="0"/>
    <n v="0"/>
    <x v="0"/>
    <n v="11"/>
    <x v="1"/>
    <n v="0"/>
    <x v="1"/>
  </r>
  <r>
    <x v="1820"/>
    <n v="1962"/>
    <n v="64"/>
    <x v="0"/>
    <x v="0"/>
    <x v="1"/>
    <n v="3"/>
    <x v="1"/>
    <x v="1626"/>
    <x v="1"/>
    <n v="0"/>
    <n v="1"/>
    <x v="518"/>
    <x v="32"/>
    <x v="0"/>
    <n v="362"/>
    <n v="17"/>
    <n v="398"/>
    <n v="80"/>
    <n v="35"/>
    <n v="61"/>
    <n v="953"/>
    <n v="3"/>
    <x v="3"/>
    <n v="3"/>
    <n v="5"/>
    <n v="16"/>
    <x v="0"/>
    <n v="4"/>
    <x v="1"/>
    <x v="0"/>
    <x v="0"/>
    <x v="0"/>
    <x v="1"/>
    <x v="0"/>
    <n v="0"/>
    <x v="0"/>
    <n v="11"/>
    <x v="1"/>
    <n v="1"/>
    <x v="0"/>
  </r>
  <r>
    <x v="1821"/>
    <n v="1971"/>
    <n v="55"/>
    <x v="1"/>
    <x v="2"/>
    <x v="3"/>
    <n v="3"/>
    <x v="1"/>
    <x v="1627"/>
    <x v="1"/>
    <n v="1"/>
    <n v="1"/>
    <x v="441"/>
    <x v="50"/>
    <x v="1"/>
    <n v="56"/>
    <n v="0"/>
    <n v="9"/>
    <n v="0"/>
    <n v="0"/>
    <n v="3"/>
    <n v="68"/>
    <n v="2"/>
    <x v="2"/>
    <n v="0"/>
    <n v="3"/>
    <n v="7"/>
    <x v="1"/>
    <n v="7"/>
    <x v="0"/>
    <x v="0"/>
    <x v="0"/>
    <x v="0"/>
    <x v="0"/>
    <x v="0"/>
    <n v="0"/>
    <x v="0"/>
    <n v="11"/>
    <x v="1"/>
    <n v="0"/>
    <x v="1"/>
  </r>
  <r>
    <x v="1822"/>
    <n v="1971"/>
    <n v="55"/>
    <x v="1"/>
    <x v="2"/>
    <x v="0"/>
    <n v="3"/>
    <x v="1"/>
    <x v="1255"/>
    <x v="1"/>
    <n v="1"/>
    <n v="1"/>
    <x v="191"/>
    <x v="5"/>
    <x v="0"/>
    <n v="79"/>
    <n v="1"/>
    <n v="31"/>
    <n v="4"/>
    <n v="4"/>
    <n v="12"/>
    <n v="131"/>
    <n v="3"/>
    <x v="2"/>
    <n v="1"/>
    <n v="4"/>
    <n v="10"/>
    <x v="1"/>
    <n v="6"/>
    <x v="0"/>
    <x v="0"/>
    <x v="0"/>
    <x v="0"/>
    <x v="0"/>
    <x v="0"/>
    <n v="0"/>
    <x v="0"/>
    <n v="11"/>
    <x v="1"/>
    <n v="0"/>
    <x v="1"/>
  </r>
  <r>
    <x v="1823"/>
    <n v="1968"/>
    <n v="58"/>
    <x v="1"/>
    <x v="0"/>
    <x v="2"/>
    <n v="3"/>
    <x v="1"/>
    <x v="1628"/>
    <x v="1"/>
    <n v="0"/>
    <n v="1"/>
    <x v="502"/>
    <x v="43"/>
    <x v="0"/>
    <n v="387"/>
    <n v="84"/>
    <n v="141"/>
    <n v="73"/>
    <n v="35"/>
    <n v="162"/>
    <n v="882"/>
    <n v="3"/>
    <x v="6"/>
    <n v="4"/>
    <n v="12"/>
    <n v="23"/>
    <x v="0"/>
    <n v="2"/>
    <x v="1"/>
    <x v="0"/>
    <x v="0"/>
    <x v="0"/>
    <x v="0"/>
    <x v="0"/>
    <n v="0"/>
    <x v="0"/>
    <n v="11"/>
    <x v="1"/>
    <n v="0"/>
    <x v="1"/>
  </r>
  <r>
    <x v="1824"/>
    <n v="1978"/>
    <n v="48"/>
    <x v="1"/>
    <x v="4"/>
    <x v="1"/>
    <n v="2"/>
    <x v="1"/>
    <x v="1629"/>
    <x v="1"/>
    <n v="0"/>
    <n v="0"/>
    <x v="0"/>
    <x v="60"/>
    <x v="0"/>
    <n v="367"/>
    <n v="17"/>
    <n v="241"/>
    <n v="104"/>
    <n v="188"/>
    <n v="232"/>
    <n v="1149"/>
    <n v="2"/>
    <x v="12"/>
    <n v="5"/>
    <n v="9"/>
    <n v="25"/>
    <x v="0"/>
    <n v="7"/>
    <x v="0"/>
    <x v="0"/>
    <x v="0"/>
    <x v="0"/>
    <x v="0"/>
    <x v="0"/>
    <n v="0"/>
    <x v="0"/>
    <n v="11"/>
    <x v="1"/>
    <n v="0"/>
    <x v="1"/>
  </r>
  <r>
    <x v="1825"/>
    <n v="1969"/>
    <n v="57"/>
    <x v="1"/>
    <x v="0"/>
    <x v="2"/>
    <n v="3"/>
    <x v="1"/>
    <x v="1630"/>
    <x v="1"/>
    <n v="1"/>
    <n v="0"/>
    <x v="449"/>
    <x v="14"/>
    <x v="0"/>
    <n v="15"/>
    <n v="0"/>
    <n v="11"/>
    <n v="0"/>
    <n v="2"/>
    <n v="9"/>
    <n v="37"/>
    <n v="1"/>
    <x v="1"/>
    <n v="1"/>
    <n v="2"/>
    <n v="5"/>
    <x v="1"/>
    <n v="8"/>
    <x v="0"/>
    <x v="0"/>
    <x v="0"/>
    <x v="0"/>
    <x v="0"/>
    <x v="0"/>
    <n v="0"/>
    <x v="0"/>
    <n v="11"/>
    <x v="1"/>
    <n v="0"/>
    <x v="1"/>
  </r>
  <r>
    <x v="1826"/>
    <n v="1965"/>
    <n v="61"/>
    <x v="1"/>
    <x v="1"/>
    <x v="4"/>
    <n v="2"/>
    <x v="1"/>
    <x v="1631"/>
    <x v="1"/>
    <n v="0"/>
    <n v="1"/>
    <x v="428"/>
    <x v="92"/>
    <x v="0"/>
    <n v="267"/>
    <n v="6"/>
    <n v="54"/>
    <n v="8"/>
    <n v="3"/>
    <n v="50"/>
    <n v="388"/>
    <n v="2"/>
    <x v="3"/>
    <n v="2"/>
    <n v="6"/>
    <n v="15"/>
    <x v="1"/>
    <n v="5"/>
    <x v="1"/>
    <x v="0"/>
    <x v="0"/>
    <x v="0"/>
    <x v="0"/>
    <x v="0"/>
    <n v="0"/>
    <x v="0"/>
    <n v="11"/>
    <x v="1"/>
    <n v="0"/>
    <x v="1"/>
  </r>
  <r>
    <x v="1827"/>
    <n v="1986"/>
    <n v="40"/>
    <x v="2"/>
    <x v="0"/>
    <x v="1"/>
    <n v="2"/>
    <x v="1"/>
    <x v="1632"/>
    <x v="1"/>
    <n v="0"/>
    <n v="0"/>
    <x v="359"/>
    <x v="71"/>
    <x v="2"/>
    <n v="298"/>
    <n v="27"/>
    <n v="697"/>
    <n v="216"/>
    <n v="24"/>
    <n v="166"/>
    <n v="1428"/>
    <n v="1"/>
    <x v="6"/>
    <n v="6"/>
    <n v="5"/>
    <n v="16"/>
    <x v="0"/>
    <n v="2"/>
    <x v="1"/>
    <x v="0"/>
    <x v="0"/>
    <x v="0"/>
    <x v="0"/>
    <x v="0"/>
    <n v="0"/>
    <x v="0"/>
    <n v="11"/>
    <x v="0"/>
    <n v="1"/>
    <x v="0"/>
  </r>
  <r>
    <x v="1828"/>
    <n v="1958"/>
    <n v="68"/>
    <x v="0"/>
    <x v="2"/>
    <x v="2"/>
    <n v="2"/>
    <x v="1"/>
    <x v="1633"/>
    <x v="1"/>
    <n v="0"/>
    <n v="0"/>
    <x v="547"/>
    <x v="38"/>
    <x v="0"/>
    <n v="674"/>
    <n v="92"/>
    <n v="736"/>
    <n v="39"/>
    <n v="0"/>
    <n v="92"/>
    <n v="1633"/>
    <n v="1"/>
    <x v="7"/>
    <n v="11"/>
    <n v="9"/>
    <n v="24"/>
    <x v="0"/>
    <n v="1"/>
    <x v="1"/>
    <x v="0"/>
    <x v="0"/>
    <x v="0"/>
    <x v="0"/>
    <x v="0"/>
    <n v="0"/>
    <x v="0"/>
    <n v="11"/>
    <x v="1"/>
    <n v="0"/>
    <x v="1"/>
  </r>
  <r>
    <x v="1829"/>
    <n v="1975"/>
    <n v="51"/>
    <x v="1"/>
    <x v="2"/>
    <x v="1"/>
    <n v="3"/>
    <x v="1"/>
    <x v="1634"/>
    <x v="1"/>
    <n v="1"/>
    <n v="0"/>
    <x v="208"/>
    <x v="44"/>
    <x v="1"/>
    <n v="16"/>
    <n v="14"/>
    <n v="36"/>
    <n v="37"/>
    <n v="22"/>
    <n v="48"/>
    <n v="173"/>
    <n v="3"/>
    <x v="6"/>
    <n v="1"/>
    <n v="2"/>
    <n v="10"/>
    <x v="1"/>
    <n v="9"/>
    <x v="0"/>
    <x v="0"/>
    <x v="0"/>
    <x v="0"/>
    <x v="0"/>
    <x v="0"/>
    <n v="0"/>
    <x v="0"/>
    <n v="11"/>
    <x v="0"/>
    <n v="1"/>
    <x v="0"/>
  </r>
  <r>
    <x v="1830"/>
    <n v="1987"/>
    <n v="39"/>
    <x v="2"/>
    <x v="0"/>
    <x v="0"/>
    <n v="2"/>
    <x v="1"/>
    <x v="1635"/>
    <x v="1"/>
    <n v="1"/>
    <n v="0"/>
    <x v="272"/>
    <x v="44"/>
    <x v="1"/>
    <n v="37"/>
    <n v="4"/>
    <n v="24"/>
    <n v="16"/>
    <n v="9"/>
    <n v="9"/>
    <n v="99"/>
    <n v="2"/>
    <x v="6"/>
    <n v="0"/>
    <n v="3"/>
    <n v="9"/>
    <x v="1"/>
    <n v="9"/>
    <x v="0"/>
    <x v="0"/>
    <x v="0"/>
    <x v="0"/>
    <x v="0"/>
    <x v="0"/>
    <n v="0"/>
    <x v="0"/>
    <n v="11"/>
    <x v="1"/>
    <n v="0"/>
    <x v="1"/>
  </r>
  <r>
    <x v="1831"/>
    <n v="1959"/>
    <n v="67"/>
    <x v="0"/>
    <x v="0"/>
    <x v="1"/>
    <n v="3"/>
    <x v="1"/>
    <x v="1636"/>
    <x v="1"/>
    <n v="0"/>
    <n v="1"/>
    <x v="455"/>
    <x v="9"/>
    <x v="2"/>
    <n v="159"/>
    <n v="0"/>
    <n v="22"/>
    <n v="2"/>
    <n v="1"/>
    <n v="31"/>
    <n v="215"/>
    <n v="3"/>
    <x v="6"/>
    <n v="1"/>
    <n v="4"/>
    <n v="12"/>
    <x v="1"/>
    <n v="7"/>
    <x v="0"/>
    <x v="0"/>
    <x v="0"/>
    <x v="0"/>
    <x v="0"/>
    <x v="0"/>
    <n v="0"/>
    <x v="0"/>
    <n v="11"/>
    <x v="1"/>
    <n v="0"/>
    <x v="1"/>
  </r>
  <r>
    <x v="1832"/>
    <n v="1962"/>
    <n v="64"/>
    <x v="0"/>
    <x v="1"/>
    <x v="2"/>
    <n v="3"/>
    <x v="1"/>
    <x v="1637"/>
    <x v="1"/>
    <n v="0"/>
    <n v="1"/>
    <x v="591"/>
    <x v="36"/>
    <x v="0"/>
    <n v="686"/>
    <n v="17"/>
    <n v="142"/>
    <n v="23"/>
    <n v="26"/>
    <n v="35"/>
    <n v="929"/>
    <n v="8"/>
    <x v="4"/>
    <n v="4"/>
    <n v="13"/>
    <n v="31"/>
    <x v="2"/>
    <n v="6"/>
    <x v="0"/>
    <x v="0"/>
    <x v="0"/>
    <x v="0"/>
    <x v="0"/>
    <x v="0"/>
    <n v="0"/>
    <x v="0"/>
    <n v="11"/>
    <x v="1"/>
    <n v="0"/>
    <x v="1"/>
  </r>
  <r>
    <x v="1833"/>
    <n v="1974"/>
    <n v="52"/>
    <x v="1"/>
    <x v="0"/>
    <x v="1"/>
    <n v="3"/>
    <x v="1"/>
    <x v="1638"/>
    <x v="1"/>
    <n v="1"/>
    <n v="0"/>
    <x v="216"/>
    <x v="39"/>
    <x v="0"/>
    <n v="97"/>
    <n v="3"/>
    <n v="66"/>
    <n v="12"/>
    <n v="7"/>
    <n v="34"/>
    <n v="219"/>
    <n v="3"/>
    <x v="6"/>
    <n v="1"/>
    <n v="4"/>
    <n v="12"/>
    <x v="1"/>
    <n v="7"/>
    <x v="0"/>
    <x v="0"/>
    <x v="0"/>
    <x v="0"/>
    <x v="0"/>
    <x v="0"/>
    <n v="0"/>
    <x v="0"/>
    <n v="11"/>
    <x v="1"/>
    <n v="0"/>
    <x v="1"/>
  </r>
  <r>
    <x v="1834"/>
    <n v="1977"/>
    <n v="49"/>
    <x v="1"/>
    <x v="0"/>
    <x v="2"/>
    <n v="4"/>
    <x v="1"/>
    <x v="1115"/>
    <x v="1"/>
    <n v="1"/>
    <n v="1"/>
    <x v="255"/>
    <x v="21"/>
    <x v="2"/>
    <n v="63"/>
    <n v="6"/>
    <n v="57"/>
    <n v="13"/>
    <n v="13"/>
    <n v="22"/>
    <n v="174"/>
    <n v="4"/>
    <x v="2"/>
    <n v="1"/>
    <n v="5"/>
    <n v="12"/>
    <x v="1"/>
    <n v="4"/>
    <x v="1"/>
    <x v="0"/>
    <x v="0"/>
    <x v="0"/>
    <x v="0"/>
    <x v="0"/>
    <n v="0"/>
    <x v="0"/>
    <n v="11"/>
    <x v="0"/>
    <n v="1"/>
    <x v="0"/>
  </r>
  <r>
    <x v="1835"/>
    <n v="1978"/>
    <n v="48"/>
    <x v="1"/>
    <x v="0"/>
    <x v="1"/>
    <n v="4"/>
    <x v="1"/>
    <x v="1639"/>
    <x v="1"/>
    <n v="1"/>
    <n v="1"/>
    <x v="584"/>
    <x v="64"/>
    <x v="1"/>
    <n v="56"/>
    <n v="5"/>
    <n v="24"/>
    <n v="4"/>
    <n v="0"/>
    <n v="3"/>
    <n v="92"/>
    <n v="3"/>
    <x v="2"/>
    <n v="1"/>
    <n v="3"/>
    <n v="9"/>
    <x v="1"/>
    <n v="5"/>
    <x v="1"/>
    <x v="0"/>
    <x v="0"/>
    <x v="0"/>
    <x v="0"/>
    <x v="0"/>
    <n v="0"/>
    <x v="0"/>
    <n v="11"/>
    <x v="1"/>
    <n v="0"/>
    <x v="1"/>
  </r>
  <r>
    <x v="1836"/>
    <n v="1970"/>
    <n v="56"/>
    <x v="1"/>
    <x v="1"/>
    <x v="2"/>
    <n v="2"/>
    <x v="1"/>
    <x v="1640"/>
    <x v="1"/>
    <n v="0"/>
    <n v="0"/>
    <x v="5"/>
    <x v="45"/>
    <x v="2"/>
    <n v="209"/>
    <n v="19"/>
    <n v="456"/>
    <n v="160"/>
    <n v="142"/>
    <n v="66"/>
    <n v="1052"/>
    <n v="1"/>
    <x v="2"/>
    <n v="9"/>
    <n v="13"/>
    <n v="25"/>
    <x v="0"/>
    <n v="1"/>
    <x v="1"/>
    <x v="0"/>
    <x v="0"/>
    <x v="0"/>
    <x v="0"/>
    <x v="0"/>
    <n v="0"/>
    <x v="0"/>
    <n v="11"/>
    <x v="1"/>
    <n v="0"/>
    <x v="1"/>
  </r>
  <r>
    <x v="1837"/>
    <n v="1957"/>
    <n v="69"/>
    <x v="0"/>
    <x v="0"/>
    <x v="2"/>
    <n v="3"/>
    <x v="1"/>
    <x v="1641"/>
    <x v="1"/>
    <n v="0"/>
    <n v="1"/>
    <x v="473"/>
    <x v="26"/>
    <x v="0"/>
    <n v="198"/>
    <n v="2"/>
    <n v="43"/>
    <n v="0"/>
    <n v="12"/>
    <n v="20"/>
    <n v="275"/>
    <n v="3"/>
    <x v="6"/>
    <n v="1"/>
    <n v="6"/>
    <n v="14"/>
    <x v="1"/>
    <n v="6"/>
    <x v="0"/>
    <x v="0"/>
    <x v="1"/>
    <x v="0"/>
    <x v="0"/>
    <x v="0"/>
    <n v="0"/>
    <x v="0"/>
    <n v="11"/>
    <x v="1"/>
    <n v="1"/>
    <x v="0"/>
  </r>
  <r>
    <x v="1838"/>
    <n v="1955"/>
    <n v="71"/>
    <x v="0"/>
    <x v="4"/>
    <x v="2"/>
    <n v="3"/>
    <x v="1"/>
    <x v="1165"/>
    <x v="1"/>
    <n v="0"/>
    <n v="1"/>
    <x v="411"/>
    <x v="39"/>
    <x v="0"/>
    <n v="313"/>
    <n v="15"/>
    <n v="47"/>
    <n v="20"/>
    <n v="0"/>
    <n v="192"/>
    <n v="587"/>
    <n v="2"/>
    <x v="5"/>
    <n v="4"/>
    <n v="3"/>
    <n v="16"/>
    <x v="0"/>
    <n v="6"/>
    <x v="0"/>
    <x v="0"/>
    <x v="0"/>
    <x v="0"/>
    <x v="0"/>
    <x v="0"/>
    <n v="0"/>
    <x v="0"/>
    <n v="11"/>
    <x v="1"/>
    <n v="0"/>
    <x v="1"/>
  </r>
  <r>
    <x v="1839"/>
    <n v="1954"/>
    <n v="72"/>
    <x v="0"/>
    <x v="1"/>
    <x v="3"/>
    <n v="2"/>
    <x v="1"/>
    <x v="1642"/>
    <x v="1"/>
    <n v="0"/>
    <n v="1"/>
    <x v="203"/>
    <x v="29"/>
    <x v="0"/>
    <n v="941"/>
    <n v="14"/>
    <n v="397"/>
    <n v="76"/>
    <n v="58"/>
    <n v="176"/>
    <n v="1662"/>
    <n v="11"/>
    <x v="0"/>
    <n v="5"/>
    <n v="9"/>
    <n v="33"/>
    <x v="2"/>
    <n v="6"/>
    <x v="0"/>
    <x v="0"/>
    <x v="0"/>
    <x v="0"/>
    <x v="0"/>
    <x v="0"/>
    <n v="0"/>
    <x v="0"/>
    <n v="11"/>
    <x v="0"/>
    <n v="1"/>
    <x v="0"/>
  </r>
  <r>
    <x v="1840"/>
    <n v="1982"/>
    <n v="44"/>
    <x v="2"/>
    <x v="1"/>
    <x v="1"/>
    <n v="3"/>
    <x v="1"/>
    <x v="1643"/>
    <x v="1"/>
    <n v="1"/>
    <n v="0"/>
    <x v="220"/>
    <x v="90"/>
    <x v="0"/>
    <n v="86"/>
    <n v="4"/>
    <n v="56"/>
    <n v="2"/>
    <n v="4"/>
    <n v="7"/>
    <n v="159"/>
    <n v="3"/>
    <x v="6"/>
    <n v="0"/>
    <n v="4"/>
    <n v="11"/>
    <x v="1"/>
    <n v="9"/>
    <x v="0"/>
    <x v="0"/>
    <x v="0"/>
    <x v="0"/>
    <x v="0"/>
    <x v="0"/>
    <n v="0"/>
    <x v="0"/>
    <n v="11"/>
    <x v="1"/>
    <n v="0"/>
    <x v="1"/>
  </r>
  <r>
    <x v="1841"/>
    <n v="1953"/>
    <n v="73"/>
    <x v="0"/>
    <x v="2"/>
    <x v="4"/>
    <n v="1"/>
    <x v="0"/>
    <x v="1644"/>
    <x v="1"/>
    <n v="0"/>
    <n v="0"/>
    <x v="240"/>
    <x v="76"/>
    <x v="0"/>
    <n v="167"/>
    <n v="48"/>
    <n v="602"/>
    <n v="63"/>
    <n v="72"/>
    <n v="72"/>
    <n v="1024"/>
    <n v="1"/>
    <x v="7"/>
    <n v="10"/>
    <n v="4"/>
    <n v="18"/>
    <x v="0"/>
    <n v="2"/>
    <x v="1"/>
    <x v="0"/>
    <x v="1"/>
    <x v="1"/>
    <x v="1"/>
    <x v="0"/>
    <n v="0"/>
    <x v="0"/>
    <n v="11"/>
    <x v="0"/>
    <n v="4"/>
    <x v="4"/>
  </r>
  <r>
    <x v="1842"/>
    <n v="1968"/>
    <n v="58"/>
    <x v="1"/>
    <x v="2"/>
    <x v="3"/>
    <n v="2"/>
    <x v="1"/>
    <x v="1645"/>
    <x v="1"/>
    <n v="1"/>
    <n v="0"/>
    <x v="523"/>
    <x v="48"/>
    <x v="0"/>
    <n v="8"/>
    <n v="3"/>
    <n v="19"/>
    <n v="0"/>
    <n v="2"/>
    <n v="3"/>
    <n v="35"/>
    <n v="2"/>
    <x v="2"/>
    <n v="0"/>
    <n v="3"/>
    <n v="7"/>
    <x v="1"/>
    <n v="6"/>
    <x v="0"/>
    <x v="0"/>
    <x v="0"/>
    <x v="0"/>
    <x v="0"/>
    <x v="0"/>
    <n v="0"/>
    <x v="0"/>
    <n v="11"/>
    <x v="1"/>
    <n v="0"/>
    <x v="1"/>
  </r>
  <r>
    <x v="1843"/>
    <n v="1957"/>
    <n v="69"/>
    <x v="0"/>
    <x v="2"/>
    <x v="1"/>
    <n v="2"/>
    <x v="1"/>
    <x v="1646"/>
    <x v="1"/>
    <n v="0"/>
    <n v="0"/>
    <x v="176"/>
    <x v="17"/>
    <x v="0"/>
    <n v="389"/>
    <n v="66"/>
    <n v="408"/>
    <n v="37"/>
    <n v="57"/>
    <n v="85"/>
    <n v="1042"/>
    <n v="1"/>
    <x v="6"/>
    <n v="4"/>
    <n v="6"/>
    <n v="15"/>
    <x v="1"/>
    <n v="2"/>
    <x v="1"/>
    <x v="0"/>
    <x v="0"/>
    <x v="0"/>
    <x v="0"/>
    <x v="0"/>
    <n v="0"/>
    <x v="0"/>
    <n v="11"/>
    <x v="1"/>
    <n v="0"/>
    <x v="1"/>
  </r>
  <r>
    <x v="1844"/>
    <n v="1965"/>
    <n v="61"/>
    <x v="1"/>
    <x v="2"/>
    <x v="1"/>
    <n v="4"/>
    <x v="1"/>
    <x v="1647"/>
    <x v="1"/>
    <n v="1"/>
    <n v="1"/>
    <x v="263"/>
    <x v="30"/>
    <x v="0"/>
    <n v="239"/>
    <n v="7"/>
    <n v="119"/>
    <n v="4"/>
    <n v="15"/>
    <n v="11"/>
    <n v="395"/>
    <n v="5"/>
    <x v="4"/>
    <n v="2"/>
    <n v="6"/>
    <n v="19"/>
    <x v="0"/>
    <n v="7"/>
    <x v="0"/>
    <x v="0"/>
    <x v="0"/>
    <x v="0"/>
    <x v="0"/>
    <x v="0"/>
    <n v="0"/>
    <x v="0"/>
    <n v="11"/>
    <x v="1"/>
    <n v="0"/>
    <x v="1"/>
  </r>
  <r>
    <x v="1845"/>
    <n v="1975"/>
    <n v="51"/>
    <x v="1"/>
    <x v="1"/>
    <x v="2"/>
    <n v="2"/>
    <x v="1"/>
    <x v="1648"/>
    <x v="1"/>
    <n v="0"/>
    <n v="0"/>
    <x v="144"/>
    <x v="99"/>
    <x v="2"/>
    <n v="179"/>
    <n v="21"/>
    <n v="273"/>
    <n v="0"/>
    <n v="21"/>
    <n v="63"/>
    <n v="557"/>
    <n v="1"/>
    <x v="4"/>
    <n v="10"/>
    <n v="6"/>
    <n v="23"/>
    <x v="0"/>
    <n v="5"/>
    <x v="1"/>
    <x v="1"/>
    <x v="0"/>
    <x v="1"/>
    <x v="1"/>
    <x v="0"/>
    <n v="0"/>
    <x v="0"/>
    <n v="11"/>
    <x v="0"/>
    <n v="4"/>
    <x v="4"/>
  </r>
  <r>
    <x v="1846"/>
    <n v="1963"/>
    <n v="63"/>
    <x v="0"/>
    <x v="1"/>
    <x v="2"/>
    <n v="4"/>
    <x v="1"/>
    <x v="1649"/>
    <x v="1"/>
    <n v="1"/>
    <n v="1"/>
    <x v="617"/>
    <x v="40"/>
    <x v="1"/>
    <n v="5"/>
    <n v="0"/>
    <n v="1"/>
    <n v="1"/>
    <n v="1"/>
    <n v="1"/>
    <n v="9"/>
    <n v="15"/>
    <x v="9"/>
    <n v="0"/>
    <n v="0"/>
    <n v="15"/>
    <x v="1"/>
    <n v="19"/>
    <x v="0"/>
    <x v="0"/>
    <x v="0"/>
    <x v="0"/>
    <x v="0"/>
    <x v="0"/>
    <n v="0"/>
    <x v="0"/>
    <n v="11"/>
    <x v="1"/>
    <n v="0"/>
    <x v="1"/>
  </r>
  <r>
    <x v="1847"/>
    <n v="1990"/>
    <n v="36"/>
    <x v="2"/>
    <x v="0"/>
    <x v="2"/>
    <n v="2"/>
    <x v="1"/>
    <x v="1650"/>
    <x v="1"/>
    <n v="0"/>
    <n v="0"/>
    <x v="129"/>
    <x v="7"/>
    <x v="1"/>
    <n v="2"/>
    <n v="6"/>
    <n v="28"/>
    <n v="13"/>
    <n v="4"/>
    <n v="16"/>
    <n v="69"/>
    <n v="1"/>
    <x v="2"/>
    <n v="0"/>
    <n v="3"/>
    <n v="6"/>
    <x v="1"/>
    <n v="7"/>
    <x v="0"/>
    <x v="0"/>
    <x v="0"/>
    <x v="0"/>
    <x v="0"/>
    <x v="0"/>
    <n v="0"/>
    <x v="0"/>
    <n v="11"/>
    <x v="1"/>
    <n v="0"/>
    <x v="1"/>
  </r>
  <r>
    <x v="1848"/>
    <n v="1966"/>
    <n v="60"/>
    <x v="1"/>
    <x v="1"/>
    <x v="2"/>
    <n v="3"/>
    <x v="1"/>
    <x v="1651"/>
    <x v="1"/>
    <n v="0"/>
    <n v="1"/>
    <x v="20"/>
    <x v="86"/>
    <x v="2"/>
    <n v="383"/>
    <n v="0"/>
    <n v="53"/>
    <n v="6"/>
    <n v="4"/>
    <n v="40"/>
    <n v="486"/>
    <n v="3"/>
    <x v="0"/>
    <n v="1"/>
    <n v="6"/>
    <n v="18"/>
    <x v="0"/>
    <n v="6"/>
    <x v="0"/>
    <x v="0"/>
    <x v="0"/>
    <x v="0"/>
    <x v="0"/>
    <x v="0"/>
    <n v="0"/>
    <x v="0"/>
    <n v="11"/>
    <x v="1"/>
    <n v="0"/>
    <x v="1"/>
  </r>
  <r>
    <x v="1849"/>
    <n v="1988"/>
    <n v="38"/>
    <x v="2"/>
    <x v="0"/>
    <x v="0"/>
    <n v="2"/>
    <x v="1"/>
    <x v="1652"/>
    <x v="1"/>
    <n v="1"/>
    <n v="0"/>
    <x v="309"/>
    <x v="36"/>
    <x v="0"/>
    <n v="2"/>
    <n v="8"/>
    <n v="8"/>
    <n v="6"/>
    <n v="1"/>
    <n v="9"/>
    <n v="34"/>
    <n v="2"/>
    <x v="1"/>
    <n v="0"/>
    <n v="3"/>
    <n v="6"/>
    <x v="1"/>
    <n v="8"/>
    <x v="0"/>
    <x v="0"/>
    <x v="0"/>
    <x v="0"/>
    <x v="0"/>
    <x v="0"/>
    <n v="0"/>
    <x v="0"/>
    <n v="11"/>
    <x v="1"/>
    <n v="0"/>
    <x v="1"/>
  </r>
  <r>
    <x v="1850"/>
    <n v="1995"/>
    <n v="31"/>
    <x v="2"/>
    <x v="4"/>
    <x v="0"/>
    <n v="1"/>
    <x v="0"/>
    <x v="1653"/>
    <x v="1"/>
    <n v="0"/>
    <n v="0"/>
    <x v="236"/>
    <x v="26"/>
    <x v="0"/>
    <n v="536"/>
    <n v="27"/>
    <n v="590"/>
    <n v="38"/>
    <n v="107"/>
    <n v="67"/>
    <n v="1365"/>
    <n v="1"/>
    <x v="3"/>
    <n v="10"/>
    <n v="12"/>
    <n v="28"/>
    <x v="0"/>
    <n v="6"/>
    <x v="0"/>
    <x v="1"/>
    <x v="0"/>
    <x v="1"/>
    <x v="0"/>
    <x v="0"/>
    <n v="1"/>
    <x v="0"/>
    <n v="11"/>
    <x v="0"/>
    <n v="3"/>
    <x v="2"/>
  </r>
  <r>
    <x v="1851"/>
    <n v="1975"/>
    <n v="51"/>
    <x v="1"/>
    <x v="0"/>
    <x v="1"/>
    <n v="3"/>
    <x v="1"/>
    <x v="1654"/>
    <x v="1"/>
    <n v="1"/>
    <n v="0"/>
    <x v="634"/>
    <x v="69"/>
    <x v="0"/>
    <n v="2"/>
    <n v="1"/>
    <n v="4"/>
    <n v="3"/>
    <n v="1"/>
    <n v="2"/>
    <n v="13"/>
    <n v="1"/>
    <x v="1"/>
    <n v="0"/>
    <n v="2"/>
    <n v="4"/>
    <x v="1"/>
    <n v="8"/>
    <x v="0"/>
    <x v="0"/>
    <x v="0"/>
    <x v="0"/>
    <x v="0"/>
    <x v="0"/>
    <n v="0"/>
    <x v="0"/>
    <n v="11"/>
    <x v="1"/>
    <n v="0"/>
    <x v="1"/>
  </r>
  <r>
    <x v="1852"/>
    <n v="1978"/>
    <n v="48"/>
    <x v="1"/>
    <x v="1"/>
    <x v="2"/>
    <n v="2"/>
    <x v="1"/>
    <x v="1655"/>
    <x v="1"/>
    <n v="0"/>
    <n v="0"/>
    <x v="29"/>
    <x v="93"/>
    <x v="0"/>
    <n v="322"/>
    <n v="53"/>
    <n v="899"/>
    <n v="34"/>
    <n v="40"/>
    <n v="53"/>
    <n v="1401"/>
    <n v="1"/>
    <x v="6"/>
    <n v="6"/>
    <n v="10"/>
    <n v="21"/>
    <x v="0"/>
    <n v="2"/>
    <x v="1"/>
    <x v="0"/>
    <x v="0"/>
    <x v="0"/>
    <x v="0"/>
    <x v="0"/>
    <n v="0"/>
    <x v="0"/>
    <n v="11"/>
    <x v="1"/>
    <n v="0"/>
    <x v="1"/>
  </r>
  <r>
    <x v="1853"/>
    <n v="1961"/>
    <n v="65"/>
    <x v="0"/>
    <x v="0"/>
    <x v="1"/>
    <n v="2"/>
    <x v="1"/>
    <x v="1656"/>
    <x v="1"/>
    <n v="0"/>
    <n v="0"/>
    <x v="248"/>
    <x v="49"/>
    <x v="2"/>
    <n v="539"/>
    <n v="169"/>
    <n v="816"/>
    <n v="20"/>
    <n v="0"/>
    <n v="30"/>
    <n v="1574"/>
    <n v="1"/>
    <x v="6"/>
    <n v="5"/>
    <n v="4"/>
    <n v="14"/>
    <x v="1"/>
    <n v="3"/>
    <x v="1"/>
    <x v="0"/>
    <x v="0"/>
    <x v="0"/>
    <x v="0"/>
    <x v="0"/>
    <n v="0"/>
    <x v="0"/>
    <n v="11"/>
    <x v="0"/>
    <n v="1"/>
    <x v="0"/>
  </r>
  <r>
    <x v="1854"/>
    <n v="1984"/>
    <n v="42"/>
    <x v="2"/>
    <x v="1"/>
    <x v="0"/>
    <n v="1"/>
    <x v="0"/>
    <x v="1657"/>
    <x v="1"/>
    <n v="0"/>
    <n v="0"/>
    <x v="101"/>
    <x v="80"/>
    <x v="1"/>
    <n v="712"/>
    <n v="50"/>
    <n v="420"/>
    <n v="65"/>
    <n v="38"/>
    <n v="38"/>
    <n v="1323"/>
    <n v="1"/>
    <x v="0"/>
    <n v="4"/>
    <n v="7"/>
    <n v="20"/>
    <x v="0"/>
    <n v="4"/>
    <x v="1"/>
    <x v="0"/>
    <x v="0"/>
    <x v="0"/>
    <x v="0"/>
    <x v="0"/>
    <n v="0"/>
    <x v="0"/>
    <n v="11"/>
    <x v="0"/>
    <n v="1"/>
    <x v="0"/>
  </r>
  <r>
    <x v="1855"/>
    <n v="1971"/>
    <n v="55"/>
    <x v="1"/>
    <x v="2"/>
    <x v="3"/>
    <n v="2"/>
    <x v="1"/>
    <x v="1658"/>
    <x v="1"/>
    <n v="0"/>
    <n v="1"/>
    <x v="635"/>
    <x v="57"/>
    <x v="0"/>
    <n v="1121"/>
    <n v="0"/>
    <n v="72"/>
    <n v="0"/>
    <n v="12"/>
    <n v="12"/>
    <n v="1217"/>
    <n v="4"/>
    <x v="11"/>
    <n v="8"/>
    <n v="10"/>
    <n v="32"/>
    <x v="2"/>
    <n v="6"/>
    <x v="0"/>
    <x v="0"/>
    <x v="1"/>
    <x v="0"/>
    <x v="1"/>
    <x v="0"/>
    <n v="0"/>
    <x v="0"/>
    <n v="11"/>
    <x v="1"/>
    <n v="2"/>
    <x v="3"/>
  </r>
  <r>
    <x v="1856"/>
    <n v="1951"/>
    <n v="75"/>
    <x v="0"/>
    <x v="2"/>
    <x v="0"/>
    <n v="4"/>
    <x v="1"/>
    <x v="1659"/>
    <x v="1"/>
    <n v="2"/>
    <n v="1"/>
    <x v="278"/>
    <x v="60"/>
    <x v="0"/>
    <n v="68"/>
    <n v="1"/>
    <n v="13"/>
    <n v="3"/>
    <n v="5"/>
    <n v="13"/>
    <n v="103"/>
    <n v="1"/>
    <x v="2"/>
    <n v="0"/>
    <n v="4"/>
    <n v="7"/>
    <x v="1"/>
    <n v="6"/>
    <x v="0"/>
    <x v="0"/>
    <x v="0"/>
    <x v="0"/>
    <x v="0"/>
    <x v="0"/>
    <n v="0"/>
    <x v="0"/>
    <n v="11"/>
    <x v="1"/>
    <n v="0"/>
    <x v="1"/>
  </r>
  <r>
    <x v="1857"/>
    <n v="1976"/>
    <n v="50"/>
    <x v="1"/>
    <x v="2"/>
    <x v="1"/>
    <n v="2"/>
    <x v="1"/>
    <x v="1660"/>
    <x v="1"/>
    <n v="0"/>
    <n v="0"/>
    <x v="53"/>
    <x v="23"/>
    <x v="0"/>
    <n v="36"/>
    <n v="4"/>
    <n v="18"/>
    <n v="6"/>
    <n v="2"/>
    <n v="18"/>
    <n v="84"/>
    <n v="1"/>
    <x v="2"/>
    <n v="0"/>
    <n v="4"/>
    <n v="7"/>
    <x v="1"/>
    <n v="7"/>
    <x v="0"/>
    <x v="0"/>
    <x v="0"/>
    <x v="0"/>
    <x v="0"/>
    <x v="0"/>
    <n v="0"/>
    <x v="0"/>
    <n v="11"/>
    <x v="1"/>
    <n v="0"/>
    <x v="1"/>
  </r>
  <r>
    <x v="1858"/>
    <n v="1972"/>
    <n v="54"/>
    <x v="1"/>
    <x v="1"/>
    <x v="2"/>
    <n v="2"/>
    <x v="1"/>
    <x v="1661"/>
    <x v="1"/>
    <n v="0"/>
    <n v="0"/>
    <x v="391"/>
    <x v="76"/>
    <x v="0"/>
    <n v="707"/>
    <n v="44"/>
    <n v="603"/>
    <n v="95"/>
    <n v="58"/>
    <n v="29"/>
    <n v="1536"/>
    <n v="1"/>
    <x v="2"/>
    <n v="8"/>
    <n v="12"/>
    <n v="23"/>
    <x v="0"/>
    <n v="1"/>
    <x v="1"/>
    <x v="0"/>
    <x v="0"/>
    <x v="0"/>
    <x v="0"/>
    <x v="0"/>
    <n v="0"/>
    <x v="0"/>
    <n v="11"/>
    <x v="1"/>
    <n v="0"/>
    <x v="1"/>
  </r>
  <r>
    <x v="1859"/>
    <n v="1985"/>
    <n v="41"/>
    <x v="2"/>
    <x v="0"/>
    <x v="1"/>
    <n v="3"/>
    <x v="1"/>
    <x v="1662"/>
    <x v="1"/>
    <n v="1"/>
    <n v="0"/>
    <x v="236"/>
    <x v="19"/>
    <x v="0"/>
    <n v="174"/>
    <n v="77"/>
    <n v="203"/>
    <n v="6"/>
    <n v="24"/>
    <n v="97"/>
    <n v="581"/>
    <n v="2"/>
    <x v="0"/>
    <n v="1"/>
    <n v="7"/>
    <n v="18"/>
    <x v="0"/>
    <n v="7"/>
    <x v="0"/>
    <x v="0"/>
    <x v="0"/>
    <x v="0"/>
    <x v="0"/>
    <x v="0"/>
    <n v="0"/>
    <x v="0"/>
    <n v="11"/>
    <x v="1"/>
    <n v="0"/>
    <x v="1"/>
  </r>
  <r>
    <x v="1860"/>
    <n v="1966"/>
    <n v="60"/>
    <x v="1"/>
    <x v="1"/>
    <x v="2"/>
    <n v="3"/>
    <x v="1"/>
    <x v="1663"/>
    <x v="1"/>
    <n v="0"/>
    <n v="1"/>
    <x v="347"/>
    <x v="4"/>
    <x v="1"/>
    <n v="666"/>
    <n v="35"/>
    <n v="124"/>
    <n v="69"/>
    <n v="8"/>
    <n v="26"/>
    <n v="928"/>
    <n v="1"/>
    <x v="3"/>
    <n v="3"/>
    <n v="5"/>
    <n v="14"/>
    <x v="1"/>
    <n v="3"/>
    <x v="1"/>
    <x v="0"/>
    <x v="0"/>
    <x v="0"/>
    <x v="0"/>
    <x v="0"/>
    <n v="0"/>
    <x v="0"/>
    <n v="11"/>
    <x v="1"/>
    <n v="0"/>
    <x v="1"/>
  </r>
  <r>
    <x v="1861"/>
    <n v="1975"/>
    <n v="51"/>
    <x v="1"/>
    <x v="4"/>
    <x v="3"/>
    <n v="1"/>
    <x v="0"/>
    <x v="1664"/>
    <x v="1"/>
    <n v="0"/>
    <n v="0"/>
    <x v="636"/>
    <x v="4"/>
    <x v="1"/>
    <n v="0"/>
    <n v="0"/>
    <n v="0"/>
    <n v="6"/>
    <n v="2"/>
    <n v="6"/>
    <n v="14"/>
    <n v="1"/>
    <x v="1"/>
    <n v="0"/>
    <n v="2"/>
    <n v="4"/>
    <x v="1"/>
    <n v="6"/>
    <x v="0"/>
    <x v="0"/>
    <x v="0"/>
    <x v="0"/>
    <x v="0"/>
    <x v="0"/>
    <n v="0"/>
    <x v="0"/>
    <n v="11"/>
    <x v="1"/>
    <n v="0"/>
    <x v="1"/>
  </r>
  <r>
    <x v="1862"/>
    <n v="1979"/>
    <n v="47"/>
    <x v="1"/>
    <x v="0"/>
    <x v="0"/>
    <n v="2"/>
    <x v="1"/>
    <x v="1022"/>
    <x v="1"/>
    <n v="0"/>
    <n v="1"/>
    <x v="367"/>
    <x v="26"/>
    <x v="0"/>
    <n v="162"/>
    <n v="50"/>
    <n v="100"/>
    <n v="55"/>
    <n v="30"/>
    <n v="27"/>
    <n v="424"/>
    <n v="1"/>
    <x v="6"/>
    <n v="2"/>
    <n v="8"/>
    <n v="15"/>
    <x v="1"/>
    <n v="4"/>
    <x v="1"/>
    <x v="0"/>
    <x v="0"/>
    <x v="0"/>
    <x v="0"/>
    <x v="0"/>
    <n v="0"/>
    <x v="0"/>
    <n v="11"/>
    <x v="1"/>
    <n v="0"/>
    <x v="1"/>
  </r>
  <r>
    <x v="1863"/>
    <n v="1971"/>
    <n v="55"/>
    <x v="1"/>
    <x v="0"/>
    <x v="2"/>
    <n v="3"/>
    <x v="1"/>
    <x v="1665"/>
    <x v="1"/>
    <n v="1"/>
    <n v="0"/>
    <x v="164"/>
    <x v="70"/>
    <x v="0"/>
    <n v="407"/>
    <n v="70"/>
    <n v="239"/>
    <n v="103"/>
    <n v="88"/>
    <n v="53"/>
    <n v="960"/>
    <n v="1"/>
    <x v="3"/>
    <n v="4"/>
    <n v="4"/>
    <n v="14"/>
    <x v="1"/>
    <n v="2"/>
    <x v="1"/>
    <x v="0"/>
    <x v="0"/>
    <x v="0"/>
    <x v="0"/>
    <x v="0"/>
    <n v="0"/>
    <x v="0"/>
    <n v="11"/>
    <x v="1"/>
    <n v="0"/>
    <x v="1"/>
  </r>
  <r>
    <x v="1864"/>
    <n v="1982"/>
    <n v="44"/>
    <x v="2"/>
    <x v="0"/>
    <x v="2"/>
    <n v="2"/>
    <x v="1"/>
    <x v="1250"/>
    <x v="1"/>
    <n v="0"/>
    <n v="0"/>
    <x v="40"/>
    <x v="73"/>
    <x v="2"/>
    <n v="823"/>
    <n v="25"/>
    <n v="459"/>
    <n v="124"/>
    <n v="29"/>
    <n v="95"/>
    <n v="1555"/>
    <n v="1"/>
    <x v="4"/>
    <n v="6"/>
    <n v="7"/>
    <n v="20"/>
    <x v="0"/>
    <n v="4"/>
    <x v="1"/>
    <x v="0"/>
    <x v="0"/>
    <x v="1"/>
    <x v="0"/>
    <x v="0"/>
    <n v="0"/>
    <x v="0"/>
    <n v="11"/>
    <x v="0"/>
    <n v="2"/>
    <x v="3"/>
  </r>
  <r>
    <x v="1865"/>
    <n v="1973"/>
    <n v="53"/>
    <x v="1"/>
    <x v="0"/>
    <x v="4"/>
    <n v="3"/>
    <x v="1"/>
    <x v="1666"/>
    <x v="1"/>
    <n v="1"/>
    <n v="1"/>
    <x v="637"/>
    <x v="71"/>
    <x v="2"/>
    <n v="488"/>
    <n v="23"/>
    <n v="71"/>
    <n v="15"/>
    <n v="0"/>
    <n v="59"/>
    <n v="656"/>
    <n v="11"/>
    <x v="0"/>
    <n v="3"/>
    <n v="7"/>
    <n v="29"/>
    <x v="0"/>
    <n v="7"/>
    <x v="0"/>
    <x v="0"/>
    <x v="1"/>
    <x v="0"/>
    <x v="0"/>
    <x v="0"/>
    <n v="0"/>
    <x v="0"/>
    <n v="11"/>
    <x v="0"/>
    <n v="2"/>
    <x v="3"/>
  </r>
  <r>
    <x v="1866"/>
    <n v="1968"/>
    <n v="58"/>
    <x v="1"/>
    <x v="2"/>
    <x v="1"/>
    <n v="4"/>
    <x v="1"/>
    <x v="1667"/>
    <x v="1"/>
    <n v="1"/>
    <n v="1"/>
    <x v="638"/>
    <x v="83"/>
    <x v="0"/>
    <n v="28"/>
    <n v="0"/>
    <n v="13"/>
    <n v="4"/>
    <n v="2"/>
    <n v="8"/>
    <n v="55"/>
    <n v="3"/>
    <x v="2"/>
    <n v="1"/>
    <n v="3"/>
    <n v="9"/>
    <x v="1"/>
    <n v="5"/>
    <x v="1"/>
    <x v="0"/>
    <x v="0"/>
    <x v="0"/>
    <x v="0"/>
    <x v="0"/>
    <n v="0"/>
    <x v="0"/>
    <n v="11"/>
    <x v="1"/>
    <n v="0"/>
    <x v="1"/>
  </r>
  <r>
    <x v="1867"/>
    <n v="1984"/>
    <n v="42"/>
    <x v="2"/>
    <x v="0"/>
    <x v="0"/>
    <n v="2"/>
    <x v="1"/>
    <x v="1668"/>
    <x v="1"/>
    <n v="1"/>
    <n v="0"/>
    <x v="59"/>
    <x v="14"/>
    <x v="0"/>
    <n v="3"/>
    <n v="2"/>
    <n v="10"/>
    <n v="3"/>
    <n v="0"/>
    <n v="2"/>
    <n v="20"/>
    <n v="1"/>
    <x v="1"/>
    <n v="0"/>
    <n v="3"/>
    <n v="5"/>
    <x v="1"/>
    <n v="6"/>
    <x v="0"/>
    <x v="0"/>
    <x v="0"/>
    <x v="0"/>
    <x v="0"/>
    <x v="0"/>
    <n v="0"/>
    <x v="0"/>
    <n v="11"/>
    <x v="1"/>
    <n v="0"/>
    <x v="1"/>
  </r>
  <r>
    <x v="1868"/>
    <n v="1971"/>
    <n v="55"/>
    <x v="1"/>
    <x v="2"/>
    <x v="1"/>
    <n v="3"/>
    <x v="1"/>
    <x v="1669"/>
    <x v="1"/>
    <n v="1"/>
    <n v="0"/>
    <x v="507"/>
    <x v="67"/>
    <x v="1"/>
    <n v="284"/>
    <n v="0"/>
    <n v="52"/>
    <n v="8"/>
    <n v="3"/>
    <n v="20"/>
    <n v="367"/>
    <n v="4"/>
    <x v="12"/>
    <n v="0"/>
    <n v="4"/>
    <n v="17"/>
    <x v="0"/>
    <n v="10"/>
    <x v="0"/>
    <x v="0"/>
    <x v="0"/>
    <x v="0"/>
    <x v="0"/>
    <x v="0"/>
    <n v="0"/>
    <x v="0"/>
    <n v="11"/>
    <x v="1"/>
    <n v="0"/>
    <x v="1"/>
  </r>
  <r>
    <x v="1869"/>
    <n v="1977"/>
    <n v="49"/>
    <x v="1"/>
    <x v="4"/>
    <x v="1"/>
    <n v="2"/>
    <x v="1"/>
    <x v="1670"/>
    <x v="1"/>
    <n v="0"/>
    <n v="0"/>
    <x v="399"/>
    <x v="44"/>
    <x v="1"/>
    <n v="938"/>
    <n v="142"/>
    <n v="754"/>
    <n v="159"/>
    <n v="81"/>
    <n v="183"/>
    <n v="2257"/>
    <n v="1"/>
    <x v="3"/>
    <n v="10"/>
    <n v="6"/>
    <n v="22"/>
    <x v="0"/>
    <n v="2"/>
    <x v="1"/>
    <x v="0"/>
    <x v="1"/>
    <x v="1"/>
    <x v="1"/>
    <x v="0"/>
    <n v="0"/>
    <x v="0"/>
    <n v="11"/>
    <x v="0"/>
    <n v="4"/>
    <x v="4"/>
  </r>
  <r>
    <x v="1870"/>
    <n v="1967"/>
    <n v="59"/>
    <x v="1"/>
    <x v="1"/>
    <x v="3"/>
    <n v="2"/>
    <x v="1"/>
    <x v="1671"/>
    <x v="1"/>
    <n v="1"/>
    <n v="0"/>
    <x v="137"/>
    <x v="98"/>
    <x v="0"/>
    <n v="13"/>
    <n v="2"/>
    <n v="15"/>
    <n v="2"/>
    <n v="2"/>
    <n v="8"/>
    <n v="42"/>
    <n v="2"/>
    <x v="2"/>
    <n v="0"/>
    <n v="3"/>
    <n v="7"/>
    <x v="1"/>
    <n v="6"/>
    <x v="0"/>
    <x v="0"/>
    <x v="0"/>
    <x v="0"/>
    <x v="0"/>
    <x v="0"/>
    <n v="0"/>
    <x v="0"/>
    <n v="11"/>
    <x v="1"/>
    <n v="0"/>
    <x v="1"/>
  </r>
  <r>
    <x v="1871"/>
    <n v="1964"/>
    <n v="62"/>
    <x v="0"/>
    <x v="0"/>
    <x v="3"/>
    <n v="2"/>
    <x v="1"/>
    <x v="1672"/>
    <x v="1"/>
    <n v="0"/>
    <n v="1"/>
    <x v="47"/>
    <x v="92"/>
    <x v="0"/>
    <n v="412"/>
    <n v="172"/>
    <n v="153"/>
    <n v="150"/>
    <n v="105"/>
    <n v="57"/>
    <n v="1049"/>
    <n v="2"/>
    <x v="5"/>
    <n v="6"/>
    <n v="11"/>
    <n v="26"/>
    <x v="0"/>
    <n v="4"/>
    <x v="1"/>
    <x v="0"/>
    <x v="0"/>
    <x v="0"/>
    <x v="0"/>
    <x v="0"/>
    <n v="0"/>
    <x v="0"/>
    <n v="11"/>
    <x v="1"/>
    <n v="0"/>
    <x v="1"/>
  </r>
  <r>
    <x v="1872"/>
    <n v="1972"/>
    <n v="54"/>
    <x v="1"/>
    <x v="0"/>
    <x v="0"/>
    <n v="3"/>
    <x v="1"/>
    <x v="1673"/>
    <x v="1"/>
    <n v="1"/>
    <n v="1"/>
    <x v="188"/>
    <x v="72"/>
    <x v="0"/>
    <n v="31"/>
    <n v="1"/>
    <n v="8"/>
    <n v="0"/>
    <n v="0"/>
    <n v="8"/>
    <n v="48"/>
    <n v="2"/>
    <x v="2"/>
    <n v="0"/>
    <n v="3"/>
    <n v="7"/>
    <x v="1"/>
    <n v="6"/>
    <x v="0"/>
    <x v="0"/>
    <x v="0"/>
    <x v="0"/>
    <x v="0"/>
    <x v="0"/>
    <n v="0"/>
    <x v="0"/>
    <n v="11"/>
    <x v="1"/>
    <n v="0"/>
    <x v="1"/>
  </r>
  <r>
    <x v="1873"/>
    <n v="1948"/>
    <n v="78"/>
    <x v="3"/>
    <x v="1"/>
    <x v="0"/>
    <n v="2"/>
    <x v="1"/>
    <x v="1674"/>
    <x v="1"/>
    <n v="0"/>
    <n v="1"/>
    <x v="22"/>
    <x v="33"/>
    <x v="2"/>
    <n v="502"/>
    <n v="19"/>
    <n v="132"/>
    <n v="0"/>
    <n v="6"/>
    <n v="26"/>
    <n v="685"/>
    <n v="6"/>
    <x v="4"/>
    <n v="2"/>
    <n v="11"/>
    <n v="25"/>
    <x v="0"/>
    <n v="6"/>
    <x v="0"/>
    <x v="0"/>
    <x v="0"/>
    <x v="0"/>
    <x v="0"/>
    <x v="0"/>
    <n v="0"/>
    <x v="0"/>
    <n v="11"/>
    <x v="1"/>
    <n v="0"/>
    <x v="1"/>
  </r>
  <r>
    <x v="1874"/>
    <n v="1952"/>
    <n v="74"/>
    <x v="0"/>
    <x v="0"/>
    <x v="3"/>
    <n v="2"/>
    <x v="1"/>
    <x v="1675"/>
    <x v="1"/>
    <n v="0"/>
    <n v="1"/>
    <x v="517"/>
    <x v="98"/>
    <x v="0"/>
    <n v="18"/>
    <n v="10"/>
    <n v="3"/>
    <n v="3"/>
    <n v="5"/>
    <n v="0"/>
    <n v="39"/>
    <n v="1"/>
    <x v="1"/>
    <n v="0"/>
    <n v="3"/>
    <n v="5"/>
    <x v="1"/>
    <n v="2"/>
    <x v="1"/>
    <x v="0"/>
    <x v="0"/>
    <x v="0"/>
    <x v="0"/>
    <x v="0"/>
    <n v="0"/>
    <x v="0"/>
    <n v="11"/>
    <x v="1"/>
    <n v="0"/>
    <x v="1"/>
  </r>
  <r>
    <x v="1875"/>
    <n v="1987"/>
    <n v="39"/>
    <x v="2"/>
    <x v="4"/>
    <x v="0"/>
    <n v="1"/>
    <x v="0"/>
    <x v="1676"/>
    <x v="1"/>
    <n v="0"/>
    <n v="0"/>
    <x v="372"/>
    <x v="33"/>
    <x v="2"/>
    <n v="1"/>
    <n v="8"/>
    <n v="6"/>
    <n v="4"/>
    <n v="8"/>
    <n v="16"/>
    <n v="43"/>
    <n v="1"/>
    <x v="1"/>
    <n v="0"/>
    <n v="3"/>
    <n v="5"/>
    <x v="1"/>
    <n v="7"/>
    <x v="0"/>
    <x v="0"/>
    <x v="0"/>
    <x v="0"/>
    <x v="0"/>
    <x v="0"/>
    <n v="0"/>
    <x v="0"/>
    <n v="11"/>
    <x v="1"/>
    <n v="0"/>
    <x v="1"/>
  </r>
  <r>
    <x v="1876"/>
    <n v="1959"/>
    <n v="67"/>
    <x v="0"/>
    <x v="2"/>
    <x v="4"/>
    <n v="1"/>
    <x v="0"/>
    <x v="1677"/>
    <x v="1"/>
    <n v="0"/>
    <n v="0"/>
    <x v="599"/>
    <x v="64"/>
    <x v="1"/>
    <n v="100"/>
    <n v="71"/>
    <n v="243"/>
    <n v="108"/>
    <n v="94"/>
    <n v="219"/>
    <n v="835"/>
    <n v="3"/>
    <x v="12"/>
    <n v="1"/>
    <n v="8"/>
    <n v="21"/>
    <x v="0"/>
    <n v="9"/>
    <x v="0"/>
    <x v="0"/>
    <x v="0"/>
    <x v="0"/>
    <x v="0"/>
    <x v="0"/>
    <n v="0"/>
    <x v="0"/>
    <n v="11"/>
    <x v="0"/>
    <n v="1"/>
    <x v="0"/>
  </r>
  <r>
    <x v="1877"/>
    <n v="1958"/>
    <n v="68"/>
    <x v="0"/>
    <x v="0"/>
    <x v="2"/>
    <n v="2"/>
    <x v="1"/>
    <x v="1678"/>
    <x v="1"/>
    <n v="0"/>
    <n v="0"/>
    <x v="79"/>
    <x v="87"/>
    <x v="0"/>
    <n v="407"/>
    <n v="114"/>
    <n v="445"/>
    <n v="181"/>
    <n v="165"/>
    <n v="203"/>
    <n v="1515"/>
    <n v="1"/>
    <x v="7"/>
    <n v="7"/>
    <n v="9"/>
    <n v="20"/>
    <x v="0"/>
    <n v="1"/>
    <x v="1"/>
    <x v="0"/>
    <x v="0"/>
    <x v="0"/>
    <x v="1"/>
    <x v="0"/>
    <n v="0"/>
    <x v="0"/>
    <n v="11"/>
    <x v="1"/>
    <n v="1"/>
    <x v="0"/>
  </r>
  <r>
    <x v="1878"/>
    <n v="1951"/>
    <n v="75"/>
    <x v="0"/>
    <x v="1"/>
    <x v="1"/>
    <n v="3"/>
    <x v="1"/>
    <x v="1679"/>
    <x v="1"/>
    <n v="0"/>
    <n v="1"/>
    <x v="103"/>
    <x v="28"/>
    <x v="2"/>
    <n v="664"/>
    <n v="9"/>
    <n v="240"/>
    <n v="50"/>
    <n v="19"/>
    <n v="57"/>
    <n v="1039"/>
    <n v="2"/>
    <x v="5"/>
    <n v="7"/>
    <n v="10"/>
    <n v="26"/>
    <x v="0"/>
    <n v="4"/>
    <x v="1"/>
    <x v="0"/>
    <x v="0"/>
    <x v="0"/>
    <x v="0"/>
    <x v="0"/>
    <n v="0"/>
    <x v="0"/>
    <n v="11"/>
    <x v="1"/>
    <n v="0"/>
    <x v="1"/>
  </r>
  <r>
    <x v="1879"/>
    <n v="1975"/>
    <n v="51"/>
    <x v="1"/>
    <x v="0"/>
    <x v="3"/>
    <n v="2"/>
    <x v="1"/>
    <x v="1680"/>
    <x v="1"/>
    <n v="1"/>
    <n v="0"/>
    <x v="639"/>
    <x v="23"/>
    <x v="0"/>
    <n v="1045"/>
    <n v="61"/>
    <n v="338"/>
    <n v="60"/>
    <n v="46"/>
    <n v="46"/>
    <n v="1596"/>
    <n v="3"/>
    <x v="3"/>
    <n v="5"/>
    <n v="13"/>
    <n v="26"/>
    <x v="0"/>
    <n v="8"/>
    <x v="0"/>
    <x v="0"/>
    <x v="0"/>
    <x v="0"/>
    <x v="0"/>
    <x v="0"/>
    <n v="0"/>
    <x v="0"/>
    <n v="11"/>
    <x v="1"/>
    <n v="0"/>
    <x v="1"/>
  </r>
  <r>
    <x v="1880"/>
    <n v="1984"/>
    <n v="42"/>
    <x v="2"/>
    <x v="1"/>
    <x v="2"/>
    <n v="2"/>
    <x v="1"/>
    <x v="1681"/>
    <x v="1"/>
    <n v="0"/>
    <n v="0"/>
    <x v="214"/>
    <x v="91"/>
    <x v="0"/>
    <n v="1218"/>
    <n v="107"/>
    <n v="304"/>
    <n v="23"/>
    <n v="143"/>
    <n v="33"/>
    <n v="1828"/>
    <n v="1"/>
    <x v="3"/>
    <n v="8"/>
    <n v="4"/>
    <n v="18"/>
    <x v="0"/>
    <n v="6"/>
    <x v="0"/>
    <x v="0"/>
    <x v="0"/>
    <x v="0"/>
    <x v="0"/>
    <x v="0"/>
    <n v="0"/>
    <x v="0"/>
    <n v="11"/>
    <x v="0"/>
    <n v="1"/>
    <x v="0"/>
  </r>
  <r>
    <x v="1881"/>
    <n v="1969"/>
    <n v="57"/>
    <x v="1"/>
    <x v="1"/>
    <x v="2"/>
    <n v="3"/>
    <x v="1"/>
    <x v="1682"/>
    <x v="1"/>
    <n v="1"/>
    <n v="0"/>
    <x v="67"/>
    <x v="97"/>
    <x v="1"/>
    <n v="15"/>
    <n v="0"/>
    <n v="6"/>
    <n v="0"/>
    <n v="1"/>
    <n v="12"/>
    <n v="34"/>
    <n v="2"/>
    <x v="1"/>
    <n v="1"/>
    <n v="2"/>
    <n v="6"/>
    <x v="1"/>
    <n v="7"/>
    <x v="0"/>
    <x v="1"/>
    <x v="0"/>
    <x v="0"/>
    <x v="0"/>
    <x v="0"/>
    <n v="0"/>
    <x v="0"/>
    <n v="11"/>
    <x v="0"/>
    <n v="2"/>
    <x v="3"/>
  </r>
  <r>
    <x v="1882"/>
    <n v="1968"/>
    <n v="58"/>
    <x v="1"/>
    <x v="1"/>
    <x v="3"/>
    <n v="2"/>
    <x v="1"/>
    <x v="615"/>
    <x v="1"/>
    <n v="0"/>
    <n v="1"/>
    <x v="384"/>
    <x v="26"/>
    <x v="0"/>
    <n v="128"/>
    <n v="0"/>
    <n v="16"/>
    <n v="0"/>
    <n v="1"/>
    <n v="4"/>
    <n v="149"/>
    <n v="2"/>
    <x v="6"/>
    <n v="0"/>
    <n v="4"/>
    <n v="10"/>
    <x v="1"/>
    <n v="7"/>
    <x v="0"/>
    <x v="0"/>
    <x v="0"/>
    <x v="0"/>
    <x v="0"/>
    <x v="0"/>
    <n v="0"/>
    <x v="0"/>
    <n v="11"/>
    <x v="1"/>
    <n v="0"/>
    <x v="1"/>
  </r>
  <r>
    <x v="1883"/>
    <n v="1969"/>
    <n v="57"/>
    <x v="1"/>
    <x v="2"/>
    <x v="0"/>
    <n v="2"/>
    <x v="1"/>
    <x v="1683"/>
    <x v="1"/>
    <n v="0"/>
    <n v="1"/>
    <x v="634"/>
    <x v="68"/>
    <x v="0"/>
    <n v="581"/>
    <n v="49"/>
    <n v="157"/>
    <n v="43"/>
    <n v="8"/>
    <n v="108"/>
    <n v="946"/>
    <n v="1"/>
    <x v="3"/>
    <n v="6"/>
    <n v="11"/>
    <n v="23"/>
    <x v="0"/>
    <n v="2"/>
    <x v="1"/>
    <x v="0"/>
    <x v="1"/>
    <x v="0"/>
    <x v="0"/>
    <x v="0"/>
    <n v="0"/>
    <x v="0"/>
    <n v="11"/>
    <x v="1"/>
    <n v="1"/>
    <x v="0"/>
  </r>
  <r>
    <x v="1884"/>
    <n v="1985"/>
    <n v="41"/>
    <x v="2"/>
    <x v="1"/>
    <x v="0"/>
    <n v="1"/>
    <x v="0"/>
    <x v="1684"/>
    <x v="1"/>
    <n v="0"/>
    <n v="0"/>
    <x v="115"/>
    <x v="56"/>
    <x v="0"/>
    <n v="6"/>
    <n v="3"/>
    <n v="12"/>
    <n v="6"/>
    <n v="1"/>
    <n v="0"/>
    <n v="28"/>
    <n v="1"/>
    <x v="1"/>
    <n v="1"/>
    <n v="3"/>
    <n v="6"/>
    <x v="1"/>
    <n v="3"/>
    <x v="1"/>
    <x v="0"/>
    <x v="0"/>
    <x v="0"/>
    <x v="0"/>
    <x v="0"/>
    <n v="0"/>
    <x v="0"/>
    <n v="11"/>
    <x v="1"/>
    <n v="0"/>
    <x v="1"/>
  </r>
  <r>
    <x v="1885"/>
    <n v="1984"/>
    <n v="42"/>
    <x v="2"/>
    <x v="0"/>
    <x v="0"/>
    <n v="2"/>
    <x v="1"/>
    <x v="96"/>
    <x v="1"/>
    <n v="1"/>
    <n v="0"/>
    <x v="16"/>
    <x v="96"/>
    <x v="0"/>
    <n v="185"/>
    <n v="8"/>
    <n v="133"/>
    <n v="56"/>
    <n v="56"/>
    <n v="12"/>
    <n v="450"/>
    <n v="2"/>
    <x v="5"/>
    <n v="1"/>
    <n v="7"/>
    <n v="17"/>
    <x v="0"/>
    <n v="7"/>
    <x v="0"/>
    <x v="0"/>
    <x v="0"/>
    <x v="0"/>
    <x v="0"/>
    <x v="0"/>
    <n v="0"/>
    <x v="0"/>
    <n v="11"/>
    <x v="1"/>
    <n v="0"/>
    <x v="1"/>
  </r>
  <r>
    <x v="1886"/>
    <n v="1957"/>
    <n v="69"/>
    <x v="0"/>
    <x v="1"/>
    <x v="2"/>
    <n v="4"/>
    <x v="1"/>
    <x v="1685"/>
    <x v="1"/>
    <n v="1"/>
    <n v="1"/>
    <x v="4"/>
    <x v="37"/>
    <x v="1"/>
    <n v="22"/>
    <n v="1"/>
    <n v="9"/>
    <n v="0"/>
    <n v="0"/>
    <n v="14"/>
    <n v="46"/>
    <n v="1"/>
    <x v="1"/>
    <n v="1"/>
    <n v="2"/>
    <n v="5"/>
    <x v="1"/>
    <n v="4"/>
    <x v="1"/>
    <x v="0"/>
    <x v="0"/>
    <x v="0"/>
    <x v="0"/>
    <x v="0"/>
    <n v="0"/>
    <x v="0"/>
    <n v="11"/>
    <x v="1"/>
    <n v="0"/>
    <x v="1"/>
  </r>
  <r>
    <x v="1887"/>
    <n v="1971"/>
    <n v="55"/>
    <x v="1"/>
    <x v="1"/>
    <x v="3"/>
    <n v="1"/>
    <x v="0"/>
    <x v="1686"/>
    <x v="1"/>
    <n v="0"/>
    <n v="0"/>
    <x v="251"/>
    <x v="96"/>
    <x v="0"/>
    <n v="584"/>
    <n v="100"/>
    <n v="835"/>
    <n v="65"/>
    <n v="83"/>
    <n v="35"/>
    <n v="1702"/>
    <n v="1"/>
    <x v="3"/>
    <n v="5"/>
    <n v="5"/>
    <n v="16"/>
    <x v="0"/>
    <n v="2"/>
    <x v="1"/>
    <x v="1"/>
    <x v="0"/>
    <x v="0"/>
    <x v="0"/>
    <x v="0"/>
    <n v="0"/>
    <x v="0"/>
    <n v="11"/>
    <x v="0"/>
    <n v="2"/>
    <x v="3"/>
  </r>
  <r>
    <x v="1888"/>
    <n v="1975"/>
    <n v="51"/>
    <x v="1"/>
    <x v="0"/>
    <x v="1"/>
    <n v="4"/>
    <x v="1"/>
    <x v="1687"/>
    <x v="1"/>
    <n v="1"/>
    <n v="1"/>
    <x v="5"/>
    <x v="1"/>
    <x v="0"/>
    <n v="355"/>
    <n v="30"/>
    <n v="177"/>
    <n v="90"/>
    <n v="138"/>
    <n v="30"/>
    <n v="820"/>
    <n v="4"/>
    <x v="12"/>
    <n v="5"/>
    <n v="7"/>
    <n v="25"/>
    <x v="0"/>
    <n v="5"/>
    <x v="1"/>
    <x v="0"/>
    <x v="0"/>
    <x v="0"/>
    <x v="0"/>
    <x v="0"/>
    <n v="0"/>
    <x v="0"/>
    <n v="11"/>
    <x v="1"/>
    <n v="0"/>
    <x v="1"/>
  </r>
  <r>
    <x v="1889"/>
    <n v="1982"/>
    <n v="44"/>
    <x v="2"/>
    <x v="0"/>
    <x v="2"/>
    <n v="3"/>
    <x v="1"/>
    <x v="1688"/>
    <x v="1"/>
    <n v="1"/>
    <n v="0"/>
    <x v="561"/>
    <x v="17"/>
    <x v="0"/>
    <n v="175"/>
    <n v="10"/>
    <n v="110"/>
    <n v="54"/>
    <n v="6"/>
    <n v="27"/>
    <n v="382"/>
    <n v="2"/>
    <x v="4"/>
    <n v="3"/>
    <n v="4"/>
    <n v="15"/>
    <x v="1"/>
    <n v="6"/>
    <x v="0"/>
    <x v="1"/>
    <x v="0"/>
    <x v="0"/>
    <x v="0"/>
    <x v="0"/>
    <n v="0"/>
    <x v="0"/>
    <n v="11"/>
    <x v="1"/>
    <n v="1"/>
    <x v="0"/>
  </r>
  <r>
    <x v="1890"/>
    <n v="1988"/>
    <n v="38"/>
    <x v="2"/>
    <x v="1"/>
    <x v="2"/>
    <n v="2"/>
    <x v="1"/>
    <x v="231"/>
    <x v="1"/>
    <n v="0"/>
    <n v="0"/>
    <x v="14"/>
    <x v="48"/>
    <x v="0"/>
    <n v="864"/>
    <n v="134"/>
    <n v="768"/>
    <n v="150"/>
    <n v="38"/>
    <n v="172"/>
    <n v="2126"/>
    <n v="1"/>
    <x v="6"/>
    <n v="10"/>
    <n v="5"/>
    <n v="20"/>
    <x v="0"/>
    <n v="3"/>
    <x v="1"/>
    <x v="0"/>
    <x v="0"/>
    <x v="0"/>
    <x v="0"/>
    <x v="0"/>
    <n v="0"/>
    <x v="0"/>
    <n v="11"/>
    <x v="1"/>
    <n v="0"/>
    <x v="1"/>
  </r>
  <r>
    <x v="1891"/>
    <n v="1989"/>
    <n v="37"/>
    <x v="2"/>
    <x v="2"/>
    <x v="1"/>
    <n v="2"/>
    <x v="1"/>
    <x v="1689"/>
    <x v="1"/>
    <n v="0"/>
    <n v="0"/>
    <x v="453"/>
    <x v="53"/>
    <x v="0"/>
    <n v="957"/>
    <n v="153"/>
    <n v="612"/>
    <n v="99"/>
    <n v="95"/>
    <n v="153"/>
    <n v="2069"/>
    <n v="1"/>
    <x v="6"/>
    <n v="7"/>
    <n v="8"/>
    <n v="20"/>
    <x v="0"/>
    <n v="1"/>
    <x v="1"/>
    <x v="1"/>
    <x v="0"/>
    <x v="1"/>
    <x v="1"/>
    <x v="0"/>
    <n v="0"/>
    <x v="0"/>
    <n v="11"/>
    <x v="1"/>
    <n v="3"/>
    <x v="2"/>
  </r>
  <r>
    <x v="1892"/>
    <n v="1985"/>
    <n v="41"/>
    <x v="2"/>
    <x v="0"/>
    <x v="2"/>
    <n v="3"/>
    <x v="1"/>
    <x v="1690"/>
    <x v="1"/>
    <n v="1"/>
    <n v="0"/>
    <x v="640"/>
    <x v="93"/>
    <x v="0"/>
    <n v="25"/>
    <n v="6"/>
    <n v="16"/>
    <n v="20"/>
    <n v="0"/>
    <n v="5"/>
    <n v="72"/>
    <n v="2"/>
    <x v="2"/>
    <n v="0"/>
    <n v="3"/>
    <n v="7"/>
    <x v="1"/>
    <n v="8"/>
    <x v="0"/>
    <x v="0"/>
    <x v="0"/>
    <x v="0"/>
    <x v="0"/>
    <x v="0"/>
    <n v="0"/>
    <x v="0"/>
    <n v="11"/>
    <x v="1"/>
    <n v="0"/>
    <x v="1"/>
  </r>
  <r>
    <x v="1893"/>
    <n v="1968"/>
    <n v="58"/>
    <x v="1"/>
    <x v="0"/>
    <x v="3"/>
    <n v="2"/>
    <x v="1"/>
    <x v="1691"/>
    <x v="1"/>
    <n v="0"/>
    <n v="1"/>
    <x v="444"/>
    <x v="13"/>
    <x v="1"/>
    <n v="641"/>
    <n v="7"/>
    <n v="56"/>
    <n v="0"/>
    <n v="0"/>
    <n v="28"/>
    <n v="732"/>
    <n v="8"/>
    <x v="11"/>
    <n v="4"/>
    <n v="6"/>
    <n v="28"/>
    <x v="0"/>
    <n v="8"/>
    <x v="0"/>
    <x v="0"/>
    <x v="1"/>
    <x v="0"/>
    <x v="1"/>
    <x v="0"/>
    <n v="0"/>
    <x v="0"/>
    <n v="11"/>
    <x v="1"/>
    <n v="2"/>
    <x v="3"/>
  </r>
  <r>
    <x v="1894"/>
    <n v="1974"/>
    <n v="52"/>
    <x v="1"/>
    <x v="0"/>
    <x v="0"/>
    <n v="1"/>
    <x v="0"/>
    <x v="1692"/>
    <x v="1"/>
    <n v="0"/>
    <n v="0"/>
    <x v="486"/>
    <x v="32"/>
    <x v="0"/>
    <n v="273"/>
    <n v="86"/>
    <n v="208"/>
    <n v="177"/>
    <n v="14"/>
    <n v="43"/>
    <n v="801"/>
    <n v="1"/>
    <x v="2"/>
    <n v="3"/>
    <n v="5"/>
    <n v="11"/>
    <x v="1"/>
    <n v="1"/>
    <x v="1"/>
    <x v="0"/>
    <x v="0"/>
    <x v="0"/>
    <x v="0"/>
    <x v="0"/>
    <n v="0"/>
    <x v="0"/>
    <n v="11"/>
    <x v="1"/>
    <n v="0"/>
    <x v="1"/>
  </r>
  <r>
    <x v="1895"/>
    <n v="1949"/>
    <n v="77"/>
    <x v="0"/>
    <x v="0"/>
    <x v="3"/>
    <n v="2"/>
    <x v="1"/>
    <x v="1693"/>
    <x v="1"/>
    <n v="0"/>
    <n v="1"/>
    <x v="351"/>
    <x v="40"/>
    <x v="1"/>
    <n v="122"/>
    <n v="21"/>
    <n v="43"/>
    <n v="25"/>
    <n v="10"/>
    <n v="15"/>
    <n v="236"/>
    <n v="2"/>
    <x v="7"/>
    <n v="1"/>
    <n v="6"/>
    <n v="12"/>
    <x v="1"/>
    <n v="6"/>
    <x v="0"/>
    <x v="0"/>
    <x v="0"/>
    <x v="0"/>
    <x v="0"/>
    <x v="0"/>
    <n v="0"/>
    <x v="0"/>
    <n v="11"/>
    <x v="1"/>
    <n v="0"/>
    <x v="1"/>
  </r>
  <r>
    <x v="1896"/>
    <n v="1978"/>
    <n v="48"/>
    <x v="1"/>
    <x v="3"/>
    <x v="1"/>
    <n v="3"/>
    <x v="1"/>
    <x v="174"/>
    <x v="1"/>
    <n v="1"/>
    <n v="0"/>
    <x v="154"/>
    <x v="87"/>
    <x v="0"/>
    <n v="1"/>
    <n v="4"/>
    <n v="10"/>
    <n v="29"/>
    <n v="0"/>
    <n v="36"/>
    <n v="80"/>
    <n v="1"/>
    <x v="1"/>
    <n v="1"/>
    <n v="2"/>
    <n v="5"/>
    <x v="1"/>
    <n v="6"/>
    <x v="0"/>
    <x v="1"/>
    <x v="0"/>
    <x v="0"/>
    <x v="0"/>
    <x v="0"/>
    <n v="0"/>
    <x v="0"/>
    <n v="11"/>
    <x v="1"/>
    <n v="1"/>
    <x v="0"/>
  </r>
  <r>
    <x v="1897"/>
    <n v="1954"/>
    <n v="72"/>
    <x v="0"/>
    <x v="1"/>
    <x v="0"/>
    <n v="1"/>
    <x v="0"/>
    <x v="1694"/>
    <x v="1"/>
    <n v="0"/>
    <n v="0"/>
    <x v="161"/>
    <x v="48"/>
    <x v="0"/>
    <n v="1020"/>
    <n v="31"/>
    <n v="430"/>
    <n v="62"/>
    <n v="63"/>
    <n v="79"/>
    <n v="1685"/>
    <n v="1"/>
    <x v="6"/>
    <n v="6"/>
    <n v="4"/>
    <n v="15"/>
    <x v="1"/>
    <n v="1"/>
    <x v="1"/>
    <x v="0"/>
    <x v="0"/>
    <x v="1"/>
    <x v="0"/>
    <x v="0"/>
    <n v="0"/>
    <x v="0"/>
    <n v="11"/>
    <x v="1"/>
    <n v="1"/>
    <x v="0"/>
  </r>
  <r>
    <x v="1898"/>
    <n v="1945"/>
    <n v="81"/>
    <x v="3"/>
    <x v="1"/>
    <x v="0"/>
    <n v="1"/>
    <x v="0"/>
    <x v="1695"/>
    <x v="1"/>
    <n v="0"/>
    <n v="0"/>
    <x v="78"/>
    <x v="52"/>
    <x v="2"/>
    <n v="6"/>
    <n v="2"/>
    <n v="3"/>
    <n v="1"/>
    <n v="262"/>
    <n v="3"/>
    <n v="277"/>
    <n v="0"/>
    <x v="10"/>
    <n v="0"/>
    <n v="0"/>
    <n v="27"/>
    <x v="0"/>
    <n v="1"/>
    <x v="1"/>
    <x v="0"/>
    <x v="0"/>
    <x v="0"/>
    <x v="0"/>
    <x v="0"/>
    <n v="0"/>
    <x v="0"/>
    <n v="11"/>
    <x v="1"/>
    <n v="0"/>
    <x v="1"/>
  </r>
  <r>
    <x v="1899"/>
    <n v="1950"/>
    <n v="76"/>
    <x v="0"/>
    <x v="1"/>
    <x v="1"/>
    <n v="3"/>
    <x v="1"/>
    <x v="322"/>
    <x v="1"/>
    <n v="0"/>
    <n v="1"/>
    <x v="225"/>
    <x v="98"/>
    <x v="0"/>
    <n v="378"/>
    <n v="14"/>
    <n v="68"/>
    <n v="19"/>
    <n v="14"/>
    <n v="14"/>
    <n v="507"/>
    <n v="2"/>
    <x v="7"/>
    <n v="5"/>
    <n v="8"/>
    <n v="18"/>
    <x v="0"/>
    <n v="3"/>
    <x v="1"/>
    <x v="0"/>
    <x v="0"/>
    <x v="0"/>
    <x v="0"/>
    <x v="0"/>
    <n v="0"/>
    <x v="0"/>
    <n v="11"/>
    <x v="1"/>
    <n v="0"/>
    <x v="1"/>
  </r>
  <r>
    <x v="1900"/>
    <n v="1964"/>
    <n v="62"/>
    <x v="0"/>
    <x v="1"/>
    <x v="2"/>
    <n v="4"/>
    <x v="1"/>
    <x v="173"/>
    <x v="1"/>
    <n v="1"/>
    <n v="1"/>
    <x v="153"/>
    <x v="71"/>
    <x v="2"/>
    <n v="42"/>
    <n v="1"/>
    <n v="18"/>
    <n v="3"/>
    <n v="0"/>
    <n v="4"/>
    <n v="68"/>
    <n v="2"/>
    <x v="2"/>
    <n v="0"/>
    <n v="3"/>
    <n v="7"/>
    <x v="1"/>
    <n v="7"/>
    <x v="0"/>
    <x v="0"/>
    <x v="0"/>
    <x v="0"/>
    <x v="0"/>
    <x v="0"/>
    <n v="0"/>
    <x v="0"/>
    <n v="11"/>
    <x v="1"/>
    <n v="0"/>
    <x v="1"/>
  </r>
  <r>
    <x v="1901"/>
    <n v="1983"/>
    <n v="43"/>
    <x v="2"/>
    <x v="0"/>
    <x v="0"/>
    <n v="1"/>
    <x v="0"/>
    <x v="1696"/>
    <x v="1"/>
    <n v="0"/>
    <n v="0"/>
    <x v="235"/>
    <x v="4"/>
    <x v="1"/>
    <n v="15"/>
    <n v="5"/>
    <n v="14"/>
    <n v="0"/>
    <n v="4"/>
    <n v="11"/>
    <n v="49"/>
    <n v="1"/>
    <x v="1"/>
    <n v="0"/>
    <n v="3"/>
    <n v="5"/>
    <x v="1"/>
    <n v="7"/>
    <x v="0"/>
    <x v="0"/>
    <x v="0"/>
    <x v="0"/>
    <x v="0"/>
    <x v="0"/>
    <n v="0"/>
    <x v="0"/>
    <n v="11"/>
    <x v="1"/>
    <n v="0"/>
    <x v="1"/>
  </r>
  <r>
    <x v="1902"/>
    <n v="1987"/>
    <n v="39"/>
    <x v="2"/>
    <x v="2"/>
    <x v="2"/>
    <n v="2"/>
    <x v="1"/>
    <x v="1697"/>
    <x v="1"/>
    <n v="0"/>
    <n v="0"/>
    <x v="171"/>
    <x v="3"/>
    <x v="0"/>
    <n v="272"/>
    <n v="7"/>
    <n v="80"/>
    <n v="20"/>
    <n v="7"/>
    <n v="11"/>
    <n v="397"/>
    <n v="1"/>
    <x v="6"/>
    <n v="4"/>
    <n v="6"/>
    <n v="15"/>
    <x v="1"/>
    <n v="2"/>
    <x v="1"/>
    <x v="0"/>
    <x v="0"/>
    <x v="0"/>
    <x v="0"/>
    <x v="0"/>
    <n v="0"/>
    <x v="0"/>
    <n v="11"/>
    <x v="1"/>
    <n v="0"/>
    <x v="1"/>
  </r>
  <r>
    <x v="1903"/>
    <n v="1971"/>
    <n v="55"/>
    <x v="1"/>
    <x v="0"/>
    <x v="3"/>
    <n v="2"/>
    <x v="1"/>
    <x v="1698"/>
    <x v="1"/>
    <n v="1"/>
    <n v="0"/>
    <x v="424"/>
    <x v="84"/>
    <x v="0"/>
    <n v="9"/>
    <n v="1"/>
    <n v="24"/>
    <n v="2"/>
    <n v="1"/>
    <n v="2"/>
    <n v="39"/>
    <n v="3"/>
    <x v="7"/>
    <n v="0"/>
    <n v="3"/>
    <n v="9"/>
    <x v="1"/>
    <n v="6"/>
    <x v="0"/>
    <x v="0"/>
    <x v="0"/>
    <x v="0"/>
    <x v="0"/>
    <x v="0"/>
    <n v="0"/>
    <x v="0"/>
    <n v="11"/>
    <x v="1"/>
    <n v="0"/>
    <x v="1"/>
  </r>
  <r>
    <x v="1904"/>
    <n v="1968"/>
    <n v="58"/>
    <x v="1"/>
    <x v="0"/>
    <x v="2"/>
    <n v="3"/>
    <x v="1"/>
    <x v="1699"/>
    <x v="1"/>
    <n v="0"/>
    <n v="1"/>
    <x v="440"/>
    <x v="15"/>
    <x v="1"/>
    <n v="279"/>
    <n v="0"/>
    <n v="18"/>
    <n v="0"/>
    <n v="0"/>
    <n v="9"/>
    <n v="306"/>
    <n v="2"/>
    <x v="7"/>
    <n v="1"/>
    <n v="8"/>
    <n v="14"/>
    <x v="1"/>
    <n v="4"/>
    <x v="1"/>
    <x v="0"/>
    <x v="1"/>
    <x v="0"/>
    <x v="0"/>
    <x v="0"/>
    <n v="0"/>
    <x v="0"/>
    <n v="11"/>
    <x v="1"/>
    <n v="1"/>
    <x v="0"/>
  </r>
  <r>
    <x v="1905"/>
    <n v="1954"/>
    <n v="72"/>
    <x v="0"/>
    <x v="0"/>
    <x v="2"/>
    <n v="2"/>
    <x v="1"/>
    <x v="859"/>
    <x v="1"/>
    <n v="0"/>
    <n v="0"/>
    <x v="28"/>
    <x v="14"/>
    <x v="0"/>
    <n v="398"/>
    <n v="61"/>
    <n v="265"/>
    <n v="138"/>
    <n v="61"/>
    <n v="53"/>
    <n v="976"/>
    <n v="1"/>
    <x v="7"/>
    <n v="4"/>
    <n v="6"/>
    <n v="14"/>
    <x v="1"/>
    <n v="1"/>
    <x v="1"/>
    <x v="0"/>
    <x v="0"/>
    <x v="0"/>
    <x v="0"/>
    <x v="0"/>
    <n v="0"/>
    <x v="0"/>
    <n v="11"/>
    <x v="1"/>
    <n v="0"/>
    <x v="1"/>
  </r>
  <r>
    <x v="1906"/>
    <n v="1971"/>
    <n v="55"/>
    <x v="1"/>
    <x v="1"/>
    <x v="2"/>
    <n v="3"/>
    <x v="1"/>
    <x v="1700"/>
    <x v="1"/>
    <n v="0"/>
    <n v="1"/>
    <x v="638"/>
    <x v="85"/>
    <x v="0"/>
    <n v="637"/>
    <n v="47"/>
    <n v="237"/>
    <n v="12"/>
    <n v="19"/>
    <n v="76"/>
    <n v="1028"/>
    <n v="4"/>
    <x v="4"/>
    <n v="11"/>
    <n v="7"/>
    <n v="28"/>
    <x v="0"/>
    <n v="5"/>
    <x v="1"/>
    <x v="0"/>
    <x v="0"/>
    <x v="0"/>
    <x v="0"/>
    <x v="0"/>
    <n v="0"/>
    <x v="0"/>
    <n v="11"/>
    <x v="1"/>
    <n v="0"/>
    <x v="1"/>
  </r>
  <r>
    <x v="1907"/>
    <n v="1986"/>
    <n v="40"/>
    <x v="2"/>
    <x v="0"/>
    <x v="1"/>
    <n v="3"/>
    <x v="1"/>
    <x v="1701"/>
    <x v="1"/>
    <n v="1"/>
    <n v="0"/>
    <x v="641"/>
    <x v="98"/>
    <x v="0"/>
    <n v="45"/>
    <n v="0"/>
    <n v="16"/>
    <n v="2"/>
    <n v="1"/>
    <n v="6"/>
    <n v="70"/>
    <n v="1"/>
    <x v="7"/>
    <n v="0"/>
    <n v="3"/>
    <n v="7"/>
    <x v="1"/>
    <n v="7"/>
    <x v="0"/>
    <x v="0"/>
    <x v="0"/>
    <x v="0"/>
    <x v="0"/>
    <x v="0"/>
    <n v="0"/>
    <x v="0"/>
    <n v="11"/>
    <x v="1"/>
    <n v="0"/>
    <x v="1"/>
  </r>
  <r>
    <x v="1908"/>
    <n v="1959"/>
    <n v="67"/>
    <x v="0"/>
    <x v="0"/>
    <x v="2"/>
    <n v="2"/>
    <x v="1"/>
    <x v="1702"/>
    <x v="1"/>
    <n v="0"/>
    <n v="0"/>
    <x v="120"/>
    <x v="78"/>
    <x v="0"/>
    <n v="21"/>
    <n v="1"/>
    <n v="9"/>
    <n v="7"/>
    <n v="3"/>
    <n v="5"/>
    <n v="46"/>
    <n v="1"/>
    <x v="1"/>
    <n v="0"/>
    <n v="3"/>
    <n v="5"/>
    <x v="1"/>
    <n v="6"/>
    <x v="0"/>
    <x v="0"/>
    <x v="0"/>
    <x v="0"/>
    <x v="0"/>
    <x v="0"/>
    <n v="0"/>
    <x v="0"/>
    <n v="11"/>
    <x v="1"/>
    <n v="0"/>
    <x v="1"/>
  </r>
  <r>
    <x v="1909"/>
    <n v="1980"/>
    <n v="46"/>
    <x v="1"/>
    <x v="2"/>
    <x v="2"/>
    <n v="3"/>
    <x v="1"/>
    <x v="1703"/>
    <x v="1"/>
    <n v="1"/>
    <n v="0"/>
    <x v="155"/>
    <x v="55"/>
    <x v="0"/>
    <n v="15"/>
    <n v="4"/>
    <n v="13"/>
    <n v="0"/>
    <n v="0"/>
    <n v="19"/>
    <n v="51"/>
    <n v="1"/>
    <x v="1"/>
    <n v="1"/>
    <n v="2"/>
    <n v="5"/>
    <x v="1"/>
    <n v="7"/>
    <x v="0"/>
    <x v="1"/>
    <x v="0"/>
    <x v="0"/>
    <x v="0"/>
    <x v="0"/>
    <n v="0"/>
    <x v="0"/>
    <n v="11"/>
    <x v="1"/>
    <n v="1"/>
    <x v="0"/>
  </r>
  <r>
    <x v="1910"/>
    <n v="1960"/>
    <n v="66"/>
    <x v="0"/>
    <x v="4"/>
    <x v="1"/>
    <n v="2"/>
    <x v="1"/>
    <x v="1704"/>
    <x v="1"/>
    <n v="0"/>
    <n v="0"/>
    <x v="552"/>
    <x v="6"/>
    <x v="0"/>
    <n v="493"/>
    <n v="183"/>
    <n v="352"/>
    <n v="184"/>
    <n v="23"/>
    <n v="28"/>
    <n v="1263"/>
    <n v="0"/>
    <x v="7"/>
    <n v="5"/>
    <n v="13"/>
    <n v="21"/>
    <x v="0"/>
    <n v="0"/>
    <x v="1"/>
    <x v="0"/>
    <x v="0"/>
    <x v="0"/>
    <x v="0"/>
    <x v="0"/>
    <n v="0"/>
    <x v="0"/>
    <n v="11"/>
    <x v="1"/>
    <n v="0"/>
    <x v="1"/>
  </r>
  <r>
    <x v="1911"/>
    <n v="1970"/>
    <n v="56"/>
    <x v="1"/>
    <x v="0"/>
    <x v="0"/>
    <n v="2"/>
    <x v="1"/>
    <x v="1705"/>
    <x v="1"/>
    <n v="0"/>
    <n v="1"/>
    <x v="98"/>
    <x v="6"/>
    <x v="0"/>
    <n v="957"/>
    <n v="40"/>
    <n v="175"/>
    <n v="158"/>
    <n v="53"/>
    <n v="107"/>
    <n v="1490"/>
    <n v="2"/>
    <x v="5"/>
    <n v="8"/>
    <n v="5"/>
    <n v="22"/>
    <x v="0"/>
    <n v="5"/>
    <x v="1"/>
    <x v="0"/>
    <x v="1"/>
    <x v="0"/>
    <x v="0"/>
    <x v="0"/>
    <n v="0"/>
    <x v="0"/>
    <n v="11"/>
    <x v="1"/>
    <n v="1"/>
    <x v="0"/>
  </r>
  <r>
    <x v="1912"/>
    <n v="1971"/>
    <n v="55"/>
    <x v="1"/>
    <x v="2"/>
    <x v="1"/>
    <n v="2"/>
    <x v="1"/>
    <x v="915"/>
    <x v="1"/>
    <n v="0"/>
    <n v="0"/>
    <x v="509"/>
    <x v="69"/>
    <x v="0"/>
    <n v="829"/>
    <n v="138"/>
    <n v="430"/>
    <n v="60"/>
    <n v="92"/>
    <n v="15"/>
    <n v="1564"/>
    <n v="1"/>
    <x v="6"/>
    <n v="6"/>
    <n v="13"/>
    <n v="24"/>
    <x v="0"/>
    <n v="2"/>
    <x v="1"/>
    <x v="0"/>
    <x v="0"/>
    <x v="0"/>
    <x v="0"/>
    <x v="0"/>
    <n v="0"/>
    <x v="0"/>
    <n v="11"/>
    <x v="1"/>
    <n v="0"/>
    <x v="1"/>
  </r>
  <r>
    <x v="1913"/>
    <n v="1967"/>
    <n v="59"/>
    <x v="1"/>
    <x v="0"/>
    <x v="2"/>
    <n v="3"/>
    <x v="1"/>
    <x v="1706"/>
    <x v="1"/>
    <n v="0"/>
    <n v="1"/>
    <x v="123"/>
    <x v="88"/>
    <x v="0"/>
    <n v="1017"/>
    <n v="50"/>
    <n v="500"/>
    <n v="65"/>
    <n v="50"/>
    <n v="133"/>
    <n v="1815"/>
    <n v="3"/>
    <x v="3"/>
    <n v="5"/>
    <n v="5"/>
    <n v="18"/>
    <x v="0"/>
    <n v="8"/>
    <x v="0"/>
    <x v="0"/>
    <x v="1"/>
    <x v="0"/>
    <x v="1"/>
    <x v="0"/>
    <n v="0"/>
    <x v="0"/>
    <n v="11"/>
    <x v="0"/>
    <n v="3"/>
    <x v="2"/>
  </r>
  <r>
    <x v="1914"/>
    <n v="1963"/>
    <n v="63"/>
    <x v="0"/>
    <x v="1"/>
    <x v="4"/>
    <n v="2"/>
    <x v="1"/>
    <x v="856"/>
    <x v="1"/>
    <n v="0"/>
    <n v="1"/>
    <x v="497"/>
    <x v="37"/>
    <x v="1"/>
    <n v="953"/>
    <n v="0"/>
    <n v="71"/>
    <n v="0"/>
    <n v="0"/>
    <n v="174"/>
    <n v="1198"/>
    <n v="6"/>
    <x v="11"/>
    <n v="5"/>
    <n v="10"/>
    <n v="31"/>
    <x v="2"/>
    <n v="8"/>
    <x v="0"/>
    <x v="0"/>
    <x v="0"/>
    <x v="0"/>
    <x v="0"/>
    <x v="0"/>
    <n v="0"/>
    <x v="0"/>
    <n v="11"/>
    <x v="1"/>
    <n v="0"/>
    <x v="1"/>
  </r>
  <r>
    <x v="1915"/>
    <n v="1968"/>
    <n v="58"/>
    <x v="1"/>
    <x v="0"/>
    <x v="0"/>
    <n v="2"/>
    <x v="1"/>
    <x v="1707"/>
    <x v="1"/>
    <n v="0"/>
    <n v="1"/>
    <x v="346"/>
    <x v="61"/>
    <x v="0"/>
    <n v="159"/>
    <n v="0"/>
    <n v="120"/>
    <n v="0"/>
    <n v="0"/>
    <n v="137"/>
    <n v="416"/>
    <n v="7"/>
    <x v="6"/>
    <n v="4"/>
    <n v="8"/>
    <n v="23"/>
    <x v="0"/>
    <n v="8"/>
    <x v="0"/>
    <x v="0"/>
    <x v="1"/>
    <x v="0"/>
    <x v="0"/>
    <x v="1"/>
    <n v="0"/>
    <x v="0"/>
    <n v="11"/>
    <x v="0"/>
    <n v="3"/>
    <x v="2"/>
  </r>
  <r>
    <x v="1916"/>
    <n v="1990"/>
    <n v="36"/>
    <x v="2"/>
    <x v="0"/>
    <x v="2"/>
    <n v="2"/>
    <x v="1"/>
    <x v="1242"/>
    <x v="1"/>
    <n v="0"/>
    <n v="0"/>
    <x v="320"/>
    <x v="64"/>
    <x v="1"/>
    <n v="32"/>
    <n v="0"/>
    <n v="8"/>
    <n v="23"/>
    <n v="4"/>
    <n v="18"/>
    <n v="85"/>
    <n v="1"/>
    <x v="1"/>
    <n v="0"/>
    <n v="4"/>
    <n v="6"/>
    <x v="1"/>
    <n v="6"/>
    <x v="0"/>
    <x v="0"/>
    <x v="0"/>
    <x v="0"/>
    <x v="0"/>
    <x v="0"/>
    <n v="0"/>
    <x v="0"/>
    <n v="11"/>
    <x v="1"/>
    <n v="0"/>
    <x v="1"/>
  </r>
  <r>
    <x v="1917"/>
    <n v="1981"/>
    <n v="45"/>
    <x v="2"/>
    <x v="1"/>
    <x v="0"/>
    <n v="2"/>
    <x v="1"/>
    <x v="1708"/>
    <x v="1"/>
    <n v="1"/>
    <n v="0"/>
    <x v="25"/>
    <x v="11"/>
    <x v="0"/>
    <n v="23"/>
    <n v="0"/>
    <n v="15"/>
    <n v="0"/>
    <n v="2"/>
    <n v="7"/>
    <n v="47"/>
    <n v="2"/>
    <x v="7"/>
    <n v="0"/>
    <n v="3"/>
    <n v="8"/>
    <x v="1"/>
    <n v="6"/>
    <x v="0"/>
    <x v="0"/>
    <x v="0"/>
    <x v="0"/>
    <x v="0"/>
    <x v="0"/>
    <n v="0"/>
    <x v="0"/>
    <n v="11"/>
    <x v="1"/>
    <n v="0"/>
    <x v="1"/>
  </r>
  <r>
    <x v="1918"/>
    <n v="1976"/>
    <n v="50"/>
    <x v="1"/>
    <x v="0"/>
    <x v="0"/>
    <n v="1"/>
    <x v="0"/>
    <x v="954"/>
    <x v="1"/>
    <n v="0"/>
    <n v="0"/>
    <x v="24"/>
    <x v="67"/>
    <x v="1"/>
    <n v="18"/>
    <n v="42"/>
    <n v="24"/>
    <n v="15"/>
    <n v="20"/>
    <n v="18"/>
    <n v="137"/>
    <n v="1"/>
    <x v="2"/>
    <n v="1"/>
    <n v="4"/>
    <n v="8"/>
    <x v="1"/>
    <n v="7"/>
    <x v="0"/>
    <x v="0"/>
    <x v="0"/>
    <x v="0"/>
    <x v="0"/>
    <x v="0"/>
    <n v="0"/>
    <x v="0"/>
    <n v="11"/>
    <x v="1"/>
    <n v="0"/>
    <x v="1"/>
  </r>
  <r>
    <x v="1919"/>
    <n v="1965"/>
    <n v="61"/>
    <x v="1"/>
    <x v="1"/>
    <x v="1"/>
    <n v="4"/>
    <x v="1"/>
    <x v="1709"/>
    <x v="1"/>
    <n v="1"/>
    <n v="1"/>
    <x v="642"/>
    <x v="36"/>
    <x v="0"/>
    <n v="15"/>
    <n v="0"/>
    <n v="4"/>
    <n v="0"/>
    <n v="0"/>
    <n v="2"/>
    <n v="21"/>
    <n v="1"/>
    <x v="1"/>
    <n v="0"/>
    <n v="2"/>
    <n v="4"/>
    <x v="1"/>
    <n v="7"/>
    <x v="0"/>
    <x v="0"/>
    <x v="0"/>
    <x v="0"/>
    <x v="0"/>
    <x v="0"/>
    <n v="0"/>
    <x v="0"/>
    <n v="11"/>
    <x v="1"/>
    <n v="0"/>
    <x v="1"/>
  </r>
  <r>
    <x v="1920"/>
    <n v="1977"/>
    <n v="49"/>
    <x v="1"/>
    <x v="4"/>
    <x v="0"/>
    <n v="2"/>
    <x v="1"/>
    <x v="1710"/>
    <x v="1"/>
    <n v="0"/>
    <n v="1"/>
    <x v="511"/>
    <x v="99"/>
    <x v="2"/>
    <n v="23"/>
    <n v="4"/>
    <n v="5"/>
    <n v="10"/>
    <n v="5"/>
    <n v="23"/>
    <n v="70"/>
    <n v="1"/>
    <x v="1"/>
    <n v="0"/>
    <n v="4"/>
    <n v="6"/>
    <x v="1"/>
    <n v="3"/>
    <x v="1"/>
    <x v="0"/>
    <x v="0"/>
    <x v="0"/>
    <x v="0"/>
    <x v="0"/>
    <n v="0"/>
    <x v="0"/>
    <n v="11"/>
    <x v="1"/>
    <n v="0"/>
    <x v="1"/>
  </r>
  <r>
    <x v="1921"/>
    <n v="1972"/>
    <n v="54"/>
    <x v="1"/>
    <x v="4"/>
    <x v="2"/>
    <n v="3"/>
    <x v="1"/>
    <x v="1711"/>
    <x v="1"/>
    <n v="0"/>
    <n v="1"/>
    <x v="4"/>
    <x v="43"/>
    <x v="0"/>
    <n v="200"/>
    <n v="193"/>
    <n v="100"/>
    <n v="46"/>
    <n v="185"/>
    <n v="185"/>
    <n v="909"/>
    <n v="2"/>
    <x v="4"/>
    <n v="2"/>
    <n v="12"/>
    <n v="22"/>
    <x v="0"/>
    <n v="3"/>
    <x v="1"/>
    <x v="0"/>
    <x v="0"/>
    <x v="0"/>
    <x v="0"/>
    <x v="0"/>
    <n v="0"/>
    <x v="0"/>
    <n v="11"/>
    <x v="1"/>
    <n v="0"/>
    <x v="1"/>
  </r>
  <r>
    <x v="1922"/>
    <n v="1956"/>
    <n v="70"/>
    <x v="0"/>
    <x v="0"/>
    <x v="0"/>
    <n v="1"/>
    <x v="0"/>
    <x v="1712"/>
    <x v="1"/>
    <n v="0"/>
    <n v="0"/>
    <x v="546"/>
    <x v="60"/>
    <x v="0"/>
    <n v="1324"/>
    <n v="27"/>
    <n v="119"/>
    <n v="71"/>
    <n v="108"/>
    <n v="27"/>
    <n v="1676"/>
    <n v="0"/>
    <x v="5"/>
    <n v="9"/>
    <n v="6"/>
    <n v="22"/>
    <x v="0"/>
    <n v="4"/>
    <x v="1"/>
    <x v="0"/>
    <x v="1"/>
    <x v="1"/>
    <x v="1"/>
    <x v="1"/>
    <n v="0"/>
    <x v="0"/>
    <n v="11"/>
    <x v="0"/>
    <n v="5"/>
    <x v="5"/>
  </r>
  <r>
    <x v="1923"/>
    <n v="1943"/>
    <n v="83"/>
    <x v="3"/>
    <x v="2"/>
    <x v="0"/>
    <n v="1"/>
    <x v="0"/>
    <x v="1713"/>
    <x v="1"/>
    <n v="0"/>
    <n v="0"/>
    <x v="573"/>
    <x v="12"/>
    <x v="0"/>
    <n v="1193"/>
    <n v="33"/>
    <n v="281"/>
    <n v="129"/>
    <n v="66"/>
    <n v="33"/>
    <n v="1735"/>
    <n v="1"/>
    <x v="5"/>
    <n v="5"/>
    <n v="13"/>
    <n v="26"/>
    <x v="0"/>
    <n v="3"/>
    <x v="1"/>
    <x v="0"/>
    <x v="0"/>
    <x v="1"/>
    <x v="0"/>
    <x v="0"/>
    <n v="0"/>
    <x v="0"/>
    <n v="11"/>
    <x v="1"/>
    <n v="1"/>
    <x v="0"/>
  </r>
  <r>
    <x v="1924"/>
    <n v="1959"/>
    <n v="67"/>
    <x v="0"/>
    <x v="0"/>
    <x v="0"/>
    <n v="3"/>
    <x v="1"/>
    <x v="1714"/>
    <x v="1"/>
    <n v="1"/>
    <n v="1"/>
    <x v="224"/>
    <x v="56"/>
    <x v="0"/>
    <n v="505"/>
    <n v="137"/>
    <n v="401"/>
    <n v="104"/>
    <n v="22"/>
    <n v="22"/>
    <n v="1191"/>
    <n v="3"/>
    <x v="8"/>
    <n v="5"/>
    <n v="11"/>
    <n v="30"/>
    <x v="0"/>
    <n v="5"/>
    <x v="1"/>
    <x v="0"/>
    <x v="0"/>
    <x v="0"/>
    <x v="0"/>
    <x v="0"/>
    <n v="1"/>
    <x v="0"/>
    <n v="11"/>
    <x v="1"/>
    <n v="0"/>
    <x v="1"/>
  </r>
  <r>
    <x v="1925"/>
    <n v="1977"/>
    <n v="49"/>
    <x v="1"/>
    <x v="2"/>
    <x v="2"/>
    <n v="3"/>
    <x v="1"/>
    <x v="1715"/>
    <x v="1"/>
    <n v="1"/>
    <n v="0"/>
    <x v="564"/>
    <x v="41"/>
    <x v="2"/>
    <n v="2"/>
    <n v="4"/>
    <n v="9"/>
    <n v="0"/>
    <n v="4"/>
    <n v="5"/>
    <n v="24"/>
    <n v="1"/>
    <x v="1"/>
    <n v="0"/>
    <n v="3"/>
    <n v="5"/>
    <x v="1"/>
    <n v="5"/>
    <x v="1"/>
    <x v="0"/>
    <x v="0"/>
    <x v="0"/>
    <x v="0"/>
    <x v="0"/>
    <n v="0"/>
    <x v="0"/>
    <n v="11"/>
    <x v="1"/>
    <n v="0"/>
    <x v="1"/>
  </r>
  <r>
    <x v="1926"/>
    <n v="1969"/>
    <n v="57"/>
    <x v="1"/>
    <x v="1"/>
    <x v="2"/>
    <n v="3"/>
    <x v="1"/>
    <x v="321"/>
    <x v="1"/>
    <n v="0"/>
    <n v="1"/>
    <x v="210"/>
    <x v="70"/>
    <x v="0"/>
    <n v="1103"/>
    <n v="0"/>
    <n v="45"/>
    <n v="0"/>
    <n v="0"/>
    <n v="34"/>
    <n v="1182"/>
    <n v="3"/>
    <x v="6"/>
    <n v="2"/>
    <n v="11"/>
    <n v="20"/>
    <x v="0"/>
    <n v="8"/>
    <x v="0"/>
    <x v="0"/>
    <x v="1"/>
    <x v="0"/>
    <x v="0"/>
    <x v="1"/>
    <n v="0"/>
    <x v="0"/>
    <n v="11"/>
    <x v="1"/>
    <n v="2"/>
    <x v="3"/>
  </r>
  <r>
    <x v="1927"/>
    <n v="1970"/>
    <n v="56"/>
    <x v="1"/>
    <x v="0"/>
    <x v="2"/>
    <n v="2"/>
    <x v="1"/>
    <x v="1716"/>
    <x v="1"/>
    <n v="0"/>
    <n v="0"/>
    <x v="73"/>
    <x v="59"/>
    <x v="0"/>
    <n v="353"/>
    <n v="61"/>
    <n v="753"/>
    <n v="40"/>
    <n v="46"/>
    <n v="27"/>
    <n v="1280"/>
    <n v="1"/>
    <x v="7"/>
    <n v="3"/>
    <n v="7"/>
    <n v="14"/>
    <x v="1"/>
    <n v="2"/>
    <x v="1"/>
    <x v="0"/>
    <x v="0"/>
    <x v="0"/>
    <x v="0"/>
    <x v="0"/>
    <n v="0"/>
    <x v="0"/>
    <n v="11"/>
    <x v="1"/>
    <n v="0"/>
    <x v="1"/>
  </r>
  <r>
    <x v="1928"/>
    <n v="1957"/>
    <n v="69"/>
    <x v="0"/>
    <x v="0"/>
    <x v="0"/>
    <n v="1"/>
    <x v="0"/>
    <x v="1717"/>
    <x v="1"/>
    <n v="0"/>
    <n v="0"/>
    <x v="6"/>
    <x v="19"/>
    <x v="0"/>
    <n v="652"/>
    <n v="48"/>
    <n v="350"/>
    <n v="94"/>
    <n v="84"/>
    <n v="108"/>
    <n v="1336"/>
    <n v="1"/>
    <x v="12"/>
    <n v="3"/>
    <n v="6"/>
    <n v="19"/>
    <x v="0"/>
    <n v="5"/>
    <x v="1"/>
    <x v="0"/>
    <x v="0"/>
    <x v="0"/>
    <x v="0"/>
    <x v="0"/>
    <n v="0"/>
    <x v="0"/>
    <n v="11"/>
    <x v="0"/>
    <n v="1"/>
    <x v="0"/>
  </r>
  <r>
    <x v="1929"/>
    <n v="1965"/>
    <n v="61"/>
    <x v="1"/>
    <x v="2"/>
    <x v="2"/>
    <n v="4"/>
    <x v="1"/>
    <x v="1718"/>
    <x v="1"/>
    <n v="1"/>
    <n v="1"/>
    <x v="51"/>
    <x v="40"/>
    <x v="1"/>
    <n v="379"/>
    <n v="6"/>
    <n v="157"/>
    <n v="25"/>
    <n v="91"/>
    <n v="91"/>
    <n v="749"/>
    <n v="5"/>
    <x v="12"/>
    <n v="3"/>
    <n v="7"/>
    <n v="24"/>
    <x v="0"/>
    <n v="7"/>
    <x v="0"/>
    <x v="0"/>
    <x v="0"/>
    <x v="0"/>
    <x v="0"/>
    <x v="0"/>
    <n v="0"/>
    <x v="0"/>
    <n v="11"/>
    <x v="1"/>
    <n v="0"/>
    <x v="1"/>
  </r>
  <r>
    <x v="1930"/>
    <n v="1974"/>
    <n v="52"/>
    <x v="1"/>
    <x v="1"/>
    <x v="2"/>
    <n v="4"/>
    <x v="1"/>
    <x v="1719"/>
    <x v="1"/>
    <n v="1"/>
    <n v="1"/>
    <x v="300"/>
    <x v="72"/>
    <x v="0"/>
    <n v="46"/>
    <n v="4"/>
    <n v="36"/>
    <n v="2"/>
    <n v="2"/>
    <n v="1"/>
    <n v="91"/>
    <n v="1"/>
    <x v="2"/>
    <n v="0"/>
    <n v="4"/>
    <n v="7"/>
    <x v="1"/>
    <n v="5"/>
    <x v="1"/>
    <x v="0"/>
    <x v="0"/>
    <x v="0"/>
    <x v="0"/>
    <x v="0"/>
    <n v="0"/>
    <x v="0"/>
    <n v="11"/>
    <x v="1"/>
    <n v="0"/>
    <x v="1"/>
  </r>
  <r>
    <x v="1931"/>
    <n v="1947"/>
    <n v="79"/>
    <x v="3"/>
    <x v="1"/>
    <x v="2"/>
    <n v="3"/>
    <x v="1"/>
    <x v="1720"/>
    <x v="1"/>
    <n v="0"/>
    <n v="1"/>
    <x v="148"/>
    <x v="88"/>
    <x v="0"/>
    <n v="162"/>
    <n v="31"/>
    <n v="127"/>
    <n v="8"/>
    <n v="17"/>
    <n v="69"/>
    <n v="414"/>
    <n v="2"/>
    <x v="6"/>
    <n v="2"/>
    <n v="7"/>
    <n v="15"/>
    <x v="1"/>
    <n v="3"/>
    <x v="1"/>
    <x v="0"/>
    <x v="0"/>
    <x v="0"/>
    <x v="0"/>
    <x v="0"/>
    <n v="0"/>
    <x v="0"/>
    <n v="11"/>
    <x v="1"/>
    <n v="0"/>
    <x v="1"/>
  </r>
  <r>
    <x v="1932"/>
    <n v="1982"/>
    <n v="44"/>
    <x v="2"/>
    <x v="2"/>
    <x v="2"/>
    <n v="3"/>
    <x v="1"/>
    <x v="1721"/>
    <x v="1"/>
    <n v="1"/>
    <n v="0"/>
    <x v="368"/>
    <x v="51"/>
    <x v="0"/>
    <n v="8"/>
    <n v="3"/>
    <n v="19"/>
    <n v="3"/>
    <n v="3"/>
    <n v="8"/>
    <n v="44"/>
    <n v="3"/>
    <x v="7"/>
    <n v="0"/>
    <n v="3"/>
    <n v="9"/>
    <x v="1"/>
    <n v="6"/>
    <x v="0"/>
    <x v="0"/>
    <x v="0"/>
    <x v="0"/>
    <x v="0"/>
    <x v="0"/>
    <n v="0"/>
    <x v="0"/>
    <n v="11"/>
    <x v="1"/>
    <n v="0"/>
    <x v="1"/>
  </r>
  <r>
    <x v="1933"/>
    <n v="1968"/>
    <n v="58"/>
    <x v="1"/>
    <x v="2"/>
    <x v="2"/>
    <n v="4"/>
    <x v="1"/>
    <x v="1722"/>
    <x v="1"/>
    <n v="2"/>
    <n v="0"/>
    <x v="175"/>
    <x v="77"/>
    <x v="0"/>
    <n v="17"/>
    <n v="3"/>
    <n v="18"/>
    <n v="3"/>
    <n v="4"/>
    <n v="18"/>
    <n v="63"/>
    <n v="2"/>
    <x v="7"/>
    <n v="1"/>
    <n v="2"/>
    <n v="8"/>
    <x v="1"/>
    <n v="7"/>
    <x v="0"/>
    <x v="0"/>
    <x v="0"/>
    <x v="0"/>
    <x v="0"/>
    <x v="0"/>
    <n v="0"/>
    <x v="0"/>
    <n v="11"/>
    <x v="1"/>
    <n v="0"/>
    <x v="1"/>
  </r>
  <r>
    <x v="1934"/>
    <n v="1951"/>
    <n v="75"/>
    <x v="0"/>
    <x v="0"/>
    <x v="2"/>
    <n v="3"/>
    <x v="1"/>
    <x v="1723"/>
    <x v="1"/>
    <n v="0"/>
    <n v="1"/>
    <x v="62"/>
    <x v="89"/>
    <x v="0"/>
    <n v="340"/>
    <n v="108"/>
    <n v="185"/>
    <n v="130"/>
    <n v="38"/>
    <n v="100"/>
    <n v="901"/>
    <n v="2"/>
    <x v="4"/>
    <n v="6"/>
    <n v="9"/>
    <n v="23"/>
    <x v="0"/>
    <n v="3"/>
    <x v="1"/>
    <x v="0"/>
    <x v="0"/>
    <x v="0"/>
    <x v="0"/>
    <x v="0"/>
    <n v="0"/>
    <x v="0"/>
    <n v="11"/>
    <x v="1"/>
    <n v="0"/>
    <x v="1"/>
  </r>
  <r>
    <x v="1935"/>
    <n v="1975"/>
    <n v="51"/>
    <x v="1"/>
    <x v="4"/>
    <x v="1"/>
    <n v="4"/>
    <x v="1"/>
    <x v="1724"/>
    <x v="1"/>
    <n v="1"/>
    <n v="1"/>
    <x v="403"/>
    <x v="51"/>
    <x v="0"/>
    <n v="8"/>
    <n v="4"/>
    <n v="15"/>
    <n v="3"/>
    <n v="5"/>
    <n v="3"/>
    <n v="38"/>
    <n v="2"/>
    <x v="1"/>
    <n v="0"/>
    <n v="3"/>
    <n v="6"/>
    <x v="1"/>
    <n v="7"/>
    <x v="0"/>
    <x v="0"/>
    <x v="0"/>
    <x v="0"/>
    <x v="0"/>
    <x v="0"/>
    <n v="0"/>
    <x v="0"/>
    <n v="11"/>
    <x v="1"/>
    <n v="0"/>
    <x v="1"/>
  </r>
  <r>
    <x v="1936"/>
    <n v="1956"/>
    <n v="70"/>
    <x v="0"/>
    <x v="1"/>
    <x v="0"/>
    <n v="2"/>
    <x v="1"/>
    <x v="1725"/>
    <x v="1"/>
    <n v="0"/>
    <n v="1"/>
    <x v="112"/>
    <x v="33"/>
    <x v="2"/>
    <n v="154"/>
    <n v="22"/>
    <n v="202"/>
    <n v="39"/>
    <n v="30"/>
    <n v="8"/>
    <n v="455"/>
    <n v="5"/>
    <x v="6"/>
    <n v="2"/>
    <n v="9"/>
    <n v="20"/>
    <x v="0"/>
    <n v="4"/>
    <x v="1"/>
    <x v="0"/>
    <x v="0"/>
    <x v="0"/>
    <x v="0"/>
    <x v="0"/>
    <n v="0"/>
    <x v="0"/>
    <n v="11"/>
    <x v="0"/>
    <n v="1"/>
    <x v="0"/>
  </r>
  <r>
    <x v="1937"/>
    <n v="1949"/>
    <n v="77"/>
    <x v="0"/>
    <x v="1"/>
    <x v="4"/>
    <n v="2"/>
    <x v="1"/>
    <x v="1726"/>
    <x v="1"/>
    <n v="0"/>
    <n v="1"/>
    <x v="48"/>
    <x v="93"/>
    <x v="0"/>
    <n v="710"/>
    <n v="15"/>
    <n v="30"/>
    <n v="20"/>
    <n v="0"/>
    <n v="0"/>
    <n v="775"/>
    <n v="3"/>
    <x v="8"/>
    <n v="2"/>
    <n v="8"/>
    <n v="24"/>
    <x v="0"/>
    <n v="8"/>
    <x v="0"/>
    <x v="0"/>
    <x v="0"/>
    <x v="0"/>
    <x v="0"/>
    <x v="0"/>
    <n v="0"/>
    <x v="0"/>
    <n v="11"/>
    <x v="0"/>
    <n v="1"/>
    <x v="0"/>
  </r>
  <r>
    <x v="1938"/>
    <n v="1959"/>
    <n v="67"/>
    <x v="0"/>
    <x v="2"/>
    <x v="2"/>
    <n v="3"/>
    <x v="1"/>
    <x v="1727"/>
    <x v="1"/>
    <n v="0"/>
    <n v="1"/>
    <x v="82"/>
    <x v="50"/>
    <x v="1"/>
    <n v="8"/>
    <n v="2"/>
    <n v="4"/>
    <n v="0"/>
    <n v="0"/>
    <n v="1"/>
    <n v="15"/>
    <n v="1"/>
    <x v="9"/>
    <n v="0"/>
    <n v="3"/>
    <n v="4"/>
    <x v="1"/>
    <n v="5"/>
    <x v="1"/>
    <x v="0"/>
    <x v="0"/>
    <x v="0"/>
    <x v="0"/>
    <x v="0"/>
    <n v="0"/>
    <x v="0"/>
    <n v="11"/>
    <x v="1"/>
    <n v="0"/>
    <x v="1"/>
  </r>
  <r>
    <x v="1939"/>
    <n v="1973"/>
    <n v="53"/>
    <x v="1"/>
    <x v="0"/>
    <x v="2"/>
    <n v="3"/>
    <x v="1"/>
    <x v="1728"/>
    <x v="1"/>
    <n v="1"/>
    <n v="0"/>
    <x v="176"/>
    <x v="56"/>
    <x v="0"/>
    <n v="2"/>
    <n v="2"/>
    <n v="4"/>
    <n v="13"/>
    <n v="13"/>
    <n v="4"/>
    <n v="38"/>
    <n v="1"/>
    <x v="1"/>
    <n v="0"/>
    <n v="4"/>
    <n v="6"/>
    <x v="1"/>
    <n v="4"/>
    <x v="1"/>
    <x v="0"/>
    <x v="0"/>
    <x v="0"/>
    <x v="0"/>
    <x v="0"/>
    <n v="0"/>
    <x v="0"/>
    <n v="11"/>
    <x v="1"/>
    <n v="0"/>
    <x v="1"/>
  </r>
  <r>
    <x v="1940"/>
    <n v="1984"/>
    <n v="42"/>
    <x v="2"/>
    <x v="1"/>
    <x v="2"/>
    <n v="2"/>
    <x v="1"/>
    <x v="1729"/>
    <x v="1"/>
    <n v="0"/>
    <n v="0"/>
    <x v="643"/>
    <x v="26"/>
    <x v="0"/>
    <n v="1050"/>
    <n v="14"/>
    <n v="322"/>
    <n v="0"/>
    <n v="14"/>
    <n v="112"/>
    <n v="1512"/>
    <n v="1"/>
    <x v="3"/>
    <n v="11"/>
    <n v="5"/>
    <n v="22"/>
    <x v="0"/>
    <n v="2"/>
    <x v="1"/>
    <x v="1"/>
    <x v="0"/>
    <x v="1"/>
    <x v="1"/>
    <x v="0"/>
    <n v="0"/>
    <x v="0"/>
    <n v="11"/>
    <x v="0"/>
    <n v="4"/>
    <x v="4"/>
  </r>
  <r>
    <x v="1941"/>
    <n v="1950"/>
    <n v="76"/>
    <x v="0"/>
    <x v="0"/>
    <x v="1"/>
    <n v="3"/>
    <x v="1"/>
    <x v="1730"/>
    <x v="1"/>
    <n v="0"/>
    <n v="1"/>
    <x v="644"/>
    <x v="8"/>
    <x v="0"/>
    <n v="19"/>
    <n v="1"/>
    <n v="14"/>
    <n v="3"/>
    <n v="2"/>
    <n v="4"/>
    <n v="43"/>
    <n v="1"/>
    <x v="1"/>
    <n v="0"/>
    <n v="3"/>
    <n v="5"/>
    <x v="1"/>
    <n v="8"/>
    <x v="0"/>
    <x v="0"/>
    <x v="0"/>
    <x v="0"/>
    <x v="0"/>
    <x v="0"/>
    <n v="0"/>
    <x v="0"/>
    <n v="11"/>
    <x v="1"/>
    <n v="0"/>
    <x v="1"/>
  </r>
  <r>
    <x v="1942"/>
    <n v="1977"/>
    <n v="49"/>
    <x v="1"/>
    <x v="0"/>
    <x v="0"/>
    <n v="2"/>
    <x v="1"/>
    <x v="1731"/>
    <x v="1"/>
    <n v="1"/>
    <n v="0"/>
    <x v="442"/>
    <x v="81"/>
    <x v="0"/>
    <n v="22"/>
    <n v="0"/>
    <n v="6"/>
    <n v="6"/>
    <n v="2"/>
    <n v="6"/>
    <n v="42"/>
    <n v="1"/>
    <x v="1"/>
    <n v="0"/>
    <n v="3"/>
    <n v="5"/>
    <x v="1"/>
    <n v="7"/>
    <x v="0"/>
    <x v="0"/>
    <x v="0"/>
    <x v="0"/>
    <x v="0"/>
    <x v="0"/>
    <n v="0"/>
    <x v="0"/>
    <n v="11"/>
    <x v="1"/>
    <n v="0"/>
    <x v="1"/>
  </r>
  <r>
    <x v="1943"/>
    <n v="1984"/>
    <n v="42"/>
    <x v="2"/>
    <x v="0"/>
    <x v="2"/>
    <n v="2"/>
    <x v="1"/>
    <x v="1732"/>
    <x v="1"/>
    <n v="0"/>
    <n v="0"/>
    <x v="609"/>
    <x v="96"/>
    <x v="0"/>
    <n v="274"/>
    <n v="83"/>
    <n v="216"/>
    <n v="151"/>
    <n v="141"/>
    <n v="224"/>
    <n v="1089"/>
    <n v="1"/>
    <x v="6"/>
    <n v="6"/>
    <n v="12"/>
    <n v="23"/>
    <x v="0"/>
    <n v="1"/>
    <x v="1"/>
    <x v="0"/>
    <x v="0"/>
    <x v="0"/>
    <x v="0"/>
    <x v="0"/>
    <n v="0"/>
    <x v="0"/>
    <n v="11"/>
    <x v="1"/>
    <n v="0"/>
    <x v="1"/>
  </r>
  <r>
    <x v="1944"/>
    <n v="1976"/>
    <n v="50"/>
    <x v="1"/>
    <x v="2"/>
    <x v="2"/>
    <n v="3"/>
    <x v="1"/>
    <x v="1733"/>
    <x v="1"/>
    <n v="1"/>
    <n v="0"/>
    <x v="64"/>
    <x v="3"/>
    <x v="0"/>
    <n v="68"/>
    <n v="6"/>
    <n v="38"/>
    <n v="3"/>
    <n v="6"/>
    <n v="41"/>
    <n v="162"/>
    <n v="2"/>
    <x v="2"/>
    <n v="2"/>
    <n v="3"/>
    <n v="9"/>
    <x v="1"/>
    <n v="7"/>
    <x v="0"/>
    <x v="0"/>
    <x v="0"/>
    <x v="0"/>
    <x v="0"/>
    <x v="0"/>
    <n v="0"/>
    <x v="0"/>
    <n v="11"/>
    <x v="1"/>
    <n v="0"/>
    <x v="1"/>
  </r>
  <r>
    <x v="1945"/>
    <n v="1951"/>
    <n v="75"/>
    <x v="0"/>
    <x v="0"/>
    <x v="4"/>
    <n v="1"/>
    <x v="0"/>
    <x v="1734"/>
    <x v="1"/>
    <n v="0"/>
    <n v="0"/>
    <x v="219"/>
    <x v="11"/>
    <x v="0"/>
    <n v="344"/>
    <n v="45"/>
    <n v="654"/>
    <n v="104"/>
    <n v="11"/>
    <n v="114"/>
    <n v="1272"/>
    <n v="2"/>
    <x v="7"/>
    <n v="4"/>
    <n v="10"/>
    <n v="19"/>
    <x v="0"/>
    <n v="3"/>
    <x v="1"/>
    <x v="0"/>
    <x v="0"/>
    <x v="0"/>
    <x v="0"/>
    <x v="0"/>
    <n v="0"/>
    <x v="0"/>
    <n v="11"/>
    <x v="1"/>
    <n v="0"/>
    <x v="1"/>
  </r>
  <r>
    <x v="1946"/>
    <n v="1982"/>
    <n v="44"/>
    <x v="2"/>
    <x v="0"/>
    <x v="2"/>
    <n v="2"/>
    <x v="1"/>
    <x v="1735"/>
    <x v="1"/>
    <n v="0"/>
    <n v="0"/>
    <x v="165"/>
    <x v="33"/>
    <x v="2"/>
    <n v="145"/>
    <n v="193"/>
    <n v="459"/>
    <n v="205"/>
    <n v="26"/>
    <n v="145"/>
    <n v="1173"/>
    <n v="2"/>
    <x v="7"/>
    <n v="8"/>
    <n v="7"/>
    <n v="20"/>
    <x v="0"/>
    <n v="2"/>
    <x v="1"/>
    <x v="0"/>
    <x v="0"/>
    <x v="0"/>
    <x v="0"/>
    <x v="0"/>
    <n v="0"/>
    <x v="0"/>
    <n v="11"/>
    <x v="0"/>
    <n v="1"/>
    <x v="0"/>
  </r>
  <r>
    <x v="1947"/>
    <n v="1974"/>
    <n v="52"/>
    <x v="1"/>
    <x v="2"/>
    <x v="2"/>
    <n v="3"/>
    <x v="1"/>
    <x v="1736"/>
    <x v="1"/>
    <n v="0"/>
    <n v="1"/>
    <x v="645"/>
    <x v="37"/>
    <x v="1"/>
    <n v="217"/>
    <n v="38"/>
    <n v="350"/>
    <n v="111"/>
    <n v="85"/>
    <n v="15"/>
    <n v="816"/>
    <n v="1"/>
    <x v="6"/>
    <n v="7"/>
    <n v="10"/>
    <n v="22"/>
    <x v="0"/>
    <n v="1"/>
    <x v="1"/>
    <x v="0"/>
    <x v="0"/>
    <x v="0"/>
    <x v="0"/>
    <x v="0"/>
    <n v="0"/>
    <x v="0"/>
    <n v="11"/>
    <x v="1"/>
    <n v="0"/>
    <x v="1"/>
  </r>
  <r>
    <x v="1948"/>
    <n v="1968"/>
    <n v="58"/>
    <x v="1"/>
    <x v="0"/>
    <x v="0"/>
    <n v="3"/>
    <x v="1"/>
    <x v="1737"/>
    <x v="1"/>
    <n v="1"/>
    <n v="1"/>
    <x v="170"/>
    <x v="42"/>
    <x v="0"/>
    <n v="18"/>
    <n v="7"/>
    <n v="34"/>
    <n v="10"/>
    <n v="2"/>
    <n v="3"/>
    <n v="74"/>
    <n v="3"/>
    <x v="7"/>
    <n v="0"/>
    <n v="3"/>
    <n v="9"/>
    <x v="1"/>
    <n v="8"/>
    <x v="0"/>
    <x v="0"/>
    <x v="0"/>
    <x v="0"/>
    <x v="0"/>
    <x v="0"/>
    <n v="0"/>
    <x v="0"/>
    <n v="11"/>
    <x v="1"/>
    <n v="0"/>
    <x v="1"/>
  </r>
  <r>
    <x v="1949"/>
    <n v="1954"/>
    <n v="72"/>
    <x v="0"/>
    <x v="0"/>
    <x v="1"/>
    <n v="3"/>
    <x v="1"/>
    <x v="1347"/>
    <x v="1"/>
    <n v="0"/>
    <n v="1"/>
    <x v="597"/>
    <x v="15"/>
    <x v="1"/>
    <n v="69"/>
    <n v="8"/>
    <n v="26"/>
    <n v="12"/>
    <n v="7"/>
    <n v="12"/>
    <n v="134"/>
    <n v="2"/>
    <x v="7"/>
    <n v="0"/>
    <n v="4"/>
    <n v="9"/>
    <x v="1"/>
    <n v="7"/>
    <x v="0"/>
    <x v="0"/>
    <x v="0"/>
    <x v="0"/>
    <x v="0"/>
    <x v="0"/>
    <n v="0"/>
    <x v="0"/>
    <n v="11"/>
    <x v="1"/>
    <n v="0"/>
    <x v="1"/>
  </r>
  <r>
    <x v="1950"/>
    <n v="1940"/>
    <n v="86"/>
    <x v="3"/>
    <x v="1"/>
    <x v="0"/>
    <n v="1"/>
    <x v="0"/>
    <x v="1738"/>
    <x v="1"/>
    <n v="0"/>
    <n v="0"/>
    <x v="129"/>
    <x v="25"/>
    <x v="0"/>
    <n v="144"/>
    <n v="0"/>
    <n v="7"/>
    <n v="0"/>
    <n v="0"/>
    <n v="6"/>
    <n v="157"/>
    <n v="1"/>
    <x v="7"/>
    <n v="1"/>
    <n v="4"/>
    <n v="9"/>
    <x v="1"/>
    <n v="5"/>
    <x v="1"/>
    <x v="0"/>
    <x v="0"/>
    <x v="0"/>
    <x v="0"/>
    <x v="0"/>
    <n v="0"/>
    <x v="0"/>
    <n v="11"/>
    <x v="1"/>
    <n v="0"/>
    <x v="1"/>
  </r>
  <r>
    <x v="1951"/>
    <n v="1976"/>
    <n v="50"/>
    <x v="1"/>
    <x v="0"/>
    <x v="2"/>
    <n v="3"/>
    <x v="1"/>
    <x v="1739"/>
    <x v="1"/>
    <n v="0"/>
    <n v="1"/>
    <x v="360"/>
    <x v="7"/>
    <x v="1"/>
    <n v="256"/>
    <n v="34"/>
    <n v="103"/>
    <n v="90"/>
    <n v="29"/>
    <n v="49"/>
    <n v="561"/>
    <n v="2"/>
    <x v="7"/>
    <n v="3"/>
    <n v="10"/>
    <n v="18"/>
    <x v="0"/>
    <n v="3"/>
    <x v="1"/>
    <x v="0"/>
    <x v="0"/>
    <x v="0"/>
    <x v="0"/>
    <x v="0"/>
    <n v="0"/>
    <x v="0"/>
    <n v="11"/>
    <x v="1"/>
    <n v="0"/>
    <x v="1"/>
  </r>
  <r>
    <x v="1952"/>
    <n v="1951"/>
    <n v="75"/>
    <x v="0"/>
    <x v="0"/>
    <x v="0"/>
    <n v="1"/>
    <x v="0"/>
    <x v="1740"/>
    <x v="1"/>
    <n v="0"/>
    <n v="0"/>
    <x v="44"/>
    <x v="90"/>
    <x v="0"/>
    <n v="483"/>
    <n v="72"/>
    <n v="567"/>
    <n v="94"/>
    <n v="12"/>
    <n v="108"/>
    <n v="1336"/>
    <n v="1"/>
    <x v="6"/>
    <n v="4"/>
    <n v="10"/>
    <n v="19"/>
    <x v="0"/>
    <n v="1"/>
    <x v="1"/>
    <x v="0"/>
    <x v="0"/>
    <x v="0"/>
    <x v="0"/>
    <x v="0"/>
    <n v="0"/>
    <x v="0"/>
    <n v="11"/>
    <x v="1"/>
    <n v="0"/>
    <x v="1"/>
  </r>
  <r>
    <x v="1953"/>
    <n v="1976"/>
    <n v="50"/>
    <x v="1"/>
    <x v="1"/>
    <x v="1"/>
    <n v="2"/>
    <x v="1"/>
    <x v="1741"/>
    <x v="1"/>
    <n v="0"/>
    <n v="0"/>
    <x v="585"/>
    <x v="41"/>
    <x v="2"/>
    <n v="1285"/>
    <n v="105"/>
    <n v="653"/>
    <n v="28"/>
    <n v="21"/>
    <n v="0"/>
    <n v="2092"/>
    <n v="1"/>
    <x v="11"/>
    <n v="4"/>
    <n v="8"/>
    <n v="23"/>
    <x v="0"/>
    <n v="8"/>
    <x v="0"/>
    <x v="0"/>
    <x v="0"/>
    <x v="0"/>
    <x v="0"/>
    <x v="0"/>
    <n v="0"/>
    <x v="0"/>
    <n v="11"/>
    <x v="0"/>
    <n v="1"/>
    <x v="0"/>
  </r>
  <r>
    <x v="1954"/>
    <n v="1964"/>
    <n v="62"/>
    <x v="0"/>
    <x v="1"/>
    <x v="0"/>
    <n v="1"/>
    <x v="0"/>
    <x v="1742"/>
    <x v="1"/>
    <n v="0"/>
    <n v="0"/>
    <x v="81"/>
    <x v="71"/>
    <x v="2"/>
    <n v="338"/>
    <n v="4"/>
    <n v="89"/>
    <n v="11"/>
    <n v="8"/>
    <n v="13"/>
    <n v="463"/>
    <n v="1"/>
    <x v="6"/>
    <n v="2"/>
    <n v="9"/>
    <n v="16"/>
    <x v="0"/>
    <n v="4"/>
    <x v="1"/>
    <x v="0"/>
    <x v="0"/>
    <x v="0"/>
    <x v="0"/>
    <x v="0"/>
    <n v="0"/>
    <x v="0"/>
    <n v="11"/>
    <x v="1"/>
    <n v="0"/>
    <x v="1"/>
  </r>
  <r>
    <x v="1955"/>
    <n v="1950"/>
    <n v="76"/>
    <x v="0"/>
    <x v="1"/>
    <x v="4"/>
    <n v="1"/>
    <x v="0"/>
    <x v="1743"/>
    <x v="1"/>
    <n v="0"/>
    <n v="0"/>
    <x v="531"/>
    <x v="30"/>
    <x v="0"/>
    <n v="605"/>
    <n v="10"/>
    <n v="345"/>
    <n v="84"/>
    <n v="54"/>
    <n v="32"/>
    <n v="1130"/>
    <n v="1"/>
    <x v="1"/>
    <n v="8"/>
    <n v="7"/>
    <n v="17"/>
    <x v="0"/>
    <n v="0"/>
    <x v="1"/>
    <x v="0"/>
    <x v="0"/>
    <x v="0"/>
    <x v="0"/>
    <x v="0"/>
    <n v="0"/>
    <x v="0"/>
    <n v="11"/>
    <x v="1"/>
    <n v="0"/>
    <x v="1"/>
  </r>
  <r>
    <x v="1956"/>
    <n v="1976"/>
    <n v="50"/>
    <x v="1"/>
    <x v="0"/>
    <x v="1"/>
    <n v="3"/>
    <x v="1"/>
    <x v="1744"/>
    <x v="1"/>
    <n v="1"/>
    <n v="0"/>
    <x v="620"/>
    <x v="10"/>
    <x v="0"/>
    <n v="8"/>
    <n v="0"/>
    <n v="7"/>
    <n v="3"/>
    <n v="1"/>
    <n v="1"/>
    <n v="20"/>
    <n v="1"/>
    <x v="1"/>
    <n v="0"/>
    <n v="3"/>
    <n v="5"/>
    <x v="1"/>
    <n v="6"/>
    <x v="0"/>
    <x v="0"/>
    <x v="0"/>
    <x v="0"/>
    <x v="0"/>
    <x v="0"/>
    <n v="0"/>
    <x v="0"/>
    <n v="11"/>
    <x v="1"/>
    <n v="0"/>
    <x v="1"/>
  </r>
  <r>
    <x v="1957"/>
    <n v="1956"/>
    <n v="70"/>
    <x v="0"/>
    <x v="0"/>
    <x v="0"/>
    <n v="2"/>
    <x v="1"/>
    <x v="1745"/>
    <x v="1"/>
    <n v="0"/>
    <n v="1"/>
    <x v="206"/>
    <x v="29"/>
    <x v="0"/>
    <n v="172"/>
    <n v="41"/>
    <n v="86"/>
    <n v="45"/>
    <n v="6"/>
    <n v="27"/>
    <n v="377"/>
    <n v="5"/>
    <x v="3"/>
    <n v="3"/>
    <n v="5"/>
    <n v="18"/>
    <x v="0"/>
    <n v="7"/>
    <x v="0"/>
    <x v="1"/>
    <x v="0"/>
    <x v="0"/>
    <x v="0"/>
    <x v="0"/>
    <n v="0"/>
    <x v="0"/>
    <n v="11"/>
    <x v="1"/>
    <n v="1"/>
    <x v="0"/>
  </r>
  <r>
    <x v="1958"/>
    <n v="1990"/>
    <n v="36"/>
    <x v="2"/>
    <x v="0"/>
    <x v="0"/>
    <n v="1"/>
    <x v="0"/>
    <x v="1746"/>
    <x v="1"/>
    <n v="0"/>
    <n v="0"/>
    <x v="327"/>
    <x v="90"/>
    <x v="0"/>
    <n v="448"/>
    <n v="71"/>
    <n v="951"/>
    <n v="40"/>
    <n v="17"/>
    <n v="17"/>
    <n v="1544"/>
    <n v="1"/>
    <x v="4"/>
    <n v="11"/>
    <n v="10"/>
    <n v="28"/>
    <x v="0"/>
    <n v="2"/>
    <x v="1"/>
    <x v="0"/>
    <x v="0"/>
    <x v="1"/>
    <x v="0"/>
    <x v="0"/>
    <n v="0"/>
    <x v="0"/>
    <n v="11"/>
    <x v="0"/>
    <n v="2"/>
    <x v="3"/>
  </r>
  <r>
    <x v="1959"/>
    <n v="1950"/>
    <n v="76"/>
    <x v="0"/>
    <x v="1"/>
    <x v="4"/>
    <n v="3"/>
    <x v="1"/>
    <x v="1486"/>
    <x v="1"/>
    <n v="1"/>
    <n v="1"/>
    <x v="392"/>
    <x v="56"/>
    <x v="0"/>
    <n v="67"/>
    <n v="4"/>
    <n v="32"/>
    <n v="17"/>
    <n v="2"/>
    <n v="16"/>
    <n v="138"/>
    <n v="3"/>
    <x v="2"/>
    <n v="1"/>
    <n v="4"/>
    <n v="10"/>
    <x v="1"/>
    <n v="4"/>
    <x v="1"/>
    <x v="0"/>
    <x v="0"/>
    <x v="0"/>
    <x v="0"/>
    <x v="0"/>
    <n v="0"/>
    <x v="0"/>
    <n v="11"/>
    <x v="1"/>
    <n v="0"/>
    <x v="1"/>
  </r>
  <r>
    <x v="1960"/>
    <n v="1965"/>
    <n v="61"/>
    <x v="1"/>
    <x v="2"/>
    <x v="2"/>
    <n v="3"/>
    <x v="1"/>
    <x v="1747"/>
    <x v="1"/>
    <n v="0"/>
    <n v="1"/>
    <x v="74"/>
    <x v="1"/>
    <x v="0"/>
    <n v="512"/>
    <n v="53"/>
    <n v="98"/>
    <n v="81"/>
    <n v="179"/>
    <n v="89"/>
    <n v="1012"/>
    <n v="3"/>
    <x v="0"/>
    <n v="5"/>
    <n v="10"/>
    <n v="26"/>
    <x v="0"/>
    <n v="5"/>
    <x v="1"/>
    <x v="0"/>
    <x v="0"/>
    <x v="0"/>
    <x v="0"/>
    <x v="0"/>
    <n v="0"/>
    <x v="0"/>
    <n v="11"/>
    <x v="1"/>
    <n v="0"/>
    <x v="1"/>
  </r>
  <r>
    <x v="1961"/>
    <n v="1962"/>
    <n v="64"/>
    <x v="0"/>
    <x v="1"/>
    <x v="4"/>
    <n v="1"/>
    <x v="0"/>
    <x v="1748"/>
    <x v="1"/>
    <n v="0"/>
    <n v="0"/>
    <x v="381"/>
    <x v="28"/>
    <x v="2"/>
    <n v="1462"/>
    <n v="16"/>
    <n v="128"/>
    <n v="0"/>
    <n v="0"/>
    <n v="160"/>
    <n v="1766"/>
    <n v="1"/>
    <x v="3"/>
    <n v="3"/>
    <n v="6"/>
    <n v="15"/>
    <x v="1"/>
    <n v="6"/>
    <x v="0"/>
    <x v="0"/>
    <x v="1"/>
    <x v="1"/>
    <x v="0"/>
    <x v="1"/>
    <n v="0"/>
    <x v="0"/>
    <n v="11"/>
    <x v="0"/>
    <n v="4"/>
    <x v="4"/>
  </r>
  <r>
    <x v="1962"/>
    <n v="1978"/>
    <n v="48"/>
    <x v="1"/>
    <x v="0"/>
    <x v="2"/>
    <n v="4"/>
    <x v="1"/>
    <x v="1749"/>
    <x v="1"/>
    <n v="1"/>
    <n v="1"/>
    <x v="209"/>
    <x v="7"/>
    <x v="1"/>
    <n v="20"/>
    <n v="0"/>
    <n v="14"/>
    <n v="7"/>
    <n v="3"/>
    <n v="1"/>
    <n v="45"/>
    <n v="3"/>
    <x v="2"/>
    <n v="0"/>
    <n v="4"/>
    <n v="9"/>
    <x v="1"/>
    <n v="3"/>
    <x v="1"/>
    <x v="0"/>
    <x v="0"/>
    <x v="0"/>
    <x v="0"/>
    <x v="0"/>
    <n v="0"/>
    <x v="0"/>
    <n v="11"/>
    <x v="1"/>
    <n v="0"/>
    <x v="1"/>
  </r>
  <r>
    <x v="1963"/>
    <n v="1952"/>
    <n v="74"/>
    <x v="0"/>
    <x v="0"/>
    <x v="0"/>
    <n v="3"/>
    <x v="1"/>
    <x v="1750"/>
    <x v="1"/>
    <n v="1"/>
    <n v="1"/>
    <x v="397"/>
    <x v="6"/>
    <x v="0"/>
    <n v="50"/>
    <n v="4"/>
    <n v="44"/>
    <n v="10"/>
    <n v="10"/>
    <n v="43"/>
    <n v="161"/>
    <n v="3"/>
    <x v="7"/>
    <n v="1"/>
    <n v="3"/>
    <n v="10"/>
    <x v="1"/>
    <n v="9"/>
    <x v="0"/>
    <x v="0"/>
    <x v="0"/>
    <x v="0"/>
    <x v="0"/>
    <x v="0"/>
    <n v="0"/>
    <x v="0"/>
    <n v="11"/>
    <x v="0"/>
    <n v="1"/>
    <x v="0"/>
  </r>
  <r>
    <x v="1964"/>
    <n v="1966"/>
    <n v="60"/>
    <x v="1"/>
    <x v="0"/>
    <x v="3"/>
    <n v="2"/>
    <x v="1"/>
    <x v="1751"/>
    <x v="1"/>
    <n v="0"/>
    <n v="1"/>
    <x v="135"/>
    <x v="67"/>
    <x v="1"/>
    <n v="102"/>
    <n v="1"/>
    <n v="15"/>
    <n v="2"/>
    <n v="0"/>
    <n v="24"/>
    <n v="144"/>
    <n v="1"/>
    <x v="7"/>
    <n v="0"/>
    <n v="4"/>
    <n v="8"/>
    <x v="1"/>
    <n v="7"/>
    <x v="0"/>
    <x v="0"/>
    <x v="0"/>
    <x v="0"/>
    <x v="0"/>
    <x v="0"/>
    <n v="0"/>
    <x v="0"/>
    <n v="11"/>
    <x v="1"/>
    <n v="0"/>
    <x v="1"/>
  </r>
  <r>
    <x v="1965"/>
    <n v="1947"/>
    <n v="79"/>
    <x v="3"/>
    <x v="0"/>
    <x v="1"/>
    <n v="2"/>
    <x v="1"/>
    <x v="1752"/>
    <x v="1"/>
    <n v="0"/>
    <n v="0"/>
    <x v="646"/>
    <x v="0"/>
    <x v="0"/>
    <n v="499"/>
    <n v="149"/>
    <n v="815"/>
    <n v="173"/>
    <n v="49"/>
    <n v="49"/>
    <n v="1734"/>
    <n v="1"/>
    <x v="4"/>
    <n v="7"/>
    <n v="12"/>
    <n v="26"/>
    <x v="0"/>
    <n v="3"/>
    <x v="1"/>
    <x v="0"/>
    <x v="0"/>
    <x v="0"/>
    <x v="0"/>
    <x v="0"/>
    <n v="0"/>
    <x v="0"/>
    <n v="11"/>
    <x v="1"/>
    <n v="0"/>
    <x v="1"/>
  </r>
  <r>
    <x v="1966"/>
    <n v="1972"/>
    <n v="54"/>
    <x v="1"/>
    <x v="0"/>
    <x v="1"/>
    <n v="3"/>
    <x v="1"/>
    <x v="1753"/>
    <x v="1"/>
    <n v="0"/>
    <n v="1"/>
    <x v="294"/>
    <x v="10"/>
    <x v="0"/>
    <n v="381"/>
    <n v="35"/>
    <n v="172"/>
    <n v="56"/>
    <n v="86"/>
    <n v="93"/>
    <n v="823"/>
    <n v="2"/>
    <x v="0"/>
    <n v="2"/>
    <n v="10"/>
    <n v="22"/>
    <x v="0"/>
    <n v="5"/>
    <x v="1"/>
    <x v="0"/>
    <x v="0"/>
    <x v="0"/>
    <x v="0"/>
    <x v="0"/>
    <n v="0"/>
    <x v="0"/>
    <n v="11"/>
    <x v="1"/>
    <n v="0"/>
    <x v="1"/>
  </r>
  <r>
    <x v="1967"/>
    <n v="1963"/>
    <n v="63"/>
    <x v="0"/>
    <x v="0"/>
    <x v="1"/>
    <n v="3"/>
    <x v="1"/>
    <x v="1754"/>
    <x v="1"/>
    <n v="0"/>
    <n v="1"/>
    <x v="647"/>
    <x v="40"/>
    <x v="1"/>
    <n v="631"/>
    <n v="43"/>
    <n v="239"/>
    <n v="128"/>
    <n v="76"/>
    <n v="21"/>
    <n v="1138"/>
    <n v="2"/>
    <x v="4"/>
    <n v="8"/>
    <n v="12"/>
    <n v="28"/>
    <x v="0"/>
    <n v="3"/>
    <x v="1"/>
    <x v="0"/>
    <x v="0"/>
    <x v="0"/>
    <x v="0"/>
    <x v="0"/>
    <n v="0"/>
    <x v="0"/>
    <n v="11"/>
    <x v="1"/>
    <n v="0"/>
    <x v="1"/>
  </r>
  <r>
    <x v="1968"/>
    <n v="1949"/>
    <n v="77"/>
    <x v="0"/>
    <x v="0"/>
    <x v="4"/>
    <n v="1"/>
    <x v="0"/>
    <x v="1755"/>
    <x v="1"/>
    <n v="0"/>
    <n v="0"/>
    <x v="625"/>
    <x v="90"/>
    <x v="0"/>
    <n v="526"/>
    <n v="80"/>
    <n v="553"/>
    <n v="123"/>
    <n v="94"/>
    <n v="53"/>
    <n v="1429"/>
    <n v="1"/>
    <x v="7"/>
    <n v="10"/>
    <n v="7"/>
    <n v="21"/>
    <x v="0"/>
    <n v="2"/>
    <x v="1"/>
    <x v="0"/>
    <x v="0"/>
    <x v="0"/>
    <x v="1"/>
    <x v="0"/>
    <n v="0"/>
    <x v="0"/>
    <n v="11"/>
    <x v="0"/>
    <n v="2"/>
    <x v="3"/>
  </r>
  <r>
    <x v="1969"/>
    <n v="1978"/>
    <n v="48"/>
    <x v="1"/>
    <x v="2"/>
    <x v="1"/>
    <n v="2"/>
    <x v="1"/>
    <x v="1756"/>
    <x v="1"/>
    <n v="0"/>
    <n v="0"/>
    <x v="494"/>
    <x v="18"/>
    <x v="0"/>
    <n v="913"/>
    <n v="26"/>
    <n v="376"/>
    <n v="17"/>
    <n v="26"/>
    <n v="13"/>
    <n v="1371"/>
    <n v="1"/>
    <x v="7"/>
    <n v="6"/>
    <n v="11"/>
    <n v="21"/>
    <x v="0"/>
    <n v="1"/>
    <x v="1"/>
    <x v="0"/>
    <x v="1"/>
    <x v="1"/>
    <x v="0"/>
    <x v="0"/>
    <n v="0"/>
    <x v="0"/>
    <n v="11"/>
    <x v="1"/>
    <n v="2"/>
    <x v="3"/>
  </r>
  <r>
    <x v="1970"/>
    <n v="1966"/>
    <n v="60"/>
    <x v="1"/>
    <x v="0"/>
    <x v="3"/>
    <n v="2"/>
    <x v="1"/>
    <x v="1757"/>
    <x v="1"/>
    <n v="0"/>
    <n v="1"/>
    <x v="477"/>
    <x v="67"/>
    <x v="1"/>
    <n v="673"/>
    <n v="0"/>
    <n v="199"/>
    <n v="37"/>
    <n v="47"/>
    <n v="26"/>
    <n v="982"/>
    <n v="2"/>
    <x v="4"/>
    <n v="3"/>
    <n v="5"/>
    <n v="16"/>
    <x v="0"/>
    <n v="4"/>
    <x v="1"/>
    <x v="1"/>
    <x v="0"/>
    <x v="0"/>
    <x v="0"/>
    <x v="0"/>
    <n v="0"/>
    <x v="0"/>
    <n v="11"/>
    <x v="1"/>
    <n v="1"/>
    <x v="0"/>
  </r>
  <r>
    <x v="1971"/>
    <n v="1983"/>
    <n v="43"/>
    <x v="2"/>
    <x v="0"/>
    <x v="0"/>
    <n v="2"/>
    <x v="1"/>
    <x v="1758"/>
    <x v="1"/>
    <n v="1"/>
    <n v="0"/>
    <x v="622"/>
    <x v="80"/>
    <x v="1"/>
    <n v="23"/>
    <n v="0"/>
    <n v="9"/>
    <n v="0"/>
    <n v="0"/>
    <n v="12"/>
    <n v="44"/>
    <n v="1"/>
    <x v="1"/>
    <n v="0"/>
    <n v="3"/>
    <n v="5"/>
    <x v="1"/>
    <n v="4"/>
    <x v="1"/>
    <x v="1"/>
    <x v="0"/>
    <x v="0"/>
    <x v="0"/>
    <x v="0"/>
    <n v="0"/>
    <x v="0"/>
    <n v="11"/>
    <x v="1"/>
    <n v="1"/>
    <x v="0"/>
  </r>
  <r>
    <x v="1972"/>
    <n v="1971"/>
    <n v="55"/>
    <x v="1"/>
    <x v="0"/>
    <x v="1"/>
    <n v="4"/>
    <x v="1"/>
    <x v="1600"/>
    <x v="1"/>
    <n v="1"/>
    <n v="1"/>
    <x v="415"/>
    <x v="28"/>
    <x v="2"/>
    <n v="199"/>
    <n v="33"/>
    <n v="60"/>
    <n v="8"/>
    <n v="3"/>
    <n v="15"/>
    <n v="318"/>
    <n v="5"/>
    <x v="3"/>
    <n v="2"/>
    <n v="5"/>
    <n v="17"/>
    <x v="0"/>
    <n v="8"/>
    <x v="0"/>
    <x v="0"/>
    <x v="0"/>
    <x v="0"/>
    <x v="0"/>
    <x v="0"/>
    <n v="0"/>
    <x v="0"/>
    <n v="11"/>
    <x v="0"/>
    <n v="1"/>
    <x v="0"/>
  </r>
  <r>
    <x v="1973"/>
    <n v="1975"/>
    <n v="51"/>
    <x v="1"/>
    <x v="0"/>
    <x v="2"/>
    <n v="3"/>
    <x v="1"/>
    <x v="1759"/>
    <x v="1"/>
    <n v="0"/>
    <n v="1"/>
    <x v="648"/>
    <x v="46"/>
    <x v="1"/>
    <n v="261"/>
    <n v="23"/>
    <n v="73"/>
    <n v="4"/>
    <n v="23"/>
    <n v="50"/>
    <n v="434"/>
    <n v="2"/>
    <x v="4"/>
    <n v="3"/>
    <n v="5"/>
    <n v="16"/>
    <x v="0"/>
    <n v="7"/>
    <x v="0"/>
    <x v="0"/>
    <x v="0"/>
    <x v="0"/>
    <x v="0"/>
    <x v="0"/>
    <n v="0"/>
    <x v="0"/>
    <n v="11"/>
    <x v="1"/>
    <n v="0"/>
    <x v="1"/>
  </r>
  <r>
    <x v="1974"/>
    <n v="1971"/>
    <n v="55"/>
    <x v="1"/>
    <x v="4"/>
    <x v="2"/>
    <n v="4"/>
    <x v="1"/>
    <x v="629"/>
    <x v="1"/>
    <n v="1"/>
    <n v="1"/>
    <x v="251"/>
    <x v="31"/>
    <x v="0"/>
    <n v="111"/>
    <n v="16"/>
    <n v="37"/>
    <n v="7"/>
    <n v="9"/>
    <n v="18"/>
    <n v="198"/>
    <n v="3"/>
    <x v="7"/>
    <n v="1"/>
    <n v="5"/>
    <n v="12"/>
    <x v="1"/>
    <n v="3"/>
    <x v="1"/>
    <x v="0"/>
    <x v="0"/>
    <x v="0"/>
    <x v="0"/>
    <x v="0"/>
    <n v="0"/>
    <x v="0"/>
    <n v="11"/>
    <x v="1"/>
    <n v="0"/>
    <x v="1"/>
  </r>
  <r>
    <x v="1975"/>
    <n v="1969"/>
    <n v="57"/>
    <x v="1"/>
    <x v="0"/>
    <x v="2"/>
    <n v="3"/>
    <x v="1"/>
    <x v="1760"/>
    <x v="1"/>
    <n v="0"/>
    <n v="1"/>
    <x v="612"/>
    <x v="21"/>
    <x v="2"/>
    <n v="16"/>
    <n v="4"/>
    <n v="12"/>
    <n v="2"/>
    <n v="4"/>
    <n v="321"/>
    <n v="359"/>
    <n v="0"/>
    <x v="14"/>
    <n v="0"/>
    <n v="0"/>
    <n v="25"/>
    <x v="0"/>
    <n v="1"/>
    <x v="1"/>
    <x v="0"/>
    <x v="0"/>
    <x v="0"/>
    <x v="0"/>
    <x v="0"/>
    <n v="0"/>
    <x v="0"/>
    <n v="11"/>
    <x v="1"/>
    <n v="0"/>
    <x v="1"/>
  </r>
  <r>
    <x v="1976"/>
    <n v="1963"/>
    <n v="63"/>
    <x v="0"/>
    <x v="4"/>
    <x v="2"/>
    <n v="2"/>
    <x v="1"/>
    <x v="1761"/>
    <x v="1"/>
    <n v="0"/>
    <n v="0"/>
    <x v="598"/>
    <x v="6"/>
    <x v="0"/>
    <n v="63"/>
    <n v="151"/>
    <n v="137"/>
    <n v="153"/>
    <n v="19"/>
    <n v="53"/>
    <n v="576"/>
    <n v="2"/>
    <x v="6"/>
    <n v="4"/>
    <n v="8"/>
    <n v="18"/>
    <x v="0"/>
    <n v="5"/>
    <x v="1"/>
    <x v="0"/>
    <x v="0"/>
    <x v="0"/>
    <x v="0"/>
    <x v="0"/>
    <n v="0"/>
    <x v="0"/>
    <n v="11"/>
    <x v="1"/>
    <n v="0"/>
    <x v="1"/>
  </r>
  <r>
    <x v="1977"/>
    <n v="1968"/>
    <n v="58"/>
    <x v="1"/>
    <x v="1"/>
    <x v="0"/>
    <n v="3"/>
    <x v="1"/>
    <x v="1762"/>
    <x v="1"/>
    <n v="1"/>
    <n v="1"/>
    <x v="537"/>
    <x v="41"/>
    <x v="2"/>
    <n v="58"/>
    <n v="0"/>
    <n v="18"/>
    <n v="2"/>
    <n v="0"/>
    <n v="10"/>
    <n v="88"/>
    <n v="4"/>
    <x v="7"/>
    <n v="0"/>
    <n v="4"/>
    <n v="11"/>
    <x v="1"/>
    <n v="7"/>
    <x v="0"/>
    <x v="0"/>
    <x v="0"/>
    <x v="0"/>
    <x v="0"/>
    <x v="0"/>
    <n v="0"/>
    <x v="0"/>
    <n v="11"/>
    <x v="1"/>
    <n v="0"/>
    <x v="1"/>
  </r>
  <r>
    <x v="1978"/>
    <n v="1979"/>
    <n v="47"/>
    <x v="1"/>
    <x v="0"/>
    <x v="2"/>
    <n v="3"/>
    <x v="1"/>
    <x v="1763"/>
    <x v="1"/>
    <n v="1"/>
    <n v="0"/>
    <x v="649"/>
    <x v="4"/>
    <x v="1"/>
    <n v="29"/>
    <n v="1"/>
    <n v="17"/>
    <n v="0"/>
    <n v="3"/>
    <n v="13"/>
    <n v="63"/>
    <n v="1"/>
    <x v="2"/>
    <n v="1"/>
    <n v="2"/>
    <n v="6"/>
    <x v="1"/>
    <n v="8"/>
    <x v="0"/>
    <x v="0"/>
    <x v="0"/>
    <x v="0"/>
    <x v="0"/>
    <x v="0"/>
    <n v="0"/>
    <x v="0"/>
    <n v="11"/>
    <x v="0"/>
    <n v="1"/>
    <x v="0"/>
  </r>
  <r>
    <x v="1979"/>
    <n v="1984"/>
    <n v="42"/>
    <x v="2"/>
    <x v="2"/>
    <x v="0"/>
    <n v="2"/>
    <x v="1"/>
    <x v="1764"/>
    <x v="1"/>
    <n v="1"/>
    <n v="0"/>
    <x v="151"/>
    <x v="26"/>
    <x v="0"/>
    <n v="3"/>
    <n v="2"/>
    <n v="12"/>
    <n v="0"/>
    <n v="1"/>
    <n v="9"/>
    <n v="27"/>
    <n v="1"/>
    <x v="1"/>
    <n v="0"/>
    <n v="2"/>
    <n v="4"/>
    <x v="1"/>
    <n v="8"/>
    <x v="0"/>
    <x v="1"/>
    <x v="0"/>
    <x v="0"/>
    <x v="0"/>
    <x v="0"/>
    <n v="0"/>
    <x v="0"/>
    <n v="11"/>
    <x v="0"/>
    <n v="2"/>
    <x v="3"/>
  </r>
  <r>
    <x v="1980"/>
    <n v="1984"/>
    <n v="42"/>
    <x v="2"/>
    <x v="0"/>
    <x v="2"/>
    <n v="3"/>
    <x v="1"/>
    <x v="1765"/>
    <x v="1"/>
    <n v="1"/>
    <n v="0"/>
    <x v="625"/>
    <x v="92"/>
    <x v="0"/>
    <n v="28"/>
    <n v="34"/>
    <n v="62"/>
    <n v="11"/>
    <n v="14"/>
    <n v="44"/>
    <n v="193"/>
    <n v="3"/>
    <x v="6"/>
    <n v="0"/>
    <n v="4"/>
    <n v="11"/>
    <x v="1"/>
    <n v="9"/>
    <x v="0"/>
    <x v="0"/>
    <x v="0"/>
    <x v="0"/>
    <x v="0"/>
    <x v="0"/>
    <n v="0"/>
    <x v="0"/>
    <n v="11"/>
    <x v="1"/>
    <n v="0"/>
    <x v="1"/>
  </r>
  <r>
    <x v="1981"/>
    <n v="1974"/>
    <n v="52"/>
    <x v="1"/>
    <x v="1"/>
    <x v="3"/>
    <n v="2"/>
    <x v="1"/>
    <x v="1590"/>
    <x v="1"/>
    <n v="1"/>
    <n v="0"/>
    <x v="236"/>
    <x v="64"/>
    <x v="1"/>
    <n v="40"/>
    <n v="3"/>
    <n v="30"/>
    <n v="10"/>
    <n v="7"/>
    <n v="11"/>
    <n v="101"/>
    <n v="3"/>
    <x v="7"/>
    <n v="0"/>
    <n v="3"/>
    <n v="9"/>
    <x v="1"/>
    <n v="9"/>
    <x v="0"/>
    <x v="0"/>
    <x v="0"/>
    <x v="0"/>
    <x v="0"/>
    <x v="0"/>
    <n v="0"/>
    <x v="0"/>
    <n v="11"/>
    <x v="0"/>
    <n v="1"/>
    <x v="0"/>
  </r>
  <r>
    <x v="1982"/>
    <n v="1951"/>
    <n v="75"/>
    <x v="0"/>
    <x v="0"/>
    <x v="2"/>
    <n v="2"/>
    <x v="1"/>
    <x v="1766"/>
    <x v="1"/>
    <n v="0"/>
    <n v="0"/>
    <x v="593"/>
    <x v="63"/>
    <x v="0"/>
    <n v="879"/>
    <n v="143"/>
    <n v="797"/>
    <n v="106"/>
    <n v="143"/>
    <n v="143"/>
    <n v="2211"/>
    <n v="0"/>
    <x v="3"/>
    <n v="7"/>
    <n v="9"/>
    <n v="21"/>
    <x v="0"/>
    <n v="1"/>
    <x v="1"/>
    <x v="0"/>
    <x v="0"/>
    <x v="1"/>
    <x v="1"/>
    <x v="0"/>
    <n v="0"/>
    <x v="0"/>
    <n v="11"/>
    <x v="1"/>
    <n v="2"/>
    <x v="3"/>
  </r>
  <r>
    <x v="1983"/>
    <n v="1962"/>
    <n v="64"/>
    <x v="0"/>
    <x v="2"/>
    <x v="2"/>
    <n v="3"/>
    <x v="1"/>
    <x v="1767"/>
    <x v="1"/>
    <n v="0"/>
    <n v="1"/>
    <x v="503"/>
    <x v="33"/>
    <x v="2"/>
    <n v="62"/>
    <n v="1"/>
    <n v="44"/>
    <n v="6"/>
    <n v="5"/>
    <n v="22"/>
    <n v="140"/>
    <n v="1"/>
    <x v="2"/>
    <n v="1"/>
    <n v="4"/>
    <n v="8"/>
    <x v="1"/>
    <n v="4"/>
    <x v="1"/>
    <x v="0"/>
    <x v="0"/>
    <x v="0"/>
    <x v="0"/>
    <x v="0"/>
    <n v="0"/>
    <x v="0"/>
    <n v="11"/>
    <x v="1"/>
    <n v="0"/>
    <x v="1"/>
  </r>
  <r>
    <x v="1984"/>
    <n v="1975"/>
    <n v="51"/>
    <x v="1"/>
    <x v="0"/>
    <x v="0"/>
    <n v="3"/>
    <x v="1"/>
    <x v="1768"/>
    <x v="1"/>
    <n v="1"/>
    <n v="1"/>
    <x v="597"/>
    <x v="79"/>
    <x v="0"/>
    <n v="280"/>
    <n v="7"/>
    <n v="81"/>
    <n v="20"/>
    <n v="0"/>
    <n v="27"/>
    <n v="415"/>
    <n v="8"/>
    <x v="4"/>
    <n v="3"/>
    <n v="5"/>
    <n v="22"/>
    <x v="0"/>
    <n v="7"/>
    <x v="0"/>
    <x v="0"/>
    <x v="0"/>
    <x v="0"/>
    <x v="0"/>
    <x v="0"/>
    <n v="0"/>
    <x v="0"/>
    <n v="11"/>
    <x v="1"/>
    <n v="0"/>
    <x v="1"/>
  </r>
  <r>
    <x v="1985"/>
    <n v="1957"/>
    <n v="69"/>
    <x v="0"/>
    <x v="0"/>
    <x v="1"/>
    <n v="3"/>
    <x v="1"/>
    <x v="41"/>
    <x v="1"/>
    <n v="0"/>
    <n v="1"/>
    <x v="13"/>
    <x v="24"/>
    <x v="2"/>
    <n v="9"/>
    <n v="0"/>
    <n v="6"/>
    <n v="3"/>
    <n v="1"/>
    <n v="3"/>
    <n v="22"/>
    <n v="1"/>
    <x v="9"/>
    <n v="0"/>
    <n v="3"/>
    <n v="4"/>
    <x v="1"/>
    <n v="5"/>
    <x v="1"/>
    <x v="0"/>
    <x v="0"/>
    <x v="0"/>
    <x v="0"/>
    <x v="0"/>
    <n v="0"/>
    <x v="0"/>
    <n v="11"/>
    <x v="1"/>
    <n v="0"/>
    <x v="1"/>
  </r>
  <r>
    <x v="1986"/>
    <n v="1978"/>
    <n v="48"/>
    <x v="1"/>
    <x v="0"/>
    <x v="2"/>
    <n v="4"/>
    <x v="1"/>
    <x v="1769"/>
    <x v="1"/>
    <n v="1"/>
    <n v="1"/>
    <x v="219"/>
    <x v="59"/>
    <x v="0"/>
    <n v="182"/>
    <n v="4"/>
    <n v="33"/>
    <n v="0"/>
    <n v="2"/>
    <n v="42"/>
    <n v="263"/>
    <n v="6"/>
    <x v="6"/>
    <n v="1"/>
    <n v="5"/>
    <n v="16"/>
    <x v="0"/>
    <n v="7"/>
    <x v="0"/>
    <x v="0"/>
    <x v="0"/>
    <x v="0"/>
    <x v="0"/>
    <x v="0"/>
    <n v="0"/>
    <x v="0"/>
    <n v="11"/>
    <x v="1"/>
    <n v="0"/>
    <x v="1"/>
  </r>
  <r>
    <x v="1987"/>
    <n v="1991"/>
    <n v="35"/>
    <x v="2"/>
    <x v="0"/>
    <x v="2"/>
    <n v="2"/>
    <x v="1"/>
    <x v="1770"/>
    <x v="1"/>
    <n v="0"/>
    <n v="0"/>
    <x v="282"/>
    <x v="30"/>
    <x v="0"/>
    <n v="83"/>
    <n v="2"/>
    <n v="101"/>
    <n v="64"/>
    <n v="26"/>
    <n v="117"/>
    <n v="393"/>
    <n v="1"/>
    <x v="7"/>
    <n v="5"/>
    <n v="3"/>
    <n v="12"/>
    <x v="1"/>
    <n v="4"/>
    <x v="1"/>
    <x v="0"/>
    <x v="0"/>
    <x v="0"/>
    <x v="0"/>
    <x v="0"/>
    <n v="0"/>
    <x v="0"/>
    <n v="11"/>
    <x v="1"/>
    <n v="0"/>
    <x v="1"/>
  </r>
  <r>
    <x v="1988"/>
    <n v="1986"/>
    <n v="40"/>
    <x v="2"/>
    <x v="0"/>
    <x v="2"/>
    <n v="3"/>
    <x v="1"/>
    <x v="1771"/>
    <x v="1"/>
    <n v="1"/>
    <n v="0"/>
    <x v="413"/>
    <x v="39"/>
    <x v="0"/>
    <n v="38"/>
    <n v="15"/>
    <n v="54"/>
    <n v="3"/>
    <n v="8"/>
    <n v="29"/>
    <n v="147"/>
    <n v="3"/>
    <x v="7"/>
    <n v="0"/>
    <n v="4"/>
    <n v="10"/>
    <x v="1"/>
    <n v="8"/>
    <x v="0"/>
    <x v="0"/>
    <x v="0"/>
    <x v="0"/>
    <x v="0"/>
    <x v="0"/>
    <n v="0"/>
    <x v="0"/>
    <n v="11"/>
    <x v="1"/>
    <n v="0"/>
    <x v="1"/>
  </r>
  <r>
    <x v="1989"/>
    <n v="1956"/>
    <n v="70"/>
    <x v="0"/>
    <x v="0"/>
    <x v="2"/>
    <n v="3"/>
    <x v="1"/>
    <x v="1772"/>
    <x v="1"/>
    <n v="0"/>
    <n v="1"/>
    <x v="235"/>
    <x v="1"/>
    <x v="0"/>
    <n v="228"/>
    <n v="19"/>
    <n v="130"/>
    <n v="4"/>
    <n v="11"/>
    <n v="51"/>
    <n v="443"/>
    <n v="2"/>
    <x v="7"/>
    <n v="3"/>
    <n v="8"/>
    <n v="16"/>
    <x v="0"/>
    <n v="2"/>
    <x v="1"/>
    <x v="0"/>
    <x v="0"/>
    <x v="0"/>
    <x v="0"/>
    <x v="0"/>
    <n v="0"/>
    <x v="0"/>
    <n v="11"/>
    <x v="1"/>
    <n v="0"/>
    <x v="1"/>
  </r>
  <r>
    <x v="1990"/>
    <n v="1963"/>
    <n v="63"/>
    <x v="0"/>
    <x v="1"/>
    <x v="3"/>
    <n v="1"/>
    <x v="0"/>
    <x v="1773"/>
    <x v="1"/>
    <n v="0"/>
    <n v="0"/>
    <x v="419"/>
    <x v="28"/>
    <x v="2"/>
    <n v="1092"/>
    <n v="37"/>
    <n v="592"/>
    <n v="145"/>
    <n v="37"/>
    <n v="55"/>
    <n v="1958"/>
    <n v="1"/>
    <x v="3"/>
    <n v="5"/>
    <n v="8"/>
    <n v="19"/>
    <x v="0"/>
    <n v="3"/>
    <x v="1"/>
    <x v="0"/>
    <x v="0"/>
    <x v="0"/>
    <x v="1"/>
    <x v="0"/>
    <n v="0"/>
    <x v="0"/>
    <n v="11"/>
    <x v="0"/>
    <n v="2"/>
    <x v="3"/>
  </r>
  <r>
    <x v="1991"/>
    <n v="1971"/>
    <n v="55"/>
    <x v="1"/>
    <x v="2"/>
    <x v="2"/>
    <n v="3"/>
    <x v="1"/>
    <x v="1774"/>
    <x v="1"/>
    <n v="0"/>
    <n v="1"/>
    <x v="15"/>
    <x v="23"/>
    <x v="0"/>
    <n v="85"/>
    <n v="15"/>
    <n v="27"/>
    <n v="13"/>
    <n v="13"/>
    <n v="21"/>
    <n v="174"/>
    <n v="2"/>
    <x v="7"/>
    <n v="1"/>
    <n v="4"/>
    <n v="10"/>
    <x v="1"/>
    <n v="7"/>
    <x v="0"/>
    <x v="0"/>
    <x v="0"/>
    <x v="0"/>
    <x v="0"/>
    <x v="0"/>
    <n v="0"/>
    <x v="0"/>
    <n v="11"/>
    <x v="1"/>
    <n v="0"/>
    <x v="1"/>
  </r>
  <r>
    <x v="1992"/>
    <n v="1947"/>
    <n v="79"/>
    <x v="3"/>
    <x v="2"/>
    <x v="0"/>
    <n v="1"/>
    <x v="0"/>
    <x v="1775"/>
    <x v="1"/>
    <n v="0"/>
    <n v="0"/>
    <x v="131"/>
    <x v="77"/>
    <x v="0"/>
    <n v="1276"/>
    <n v="24"/>
    <n v="746"/>
    <n v="94"/>
    <n v="29"/>
    <n v="48"/>
    <n v="2217"/>
    <n v="0"/>
    <x v="12"/>
    <n v="7"/>
    <n v="11"/>
    <n v="27"/>
    <x v="0"/>
    <n v="3"/>
    <x v="1"/>
    <x v="0"/>
    <x v="0"/>
    <x v="1"/>
    <x v="0"/>
    <x v="0"/>
    <n v="0"/>
    <x v="0"/>
    <n v="11"/>
    <x v="0"/>
    <n v="2"/>
    <x v="3"/>
  </r>
  <r>
    <x v="1993"/>
    <n v="1958"/>
    <n v="68"/>
    <x v="0"/>
    <x v="0"/>
    <x v="0"/>
    <n v="2"/>
    <x v="1"/>
    <x v="1776"/>
    <x v="1"/>
    <n v="0"/>
    <n v="1"/>
    <x v="383"/>
    <x v="47"/>
    <x v="0"/>
    <n v="1017"/>
    <n v="33"/>
    <n v="417"/>
    <n v="108"/>
    <n v="100"/>
    <n v="16"/>
    <n v="1691"/>
    <n v="1"/>
    <x v="3"/>
    <n v="5"/>
    <n v="5"/>
    <n v="16"/>
    <x v="0"/>
    <n v="5"/>
    <x v="1"/>
    <x v="0"/>
    <x v="1"/>
    <x v="1"/>
    <x v="0"/>
    <x v="0"/>
    <n v="0"/>
    <x v="0"/>
    <n v="11"/>
    <x v="1"/>
    <n v="2"/>
    <x v="3"/>
  </r>
  <r>
    <x v="1994"/>
    <n v="1960"/>
    <n v="66"/>
    <x v="0"/>
    <x v="0"/>
    <x v="1"/>
    <n v="4"/>
    <x v="1"/>
    <x v="1777"/>
    <x v="1"/>
    <n v="1"/>
    <n v="1"/>
    <x v="500"/>
    <x v="17"/>
    <x v="0"/>
    <n v="6"/>
    <n v="2"/>
    <n v="9"/>
    <n v="2"/>
    <n v="1"/>
    <n v="5"/>
    <n v="25"/>
    <n v="2"/>
    <x v="1"/>
    <n v="0"/>
    <n v="3"/>
    <n v="6"/>
    <x v="1"/>
    <n v="8"/>
    <x v="0"/>
    <x v="0"/>
    <x v="0"/>
    <x v="0"/>
    <x v="0"/>
    <x v="0"/>
    <n v="0"/>
    <x v="0"/>
    <n v="11"/>
    <x v="1"/>
    <n v="0"/>
    <x v="1"/>
  </r>
  <r>
    <x v="1995"/>
    <n v="1980"/>
    <n v="46"/>
    <x v="1"/>
    <x v="4"/>
    <x v="2"/>
    <n v="2"/>
    <x v="1"/>
    <x v="1778"/>
    <x v="1"/>
    <n v="0"/>
    <n v="0"/>
    <x v="146"/>
    <x v="24"/>
    <x v="2"/>
    <n v="448"/>
    <n v="21"/>
    <n v="125"/>
    <n v="52"/>
    <n v="101"/>
    <n v="62"/>
    <n v="809"/>
    <n v="0"/>
    <x v="5"/>
    <n v="6"/>
    <n v="8"/>
    <n v="21"/>
    <x v="0"/>
    <n v="2"/>
    <x v="1"/>
    <x v="1"/>
    <x v="0"/>
    <x v="1"/>
    <x v="1"/>
    <x v="0"/>
    <n v="0"/>
    <x v="0"/>
    <n v="11"/>
    <x v="0"/>
    <n v="4"/>
    <x v="4"/>
  </r>
  <r>
    <x v="1996"/>
    <n v="1975"/>
    <n v="51"/>
    <x v="1"/>
    <x v="0"/>
    <x v="2"/>
    <n v="2"/>
    <x v="1"/>
    <x v="1779"/>
    <x v="1"/>
    <n v="0"/>
    <n v="0"/>
    <x v="72"/>
    <x v="76"/>
    <x v="0"/>
    <n v="504"/>
    <n v="23"/>
    <n v="117"/>
    <n v="179"/>
    <n v="28"/>
    <n v="44"/>
    <n v="895"/>
    <n v="1"/>
    <x v="4"/>
    <n v="5"/>
    <n v="4"/>
    <n v="16"/>
    <x v="0"/>
    <n v="4"/>
    <x v="1"/>
    <x v="0"/>
    <x v="0"/>
    <x v="0"/>
    <x v="1"/>
    <x v="0"/>
    <n v="0"/>
    <x v="0"/>
    <n v="11"/>
    <x v="0"/>
    <n v="2"/>
    <x v="3"/>
  </r>
  <r>
    <x v="1997"/>
    <n v="1975"/>
    <n v="51"/>
    <x v="1"/>
    <x v="1"/>
    <x v="1"/>
    <n v="3"/>
    <x v="1"/>
    <x v="1780"/>
    <x v="1"/>
    <n v="0"/>
    <n v="1"/>
    <x v="267"/>
    <x v="66"/>
    <x v="0"/>
    <n v="226"/>
    <n v="22"/>
    <n v="133"/>
    <n v="41"/>
    <n v="31"/>
    <n v="31"/>
    <n v="484"/>
    <n v="3"/>
    <x v="6"/>
    <n v="3"/>
    <n v="8"/>
    <n v="18"/>
    <x v="0"/>
    <n v="4"/>
    <x v="1"/>
    <x v="0"/>
    <x v="0"/>
    <x v="0"/>
    <x v="0"/>
    <x v="0"/>
    <n v="0"/>
    <x v="0"/>
    <n v="11"/>
    <x v="1"/>
    <n v="0"/>
    <x v="1"/>
  </r>
  <r>
    <x v="1998"/>
    <n v="1973"/>
    <n v="53"/>
    <x v="1"/>
    <x v="1"/>
    <x v="2"/>
    <n v="3"/>
    <x v="1"/>
    <x v="1781"/>
    <x v="1"/>
    <n v="1"/>
    <n v="0"/>
    <x v="538"/>
    <x v="1"/>
    <x v="0"/>
    <n v="239"/>
    <n v="3"/>
    <n v="141"/>
    <n v="0"/>
    <n v="7"/>
    <n v="23"/>
    <n v="413"/>
    <n v="4"/>
    <x v="5"/>
    <n v="1"/>
    <n v="6"/>
    <n v="18"/>
    <x v="0"/>
    <n v="8"/>
    <x v="0"/>
    <x v="1"/>
    <x v="0"/>
    <x v="0"/>
    <x v="0"/>
    <x v="0"/>
    <n v="0"/>
    <x v="0"/>
    <n v="11"/>
    <x v="1"/>
    <n v="1"/>
    <x v="0"/>
  </r>
  <r>
    <x v="1999"/>
    <n v="1980"/>
    <n v="46"/>
    <x v="1"/>
    <x v="4"/>
    <x v="0"/>
    <n v="2"/>
    <x v="1"/>
    <x v="1782"/>
    <x v="1"/>
    <n v="0"/>
    <n v="1"/>
    <x v="421"/>
    <x v="76"/>
    <x v="0"/>
    <n v="90"/>
    <n v="38"/>
    <n v="67"/>
    <n v="33"/>
    <n v="36"/>
    <n v="67"/>
    <n v="331"/>
    <n v="1"/>
    <x v="6"/>
    <n v="1"/>
    <n v="6"/>
    <n v="12"/>
    <x v="1"/>
    <n v="3"/>
    <x v="1"/>
    <x v="0"/>
    <x v="0"/>
    <x v="0"/>
    <x v="0"/>
    <x v="0"/>
    <n v="0"/>
    <x v="0"/>
    <n v="11"/>
    <x v="1"/>
    <n v="0"/>
    <x v="1"/>
  </r>
  <r>
    <x v="2000"/>
    <n v="1970"/>
    <n v="56"/>
    <x v="1"/>
    <x v="0"/>
    <x v="0"/>
    <n v="2"/>
    <x v="1"/>
    <x v="1783"/>
    <x v="1"/>
    <n v="1"/>
    <n v="0"/>
    <x v="606"/>
    <x v="91"/>
    <x v="0"/>
    <n v="7"/>
    <n v="2"/>
    <n v="8"/>
    <n v="3"/>
    <n v="2"/>
    <n v="3"/>
    <n v="25"/>
    <n v="1"/>
    <x v="1"/>
    <n v="0"/>
    <n v="3"/>
    <n v="5"/>
    <x v="1"/>
    <n v="6"/>
    <x v="0"/>
    <x v="0"/>
    <x v="0"/>
    <x v="0"/>
    <x v="0"/>
    <x v="0"/>
    <n v="0"/>
    <x v="0"/>
    <n v="11"/>
    <x v="1"/>
    <n v="0"/>
    <x v="1"/>
  </r>
  <r>
    <x v="2001"/>
    <n v="1967"/>
    <n v="59"/>
    <x v="1"/>
    <x v="1"/>
    <x v="3"/>
    <n v="2"/>
    <x v="1"/>
    <x v="1784"/>
    <x v="1"/>
    <n v="1"/>
    <n v="0"/>
    <x v="539"/>
    <x v="78"/>
    <x v="0"/>
    <n v="4"/>
    <n v="2"/>
    <n v="5"/>
    <n v="2"/>
    <n v="0"/>
    <n v="0"/>
    <n v="13"/>
    <n v="1"/>
    <x v="1"/>
    <n v="0"/>
    <n v="2"/>
    <n v="4"/>
    <x v="1"/>
    <n v="6"/>
    <x v="0"/>
    <x v="0"/>
    <x v="0"/>
    <x v="0"/>
    <x v="0"/>
    <x v="0"/>
    <n v="0"/>
    <x v="0"/>
    <n v="11"/>
    <x v="1"/>
    <n v="0"/>
    <x v="1"/>
  </r>
  <r>
    <x v="2002"/>
    <n v="1970"/>
    <n v="56"/>
    <x v="1"/>
    <x v="0"/>
    <x v="2"/>
    <n v="3"/>
    <x v="1"/>
    <x v="1785"/>
    <x v="1"/>
    <n v="1"/>
    <n v="0"/>
    <x v="403"/>
    <x v="40"/>
    <x v="1"/>
    <n v="16"/>
    <n v="17"/>
    <n v="19"/>
    <n v="20"/>
    <n v="21"/>
    <n v="22"/>
    <n v="115"/>
    <n v="3"/>
    <x v="7"/>
    <n v="2"/>
    <n v="2"/>
    <n v="10"/>
    <x v="1"/>
    <n v="8"/>
    <x v="0"/>
    <x v="0"/>
    <x v="0"/>
    <x v="0"/>
    <x v="0"/>
    <x v="0"/>
    <n v="0"/>
    <x v="0"/>
    <n v="11"/>
    <x v="0"/>
    <n v="1"/>
    <x v="0"/>
  </r>
  <r>
    <x v="2003"/>
    <n v="1966"/>
    <n v="60"/>
    <x v="1"/>
    <x v="0"/>
    <x v="0"/>
    <n v="1"/>
    <x v="0"/>
    <x v="1786"/>
    <x v="1"/>
    <n v="0"/>
    <n v="0"/>
    <x v="650"/>
    <x v="40"/>
    <x v="1"/>
    <n v="10"/>
    <n v="3"/>
    <n v="3"/>
    <n v="0"/>
    <n v="0"/>
    <n v="0"/>
    <n v="16"/>
    <n v="1"/>
    <x v="9"/>
    <n v="0"/>
    <n v="3"/>
    <n v="4"/>
    <x v="1"/>
    <n v="3"/>
    <x v="1"/>
    <x v="0"/>
    <x v="0"/>
    <x v="0"/>
    <x v="0"/>
    <x v="0"/>
    <n v="0"/>
    <x v="0"/>
    <n v="11"/>
    <x v="1"/>
    <n v="0"/>
    <x v="1"/>
  </r>
  <r>
    <x v="2004"/>
    <n v="1972"/>
    <n v="54"/>
    <x v="1"/>
    <x v="2"/>
    <x v="0"/>
    <n v="3"/>
    <x v="1"/>
    <x v="971"/>
    <x v="1"/>
    <n v="1"/>
    <n v="1"/>
    <x v="360"/>
    <x v="94"/>
    <x v="2"/>
    <n v="68"/>
    <n v="0"/>
    <n v="16"/>
    <n v="0"/>
    <n v="0"/>
    <n v="8"/>
    <n v="92"/>
    <n v="3"/>
    <x v="2"/>
    <n v="0"/>
    <n v="4"/>
    <n v="9"/>
    <x v="1"/>
    <n v="7"/>
    <x v="0"/>
    <x v="0"/>
    <x v="0"/>
    <x v="0"/>
    <x v="0"/>
    <x v="0"/>
    <n v="0"/>
    <x v="0"/>
    <n v="11"/>
    <x v="1"/>
    <n v="0"/>
    <x v="1"/>
  </r>
  <r>
    <x v="2005"/>
    <n v="1977"/>
    <n v="49"/>
    <x v="1"/>
    <x v="0"/>
    <x v="2"/>
    <n v="3"/>
    <x v="1"/>
    <x v="1787"/>
    <x v="1"/>
    <n v="0"/>
    <n v="1"/>
    <x v="251"/>
    <x v="92"/>
    <x v="0"/>
    <n v="35"/>
    <n v="0"/>
    <n v="13"/>
    <n v="2"/>
    <n v="0"/>
    <n v="2"/>
    <n v="52"/>
    <n v="2"/>
    <x v="2"/>
    <n v="0"/>
    <n v="3"/>
    <n v="7"/>
    <x v="1"/>
    <n v="8"/>
    <x v="0"/>
    <x v="0"/>
    <x v="0"/>
    <x v="0"/>
    <x v="0"/>
    <x v="0"/>
    <n v="0"/>
    <x v="0"/>
    <n v="11"/>
    <x v="1"/>
    <n v="0"/>
    <x v="1"/>
  </r>
  <r>
    <x v="2006"/>
    <n v="1970"/>
    <n v="56"/>
    <x v="1"/>
    <x v="0"/>
    <x v="2"/>
    <n v="3"/>
    <x v="1"/>
    <x v="1788"/>
    <x v="1"/>
    <n v="0"/>
    <n v="1"/>
    <x v="491"/>
    <x v="75"/>
    <x v="0"/>
    <n v="575"/>
    <n v="80"/>
    <n v="428"/>
    <n v="208"/>
    <n v="93"/>
    <n v="80"/>
    <n v="1464"/>
    <n v="3"/>
    <x v="0"/>
    <n v="4"/>
    <n v="8"/>
    <n v="23"/>
    <x v="0"/>
    <n v="5"/>
    <x v="1"/>
    <x v="0"/>
    <x v="0"/>
    <x v="0"/>
    <x v="0"/>
    <x v="0"/>
    <n v="0"/>
    <x v="0"/>
    <n v="11"/>
    <x v="1"/>
    <n v="0"/>
    <x v="1"/>
  </r>
  <r>
    <x v="2007"/>
    <n v="1964"/>
    <n v="62"/>
    <x v="0"/>
    <x v="0"/>
    <x v="3"/>
    <n v="2"/>
    <x v="1"/>
    <x v="1789"/>
    <x v="1"/>
    <n v="0"/>
    <n v="1"/>
    <x v="253"/>
    <x v="8"/>
    <x v="0"/>
    <n v="315"/>
    <n v="0"/>
    <n v="31"/>
    <n v="4"/>
    <n v="0"/>
    <n v="91"/>
    <n v="441"/>
    <n v="4"/>
    <x v="3"/>
    <n v="5"/>
    <n v="3"/>
    <n v="17"/>
    <x v="0"/>
    <n v="8"/>
    <x v="0"/>
    <x v="1"/>
    <x v="0"/>
    <x v="0"/>
    <x v="0"/>
    <x v="0"/>
    <n v="0"/>
    <x v="0"/>
    <n v="11"/>
    <x v="1"/>
    <n v="1"/>
    <x v="0"/>
  </r>
  <r>
    <x v="2008"/>
    <n v="1959"/>
    <n v="67"/>
    <x v="0"/>
    <x v="1"/>
    <x v="3"/>
    <n v="2"/>
    <x v="1"/>
    <x v="1790"/>
    <x v="1"/>
    <n v="0"/>
    <n v="1"/>
    <x v="390"/>
    <x v="76"/>
    <x v="0"/>
    <n v="182"/>
    <n v="2"/>
    <n v="49"/>
    <n v="17"/>
    <n v="13"/>
    <n v="20"/>
    <n v="283"/>
    <n v="1"/>
    <x v="7"/>
    <n v="1"/>
    <n v="7"/>
    <n v="12"/>
    <x v="1"/>
    <n v="2"/>
    <x v="1"/>
    <x v="0"/>
    <x v="0"/>
    <x v="0"/>
    <x v="0"/>
    <x v="0"/>
    <n v="0"/>
    <x v="0"/>
    <n v="11"/>
    <x v="1"/>
    <n v="0"/>
    <x v="1"/>
  </r>
  <r>
    <x v="2009"/>
    <n v="1966"/>
    <n v="60"/>
    <x v="1"/>
    <x v="1"/>
    <x v="1"/>
    <n v="3"/>
    <x v="1"/>
    <x v="1791"/>
    <x v="1"/>
    <n v="0"/>
    <n v="1"/>
    <x v="582"/>
    <x v="48"/>
    <x v="0"/>
    <n v="561"/>
    <n v="14"/>
    <n v="113"/>
    <n v="10"/>
    <n v="14"/>
    <n v="35"/>
    <n v="747"/>
    <n v="3"/>
    <x v="0"/>
    <n v="2"/>
    <n v="10"/>
    <n v="23"/>
    <x v="0"/>
    <n v="5"/>
    <x v="1"/>
    <x v="0"/>
    <x v="0"/>
    <x v="0"/>
    <x v="0"/>
    <x v="0"/>
    <n v="0"/>
    <x v="0"/>
    <n v="11"/>
    <x v="1"/>
    <n v="0"/>
    <x v="1"/>
  </r>
  <r>
    <x v="2010"/>
    <n v="1958"/>
    <n v="68"/>
    <x v="0"/>
    <x v="0"/>
    <x v="3"/>
    <n v="1"/>
    <x v="0"/>
    <x v="1792"/>
    <x v="1"/>
    <n v="0"/>
    <n v="0"/>
    <x v="199"/>
    <x v="85"/>
    <x v="0"/>
    <n v="587"/>
    <n v="51"/>
    <n v="932"/>
    <n v="180"/>
    <n v="34"/>
    <n v="86"/>
    <n v="1870"/>
    <n v="1"/>
    <x v="3"/>
    <n v="6"/>
    <n v="5"/>
    <n v="17"/>
    <x v="0"/>
    <n v="3"/>
    <x v="1"/>
    <x v="0"/>
    <x v="0"/>
    <x v="0"/>
    <x v="0"/>
    <x v="0"/>
    <n v="0"/>
    <x v="0"/>
    <n v="11"/>
    <x v="1"/>
    <n v="0"/>
    <x v="1"/>
  </r>
  <r>
    <x v="2011"/>
    <n v="1986"/>
    <n v="40"/>
    <x v="2"/>
    <x v="0"/>
    <x v="0"/>
    <n v="2"/>
    <x v="1"/>
    <x v="1793"/>
    <x v="1"/>
    <n v="1"/>
    <n v="0"/>
    <x v="477"/>
    <x v="49"/>
    <x v="2"/>
    <n v="94"/>
    <n v="1"/>
    <n v="33"/>
    <n v="13"/>
    <n v="12"/>
    <n v="12"/>
    <n v="165"/>
    <n v="3"/>
    <x v="6"/>
    <n v="0"/>
    <n v="4"/>
    <n v="11"/>
    <x v="1"/>
    <n v="8"/>
    <x v="0"/>
    <x v="0"/>
    <x v="0"/>
    <x v="0"/>
    <x v="0"/>
    <x v="0"/>
    <n v="0"/>
    <x v="0"/>
    <n v="11"/>
    <x v="1"/>
    <n v="0"/>
    <x v="1"/>
  </r>
  <r>
    <x v="2012"/>
    <n v="1977"/>
    <n v="49"/>
    <x v="1"/>
    <x v="0"/>
    <x v="1"/>
    <n v="2"/>
    <x v="1"/>
    <x v="1794"/>
    <x v="1"/>
    <n v="0"/>
    <n v="0"/>
    <x v="315"/>
    <x v="58"/>
    <x v="0"/>
    <n v="908"/>
    <n v="43"/>
    <n v="735"/>
    <n v="40"/>
    <n v="194"/>
    <n v="21"/>
    <n v="1941"/>
    <n v="1"/>
    <x v="5"/>
    <n v="7"/>
    <n v="9"/>
    <n v="24"/>
    <x v="0"/>
    <n v="2"/>
    <x v="1"/>
    <x v="0"/>
    <x v="1"/>
    <x v="1"/>
    <x v="1"/>
    <x v="0"/>
    <n v="0"/>
    <x v="0"/>
    <n v="11"/>
    <x v="0"/>
    <n v="4"/>
    <x v="4"/>
  </r>
  <r>
    <x v="2013"/>
    <n v="1981"/>
    <n v="45"/>
    <x v="2"/>
    <x v="3"/>
    <x v="2"/>
    <n v="2"/>
    <x v="1"/>
    <x v="1795"/>
    <x v="1"/>
    <n v="0"/>
    <n v="0"/>
    <x v="640"/>
    <x v="38"/>
    <x v="0"/>
    <n v="228"/>
    <n v="122"/>
    <n v="122"/>
    <n v="208"/>
    <n v="129"/>
    <n v="30"/>
    <n v="839"/>
    <n v="6"/>
    <x v="8"/>
    <n v="2"/>
    <n v="8"/>
    <n v="27"/>
    <x v="0"/>
    <n v="9"/>
    <x v="0"/>
    <x v="0"/>
    <x v="0"/>
    <x v="0"/>
    <x v="0"/>
    <x v="0"/>
    <n v="0"/>
    <x v="0"/>
    <n v="11"/>
    <x v="1"/>
    <n v="0"/>
    <x v="1"/>
  </r>
  <r>
    <x v="2014"/>
    <n v="1958"/>
    <n v="68"/>
    <x v="0"/>
    <x v="0"/>
    <x v="0"/>
    <n v="1"/>
    <x v="0"/>
    <x v="1796"/>
    <x v="1"/>
    <n v="0"/>
    <n v="0"/>
    <x v="442"/>
    <x v="27"/>
    <x v="1"/>
    <n v="995"/>
    <n v="112"/>
    <n v="417"/>
    <n v="42"/>
    <n v="48"/>
    <n v="41"/>
    <n v="1655"/>
    <n v="1"/>
    <x v="2"/>
    <n v="9"/>
    <n v="13"/>
    <n v="25"/>
    <x v="0"/>
    <n v="5"/>
    <x v="1"/>
    <x v="0"/>
    <x v="0"/>
    <x v="0"/>
    <x v="0"/>
    <x v="0"/>
    <n v="0"/>
    <x v="0"/>
    <n v="11"/>
    <x v="0"/>
    <n v="1"/>
    <x v="0"/>
  </r>
  <r>
    <x v="2015"/>
    <n v="1975"/>
    <n v="51"/>
    <x v="1"/>
    <x v="4"/>
    <x v="2"/>
    <n v="4"/>
    <x v="1"/>
    <x v="1410"/>
    <x v="1"/>
    <n v="1"/>
    <n v="1"/>
    <x v="443"/>
    <x v="66"/>
    <x v="0"/>
    <n v="11"/>
    <n v="1"/>
    <n v="2"/>
    <n v="2"/>
    <n v="1"/>
    <n v="6"/>
    <n v="23"/>
    <n v="1"/>
    <x v="9"/>
    <n v="0"/>
    <n v="3"/>
    <n v="4"/>
    <x v="1"/>
    <n v="6"/>
    <x v="0"/>
    <x v="0"/>
    <x v="0"/>
    <x v="0"/>
    <x v="0"/>
    <x v="0"/>
    <n v="0"/>
    <x v="0"/>
    <n v="11"/>
    <x v="1"/>
    <n v="0"/>
    <x v="1"/>
  </r>
  <r>
    <x v="2016"/>
    <n v="1983"/>
    <n v="43"/>
    <x v="2"/>
    <x v="0"/>
    <x v="2"/>
    <n v="2"/>
    <x v="1"/>
    <x v="1797"/>
    <x v="1"/>
    <n v="0"/>
    <n v="0"/>
    <x v="374"/>
    <x v="86"/>
    <x v="2"/>
    <n v="3"/>
    <n v="3"/>
    <n v="14"/>
    <n v="15"/>
    <n v="21"/>
    <n v="10"/>
    <n v="66"/>
    <n v="1"/>
    <x v="2"/>
    <n v="1"/>
    <n v="2"/>
    <n v="6"/>
    <x v="1"/>
    <n v="9"/>
    <x v="0"/>
    <x v="0"/>
    <x v="0"/>
    <x v="0"/>
    <x v="0"/>
    <x v="0"/>
    <n v="0"/>
    <x v="0"/>
    <n v="11"/>
    <x v="0"/>
    <n v="1"/>
    <x v="0"/>
  </r>
  <r>
    <x v="2017"/>
    <n v="1967"/>
    <n v="59"/>
    <x v="1"/>
    <x v="0"/>
    <x v="1"/>
    <n v="4"/>
    <x v="1"/>
    <x v="1798"/>
    <x v="1"/>
    <n v="1"/>
    <n v="1"/>
    <x v="382"/>
    <x v="23"/>
    <x v="0"/>
    <n v="12"/>
    <n v="1"/>
    <n v="16"/>
    <n v="4"/>
    <n v="1"/>
    <n v="3"/>
    <n v="37"/>
    <n v="3"/>
    <x v="2"/>
    <n v="0"/>
    <n v="3"/>
    <n v="8"/>
    <x v="1"/>
    <n v="8"/>
    <x v="0"/>
    <x v="0"/>
    <x v="0"/>
    <x v="0"/>
    <x v="0"/>
    <x v="0"/>
    <n v="0"/>
    <x v="0"/>
    <n v="11"/>
    <x v="1"/>
    <n v="0"/>
    <x v="1"/>
  </r>
  <r>
    <x v="2018"/>
    <n v="1951"/>
    <n v="75"/>
    <x v="0"/>
    <x v="0"/>
    <x v="3"/>
    <n v="3"/>
    <x v="1"/>
    <x v="1799"/>
    <x v="1"/>
    <n v="1"/>
    <n v="1"/>
    <x v="89"/>
    <x v="27"/>
    <x v="1"/>
    <n v="17"/>
    <n v="0"/>
    <n v="2"/>
    <n v="0"/>
    <n v="0"/>
    <n v="2"/>
    <n v="21"/>
    <n v="2"/>
    <x v="1"/>
    <n v="0"/>
    <n v="3"/>
    <n v="6"/>
    <x v="1"/>
    <n v="6"/>
    <x v="0"/>
    <x v="0"/>
    <x v="0"/>
    <x v="0"/>
    <x v="0"/>
    <x v="0"/>
    <n v="1"/>
    <x v="0"/>
    <n v="11"/>
    <x v="1"/>
    <n v="0"/>
    <x v="1"/>
  </r>
  <r>
    <x v="2019"/>
    <n v="1972"/>
    <n v="54"/>
    <x v="1"/>
    <x v="0"/>
    <x v="1"/>
    <n v="5"/>
    <x v="1"/>
    <x v="1800"/>
    <x v="1"/>
    <n v="1"/>
    <n v="2"/>
    <x v="324"/>
    <x v="47"/>
    <x v="0"/>
    <n v="8"/>
    <n v="0"/>
    <n v="5"/>
    <n v="0"/>
    <n v="3"/>
    <n v="6"/>
    <n v="22"/>
    <n v="1"/>
    <x v="9"/>
    <n v="0"/>
    <n v="3"/>
    <n v="4"/>
    <x v="1"/>
    <n v="8"/>
    <x v="0"/>
    <x v="0"/>
    <x v="0"/>
    <x v="0"/>
    <x v="0"/>
    <x v="0"/>
    <n v="0"/>
    <x v="0"/>
    <n v="11"/>
    <x v="1"/>
    <n v="0"/>
    <x v="1"/>
  </r>
  <r>
    <x v="2020"/>
    <n v="1978"/>
    <n v="48"/>
    <x v="1"/>
    <x v="0"/>
    <x v="1"/>
    <n v="3"/>
    <x v="1"/>
    <x v="1801"/>
    <x v="1"/>
    <n v="1"/>
    <n v="0"/>
    <x v="593"/>
    <x v="19"/>
    <x v="0"/>
    <n v="22"/>
    <n v="4"/>
    <n v="17"/>
    <n v="12"/>
    <n v="10"/>
    <n v="13"/>
    <n v="78"/>
    <n v="3"/>
    <x v="2"/>
    <n v="0"/>
    <n v="4"/>
    <n v="9"/>
    <x v="1"/>
    <n v="6"/>
    <x v="0"/>
    <x v="0"/>
    <x v="0"/>
    <x v="0"/>
    <x v="0"/>
    <x v="0"/>
    <n v="0"/>
    <x v="0"/>
    <n v="11"/>
    <x v="1"/>
    <n v="0"/>
    <x v="1"/>
  </r>
  <r>
    <x v="2021"/>
    <n v="1982"/>
    <n v="44"/>
    <x v="2"/>
    <x v="2"/>
    <x v="2"/>
    <n v="3"/>
    <x v="1"/>
    <x v="1802"/>
    <x v="1"/>
    <n v="1"/>
    <n v="0"/>
    <x v="66"/>
    <x v="12"/>
    <x v="0"/>
    <n v="14"/>
    <n v="10"/>
    <n v="29"/>
    <n v="4"/>
    <n v="7"/>
    <n v="15"/>
    <n v="79"/>
    <n v="1"/>
    <x v="2"/>
    <n v="0"/>
    <n v="3"/>
    <n v="6"/>
    <x v="1"/>
    <n v="6"/>
    <x v="0"/>
    <x v="0"/>
    <x v="0"/>
    <x v="0"/>
    <x v="0"/>
    <x v="0"/>
    <n v="0"/>
    <x v="0"/>
    <n v="11"/>
    <x v="1"/>
    <n v="0"/>
    <x v="1"/>
  </r>
  <r>
    <x v="2022"/>
    <n v="1956"/>
    <n v="70"/>
    <x v="0"/>
    <x v="0"/>
    <x v="2"/>
    <n v="4"/>
    <x v="1"/>
    <x v="1803"/>
    <x v="1"/>
    <n v="1"/>
    <n v="1"/>
    <x v="79"/>
    <x v="12"/>
    <x v="0"/>
    <n v="106"/>
    <n v="27"/>
    <n v="68"/>
    <n v="52"/>
    <n v="7"/>
    <n v="5"/>
    <n v="265"/>
    <n v="6"/>
    <x v="6"/>
    <n v="2"/>
    <n v="5"/>
    <n v="17"/>
    <x v="0"/>
    <n v="6"/>
    <x v="0"/>
    <x v="0"/>
    <x v="0"/>
    <x v="0"/>
    <x v="0"/>
    <x v="0"/>
    <n v="0"/>
    <x v="0"/>
    <n v="11"/>
    <x v="1"/>
    <n v="0"/>
    <x v="1"/>
  </r>
  <r>
    <x v="2023"/>
    <n v="1952"/>
    <n v="74"/>
    <x v="0"/>
    <x v="2"/>
    <x v="2"/>
    <n v="3"/>
    <x v="1"/>
    <x v="1804"/>
    <x v="1"/>
    <n v="0"/>
    <n v="1"/>
    <x v="641"/>
    <x v="13"/>
    <x v="1"/>
    <n v="820"/>
    <n v="57"/>
    <n v="242"/>
    <n v="45"/>
    <n v="0"/>
    <n v="11"/>
    <n v="1175"/>
    <n v="2"/>
    <x v="0"/>
    <n v="3"/>
    <n v="6"/>
    <n v="19"/>
    <x v="0"/>
    <n v="4"/>
    <x v="1"/>
    <x v="0"/>
    <x v="0"/>
    <x v="0"/>
    <x v="0"/>
    <x v="0"/>
    <n v="0"/>
    <x v="0"/>
    <n v="11"/>
    <x v="1"/>
    <n v="0"/>
    <x v="1"/>
  </r>
  <r>
    <x v="2024"/>
    <n v="1965"/>
    <n v="61"/>
    <x v="1"/>
    <x v="1"/>
    <x v="2"/>
    <n v="3"/>
    <x v="1"/>
    <x v="1805"/>
    <x v="1"/>
    <n v="0"/>
    <n v="1"/>
    <x v="320"/>
    <x v="43"/>
    <x v="0"/>
    <n v="753"/>
    <n v="43"/>
    <n v="226"/>
    <n v="69"/>
    <n v="10"/>
    <n v="204"/>
    <n v="1305"/>
    <n v="2"/>
    <x v="0"/>
    <n v="5"/>
    <n v="13"/>
    <n v="28"/>
    <x v="0"/>
    <n v="4"/>
    <x v="1"/>
    <x v="0"/>
    <x v="0"/>
    <x v="0"/>
    <x v="0"/>
    <x v="0"/>
    <n v="0"/>
    <x v="0"/>
    <n v="11"/>
    <x v="1"/>
    <n v="0"/>
    <x v="1"/>
  </r>
  <r>
    <x v="2025"/>
    <n v="1979"/>
    <n v="47"/>
    <x v="1"/>
    <x v="2"/>
    <x v="2"/>
    <n v="3"/>
    <x v="1"/>
    <x v="1806"/>
    <x v="1"/>
    <n v="1"/>
    <n v="0"/>
    <x v="586"/>
    <x v="79"/>
    <x v="0"/>
    <n v="13"/>
    <n v="3"/>
    <n v="17"/>
    <n v="7"/>
    <n v="3"/>
    <n v="3"/>
    <n v="46"/>
    <n v="2"/>
    <x v="2"/>
    <n v="0"/>
    <n v="4"/>
    <n v="8"/>
    <x v="1"/>
    <n v="5"/>
    <x v="1"/>
    <x v="0"/>
    <x v="0"/>
    <x v="0"/>
    <x v="0"/>
    <x v="0"/>
    <n v="0"/>
    <x v="0"/>
    <n v="11"/>
    <x v="1"/>
    <n v="0"/>
    <x v="1"/>
  </r>
  <r>
    <x v="2026"/>
    <n v="1965"/>
    <n v="61"/>
    <x v="1"/>
    <x v="0"/>
    <x v="1"/>
    <n v="4"/>
    <x v="1"/>
    <x v="275"/>
    <x v="1"/>
    <n v="1"/>
    <n v="1"/>
    <x v="36"/>
    <x v="94"/>
    <x v="2"/>
    <n v="9"/>
    <n v="1"/>
    <n v="3"/>
    <n v="0"/>
    <n v="4"/>
    <n v="8"/>
    <n v="25"/>
    <n v="1"/>
    <x v="9"/>
    <n v="0"/>
    <n v="3"/>
    <n v="4"/>
    <x v="1"/>
    <n v="6"/>
    <x v="0"/>
    <x v="0"/>
    <x v="0"/>
    <x v="0"/>
    <x v="0"/>
    <x v="0"/>
    <n v="0"/>
    <x v="0"/>
    <n v="11"/>
    <x v="1"/>
    <n v="0"/>
    <x v="1"/>
  </r>
  <r>
    <x v="2027"/>
    <n v="1953"/>
    <n v="73"/>
    <x v="0"/>
    <x v="0"/>
    <x v="3"/>
    <n v="1"/>
    <x v="0"/>
    <x v="1807"/>
    <x v="1"/>
    <n v="0"/>
    <n v="0"/>
    <x v="131"/>
    <x v="40"/>
    <x v="1"/>
    <n v="19"/>
    <n v="3"/>
    <n v="6"/>
    <n v="4"/>
    <n v="2"/>
    <n v="12"/>
    <n v="46"/>
    <n v="1"/>
    <x v="1"/>
    <n v="0"/>
    <n v="3"/>
    <n v="5"/>
    <x v="1"/>
    <n v="4"/>
    <x v="1"/>
    <x v="0"/>
    <x v="0"/>
    <x v="0"/>
    <x v="0"/>
    <x v="0"/>
    <n v="0"/>
    <x v="0"/>
    <n v="11"/>
    <x v="1"/>
    <n v="0"/>
    <x v="1"/>
  </r>
  <r>
    <x v="2028"/>
    <n v="1949"/>
    <n v="77"/>
    <x v="0"/>
    <x v="2"/>
    <x v="1"/>
    <n v="3"/>
    <x v="1"/>
    <x v="1808"/>
    <x v="1"/>
    <n v="0"/>
    <n v="1"/>
    <x v="54"/>
    <x v="54"/>
    <x v="2"/>
    <n v="520"/>
    <n v="8"/>
    <n v="223"/>
    <n v="32"/>
    <n v="49"/>
    <n v="42"/>
    <n v="874"/>
    <n v="4"/>
    <x v="11"/>
    <n v="5"/>
    <n v="7"/>
    <n v="26"/>
    <x v="0"/>
    <n v="8"/>
    <x v="0"/>
    <x v="1"/>
    <x v="0"/>
    <x v="0"/>
    <x v="0"/>
    <x v="0"/>
    <n v="0"/>
    <x v="0"/>
    <n v="11"/>
    <x v="0"/>
    <n v="2"/>
    <x v="3"/>
  </r>
  <r>
    <x v="2029"/>
    <n v="1985"/>
    <n v="41"/>
    <x v="2"/>
    <x v="4"/>
    <x v="1"/>
    <n v="3"/>
    <x v="1"/>
    <x v="11"/>
    <x v="1"/>
    <n v="1"/>
    <n v="0"/>
    <x v="439"/>
    <x v="82"/>
    <x v="0"/>
    <n v="5"/>
    <n v="17"/>
    <n v="17"/>
    <n v="13"/>
    <n v="14"/>
    <n v="34"/>
    <n v="100"/>
    <n v="4"/>
    <x v="2"/>
    <n v="1"/>
    <n v="3"/>
    <n v="10"/>
    <x v="1"/>
    <n v="9"/>
    <x v="0"/>
    <x v="0"/>
    <x v="0"/>
    <x v="0"/>
    <x v="0"/>
    <x v="0"/>
    <n v="0"/>
    <x v="0"/>
    <n v="11"/>
    <x v="1"/>
    <n v="0"/>
    <x v="1"/>
  </r>
  <r>
    <x v="2030"/>
    <n v="1947"/>
    <n v="79"/>
    <x v="3"/>
    <x v="1"/>
    <x v="4"/>
    <n v="2"/>
    <x v="1"/>
    <x v="1809"/>
    <x v="1"/>
    <n v="0"/>
    <n v="1"/>
    <x v="112"/>
    <x v="35"/>
    <x v="0"/>
    <n v="618"/>
    <n v="44"/>
    <n v="215"/>
    <n v="0"/>
    <n v="17"/>
    <n v="36"/>
    <n v="930"/>
    <n v="2"/>
    <x v="8"/>
    <n v="8"/>
    <n v="4"/>
    <n v="25"/>
    <x v="0"/>
    <n v="6"/>
    <x v="0"/>
    <x v="1"/>
    <x v="0"/>
    <x v="0"/>
    <x v="0"/>
    <x v="0"/>
    <n v="0"/>
    <x v="0"/>
    <n v="11"/>
    <x v="0"/>
    <n v="2"/>
    <x v="3"/>
  </r>
  <r>
    <x v="2031"/>
    <n v="1955"/>
    <n v="71"/>
    <x v="0"/>
    <x v="0"/>
    <x v="2"/>
    <n v="3"/>
    <x v="1"/>
    <x v="1810"/>
    <x v="1"/>
    <n v="0"/>
    <n v="1"/>
    <x v="630"/>
    <x v="24"/>
    <x v="2"/>
    <n v="315"/>
    <n v="35"/>
    <n v="322"/>
    <n v="46"/>
    <n v="7"/>
    <n v="143"/>
    <n v="868"/>
    <n v="3"/>
    <x v="5"/>
    <n v="2"/>
    <n v="11"/>
    <n v="23"/>
    <x v="0"/>
    <n v="5"/>
    <x v="1"/>
    <x v="0"/>
    <x v="0"/>
    <x v="0"/>
    <x v="0"/>
    <x v="0"/>
    <n v="0"/>
    <x v="0"/>
    <n v="11"/>
    <x v="1"/>
    <n v="0"/>
    <x v="1"/>
  </r>
  <r>
    <x v="2032"/>
    <n v="1976"/>
    <n v="50"/>
    <x v="1"/>
    <x v="0"/>
    <x v="2"/>
    <n v="3"/>
    <x v="1"/>
    <x v="1811"/>
    <x v="1"/>
    <n v="1"/>
    <n v="0"/>
    <x v="543"/>
    <x v="57"/>
    <x v="0"/>
    <n v="15"/>
    <n v="1"/>
    <n v="23"/>
    <n v="0"/>
    <n v="5"/>
    <n v="1"/>
    <n v="45"/>
    <n v="3"/>
    <x v="7"/>
    <n v="0"/>
    <n v="3"/>
    <n v="9"/>
    <x v="1"/>
    <n v="8"/>
    <x v="0"/>
    <x v="0"/>
    <x v="0"/>
    <x v="0"/>
    <x v="0"/>
    <x v="0"/>
    <n v="0"/>
    <x v="0"/>
    <n v="11"/>
    <x v="1"/>
    <n v="0"/>
    <x v="1"/>
  </r>
  <r>
    <x v="2033"/>
    <n v="1975"/>
    <n v="51"/>
    <x v="1"/>
    <x v="0"/>
    <x v="1"/>
    <n v="3"/>
    <x v="1"/>
    <x v="1812"/>
    <x v="1"/>
    <n v="0"/>
    <n v="1"/>
    <x v="35"/>
    <x v="6"/>
    <x v="0"/>
    <n v="384"/>
    <n v="60"/>
    <n v="364"/>
    <n v="119"/>
    <n v="101"/>
    <n v="232"/>
    <n v="1260"/>
    <n v="4"/>
    <x v="8"/>
    <n v="6"/>
    <n v="8"/>
    <n v="29"/>
    <x v="0"/>
    <n v="7"/>
    <x v="0"/>
    <x v="0"/>
    <x v="0"/>
    <x v="0"/>
    <x v="0"/>
    <x v="0"/>
    <n v="0"/>
    <x v="0"/>
    <n v="11"/>
    <x v="1"/>
    <n v="0"/>
    <x v="1"/>
  </r>
  <r>
    <x v="2034"/>
    <n v="1984"/>
    <n v="42"/>
    <x v="2"/>
    <x v="0"/>
    <x v="2"/>
    <n v="3"/>
    <x v="1"/>
    <x v="1813"/>
    <x v="1"/>
    <n v="1"/>
    <n v="0"/>
    <x v="148"/>
    <x v="11"/>
    <x v="0"/>
    <n v="110"/>
    <n v="29"/>
    <n v="92"/>
    <n v="28"/>
    <n v="10"/>
    <n v="145"/>
    <n v="414"/>
    <n v="1"/>
    <x v="4"/>
    <n v="2"/>
    <n v="3"/>
    <n v="12"/>
    <x v="1"/>
    <n v="8"/>
    <x v="0"/>
    <x v="1"/>
    <x v="0"/>
    <x v="0"/>
    <x v="0"/>
    <x v="0"/>
    <n v="0"/>
    <x v="0"/>
    <n v="11"/>
    <x v="1"/>
    <n v="1"/>
    <x v="0"/>
  </r>
  <r>
    <x v="2035"/>
    <n v="1950"/>
    <n v="76"/>
    <x v="0"/>
    <x v="0"/>
    <x v="1"/>
    <n v="3"/>
    <x v="1"/>
    <x v="1814"/>
    <x v="1"/>
    <n v="0"/>
    <n v="1"/>
    <x v="558"/>
    <x v="67"/>
    <x v="1"/>
    <n v="208"/>
    <n v="17"/>
    <n v="76"/>
    <n v="36"/>
    <n v="17"/>
    <n v="38"/>
    <n v="392"/>
    <n v="2"/>
    <x v="7"/>
    <n v="3"/>
    <n v="7"/>
    <n v="15"/>
    <x v="1"/>
    <n v="2"/>
    <x v="1"/>
    <x v="0"/>
    <x v="0"/>
    <x v="0"/>
    <x v="0"/>
    <x v="0"/>
    <n v="0"/>
    <x v="0"/>
    <n v="11"/>
    <x v="1"/>
    <n v="0"/>
    <x v="1"/>
  </r>
  <r>
    <x v="2036"/>
    <n v="1977"/>
    <n v="49"/>
    <x v="1"/>
    <x v="0"/>
    <x v="2"/>
    <n v="4"/>
    <x v="1"/>
    <x v="1815"/>
    <x v="1"/>
    <n v="1"/>
    <n v="1"/>
    <x v="427"/>
    <x v="3"/>
    <x v="0"/>
    <n v="555"/>
    <n v="82"/>
    <n v="257"/>
    <n v="93"/>
    <n v="61"/>
    <n v="61"/>
    <n v="1109"/>
    <n v="4"/>
    <x v="11"/>
    <n v="3"/>
    <n v="12"/>
    <n v="29"/>
    <x v="0"/>
    <n v="6"/>
    <x v="0"/>
    <x v="0"/>
    <x v="0"/>
    <x v="0"/>
    <x v="0"/>
    <x v="0"/>
    <n v="0"/>
    <x v="0"/>
    <n v="11"/>
    <x v="1"/>
    <n v="0"/>
    <x v="1"/>
  </r>
  <r>
    <x v="2037"/>
    <n v="1951"/>
    <n v="75"/>
    <x v="0"/>
    <x v="0"/>
    <x v="0"/>
    <n v="2"/>
    <x v="1"/>
    <x v="1816"/>
    <x v="1"/>
    <n v="0"/>
    <n v="1"/>
    <x v="611"/>
    <x v="13"/>
    <x v="1"/>
    <n v="240"/>
    <n v="90"/>
    <n v="216"/>
    <n v="63"/>
    <n v="6"/>
    <n v="24"/>
    <n v="639"/>
    <n v="4"/>
    <x v="6"/>
    <n v="4"/>
    <n v="10"/>
    <n v="22"/>
    <x v="0"/>
    <n v="3"/>
    <x v="1"/>
    <x v="0"/>
    <x v="0"/>
    <x v="0"/>
    <x v="0"/>
    <x v="0"/>
    <n v="0"/>
    <x v="0"/>
    <n v="11"/>
    <x v="1"/>
    <n v="0"/>
    <x v="1"/>
  </r>
  <r>
    <x v="2038"/>
    <n v="1984"/>
    <n v="42"/>
    <x v="2"/>
    <x v="0"/>
    <x v="2"/>
    <n v="3"/>
    <x v="1"/>
    <x v="1817"/>
    <x v="1"/>
    <n v="1"/>
    <n v="0"/>
    <x v="15"/>
    <x v="92"/>
    <x v="0"/>
    <n v="11"/>
    <n v="0"/>
    <n v="36"/>
    <n v="15"/>
    <n v="5"/>
    <n v="12"/>
    <n v="79"/>
    <n v="1"/>
    <x v="2"/>
    <n v="0"/>
    <n v="3"/>
    <n v="6"/>
    <x v="1"/>
    <n v="7"/>
    <x v="0"/>
    <x v="0"/>
    <x v="0"/>
    <x v="0"/>
    <x v="0"/>
    <x v="0"/>
    <n v="0"/>
    <x v="0"/>
    <n v="11"/>
    <x v="1"/>
    <n v="0"/>
    <x v="1"/>
  </r>
  <r>
    <x v="2039"/>
    <n v="1982"/>
    <n v="44"/>
    <x v="2"/>
    <x v="0"/>
    <x v="1"/>
    <n v="2"/>
    <x v="1"/>
    <x v="1818"/>
    <x v="1"/>
    <n v="0"/>
    <n v="0"/>
    <x v="559"/>
    <x v="50"/>
    <x v="1"/>
    <n v="848"/>
    <n v="154"/>
    <n v="323"/>
    <n v="201"/>
    <n v="61"/>
    <n v="78"/>
    <n v="1665"/>
    <n v="1"/>
    <x v="11"/>
    <n v="3"/>
    <n v="10"/>
    <n v="24"/>
    <x v="0"/>
    <n v="6"/>
    <x v="0"/>
    <x v="1"/>
    <x v="0"/>
    <x v="0"/>
    <x v="0"/>
    <x v="0"/>
    <n v="0"/>
    <x v="0"/>
    <n v="11"/>
    <x v="1"/>
    <n v="1"/>
    <x v="0"/>
  </r>
  <r>
    <x v="2040"/>
    <n v="1991"/>
    <n v="35"/>
    <x v="2"/>
    <x v="0"/>
    <x v="0"/>
    <n v="1"/>
    <x v="0"/>
    <x v="1819"/>
    <x v="1"/>
    <n v="0"/>
    <n v="0"/>
    <x v="319"/>
    <x v="38"/>
    <x v="0"/>
    <n v="202"/>
    <n v="47"/>
    <n v="197"/>
    <n v="55"/>
    <n v="42"/>
    <n v="149"/>
    <n v="692"/>
    <n v="1"/>
    <x v="3"/>
    <n v="4"/>
    <n v="8"/>
    <n v="18"/>
    <x v="0"/>
    <n v="4"/>
    <x v="1"/>
    <x v="0"/>
    <x v="0"/>
    <x v="0"/>
    <x v="0"/>
    <x v="0"/>
    <n v="0"/>
    <x v="0"/>
    <n v="11"/>
    <x v="1"/>
    <n v="0"/>
    <x v="1"/>
  </r>
  <r>
    <x v="2041"/>
    <n v="1970"/>
    <n v="56"/>
    <x v="1"/>
    <x v="0"/>
    <x v="0"/>
    <n v="4"/>
    <x v="1"/>
    <x v="1820"/>
    <x v="1"/>
    <n v="1"/>
    <n v="2"/>
    <x v="324"/>
    <x v="82"/>
    <x v="0"/>
    <n v="433"/>
    <n v="89"/>
    <n v="650"/>
    <n v="16"/>
    <n v="102"/>
    <n v="102"/>
    <n v="1392"/>
    <n v="10"/>
    <x v="6"/>
    <n v="6"/>
    <n v="9"/>
    <n v="29"/>
    <x v="0"/>
    <n v="7"/>
    <x v="0"/>
    <x v="0"/>
    <x v="0"/>
    <x v="0"/>
    <x v="0"/>
    <x v="0"/>
    <n v="0"/>
    <x v="0"/>
    <n v="11"/>
    <x v="1"/>
    <n v="0"/>
    <x v="1"/>
  </r>
  <r>
    <x v="2042"/>
    <n v="1981"/>
    <n v="45"/>
    <x v="2"/>
    <x v="0"/>
    <x v="2"/>
    <n v="3"/>
    <x v="1"/>
    <x v="1821"/>
    <x v="1"/>
    <n v="1"/>
    <n v="0"/>
    <x v="271"/>
    <x v="7"/>
    <x v="1"/>
    <n v="6"/>
    <n v="6"/>
    <n v="15"/>
    <n v="10"/>
    <n v="5"/>
    <n v="2"/>
    <n v="44"/>
    <n v="2"/>
    <x v="2"/>
    <n v="0"/>
    <n v="3"/>
    <n v="7"/>
    <x v="1"/>
    <n v="6"/>
    <x v="0"/>
    <x v="0"/>
    <x v="0"/>
    <x v="0"/>
    <x v="0"/>
    <x v="0"/>
    <n v="0"/>
    <x v="0"/>
    <n v="11"/>
    <x v="1"/>
    <n v="0"/>
    <x v="1"/>
  </r>
  <r>
    <x v="2043"/>
    <n v="1979"/>
    <n v="47"/>
    <x v="1"/>
    <x v="2"/>
    <x v="2"/>
    <n v="3"/>
    <x v="1"/>
    <x v="1822"/>
    <x v="1"/>
    <n v="1"/>
    <n v="0"/>
    <x v="86"/>
    <x v="35"/>
    <x v="0"/>
    <n v="37"/>
    <n v="0"/>
    <n v="7"/>
    <n v="3"/>
    <n v="0"/>
    <n v="3"/>
    <n v="50"/>
    <n v="1"/>
    <x v="2"/>
    <n v="0"/>
    <n v="3"/>
    <n v="6"/>
    <x v="1"/>
    <n v="5"/>
    <x v="1"/>
    <x v="0"/>
    <x v="0"/>
    <x v="0"/>
    <x v="0"/>
    <x v="0"/>
    <n v="0"/>
    <x v="0"/>
    <n v="11"/>
    <x v="1"/>
    <n v="0"/>
    <x v="1"/>
  </r>
  <r>
    <x v="2044"/>
    <n v="1971"/>
    <n v="55"/>
    <x v="1"/>
    <x v="0"/>
    <x v="2"/>
    <n v="3"/>
    <x v="1"/>
    <x v="1823"/>
    <x v="1"/>
    <n v="1"/>
    <n v="0"/>
    <x v="63"/>
    <x v="35"/>
    <x v="0"/>
    <n v="167"/>
    <n v="37"/>
    <n v="64"/>
    <n v="49"/>
    <n v="34"/>
    <n v="116"/>
    <n v="467"/>
    <n v="8"/>
    <x v="6"/>
    <n v="3"/>
    <n v="6"/>
    <n v="21"/>
    <x v="0"/>
    <n v="7"/>
    <x v="0"/>
    <x v="0"/>
    <x v="0"/>
    <x v="0"/>
    <x v="0"/>
    <x v="0"/>
    <n v="0"/>
    <x v="0"/>
    <n v="11"/>
    <x v="1"/>
    <n v="0"/>
    <x v="1"/>
  </r>
  <r>
    <x v="2045"/>
    <n v="1970"/>
    <n v="56"/>
    <x v="1"/>
    <x v="0"/>
    <x v="0"/>
    <n v="2"/>
    <x v="1"/>
    <x v="1824"/>
    <x v="1"/>
    <n v="1"/>
    <n v="0"/>
    <x v="651"/>
    <x v="58"/>
    <x v="0"/>
    <n v="45"/>
    <n v="7"/>
    <n v="99"/>
    <n v="4"/>
    <n v="25"/>
    <n v="43"/>
    <n v="223"/>
    <n v="3"/>
    <x v="6"/>
    <n v="1"/>
    <n v="4"/>
    <n v="12"/>
    <x v="1"/>
    <n v="6"/>
    <x v="0"/>
    <x v="0"/>
    <x v="0"/>
    <x v="0"/>
    <x v="0"/>
    <x v="0"/>
    <n v="0"/>
    <x v="0"/>
    <n v="11"/>
    <x v="1"/>
    <n v="0"/>
    <x v="1"/>
  </r>
  <r>
    <x v="2046"/>
    <n v="1959"/>
    <n v="67"/>
    <x v="0"/>
    <x v="0"/>
    <x v="2"/>
    <n v="3"/>
    <x v="1"/>
    <x v="1825"/>
    <x v="1"/>
    <n v="0"/>
    <n v="1"/>
    <x v="295"/>
    <x v="89"/>
    <x v="0"/>
    <n v="129"/>
    <n v="0"/>
    <n v="21"/>
    <n v="0"/>
    <n v="1"/>
    <n v="7"/>
    <n v="158"/>
    <n v="1"/>
    <x v="7"/>
    <n v="1"/>
    <n v="4"/>
    <n v="9"/>
    <x v="1"/>
    <n v="4"/>
    <x v="1"/>
    <x v="0"/>
    <x v="0"/>
    <x v="0"/>
    <x v="0"/>
    <x v="0"/>
    <n v="0"/>
    <x v="0"/>
    <n v="11"/>
    <x v="1"/>
    <n v="0"/>
    <x v="1"/>
  </r>
  <r>
    <x v="2047"/>
    <n v="1973"/>
    <n v="53"/>
    <x v="1"/>
    <x v="0"/>
    <x v="2"/>
    <n v="2"/>
    <x v="1"/>
    <x v="1826"/>
    <x v="1"/>
    <n v="0"/>
    <n v="0"/>
    <x v="255"/>
    <x v="90"/>
    <x v="0"/>
    <n v="713"/>
    <n v="0"/>
    <n v="264"/>
    <n v="120"/>
    <n v="80"/>
    <n v="34"/>
    <n v="1211"/>
    <n v="1"/>
    <x v="5"/>
    <n v="8"/>
    <n v="12"/>
    <n v="28"/>
    <x v="0"/>
    <n v="4"/>
    <x v="1"/>
    <x v="0"/>
    <x v="0"/>
    <x v="1"/>
    <x v="1"/>
    <x v="0"/>
    <n v="0"/>
    <x v="0"/>
    <n v="11"/>
    <x v="1"/>
    <n v="2"/>
    <x v="3"/>
  </r>
  <r>
    <x v="2048"/>
    <n v="1970"/>
    <n v="56"/>
    <x v="1"/>
    <x v="0"/>
    <x v="0"/>
    <n v="2"/>
    <x v="1"/>
    <x v="1827"/>
    <x v="1"/>
    <n v="1"/>
    <n v="0"/>
    <x v="197"/>
    <x v="61"/>
    <x v="0"/>
    <n v="676"/>
    <n v="161"/>
    <n v="426"/>
    <n v="210"/>
    <n v="44"/>
    <n v="58"/>
    <n v="1575"/>
    <n v="2"/>
    <x v="2"/>
    <n v="5"/>
    <n v="5"/>
    <n v="14"/>
    <x v="1"/>
    <n v="6"/>
    <x v="0"/>
    <x v="0"/>
    <x v="0"/>
    <x v="0"/>
    <x v="0"/>
    <x v="0"/>
    <n v="0"/>
    <x v="0"/>
    <n v="11"/>
    <x v="0"/>
    <n v="1"/>
    <x v="0"/>
  </r>
  <r>
    <x v="2049"/>
    <n v="1947"/>
    <n v="79"/>
    <x v="3"/>
    <x v="4"/>
    <x v="2"/>
    <n v="2"/>
    <x v="1"/>
    <x v="1828"/>
    <x v="1"/>
    <n v="0"/>
    <n v="0"/>
    <x v="226"/>
    <x v="21"/>
    <x v="2"/>
    <n v="450"/>
    <n v="26"/>
    <n v="535"/>
    <n v="73"/>
    <n v="98"/>
    <n v="26"/>
    <n v="1208"/>
    <n v="1"/>
    <x v="3"/>
    <n v="6"/>
    <n v="10"/>
    <n v="22"/>
    <x v="0"/>
    <n v="1"/>
    <x v="1"/>
    <x v="0"/>
    <x v="0"/>
    <x v="0"/>
    <x v="0"/>
    <x v="0"/>
    <n v="0"/>
    <x v="0"/>
    <n v="11"/>
    <x v="1"/>
    <n v="0"/>
    <x v="1"/>
  </r>
  <r>
    <x v="2050"/>
    <n v="1951"/>
    <n v="75"/>
    <x v="0"/>
    <x v="0"/>
    <x v="2"/>
    <n v="4"/>
    <x v="1"/>
    <x v="1829"/>
    <x v="1"/>
    <n v="1"/>
    <n v="1"/>
    <x v="652"/>
    <x v="80"/>
    <x v="1"/>
    <n v="22"/>
    <n v="2"/>
    <n v="12"/>
    <n v="0"/>
    <n v="2"/>
    <n v="5"/>
    <n v="43"/>
    <n v="1"/>
    <x v="1"/>
    <n v="0"/>
    <n v="3"/>
    <n v="5"/>
    <x v="1"/>
    <n v="4"/>
    <x v="1"/>
    <x v="0"/>
    <x v="0"/>
    <x v="0"/>
    <x v="0"/>
    <x v="0"/>
    <n v="0"/>
    <x v="0"/>
    <n v="11"/>
    <x v="1"/>
    <n v="0"/>
    <x v="1"/>
  </r>
  <r>
    <x v="2051"/>
    <n v="1975"/>
    <n v="51"/>
    <x v="1"/>
    <x v="0"/>
    <x v="0"/>
    <n v="3"/>
    <x v="1"/>
    <x v="1830"/>
    <x v="1"/>
    <n v="1"/>
    <n v="1"/>
    <x v="325"/>
    <x v="63"/>
    <x v="0"/>
    <n v="367"/>
    <n v="4"/>
    <n v="51"/>
    <n v="6"/>
    <n v="4"/>
    <n v="95"/>
    <n v="527"/>
    <n v="6"/>
    <x v="5"/>
    <n v="2"/>
    <n v="6"/>
    <n v="21"/>
    <x v="0"/>
    <n v="7"/>
    <x v="0"/>
    <x v="0"/>
    <x v="0"/>
    <x v="0"/>
    <x v="1"/>
    <x v="0"/>
    <n v="0"/>
    <x v="0"/>
    <n v="11"/>
    <x v="1"/>
    <n v="1"/>
    <x v="0"/>
  </r>
  <r>
    <x v="2052"/>
    <n v="1959"/>
    <n v="67"/>
    <x v="0"/>
    <x v="0"/>
    <x v="4"/>
    <n v="2"/>
    <x v="1"/>
    <x v="1831"/>
    <x v="1"/>
    <n v="0"/>
    <n v="1"/>
    <x v="511"/>
    <x v="79"/>
    <x v="0"/>
    <n v="526"/>
    <n v="35"/>
    <n v="214"/>
    <n v="69"/>
    <n v="53"/>
    <n v="35"/>
    <n v="932"/>
    <n v="2"/>
    <x v="4"/>
    <n v="3"/>
    <n v="4"/>
    <n v="15"/>
    <x v="1"/>
    <n v="2"/>
    <x v="1"/>
    <x v="0"/>
    <x v="0"/>
    <x v="0"/>
    <x v="0"/>
    <x v="0"/>
    <n v="0"/>
    <x v="0"/>
    <n v="11"/>
    <x v="1"/>
    <n v="0"/>
    <x v="1"/>
  </r>
  <r>
    <x v="2053"/>
    <n v="1955"/>
    <n v="71"/>
    <x v="0"/>
    <x v="2"/>
    <x v="0"/>
    <n v="3"/>
    <x v="1"/>
    <x v="1832"/>
    <x v="1"/>
    <n v="1"/>
    <n v="1"/>
    <x v="533"/>
    <x v="66"/>
    <x v="0"/>
    <n v="51"/>
    <n v="0"/>
    <n v="16"/>
    <n v="0"/>
    <n v="0"/>
    <n v="4"/>
    <n v="71"/>
    <n v="2"/>
    <x v="7"/>
    <n v="0"/>
    <n v="3"/>
    <n v="8"/>
    <x v="1"/>
    <n v="8"/>
    <x v="0"/>
    <x v="0"/>
    <x v="0"/>
    <x v="0"/>
    <x v="0"/>
    <x v="0"/>
    <n v="0"/>
    <x v="0"/>
    <n v="11"/>
    <x v="1"/>
    <n v="0"/>
    <x v="1"/>
  </r>
  <r>
    <x v="2054"/>
    <n v="1953"/>
    <n v="73"/>
    <x v="0"/>
    <x v="0"/>
    <x v="1"/>
    <n v="4"/>
    <x v="1"/>
    <x v="1833"/>
    <x v="1"/>
    <n v="1"/>
    <n v="1"/>
    <x v="213"/>
    <x v="92"/>
    <x v="0"/>
    <n v="25"/>
    <n v="0"/>
    <n v="11"/>
    <n v="3"/>
    <n v="0"/>
    <n v="15"/>
    <n v="54"/>
    <n v="1"/>
    <x v="1"/>
    <n v="0"/>
    <n v="3"/>
    <n v="5"/>
    <x v="1"/>
    <n v="4"/>
    <x v="1"/>
    <x v="0"/>
    <x v="0"/>
    <x v="0"/>
    <x v="0"/>
    <x v="0"/>
    <n v="0"/>
    <x v="0"/>
    <n v="11"/>
    <x v="1"/>
    <n v="0"/>
    <x v="1"/>
  </r>
  <r>
    <x v="2055"/>
    <n v="1965"/>
    <n v="61"/>
    <x v="1"/>
    <x v="0"/>
    <x v="0"/>
    <n v="1"/>
    <x v="0"/>
    <x v="1834"/>
    <x v="1"/>
    <n v="0"/>
    <n v="0"/>
    <x v="120"/>
    <x v="14"/>
    <x v="0"/>
    <n v="28"/>
    <n v="6"/>
    <n v="27"/>
    <n v="12"/>
    <n v="17"/>
    <n v="39"/>
    <n v="129"/>
    <n v="1"/>
    <x v="7"/>
    <n v="0"/>
    <n v="3"/>
    <n v="7"/>
    <x v="1"/>
    <n v="8"/>
    <x v="0"/>
    <x v="0"/>
    <x v="0"/>
    <x v="0"/>
    <x v="0"/>
    <x v="0"/>
    <n v="0"/>
    <x v="0"/>
    <n v="11"/>
    <x v="1"/>
    <n v="0"/>
    <x v="1"/>
  </r>
  <r>
    <x v="2056"/>
    <n v="1973"/>
    <n v="53"/>
    <x v="1"/>
    <x v="0"/>
    <x v="3"/>
    <n v="2"/>
    <x v="1"/>
    <x v="1835"/>
    <x v="1"/>
    <n v="1"/>
    <n v="0"/>
    <x v="581"/>
    <x v="35"/>
    <x v="0"/>
    <n v="958"/>
    <n v="159"/>
    <n v="447"/>
    <n v="20"/>
    <n v="0"/>
    <n v="31"/>
    <n v="1615"/>
    <n v="3"/>
    <x v="2"/>
    <n v="10"/>
    <n v="12"/>
    <n v="27"/>
    <x v="0"/>
    <n v="7"/>
    <x v="0"/>
    <x v="0"/>
    <x v="0"/>
    <x v="0"/>
    <x v="0"/>
    <x v="0"/>
    <n v="0"/>
    <x v="0"/>
    <n v="11"/>
    <x v="1"/>
    <n v="0"/>
    <x v="1"/>
  </r>
  <r>
    <x v="2057"/>
    <n v="1976"/>
    <n v="50"/>
    <x v="1"/>
    <x v="1"/>
    <x v="3"/>
    <n v="2"/>
    <x v="1"/>
    <x v="1418"/>
    <x v="1"/>
    <n v="0"/>
    <n v="1"/>
    <x v="545"/>
    <x v="73"/>
    <x v="2"/>
    <n v="532"/>
    <n v="88"/>
    <n v="168"/>
    <n v="69"/>
    <n v="44"/>
    <n v="133"/>
    <n v="1034"/>
    <n v="3"/>
    <x v="5"/>
    <n v="3"/>
    <n v="13"/>
    <n v="26"/>
    <x v="0"/>
    <n v="5"/>
    <x v="1"/>
    <x v="0"/>
    <x v="0"/>
    <x v="0"/>
    <x v="0"/>
    <x v="0"/>
    <n v="0"/>
    <x v="0"/>
    <n v="11"/>
    <x v="1"/>
    <n v="0"/>
    <x v="1"/>
  </r>
  <r>
    <x v="2058"/>
    <n v="1950"/>
    <n v="76"/>
    <x v="0"/>
    <x v="0"/>
    <x v="2"/>
    <n v="3"/>
    <x v="1"/>
    <x v="1836"/>
    <x v="1"/>
    <n v="0"/>
    <n v="1"/>
    <x v="180"/>
    <x v="40"/>
    <x v="1"/>
    <n v="724"/>
    <n v="17"/>
    <n v="143"/>
    <n v="0"/>
    <n v="8"/>
    <n v="196"/>
    <n v="1088"/>
    <n v="2"/>
    <x v="12"/>
    <n v="2"/>
    <n v="12"/>
    <n v="25"/>
    <x v="0"/>
    <n v="7"/>
    <x v="0"/>
    <x v="0"/>
    <x v="0"/>
    <x v="0"/>
    <x v="0"/>
    <x v="0"/>
    <n v="0"/>
    <x v="0"/>
    <n v="11"/>
    <x v="1"/>
    <n v="0"/>
    <x v="1"/>
  </r>
  <r>
    <x v="2059"/>
    <n v="1969"/>
    <n v="57"/>
    <x v="1"/>
    <x v="2"/>
    <x v="1"/>
    <n v="4"/>
    <x v="1"/>
    <x v="10"/>
    <x v="1"/>
    <n v="1"/>
    <n v="1"/>
    <x v="499"/>
    <x v="87"/>
    <x v="0"/>
    <n v="375"/>
    <n v="42"/>
    <n v="48"/>
    <n v="94"/>
    <n v="66"/>
    <n v="96"/>
    <n v="721"/>
    <n v="7"/>
    <x v="6"/>
    <n v="10"/>
    <n v="4"/>
    <n v="25"/>
    <x v="0"/>
    <n v="3"/>
    <x v="1"/>
    <x v="0"/>
    <x v="0"/>
    <x v="0"/>
    <x v="0"/>
    <x v="0"/>
    <n v="0"/>
    <x v="0"/>
    <n v="11"/>
    <x v="1"/>
    <n v="0"/>
    <x v="1"/>
  </r>
  <r>
    <x v="2060"/>
    <n v="1969"/>
    <n v="57"/>
    <x v="1"/>
    <x v="0"/>
    <x v="1"/>
    <n v="3"/>
    <x v="1"/>
    <x v="272"/>
    <x v="1"/>
    <n v="1"/>
    <n v="0"/>
    <x v="226"/>
    <x v="68"/>
    <x v="0"/>
    <n v="39"/>
    <n v="0"/>
    <n v="56"/>
    <n v="20"/>
    <n v="8"/>
    <n v="14"/>
    <n v="137"/>
    <n v="3"/>
    <x v="7"/>
    <n v="1"/>
    <n v="3"/>
    <n v="10"/>
    <x v="1"/>
    <n v="7"/>
    <x v="0"/>
    <x v="0"/>
    <x v="0"/>
    <x v="0"/>
    <x v="0"/>
    <x v="0"/>
    <n v="0"/>
    <x v="0"/>
    <n v="11"/>
    <x v="1"/>
    <n v="0"/>
    <x v="1"/>
  </r>
  <r>
    <x v="2061"/>
    <n v="1981"/>
    <n v="45"/>
    <x v="2"/>
    <x v="1"/>
    <x v="0"/>
    <n v="2"/>
    <x v="1"/>
    <x v="10"/>
    <x v="1"/>
    <n v="1"/>
    <n v="0"/>
    <x v="25"/>
    <x v="11"/>
    <x v="0"/>
    <n v="23"/>
    <n v="0"/>
    <n v="15"/>
    <n v="0"/>
    <n v="2"/>
    <n v="7"/>
    <n v="47"/>
    <n v="2"/>
    <x v="7"/>
    <n v="0"/>
    <n v="3"/>
    <n v="8"/>
    <x v="1"/>
    <n v="6"/>
    <x v="0"/>
    <x v="0"/>
    <x v="0"/>
    <x v="0"/>
    <x v="0"/>
    <x v="0"/>
    <n v="0"/>
    <x v="0"/>
    <n v="11"/>
    <x v="1"/>
    <n v="0"/>
    <x v="1"/>
  </r>
  <r>
    <x v="2062"/>
    <n v="1982"/>
    <n v="44"/>
    <x v="2"/>
    <x v="1"/>
    <x v="1"/>
    <n v="2"/>
    <x v="1"/>
    <x v="1323"/>
    <x v="1"/>
    <n v="0"/>
    <n v="0"/>
    <x v="512"/>
    <x v="42"/>
    <x v="0"/>
    <n v="587"/>
    <n v="54"/>
    <n v="348"/>
    <n v="71"/>
    <n v="54"/>
    <n v="130"/>
    <n v="1244"/>
    <n v="1"/>
    <x v="6"/>
    <n v="4"/>
    <n v="8"/>
    <n v="17"/>
    <x v="0"/>
    <n v="2"/>
    <x v="1"/>
    <x v="0"/>
    <x v="0"/>
    <x v="0"/>
    <x v="0"/>
    <x v="0"/>
    <n v="0"/>
    <x v="0"/>
    <n v="11"/>
    <x v="1"/>
    <n v="0"/>
    <x v="1"/>
  </r>
  <r>
    <x v="2063"/>
    <n v="1978"/>
    <n v="48"/>
    <x v="1"/>
    <x v="0"/>
    <x v="1"/>
    <n v="4"/>
    <x v="1"/>
    <x v="1837"/>
    <x v="1"/>
    <n v="1"/>
    <n v="1"/>
    <x v="232"/>
    <x v="88"/>
    <x v="0"/>
    <n v="29"/>
    <n v="1"/>
    <n v="11"/>
    <n v="0"/>
    <n v="0"/>
    <n v="0"/>
    <n v="41"/>
    <n v="2"/>
    <x v="2"/>
    <n v="0"/>
    <n v="3"/>
    <n v="7"/>
    <x v="1"/>
    <n v="4"/>
    <x v="1"/>
    <x v="0"/>
    <x v="0"/>
    <x v="0"/>
    <x v="0"/>
    <x v="0"/>
    <n v="0"/>
    <x v="0"/>
    <n v="11"/>
    <x v="1"/>
    <n v="0"/>
    <x v="1"/>
  </r>
  <r>
    <x v="2064"/>
    <n v="1974"/>
    <n v="52"/>
    <x v="1"/>
    <x v="0"/>
    <x v="2"/>
    <n v="3"/>
    <x v="1"/>
    <x v="614"/>
    <x v="1"/>
    <n v="0"/>
    <n v="1"/>
    <x v="357"/>
    <x v="20"/>
    <x v="0"/>
    <n v="757"/>
    <n v="80"/>
    <n v="217"/>
    <n v="29"/>
    <n v="80"/>
    <n v="11"/>
    <n v="1174"/>
    <n v="5"/>
    <x v="12"/>
    <n v="6"/>
    <n v="12"/>
    <n v="32"/>
    <x v="2"/>
    <n v="6"/>
    <x v="0"/>
    <x v="0"/>
    <x v="0"/>
    <x v="0"/>
    <x v="0"/>
    <x v="0"/>
    <n v="0"/>
    <x v="0"/>
    <n v="11"/>
    <x v="1"/>
    <n v="0"/>
    <x v="1"/>
  </r>
  <r>
    <x v="2065"/>
    <n v="1951"/>
    <n v="75"/>
    <x v="0"/>
    <x v="0"/>
    <x v="4"/>
    <n v="2"/>
    <x v="1"/>
    <x v="1838"/>
    <x v="1"/>
    <n v="0"/>
    <n v="1"/>
    <x v="18"/>
    <x v="38"/>
    <x v="0"/>
    <n v="544"/>
    <n v="35"/>
    <n v="133"/>
    <n v="23"/>
    <n v="151"/>
    <n v="107"/>
    <n v="993"/>
    <n v="2"/>
    <x v="6"/>
    <n v="5"/>
    <n v="4"/>
    <n v="15"/>
    <x v="1"/>
    <n v="2"/>
    <x v="1"/>
    <x v="0"/>
    <x v="0"/>
    <x v="0"/>
    <x v="0"/>
    <x v="0"/>
    <n v="0"/>
    <x v="0"/>
    <n v="11"/>
    <x v="1"/>
    <n v="0"/>
    <x v="1"/>
  </r>
  <r>
    <x v="2066"/>
    <n v="1948"/>
    <n v="78"/>
    <x v="3"/>
    <x v="0"/>
    <x v="2"/>
    <n v="2"/>
    <x v="1"/>
    <x v="1839"/>
    <x v="1"/>
    <n v="0"/>
    <n v="0"/>
    <x v="638"/>
    <x v="51"/>
    <x v="0"/>
    <n v="40"/>
    <n v="15"/>
    <n v="15"/>
    <n v="17"/>
    <n v="6"/>
    <n v="7"/>
    <n v="100"/>
    <n v="1"/>
    <x v="2"/>
    <n v="1"/>
    <n v="3"/>
    <n v="7"/>
    <x v="1"/>
    <n v="4"/>
    <x v="1"/>
    <x v="0"/>
    <x v="0"/>
    <x v="0"/>
    <x v="0"/>
    <x v="0"/>
    <n v="0"/>
    <x v="0"/>
    <n v="11"/>
    <x v="1"/>
    <n v="0"/>
    <x v="1"/>
  </r>
  <r>
    <x v="2067"/>
    <n v="1952"/>
    <n v="74"/>
    <x v="0"/>
    <x v="1"/>
    <x v="2"/>
    <n v="3"/>
    <x v="1"/>
    <x v="1840"/>
    <x v="1"/>
    <n v="0"/>
    <n v="1"/>
    <x v="29"/>
    <x v="57"/>
    <x v="0"/>
    <n v="1245"/>
    <n v="33"/>
    <n v="332"/>
    <n v="21"/>
    <n v="33"/>
    <n v="16"/>
    <n v="1680"/>
    <n v="2"/>
    <x v="6"/>
    <n v="7"/>
    <n v="4"/>
    <n v="17"/>
    <x v="0"/>
    <n v="7"/>
    <x v="0"/>
    <x v="0"/>
    <x v="0"/>
    <x v="0"/>
    <x v="0"/>
    <x v="0"/>
    <n v="0"/>
    <x v="0"/>
    <n v="11"/>
    <x v="1"/>
    <n v="0"/>
    <x v="1"/>
  </r>
  <r>
    <x v="2068"/>
    <n v="1984"/>
    <n v="42"/>
    <x v="2"/>
    <x v="0"/>
    <x v="2"/>
    <n v="3"/>
    <x v="1"/>
    <x v="1841"/>
    <x v="1"/>
    <n v="1"/>
    <n v="0"/>
    <x v="306"/>
    <x v="25"/>
    <x v="0"/>
    <n v="19"/>
    <n v="1"/>
    <n v="20"/>
    <n v="16"/>
    <n v="14"/>
    <n v="28"/>
    <n v="98"/>
    <n v="2"/>
    <x v="7"/>
    <n v="0"/>
    <n v="4"/>
    <n v="9"/>
    <x v="1"/>
    <n v="5"/>
    <x v="1"/>
    <x v="0"/>
    <x v="0"/>
    <x v="0"/>
    <x v="0"/>
    <x v="0"/>
    <n v="0"/>
    <x v="0"/>
    <n v="11"/>
    <x v="1"/>
    <n v="0"/>
    <x v="1"/>
  </r>
  <r>
    <x v="2069"/>
    <n v="1979"/>
    <n v="47"/>
    <x v="1"/>
    <x v="0"/>
    <x v="1"/>
    <n v="3"/>
    <x v="1"/>
    <x v="1842"/>
    <x v="1"/>
    <n v="1"/>
    <n v="0"/>
    <x v="388"/>
    <x v="85"/>
    <x v="0"/>
    <n v="16"/>
    <n v="3"/>
    <n v="15"/>
    <n v="2"/>
    <n v="1"/>
    <n v="11"/>
    <n v="48"/>
    <n v="1"/>
    <x v="1"/>
    <n v="0"/>
    <n v="3"/>
    <n v="5"/>
    <x v="1"/>
    <n v="7"/>
    <x v="0"/>
    <x v="0"/>
    <x v="0"/>
    <x v="0"/>
    <x v="0"/>
    <x v="0"/>
    <n v="0"/>
    <x v="0"/>
    <n v="11"/>
    <x v="1"/>
    <n v="0"/>
    <x v="1"/>
  </r>
  <r>
    <x v="2070"/>
    <n v="1949"/>
    <n v="77"/>
    <x v="0"/>
    <x v="0"/>
    <x v="1"/>
    <n v="3"/>
    <x v="1"/>
    <x v="1843"/>
    <x v="1"/>
    <n v="0"/>
    <n v="1"/>
    <x v="479"/>
    <x v="20"/>
    <x v="0"/>
    <n v="376"/>
    <n v="4"/>
    <n v="94"/>
    <n v="12"/>
    <n v="9"/>
    <n v="24"/>
    <n v="519"/>
    <n v="3"/>
    <x v="4"/>
    <n v="2"/>
    <n v="8"/>
    <n v="19"/>
    <x v="0"/>
    <n v="5"/>
    <x v="1"/>
    <x v="0"/>
    <x v="0"/>
    <x v="0"/>
    <x v="0"/>
    <x v="0"/>
    <n v="0"/>
    <x v="0"/>
    <n v="11"/>
    <x v="1"/>
    <n v="0"/>
    <x v="1"/>
  </r>
  <r>
    <x v="2071"/>
    <n v="1956"/>
    <n v="70"/>
    <x v="0"/>
    <x v="0"/>
    <x v="2"/>
    <n v="3"/>
    <x v="1"/>
    <x v="1844"/>
    <x v="1"/>
    <n v="0"/>
    <n v="1"/>
    <x v="414"/>
    <x v="69"/>
    <x v="0"/>
    <n v="184"/>
    <n v="178"/>
    <n v="178"/>
    <n v="103"/>
    <n v="39"/>
    <n v="33"/>
    <n v="715"/>
    <n v="1"/>
    <x v="4"/>
    <n v="3"/>
    <n v="10"/>
    <n v="20"/>
    <x v="0"/>
    <n v="3"/>
    <x v="1"/>
    <x v="0"/>
    <x v="0"/>
    <x v="0"/>
    <x v="0"/>
    <x v="0"/>
    <n v="0"/>
    <x v="0"/>
    <n v="11"/>
    <x v="1"/>
    <n v="0"/>
    <x v="1"/>
  </r>
  <r>
    <x v="2072"/>
    <n v="1969"/>
    <n v="57"/>
    <x v="1"/>
    <x v="0"/>
    <x v="2"/>
    <n v="3"/>
    <x v="1"/>
    <x v="1630"/>
    <x v="1"/>
    <n v="1"/>
    <n v="0"/>
    <x v="449"/>
    <x v="14"/>
    <x v="0"/>
    <n v="15"/>
    <n v="0"/>
    <n v="11"/>
    <n v="0"/>
    <n v="2"/>
    <n v="9"/>
    <n v="37"/>
    <n v="1"/>
    <x v="1"/>
    <n v="1"/>
    <n v="2"/>
    <n v="5"/>
    <x v="1"/>
    <n v="8"/>
    <x v="0"/>
    <x v="0"/>
    <x v="0"/>
    <x v="0"/>
    <x v="0"/>
    <x v="0"/>
    <n v="0"/>
    <x v="0"/>
    <n v="11"/>
    <x v="1"/>
    <n v="0"/>
    <x v="1"/>
  </r>
  <r>
    <x v="2073"/>
    <n v="1987"/>
    <n v="39"/>
    <x v="2"/>
    <x v="1"/>
    <x v="0"/>
    <n v="1"/>
    <x v="0"/>
    <x v="995"/>
    <x v="1"/>
    <n v="0"/>
    <n v="0"/>
    <x v="257"/>
    <x v="13"/>
    <x v="1"/>
    <n v="124"/>
    <n v="83"/>
    <n v="267"/>
    <n v="85"/>
    <n v="59"/>
    <n v="35"/>
    <n v="653"/>
    <n v="2"/>
    <x v="3"/>
    <n v="2"/>
    <n v="11"/>
    <n v="20"/>
    <x v="0"/>
    <n v="5"/>
    <x v="1"/>
    <x v="0"/>
    <x v="0"/>
    <x v="0"/>
    <x v="0"/>
    <x v="0"/>
    <n v="0"/>
    <x v="0"/>
    <n v="11"/>
    <x v="0"/>
    <n v="1"/>
    <x v="0"/>
  </r>
  <r>
    <x v="2074"/>
    <n v="1983"/>
    <n v="43"/>
    <x v="2"/>
    <x v="0"/>
    <x v="2"/>
    <n v="2"/>
    <x v="1"/>
    <x v="1845"/>
    <x v="1"/>
    <n v="0"/>
    <n v="0"/>
    <x v="114"/>
    <x v="55"/>
    <x v="0"/>
    <n v="627"/>
    <n v="120"/>
    <n v="414"/>
    <n v="121"/>
    <n v="80"/>
    <n v="93"/>
    <n v="1455"/>
    <n v="1"/>
    <x v="12"/>
    <n v="6"/>
    <n v="5"/>
    <n v="21"/>
    <x v="0"/>
    <n v="5"/>
    <x v="1"/>
    <x v="0"/>
    <x v="0"/>
    <x v="0"/>
    <x v="0"/>
    <x v="0"/>
    <n v="0"/>
    <x v="0"/>
    <n v="11"/>
    <x v="1"/>
    <n v="0"/>
    <x v="1"/>
  </r>
  <r>
    <x v="2075"/>
    <n v="1970"/>
    <n v="56"/>
    <x v="1"/>
    <x v="0"/>
    <x v="3"/>
    <n v="2"/>
    <x v="1"/>
    <x v="1846"/>
    <x v="1"/>
    <n v="1"/>
    <n v="0"/>
    <x v="372"/>
    <x v="9"/>
    <x v="2"/>
    <n v="180"/>
    <n v="60"/>
    <n v="241"/>
    <n v="13"/>
    <n v="54"/>
    <n v="54"/>
    <n v="602"/>
    <n v="2"/>
    <x v="3"/>
    <n v="5"/>
    <n v="7"/>
    <n v="19"/>
    <x v="0"/>
    <n v="4"/>
    <x v="1"/>
    <x v="0"/>
    <x v="0"/>
    <x v="0"/>
    <x v="0"/>
    <x v="0"/>
    <n v="0"/>
    <x v="0"/>
    <n v="11"/>
    <x v="0"/>
    <n v="1"/>
    <x v="0"/>
  </r>
  <r>
    <x v="2076"/>
    <n v="1977"/>
    <n v="49"/>
    <x v="1"/>
    <x v="2"/>
    <x v="2"/>
    <n v="3"/>
    <x v="1"/>
    <x v="1847"/>
    <x v="1"/>
    <n v="1"/>
    <n v="0"/>
    <x v="249"/>
    <x v="19"/>
    <x v="0"/>
    <n v="14"/>
    <n v="0"/>
    <n v="4"/>
    <n v="0"/>
    <n v="0"/>
    <n v="8"/>
    <n v="26"/>
    <n v="1"/>
    <x v="1"/>
    <n v="1"/>
    <n v="2"/>
    <n v="5"/>
    <x v="1"/>
    <n v="6"/>
    <x v="0"/>
    <x v="0"/>
    <x v="0"/>
    <x v="0"/>
    <x v="0"/>
    <x v="0"/>
    <n v="0"/>
    <x v="0"/>
    <n v="11"/>
    <x v="1"/>
    <n v="0"/>
    <x v="1"/>
  </r>
  <r>
    <x v="2077"/>
    <n v="1960"/>
    <n v="66"/>
    <x v="0"/>
    <x v="3"/>
    <x v="4"/>
    <n v="1"/>
    <x v="0"/>
    <x v="1848"/>
    <x v="1"/>
    <n v="0"/>
    <n v="0"/>
    <x v="653"/>
    <x v="84"/>
    <x v="0"/>
    <n v="3"/>
    <n v="3"/>
    <n v="24"/>
    <n v="34"/>
    <n v="7"/>
    <n v="31"/>
    <n v="102"/>
    <n v="1"/>
    <x v="2"/>
    <n v="1"/>
    <n v="3"/>
    <n v="7"/>
    <x v="1"/>
    <n v="5"/>
    <x v="1"/>
    <x v="0"/>
    <x v="0"/>
    <x v="0"/>
    <x v="0"/>
    <x v="0"/>
    <n v="0"/>
    <x v="0"/>
    <n v="11"/>
    <x v="1"/>
    <n v="0"/>
    <x v="1"/>
  </r>
  <r>
    <x v="2078"/>
    <n v="1971"/>
    <n v="55"/>
    <x v="1"/>
    <x v="0"/>
    <x v="2"/>
    <n v="4"/>
    <x v="1"/>
    <x v="10"/>
    <x v="1"/>
    <n v="1"/>
    <n v="1"/>
    <x v="261"/>
    <x v="11"/>
    <x v="0"/>
    <n v="71"/>
    <n v="1"/>
    <n v="16"/>
    <n v="0"/>
    <n v="0"/>
    <n v="9"/>
    <n v="97"/>
    <n v="4"/>
    <x v="2"/>
    <n v="1"/>
    <n v="3"/>
    <n v="10"/>
    <x v="1"/>
    <n v="8"/>
    <x v="0"/>
    <x v="0"/>
    <x v="0"/>
    <x v="0"/>
    <x v="0"/>
    <x v="0"/>
    <n v="0"/>
    <x v="0"/>
    <n v="11"/>
    <x v="1"/>
    <n v="0"/>
    <x v="1"/>
  </r>
  <r>
    <x v="2079"/>
    <n v="1954"/>
    <n v="72"/>
    <x v="0"/>
    <x v="2"/>
    <x v="1"/>
    <n v="3"/>
    <x v="1"/>
    <x v="10"/>
    <x v="1"/>
    <n v="0"/>
    <n v="1"/>
    <x v="73"/>
    <x v="72"/>
    <x v="0"/>
    <n v="161"/>
    <n v="0"/>
    <n v="22"/>
    <n v="0"/>
    <n v="0"/>
    <n v="24"/>
    <n v="207"/>
    <n v="2"/>
    <x v="6"/>
    <n v="1"/>
    <n v="4"/>
    <n v="11"/>
    <x v="1"/>
    <n v="6"/>
    <x v="0"/>
    <x v="0"/>
    <x v="0"/>
    <x v="0"/>
    <x v="0"/>
    <x v="0"/>
    <n v="0"/>
    <x v="0"/>
    <n v="11"/>
    <x v="1"/>
    <n v="0"/>
    <x v="1"/>
  </r>
  <r>
    <x v="2080"/>
    <n v="1973"/>
    <n v="53"/>
    <x v="1"/>
    <x v="0"/>
    <x v="2"/>
    <n v="3"/>
    <x v="1"/>
    <x v="1849"/>
    <x v="1"/>
    <n v="1"/>
    <n v="0"/>
    <x v="548"/>
    <x v="51"/>
    <x v="0"/>
    <n v="8"/>
    <n v="26"/>
    <n v="46"/>
    <n v="38"/>
    <n v="9"/>
    <n v="49"/>
    <n v="176"/>
    <n v="2"/>
    <x v="7"/>
    <n v="0"/>
    <n v="4"/>
    <n v="9"/>
    <x v="1"/>
    <n v="8"/>
    <x v="0"/>
    <x v="0"/>
    <x v="0"/>
    <x v="0"/>
    <x v="0"/>
    <x v="0"/>
    <n v="0"/>
    <x v="0"/>
    <n v="11"/>
    <x v="1"/>
    <n v="0"/>
    <x v="1"/>
  </r>
  <r>
    <x v="2081"/>
    <n v="1955"/>
    <n v="71"/>
    <x v="0"/>
    <x v="0"/>
    <x v="0"/>
    <n v="2"/>
    <x v="1"/>
    <x v="10"/>
    <x v="1"/>
    <n v="0"/>
    <n v="1"/>
    <x v="422"/>
    <x v="55"/>
    <x v="0"/>
    <n v="264"/>
    <n v="0"/>
    <n v="21"/>
    <n v="12"/>
    <n v="6"/>
    <n v="147"/>
    <n v="450"/>
    <n v="3"/>
    <x v="4"/>
    <n v="1"/>
    <n v="5"/>
    <n v="15"/>
    <x v="1"/>
    <n v="7"/>
    <x v="0"/>
    <x v="0"/>
    <x v="0"/>
    <x v="0"/>
    <x v="0"/>
    <x v="0"/>
    <n v="0"/>
    <x v="0"/>
    <n v="11"/>
    <x v="1"/>
    <n v="0"/>
    <x v="1"/>
  </r>
  <r>
    <x v="2082"/>
    <n v="1960"/>
    <n v="66"/>
    <x v="0"/>
    <x v="0"/>
    <x v="2"/>
    <n v="3"/>
    <x v="1"/>
    <x v="1850"/>
    <x v="1"/>
    <n v="0"/>
    <n v="1"/>
    <x v="347"/>
    <x v="6"/>
    <x v="0"/>
    <n v="293"/>
    <n v="6"/>
    <n v="23"/>
    <n v="13"/>
    <n v="6"/>
    <n v="92"/>
    <n v="433"/>
    <n v="4"/>
    <x v="4"/>
    <n v="2"/>
    <n v="5"/>
    <n v="17"/>
    <x v="0"/>
    <n v="8"/>
    <x v="0"/>
    <x v="0"/>
    <x v="0"/>
    <x v="0"/>
    <x v="0"/>
    <x v="0"/>
    <n v="0"/>
    <x v="0"/>
    <n v="11"/>
    <x v="1"/>
    <n v="0"/>
    <x v="1"/>
  </r>
  <r>
    <x v="2083"/>
    <n v="1988"/>
    <n v="38"/>
    <x v="2"/>
    <x v="0"/>
    <x v="2"/>
    <n v="2"/>
    <x v="1"/>
    <x v="1368"/>
    <x v="1"/>
    <n v="0"/>
    <n v="0"/>
    <x v="231"/>
    <x v="56"/>
    <x v="0"/>
    <n v="758"/>
    <n v="12"/>
    <n v="385"/>
    <n v="33"/>
    <n v="89"/>
    <n v="89"/>
    <n v="1366"/>
    <n v="1"/>
    <x v="12"/>
    <n v="7"/>
    <n v="13"/>
    <n v="30"/>
    <x v="0"/>
    <n v="4"/>
    <x v="1"/>
    <x v="0"/>
    <x v="0"/>
    <x v="0"/>
    <x v="0"/>
    <x v="0"/>
    <n v="0"/>
    <x v="0"/>
    <n v="11"/>
    <x v="1"/>
    <n v="0"/>
    <x v="1"/>
  </r>
  <r>
    <x v="2084"/>
    <n v="1943"/>
    <n v="83"/>
    <x v="3"/>
    <x v="2"/>
    <x v="4"/>
    <n v="1"/>
    <x v="0"/>
    <x v="10"/>
    <x v="1"/>
    <n v="0"/>
    <n v="0"/>
    <x v="338"/>
    <x v="47"/>
    <x v="0"/>
    <n v="532"/>
    <n v="126"/>
    <n v="490"/>
    <n v="164"/>
    <n v="126"/>
    <n v="126"/>
    <n v="1564"/>
    <n v="1"/>
    <x v="3"/>
    <n v="5"/>
    <n v="11"/>
    <n v="22"/>
    <x v="0"/>
    <n v="1"/>
    <x v="1"/>
    <x v="0"/>
    <x v="0"/>
    <x v="1"/>
    <x v="0"/>
    <x v="0"/>
    <n v="0"/>
    <x v="0"/>
    <n v="11"/>
    <x v="0"/>
    <n v="2"/>
    <x v="3"/>
  </r>
  <r>
    <x v="2085"/>
    <n v="1969"/>
    <n v="57"/>
    <x v="1"/>
    <x v="0"/>
    <x v="2"/>
    <n v="3"/>
    <x v="1"/>
    <x v="422"/>
    <x v="1"/>
    <n v="0"/>
    <n v="1"/>
    <x v="320"/>
    <x v="37"/>
    <x v="1"/>
    <n v="656"/>
    <n v="38"/>
    <n v="161"/>
    <n v="62"/>
    <n v="47"/>
    <n v="37"/>
    <n v="1001"/>
    <n v="3"/>
    <x v="0"/>
    <n v="9"/>
    <n v="7"/>
    <n v="27"/>
    <x v="0"/>
    <n v="7"/>
    <x v="0"/>
    <x v="0"/>
    <x v="0"/>
    <x v="0"/>
    <x v="0"/>
    <x v="0"/>
    <n v="0"/>
    <x v="0"/>
    <n v="11"/>
    <x v="1"/>
    <n v="0"/>
    <x v="1"/>
  </r>
  <r>
    <x v="2086"/>
    <n v="1992"/>
    <n v="34"/>
    <x v="2"/>
    <x v="4"/>
    <x v="2"/>
    <n v="2"/>
    <x v="1"/>
    <x v="1851"/>
    <x v="1"/>
    <n v="0"/>
    <n v="0"/>
    <x v="654"/>
    <x v="75"/>
    <x v="0"/>
    <n v="196"/>
    <n v="25"/>
    <n v="607"/>
    <n v="67"/>
    <n v="17"/>
    <n v="49"/>
    <n v="961"/>
    <n v="1"/>
    <x v="6"/>
    <n v="6"/>
    <n v="7"/>
    <n v="18"/>
    <x v="0"/>
    <n v="2"/>
    <x v="1"/>
    <x v="0"/>
    <x v="0"/>
    <x v="0"/>
    <x v="0"/>
    <x v="0"/>
    <n v="0"/>
    <x v="0"/>
    <n v="11"/>
    <x v="1"/>
    <n v="0"/>
    <x v="1"/>
  </r>
  <r>
    <x v="2087"/>
    <n v="1959"/>
    <n v="67"/>
    <x v="0"/>
    <x v="0"/>
    <x v="2"/>
    <n v="3"/>
    <x v="1"/>
    <x v="1852"/>
    <x v="1"/>
    <n v="0"/>
    <n v="1"/>
    <x v="161"/>
    <x v="94"/>
    <x v="2"/>
    <n v="835"/>
    <n v="73"/>
    <n v="380"/>
    <n v="114"/>
    <n v="73"/>
    <n v="43"/>
    <n v="1518"/>
    <n v="1"/>
    <x v="4"/>
    <n v="9"/>
    <n v="7"/>
    <n v="23"/>
    <x v="0"/>
    <n v="2"/>
    <x v="1"/>
    <x v="0"/>
    <x v="1"/>
    <x v="0"/>
    <x v="0"/>
    <x v="0"/>
    <n v="0"/>
    <x v="0"/>
    <n v="11"/>
    <x v="1"/>
    <n v="1"/>
    <x v="0"/>
  </r>
  <r>
    <x v="2088"/>
    <n v="1980"/>
    <n v="46"/>
    <x v="1"/>
    <x v="0"/>
    <x v="0"/>
    <n v="2"/>
    <x v="1"/>
    <x v="1853"/>
    <x v="1"/>
    <n v="1"/>
    <n v="0"/>
    <x v="191"/>
    <x v="4"/>
    <x v="1"/>
    <n v="16"/>
    <n v="11"/>
    <n v="15"/>
    <n v="2"/>
    <n v="0"/>
    <n v="12"/>
    <n v="56"/>
    <n v="2"/>
    <x v="1"/>
    <n v="1"/>
    <n v="4"/>
    <n v="8"/>
    <x v="1"/>
    <n v="3"/>
    <x v="1"/>
    <x v="0"/>
    <x v="0"/>
    <x v="0"/>
    <x v="0"/>
    <x v="0"/>
    <n v="0"/>
    <x v="0"/>
    <n v="11"/>
    <x v="1"/>
    <n v="0"/>
    <x v="1"/>
  </r>
  <r>
    <x v="2089"/>
    <n v="1971"/>
    <n v="55"/>
    <x v="1"/>
    <x v="2"/>
    <x v="2"/>
    <n v="3"/>
    <x v="1"/>
    <x v="1854"/>
    <x v="1"/>
    <n v="0"/>
    <n v="1"/>
    <x v="373"/>
    <x v="39"/>
    <x v="0"/>
    <n v="9"/>
    <n v="1"/>
    <n v="5"/>
    <n v="2"/>
    <n v="1"/>
    <n v="4"/>
    <n v="22"/>
    <n v="1"/>
    <x v="9"/>
    <n v="0"/>
    <n v="3"/>
    <n v="4"/>
    <x v="1"/>
    <n v="4"/>
    <x v="1"/>
    <x v="0"/>
    <x v="0"/>
    <x v="0"/>
    <x v="0"/>
    <x v="0"/>
    <n v="0"/>
    <x v="0"/>
    <n v="11"/>
    <x v="1"/>
    <n v="0"/>
    <x v="1"/>
  </r>
  <r>
    <x v="2090"/>
    <n v="1974"/>
    <n v="52"/>
    <x v="1"/>
    <x v="2"/>
    <x v="3"/>
    <n v="3"/>
    <x v="1"/>
    <x v="1855"/>
    <x v="1"/>
    <n v="1"/>
    <n v="1"/>
    <x v="176"/>
    <x v="41"/>
    <x v="2"/>
    <n v="229"/>
    <n v="7"/>
    <n v="140"/>
    <n v="10"/>
    <n v="3"/>
    <n v="11"/>
    <n v="400"/>
    <n v="7"/>
    <x v="3"/>
    <n v="1"/>
    <n v="8"/>
    <n v="21"/>
    <x v="0"/>
    <n v="7"/>
    <x v="0"/>
    <x v="0"/>
    <x v="0"/>
    <x v="0"/>
    <x v="0"/>
    <x v="0"/>
    <n v="0"/>
    <x v="0"/>
    <n v="11"/>
    <x v="0"/>
    <n v="1"/>
    <x v="0"/>
  </r>
  <r>
    <x v="2091"/>
    <n v="1969"/>
    <n v="57"/>
    <x v="1"/>
    <x v="3"/>
    <x v="1"/>
    <n v="2"/>
    <x v="1"/>
    <x v="1856"/>
    <x v="1"/>
    <n v="0"/>
    <n v="0"/>
    <x v="413"/>
    <x v="79"/>
    <x v="0"/>
    <n v="0"/>
    <n v="1"/>
    <n v="4"/>
    <n v="15"/>
    <n v="1"/>
    <n v="5"/>
    <n v="26"/>
    <n v="1"/>
    <x v="1"/>
    <n v="0"/>
    <n v="2"/>
    <n v="4"/>
    <x v="1"/>
    <n v="7"/>
    <x v="0"/>
    <x v="0"/>
    <x v="0"/>
    <x v="0"/>
    <x v="0"/>
    <x v="0"/>
    <n v="0"/>
    <x v="0"/>
    <n v="11"/>
    <x v="1"/>
    <n v="0"/>
    <x v="1"/>
  </r>
  <r>
    <x v="2092"/>
    <n v="1976"/>
    <n v="50"/>
    <x v="1"/>
    <x v="0"/>
    <x v="1"/>
    <n v="3"/>
    <x v="1"/>
    <x v="1805"/>
    <x v="1"/>
    <n v="0"/>
    <n v="1"/>
    <x v="453"/>
    <x v="27"/>
    <x v="1"/>
    <n v="121"/>
    <n v="24"/>
    <n v="124"/>
    <n v="24"/>
    <n v="15"/>
    <n v="42"/>
    <n v="350"/>
    <n v="1"/>
    <x v="6"/>
    <n v="1"/>
    <n v="7"/>
    <n v="13"/>
    <x v="1"/>
    <n v="2"/>
    <x v="1"/>
    <x v="0"/>
    <x v="0"/>
    <x v="0"/>
    <x v="0"/>
    <x v="0"/>
    <n v="0"/>
    <x v="0"/>
    <n v="11"/>
    <x v="1"/>
    <n v="0"/>
    <x v="1"/>
  </r>
  <r>
    <x v="2093"/>
    <n v="1993"/>
    <n v="33"/>
    <x v="2"/>
    <x v="0"/>
    <x v="6"/>
    <n v="1"/>
    <x v="0"/>
    <x v="1857"/>
    <x v="1"/>
    <n v="0"/>
    <n v="0"/>
    <x v="68"/>
    <x v="0"/>
    <x v="0"/>
    <n v="471"/>
    <n v="102"/>
    <n v="125"/>
    <n v="212"/>
    <n v="61"/>
    <n v="245"/>
    <n v="1216"/>
    <n v="1"/>
    <x v="6"/>
    <n v="10"/>
    <n v="7"/>
    <n v="22"/>
    <x v="0"/>
    <n v="1"/>
    <x v="1"/>
    <x v="0"/>
    <x v="0"/>
    <x v="1"/>
    <x v="1"/>
    <x v="0"/>
    <n v="0"/>
    <x v="0"/>
    <n v="11"/>
    <x v="0"/>
    <n v="3"/>
    <x v="2"/>
  </r>
  <r>
    <x v="2094"/>
    <n v="1949"/>
    <n v="77"/>
    <x v="0"/>
    <x v="2"/>
    <x v="1"/>
    <n v="3"/>
    <x v="1"/>
    <x v="1808"/>
    <x v="1"/>
    <n v="0"/>
    <n v="1"/>
    <x v="54"/>
    <x v="54"/>
    <x v="2"/>
    <n v="520"/>
    <n v="8"/>
    <n v="223"/>
    <n v="32"/>
    <n v="49"/>
    <n v="42"/>
    <n v="874"/>
    <n v="4"/>
    <x v="11"/>
    <n v="5"/>
    <n v="7"/>
    <n v="26"/>
    <x v="0"/>
    <n v="8"/>
    <x v="0"/>
    <x v="1"/>
    <x v="0"/>
    <x v="0"/>
    <x v="0"/>
    <x v="0"/>
    <n v="0"/>
    <x v="0"/>
    <n v="11"/>
    <x v="0"/>
    <n v="2"/>
    <x v="3"/>
  </r>
  <r>
    <x v="2095"/>
    <n v="1950"/>
    <n v="76"/>
    <x v="0"/>
    <x v="1"/>
    <x v="2"/>
    <n v="4"/>
    <x v="1"/>
    <x v="1858"/>
    <x v="1"/>
    <n v="1"/>
    <n v="1"/>
    <x v="58"/>
    <x v="48"/>
    <x v="0"/>
    <n v="26"/>
    <n v="1"/>
    <n v="10"/>
    <n v="2"/>
    <n v="0"/>
    <n v="1"/>
    <n v="40"/>
    <n v="1"/>
    <x v="1"/>
    <n v="0"/>
    <n v="3"/>
    <n v="5"/>
    <x v="1"/>
    <n v="5"/>
    <x v="1"/>
    <x v="0"/>
    <x v="0"/>
    <x v="0"/>
    <x v="0"/>
    <x v="0"/>
    <n v="0"/>
    <x v="0"/>
    <n v="11"/>
    <x v="1"/>
    <n v="0"/>
    <x v="1"/>
  </r>
  <r>
    <x v="2096"/>
    <n v="1975"/>
    <n v="51"/>
    <x v="1"/>
    <x v="0"/>
    <x v="1"/>
    <n v="2"/>
    <x v="1"/>
    <x v="1859"/>
    <x v="1"/>
    <n v="0"/>
    <n v="0"/>
    <x v="111"/>
    <x v="77"/>
    <x v="0"/>
    <n v="240"/>
    <n v="132"/>
    <n v="445"/>
    <n v="250"/>
    <n v="192"/>
    <n v="108"/>
    <n v="1367"/>
    <n v="1"/>
    <x v="7"/>
    <n v="7"/>
    <n v="8"/>
    <n v="19"/>
    <x v="0"/>
    <n v="1"/>
    <x v="1"/>
    <x v="0"/>
    <x v="0"/>
    <x v="0"/>
    <x v="0"/>
    <x v="0"/>
    <n v="0"/>
    <x v="0"/>
    <n v="11"/>
    <x v="1"/>
    <n v="0"/>
    <x v="1"/>
  </r>
  <r>
    <x v="2097"/>
    <n v="1956"/>
    <n v="70"/>
    <x v="0"/>
    <x v="0"/>
    <x v="0"/>
    <n v="3"/>
    <x v="1"/>
    <x v="1860"/>
    <x v="1"/>
    <n v="1"/>
    <n v="1"/>
    <x v="505"/>
    <x v="50"/>
    <x v="1"/>
    <n v="178"/>
    <n v="4"/>
    <n v="26"/>
    <n v="8"/>
    <n v="4"/>
    <n v="44"/>
    <n v="264"/>
    <n v="5"/>
    <x v="6"/>
    <n v="1"/>
    <n v="5"/>
    <n v="15"/>
    <x v="1"/>
    <n v="6"/>
    <x v="0"/>
    <x v="0"/>
    <x v="0"/>
    <x v="0"/>
    <x v="0"/>
    <x v="0"/>
    <n v="0"/>
    <x v="0"/>
    <n v="11"/>
    <x v="1"/>
    <n v="0"/>
    <x v="1"/>
  </r>
  <r>
    <x v="2098"/>
    <n v="1976"/>
    <n v="50"/>
    <x v="1"/>
    <x v="2"/>
    <x v="2"/>
    <n v="3"/>
    <x v="1"/>
    <x v="1861"/>
    <x v="1"/>
    <n v="1"/>
    <n v="0"/>
    <x v="483"/>
    <x v="90"/>
    <x v="0"/>
    <n v="1486"/>
    <n v="55"/>
    <n v="278"/>
    <n v="49"/>
    <n v="0"/>
    <n v="185"/>
    <n v="2053"/>
    <n v="2"/>
    <x v="6"/>
    <n v="4"/>
    <n v="10"/>
    <n v="20"/>
    <x v="0"/>
    <n v="6"/>
    <x v="0"/>
    <x v="1"/>
    <x v="0"/>
    <x v="1"/>
    <x v="0"/>
    <x v="0"/>
    <n v="0"/>
    <x v="0"/>
    <n v="11"/>
    <x v="0"/>
    <n v="3"/>
    <x v="2"/>
  </r>
  <r>
    <x v="2099"/>
    <n v="1975"/>
    <n v="51"/>
    <x v="1"/>
    <x v="0"/>
    <x v="2"/>
    <n v="3"/>
    <x v="1"/>
    <x v="1862"/>
    <x v="1"/>
    <n v="0"/>
    <n v="1"/>
    <x v="480"/>
    <x v="96"/>
    <x v="0"/>
    <n v="1115"/>
    <n v="12"/>
    <n v="128"/>
    <n v="33"/>
    <n v="12"/>
    <n v="76"/>
    <n v="1376"/>
    <n v="1"/>
    <x v="2"/>
    <n v="3"/>
    <n v="4"/>
    <n v="10"/>
    <x v="1"/>
    <n v="6"/>
    <x v="0"/>
    <x v="0"/>
    <x v="1"/>
    <x v="0"/>
    <x v="0"/>
    <x v="1"/>
    <n v="0"/>
    <x v="0"/>
    <n v="11"/>
    <x v="1"/>
    <n v="2"/>
    <x v="3"/>
  </r>
  <r>
    <x v="2100"/>
    <n v="1976"/>
    <n v="50"/>
    <x v="1"/>
    <x v="2"/>
    <x v="2"/>
    <n v="4"/>
    <x v="1"/>
    <x v="1863"/>
    <x v="1"/>
    <n v="1"/>
    <n v="1"/>
    <x v="216"/>
    <x v="51"/>
    <x v="0"/>
    <n v="29"/>
    <n v="0"/>
    <n v="8"/>
    <n v="2"/>
    <n v="0"/>
    <n v="6"/>
    <n v="45"/>
    <n v="1"/>
    <x v="1"/>
    <n v="0"/>
    <n v="3"/>
    <n v="5"/>
    <x v="1"/>
    <n v="4"/>
    <x v="1"/>
    <x v="0"/>
    <x v="0"/>
    <x v="0"/>
    <x v="0"/>
    <x v="0"/>
    <n v="0"/>
    <x v="0"/>
    <n v="11"/>
    <x v="1"/>
    <n v="0"/>
    <x v="1"/>
  </r>
  <r>
    <x v="2101"/>
    <n v="1949"/>
    <n v="77"/>
    <x v="0"/>
    <x v="1"/>
    <x v="1"/>
    <n v="3"/>
    <x v="1"/>
    <x v="466"/>
    <x v="1"/>
    <n v="0"/>
    <n v="1"/>
    <x v="27"/>
    <x v="20"/>
    <x v="0"/>
    <n v="529"/>
    <n v="0"/>
    <n v="356"/>
    <n v="63"/>
    <n v="28"/>
    <n v="0"/>
    <n v="976"/>
    <n v="3"/>
    <x v="4"/>
    <n v="7"/>
    <n v="11"/>
    <n v="27"/>
    <x v="0"/>
    <n v="3"/>
    <x v="1"/>
    <x v="0"/>
    <x v="0"/>
    <x v="0"/>
    <x v="0"/>
    <x v="0"/>
    <n v="0"/>
    <x v="0"/>
    <n v="11"/>
    <x v="1"/>
    <n v="0"/>
    <x v="1"/>
  </r>
  <r>
    <x v="2102"/>
    <n v="1984"/>
    <n v="42"/>
    <x v="2"/>
    <x v="4"/>
    <x v="2"/>
    <n v="3"/>
    <x v="1"/>
    <x v="1864"/>
    <x v="1"/>
    <n v="1"/>
    <n v="0"/>
    <x v="655"/>
    <x v="49"/>
    <x v="2"/>
    <n v="13"/>
    <n v="3"/>
    <n v="8"/>
    <n v="7"/>
    <n v="4"/>
    <n v="16"/>
    <n v="51"/>
    <n v="2"/>
    <x v="1"/>
    <n v="0"/>
    <n v="3"/>
    <n v="6"/>
    <x v="1"/>
    <n v="9"/>
    <x v="0"/>
    <x v="0"/>
    <x v="0"/>
    <x v="0"/>
    <x v="0"/>
    <x v="0"/>
    <n v="0"/>
    <x v="0"/>
    <n v="11"/>
    <x v="0"/>
    <n v="1"/>
    <x v="0"/>
  </r>
  <r>
    <x v="2103"/>
    <n v="1974"/>
    <n v="52"/>
    <x v="1"/>
    <x v="1"/>
    <x v="2"/>
    <n v="3"/>
    <x v="1"/>
    <x v="1865"/>
    <x v="1"/>
    <n v="0"/>
    <n v="1"/>
    <x v="567"/>
    <x v="23"/>
    <x v="0"/>
    <n v="934"/>
    <n v="24"/>
    <n v="230"/>
    <n v="16"/>
    <n v="24"/>
    <n v="36"/>
    <n v="1264"/>
    <n v="2"/>
    <x v="0"/>
    <n v="4"/>
    <n v="6"/>
    <n v="20"/>
    <x v="0"/>
    <n v="3"/>
    <x v="1"/>
    <x v="0"/>
    <x v="1"/>
    <x v="1"/>
    <x v="0"/>
    <x v="0"/>
    <n v="0"/>
    <x v="0"/>
    <n v="11"/>
    <x v="1"/>
    <n v="2"/>
    <x v="3"/>
  </r>
  <r>
    <x v="2104"/>
    <n v="1972"/>
    <n v="54"/>
    <x v="1"/>
    <x v="3"/>
    <x v="2"/>
    <n v="2"/>
    <x v="1"/>
    <x v="1866"/>
    <x v="1"/>
    <n v="0"/>
    <n v="0"/>
    <x v="452"/>
    <x v="51"/>
    <x v="0"/>
    <n v="2"/>
    <n v="7"/>
    <n v="11"/>
    <n v="16"/>
    <n v="12"/>
    <n v="27"/>
    <n v="75"/>
    <n v="1"/>
    <x v="2"/>
    <n v="0"/>
    <n v="4"/>
    <n v="7"/>
    <x v="1"/>
    <n v="6"/>
    <x v="0"/>
    <x v="0"/>
    <x v="0"/>
    <x v="0"/>
    <x v="0"/>
    <x v="0"/>
    <n v="0"/>
    <x v="0"/>
    <n v="11"/>
    <x v="1"/>
    <n v="0"/>
    <x v="1"/>
  </r>
  <r>
    <x v="2105"/>
    <n v="1986"/>
    <n v="40"/>
    <x v="2"/>
    <x v="3"/>
    <x v="2"/>
    <n v="3"/>
    <x v="1"/>
    <x v="737"/>
    <x v="1"/>
    <n v="1"/>
    <n v="0"/>
    <x v="29"/>
    <x v="54"/>
    <x v="2"/>
    <n v="4"/>
    <n v="12"/>
    <n v="5"/>
    <n v="3"/>
    <n v="16"/>
    <n v="17"/>
    <n v="57"/>
    <n v="2"/>
    <x v="2"/>
    <n v="0"/>
    <n v="3"/>
    <n v="7"/>
    <x v="1"/>
    <n v="7"/>
    <x v="0"/>
    <x v="0"/>
    <x v="0"/>
    <x v="0"/>
    <x v="0"/>
    <x v="0"/>
    <n v="0"/>
    <x v="0"/>
    <n v="11"/>
    <x v="1"/>
    <n v="0"/>
    <x v="1"/>
  </r>
  <r>
    <x v="2106"/>
    <n v="1962"/>
    <n v="64"/>
    <x v="0"/>
    <x v="2"/>
    <x v="2"/>
    <n v="3"/>
    <x v="1"/>
    <x v="1767"/>
    <x v="1"/>
    <n v="0"/>
    <n v="1"/>
    <x v="503"/>
    <x v="33"/>
    <x v="2"/>
    <n v="62"/>
    <n v="1"/>
    <n v="44"/>
    <n v="6"/>
    <n v="5"/>
    <n v="22"/>
    <n v="140"/>
    <n v="1"/>
    <x v="2"/>
    <n v="1"/>
    <n v="4"/>
    <n v="8"/>
    <x v="1"/>
    <n v="4"/>
    <x v="1"/>
    <x v="0"/>
    <x v="0"/>
    <x v="0"/>
    <x v="0"/>
    <x v="0"/>
    <n v="0"/>
    <x v="0"/>
    <n v="11"/>
    <x v="1"/>
    <n v="0"/>
    <x v="1"/>
  </r>
  <r>
    <x v="2107"/>
    <n v="1970"/>
    <n v="56"/>
    <x v="1"/>
    <x v="0"/>
    <x v="3"/>
    <n v="2"/>
    <x v="1"/>
    <x v="1867"/>
    <x v="1"/>
    <n v="0"/>
    <n v="1"/>
    <x v="654"/>
    <x v="49"/>
    <x v="2"/>
    <n v="158"/>
    <n v="35"/>
    <n v="179"/>
    <n v="0"/>
    <n v="0"/>
    <n v="125"/>
    <n v="497"/>
    <n v="2"/>
    <x v="5"/>
    <n v="2"/>
    <n v="8"/>
    <n v="19"/>
    <x v="0"/>
    <n v="5"/>
    <x v="1"/>
    <x v="1"/>
    <x v="0"/>
    <x v="0"/>
    <x v="0"/>
    <x v="0"/>
    <n v="0"/>
    <x v="0"/>
    <n v="11"/>
    <x v="0"/>
    <n v="2"/>
    <x v="3"/>
  </r>
  <r>
    <x v="2108"/>
    <n v="1949"/>
    <n v="77"/>
    <x v="0"/>
    <x v="2"/>
    <x v="2"/>
    <n v="3"/>
    <x v="1"/>
    <x v="1868"/>
    <x v="1"/>
    <n v="0"/>
    <n v="1"/>
    <x v="563"/>
    <x v="37"/>
    <x v="1"/>
    <n v="173"/>
    <n v="2"/>
    <n v="39"/>
    <n v="3"/>
    <n v="2"/>
    <n v="47"/>
    <n v="266"/>
    <n v="3"/>
    <x v="3"/>
    <n v="1"/>
    <n v="4"/>
    <n v="13"/>
    <x v="1"/>
    <n v="7"/>
    <x v="0"/>
    <x v="0"/>
    <x v="0"/>
    <x v="0"/>
    <x v="0"/>
    <x v="0"/>
    <n v="0"/>
    <x v="0"/>
    <n v="11"/>
    <x v="1"/>
    <n v="0"/>
    <x v="1"/>
  </r>
  <r>
    <x v="2109"/>
    <n v="1961"/>
    <n v="65"/>
    <x v="0"/>
    <x v="0"/>
    <x v="0"/>
    <n v="1"/>
    <x v="0"/>
    <x v="1869"/>
    <x v="1"/>
    <n v="0"/>
    <n v="0"/>
    <x v="655"/>
    <x v="23"/>
    <x v="0"/>
    <n v="830"/>
    <n v="59"/>
    <n v="968"/>
    <n v="51"/>
    <n v="79"/>
    <n v="19"/>
    <n v="2006"/>
    <n v="1"/>
    <x v="3"/>
    <n v="3"/>
    <n v="12"/>
    <n v="21"/>
    <x v="0"/>
    <n v="2"/>
    <x v="1"/>
    <x v="0"/>
    <x v="0"/>
    <x v="1"/>
    <x v="0"/>
    <x v="0"/>
    <n v="0"/>
    <x v="0"/>
    <n v="11"/>
    <x v="0"/>
    <n v="2"/>
    <x v="3"/>
  </r>
  <r>
    <x v="2110"/>
    <n v="1955"/>
    <n v="71"/>
    <x v="0"/>
    <x v="0"/>
    <x v="4"/>
    <n v="3"/>
    <x v="1"/>
    <x v="1870"/>
    <x v="1"/>
    <n v="1"/>
    <n v="1"/>
    <x v="656"/>
    <x v="56"/>
    <x v="0"/>
    <n v="189"/>
    <n v="10"/>
    <n v="253"/>
    <n v="56"/>
    <n v="43"/>
    <n v="64"/>
    <n v="615"/>
    <n v="6"/>
    <x v="0"/>
    <n v="2"/>
    <n v="7"/>
    <n v="23"/>
    <x v="0"/>
    <n v="7"/>
    <x v="0"/>
    <x v="0"/>
    <x v="0"/>
    <x v="0"/>
    <x v="0"/>
    <x v="0"/>
    <n v="0"/>
    <x v="0"/>
    <n v="11"/>
    <x v="1"/>
    <n v="0"/>
    <x v="1"/>
  </r>
  <r>
    <x v="2111"/>
    <n v="1981"/>
    <n v="45"/>
    <x v="2"/>
    <x v="1"/>
    <x v="1"/>
    <n v="2"/>
    <x v="1"/>
    <x v="1871"/>
    <x v="1"/>
    <n v="0"/>
    <n v="0"/>
    <x v="657"/>
    <x v="27"/>
    <x v="1"/>
    <n v="728"/>
    <n v="17"/>
    <n v="133"/>
    <n v="11"/>
    <n v="8"/>
    <n v="124"/>
    <n v="1021"/>
    <n v="1"/>
    <x v="5"/>
    <n v="3"/>
    <n v="13"/>
    <n v="24"/>
    <x v="0"/>
    <n v="6"/>
    <x v="0"/>
    <x v="1"/>
    <x v="0"/>
    <x v="0"/>
    <x v="0"/>
    <x v="0"/>
    <n v="0"/>
    <x v="0"/>
    <n v="11"/>
    <x v="1"/>
    <n v="1"/>
    <x v="0"/>
  </r>
  <r>
    <x v="2112"/>
    <n v="1953"/>
    <n v="73"/>
    <x v="0"/>
    <x v="0"/>
    <x v="1"/>
    <n v="4"/>
    <x v="1"/>
    <x v="1872"/>
    <x v="1"/>
    <n v="1"/>
    <n v="1"/>
    <x v="426"/>
    <x v="8"/>
    <x v="0"/>
    <n v="7"/>
    <n v="2"/>
    <n v="9"/>
    <n v="2"/>
    <n v="0"/>
    <n v="2"/>
    <n v="22"/>
    <n v="2"/>
    <x v="1"/>
    <n v="0"/>
    <n v="3"/>
    <n v="6"/>
    <x v="1"/>
    <n v="4"/>
    <x v="1"/>
    <x v="0"/>
    <x v="0"/>
    <x v="0"/>
    <x v="0"/>
    <x v="0"/>
    <n v="0"/>
    <x v="0"/>
    <n v="11"/>
    <x v="1"/>
    <n v="0"/>
    <x v="1"/>
  </r>
  <r>
    <x v="2113"/>
    <n v="1974"/>
    <n v="52"/>
    <x v="1"/>
    <x v="2"/>
    <x v="1"/>
    <n v="3"/>
    <x v="1"/>
    <x v="1873"/>
    <x v="1"/>
    <n v="0"/>
    <n v="1"/>
    <x v="658"/>
    <x v="66"/>
    <x v="0"/>
    <n v="35"/>
    <n v="4"/>
    <n v="17"/>
    <n v="7"/>
    <n v="6"/>
    <n v="64"/>
    <n v="133"/>
    <n v="1"/>
    <x v="2"/>
    <n v="2"/>
    <n v="2"/>
    <n v="7"/>
    <x v="1"/>
    <n v="5"/>
    <x v="1"/>
    <x v="0"/>
    <x v="0"/>
    <x v="0"/>
    <x v="0"/>
    <x v="0"/>
    <n v="0"/>
    <x v="0"/>
    <n v="11"/>
    <x v="1"/>
    <n v="0"/>
    <x v="1"/>
  </r>
  <r>
    <x v="2114"/>
    <n v="1954"/>
    <n v="72"/>
    <x v="0"/>
    <x v="2"/>
    <x v="2"/>
    <n v="3"/>
    <x v="1"/>
    <x v="1874"/>
    <x v="1"/>
    <n v="0"/>
    <n v="1"/>
    <x v="616"/>
    <x v="38"/>
    <x v="0"/>
    <n v="188"/>
    <n v="3"/>
    <n v="180"/>
    <n v="20"/>
    <n v="3"/>
    <n v="43"/>
    <n v="437"/>
    <n v="5"/>
    <x v="5"/>
    <n v="1"/>
    <n v="6"/>
    <n v="19"/>
    <x v="0"/>
    <n v="7"/>
    <x v="0"/>
    <x v="0"/>
    <x v="0"/>
    <x v="0"/>
    <x v="0"/>
    <x v="0"/>
    <n v="0"/>
    <x v="0"/>
    <n v="11"/>
    <x v="1"/>
    <n v="0"/>
    <x v="1"/>
  </r>
  <r>
    <x v="2115"/>
    <n v="1969"/>
    <n v="57"/>
    <x v="1"/>
    <x v="2"/>
    <x v="1"/>
    <n v="3"/>
    <x v="1"/>
    <x v="644"/>
    <x v="1"/>
    <n v="0"/>
    <n v="1"/>
    <x v="190"/>
    <x v="35"/>
    <x v="0"/>
    <n v="742"/>
    <n v="28"/>
    <n v="152"/>
    <n v="25"/>
    <n v="9"/>
    <n v="57"/>
    <n v="1013"/>
    <n v="2"/>
    <x v="4"/>
    <n v="8"/>
    <n v="10"/>
    <n v="26"/>
    <x v="0"/>
    <n v="4"/>
    <x v="1"/>
    <x v="0"/>
    <x v="0"/>
    <x v="0"/>
    <x v="0"/>
    <x v="0"/>
    <n v="0"/>
    <x v="0"/>
    <n v="11"/>
    <x v="1"/>
    <n v="0"/>
    <x v="1"/>
  </r>
  <r>
    <x v="2116"/>
    <n v="1981"/>
    <n v="45"/>
    <x v="2"/>
    <x v="4"/>
    <x v="2"/>
    <n v="3"/>
    <x v="1"/>
    <x v="1875"/>
    <x v="1"/>
    <n v="1"/>
    <n v="0"/>
    <x v="572"/>
    <x v="4"/>
    <x v="1"/>
    <n v="0"/>
    <n v="7"/>
    <n v="5"/>
    <n v="26"/>
    <n v="2"/>
    <n v="17"/>
    <n v="57"/>
    <n v="2"/>
    <x v="2"/>
    <n v="0"/>
    <n v="3"/>
    <n v="7"/>
    <x v="1"/>
    <n v="7"/>
    <x v="0"/>
    <x v="0"/>
    <x v="0"/>
    <x v="0"/>
    <x v="0"/>
    <x v="0"/>
    <n v="0"/>
    <x v="0"/>
    <n v="11"/>
    <x v="1"/>
    <n v="0"/>
    <x v="1"/>
  </r>
  <r>
    <x v="2117"/>
    <n v="1952"/>
    <n v="74"/>
    <x v="0"/>
    <x v="1"/>
    <x v="1"/>
    <n v="3"/>
    <x v="1"/>
    <x v="1876"/>
    <x v="1"/>
    <n v="0"/>
    <n v="1"/>
    <x v="79"/>
    <x v="89"/>
    <x v="0"/>
    <n v="750"/>
    <n v="71"/>
    <n v="174"/>
    <n v="13"/>
    <n v="10"/>
    <n v="20"/>
    <n v="1038"/>
    <n v="2"/>
    <x v="4"/>
    <n v="8"/>
    <n v="11"/>
    <n v="27"/>
    <x v="0"/>
    <n v="2"/>
    <x v="1"/>
    <x v="0"/>
    <x v="0"/>
    <x v="0"/>
    <x v="0"/>
    <x v="0"/>
    <n v="0"/>
    <x v="0"/>
    <n v="11"/>
    <x v="1"/>
    <n v="0"/>
    <x v="1"/>
  </r>
  <r>
    <x v="2118"/>
    <n v="1962"/>
    <n v="64"/>
    <x v="0"/>
    <x v="2"/>
    <x v="0"/>
    <n v="1"/>
    <x v="0"/>
    <x v="1877"/>
    <x v="1"/>
    <n v="0"/>
    <n v="0"/>
    <x v="435"/>
    <x v="88"/>
    <x v="0"/>
    <n v="816"/>
    <n v="42"/>
    <n v="450"/>
    <n v="55"/>
    <n v="56"/>
    <n v="154"/>
    <n v="1573"/>
    <n v="1"/>
    <x v="7"/>
    <n v="10"/>
    <n v="8"/>
    <n v="22"/>
    <x v="0"/>
    <n v="2"/>
    <x v="1"/>
    <x v="0"/>
    <x v="0"/>
    <x v="0"/>
    <x v="0"/>
    <x v="0"/>
    <n v="0"/>
    <x v="0"/>
    <n v="11"/>
    <x v="1"/>
    <n v="0"/>
    <x v="1"/>
  </r>
  <r>
    <x v="2119"/>
    <n v="1971"/>
    <n v="55"/>
    <x v="1"/>
    <x v="0"/>
    <x v="3"/>
    <n v="2"/>
    <x v="1"/>
    <x v="1878"/>
    <x v="1"/>
    <n v="1"/>
    <n v="0"/>
    <x v="121"/>
    <x v="14"/>
    <x v="0"/>
    <n v="5"/>
    <n v="2"/>
    <n v="8"/>
    <n v="2"/>
    <n v="2"/>
    <n v="9"/>
    <n v="28"/>
    <n v="1"/>
    <x v="9"/>
    <n v="1"/>
    <n v="2"/>
    <n v="4"/>
    <x v="1"/>
    <n v="7"/>
    <x v="0"/>
    <x v="0"/>
    <x v="0"/>
    <x v="0"/>
    <x v="0"/>
    <x v="0"/>
    <n v="0"/>
    <x v="0"/>
    <n v="11"/>
    <x v="1"/>
    <n v="0"/>
    <x v="1"/>
  </r>
  <r>
    <x v="2120"/>
    <n v="1976"/>
    <n v="50"/>
    <x v="1"/>
    <x v="2"/>
    <x v="1"/>
    <n v="3"/>
    <x v="1"/>
    <x v="1879"/>
    <x v="1"/>
    <n v="1"/>
    <n v="0"/>
    <x v="144"/>
    <x v="37"/>
    <x v="1"/>
    <n v="37"/>
    <n v="5"/>
    <n v="56"/>
    <n v="12"/>
    <n v="8"/>
    <n v="5"/>
    <n v="123"/>
    <n v="2"/>
    <x v="7"/>
    <n v="0"/>
    <n v="4"/>
    <n v="9"/>
    <x v="1"/>
    <n v="7"/>
    <x v="0"/>
    <x v="0"/>
    <x v="0"/>
    <x v="0"/>
    <x v="0"/>
    <x v="0"/>
    <n v="0"/>
    <x v="0"/>
    <n v="11"/>
    <x v="1"/>
    <n v="0"/>
    <x v="1"/>
  </r>
  <r>
    <x v="2121"/>
    <n v="1976"/>
    <n v="50"/>
    <x v="1"/>
    <x v="4"/>
    <x v="1"/>
    <n v="4"/>
    <x v="1"/>
    <x v="1880"/>
    <x v="1"/>
    <n v="1"/>
    <n v="1"/>
    <x v="659"/>
    <x v="58"/>
    <x v="0"/>
    <n v="4"/>
    <n v="0"/>
    <n v="4"/>
    <n v="0"/>
    <n v="0"/>
    <n v="5"/>
    <n v="13"/>
    <n v="1"/>
    <x v="1"/>
    <n v="0"/>
    <n v="2"/>
    <n v="4"/>
    <x v="1"/>
    <n v="7"/>
    <x v="0"/>
    <x v="0"/>
    <x v="0"/>
    <x v="0"/>
    <x v="0"/>
    <x v="0"/>
    <n v="0"/>
    <x v="0"/>
    <n v="11"/>
    <x v="1"/>
    <n v="0"/>
    <x v="1"/>
  </r>
  <r>
    <x v="2122"/>
    <n v="1980"/>
    <n v="46"/>
    <x v="1"/>
    <x v="0"/>
    <x v="2"/>
    <n v="3"/>
    <x v="1"/>
    <x v="1881"/>
    <x v="1"/>
    <n v="0"/>
    <n v="1"/>
    <x v="287"/>
    <x v="2"/>
    <x v="1"/>
    <n v="99"/>
    <n v="2"/>
    <n v="11"/>
    <n v="4"/>
    <n v="0"/>
    <n v="16"/>
    <n v="132"/>
    <n v="3"/>
    <x v="7"/>
    <n v="0"/>
    <n v="4"/>
    <n v="10"/>
    <x v="1"/>
    <n v="8"/>
    <x v="0"/>
    <x v="0"/>
    <x v="0"/>
    <x v="0"/>
    <x v="0"/>
    <x v="0"/>
    <n v="0"/>
    <x v="0"/>
    <n v="11"/>
    <x v="1"/>
    <n v="0"/>
    <x v="1"/>
  </r>
  <r>
    <x v="2123"/>
    <n v="1956"/>
    <n v="70"/>
    <x v="0"/>
    <x v="4"/>
    <x v="2"/>
    <n v="3"/>
    <x v="1"/>
    <x v="1882"/>
    <x v="1"/>
    <n v="0"/>
    <n v="1"/>
    <x v="411"/>
    <x v="17"/>
    <x v="0"/>
    <n v="176"/>
    <n v="72"/>
    <n v="98"/>
    <n v="136"/>
    <n v="21"/>
    <n v="229"/>
    <n v="732"/>
    <n v="4"/>
    <x v="3"/>
    <n v="2"/>
    <n v="12"/>
    <n v="23"/>
    <x v="0"/>
    <n v="5"/>
    <x v="1"/>
    <x v="0"/>
    <x v="0"/>
    <x v="0"/>
    <x v="0"/>
    <x v="0"/>
    <n v="0"/>
    <x v="0"/>
    <n v="11"/>
    <x v="1"/>
    <n v="0"/>
    <x v="1"/>
  </r>
  <r>
    <x v="2124"/>
    <n v="1957"/>
    <n v="69"/>
    <x v="0"/>
    <x v="0"/>
    <x v="1"/>
    <n v="4"/>
    <x v="1"/>
    <x v="1883"/>
    <x v="1"/>
    <n v="1"/>
    <n v="1"/>
    <x v="645"/>
    <x v="8"/>
    <x v="0"/>
    <n v="54"/>
    <n v="0"/>
    <n v="10"/>
    <n v="0"/>
    <n v="0"/>
    <n v="2"/>
    <n v="66"/>
    <n v="2"/>
    <x v="1"/>
    <n v="0"/>
    <n v="4"/>
    <n v="7"/>
    <x v="1"/>
    <n v="5"/>
    <x v="1"/>
    <x v="0"/>
    <x v="1"/>
    <x v="0"/>
    <x v="0"/>
    <x v="0"/>
    <n v="0"/>
    <x v="0"/>
    <n v="11"/>
    <x v="1"/>
    <n v="1"/>
    <x v="0"/>
  </r>
  <r>
    <x v="2125"/>
    <n v="1972"/>
    <n v="54"/>
    <x v="1"/>
    <x v="0"/>
    <x v="1"/>
    <n v="2"/>
    <x v="1"/>
    <x v="1149"/>
    <x v="1"/>
    <n v="0"/>
    <n v="0"/>
    <x v="191"/>
    <x v="82"/>
    <x v="0"/>
    <n v="997"/>
    <n v="15"/>
    <n v="414"/>
    <n v="99"/>
    <n v="30"/>
    <n v="76"/>
    <n v="1631"/>
    <n v="1"/>
    <x v="3"/>
    <n v="6"/>
    <n v="12"/>
    <n v="24"/>
    <x v="0"/>
    <n v="2"/>
    <x v="1"/>
    <x v="0"/>
    <x v="1"/>
    <x v="1"/>
    <x v="0"/>
    <x v="1"/>
    <n v="0"/>
    <x v="0"/>
    <n v="11"/>
    <x v="1"/>
    <n v="3"/>
    <x v="2"/>
  </r>
  <r>
    <x v="2126"/>
    <n v="1966"/>
    <n v="60"/>
    <x v="1"/>
    <x v="0"/>
    <x v="2"/>
    <n v="3"/>
    <x v="1"/>
    <x v="171"/>
    <x v="1"/>
    <n v="0"/>
    <n v="1"/>
    <x v="152"/>
    <x v="5"/>
    <x v="0"/>
    <n v="356"/>
    <n v="0"/>
    <n v="107"/>
    <n v="19"/>
    <n v="9"/>
    <n v="117"/>
    <n v="608"/>
    <n v="2"/>
    <x v="5"/>
    <n v="1"/>
    <n v="8"/>
    <n v="18"/>
    <x v="0"/>
    <n v="5"/>
    <x v="1"/>
    <x v="0"/>
    <x v="0"/>
    <x v="0"/>
    <x v="0"/>
    <x v="0"/>
    <n v="0"/>
    <x v="0"/>
    <n v="11"/>
    <x v="1"/>
    <n v="0"/>
    <x v="1"/>
  </r>
  <r>
    <x v="2127"/>
    <n v="1986"/>
    <n v="40"/>
    <x v="2"/>
    <x v="1"/>
    <x v="2"/>
    <n v="2"/>
    <x v="1"/>
    <x v="1884"/>
    <x v="1"/>
    <n v="0"/>
    <n v="0"/>
    <x v="298"/>
    <x v="90"/>
    <x v="0"/>
    <n v="1311"/>
    <n v="0"/>
    <n v="359"/>
    <n v="46"/>
    <n v="89"/>
    <n v="17"/>
    <n v="1822"/>
    <n v="1"/>
    <x v="6"/>
    <n v="3"/>
    <n v="10"/>
    <n v="18"/>
    <x v="0"/>
    <n v="2"/>
    <x v="1"/>
    <x v="0"/>
    <x v="0"/>
    <x v="1"/>
    <x v="0"/>
    <x v="0"/>
    <n v="0"/>
    <x v="0"/>
    <n v="11"/>
    <x v="0"/>
    <n v="2"/>
    <x v="3"/>
  </r>
  <r>
    <x v="2128"/>
    <n v="1965"/>
    <n v="61"/>
    <x v="1"/>
    <x v="1"/>
    <x v="1"/>
    <n v="2"/>
    <x v="1"/>
    <x v="1885"/>
    <x v="1"/>
    <n v="0"/>
    <n v="0"/>
    <x v="576"/>
    <x v="33"/>
    <x v="2"/>
    <n v="890"/>
    <n v="63"/>
    <n v="292"/>
    <n v="0"/>
    <n v="25"/>
    <n v="12"/>
    <n v="1282"/>
    <n v="4"/>
    <x v="0"/>
    <n v="4"/>
    <n v="7"/>
    <n v="23"/>
    <x v="0"/>
    <n v="6"/>
    <x v="0"/>
    <x v="0"/>
    <x v="0"/>
    <x v="0"/>
    <x v="0"/>
    <x v="0"/>
    <n v="0"/>
    <x v="0"/>
    <n v="11"/>
    <x v="0"/>
    <n v="1"/>
    <x v="0"/>
  </r>
  <r>
    <x v="2129"/>
    <n v="1974"/>
    <n v="52"/>
    <x v="1"/>
    <x v="0"/>
    <x v="1"/>
    <n v="5"/>
    <x v="1"/>
    <x v="1886"/>
    <x v="1"/>
    <n v="2"/>
    <n v="1"/>
    <x v="358"/>
    <x v="70"/>
    <x v="0"/>
    <n v="4"/>
    <n v="0"/>
    <n v="2"/>
    <n v="0"/>
    <n v="0"/>
    <n v="2"/>
    <n v="8"/>
    <n v="1"/>
    <x v="1"/>
    <n v="0"/>
    <n v="2"/>
    <n v="4"/>
    <x v="1"/>
    <n v="7"/>
    <x v="0"/>
    <x v="0"/>
    <x v="0"/>
    <x v="0"/>
    <x v="0"/>
    <x v="0"/>
    <n v="0"/>
    <x v="0"/>
    <n v="11"/>
    <x v="1"/>
    <n v="0"/>
    <x v="1"/>
  </r>
  <r>
    <x v="2130"/>
    <n v="1976"/>
    <n v="50"/>
    <x v="1"/>
    <x v="0"/>
    <x v="3"/>
    <n v="2"/>
    <x v="1"/>
    <x v="112"/>
    <x v="1"/>
    <n v="1"/>
    <n v="0"/>
    <x v="107"/>
    <x v="72"/>
    <x v="0"/>
    <n v="17"/>
    <n v="0"/>
    <n v="14"/>
    <n v="7"/>
    <n v="3"/>
    <n v="2"/>
    <n v="43"/>
    <n v="1"/>
    <x v="1"/>
    <n v="0"/>
    <n v="3"/>
    <n v="5"/>
    <x v="1"/>
    <n v="7"/>
    <x v="0"/>
    <x v="0"/>
    <x v="0"/>
    <x v="0"/>
    <x v="0"/>
    <x v="0"/>
    <n v="0"/>
    <x v="0"/>
    <n v="11"/>
    <x v="1"/>
    <n v="0"/>
    <x v="1"/>
  </r>
  <r>
    <x v="2131"/>
    <n v="1976"/>
    <n v="50"/>
    <x v="1"/>
    <x v="2"/>
    <x v="0"/>
    <n v="1"/>
    <x v="0"/>
    <x v="1887"/>
    <x v="1"/>
    <n v="0"/>
    <n v="0"/>
    <x v="293"/>
    <x v="81"/>
    <x v="0"/>
    <n v="960"/>
    <n v="0"/>
    <n v="883"/>
    <n v="50"/>
    <n v="38"/>
    <n v="0"/>
    <n v="1931"/>
    <n v="1"/>
    <x v="3"/>
    <n v="6"/>
    <n v="8"/>
    <n v="20"/>
    <x v="0"/>
    <n v="3"/>
    <x v="1"/>
    <x v="0"/>
    <x v="0"/>
    <x v="0"/>
    <x v="1"/>
    <x v="0"/>
    <n v="0"/>
    <x v="0"/>
    <n v="11"/>
    <x v="0"/>
    <n v="2"/>
    <x v="3"/>
  </r>
  <r>
    <x v="2132"/>
    <n v="1949"/>
    <n v="77"/>
    <x v="0"/>
    <x v="1"/>
    <x v="2"/>
    <n v="2"/>
    <x v="1"/>
    <x v="1888"/>
    <x v="1"/>
    <n v="0"/>
    <n v="0"/>
    <x v="30"/>
    <x v="69"/>
    <x v="0"/>
    <n v="2"/>
    <n v="1"/>
    <n v="2"/>
    <n v="1"/>
    <n v="1"/>
    <n v="1"/>
    <n v="8"/>
    <n v="0"/>
    <x v="9"/>
    <n v="0"/>
    <n v="0"/>
    <n v="0"/>
    <x v="1"/>
    <n v="0"/>
    <x v="1"/>
    <x v="0"/>
    <x v="0"/>
    <x v="0"/>
    <x v="0"/>
    <x v="0"/>
    <n v="0"/>
    <x v="0"/>
    <n v="11"/>
    <x v="1"/>
    <n v="0"/>
    <x v="1"/>
  </r>
  <r>
    <x v="2133"/>
    <n v="1980"/>
    <n v="46"/>
    <x v="1"/>
    <x v="3"/>
    <x v="2"/>
    <n v="3"/>
    <x v="1"/>
    <x v="1889"/>
    <x v="1"/>
    <n v="1"/>
    <n v="0"/>
    <x v="244"/>
    <x v="22"/>
    <x v="0"/>
    <n v="1"/>
    <n v="3"/>
    <n v="2"/>
    <n v="20"/>
    <n v="30"/>
    <n v="47"/>
    <n v="103"/>
    <n v="3"/>
    <x v="2"/>
    <n v="1"/>
    <n v="2"/>
    <n v="8"/>
    <x v="1"/>
    <n v="8"/>
    <x v="0"/>
    <x v="0"/>
    <x v="0"/>
    <x v="0"/>
    <x v="0"/>
    <x v="0"/>
    <n v="0"/>
    <x v="0"/>
    <n v="11"/>
    <x v="1"/>
    <n v="0"/>
    <x v="1"/>
  </r>
  <r>
    <x v="2134"/>
    <n v="1957"/>
    <n v="69"/>
    <x v="0"/>
    <x v="2"/>
    <x v="6"/>
    <n v="1"/>
    <x v="0"/>
    <x v="1890"/>
    <x v="1"/>
    <n v="0"/>
    <n v="0"/>
    <x v="618"/>
    <x v="56"/>
    <x v="0"/>
    <n v="240"/>
    <n v="67"/>
    <n v="500"/>
    <n v="199"/>
    <n v="0"/>
    <n v="163"/>
    <n v="1169"/>
    <n v="3"/>
    <x v="7"/>
    <n v="5"/>
    <n v="6"/>
    <n v="17"/>
    <x v="0"/>
    <n v="2"/>
    <x v="1"/>
    <x v="0"/>
    <x v="0"/>
    <x v="0"/>
    <x v="0"/>
    <x v="0"/>
    <n v="0"/>
    <x v="0"/>
    <n v="11"/>
    <x v="1"/>
    <n v="0"/>
    <x v="1"/>
  </r>
  <r>
    <x v="2135"/>
    <n v="1965"/>
    <n v="61"/>
    <x v="1"/>
    <x v="0"/>
    <x v="2"/>
    <n v="3"/>
    <x v="1"/>
    <x v="1891"/>
    <x v="1"/>
    <n v="0"/>
    <n v="1"/>
    <x v="218"/>
    <x v="74"/>
    <x v="1"/>
    <n v="301"/>
    <n v="11"/>
    <n v="61"/>
    <n v="4"/>
    <n v="7"/>
    <n v="11"/>
    <n v="395"/>
    <n v="1"/>
    <x v="0"/>
    <n v="2"/>
    <n v="4"/>
    <n v="15"/>
    <x v="1"/>
    <n v="7"/>
    <x v="0"/>
    <x v="0"/>
    <x v="0"/>
    <x v="0"/>
    <x v="0"/>
    <x v="0"/>
    <n v="0"/>
    <x v="0"/>
    <n v="11"/>
    <x v="1"/>
    <n v="0"/>
    <x v="1"/>
  </r>
  <r>
    <x v="2136"/>
    <n v="1969"/>
    <n v="57"/>
    <x v="1"/>
    <x v="0"/>
    <x v="4"/>
    <n v="3"/>
    <x v="1"/>
    <x v="1892"/>
    <x v="1"/>
    <n v="1"/>
    <n v="1"/>
    <x v="38"/>
    <x v="44"/>
    <x v="1"/>
    <n v="154"/>
    <n v="0"/>
    <n v="50"/>
    <n v="6"/>
    <n v="11"/>
    <n v="37"/>
    <n v="258"/>
    <n v="5"/>
    <x v="7"/>
    <n v="4"/>
    <n v="3"/>
    <n v="15"/>
    <x v="1"/>
    <n v="6"/>
    <x v="0"/>
    <x v="1"/>
    <x v="0"/>
    <x v="0"/>
    <x v="0"/>
    <x v="0"/>
    <n v="0"/>
    <x v="0"/>
    <n v="11"/>
    <x v="1"/>
    <n v="1"/>
    <x v="0"/>
  </r>
  <r>
    <x v="2137"/>
    <n v="1970"/>
    <n v="56"/>
    <x v="1"/>
    <x v="0"/>
    <x v="0"/>
    <n v="2"/>
    <x v="1"/>
    <x v="734"/>
    <x v="1"/>
    <n v="1"/>
    <n v="0"/>
    <x v="59"/>
    <x v="39"/>
    <x v="0"/>
    <n v="2"/>
    <n v="3"/>
    <n v="6"/>
    <n v="4"/>
    <n v="1"/>
    <n v="9"/>
    <n v="25"/>
    <n v="1"/>
    <x v="1"/>
    <n v="1"/>
    <n v="2"/>
    <n v="5"/>
    <x v="1"/>
    <n v="7"/>
    <x v="0"/>
    <x v="0"/>
    <x v="0"/>
    <x v="0"/>
    <x v="0"/>
    <x v="0"/>
    <n v="0"/>
    <x v="0"/>
    <n v="11"/>
    <x v="1"/>
    <n v="0"/>
    <x v="1"/>
  </r>
  <r>
    <x v="2138"/>
    <n v="1954"/>
    <n v="72"/>
    <x v="0"/>
    <x v="2"/>
    <x v="3"/>
    <n v="2"/>
    <x v="1"/>
    <x v="1893"/>
    <x v="1"/>
    <n v="0"/>
    <n v="1"/>
    <x v="137"/>
    <x v="31"/>
    <x v="0"/>
    <n v="104"/>
    <n v="12"/>
    <n v="48"/>
    <n v="4"/>
    <n v="12"/>
    <n v="5"/>
    <n v="185"/>
    <n v="1"/>
    <x v="2"/>
    <n v="2"/>
    <n v="5"/>
    <n v="10"/>
    <x v="1"/>
    <n v="2"/>
    <x v="1"/>
    <x v="0"/>
    <x v="0"/>
    <x v="0"/>
    <x v="0"/>
    <x v="0"/>
    <n v="0"/>
    <x v="0"/>
    <n v="11"/>
    <x v="1"/>
    <n v="0"/>
    <x v="1"/>
  </r>
  <r>
    <x v="2139"/>
    <n v="1966"/>
    <n v="60"/>
    <x v="1"/>
    <x v="2"/>
    <x v="3"/>
    <n v="3"/>
    <x v="1"/>
    <x v="1894"/>
    <x v="1"/>
    <n v="1"/>
    <n v="1"/>
    <x v="344"/>
    <x v="9"/>
    <x v="2"/>
    <n v="70"/>
    <n v="3"/>
    <n v="37"/>
    <n v="4"/>
    <n v="2"/>
    <n v="64"/>
    <n v="180"/>
    <n v="4"/>
    <x v="7"/>
    <n v="2"/>
    <n v="2"/>
    <n v="11"/>
    <x v="1"/>
    <n v="9"/>
    <x v="0"/>
    <x v="0"/>
    <x v="0"/>
    <x v="0"/>
    <x v="0"/>
    <x v="0"/>
    <n v="0"/>
    <x v="0"/>
    <n v="11"/>
    <x v="0"/>
    <n v="1"/>
    <x v="0"/>
  </r>
  <r>
    <x v="2140"/>
    <n v="1974"/>
    <n v="52"/>
    <x v="1"/>
    <x v="0"/>
    <x v="3"/>
    <n v="2"/>
    <x v="1"/>
    <x v="1895"/>
    <x v="1"/>
    <n v="1"/>
    <n v="0"/>
    <x v="142"/>
    <x v="2"/>
    <x v="1"/>
    <n v="2"/>
    <n v="0"/>
    <n v="9"/>
    <n v="3"/>
    <n v="6"/>
    <n v="2"/>
    <n v="22"/>
    <n v="1"/>
    <x v="1"/>
    <n v="0"/>
    <n v="3"/>
    <n v="5"/>
    <x v="1"/>
    <n v="8"/>
    <x v="0"/>
    <x v="0"/>
    <x v="0"/>
    <x v="0"/>
    <x v="0"/>
    <x v="0"/>
    <n v="0"/>
    <x v="0"/>
    <n v="11"/>
    <x v="1"/>
    <n v="0"/>
    <x v="1"/>
  </r>
  <r>
    <x v="2141"/>
    <n v="1971"/>
    <n v="55"/>
    <x v="1"/>
    <x v="0"/>
    <x v="2"/>
    <n v="4"/>
    <x v="1"/>
    <x v="1896"/>
    <x v="1"/>
    <n v="1"/>
    <n v="1"/>
    <x v="494"/>
    <x v="5"/>
    <x v="0"/>
    <n v="23"/>
    <n v="2"/>
    <n v="11"/>
    <n v="3"/>
    <n v="1"/>
    <n v="4"/>
    <n v="44"/>
    <n v="2"/>
    <x v="2"/>
    <n v="0"/>
    <n v="3"/>
    <n v="7"/>
    <x v="1"/>
    <n v="6"/>
    <x v="0"/>
    <x v="0"/>
    <x v="0"/>
    <x v="0"/>
    <x v="0"/>
    <x v="0"/>
    <n v="0"/>
    <x v="0"/>
    <n v="11"/>
    <x v="1"/>
    <n v="0"/>
    <x v="1"/>
  </r>
  <r>
    <x v="2142"/>
    <n v="1968"/>
    <n v="58"/>
    <x v="1"/>
    <x v="0"/>
    <x v="3"/>
    <n v="3"/>
    <x v="1"/>
    <x v="1897"/>
    <x v="1"/>
    <n v="1"/>
    <n v="1"/>
    <x v="34"/>
    <x v="36"/>
    <x v="0"/>
    <n v="43"/>
    <n v="4"/>
    <n v="12"/>
    <n v="8"/>
    <n v="0"/>
    <n v="27"/>
    <n v="94"/>
    <n v="5"/>
    <x v="2"/>
    <n v="1"/>
    <n v="4"/>
    <n v="12"/>
    <x v="1"/>
    <n v="5"/>
    <x v="1"/>
    <x v="0"/>
    <x v="0"/>
    <x v="0"/>
    <x v="0"/>
    <x v="0"/>
    <n v="0"/>
    <x v="0"/>
    <n v="11"/>
    <x v="1"/>
    <n v="0"/>
    <x v="1"/>
  </r>
  <r>
    <x v="2143"/>
    <n v="1957"/>
    <n v="69"/>
    <x v="0"/>
    <x v="0"/>
    <x v="2"/>
    <n v="2"/>
    <x v="1"/>
    <x v="1898"/>
    <x v="1"/>
    <n v="0"/>
    <n v="0"/>
    <x v="647"/>
    <x v="71"/>
    <x v="2"/>
    <n v="4"/>
    <n v="24"/>
    <n v="11"/>
    <n v="16"/>
    <n v="1"/>
    <n v="25"/>
    <n v="81"/>
    <n v="1"/>
    <x v="2"/>
    <n v="0"/>
    <n v="4"/>
    <n v="7"/>
    <x v="1"/>
    <n v="6"/>
    <x v="0"/>
    <x v="0"/>
    <x v="0"/>
    <x v="0"/>
    <x v="0"/>
    <x v="0"/>
    <n v="0"/>
    <x v="0"/>
    <n v="11"/>
    <x v="1"/>
    <n v="0"/>
    <x v="1"/>
  </r>
  <r>
    <x v="2144"/>
    <n v="1973"/>
    <n v="53"/>
    <x v="1"/>
    <x v="0"/>
    <x v="0"/>
    <n v="2"/>
    <x v="1"/>
    <x v="1899"/>
    <x v="1"/>
    <n v="0"/>
    <n v="1"/>
    <x v="620"/>
    <x v="0"/>
    <x v="0"/>
    <n v="654"/>
    <n v="7"/>
    <n v="92"/>
    <n v="0"/>
    <n v="15"/>
    <n v="30"/>
    <n v="798"/>
    <n v="7"/>
    <x v="12"/>
    <n v="4"/>
    <n v="8"/>
    <n v="28"/>
    <x v="0"/>
    <n v="6"/>
    <x v="0"/>
    <x v="0"/>
    <x v="1"/>
    <x v="1"/>
    <x v="0"/>
    <x v="0"/>
    <n v="0"/>
    <x v="0"/>
    <n v="11"/>
    <x v="1"/>
    <n v="2"/>
    <x v="3"/>
  </r>
  <r>
    <x v="2145"/>
    <n v="1957"/>
    <n v="69"/>
    <x v="0"/>
    <x v="0"/>
    <x v="0"/>
    <n v="1"/>
    <x v="0"/>
    <x v="1900"/>
    <x v="1"/>
    <n v="0"/>
    <n v="0"/>
    <x v="81"/>
    <x v="45"/>
    <x v="2"/>
    <n v="912"/>
    <n v="72"/>
    <n v="170"/>
    <n v="47"/>
    <n v="36"/>
    <n v="97"/>
    <n v="1334"/>
    <n v="1"/>
    <x v="8"/>
    <n v="3"/>
    <n v="4"/>
    <n v="19"/>
    <x v="0"/>
    <n v="4"/>
    <x v="1"/>
    <x v="0"/>
    <x v="0"/>
    <x v="1"/>
    <x v="0"/>
    <x v="0"/>
    <n v="0"/>
    <x v="0"/>
    <n v="11"/>
    <x v="0"/>
    <n v="2"/>
    <x v="3"/>
  </r>
  <r>
    <x v="2146"/>
    <n v="1971"/>
    <n v="55"/>
    <x v="1"/>
    <x v="1"/>
    <x v="1"/>
    <n v="3"/>
    <x v="1"/>
    <x v="1901"/>
    <x v="1"/>
    <n v="1"/>
    <n v="0"/>
    <x v="622"/>
    <x v="13"/>
    <x v="1"/>
    <n v="25"/>
    <n v="0"/>
    <n v="8"/>
    <n v="0"/>
    <n v="1"/>
    <n v="4"/>
    <n v="38"/>
    <n v="1"/>
    <x v="2"/>
    <n v="0"/>
    <n v="2"/>
    <n v="5"/>
    <x v="1"/>
    <n v="9"/>
    <x v="0"/>
    <x v="0"/>
    <x v="0"/>
    <x v="0"/>
    <x v="0"/>
    <x v="0"/>
    <n v="0"/>
    <x v="0"/>
    <n v="11"/>
    <x v="1"/>
    <n v="0"/>
    <x v="1"/>
  </r>
  <r>
    <x v="2147"/>
    <n v="1960"/>
    <n v="66"/>
    <x v="0"/>
    <x v="2"/>
    <x v="1"/>
    <n v="5"/>
    <x v="1"/>
    <x v="1902"/>
    <x v="1"/>
    <n v="1"/>
    <n v="2"/>
    <x v="535"/>
    <x v="95"/>
    <x v="0"/>
    <n v="24"/>
    <n v="4"/>
    <n v="22"/>
    <n v="0"/>
    <n v="2"/>
    <n v="9"/>
    <n v="61"/>
    <n v="4"/>
    <x v="7"/>
    <n v="1"/>
    <n v="3"/>
    <n v="11"/>
    <x v="1"/>
    <n v="5"/>
    <x v="1"/>
    <x v="0"/>
    <x v="0"/>
    <x v="0"/>
    <x v="0"/>
    <x v="0"/>
    <n v="0"/>
    <x v="0"/>
    <n v="11"/>
    <x v="1"/>
    <n v="0"/>
    <x v="1"/>
  </r>
  <r>
    <x v="2148"/>
    <n v="1973"/>
    <n v="53"/>
    <x v="1"/>
    <x v="1"/>
    <x v="1"/>
    <n v="4"/>
    <x v="1"/>
    <x v="1903"/>
    <x v="1"/>
    <n v="1"/>
    <n v="1"/>
    <x v="544"/>
    <x v="44"/>
    <x v="1"/>
    <n v="141"/>
    <n v="11"/>
    <n v="114"/>
    <n v="15"/>
    <n v="14"/>
    <n v="5"/>
    <n v="300"/>
    <n v="4"/>
    <x v="6"/>
    <n v="1"/>
    <n v="7"/>
    <n v="16"/>
    <x v="0"/>
    <n v="5"/>
    <x v="1"/>
    <x v="0"/>
    <x v="0"/>
    <x v="0"/>
    <x v="0"/>
    <x v="0"/>
    <n v="0"/>
    <x v="0"/>
    <n v="11"/>
    <x v="1"/>
    <n v="0"/>
    <x v="1"/>
  </r>
  <r>
    <x v="2149"/>
    <n v="1962"/>
    <n v="64"/>
    <x v="0"/>
    <x v="1"/>
    <x v="2"/>
    <n v="3"/>
    <x v="1"/>
    <x v="1904"/>
    <x v="1"/>
    <n v="0"/>
    <n v="1"/>
    <x v="234"/>
    <x v="64"/>
    <x v="1"/>
    <n v="71"/>
    <n v="0"/>
    <n v="13"/>
    <n v="3"/>
    <n v="1"/>
    <n v="0"/>
    <n v="88"/>
    <n v="2"/>
    <x v="1"/>
    <n v="1"/>
    <n v="4"/>
    <n v="8"/>
    <x v="1"/>
    <n v="4"/>
    <x v="1"/>
    <x v="0"/>
    <x v="0"/>
    <x v="0"/>
    <x v="0"/>
    <x v="0"/>
    <n v="0"/>
    <x v="0"/>
    <n v="11"/>
    <x v="1"/>
    <n v="0"/>
    <x v="1"/>
  </r>
  <r>
    <x v="2150"/>
    <n v="1958"/>
    <n v="68"/>
    <x v="0"/>
    <x v="2"/>
    <x v="2"/>
    <n v="4"/>
    <x v="1"/>
    <x v="1905"/>
    <x v="1"/>
    <n v="1"/>
    <n v="1"/>
    <x v="636"/>
    <x v="50"/>
    <x v="1"/>
    <n v="35"/>
    <n v="1"/>
    <n v="16"/>
    <n v="0"/>
    <n v="1"/>
    <n v="1"/>
    <n v="54"/>
    <n v="2"/>
    <x v="2"/>
    <n v="0"/>
    <n v="3"/>
    <n v="7"/>
    <x v="1"/>
    <n v="7"/>
    <x v="0"/>
    <x v="0"/>
    <x v="0"/>
    <x v="0"/>
    <x v="0"/>
    <x v="0"/>
    <n v="0"/>
    <x v="0"/>
    <n v="11"/>
    <x v="1"/>
    <n v="0"/>
    <x v="1"/>
  </r>
  <r>
    <x v="2151"/>
    <n v="1972"/>
    <n v="54"/>
    <x v="1"/>
    <x v="0"/>
    <x v="2"/>
    <n v="2"/>
    <x v="1"/>
    <x v="1906"/>
    <x v="1"/>
    <n v="0"/>
    <n v="0"/>
    <x v="655"/>
    <x v="24"/>
    <x v="2"/>
    <n v="496"/>
    <n v="32"/>
    <n v="849"/>
    <n v="229"/>
    <n v="48"/>
    <n v="128"/>
    <n v="1782"/>
    <n v="2"/>
    <x v="3"/>
    <n v="3"/>
    <n v="6"/>
    <n v="16"/>
    <x v="0"/>
    <n v="4"/>
    <x v="1"/>
    <x v="0"/>
    <x v="0"/>
    <x v="0"/>
    <x v="1"/>
    <x v="0"/>
    <n v="0"/>
    <x v="0"/>
    <n v="11"/>
    <x v="1"/>
    <n v="1"/>
    <x v="0"/>
  </r>
  <r>
    <x v="2152"/>
    <n v="1976"/>
    <n v="50"/>
    <x v="1"/>
    <x v="0"/>
    <x v="2"/>
    <n v="3"/>
    <x v="1"/>
    <x v="1907"/>
    <x v="1"/>
    <n v="1"/>
    <n v="0"/>
    <x v="326"/>
    <x v="35"/>
    <x v="0"/>
    <n v="9"/>
    <n v="9"/>
    <n v="11"/>
    <n v="13"/>
    <n v="10"/>
    <n v="16"/>
    <n v="68"/>
    <n v="4"/>
    <x v="7"/>
    <n v="1"/>
    <n v="3"/>
    <n v="11"/>
    <x v="1"/>
    <n v="8"/>
    <x v="0"/>
    <x v="0"/>
    <x v="0"/>
    <x v="0"/>
    <x v="0"/>
    <x v="0"/>
    <n v="0"/>
    <x v="0"/>
    <n v="11"/>
    <x v="1"/>
    <n v="0"/>
    <x v="1"/>
  </r>
  <r>
    <x v="2153"/>
    <n v="1969"/>
    <n v="57"/>
    <x v="1"/>
    <x v="0"/>
    <x v="4"/>
    <n v="3"/>
    <x v="1"/>
    <x v="1892"/>
    <x v="1"/>
    <n v="1"/>
    <n v="1"/>
    <x v="38"/>
    <x v="44"/>
    <x v="1"/>
    <n v="154"/>
    <n v="0"/>
    <n v="50"/>
    <n v="6"/>
    <n v="11"/>
    <n v="37"/>
    <n v="258"/>
    <n v="5"/>
    <x v="7"/>
    <n v="4"/>
    <n v="3"/>
    <n v="15"/>
    <x v="1"/>
    <n v="6"/>
    <x v="0"/>
    <x v="1"/>
    <x v="0"/>
    <x v="0"/>
    <x v="0"/>
    <x v="0"/>
    <n v="0"/>
    <x v="0"/>
    <n v="11"/>
    <x v="1"/>
    <n v="1"/>
    <x v="0"/>
  </r>
  <r>
    <x v="2154"/>
    <n v="1976"/>
    <n v="50"/>
    <x v="1"/>
    <x v="2"/>
    <x v="1"/>
    <n v="3"/>
    <x v="1"/>
    <x v="1478"/>
    <x v="1"/>
    <n v="1"/>
    <n v="0"/>
    <x v="610"/>
    <x v="94"/>
    <x v="2"/>
    <n v="9"/>
    <n v="1"/>
    <n v="5"/>
    <n v="4"/>
    <n v="5"/>
    <n v="7"/>
    <n v="31"/>
    <n v="1"/>
    <x v="1"/>
    <n v="0"/>
    <n v="3"/>
    <n v="5"/>
    <x v="1"/>
    <n v="7"/>
    <x v="0"/>
    <x v="0"/>
    <x v="0"/>
    <x v="0"/>
    <x v="0"/>
    <x v="0"/>
    <n v="0"/>
    <x v="0"/>
    <n v="11"/>
    <x v="1"/>
    <n v="0"/>
    <x v="1"/>
  </r>
  <r>
    <x v="2155"/>
    <n v="1983"/>
    <n v="43"/>
    <x v="2"/>
    <x v="4"/>
    <x v="2"/>
    <n v="3"/>
    <x v="1"/>
    <x v="1908"/>
    <x v="1"/>
    <n v="1"/>
    <n v="0"/>
    <x v="44"/>
    <x v="4"/>
    <x v="1"/>
    <n v="26"/>
    <n v="3"/>
    <n v="23"/>
    <n v="4"/>
    <n v="7"/>
    <n v="3"/>
    <n v="66"/>
    <n v="2"/>
    <x v="2"/>
    <n v="0"/>
    <n v="4"/>
    <n v="8"/>
    <x v="1"/>
    <n v="6"/>
    <x v="0"/>
    <x v="0"/>
    <x v="0"/>
    <x v="0"/>
    <x v="0"/>
    <x v="0"/>
    <n v="0"/>
    <x v="0"/>
    <n v="11"/>
    <x v="1"/>
    <n v="0"/>
    <x v="1"/>
  </r>
  <r>
    <x v="2156"/>
    <n v="1964"/>
    <n v="62"/>
    <x v="0"/>
    <x v="4"/>
    <x v="3"/>
    <n v="3"/>
    <x v="1"/>
    <x v="1909"/>
    <x v="1"/>
    <n v="1"/>
    <n v="1"/>
    <x v="433"/>
    <x v="43"/>
    <x v="0"/>
    <n v="77"/>
    <n v="8"/>
    <n v="44"/>
    <n v="10"/>
    <n v="10"/>
    <n v="25"/>
    <n v="174"/>
    <n v="5"/>
    <x v="7"/>
    <n v="1"/>
    <n v="4"/>
    <n v="13"/>
    <x v="1"/>
    <n v="6"/>
    <x v="0"/>
    <x v="0"/>
    <x v="0"/>
    <x v="0"/>
    <x v="0"/>
    <x v="0"/>
    <n v="0"/>
    <x v="0"/>
    <n v="11"/>
    <x v="1"/>
    <n v="0"/>
    <x v="1"/>
  </r>
  <r>
    <x v="2157"/>
    <n v="1975"/>
    <n v="51"/>
    <x v="1"/>
    <x v="2"/>
    <x v="1"/>
    <n v="3"/>
    <x v="1"/>
    <x v="138"/>
    <x v="1"/>
    <n v="0"/>
    <n v="1"/>
    <x v="149"/>
    <x v="52"/>
    <x v="2"/>
    <n v="11"/>
    <n v="2"/>
    <n v="7"/>
    <n v="4"/>
    <n v="2"/>
    <n v="2"/>
    <n v="28"/>
    <n v="1"/>
    <x v="1"/>
    <n v="0"/>
    <n v="3"/>
    <n v="5"/>
    <x v="1"/>
    <n v="3"/>
    <x v="1"/>
    <x v="0"/>
    <x v="0"/>
    <x v="0"/>
    <x v="0"/>
    <x v="0"/>
    <n v="0"/>
    <x v="0"/>
    <n v="11"/>
    <x v="1"/>
    <n v="0"/>
    <x v="1"/>
  </r>
  <r>
    <x v="2158"/>
    <n v="1955"/>
    <n v="71"/>
    <x v="0"/>
    <x v="1"/>
    <x v="2"/>
    <n v="3"/>
    <x v="1"/>
    <x v="1910"/>
    <x v="1"/>
    <n v="0"/>
    <n v="1"/>
    <x v="432"/>
    <x v="10"/>
    <x v="0"/>
    <n v="576"/>
    <n v="7"/>
    <n v="115"/>
    <n v="19"/>
    <n v="7"/>
    <n v="7"/>
    <n v="731"/>
    <n v="2"/>
    <x v="5"/>
    <n v="4"/>
    <n v="9"/>
    <n v="22"/>
    <x v="0"/>
    <n v="6"/>
    <x v="0"/>
    <x v="0"/>
    <x v="1"/>
    <x v="0"/>
    <x v="0"/>
    <x v="0"/>
    <n v="0"/>
    <x v="0"/>
    <n v="11"/>
    <x v="1"/>
    <n v="1"/>
    <x v="0"/>
  </r>
  <r>
    <x v="2159"/>
    <n v="1965"/>
    <n v="61"/>
    <x v="1"/>
    <x v="0"/>
    <x v="0"/>
    <n v="2"/>
    <x v="1"/>
    <x v="1911"/>
    <x v="1"/>
    <n v="0"/>
    <n v="1"/>
    <x v="440"/>
    <x v="83"/>
    <x v="0"/>
    <n v="89"/>
    <n v="15"/>
    <n v="89"/>
    <n v="34"/>
    <n v="42"/>
    <n v="5"/>
    <n v="274"/>
    <n v="1"/>
    <x v="6"/>
    <n v="1"/>
    <n v="6"/>
    <n v="12"/>
    <x v="1"/>
    <n v="4"/>
    <x v="1"/>
    <x v="0"/>
    <x v="0"/>
    <x v="0"/>
    <x v="0"/>
    <x v="0"/>
    <n v="0"/>
    <x v="0"/>
    <n v="11"/>
    <x v="1"/>
    <n v="0"/>
    <x v="1"/>
  </r>
  <r>
    <x v="2160"/>
    <n v="1964"/>
    <n v="62"/>
    <x v="0"/>
    <x v="1"/>
    <x v="2"/>
    <n v="3"/>
    <x v="1"/>
    <x v="1912"/>
    <x v="1"/>
    <n v="0"/>
    <n v="1"/>
    <x v="660"/>
    <x v="48"/>
    <x v="0"/>
    <n v="1013"/>
    <n v="30"/>
    <n v="399"/>
    <n v="60"/>
    <n v="46"/>
    <n v="153"/>
    <n v="1701"/>
    <n v="3"/>
    <x v="12"/>
    <n v="10"/>
    <n v="4"/>
    <n v="26"/>
    <x v="0"/>
    <n v="6"/>
    <x v="0"/>
    <x v="0"/>
    <x v="0"/>
    <x v="0"/>
    <x v="0"/>
    <x v="0"/>
    <n v="0"/>
    <x v="0"/>
    <n v="11"/>
    <x v="0"/>
    <n v="1"/>
    <x v="0"/>
  </r>
  <r>
    <x v="2161"/>
    <n v="1980"/>
    <n v="46"/>
    <x v="1"/>
    <x v="0"/>
    <x v="1"/>
    <n v="3"/>
    <x v="1"/>
    <x v="1913"/>
    <x v="1"/>
    <n v="1"/>
    <n v="0"/>
    <x v="487"/>
    <x v="68"/>
    <x v="0"/>
    <n v="224"/>
    <n v="12"/>
    <n v="48"/>
    <n v="4"/>
    <n v="12"/>
    <n v="12"/>
    <n v="312"/>
    <n v="1"/>
    <x v="4"/>
    <n v="2"/>
    <n v="4"/>
    <n v="13"/>
    <x v="1"/>
    <n v="6"/>
    <x v="0"/>
    <x v="0"/>
    <x v="0"/>
    <x v="0"/>
    <x v="0"/>
    <x v="0"/>
    <n v="0"/>
    <x v="0"/>
    <n v="11"/>
    <x v="1"/>
    <n v="0"/>
    <x v="1"/>
  </r>
  <r>
    <x v="2162"/>
    <n v="1957"/>
    <n v="69"/>
    <x v="0"/>
    <x v="0"/>
    <x v="1"/>
    <n v="3"/>
    <x v="1"/>
    <x v="1914"/>
    <x v="1"/>
    <n v="0"/>
    <n v="1"/>
    <x v="379"/>
    <x v="73"/>
    <x v="2"/>
    <n v="200"/>
    <n v="19"/>
    <n v="111"/>
    <n v="50"/>
    <n v="15"/>
    <n v="19"/>
    <n v="414"/>
    <n v="6"/>
    <x v="3"/>
    <n v="1"/>
    <n v="8"/>
    <n v="20"/>
    <x v="0"/>
    <n v="6"/>
    <x v="0"/>
    <x v="0"/>
    <x v="0"/>
    <x v="0"/>
    <x v="0"/>
    <x v="0"/>
    <n v="0"/>
    <x v="0"/>
    <n v="11"/>
    <x v="1"/>
    <n v="0"/>
    <x v="1"/>
  </r>
  <r>
    <x v="2163"/>
    <n v="1949"/>
    <n v="77"/>
    <x v="0"/>
    <x v="4"/>
    <x v="4"/>
    <n v="1"/>
    <x v="0"/>
    <x v="1915"/>
    <x v="1"/>
    <n v="0"/>
    <n v="0"/>
    <x v="240"/>
    <x v="20"/>
    <x v="0"/>
    <n v="570"/>
    <n v="73"/>
    <n v="614"/>
    <n v="133"/>
    <n v="102"/>
    <n v="73"/>
    <n v="1565"/>
    <n v="1"/>
    <x v="4"/>
    <n v="5"/>
    <n v="11"/>
    <n v="23"/>
    <x v="0"/>
    <n v="3"/>
    <x v="1"/>
    <x v="0"/>
    <x v="0"/>
    <x v="0"/>
    <x v="1"/>
    <x v="0"/>
    <n v="0"/>
    <x v="0"/>
    <n v="11"/>
    <x v="1"/>
    <n v="1"/>
    <x v="0"/>
  </r>
  <r>
    <x v="2164"/>
    <n v="1992"/>
    <n v="34"/>
    <x v="2"/>
    <x v="3"/>
    <x v="0"/>
    <n v="2"/>
    <x v="1"/>
    <x v="1916"/>
    <x v="1"/>
    <n v="1"/>
    <n v="0"/>
    <x v="194"/>
    <x v="71"/>
    <x v="2"/>
    <n v="1"/>
    <n v="3"/>
    <n v="3"/>
    <n v="8"/>
    <n v="1"/>
    <n v="13"/>
    <n v="29"/>
    <n v="2"/>
    <x v="1"/>
    <n v="0"/>
    <n v="3"/>
    <n v="6"/>
    <x v="1"/>
    <n v="7"/>
    <x v="0"/>
    <x v="0"/>
    <x v="0"/>
    <x v="0"/>
    <x v="0"/>
    <x v="0"/>
    <n v="0"/>
    <x v="0"/>
    <n v="11"/>
    <x v="1"/>
    <n v="0"/>
    <x v="1"/>
  </r>
  <r>
    <x v="2165"/>
    <n v="1974"/>
    <n v="52"/>
    <x v="1"/>
    <x v="1"/>
    <x v="0"/>
    <n v="2"/>
    <x v="1"/>
    <x v="1917"/>
    <x v="1"/>
    <n v="1"/>
    <n v="0"/>
    <x v="566"/>
    <x v="82"/>
    <x v="0"/>
    <n v="62"/>
    <n v="1"/>
    <n v="20"/>
    <n v="4"/>
    <n v="0"/>
    <n v="7"/>
    <n v="94"/>
    <n v="2"/>
    <x v="2"/>
    <n v="1"/>
    <n v="3"/>
    <n v="8"/>
    <x v="1"/>
    <n v="8"/>
    <x v="0"/>
    <x v="0"/>
    <x v="0"/>
    <x v="0"/>
    <x v="0"/>
    <x v="0"/>
    <n v="0"/>
    <x v="0"/>
    <n v="11"/>
    <x v="1"/>
    <n v="0"/>
    <x v="1"/>
  </r>
  <r>
    <x v="2166"/>
    <n v="1954"/>
    <n v="72"/>
    <x v="0"/>
    <x v="0"/>
    <x v="3"/>
    <n v="2"/>
    <x v="1"/>
    <x v="1620"/>
    <x v="1"/>
    <n v="0"/>
    <n v="1"/>
    <x v="477"/>
    <x v="24"/>
    <x v="2"/>
    <n v="531"/>
    <n v="69"/>
    <n v="300"/>
    <n v="150"/>
    <n v="138"/>
    <n v="150"/>
    <n v="1338"/>
    <n v="3"/>
    <x v="3"/>
    <n v="4"/>
    <n v="8"/>
    <n v="20"/>
    <x v="0"/>
    <n v="2"/>
    <x v="1"/>
    <x v="0"/>
    <x v="0"/>
    <x v="0"/>
    <x v="0"/>
    <x v="0"/>
    <n v="0"/>
    <x v="0"/>
    <n v="11"/>
    <x v="1"/>
    <n v="0"/>
    <x v="1"/>
  </r>
  <r>
    <x v="2167"/>
    <n v="1990"/>
    <n v="36"/>
    <x v="2"/>
    <x v="2"/>
    <x v="0"/>
    <n v="1"/>
    <x v="0"/>
    <x v="1918"/>
    <x v="1"/>
    <n v="0"/>
    <n v="0"/>
    <x v="330"/>
    <x v="3"/>
    <x v="0"/>
    <n v="162"/>
    <n v="28"/>
    <n v="818"/>
    <n v="0"/>
    <n v="28"/>
    <n v="56"/>
    <n v="1092"/>
    <n v="0"/>
    <x v="6"/>
    <n v="3"/>
    <n v="7"/>
    <n v="14"/>
    <x v="1"/>
    <n v="3"/>
    <x v="1"/>
    <x v="1"/>
    <x v="0"/>
    <x v="1"/>
    <x v="1"/>
    <x v="1"/>
    <n v="0"/>
    <x v="0"/>
    <n v="11"/>
    <x v="0"/>
    <n v="5"/>
    <x v="5"/>
  </r>
  <r>
    <x v="2168"/>
    <n v="1984"/>
    <n v="42"/>
    <x v="2"/>
    <x v="0"/>
    <x v="2"/>
    <n v="2"/>
    <x v="1"/>
    <x v="1919"/>
    <x v="1"/>
    <n v="0"/>
    <n v="0"/>
    <x v="365"/>
    <x v="16"/>
    <x v="0"/>
    <n v="675"/>
    <n v="144"/>
    <n v="133"/>
    <n v="94"/>
    <n v="192"/>
    <n v="241"/>
    <n v="1479"/>
    <n v="1"/>
    <x v="6"/>
    <n v="8"/>
    <n v="5"/>
    <n v="18"/>
    <x v="0"/>
    <n v="1"/>
    <x v="1"/>
    <x v="1"/>
    <x v="0"/>
    <x v="1"/>
    <x v="1"/>
    <x v="0"/>
    <n v="0"/>
    <x v="0"/>
    <n v="11"/>
    <x v="1"/>
    <n v="3"/>
    <x v="2"/>
  </r>
  <r>
    <x v="2169"/>
    <n v="1981"/>
    <n v="45"/>
    <x v="2"/>
    <x v="0"/>
    <x v="0"/>
    <n v="3"/>
    <x v="1"/>
    <x v="1920"/>
    <x v="1"/>
    <n v="1"/>
    <n v="1"/>
    <x v="81"/>
    <x v="91"/>
    <x v="0"/>
    <n v="23"/>
    <n v="4"/>
    <n v="10"/>
    <n v="0"/>
    <n v="2"/>
    <n v="15"/>
    <n v="54"/>
    <n v="1"/>
    <x v="1"/>
    <n v="0"/>
    <n v="3"/>
    <n v="5"/>
    <x v="1"/>
    <n v="4"/>
    <x v="1"/>
    <x v="0"/>
    <x v="0"/>
    <x v="0"/>
    <x v="0"/>
    <x v="0"/>
    <n v="0"/>
    <x v="0"/>
    <n v="11"/>
    <x v="1"/>
    <n v="0"/>
    <x v="1"/>
  </r>
  <r>
    <x v="2170"/>
    <n v="1965"/>
    <n v="61"/>
    <x v="1"/>
    <x v="0"/>
    <x v="0"/>
    <n v="2"/>
    <x v="1"/>
    <x v="1921"/>
    <x v="1"/>
    <n v="0"/>
    <n v="1"/>
    <x v="237"/>
    <x v="86"/>
    <x v="2"/>
    <n v="492"/>
    <n v="5"/>
    <n v="32"/>
    <n v="13"/>
    <n v="5"/>
    <n v="21"/>
    <n v="568"/>
    <n v="1"/>
    <x v="12"/>
    <n v="1"/>
    <n v="7"/>
    <n v="18"/>
    <x v="0"/>
    <n v="6"/>
    <x v="0"/>
    <x v="0"/>
    <x v="1"/>
    <x v="0"/>
    <x v="0"/>
    <x v="0"/>
    <n v="0"/>
    <x v="0"/>
    <n v="11"/>
    <x v="1"/>
    <n v="1"/>
    <x v="0"/>
  </r>
  <r>
    <x v="2171"/>
    <n v="1970"/>
    <n v="56"/>
    <x v="1"/>
    <x v="4"/>
    <x v="3"/>
    <n v="1"/>
    <x v="0"/>
    <x v="1922"/>
    <x v="1"/>
    <n v="0"/>
    <n v="0"/>
    <x v="553"/>
    <x v="84"/>
    <x v="0"/>
    <n v="918"/>
    <n v="10"/>
    <n v="129"/>
    <n v="13"/>
    <n v="0"/>
    <n v="129"/>
    <n v="1199"/>
    <n v="1"/>
    <x v="8"/>
    <n v="3"/>
    <n v="12"/>
    <n v="27"/>
    <x v="0"/>
    <n v="7"/>
    <x v="0"/>
    <x v="0"/>
    <x v="1"/>
    <x v="1"/>
    <x v="0"/>
    <x v="1"/>
    <n v="0"/>
    <x v="0"/>
    <n v="11"/>
    <x v="0"/>
    <n v="4"/>
    <x v="4"/>
  </r>
  <r>
    <x v="2172"/>
    <n v="1975"/>
    <n v="51"/>
    <x v="1"/>
    <x v="0"/>
    <x v="1"/>
    <n v="3"/>
    <x v="1"/>
    <x v="1923"/>
    <x v="1"/>
    <n v="0"/>
    <n v="1"/>
    <x v="620"/>
    <x v="18"/>
    <x v="0"/>
    <n v="224"/>
    <n v="155"/>
    <n v="155"/>
    <n v="192"/>
    <n v="93"/>
    <n v="54"/>
    <n v="873"/>
    <n v="2"/>
    <x v="4"/>
    <n v="4"/>
    <n v="11"/>
    <n v="23"/>
    <x v="0"/>
    <n v="4"/>
    <x v="1"/>
    <x v="0"/>
    <x v="0"/>
    <x v="0"/>
    <x v="0"/>
    <x v="0"/>
    <n v="0"/>
    <x v="0"/>
    <n v="11"/>
    <x v="1"/>
    <n v="0"/>
    <x v="1"/>
  </r>
  <r>
    <x v="2173"/>
    <n v="1951"/>
    <n v="75"/>
    <x v="0"/>
    <x v="0"/>
    <x v="2"/>
    <n v="3"/>
    <x v="1"/>
    <x v="1924"/>
    <x v="1"/>
    <n v="0"/>
    <n v="1"/>
    <x v="243"/>
    <x v="74"/>
    <x v="1"/>
    <n v="572"/>
    <n v="19"/>
    <n v="286"/>
    <n v="50"/>
    <n v="38"/>
    <n v="248"/>
    <n v="1213"/>
    <n v="3"/>
    <x v="4"/>
    <n v="3"/>
    <n v="5"/>
    <n v="17"/>
    <x v="0"/>
    <n v="3"/>
    <x v="1"/>
    <x v="0"/>
    <x v="0"/>
    <x v="0"/>
    <x v="0"/>
    <x v="0"/>
    <n v="0"/>
    <x v="0"/>
    <n v="11"/>
    <x v="1"/>
    <n v="0"/>
    <x v="1"/>
  </r>
  <r>
    <x v="2174"/>
    <n v="1955"/>
    <n v="71"/>
    <x v="0"/>
    <x v="0"/>
    <x v="2"/>
    <n v="3"/>
    <x v="1"/>
    <x v="1925"/>
    <x v="1"/>
    <n v="0"/>
    <n v="1"/>
    <x v="399"/>
    <x v="50"/>
    <x v="1"/>
    <n v="626"/>
    <n v="0"/>
    <n v="70"/>
    <n v="0"/>
    <n v="7"/>
    <n v="28"/>
    <n v="731"/>
    <n v="2"/>
    <x v="12"/>
    <n v="3"/>
    <n v="8"/>
    <n v="22"/>
    <x v="0"/>
    <n v="6"/>
    <x v="0"/>
    <x v="0"/>
    <x v="1"/>
    <x v="0"/>
    <x v="1"/>
    <x v="0"/>
    <n v="0"/>
    <x v="0"/>
    <n v="11"/>
    <x v="1"/>
    <n v="2"/>
    <x v="3"/>
  </r>
  <r>
    <x v="2175"/>
    <n v="1975"/>
    <n v="51"/>
    <x v="1"/>
    <x v="1"/>
    <x v="2"/>
    <n v="2"/>
    <x v="1"/>
    <x v="1926"/>
    <x v="1"/>
    <n v="0"/>
    <n v="0"/>
    <x v="248"/>
    <x v="41"/>
    <x v="2"/>
    <n v="1074"/>
    <n v="37"/>
    <n v="518"/>
    <n v="193"/>
    <n v="92"/>
    <n v="129"/>
    <n v="2043"/>
    <n v="1"/>
    <x v="3"/>
    <n v="6"/>
    <n v="7"/>
    <n v="19"/>
    <x v="0"/>
    <n v="2"/>
    <x v="1"/>
    <x v="0"/>
    <x v="0"/>
    <x v="1"/>
    <x v="1"/>
    <x v="0"/>
    <n v="0"/>
    <x v="0"/>
    <n v="11"/>
    <x v="0"/>
    <n v="3"/>
    <x v="2"/>
  </r>
  <r>
    <x v="2176"/>
    <n v="1967"/>
    <n v="59"/>
    <x v="1"/>
    <x v="2"/>
    <x v="3"/>
    <n v="1"/>
    <x v="0"/>
    <x v="1927"/>
    <x v="1"/>
    <n v="0"/>
    <n v="0"/>
    <x v="270"/>
    <x v="14"/>
    <x v="0"/>
    <n v="741"/>
    <n v="68"/>
    <n v="689"/>
    <n v="224"/>
    <n v="68"/>
    <n v="103"/>
    <n v="1893"/>
    <n v="1"/>
    <x v="6"/>
    <n v="2"/>
    <n v="10"/>
    <n v="17"/>
    <x v="0"/>
    <n v="2"/>
    <x v="1"/>
    <x v="0"/>
    <x v="0"/>
    <x v="0"/>
    <x v="0"/>
    <x v="0"/>
    <n v="0"/>
    <x v="0"/>
    <n v="11"/>
    <x v="1"/>
    <n v="0"/>
    <x v="1"/>
  </r>
  <r>
    <x v="2177"/>
    <n v="1973"/>
    <n v="53"/>
    <x v="1"/>
    <x v="1"/>
    <x v="7"/>
    <n v="2"/>
    <x v="1"/>
    <x v="1443"/>
    <x v="1"/>
    <n v="0"/>
    <n v="1"/>
    <x v="121"/>
    <x v="33"/>
    <x v="2"/>
    <n v="322"/>
    <n v="3"/>
    <n v="50"/>
    <n v="4"/>
    <n v="3"/>
    <n v="42"/>
    <n v="424"/>
    <n v="5"/>
    <x v="5"/>
    <n v="1"/>
    <n v="6"/>
    <n v="19"/>
    <x v="0"/>
    <n v="8"/>
    <x v="0"/>
    <x v="0"/>
    <x v="0"/>
    <x v="0"/>
    <x v="0"/>
    <x v="0"/>
    <n v="0"/>
    <x v="0"/>
    <n v="11"/>
    <x v="1"/>
    <n v="0"/>
    <x v="1"/>
  </r>
  <r>
    <x v="2178"/>
    <n v="1971"/>
    <n v="55"/>
    <x v="1"/>
    <x v="0"/>
    <x v="2"/>
    <n v="3"/>
    <x v="1"/>
    <x v="1928"/>
    <x v="1"/>
    <n v="0"/>
    <n v="1"/>
    <x v="629"/>
    <x v="6"/>
    <x v="0"/>
    <n v="254"/>
    <n v="10"/>
    <n v="44"/>
    <n v="30"/>
    <n v="10"/>
    <n v="227"/>
    <n v="575"/>
    <n v="2"/>
    <x v="5"/>
    <n v="3"/>
    <n v="3"/>
    <n v="15"/>
    <x v="1"/>
    <n v="7"/>
    <x v="0"/>
    <x v="1"/>
    <x v="0"/>
    <x v="0"/>
    <x v="0"/>
    <x v="0"/>
    <n v="0"/>
    <x v="0"/>
    <n v="11"/>
    <x v="1"/>
    <n v="1"/>
    <x v="0"/>
  </r>
  <r>
    <x v="2179"/>
    <n v="1955"/>
    <n v="71"/>
    <x v="0"/>
    <x v="0"/>
    <x v="1"/>
    <n v="3"/>
    <x v="1"/>
    <x v="642"/>
    <x v="1"/>
    <n v="0"/>
    <n v="1"/>
    <x v="424"/>
    <x v="60"/>
    <x v="0"/>
    <n v="116"/>
    <n v="6"/>
    <n v="82"/>
    <n v="6"/>
    <n v="6"/>
    <n v="41"/>
    <n v="257"/>
    <n v="2"/>
    <x v="7"/>
    <n v="1"/>
    <n v="6"/>
    <n v="12"/>
    <x v="1"/>
    <n v="5"/>
    <x v="1"/>
    <x v="0"/>
    <x v="0"/>
    <x v="0"/>
    <x v="0"/>
    <x v="0"/>
    <n v="0"/>
    <x v="0"/>
    <n v="11"/>
    <x v="1"/>
    <n v="0"/>
    <x v="1"/>
  </r>
  <r>
    <x v="2180"/>
    <n v="1974"/>
    <n v="52"/>
    <x v="1"/>
    <x v="0"/>
    <x v="2"/>
    <n v="3"/>
    <x v="1"/>
    <x v="1929"/>
    <x v="1"/>
    <n v="1"/>
    <n v="0"/>
    <x v="472"/>
    <x v="79"/>
    <x v="0"/>
    <n v="22"/>
    <n v="2"/>
    <n v="18"/>
    <n v="0"/>
    <n v="2"/>
    <n v="12"/>
    <n v="56"/>
    <n v="3"/>
    <x v="7"/>
    <n v="0"/>
    <n v="3"/>
    <n v="9"/>
    <x v="1"/>
    <n v="8"/>
    <x v="0"/>
    <x v="0"/>
    <x v="0"/>
    <x v="0"/>
    <x v="0"/>
    <x v="0"/>
    <n v="0"/>
    <x v="0"/>
    <n v="11"/>
    <x v="1"/>
    <n v="0"/>
    <x v="1"/>
  </r>
  <r>
    <x v="2181"/>
    <n v="1972"/>
    <n v="54"/>
    <x v="1"/>
    <x v="1"/>
    <x v="2"/>
    <n v="3"/>
    <x v="1"/>
    <x v="1930"/>
    <x v="1"/>
    <n v="0"/>
    <n v="1"/>
    <x v="230"/>
    <x v="22"/>
    <x v="0"/>
    <n v="516"/>
    <n v="0"/>
    <n v="21"/>
    <n v="0"/>
    <n v="0"/>
    <n v="5"/>
    <n v="542"/>
    <n v="4"/>
    <x v="0"/>
    <n v="2"/>
    <n v="7"/>
    <n v="21"/>
    <x v="0"/>
    <n v="8"/>
    <x v="0"/>
    <x v="0"/>
    <x v="1"/>
    <x v="0"/>
    <x v="0"/>
    <x v="0"/>
    <n v="0"/>
    <x v="0"/>
    <n v="11"/>
    <x v="1"/>
    <n v="1"/>
    <x v="0"/>
  </r>
  <r>
    <x v="2182"/>
    <n v="1964"/>
    <n v="62"/>
    <x v="0"/>
    <x v="0"/>
    <x v="2"/>
    <n v="2"/>
    <x v="1"/>
    <x v="1314"/>
    <x v="1"/>
    <n v="0"/>
    <n v="0"/>
    <x v="523"/>
    <x v="25"/>
    <x v="0"/>
    <n v="14"/>
    <n v="36"/>
    <n v="11"/>
    <n v="3"/>
    <n v="26"/>
    <n v="35"/>
    <n v="125"/>
    <n v="1"/>
    <x v="1"/>
    <n v="1"/>
    <n v="4"/>
    <n v="7"/>
    <x v="1"/>
    <n v="2"/>
    <x v="1"/>
    <x v="0"/>
    <x v="0"/>
    <x v="0"/>
    <x v="0"/>
    <x v="0"/>
    <n v="0"/>
    <x v="0"/>
    <n v="11"/>
    <x v="1"/>
    <n v="0"/>
    <x v="1"/>
  </r>
  <r>
    <x v="2183"/>
    <n v="1978"/>
    <n v="48"/>
    <x v="1"/>
    <x v="3"/>
    <x v="0"/>
    <n v="2"/>
    <x v="1"/>
    <x v="1931"/>
    <x v="1"/>
    <n v="1"/>
    <n v="0"/>
    <x v="199"/>
    <x v="13"/>
    <x v="1"/>
    <n v="2"/>
    <n v="8"/>
    <n v="10"/>
    <n v="12"/>
    <n v="14"/>
    <n v="23"/>
    <n v="69"/>
    <n v="3"/>
    <x v="2"/>
    <n v="1"/>
    <n v="3"/>
    <n v="9"/>
    <x v="1"/>
    <n v="5"/>
    <x v="1"/>
    <x v="0"/>
    <x v="0"/>
    <x v="0"/>
    <x v="0"/>
    <x v="0"/>
    <n v="0"/>
    <x v="0"/>
    <n v="11"/>
    <x v="1"/>
    <n v="0"/>
    <x v="1"/>
  </r>
  <r>
    <x v="2184"/>
    <n v="1957"/>
    <n v="69"/>
    <x v="0"/>
    <x v="4"/>
    <x v="2"/>
    <n v="3"/>
    <x v="1"/>
    <x v="1932"/>
    <x v="1"/>
    <n v="0"/>
    <n v="1"/>
    <x v="171"/>
    <x v="46"/>
    <x v="1"/>
    <n v="28"/>
    <n v="0"/>
    <n v="9"/>
    <n v="3"/>
    <n v="0"/>
    <n v="0"/>
    <n v="40"/>
    <n v="1"/>
    <x v="1"/>
    <n v="0"/>
    <n v="3"/>
    <n v="5"/>
    <x v="1"/>
    <n v="4"/>
    <x v="1"/>
    <x v="0"/>
    <x v="0"/>
    <x v="0"/>
    <x v="0"/>
    <x v="0"/>
    <n v="0"/>
    <x v="0"/>
    <n v="11"/>
    <x v="1"/>
    <n v="0"/>
    <x v="1"/>
  </r>
  <r>
    <x v="2185"/>
    <n v="1960"/>
    <n v="66"/>
    <x v="0"/>
    <x v="0"/>
    <x v="2"/>
    <n v="3"/>
    <x v="1"/>
    <x v="1933"/>
    <x v="1"/>
    <n v="0"/>
    <n v="1"/>
    <x v="257"/>
    <x v="28"/>
    <x v="2"/>
    <n v="530"/>
    <n v="142"/>
    <n v="217"/>
    <n v="62"/>
    <n v="9"/>
    <n v="56"/>
    <n v="1016"/>
    <n v="4"/>
    <x v="5"/>
    <n v="4"/>
    <n v="13"/>
    <n v="28"/>
    <x v="0"/>
    <n v="5"/>
    <x v="1"/>
    <x v="0"/>
    <x v="1"/>
    <x v="0"/>
    <x v="0"/>
    <x v="0"/>
    <n v="0"/>
    <x v="0"/>
    <n v="11"/>
    <x v="1"/>
    <n v="1"/>
    <x v="0"/>
  </r>
  <r>
    <x v="2186"/>
    <n v="1972"/>
    <n v="54"/>
    <x v="1"/>
    <x v="2"/>
    <x v="2"/>
    <n v="3"/>
    <x v="1"/>
    <x v="1934"/>
    <x v="1"/>
    <n v="0"/>
    <n v="1"/>
    <x v="643"/>
    <x v="74"/>
    <x v="1"/>
    <n v="519"/>
    <n v="50"/>
    <n v="167"/>
    <n v="130"/>
    <n v="0"/>
    <n v="41"/>
    <n v="907"/>
    <n v="1"/>
    <x v="0"/>
    <n v="3"/>
    <n v="11"/>
    <n v="23"/>
    <x v="0"/>
    <n v="3"/>
    <x v="1"/>
    <x v="0"/>
    <x v="1"/>
    <x v="0"/>
    <x v="0"/>
    <x v="0"/>
    <n v="0"/>
    <x v="0"/>
    <n v="11"/>
    <x v="1"/>
    <n v="1"/>
    <x v="0"/>
  </r>
  <r>
    <x v="2187"/>
    <n v="1956"/>
    <n v="70"/>
    <x v="0"/>
    <x v="1"/>
    <x v="2"/>
    <n v="2"/>
    <x v="1"/>
    <x v="1935"/>
    <x v="1"/>
    <n v="0"/>
    <n v="0"/>
    <x v="59"/>
    <x v="90"/>
    <x v="0"/>
    <n v="611"/>
    <n v="76"/>
    <n v="749"/>
    <n v="59"/>
    <n v="45"/>
    <n v="26"/>
    <n v="1566"/>
    <n v="1"/>
    <x v="5"/>
    <n v="10"/>
    <n v="6"/>
    <n v="24"/>
    <x v="0"/>
    <n v="2"/>
    <x v="1"/>
    <x v="0"/>
    <x v="0"/>
    <x v="1"/>
    <x v="0"/>
    <x v="0"/>
    <n v="0"/>
    <x v="0"/>
    <n v="11"/>
    <x v="1"/>
    <n v="1"/>
    <x v="0"/>
  </r>
  <r>
    <x v="2188"/>
    <n v="1957"/>
    <n v="69"/>
    <x v="0"/>
    <x v="2"/>
    <x v="1"/>
    <n v="2"/>
    <x v="1"/>
    <x v="1890"/>
    <x v="1"/>
    <n v="0"/>
    <n v="0"/>
    <x v="618"/>
    <x v="56"/>
    <x v="0"/>
    <n v="240"/>
    <n v="67"/>
    <n v="500"/>
    <n v="199"/>
    <n v="0"/>
    <n v="163"/>
    <n v="1169"/>
    <n v="3"/>
    <x v="7"/>
    <n v="5"/>
    <n v="6"/>
    <n v="17"/>
    <x v="0"/>
    <n v="2"/>
    <x v="1"/>
    <x v="0"/>
    <x v="0"/>
    <x v="0"/>
    <x v="0"/>
    <x v="0"/>
    <n v="0"/>
    <x v="0"/>
    <n v="11"/>
    <x v="1"/>
    <n v="0"/>
    <x v="1"/>
  </r>
  <r>
    <x v="2189"/>
    <n v="1972"/>
    <n v="54"/>
    <x v="1"/>
    <x v="3"/>
    <x v="2"/>
    <n v="3"/>
    <x v="1"/>
    <x v="1936"/>
    <x v="1"/>
    <n v="1"/>
    <n v="0"/>
    <x v="587"/>
    <x v="78"/>
    <x v="0"/>
    <n v="4"/>
    <n v="9"/>
    <n v="12"/>
    <n v="11"/>
    <n v="2"/>
    <n v="8"/>
    <n v="46"/>
    <n v="2"/>
    <x v="1"/>
    <n v="1"/>
    <n v="3"/>
    <n v="7"/>
    <x v="1"/>
    <n v="3"/>
    <x v="1"/>
    <x v="0"/>
    <x v="0"/>
    <x v="0"/>
    <x v="0"/>
    <x v="0"/>
    <n v="0"/>
    <x v="0"/>
    <n v="11"/>
    <x v="1"/>
    <n v="0"/>
    <x v="1"/>
  </r>
  <r>
    <x v="2190"/>
    <n v="1983"/>
    <n v="43"/>
    <x v="2"/>
    <x v="2"/>
    <x v="0"/>
    <n v="1"/>
    <x v="0"/>
    <x v="1937"/>
    <x v="1"/>
    <n v="0"/>
    <n v="0"/>
    <x v="536"/>
    <x v="78"/>
    <x v="0"/>
    <n v="671"/>
    <n v="47"/>
    <n v="655"/>
    <n v="145"/>
    <n v="111"/>
    <n v="15"/>
    <n v="1644"/>
    <n v="1"/>
    <x v="5"/>
    <n v="5"/>
    <n v="12"/>
    <n v="25"/>
    <x v="0"/>
    <n v="2"/>
    <x v="1"/>
    <x v="0"/>
    <x v="0"/>
    <x v="0"/>
    <x v="0"/>
    <x v="0"/>
    <n v="0"/>
    <x v="0"/>
    <n v="11"/>
    <x v="0"/>
    <n v="1"/>
    <x v="0"/>
  </r>
  <r>
    <x v="2191"/>
    <n v="1971"/>
    <n v="55"/>
    <x v="1"/>
    <x v="0"/>
    <x v="3"/>
    <n v="3"/>
    <x v="1"/>
    <x v="1938"/>
    <x v="1"/>
    <n v="1"/>
    <n v="1"/>
    <x v="389"/>
    <x v="20"/>
    <x v="0"/>
    <n v="23"/>
    <n v="1"/>
    <n v="7"/>
    <n v="0"/>
    <n v="4"/>
    <n v="24"/>
    <n v="59"/>
    <n v="1"/>
    <x v="1"/>
    <n v="1"/>
    <n v="2"/>
    <n v="5"/>
    <x v="1"/>
    <n v="7"/>
    <x v="0"/>
    <x v="0"/>
    <x v="0"/>
    <x v="0"/>
    <x v="0"/>
    <x v="0"/>
    <n v="0"/>
    <x v="0"/>
    <n v="11"/>
    <x v="1"/>
    <n v="0"/>
    <x v="1"/>
  </r>
  <r>
    <x v="2192"/>
    <n v="1947"/>
    <n v="79"/>
    <x v="3"/>
    <x v="0"/>
    <x v="2"/>
    <n v="2"/>
    <x v="1"/>
    <x v="1939"/>
    <x v="1"/>
    <n v="0"/>
    <n v="0"/>
    <x v="598"/>
    <x v="41"/>
    <x v="2"/>
    <n v="9"/>
    <n v="1"/>
    <n v="2"/>
    <n v="3"/>
    <n v="2"/>
    <n v="0"/>
    <n v="17"/>
    <n v="1"/>
    <x v="9"/>
    <n v="0"/>
    <n v="3"/>
    <n v="4"/>
    <x v="1"/>
    <n v="6"/>
    <x v="0"/>
    <x v="0"/>
    <x v="0"/>
    <x v="0"/>
    <x v="0"/>
    <x v="0"/>
    <n v="0"/>
    <x v="0"/>
    <n v="11"/>
    <x v="1"/>
    <n v="0"/>
    <x v="1"/>
  </r>
  <r>
    <x v="2193"/>
    <n v="1957"/>
    <n v="69"/>
    <x v="0"/>
    <x v="4"/>
    <x v="2"/>
    <n v="2"/>
    <x v="1"/>
    <x v="800"/>
    <x v="1"/>
    <n v="0"/>
    <n v="0"/>
    <x v="485"/>
    <x v="1"/>
    <x v="0"/>
    <n v="556"/>
    <n v="54"/>
    <n v="845"/>
    <n v="202"/>
    <n v="133"/>
    <n v="63"/>
    <n v="1853"/>
    <n v="1"/>
    <x v="5"/>
    <n v="7"/>
    <n v="10"/>
    <n v="25"/>
    <x v="0"/>
    <n v="3"/>
    <x v="1"/>
    <x v="1"/>
    <x v="0"/>
    <x v="0"/>
    <x v="1"/>
    <x v="0"/>
    <n v="0"/>
    <x v="0"/>
    <n v="11"/>
    <x v="0"/>
    <n v="3"/>
    <x v="2"/>
  </r>
  <r>
    <x v="2194"/>
    <n v="1957"/>
    <n v="69"/>
    <x v="0"/>
    <x v="0"/>
    <x v="2"/>
    <n v="3"/>
    <x v="1"/>
    <x v="1940"/>
    <x v="1"/>
    <n v="0"/>
    <n v="1"/>
    <x v="439"/>
    <x v="75"/>
    <x v="0"/>
    <n v="833"/>
    <n v="80"/>
    <n v="363"/>
    <n v="52"/>
    <n v="26"/>
    <n v="174"/>
    <n v="1528"/>
    <n v="2"/>
    <x v="12"/>
    <n v="5"/>
    <n v="6"/>
    <n v="22"/>
    <x v="0"/>
    <n v="6"/>
    <x v="0"/>
    <x v="1"/>
    <x v="0"/>
    <x v="0"/>
    <x v="0"/>
    <x v="0"/>
    <n v="0"/>
    <x v="0"/>
    <n v="11"/>
    <x v="0"/>
    <n v="2"/>
    <x v="3"/>
  </r>
  <r>
    <x v="2195"/>
    <n v="1952"/>
    <n v="74"/>
    <x v="0"/>
    <x v="2"/>
    <x v="0"/>
    <n v="3"/>
    <x v="1"/>
    <x v="1941"/>
    <x v="1"/>
    <n v="1"/>
    <n v="1"/>
    <x v="473"/>
    <x v="87"/>
    <x v="0"/>
    <n v="12"/>
    <n v="0"/>
    <n v="13"/>
    <n v="4"/>
    <n v="2"/>
    <n v="4"/>
    <n v="35"/>
    <n v="4"/>
    <x v="7"/>
    <n v="0"/>
    <n v="3"/>
    <n v="10"/>
    <x v="1"/>
    <n v="8"/>
    <x v="0"/>
    <x v="0"/>
    <x v="0"/>
    <x v="0"/>
    <x v="0"/>
    <x v="0"/>
    <n v="0"/>
    <x v="0"/>
    <n v="11"/>
    <x v="1"/>
    <n v="0"/>
    <x v="1"/>
  </r>
  <r>
    <x v="2196"/>
    <n v="1974"/>
    <n v="52"/>
    <x v="1"/>
    <x v="0"/>
    <x v="0"/>
    <n v="1"/>
    <x v="0"/>
    <x v="1942"/>
    <x v="1"/>
    <n v="0"/>
    <n v="0"/>
    <x v="140"/>
    <x v="50"/>
    <x v="1"/>
    <n v="56"/>
    <n v="7"/>
    <n v="48"/>
    <n v="10"/>
    <n v="2"/>
    <n v="18"/>
    <n v="141"/>
    <n v="1"/>
    <x v="7"/>
    <n v="0"/>
    <n v="4"/>
    <n v="8"/>
    <x v="1"/>
    <n v="7"/>
    <x v="0"/>
    <x v="0"/>
    <x v="0"/>
    <x v="0"/>
    <x v="0"/>
    <x v="0"/>
    <n v="0"/>
    <x v="0"/>
    <n v="11"/>
    <x v="1"/>
    <n v="0"/>
    <x v="1"/>
  </r>
  <r>
    <x v="2197"/>
    <n v="1973"/>
    <n v="53"/>
    <x v="1"/>
    <x v="0"/>
    <x v="1"/>
    <n v="3"/>
    <x v="1"/>
    <x v="1943"/>
    <x v="1"/>
    <n v="0"/>
    <n v="1"/>
    <x v="2"/>
    <x v="20"/>
    <x v="0"/>
    <n v="293"/>
    <n v="8"/>
    <n v="124"/>
    <n v="11"/>
    <n v="4"/>
    <n v="106"/>
    <n v="546"/>
    <n v="2"/>
    <x v="4"/>
    <n v="6"/>
    <n v="3"/>
    <n v="17"/>
    <x v="0"/>
    <n v="6"/>
    <x v="0"/>
    <x v="1"/>
    <x v="0"/>
    <x v="0"/>
    <x v="0"/>
    <x v="0"/>
    <n v="0"/>
    <x v="0"/>
    <n v="11"/>
    <x v="1"/>
    <n v="1"/>
    <x v="0"/>
  </r>
  <r>
    <x v="2198"/>
    <n v="1954"/>
    <n v="72"/>
    <x v="0"/>
    <x v="0"/>
    <x v="2"/>
    <n v="4"/>
    <x v="1"/>
    <x v="1944"/>
    <x v="1"/>
    <n v="1"/>
    <n v="1"/>
    <x v="464"/>
    <x v="73"/>
    <x v="2"/>
    <n v="297"/>
    <n v="0"/>
    <n v="38"/>
    <n v="13"/>
    <n v="0"/>
    <n v="152"/>
    <n v="500"/>
    <n v="7"/>
    <x v="3"/>
    <n v="4"/>
    <n v="4"/>
    <n v="20"/>
    <x v="0"/>
    <n v="6"/>
    <x v="0"/>
    <x v="1"/>
    <x v="0"/>
    <x v="0"/>
    <x v="0"/>
    <x v="0"/>
    <n v="0"/>
    <x v="0"/>
    <n v="11"/>
    <x v="0"/>
    <n v="2"/>
    <x v="3"/>
  </r>
  <r>
    <x v="2199"/>
    <n v="1975"/>
    <n v="51"/>
    <x v="1"/>
    <x v="0"/>
    <x v="2"/>
    <n v="4"/>
    <x v="1"/>
    <x v="1945"/>
    <x v="1"/>
    <n v="1"/>
    <n v="1"/>
    <x v="213"/>
    <x v="70"/>
    <x v="0"/>
    <n v="39"/>
    <n v="1"/>
    <n v="16"/>
    <n v="2"/>
    <n v="0"/>
    <n v="3"/>
    <n v="61"/>
    <n v="4"/>
    <x v="7"/>
    <n v="0"/>
    <n v="3"/>
    <n v="10"/>
    <x v="1"/>
    <n v="8"/>
    <x v="0"/>
    <x v="0"/>
    <x v="0"/>
    <x v="0"/>
    <x v="0"/>
    <x v="0"/>
    <n v="0"/>
    <x v="0"/>
    <n v="11"/>
    <x v="1"/>
    <n v="0"/>
    <x v="1"/>
  </r>
  <r>
    <x v="2200"/>
    <n v="1990"/>
    <n v="36"/>
    <x v="2"/>
    <x v="3"/>
    <x v="0"/>
    <n v="2"/>
    <x v="1"/>
    <x v="1946"/>
    <x v="1"/>
    <n v="1"/>
    <n v="0"/>
    <x v="479"/>
    <x v="98"/>
    <x v="0"/>
    <n v="5"/>
    <n v="11"/>
    <n v="16"/>
    <n v="21"/>
    <n v="8"/>
    <n v="45"/>
    <n v="106"/>
    <n v="2"/>
    <x v="2"/>
    <n v="2"/>
    <n v="2"/>
    <n v="8"/>
    <x v="1"/>
    <n v="8"/>
    <x v="0"/>
    <x v="0"/>
    <x v="0"/>
    <x v="0"/>
    <x v="0"/>
    <x v="0"/>
    <n v="0"/>
    <x v="0"/>
    <n v="11"/>
    <x v="1"/>
    <n v="0"/>
    <x v="1"/>
  </r>
  <r>
    <x v="2201"/>
    <n v="1969"/>
    <n v="57"/>
    <x v="1"/>
    <x v="0"/>
    <x v="0"/>
    <n v="2"/>
    <x v="1"/>
    <x v="1947"/>
    <x v="1"/>
    <n v="0"/>
    <n v="1"/>
    <x v="210"/>
    <x v="21"/>
    <x v="2"/>
    <n v="266"/>
    <n v="21"/>
    <n v="300"/>
    <n v="65"/>
    <n v="8"/>
    <n v="44"/>
    <n v="704"/>
    <n v="4"/>
    <x v="0"/>
    <n v="8"/>
    <n v="6"/>
    <n v="26"/>
    <x v="0"/>
    <n v="6"/>
    <x v="0"/>
    <x v="0"/>
    <x v="0"/>
    <x v="0"/>
    <x v="0"/>
    <x v="0"/>
    <n v="0"/>
    <x v="0"/>
    <n v="11"/>
    <x v="1"/>
    <n v="0"/>
    <x v="1"/>
  </r>
  <r>
    <x v="2202"/>
    <n v="1973"/>
    <n v="53"/>
    <x v="1"/>
    <x v="1"/>
    <x v="7"/>
    <n v="2"/>
    <x v="1"/>
    <x v="1443"/>
    <x v="1"/>
    <n v="0"/>
    <n v="1"/>
    <x v="121"/>
    <x v="33"/>
    <x v="2"/>
    <n v="322"/>
    <n v="3"/>
    <n v="50"/>
    <n v="4"/>
    <n v="3"/>
    <n v="42"/>
    <n v="424"/>
    <n v="5"/>
    <x v="5"/>
    <n v="1"/>
    <n v="6"/>
    <n v="19"/>
    <x v="0"/>
    <n v="8"/>
    <x v="0"/>
    <x v="0"/>
    <x v="0"/>
    <x v="0"/>
    <x v="0"/>
    <x v="0"/>
    <n v="0"/>
    <x v="0"/>
    <n v="11"/>
    <x v="0"/>
    <n v="1"/>
    <x v="0"/>
  </r>
  <r>
    <x v="2203"/>
    <n v="1978"/>
    <n v="48"/>
    <x v="1"/>
    <x v="0"/>
    <x v="2"/>
    <n v="3"/>
    <x v="1"/>
    <x v="1948"/>
    <x v="1"/>
    <n v="0"/>
    <n v="1"/>
    <x v="22"/>
    <x v="34"/>
    <x v="0"/>
    <n v="366"/>
    <n v="124"/>
    <n v="156"/>
    <n v="71"/>
    <n v="78"/>
    <n v="54"/>
    <n v="849"/>
    <n v="2"/>
    <x v="3"/>
    <n v="5"/>
    <n v="11"/>
    <n v="23"/>
    <x v="0"/>
    <n v="2"/>
    <x v="1"/>
    <x v="0"/>
    <x v="0"/>
    <x v="0"/>
    <x v="0"/>
    <x v="0"/>
    <n v="0"/>
    <x v="0"/>
    <n v="11"/>
    <x v="1"/>
    <n v="0"/>
    <x v="1"/>
  </r>
  <r>
    <x v="2204"/>
    <n v="1990"/>
    <n v="36"/>
    <x v="2"/>
    <x v="0"/>
    <x v="2"/>
    <n v="2"/>
    <x v="1"/>
    <x v="1242"/>
    <x v="1"/>
    <n v="0"/>
    <n v="0"/>
    <x v="320"/>
    <x v="64"/>
    <x v="1"/>
    <n v="32"/>
    <n v="0"/>
    <n v="8"/>
    <n v="23"/>
    <n v="4"/>
    <n v="18"/>
    <n v="85"/>
    <n v="1"/>
    <x v="1"/>
    <n v="0"/>
    <n v="4"/>
    <n v="6"/>
    <x v="1"/>
    <n v="6"/>
    <x v="0"/>
    <x v="0"/>
    <x v="0"/>
    <x v="0"/>
    <x v="0"/>
    <x v="0"/>
    <n v="0"/>
    <x v="0"/>
    <n v="11"/>
    <x v="1"/>
    <n v="0"/>
    <x v="1"/>
  </r>
  <r>
    <x v="2205"/>
    <n v="1968"/>
    <n v="58"/>
    <x v="1"/>
    <x v="0"/>
    <x v="0"/>
    <n v="3"/>
    <x v="1"/>
    <x v="1949"/>
    <x v="1"/>
    <n v="1"/>
    <n v="1"/>
    <x v="214"/>
    <x v="35"/>
    <x v="0"/>
    <n v="158"/>
    <n v="0"/>
    <n v="23"/>
    <n v="0"/>
    <n v="0"/>
    <n v="18"/>
    <n v="199"/>
    <n v="6"/>
    <x v="7"/>
    <n v="1"/>
    <n v="5"/>
    <n v="15"/>
    <x v="1"/>
    <n v="8"/>
    <x v="0"/>
    <x v="0"/>
    <x v="0"/>
    <x v="0"/>
    <x v="0"/>
    <x v="0"/>
    <n v="0"/>
    <x v="0"/>
    <n v="11"/>
    <x v="1"/>
    <n v="0"/>
    <x v="1"/>
  </r>
  <r>
    <x v="2206"/>
    <n v="1980"/>
    <n v="46"/>
    <x v="1"/>
    <x v="0"/>
    <x v="2"/>
    <n v="3"/>
    <x v="1"/>
    <x v="1950"/>
    <x v="1"/>
    <n v="0"/>
    <n v="1"/>
    <x v="45"/>
    <x v="65"/>
    <x v="1"/>
    <n v="269"/>
    <n v="129"/>
    <n v="495"/>
    <n v="182"/>
    <n v="43"/>
    <n v="29"/>
    <n v="1147"/>
    <n v="4"/>
    <x v="12"/>
    <n v="3"/>
    <n v="4"/>
    <n v="20"/>
    <x v="0"/>
    <n v="7"/>
    <x v="0"/>
    <x v="0"/>
    <x v="0"/>
    <x v="0"/>
    <x v="0"/>
    <x v="0"/>
    <n v="0"/>
    <x v="0"/>
    <n v="11"/>
    <x v="1"/>
    <n v="0"/>
    <x v="1"/>
  </r>
  <r>
    <x v="2207"/>
    <n v="1954"/>
    <n v="72"/>
    <x v="0"/>
    <x v="0"/>
    <x v="1"/>
    <n v="4"/>
    <x v="1"/>
    <x v="1951"/>
    <x v="1"/>
    <n v="1"/>
    <n v="1"/>
    <x v="82"/>
    <x v="31"/>
    <x v="0"/>
    <n v="41"/>
    <n v="0"/>
    <n v="10"/>
    <n v="0"/>
    <n v="0"/>
    <n v="3"/>
    <n v="54"/>
    <n v="4"/>
    <x v="2"/>
    <n v="1"/>
    <n v="3"/>
    <n v="10"/>
    <x v="1"/>
    <n v="7"/>
    <x v="0"/>
    <x v="0"/>
    <x v="1"/>
    <x v="0"/>
    <x v="0"/>
    <x v="0"/>
    <n v="0"/>
    <x v="0"/>
    <n v="11"/>
    <x v="1"/>
    <n v="1"/>
    <x v="0"/>
  </r>
  <r>
    <x v="2208"/>
    <n v="1963"/>
    <n v="63"/>
    <x v="0"/>
    <x v="3"/>
    <x v="1"/>
    <n v="3"/>
    <x v="1"/>
    <x v="1952"/>
    <x v="1"/>
    <n v="0"/>
    <n v="1"/>
    <x v="96"/>
    <x v="87"/>
    <x v="0"/>
    <n v="3"/>
    <n v="3"/>
    <n v="3"/>
    <n v="15"/>
    <n v="4"/>
    <n v="15"/>
    <n v="43"/>
    <n v="1"/>
    <x v="1"/>
    <n v="0"/>
    <n v="3"/>
    <n v="5"/>
    <x v="1"/>
    <n v="6"/>
    <x v="0"/>
    <x v="0"/>
    <x v="0"/>
    <x v="0"/>
    <x v="0"/>
    <x v="0"/>
    <n v="0"/>
    <x v="0"/>
    <n v="11"/>
    <x v="1"/>
    <n v="0"/>
    <x v="1"/>
  </r>
  <r>
    <x v="2209"/>
    <n v="1963"/>
    <n v="63"/>
    <x v="0"/>
    <x v="0"/>
    <x v="3"/>
    <n v="3"/>
    <x v="1"/>
    <x v="1953"/>
    <x v="1"/>
    <n v="1"/>
    <n v="1"/>
    <x v="639"/>
    <x v="80"/>
    <x v="1"/>
    <n v="33"/>
    <n v="0"/>
    <n v="5"/>
    <n v="0"/>
    <n v="0"/>
    <n v="15"/>
    <n v="53"/>
    <n v="2"/>
    <x v="1"/>
    <n v="1"/>
    <n v="2"/>
    <n v="6"/>
    <x v="1"/>
    <n v="4"/>
    <x v="1"/>
    <x v="0"/>
    <x v="0"/>
    <x v="0"/>
    <x v="0"/>
    <x v="0"/>
    <n v="0"/>
    <x v="0"/>
    <n v="11"/>
    <x v="1"/>
    <n v="0"/>
    <x v="1"/>
  </r>
  <r>
    <x v="2210"/>
    <n v="1955"/>
    <n v="71"/>
    <x v="0"/>
    <x v="4"/>
    <x v="3"/>
    <n v="2"/>
    <x v="1"/>
    <x v="1954"/>
    <x v="1"/>
    <n v="0"/>
    <n v="1"/>
    <x v="253"/>
    <x v="27"/>
    <x v="1"/>
    <n v="302"/>
    <n v="29"/>
    <n v="131"/>
    <n v="32"/>
    <n v="0"/>
    <n v="27"/>
    <n v="521"/>
    <n v="6"/>
    <x v="0"/>
    <n v="1"/>
    <n v="7"/>
    <n v="22"/>
    <x v="0"/>
    <n v="8"/>
    <x v="0"/>
    <x v="0"/>
    <x v="0"/>
    <x v="0"/>
    <x v="0"/>
    <x v="0"/>
    <n v="0"/>
    <x v="0"/>
    <n v="11"/>
    <x v="1"/>
    <n v="0"/>
    <x v="1"/>
  </r>
  <r>
    <x v="2211"/>
    <n v="1981"/>
    <n v="45"/>
    <x v="2"/>
    <x v="0"/>
    <x v="1"/>
    <n v="2"/>
    <x v="1"/>
    <x v="1955"/>
    <x v="1"/>
    <n v="0"/>
    <n v="0"/>
    <x v="641"/>
    <x v="19"/>
    <x v="0"/>
    <n v="519"/>
    <n v="71"/>
    <n v="860"/>
    <n v="93"/>
    <n v="27"/>
    <n v="53"/>
    <n v="1623"/>
    <n v="1"/>
    <x v="4"/>
    <n v="2"/>
    <n v="9"/>
    <n v="18"/>
    <x v="0"/>
    <n v="2"/>
    <x v="1"/>
    <x v="0"/>
    <x v="0"/>
    <x v="0"/>
    <x v="0"/>
    <x v="0"/>
    <n v="0"/>
    <x v="0"/>
    <n v="11"/>
    <x v="1"/>
    <n v="0"/>
    <x v="1"/>
  </r>
  <r>
    <x v="2212"/>
    <n v="1950"/>
    <n v="76"/>
    <x v="0"/>
    <x v="2"/>
    <x v="3"/>
    <n v="3"/>
    <x v="1"/>
    <x v="1956"/>
    <x v="1"/>
    <n v="1"/>
    <n v="1"/>
    <x v="527"/>
    <x v="37"/>
    <x v="1"/>
    <n v="23"/>
    <n v="2"/>
    <n v="17"/>
    <n v="2"/>
    <n v="1"/>
    <n v="0"/>
    <n v="45"/>
    <n v="2"/>
    <x v="2"/>
    <n v="0"/>
    <n v="3"/>
    <n v="7"/>
    <x v="1"/>
    <n v="7"/>
    <x v="0"/>
    <x v="0"/>
    <x v="0"/>
    <x v="0"/>
    <x v="0"/>
    <x v="0"/>
    <n v="0"/>
    <x v="0"/>
    <n v="11"/>
    <x v="1"/>
    <n v="0"/>
    <x v="1"/>
  </r>
  <r>
    <x v="2213"/>
    <n v="1995"/>
    <n v="31"/>
    <x v="2"/>
    <x v="4"/>
    <x v="0"/>
    <n v="1"/>
    <x v="0"/>
    <x v="1957"/>
    <x v="1"/>
    <n v="0"/>
    <n v="0"/>
    <x v="70"/>
    <x v="19"/>
    <x v="0"/>
    <n v="594"/>
    <n v="51"/>
    <n v="631"/>
    <n v="72"/>
    <n v="55"/>
    <n v="32"/>
    <n v="1435"/>
    <n v="1"/>
    <x v="6"/>
    <n v="6"/>
    <n v="8"/>
    <n v="19"/>
    <x v="0"/>
    <n v="2"/>
    <x v="1"/>
    <x v="0"/>
    <x v="0"/>
    <x v="0"/>
    <x v="0"/>
    <x v="0"/>
    <n v="0"/>
    <x v="0"/>
    <n v="11"/>
    <x v="1"/>
    <n v="0"/>
    <x v="1"/>
  </r>
  <r>
    <x v="2214"/>
    <n v="1976"/>
    <n v="50"/>
    <x v="1"/>
    <x v="0"/>
    <x v="2"/>
    <n v="3"/>
    <x v="1"/>
    <x v="1958"/>
    <x v="1"/>
    <n v="0"/>
    <n v="1"/>
    <x v="524"/>
    <x v="45"/>
    <x v="2"/>
    <n v="12"/>
    <n v="4"/>
    <n v="7"/>
    <n v="1"/>
    <n v="3"/>
    <n v="5"/>
    <n v="32"/>
    <n v="0"/>
    <x v="1"/>
    <n v="0"/>
    <n v="0"/>
    <n v="1"/>
    <x v="1"/>
    <n v="13"/>
    <x v="0"/>
    <x v="0"/>
    <x v="0"/>
    <x v="0"/>
    <x v="0"/>
    <x v="0"/>
    <n v="0"/>
    <x v="0"/>
    <n v="11"/>
    <x v="1"/>
    <n v="0"/>
    <x v="1"/>
  </r>
  <r>
    <x v="2215"/>
    <n v="1954"/>
    <n v="72"/>
    <x v="0"/>
    <x v="0"/>
    <x v="1"/>
    <n v="4"/>
    <x v="1"/>
    <x v="1959"/>
    <x v="1"/>
    <n v="1"/>
    <n v="1"/>
    <x v="661"/>
    <x v="34"/>
    <x v="0"/>
    <n v="4"/>
    <n v="2"/>
    <n v="5"/>
    <n v="0"/>
    <n v="0"/>
    <n v="5"/>
    <n v="16"/>
    <n v="1"/>
    <x v="1"/>
    <n v="0"/>
    <n v="2"/>
    <n v="4"/>
    <x v="1"/>
    <n v="6"/>
    <x v="0"/>
    <x v="0"/>
    <x v="0"/>
    <x v="0"/>
    <x v="0"/>
    <x v="0"/>
    <n v="0"/>
    <x v="0"/>
    <n v="11"/>
    <x v="1"/>
    <n v="0"/>
    <x v="1"/>
  </r>
  <r>
    <x v="2216"/>
    <n v="1983"/>
    <n v="43"/>
    <x v="2"/>
    <x v="0"/>
    <x v="1"/>
    <n v="3"/>
    <x v="1"/>
    <x v="1145"/>
    <x v="1"/>
    <n v="1"/>
    <n v="0"/>
    <x v="555"/>
    <x v="96"/>
    <x v="0"/>
    <n v="18"/>
    <n v="3"/>
    <n v="19"/>
    <n v="3"/>
    <n v="3"/>
    <n v="6"/>
    <n v="52"/>
    <n v="2"/>
    <x v="2"/>
    <n v="0"/>
    <n v="3"/>
    <n v="7"/>
    <x v="1"/>
    <n v="8"/>
    <x v="0"/>
    <x v="0"/>
    <x v="0"/>
    <x v="0"/>
    <x v="0"/>
    <x v="0"/>
    <n v="0"/>
    <x v="0"/>
    <n v="11"/>
    <x v="1"/>
    <n v="0"/>
    <x v="1"/>
  </r>
  <r>
    <x v="2217"/>
    <n v="1948"/>
    <n v="78"/>
    <x v="3"/>
    <x v="1"/>
    <x v="4"/>
    <n v="1"/>
    <x v="0"/>
    <x v="1390"/>
    <x v="1"/>
    <n v="0"/>
    <n v="0"/>
    <x v="306"/>
    <x v="42"/>
    <x v="0"/>
    <n v="332"/>
    <n v="194"/>
    <n v="377"/>
    <n v="149"/>
    <n v="125"/>
    <n v="57"/>
    <n v="1234"/>
    <n v="0"/>
    <x v="6"/>
    <n v="6"/>
    <n v="7"/>
    <n v="17"/>
    <x v="0"/>
    <n v="1"/>
    <x v="1"/>
    <x v="0"/>
    <x v="0"/>
    <x v="0"/>
    <x v="0"/>
    <x v="0"/>
    <n v="0"/>
    <x v="0"/>
    <n v="11"/>
    <x v="1"/>
    <n v="0"/>
    <x v="1"/>
  </r>
  <r>
    <x v="2218"/>
    <n v="1978"/>
    <n v="48"/>
    <x v="1"/>
    <x v="0"/>
    <x v="1"/>
    <n v="3"/>
    <x v="1"/>
    <x v="1473"/>
    <x v="1"/>
    <n v="1"/>
    <n v="0"/>
    <x v="215"/>
    <x v="51"/>
    <x v="0"/>
    <n v="5"/>
    <n v="1"/>
    <n v="8"/>
    <n v="0"/>
    <n v="0"/>
    <n v="1"/>
    <n v="15"/>
    <n v="1"/>
    <x v="1"/>
    <n v="0"/>
    <n v="2"/>
    <n v="4"/>
    <x v="1"/>
    <n v="8"/>
    <x v="0"/>
    <x v="0"/>
    <x v="0"/>
    <x v="0"/>
    <x v="0"/>
    <x v="0"/>
    <n v="0"/>
    <x v="0"/>
    <n v="11"/>
    <x v="1"/>
    <n v="0"/>
    <x v="1"/>
  </r>
  <r>
    <x v="2219"/>
    <n v="1985"/>
    <n v="41"/>
    <x v="2"/>
    <x v="2"/>
    <x v="1"/>
    <n v="3"/>
    <x v="1"/>
    <x v="1960"/>
    <x v="1"/>
    <n v="1"/>
    <n v="0"/>
    <x v="509"/>
    <x v="76"/>
    <x v="0"/>
    <n v="171"/>
    <n v="3"/>
    <n v="129"/>
    <n v="26"/>
    <n v="24"/>
    <n v="62"/>
    <n v="415"/>
    <n v="4"/>
    <x v="4"/>
    <n v="1"/>
    <n v="6"/>
    <n v="17"/>
    <x v="0"/>
    <n v="7"/>
    <x v="0"/>
    <x v="0"/>
    <x v="0"/>
    <x v="0"/>
    <x v="0"/>
    <x v="0"/>
    <n v="0"/>
    <x v="0"/>
    <n v="11"/>
    <x v="1"/>
    <n v="0"/>
    <x v="1"/>
  </r>
  <r>
    <x v="2220"/>
    <n v="1979"/>
    <n v="47"/>
    <x v="1"/>
    <x v="0"/>
    <x v="2"/>
    <n v="3"/>
    <x v="1"/>
    <x v="1961"/>
    <x v="1"/>
    <n v="0"/>
    <n v="1"/>
    <x v="630"/>
    <x v="85"/>
    <x v="0"/>
    <n v="270"/>
    <n v="31"/>
    <n v="88"/>
    <n v="11"/>
    <n v="48"/>
    <n v="22"/>
    <n v="470"/>
    <n v="3"/>
    <x v="7"/>
    <n v="2"/>
    <n v="10"/>
    <n v="18"/>
    <x v="0"/>
    <n v="4"/>
    <x v="1"/>
    <x v="0"/>
    <x v="0"/>
    <x v="0"/>
    <x v="0"/>
    <x v="0"/>
    <n v="0"/>
    <x v="0"/>
    <n v="11"/>
    <x v="1"/>
    <n v="0"/>
    <x v="1"/>
  </r>
  <r>
    <x v="2221"/>
    <n v="1982"/>
    <n v="44"/>
    <x v="2"/>
    <x v="2"/>
    <x v="0"/>
    <n v="1"/>
    <x v="0"/>
    <x v="54"/>
    <x v="1"/>
    <n v="0"/>
    <n v="0"/>
    <x v="53"/>
    <x v="45"/>
    <x v="2"/>
    <n v="712"/>
    <n v="26"/>
    <n v="538"/>
    <n v="69"/>
    <n v="13"/>
    <n v="80"/>
    <n v="1438"/>
    <n v="1"/>
    <x v="7"/>
    <n v="6"/>
    <n v="11"/>
    <n v="21"/>
    <x v="0"/>
    <n v="1"/>
    <x v="1"/>
    <x v="0"/>
    <x v="1"/>
    <x v="1"/>
    <x v="0"/>
    <x v="0"/>
    <n v="0"/>
    <x v="0"/>
    <n v="11"/>
    <x v="0"/>
    <n v="3"/>
    <x v="2"/>
  </r>
  <r>
    <x v="2222"/>
    <n v="1979"/>
    <n v="47"/>
    <x v="1"/>
    <x v="4"/>
    <x v="1"/>
    <n v="3"/>
    <x v="1"/>
    <x v="11"/>
    <x v="1"/>
    <n v="1"/>
    <n v="0"/>
    <x v="407"/>
    <x v="99"/>
    <x v="2"/>
    <n v="2"/>
    <n v="8"/>
    <n v="11"/>
    <n v="3"/>
    <n v="8"/>
    <n v="21"/>
    <n v="53"/>
    <n v="4"/>
    <x v="7"/>
    <n v="2"/>
    <n v="2"/>
    <n v="11"/>
    <x v="1"/>
    <n v="7"/>
    <x v="0"/>
    <x v="0"/>
    <x v="0"/>
    <x v="0"/>
    <x v="0"/>
    <x v="0"/>
    <n v="0"/>
    <x v="0"/>
    <n v="11"/>
    <x v="1"/>
    <n v="0"/>
    <x v="1"/>
  </r>
  <r>
    <x v="2223"/>
    <n v="1963"/>
    <n v="63"/>
    <x v="0"/>
    <x v="2"/>
    <x v="2"/>
    <n v="5"/>
    <x v="1"/>
    <x v="1962"/>
    <x v="1"/>
    <n v="1"/>
    <n v="2"/>
    <x v="99"/>
    <x v="95"/>
    <x v="0"/>
    <n v="21"/>
    <n v="12"/>
    <n v="12"/>
    <n v="0"/>
    <n v="3"/>
    <n v="3"/>
    <n v="51"/>
    <n v="3"/>
    <x v="2"/>
    <n v="0"/>
    <n v="4"/>
    <n v="9"/>
    <x v="1"/>
    <n v="4"/>
    <x v="1"/>
    <x v="0"/>
    <x v="0"/>
    <x v="0"/>
    <x v="0"/>
    <x v="0"/>
    <n v="0"/>
    <x v="0"/>
    <n v="11"/>
    <x v="1"/>
    <n v="0"/>
    <x v="1"/>
  </r>
  <r>
    <x v="2224"/>
    <n v="1970"/>
    <n v="56"/>
    <x v="1"/>
    <x v="1"/>
    <x v="0"/>
    <n v="2"/>
    <x v="1"/>
    <x v="1963"/>
    <x v="1"/>
    <n v="0"/>
    <n v="1"/>
    <x v="662"/>
    <x v="37"/>
    <x v="1"/>
    <n v="580"/>
    <n v="6"/>
    <n v="58"/>
    <n v="8"/>
    <n v="0"/>
    <n v="27"/>
    <n v="679"/>
    <n v="3"/>
    <x v="5"/>
    <n v="6"/>
    <n v="6"/>
    <n v="22"/>
    <x v="0"/>
    <n v="4"/>
    <x v="1"/>
    <x v="1"/>
    <x v="0"/>
    <x v="0"/>
    <x v="0"/>
    <x v="0"/>
    <n v="0"/>
    <x v="0"/>
    <n v="11"/>
    <x v="1"/>
    <n v="1"/>
    <x v="0"/>
  </r>
  <r>
    <x v="2225"/>
    <n v="1968"/>
    <n v="58"/>
    <x v="1"/>
    <x v="0"/>
    <x v="1"/>
    <n v="4"/>
    <x v="1"/>
    <x v="1256"/>
    <x v="1"/>
    <n v="1"/>
    <n v="1"/>
    <x v="577"/>
    <x v="29"/>
    <x v="0"/>
    <n v="368"/>
    <n v="24"/>
    <n v="68"/>
    <n v="38"/>
    <n v="0"/>
    <n v="88"/>
    <n v="586"/>
    <n v="6"/>
    <x v="0"/>
    <n v="2"/>
    <n v="6"/>
    <n v="22"/>
    <x v="0"/>
    <n v="7"/>
    <x v="0"/>
    <x v="0"/>
    <x v="0"/>
    <x v="0"/>
    <x v="0"/>
    <x v="0"/>
    <n v="0"/>
    <x v="0"/>
    <n v="11"/>
    <x v="1"/>
    <n v="0"/>
    <x v="1"/>
  </r>
  <r>
    <x v="2226"/>
    <n v="1979"/>
    <n v="47"/>
    <x v="1"/>
    <x v="0"/>
    <x v="2"/>
    <n v="4"/>
    <x v="1"/>
    <x v="1964"/>
    <x v="1"/>
    <n v="1"/>
    <n v="1"/>
    <x v="495"/>
    <x v="53"/>
    <x v="0"/>
    <n v="457"/>
    <n v="5"/>
    <n v="106"/>
    <n v="15"/>
    <n v="17"/>
    <n v="53"/>
    <n v="653"/>
    <n v="8"/>
    <x v="8"/>
    <n v="1"/>
    <n v="6"/>
    <n v="26"/>
    <x v="0"/>
    <n v="8"/>
    <x v="0"/>
    <x v="0"/>
    <x v="0"/>
    <x v="0"/>
    <x v="0"/>
    <x v="0"/>
    <n v="0"/>
    <x v="0"/>
    <n v="11"/>
    <x v="1"/>
    <n v="0"/>
    <x v="1"/>
  </r>
  <r>
    <x v="2227"/>
    <n v="1962"/>
    <n v="64"/>
    <x v="0"/>
    <x v="0"/>
    <x v="0"/>
    <n v="2"/>
    <x v="1"/>
    <x v="1965"/>
    <x v="1"/>
    <n v="0"/>
    <n v="1"/>
    <x v="261"/>
    <x v="39"/>
    <x v="0"/>
    <n v="229"/>
    <n v="7"/>
    <n v="137"/>
    <n v="4"/>
    <n v="0"/>
    <n v="91"/>
    <n v="468"/>
    <n v="5"/>
    <x v="6"/>
    <n v="2"/>
    <n v="8"/>
    <n v="19"/>
    <x v="0"/>
    <n v="5"/>
    <x v="1"/>
    <x v="0"/>
    <x v="0"/>
    <x v="0"/>
    <x v="0"/>
    <x v="0"/>
    <n v="0"/>
    <x v="0"/>
    <n v="11"/>
    <x v="1"/>
    <n v="0"/>
    <x v="1"/>
  </r>
  <r>
    <x v="2228"/>
    <n v="1978"/>
    <n v="48"/>
    <x v="1"/>
    <x v="4"/>
    <x v="1"/>
    <n v="2"/>
    <x v="1"/>
    <x v="10"/>
    <x v="1"/>
    <n v="0"/>
    <n v="0"/>
    <x v="357"/>
    <x v="12"/>
    <x v="0"/>
    <n v="32"/>
    <n v="2"/>
    <n v="1607"/>
    <n v="12"/>
    <n v="4"/>
    <n v="22"/>
    <n v="1679"/>
    <n v="0"/>
    <x v="9"/>
    <n v="0"/>
    <n v="1"/>
    <n v="1"/>
    <x v="1"/>
    <n v="0"/>
    <x v="1"/>
    <x v="0"/>
    <x v="1"/>
    <x v="0"/>
    <x v="0"/>
    <x v="0"/>
    <n v="0"/>
    <x v="0"/>
    <n v="11"/>
    <x v="1"/>
    <n v="1"/>
    <x v="0"/>
  </r>
  <r>
    <x v="2229"/>
    <n v="1972"/>
    <n v="54"/>
    <x v="1"/>
    <x v="0"/>
    <x v="2"/>
    <n v="4"/>
    <x v="1"/>
    <x v="1966"/>
    <x v="1"/>
    <n v="2"/>
    <n v="0"/>
    <x v="333"/>
    <x v="52"/>
    <x v="2"/>
    <n v="3"/>
    <n v="2"/>
    <n v="8"/>
    <n v="20"/>
    <n v="0"/>
    <n v="17"/>
    <n v="50"/>
    <n v="2"/>
    <x v="2"/>
    <n v="1"/>
    <n v="2"/>
    <n v="7"/>
    <x v="1"/>
    <n v="7"/>
    <x v="0"/>
    <x v="0"/>
    <x v="0"/>
    <x v="0"/>
    <x v="0"/>
    <x v="0"/>
    <n v="0"/>
    <x v="0"/>
    <n v="11"/>
    <x v="1"/>
    <n v="0"/>
    <x v="1"/>
  </r>
  <r>
    <x v="2230"/>
    <n v="1984"/>
    <n v="42"/>
    <x v="2"/>
    <x v="0"/>
    <x v="0"/>
    <n v="2"/>
    <x v="1"/>
    <x v="1967"/>
    <x v="1"/>
    <n v="1"/>
    <n v="0"/>
    <x v="277"/>
    <x v="11"/>
    <x v="0"/>
    <n v="24"/>
    <n v="3"/>
    <n v="26"/>
    <n v="7"/>
    <n v="1"/>
    <n v="23"/>
    <n v="84"/>
    <n v="3"/>
    <x v="7"/>
    <n v="1"/>
    <n v="2"/>
    <n v="9"/>
    <x v="1"/>
    <n v="9"/>
    <x v="0"/>
    <x v="1"/>
    <x v="0"/>
    <x v="0"/>
    <x v="0"/>
    <x v="0"/>
    <n v="0"/>
    <x v="0"/>
    <n v="11"/>
    <x v="1"/>
    <n v="1"/>
    <x v="0"/>
  </r>
  <r>
    <x v="2231"/>
    <n v="1970"/>
    <n v="56"/>
    <x v="1"/>
    <x v="2"/>
    <x v="0"/>
    <n v="1"/>
    <x v="0"/>
    <x v="1968"/>
    <x v="1"/>
    <n v="0"/>
    <n v="0"/>
    <x v="276"/>
    <x v="98"/>
    <x v="0"/>
    <n v="853"/>
    <n v="10"/>
    <n v="143"/>
    <n v="13"/>
    <n v="10"/>
    <n v="20"/>
    <n v="1049"/>
    <n v="2"/>
    <x v="12"/>
    <n v="4"/>
    <n v="12"/>
    <n v="27"/>
    <x v="0"/>
    <n v="8"/>
    <x v="0"/>
    <x v="0"/>
    <x v="0"/>
    <x v="0"/>
    <x v="0"/>
    <x v="0"/>
    <n v="0"/>
    <x v="0"/>
    <n v="11"/>
    <x v="1"/>
    <n v="0"/>
    <x v="1"/>
  </r>
  <r>
    <x v="2232"/>
    <n v="1986"/>
    <n v="40"/>
    <x v="2"/>
    <x v="0"/>
    <x v="0"/>
    <n v="1"/>
    <x v="0"/>
    <x v="1969"/>
    <x v="1"/>
    <n v="0"/>
    <n v="0"/>
    <x v="197"/>
    <x v="89"/>
    <x v="0"/>
    <n v="5"/>
    <n v="1"/>
    <n v="6"/>
    <n v="3"/>
    <n v="4"/>
    <n v="3"/>
    <n v="22"/>
    <n v="1"/>
    <x v="9"/>
    <n v="0"/>
    <n v="3"/>
    <n v="4"/>
    <x v="1"/>
    <n v="4"/>
    <x v="1"/>
    <x v="0"/>
    <x v="0"/>
    <x v="0"/>
    <x v="0"/>
    <x v="0"/>
    <n v="0"/>
    <x v="0"/>
    <n v="11"/>
    <x v="1"/>
    <n v="0"/>
    <x v="1"/>
  </r>
  <r>
    <x v="2233"/>
    <n v="1977"/>
    <n v="49"/>
    <x v="1"/>
    <x v="0"/>
    <x v="1"/>
    <n v="3"/>
    <x v="1"/>
    <x v="1970"/>
    <x v="1"/>
    <n v="1"/>
    <n v="0"/>
    <x v="656"/>
    <x v="13"/>
    <x v="1"/>
    <n v="9"/>
    <n v="14"/>
    <n v="18"/>
    <n v="8"/>
    <n v="1"/>
    <n v="12"/>
    <n v="62"/>
    <n v="4"/>
    <x v="7"/>
    <n v="1"/>
    <n v="3"/>
    <n v="11"/>
    <x v="1"/>
    <n v="6"/>
    <x v="0"/>
    <x v="0"/>
    <x v="0"/>
    <x v="0"/>
    <x v="0"/>
    <x v="0"/>
    <n v="0"/>
    <x v="0"/>
    <n v="11"/>
    <x v="1"/>
    <n v="0"/>
    <x v="1"/>
  </r>
  <r>
    <x v="2234"/>
    <n v="1974"/>
    <n v="52"/>
    <x v="1"/>
    <x v="0"/>
    <x v="2"/>
    <n v="3"/>
    <x v="1"/>
    <x v="300"/>
    <x v="1"/>
    <n v="1"/>
    <n v="0"/>
    <x v="133"/>
    <x v="85"/>
    <x v="0"/>
    <n v="3"/>
    <n v="3"/>
    <n v="7"/>
    <n v="6"/>
    <n v="2"/>
    <n v="9"/>
    <n v="30"/>
    <n v="1"/>
    <x v="1"/>
    <n v="0"/>
    <n v="2"/>
    <n v="4"/>
    <x v="1"/>
    <n v="7"/>
    <x v="0"/>
    <x v="0"/>
    <x v="0"/>
    <x v="0"/>
    <x v="0"/>
    <x v="0"/>
    <n v="0"/>
    <x v="0"/>
    <n v="11"/>
    <x v="1"/>
    <n v="0"/>
    <x v="1"/>
  </r>
  <r>
    <x v="2235"/>
    <n v="1967"/>
    <n v="59"/>
    <x v="1"/>
    <x v="0"/>
    <x v="2"/>
    <n v="3"/>
    <x v="1"/>
    <x v="1971"/>
    <x v="1"/>
    <n v="0"/>
    <n v="1"/>
    <x v="225"/>
    <x v="66"/>
    <x v="0"/>
    <n v="709"/>
    <n v="43"/>
    <n v="182"/>
    <n v="42"/>
    <n v="118"/>
    <n v="247"/>
    <n v="1341"/>
    <n v="2"/>
    <x v="12"/>
    <n v="3"/>
    <n v="4"/>
    <n v="18"/>
    <x v="0"/>
    <n v="5"/>
    <x v="1"/>
    <x v="0"/>
    <x v="0"/>
    <x v="0"/>
    <x v="0"/>
    <x v="0"/>
    <n v="0"/>
    <x v="0"/>
    <n v="11"/>
    <x v="1"/>
    <n v="0"/>
    <x v="1"/>
  </r>
  <r>
    <x v="2236"/>
    <n v="1946"/>
    <n v="80"/>
    <x v="3"/>
    <x v="1"/>
    <x v="1"/>
    <n v="5"/>
    <x v="1"/>
    <x v="1356"/>
    <x v="1"/>
    <n v="2"/>
    <n v="1"/>
    <x v="574"/>
    <x v="26"/>
    <x v="0"/>
    <n v="406"/>
    <n v="0"/>
    <n v="30"/>
    <n v="0"/>
    <n v="0"/>
    <n v="8"/>
    <n v="444"/>
    <n v="7"/>
    <x v="0"/>
    <n v="2"/>
    <n v="5"/>
    <n v="22"/>
    <x v="0"/>
    <n v="7"/>
    <x v="0"/>
    <x v="0"/>
    <x v="0"/>
    <x v="0"/>
    <x v="1"/>
    <x v="0"/>
    <n v="0"/>
    <x v="0"/>
    <n v="11"/>
    <x v="1"/>
    <n v="1"/>
    <x v="0"/>
  </r>
  <r>
    <x v="2237"/>
    <n v="1981"/>
    <n v="45"/>
    <x v="2"/>
    <x v="0"/>
    <x v="3"/>
    <n v="1"/>
    <x v="0"/>
    <x v="1972"/>
    <x v="1"/>
    <n v="0"/>
    <n v="0"/>
    <x v="440"/>
    <x v="16"/>
    <x v="0"/>
    <n v="908"/>
    <n v="48"/>
    <n v="217"/>
    <n v="32"/>
    <n v="12"/>
    <n v="24"/>
    <n v="1241"/>
    <n v="1"/>
    <x v="2"/>
    <n v="3"/>
    <n v="13"/>
    <n v="19"/>
    <x v="0"/>
    <n v="6"/>
    <x v="0"/>
    <x v="0"/>
    <x v="1"/>
    <x v="0"/>
    <x v="0"/>
    <x v="0"/>
    <n v="0"/>
    <x v="0"/>
    <n v="11"/>
    <x v="1"/>
    <n v="1"/>
    <x v="0"/>
  </r>
  <r>
    <x v="2238"/>
    <n v="1956"/>
    <n v="70"/>
    <x v="0"/>
    <x v="2"/>
    <x v="1"/>
    <n v="3"/>
    <x v="1"/>
    <x v="1973"/>
    <x v="1"/>
    <n v="0"/>
    <n v="1"/>
    <x v="102"/>
    <x v="28"/>
    <x v="2"/>
    <n v="428"/>
    <n v="30"/>
    <n v="214"/>
    <n v="80"/>
    <n v="30"/>
    <n v="61"/>
    <n v="843"/>
    <n v="2"/>
    <x v="4"/>
    <n v="5"/>
    <n v="10"/>
    <n v="23"/>
    <x v="0"/>
    <n v="3"/>
    <x v="1"/>
    <x v="0"/>
    <x v="0"/>
    <x v="0"/>
    <x v="0"/>
    <x v="0"/>
    <n v="0"/>
    <x v="0"/>
    <n v="11"/>
    <x v="1"/>
    <n v="0"/>
    <x v="1"/>
  </r>
  <r>
    <x v="2239"/>
    <n v="1954"/>
    <n v="72"/>
    <x v="0"/>
    <x v="1"/>
    <x v="2"/>
    <n v="4"/>
    <x v="1"/>
    <x v="1974"/>
    <x v="1"/>
    <n v="1"/>
    <n v="1"/>
    <x v="214"/>
    <x v="51"/>
    <x v="0"/>
    <n v="84"/>
    <n v="3"/>
    <n v="61"/>
    <n v="2"/>
    <n v="1"/>
    <n v="21"/>
    <n v="172"/>
    <n v="3"/>
    <x v="7"/>
    <n v="1"/>
    <n v="4"/>
    <n v="11"/>
    <x v="1"/>
    <n v="7"/>
    <x v="0"/>
    <x v="0"/>
    <x v="0"/>
    <x v="0"/>
    <x v="0"/>
    <x v="0"/>
    <n v="0"/>
    <x v="0"/>
    <n v="11"/>
    <x v="0"/>
    <n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EAA822-0247-48BE-9DC3-965024C5061C}"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50">
    <pivotField showAll="0"/>
    <pivotField showAll="0"/>
    <pivotField showAll="0"/>
    <pivotField axis="axisRow" showAll="0">
      <items count="9">
        <item m="1" x="7"/>
        <item m="1" x="5"/>
        <item m="1" x="4"/>
        <item m="1" x="6"/>
        <item x="0"/>
        <item x="1"/>
        <item x="2"/>
        <item x="3"/>
        <item t="default"/>
      </items>
    </pivotField>
    <pivotField showAll="0"/>
    <pivotField showAll="0"/>
    <pivotField showAll="0"/>
    <pivotField showAll="0"/>
    <pivotField showAll="0"/>
    <pivotField showAll="0"/>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5">
    <i>
      <x v="4"/>
    </i>
    <i>
      <x v="5"/>
    </i>
    <i>
      <x v="6"/>
    </i>
    <i>
      <x v="7"/>
    </i>
    <i t="grand">
      <x/>
    </i>
  </rowItems>
  <colItems count="1">
    <i/>
  </colItems>
  <dataFields count="1">
    <dataField name="Sum of Z_Revenue" fld="37" baseField="0" baseItem="0"/>
  </dataFields>
  <formats count="2">
    <format dxfId="27">
      <pivotArea outline="0" collapsedLevelsAreSubtotals="1" fieldPosition="0"/>
    </format>
    <format dxfId="26">
      <pivotArea grandRow="1" outline="0" collapsedLevelsAreSubtotals="1" fieldPosition="0"/>
    </format>
  </formats>
  <conditionalFormats count="1">
    <conditionalFormat priority="1">
      <pivotAreas count="1">
        <pivotArea type="data" collapsedLevelsAreSubtotals="1" fieldPosition="0">
          <references count="2">
            <reference field="4294967294" count="1" selected="0">
              <x v="0"/>
            </reference>
            <reference field="3" count="4">
              <x v="4"/>
              <x v="5"/>
              <x v="6"/>
              <x v="7"/>
            </reference>
          </references>
        </pivotArea>
      </pivotAreas>
    </conditionalFormat>
  </conditional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7"/>
          </reference>
        </references>
      </pivotArea>
    </chartFormat>
    <chartFormat chart="0" format="2">
      <pivotArea type="data" outline="0" fieldPosition="0">
        <references count="2">
          <reference field="4294967294" count="1" selected="0">
            <x v="0"/>
          </reference>
          <reference field="3" count="1" selected="0">
            <x v="6"/>
          </reference>
        </references>
      </pivotArea>
    </chartFormat>
    <chartFormat chart="0" format="3">
      <pivotArea type="data" outline="0" fieldPosition="0">
        <references count="2">
          <reference field="4294967294" count="1" selected="0">
            <x v="0"/>
          </reference>
          <reference field="3" count="1" selected="0">
            <x v="4"/>
          </reference>
        </references>
      </pivotArea>
    </chartFormat>
    <chartFormat chart="0" format="4">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99E2FD-B068-4C3E-A5EC-EB13902F0454}" name="PivotTable20"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55:A2056" firstHeaderRow="1" firstDataRow="1" firstDataCol="0"/>
  <pivotFields count="5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total_Revenue" fld="4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2E2241-D221-404D-920C-6EE15B939613}"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1:B2047" firstHeaderRow="1" firstDataRow="1" firstDataCol="1"/>
  <pivotFields count="50">
    <pivotField showAll="0"/>
    <pivotField showAll="0"/>
    <pivotField showAll="0"/>
    <pivotField showAll="0"/>
    <pivotField showAll="0"/>
    <pivotField showAll="0"/>
    <pivotField showAll="0"/>
    <pivotField showAll="0"/>
    <pivotField axis="axisRow" showAll="0">
      <items count="1976">
        <item x="1156"/>
        <item x="21"/>
        <item x="1388"/>
        <item x="1649"/>
        <item x="1760"/>
        <item x="921"/>
        <item x="1958"/>
        <item x="9"/>
        <item x="1229"/>
        <item x="726"/>
        <item x="1614"/>
        <item x="11"/>
        <item x="976"/>
        <item x="1941"/>
        <item x="1132"/>
        <item x="1398"/>
        <item x="123"/>
        <item x="1535"/>
        <item x="361"/>
        <item x="401"/>
        <item x="29"/>
        <item x="1967"/>
        <item x="1664"/>
        <item x="1456"/>
        <item x="291"/>
        <item x="652"/>
        <item x="544"/>
        <item x="1583"/>
        <item x="589"/>
        <item x="1777"/>
        <item x="1441"/>
        <item x="456"/>
        <item x="1866"/>
        <item x="1088"/>
        <item x="375"/>
        <item x="624"/>
        <item x="1864"/>
        <item x="305"/>
        <item x="885"/>
        <item x="1952"/>
        <item x="217"/>
        <item x="962"/>
        <item x="1100"/>
        <item x="798"/>
        <item x="1916"/>
        <item x="243"/>
        <item x="525"/>
        <item x="373"/>
        <item x="913"/>
        <item x="1195"/>
        <item x="1510"/>
        <item x="1889"/>
        <item x="1577"/>
        <item x="1946"/>
        <item x="165"/>
        <item x="1038"/>
        <item x="779"/>
        <item x="1336"/>
        <item x="1050"/>
        <item x="274"/>
        <item x="1555"/>
        <item x="744"/>
        <item x="997"/>
        <item x="896"/>
        <item x="699"/>
        <item x="825"/>
        <item x="738"/>
        <item x="1907"/>
        <item x="1257"/>
        <item x="14"/>
        <item x="959"/>
        <item x="561"/>
        <item x="691"/>
        <item x="1811"/>
        <item x="1550"/>
        <item x="414"/>
        <item x="1524"/>
        <item x="1526"/>
        <item x="1248"/>
        <item x="1120"/>
        <item x="1533"/>
        <item x="1225"/>
        <item x="395"/>
        <item x="25"/>
        <item x="625"/>
        <item x="241"/>
        <item x="1545"/>
        <item x="1463"/>
        <item x="189"/>
        <item x="1242"/>
        <item x="577"/>
        <item x="679"/>
        <item x="1352"/>
        <item x="751"/>
        <item x="1895"/>
        <item x="1351"/>
        <item x="792"/>
        <item x="1469"/>
        <item x="813"/>
        <item x="111"/>
        <item x="515"/>
        <item x="1174"/>
        <item x="1393"/>
        <item x="391"/>
        <item x="358"/>
        <item x="415"/>
        <item x="954"/>
        <item x="1508"/>
        <item x="1596"/>
        <item x="737"/>
        <item x="1158"/>
        <item x="1313"/>
        <item x="444"/>
        <item x="40"/>
        <item x="734"/>
        <item x="1273"/>
        <item x="1380"/>
        <item x="1660"/>
        <item x="1721"/>
        <item x="627"/>
        <item x="1065"/>
        <item x="1062"/>
        <item x="1269"/>
        <item x="763"/>
        <item x="518"/>
        <item x="1317"/>
        <item x="818"/>
        <item x="1621"/>
        <item x="843"/>
        <item x="571"/>
        <item x="108"/>
        <item x="1586"/>
        <item x="41"/>
        <item x="313"/>
        <item x="773"/>
        <item x="252"/>
        <item x="1547"/>
        <item x="1848"/>
        <item x="1696"/>
        <item x="219"/>
        <item x="1799"/>
        <item x="1654"/>
        <item x="1000"/>
        <item x="1102"/>
        <item x="1856"/>
        <item x="520"/>
        <item x="940"/>
        <item x="1487"/>
        <item x="769"/>
        <item x="1139"/>
        <item x="1515"/>
        <item x="292"/>
        <item x="353"/>
        <item x="1042"/>
        <item x="1634"/>
        <item x="1277"/>
        <item x="1715"/>
        <item x="1473"/>
        <item x="225"/>
        <item x="506"/>
        <item x="1785"/>
        <item x="1074"/>
        <item x="1204"/>
        <item x="1342"/>
        <item x="147"/>
        <item x="1807"/>
        <item x="416"/>
        <item x="1397"/>
        <item x="374"/>
        <item x="1771"/>
        <item x="1834"/>
        <item x="1557"/>
        <item x="1516"/>
        <item x="1898"/>
        <item x="75"/>
        <item x="385"/>
        <item x="83"/>
        <item x="220"/>
        <item x="36"/>
        <item x="1091"/>
        <item x="1181"/>
        <item x="1731"/>
        <item x="1676"/>
        <item x="562"/>
        <item x="133"/>
        <item x="285"/>
        <item x="419"/>
        <item x="309"/>
        <item x="1016"/>
        <item x="1783"/>
        <item x="555"/>
        <item x="470"/>
        <item x="1525"/>
        <item x="1243"/>
        <item x="868"/>
        <item x="1966"/>
        <item x="263"/>
        <item x="1765"/>
        <item x="94"/>
        <item x="1300"/>
        <item x="1419"/>
        <item x="512"/>
        <item x="1227"/>
        <item x="826"/>
        <item x="174"/>
        <item x="930"/>
        <item x="1652"/>
        <item x="783"/>
        <item x="1880"/>
        <item x="1936"/>
        <item x="667"/>
        <item x="169"/>
        <item x="1630"/>
        <item x="507"/>
        <item x="1491"/>
        <item x="1728"/>
        <item x="875"/>
        <item x="1590"/>
        <item x="491"/>
        <item x="1151"/>
        <item x="59"/>
        <item x="771"/>
        <item x="1878"/>
        <item x="674"/>
        <item x="1053"/>
        <item x="986"/>
        <item x="623"/>
        <item x="1929"/>
        <item x="154"/>
        <item x="484"/>
        <item x="572"/>
        <item x="564"/>
        <item x="1133"/>
        <item x="1331"/>
        <item x="74"/>
        <item x="71"/>
        <item x="1931"/>
        <item x="236"/>
        <item x="656"/>
        <item x="1069"/>
        <item x="1671"/>
        <item x="3"/>
        <item x="634"/>
        <item x="1283"/>
        <item x="1969"/>
        <item x="551"/>
        <item x="838"/>
        <item x="762"/>
        <item x="575"/>
        <item x="1244"/>
        <item x="1007"/>
        <item x="1101"/>
        <item x="1191"/>
        <item x="287"/>
        <item x="1645"/>
        <item x="987"/>
        <item x="1451"/>
        <item x="516"/>
        <item x="1427"/>
        <item x="323"/>
        <item x="468"/>
        <item x="382"/>
        <item x="1417"/>
        <item x="1217"/>
        <item x="1384"/>
        <item x="1231"/>
        <item x="306"/>
        <item x="359"/>
        <item x="549"/>
        <item x="1939"/>
        <item x="1509"/>
        <item x="1025"/>
        <item x="1155"/>
        <item x="1875"/>
        <item x="1849"/>
        <item x="1847"/>
        <item x="891"/>
        <item x="52"/>
        <item x="1798"/>
        <item x="969"/>
        <item x="1337"/>
        <item x="1391"/>
        <item x="1304"/>
        <item x="168"/>
        <item x="1730"/>
        <item x="67"/>
        <item x="1460"/>
        <item x="1573"/>
        <item x="1784"/>
        <item x="1145"/>
        <item x="956"/>
        <item x="340"/>
        <item x="457"/>
        <item x="1095"/>
        <item x="1607"/>
        <item x="501"/>
        <item x="1801"/>
        <item x="961"/>
        <item x="412"/>
        <item x="156"/>
        <item x="984"/>
        <item x="593"/>
        <item x="295"/>
        <item x="1593"/>
        <item x="1821"/>
        <item x="613"/>
        <item x="628"/>
        <item x="1635"/>
        <item x="534"/>
        <item x="256"/>
        <item x="1894"/>
        <item x="77"/>
        <item x="1744"/>
        <item x="1722"/>
        <item x="349"/>
        <item x="190"/>
        <item x="275"/>
        <item x="1901"/>
        <item x="73"/>
        <item x="1280"/>
        <item x="1698"/>
        <item x="234"/>
        <item x="308"/>
        <item x="407"/>
        <item x="1031"/>
        <item x="566"/>
        <item x="1650"/>
        <item x="84"/>
        <item x="947"/>
        <item x="1800"/>
        <item x="354"/>
        <item x="1684"/>
        <item x="8"/>
        <item x="1787"/>
        <item x="327"/>
        <item x="1407"/>
        <item x="1682"/>
        <item x="735"/>
        <item x="167"/>
        <item x="379"/>
        <item x="583"/>
        <item x="145"/>
        <item x="1669"/>
        <item x="815"/>
        <item x="1478"/>
        <item x="487"/>
        <item x="266"/>
        <item x="316"/>
        <item x="207"/>
        <item x="107"/>
        <item x="768"/>
        <item x="573"/>
        <item x="356"/>
        <item x="1853"/>
        <item x="298"/>
        <item x="801"/>
        <item x="238"/>
        <item x="1408"/>
        <item x="112"/>
        <item x="968"/>
        <item x="1312"/>
        <item x="565"/>
        <item x="1690"/>
        <item x="233"/>
        <item x="1308"/>
        <item x="179"/>
        <item x="1764"/>
        <item x="376"/>
        <item x="1171"/>
        <item x="1105"/>
        <item x="1703"/>
        <item x="1917"/>
        <item x="736"/>
        <item x="1044"/>
        <item x="344"/>
        <item x="715"/>
        <item x="585"/>
        <item x="228"/>
        <item x="1841"/>
        <item x="254"/>
        <item x="835"/>
        <item x="1416"/>
        <item x="1710"/>
        <item x="437"/>
        <item x="1307"/>
        <item x="1402"/>
        <item x="411"/>
        <item x="1951"/>
        <item x="1908"/>
        <item x="963"/>
        <item x="596"/>
        <item x="451"/>
        <item x="953"/>
        <item x="170"/>
        <item x="1643"/>
        <item x="271"/>
        <item x="60"/>
        <item x="110"/>
        <item x="1625"/>
        <item x="1761"/>
        <item x="1781"/>
        <item x="1329"/>
        <item x="1806"/>
        <item x="1829"/>
        <item x="492"/>
        <item x="1667"/>
        <item x="876"/>
        <item x="1365"/>
        <item x="527"/>
        <item x="1677"/>
        <item x="979"/>
        <item x="559"/>
        <item x="328"/>
        <item x="434"/>
        <item x="1512"/>
        <item x="1701"/>
        <item x="669"/>
        <item x="1786"/>
        <item x="1255"/>
        <item x="257"/>
        <item x="1315"/>
        <item x="1063"/>
        <item x="1136"/>
        <item x="1093"/>
        <item x="7"/>
        <item x="155"/>
        <item x="922"/>
        <item x="908"/>
        <item x="1962"/>
        <item x="958"/>
        <item x="1040"/>
        <item x="357"/>
        <item x="980"/>
        <item x="1886"/>
        <item x="725"/>
        <item x="1130"/>
        <item x="701"/>
        <item x="124"/>
        <item x="19"/>
        <item x="1458"/>
        <item x="1192"/>
        <item x="310"/>
        <item x="790"/>
        <item x="1200"/>
        <item x="948"/>
        <item x="1606"/>
        <item x="1854"/>
        <item x="138"/>
        <item x="1489"/>
        <item x="1709"/>
        <item x="1727"/>
        <item x="213"/>
        <item x="1842"/>
        <item x="1131"/>
        <item x="1343"/>
        <item x="1296"/>
        <item x="300"/>
        <item x="1795"/>
        <item x="866"/>
        <item x="592"/>
        <item x="1733"/>
        <item x="90"/>
        <item x="1301"/>
        <item x="1872"/>
        <item x="909"/>
        <item x="1600"/>
        <item x="1432"/>
        <item x="1344"/>
        <item x="978"/>
        <item x="1668"/>
        <item x="655"/>
        <item x="754"/>
        <item x="1310"/>
        <item x="1498"/>
        <item x="475"/>
        <item x="694"/>
        <item x="955"/>
        <item x="1438"/>
        <item x="1724"/>
        <item x="312"/>
        <item x="982"/>
        <item x="281"/>
        <item x="1085"/>
        <item x="928"/>
        <item x="277"/>
        <item x="270"/>
        <item x="784"/>
        <item x="712"/>
        <item x="1492"/>
        <item x="857"/>
        <item x="664"/>
        <item x="347"/>
        <item x="135"/>
        <item x="1702"/>
        <item x="918"/>
        <item x="1363"/>
        <item x="1896"/>
        <item x="47"/>
        <item x="580"/>
        <item x="827"/>
        <item x="125"/>
        <item x="1238"/>
        <item x="1949"/>
        <item x="1479"/>
        <item x="685"/>
        <item x="1299"/>
        <item x="1708"/>
        <item x="1737"/>
        <item x="1603"/>
        <item x="1444"/>
        <item x="942"/>
        <item x="78"/>
        <item x="360"/>
        <item x="637"/>
        <item x="423"/>
        <item x="1041"/>
        <item x="1609"/>
        <item x="733"/>
        <item x="1470"/>
        <item x="1122"/>
        <item x="1316"/>
        <item x="483"/>
        <item x="106"/>
        <item x="828"/>
        <item x="1493"/>
        <item x="176"/>
        <item x="1446"/>
        <item x="1011"/>
        <item x="1503"/>
        <item x="944"/>
        <item x="1058"/>
        <item x="1763"/>
        <item x="1797"/>
        <item x="1588"/>
        <item x="1959"/>
        <item x="1287"/>
        <item x="126"/>
        <item x="1832"/>
        <item x="941"/>
        <item x="1289"/>
        <item x="1292"/>
        <item x="541"/>
        <item x="587"/>
        <item x="1897"/>
        <item x="20"/>
        <item x="1414"/>
        <item x="214"/>
        <item x="1945"/>
        <item x="842"/>
        <item x="972"/>
        <item x="1823"/>
        <item x="1061"/>
        <item x="1220"/>
        <item x="1560"/>
        <item x="1410"/>
        <item x="1568"/>
        <item x="970"/>
        <item x="1183"/>
        <item x="1146"/>
        <item x="394"/>
        <item x="441"/>
        <item x="1879"/>
        <item x="1189"/>
        <item x="1387"/>
        <item x="1286"/>
        <item x="246"/>
        <item x="806"/>
        <item x="17"/>
        <item x="1224"/>
        <item x="1383"/>
        <item x="777"/>
        <item x="1504"/>
        <item x="1262"/>
        <item x="1956"/>
        <item x="250"/>
        <item x="1252"/>
        <item x="1536"/>
        <item x="248"/>
        <item x="949"/>
        <item x="1143"/>
        <item x="536"/>
        <item x="1428"/>
        <item x="1514"/>
        <item x="1762"/>
        <item x="163"/>
        <item x="27"/>
        <item x="272"/>
        <item x="1333"/>
        <item x="443"/>
        <item x="538"/>
        <item x="1141"/>
        <item x="1029"/>
        <item x="1554"/>
        <item x="134"/>
        <item x="97"/>
        <item x="804"/>
        <item x="351"/>
        <item x="216"/>
        <item x="539"/>
        <item x="30"/>
        <item x="334"/>
        <item x="1817"/>
        <item x="809"/>
        <item x="696"/>
        <item x="1580"/>
        <item x="1306"/>
        <item x="1179"/>
        <item x="364"/>
        <item x="711"/>
        <item x="162"/>
        <item x="177"/>
        <item x="1278"/>
        <item x="642"/>
        <item x="450"/>
        <item x="426"/>
        <item x="975"/>
        <item x="1758"/>
        <item x="1793"/>
        <item x="1020"/>
        <item x="1483"/>
        <item x="1167"/>
        <item x="1594"/>
        <item x="550"/>
        <item x="517"/>
        <item x="1047"/>
        <item x="1239"/>
        <item x="477"/>
        <item x="556"/>
        <item x="1004"/>
        <item x="284"/>
        <item x="1579"/>
        <item x="1190"/>
        <item x="889"/>
        <item x="1774"/>
        <item x="865"/>
        <item x="1347"/>
        <item x="823"/>
        <item x="1282"/>
        <item x="791"/>
        <item x="1813"/>
        <item x="1960"/>
        <item x="1135"/>
        <item x="904"/>
        <item x="68"/>
        <item x="1328"/>
        <item x="296"/>
        <item x="1082"/>
        <item x="1436"/>
        <item x="1121"/>
        <item x="303"/>
        <item x="1013"/>
        <item x="1157"/>
        <item x="31"/>
        <item x="1892"/>
        <item x="188"/>
        <item x="710"/>
        <item x="24"/>
        <item x="912"/>
        <item x="242"/>
        <item x="728"/>
        <item x="741"/>
        <item x="1759"/>
        <item x="1184"/>
        <item x="1938"/>
        <item x="1750"/>
        <item x="1468"/>
        <item x="1009"/>
        <item x="1349"/>
        <item x="903"/>
        <item x="641"/>
        <item x="1578"/>
        <item x="449"/>
        <item x="1340"/>
        <item x="1543"/>
        <item x="1902"/>
        <item x="663"/>
        <item x="320"/>
        <item x="1530"/>
        <item x="199"/>
        <item x="727"/>
        <item x="1501"/>
        <item x="121"/>
        <item x="1639"/>
        <item x="1789"/>
        <item x="446"/>
        <item x="1279"/>
        <item x="1909"/>
        <item x="43"/>
        <item x="1954"/>
        <item x="16"/>
        <item x="131"/>
        <item x="1920"/>
        <item x="1144"/>
        <item x="995"/>
        <item x="209"/>
        <item x="1370"/>
        <item x="931"/>
        <item x="1528"/>
        <item x="1688"/>
        <item x="1128"/>
        <item x="1066"/>
        <item x="563"/>
        <item x="1839"/>
        <item x="428"/>
        <item x="1123"/>
        <item x="1518"/>
        <item x="832"/>
        <item x="651"/>
        <item x="378"/>
        <item x="278"/>
        <item x="404"/>
        <item x="82"/>
        <item x="819"/>
        <item x="1566"/>
        <item x="37"/>
        <item x="1597"/>
        <item x="1314"/>
        <item x="1837"/>
        <item x="989"/>
        <item x="739"/>
        <item x="1556"/>
        <item x="861"/>
        <item x="417"/>
        <item x="1592"/>
        <item x="290"/>
        <item x="489"/>
        <item x="1054"/>
        <item x="509"/>
        <item x="724"/>
        <item x="1471"/>
        <item x="894"/>
        <item x="1904"/>
        <item x="822"/>
        <item x="1360"/>
        <item x="1197"/>
        <item x="1873"/>
        <item x="1824"/>
        <item x="1196"/>
        <item x="452"/>
        <item x="1098"/>
        <item x="1294"/>
        <item x="665"/>
        <item x="1241"/>
        <item x="1305"/>
        <item x="1330"/>
        <item x="1942"/>
        <item x="812"/>
        <item x="522"/>
        <item x="150"/>
        <item x="1881"/>
        <item x="1500"/>
        <item x="508"/>
        <item x="1111"/>
        <item x="247"/>
        <item x="740"/>
        <item x="362"/>
        <item x="1802"/>
        <item x="372"/>
        <item x="103"/>
        <item x="910"/>
        <item x="893"/>
        <item x="1477"/>
        <item x="481"/>
        <item x="1685"/>
        <item x="245"/>
        <item x="1150"/>
        <item x="1205"/>
        <item x="325"/>
        <item x="265"/>
        <item x="1421"/>
        <item x="1930"/>
        <item x="1749"/>
        <item x="1079"/>
        <item x="196"/>
        <item x="1548"/>
        <item x="1103"/>
        <item x="1142"/>
        <item x="1673"/>
        <item x="1288"/>
        <item x="1450"/>
        <item x="983"/>
        <item x="202"/>
        <item x="808"/>
        <item x="1627"/>
        <item x="1613"/>
        <item x="192"/>
        <item x="1968"/>
        <item x="1636"/>
        <item x="503"/>
        <item x="1871"/>
        <item x="1275"/>
        <item x="537"/>
        <item x="576"/>
        <item x="1822"/>
        <item x="626"/>
        <item x="687"/>
        <item x="1214"/>
        <item x="1953"/>
        <item x="676"/>
        <item x="747"/>
        <item x="1429"/>
        <item x="204"/>
        <item x="547"/>
        <item x="1228"/>
        <item x="1569"/>
        <item x="1175"/>
        <item x="851"/>
        <item x="1699"/>
        <item x="1874"/>
        <item x="173"/>
        <item x="579"/>
        <item x="788"/>
        <item x="1106"/>
        <item x="1435"/>
        <item x="605"/>
        <item x="853"/>
        <item x="657"/>
        <item x="240"/>
        <item x="197"/>
        <item x="863"/>
        <item x="1075"/>
        <item x="1325"/>
        <item x="936"/>
        <item x="1219"/>
        <item x="194"/>
        <item x="352"/>
        <item x="598"/>
        <item x="895"/>
        <item x="873"/>
        <item x="1186"/>
        <item x="831"/>
        <item x="459"/>
        <item x="1"/>
        <item x="802"/>
        <item x="283"/>
        <item x="1271"/>
        <item x="971"/>
        <item x="607"/>
        <item x="746"/>
        <item x="32"/>
        <item x="338"/>
        <item x="1222"/>
        <item x="620"/>
        <item x="1617"/>
        <item x="1375"/>
        <item x="920"/>
        <item x="1193"/>
        <item x="183"/>
        <item x="720"/>
        <item x="1601"/>
        <item x="1559"/>
        <item x="388"/>
        <item x="1049"/>
        <item x="753"/>
        <item x="1745"/>
        <item x="1218"/>
        <item x="301"/>
        <item x="1467"/>
        <item x="1172"/>
        <item x="1415"/>
        <item x="1914"/>
        <item x="502"/>
        <item x="1092"/>
        <item x="545"/>
        <item x="653"/>
        <item x="497"/>
        <item x="535"/>
        <item x="973"/>
        <item x="1641"/>
        <item x="1589"/>
        <item x="548"/>
        <item x="89"/>
        <item x="514"/>
        <item x="852"/>
        <item x="85"/>
        <item x="1422"/>
        <item x="381"/>
        <item x="1097"/>
        <item x="1868"/>
        <item x="348"/>
        <item x="1638"/>
        <item x="756"/>
        <item x="1803"/>
        <item x="578"/>
        <item x="469"/>
        <item x="1443"/>
        <item x="1046"/>
        <item x="398"/>
        <item x="1858"/>
        <item x="191"/>
        <item x="717"/>
        <item x="1232"/>
        <item x="695"/>
        <item x="781"/>
        <item x="1833"/>
        <item x="531"/>
        <item x="1751"/>
        <item x="1267"/>
        <item x="1198"/>
        <item x="479"/>
        <item x="38"/>
        <item x="1084"/>
        <item x="1522"/>
        <item x="1602"/>
        <item x="95"/>
        <item x="1188"/>
        <item x="496"/>
        <item x="1693"/>
        <item x="799"/>
        <item x="946"/>
        <item x="439"/>
        <item x="34"/>
        <item x="1517"/>
        <item x="616"/>
        <item x="1338"/>
        <item x="786"/>
        <item x="393"/>
        <item x="810"/>
        <item x="1511"/>
        <item x="1905"/>
        <item x="136"/>
        <item x="570"/>
        <item x="1675"/>
        <item x="1372"/>
        <item x="1057"/>
        <item x="1060"/>
        <item x="757"/>
        <item x="1819"/>
        <item x="1358"/>
        <item x="1808"/>
        <item x="141"/>
        <item x="797"/>
        <item x="1475"/>
        <item x="1008"/>
        <item x="1883"/>
        <item x="1240"/>
        <item x="88"/>
        <item x="905"/>
        <item x="1208"/>
        <item x="671"/>
        <item x="429"/>
        <item x="1495"/>
        <item x="494"/>
        <item x="1624"/>
        <item x="79"/>
        <item x="384"/>
        <item x="157"/>
        <item x="1944"/>
        <item x="433"/>
        <item x="1265"/>
        <item x="649"/>
        <item x="615"/>
        <item x="1464"/>
        <item x="1339"/>
        <item x="1497"/>
        <item x="335"/>
        <item x="104"/>
        <item x="1033"/>
        <item x="268"/>
        <item x="408"/>
        <item x="1119"/>
        <item x="369"/>
        <item x="1284"/>
        <item x="829"/>
        <item x="730"/>
        <item x="1738"/>
        <item x="178"/>
        <item x="833"/>
        <item x="1454"/>
        <item x="745"/>
        <item x="543"/>
        <item x="1298"/>
        <item x="210"/>
        <item x="1770"/>
        <item x="836"/>
        <item x="1405"/>
        <item x="1117"/>
        <item x="341"/>
        <item x="704"/>
        <item x="410"/>
        <item x="211"/>
        <item x="886"/>
        <item x="1576"/>
        <item x="164"/>
        <item x="1850"/>
        <item x="1462"/>
        <item x="1381"/>
        <item x="86"/>
        <item x="1320"/>
        <item x="1236"/>
        <item x="1406"/>
        <item x="1045"/>
        <item x="159"/>
        <item x="1538"/>
        <item x="532"/>
        <item x="892"/>
        <item x="200"/>
        <item x="1259"/>
        <item x="856"/>
        <item x="152"/>
        <item x="96"/>
        <item x="1629"/>
        <item x="1194"/>
        <item x="1442"/>
        <item x="902"/>
        <item x="346"/>
        <item x="765"/>
        <item x="935"/>
        <item x="1322"/>
        <item x="1472"/>
        <item x="1974"/>
        <item x="1928"/>
        <item x="1461"/>
        <item x="1258"/>
        <item x="1395"/>
        <item x="919"/>
        <item x="1825"/>
        <item x="814"/>
        <item x="1030"/>
        <item x="1768"/>
        <item x="1863"/>
        <item x="1882"/>
        <item x="1932"/>
        <item x="1369"/>
        <item x="990"/>
        <item x="26"/>
        <item x="1855"/>
        <item x="1366"/>
        <item x="1173"/>
        <item x="158"/>
        <item x="686"/>
        <item x="472"/>
        <item x="898"/>
        <item x="1276"/>
        <item x="438"/>
        <item x="1447"/>
        <item x="386"/>
        <item x="554"/>
        <item x="1377"/>
        <item x="1662"/>
        <item x="511"/>
        <item x="1452"/>
        <item x="1371"/>
        <item x="1631"/>
        <item x="1303"/>
        <item x="845"/>
        <item x="582"/>
        <item x="952"/>
        <item x="81"/>
        <item x="1073"/>
        <item x="294"/>
        <item x="1028"/>
        <item x="1540"/>
        <item x="1015"/>
        <item x="900"/>
        <item x="1860"/>
        <item x="1272"/>
        <item x="116"/>
        <item x="1726"/>
        <item x="1094"/>
        <item x="1465"/>
        <item x="307"/>
        <item x="1067"/>
        <item x="584"/>
        <item x="1037"/>
        <item x="1466"/>
        <item x="1843"/>
        <item x="546"/>
        <item x="629"/>
        <item x="1637"/>
        <item x="1140"/>
        <item x="906"/>
        <item x="342"/>
        <item x="1115"/>
        <item x="523"/>
        <item x="1099"/>
        <item x="1565"/>
        <item x="1725"/>
        <item x="1534"/>
        <item x="1164"/>
        <item x="321"/>
        <item x="879"/>
        <item x="1148"/>
        <item x="668"/>
        <item x="839"/>
        <item x="759"/>
        <item x="609"/>
        <item x="796"/>
        <item x="805"/>
        <item x="143"/>
        <item x="780"/>
        <item x="1549"/>
        <item x="1459"/>
        <item x="1425"/>
        <item x="380"/>
        <item x="464"/>
        <item x="1943"/>
        <item x="462"/>
        <item x="6"/>
        <item x="1757"/>
        <item x="420"/>
        <item x="1382"/>
        <item x="1567"/>
        <item x="1830"/>
        <item x="447"/>
        <item x="1812"/>
        <item x="276"/>
        <item x="53"/>
        <item x="1177"/>
        <item x="72"/>
        <item x="882"/>
        <item x="109"/>
        <item x="600"/>
        <item x="413"/>
        <item x="1266"/>
        <item x="1268"/>
        <item x="621"/>
        <item x="960"/>
        <item x="939"/>
        <item x="1481"/>
        <item x="1520"/>
        <item x="1486"/>
        <item x="1780"/>
        <item x="782"/>
        <item x="789"/>
        <item x="1076"/>
        <item x="1127"/>
        <item x="1026"/>
        <item x="422"/>
        <item x="758"/>
        <item x="442"/>
        <item x="1739"/>
        <item x="683"/>
        <item x="1972"/>
        <item x="1394"/>
        <item x="1291"/>
        <item x="1350"/>
        <item x="774"/>
        <item x="847"/>
        <item x="1707"/>
        <item x="1769"/>
        <item x="1374"/>
        <item x="1180"/>
        <item x="1021"/>
        <item x="505"/>
        <item x="101"/>
        <item x="1078"/>
        <item x="1642"/>
        <item x="1264"/>
        <item x="1270"/>
        <item x="1070"/>
        <item x="1411"/>
        <item x="1297"/>
        <item x="1963"/>
        <item x="1651"/>
        <item x="1947"/>
        <item x="1068"/>
        <item x="1201"/>
        <item x="1362"/>
        <item x="811"/>
        <item x="280"/>
        <item x="887"/>
        <item x="499"/>
        <item x="1335"/>
        <item x="421"/>
        <item x="1965"/>
        <item x="1961"/>
        <item x="1571"/>
        <item x="1116"/>
        <item x="1772"/>
        <item x="0"/>
        <item x="1659"/>
        <item x="1870"/>
        <item x="4"/>
        <item x="461"/>
        <item x="622"/>
        <item x="1521"/>
        <item x="670"/>
        <item x="1109"/>
        <item x="1910"/>
        <item x="1484"/>
        <item x="709"/>
        <item x="1256"/>
        <item x="1622"/>
        <item x="1389"/>
        <item x="22"/>
        <item x="1767"/>
        <item x="1537"/>
        <item x="1485"/>
        <item x="1891"/>
        <item x="675"/>
        <item x="282"/>
        <item x="848"/>
        <item x="899"/>
        <item x="914"/>
        <item x="1216"/>
        <item x="1152"/>
        <item x="678"/>
        <item x="1114"/>
        <item x="1401"/>
        <item x="631"/>
        <item x="322"/>
        <item x="630"/>
        <item x="13"/>
        <item x="1612"/>
        <item x="950"/>
        <item x="463"/>
        <item x="1836"/>
        <item x="1584"/>
        <item x="1080"/>
        <item x="1260"/>
        <item x="760"/>
        <item x="1911"/>
        <item x="897"/>
        <item x="132"/>
        <item x="1474"/>
        <item x="1211"/>
        <item x="1348"/>
        <item x="1003"/>
        <item x="560"/>
        <item x="333"/>
        <item x="1199"/>
        <item x="455"/>
        <item x="478"/>
        <item x="749"/>
        <item x="222"/>
        <item x="142"/>
        <item x="1674"/>
        <item x="1666"/>
        <item x="1546"/>
        <item x="1455"/>
        <item x="803"/>
        <item x="1431"/>
        <item x="1700"/>
        <item x="519"/>
        <item x="1285"/>
        <item x="880"/>
        <item x="1359"/>
        <item x="431"/>
        <item x="66"/>
        <item x="1816"/>
        <item x="259"/>
        <item x="1604"/>
        <item x="1207"/>
        <item x="1912"/>
        <item x="1814"/>
        <item x="1923"/>
        <item x="139"/>
        <item x="1950"/>
        <item x="1532"/>
        <item x="227"/>
        <item x="974"/>
        <item x="650"/>
        <item x="1971"/>
        <item x="476"/>
        <item x="618"/>
        <item x="1138"/>
        <item x="171"/>
        <item x="402"/>
        <item x="119"/>
        <item x="820"/>
        <item x="1818"/>
        <item x="440"/>
        <item x="569"/>
        <item x="1437"/>
        <item x="1129"/>
        <item x="795"/>
        <item x="1691"/>
        <item x="1523"/>
        <item x="553"/>
        <item x="1742"/>
        <item x="56"/>
        <item x="1022"/>
        <item x="495"/>
        <item x="752"/>
        <item x="255"/>
        <item x="1719"/>
        <item x="654"/>
        <item x="542"/>
        <item x="1104"/>
        <item x="448"/>
        <item x="721"/>
        <item x="1245"/>
        <item x="1253"/>
        <item x="304"/>
        <item x="314"/>
        <item x="708"/>
        <item x="1110"/>
        <item x="1527"/>
        <item x="817"/>
        <item x="530"/>
        <item x="367"/>
        <item x="445"/>
        <item x="5"/>
        <item x="1608"/>
        <item x="151"/>
        <item x="1626"/>
        <item x="1893"/>
        <item x="1494"/>
        <item x="1718"/>
        <item x="1083"/>
        <item x="218"/>
        <item x="1683"/>
        <item x="567"/>
        <item x="859"/>
        <item x="993"/>
        <item x="742"/>
        <item x="604"/>
        <item x="692"/>
        <item x="1582"/>
        <item x="1165"/>
        <item x="122"/>
        <item x="1913"/>
        <item x="118"/>
        <item x="12"/>
        <item x="601"/>
        <item x="1616"/>
        <item x="1373"/>
        <item x="1619"/>
        <item x="1735"/>
        <item x="1502"/>
        <item x="1064"/>
        <item x="239"/>
        <item x="363"/>
        <item x="1610"/>
        <item x="1903"/>
        <item x="702"/>
        <item x="1788"/>
        <item x="186"/>
        <item x="1964"/>
        <item x="350"/>
        <item x="262"/>
        <item x="707"/>
        <item x="208"/>
        <item x="1281"/>
        <item x="1413"/>
        <item x="1628"/>
        <item x="1423"/>
        <item x="1051"/>
        <item x="1356"/>
        <item x="840"/>
        <item x="289"/>
        <item x="693"/>
        <item x="1480"/>
        <item x="999"/>
        <item x="1178"/>
        <item x="1656"/>
        <item x="302"/>
        <item x="471"/>
        <item x="540"/>
        <item x="932"/>
        <item x="1753"/>
        <item x="193"/>
        <item x="957"/>
        <item x="1457"/>
        <item x="933"/>
        <item x="1598"/>
        <item x="1846"/>
        <item x="1147"/>
        <item x="299"/>
        <item x="1539"/>
        <item x="881"/>
        <item x="1717"/>
        <item x="1213"/>
        <item x="1334"/>
        <item x="1499"/>
        <item x="874"/>
        <item x="224"/>
        <item x="65"/>
        <item x="337"/>
        <item x="128"/>
        <item x="1159"/>
        <item x="1346"/>
        <item x="1210"/>
        <item x="232"/>
        <item x="994"/>
        <item x="1925"/>
        <item x="1885"/>
        <item x="467"/>
        <item x="638"/>
        <item x="1826"/>
        <item x="500"/>
        <item x="23"/>
        <item x="1899"/>
        <item x="924"/>
        <item x="1595"/>
        <item x="1034"/>
        <item x="45"/>
        <item x="1890"/>
        <item x="595"/>
        <item x="1364"/>
        <item x="996"/>
        <item x="943"/>
        <item x="264"/>
        <item x="473"/>
        <item x="770"/>
        <item x="1212"/>
        <item x="1302"/>
        <item x="1922"/>
        <item x="1647"/>
        <item x="137"/>
        <item x="1124"/>
        <item x="643"/>
        <item x="383"/>
        <item x="1791"/>
        <item x="1404"/>
        <item x="92"/>
        <item x="767"/>
        <item x="425"/>
        <item x="1154"/>
        <item x="1409"/>
        <item x="1010"/>
        <item x="1182"/>
        <item x="258"/>
        <item x="311"/>
        <item x="49"/>
        <item x="666"/>
        <item x="355"/>
        <item x="387"/>
        <item x="644"/>
        <item x="1035"/>
        <item x="297"/>
        <item x="533"/>
        <item x="435"/>
        <item x="1118"/>
        <item x="55"/>
        <item x="430"/>
        <item x="1090"/>
        <item x="632"/>
        <item x="846"/>
        <item x="166"/>
        <item x="611"/>
        <item x="153"/>
        <item x="175"/>
        <item x="64"/>
        <item x="1001"/>
        <item x="1838"/>
        <item x="1290"/>
        <item x="1587"/>
        <item x="1810"/>
        <item x="1263"/>
        <item x="409"/>
        <item x="405"/>
        <item x="35"/>
        <item x="1108"/>
        <item x="1052"/>
        <item x="1705"/>
        <item x="1341"/>
        <item x="719"/>
        <item x="689"/>
        <item x="1161"/>
        <item x="614"/>
        <item x="1720"/>
        <item x="1782"/>
        <item x="878"/>
        <item x="231"/>
        <item x="992"/>
        <item x="57"/>
        <item x="1933"/>
        <item x="1399"/>
        <item x="890"/>
        <item x="466"/>
        <item x="834"/>
        <item x="1809"/>
        <item x="639"/>
        <item x="100"/>
        <item x="1071"/>
        <item x="1646"/>
        <item x="888"/>
        <item x="1796"/>
        <item x="964"/>
        <item x="130"/>
        <item x="871"/>
        <item x="336"/>
        <item x="1368"/>
        <item x="279"/>
        <item x="319"/>
        <item x="33"/>
        <item x="371"/>
        <item x="967"/>
        <item x="640"/>
        <item x="1790"/>
        <item x="1507"/>
        <item x="1663"/>
        <item x="594"/>
        <item x="62"/>
        <item x="985"/>
        <item x="1250"/>
        <item x="1249"/>
        <item x="184"/>
        <item x="1906"/>
        <item x="1973"/>
        <item x="1921"/>
        <item x="253"/>
        <item x="1396"/>
        <item x="140"/>
        <item x="1293"/>
        <item x="1324"/>
        <item x="648"/>
        <item x="203"/>
        <item x="1845"/>
        <item x="1251"/>
        <item x="180"/>
        <item x="244"/>
        <item x="1679"/>
        <item x="1692"/>
        <item x="1476"/>
        <item x="331"/>
        <item x="1876"/>
        <item x="261"/>
        <item x="558"/>
        <item x="1574"/>
        <item x="1386"/>
        <item x="1672"/>
        <item x="1160"/>
        <item x="1323"/>
        <item x="1563"/>
        <item x="1747"/>
        <item x="1112"/>
        <item x="1661"/>
        <item x="816"/>
        <item x="432"/>
        <item x="1418"/>
        <item x="51"/>
        <item x="1680"/>
        <item x="1570"/>
        <item x="636"/>
        <item x="146"/>
        <item x="1354"/>
        <item x="748"/>
        <item x="1513"/>
        <item x="490"/>
        <item x="1247"/>
        <item x="690"/>
        <item x="1043"/>
        <item x="988"/>
        <item x="1716"/>
        <item x="1449"/>
        <item x="1681"/>
        <item x="901"/>
        <item x="58"/>
        <item x="1002"/>
        <item x="370"/>
        <item x="1734"/>
        <item x="424"/>
        <item x="1311"/>
        <item x="1665"/>
        <item x="293"/>
        <item x="951"/>
        <item x="1711"/>
        <item x="198"/>
        <item x="591"/>
        <item x="661"/>
        <item x="1558"/>
        <item x="329"/>
        <item x="1835"/>
        <item x="700"/>
        <item x="1599"/>
        <item x="1805"/>
        <item x="485"/>
        <item x="785"/>
        <item x="660"/>
        <item x="1233"/>
        <item x="732"/>
        <item x="114"/>
        <item x="529"/>
        <item x="1230"/>
        <item x="2"/>
        <item x="1206"/>
        <item x="1748"/>
        <item x="1018"/>
        <item x="1367"/>
        <item x="877"/>
        <item x="1039"/>
        <item x="1185"/>
        <item x="1237"/>
        <item x="1453"/>
        <item x="1844"/>
        <item x="330"/>
        <item x="1792"/>
        <item x="1924"/>
        <item x="1400"/>
        <item x="345"/>
        <item x="722"/>
        <item x="1496"/>
        <item x="1620"/>
        <item x="332"/>
        <item x="1585"/>
        <item x="1655"/>
        <item x="680"/>
        <item x="1877"/>
        <item x="991"/>
        <item x="731"/>
        <item x="1623"/>
        <item x="586"/>
        <item x="1887"/>
        <item x="1741"/>
        <item x="864"/>
        <item x="205"/>
        <item x="761"/>
        <item x="44"/>
        <item x="1732"/>
        <item x="588"/>
        <item x="1755"/>
        <item x="498"/>
        <item x="1226"/>
        <item x="1056"/>
        <item x="1678"/>
        <item x="568"/>
        <item x="251"/>
        <item x="1867"/>
        <item x="1773"/>
        <item x="619"/>
        <item x="860"/>
        <item x="764"/>
        <item x="1729"/>
        <item x="1697"/>
        <item x="120"/>
        <item x="1170"/>
        <item x="488"/>
        <item x="223"/>
        <item x="1378"/>
        <item x="226"/>
        <item x="602"/>
        <item x="1531"/>
        <item x="1940"/>
        <item x="1948"/>
        <item x="1327"/>
        <item x="750"/>
        <item x="1392"/>
        <item x="172"/>
        <item x="870"/>
        <item x="148"/>
        <item x="1166"/>
        <item x="1089"/>
        <item x="729"/>
        <item x="1440"/>
        <item x="1658"/>
        <item x="368"/>
        <item x="1752"/>
        <item x="965"/>
        <item x="862"/>
        <item x="1163"/>
        <item x="1215"/>
        <item x="677"/>
        <item x="63"/>
        <item x="1915"/>
        <item x="1403"/>
        <item x="1126"/>
        <item x="718"/>
        <item x="682"/>
        <item x="230"/>
        <item x="1137"/>
        <item x="389"/>
        <item x="855"/>
        <item x="716"/>
        <item x="1261"/>
        <item x="406"/>
        <item x="69"/>
        <item x="436"/>
        <item x="377"/>
        <item x="267"/>
        <item x="1426"/>
        <item x="1424"/>
        <item x="1815"/>
        <item x="1562"/>
        <item x="1014"/>
        <item x="400"/>
        <item x="934"/>
        <item x="1353"/>
        <item x="706"/>
        <item x="315"/>
        <item x="237"/>
        <item x="926"/>
        <item x="1482"/>
        <item x="54"/>
        <item x="1439"/>
        <item x="70"/>
        <item x="390"/>
        <item x="1723"/>
        <item x="185"/>
        <item x="460"/>
        <item x="1032"/>
        <item x="1862"/>
        <item x="977"/>
        <item x="603"/>
        <item x="1934"/>
        <item x="1831"/>
        <item x="772"/>
        <item x="1445"/>
        <item x="1827"/>
        <item x="1687"/>
        <item x="1246"/>
        <item x="672"/>
        <item x="1153"/>
        <item x="837"/>
        <item x="1168"/>
        <item x="1036"/>
        <item x="1412"/>
        <item x="1743"/>
        <item x="504"/>
        <item x="18"/>
        <item x="1357"/>
        <item x="1804"/>
        <item x="981"/>
        <item x="1125"/>
        <item x="1086"/>
        <item x="1754"/>
        <item x="1134"/>
        <item x="99"/>
        <item x="1326"/>
        <item x="633"/>
        <item x="117"/>
        <item x="1223"/>
        <item x="1564"/>
        <item x="288"/>
        <item x="1542"/>
        <item x="945"/>
        <item x="869"/>
        <item x="1713"/>
        <item x="1840"/>
        <item x="206"/>
        <item x="606"/>
        <item x="1162"/>
        <item x="647"/>
        <item x="493"/>
        <item x="1706"/>
        <item x="260"/>
        <item x="195"/>
        <item x="1581"/>
        <item x="937"/>
        <item x="1321"/>
        <item x="1113"/>
        <item x="1433"/>
        <item x="1865"/>
        <item x="714"/>
        <item x="841"/>
        <item x="775"/>
        <item x="1632"/>
        <item x="1611"/>
        <item x="854"/>
        <item x="1318"/>
        <item x="658"/>
        <item x="87"/>
        <item x="1900"/>
        <item x="1202"/>
        <item x="1107"/>
        <item x="339"/>
        <item x="465"/>
        <item x="1187"/>
        <item x="610"/>
        <item x="1519"/>
        <item x="454"/>
        <item x="659"/>
        <item x="1376"/>
        <item x="723"/>
        <item x="458"/>
        <item x="46"/>
        <item x="713"/>
        <item x="1926"/>
        <item x="1779"/>
        <item x="1857"/>
        <item x="1077"/>
        <item x="1355"/>
        <item x="1012"/>
        <item x="1379"/>
        <item x="343"/>
        <item x="80"/>
        <item x="115"/>
        <item x="872"/>
        <item x="927"/>
        <item x="1618"/>
        <item x="221"/>
        <item x="552"/>
        <item x="1023"/>
        <item x="1852"/>
        <item x="1420"/>
        <item x="524"/>
        <item x="212"/>
        <item x="42"/>
        <item x="269"/>
        <item x="39"/>
        <item x="181"/>
        <item x="249"/>
        <item x="229"/>
        <item x="1506"/>
        <item x="1859"/>
        <item x="486"/>
        <item x="144"/>
        <item x="1640"/>
        <item x="1575"/>
        <item x="681"/>
        <item x="1544"/>
        <item x="160"/>
        <item x="915"/>
        <item x="1295"/>
        <item x="1957"/>
        <item x="1081"/>
        <item x="1254"/>
        <item x="1633"/>
        <item x="923"/>
        <item x="821"/>
        <item x="1740"/>
        <item x="1024"/>
        <item x="286"/>
        <item x="705"/>
        <item x="1714"/>
        <item x="778"/>
        <item x="1828"/>
        <item x="1209"/>
        <item x="574"/>
        <item x="482"/>
        <item x="794"/>
        <item x="474"/>
        <item x="418"/>
        <item x="635"/>
        <item x="844"/>
        <item x="76"/>
        <item x="1927"/>
        <item x="1430"/>
        <item x="1087"/>
        <item x="521"/>
        <item x="787"/>
        <item x="528"/>
        <item x="1572"/>
        <item x="1221"/>
        <item x="1861"/>
        <item x="215"/>
        <item x="1488"/>
        <item x="743"/>
        <item x="883"/>
        <item x="1390"/>
        <item x="830"/>
        <item x="1605"/>
        <item x="925"/>
        <item x="697"/>
        <item x="1670"/>
        <item x="1869"/>
        <item x="1884"/>
        <item x="800"/>
        <item x="50"/>
        <item x="1561"/>
        <item x="1434"/>
        <item x="273"/>
        <item x="793"/>
        <item x="1553"/>
        <item x="917"/>
        <item x="48"/>
        <item x="396"/>
        <item x="324"/>
        <item x="1319"/>
        <item x="755"/>
        <item x="1657"/>
        <item x="15"/>
        <item x="317"/>
        <item x="867"/>
        <item x="1072"/>
        <item x="453"/>
        <item x="1653"/>
        <item x="1820"/>
        <item x="703"/>
        <item x="1541"/>
        <item x="998"/>
        <item x="318"/>
        <item x="365"/>
        <item x="916"/>
        <item x="201"/>
        <item x="1027"/>
        <item x="161"/>
        <item x="698"/>
        <item x="1736"/>
        <item x="597"/>
        <item x="1935"/>
        <item x="510"/>
        <item x="590"/>
        <item x="911"/>
        <item x="1017"/>
        <item x="599"/>
        <item x="28"/>
        <item x="326"/>
        <item x="403"/>
        <item x="1149"/>
        <item x="1644"/>
        <item x="849"/>
        <item x="1591"/>
        <item x="1176"/>
        <item x="1055"/>
        <item x="513"/>
        <item x="929"/>
        <item x="91"/>
        <item x="1059"/>
        <item x="807"/>
        <item x="1756"/>
        <item x="1019"/>
        <item x="102"/>
        <item x="129"/>
        <item x="1048"/>
        <item x="824"/>
        <item x="850"/>
        <item x="1529"/>
        <item x="1505"/>
        <item x="182"/>
        <item x="1648"/>
        <item x="645"/>
        <item x="1686"/>
        <item x="1851"/>
        <item x="1006"/>
        <item x="1385"/>
        <item x="93"/>
        <item x="673"/>
        <item x="1361"/>
        <item x="526"/>
        <item x="1235"/>
        <item x="61"/>
        <item x="1955"/>
        <item x="1005"/>
        <item x="1689"/>
        <item x="98"/>
        <item x="480"/>
        <item x="427"/>
        <item x="1937"/>
        <item x="688"/>
        <item x="684"/>
        <item x="1919"/>
        <item x="1448"/>
        <item x="662"/>
        <item x="1552"/>
        <item x="366"/>
        <item x="1615"/>
        <item x="1096"/>
        <item x="1169"/>
        <item x="105"/>
        <item x="1234"/>
        <item x="1694"/>
        <item x="392"/>
        <item x="1918"/>
        <item x="1712"/>
        <item x="966"/>
        <item x="1775"/>
        <item x="766"/>
        <item x="557"/>
        <item x="1274"/>
        <item x="1551"/>
        <item x="1309"/>
        <item x="1704"/>
        <item x="127"/>
        <item x="399"/>
        <item x="907"/>
        <item x="397"/>
        <item x="776"/>
        <item x="1332"/>
        <item x="884"/>
        <item x="1776"/>
        <item x="1766"/>
        <item x="1345"/>
        <item x="938"/>
        <item x="858"/>
        <item x="1778"/>
        <item x="1746"/>
        <item x="1794"/>
        <item x="612"/>
        <item x="113"/>
        <item x="187"/>
        <item x="235"/>
        <item x="608"/>
        <item x="1695"/>
        <item x="617"/>
        <item x="1888"/>
        <item x="1490"/>
        <item x="149"/>
        <item x="1203"/>
        <item x="646"/>
        <item x="581"/>
        <item x="1970"/>
        <item x="10"/>
        <item t="default"/>
      </items>
    </pivotField>
    <pivotField showAll="0"/>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8"/>
  </rowFields>
  <rowItems count="197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t="grand">
      <x/>
    </i>
  </rowItems>
  <colItems count="1">
    <i/>
  </colItems>
  <dataFields count="1">
    <dataField name="Count of CampaignAccepted" fld="39" subtotal="count"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CCE4F2-1FB8-4463-8FC1-B3B164E4CEA2}"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7:B56" firstHeaderRow="1" firstDataRow="1" firstDataCol="1"/>
  <pivotFields count="50">
    <pivotField showAll="0"/>
    <pivotField showAll="0"/>
    <pivotField showAll="0"/>
    <pivotField showAll="0"/>
    <pivotField showAll="0"/>
    <pivotField axis="axisRow" showAll="0">
      <items count="9">
        <item x="6"/>
        <item x="5"/>
        <item x="3"/>
        <item x="2"/>
        <item x="0"/>
        <item x="1"/>
        <item x="4"/>
        <item x="7"/>
        <item t="default"/>
      </items>
    </pivotField>
    <pivotField showAll="0"/>
    <pivotField showAll="0"/>
    <pivotField showAll="0"/>
    <pivotField showAll="0"/>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5"/>
  </rowFields>
  <rowItems count="9">
    <i>
      <x/>
    </i>
    <i>
      <x v="1"/>
    </i>
    <i>
      <x v="2"/>
    </i>
    <i>
      <x v="3"/>
    </i>
    <i>
      <x v="4"/>
    </i>
    <i>
      <x v="5"/>
    </i>
    <i>
      <x v="6"/>
    </i>
    <i>
      <x v="7"/>
    </i>
    <i t="grand">
      <x/>
    </i>
  </rowItems>
  <colItems count="1">
    <i/>
  </colItems>
  <dataFields count="1">
    <dataField name="Sum of CampaignAccepted" fld="39"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BD6652-7E5F-4C55-9F04-38261926C03B}"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8:B34" firstHeaderRow="1" firstDataRow="1" firstDataCol="1"/>
  <pivotFields count="50">
    <pivotField showAll="0"/>
    <pivotField showAll="0"/>
    <pivotField showAll="0"/>
    <pivotField showAll="0"/>
    <pivotField axis="axisRow" showAll="0">
      <items count="6">
        <item x="4"/>
        <item x="3"/>
        <item x="0"/>
        <item x="2"/>
        <item x="1"/>
        <item t="default"/>
      </items>
    </pivotField>
    <pivotField showAll="0"/>
    <pivotField showAll="0"/>
    <pivotField showAll="0"/>
    <pivotField showAll="0"/>
    <pivotField showAll="0"/>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4"/>
  </rowFields>
  <rowItems count="6">
    <i>
      <x/>
    </i>
    <i>
      <x v="1"/>
    </i>
    <i>
      <x v="2"/>
    </i>
    <i>
      <x v="3"/>
    </i>
    <i>
      <x v="4"/>
    </i>
    <i t="grand">
      <x/>
    </i>
  </rowItems>
  <colItems count="1">
    <i/>
  </colItems>
  <dataFields count="1">
    <dataField name="Sum of Total_purchase" fld="26"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2"/>
          </reference>
        </references>
      </pivotArea>
    </chartFormat>
    <chartFormat chart="0" format="2">
      <pivotArea type="data" outline="0" fieldPosition="0">
        <references count="2">
          <reference field="4294967294" count="1" selected="0">
            <x v="0"/>
          </reference>
          <reference field="4" count="1" selected="0">
            <x v="3"/>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 chart="0" format="4">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3F52AC7-D3E0-481A-B52F-7361B2539609}" name="PivotTable2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62:A2063" firstHeaderRow="1" firstDataRow="1" firstDataCol="0"/>
  <pivotFields count="5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Recency"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95ADA53-14F3-4025-8DC7-EB77C1A07D17}" name="PivotTable2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6" firstHeaderRow="1" firstDataRow="1" firstDataCol="1"/>
  <pivotFields count="5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2"/>
  </rowFields>
  <rowItems count="3">
    <i>
      <x/>
    </i>
    <i>
      <x v="1"/>
    </i>
    <i t="grand">
      <x/>
    </i>
  </rowItems>
  <colItems count="1">
    <i/>
  </colItems>
  <dataFields count="1">
    <dataField name="Count of AcceptedCmp5" fld="32" subtotal="count" baseField="26"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2" count="1" selected="0">
            <x v="0"/>
          </reference>
        </references>
      </pivotArea>
    </chartFormat>
    <chartFormat chart="0" format="2">
      <pivotArea type="data" outline="0" fieldPosition="0">
        <references count="2">
          <reference field="4294967294" count="1" selected="0">
            <x v="0"/>
          </reference>
          <reference field="3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C70E504-7B06-49F2-82BD-AA16EE06A583}" name="PivotTable2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B12" firstHeaderRow="1" firstDataRow="1" firstDataCol="1"/>
  <pivotFields count="5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1"/>
  </rowFields>
  <rowItems count="3">
    <i>
      <x/>
    </i>
    <i>
      <x v="1"/>
    </i>
    <i t="grand">
      <x/>
    </i>
  </rowItems>
  <colItems count="1">
    <i/>
  </colItems>
  <dataFields count="1">
    <dataField name="Count of AcceptedCmp4" fld="3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B95D931-3B41-4272-A8DF-11C3C92E67EB}"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8" firstHeaderRow="0" firstDataRow="1" firstDataCol="1"/>
  <pivotFields count="50">
    <pivotField showAll="0"/>
    <pivotField showAll="0"/>
    <pivotField dataField="1" showAll="0"/>
    <pivotField axis="axisRow" showAll="0">
      <items count="9">
        <item x="2"/>
        <item x="1"/>
        <item x="0"/>
        <item x="3"/>
        <item m="1" x="7"/>
        <item m="1" x="5"/>
        <item m="1" x="4"/>
        <item m="1" x="6"/>
        <item t="default"/>
      </items>
    </pivotField>
    <pivotField showAll="0"/>
    <pivotField showAll="0">
      <items count="9">
        <item h="1" x="6"/>
        <item h="1" x="5"/>
        <item h="1" x="3"/>
        <item h="1" x="2"/>
        <item x="0"/>
        <item h="1" x="1"/>
        <item h="1" x="4"/>
        <item h="1" x="7"/>
        <item t="default"/>
      </items>
    </pivotField>
    <pivotField showAll="0"/>
    <pivotField showAll="0"/>
    <pivotField showAll="0"/>
    <pivotField showAll="0"/>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5">
    <i>
      <x/>
    </i>
    <i>
      <x v="1"/>
    </i>
    <i>
      <x v="2"/>
    </i>
    <i>
      <x v="3"/>
    </i>
    <i t="grand">
      <x/>
    </i>
  </rowItems>
  <colFields count="1">
    <field x="-2"/>
  </colFields>
  <colItems count="2">
    <i>
      <x/>
    </i>
    <i i="1">
      <x v="1"/>
    </i>
  </colItems>
  <dataFields count="2">
    <dataField name="Sum of total_Revenue" fld="44" baseField="0" baseItem="0" numFmtId="164"/>
    <dataField name="Average of Age" fld="2" subtotal="average" baseField="3" baseItem="2" numFmtId="1"/>
  </dataFields>
  <formats count="2">
    <format dxfId="25">
      <pivotArea outline="0" collapsedLevelsAreSubtotals="1" fieldPosition="0"/>
    </format>
    <format dxfId="24">
      <pivotArea outline="0" collapsedLevelsAreSubtotals="1" fieldPosition="0">
        <references count="1">
          <reference field="4294967294" count="1" selected="0">
            <x v="1"/>
          </reference>
        </references>
      </pivotArea>
    </format>
  </formats>
  <chartFormats count="4">
    <chartFormat chart="2"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09715CD-4844-405D-A3E7-AC950204330D}"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7:B39" firstHeaderRow="1" firstDataRow="1" firstDataCol="1"/>
  <pivotFields count="50">
    <pivotField showAll="0"/>
    <pivotField showAll="0"/>
    <pivotField showAll="0"/>
    <pivotField showAll="0"/>
    <pivotField showAll="0"/>
    <pivotField axis="axisRow" showAll="0">
      <items count="9">
        <item h="1" x="6"/>
        <item h="1" x="5"/>
        <item h="1" x="3"/>
        <item h="1" x="2"/>
        <item x="0"/>
        <item h="1" x="1"/>
        <item h="1" x="4"/>
        <item h="1" x="7"/>
        <item t="default"/>
      </items>
    </pivotField>
    <pivotField showAll="0"/>
    <pivotField showAll="0"/>
    <pivotField showAll="0"/>
    <pivotField showAll="0"/>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5"/>
  </rowFields>
  <rowItems count="2">
    <i>
      <x v="4"/>
    </i>
    <i t="grand">
      <x/>
    </i>
  </rowItems>
  <colItems count="1">
    <i/>
  </colItems>
  <dataFields count="1">
    <dataField name="Sum of Response" fld="3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7A92DAC-389F-4570-A9A3-D3AA4BE344F6}"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B26" firstHeaderRow="1" firstDataRow="1" firstDataCol="1"/>
  <pivotFields count="50">
    <pivotField showAll="0"/>
    <pivotField showAll="0"/>
    <pivotField showAll="0"/>
    <pivotField showAll="0"/>
    <pivotField axis="axisRow" showAll="0">
      <items count="6">
        <item x="4"/>
        <item x="3"/>
        <item x="0"/>
        <item x="2"/>
        <item x="1"/>
        <item t="default"/>
      </items>
    </pivotField>
    <pivotField showAll="0">
      <items count="9">
        <item h="1" x="6"/>
        <item h="1" x="5"/>
        <item h="1" x="3"/>
        <item h="1" x="2"/>
        <item x="0"/>
        <item h="1" x="1"/>
        <item h="1" x="4"/>
        <item h="1" x="7"/>
        <item t="default"/>
      </items>
    </pivotField>
    <pivotField showAll="0"/>
    <pivotField showAll="0"/>
    <pivotField showAll="0"/>
    <pivotField showAll="0"/>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4"/>
  </rowFields>
  <rowItems count="6">
    <i>
      <x/>
    </i>
    <i>
      <x v="1"/>
    </i>
    <i>
      <x v="2"/>
    </i>
    <i>
      <x v="3"/>
    </i>
    <i>
      <x v="4"/>
    </i>
    <i t="grand">
      <x/>
    </i>
  </rowItems>
  <colItems count="1">
    <i/>
  </colItems>
  <dataFields count="1">
    <dataField name="Sum of Total Amounts (Qty) " fld="21" baseField="0" baseItem="0"/>
  </dataFields>
  <chartFormats count="12">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4" count="1" selected="0">
            <x v="0"/>
          </reference>
        </references>
      </pivotArea>
    </chartFormat>
    <chartFormat chart="3" format="9">
      <pivotArea type="data" outline="0" fieldPosition="0">
        <references count="2">
          <reference field="4294967294" count="1" selected="0">
            <x v="0"/>
          </reference>
          <reference field="4" count="1" selected="0">
            <x v="1"/>
          </reference>
        </references>
      </pivotArea>
    </chartFormat>
    <chartFormat chart="3" format="10">
      <pivotArea type="data" outline="0" fieldPosition="0">
        <references count="2">
          <reference field="4294967294" count="1" selected="0">
            <x v="0"/>
          </reference>
          <reference field="4" count="1" selected="0">
            <x v="2"/>
          </reference>
        </references>
      </pivotArea>
    </chartFormat>
    <chartFormat chart="3" format="11">
      <pivotArea type="data" outline="0" fieldPosition="0">
        <references count="2">
          <reference field="4294967294" count="1" selected="0">
            <x v="0"/>
          </reference>
          <reference field="4" count="1" selected="0">
            <x v="3"/>
          </reference>
        </references>
      </pivotArea>
    </chartFormat>
    <chartFormat chart="3" format="12">
      <pivotArea type="data" outline="0" fieldPosition="0">
        <references count="2">
          <reference field="4294967294" count="1" selected="0">
            <x v="0"/>
          </reference>
          <reference field="4" count="1" selected="0">
            <x v="4"/>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0" format="5">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8449CD1-587E-4EB2-8F96-000B4C194969}" name="PivotTable8"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4:B37" firstHeaderRow="1" firstDataRow="1" firstDataCol="1"/>
  <pivotFields count="50">
    <pivotField showAll="0"/>
    <pivotField showAll="0"/>
    <pivotField showAll="0"/>
    <pivotField showAll="0"/>
    <pivotField showAll="0"/>
    <pivotField showAll="0">
      <items count="9">
        <item h="1" x="6"/>
        <item h="1" x="5"/>
        <item h="1" x="3"/>
        <item h="1" x="2"/>
        <item x="0"/>
        <item h="1" x="1"/>
        <item h="1" x="4"/>
        <item h="1" x="7"/>
        <item t="default"/>
      </items>
    </pivotField>
    <pivotField showAll="0"/>
    <pivotField showAll="0"/>
    <pivotField showAll="0"/>
    <pivotField showAll="0"/>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showAll="0">
      <items count="5">
        <item h="1" x="2"/>
        <item h="1" x="0"/>
        <item h="1" m="1"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s>
  <rowFields count="1">
    <field x="30"/>
  </rowFields>
  <rowItems count="3">
    <i>
      <x/>
    </i>
    <i>
      <x v="1"/>
    </i>
    <i t="grand">
      <x/>
    </i>
  </rowItems>
  <colItems count="1">
    <i/>
  </colItems>
  <dataFields count="1">
    <dataField name="Average of convert_rate" fld="4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6975900-C898-4937-840E-F31B3F391628}"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0:D23" firstHeaderRow="0" firstDataRow="1" firstDataCol="1"/>
  <pivotFields count="50">
    <pivotField showAll="0"/>
    <pivotField showAll="0"/>
    <pivotField showAll="0"/>
    <pivotField showAll="0"/>
    <pivotField showAll="0"/>
    <pivotField showAll="0">
      <items count="9">
        <item h="1" x="6"/>
        <item h="1" x="5"/>
        <item h="1" x="3"/>
        <item h="1" x="2"/>
        <item x="0"/>
        <item h="1" x="1"/>
        <item h="1" x="4"/>
        <item h="1" x="7"/>
        <item t="default"/>
      </items>
    </pivotField>
    <pivotField showAll="0"/>
    <pivotField showAll="0"/>
    <pivotField showAll="0"/>
    <pivotField showAll="0"/>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showAll="0">
      <items count="5">
        <item h="1" x="2"/>
        <item h="1" x="0"/>
        <item h="1" m="1"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dataField="1"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s>
  <rowFields count="1">
    <field x="31"/>
  </rowFields>
  <rowItems count="3">
    <i>
      <x/>
    </i>
    <i>
      <x v="1"/>
    </i>
    <i t="grand">
      <x/>
    </i>
  </rowItems>
  <colFields count="1">
    <field x="-2"/>
  </colFields>
  <colItems count="3">
    <i>
      <x/>
    </i>
    <i i="1">
      <x v="1"/>
    </i>
    <i i="2">
      <x v="2"/>
    </i>
  </colItems>
  <dataFields count="3">
    <dataField name="Count of AcceptedCmp4" fld="31" subtotal="count" baseField="0" baseItem="0"/>
    <dataField name="Sum of total_Revenue" fld="44" baseField="0" baseItem="0" numFmtId="164"/>
    <dataField name="Sum of convert_rate" fld="47" baseField="0" baseItem="0"/>
  </dataFields>
  <formats count="2">
    <format dxfId="18">
      <pivotArea outline="0" collapsedLevelsAreSubtotals="1" fieldPosition="0">
        <references count="1">
          <reference field="4294967294" count="1" selected="0">
            <x v="1"/>
          </reference>
        </references>
      </pivotArea>
    </format>
    <format dxfId="17">
      <pivotArea dataOnly="0" labelOnly="1" outline="0" fieldPosition="0">
        <references count="1">
          <reference field="4294967294" count="1">
            <x v="1"/>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1"/>
          </reference>
          <reference field="31"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 chart="3" format="10">
      <pivotArea type="data" outline="0" fieldPosition="0">
        <references count="2">
          <reference field="4294967294" count="1" selected="0">
            <x v="1"/>
          </reference>
          <reference field="31" count="1" selected="0">
            <x v="1"/>
          </reference>
        </references>
      </pivotArea>
    </chartFormat>
    <chartFormat chart="3"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385BEBB-4CE3-404B-8C71-85CF3CC6AC56}" name="PivotTable10"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291:D2294" firstHeaderRow="1" firstDataRow="2" firstDataCol="1"/>
  <pivotFields count="50">
    <pivotField showAll="0"/>
    <pivotField showAll="0"/>
    <pivotField showAll="0"/>
    <pivotField showAll="0"/>
    <pivotField showAll="0"/>
    <pivotField showAll="0">
      <items count="9">
        <item h="1" x="6"/>
        <item h="1" x="5"/>
        <item h="1" x="3"/>
        <item h="1" x="2"/>
        <item x="0"/>
        <item h="1" x="1"/>
        <item h="1" x="4"/>
        <item h="1" x="7"/>
        <item t="default"/>
      </items>
    </pivotField>
    <pivotField showAll="0"/>
    <pivotField showAll="0"/>
    <pivotField showAll="0"/>
    <pivotField showAll="0"/>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axis="axisRow" showAll="0">
      <items count="5">
        <item h="1" x="2"/>
        <item h="1" m="1" x="3"/>
        <item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1"/>
        <item x="0"/>
        <item t="default"/>
      </items>
    </pivotField>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4"/>
  </rowFields>
  <rowItems count="2">
    <i>
      <x v="2"/>
    </i>
    <i t="grand">
      <x/>
    </i>
  </rowItems>
  <colFields count="1">
    <field x="38"/>
  </colFields>
  <colItems count="3">
    <i>
      <x/>
    </i>
    <i>
      <x v="1"/>
    </i>
    <i t="grand">
      <x/>
    </i>
  </colItems>
  <dataFields count="1">
    <dataField name="Count of Response" fld="38" subtotal="count" baseField="0" baseItem="0"/>
  </dataFields>
  <chartFormats count="6">
    <chartFormat chart="0" format="0" series="1">
      <pivotArea type="data" outline="0" fieldPosition="0">
        <references count="2">
          <reference field="4294967294" count="1" selected="0">
            <x v="0"/>
          </reference>
          <reference field="38" count="1" selected="0">
            <x v="0"/>
          </reference>
        </references>
      </pivotArea>
    </chartFormat>
    <chartFormat chart="0" format="1" series="1">
      <pivotArea type="data" outline="0" fieldPosition="0">
        <references count="2">
          <reference field="4294967294" count="1" selected="0">
            <x v="0"/>
          </reference>
          <reference field="38" count="1" selected="0">
            <x v="1"/>
          </reference>
        </references>
      </pivotArea>
    </chartFormat>
    <chartFormat chart="3" format="4" series="1">
      <pivotArea type="data" outline="0" fieldPosition="0">
        <references count="2">
          <reference field="4294967294" count="1" selected="0">
            <x v="0"/>
          </reference>
          <reference field="38" count="1" selected="0">
            <x v="0"/>
          </reference>
        </references>
      </pivotArea>
    </chartFormat>
    <chartFormat chart="3" format="5" series="1">
      <pivotArea type="data" outline="0" fieldPosition="0">
        <references count="2">
          <reference field="4294967294" count="1" selected="0">
            <x v="0"/>
          </reference>
          <reference field="38"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ABDFC80-E4DB-4063-99F0-A9C4196947C2}" name="PivotTable9"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4:B127" firstHeaderRow="1" firstDataRow="1" firstDataCol="1"/>
  <pivotFields count="50">
    <pivotField axis="axisRow" dataField="1" showAll="0">
      <items count="2241">
        <item x="214"/>
        <item x="822"/>
        <item x="1511"/>
        <item x="1654"/>
        <item x="1906"/>
        <item x="768"/>
        <item x="491"/>
        <item x="1596"/>
        <item x="1474"/>
        <item x="524"/>
        <item x="1740"/>
        <item x="782"/>
        <item x="660"/>
        <item x="1037"/>
        <item x="1543"/>
        <item x="682"/>
        <item x="1825"/>
        <item x="2116"/>
        <item x="235"/>
        <item x="153"/>
        <item x="318"/>
        <item x="866"/>
        <item x="2065"/>
        <item x="1531"/>
        <item x="691"/>
        <item x="1105"/>
        <item x="2027"/>
        <item x="1329"/>
        <item x="1777"/>
        <item x="351"/>
        <item x="1999"/>
        <item x="475"/>
        <item x="514"/>
        <item x="1170"/>
        <item x="405"/>
        <item x="1272"/>
        <item x="795"/>
        <item x="1526"/>
        <item x="515"/>
        <item x="1155"/>
        <item x="1476"/>
        <item x="765"/>
        <item x="315"/>
        <item x="1216"/>
        <item x="1203"/>
        <item x="802"/>
        <item x="432"/>
        <item x="1007"/>
        <item x="1109"/>
        <item x="1081"/>
        <item x="1627"/>
        <item x="588"/>
        <item x="2018"/>
        <item x="1225"/>
        <item x="1742"/>
        <item x="1811"/>
        <item x="2136"/>
        <item x="86"/>
        <item x="1433"/>
        <item x="1239"/>
        <item x="268"/>
        <item x="1689"/>
        <item x="539"/>
        <item x="256"/>
        <item x="800"/>
        <item x="240"/>
        <item x="2063"/>
        <item x="194"/>
        <item x="1837"/>
        <item x="1286"/>
        <item x="2107"/>
        <item x="789"/>
        <item x="1180"/>
        <item x="1412"/>
        <item x="117"/>
        <item x="841"/>
        <item x="1110"/>
        <item x="1289"/>
        <item x="209"/>
        <item x="11"/>
        <item x="2007"/>
        <item x="857"/>
        <item x="131"/>
        <item x="727"/>
        <item x="556"/>
        <item x="692"/>
        <item x="1536"/>
        <item x="989"/>
        <item x="219"/>
        <item x="393"/>
        <item x="439"/>
        <item x="228"/>
        <item x="499"/>
        <item x="1710"/>
        <item x="1510"/>
        <item x="2177"/>
        <item x="434"/>
        <item x="2012"/>
        <item x="41"/>
        <item x="321"/>
        <item x="1859"/>
        <item x="1141"/>
        <item x="1416"/>
        <item x="1542"/>
        <item x="1839"/>
        <item x="84"/>
        <item x="931"/>
        <item x="1905"/>
        <item x="1695"/>
        <item x="472"/>
        <item x="1722"/>
        <item x="1438"/>
        <item x="1077"/>
        <item x="1190"/>
        <item x="1548"/>
        <item x="1131"/>
        <item x="2210"/>
        <item x="731"/>
        <item x="403"/>
        <item x="1410"/>
        <item x="205"/>
        <item x="2050"/>
        <item x="1273"/>
        <item x="1159"/>
        <item x="174"/>
        <item x="2133"/>
        <item x="331"/>
        <item x="1122"/>
        <item x="1282"/>
        <item x="2215"/>
        <item x="1213"/>
        <item x="639"/>
        <item x="530"/>
        <item x="227"/>
        <item x="527"/>
        <item x="498"/>
        <item x="2216"/>
        <item x="1749"/>
        <item x="873"/>
        <item x="1146"/>
        <item x="939"/>
        <item x="1799"/>
        <item x="89"/>
        <item x="876"/>
        <item x="1384"/>
        <item x="797"/>
        <item x="398"/>
        <item x="1603"/>
        <item x="1247"/>
        <item x="861"/>
        <item x="1257"/>
        <item x="1144"/>
        <item x="140"/>
        <item x="1528"/>
        <item x="2009"/>
        <item x="1229"/>
        <item x="1200"/>
        <item x="1327"/>
        <item x="1235"/>
        <item x="1140"/>
        <item x="1120"/>
        <item x="1506"/>
        <item x="208"/>
        <item x="1342"/>
        <item x="1561"/>
        <item x="1118"/>
        <item x="567"/>
        <item x="603"/>
        <item x="1988"/>
        <item x="2161"/>
        <item x="899"/>
        <item x="1279"/>
        <item x="476"/>
        <item x="1435"/>
        <item x="363"/>
        <item x="1223"/>
        <item x="1617"/>
        <item x="1339"/>
        <item x="637"/>
        <item x="1209"/>
        <item x="657"/>
        <item x="385"/>
        <item x="2077"/>
        <item x="1556"/>
        <item x="1253"/>
        <item x="6"/>
        <item x="1049"/>
        <item x="1156"/>
        <item x="704"/>
        <item x="2097"/>
        <item x="2162"/>
        <item x="1345"/>
        <item x="2034"/>
        <item x="609"/>
        <item x="113"/>
        <item x="1728"/>
        <item x="2111"/>
        <item x="1127"/>
        <item x="62"/>
        <item x="101"/>
        <item x="1034"/>
        <item x="573"/>
        <item x="204"/>
        <item x="859"/>
        <item x="1595"/>
        <item x="713"/>
        <item x="1707"/>
        <item x="913"/>
        <item x="74"/>
        <item x="2085"/>
        <item x="2100"/>
        <item x="1739"/>
        <item x="1358"/>
        <item x="2057"/>
        <item x="776"/>
        <item x="1157"/>
        <item x="1538"/>
        <item x="1569"/>
        <item x="1829"/>
        <item x="2206"/>
        <item x="2147"/>
        <item x="2098"/>
        <item x="1098"/>
        <item x="1205"/>
        <item x="1090"/>
        <item x="1594"/>
        <item x="786"/>
        <item x="447"/>
        <item x="1940"/>
        <item x="449"/>
        <item x="821"/>
        <item x="2094"/>
        <item x="339"/>
        <item x="1964"/>
        <item x="577"/>
        <item x="1062"/>
        <item x="1660"/>
        <item x="1852"/>
        <item x="1676"/>
        <item x="1721"/>
        <item x="644"/>
        <item x="1117"/>
        <item x="1221"/>
        <item x="604"/>
        <item x="1441"/>
        <item x="261"/>
        <item x="937"/>
        <item x="998"/>
        <item x="1680"/>
        <item x="266"/>
        <item x="1448"/>
        <item x="2102"/>
        <item x="373"/>
        <item x="1793"/>
        <item x="711"/>
        <item x="699"/>
        <item x="1244"/>
        <item x="133"/>
        <item x="1232"/>
        <item x="2180"/>
        <item x="193"/>
        <item x="946"/>
        <item x="52"/>
        <item x="426"/>
        <item x="1360"/>
        <item x="172"/>
        <item x="1706"/>
        <item x="69"/>
        <item x="423"/>
        <item x="1429"/>
        <item x="45"/>
        <item x="218"/>
        <item x="1658"/>
        <item x="309"/>
        <item x="1724"/>
        <item x="1361"/>
        <item x="66"/>
        <item x="712"/>
        <item x="1877"/>
        <item x="70"/>
        <item x="1935"/>
        <item x="1661"/>
        <item x="1984"/>
        <item x="2105"/>
        <item x="24"/>
        <item x="345"/>
        <item x="1790"/>
        <item x="1824"/>
        <item x="878"/>
        <item x="2223"/>
        <item x="1150"/>
        <item x="855"/>
        <item x="1932"/>
        <item x="1860"/>
        <item x="139"/>
        <item x="719"/>
        <item x="100"/>
        <item x="1516"/>
        <item x="125"/>
        <item x="1565"/>
        <item x="687"/>
        <item x="1233"/>
        <item x="617"/>
        <item x="1215"/>
        <item x="1087"/>
        <item x="1788"/>
        <item x="2157"/>
        <item x="379"/>
        <item x="1929"/>
        <item x="374"/>
        <item x="958"/>
        <item x="1111"/>
        <item x="1376"/>
        <item x="2176"/>
        <item x="1102"/>
        <item x="1444"/>
        <item x="1878"/>
        <item x="1298"/>
        <item x="471"/>
        <item x="215"/>
        <item x="116"/>
        <item x="977"/>
        <item x="1175"/>
        <item x="232"/>
        <item x="2061"/>
        <item x="79"/>
        <item x="1808"/>
        <item x="1585"/>
        <item x="1222"/>
        <item x="936"/>
        <item x="1862"/>
        <item x="2128"/>
        <item x="994"/>
        <item x="2189"/>
        <item x="1320"/>
        <item x="2069"/>
        <item x="1296"/>
        <item x="1641"/>
        <item x="283"/>
        <item x="483"/>
        <item x="135"/>
        <item x="1012"/>
        <item x="717"/>
        <item x="303"/>
        <item x="376"/>
        <item x="378"/>
        <item x="971"/>
        <item x="1270"/>
        <item x="1894"/>
        <item x="1727"/>
        <item x="1349"/>
        <item x="220"/>
        <item x="1492"/>
        <item x="1613"/>
        <item x="2175"/>
        <item x="1611"/>
        <item x="663"/>
        <item x="320"/>
        <item x="2146"/>
        <item x="347"/>
        <item x="1182"/>
        <item x="1091"/>
        <item x="1655"/>
        <item x="2196"/>
        <item x="1264"/>
        <item x="76"/>
        <item x="1928"/>
        <item x="2204"/>
        <item x="1302"/>
        <item x="173"/>
        <item x="1696"/>
        <item x="1686"/>
        <item x="638"/>
        <item x="767"/>
        <item x="771"/>
        <item x="2114"/>
        <item x="1318"/>
        <item x="1241"/>
        <item x="1449"/>
        <item x="890"/>
        <item x="710"/>
        <item x="1332"/>
        <item x="2013"/>
        <item x="1703"/>
        <item x="1671"/>
        <item x="29"/>
        <item x="907"/>
        <item x="1013"/>
        <item x="667"/>
        <item x="1809"/>
        <item x="536"/>
        <item x="460"/>
        <item x="22"/>
        <item x="10"/>
        <item x="1522"/>
        <item x="2010"/>
        <item x="531"/>
        <item x="1494"/>
        <item x="926"/>
        <item x="470"/>
        <item x="865"/>
        <item x="1063"/>
        <item x="356"/>
        <item x="388"/>
        <item x="1497"/>
        <item x="221"/>
        <item x="2049"/>
        <item x="2125"/>
        <item x="380"/>
        <item x="444"/>
        <item x="1958"/>
        <item x="15"/>
        <item x="2124"/>
        <item x="1760"/>
        <item x="12"/>
        <item x="1576"/>
        <item x="642"/>
        <item x="957"/>
        <item x="44"/>
        <item x="1259"/>
        <item x="828"/>
        <item x="1754"/>
        <item x="1682"/>
        <item x="1457"/>
        <item x="1951"/>
        <item x="980"/>
        <item x="1338"/>
        <item x="1"/>
        <item x="246"/>
        <item x="1927"/>
        <item x="1869"/>
        <item x="1712"/>
        <item x="1549"/>
        <item x="1067"/>
        <item x="53"/>
        <item x="253"/>
        <item x="94"/>
        <item x="1194"/>
        <item x="1196"/>
        <item x="1343"/>
        <item x="2074"/>
        <item x="549"/>
        <item x="525"/>
        <item x="81"/>
        <item x="1593"/>
        <item x="450"/>
        <item x="19"/>
        <item x="748"/>
        <item x="1656"/>
        <item x="115"/>
        <item x="1185"/>
        <item x="1657"/>
        <item x="1276"/>
        <item x="275"/>
        <item x="1124"/>
        <item x="1192"/>
        <item x="1119"/>
        <item x="1212"/>
        <item x="1916"/>
        <item x="1903"/>
        <item x="2062"/>
        <item x="808"/>
        <item x="773"/>
        <item x="2019"/>
        <item x="270"/>
        <item x="264"/>
        <item x="316"/>
        <item x="26"/>
        <item x="2070"/>
        <item x="1354"/>
        <item x="1525"/>
        <item x="1169"/>
        <item x="1820"/>
        <item x="465"/>
        <item x="485"/>
        <item x="1425"/>
        <item x="2166"/>
        <item x="1694"/>
        <item x="312"/>
        <item x="1021"/>
        <item x="869"/>
        <item x="1972"/>
        <item x="601"/>
        <item x="963"/>
        <item x="608"/>
        <item x="778"/>
        <item x="1587"/>
        <item x="1939"/>
        <item x="400"/>
        <item x="2126"/>
        <item x="1947"/>
        <item x="1734"/>
        <item x="1287"/>
        <item x="1437"/>
        <item x="333"/>
        <item x="1459"/>
        <item x="521"/>
        <item x="1402"/>
        <item x="1334"/>
        <item x="448"/>
        <item x="1550"/>
        <item x="1920"/>
        <item x="1815"/>
        <item x="404"/>
        <item x="372"/>
        <item x="1422"/>
        <item x="184"/>
        <item x="656"/>
        <item x="1602"/>
        <item x="14"/>
        <item x="1687"/>
        <item x="575"/>
        <item x="350"/>
        <item x="1394"/>
        <item x="1397"/>
        <item x="2052"/>
        <item x="324"/>
        <item x="976"/>
        <item x="1589"/>
        <item x="1154"/>
        <item x="968"/>
        <item x="918"/>
        <item x="1767"/>
        <item x="2198"/>
        <item x="1725"/>
        <item x="1663"/>
        <item x="2191"/>
        <item x="258"/>
        <item x="2186"/>
        <item x="392"/>
        <item x="1365"/>
        <item x="210"/>
        <item x="1414"/>
        <item x="1779"/>
        <item x="107"/>
        <item x="2091"/>
        <item x="1774"/>
        <item x="1366"/>
        <item x="2154"/>
        <item x="2071"/>
        <item x="2139"/>
        <item x="384"/>
        <item x="903"/>
        <item x="159"/>
        <item x="2203"/>
        <item x="1224"/>
        <item x="1890"/>
        <item x="1659"/>
        <item x="620"/>
        <item x="1559"/>
        <item x="160"/>
        <item x="1763"/>
        <item x="203"/>
        <item x="2086"/>
        <item x="1533"/>
        <item x="451"/>
        <item x="1294"/>
        <item x="1639"/>
        <item x="464"/>
        <item x="311"/>
        <item x="2174"/>
        <item x="1800"/>
        <item x="1427"/>
        <item x="1480"/>
        <item x="1515"/>
        <item x="330"/>
        <item x="319"/>
        <item x="697"/>
        <item x="1786"/>
        <item x="296"/>
        <item x="1069"/>
        <item x="213"/>
        <item x="1931"/>
        <item x="949"/>
        <item x="1855"/>
        <item x="680"/>
        <item x="1134"/>
        <item x="848"/>
        <item x="1382"/>
        <item x="2103"/>
        <item x="1178"/>
        <item x="674"/>
        <item x="295"/>
        <item x="369"/>
        <item x="1918"/>
        <item x="889"/>
        <item x="1278"/>
        <item x="236"/>
        <item x="143"/>
        <item x="1486"/>
        <item x="643"/>
        <item x="1462"/>
        <item x="2138"/>
        <item x="1797"/>
        <item x="362"/>
        <item x="1889"/>
        <item x="1389"/>
        <item x="810"/>
        <item x="39"/>
        <item x="1133"/>
        <item x="2195"/>
        <item x="816"/>
        <item x="1204"/>
        <item x="1066"/>
        <item x="2130"/>
        <item x="858"/>
        <item x="1961"/>
        <item x="1891"/>
        <item x="1618"/>
        <item x="156"/>
        <item x="1980"/>
        <item x="31"/>
        <item x="99"/>
        <item x="314"/>
        <item x="983"/>
        <item x="272"/>
        <item x="1207"/>
        <item x="1880"/>
        <item x="594"/>
        <item x="61"/>
        <item x="1079"/>
        <item x="615"/>
        <item x="1644"/>
        <item x="1303"/>
        <item x="1482"/>
        <item x="2109"/>
        <item x="2092"/>
        <item x="1925"/>
        <item x="2081"/>
        <item x="147"/>
        <item x="421"/>
        <item x="1807"/>
        <item x="495"/>
        <item x="1922"/>
        <item x="927"/>
        <item x="169"/>
        <item x="259"/>
        <item x="1018"/>
        <item x="1843"/>
        <item x="559"/>
        <item x="561"/>
        <item x="199"/>
        <item x="780"/>
        <item x="673"/>
        <item x="945"/>
        <item x="1439"/>
        <item x="457"/>
        <item x="1367"/>
        <item x="234"/>
        <item x="1863"/>
        <item x="2014"/>
        <item x="1908"/>
        <item x="2182"/>
        <item x="112"/>
        <item x="879"/>
        <item x="1629"/>
        <item x="654"/>
        <item x="529"/>
        <item x="1921"/>
        <item x="1870"/>
        <item x="1619"/>
        <item x="978"/>
        <item x="383"/>
        <item x="842"/>
        <item x="832"/>
        <item x="80"/>
        <item x="1982"/>
        <item x="708"/>
        <item x="1502"/>
        <item x="1171"/>
        <item x="647"/>
        <item x="127"/>
        <item x="508"/>
        <item x="1434"/>
        <item x="1674"/>
        <item x="490"/>
        <item x="257"/>
        <item x="1597"/>
        <item x="1130"/>
        <item x="1398"/>
        <item x="2099"/>
        <item x="1879"/>
        <item x="1635"/>
        <item x="395"/>
        <item x="1673"/>
        <item x="1952"/>
        <item x="488"/>
        <item x="1214"/>
        <item x="276"/>
        <item x="1532"/>
        <item x="628"/>
        <item x="1490"/>
        <item x="792"/>
        <item x="804"/>
        <item x="2033"/>
        <item x="1719"/>
        <item x="1582"/>
        <item x="2048"/>
        <item x="1193"/>
        <item x="1963"/>
        <item x="185"/>
        <item x="2167"/>
        <item x="414"/>
        <item x="1757"/>
        <item x="569"/>
        <item x="571"/>
        <item x="1080"/>
        <item x="1529"/>
        <item x="599"/>
        <item x="962"/>
        <item x="1295"/>
        <item x="181"/>
        <item x="745"/>
        <item x="1701"/>
        <item x="1631"/>
        <item x="1750"/>
        <item x="1895"/>
        <item x="1504"/>
        <item x="1503"/>
        <item x="1967"/>
        <item x="1165"/>
        <item x="2006"/>
        <item x="1202"/>
        <item x="716"/>
        <item x="872"/>
        <item x="1027"/>
        <item x="108"/>
        <item x="961"/>
        <item x="625"/>
        <item x="1505"/>
        <item x="406"/>
        <item x="2011"/>
        <item x="2213"/>
        <item x="540"/>
        <item x="753"/>
        <item x="938"/>
        <item x="1865"/>
        <item x="1672"/>
        <item x="520"/>
        <item x="1475"/>
        <item x="1280"/>
        <item x="1026"/>
        <item x="590"/>
        <item x="519"/>
        <item x="167"/>
        <item x="1040"/>
        <item x="1872"/>
        <item x="430"/>
        <item x="229"/>
        <item x="813"/>
        <item x="1534"/>
        <item x="798"/>
        <item x="1061"/>
        <item x="278"/>
        <item x="1876"/>
        <item x="429"/>
        <item x="1386"/>
        <item x="1632"/>
        <item x="1580"/>
        <item x="1756"/>
        <item x="2031"/>
        <item x="1072"/>
        <item x="1729"/>
        <item x="1643"/>
        <item x="150"/>
        <item x="1355"/>
        <item x="1183"/>
        <item x="1056"/>
        <item x="2208"/>
        <item x="1541"/>
        <item x="823"/>
        <item x="640"/>
        <item x="1630"/>
        <item x="1514"/>
        <item x="658"/>
        <item x="755"/>
        <item x="1752"/>
        <item x="1116"/>
        <item x="1519"/>
        <item x="327"/>
        <item x="818"/>
        <item x="1265"/>
        <item x="469"/>
        <item x="2131"/>
        <item x="489"/>
        <item x="299"/>
        <item x="969"/>
        <item x="187"/>
        <item x="2030"/>
        <item x="981"/>
        <item x="1508"/>
        <item x="2171"/>
        <item x="2113"/>
        <item x="1306"/>
        <item x="1261"/>
        <item x="2236"/>
        <item x="1047"/>
        <item x="756"/>
        <item x="2002"/>
        <item x="1557"/>
        <item x="1456"/>
        <item x="23"/>
        <item x="149"/>
        <item x="1714"/>
        <item x="1226"/>
        <item x="1678"/>
        <item x="1142"/>
        <item x="1473"/>
        <item x="749"/>
        <item x="2172"/>
        <item x="1424"/>
        <item x="1188"/>
        <item x="1500"/>
        <item x="1400"/>
        <item x="2044"/>
        <item x="1368"/>
        <item x="1419"/>
        <item x="337"/>
        <item x="2015"/>
        <item x="359"/>
        <item x="51"/>
        <item x="83"/>
        <item x="864"/>
        <item x="1996"/>
        <item x="1669"/>
        <item x="941"/>
        <item x="1246"/>
        <item x="64"/>
        <item x="1242"/>
        <item x="2"/>
        <item x="455"/>
        <item x="641"/>
        <item x="1803"/>
        <item x="1236"/>
        <item x="589"/>
        <item x="565"/>
        <item x="840"/>
        <item x="1403"/>
        <item x="2026"/>
        <item x="262"/>
        <item x="2227"/>
        <item x="1076"/>
        <item x="785"/>
        <item x="418"/>
        <item x="1477"/>
        <item x="1866"/>
        <item x="1024"/>
        <item x="1328"/>
        <item x="650"/>
        <item x="1160"/>
        <item x="867"/>
        <item x="1570"/>
        <item x="2046"/>
        <item x="863"/>
        <item x="1520"/>
        <item x="550"/>
        <item x="2224"/>
        <item x="783"/>
        <item x="860"/>
        <item x="1248"/>
        <item x="627"/>
        <item x="709"/>
        <item x="774"/>
        <item x="1413"/>
        <item x="511"/>
        <item x="526"/>
        <item x="431"/>
        <item x="1764"/>
        <item x="722"/>
        <item x="1969"/>
        <item x="2207"/>
        <item x="1971"/>
        <item x="36"/>
        <item x="1383"/>
        <item x="1732"/>
        <item x="1115"/>
        <item x="547"/>
        <item x="2134"/>
        <item x="165"/>
        <item x="633"/>
        <item x="2178"/>
        <item x="645"/>
        <item x="1917"/>
        <item x="1567"/>
        <item x="279"/>
        <item x="1307"/>
        <item x="1455"/>
        <item x="1395"/>
        <item x="1469"/>
        <item x="1065"/>
        <item x="2190"/>
        <item x="2051"/>
        <item x="1850"/>
        <item x="367"/>
        <item x="1019"/>
        <item x="533"/>
        <item x="308"/>
        <item x="794"/>
        <item x="1104"/>
        <item x="87"/>
        <item x="377"/>
        <item x="1983"/>
        <item x="706"/>
        <item x="1052"/>
        <item x="68"/>
        <item x="2226"/>
        <item x="1608"/>
        <item x="921"/>
        <item x="922"/>
        <item x="1060"/>
        <item x="1218"/>
        <item x="592"/>
        <item x="1058"/>
        <item x="764"/>
        <item x="102"/>
        <item x="1443"/>
        <item x="2179"/>
        <item x="292"/>
        <item x="1994"/>
        <item x="2169"/>
        <item x="1023"/>
        <item x="1987"/>
        <item x="1316"/>
        <item x="269"/>
        <item x="987"/>
        <item x="611"/>
        <item x="885"/>
        <item x="805"/>
        <item x="1310"/>
        <item x="518"/>
        <item x="1584"/>
        <item x="1848"/>
        <item x="646"/>
        <item x="1898"/>
        <item x="919"/>
        <item x="960"/>
        <item x="2080"/>
        <item x="98"/>
        <item x="225"/>
        <item x="911"/>
        <item x="1607"/>
        <item x="280"/>
        <item x="676"/>
        <item x="1699"/>
        <item x="648"/>
        <item x="1445"/>
        <item x="1723"/>
        <item x="1828"/>
        <item x="1466"/>
        <item x="724"/>
        <item x="289"/>
        <item x="1347"/>
        <item x="528"/>
        <item x="1472"/>
        <item x="1675"/>
        <item x="1121"/>
        <item x="653"/>
        <item x="1108"/>
        <item x="1374"/>
        <item x="2225"/>
        <item x="1046"/>
        <item x="1129"/>
        <item x="1586"/>
        <item x="1050"/>
        <item x="532"/>
        <item x="222"/>
        <item x="2036"/>
        <item x="875"/>
        <item x="1096"/>
        <item x="1388"/>
        <item x="1874"/>
        <item x="1290"/>
        <item x="1068"/>
        <item x="1936"/>
        <item x="1563"/>
        <item x="1330"/>
        <item x="2024"/>
        <item x="2218"/>
        <item x="934"/>
        <item x="8"/>
        <item x="852"/>
        <item x="2000"/>
        <item x="1471"/>
        <item x="2090"/>
        <item x="1977"/>
        <item x="856"/>
        <item x="830"/>
        <item x="681"/>
        <item x="2123"/>
        <item x="293"/>
        <item x="1653"/>
        <item x="1317"/>
        <item x="17"/>
        <item x="523"/>
        <item x="1092"/>
        <item x="505"/>
        <item x="456"/>
        <item x="2022"/>
        <item x="1145"/>
        <item x="777"/>
        <item x="1575"/>
        <item x="1590"/>
        <item x="2137"/>
        <item x="2041"/>
        <item x="923"/>
        <item x="721"/>
        <item x="595"/>
        <item x="1923"/>
        <item x="1043"/>
        <item x="1849"/>
        <item x="1254"/>
        <item x="440"/>
        <item x="1944"/>
        <item x="1123"/>
        <item x="442"/>
        <item x="1153"/>
        <item x="542"/>
        <item x="1284"/>
        <item x="897"/>
        <item x="953"/>
        <item x="408"/>
        <item x="587"/>
        <item x="1605"/>
        <item x="629"/>
        <item x="417"/>
        <item x="1291"/>
        <item x="1464"/>
        <item x="110"/>
        <item x="2078"/>
        <item x="1351"/>
        <item x="582"/>
        <item x="662"/>
        <item x="1753"/>
        <item x="1770"/>
        <item x="1260"/>
        <item x="1887"/>
        <item x="720"/>
        <item x="1976"/>
        <item x="1622"/>
        <item x="839"/>
        <item x="583"/>
        <item x="366"/>
        <item x="2144"/>
        <item x="1941"/>
        <item x="503"/>
        <item x="1333"/>
        <item x="1780"/>
        <item x="1252"/>
        <item x="481"/>
        <item x="632"/>
        <item x="486"/>
        <item x="206"/>
        <item x="1646"/>
        <item x="1882"/>
        <item x="1344"/>
        <item x="995"/>
        <item x="1591"/>
        <item x="2158"/>
        <item x="1030"/>
        <item x="1266"/>
        <item x="1636"/>
        <item x="1447"/>
        <item x="1583"/>
        <item x="1423"/>
        <item x="1189"/>
        <item x="1353"/>
        <item x="118"/>
        <item x="1010"/>
        <item x="742"/>
        <item x="1758"/>
        <item x="2084"/>
        <item x="596"/>
        <item x="579"/>
        <item x="27"/>
        <item x="1033"/>
        <item x="1285"/>
        <item x="85"/>
        <item x="1600"/>
        <item x="744"/>
        <item x="1781"/>
        <item x="1478"/>
        <item x="1020"/>
        <item x="1393"/>
        <item x="134"/>
        <item x="1702"/>
        <item x="1668"/>
        <item x="480"/>
        <item x="1827"/>
        <item x="930"/>
        <item x="255"/>
        <item x="1014"/>
        <item x="581"/>
        <item x="1857"/>
        <item x="952"/>
        <item x="4"/>
        <item x="730"/>
        <item x="766"/>
        <item x="844"/>
        <item x="1300"/>
        <item x="231"/>
        <item x="136"/>
        <item x="82"/>
        <item x="1572"/>
        <item x="1998"/>
        <item x="551"/>
        <item x="21"/>
        <item x="943"/>
        <item x="512"/>
        <item x="1942"/>
        <item x="1755"/>
        <item x="2083"/>
        <item x="979"/>
        <item x="1616"/>
        <item x="1560"/>
        <item x="1268"/>
        <item x="1147"/>
        <item x="1826"/>
        <item x="1601"/>
        <item x="2043"/>
        <item x="438"/>
        <item x="1554"/>
        <item x="2045"/>
        <item x="1406"/>
        <item x="1258"/>
        <item x="1341"/>
        <item x="477"/>
        <item x="1810"/>
        <item x="2072"/>
        <item x="896"/>
        <item x="0"/>
        <item x="1003"/>
        <item x="1487"/>
        <item x="1769"/>
        <item x="824"/>
        <item x="1100"/>
        <item x="1297"/>
        <item x="1911"/>
        <item x="1198"/>
        <item x="543"/>
        <item x="207"/>
        <item x="655"/>
        <item x="1897"/>
        <item x="487"/>
        <item x="739"/>
        <item x="1088"/>
        <item x="811"/>
        <item x="1544"/>
        <item x="301"/>
        <item x="191"/>
        <item x="170"/>
        <item x="1331"/>
        <item x="1909"/>
        <item x="1954"/>
        <item x="2039"/>
        <item x="2040"/>
        <item x="964"/>
        <item x="1547"/>
        <item x="391"/>
        <item x="1210"/>
        <item x="1418"/>
        <item x="2160"/>
        <item x="1373"/>
        <item x="370"/>
        <item x="740"/>
        <item x="1821"/>
        <item x="837"/>
        <item x="933"/>
        <item x="32"/>
        <item x="984"/>
        <item x="2187"/>
        <item x="1011"/>
        <item x="271"/>
        <item x="1054"/>
        <item x="1930"/>
        <item x="1179"/>
        <item x="1053"/>
        <item x="956"/>
        <item x="1501"/>
        <item x="584"/>
        <item x="1308"/>
        <item x="1489"/>
        <item x="1816"/>
        <item x="1450"/>
        <item x="1892"/>
        <item x="854"/>
        <item x="1737"/>
        <item x="92"/>
        <item x="2104"/>
        <item x="186"/>
        <item x="1420"/>
        <item x="300"/>
        <item x="884"/>
        <item x="1913"/>
        <item x="1910"/>
        <item x="326"/>
        <item x="364"/>
        <item x="1305"/>
        <item x="75"/>
        <item x="1748"/>
        <item x="845"/>
        <item x="1039"/>
        <item x="1833"/>
        <item x="1483"/>
        <item x="925"/>
        <item x="2037"/>
        <item x="1759"/>
        <item x="148"/>
        <item x="1588"/>
        <item x="1902"/>
        <item x="9"/>
        <item x="1176"/>
        <item x="757"/>
        <item x="1164"/>
        <item x="420"/>
        <item x="847"/>
        <item x="1681"/>
        <item x="1370"/>
        <item x="446"/>
        <item x="368"/>
        <item x="733"/>
        <item x="2205"/>
        <item x="1132"/>
        <item x="580"/>
        <item x="1440"/>
        <item x="1453"/>
        <item x="1045"/>
        <item x="428"/>
        <item x="825"/>
        <item x="2108"/>
        <item x="1125"/>
        <item x="1099"/>
        <item x="1038"/>
        <item x="1301"/>
        <item x="513"/>
        <item x="1262"/>
        <item x="1530"/>
        <item x="1304"/>
        <item x="1022"/>
        <item x="507"/>
        <item x="1084"/>
        <item x="726"/>
        <item x="1623"/>
        <item x="2066"/>
        <item x="1166"/>
        <item x="1009"/>
        <item x="453"/>
        <item x="836"/>
        <item x="358"/>
        <item x="2119"/>
        <item x="2209"/>
        <item x="1789"/>
        <item x="7"/>
        <item x="1363"/>
        <item x="3"/>
        <item x="2106"/>
        <item x="357"/>
        <item x="1315"/>
        <item x="1934"/>
        <item x="355"/>
        <item x="387"/>
        <item x="1965"/>
        <item x="121"/>
        <item x="1234"/>
        <item x="2021"/>
        <item x="1614"/>
        <item x="1162"/>
        <item x="613"/>
        <item x="1230"/>
        <item x="454"/>
        <item x="1806"/>
        <item x="343"/>
        <item x="1452"/>
        <item x="1992"/>
        <item x="1937"/>
        <item x="737"/>
        <item x="1579"/>
        <item x="55"/>
        <item x="2220"/>
        <item x="2118"/>
        <item x="1167"/>
        <item x="1106"/>
        <item x="217"/>
        <item x="1970"/>
        <item x="1195"/>
        <item x="1044"/>
        <item x="1802"/>
        <item x="2127"/>
        <item x="1085"/>
        <item x="787"/>
        <item x="814"/>
        <item x="1517"/>
        <item x="72"/>
        <item x="1499"/>
        <item x="313"/>
        <item x="684"/>
        <item x="273"/>
        <item x="251"/>
        <item x="2087"/>
        <item x="1677"/>
        <item x="1691"/>
        <item x="397"/>
        <item x="1962"/>
        <item x="973"/>
        <item x="1546"/>
        <item x="1004"/>
        <item x="1415"/>
        <item x="694"/>
        <item x="2054"/>
        <item x="935"/>
        <item x="702"/>
        <item x="951"/>
        <item x="1324"/>
        <item x="904"/>
        <item x="762"/>
        <item x="1648"/>
        <item x="1912"/>
        <item x="1075"/>
        <item x="198"/>
        <item x="593"/>
        <item x="1955"/>
        <item x="189"/>
        <item x="1665"/>
        <item x="244"/>
        <item x="902"/>
        <item x="1662"/>
        <item x="171"/>
        <item x="1883"/>
        <item x="1094"/>
        <item x="452"/>
        <item x="759"/>
        <item x="2082"/>
        <item x="416"/>
        <item x="2088"/>
        <item x="948"/>
        <item x="738"/>
        <item x="63"/>
        <item x="211"/>
        <item x="422"/>
        <item x="908"/>
        <item x="790"/>
        <item x="2101"/>
        <item x="18"/>
        <item x="49"/>
        <item x="2038"/>
        <item x="1642"/>
        <item x="624"/>
        <item x="494"/>
        <item x="1197"/>
        <item x="306"/>
        <item x="1404"/>
        <item x="1762"/>
        <item x="473"/>
        <item x="982"/>
        <item x="168"/>
        <item x="1558"/>
        <item x="829"/>
        <item x="1451"/>
        <item x="1255"/>
        <item x="1309"/>
        <item x="652"/>
        <item x="1950"/>
        <item x="2055"/>
        <item x="1540"/>
        <item x="2003"/>
        <item x="612"/>
        <item x="265"/>
        <item x="433"/>
        <item x="1856"/>
        <item x="1873"/>
        <item x="386"/>
        <item x="2173"/>
        <item x="796"/>
        <item x="651"/>
        <item x="1610"/>
        <item x="1041"/>
        <item x="1720"/>
        <item x="1126"/>
        <item x="827"/>
        <item x="1377"/>
        <item x="230"/>
        <item x="942"/>
        <item x="1995"/>
        <item x="570"/>
        <item x="775"/>
        <item x="60"/>
        <item x="1442"/>
        <item x="1830"/>
        <item x="1245"/>
        <item x="30"/>
        <item x="1640"/>
        <item x="2008"/>
        <item x="985"/>
        <item x="1454"/>
        <item x="382"/>
        <item x="1496"/>
        <item x="761"/>
        <item x="1893"/>
        <item x="1163"/>
        <item x="1841"/>
        <item x="1666"/>
        <item x="1238"/>
        <item x="598"/>
        <item x="212"/>
        <item x="537"/>
        <item x="424"/>
        <item x="179"/>
        <item x="659"/>
        <item x="621"/>
        <item x="636"/>
        <item x="2150"/>
        <item x="2076"/>
        <item x="675"/>
        <item x="307"/>
        <item x="714"/>
        <item x="750"/>
        <item x="1801"/>
        <item x="188"/>
        <item x="2212"/>
        <item x="705"/>
        <item x="707"/>
        <item x="196"/>
        <item x="1421"/>
        <item x="1796"/>
        <item x="2230"/>
        <item x="1647"/>
        <item x="1933"/>
        <item x="1016"/>
        <item x="967"/>
        <item x="1624"/>
        <item x="1598"/>
        <item x="886"/>
        <item x="412"/>
        <item x="819"/>
        <item x="898"/>
        <item x="2016"/>
        <item x="910"/>
        <item x="154"/>
        <item x="463"/>
        <item x="736"/>
        <item x="224"/>
        <item x="661"/>
        <item x="752"/>
        <item x="1914"/>
        <item x="415"/>
        <item x="891"/>
        <item x="2194"/>
        <item x="298"/>
        <item x="2142"/>
        <item x="1293"/>
        <item x="1832"/>
        <item x="605"/>
        <item x="1313"/>
        <item x="1430"/>
        <item x="1966"/>
        <item x="2005"/>
        <item x="853"/>
        <item x="2059"/>
        <item x="1211"/>
        <item x="1468"/>
        <item x="725"/>
        <item x="325"/>
        <item x="124"/>
        <item x="195"/>
        <item x="690"/>
        <item x="606"/>
        <item x="2151"/>
        <item x="746"/>
        <item x="48"/>
        <item x="96"/>
        <item x="1493"/>
        <item x="291"/>
        <item x="1784"/>
        <item x="216"/>
        <item x="2237"/>
        <item x="360"/>
        <item x="1359"/>
        <item x="689"/>
        <item x="43"/>
        <item x="425"/>
        <item x="47"/>
        <item x="1055"/>
        <item x="238"/>
        <item x="200"/>
        <item x="410"/>
        <item x="2163"/>
        <item x="1553"/>
        <item x="1231"/>
        <item x="806"/>
        <item x="1667"/>
        <item x="1199"/>
        <item x="1089"/>
        <item x="1704"/>
        <item x="807"/>
        <item x="2221"/>
        <item x="574"/>
        <item x="33"/>
        <item x="226"/>
        <item x="992"/>
        <item x="336"/>
        <item x="1283"/>
        <item x="123"/>
        <item x="1835"/>
        <item x="1713"/>
        <item x="1690"/>
        <item x="1625"/>
        <item x="1103"/>
        <item x="245"/>
        <item x="396"/>
        <item x="1842"/>
        <item x="413"/>
        <item x="669"/>
        <item x="2096"/>
        <item x="111"/>
        <item x="1776"/>
        <item x="57"/>
        <item x="2056"/>
        <item x="597"/>
        <item x="5"/>
        <item x="1113"/>
        <item x="1005"/>
        <item x="741"/>
        <item x="817"/>
        <item x="1566"/>
        <item x="1649"/>
        <item x="1271"/>
        <item x="1491"/>
        <item x="441"/>
        <item x="1736"/>
        <item x="77"/>
        <item x="1886"/>
        <item x="1381"/>
        <item x="95"/>
        <item x="1467"/>
        <item x="1274"/>
        <item x="1959"/>
        <item x="2122"/>
        <item x="106"/>
        <item x="458"/>
        <item x="763"/>
        <item x="950"/>
        <item x="1771"/>
        <item x="2164"/>
        <item x="1741"/>
        <item x="1135"/>
        <item x="402"/>
        <item x="2200"/>
        <item x="591"/>
        <item x="1292"/>
        <item x="1717"/>
        <item x="874"/>
        <item x="993"/>
        <item x="138"/>
        <item x="1884"/>
        <item x="394"/>
        <item x="560"/>
        <item x="180"/>
        <item x="2153"/>
        <item x="1507"/>
        <item x="1357"/>
        <item x="1243"/>
        <item x="754"/>
        <item x="1551"/>
        <item x="1708"/>
        <item x="2093"/>
        <item x="1227"/>
        <item x="1148"/>
        <item x="743"/>
        <item x="329"/>
        <item x="1481"/>
        <item x="1683"/>
        <item x="1206"/>
        <item x="1555"/>
        <item x="1348"/>
        <item x="152"/>
        <item x="965"/>
        <item x="1751"/>
        <item x="544"/>
        <item x="277"/>
        <item x="192"/>
        <item x="1711"/>
        <item x="1948"/>
        <item x="850"/>
        <item x="1836"/>
        <item x="461"/>
        <item x="2023"/>
        <item x="1845"/>
        <item x="2148"/>
        <item x="735"/>
        <item x="1747"/>
        <item x="25"/>
        <item x="2067"/>
        <item x="2089"/>
        <item x="1356"/>
        <item x="1953"/>
        <item x="932"/>
        <item x="610"/>
        <item x="1326"/>
        <item x="751"/>
        <item x="1599"/>
        <item x="1685"/>
        <item x="1158"/>
        <item x="1792"/>
        <item x="1001"/>
        <item x="1924"/>
        <item x="602"/>
        <item x="151"/>
        <item x="2192"/>
        <item x="1527"/>
        <item x="466"/>
        <item x="1787"/>
        <item x="1137"/>
        <item x="883"/>
        <item x="130"/>
        <item x="703"/>
        <item x="585"/>
        <item x="1626"/>
        <item x="1709"/>
        <item x="1650"/>
        <item x="2232"/>
        <item x="65"/>
        <item x="887"/>
        <item x="1552"/>
        <item x="1812"/>
        <item x="1057"/>
        <item x="73"/>
        <item x="1573"/>
        <item x="1391"/>
        <item x="1670"/>
        <item x="954"/>
        <item x="1263"/>
        <item x="287"/>
        <item x="502"/>
        <item x="576"/>
        <item x="664"/>
        <item x="986"/>
        <item x="1578"/>
        <item x="13"/>
        <item x="572"/>
        <item x="162"/>
        <item x="1446"/>
        <item x="2184"/>
        <item x="1228"/>
        <item x="1991"/>
        <item x="399"/>
        <item x="1390"/>
        <item x="1679"/>
        <item x="1460"/>
        <item x="344"/>
        <item x="2238"/>
        <item x="1426"/>
        <item x="128"/>
        <item x="322"/>
        <item x="1172"/>
        <item x="1620"/>
        <item x="1664"/>
        <item x="1151"/>
        <item x="1768"/>
        <item x="557"/>
        <item x="696"/>
        <item x="390"/>
        <item x="1822"/>
        <item x="1881"/>
        <item x="482"/>
        <item x="1974"/>
        <item x="917"/>
        <item x="1352"/>
        <item x="1484"/>
        <item x="2234"/>
        <item x="105"/>
        <item x="59"/>
        <item x="1181"/>
        <item x="1651"/>
        <item x="1804"/>
        <item x="1407"/>
        <item x="947"/>
        <item x="1143"/>
        <item x="2042"/>
        <item x="1428"/>
        <item x="558"/>
        <item x="1311"/>
        <item x="42"/>
        <item x="1161"/>
        <item x="1798"/>
        <item x="122"/>
        <item x="880"/>
        <item x="635"/>
        <item x="1896"/>
        <item x="164"/>
        <item x="607"/>
        <item x="1868"/>
        <item x="996"/>
        <item x="88"/>
        <item x="1956"/>
        <item x="799"/>
        <item x="1981"/>
        <item x="1844"/>
        <item x="1251"/>
        <item x="1968"/>
        <item x="545"/>
        <item x="990"/>
        <item x="346"/>
        <item x="58"/>
        <item x="831"/>
        <item x="1017"/>
        <item x="1819"/>
        <item x="419"/>
        <item x="1773"/>
        <item x="1436"/>
        <item x="462"/>
        <item x="38"/>
        <item x="40"/>
        <item x="1871"/>
        <item x="1730"/>
        <item x="50"/>
        <item x="1985"/>
        <item x="900"/>
        <item x="2032"/>
        <item x="801"/>
        <item x="1521"/>
        <item x="618"/>
        <item x="282"/>
        <item x="2117"/>
        <item x="1396"/>
        <item x="1574"/>
        <item x="1174"/>
        <item x="868"/>
        <item x="142"/>
        <item x="555"/>
        <item x="944"/>
        <item x="1387"/>
        <item x="1082"/>
        <item x="175"/>
        <item x="2228"/>
        <item x="2193"/>
        <item x="534"/>
        <item x="2156"/>
        <item x="202"/>
        <item x="1191"/>
        <item x="496"/>
        <item x="427"/>
        <item x="1319"/>
        <item x="666"/>
        <item x="34"/>
        <item x="1378"/>
        <item x="2060"/>
        <item x="678"/>
        <item x="1899"/>
        <item x="1408"/>
        <item x="769"/>
        <item x="1314"/>
        <item x="1705"/>
        <item x="894"/>
        <item x="1375"/>
        <item x="1761"/>
        <item x="888"/>
        <item x="2120"/>
        <item x="348"/>
        <item x="1700"/>
        <item x="2181"/>
        <item x="248"/>
        <item x="1048"/>
        <item x="1217"/>
        <item x="407"/>
        <item x="1772"/>
        <item x="772"/>
        <item x="104"/>
        <item x="1775"/>
        <item x="1025"/>
        <item x="882"/>
        <item x="1539"/>
        <item x="634"/>
        <item x="1960"/>
        <item x="924"/>
        <item x="249"/>
        <item x="2155"/>
        <item x="509"/>
        <item x="901"/>
        <item x="1006"/>
        <item x="616"/>
        <item x="1208"/>
        <item x="940"/>
        <item x="284"/>
        <item x="1606"/>
        <item x="478"/>
        <item x="1008"/>
        <item x="1128"/>
        <item x="1029"/>
        <item x="90"/>
        <item x="1288"/>
        <item x="2199"/>
        <item x="1858"/>
        <item x="586"/>
        <item x="1864"/>
        <item x="223"/>
        <item x="1093"/>
        <item x="474"/>
        <item x="1256"/>
        <item x="999"/>
        <item x="2035"/>
        <item x="566"/>
        <item x="1411"/>
        <item x="500"/>
        <item x="1371"/>
        <item x="809"/>
        <item x="1791"/>
        <item x="670"/>
        <item x="1823"/>
        <item x="1765"/>
        <item x="352"/>
        <item x="1073"/>
        <item x="672"/>
        <item x="1322"/>
        <item x="974"/>
        <item x="1325"/>
        <item x="467"/>
        <item x="522"/>
        <item x="114"/>
        <item x="2141"/>
        <item x="1031"/>
        <item x="895"/>
        <item x="91"/>
        <item x="695"/>
        <item x="552"/>
        <item x="1612"/>
        <item x="2219"/>
        <item x="1688"/>
        <item x="161"/>
        <item x="290"/>
        <item x="1513"/>
        <item x="247"/>
        <item x="305"/>
        <item x="157"/>
        <item x="1805"/>
        <item x="484"/>
        <item x="1978"/>
        <item x="1938"/>
        <item x="1745"/>
        <item x="1577"/>
        <item x="2214"/>
        <item x="988"/>
        <item x="915"/>
        <item x="693"/>
        <item x="2028"/>
        <item x="361"/>
        <item x="435"/>
        <item x="1432"/>
        <item x="871"/>
        <item x="20"/>
        <item x="2170"/>
        <item x="354"/>
        <item x="67"/>
        <item x="103"/>
        <item x="54"/>
        <item x="732"/>
        <item x="1340"/>
        <item x="1184"/>
        <item x="263"/>
        <item x="1269"/>
        <item x="2239"/>
        <item x="28"/>
        <item x="2025"/>
        <item x="493"/>
        <item x="2233"/>
        <item x="237"/>
        <item x="1512"/>
        <item x="553"/>
        <item x="1498"/>
        <item x="1867"/>
        <item x="851"/>
        <item x="317"/>
        <item x="2152"/>
        <item x="1461"/>
        <item x="909"/>
        <item x="304"/>
        <item x="820"/>
        <item x="1336"/>
        <item x="826"/>
        <item x="1201"/>
        <item x="1035"/>
        <item x="554"/>
        <item x="1973"/>
        <item x="1281"/>
        <item x="1083"/>
        <item x="243"/>
        <item x="1562"/>
        <item x="381"/>
        <item x="862"/>
        <item x="1479"/>
        <item x="338"/>
        <item x="1840"/>
        <item x="137"/>
        <item x="2217"/>
        <item x="334"/>
        <item x="1853"/>
        <item x="679"/>
        <item x="132"/>
        <item x="1250"/>
        <item x="1875"/>
        <item x="233"/>
        <item x="631"/>
        <item x="1337"/>
        <item x="1782"/>
        <item x="1785"/>
        <item x="881"/>
        <item x="959"/>
        <item x="1621"/>
        <item x="548"/>
        <item x="1470"/>
        <item x="812"/>
        <item x="468"/>
        <item x="436"/>
        <item x="144"/>
        <item x="267"/>
        <item x="2165"/>
        <item x="342"/>
        <item x="1744"/>
        <item x="2185"/>
        <item x="1051"/>
        <item x="2143"/>
        <item x="2110"/>
        <item x="190"/>
        <item x="16"/>
        <item x="297"/>
        <item x="1219"/>
        <item x="1488"/>
        <item x="323"/>
        <item x="1237"/>
        <item x="912"/>
        <item x="1535"/>
        <item x="562"/>
        <item x="2145"/>
        <item x="1989"/>
        <item x="389"/>
        <item x="120"/>
        <item x="2231"/>
        <item x="686"/>
        <item x="2020"/>
        <item x="1838"/>
        <item x="991"/>
        <item x="1187"/>
        <item x="1831"/>
        <item x="119"/>
        <item x="1032"/>
        <item x="835"/>
        <item x="1794"/>
        <item x="2115"/>
        <item x="46"/>
        <item x="1571"/>
        <item x="2004"/>
        <item x="510"/>
        <item x="803"/>
        <item x="1846"/>
        <item x="677"/>
        <item x="197"/>
        <item x="241"/>
        <item x="145"/>
        <item x="1581"/>
        <item x="1949"/>
        <item x="1401"/>
        <item x="893"/>
        <item x="1095"/>
        <item x="1362"/>
        <item x="158"/>
        <item x="1609"/>
        <item x="920"/>
        <item x="409"/>
        <item x="285"/>
        <item x="700"/>
        <item x="1002"/>
        <item x="1628"/>
        <item x="1485"/>
        <item x="401"/>
        <item x="2029"/>
        <item x="1409"/>
        <item x="1112"/>
        <item x="955"/>
        <item x="310"/>
        <item x="1431"/>
        <item x="928"/>
        <item x="1817"/>
        <item x="2058"/>
        <item x="1107"/>
        <item x="2121"/>
        <item x="1592"/>
        <item x="2229"/>
        <item x="252"/>
        <item x="1716"/>
        <item x="1735"/>
        <item x="163"/>
        <item x="1615"/>
        <item x="288"/>
        <item x="2129"/>
        <item x="683"/>
        <item x="2135"/>
        <item x="1509"/>
        <item x="1733"/>
        <item x="1458"/>
        <item x="870"/>
        <item x="1645"/>
        <item x="685"/>
        <item x="281"/>
        <item x="1392"/>
        <item x="906"/>
        <item x="335"/>
        <item x="626"/>
        <item x="2159"/>
        <item x="718"/>
        <item x="504"/>
        <item x="1854"/>
        <item x="1993"/>
        <item x="340"/>
        <item x="1028"/>
        <item x="1915"/>
        <item x="1814"/>
        <item x="701"/>
        <item x="517"/>
        <item x="1633"/>
        <item x="1545"/>
        <item x="784"/>
        <item x="564"/>
        <item x="250"/>
        <item x="155"/>
        <item x="1861"/>
        <item x="578"/>
        <item x="1097"/>
        <item x="1746"/>
        <item x="1372"/>
        <item x="1312"/>
        <item x="849"/>
        <item x="260"/>
        <item x="760"/>
        <item x="600"/>
        <item x="2075"/>
        <item x="975"/>
        <item x="614"/>
        <item x="1731"/>
        <item x="1818"/>
        <item x="1975"/>
        <item x="371"/>
        <item x="176"/>
        <item x="1275"/>
        <item x="1684"/>
        <item x="2079"/>
        <item x="1715"/>
        <item x="1417"/>
        <item x="846"/>
        <item x="328"/>
        <item x="1652"/>
        <item x="1698"/>
        <item x="445"/>
        <item x="1321"/>
        <item x="671"/>
        <item x="1518"/>
        <item x="568"/>
        <item x="56"/>
        <item x="1346"/>
        <item x="2168"/>
        <item x="1220"/>
        <item x="1693"/>
        <item x="78"/>
        <item x="834"/>
        <item x="1463"/>
        <item x="1943"/>
        <item x="1380"/>
        <item x="201"/>
        <item x="734"/>
        <item x="2140"/>
        <item x="791"/>
        <item x="1957"/>
        <item x="294"/>
        <item x="1186"/>
        <item x="2211"/>
        <item x="758"/>
        <item x="1000"/>
        <item x="1379"/>
        <item x="1369"/>
        <item x="1778"/>
        <item x="1568"/>
        <item x="715"/>
        <item x="1168"/>
        <item x="966"/>
        <item x="1399"/>
        <item x="178"/>
        <item x="2068"/>
        <item x="916"/>
        <item x="1364"/>
        <item x="2053"/>
        <item x="1813"/>
        <item x="1834"/>
        <item x="1465"/>
        <item x="1149"/>
        <item x="1537"/>
        <item x="1070"/>
        <item x="1136"/>
        <item x="747"/>
        <item x="1101"/>
        <item x="1738"/>
        <item x="1766"/>
        <item x="182"/>
        <item x="166"/>
        <item x="479"/>
        <item x="770"/>
        <item x="506"/>
        <item x="1350"/>
        <item x="541"/>
        <item x="1847"/>
        <item x="2017"/>
        <item x="877"/>
        <item x="2149"/>
        <item x="1036"/>
        <item x="1138"/>
        <item x="914"/>
        <item x="501"/>
        <item x="71"/>
        <item x="1015"/>
        <item x="1277"/>
        <item x="1718"/>
        <item x="1299"/>
        <item x="443"/>
        <item x="2073"/>
        <item x="459"/>
        <item x="2188"/>
        <item x="2222"/>
        <item x="1173"/>
        <item x="437"/>
        <item x="1177"/>
        <item x="929"/>
        <item x="332"/>
        <item x="1946"/>
        <item x="1783"/>
        <item x="1907"/>
        <item x="563"/>
        <item x="1919"/>
        <item x="1795"/>
        <item x="1564"/>
        <item x="2047"/>
        <item x="1885"/>
        <item x="375"/>
        <item x="365"/>
        <item x="623"/>
        <item x="1152"/>
        <item x="1637"/>
        <item x="2197"/>
        <item x="630"/>
        <item x="242"/>
        <item x="779"/>
        <item x="35"/>
        <item x="535"/>
        <item x="1697"/>
        <item x="1042"/>
        <item x="37"/>
        <item x="2001"/>
        <item x="1064"/>
        <item x="688"/>
        <item x="1495"/>
        <item x="1901"/>
        <item x="1638"/>
        <item x="1900"/>
        <item x="1692"/>
        <item x="1523"/>
        <item x="183"/>
        <item x="302"/>
        <item x="1743"/>
        <item x="1986"/>
        <item x="665"/>
        <item x="1405"/>
        <item x="1074"/>
        <item x="1249"/>
        <item x="146"/>
        <item x="781"/>
        <item x="1997"/>
        <item x="788"/>
        <item x="177"/>
        <item x="1078"/>
        <item x="838"/>
        <item x="1888"/>
        <item x="619"/>
        <item x="1945"/>
        <item x="2235"/>
        <item x="1926"/>
        <item x="411"/>
        <item x="698"/>
        <item x="2064"/>
        <item x="1726"/>
        <item x="1634"/>
        <item x="1385"/>
        <item x="1979"/>
        <item x="1086"/>
        <item x="892"/>
        <item x="649"/>
        <item x="723"/>
        <item x="1990"/>
        <item x="1904"/>
        <item x="546"/>
        <item x="492"/>
        <item x="274"/>
        <item x="2201"/>
        <item x="1323"/>
        <item x="622"/>
        <item x="970"/>
        <item x="286"/>
        <item x="109"/>
        <item x="254"/>
        <item x="972"/>
        <item x="833"/>
        <item x="239"/>
        <item x="668"/>
        <item x="1114"/>
        <item x="1059"/>
        <item x="516"/>
        <item x="349"/>
        <item x="2095"/>
        <item x="1335"/>
        <item x="129"/>
        <item x="353"/>
        <item x="126"/>
        <item x="905"/>
        <item x="793"/>
        <item x="141"/>
        <item x="1240"/>
        <item x="497"/>
        <item x="2112"/>
        <item x="1604"/>
        <item x="538"/>
        <item x="97"/>
        <item x="729"/>
        <item x="1524"/>
        <item x="1071"/>
        <item x="1267"/>
        <item x="843"/>
        <item x="2202"/>
        <item x="1851"/>
        <item x="1139"/>
        <item x="728"/>
        <item x="815"/>
        <item x="93"/>
        <item x="2132"/>
        <item x="2183"/>
        <item x="997"/>
        <item x="341"/>
        <item t="default"/>
      </items>
    </pivotField>
    <pivotField showAll="0"/>
    <pivotField showAll="0"/>
    <pivotField showAll="0"/>
    <pivotField showAll="0"/>
    <pivotField showAll="0">
      <items count="9">
        <item h="1" x="6"/>
        <item h="1" x="5"/>
        <item h="1" x="3"/>
        <item h="1" x="2"/>
        <item x="0"/>
        <item h="1" x="1"/>
        <item h="1" x="4"/>
        <item h="1" x="7"/>
        <item t="default"/>
      </items>
    </pivotField>
    <pivotField showAll="0"/>
    <pivotField showAll="0"/>
    <pivotField showAll="0"/>
    <pivotField showAll="0"/>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showAll="0">
      <items count="5">
        <item h="1" x="2"/>
        <item h="1" x="0"/>
        <item h="1" m="1"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0"/>
  </rowFields>
  <rowItems count="83">
    <i>
      <x v="35"/>
    </i>
    <i>
      <x v="96"/>
    </i>
    <i>
      <x v="189"/>
    </i>
    <i>
      <x v="198"/>
    </i>
    <i>
      <x v="235"/>
    </i>
    <i>
      <x v="274"/>
    </i>
    <i>
      <x v="291"/>
    </i>
    <i>
      <x v="303"/>
    </i>
    <i>
      <x v="312"/>
    </i>
    <i>
      <x v="344"/>
    </i>
    <i>
      <x v="363"/>
    </i>
    <i>
      <x v="411"/>
    </i>
    <i>
      <x v="449"/>
    </i>
    <i>
      <x v="464"/>
    </i>
    <i>
      <x v="521"/>
    </i>
    <i>
      <x v="556"/>
    </i>
    <i>
      <x v="563"/>
    </i>
    <i>
      <x v="584"/>
    </i>
    <i>
      <x v="590"/>
    </i>
    <i>
      <x v="636"/>
    </i>
    <i>
      <x v="650"/>
    </i>
    <i>
      <x v="726"/>
    </i>
    <i>
      <x v="730"/>
    </i>
    <i>
      <x v="753"/>
    </i>
    <i>
      <x v="832"/>
    </i>
    <i>
      <x v="848"/>
    </i>
    <i>
      <x v="851"/>
    </i>
    <i>
      <x v="856"/>
    </i>
    <i>
      <x v="871"/>
    </i>
    <i>
      <x v="879"/>
    </i>
    <i>
      <x v="894"/>
    </i>
    <i>
      <x v="940"/>
    </i>
    <i>
      <x v="952"/>
    </i>
    <i>
      <x v="1039"/>
    </i>
    <i>
      <x v="1073"/>
    </i>
    <i>
      <x v="1082"/>
    </i>
    <i>
      <x v="1102"/>
    </i>
    <i>
      <x v="1171"/>
    </i>
    <i>
      <x v="1174"/>
    </i>
    <i>
      <x v="1204"/>
    </i>
    <i>
      <x v="1239"/>
    </i>
    <i>
      <x v="1298"/>
    </i>
    <i>
      <x v="1328"/>
    </i>
    <i>
      <x v="1332"/>
    </i>
    <i>
      <x v="1363"/>
    </i>
    <i>
      <x v="1379"/>
    </i>
    <i>
      <x v="1386"/>
    </i>
    <i>
      <x v="1421"/>
    </i>
    <i>
      <x v="1450"/>
    </i>
    <i>
      <x v="1514"/>
    </i>
    <i>
      <x v="1518"/>
    </i>
    <i>
      <x v="1524"/>
    </i>
    <i>
      <x v="1567"/>
    </i>
    <i>
      <x v="1581"/>
    </i>
    <i>
      <x v="1594"/>
    </i>
    <i>
      <x v="1613"/>
    </i>
    <i>
      <x v="1662"/>
    </i>
    <i>
      <x v="1684"/>
    </i>
    <i>
      <x v="1804"/>
    </i>
    <i>
      <x v="1823"/>
    </i>
    <i>
      <x v="1850"/>
    </i>
    <i>
      <x v="1855"/>
    </i>
    <i>
      <x v="1869"/>
    </i>
    <i>
      <x v="1874"/>
    </i>
    <i>
      <x v="1894"/>
    </i>
    <i>
      <x v="1902"/>
    </i>
    <i>
      <x v="1939"/>
    </i>
    <i>
      <x v="1996"/>
    </i>
    <i>
      <x v="2008"/>
    </i>
    <i>
      <x v="2031"/>
    </i>
    <i>
      <x v="2045"/>
    </i>
    <i>
      <x v="2057"/>
    </i>
    <i>
      <x v="2094"/>
    </i>
    <i>
      <x v="2097"/>
    </i>
    <i>
      <x v="2111"/>
    </i>
    <i>
      <x v="2119"/>
    </i>
    <i>
      <x v="2145"/>
    </i>
    <i>
      <x v="2155"/>
    </i>
    <i>
      <x v="2197"/>
    </i>
    <i>
      <x v="2205"/>
    </i>
    <i>
      <x v="2219"/>
    </i>
    <i>
      <x v="2237"/>
    </i>
    <i t="grand">
      <x/>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3C4F8AA-F37E-4BE6-B39F-058D368E42A2}"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4:D17" firstHeaderRow="0" firstDataRow="1" firstDataCol="1"/>
  <pivotFields count="50">
    <pivotField showAll="0"/>
    <pivotField showAll="0"/>
    <pivotField showAll="0"/>
    <pivotField showAll="0"/>
    <pivotField showAll="0"/>
    <pivotField showAll="0">
      <items count="9">
        <item h="1" x="6"/>
        <item h="1" x="5"/>
        <item h="1" x="3"/>
        <item h="1" x="2"/>
        <item x="0"/>
        <item h="1" x="1"/>
        <item h="1" x="4"/>
        <item h="1" x="7"/>
        <item t="default"/>
      </items>
    </pivotField>
    <pivotField showAll="0"/>
    <pivotField showAll="0"/>
    <pivotField showAll="0"/>
    <pivotField showAll="0"/>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showAll="0">
      <items count="5">
        <item h="1" x="2"/>
        <item h="1" x="0"/>
        <item h="1" m="1"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dataField="1"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s>
  <rowFields count="1">
    <field x="30"/>
  </rowFields>
  <rowItems count="3">
    <i>
      <x/>
    </i>
    <i>
      <x v="1"/>
    </i>
    <i t="grand">
      <x/>
    </i>
  </rowItems>
  <colFields count="1">
    <field x="-2"/>
  </colFields>
  <colItems count="3">
    <i>
      <x/>
    </i>
    <i i="1">
      <x v="1"/>
    </i>
    <i i="2">
      <x v="2"/>
    </i>
  </colItems>
  <dataFields count="3">
    <dataField name="Sum of total_Revenue" fld="44" baseField="0" baseItem="0" numFmtId="164"/>
    <dataField name="Count of AcceptedCmp3" fld="30" subtotal="count" baseField="0" baseItem="0"/>
    <dataField name="Sum of convert_rate" fld="47" baseField="0" baseItem="0"/>
  </dataFields>
  <formats count="1">
    <format dxfId="19">
      <pivotArea outline="0" collapsedLevelsAreSubtotals="1" fieldPosition="0">
        <references count="1">
          <reference field="4294967294" count="1" selected="0">
            <x v="0"/>
          </reference>
        </references>
      </pivotArea>
    </format>
  </format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0"/>
          </reference>
          <reference field="30" count="1" selected="0">
            <x v="0"/>
          </reference>
        </references>
      </pivotArea>
    </chartFormat>
    <chartFormat chart="0" format="4">
      <pivotArea type="data" outline="0" fieldPosition="0">
        <references count="2">
          <reference field="4294967294" count="1" selected="0">
            <x v="0"/>
          </reference>
          <reference field="30" count="1" selected="0">
            <x v="1"/>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30" count="1" selected="0">
            <x v="1"/>
          </reference>
        </references>
      </pivotArea>
    </chartFormat>
    <chartFormat chart="3" format="11" series="1">
      <pivotArea type="data" outline="0" fieldPosition="0">
        <references count="1">
          <reference field="4294967294" count="1" selected="0">
            <x v="1"/>
          </reference>
        </references>
      </pivotArea>
    </chartFormat>
    <chartFormat chart="3" format="1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EC330AD-A075-4F3C-919F-4BEC0535B1C7}" name="PivotTable1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04:C2321" firstHeaderRow="1" firstDataRow="1" firstDataCol="0"/>
  <pivotFields count="50">
    <pivotField showAll="0"/>
    <pivotField showAll="0"/>
    <pivotField showAll="0"/>
    <pivotField showAll="0"/>
    <pivotField showAll="0"/>
    <pivotField showAll="0">
      <items count="9">
        <item h="1" x="6"/>
        <item h="1" x="5"/>
        <item h="1" x="3"/>
        <item h="1" x="2"/>
        <item x="0"/>
        <item h="1" x="1"/>
        <item h="1" x="4"/>
        <item h="1" x="7"/>
        <item t="default"/>
      </items>
    </pivotField>
    <pivotField showAll="0"/>
    <pivotField showAll="0"/>
    <pivotField showAll="0"/>
    <pivotField showAll="0"/>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showAll="0">
      <items count="5">
        <item h="1" x="2"/>
        <item h="1" x="0"/>
        <item h="1" m="1"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969B25B-A4F6-406C-90E6-C6571173521E}" name="PivotTable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6:D29" firstHeaderRow="0" firstDataRow="1" firstDataCol="1"/>
  <pivotFields count="50">
    <pivotField showAll="0"/>
    <pivotField showAll="0"/>
    <pivotField showAll="0"/>
    <pivotField showAll="0"/>
    <pivotField showAll="0"/>
    <pivotField showAll="0">
      <items count="9">
        <item h="1" x="6"/>
        <item h="1" x="5"/>
        <item h="1" x="3"/>
        <item h="1" x="2"/>
        <item x="0"/>
        <item h="1" x="1"/>
        <item h="1" x="4"/>
        <item h="1" x="7"/>
        <item t="default"/>
      </items>
    </pivotField>
    <pivotField showAll="0"/>
    <pivotField showAll="0"/>
    <pivotField showAll="0"/>
    <pivotField showAll="0"/>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showAll="0">
      <items count="5">
        <item h="1" x="2"/>
        <item h="1" x="0"/>
        <item h="1" m="1"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s>
  <rowFields count="1">
    <field x="32"/>
  </rowFields>
  <rowItems count="3">
    <i>
      <x/>
    </i>
    <i>
      <x v="1"/>
    </i>
    <i t="grand">
      <x/>
    </i>
  </rowItems>
  <colFields count="1">
    <field x="-2"/>
  </colFields>
  <colItems count="3">
    <i>
      <x/>
    </i>
    <i i="1">
      <x v="1"/>
    </i>
    <i i="2">
      <x v="2"/>
    </i>
  </colItems>
  <dataFields count="3">
    <dataField name="Count of AcceptedCmp5" fld="32" subtotal="count" baseField="0" baseItem="0"/>
    <dataField name="Sum of Z_Revenue" fld="37" baseField="0" baseItem="0" numFmtId="164"/>
    <dataField name="Sum of convert_rate" fld="47" baseField="0" baseItem="0"/>
  </dataFields>
  <formats count="1">
    <format dxfId="20">
      <pivotArea outline="0" collapsedLevelsAreSubtotals="1" fieldPosition="0">
        <references count="1">
          <reference field="4294967294" count="1" selected="0">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2"/>
          </reference>
        </references>
      </pivotArea>
    </chartFormat>
    <chartFormat chart="0" format="2"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010FD9C-F358-440E-AADC-AB6D07B9396C}" name="PivotTable1" cacheId="1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A3:D6" firstHeaderRow="0" firstDataRow="1" firstDataCol="1"/>
  <pivotFields count="5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showAll="0">
      <items count="5">
        <item h="1" x="2"/>
        <item h="1" x="0"/>
        <item h="1" m="1"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dataField="1"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s>
  <rowFields count="1">
    <field x="33"/>
  </rowFields>
  <rowItems count="3">
    <i>
      <x/>
    </i>
    <i>
      <x v="1"/>
    </i>
    <i t="grand">
      <x/>
    </i>
  </rowItems>
  <colFields count="1">
    <field x="-2"/>
  </colFields>
  <colItems count="3">
    <i>
      <x/>
    </i>
    <i i="1">
      <x v="1"/>
    </i>
    <i i="2">
      <x v="2"/>
    </i>
  </colItems>
  <dataFields count="3">
    <dataField name="Count of AcceptedCmp1" fld="33" subtotal="count" baseField="0" baseItem="0"/>
    <dataField name="Sum of Z_Revenue" fld="37" baseField="0" baseItem="0" numFmtId="164"/>
    <dataField name="Sum of convert_rate" fld="47" baseField="0" baseItem="0"/>
  </dataFields>
  <formats count="2">
    <format dxfId="22">
      <pivotArea outline="0" collapsedLevelsAreSubtotals="1" fieldPosition="0">
        <references count="1">
          <reference field="4294967294" count="1" selected="0">
            <x v="1"/>
          </reference>
        </references>
      </pivotArea>
    </format>
    <format dxfId="21">
      <pivotArea dataOnly="0" labelOnly="1" outline="0" fieldPosition="0">
        <references count="1">
          <reference field="4294967294" count="1">
            <x v="1"/>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1"/>
          </reference>
          <reference field="33"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 chart="3" format="10">
      <pivotArea type="data" outline="0" fieldPosition="0">
        <references count="2">
          <reference field="4294967294" count="1" selected="0">
            <x v="1"/>
          </reference>
          <reference field="33" count="1" selected="0">
            <x v="1"/>
          </reference>
        </references>
      </pivotArea>
    </chartFormat>
    <chartFormat chart="3"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75634EE-1BF5-4EBD-8949-54A721E48965}"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8:D11" firstHeaderRow="0" firstDataRow="1" firstDataCol="1"/>
  <pivotFields count="5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showAll="0">
      <items count="5">
        <item h="1" x="2"/>
        <item h="1" x="0"/>
        <item h="1" m="1"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dataField="1"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s>
  <rowFields count="1">
    <field x="34"/>
  </rowFields>
  <rowItems count="3">
    <i>
      <x/>
    </i>
    <i>
      <x v="1"/>
    </i>
    <i t="grand">
      <x/>
    </i>
  </rowItems>
  <colFields count="1">
    <field x="-2"/>
  </colFields>
  <colItems count="3">
    <i>
      <x/>
    </i>
    <i i="1">
      <x v="1"/>
    </i>
    <i i="2">
      <x v="2"/>
    </i>
  </colItems>
  <dataFields count="3">
    <dataField name="Count of AcceptedCmp2" fld="34" subtotal="count" baseField="0" baseItem="0"/>
    <dataField name="Sum of total_Revenue" fld="44" baseField="0" baseItem="0" numFmtId="164"/>
    <dataField name="Sum of convert_rate" fld="47" baseField="0" baseItem="0"/>
  </dataFields>
  <formats count="1">
    <format dxfId="23">
      <pivotArea outline="0" collapsedLevelsAreSubtotals="1" fieldPosition="0">
        <references count="1">
          <reference field="4294967294" count="1" selected="0">
            <x v="1"/>
          </reference>
        </references>
      </pivotArea>
    </format>
  </format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1"/>
          </reference>
          <reference field="34" count="1" selected="0">
            <x v="0"/>
          </reference>
        </references>
      </pivotArea>
    </chartFormat>
    <chartFormat chart="0" format="4">
      <pivotArea type="data" outline="0" fieldPosition="0">
        <references count="2">
          <reference field="4294967294" count="1" selected="0">
            <x v="1"/>
          </reference>
          <reference field="34" count="1" selected="0">
            <x v="1"/>
          </reference>
        </references>
      </pivotArea>
    </chartFormat>
    <chartFormat chart="3" format="1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1"/>
          </reference>
        </references>
      </pivotArea>
    </chartFormat>
    <chartFormat chart="3" format="12">
      <pivotArea type="data" outline="0" fieldPosition="0">
        <references count="2">
          <reference field="4294967294" count="1" selected="0">
            <x v="1"/>
          </reference>
          <reference field="34" count="1" selected="0">
            <x v="1"/>
          </reference>
        </references>
      </pivotArea>
    </chartFormat>
    <chartFormat chart="3" format="13"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F25DEBC-4996-4888-8613-A3F23DDAEF85}"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4:B26" firstHeaderRow="1" firstDataRow="1" firstDataCol="1"/>
  <pivotFields count="50">
    <pivotField showAll="0"/>
    <pivotField showAll="0"/>
    <pivotField showAll="0"/>
    <pivotField showAll="0"/>
    <pivotField showAll="0"/>
    <pivotField showAll="0"/>
    <pivotField showAll="0"/>
    <pivotField axis="axisRow" showAll="0">
      <items count="4">
        <item x="1"/>
        <item h="1" m="1" x="2"/>
        <item h="1" x="0"/>
        <item t="default"/>
      </items>
    </pivotField>
    <pivotField showAll="0"/>
    <pivotField showAll="0">
      <items count="3">
        <item x="1"/>
        <item h="1" x="0"/>
        <item t="default"/>
      </items>
    </pivotField>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7"/>
  </rowFields>
  <rowItems count="2">
    <i>
      <x/>
    </i>
    <i t="grand">
      <x/>
    </i>
  </rowItems>
  <colItems count="1">
    <i/>
  </colItems>
  <dataFields count="1">
    <dataField name="Sum of Total_purchase" fld="26" baseField="0" baseItem="0"/>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7" count="1" selected="0">
            <x v="0"/>
          </reference>
        </references>
      </pivotArea>
    </chartFormat>
    <chartFormat chart="3" format="9">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ABE0C4C-3811-45D5-9872-7923EEDB77A3}"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F4" firstHeaderRow="0" firstDataRow="1" firstDataCol="0"/>
  <pivotFields count="50">
    <pivotField showAll="0"/>
    <pivotField showAll="0"/>
    <pivotField showAll="0"/>
    <pivotField showAll="0"/>
    <pivotField showAll="0"/>
    <pivotField showAll="0"/>
    <pivotField showAll="0"/>
    <pivotField showAll="0">
      <items count="4">
        <item x="1"/>
        <item h="1" m="1" x="2"/>
        <item h="1" x="0"/>
        <item t="default"/>
      </items>
    </pivotField>
    <pivotField showAll="0"/>
    <pivotField showAll="0"/>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Fields count="1">
    <field x="-2"/>
  </colFields>
  <colItems count="6">
    <i>
      <x/>
    </i>
    <i i="1">
      <x v="1"/>
    </i>
    <i i="2">
      <x v="2"/>
    </i>
    <i i="3">
      <x v="3"/>
    </i>
    <i i="4">
      <x v="4"/>
    </i>
    <i i="5">
      <x v="5"/>
    </i>
  </colItems>
  <dataFields count="6">
    <dataField name="Sum of MntWines" fld="15" baseField="0" baseItem="0"/>
    <dataField name="Sum of MntFruits" fld="16" baseField="0" baseItem="0"/>
    <dataField name="Sum of MntMeatProducts" fld="17" baseField="0" baseItem="0"/>
    <dataField name="Sum of MntFishProducts" fld="18" baseField="0" baseItem="0"/>
    <dataField name="Sum of MntSweetProducts" fld="19" baseField="0" baseItem="0"/>
    <dataField name="Sum of MntGoldProds" fld="20" baseField="0" baseItem="0"/>
  </dataFields>
  <chartFormats count="1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3" format="3" series="1">
      <pivotArea type="data" outline="0" fieldPosition="0">
        <references count="1">
          <reference field="4294967294" count="1" selected="0">
            <x v="3"/>
          </reference>
        </references>
      </pivotArea>
    </chartFormat>
    <chartFormat chart="3" format="4" series="1">
      <pivotArea type="data" outline="0" fieldPosition="0">
        <references count="1">
          <reference field="4294967294" count="1" selected="0">
            <x v="4"/>
          </reference>
        </references>
      </pivotArea>
    </chartFormat>
    <chartFormat chart="3" format="5" series="1">
      <pivotArea type="data" outline="0" fieldPosition="0">
        <references count="1">
          <reference field="4294967294" count="1" selected="0">
            <x v="5"/>
          </reference>
        </references>
      </pivotArea>
    </chartFormat>
    <chartFormat chart="3" format="7">
      <pivotArea type="data" outline="0" fieldPosition="0">
        <references count="1">
          <reference field="4294967294" count="1" selected="0">
            <x v="0"/>
          </reference>
        </references>
      </pivotArea>
    </chartFormat>
    <chartFormat chart="6" format="15" series="1">
      <pivotArea type="data" outline="0" fieldPosition="0">
        <references count="1">
          <reference field="4294967294" count="1" selected="0">
            <x v="0"/>
          </reference>
        </references>
      </pivotArea>
    </chartFormat>
    <chartFormat chart="6" format="16">
      <pivotArea type="data" outline="0" fieldPosition="0">
        <references count="1">
          <reference field="4294967294" count="1" selected="0">
            <x v="0"/>
          </reference>
        </references>
      </pivotArea>
    </chartFormat>
    <chartFormat chart="6" format="17" series="1">
      <pivotArea type="data" outline="0" fieldPosition="0">
        <references count="1">
          <reference field="4294967294" count="1" selected="0">
            <x v="1"/>
          </reference>
        </references>
      </pivotArea>
    </chartFormat>
    <chartFormat chart="6" format="18" series="1">
      <pivotArea type="data" outline="0" fieldPosition="0">
        <references count="1">
          <reference field="4294967294" count="1" selected="0">
            <x v="2"/>
          </reference>
        </references>
      </pivotArea>
    </chartFormat>
    <chartFormat chart="6" format="19" series="1">
      <pivotArea type="data" outline="0" fieldPosition="0">
        <references count="1">
          <reference field="4294967294" count="1" selected="0">
            <x v="3"/>
          </reference>
        </references>
      </pivotArea>
    </chartFormat>
    <chartFormat chart="6" format="20" series="1">
      <pivotArea type="data" outline="0" fieldPosition="0">
        <references count="1">
          <reference field="4294967294" count="1" selected="0">
            <x v="4"/>
          </reference>
        </references>
      </pivotArea>
    </chartFormat>
    <chartFormat chart="6" format="21"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76D06F55-7391-457B-A229-17FE8FE45EE9}"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8:B69" firstHeaderRow="0" firstDataRow="1" firstDataCol="0"/>
  <pivotFields count="50">
    <pivotField showAll="0"/>
    <pivotField showAll="0"/>
    <pivotField showAll="0"/>
    <pivotField showAll="0"/>
    <pivotField showAll="0"/>
    <pivotField showAll="0"/>
    <pivotField showAll="0"/>
    <pivotField showAll="0">
      <items count="4">
        <item x="1"/>
        <item h="1" m="1" x="2"/>
        <item h="1" x="0"/>
        <item t="default"/>
      </items>
    </pivotField>
    <pivotField showAll="0"/>
    <pivotField showAll="0">
      <items count="3">
        <item x="1"/>
        <item h="1" x="0"/>
        <item t="default"/>
      </items>
    </pivotField>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Fields count="1">
    <field x="-2"/>
  </colFields>
  <colItems count="2">
    <i>
      <x/>
    </i>
    <i i="1">
      <x v="1"/>
    </i>
  </colItems>
  <dataFields count="2">
    <dataField name="Sum of Total Amounts (Qty) " fld="21" baseField="0" baseItem="0"/>
    <dataField name="Sum of Total_purchase" fld="2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A088BB8D-2B9C-4D21-9B28-34A2081333F9}"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3:G45" firstHeaderRow="0" firstDataRow="1" firstDataCol="1"/>
  <pivotFields count="50">
    <pivotField showAll="0"/>
    <pivotField showAll="0"/>
    <pivotField showAll="0"/>
    <pivotField showAll="0"/>
    <pivotField showAll="0"/>
    <pivotField showAll="0"/>
    <pivotField showAll="0" countSubtotal="1"/>
    <pivotField showAll="0">
      <items count="4">
        <item x="1"/>
        <item h="1" m="1" x="2"/>
        <item h="1" x="0"/>
        <item t="default"/>
      </items>
    </pivotField>
    <pivotField showAll="0"/>
    <pivotField axis="axisRow" showAll="0">
      <items count="3">
        <item x="1"/>
        <item h="1" x="0"/>
        <item t="default"/>
      </items>
    </pivotField>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9"/>
  </rowFields>
  <rowItems count="2">
    <i>
      <x/>
    </i>
    <i t="grand">
      <x/>
    </i>
  </rowItems>
  <colFields count="1">
    <field x="-2"/>
  </colFields>
  <colItems count="6">
    <i>
      <x/>
    </i>
    <i i="1">
      <x v="1"/>
    </i>
    <i i="2">
      <x v="2"/>
    </i>
    <i i="3">
      <x v="3"/>
    </i>
    <i i="4">
      <x v="4"/>
    </i>
    <i i="5">
      <x v="5"/>
    </i>
  </colItems>
  <dataFields count="6">
    <dataField name="Sum of MntFishProducts" fld="18" baseField="0" baseItem="0"/>
    <dataField name="Sum of MntGoldProds" fld="20" baseField="0" baseItem="0"/>
    <dataField name="Sum of MntSweetProducts" fld="19" baseField="0" baseItem="0"/>
    <dataField name="Sum of MntFruits" fld="16" baseField="0" baseItem="0"/>
    <dataField name="Sum of MntMeatProducts" fld="17" baseField="0" baseItem="0"/>
    <dataField name="Sum of MntWines" fld="15" baseField="0" baseItem="0"/>
  </dataField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3" format="12"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1"/>
          </reference>
        </references>
      </pivotArea>
    </chartFormat>
    <chartFormat chart="3" format="14" series="1">
      <pivotArea type="data" outline="0" fieldPosition="0">
        <references count="1">
          <reference field="4294967294" count="1" selected="0">
            <x v="2"/>
          </reference>
        </references>
      </pivotArea>
    </chartFormat>
    <chartFormat chart="3" format="15" series="1">
      <pivotArea type="data" outline="0" fieldPosition="0">
        <references count="1">
          <reference field="4294967294" count="1" selected="0">
            <x v="3"/>
          </reference>
        </references>
      </pivotArea>
    </chartFormat>
    <chartFormat chart="3" format="16" series="1">
      <pivotArea type="data" outline="0" fieldPosition="0">
        <references count="1">
          <reference field="4294967294" count="1" selected="0">
            <x v="4"/>
          </reference>
        </references>
      </pivotArea>
    </chartFormat>
    <chartFormat chart="3" format="17" series="1">
      <pivotArea type="data" outline="0" fieldPosition="0">
        <references count="1">
          <reference field="4294967294" count="1" selected="0">
            <x v="5"/>
          </reference>
        </references>
      </pivotArea>
    </chartFormat>
    <chartFormat chart="3" format="18">
      <pivotArea type="data" outline="0" fieldPosition="0">
        <references count="2">
          <reference field="4294967294" count="1" selected="0">
            <x v="5"/>
          </reference>
          <reference field="9" count="1" selected="0">
            <x v="0"/>
          </reference>
        </references>
      </pivotArea>
    </chartFormat>
    <chartFormat chart="3" format="19">
      <pivotArea type="data" outline="0" fieldPosition="0">
        <references count="2">
          <reference field="4294967294" count="1" selected="0">
            <x v="5"/>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3FAC4794-8863-466B-A23A-E69D6C1E2999}"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9:D160" firstHeaderRow="0" firstDataRow="1" firstDataCol="1"/>
  <pivotFields count="5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axis="axisRow" showAll="0">
      <items count="101">
        <item x="21"/>
        <item x="49"/>
        <item x="41"/>
        <item x="33"/>
        <item x="24"/>
        <item x="54"/>
        <item x="94"/>
        <item x="99"/>
        <item x="28"/>
        <item x="52"/>
        <item x="73"/>
        <item x="9"/>
        <item x="45"/>
        <item x="71"/>
        <item x="86"/>
        <item x="64"/>
        <item x="4"/>
        <item x="65"/>
        <item x="46"/>
        <item x="7"/>
        <item x="15"/>
        <item x="74"/>
        <item x="97"/>
        <item x="13"/>
        <item x="37"/>
        <item x="50"/>
        <item x="2"/>
        <item x="67"/>
        <item x="80"/>
        <item x="40"/>
        <item x="44"/>
        <item x="27"/>
        <item x="6"/>
        <item x="95"/>
        <item x="5"/>
        <item x="63"/>
        <item x="78"/>
        <item x="30"/>
        <item x="1"/>
        <item x="39"/>
        <item x="51"/>
        <item x="18"/>
        <item x="19"/>
        <item x="62"/>
        <item x="61"/>
        <item x="59"/>
        <item x="66"/>
        <item x="77"/>
        <item x="56"/>
        <item x="79"/>
        <item x="89"/>
        <item x="14"/>
        <item x="87"/>
        <item x="12"/>
        <item x="42"/>
        <item x="29"/>
        <item x="26"/>
        <item x="43"/>
        <item x="0"/>
        <item x="10"/>
        <item x="90"/>
        <item x="75"/>
        <item x="93"/>
        <item x="20"/>
        <item x="81"/>
        <item x="70"/>
        <item x="91"/>
        <item x="96"/>
        <item x="8"/>
        <item x="22"/>
        <item x="57"/>
        <item x="98"/>
        <item x="36"/>
        <item x="76"/>
        <item x="68"/>
        <item x="47"/>
        <item x="31"/>
        <item x="84"/>
        <item x="83"/>
        <item x="58"/>
        <item x="35"/>
        <item x="85"/>
        <item x="11"/>
        <item x="72"/>
        <item x="60"/>
        <item x="69"/>
        <item x="17"/>
        <item x="53"/>
        <item x="34"/>
        <item x="23"/>
        <item x="48"/>
        <item x="16"/>
        <item x="38"/>
        <item x="88"/>
        <item x="3"/>
        <item x="55"/>
        <item x="25"/>
        <item x="92"/>
        <item x="82"/>
        <item x="32"/>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3"/>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Fields count="1">
    <field x="-2"/>
  </colFields>
  <colItems count="3">
    <i>
      <x/>
    </i>
    <i i="1">
      <x v="1"/>
    </i>
    <i i="2">
      <x v="2"/>
    </i>
  </colItems>
  <dataFields count="3">
    <dataField name="Sum of NumCatalogPurchases" fld="24" baseField="0" baseItem="0"/>
    <dataField name="Sum of NumStorePurchases" fld="25" baseField="0" baseItem="0"/>
    <dataField name="Sum of NumWebPurchases" fld="23" baseField="0" baseItem="0"/>
  </dataFields>
  <chartFormats count="3">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2"/>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2F8A9E54-2551-4CBC-B815-36E98911D089}"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8:D50" firstHeaderRow="0" firstDataRow="1" firstDataCol="1"/>
  <pivotFields count="5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dataField="1" showAll="0">
      <items count="2">
        <item x="0"/>
        <item t="default"/>
      </items>
    </pivotField>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s>
  <rowFields count="1">
    <field x="36"/>
  </rowFields>
  <rowItems count="2">
    <i>
      <x/>
    </i>
    <i t="grand">
      <x/>
    </i>
  </rowItems>
  <colFields count="1">
    <field x="-2"/>
  </colFields>
  <colItems count="3">
    <i>
      <x/>
    </i>
    <i i="1">
      <x v="1"/>
    </i>
    <i i="2">
      <x v="2"/>
    </i>
  </colItems>
  <dataFields count="3">
    <dataField name="Sum of Total_purchase" fld="26" baseField="0" baseItem="0"/>
    <dataField name="Sum of Z_CostContact" fld="36" baseField="0" baseItem="0"/>
    <dataField name="Sum of cpa" fld="4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7A322A1B-B4D6-4888-927E-7DE28A98C539}"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1:B34" firstHeaderRow="1" firstDataRow="1" firstDataCol="1"/>
  <pivotFields count="5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9"/>
  </rowFields>
  <rowItems count="3">
    <i>
      <x/>
    </i>
    <i>
      <x v="1"/>
    </i>
    <i t="grand">
      <x/>
    </i>
  </rowItems>
  <colItems count="1">
    <i/>
  </colItems>
  <dataFields count="1">
    <dataField name="Sum of Total_purchase" fld="2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486EBB40-1BAC-4361-9742-970AC4183154}"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D4" firstHeaderRow="0" firstDataRow="1" firstDataCol="0"/>
  <pivotFields count="5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Fields count="1">
    <field x="-2"/>
  </colFields>
  <colItems count="4">
    <i>
      <x/>
    </i>
    <i i="1">
      <x v="1"/>
    </i>
    <i i="2">
      <x v="2"/>
    </i>
    <i i="3">
      <x v="3"/>
    </i>
  </colItems>
  <dataFields count="4">
    <dataField name="Sum of NumCatalogPurchases" fld="24" baseField="0" baseItem="0"/>
    <dataField name="Sum of NumStorePurchases" fld="25" baseField="0" baseItem="0"/>
    <dataField name="Sum of NumDealsPurchases" fld="22" baseField="0" baseItem="0"/>
    <dataField name="Sum of NumWebPurchases" fld="23" baseField="0" baseItem="0"/>
  </dataFields>
  <chartFormats count="4">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 chart="0" format="4"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A237BC4E-69C3-4F9A-9A14-66B9E5B660C0}"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4:C60" firstHeaderRow="1" firstDataRow="2" firstDataCol="1"/>
  <pivotFields count="5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2"/>
        <item h="1" x="1"/>
        <item h="1" x="0"/>
        <item t="default"/>
      </items>
    </pivotField>
    <pivotField showAll="0"/>
    <pivotField showAll="0"/>
    <pivotField showAll="0"/>
    <pivotField showAll="0"/>
    <pivotField showAll="0"/>
    <pivotField showAll="0"/>
    <pivotField showAll="0">
      <items count="3">
        <item x="0"/>
        <item h="1" x="1"/>
        <item t="default"/>
      </items>
    </pivotField>
    <pivotField showAll="0"/>
    <pivotField showAll="0"/>
    <pivotField showAll="0"/>
    <pivotField showAll="0"/>
    <pivotField showAll="0"/>
    <pivotField axis="axisRow" dataField="1" showAll="0">
      <items count="7">
        <item x="0"/>
        <item x="3"/>
        <item x="2"/>
        <item x="4"/>
        <item x="5"/>
        <item x="1"/>
        <item t="default"/>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40"/>
  </rowFields>
  <rowItems count="5">
    <i>
      <x/>
    </i>
    <i>
      <x v="1"/>
    </i>
    <i>
      <x v="2"/>
    </i>
    <i>
      <x v="5"/>
    </i>
    <i t="grand">
      <x/>
    </i>
  </rowItems>
  <colFields count="1">
    <field x="27"/>
  </colFields>
  <colItems count="2">
    <i>
      <x/>
    </i>
    <i t="grand">
      <x/>
    </i>
  </colItems>
  <dataFields count="1">
    <dataField name="Count of acceptance category" fld="40" subtotal="count" baseField="0" baseItem="0"/>
  </dataFields>
  <chartFormats count="4">
    <chartFormat chart="0" format="5" series="1">
      <pivotArea type="data" outline="0" fieldPosition="0">
        <references count="1">
          <reference field="27" count="1" selected="0">
            <x v="0"/>
          </reference>
        </references>
      </pivotArea>
    </chartFormat>
    <chartFormat chart="0" format="6" series="1">
      <pivotArea type="data" outline="0" fieldPosition="0">
        <references count="1">
          <reference field="27" count="1" selected="0">
            <x v="1"/>
          </reference>
        </references>
      </pivotArea>
    </chartFormat>
    <chartFormat chart="0" format="7" series="1">
      <pivotArea type="data" outline="0" fieldPosition="0">
        <references count="1">
          <reference field="27" count="1" selected="0">
            <x v="2"/>
          </reference>
        </references>
      </pivotArea>
    </chartFormat>
    <chartFormat chart="0" format="8" series="1">
      <pivotArea type="data" outline="0" fieldPosition="0">
        <references count="2">
          <reference field="4294967294" count="1" selected="0">
            <x v="0"/>
          </reference>
          <reference field="2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63A42902-1DB3-49DB-B26C-583561FC04EB}" name="PivotTable8"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27:C139" firstHeaderRow="1" firstDataRow="2" firstDataCol="1"/>
  <pivotFields count="50">
    <pivotField axis="axisRow" showAll="0" measureFilter="1">
      <items count="2241">
        <item x="214"/>
        <item x="822"/>
        <item x="1511"/>
        <item x="1654"/>
        <item x="1906"/>
        <item x="768"/>
        <item x="491"/>
        <item x="1596"/>
        <item x="1474"/>
        <item x="524"/>
        <item x="1740"/>
        <item x="782"/>
        <item x="660"/>
        <item x="1037"/>
        <item x="1543"/>
        <item x="682"/>
        <item x="1825"/>
        <item x="2116"/>
        <item x="235"/>
        <item x="153"/>
        <item x="318"/>
        <item x="866"/>
        <item x="2065"/>
        <item x="1531"/>
        <item x="691"/>
        <item x="1105"/>
        <item x="2027"/>
        <item x="1329"/>
        <item x="1777"/>
        <item x="351"/>
        <item x="1999"/>
        <item x="475"/>
        <item x="514"/>
        <item x="1170"/>
        <item x="405"/>
        <item x="1272"/>
        <item x="795"/>
        <item x="1526"/>
        <item x="515"/>
        <item x="1155"/>
        <item x="1476"/>
        <item x="765"/>
        <item x="315"/>
        <item x="1216"/>
        <item x="1203"/>
        <item x="802"/>
        <item x="432"/>
        <item x="1007"/>
        <item x="1109"/>
        <item x="1081"/>
        <item x="1627"/>
        <item x="588"/>
        <item x="2018"/>
        <item x="1225"/>
        <item x="1742"/>
        <item x="1811"/>
        <item x="2136"/>
        <item x="86"/>
        <item x="1433"/>
        <item x="1239"/>
        <item x="268"/>
        <item x="1689"/>
        <item x="539"/>
        <item x="256"/>
        <item x="800"/>
        <item x="240"/>
        <item x="2063"/>
        <item x="194"/>
        <item x="1837"/>
        <item x="1286"/>
        <item x="2107"/>
        <item x="789"/>
        <item x="1180"/>
        <item x="1412"/>
        <item x="117"/>
        <item x="841"/>
        <item x="1110"/>
        <item x="1289"/>
        <item x="209"/>
        <item x="11"/>
        <item x="2007"/>
        <item x="857"/>
        <item x="131"/>
        <item x="727"/>
        <item x="556"/>
        <item x="692"/>
        <item x="1536"/>
        <item x="989"/>
        <item x="219"/>
        <item x="393"/>
        <item x="439"/>
        <item x="228"/>
        <item x="499"/>
        <item x="1710"/>
        <item x="1510"/>
        <item x="2177"/>
        <item x="434"/>
        <item x="2012"/>
        <item x="41"/>
        <item x="321"/>
        <item x="1859"/>
        <item x="1141"/>
        <item x="1416"/>
        <item x="1542"/>
        <item x="1839"/>
        <item x="84"/>
        <item x="931"/>
        <item x="1905"/>
        <item x="1695"/>
        <item x="472"/>
        <item x="1722"/>
        <item x="1438"/>
        <item x="1077"/>
        <item x="1190"/>
        <item x="1548"/>
        <item x="1131"/>
        <item x="2210"/>
        <item x="731"/>
        <item x="403"/>
        <item x="1410"/>
        <item x="205"/>
        <item x="2050"/>
        <item x="1273"/>
        <item x="1159"/>
        <item x="174"/>
        <item x="2133"/>
        <item x="331"/>
        <item x="1122"/>
        <item x="1282"/>
        <item x="2215"/>
        <item x="1213"/>
        <item x="639"/>
        <item x="530"/>
        <item x="227"/>
        <item x="527"/>
        <item x="498"/>
        <item x="2216"/>
        <item x="1749"/>
        <item x="873"/>
        <item x="1146"/>
        <item x="939"/>
        <item x="1799"/>
        <item x="89"/>
        <item x="876"/>
        <item x="1384"/>
        <item x="797"/>
        <item x="398"/>
        <item x="1603"/>
        <item x="1247"/>
        <item x="861"/>
        <item x="1257"/>
        <item x="1144"/>
        <item x="140"/>
        <item x="1528"/>
        <item x="2009"/>
        <item x="1229"/>
        <item x="1200"/>
        <item x="1327"/>
        <item x="1235"/>
        <item x="1140"/>
        <item x="1120"/>
        <item x="1506"/>
        <item x="208"/>
        <item x="1342"/>
        <item x="1561"/>
        <item x="1118"/>
        <item x="567"/>
        <item x="603"/>
        <item x="1988"/>
        <item x="2161"/>
        <item x="899"/>
        <item x="1279"/>
        <item x="476"/>
        <item x="1435"/>
        <item x="363"/>
        <item x="1223"/>
        <item x="1617"/>
        <item x="1339"/>
        <item x="637"/>
        <item x="1209"/>
        <item x="657"/>
        <item x="385"/>
        <item x="2077"/>
        <item x="1556"/>
        <item x="1253"/>
        <item x="6"/>
        <item x="1049"/>
        <item x="1156"/>
        <item x="704"/>
        <item x="2097"/>
        <item x="2162"/>
        <item x="1345"/>
        <item x="2034"/>
        <item x="609"/>
        <item x="113"/>
        <item x="1728"/>
        <item x="2111"/>
        <item x="1127"/>
        <item x="62"/>
        <item x="101"/>
        <item x="1034"/>
        <item x="573"/>
        <item x="204"/>
        <item x="859"/>
        <item x="1595"/>
        <item x="713"/>
        <item x="1707"/>
        <item x="913"/>
        <item x="74"/>
        <item x="2085"/>
        <item x="2100"/>
        <item x="1739"/>
        <item x="1358"/>
        <item x="2057"/>
        <item x="776"/>
        <item x="1157"/>
        <item x="1538"/>
        <item x="1569"/>
        <item x="1829"/>
        <item x="2206"/>
        <item x="2147"/>
        <item x="2098"/>
        <item x="1098"/>
        <item x="1205"/>
        <item x="1090"/>
        <item x="1594"/>
        <item x="786"/>
        <item x="447"/>
        <item x="1940"/>
        <item x="449"/>
        <item x="821"/>
        <item x="2094"/>
        <item x="339"/>
        <item x="1964"/>
        <item x="577"/>
        <item x="1062"/>
        <item x="1660"/>
        <item x="1852"/>
        <item x="1676"/>
        <item x="1721"/>
        <item x="644"/>
        <item x="1117"/>
        <item x="1221"/>
        <item x="604"/>
        <item x="1441"/>
        <item x="261"/>
        <item x="937"/>
        <item x="998"/>
        <item x="1680"/>
        <item x="266"/>
        <item x="1448"/>
        <item x="2102"/>
        <item x="373"/>
        <item x="1793"/>
        <item x="711"/>
        <item x="699"/>
        <item x="1244"/>
        <item x="133"/>
        <item x="1232"/>
        <item x="2180"/>
        <item x="193"/>
        <item x="946"/>
        <item x="52"/>
        <item x="426"/>
        <item x="1360"/>
        <item x="172"/>
        <item x="1706"/>
        <item x="69"/>
        <item x="423"/>
        <item x="1429"/>
        <item x="45"/>
        <item x="218"/>
        <item x="1658"/>
        <item x="309"/>
        <item x="1724"/>
        <item x="1361"/>
        <item x="66"/>
        <item x="712"/>
        <item x="1877"/>
        <item x="70"/>
        <item x="1935"/>
        <item x="1661"/>
        <item x="1984"/>
        <item x="2105"/>
        <item x="24"/>
        <item x="345"/>
        <item x="1790"/>
        <item x="1824"/>
        <item x="878"/>
        <item x="2223"/>
        <item x="1150"/>
        <item x="855"/>
        <item x="1932"/>
        <item x="1860"/>
        <item x="139"/>
        <item x="719"/>
        <item x="100"/>
        <item x="1516"/>
        <item x="125"/>
        <item x="1565"/>
        <item x="687"/>
        <item x="1233"/>
        <item x="617"/>
        <item x="1215"/>
        <item x="1087"/>
        <item x="1788"/>
        <item x="2157"/>
        <item x="379"/>
        <item x="1929"/>
        <item x="374"/>
        <item x="958"/>
        <item x="1111"/>
        <item x="1376"/>
        <item x="2176"/>
        <item x="1102"/>
        <item x="1444"/>
        <item x="1878"/>
        <item x="1298"/>
        <item x="471"/>
        <item x="215"/>
        <item x="116"/>
        <item x="977"/>
        <item x="1175"/>
        <item x="232"/>
        <item x="2061"/>
        <item x="79"/>
        <item x="1808"/>
        <item x="1585"/>
        <item x="1222"/>
        <item x="936"/>
        <item x="1862"/>
        <item x="2128"/>
        <item x="994"/>
        <item x="2189"/>
        <item x="1320"/>
        <item x="2069"/>
        <item x="1296"/>
        <item x="1641"/>
        <item x="283"/>
        <item x="483"/>
        <item x="135"/>
        <item x="1012"/>
        <item x="717"/>
        <item x="303"/>
        <item x="376"/>
        <item x="378"/>
        <item x="971"/>
        <item x="1270"/>
        <item x="1894"/>
        <item x="1727"/>
        <item x="1349"/>
        <item x="220"/>
        <item x="1492"/>
        <item x="1613"/>
        <item x="2175"/>
        <item x="1611"/>
        <item x="663"/>
        <item x="320"/>
        <item x="2146"/>
        <item x="347"/>
        <item x="1182"/>
        <item x="1091"/>
        <item x="1655"/>
        <item x="2196"/>
        <item x="1264"/>
        <item x="76"/>
        <item x="1928"/>
        <item x="2204"/>
        <item x="1302"/>
        <item x="173"/>
        <item x="1696"/>
        <item x="1686"/>
        <item x="638"/>
        <item x="767"/>
        <item x="771"/>
        <item x="2114"/>
        <item x="1318"/>
        <item x="1241"/>
        <item x="1449"/>
        <item x="890"/>
        <item x="710"/>
        <item x="1332"/>
        <item x="2013"/>
        <item x="1703"/>
        <item x="1671"/>
        <item x="29"/>
        <item x="907"/>
        <item x="1013"/>
        <item x="667"/>
        <item x="1809"/>
        <item x="536"/>
        <item x="460"/>
        <item x="22"/>
        <item x="10"/>
        <item x="1522"/>
        <item x="2010"/>
        <item x="531"/>
        <item x="1494"/>
        <item x="926"/>
        <item x="470"/>
        <item x="865"/>
        <item x="1063"/>
        <item x="356"/>
        <item x="388"/>
        <item x="1497"/>
        <item x="221"/>
        <item x="2049"/>
        <item x="2125"/>
        <item x="380"/>
        <item x="444"/>
        <item x="1958"/>
        <item x="15"/>
        <item x="2124"/>
        <item x="1760"/>
        <item x="12"/>
        <item x="1576"/>
        <item x="642"/>
        <item x="957"/>
        <item x="44"/>
        <item x="1259"/>
        <item x="828"/>
        <item x="1754"/>
        <item x="1682"/>
        <item x="1457"/>
        <item x="1951"/>
        <item x="980"/>
        <item x="1338"/>
        <item x="1"/>
        <item x="246"/>
        <item x="1927"/>
        <item x="1869"/>
        <item x="1712"/>
        <item x="1549"/>
        <item x="1067"/>
        <item x="53"/>
        <item x="253"/>
        <item x="94"/>
        <item x="1194"/>
        <item x="1196"/>
        <item x="1343"/>
        <item x="2074"/>
        <item x="549"/>
        <item x="525"/>
        <item x="81"/>
        <item x="1593"/>
        <item x="450"/>
        <item x="19"/>
        <item x="748"/>
        <item x="1656"/>
        <item x="115"/>
        <item x="1185"/>
        <item x="1657"/>
        <item x="1276"/>
        <item x="275"/>
        <item x="1124"/>
        <item x="1192"/>
        <item x="1119"/>
        <item x="1212"/>
        <item x="1916"/>
        <item x="1903"/>
        <item x="2062"/>
        <item x="808"/>
        <item x="773"/>
        <item x="2019"/>
        <item x="270"/>
        <item x="264"/>
        <item x="316"/>
        <item x="26"/>
        <item x="2070"/>
        <item x="1354"/>
        <item x="1525"/>
        <item x="1169"/>
        <item x="1820"/>
        <item x="465"/>
        <item x="485"/>
        <item x="1425"/>
        <item x="2166"/>
        <item x="1694"/>
        <item x="312"/>
        <item x="1021"/>
        <item x="869"/>
        <item x="1972"/>
        <item x="601"/>
        <item x="963"/>
        <item x="608"/>
        <item x="778"/>
        <item x="1587"/>
        <item x="1939"/>
        <item x="400"/>
        <item x="2126"/>
        <item x="1947"/>
        <item x="1734"/>
        <item x="1287"/>
        <item x="1437"/>
        <item x="333"/>
        <item x="1459"/>
        <item x="521"/>
        <item x="1402"/>
        <item x="1334"/>
        <item x="448"/>
        <item x="1550"/>
        <item x="1920"/>
        <item x="1815"/>
        <item x="404"/>
        <item x="372"/>
        <item x="1422"/>
        <item x="184"/>
        <item x="656"/>
        <item x="1602"/>
        <item x="14"/>
        <item x="1687"/>
        <item x="575"/>
        <item x="350"/>
        <item x="1394"/>
        <item x="1397"/>
        <item x="2052"/>
        <item x="324"/>
        <item x="976"/>
        <item x="1589"/>
        <item x="1154"/>
        <item x="968"/>
        <item x="918"/>
        <item x="1767"/>
        <item x="2198"/>
        <item x="1725"/>
        <item x="1663"/>
        <item x="2191"/>
        <item x="258"/>
        <item x="2186"/>
        <item x="392"/>
        <item x="1365"/>
        <item x="210"/>
        <item x="1414"/>
        <item x="1779"/>
        <item x="107"/>
        <item x="2091"/>
        <item x="1774"/>
        <item x="1366"/>
        <item x="2154"/>
        <item x="2071"/>
        <item x="2139"/>
        <item x="384"/>
        <item x="903"/>
        <item x="159"/>
        <item x="2203"/>
        <item x="1224"/>
        <item x="1890"/>
        <item x="1659"/>
        <item x="620"/>
        <item x="1559"/>
        <item x="160"/>
        <item x="1763"/>
        <item x="203"/>
        <item x="2086"/>
        <item x="1533"/>
        <item x="451"/>
        <item x="1294"/>
        <item x="1639"/>
        <item x="464"/>
        <item x="311"/>
        <item x="2174"/>
        <item x="1800"/>
        <item x="1427"/>
        <item x="1480"/>
        <item x="1515"/>
        <item x="330"/>
        <item x="319"/>
        <item x="697"/>
        <item x="1786"/>
        <item x="296"/>
        <item x="1069"/>
        <item x="213"/>
        <item x="1931"/>
        <item x="949"/>
        <item x="1855"/>
        <item x="680"/>
        <item x="1134"/>
        <item x="848"/>
        <item x="1382"/>
        <item x="2103"/>
        <item x="1178"/>
        <item x="674"/>
        <item x="295"/>
        <item x="369"/>
        <item x="1918"/>
        <item x="889"/>
        <item x="1278"/>
        <item x="236"/>
        <item x="143"/>
        <item x="1486"/>
        <item x="643"/>
        <item x="1462"/>
        <item x="2138"/>
        <item x="1797"/>
        <item x="362"/>
        <item x="1889"/>
        <item x="1389"/>
        <item x="810"/>
        <item x="39"/>
        <item x="1133"/>
        <item x="2195"/>
        <item x="816"/>
        <item x="1204"/>
        <item x="1066"/>
        <item x="2130"/>
        <item x="858"/>
        <item x="1961"/>
        <item x="1891"/>
        <item x="1618"/>
        <item x="156"/>
        <item x="1980"/>
        <item x="31"/>
        <item x="99"/>
        <item x="314"/>
        <item x="983"/>
        <item x="272"/>
        <item x="1207"/>
        <item x="1880"/>
        <item x="594"/>
        <item x="61"/>
        <item x="1079"/>
        <item x="615"/>
        <item x="1644"/>
        <item x="1303"/>
        <item x="1482"/>
        <item x="2109"/>
        <item x="2092"/>
        <item x="1925"/>
        <item x="2081"/>
        <item x="147"/>
        <item x="421"/>
        <item x="1807"/>
        <item x="495"/>
        <item x="1922"/>
        <item x="927"/>
        <item x="169"/>
        <item x="259"/>
        <item x="1018"/>
        <item x="1843"/>
        <item x="559"/>
        <item x="561"/>
        <item x="199"/>
        <item x="780"/>
        <item x="673"/>
        <item x="945"/>
        <item x="1439"/>
        <item x="457"/>
        <item x="1367"/>
        <item x="234"/>
        <item x="1863"/>
        <item x="2014"/>
        <item x="1908"/>
        <item x="2182"/>
        <item x="112"/>
        <item x="879"/>
        <item x="1629"/>
        <item x="654"/>
        <item x="529"/>
        <item x="1921"/>
        <item x="1870"/>
        <item x="1619"/>
        <item x="978"/>
        <item x="383"/>
        <item x="842"/>
        <item x="832"/>
        <item x="80"/>
        <item x="1982"/>
        <item x="708"/>
        <item x="1502"/>
        <item x="1171"/>
        <item x="647"/>
        <item x="127"/>
        <item x="508"/>
        <item x="1434"/>
        <item x="1674"/>
        <item x="490"/>
        <item x="257"/>
        <item x="1597"/>
        <item x="1130"/>
        <item x="1398"/>
        <item x="2099"/>
        <item x="1879"/>
        <item x="1635"/>
        <item x="395"/>
        <item x="1673"/>
        <item x="1952"/>
        <item x="488"/>
        <item x="1214"/>
        <item x="276"/>
        <item x="1532"/>
        <item x="628"/>
        <item x="1490"/>
        <item x="792"/>
        <item x="804"/>
        <item x="2033"/>
        <item x="1719"/>
        <item x="1582"/>
        <item x="2048"/>
        <item x="1193"/>
        <item x="1963"/>
        <item x="185"/>
        <item x="2167"/>
        <item x="414"/>
        <item x="1757"/>
        <item x="569"/>
        <item x="571"/>
        <item x="1080"/>
        <item x="1529"/>
        <item x="599"/>
        <item x="962"/>
        <item x="1295"/>
        <item x="181"/>
        <item x="745"/>
        <item x="1701"/>
        <item x="1631"/>
        <item x="1750"/>
        <item x="1895"/>
        <item x="1504"/>
        <item x="1503"/>
        <item x="1967"/>
        <item x="1165"/>
        <item x="2006"/>
        <item x="1202"/>
        <item x="716"/>
        <item x="872"/>
        <item x="1027"/>
        <item x="108"/>
        <item x="961"/>
        <item x="625"/>
        <item x="1505"/>
        <item x="406"/>
        <item x="2011"/>
        <item x="2213"/>
        <item x="540"/>
        <item x="753"/>
        <item x="938"/>
        <item x="1865"/>
        <item x="1672"/>
        <item x="520"/>
        <item x="1475"/>
        <item x="1280"/>
        <item x="1026"/>
        <item x="590"/>
        <item x="519"/>
        <item x="167"/>
        <item x="1040"/>
        <item x="1872"/>
        <item x="430"/>
        <item x="229"/>
        <item x="813"/>
        <item x="1534"/>
        <item x="798"/>
        <item x="1061"/>
        <item x="278"/>
        <item x="1876"/>
        <item x="429"/>
        <item x="1386"/>
        <item x="1632"/>
        <item x="1580"/>
        <item x="1756"/>
        <item x="2031"/>
        <item x="1072"/>
        <item x="1729"/>
        <item x="1643"/>
        <item x="150"/>
        <item x="1355"/>
        <item x="1183"/>
        <item x="1056"/>
        <item x="2208"/>
        <item x="1541"/>
        <item x="823"/>
        <item x="640"/>
        <item x="1630"/>
        <item x="1514"/>
        <item x="658"/>
        <item x="755"/>
        <item x="1752"/>
        <item x="1116"/>
        <item x="1519"/>
        <item x="327"/>
        <item x="818"/>
        <item x="1265"/>
        <item x="469"/>
        <item x="2131"/>
        <item x="489"/>
        <item x="299"/>
        <item x="969"/>
        <item x="187"/>
        <item x="2030"/>
        <item x="981"/>
        <item x="1508"/>
        <item x="2171"/>
        <item x="2113"/>
        <item x="1306"/>
        <item x="1261"/>
        <item x="2236"/>
        <item x="1047"/>
        <item x="756"/>
        <item x="2002"/>
        <item x="1557"/>
        <item x="1456"/>
        <item x="23"/>
        <item x="149"/>
        <item x="1714"/>
        <item x="1226"/>
        <item x="1678"/>
        <item x="1142"/>
        <item x="1473"/>
        <item x="749"/>
        <item x="2172"/>
        <item x="1424"/>
        <item x="1188"/>
        <item x="1500"/>
        <item x="1400"/>
        <item x="2044"/>
        <item x="1368"/>
        <item x="1419"/>
        <item x="337"/>
        <item x="2015"/>
        <item x="359"/>
        <item x="51"/>
        <item x="83"/>
        <item x="864"/>
        <item x="1996"/>
        <item x="1669"/>
        <item x="941"/>
        <item x="1246"/>
        <item x="64"/>
        <item x="1242"/>
        <item x="2"/>
        <item x="455"/>
        <item x="641"/>
        <item x="1803"/>
        <item x="1236"/>
        <item x="589"/>
        <item x="565"/>
        <item x="840"/>
        <item x="1403"/>
        <item x="2026"/>
        <item x="262"/>
        <item x="2227"/>
        <item x="1076"/>
        <item x="785"/>
        <item x="418"/>
        <item x="1477"/>
        <item x="1866"/>
        <item x="1024"/>
        <item x="1328"/>
        <item x="650"/>
        <item x="1160"/>
        <item x="867"/>
        <item x="1570"/>
        <item x="2046"/>
        <item x="863"/>
        <item x="1520"/>
        <item x="550"/>
        <item x="2224"/>
        <item x="783"/>
        <item x="860"/>
        <item x="1248"/>
        <item x="627"/>
        <item x="709"/>
        <item x="774"/>
        <item x="1413"/>
        <item x="511"/>
        <item x="526"/>
        <item x="431"/>
        <item x="1764"/>
        <item x="722"/>
        <item x="1969"/>
        <item x="2207"/>
        <item x="1971"/>
        <item x="36"/>
        <item x="1383"/>
        <item x="1732"/>
        <item x="1115"/>
        <item x="547"/>
        <item x="2134"/>
        <item x="165"/>
        <item x="633"/>
        <item x="2178"/>
        <item x="645"/>
        <item x="1917"/>
        <item x="1567"/>
        <item x="279"/>
        <item x="1307"/>
        <item x="1455"/>
        <item x="1395"/>
        <item x="1469"/>
        <item x="1065"/>
        <item x="2190"/>
        <item x="2051"/>
        <item x="1850"/>
        <item x="367"/>
        <item x="1019"/>
        <item x="533"/>
        <item x="308"/>
        <item x="794"/>
        <item x="1104"/>
        <item x="87"/>
        <item x="377"/>
        <item x="1983"/>
        <item x="706"/>
        <item x="1052"/>
        <item x="68"/>
        <item x="2226"/>
        <item x="1608"/>
        <item x="921"/>
        <item x="922"/>
        <item x="1060"/>
        <item x="1218"/>
        <item x="592"/>
        <item x="1058"/>
        <item x="764"/>
        <item x="102"/>
        <item x="1443"/>
        <item x="2179"/>
        <item x="292"/>
        <item x="1994"/>
        <item x="2169"/>
        <item x="1023"/>
        <item x="1987"/>
        <item x="1316"/>
        <item x="269"/>
        <item x="987"/>
        <item x="611"/>
        <item x="885"/>
        <item x="805"/>
        <item x="1310"/>
        <item x="518"/>
        <item x="1584"/>
        <item x="1848"/>
        <item x="646"/>
        <item x="1898"/>
        <item x="919"/>
        <item x="960"/>
        <item x="2080"/>
        <item x="98"/>
        <item x="225"/>
        <item x="911"/>
        <item x="1607"/>
        <item x="280"/>
        <item x="676"/>
        <item x="1699"/>
        <item x="648"/>
        <item x="1445"/>
        <item x="1723"/>
        <item x="1828"/>
        <item x="1466"/>
        <item x="724"/>
        <item x="289"/>
        <item x="1347"/>
        <item x="528"/>
        <item x="1472"/>
        <item x="1675"/>
        <item x="1121"/>
        <item x="653"/>
        <item x="1108"/>
        <item x="1374"/>
        <item x="2225"/>
        <item x="1046"/>
        <item x="1129"/>
        <item x="1586"/>
        <item x="1050"/>
        <item x="532"/>
        <item x="222"/>
        <item x="2036"/>
        <item x="875"/>
        <item x="1096"/>
        <item x="1388"/>
        <item x="1874"/>
        <item x="1290"/>
        <item x="1068"/>
        <item x="1936"/>
        <item x="1563"/>
        <item x="1330"/>
        <item x="2024"/>
        <item x="2218"/>
        <item x="934"/>
        <item x="8"/>
        <item x="852"/>
        <item x="2000"/>
        <item x="1471"/>
        <item x="2090"/>
        <item x="1977"/>
        <item x="856"/>
        <item x="830"/>
        <item x="681"/>
        <item x="2123"/>
        <item x="293"/>
        <item x="1653"/>
        <item x="1317"/>
        <item x="17"/>
        <item x="523"/>
        <item x="1092"/>
        <item x="505"/>
        <item x="456"/>
        <item x="2022"/>
        <item x="1145"/>
        <item x="777"/>
        <item x="1575"/>
        <item x="1590"/>
        <item x="2137"/>
        <item x="2041"/>
        <item x="923"/>
        <item x="721"/>
        <item x="595"/>
        <item x="1923"/>
        <item x="1043"/>
        <item x="1849"/>
        <item x="1254"/>
        <item x="440"/>
        <item x="1944"/>
        <item x="1123"/>
        <item x="442"/>
        <item x="1153"/>
        <item x="542"/>
        <item x="1284"/>
        <item x="897"/>
        <item x="953"/>
        <item x="408"/>
        <item x="587"/>
        <item x="1605"/>
        <item x="629"/>
        <item x="417"/>
        <item x="1291"/>
        <item x="1464"/>
        <item x="110"/>
        <item x="2078"/>
        <item x="1351"/>
        <item x="582"/>
        <item x="662"/>
        <item x="1753"/>
        <item x="1770"/>
        <item x="1260"/>
        <item x="1887"/>
        <item x="720"/>
        <item x="1976"/>
        <item x="1622"/>
        <item x="839"/>
        <item x="583"/>
        <item x="366"/>
        <item x="2144"/>
        <item x="1941"/>
        <item x="503"/>
        <item x="1333"/>
        <item x="1780"/>
        <item x="1252"/>
        <item x="481"/>
        <item x="632"/>
        <item x="486"/>
        <item x="206"/>
        <item x="1646"/>
        <item x="1882"/>
        <item x="1344"/>
        <item x="995"/>
        <item x="1591"/>
        <item x="2158"/>
        <item x="1030"/>
        <item x="1266"/>
        <item x="1636"/>
        <item x="1447"/>
        <item x="1583"/>
        <item x="1423"/>
        <item x="1189"/>
        <item x="1353"/>
        <item x="118"/>
        <item x="1010"/>
        <item x="742"/>
        <item x="1758"/>
        <item x="2084"/>
        <item x="596"/>
        <item x="579"/>
        <item x="27"/>
        <item x="1033"/>
        <item x="1285"/>
        <item x="85"/>
        <item x="1600"/>
        <item x="744"/>
        <item x="1781"/>
        <item x="1478"/>
        <item x="1020"/>
        <item x="1393"/>
        <item x="134"/>
        <item x="1702"/>
        <item x="1668"/>
        <item x="480"/>
        <item x="1827"/>
        <item x="930"/>
        <item x="255"/>
        <item x="1014"/>
        <item x="581"/>
        <item x="1857"/>
        <item x="952"/>
        <item x="4"/>
        <item x="730"/>
        <item x="766"/>
        <item x="844"/>
        <item x="1300"/>
        <item x="231"/>
        <item x="136"/>
        <item x="82"/>
        <item x="1572"/>
        <item x="1998"/>
        <item x="551"/>
        <item x="21"/>
        <item x="943"/>
        <item x="512"/>
        <item x="1942"/>
        <item x="1755"/>
        <item x="2083"/>
        <item x="979"/>
        <item x="1616"/>
        <item x="1560"/>
        <item x="1268"/>
        <item x="1147"/>
        <item x="1826"/>
        <item x="1601"/>
        <item x="2043"/>
        <item x="438"/>
        <item x="1554"/>
        <item x="2045"/>
        <item x="1406"/>
        <item x="1258"/>
        <item x="1341"/>
        <item x="477"/>
        <item x="1810"/>
        <item x="2072"/>
        <item x="896"/>
        <item x="0"/>
        <item x="1003"/>
        <item x="1487"/>
        <item x="1769"/>
        <item x="824"/>
        <item x="1100"/>
        <item x="1297"/>
        <item x="1911"/>
        <item x="1198"/>
        <item x="543"/>
        <item x="207"/>
        <item x="655"/>
        <item x="1897"/>
        <item x="487"/>
        <item x="739"/>
        <item x="1088"/>
        <item x="811"/>
        <item x="1544"/>
        <item x="301"/>
        <item x="191"/>
        <item x="170"/>
        <item x="1331"/>
        <item x="1909"/>
        <item x="1954"/>
        <item x="2039"/>
        <item x="2040"/>
        <item x="964"/>
        <item x="1547"/>
        <item x="391"/>
        <item x="1210"/>
        <item x="1418"/>
        <item x="2160"/>
        <item x="1373"/>
        <item x="370"/>
        <item x="740"/>
        <item x="1821"/>
        <item x="837"/>
        <item x="933"/>
        <item x="32"/>
        <item x="984"/>
        <item x="2187"/>
        <item x="1011"/>
        <item x="271"/>
        <item x="1054"/>
        <item x="1930"/>
        <item x="1179"/>
        <item x="1053"/>
        <item x="956"/>
        <item x="1501"/>
        <item x="584"/>
        <item x="1308"/>
        <item x="1489"/>
        <item x="1816"/>
        <item x="1450"/>
        <item x="1892"/>
        <item x="854"/>
        <item x="1737"/>
        <item x="92"/>
        <item x="2104"/>
        <item x="186"/>
        <item x="1420"/>
        <item x="300"/>
        <item x="884"/>
        <item x="1913"/>
        <item x="1910"/>
        <item x="326"/>
        <item x="364"/>
        <item x="1305"/>
        <item x="75"/>
        <item x="1748"/>
        <item x="845"/>
        <item x="1039"/>
        <item x="1833"/>
        <item x="1483"/>
        <item x="925"/>
        <item x="2037"/>
        <item x="1759"/>
        <item x="148"/>
        <item x="1588"/>
        <item x="1902"/>
        <item x="9"/>
        <item x="1176"/>
        <item x="757"/>
        <item x="1164"/>
        <item x="420"/>
        <item x="847"/>
        <item x="1681"/>
        <item x="1370"/>
        <item x="446"/>
        <item x="368"/>
        <item x="733"/>
        <item x="2205"/>
        <item x="1132"/>
        <item x="580"/>
        <item x="1440"/>
        <item x="1453"/>
        <item x="1045"/>
        <item x="428"/>
        <item x="825"/>
        <item x="2108"/>
        <item x="1125"/>
        <item x="1099"/>
        <item x="1038"/>
        <item x="1301"/>
        <item x="513"/>
        <item x="1262"/>
        <item x="1530"/>
        <item x="1304"/>
        <item x="1022"/>
        <item x="507"/>
        <item x="1084"/>
        <item x="726"/>
        <item x="1623"/>
        <item x="2066"/>
        <item x="1166"/>
        <item x="1009"/>
        <item x="453"/>
        <item x="836"/>
        <item x="358"/>
        <item x="2119"/>
        <item x="2209"/>
        <item x="1789"/>
        <item x="7"/>
        <item x="1363"/>
        <item x="3"/>
        <item x="2106"/>
        <item x="357"/>
        <item x="1315"/>
        <item x="1934"/>
        <item x="355"/>
        <item x="387"/>
        <item x="1965"/>
        <item x="121"/>
        <item x="1234"/>
        <item x="2021"/>
        <item x="1614"/>
        <item x="1162"/>
        <item x="613"/>
        <item x="1230"/>
        <item x="454"/>
        <item x="1806"/>
        <item x="343"/>
        <item x="1452"/>
        <item x="1992"/>
        <item x="1937"/>
        <item x="737"/>
        <item x="1579"/>
        <item x="55"/>
        <item x="2220"/>
        <item x="2118"/>
        <item x="1167"/>
        <item x="1106"/>
        <item x="217"/>
        <item x="1970"/>
        <item x="1195"/>
        <item x="1044"/>
        <item x="1802"/>
        <item x="2127"/>
        <item x="1085"/>
        <item x="787"/>
        <item x="814"/>
        <item x="1517"/>
        <item x="72"/>
        <item x="1499"/>
        <item x="313"/>
        <item x="684"/>
        <item x="273"/>
        <item x="251"/>
        <item x="2087"/>
        <item x="1677"/>
        <item x="1691"/>
        <item x="397"/>
        <item x="1962"/>
        <item x="973"/>
        <item x="1546"/>
        <item x="1004"/>
        <item x="1415"/>
        <item x="694"/>
        <item x="2054"/>
        <item x="935"/>
        <item x="702"/>
        <item x="951"/>
        <item x="1324"/>
        <item x="904"/>
        <item x="762"/>
        <item x="1648"/>
        <item x="1912"/>
        <item x="1075"/>
        <item x="198"/>
        <item x="593"/>
        <item x="1955"/>
        <item x="189"/>
        <item x="1665"/>
        <item x="244"/>
        <item x="902"/>
        <item x="1662"/>
        <item x="171"/>
        <item x="1883"/>
        <item x="1094"/>
        <item x="452"/>
        <item x="759"/>
        <item x="2082"/>
        <item x="416"/>
        <item x="2088"/>
        <item x="948"/>
        <item x="738"/>
        <item x="63"/>
        <item x="211"/>
        <item x="422"/>
        <item x="908"/>
        <item x="790"/>
        <item x="2101"/>
        <item x="18"/>
        <item x="49"/>
        <item x="2038"/>
        <item x="1642"/>
        <item x="624"/>
        <item x="494"/>
        <item x="1197"/>
        <item x="306"/>
        <item x="1404"/>
        <item x="1762"/>
        <item x="473"/>
        <item x="982"/>
        <item x="168"/>
        <item x="1558"/>
        <item x="829"/>
        <item x="1451"/>
        <item x="1255"/>
        <item x="1309"/>
        <item x="652"/>
        <item x="1950"/>
        <item x="2055"/>
        <item x="1540"/>
        <item x="2003"/>
        <item x="612"/>
        <item x="265"/>
        <item x="433"/>
        <item x="1856"/>
        <item x="1873"/>
        <item x="386"/>
        <item x="2173"/>
        <item x="796"/>
        <item x="651"/>
        <item x="1610"/>
        <item x="1041"/>
        <item x="1720"/>
        <item x="1126"/>
        <item x="827"/>
        <item x="1377"/>
        <item x="230"/>
        <item x="942"/>
        <item x="1995"/>
        <item x="570"/>
        <item x="775"/>
        <item x="60"/>
        <item x="1442"/>
        <item x="1830"/>
        <item x="1245"/>
        <item x="30"/>
        <item x="1640"/>
        <item x="2008"/>
        <item x="985"/>
        <item x="1454"/>
        <item x="382"/>
        <item x="1496"/>
        <item x="761"/>
        <item x="1893"/>
        <item x="1163"/>
        <item x="1841"/>
        <item x="1666"/>
        <item x="1238"/>
        <item x="598"/>
        <item x="212"/>
        <item x="537"/>
        <item x="424"/>
        <item x="179"/>
        <item x="659"/>
        <item x="621"/>
        <item x="636"/>
        <item x="2150"/>
        <item x="2076"/>
        <item x="675"/>
        <item x="307"/>
        <item x="714"/>
        <item x="750"/>
        <item x="1801"/>
        <item x="188"/>
        <item x="2212"/>
        <item x="705"/>
        <item x="707"/>
        <item x="196"/>
        <item x="1421"/>
        <item x="1796"/>
        <item x="2230"/>
        <item x="1647"/>
        <item x="1933"/>
        <item x="1016"/>
        <item x="967"/>
        <item x="1624"/>
        <item x="1598"/>
        <item x="886"/>
        <item x="412"/>
        <item x="819"/>
        <item x="898"/>
        <item x="2016"/>
        <item x="910"/>
        <item x="154"/>
        <item x="463"/>
        <item x="736"/>
        <item x="224"/>
        <item x="661"/>
        <item x="752"/>
        <item x="1914"/>
        <item x="415"/>
        <item x="891"/>
        <item x="2194"/>
        <item x="298"/>
        <item x="2142"/>
        <item x="1293"/>
        <item x="1832"/>
        <item x="605"/>
        <item x="1313"/>
        <item x="1430"/>
        <item x="1966"/>
        <item x="2005"/>
        <item x="853"/>
        <item x="2059"/>
        <item x="1211"/>
        <item x="1468"/>
        <item x="725"/>
        <item x="325"/>
        <item x="124"/>
        <item x="195"/>
        <item x="690"/>
        <item x="606"/>
        <item x="2151"/>
        <item x="746"/>
        <item x="48"/>
        <item x="96"/>
        <item x="1493"/>
        <item x="291"/>
        <item x="1784"/>
        <item x="216"/>
        <item x="2237"/>
        <item x="360"/>
        <item x="1359"/>
        <item x="689"/>
        <item x="43"/>
        <item x="425"/>
        <item x="47"/>
        <item x="1055"/>
        <item x="238"/>
        <item x="200"/>
        <item x="410"/>
        <item x="2163"/>
        <item x="1553"/>
        <item x="1231"/>
        <item x="806"/>
        <item x="1667"/>
        <item x="1199"/>
        <item x="1089"/>
        <item x="1704"/>
        <item x="807"/>
        <item x="2221"/>
        <item x="574"/>
        <item x="33"/>
        <item x="226"/>
        <item x="992"/>
        <item x="336"/>
        <item x="1283"/>
        <item x="123"/>
        <item x="1835"/>
        <item x="1713"/>
        <item x="1690"/>
        <item x="1625"/>
        <item x="1103"/>
        <item x="245"/>
        <item x="396"/>
        <item x="1842"/>
        <item x="413"/>
        <item x="669"/>
        <item x="2096"/>
        <item x="111"/>
        <item x="1776"/>
        <item x="57"/>
        <item x="2056"/>
        <item x="597"/>
        <item x="5"/>
        <item x="1113"/>
        <item x="1005"/>
        <item x="741"/>
        <item x="817"/>
        <item x="1566"/>
        <item x="1649"/>
        <item x="1271"/>
        <item x="1491"/>
        <item x="441"/>
        <item x="1736"/>
        <item x="77"/>
        <item x="1886"/>
        <item x="1381"/>
        <item x="95"/>
        <item x="1467"/>
        <item x="1274"/>
        <item x="1959"/>
        <item x="2122"/>
        <item x="106"/>
        <item x="458"/>
        <item x="763"/>
        <item x="950"/>
        <item x="1771"/>
        <item x="2164"/>
        <item x="1741"/>
        <item x="1135"/>
        <item x="402"/>
        <item x="2200"/>
        <item x="591"/>
        <item x="1292"/>
        <item x="1717"/>
        <item x="874"/>
        <item x="993"/>
        <item x="138"/>
        <item x="1884"/>
        <item x="394"/>
        <item x="560"/>
        <item x="180"/>
        <item x="2153"/>
        <item x="1507"/>
        <item x="1357"/>
        <item x="1243"/>
        <item x="754"/>
        <item x="1551"/>
        <item x="1708"/>
        <item x="2093"/>
        <item x="1227"/>
        <item x="1148"/>
        <item x="743"/>
        <item x="329"/>
        <item x="1481"/>
        <item x="1683"/>
        <item x="1206"/>
        <item x="1555"/>
        <item x="1348"/>
        <item x="152"/>
        <item x="965"/>
        <item x="1751"/>
        <item x="544"/>
        <item x="277"/>
        <item x="192"/>
        <item x="1711"/>
        <item x="1948"/>
        <item x="850"/>
        <item x="1836"/>
        <item x="461"/>
        <item x="2023"/>
        <item x="1845"/>
        <item x="2148"/>
        <item x="735"/>
        <item x="1747"/>
        <item x="25"/>
        <item x="2067"/>
        <item x="2089"/>
        <item x="1356"/>
        <item x="1953"/>
        <item x="932"/>
        <item x="610"/>
        <item x="1326"/>
        <item x="751"/>
        <item x="1599"/>
        <item x="1685"/>
        <item x="1158"/>
        <item x="1792"/>
        <item x="1001"/>
        <item x="1924"/>
        <item x="602"/>
        <item x="151"/>
        <item x="2192"/>
        <item x="1527"/>
        <item x="466"/>
        <item x="1787"/>
        <item x="1137"/>
        <item x="883"/>
        <item x="130"/>
        <item x="703"/>
        <item x="585"/>
        <item x="1626"/>
        <item x="1709"/>
        <item x="1650"/>
        <item x="2232"/>
        <item x="65"/>
        <item x="887"/>
        <item x="1552"/>
        <item x="1812"/>
        <item x="1057"/>
        <item x="73"/>
        <item x="1573"/>
        <item x="1391"/>
        <item x="1670"/>
        <item x="954"/>
        <item x="1263"/>
        <item x="287"/>
        <item x="502"/>
        <item x="576"/>
        <item x="664"/>
        <item x="986"/>
        <item x="1578"/>
        <item x="13"/>
        <item x="572"/>
        <item x="162"/>
        <item x="1446"/>
        <item x="2184"/>
        <item x="1228"/>
        <item x="1991"/>
        <item x="399"/>
        <item x="1390"/>
        <item x="1679"/>
        <item x="1460"/>
        <item x="344"/>
        <item x="2238"/>
        <item x="1426"/>
        <item x="128"/>
        <item x="322"/>
        <item x="1172"/>
        <item x="1620"/>
        <item x="1664"/>
        <item x="1151"/>
        <item x="1768"/>
        <item x="557"/>
        <item x="696"/>
        <item x="390"/>
        <item x="1822"/>
        <item x="1881"/>
        <item x="482"/>
        <item x="1974"/>
        <item x="917"/>
        <item x="1352"/>
        <item x="1484"/>
        <item x="2234"/>
        <item x="105"/>
        <item x="59"/>
        <item x="1181"/>
        <item x="1651"/>
        <item x="1804"/>
        <item x="1407"/>
        <item x="947"/>
        <item x="1143"/>
        <item x="2042"/>
        <item x="1428"/>
        <item x="558"/>
        <item x="1311"/>
        <item x="42"/>
        <item x="1161"/>
        <item x="1798"/>
        <item x="122"/>
        <item x="880"/>
        <item x="635"/>
        <item x="1896"/>
        <item x="164"/>
        <item x="607"/>
        <item x="1868"/>
        <item x="996"/>
        <item x="88"/>
        <item x="1956"/>
        <item x="799"/>
        <item x="1981"/>
        <item x="1844"/>
        <item x="1251"/>
        <item x="1968"/>
        <item x="545"/>
        <item x="990"/>
        <item x="346"/>
        <item x="58"/>
        <item x="831"/>
        <item x="1017"/>
        <item x="1819"/>
        <item x="419"/>
        <item x="1773"/>
        <item x="1436"/>
        <item x="462"/>
        <item x="38"/>
        <item x="40"/>
        <item x="1871"/>
        <item x="1730"/>
        <item x="50"/>
        <item x="1985"/>
        <item x="900"/>
        <item x="2032"/>
        <item x="801"/>
        <item x="1521"/>
        <item x="618"/>
        <item x="282"/>
        <item x="2117"/>
        <item x="1396"/>
        <item x="1574"/>
        <item x="1174"/>
        <item x="868"/>
        <item x="142"/>
        <item x="555"/>
        <item x="944"/>
        <item x="1387"/>
        <item x="1082"/>
        <item x="175"/>
        <item x="2228"/>
        <item x="2193"/>
        <item x="534"/>
        <item x="2156"/>
        <item x="202"/>
        <item x="1191"/>
        <item x="496"/>
        <item x="427"/>
        <item x="1319"/>
        <item x="666"/>
        <item x="34"/>
        <item x="1378"/>
        <item x="2060"/>
        <item x="678"/>
        <item x="1899"/>
        <item x="1408"/>
        <item x="769"/>
        <item x="1314"/>
        <item x="1705"/>
        <item x="894"/>
        <item x="1375"/>
        <item x="1761"/>
        <item x="888"/>
        <item x="2120"/>
        <item x="348"/>
        <item x="1700"/>
        <item x="2181"/>
        <item x="248"/>
        <item x="1048"/>
        <item x="1217"/>
        <item x="407"/>
        <item x="1772"/>
        <item x="772"/>
        <item x="104"/>
        <item x="1775"/>
        <item x="1025"/>
        <item x="882"/>
        <item x="1539"/>
        <item x="634"/>
        <item x="1960"/>
        <item x="924"/>
        <item x="249"/>
        <item x="2155"/>
        <item x="509"/>
        <item x="901"/>
        <item x="1006"/>
        <item x="616"/>
        <item x="1208"/>
        <item x="940"/>
        <item x="284"/>
        <item x="1606"/>
        <item x="478"/>
        <item x="1008"/>
        <item x="1128"/>
        <item x="1029"/>
        <item x="90"/>
        <item x="1288"/>
        <item x="2199"/>
        <item x="1858"/>
        <item x="586"/>
        <item x="1864"/>
        <item x="223"/>
        <item x="1093"/>
        <item x="474"/>
        <item x="1256"/>
        <item x="999"/>
        <item x="2035"/>
        <item x="566"/>
        <item x="1411"/>
        <item x="500"/>
        <item x="1371"/>
        <item x="809"/>
        <item x="1791"/>
        <item x="670"/>
        <item x="1823"/>
        <item x="1765"/>
        <item x="352"/>
        <item x="1073"/>
        <item x="672"/>
        <item x="1322"/>
        <item x="974"/>
        <item x="1325"/>
        <item x="467"/>
        <item x="522"/>
        <item x="114"/>
        <item x="2141"/>
        <item x="1031"/>
        <item x="895"/>
        <item x="91"/>
        <item x="695"/>
        <item x="552"/>
        <item x="1612"/>
        <item x="2219"/>
        <item x="1688"/>
        <item x="161"/>
        <item x="290"/>
        <item x="1513"/>
        <item x="247"/>
        <item x="305"/>
        <item x="157"/>
        <item x="1805"/>
        <item x="484"/>
        <item x="1978"/>
        <item x="1938"/>
        <item x="1745"/>
        <item x="1577"/>
        <item x="2214"/>
        <item x="988"/>
        <item x="915"/>
        <item x="693"/>
        <item x="2028"/>
        <item x="361"/>
        <item x="435"/>
        <item x="1432"/>
        <item x="871"/>
        <item x="20"/>
        <item x="2170"/>
        <item x="354"/>
        <item x="67"/>
        <item x="103"/>
        <item x="54"/>
        <item x="732"/>
        <item x="1340"/>
        <item x="1184"/>
        <item x="263"/>
        <item x="1269"/>
        <item x="2239"/>
        <item x="28"/>
        <item x="2025"/>
        <item x="493"/>
        <item x="2233"/>
        <item x="237"/>
        <item x="1512"/>
        <item x="553"/>
        <item x="1498"/>
        <item x="1867"/>
        <item x="851"/>
        <item x="317"/>
        <item x="2152"/>
        <item x="1461"/>
        <item x="909"/>
        <item x="304"/>
        <item x="820"/>
        <item x="1336"/>
        <item x="826"/>
        <item x="1201"/>
        <item x="1035"/>
        <item x="554"/>
        <item x="1973"/>
        <item x="1281"/>
        <item x="1083"/>
        <item x="243"/>
        <item x="1562"/>
        <item x="381"/>
        <item x="862"/>
        <item x="1479"/>
        <item x="338"/>
        <item x="1840"/>
        <item x="137"/>
        <item x="2217"/>
        <item x="334"/>
        <item x="1853"/>
        <item x="679"/>
        <item x="132"/>
        <item x="1250"/>
        <item x="1875"/>
        <item x="233"/>
        <item x="631"/>
        <item x="1337"/>
        <item x="1782"/>
        <item x="1785"/>
        <item x="881"/>
        <item x="959"/>
        <item x="1621"/>
        <item x="548"/>
        <item x="1470"/>
        <item x="812"/>
        <item x="468"/>
        <item x="436"/>
        <item x="144"/>
        <item x="267"/>
        <item x="2165"/>
        <item x="342"/>
        <item x="1744"/>
        <item x="2185"/>
        <item x="1051"/>
        <item x="2143"/>
        <item x="2110"/>
        <item x="190"/>
        <item x="16"/>
        <item x="297"/>
        <item x="1219"/>
        <item x="1488"/>
        <item x="323"/>
        <item x="1237"/>
        <item x="912"/>
        <item x="1535"/>
        <item x="562"/>
        <item x="2145"/>
        <item x="1989"/>
        <item x="389"/>
        <item x="120"/>
        <item x="2231"/>
        <item x="686"/>
        <item x="2020"/>
        <item x="1838"/>
        <item x="991"/>
        <item x="1187"/>
        <item x="1831"/>
        <item x="119"/>
        <item x="1032"/>
        <item x="835"/>
        <item x="1794"/>
        <item x="2115"/>
        <item x="46"/>
        <item x="1571"/>
        <item x="2004"/>
        <item x="510"/>
        <item x="803"/>
        <item x="1846"/>
        <item x="677"/>
        <item x="197"/>
        <item x="241"/>
        <item x="145"/>
        <item x="1581"/>
        <item x="1949"/>
        <item x="1401"/>
        <item x="893"/>
        <item x="1095"/>
        <item x="1362"/>
        <item x="158"/>
        <item x="1609"/>
        <item x="920"/>
        <item x="409"/>
        <item x="285"/>
        <item x="700"/>
        <item x="1002"/>
        <item x="1628"/>
        <item x="1485"/>
        <item x="401"/>
        <item x="2029"/>
        <item x="1409"/>
        <item x="1112"/>
        <item x="955"/>
        <item x="310"/>
        <item x="1431"/>
        <item x="928"/>
        <item x="1817"/>
        <item x="2058"/>
        <item x="1107"/>
        <item x="2121"/>
        <item x="1592"/>
        <item x="2229"/>
        <item x="252"/>
        <item x="1716"/>
        <item x="1735"/>
        <item x="163"/>
        <item x="1615"/>
        <item x="288"/>
        <item x="2129"/>
        <item x="683"/>
        <item x="2135"/>
        <item x="1509"/>
        <item x="1733"/>
        <item x="1458"/>
        <item x="870"/>
        <item x="1645"/>
        <item x="685"/>
        <item x="281"/>
        <item x="1392"/>
        <item x="906"/>
        <item x="335"/>
        <item x="626"/>
        <item x="2159"/>
        <item x="718"/>
        <item x="504"/>
        <item x="1854"/>
        <item x="1993"/>
        <item x="340"/>
        <item x="1028"/>
        <item x="1915"/>
        <item x="1814"/>
        <item x="701"/>
        <item x="517"/>
        <item x="1633"/>
        <item x="1545"/>
        <item x="784"/>
        <item x="564"/>
        <item x="250"/>
        <item x="155"/>
        <item x="1861"/>
        <item x="578"/>
        <item x="1097"/>
        <item x="1746"/>
        <item x="1372"/>
        <item x="1312"/>
        <item x="849"/>
        <item x="260"/>
        <item x="760"/>
        <item x="600"/>
        <item x="2075"/>
        <item x="975"/>
        <item x="614"/>
        <item x="1731"/>
        <item x="1818"/>
        <item x="1975"/>
        <item x="371"/>
        <item x="176"/>
        <item x="1275"/>
        <item x="1684"/>
        <item x="2079"/>
        <item x="1715"/>
        <item x="1417"/>
        <item x="846"/>
        <item x="328"/>
        <item x="1652"/>
        <item x="1698"/>
        <item x="445"/>
        <item x="1321"/>
        <item x="671"/>
        <item x="1518"/>
        <item x="568"/>
        <item x="56"/>
        <item x="1346"/>
        <item x="2168"/>
        <item x="1220"/>
        <item x="1693"/>
        <item x="78"/>
        <item x="834"/>
        <item x="1463"/>
        <item x="1943"/>
        <item x="1380"/>
        <item x="201"/>
        <item x="734"/>
        <item x="2140"/>
        <item x="791"/>
        <item x="1957"/>
        <item x="294"/>
        <item x="1186"/>
        <item x="2211"/>
        <item x="758"/>
        <item x="1000"/>
        <item x="1379"/>
        <item x="1369"/>
        <item x="1778"/>
        <item x="1568"/>
        <item x="715"/>
        <item x="1168"/>
        <item x="966"/>
        <item x="1399"/>
        <item x="178"/>
        <item x="2068"/>
        <item x="916"/>
        <item x="1364"/>
        <item x="2053"/>
        <item x="1813"/>
        <item x="1834"/>
        <item x="1465"/>
        <item x="1149"/>
        <item x="1537"/>
        <item x="1070"/>
        <item x="1136"/>
        <item x="747"/>
        <item x="1101"/>
        <item x="1738"/>
        <item x="1766"/>
        <item x="182"/>
        <item x="166"/>
        <item x="479"/>
        <item x="770"/>
        <item x="506"/>
        <item x="1350"/>
        <item x="541"/>
        <item x="1847"/>
        <item x="2017"/>
        <item x="877"/>
        <item x="2149"/>
        <item x="1036"/>
        <item x="1138"/>
        <item x="914"/>
        <item x="501"/>
        <item x="71"/>
        <item x="1015"/>
        <item x="1277"/>
        <item x="1718"/>
        <item x="1299"/>
        <item x="443"/>
        <item x="2073"/>
        <item x="459"/>
        <item x="2188"/>
        <item x="2222"/>
        <item x="1173"/>
        <item x="437"/>
        <item x="1177"/>
        <item x="929"/>
        <item x="332"/>
        <item x="1946"/>
        <item x="1783"/>
        <item x="1907"/>
        <item x="563"/>
        <item x="1919"/>
        <item x="1795"/>
        <item x="1564"/>
        <item x="2047"/>
        <item x="1885"/>
        <item x="375"/>
        <item x="365"/>
        <item x="623"/>
        <item x="1152"/>
        <item x="1637"/>
        <item x="2197"/>
        <item x="630"/>
        <item x="242"/>
        <item x="779"/>
        <item x="35"/>
        <item x="535"/>
        <item x="1697"/>
        <item x="1042"/>
        <item x="37"/>
        <item x="2001"/>
        <item x="1064"/>
        <item x="688"/>
        <item x="1495"/>
        <item x="1901"/>
        <item x="1638"/>
        <item x="1900"/>
        <item x="1692"/>
        <item x="1523"/>
        <item x="183"/>
        <item x="302"/>
        <item x="1743"/>
        <item x="1986"/>
        <item x="665"/>
        <item x="1405"/>
        <item x="1074"/>
        <item x="1249"/>
        <item x="146"/>
        <item x="781"/>
        <item x="1997"/>
        <item x="788"/>
        <item x="177"/>
        <item x="1078"/>
        <item x="838"/>
        <item x="1888"/>
        <item x="619"/>
        <item x="1945"/>
        <item x="2235"/>
        <item x="1926"/>
        <item x="411"/>
        <item x="698"/>
        <item x="2064"/>
        <item x="1726"/>
        <item x="1634"/>
        <item x="1385"/>
        <item x="1979"/>
        <item x="1086"/>
        <item x="892"/>
        <item x="649"/>
        <item x="723"/>
        <item x="1990"/>
        <item x="1904"/>
        <item x="546"/>
        <item x="492"/>
        <item x="274"/>
        <item x="2201"/>
        <item x="1323"/>
        <item x="622"/>
        <item x="970"/>
        <item x="286"/>
        <item x="109"/>
        <item x="254"/>
        <item x="972"/>
        <item x="833"/>
        <item x="239"/>
        <item x="668"/>
        <item x="1114"/>
        <item x="1059"/>
        <item x="516"/>
        <item x="349"/>
        <item x="2095"/>
        <item x="1335"/>
        <item x="129"/>
        <item x="353"/>
        <item x="126"/>
        <item x="905"/>
        <item x="793"/>
        <item x="141"/>
        <item x="1240"/>
        <item x="497"/>
        <item x="2112"/>
        <item x="1604"/>
        <item x="538"/>
        <item x="97"/>
        <item x="729"/>
        <item x="1524"/>
        <item x="1071"/>
        <item x="1267"/>
        <item x="843"/>
        <item x="2202"/>
        <item x="1851"/>
        <item x="1139"/>
        <item x="728"/>
        <item x="815"/>
        <item x="93"/>
        <item x="2132"/>
        <item x="2183"/>
        <item x="997"/>
        <item x="341"/>
        <item t="default"/>
      </items>
    </pivotField>
    <pivotField showAll="0"/>
    <pivotField showAll="0"/>
    <pivotField showAll="0"/>
    <pivotField showAll="0"/>
    <pivotField showAll="0"/>
    <pivotField showAll="0"/>
    <pivotField showAll="0"/>
    <pivotField showAll="0"/>
    <pivotField showAll="0"/>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axis="axisCol" showAll="0">
      <items count="5">
        <item h="1" x="2"/>
        <item h="1" x="0"/>
        <item h="1" m="1" x="3"/>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0"/>
  </rowFields>
  <rowItems count="11">
    <i>
      <x v="93"/>
    </i>
    <i>
      <x v="430"/>
    </i>
    <i>
      <x v="737"/>
    </i>
    <i>
      <x v="1067"/>
    </i>
    <i>
      <x v="1102"/>
    </i>
    <i>
      <x v="1117"/>
    </i>
    <i>
      <x v="1174"/>
    </i>
    <i>
      <x v="1239"/>
    </i>
    <i>
      <x v="1546"/>
    </i>
    <i>
      <x v="1996"/>
    </i>
    <i t="grand">
      <x/>
    </i>
  </rowItems>
  <colFields count="1">
    <field x="14"/>
  </colFields>
  <colItems count="2">
    <i>
      <x v="3"/>
    </i>
    <i t="grand">
      <x/>
    </i>
  </colItems>
  <dataFields count="1">
    <dataField name="Sum of Total Amounts (Qty) " fld="21" baseField="0" baseItem="0"/>
  </dataFields>
  <chartFormats count="1">
    <chartFormat chart="0" format="0"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EF623AB9-8F74-4B82-85BA-B88B4FF97FD6}" name="PivotTable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04:B111" firstHeaderRow="1" firstDataRow="1" firstDataCol="1" rowPageCount="1" colPageCount="1"/>
  <pivotFields count="50">
    <pivotField axis="axisPage" showAll="0">
      <items count="2241">
        <item x="214"/>
        <item x="822"/>
        <item x="1511"/>
        <item x="1654"/>
        <item x="1906"/>
        <item x="768"/>
        <item x="491"/>
        <item x="1596"/>
        <item x="1474"/>
        <item x="524"/>
        <item x="1740"/>
        <item x="782"/>
        <item x="660"/>
        <item x="1037"/>
        <item x="1543"/>
        <item x="682"/>
        <item x="1825"/>
        <item x="2116"/>
        <item x="235"/>
        <item x="153"/>
        <item x="318"/>
        <item x="866"/>
        <item x="2065"/>
        <item x="1531"/>
        <item x="691"/>
        <item x="1105"/>
        <item x="2027"/>
        <item x="1329"/>
        <item x="1777"/>
        <item x="351"/>
        <item x="1999"/>
        <item x="475"/>
        <item x="514"/>
        <item x="1170"/>
        <item x="405"/>
        <item x="1272"/>
        <item x="795"/>
        <item x="1526"/>
        <item x="515"/>
        <item x="1155"/>
        <item x="1476"/>
        <item x="765"/>
        <item x="315"/>
        <item x="1216"/>
        <item x="1203"/>
        <item x="802"/>
        <item x="432"/>
        <item x="1007"/>
        <item x="1109"/>
        <item x="1081"/>
        <item x="1627"/>
        <item x="588"/>
        <item x="2018"/>
        <item x="1225"/>
        <item x="1742"/>
        <item x="1811"/>
        <item x="2136"/>
        <item x="86"/>
        <item x="1433"/>
        <item x="1239"/>
        <item x="268"/>
        <item x="1689"/>
        <item x="539"/>
        <item x="256"/>
        <item x="800"/>
        <item x="240"/>
        <item x="2063"/>
        <item x="194"/>
        <item x="1837"/>
        <item x="1286"/>
        <item x="2107"/>
        <item x="789"/>
        <item x="1180"/>
        <item x="1412"/>
        <item x="117"/>
        <item x="841"/>
        <item x="1110"/>
        <item x="1289"/>
        <item x="209"/>
        <item x="11"/>
        <item x="2007"/>
        <item x="857"/>
        <item x="131"/>
        <item x="727"/>
        <item x="556"/>
        <item x="692"/>
        <item x="1536"/>
        <item x="989"/>
        <item x="219"/>
        <item x="393"/>
        <item x="439"/>
        <item x="228"/>
        <item x="499"/>
        <item x="1710"/>
        <item x="1510"/>
        <item x="2177"/>
        <item x="434"/>
        <item x="2012"/>
        <item x="41"/>
        <item x="321"/>
        <item x="1859"/>
        <item x="1141"/>
        <item x="1416"/>
        <item x="1542"/>
        <item x="1839"/>
        <item x="84"/>
        <item x="931"/>
        <item x="1905"/>
        <item x="1695"/>
        <item x="472"/>
        <item x="1722"/>
        <item x="1438"/>
        <item x="1077"/>
        <item x="1190"/>
        <item x="1548"/>
        <item x="1131"/>
        <item x="2210"/>
        <item x="731"/>
        <item x="403"/>
        <item x="1410"/>
        <item x="205"/>
        <item x="2050"/>
        <item x="1273"/>
        <item x="1159"/>
        <item x="174"/>
        <item x="2133"/>
        <item x="331"/>
        <item x="1122"/>
        <item x="1282"/>
        <item x="2215"/>
        <item x="1213"/>
        <item x="639"/>
        <item x="530"/>
        <item x="227"/>
        <item x="527"/>
        <item x="498"/>
        <item x="2216"/>
        <item x="1749"/>
        <item x="873"/>
        <item x="1146"/>
        <item x="939"/>
        <item x="1799"/>
        <item x="89"/>
        <item x="876"/>
        <item x="1384"/>
        <item x="797"/>
        <item x="398"/>
        <item x="1603"/>
        <item x="1247"/>
        <item x="861"/>
        <item x="1257"/>
        <item x="1144"/>
        <item x="140"/>
        <item x="1528"/>
        <item x="2009"/>
        <item x="1229"/>
        <item x="1200"/>
        <item x="1327"/>
        <item x="1235"/>
        <item x="1140"/>
        <item x="1120"/>
        <item x="1506"/>
        <item x="208"/>
        <item x="1342"/>
        <item x="1561"/>
        <item x="1118"/>
        <item x="567"/>
        <item x="603"/>
        <item x="1988"/>
        <item x="2161"/>
        <item x="899"/>
        <item x="1279"/>
        <item x="476"/>
        <item x="1435"/>
        <item x="363"/>
        <item x="1223"/>
        <item x="1617"/>
        <item x="1339"/>
        <item x="637"/>
        <item x="1209"/>
        <item x="657"/>
        <item x="385"/>
        <item x="2077"/>
        <item x="1556"/>
        <item x="1253"/>
        <item x="6"/>
        <item x="1049"/>
        <item x="1156"/>
        <item x="704"/>
        <item x="2097"/>
        <item x="2162"/>
        <item x="1345"/>
        <item x="2034"/>
        <item x="609"/>
        <item x="113"/>
        <item x="1728"/>
        <item x="2111"/>
        <item x="1127"/>
        <item x="62"/>
        <item x="101"/>
        <item x="1034"/>
        <item x="573"/>
        <item x="204"/>
        <item x="859"/>
        <item x="1595"/>
        <item x="713"/>
        <item x="1707"/>
        <item x="913"/>
        <item x="74"/>
        <item x="2085"/>
        <item x="2100"/>
        <item x="1739"/>
        <item x="1358"/>
        <item x="2057"/>
        <item x="776"/>
        <item x="1157"/>
        <item x="1538"/>
        <item x="1569"/>
        <item x="1829"/>
        <item x="2206"/>
        <item x="2147"/>
        <item x="2098"/>
        <item x="1098"/>
        <item x="1205"/>
        <item x="1090"/>
        <item x="1594"/>
        <item x="786"/>
        <item x="447"/>
        <item x="1940"/>
        <item x="449"/>
        <item x="821"/>
        <item x="2094"/>
        <item x="339"/>
        <item x="1964"/>
        <item x="577"/>
        <item x="1062"/>
        <item x="1660"/>
        <item x="1852"/>
        <item x="1676"/>
        <item x="1721"/>
        <item x="644"/>
        <item x="1117"/>
        <item x="1221"/>
        <item x="604"/>
        <item x="1441"/>
        <item x="261"/>
        <item x="937"/>
        <item x="998"/>
        <item x="1680"/>
        <item x="266"/>
        <item x="1448"/>
        <item x="2102"/>
        <item x="373"/>
        <item x="1793"/>
        <item x="711"/>
        <item x="699"/>
        <item x="1244"/>
        <item x="133"/>
        <item x="1232"/>
        <item x="2180"/>
        <item x="193"/>
        <item x="946"/>
        <item x="52"/>
        <item x="426"/>
        <item x="1360"/>
        <item x="172"/>
        <item x="1706"/>
        <item x="69"/>
        <item x="423"/>
        <item x="1429"/>
        <item x="45"/>
        <item x="218"/>
        <item x="1658"/>
        <item x="309"/>
        <item x="1724"/>
        <item x="1361"/>
        <item x="66"/>
        <item x="712"/>
        <item x="1877"/>
        <item x="70"/>
        <item x="1935"/>
        <item x="1661"/>
        <item x="1984"/>
        <item x="2105"/>
        <item x="24"/>
        <item x="345"/>
        <item x="1790"/>
        <item x="1824"/>
        <item x="878"/>
        <item x="2223"/>
        <item x="1150"/>
        <item x="855"/>
        <item x="1932"/>
        <item x="1860"/>
        <item x="139"/>
        <item x="719"/>
        <item x="100"/>
        <item x="1516"/>
        <item x="125"/>
        <item x="1565"/>
        <item x="687"/>
        <item x="1233"/>
        <item x="617"/>
        <item x="1215"/>
        <item x="1087"/>
        <item x="1788"/>
        <item x="2157"/>
        <item x="379"/>
        <item x="1929"/>
        <item x="374"/>
        <item x="958"/>
        <item x="1111"/>
        <item x="1376"/>
        <item x="2176"/>
        <item x="1102"/>
        <item x="1444"/>
        <item x="1878"/>
        <item x="1298"/>
        <item x="471"/>
        <item x="215"/>
        <item x="116"/>
        <item x="977"/>
        <item x="1175"/>
        <item x="232"/>
        <item x="2061"/>
        <item x="79"/>
        <item x="1808"/>
        <item x="1585"/>
        <item x="1222"/>
        <item x="936"/>
        <item x="1862"/>
        <item x="2128"/>
        <item x="994"/>
        <item x="2189"/>
        <item x="1320"/>
        <item x="2069"/>
        <item x="1296"/>
        <item x="1641"/>
        <item x="283"/>
        <item x="483"/>
        <item x="135"/>
        <item x="1012"/>
        <item x="717"/>
        <item x="303"/>
        <item x="376"/>
        <item x="378"/>
        <item x="971"/>
        <item x="1270"/>
        <item x="1894"/>
        <item x="1727"/>
        <item x="1349"/>
        <item x="220"/>
        <item x="1492"/>
        <item x="1613"/>
        <item x="2175"/>
        <item x="1611"/>
        <item x="663"/>
        <item x="320"/>
        <item x="2146"/>
        <item x="347"/>
        <item x="1182"/>
        <item x="1091"/>
        <item x="1655"/>
        <item x="2196"/>
        <item x="1264"/>
        <item x="76"/>
        <item x="1928"/>
        <item x="2204"/>
        <item x="1302"/>
        <item x="173"/>
        <item x="1696"/>
        <item x="1686"/>
        <item x="638"/>
        <item x="767"/>
        <item x="771"/>
        <item x="2114"/>
        <item x="1318"/>
        <item x="1241"/>
        <item x="1449"/>
        <item x="890"/>
        <item x="710"/>
        <item x="1332"/>
        <item x="2013"/>
        <item x="1703"/>
        <item x="1671"/>
        <item x="29"/>
        <item x="907"/>
        <item x="1013"/>
        <item x="667"/>
        <item x="1809"/>
        <item x="536"/>
        <item x="460"/>
        <item x="22"/>
        <item x="10"/>
        <item x="1522"/>
        <item x="2010"/>
        <item x="531"/>
        <item x="1494"/>
        <item x="926"/>
        <item x="470"/>
        <item x="865"/>
        <item x="1063"/>
        <item x="356"/>
        <item x="388"/>
        <item x="1497"/>
        <item x="221"/>
        <item x="2049"/>
        <item x="2125"/>
        <item x="380"/>
        <item x="444"/>
        <item x="1958"/>
        <item x="15"/>
        <item x="2124"/>
        <item x="1760"/>
        <item x="12"/>
        <item x="1576"/>
        <item x="642"/>
        <item x="957"/>
        <item x="44"/>
        <item x="1259"/>
        <item x="828"/>
        <item x="1754"/>
        <item x="1682"/>
        <item x="1457"/>
        <item x="1951"/>
        <item x="980"/>
        <item x="1338"/>
        <item x="1"/>
        <item x="246"/>
        <item x="1927"/>
        <item x="1869"/>
        <item x="1712"/>
        <item x="1549"/>
        <item x="1067"/>
        <item x="53"/>
        <item x="253"/>
        <item x="94"/>
        <item x="1194"/>
        <item x="1196"/>
        <item x="1343"/>
        <item x="2074"/>
        <item x="549"/>
        <item x="525"/>
        <item x="81"/>
        <item x="1593"/>
        <item x="450"/>
        <item x="19"/>
        <item x="748"/>
        <item x="1656"/>
        <item x="115"/>
        <item x="1185"/>
        <item x="1657"/>
        <item x="1276"/>
        <item x="275"/>
        <item x="1124"/>
        <item x="1192"/>
        <item x="1119"/>
        <item x="1212"/>
        <item x="1916"/>
        <item x="1903"/>
        <item x="2062"/>
        <item x="808"/>
        <item x="773"/>
        <item x="2019"/>
        <item x="270"/>
        <item x="264"/>
        <item x="316"/>
        <item x="26"/>
        <item x="2070"/>
        <item x="1354"/>
        <item x="1525"/>
        <item x="1169"/>
        <item x="1820"/>
        <item x="465"/>
        <item x="485"/>
        <item x="1425"/>
        <item x="2166"/>
        <item x="1694"/>
        <item x="312"/>
        <item x="1021"/>
        <item x="869"/>
        <item x="1972"/>
        <item x="601"/>
        <item x="963"/>
        <item x="608"/>
        <item x="778"/>
        <item x="1587"/>
        <item x="1939"/>
        <item x="400"/>
        <item x="2126"/>
        <item x="1947"/>
        <item x="1734"/>
        <item x="1287"/>
        <item x="1437"/>
        <item x="333"/>
        <item x="1459"/>
        <item x="521"/>
        <item x="1402"/>
        <item x="1334"/>
        <item x="448"/>
        <item x="1550"/>
        <item x="1920"/>
        <item x="1815"/>
        <item x="404"/>
        <item x="372"/>
        <item x="1422"/>
        <item x="184"/>
        <item x="656"/>
        <item x="1602"/>
        <item x="14"/>
        <item x="1687"/>
        <item x="575"/>
        <item x="350"/>
        <item x="1394"/>
        <item x="1397"/>
        <item x="2052"/>
        <item x="324"/>
        <item x="976"/>
        <item x="1589"/>
        <item x="1154"/>
        <item x="968"/>
        <item x="918"/>
        <item x="1767"/>
        <item x="2198"/>
        <item x="1725"/>
        <item x="1663"/>
        <item x="2191"/>
        <item x="258"/>
        <item x="2186"/>
        <item x="392"/>
        <item x="1365"/>
        <item x="210"/>
        <item x="1414"/>
        <item x="1779"/>
        <item x="107"/>
        <item x="2091"/>
        <item x="1774"/>
        <item x="1366"/>
        <item x="2154"/>
        <item x="2071"/>
        <item x="2139"/>
        <item x="384"/>
        <item x="903"/>
        <item x="159"/>
        <item x="2203"/>
        <item x="1224"/>
        <item x="1890"/>
        <item x="1659"/>
        <item x="620"/>
        <item x="1559"/>
        <item x="160"/>
        <item x="1763"/>
        <item x="203"/>
        <item x="2086"/>
        <item x="1533"/>
        <item x="451"/>
        <item x="1294"/>
        <item x="1639"/>
        <item x="464"/>
        <item x="311"/>
        <item x="2174"/>
        <item x="1800"/>
        <item x="1427"/>
        <item x="1480"/>
        <item x="1515"/>
        <item x="330"/>
        <item x="319"/>
        <item x="697"/>
        <item x="1786"/>
        <item x="296"/>
        <item x="1069"/>
        <item x="213"/>
        <item x="1931"/>
        <item x="949"/>
        <item x="1855"/>
        <item x="680"/>
        <item x="1134"/>
        <item x="848"/>
        <item x="1382"/>
        <item x="2103"/>
        <item x="1178"/>
        <item x="674"/>
        <item x="295"/>
        <item x="369"/>
        <item x="1918"/>
        <item x="889"/>
        <item x="1278"/>
        <item x="236"/>
        <item x="143"/>
        <item x="1486"/>
        <item x="643"/>
        <item x="1462"/>
        <item x="2138"/>
        <item x="1797"/>
        <item x="362"/>
        <item x="1889"/>
        <item x="1389"/>
        <item x="810"/>
        <item x="39"/>
        <item x="1133"/>
        <item x="2195"/>
        <item x="816"/>
        <item x="1204"/>
        <item x="1066"/>
        <item x="2130"/>
        <item x="858"/>
        <item x="1961"/>
        <item x="1891"/>
        <item x="1618"/>
        <item x="156"/>
        <item x="1980"/>
        <item x="31"/>
        <item x="99"/>
        <item x="314"/>
        <item x="983"/>
        <item x="272"/>
        <item x="1207"/>
        <item x="1880"/>
        <item x="594"/>
        <item x="61"/>
        <item x="1079"/>
        <item x="615"/>
        <item x="1644"/>
        <item x="1303"/>
        <item x="1482"/>
        <item x="2109"/>
        <item x="2092"/>
        <item x="1925"/>
        <item x="2081"/>
        <item x="147"/>
        <item x="421"/>
        <item x="1807"/>
        <item x="495"/>
        <item x="1922"/>
        <item x="927"/>
        <item x="169"/>
        <item x="259"/>
        <item x="1018"/>
        <item x="1843"/>
        <item x="559"/>
        <item x="561"/>
        <item x="199"/>
        <item x="780"/>
        <item x="673"/>
        <item x="945"/>
        <item x="1439"/>
        <item x="457"/>
        <item x="1367"/>
        <item x="234"/>
        <item x="1863"/>
        <item x="2014"/>
        <item x="1908"/>
        <item x="2182"/>
        <item x="112"/>
        <item x="879"/>
        <item x="1629"/>
        <item x="654"/>
        <item x="529"/>
        <item x="1921"/>
        <item x="1870"/>
        <item x="1619"/>
        <item x="978"/>
        <item x="383"/>
        <item x="842"/>
        <item x="832"/>
        <item x="80"/>
        <item x="1982"/>
        <item x="708"/>
        <item x="1502"/>
        <item x="1171"/>
        <item x="647"/>
        <item x="127"/>
        <item x="508"/>
        <item x="1434"/>
        <item x="1674"/>
        <item x="490"/>
        <item x="257"/>
        <item x="1597"/>
        <item x="1130"/>
        <item x="1398"/>
        <item x="2099"/>
        <item x="1879"/>
        <item x="1635"/>
        <item x="395"/>
        <item x="1673"/>
        <item x="1952"/>
        <item x="488"/>
        <item x="1214"/>
        <item x="276"/>
        <item x="1532"/>
        <item x="628"/>
        <item x="1490"/>
        <item x="792"/>
        <item x="804"/>
        <item x="2033"/>
        <item x="1719"/>
        <item x="1582"/>
        <item x="2048"/>
        <item x="1193"/>
        <item x="1963"/>
        <item x="185"/>
        <item x="2167"/>
        <item x="414"/>
        <item x="1757"/>
        <item x="569"/>
        <item x="571"/>
        <item x="1080"/>
        <item x="1529"/>
        <item x="599"/>
        <item x="962"/>
        <item x="1295"/>
        <item x="181"/>
        <item x="745"/>
        <item x="1701"/>
        <item x="1631"/>
        <item x="1750"/>
        <item x="1895"/>
        <item x="1504"/>
        <item x="1503"/>
        <item x="1967"/>
        <item x="1165"/>
        <item x="2006"/>
        <item x="1202"/>
        <item x="716"/>
        <item x="872"/>
        <item x="1027"/>
        <item x="108"/>
        <item x="961"/>
        <item x="625"/>
        <item x="1505"/>
        <item x="406"/>
        <item x="2011"/>
        <item x="2213"/>
        <item x="540"/>
        <item x="753"/>
        <item x="938"/>
        <item x="1865"/>
        <item x="1672"/>
        <item x="520"/>
        <item x="1475"/>
        <item x="1280"/>
        <item x="1026"/>
        <item x="590"/>
        <item x="519"/>
        <item x="167"/>
        <item x="1040"/>
        <item x="1872"/>
        <item x="430"/>
        <item x="229"/>
        <item x="813"/>
        <item x="1534"/>
        <item x="798"/>
        <item x="1061"/>
        <item x="278"/>
        <item x="1876"/>
        <item x="429"/>
        <item x="1386"/>
        <item x="1632"/>
        <item x="1580"/>
        <item x="1756"/>
        <item x="2031"/>
        <item x="1072"/>
        <item x="1729"/>
        <item x="1643"/>
        <item x="150"/>
        <item x="1355"/>
        <item x="1183"/>
        <item x="1056"/>
        <item x="2208"/>
        <item x="1541"/>
        <item x="823"/>
        <item x="640"/>
        <item x="1630"/>
        <item x="1514"/>
        <item x="658"/>
        <item x="755"/>
        <item x="1752"/>
        <item x="1116"/>
        <item x="1519"/>
        <item x="327"/>
        <item x="818"/>
        <item x="1265"/>
        <item x="469"/>
        <item x="2131"/>
        <item x="489"/>
        <item x="299"/>
        <item x="969"/>
        <item x="187"/>
        <item x="2030"/>
        <item x="981"/>
        <item x="1508"/>
        <item x="2171"/>
        <item x="2113"/>
        <item x="1306"/>
        <item x="1261"/>
        <item x="2236"/>
        <item x="1047"/>
        <item x="756"/>
        <item x="2002"/>
        <item x="1557"/>
        <item x="1456"/>
        <item x="23"/>
        <item x="149"/>
        <item x="1714"/>
        <item x="1226"/>
        <item x="1678"/>
        <item x="1142"/>
        <item x="1473"/>
        <item x="749"/>
        <item x="2172"/>
        <item x="1424"/>
        <item x="1188"/>
        <item x="1500"/>
        <item x="1400"/>
        <item x="2044"/>
        <item x="1368"/>
        <item x="1419"/>
        <item x="337"/>
        <item x="2015"/>
        <item x="359"/>
        <item x="51"/>
        <item x="83"/>
        <item x="864"/>
        <item x="1996"/>
        <item x="1669"/>
        <item x="941"/>
        <item x="1246"/>
        <item x="64"/>
        <item x="1242"/>
        <item x="2"/>
        <item x="455"/>
        <item x="641"/>
        <item x="1803"/>
        <item x="1236"/>
        <item x="589"/>
        <item x="565"/>
        <item x="840"/>
        <item x="1403"/>
        <item x="2026"/>
        <item x="262"/>
        <item x="2227"/>
        <item x="1076"/>
        <item x="785"/>
        <item x="418"/>
        <item x="1477"/>
        <item x="1866"/>
        <item x="1024"/>
        <item x="1328"/>
        <item x="650"/>
        <item x="1160"/>
        <item x="867"/>
        <item x="1570"/>
        <item x="2046"/>
        <item x="863"/>
        <item x="1520"/>
        <item x="550"/>
        <item x="2224"/>
        <item x="783"/>
        <item x="860"/>
        <item x="1248"/>
        <item x="627"/>
        <item x="709"/>
        <item x="774"/>
        <item x="1413"/>
        <item x="511"/>
        <item x="526"/>
        <item x="431"/>
        <item x="1764"/>
        <item x="722"/>
        <item x="1969"/>
        <item x="2207"/>
        <item x="1971"/>
        <item x="36"/>
        <item x="1383"/>
        <item x="1732"/>
        <item x="1115"/>
        <item x="547"/>
        <item x="2134"/>
        <item x="165"/>
        <item x="633"/>
        <item x="2178"/>
        <item x="645"/>
        <item x="1917"/>
        <item x="1567"/>
        <item x="279"/>
        <item x="1307"/>
        <item x="1455"/>
        <item x="1395"/>
        <item x="1469"/>
        <item x="1065"/>
        <item x="2190"/>
        <item x="2051"/>
        <item x="1850"/>
        <item x="367"/>
        <item x="1019"/>
        <item x="533"/>
        <item x="308"/>
        <item x="794"/>
        <item x="1104"/>
        <item x="87"/>
        <item x="377"/>
        <item x="1983"/>
        <item x="706"/>
        <item x="1052"/>
        <item x="68"/>
        <item x="2226"/>
        <item x="1608"/>
        <item x="921"/>
        <item x="922"/>
        <item x="1060"/>
        <item x="1218"/>
        <item x="592"/>
        <item x="1058"/>
        <item x="764"/>
        <item x="102"/>
        <item x="1443"/>
        <item x="2179"/>
        <item x="292"/>
        <item x="1994"/>
        <item x="2169"/>
        <item x="1023"/>
        <item x="1987"/>
        <item x="1316"/>
        <item x="269"/>
        <item x="987"/>
        <item x="611"/>
        <item x="885"/>
        <item x="805"/>
        <item x="1310"/>
        <item x="518"/>
        <item x="1584"/>
        <item x="1848"/>
        <item x="646"/>
        <item x="1898"/>
        <item x="919"/>
        <item x="960"/>
        <item x="2080"/>
        <item x="98"/>
        <item x="225"/>
        <item x="911"/>
        <item x="1607"/>
        <item x="280"/>
        <item x="676"/>
        <item x="1699"/>
        <item x="648"/>
        <item x="1445"/>
        <item x="1723"/>
        <item x="1828"/>
        <item x="1466"/>
        <item x="724"/>
        <item x="289"/>
        <item x="1347"/>
        <item x="528"/>
        <item x="1472"/>
        <item x="1675"/>
        <item x="1121"/>
        <item x="653"/>
        <item x="1108"/>
        <item x="1374"/>
        <item x="2225"/>
        <item x="1046"/>
        <item x="1129"/>
        <item x="1586"/>
        <item x="1050"/>
        <item x="532"/>
        <item x="222"/>
        <item x="2036"/>
        <item x="875"/>
        <item x="1096"/>
        <item x="1388"/>
        <item x="1874"/>
        <item x="1290"/>
        <item x="1068"/>
        <item x="1936"/>
        <item x="1563"/>
        <item x="1330"/>
        <item x="2024"/>
        <item x="2218"/>
        <item x="934"/>
        <item x="8"/>
        <item x="852"/>
        <item x="2000"/>
        <item x="1471"/>
        <item x="2090"/>
        <item x="1977"/>
        <item x="856"/>
        <item x="830"/>
        <item x="681"/>
        <item x="2123"/>
        <item x="293"/>
        <item x="1653"/>
        <item x="1317"/>
        <item x="17"/>
        <item x="523"/>
        <item x="1092"/>
        <item x="505"/>
        <item x="456"/>
        <item x="2022"/>
        <item x="1145"/>
        <item x="777"/>
        <item x="1575"/>
        <item x="1590"/>
        <item x="2137"/>
        <item x="2041"/>
        <item x="923"/>
        <item x="721"/>
        <item x="595"/>
        <item x="1923"/>
        <item x="1043"/>
        <item x="1849"/>
        <item x="1254"/>
        <item x="440"/>
        <item x="1944"/>
        <item x="1123"/>
        <item x="442"/>
        <item x="1153"/>
        <item x="542"/>
        <item x="1284"/>
        <item x="897"/>
        <item x="953"/>
        <item x="408"/>
        <item x="587"/>
        <item x="1605"/>
        <item x="629"/>
        <item x="417"/>
        <item x="1291"/>
        <item x="1464"/>
        <item x="110"/>
        <item x="2078"/>
        <item x="1351"/>
        <item x="582"/>
        <item x="662"/>
        <item x="1753"/>
        <item x="1770"/>
        <item x="1260"/>
        <item x="1887"/>
        <item x="720"/>
        <item x="1976"/>
        <item x="1622"/>
        <item x="839"/>
        <item x="583"/>
        <item x="366"/>
        <item x="2144"/>
        <item x="1941"/>
        <item x="503"/>
        <item x="1333"/>
        <item x="1780"/>
        <item x="1252"/>
        <item x="481"/>
        <item x="632"/>
        <item x="486"/>
        <item x="206"/>
        <item x="1646"/>
        <item x="1882"/>
        <item x="1344"/>
        <item x="995"/>
        <item x="1591"/>
        <item x="2158"/>
        <item x="1030"/>
        <item x="1266"/>
        <item x="1636"/>
        <item x="1447"/>
        <item x="1583"/>
        <item x="1423"/>
        <item x="1189"/>
        <item x="1353"/>
        <item x="118"/>
        <item x="1010"/>
        <item x="742"/>
        <item x="1758"/>
        <item x="2084"/>
        <item x="596"/>
        <item x="579"/>
        <item x="27"/>
        <item x="1033"/>
        <item x="1285"/>
        <item x="85"/>
        <item x="1600"/>
        <item x="744"/>
        <item x="1781"/>
        <item x="1478"/>
        <item x="1020"/>
        <item x="1393"/>
        <item x="134"/>
        <item x="1702"/>
        <item x="1668"/>
        <item x="480"/>
        <item x="1827"/>
        <item x="930"/>
        <item x="255"/>
        <item x="1014"/>
        <item x="581"/>
        <item x="1857"/>
        <item x="952"/>
        <item x="4"/>
        <item x="730"/>
        <item x="766"/>
        <item x="844"/>
        <item x="1300"/>
        <item x="231"/>
        <item x="136"/>
        <item x="82"/>
        <item x="1572"/>
        <item x="1998"/>
        <item x="551"/>
        <item x="21"/>
        <item x="943"/>
        <item x="512"/>
        <item x="1942"/>
        <item x="1755"/>
        <item x="2083"/>
        <item x="979"/>
        <item x="1616"/>
        <item x="1560"/>
        <item x="1268"/>
        <item x="1147"/>
        <item x="1826"/>
        <item x="1601"/>
        <item x="2043"/>
        <item x="438"/>
        <item x="1554"/>
        <item x="2045"/>
        <item x="1406"/>
        <item x="1258"/>
        <item x="1341"/>
        <item x="477"/>
        <item x="1810"/>
        <item x="2072"/>
        <item x="896"/>
        <item x="0"/>
        <item x="1003"/>
        <item x="1487"/>
        <item x="1769"/>
        <item x="824"/>
        <item x="1100"/>
        <item x="1297"/>
        <item x="1911"/>
        <item x="1198"/>
        <item x="543"/>
        <item x="207"/>
        <item x="655"/>
        <item x="1897"/>
        <item x="487"/>
        <item x="739"/>
        <item x="1088"/>
        <item x="811"/>
        <item x="1544"/>
        <item x="301"/>
        <item x="191"/>
        <item x="170"/>
        <item x="1331"/>
        <item x="1909"/>
        <item x="1954"/>
        <item x="2039"/>
        <item x="2040"/>
        <item x="964"/>
        <item x="1547"/>
        <item x="391"/>
        <item x="1210"/>
        <item x="1418"/>
        <item x="2160"/>
        <item x="1373"/>
        <item x="370"/>
        <item x="740"/>
        <item x="1821"/>
        <item x="837"/>
        <item x="933"/>
        <item x="32"/>
        <item x="984"/>
        <item x="2187"/>
        <item x="1011"/>
        <item x="271"/>
        <item x="1054"/>
        <item x="1930"/>
        <item x="1179"/>
        <item x="1053"/>
        <item x="956"/>
        <item x="1501"/>
        <item x="584"/>
        <item x="1308"/>
        <item x="1489"/>
        <item x="1816"/>
        <item x="1450"/>
        <item x="1892"/>
        <item x="854"/>
        <item x="1737"/>
        <item x="92"/>
        <item x="2104"/>
        <item x="186"/>
        <item x="1420"/>
        <item x="300"/>
        <item x="884"/>
        <item x="1913"/>
        <item x="1910"/>
        <item x="326"/>
        <item x="364"/>
        <item x="1305"/>
        <item x="75"/>
        <item x="1748"/>
        <item x="845"/>
        <item x="1039"/>
        <item x="1833"/>
        <item x="1483"/>
        <item x="925"/>
        <item x="2037"/>
        <item x="1759"/>
        <item x="148"/>
        <item x="1588"/>
        <item x="1902"/>
        <item x="9"/>
        <item x="1176"/>
        <item x="757"/>
        <item x="1164"/>
        <item x="420"/>
        <item x="847"/>
        <item x="1681"/>
        <item x="1370"/>
        <item x="446"/>
        <item x="368"/>
        <item x="733"/>
        <item x="2205"/>
        <item x="1132"/>
        <item x="580"/>
        <item x="1440"/>
        <item x="1453"/>
        <item x="1045"/>
        <item x="428"/>
        <item x="825"/>
        <item x="2108"/>
        <item x="1125"/>
        <item x="1099"/>
        <item x="1038"/>
        <item x="1301"/>
        <item x="513"/>
        <item x="1262"/>
        <item x="1530"/>
        <item x="1304"/>
        <item x="1022"/>
        <item x="507"/>
        <item x="1084"/>
        <item x="726"/>
        <item x="1623"/>
        <item x="2066"/>
        <item x="1166"/>
        <item x="1009"/>
        <item x="453"/>
        <item x="836"/>
        <item x="358"/>
        <item x="2119"/>
        <item x="2209"/>
        <item x="1789"/>
        <item x="7"/>
        <item x="1363"/>
        <item x="3"/>
        <item x="2106"/>
        <item x="357"/>
        <item x="1315"/>
        <item x="1934"/>
        <item x="355"/>
        <item x="387"/>
        <item x="1965"/>
        <item x="121"/>
        <item x="1234"/>
        <item x="2021"/>
        <item x="1614"/>
        <item x="1162"/>
        <item x="613"/>
        <item x="1230"/>
        <item x="454"/>
        <item x="1806"/>
        <item x="343"/>
        <item x="1452"/>
        <item x="1992"/>
        <item x="1937"/>
        <item x="737"/>
        <item x="1579"/>
        <item x="55"/>
        <item x="2220"/>
        <item x="2118"/>
        <item x="1167"/>
        <item x="1106"/>
        <item x="217"/>
        <item x="1970"/>
        <item x="1195"/>
        <item x="1044"/>
        <item x="1802"/>
        <item x="2127"/>
        <item x="1085"/>
        <item x="787"/>
        <item x="814"/>
        <item x="1517"/>
        <item x="72"/>
        <item x="1499"/>
        <item x="313"/>
        <item x="684"/>
        <item x="273"/>
        <item x="251"/>
        <item x="2087"/>
        <item x="1677"/>
        <item x="1691"/>
        <item x="397"/>
        <item x="1962"/>
        <item x="973"/>
        <item x="1546"/>
        <item x="1004"/>
        <item x="1415"/>
        <item x="694"/>
        <item x="2054"/>
        <item x="935"/>
        <item x="702"/>
        <item x="951"/>
        <item x="1324"/>
        <item x="904"/>
        <item x="762"/>
        <item x="1648"/>
        <item x="1912"/>
        <item x="1075"/>
        <item x="198"/>
        <item x="593"/>
        <item x="1955"/>
        <item x="189"/>
        <item x="1665"/>
        <item x="244"/>
        <item x="902"/>
        <item x="1662"/>
        <item x="171"/>
        <item x="1883"/>
        <item x="1094"/>
        <item x="452"/>
        <item x="759"/>
        <item x="2082"/>
        <item x="416"/>
        <item x="2088"/>
        <item x="948"/>
        <item x="738"/>
        <item x="63"/>
        <item x="211"/>
        <item x="422"/>
        <item x="908"/>
        <item x="790"/>
        <item x="2101"/>
        <item x="18"/>
        <item x="49"/>
        <item x="2038"/>
        <item x="1642"/>
        <item x="624"/>
        <item x="494"/>
        <item x="1197"/>
        <item x="306"/>
        <item x="1404"/>
        <item x="1762"/>
        <item x="473"/>
        <item x="982"/>
        <item x="168"/>
        <item x="1558"/>
        <item x="829"/>
        <item x="1451"/>
        <item x="1255"/>
        <item x="1309"/>
        <item x="652"/>
        <item x="1950"/>
        <item x="2055"/>
        <item x="1540"/>
        <item x="2003"/>
        <item x="612"/>
        <item x="265"/>
        <item x="433"/>
        <item x="1856"/>
        <item x="1873"/>
        <item x="386"/>
        <item x="2173"/>
        <item x="796"/>
        <item x="651"/>
        <item x="1610"/>
        <item x="1041"/>
        <item x="1720"/>
        <item x="1126"/>
        <item x="827"/>
        <item x="1377"/>
        <item x="230"/>
        <item x="942"/>
        <item x="1995"/>
        <item x="570"/>
        <item x="775"/>
        <item x="60"/>
        <item x="1442"/>
        <item x="1830"/>
        <item x="1245"/>
        <item x="30"/>
        <item x="1640"/>
        <item x="2008"/>
        <item x="985"/>
        <item x="1454"/>
        <item x="382"/>
        <item x="1496"/>
        <item x="761"/>
        <item x="1893"/>
        <item x="1163"/>
        <item x="1841"/>
        <item x="1666"/>
        <item x="1238"/>
        <item x="598"/>
        <item x="212"/>
        <item x="537"/>
        <item x="424"/>
        <item x="179"/>
        <item x="659"/>
        <item x="621"/>
        <item x="636"/>
        <item x="2150"/>
        <item x="2076"/>
        <item x="675"/>
        <item x="307"/>
        <item x="714"/>
        <item x="750"/>
        <item x="1801"/>
        <item x="188"/>
        <item x="2212"/>
        <item x="705"/>
        <item x="707"/>
        <item x="196"/>
        <item x="1421"/>
        <item x="1796"/>
        <item x="2230"/>
        <item x="1647"/>
        <item x="1933"/>
        <item x="1016"/>
        <item x="967"/>
        <item x="1624"/>
        <item x="1598"/>
        <item x="886"/>
        <item x="412"/>
        <item x="819"/>
        <item x="898"/>
        <item x="2016"/>
        <item x="910"/>
        <item x="154"/>
        <item x="463"/>
        <item x="736"/>
        <item x="224"/>
        <item x="661"/>
        <item x="752"/>
        <item x="1914"/>
        <item x="415"/>
        <item x="891"/>
        <item x="2194"/>
        <item x="298"/>
        <item x="2142"/>
        <item x="1293"/>
        <item x="1832"/>
        <item x="605"/>
        <item x="1313"/>
        <item x="1430"/>
        <item x="1966"/>
        <item x="2005"/>
        <item x="853"/>
        <item x="2059"/>
        <item x="1211"/>
        <item x="1468"/>
        <item x="725"/>
        <item x="325"/>
        <item x="124"/>
        <item x="195"/>
        <item x="690"/>
        <item x="606"/>
        <item x="2151"/>
        <item x="746"/>
        <item x="48"/>
        <item x="96"/>
        <item x="1493"/>
        <item x="291"/>
        <item x="1784"/>
        <item x="216"/>
        <item x="2237"/>
        <item x="360"/>
        <item x="1359"/>
        <item x="689"/>
        <item x="43"/>
        <item x="425"/>
        <item x="47"/>
        <item x="1055"/>
        <item x="238"/>
        <item x="200"/>
        <item x="410"/>
        <item x="2163"/>
        <item x="1553"/>
        <item x="1231"/>
        <item x="806"/>
        <item x="1667"/>
        <item x="1199"/>
        <item x="1089"/>
        <item x="1704"/>
        <item x="807"/>
        <item x="2221"/>
        <item x="574"/>
        <item x="33"/>
        <item x="226"/>
        <item x="992"/>
        <item x="336"/>
        <item x="1283"/>
        <item x="123"/>
        <item x="1835"/>
        <item x="1713"/>
        <item x="1690"/>
        <item x="1625"/>
        <item x="1103"/>
        <item x="245"/>
        <item x="396"/>
        <item x="1842"/>
        <item x="413"/>
        <item x="669"/>
        <item x="2096"/>
        <item x="111"/>
        <item x="1776"/>
        <item x="57"/>
        <item x="2056"/>
        <item x="597"/>
        <item x="5"/>
        <item x="1113"/>
        <item x="1005"/>
        <item x="741"/>
        <item x="817"/>
        <item x="1566"/>
        <item x="1649"/>
        <item x="1271"/>
        <item x="1491"/>
        <item x="441"/>
        <item x="1736"/>
        <item x="77"/>
        <item x="1886"/>
        <item x="1381"/>
        <item x="95"/>
        <item x="1467"/>
        <item x="1274"/>
        <item x="1959"/>
        <item x="2122"/>
        <item x="106"/>
        <item x="458"/>
        <item x="763"/>
        <item x="950"/>
        <item x="1771"/>
        <item x="2164"/>
        <item x="1741"/>
        <item x="1135"/>
        <item x="402"/>
        <item x="2200"/>
        <item x="591"/>
        <item x="1292"/>
        <item x="1717"/>
        <item x="874"/>
        <item x="993"/>
        <item x="138"/>
        <item x="1884"/>
        <item x="394"/>
        <item x="560"/>
        <item x="180"/>
        <item x="2153"/>
        <item x="1507"/>
        <item x="1357"/>
        <item x="1243"/>
        <item x="754"/>
        <item x="1551"/>
        <item x="1708"/>
        <item x="2093"/>
        <item x="1227"/>
        <item x="1148"/>
        <item x="743"/>
        <item x="329"/>
        <item x="1481"/>
        <item x="1683"/>
        <item x="1206"/>
        <item x="1555"/>
        <item x="1348"/>
        <item x="152"/>
        <item x="965"/>
        <item x="1751"/>
        <item x="544"/>
        <item x="277"/>
        <item x="192"/>
        <item x="1711"/>
        <item x="1948"/>
        <item x="850"/>
        <item x="1836"/>
        <item x="461"/>
        <item x="2023"/>
        <item x="1845"/>
        <item x="2148"/>
        <item x="735"/>
        <item x="1747"/>
        <item x="25"/>
        <item x="2067"/>
        <item x="2089"/>
        <item x="1356"/>
        <item x="1953"/>
        <item x="932"/>
        <item x="610"/>
        <item x="1326"/>
        <item x="751"/>
        <item x="1599"/>
        <item x="1685"/>
        <item x="1158"/>
        <item x="1792"/>
        <item x="1001"/>
        <item x="1924"/>
        <item x="602"/>
        <item x="151"/>
        <item x="2192"/>
        <item x="1527"/>
        <item x="466"/>
        <item x="1787"/>
        <item x="1137"/>
        <item x="883"/>
        <item x="130"/>
        <item x="703"/>
        <item x="585"/>
        <item x="1626"/>
        <item x="1709"/>
        <item x="1650"/>
        <item x="2232"/>
        <item x="65"/>
        <item x="887"/>
        <item x="1552"/>
        <item x="1812"/>
        <item x="1057"/>
        <item x="73"/>
        <item x="1573"/>
        <item x="1391"/>
        <item x="1670"/>
        <item x="954"/>
        <item x="1263"/>
        <item x="287"/>
        <item x="502"/>
        <item x="576"/>
        <item x="664"/>
        <item x="986"/>
        <item x="1578"/>
        <item x="13"/>
        <item x="572"/>
        <item x="162"/>
        <item x="1446"/>
        <item x="2184"/>
        <item x="1228"/>
        <item x="1991"/>
        <item x="399"/>
        <item x="1390"/>
        <item x="1679"/>
        <item x="1460"/>
        <item x="344"/>
        <item x="2238"/>
        <item x="1426"/>
        <item x="128"/>
        <item x="322"/>
        <item x="1172"/>
        <item x="1620"/>
        <item x="1664"/>
        <item x="1151"/>
        <item x="1768"/>
        <item x="557"/>
        <item x="696"/>
        <item x="390"/>
        <item x="1822"/>
        <item x="1881"/>
        <item x="482"/>
        <item x="1974"/>
        <item x="917"/>
        <item x="1352"/>
        <item x="1484"/>
        <item x="2234"/>
        <item x="105"/>
        <item x="59"/>
        <item x="1181"/>
        <item x="1651"/>
        <item x="1804"/>
        <item x="1407"/>
        <item x="947"/>
        <item x="1143"/>
        <item x="2042"/>
        <item x="1428"/>
        <item x="558"/>
        <item x="1311"/>
        <item x="42"/>
        <item x="1161"/>
        <item x="1798"/>
        <item x="122"/>
        <item x="880"/>
        <item x="635"/>
        <item x="1896"/>
        <item x="164"/>
        <item x="607"/>
        <item x="1868"/>
        <item x="996"/>
        <item x="88"/>
        <item x="1956"/>
        <item x="799"/>
        <item x="1981"/>
        <item x="1844"/>
        <item x="1251"/>
        <item x="1968"/>
        <item x="545"/>
        <item x="990"/>
        <item x="346"/>
        <item x="58"/>
        <item x="831"/>
        <item x="1017"/>
        <item x="1819"/>
        <item x="419"/>
        <item x="1773"/>
        <item x="1436"/>
        <item x="462"/>
        <item x="38"/>
        <item x="40"/>
        <item x="1871"/>
        <item x="1730"/>
        <item x="50"/>
        <item x="1985"/>
        <item x="900"/>
        <item x="2032"/>
        <item x="801"/>
        <item x="1521"/>
        <item x="618"/>
        <item x="282"/>
        <item x="2117"/>
        <item x="1396"/>
        <item x="1574"/>
        <item x="1174"/>
        <item x="868"/>
        <item x="142"/>
        <item x="555"/>
        <item x="944"/>
        <item x="1387"/>
        <item x="1082"/>
        <item x="175"/>
        <item x="2228"/>
        <item x="2193"/>
        <item x="534"/>
        <item x="2156"/>
        <item x="202"/>
        <item x="1191"/>
        <item x="496"/>
        <item x="427"/>
        <item x="1319"/>
        <item x="666"/>
        <item x="34"/>
        <item x="1378"/>
        <item x="2060"/>
        <item x="678"/>
        <item x="1899"/>
        <item x="1408"/>
        <item x="769"/>
        <item x="1314"/>
        <item x="1705"/>
        <item x="894"/>
        <item x="1375"/>
        <item x="1761"/>
        <item x="888"/>
        <item x="2120"/>
        <item x="348"/>
        <item x="1700"/>
        <item x="2181"/>
        <item x="248"/>
        <item x="1048"/>
        <item x="1217"/>
        <item x="407"/>
        <item x="1772"/>
        <item x="772"/>
        <item x="104"/>
        <item x="1775"/>
        <item x="1025"/>
        <item x="882"/>
        <item x="1539"/>
        <item x="634"/>
        <item x="1960"/>
        <item x="924"/>
        <item x="249"/>
        <item x="2155"/>
        <item x="509"/>
        <item x="901"/>
        <item x="1006"/>
        <item x="616"/>
        <item x="1208"/>
        <item x="940"/>
        <item x="284"/>
        <item x="1606"/>
        <item x="478"/>
        <item x="1008"/>
        <item x="1128"/>
        <item x="1029"/>
        <item x="90"/>
        <item x="1288"/>
        <item x="2199"/>
        <item x="1858"/>
        <item x="586"/>
        <item x="1864"/>
        <item x="223"/>
        <item x="1093"/>
        <item x="474"/>
        <item x="1256"/>
        <item x="999"/>
        <item x="2035"/>
        <item x="566"/>
        <item x="1411"/>
        <item x="500"/>
        <item x="1371"/>
        <item x="809"/>
        <item x="1791"/>
        <item x="670"/>
        <item x="1823"/>
        <item x="1765"/>
        <item x="352"/>
        <item x="1073"/>
        <item x="672"/>
        <item x="1322"/>
        <item x="974"/>
        <item x="1325"/>
        <item x="467"/>
        <item x="522"/>
        <item x="114"/>
        <item x="2141"/>
        <item x="1031"/>
        <item x="895"/>
        <item x="91"/>
        <item x="695"/>
        <item x="552"/>
        <item x="1612"/>
        <item x="2219"/>
        <item x="1688"/>
        <item x="161"/>
        <item x="290"/>
        <item x="1513"/>
        <item x="247"/>
        <item x="305"/>
        <item x="157"/>
        <item x="1805"/>
        <item x="484"/>
        <item x="1978"/>
        <item x="1938"/>
        <item x="1745"/>
        <item x="1577"/>
        <item x="2214"/>
        <item x="988"/>
        <item x="915"/>
        <item x="693"/>
        <item x="2028"/>
        <item x="361"/>
        <item x="435"/>
        <item x="1432"/>
        <item x="871"/>
        <item x="20"/>
        <item x="2170"/>
        <item x="354"/>
        <item x="67"/>
        <item x="103"/>
        <item x="54"/>
        <item x="732"/>
        <item x="1340"/>
        <item x="1184"/>
        <item x="263"/>
        <item x="1269"/>
        <item x="2239"/>
        <item x="28"/>
        <item x="2025"/>
        <item x="493"/>
        <item x="2233"/>
        <item x="237"/>
        <item x="1512"/>
        <item x="553"/>
        <item x="1498"/>
        <item x="1867"/>
        <item x="851"/>
        <item x="317"/>
        <item x="2152"/>
        <item x="1461"/>
        <item x="909"/>
        <item x="304"/>
        <item x="820"/>
        <item x="1336"/>
        <item x="826"/>
        <item x="1201"/>
        <item x="1035"/>
        <item x="554"/>
        <item x="1973"/>
        <item x="1281"/>
        <item x="1083"/>
        <item x="243"/>
        <item x="1562"/>
        <item x="381"/>
        <item x="862"/>
        <item x="1479"/>
        <item x="338"/>
        <item x="1840"/>
        <item x="137"/>
        <item x="2217"/>
        <item x="334"/>
        <item x="1853"/>
        <item x="679"/>
        <item x="132"/>
        <item x="1250"/>
        <item x="1875"/>
        <item x="233"/>
        <item x="631"/>
        <item x="1337"/>
        <item x="1782"/>
        <item x="1785"/>
        <item x="881"/>
        <item x="959"/>
        <item x="1621"/>
        <item x="548"/>
        <item x="1470"/>
        <item x="812"/>
        <item x="468"/>
        <item x="436"/>
        <item x="144"/>
        <item x="267"/>
        <item x="2165"/>
        <item x="342"/>
        <item x="1744"/>
        <item x="2185"/>
        <item x="1051"/>
        <item x="2143"/>
        <item x="2110"/>
        <item x="190"/>
        <item x="16"/>
        <item x="297"/>
        <item x="1219"/>
        <item x="1488"/>
        <item x="323"/>
        <item x="1237"/>
        <item x="912"/>
        <item x="1535"/>
        <item x="562"/>
        <item x="2145"/>
        <item x="1989"/>
        <item x="389"/>
        <item x="120"/>
        <item x="2231"/>
        <item x="686"/>
        <item x="2020"/>
        <item x="1838"/>
        <item x="991"/>
        <item x="1187"/>
        <item x="1831"/>
        <item x="119"/>
        <item x="1032"/>
        <item x="835"/>
        <item x="1794"/>
        <item x="2115"/>
        <item x="46"/>
        <item x="1571"/>
        <item x="2004"/>
        <item x="510"/>
        <item x="803"/>
        <item x="1846"/>
        <item x="677"/>
        <item x="197"/>
        <item x="241"/>
        <item x="145"/>
        <item x="1581"/>
        <item x="1949"/>
        <item x="1401"/>
        <item x="893"/>
        <item x="1095"/>
        <item x="1362"/>
        <item x="158"/>
        <item x="1609"/>
        <item x="920"/>
        <item x="409"/>
        <item x="285"/>
        <item x="700"/>
        <item x="1002"/>
        <item x="1628"/>
        <item x="1485"/>
        <item x="401"/>
        <item x="2029"/>
        <item x="1409"/>
        <item x="1112"/>
        <item x="955"/>
        <item x="310"/>
        <item x="1431"/>
        <item x="928"/>
        <item x="1817"/>
        <item x="2058"/>
        <item x="1107"/>
        <item x="2121"/>
        <item x="1592"/>
        <item x="2229"/>
        <item x="252"/>
        <item x="1716"/>
        <item x="1735"/>
        <item x="163"/>
        <item x="1615"/>
        <item x="288"/>
        <item x="2129"/>
        <item x="683"/>
        <item x="2135"/>
        <item x="1509"/>
        <item x="1733"/>
        <item x="1458"/>
        <item x="870"/>
        <item x="1645"/>
        <item x="685"/>
        <item x="281"/>
        <item x="1392"/>
        <item x="906"/>
        <item x="335"/>
        <item x="626"/>
        <item x="2159"/>
        <item x="718"/>
        <item x="504"/>
        <item x="1854"/>
        <item x="1993"/>
        <item x="340"/>
        <item x="1028"/>
        <item x="1915"/>
        <item x="1814"/>
        <item x="701"/>
        <item x="517"/>
        <item x="1633"/>
        <item x="1545"/>
        <item x="784"/>
        <item x="564"/>
        <item x="250"/>
        <item x="155"/>
        <item x="1861"/>
        <item x="578"/>
        <item x="1097"/>
        <item x="1746"/>
        <item x="1372"/>
        <item x="1312"/>
        <item x="849"/>
        <item x="260"/>
        <item x="760"/>
        <item x="600"/>
        <item x="2075"/>
        <item x="975"/>
        <item x="614"/>
        <item x="1731"/>
        <item x="1818"/>
        <item x="1975"/>
        <item x="371"/>
        <item x="176"/>
        <item x="1275"/>
        <item x="1684"/>
        <item x="2079"/>
        <item x="1715"/>
        <item x="1417"/>
        <item x="846"/>
        <item x="328"/>
        <item x="1652"/>
        <item x="1698"/>
        <item x="445"/>
        <item x="1321"/>
        <item x="671"/>
        <item x="1518"/>
        <item x="568"/>
        <item x="56"/>
        <item x="1346"/>
        <item x="2168"/>
        <item x="1220"/>
        <item x="1693"/>
        <item x="78"/>
        <item x="834"/>
        <item x="1463"/>
        <item x="1943"/>
        <item x="1380"/>
        <item x="201"/>
        <item x="734"/>
        <item x="2140"/>
        <item x="791"/>
        <item x="1957"/>
        <item x="294"/>
        <item x="1186"/>
        <item x="2211"/>
        <item x="758"/>
        <item x="1000"/>
        <item x="1379"/>
        <item x="1369"/>
        <item x="1778"/>
        <item x="1568"/>
        <item x="715"/>
        <item x="1168"/>
        <item x="966"/>
        <item x="1399"/>
        <item x="178"/>
        <item x="2068"/>
        <item x="916"/>
        <item x="1364"/>
        <item x="2053"/>
        <item x="1813"/>
        <item x="1834"/>
        <item x="1465"/>
        <item x="1149"/>
        <item x="1537"/>
        <item x="1070"/>
        <item x="1136"/>
        <item x="747"/>
        <item x="1101"/>
        <item x="1738"/>
        <item x="1766"/>
        <item x="182"/>
        <item x="166"/>
        <item x="479"/>
        <item x="770"/>
        <item x="506"/>
        <item x="1350"/>
        <item x="541"/>
        <item x="1847"/>
        <item x="2017"/>
        <item x="877"/>
        <item x="2149"/>
        <item x="1036"/>
        <item x="1138"/>
        <item x="914"/>
        <item x="501"/>
        <item x="71"/>
        <item x="1015"/>
        <item x="1277"/>
        <item x="1718"/>
        <item x="1299"/>
        <item x="443"/>
        <item x="2073"/>
        <item x="459"/>
        <item x="2188"/>
        <item x="2222"/>
        <item x="1173"/>
        <item x="437"/>
        <item x="1177"/>
        <item x="929"/>
        <item x="332"/>
        <item x="1946"/>
        <item x="1783"/>
        <item x="1907"/>
        <item x="563"/>
        <item x="1919"/>
        <item x="1795"/>
        <item x="1564"/>
        <item x="2047"/>
        <item x="1885"/>
        <item x="375"/>
        <item x="365"/>
        <item x="623"/>
        <item x="1152"/>
        <item x="1637"/>
        <item x="2197"/>
        <item x="630"/>
        <item x="242"/>
        <item x="779"/>
        <item x="35"/>
        <item x="535"/>
        <item x="1697"/>
        <item x="1042"/>
        <item x="37"/>
        <item x="2001"/>
        <item x="1064"/>
        <item x="688"/>
        <item x="1495"/>
        <item x="1901"/>
        <item x="1638"/>
        <item x="1900"/>
        <item x="1692"/>
        <item x="1523"/>
        <item x="183"/>
        <item x="302"/>
        <item x="1743"/>
        <item x="1986"/>
        <item x="665"/>
        <item x="1405"/>
        <item x="1074"/>
        <item x="1249"/>
        <item x="146"/>
        <item x="781"/>
        <item x="1997"/>
        <item x="788"/>
        <item x="177"/>
        <item x="1078"/>
        <item x="838"/>
        <item x="1888"/>
        <item x="619"/>
        <item x="1945"/>
        <item x="2235"/>
        <item x="1926"/>
        <item x="411"/>
        <item x="698"/>
        <item x="2064"/>
        <item x="1726"/>
        <item x="1634"/>
        <item x="1385"/>
        <item x="1979"/>
        <item x="1086"/>
        <item x="892"/>
        <item x="649"/>
        <item x="723"/>
        <item x="1990"/>
        <item x="1904"/>
        <item x="546"/>
        <item x="492"/>
        <item x="274"/>
        <item x="2201"/>
        <item x="1323"/>
        <item x="622"/>
        <item x="970"/>
        <item x="286"/>
        <item x="109"/>
        <item x="254"/>
        <item x="972"/>
        <item x="833"/>
        <item x="239"/>
        <item x="668"/>
        <item x="1114"/>
        <item x="1059"/>
        <item x="516"/>
        <item x="349"/>
        <item x="2095"/>
        <item x="1335"/>
        <item x="129"/>
        <item x="353"/>
        <item x="126"/>
        <item x="905"/>
        <item x="793"/>
        <item x="141"/>
        <item x="1240"/>
        <item x="497"/>
        <item x="2112"/>
        <item x="1604"/>
        <item x="538"/>
        <item x="97"/>
        <item x="729"/>
        <item x="1524"/>
        <item x="1071"/>
        <item x="1267"/>
        <item x="843"/>
        <item x="2202"/>
        <item x="1851"/>
        <item x="1139"/>
        <item x="728"/>
        <item x="815"/>
        <item x="93"/>
        <item x="2132"/>
        <item x="2183"/>
        <item x="997"/>
        <item x="341"/>
        <item t="default"/>
      </items>
    </pivotField>
    <pivotField showAll="0"/>
    <pivotField showAll="0"/>
    <pivotField showAll="0"/>
    <pivotField showAll="0"/>
    <pivotField showAll="0"/>
    <pivotField showAll="0"/>
    <pivotField showAll="0"/>
    <pivotField showAll="0"/>
    <pivotField showAll="0"/>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showAll="0">
      <items count="5">
        <item x="2"/>
        <item x="0"/>
        <item m="1"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h="1" x="1"/>
        <item t="default"/>
      </items>
    </pivotField>
    <pivotField showAll="0"/>
    <pivotField showAll="0"/>
    <pivotField showAll="0"/>
    <pivotField showAll="0"/>
    <pivotField dataField="1" showAll="0"/>
    <pivotField showAll="0"/>
    <pivotField showAll="0"/>
    <pivotField axis="axisRow" showAll="0">
      <items count="7">
        <item x="0"/>
        <item x="3"/>
        <item x="2"/>
        <item x="4"/>
        <item x="5"/>
        <item x="1"/>
        <item t="default"/>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40"/>
  </rowFields>
  <rowItems count="7">
    <i>
      <x/>
    </i>
    <i>
      <x v="1"/>
    </i>
    <i>
      <x v="2"/>
    </i>
    <i>
      <x v="3"/>
    </i>
    <i>
      <x v="4"/>
    </i>
    <i>
      <x v="5"/>
    </i>
    <i t="grand">
      <x/>
    </i>
  </rowItems>
  <colItems count="1">
    <i/>
  </colItems>
  <pageFields count="1">
    <pageField fld="0" hier="-1"/>
  </pageFields>
  <dataFields count="1">
    <dataField name="Average of Z_Revenue" fld="37" subtotal="average" baseField="40" baseItem="0"/>
  </dataFields>
  <chartFormats count="1">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6AA8A780-5E22-460F-ADD4-99C3224EA55E}"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1:C49" firstHeaderRow="1" firstDataRow="2" firstDataCol="1"/>
  <pivotFields count="5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axis="axisCol" showAll="0">
      <items count="5">
        <item h="1" x="2"/>
        <item x="0"/>
        <item h="1" m="1" x="3"/>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showAll="0"/>
    <pivotField axis="axisRow" dataField="1" showAll="0">
      <items count="7">
        <item x="0"/>
        <item x="3"/>
        <item x="2"/>
        <item x="4"/>
        <item x="5"/>
        <item x="1"/>
        <item t="default"/>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40"/>
  </rowFields>
  <rowItems count="7">
    <i>
      <x/>
    </i>
    <i>
      <x v="1"/>
    </i>
    <i>
      <x v="2"/>
    </i>
    <i>
      <x v="3"/>
    </i>
    <i>
      <x v="4"/>
    </i>
    <i>
      <x v="5"/>
    </i>
    <i t="grand">
      <x/>
    </i>
  </rowItems>
  <colFields count="1">
    <field x="14"/>
  </colFields>
  <colItems count="2">
    <i>
      <x v="1"/>
    </i>
    <i t="grand">
      <x/>
    </i>
  </colItems>
  <dataFields count="1">
    <dataField name="Count of acceptance category" fld="40" subtotal="count" baseField="0" baseItem="0"/>
  </dataFields>
  <chartFormats count="4">
    <chartFormat chart="0" format="2" series="1">
      <pivotArea type="data" outline="0" fieldPosition="0">
        <references count="1">
          <reference field="14" count="1" selected="0">
            <x v="0"/>
          </reference>
        </references>
      </pivotArea>
    </chartFormat>
    <chartFormat chart="0" format="3" series="1">
      <pivotArea type="data" outline="0" fieldPosition="0">
        <references count="1">
          <reference field="14" count="1" selected="0">
            <x v="1"/>
          </reference>
        </references>
      </pivotArea>
    </chartFormat>
    <chartFormat chart="0" format="4" series="1">
      <pivotArea type="data" outline="0" fieldPosition="0">
        <references count="1">
          <reference field="14" count="1" selected="0">
            <x v="3"/>
          </reference>
        </references>
      </pivotArea>
    </chartFormat>
    <chartFormat chart="0"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707EEFC3-B71C-47D2-83AB-EED2480326ED}" name="PivotTable3" cacheId="1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
  <location ref="A72:B79" firstHeaderRow="1" firstDataRow="1" firstDataCol="1"/>
  <pivotFields count="5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showAll="0">
      <items count="5">
        <item x="2"/>
        <item x="0"/>
        <item m="1"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items count="3">
        <item x="0"/>
        <item h="1" x="1"/>
        <item t="default"/>
      </items>
    </pivotField>
    <pivotField showAll="0"/>
    <pivotField showAll="0"/>
    <pivotField showAll="0"/>
    <pivotField showAll="0"/>
    <pivotField showAll="0"/>
    <pivotField showAll="0"/>
    <pivotField axis="axisRow" dataField="1" showAll="0">
      <items count="7">
        <item x="0"/>
        <item x="3"/>
        <item x="2"/>
        <item x="4"/>
        <item x="5"/>
        <item x="1"/>
        <item t="default"/>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40"/>
  </rowFields>
  <rowItems count="7">
    <i>
      <x/>
    </i>
    <i>
      <x v="1"/>
    </i>
    <i>
      <x v="2"/>
    </i>
    <i>
      <x v="3"/>
    </i>
    <i>
      <x v="4"/>
    </i>
    <i>
      <x v="5"/>
    </i>
    <i t="grand">
      <x/>
    </i>
  </rowItems>
  <colItems count="1">
    <i/>
  </colItems>
  <dataFields count="1">
    <dataField name="Count of acceptance category" fld="40" subtotal="count" baseField="0" baseItem="0"/>
  </dataFields>
  <chartFormats count="1">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534A22AC-FC9B-408D-B48C-6808B4ECFD77}"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5:B36" firstHeaderRow="1" firstDataRow="1" firstDataCol="1" rowPageCount="1" colPageCount="1"/>
  <pivotFields count="50">
    <pivotField axis="axisRow" showAll="0" measureFilter="1">
      <items count="2241">
        <item x="214"/>
        <item x="822"/>
        <item x="1511"/>
        <item x="1654"/>
        <item x="1906"/>
        <item x="768"/>
        <item x="491"/>
        <item x="1596"/>
        <item x="1474"/>
        <item x="524"/>
        <item x="1740"/>
        <item x="782"/>
        <item x="660"/>
        <item x="1037"/>
        <item x="1543"/>
        <item x="682"/>
        <item x="1825"/>
        <item x="2116"/>
        <item x="235"/>
        <item x="153"/>
        <item x="318"/>
        <item x="866"/>
        <item x="2065"/>
        <item x="1531"/>
        <item x="691"/>
        <item x="1105"/>
        <item x="2027"/>
        <item x="1329"/>
        <item x="1777"/>
        <item x="351"/>
        <item x="1999"/>
        <item x="475"/>
        <item x="514"/>
        <item x="1170"/>
        <item x="405"/>
        <item x="1272"/>
        <item x="795"/>
        <item x="1526"/>
        <item x="515"/>
        <item x="1155"/>
        <item x="1476"/>
        <item x="765"/>
        <item x="315"/>
        <item x="1216"/>
        <item x="1203"/>
        <item x="802"/>
        <item x="432"/>
        <item x="1007"/>
        <item x="1109"/>
        <item x="1081"/>
        <item x="1627"/>
        <item x="588"/>
        <item x="2018"/>
        <item x="1225"/>
        <item x="1742"/>
        <item x="1811"/>
        <item x="2136"/>
        <item x="86"/>
        <item x="1433"/>
        <item x="1239"/>
        <item x="268"/>
        <item x="1689"/>
        <item x="539"/>
        <item x="256"/>
        <item x="800"/>
        <item x="240"/>
        <item x="2063"/>
        <item x="194"/>
        <item x="1837"/>
        <item x="1286"/>
        <item x="2107"/>
        <item x="789"/>
        <item x="1180"/>
        <item x="1412"/>
        <item x="117"/>
        <item x="841"/>
        <item x="1110"/>
        <item x="1289"/>
        <item x="209"/>
        <item x="11"/>
        <item x="2007"/>
        <item x="857"/>
        <item x="131"/>
        <item x="727"/>
        <item x="556"/>
        <item x="692"/>
        <item x="1536"/>
        <item x="989"/>
        <item x="219"/>
        <item x="393"/>
        <item x="439"/>
        <item x="228"/>
        <item x="499"/>
        <item x="1710"/>
        <item x="1510"/>
        <item x="2177"/>
        <item x="434"/>
        <item x="2012"/>
        <item x="41"/>
        <item x="321"/>
        <item x="1859"/>
        <item x="1141"/>
        <item x="1416"/>
        <item x="1542"/>
        <item x="1839"/>
        <item x="84"/>
        <item x="931"/>
        <item x="1905"/>
        <item x="1695"/>
        <item x="472"/>
        <item x="1722"/>
        <item x="1438"/>
        <item x="1077"/>
        <item x="1190"/>
        <item x="1548"/>
        <item x="1131"/>
        <item x="2210"/>
        <item x="731"/>
        <item x="403"/>
        <item x="1410"/>
        <item x="205"/>
        <item x="2050"/>
        <item x="1273"/>
        <item x="1159"/>
        <item x="174"/>
        <item x="2133"/>
        <item x="331"/>
        <item x="1122"/>
        <item x="1282"/>
        <item x="2215"/>
        <item x="1213"/>
        <item x="639"/>
        <item x="530"/>
        <item x="227"/>
        <item x="527"/>
        <item x="498"/>
        <item x="2216"/>
        <item x="1749"/>
        <item x="873"/>
        <item x="1146"/>
        <item x="939"/>
        <item x="1799"/>
        <item x="89"/>
        <item x="876"/>
        <item x="1384"/>
        <item x="797"/>
        <item x="398"/>
        <item x="1603"/>
        <item x="1247"/>
        <item x="861"/>
        <item x="1257"/>
        <item x="1144"/>
        <item x="140"/>
        <item x="1528"/>
        <item x="2009"/>
        <item x="1229"/>
        <item x="1200"/>
        <item x="1327"/>
        <item x="1235"/>
        <item x="1140"/>
        <item x="1120"/>
        <item x="1506"/>
        <item x="208"/>
        <item x="1342"/>
        <item x="1561"/>
        <item x="1118"/>
        <item x="567"/>
        <item x="603"/>
        <item x="1988"/>
        <item x="2161"/>
        <item x="899"/>
        <item x="1279"/>
        <item x="476"/>
        <item x="1435"/>
        <item x="363"/>
        <item x="1223"/>
        <item x="1617"/>
        <item x="1339"/>
        <item x="637"/>
        <item x="1209"/>
        <item x="657"/>
        <item x="385"/>
        <item x="2077"/>
        <item x="1556"/>
        <item x="1253"/>
        <item x="6"/>
        <item x="1049"/>
        <item x="1156"/>
        <item x="704"/>
        <item x="2097"/>
        <item x="2162"/>
        <item x="1345"/>
        <item x="2034"/>
        <item x="609"/>
        <item x="113"/>
        <item x="1728"/>
        <item x="2111"/>
        <item x="1127"/>
        <item x="62"/>
        <item x="101"/>
        <item x="1034"/>
        <item x="573"/>
        <item x="204"/>
        <item x="859"/>
        <item x="1595"/>
        <item x="713"/>
        <item x="1707"/>
        <item x="913"/>
        <item x="74"/>
        <item x="2085"/>
        <item x="2100"/>
        <item x="1739"/>
        <item x="1358"/>
        <item x="2057"/>
        <item x="776"/>
        <item x="1157"/>
        <item x="1538"/>
        <item x="1569"/>
        <item x="1829"/>
        <item x="2206"/>
        <item x="2147"/>
        <item x="2098"/>
        <item x="1098"/>
        <item x="1205"/>
        <item x="1090"/>
        <item x="1594"/>
        <item x="786"/>
        <item x="447"/>
        <item x="1940"/>
        <item x="449"/>
        <item x="821"/>
        <item x="2094"/>
        <item x="339"/>
        <item x="1964"/>
        <item x="577"/>
        <item x="1062"/>
        <item x="1660"/>
        <item x="1852"/>
        <item x="1676"/>
        <item x="1721"/>
        <item x="644"/>
        <item x="1117"/>
        <item x="1221"/>
        <item x="604"/>
        <item x="1441"/>
        <item x="261"/>
        <item x="937"/>
        <item x="998"/>
        <item x="1680"/>
        <item x="266"/>
        <item x="1448"/>
        <item x="2102"/>
        <item x="373"/>
        <item x="1793"/>
        <item x="711"/>
        <item x="699"/>
        <item x="1244"/>
        <item x="133"/>
        <item x="1232"/>
        <item x="2180"/>
        <item x="193"/>
        <item x="946"/>
        <item x="52"/>
        <item x="426"/>
        <item x="1360"/>
        <item x="172"/>
        <item x="1706"/>
        <item x="69"/>
        <item x="423"/>
        <item x="1429"/>
        <item x="45"/>
        <item x="218"/>
        <item x="1658"/>
        <item x="309"/>
        <item x="1724"/>
        <item x="1361"/>
        <item x="66"/>
        <item x="712"/>
        <item x="1877"/>
        <item x="70"/>
        <item x="1935"/>
        <item x="1661"/>
        <item x="1984"/>
        <item x="2105"/>
        <item x="24"/>
        <item x="345"/>
        <item x="1790"/>
        <item x="1824"/>
        <item x="878"/>
        <item x="2223"/>
        <item x="1150"/>
        <item x="855"/>
        <item x="1932"/>
        <item x="1860"/>
        <item x="139"/>
        <item x="719"/>
        <item x="100"/>
        <item x="1516"/>
        <item x="125"/>
        <item x="1565"/>
        <item x="687"/>
        <item x="1233"/>
        <item x="617"/>
        <item x="1215"/>
        <item x="1087"/>
        <item x="1788"/>
        <item x="2157"/>
        <item x="379"/>
        <item x="1929"/>
        <item x="374"/>
        <item x="958"/>
        <item x="1111"/>
        <item x="1376"/>
        <item x="2176"/>
        <item x="1102"/>
        <item x="1444"/>
        <item x="1878"/>
        <item x="1298"/>
        <item x="471"/>
        <item x="215"/>
        <item x="116"/>
        <item x="977"/>
        <item x="1175"/>
        <item x="232"/>
        <item x="2061"/>
        <item x="79"/>
        <item x="1808"/>
        <item x="1585"/>
        <item x="1222"/>
        <item x="936"/>
        <item x="1862"/>
        <item x="2128"/>
        <item x="994"/>
        <item x="2189"/>
        <item x="1320"/>
        <item x="2069"/>
        <item x="1296"/>
        <item x="1641"/>
        <item x="283"/>
        <item x="483"/>
        <item x="135"/>
        <item x="1012"/>
        <item x="717"/>
        <item x="303"/>
        <item x="376"/>
        <item x="378"/>
        <item x="971"/>
        <item x="1270"/>
        <item x="1894"/>
        <item x="1727"/>
        <item x="1349"/>
        <item x="220"/>
        <item x="1492"/>
        <item x="1613"/>
        <item x="2175"/>
        <item x="1611"/>
        <item x="663"/>
        <item x="320"/>
        <item x="2146"/>
        <item x="347"/>
        <item x="1182"/>
        <item x="1091"/>
        <item x="1655"/>
        <item x="2196"/>
        <item x="1264"/>
        <item x="76"/>
        <item x="1928"/>
        <item x="2204"/>
        <item x="1302"/>
        <item x="173"/>
        <item x="1696"/>
        <item x="1686"/>
        <item x="638"/>
        <item x="767"/>
        <item x="771"/>
        <item x="2114"/>
        <item x="1318"/>
        <item x="1241"/>
        <item x="1449"/>
        <item x="890"/>
        <item x="710"/>
        <item x="1332"/>
        <item x="2013"/>
        <item x="1703"/>
        <item x="1671"/>
        <item x="29"/>
        <item x="907"/>
        <item x="1013"/>
        <item x="667"/>
        <item x="1809"/>
        <item x="536"/>
        <item x="460"/>
        <item x="22"/>
        <item x="10"/>
        <item x="1522"/>
        <item x="2010"/>
        <item x="531"/>
        <item x="1494"/>
        <item x="926"/>
        <item x="470"/>
        <item x="865"/>
        <item x="1063"/>
        <item x="356"/>
        <item x="388"/>
        <item x="1497"/>
        <item x="221"/>
        <item x="2049"/>
        <item x="2125"/>
        <item x="380"/>
        <item x="444"/>
        <item x="1958"/>
        <item x="15"/>
        <item x="2124"/>
        <item x="1760"/>
        <item x="12"/>
        <item x="1576"/>
        <item x="642"/>
        <item x="957"/>
        <item x="44"/>
        <item x="1259"/>
        <item x="828"/>
        <item x="1754"/>
        <item x="1682"/>
        <item x="1457"/>
        <item x="1951"/>
        <item x="980"/>
        <item x="1338"/>
        <item x="1"/>
        <item x="246"/>
        <item x="1927"/>
        <item x="1869"/>
        <item x="1712"/>
        <item x="1549"/>
        <item x="1067"/>
        <item x="53"/>
        <item x="253"/>
        <item x="94"/>
        <item x="1194"/>
        <item x="1196"/>
        <item x="1343"/>
        <item x="2074"/>
        <item x="549"/>
        <item x="525"/>
        <item x="81"/>
        <item x="1593"/>
        <item x="450"/>
        <item x="19"/>
        <item x="748"/>
        <item x="1656"/>
        <item x="115"/>
        <item x="1185"/>
        <item x="1657"/>
        <item x="1276"/>
        <item x="275"/>
        <item x="1124"/>
        <item x="1192"/>
        <item x="1119"/>
        <item x="1212"/>
        <item x="1916"/>
        <item x="1903"/>
        <item x="2062"/>
        <item x="808"/>
        <item x="773"/>
        <item x="2019"/>
        <item x="270"/>
        <item x="264"/>
        <item x="316"/>
        <item x="26"/>
        <item x="2070"/>
        <item x="1354"/>
        <item x="1525"/>
        <item x="1169"/>
        <item x="1820"/>
        <item x="465"/>
        <item x="485"/>
        <item x="1425"/>
        <item x="2166"/>
        <item x="1694"/>
        <item x="312"/>
        <item x="1021"/>
        <item x="869"/>
        <item x="1972"/>
        <item x="601"/>
        <item x="963"/>
        <item x="608"/>
        <item x="778"/>
        <item x="1587"/>
        <item x="1939"/>
        <item x="400"/>
        <item x="2126"/>
        <item x="1947"/>
        <item x="1734"/>
        <item x="1287"/>
        <item x="1437"/>
        <item x="333"/>
        <item x="1459"/>
        <item x="521"/>
        <item x="1402"/>
        <item x="1334"/>
        <item x="448"/>
        <item x="1550"/>
        <item x="1920"/>
        <item x="1815"/>
        <item x="404"/>
        <item x="372"/>
        <item x="1422"/>
        <item x="184"/>
        <item x="656"/>
        <item x="1602"/>
        <item x="14"/>
        <item x="1687"/>
        <item x="575"/>
        <item x="350"/>
        <item x="1394"/>
        <item x="1397"/>
        <item x="2052"/>
        <item x="324"/>
        <item x="976"/>
        <item x="1589"/>
        <item x="1154"/>
        <item x="968"/>
        <item x="918"/>
        <item x="1767"/>
        <item x="2198"/>
        <item x="1725"/>
        <item x="1663"/>
        <item x="2191"/>
        <item x="258"/>
        <item x="2186"/>
        <item x="392"/>
        <item x="1365"/>
        <item x="210"/>
        <item x="1414"/>
        <item x="1779"/>
        <item x="107"/>
        <item x="2091"/>
        <item x="1774"/>
        <item x="1366"/>
        <item x="2154"/>
        <item x="2071"/>
        <item x="2139"/>
        <item x="384"/>
        <item x="903"/>
        <item x="159"/>
        <item x="2203"/>
        <item x="1224"/>
        <item x="1890"/>
        <item x="1659"/>
        <item x="620"/>
        <item x="1559"/>
        <item x="160"/>
        <item x="1763"/>
        <item x="203"/>
        <item x="2086"/>
        <item x="1533"/>
        <item x="451"/>
        <item x="1294"/>
        <item x="1639"/>
        <item x="464"/>
        <item x="311"/>
        <item x="2174"/>
        <item x="1800"/>
        <item x="1427"/>
        <item x="1480"/>
        <item x="1515"/>
        <item x="330"/>
        <item x="319"/>
        <item x="697"/>
        <item x="1786"/>
        <item x="296"/>
        <item x="1069"/>
        <item x="213"/>
        <item x="1931"/>
        <item x="949"/>
        <item x="1855"/>
        <item x="680"/>
        <item x="1134"/>
        <item x="848"/>
        <item x="1382"/>
        <item x="2103"/>
        <item x="1178"/>
        <item x="674"/>
        <item x="295"/>
        <item x="369"/>
        <item x="1918"/>
        <item x="889"/>
        <item x="1278"/>
        <item x="236"/>
        <item x="143"/>
        <item x="1486"/>
        <item x="643"/>
        <item x="1462"/>
        <item x="2138"/>
        <item x="1797"/>
        <item x="362"/>
        <item x="1889"/>
        <item x="1389"/>
        <item x="810"/>
        <item x="39"/>
        <item x="1133"/>
        <item x="2195"/>
        <item x="816"/>
        <item x="1204"/>
        <item x="1066"/>
        <item x="2130"/>
        <item x="858"/>
        <item x="1961"/>
        <item x="1891"/>
        <item x="1618"/>
        <item x="156"/>
        <item x="1980"/>
        <item x="31"/>
        <item x="99"/>
        <item x="314"/>
        <item x="983"/>
        <item x="272"/>
        <item x="1207"/>
        <item x="1880"/>
        <item x="594"/>
        <item x="61"/>
        <item x="1079"/>
        <item x="615"/>
        <item x="1644"/>
        <item x="1303"/>
        <item x="1482"/>
        <item x="2109"/>
        <item x="2092"/>
        <item x="1925"/>
        <item x="2081"/>
        <item x="147"/>
        <item x="421"/>
        <item x="1807"/>
        <item x="495"/>
        <item x="1922"/>
        <item x="927"/>
        <item x="169"/>
        <item x="259"/>
        <item x="1018"/>
        <item x="1843"/>
        <item x="559"/>
        <item x="561"/>
        <item x="199"/>
        <item x="780"/>
        <item x="673"/>
        <item x="945"/>
        <item x="1439"/>
        <item x="457"/>
        <item x="1367"/>
        <item x="234"/>
        <item x="1863"/>
        <item x="2014"/>
        <item x="1908"/>
        <item x="2182"/>
        <item x="112"/>
        <item x="879"/>
        <item x="1629"/>
        <item x="654"/>
        <item x="529"/>
        <item x="1921"/>
        <item x="1870"/>
        <item x="1619"/>
        <item x="978"/>
        <item x="383"/>
        <item x="842"/>
        <item x="832"/>
        <item x="80"/>
        <item x="1982"/>
        <item x="708"/>
        <item x="1502"/>
        <item x="1171"/>
        <item x="647"/>
        <item x="127"/>
        <item x="508"/>
        <item x="1434"/>
        <item x="1674"/>
        <item x="490"/>
        <item x="257"/>
        <item x="1597"/>
        <item x="1130"/>
        <item x="1398"/>
        <item x="2099"/>
        <item x="1879"/>
        <item x="1635"/>
        <item x="395"/>
        <item x="1673"/>
        <item x="1952"/>
        <item x="488"/>
        <item x="1214"/>
        <item x="276"/>
        <item x="1532"/>
        <item x="628"/>
        <item x="1490"/>
        <item x="792"/>
        <item x="804"/>
        <item x="2033"/>
        <item x="1719"/>
        <item x="1582"/>
        <item x="2048"/>
        <item x="1193"/>
        <item x="1963"/>
        <item x="185"/>
        <item x="2167"/>
        <item x="414"/>
        <item x="1757"/>
        <item x="569"/>
        <item x="571"/>
        <item x="1080"/>
        <item x="1529"/>
        <item x="599"/>
        <item x="962"/>
        <item x="1295"/>
        <item x="181"/>
        <item x="745"/>
        <item x="1701"/>
        <item x="1631"/>
        <item x="1750"/>
        <item x="1895"/>
        <item x="1504"/>
        <item x="1503"/>
        <item x="1967"/>
        <item x="1165"/>
        <item x="2006"/>
        <item x="1202"/>
        <item x="716"/>
        <item x="872"/>
        <item x="1027"/>
        <item x="108"/>
        <item x="961"/>
        <item x="625"/>
        <item x="1505"/>
        <item x="406"/>
        <item x="2011"/>
        <item x="2213"/>
        <item x="540"/>
        <item x="753"/>
        <item x="938"/>
        <item x="1865"/>
        <item x="1672"/>
        <item x="520"/>
        <item x="1475"/>
        <item x="1280"/>
        <item x="1026"/>
        <item x="590"/>
        <item x="519"/>
        <item x="167"/>
        <item x="1040"/>
        <item x="1872"/>
        <item x="430"/>
        <item x="229"/>
        <item x="813"/>
        <item x="1534"/>
        <item x="798"/>
        <item x="1061"/>
        <item x="278"/>
        <item x="1876"/>
        <item x="429"/>
        <item x="1386"/>
        <item x="1632"/>
        <item x="1580"/>
        <item x="1756"/>
        <item x="2031"/>
        <item x="1072"/>
        <item x="1729"/>
        <item x="1643"/>
        <item x="150"/>
        <item x="1355"/>
        <item x="1183"/>
        <item x="1056"/>
        <item x="2208"/>
        <item x="1541"/>
        <item x="823"/>
        <item x="640"/>
        <item x="1630"/>
        <item x="1514"/>
        <item x="658"/>
        <item x="755"/>
        <item x="1752"/>
        <item x="1116"/>
        <item x="1519"/>
        <item x="327"/>
        <item x="818"/>
        <item x="1265"/>
        <item x="469"/>
        <item x="2131"/>
        <item x="489"/>
        <item x="299"/>
        <item x="969"/>
        <item x="187"/>
        <item x="2030"/>
        <item x="981"/>
        <item x="1508"/>
        <item x="2171"/>
        <item x="2113"/>
        <item x="1306"/>
        <item x="1261"/>
        <item x="2236"/>
        <item x="1047"/>
        <item x="756"/>
        <item x="2002"/>
        <item x="1557"/>
        <item x="1456"/>
        <item x="23"/>
        <item x="149"/>
        <item x="1714"/>
        <item x="1226"/>
        <item x="1678"/>
        <item x="1142"/>
        <item x="1473"/>
        <item x="749"/>
        <item x="2172"/>
        <item x="1424"/>
        <item x="1188"/>
        <item x="1500"/>
        <item x="1400"/>
        <item x="2044"/>
        <item x="1368"/>
        <item x="1419"/>
        <item x="337"/>
        <item x="2015"/>
        <item x="359"/>
        <item x="51"/>
        <item x="83"/>
        <item x="864"/>
        <item x="1996"/>
        <item x="1669"/>
        <item x="941"/>
        <item x="1246"/>
        <item x="64"/>
        <item x="1242"/>
        <item x="2"/>
        <item x="455"/>
        <item x="641"/>
        <item x="1803"/>
        <item x="1236"/>
        <item x="589"/>
        <item x="565"/>
        <item x="840"/>
        <item x="1403"/>
        <item x="2026"/>
        <item x="262"/>
        <item x="2227"/>
        <item x="1076"/>
        <item x="785"/>
        <item x="418"/>
        <item x="1477"/>
        <item x="1866"/>
        <item x="1024"/>
        <item x="1328"/>
        <item x="650"/>
        <item x="1160"/>
        <item x="867"/>
        <item x="1570"/>
        <item x="2046"/>
        <item x="863"/>
        <item x="1520"/>
        <item x="550"/>
        <item x="2224"/>
        <item x="783"/>
        <item x="860"/>
        <item x="1248"/>
        <item x="627"/>
        <item x="709"/>
        <item x="774"/>
        <item x="1413"/>
        <item x="511"/>
        <item x="526"/>
        <item x="431"/>
        <item x="1764"/>
        <item x="722"/>
        <item x="1969"/>
        <item x="2207"/>
        <item x="1971"/>
        <item x="36"/>
        <item x="1383"/>
        <item x="1732"/>
        <item x="1115"/>
        <item x="547"/>
        <item x="2134"/>
        <item x="165"/>
        <item x="633"/>
        <item x="2178"/>
        <item x="645"/>
        <item x="1917"/>
        <item x="1567"/>
        <item x="279"/>
        <item x="1307"/>
        <item x="1455"/>
        <item x="1395"/>
        <item x="1469"/>
        <item x="1065"/>
        <item x="2190"/>
        <item x="2051"/>
        <item x="1850"/>
        <item x="367"/>
        <item x="1019"/>
        <item x="533"/>
        <item x="308"/>
        <item x="794"/>
        <item x="1104"/>
        <item x="87"/>
        <item x="377"/>
        <item x="1983"/>
        <item x="706"/>
        <item x="1052"/>
        <item x="68"/>
        <item x="2226"/>
        <item x="1608"/>
        <item x="921"/>
        <item x="922"/>
        <item x="1060"/>
        <item x="1218"/>
        <item x="592"/>
        <item x="1058"/>
        <item x="764"/>
        <item x="102"/>
        <item x="1443"/>
        <item x="2179"/>
        <item x="292"/>
        <item x="1994"/>
        <item x="2169"/>
        <item x="1023"/>
        <item x="1987"/>
        <item x="1316"/>
        <item x="269"/>
        <item x="987"/>
        <item x="611"/>
        <item x="885"/>
        <item x="805"/>
        <item x="1310"/>
        <item x="518"/>
        <item x="1584"/>
        <item x="1848"/>
        <item x="646"/>
        <item x="1898"/>
        <item x="919"/>
        <item x="960"/>
        <item x="2080"/>
        <item x="98"/>
        <item x="225"/>
        <item x="911"/>
        <item x="1607"/>
        <item x="280"/>
        <item x="676"/>
        <item x="1699"/>
        <item x="648"/>
        <item x="1445"/>
        <item x="1723"/>
        <item x="1828"/>
        <item x="1466"/>
        <item x="724"/>
        <item x="289"/>
        <item x="1347"/>
        <item x="528"/>
        <item x="1472"/>
        <item x="1675"/>
        <item x="1121"/>
        <item x="653"/>
        <item x="1108"/>
        <item x="1374"/>
        <item x="2225"/>
        <item x="1046"/>
        <item x="1129"/>
        <item x="1586"/>
        <item x="1050"/>
        <item x="532"/>
        <item x="222"/>
        <item x="2036"/>
        <item x="875"/>
        <item x="1096"/>
        <item x="1388"/>
        <item x="1874"/>
        <item x="1290"/>
        <item x="1068"/>
        <item x="1936"/>
        <item x="1563"/>
        <item x="1330"/>
        <item x="2024"/>
        <item x="2218"/>
        <item x="934"/>
        <item x="8"/>
        <item x="852"/>
        <item x="2000"/>
        <item x="1471"/>
        <item x="2090"/>
        <item x="1977"/>
        <item x="856"/>
        <item x="830"/>
        <item x="681"/>
        <item x="2123"/>
        <item x="293"/>
        <item x="1653"/>
        <item x="1317"/>
        <item x="17"/>
        <item x="523"/>
        <item x="1092"/>
        <item x="505"/>
        <item x="456"/>
        <item x="2022"/>
        <item x="1145"/>
        <item x="777"/>
        <item x="1575"/>
        <item x="1590"/>
        <item x="2137"/>
        <item x="2041"/>
        <item x="923"/>
        <item x="721"/>
        <item x="595"/>
        <item x="1923"/>
        <item x="1043"/>
        <item x="1849"/>
        <item x="1254"/>
        <item x="440"/>
        <item x="1944"/>
        <item x="1123"/>
        <item x="442"/>
        <item x="1153"/>
        <item x="542"/>
        <item x="1284"/>
        <item x="897"/>
        <item x="953"/>
        <item x="408"/>
        <item x="587"/>
        <item x="1605"/>
        <item x="629"/>
        <item x="417"/>
        <item x="1291"/>
        <item x="1464"/>
        <item x="110"/>
        <item x="2078"/>
        <item x="1351"/>
        <item x="582"/>
        <item x="662"/>
        <item x="1753"/>
        <item x="1770"/>
        <item x="1260"/>
        <item x="1887"/>
        <item x="720"/>
        <item x="1976"/>
        <item x="1622"/>
        <item x="839"/>
        <item x="583"/>
        <item x="366"/>
        <item x="2144"/>
        <item x="1941"/>
        <item x="503"/>
        <item x="1333"/>
        <item x="1780"/>
        <item x="1252"/>
        <item x="481"/>
        <item x="632"/>
        <item x="486"/>
        <item x="206"/>
        <item x="1646"/>
        <item x="1882"/>
        <item x="1344"/>
        <item x="995"/>
        <item x="1591"/>
        <item x="2158"/>
        <item x="1030"/>
        <item x="1266"/>
        <item x="1636"/>
        <item x="1447"/>
        <item x="1583"/>
        <item x="1423"/>
        <item x="1189"/>
        <item x="1353"/>
        <item x="118"/>
        <item x="1010"/>
        <item x="742"/>
        <item x="1758"/>
        <item x="2084"/>
        <item x="596"/>
        <item x="579"/>
        <item x="27"/>
        <item x="1033"/>
        <item x="1285"/>
        <item x="85"/>
        <item x="1600"/>
        <item x="744"/>
        <item x="1781"/>
        <item x="1478"/>
        <item x="1020"/>
        <item x="1393"/>
        <item x="134"/>
        <item x="1702"/>
        <item x="1668"/>
        <item x="480"/>
        <item x="1827"/>
        <item x="930"/>
        <item x="255"/>
        <item x="1014"/>
        <item x="581"/>
        <item x="1857"/>
        <item x="952"/>
        <item x="4"/>
        <item x="730"/>
        <item x="766"/>
        <item x="844"/>
        <item x="1300"/>
        <item x="231"/>
        <item x="136"/>
        <item x="82"/>
        <item x="1572"/>
        <item x="1998"/>
        <item x="551"/>
        <item x="21"/>
        <item x="943"/>
        <item x="512"/>
        <item x="1942"/>
        <item x="1755"/>
        <item x="2083"/>
        <item x="979"/>
        <item x="1616"/>
        <item x="1560"/>
        <item x="1268"/>
        <item x="1147"/>
        <item x="1826"/>
        <item x="1601"/>
        <item x="2043"/>
        <item x="438"/>
        <item x="1554"/>
        <item x="2045"/>
        <item x="1406"/>
        <item x="1258"/>
        <item x="1341"/>
        <item x="477"/>
        <item x="1810"/>
        <item x="2072"/>
        <item x="896"/>
        <item x="0"/>
        <item x="1003"/>
        <item x="1487"/>
        <item x="1769"/>
        <item x="824"/>
        <item x="1100"/>
        <item x="1297"/>
        <item x="1911"/>
        <item x="1198"/>
        <item x="543"/>
        <item x="207"/>
        <item x="655"/>
        <item x="1897"/>
        <item x="487"/>
        <item x="739"/>
        <item x="1088"/>
        <item x="811"/>
        <item x="1544"/>
        <item x="301"/>
        <item x="191"/>
        <item x="170"/>
        <item x="1331"/>
        <item x="1909"/>
        <item x="1954"/>
        <item x="2039"/>
        <item x="2040"/>
        <item x="964"/>
        <item x="1547"/>
        <item x="391"/>
        <item x="1210"/>
        <item x="1418"/>
        <item x="2160"/>
        <item x="1373"/>
        <item x="370"/>
        <item x="740"/>
        <item x="1821"/>
        <item x="837"/>
        <item x="933"/>
        <item x="32"/>
        <item x="984"/>
        <item x="2187"/>
        <item x="1011"/>
        <item x="271"/>
        <item x="1054"/>
        <item x="1930"/>
        <item x="1179"/>
        <item x="1053"/>
        <item x="956"/>
        <item x="1501"/>
        <item x="584"/>
        <item x="1308"/>
        <item x="1489"/>
        <item x="1816"/>
        <item x="1450"/>
        <item x="1892"/>
        <item x="854"/>
        <item x="1737"/>
        <item x="92"/>
        <item x="2104"/>
        <item x="186"/>
        <item x="1420"/>
        <item x="300"/>
        <item x="884"/>
        <item x="1913"/>
        <item x="1910"/>
        <item x="326"/>
        <item x="364"/>
        <item x="1305"/>
        <item x="75"/>
        <item x="1748"/>
        <item x="845"/>
        <item x="1039"/>
        <item x="1833"/>
        <item x="1483"/>
        <item x="925"/>
        <item x="2037"/>
        <item x="1759"/>
        <item x="148"/>
        <item x="1588"/>
        <item x="1902"/>
        <item x="9"/>
        <item x="1176"/>
        <item x="757"/>
        <item x="1164"/>
        <item x="420"/>
        <item x="847"/>
        <item x="1681"/>
        <item x="1370"/>
        <item x="446"/>
        <item x="368"/>
        <item x="733"/>
        <item x="2205"/>
        <item x="1132"/>
        <item x="580"/>
        <item x="1440"/>
        <item x="1453"/>
        <item x="1045"/>
        <item x="428"/>
        <item x="825"/>
        <item x="2108"/>
        <item x="1125"/>
        <item x="1099"/>
        <item x="1038"/>
        <item x="1301"/>
        <item x="513"/>
        <item x="1262"/>
        <item x="1530"/>
        <item x="1304"/>
        <item x="1022"/>
        <item x="507"/>
        <item x="1084"/>
        <item x="726"/>
        <item x="1623"/>
        <item x="2066"/>
        <item x="1166"/>
        <item x="1009"/>
        <item x="453"/>
        <item x="836"/>
        <item x="358"/>
        <item x="2119"/>
        <item x="2209"/>
        <item x="1789"/>
        <item x="7"/>
        <item x="1363"/>
        <item x="3"/>
        <item x="2106"/>
        <item x="357"/>
        <item x="1315"/>
        <item x="1934"/>
        <item x="355"/>
        <item x="387"/>
        <item x="1965"/>
        <item x="121"/>
        <item x="1234"/>
        <item x="2021"/>
        <item x="1614"/>
        <item x="1162"/>
        <item x="613"/>
        <item x="1230"/>
        <item x="454"/>
        <item x="1806"/>
        <item x="343"/>
        <item x="1452"/>
        <item x="1992"/>
        <item x="1937"/>
        <item x="737"/>
        <item x="1579"/>
        <item x="55"/>
        <item x="2220"/>
        <item x="2118"/>
        <item x="1167"/>
        <item x="1106"/>
        <item x="217"/>
        <item x="1970"/>
        <item x="1195"/>
        <item x="1044"/>
        <item x="1802"/>
        <item x="2127"/>
        <item x="1085"/>
        <item x="787"/>
        <item x="814"/>
        <item x="1517"/>
        <item x="72"/>
        <item x="1499"/>
        <item x="313"/>
        <item x="684"/>
        <item x="273"/>
        <item x="251"/>
        <item x="2087"/>
        <item x="1677"/>
        <item x="1691"/>
        <item x="397"/>
        <item x="1962"/>
        <item x="973"/>
        <item x="1546"/>
        <item x="1004"/>
        <item x="1415"/>
        <item x="694"/>
        <item x="2054"/>
        <item x="935"/>
        <item x="702"/>
        <item x="951"/>
        <item x="1324"/>
        <item x="904"/>
        <item x="762"/>
        <item x="1648"/>
        <item x="1912"/>
        <item x="1075"/>
        <item x="198"/>
        <item x="593"/>
        <item x="1955"/>
        <item x="189"/>
        <item x="1665"/>
        <item x="244"/>
        <item x="902"/>
        <item x="1662"/>
        <item x="171"/>
        <item x="1883"/>
        <item x="1094"/>
        <item x="452"/>
        <item x="759"/>
        <item x="2082"/>
        <item x="416"/>
        <item x="2088"/>
        <item x="948"/>
        <item x="738"/>
        <item x="63"/>
        <item x="211"/>
        <item x="422"/>
        <item x="908"/>
        <item x="790"/>
        <item x="2101"/>
        <item x="18"/>
        <item x="49"/>
        <item x="2038"/>
        <item x="1642"/>
        <item x="624"/>
        <item x="494"/>
        <item x="1197"/>
        <item x="306"/>
        <item x="1404"/>
        <item x="1762"/>
        <item x="473"/>
        <item x="982"/>
        <item x="168"/>
        <item x="1558"/>
        <item x="829"/>
        <item x="1451"/>
        <item x="1255"/>
        <item x="1309"/>
        <item x="652"/>
        <item x="1950"/>
        <item x="2055"/>
        <item x="1540"/>
        <item x="2003"/>
        <item x="612"/>
        <item x="265"/>
        <item x="433"/>
        <item x="1856"/>
        <item x="1873"/>
        <item x="386"/>
        <item x="2173"/>
        <item x="796"/>
        <item x="651"/>
        <item x="1610"/>
        <item x="1041"/>
        <item x="1720"/>
        <item x="1126"/>
        <item x="827"/>
        <item x="1377"/>
        <item x="230"/>
        <item x="942"/>
        <item x="1995"/>
        <item x="570"/>
        <item x="775"/>
        <item x="60"/>
        <item x="1442"/>
        <item x="1830"/>
        <item x="1245"/>
        <item x="30"/>
        <item x="1640"/>
        <item x="2008"/>
        <item x="985"/>
        <item x="1454"/>
        <item x="382"/>
        <item x="1496"/>
        <item x="761"/>
        <item x="1893"/>
        <item x="1163"/>
        <item x="1841"/>
        <item x="1666"/>
        <item x="1238"/>
        <item x="598"/>
        <item x="212"/>
        <item x="537"/>
        <item x="424"/>
        <item x="179"/>
        <item x="659"/>
        <item x="621"/>
        <item x="636"/>
        <item x="2150"/>
        <item x="2076"/>
        <item x="675"/>
        <item x="307"/>
        <item x="714"/>
        <item x="750"/>
        <item x="1801"/>
        <item x="188"/>
        <item x="2212"/>
        <item x="705"/>
        <item x="707"/>
        <item x="196"/>
        <item x="1421"/>
        <item x="1796"/>
        <item x="2230"/>
        <item x="1647"/>
        <item x="1933"/>
        <item x="1016"/>
        <item x="967"/>
        <item x="1624"/>
        <item x="1598"/>
        <item x="886"/>
        <item x="412"/>
        <item x="819"/>
        <item x="898"/>
        <item x="2016"/>
        <item x="910"/>
        <item x="154"/>
        <item x="463"/>
        <item x="736"/>
        <item x="224"/>
        <item x="661"/>
        <item x="752"/>
        <item x="1914"/>
        <item x="415"/>
        <item x="891"/>
        <item x="2194"/>
        <item x="298"/>
        <item x="2142"/>
        <item x="1293"/>
        <item x="1832"/>
        <item x="605"/>
        <item x="1313"/>
        <item x="1430"/>
        <item x="1966"/>
        <item x="2005"/>
        <item x="853"/>
        <item x="2059"/>
        <item x="1211"/>
        <item x="1468"/>
        <item x="725"/>
        <item x="325"/>
        <item x="124"/>
        <item x="195"/>
        <item x="690"/>
        <item x="606"/>
        <item x="2151"/>
        <item x="746"/>
        <item x="48"/>
        <item x="96"/>
        <item x="1493"/>
        <item x="291"/>
        <item x="1784"/>
        <item x="216"/>
        <item x="2237"/>
        <item x="360"/>
        <item x="1359"/>
        <item x="689"/>
        <item x="43"/>
        <item x="425"/>
        <item x="47"/>
        <item x="1055"/>
        <item x="238"/>
        <item x="200"/>
        <item x="410"/>
        <item x="2163"/>
        <item x="1553"/>
        <item x="1231"/>
        <item x="806"/>
        <item x="1667"/>
        <item x="1199"/>
        <item x="1089"/>
        <item x="1704"/>
        <item x="807"/>
        <item x="2221"/>
        <item x="574"/>
        <item x="33"/>
        <item x="226"/>
        <item x="992"/>
        <item x="336"/>
        <item x="1283"/>
        <item x="123"/>
        <item x="1835"/>
        <item x="1713"/>
        <item x="1690"/>
        <item x="1625"/>
        <item x="1103"/>
        <item x="245"/>
        <item x="396"/>
        <item x="1842"/>
        <item x="413"/>
        <item x="669"/>
        <item x="2096"/>
        <item x="111"/>
        <item x="1776"/>
        <item x="57"/>
        <item x="2056"/>
        <item x="597"/>
        <item x="5"/>
        <item x="1113"/>
        <item x="1005"/>
        <item x="741"/>
        <item x="817"/>
        <item x="1566"/>
        <item x="1649"/>
        <item x="1271"/>
        <item x="1491"/>
        <item x="441"/>
        <item x="1736"/>
        <item x="77"/>
        <item x="1886"/>
        <item x="1381"/>
        <item x="95"/>
        <item x="1467"/>
        <item x="1274"/>
        <item x="1959"/>
        <item x="2122"/>
        <item x="106"/>
        <item x="458"/>
        <item x="763"/>
        <item x="950"/>
        <item x="1771"/>
        <item x="2164"/>
        <item x="1741"/>
        <item x="1135"/>
        <item x="402"/>
        <item x="2200"/>
        <item x="591"/>
        <item x="1292"/>
        <item x="1717"/>
        <item x="874"/>
        <item x="993"/>
        <item x="138"/>
        <item x="1884"/>
        <item x="394"/>
        <item x="560"/>
        <item x="180"/>
        <item x="2153"/>
        <item x="1507"/>
        <item x="1357"/>
        <item x="1243"/>
        <item x="754"/>
        <item x="1551"/>
        <item x="1708"/>
        <item x="2093"/>
        <item x="1227"/>
        <item x="1148"/>
        <item x="743"/>
        <item x="329"/>
        <item x="1481"/>
        <item x="1683"/>
        <item x="1206"/>
        <item x="1555"/>
        <item x="1348"/>
        <item x="152"/>
        <item x="965"/>
        <item x="1751"/>
        <item x="544"/>
        <item x="277"/>
        <item x="192"/>
        <item x="1711"/>
        <item x="1948"/>
        <item x="850"/>
        <item x="1836"/>
        <item x="461"/>
        <item x="2023"/>
        <item x="1845"/>
        <item x="2148"/>
        <item x="735"/>
        <item x="1747"/>
        <item x="25"/>
        <item x="2067"/>
        <item x="2089"/>
        <item x="1356"/>
        <item x="1953"/>
        <item x="932"/>
        <item x="610"/>
        <item x="1326"/>
        <item x="751"/>
        <item x="1599"/>
        <item x="1685"/>
        <item x="1158"/>
        <item x="1792"/>
        <item x="1001"/>
        <item x="1924"/>
        <item x="602"/>
        <item x="151"/>
        <item x="2192"/>
        <item x="1527"/>
        <item x="466"/>
        <item x="1787"/>
        <item x="1137"/>
        <item x="883"/>
        <item x="130"/>
        <item x="703"/>
        <item x="585"/>
        <item x="1626"/>
        <item x="1709"/>
        <item x="1650"/>
        <item x="2232"/>
        <item x="65"/>
        <item x="887"/>
        <item x="1552"/>
        <item x="1812"/>
        <item x="1057"/>
        <item x="73"/>
        <item x="1573"/>
        <item x="1391"/>
        <item x="1670"/>
        <item x="954"/>
        <item x="1263"/>
        <item x="287"/>
        <item x="502"/>
        <item x="576"/>
        <item x="664"/>
        <item x="986"/>
        <item x="1578"/>
        <item x="13"/>
        <item x="572"/>
        <item x="162"/>
        <item x="1446"/>
        <item x="2184"/>
        <item x="1228"/>
        <item x="1991"/>
        <item x="399"/>
        <item x="1390"/>
        <item x="1679"/>
        <item x="1460"/>
        <item x="344"/>
        <item x="2238"/>
        <item x="1426"/>
        <item x="128"/>
        <item x="322"/>
        <item x="1172"/>
        <item x="1620"/>
        <item x="1664"/>
        <item x="1151"/>
        <item x="1768"/>
        <item x="557"/>
        <item x="696"/>
        <item x="390"/>
        <item x="1822"/>
        <item x="1881"/>
        <item x="482"/>
        <item x="1974"/>
        <item x="917"/>
        <item x="1352"/>
        <item x="1484"/>
        <item x="2234"/>
        <item x="105"/>
        <item x="59"/>
        <item x="1181"/>
        <item x="1651"/>
        <item x="1804"/>
        <item x="1407"/>
        <item x="947"/>
        <item x="1143"/>
        <item x="2042"/>
        <item x="1428"/>
        <item x="558"/>
        <item x="1311"/>
        <item x="42"/>
        <item x="1161"/>
        <item x="1798"/>
        <item x="122"/>
        <item x="880"/>
        <item x="635"/>
        <item x="1896"/>
        <item x="164"/>
        <item x="607"/>
        <item x="1868"/>
        <item x="996"/>
        <item x="88"/>
        <item x="1956"/>
        <item x="799"/>
        <item x="1981"/>
        <item x="1844"/>
        <item x="1251"/>
        <item x="1968"/>
        <item x="545"/>
        <item x="990"/>
        <item x="346"/>
        <item x="58"/>
        <item x="831"/>
        <item x="1017"/>
        <item x="1819"/>
        <item x="419"/>
        <item x="1773"/>
        <item x="1436"/>
        <item x="462"/>
        <item x="38"/>
        <item x="40"/>
        <item x="1871"/>
        <item x="1730"/>
        <item x="50"/>
        <item x="1985"/>
        <item x="900"/>
        <item x="2032"/>
        <item x="801"/>
        <item x="1521"/>
        <item x="618"/>
        <item x="282"/>
        <item x="2117"/>
        <item x="1396"/>
        <item x="1574"/>
        <item x="1174"/>
        <item x="868"/>
        <item x="142"/>
        <item x="555"/>
        <item x="944"/>
        <item x="1387"/>
        <item x="1082"/>
        <item x="175"/>
        <item x="2228"/>
        <item x="2193"/>
        <item x="534"/>
        <item x="2156"/>
        <item x="202"/>
        <item x="1191"/>
        <item x="496"/>
        <item x="427"/>
        <item x="1319"/>
        <item x="666"/>
        <item x="34"/>
        <item x="1378"/>
        <item x="2060"/>
        <item x="678"/>
        <item x="1899"/>
        <item x="1408"/>
        <item x="769"/>
        <item x="1314"/>
        <item x="1705"/>
        <item x="894"/>
        <item x="1375"/>
        <item x="1761"/>
        <item x="888"/>
        <item x="2120"/>
        <item x="348"/>
        <item x="1700"/>
        <item x="2181"/>
        <item x="248"/>
        <item x="1048"/>
        <item x="1217"/>
        <item x="407"/>
        <item x="1772"/>
        <item x="772"/>
        <item x="104"/>
        <item x="1775"/>
        <item x="1025"/>
        <item x="882"/>
        <item x="1539"/>
        <item x="634"/>
        <item x="1960"/>
        <item x="924"/>
        <item x="249"/>
        <item x="2155"/>
        <item x="509"/>
        <item x="901"/>
        <item x="1006"/>
        <item x="616"/>
        <item x="1208"/>
        <item x="940"/>
        <item x="284"/>
        <item x="1606"/>
        <item x="478"/>
        <item x="1008"/>
        <item x="1128"/>
        <item x="1029"/>
        <item x="90"/>
        <item x="1288"/>
        <item x="2199"/>
        <item x="1858"/>
        <item x="586"/>
        <item x="1864"/>
        <item x="223"/>
        <item x="1093"/>
        <item x="474"/>
        <item x="1256"/>
        <item x="999"/>
        <item x="2035"/>
        <item x="566"/>
        <item x="1411"/>
        <item x="500"/>
        <item x="1371"/>
        <item x="809"/>
        <item x="1791"/>
        <item x="670"/>
        <item x="1823"/>
        <item x="1765"/>
        <item x="352"/>
        <item x="1073"/>
        <item x="672"/>
        <item x="1322"/>
        <item x="974"/>
        <item x="1325"/>
        <item x="467"/>
        <item x="522"/>
        <item x="114"/>
        <item x="2141"/>
        <item x="1031"/>
        <item x="895"/>
        <item x="91"/>
        <item x="695"/>
        <item x="552"/>
        <item x="1612"/>
        <item x="2219"/>
        <item x="1688"/>
        <item x="161"/>
        <item x="290"/>
        <item x="1513"/>
        <item x="247"/>
        <item x="305"/>
        <item x="157"/>
        <item x="1805"/>
        <item x="484"/>
        <item x="1978"/>
        <item x="1938"/>
        <item x="1745"/>
        <item x="1577"/>
        <item x="2214"/>
        <item x="988"/>
        <item x="915"/>
        <item x="693"/>
        <item x="2028"/>
        <item x="361"/>
        <item x="435"/>
        <item x="1432"/>
        <item x="871"/>
        <item x="20"/>
        <item x="2170"/>
        <item x="354"/>
        <item x="67"/>
        <item x="103"/>
        <item x="54"/>
        <item x="732"/>
        <item x="1340"/>
        <item x="1184"/>
        <item x="263"/>
        <item x="1269"/>
        <item x="2239"/>
        <item x="28"/>
        <item x="2025"/>
        <item x="493"/>
        <item x="2233"/>
        <item x="237"/>
        <item x="1512"/>
        <item x="553"/>
        <item x="1498"/>
        <item x="1867"/>
        <item x="851"/>
        <item x="317"/>
        <item x="2152"/>
        <item x="1461"/>
        <item x="909"/>
        <item x="304"/>
        <item x="820"/>
        <item x="1336"/>
        <item x="826"/>
        <item x="1201"/>
        <item x="1035"/>
        <item x="554"/>
        <item x="1973"/>
        <item x="1281"/>
        <item x="1083"/>
        <item x="243"/>
        <item x="1562"/>
        <item x="381"/>
        <item x="862"/>
        <item x="1479"/>
        <item x="338"/>
        <item x="1840"/>
        <item x="137"/>
        <item x="2217"/>
        <item x="334"/>
        <item x="1853"/>
        <item x="679"/>
        <item x="132"/>
        <item x="1250"/>
        <item x="1875"/>
        <item x="233"/>
        <item x="631"/>
        <item x="1337"/>
        <item x="1782"/>
        <item x="1785"/>
        <item x="881"/>
        <item x="959"/>
        <item x="1621"/>
        <item x="548"/>
        <item x="1470"/>
        <item x="812"/>
        <item x="468"/>
        <item x="436"/>
        <item x="144"/>
        <item x="267"/>
        <item x="2165"/>
        <item x="342"/>
        <item x="1744"/>
        <item x="2185"/>
        <item x="1051"/>
        <item x="2143"/>
        <item x="2110"/>
        <item x="190"/>
        <item x="16"/>
        <item x="297"/>
        <item x="1219"/>
        <item x="1488"/>
        <item x="323"/>
        <item x="1237"/>
        <item x="912"/>
        <item x="1535"/>
        <item x="562"/>
        <item x="2145"/>
        <item x="1989"/>
        <item x="389"/>
        <item x="120"/>
        <item x="2231"/>
        <item x="686"/>
        <item x="2020"/>
        <item x="1838"/>
        <item x="991"/>
        <item x="1187"/>
        <item x="1831"/>
        <item x="119"/>
        <item x="1032"/>
        <item x="835"/>
        <item x="1794"/>
        <item x="2115"/>
        <item x="46"/>
        <item x="1571"/>
        <item x="2004"/>
        <item x="510"/>
        <item x="803"/>
        <item x="1846"/>
        <item x="677"/>
        <item x="197"/>
        <item x="241"/>
        <item x="145"/>
        <item x="1581"/>
        <item x="1949"/>
        <item x="1401"/>
        <item x="893"/>
        <item x="1095"/>
        <item x="1362"/>
        <item x="158"/>
        <item x="1609"/>
        <item x="920"/>
        <item x="409"/>
        <item x="285"/>
        <item x="700"/>
        <item x="1002"/>
        <item x="1628"/>
        <item x="1485"/>
        <item x="401"/>
        <item x="2029"/>
        <item x="1409"/>
        <item x="1112"/>
        <item x="955"/>
        <item x="310"/>
        <item x="1431"/>
        <item x="928"/>
        <item x="1817"/>
        <item x="2058"/>
        <item x="1107"/>
        <item x="2121"/>
        <item x="1592"/>
        <item x="2229"/>
        <item x="252"/>
        <item x="1716"/>
        <item x="1735"/>
        <item x="163"/>
        <item x="1615"/>
        <item x="288"/>
        <item x="2129"/>
        <item x="683"/>
        <item x="2135"/>
        <item x="1509"/>
        <item x="1733"/>
        <item x="1458"/>
        <item x="870"/>
        <item x="1645"/>
        <item x="685"/>
        <item x="281"/>
        <item x="1392"/>
        <item x="906"/>
        <item x="335"/>
        <item x="626"/>
        <item x="2159"/>
        <item x="718"/>
        <item x="504"/>
        <item x="1854"/>
        <item x="1993"/>
        <item x="340"/>
        <item x="1028"/>
        <item x="1915"/>
        <item x="1814"/>
        <item x="701"/>
        <item x="517"/>
        <item x="1633"/>
        <item x="1545"/>
        <item x="784"/>
        <item x="564"/>
        <item x="250"/>
        <item x="155"/>
        <item x="1861"/>
        <item x="578"/>
        <item x="1097"/>
        <item x="1746"/>
        <item x="1372"/>
        <item x="1312"/>
        <item x="849"/>
        <item x="260"/>
        <item x="760"/>
        <item x="600"/>
        <item x="2075"/>
        <item x="975"/>
        <item x="614"/>
        <item x="1731"/>
        <item x="1818"/>
        <item x="1975"/>
        <item x="371"/>
        <item x="176"/>
        <item x="1275"/>
        <item x="1684"/>
        <item x="2079"/>
        <item x="1715"/>
        <item x="1417"/>
        <item x="846"/>
        <item x="328"/>
        <item x="1652"/>
        <item x="1698"/>
        <item x="445"/>
        <item x="1321"/>
        <item x="671"/>
        <item x="1518"/>
        <item x="568"/>
        <item x="56"/>
        <item x="1346"/>
        <item x="2168"/>
        <item x="1220"/>
        <item x="1693"/>
        <item x="78"/>
        <item x="834"/>
        <item x="1463"/>
        <item x="1943"/>
        <item x="1380"/>
        <item x="201"/>
        <item x="734"/>
        <item x="2140"/>
        <item x="791"/>
        <item x="1957"/>
        <item x="294"/>
        <item x="1186"/>
        <item x="2211"/>
        <item x="758"/>
        <item x="1000"/>
        <item x="1379"/>
        <item x="1369"/>
        <item x="1778"/>
        <item x="1568"/>
        <item x="715"/>
        <item x="1168"/>
        <item x="966"/>
        <item x="1399"/>
        <item x="178"/>
        <item x="2068"/>
        <item x="916"/>
        <item x="1364"/>
        <item x="2053"/>
        <item x="1813"/>
        <item x="1834"/>
        <item x="1465"/>
        <item x="1149"/>
        <item x="1537"/>
        <item x="1070"/>
        <item x="1136"/>
        <item x="747"/>
        <item x="1101"/>
        <item x="1738"/>
        <item x="1766"/>
        <item x="182"/>
        <item x="166"/>
        <item x="479"/>
        <item x="770"/>
        <item x="506"/>
        <item x="1350"/>
        <item x="541"/>
        <item x="1847"/>
        <item x="2017"/>
        <item x="877"/>
        <item x="2149"/>
        <item x="1036"/>
        <item x="1138"/>
        <item x="914"/>
        <item x="501"/>
        <item x="71"/>
        <item x="1015"/>
        <item x="1277"/>
        <item x="1718"/>
        <item x="1299"/>
        <item x="443"/>
        <item x="2073"/>
        <item x="459"/>
        <item x="2188"/>
        <item x="2222"/>
        <item x="1173"/>
        <item x="437"/>
        <item x="1177"/>
        <item x="929"/>
        <item x="332"/>
        <item x="1946"/>
        <item x="1783"/>
        <item x="1907"/>
        <item x="563"/>
        <item x="1919"/>
        <item x="1795"/>
        <item x="1564"/>
        <item x="2047"/>
        <item x="1885"/>
        <item x="375"/>
        <item x="365"/>
        <item x="623"/>
        <item x="1152"/>
        <item x="1637"/>
        <item x="2197"/>
        <item x="630"/>
        <item x="242"/>
        <item x="779"/>
        <item x="35"/>
        <item x="535"/>
        <item x="1697"/>
        <item x="1042"/>
        <item x="37"/>
        <item x="2001"/>
        <item x="1064"/>
        <item x="688"/>
        <item x="1495"/>
        <item x="1901"/>
        <item x="1638"/>
        <item x="1900"/>
        <item x="1692"/>
        <item x="1523"/>
        <item x="183"/>
        <item x="302"/>
        <item x="1743"/>
        <item x="1986"/>
        <item x="665"/>
        <item x="1405"/>
        <item x="1074"/>
        <item x="1249"/>
        <item x="146"/>
        <item x="781"/>
        <item x="1997"/>
        <item x="788"/>
        <item x="177"/>
        <item x="1078"/>
        <item x="838"/>
        <item x="1888"/>
        <item x="619"/>
        <item x="1945"/>
        <item x="2235"/>
        <item x="1926"/>
        <item x="411"/>
        <item x="698"/>
        <item x="2064"/>
        <item x="1726"/>
        <item x="1634"/>
        <item x="1385"/>
        <item x="1979"/>
        <item x="1086"/>
        <item x="892"/>
        <item x="649"/>
        <item x="723"/>
        <item x="1990"/>
        <item x="1904"/>
        <item x="546"/>
        <item x="492"/>
        <item x="274"/>
        <item x="2201"/>
        <item x="1323"/>
        <item x="622"/>
        <item x="970"/>
        <item x="286"/>
        <item x="109"/>
        <item x="254"/>
        <item x="972"/>
        <item x="833"/>
        <item x="239"/>
        <item x="668"/>
        <item x="1114"/>
        <item x="1059"/>
        <item x="516"/>
        <item x="349"/>
        <item x="2095"/>
        <item x="1335"/>
        <item x="129"/>
        <item x="353"/>
        <item x="126"/>
        <item x="905"/>
        <item x="793"/>
        <item x="141"/>
        <item x="1240"/>
        <item x="497"/>
        <item x="2112"/>
        <item x="1604"/>
        <item x="538"/>
        <item x="97"/>
        <item x="729"/>
        <item x="1524"/>
        <item x="1071"/>
        <item x="1267"/>
        <item x="843"/>
        <item x="2202"/>
        <item x="1851"/>
        <item x="1139"/>
        <item x="728"/>
        <item x="815"/>
        <item x="93"/>
        <item x="2132"/>
        <item x="2183"/>
        <item x="997"/>
        <item x="341"/>
        <item t="default"/>
      </items>
    </pivotField>
    <pivotField showAll="0"/>
    <pivotField showAll="0"/>
    <pivotField showAll="0"/>
    <pivotField showAll="0"/>
    <pivotField showAll="0"/>
    <pivotField showAll="0"/>
    <pivotField showAll="0"/>
    <pivotField showAll="0"/>
    <pivotField showAll="0"/>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axis="axisPage" showAll="0">
      <items count="5">
        <item x="2"/>
        <item m="1" x="3"/>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0"/>
  </rowFields>
  <rowItems count="11">
    <i>
      <x v="758"/>
    </i>
    <i>
      <x v="789"/>
    </i>
    <i>
      <x v="1095"/>
    </i>
    <i>
      <x v="1363"/>
    </i>
    <i>
      <x v="1411"/>
    </i>
    <i>
      <x v="1458"/>
    </i>
    <i>
      <x v="1835"/>
    </i>
    <i>
      <x v="1917"/>
    </i>
    <i>
      <x v="1951"/>
    </i>
    <i>
      <x v="2022"/>
    </i>
    <i t="grand">
      <x/>
    </i>
  </rowItems>
  <colItems count="1">
    <i/>
  </colItems>
  <pageFields count="1">
    <pageField fld="14" item="2" hier="-1"/>
  </pageFields>
  <dataFields count="1">
    <dataField name="Sum of Total Amounts (Qty) " fld="2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7D16E7A1-FEAE-4B46-A52C-8639E741F7B5}" name="PivotTable1" cacheId="1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A3" firstHeaderRow="0" firstDataRow="0" firstDataCol="0"/>
  <pivotFields count="50">
    <pivotField axis="axisRow" showAll="0">
      <items count="2241">
        <item x="214"/>
        <item x="822"/>
        <item x="1511"/>
        <item x="1654"/>
        <item x="1906"/>
        <item x="768"/>
        <item x="491"/>
        <item x="1596"/>
        <item x="1474"/>
        <item x="524"/>
        <item x="1740"/>
        <item x="782"/>
        <item x="660"/>
        <item x="1037"/>
        <item x="1543"/>
        <item x="682"/>
        <item x="1825"/>
        <item x="2116"/>
        <item x="235"/>
        <item x="153"/>
        <item x="318"/>
        <item x="866"/>
        <item x="2065"/>
        <item x="1531"/>
        <item x="691"/>
        <item x="1105"/>
        <item x="2027"/>
        <item x="1329"/>
        <item x="1777"/>
        <item x="351"/>
        <item x="1999"/>
        <item x="475"/>
        <item x="514"/>
        <item x="1170"/>
        <item x="405"/>
        <item x="1272"/>
        <item x="795"/>
        <item x="1526"/>
        <item x="515"/>
        <item x="1155"/>
        <item x="1476"/>
        <item x="765"/>
        <item x="315"/>
        <item x="1216"/>
        <item x="1203"/>
        <item x="802"/>
        <item x="432"/>
        <item x="1007"/>
        <item x="1109"/>
        <item x="1081"/>
        <item x="1627"/>
        <item x="588"/>
        <item x="2018"/>
        <item x="1225"/>
        <item x="1742"/>
        <item x="1811"/>
        <item x="2136"/>
        <item x="86"/>
        <item x="1433"/>
        <item x="1239"/>
        <item x="268"/>
        <item x="1689"/>
        <item x="539"/>
        <item x="256"/>
        <item x="800"/>
        <item x="240"/>
        <item x="2063"/>
        <item x="194"/>
        <item x="1837"/>
        <item x="1286"/>
        <item x="2107"/>
        <item x="789"/>
        <item x="1180"/>
        <item x="1412"/>
        <item x="117"/>
        <item x="841"/>
        <item x="1110"/>
        <item x="1289"/>
        <item x="209"/>
        <item x="11"/>
        <item x="2007"/>
        <item x="857"/>
        <item x="131"/>
        <item x="727"/>
        <item x="556"/>
        <item x="692"/>
        <item x="1536"/>
        <item x="989"/>
        <item x="219"/>
        <item x="393"/>
        <item x="439"/>
        <item x="228"/>
        <item x="499"/>
        <item x="1710"/>
        <item x="1510"/>
        <item x="2177"/>
        <item x="434"/>
        <item x="2012"/>
        <item x="41"/>
        <item x="321"/>
        <item x="1859"/>
        <item x="1141"/>
        <item x="1416"/>
        <item x="1542"/>
        <item x="1839"/>
        <item x="84"/>
        <item x="931"/>
        <item x="1905"/>
        <item x="1695"/>
        <item x="472"/>
        <item x="1722"/>
        <item x="1438"/>
        <item x="1077"/>
        <item x="1190"/>
        <item x="1548"/>
        <item x="1131"/>
        <item x="2210"/>
        <item x="731"/>
        <item x="403"/>
        <item x="1410"/>
        <item x="205"/>
        <item x="2050"/>
        <item x="1273"/>
        <item x="1159"/>
        <item x="174"/>
        <item x="2133"/>
        <item x="331"/>
        <item x="1122"/>
        <item x="1282"/>
        <item x="2215"/>
        <item x="1213"/>
        <item x="639"/>
        <item x="530"/>
        <item x="227"/>
        <item x="527"/>
        <item x="498"/>
        <item x="2216"/>
        <item x="1749"/>
        <item x="873"/>
        <item x="1146"/>
        <item x="939"/>
        <item x="1799"/>
        <item x="89"/>
        <item x="876"/>
        <item x="1384"/>
        <item x="797"/>
        <item x="398"/>
        <item x="1603"/>
        <item x="1247"/>
        <item x="861"/>
        <item x="1257"/>
        <item x="1144"/>
        <item x="140"/>
        <item x="1528"/>
        <item x="2009"/>
        <item x="1229"/>
        <item x="1200"/>
        <item x="1327"/>
        <item x="1235"/>
        <item x="1140"/>
        <item x="1120"/>
        <item x="1506"/>
        <item x="208"/>
        <item x="1342"/>
        <item x="1561"/>
        <item x="1118"/>
        <item x="567"/>
        <item x="603"/>
        <item x="1988"/>
        <item x="2161"/>
        <item x="899"/>
        <item x="1279"/>
        <item x="476"/>
        <item x="1435"/>
        <item x="363"/>
        <item x="1223"/>
        <item x="1617"/>
        <item x="1339"/>
        <item x="637"/>
        <item x="1209"/>
        <item x="657"/>
        <item x="385"/>
        <item x="2077"/>
        <item x="1556"/>
        <item x="1253"/>
        <item x="6"/>
        <item x="1049"/>
        <item x="1156"/>
        <item x="704"/>
        <item x="2097"/>
        <item x="2162"/>
        <item x="1345"/>
        <item x="2034"/>
        <item x="609"/>
        <item x="113"/>
        <item x="1728"/>
        <item x="2111"/>
        <item x="1127"/>
        <item x="62"/>
        <item x="101"/>
        <item x="1034"/>
        <item x="573"/>
        <item x="204"/>
        <item x="859"/>
        <item x="1595"/>
        <item x="713"/>
        <item x="1707"/>
        <item x="913"/>
        <item x="74"/>
        <item x="2085"/>
        <item x="2100"/>
        <item x="1739"/>
        <item x="1358"/>
        <item x="2057"/>
        <item x="776"/>
        <item x="1157"/>
        <item x="1538"/>
        <item x="1569"/>
        <item x="1829"/>
        <item x="2206"/>
        <item x="2147"/>
        <item x="2098"/>
        <item x="1098"/>
        <item x="1205"/>
        <item x="1090"/>
        <item x="1594"/>
        <item x="786"/>
        <item x="447"/>
        <item x="1940"/>
        <item x="449"/>
        <item x="821"/>
        <item x="2094"/>
        <item x="339"/>
        <item x="1964"/>
        <item x="577"/>
        <item x="1062"/>
        <item x="1660"/>
        <item x="1852"/>
        <item x="1676"/>
        <item x="1721"/>
        <item x="644"/>
        <item x="1117"/>
        <item x="1221"/>
        <item x="604"/>
        <item x="1441"/>
        <item x="261"/>
        <item x="937"/>
        <item x="998"/>
        <item x="1680"/>
        <item x="266"/>
        <item x="1448"/>
        <item x="2102"/>
        <item x="373"/>
        <item x="1793"/>
        <item x="711"/>
        <item x="699"/>
        <item x="1244"/>
        <item x="133"/>
        <item x="1232"/>
        <item x="2180"/>
        <item x="193"/>
        <item x="946"/>
        <item x="52"/>
        <item x="426"/>
        <item x="1360"/>
        <item x="172"/>
        <item x="1706"/>
        <item x="69"/>
        <item x="423"/>
        <item x="1429"/>
        <item x="45"/>
        <item x="218"/>
        <item x="1658"/>
        <item x="309"/>
        <item x="1724"/>
        <item x="1361"/>
        <item x="66"/>
        <item x="712"/>
        <item x="1877"/>
        <item x="70"/>
        <item x="1935"/>
        <item x="1661"/>
        <item x="1984"/>
        <item x="2105"/>
        <item x="24"/>
        <item x="345"/>
        <item x="1790"/>
        <item x="1824"/>
        <item x="878"/>
        <item x="2223"/>
        <item x="1150"/>
        <item x="855"/>
        <item x="1932"/>
        <item x="1860"/>
        <item x="139"/>
        <item x="719"/>
        <item x="100"/>
        <item x="1516"/>
        <item x="125"/>
        <item x="1565"/>
        <item x="687"/>
        <item x="1233"/>
        <item x="617"/>
        <item x="1215"/>
        <item x="1087"/>
        <item x="1788"/>
        <item x="2157"/>
        <item x="379"/>
        <item x="1929"/>
        <item x="374"/>
        <item x="958"/>
        <item x="1111"/>
        <item x="1376"/>
        <item x="2176"/>
        <item x="1102"/>
        <item x="1444"/>
        <item x="1878"/>
        <item x="1298"/>
        <item x="471"/>
        <item x="215"/>
        <item x="116"/>
        <item x="977"/>
        <item x="1175"/>
        <item x="232"/>
        <item x="2061"/>
        <item x="79"/>
        <item x="1808"/>
        <item x="1585"/>
        <item x="1222"/>
        <item x="936"/>
        <item x="1862"/>
        <item x="2128"/>
        <item x="994"/>
        <item x="2189"/>
        <item x="1320"/>
        <item x="2069"/>
        <item x="1296"/>
        <item x="1641"/>
        <item x="283"/>
        <item x="483"/>
        <item x="135"/>
        <item x="1012"/>
        <item x="717"/>
        <item x="303"/>
        <item x="376"/>
        <item x="378"/>
        <item x="971"/>
        <item x="1270"/>
        <item x="1894"/>
        <item x="1727"/>
        <item x="1349"/>
        <item x="220"/>
        <item x="1492"/>
        <item x="1613"/>
        <item x="2175"/>
        <item x="1611"/>
        <item x="663"/>
        <item x="320"/>
        <item x="2146"/>
        <item x="347"/>
        <item x="1182"/>
        <item x="1091"/>
        <item x="1655"/>
        <item x="2196"/>
        <item x="1264"/>
        <item x="76"/>
        <item x="1928"/>
        <item x="2204"/>
        <item x="1302"/>
        <item x="173"/>
        <item x="1696"/>
        <item x="1686"/>
        <item x="638"/>
        <item x="767"/>
        <item x="771"/>
        <item x="2114"/>
        <item x="1318"/>
        <item x="1241"/>
        <item x="1449"/>
        <item x="890"/>
        <item x="710"/>
        <item x="1332"/>
        <item x="2013"/>
        <item x="1703"/>
        <item x="1671"/>
        <item x="29"/>
        <item x="907"/>
        <item x="1013"/>
        <item x="667"/>
        <item x="1809"/>
        <item x="536"/>
        <item x="460"/>
        <item x="22"/>
        <item x="10"/>
        <item x="1522"/>
        <item x="2010"/>
        <item x="531"/>
        <item x="1494"/>
        <item x="926"/>
        <item x="470"/>
        <item x="865"/>
        <item x="1063"/>
        <item x="356"/>
        <item x="388"/>
        <item x="1497"/>
        <item x="221"/>
        <item x="2049"/>
        <item x="2125"/>
        <item x="380"/>
        <item x="444"/>
        <item x="1958"/>
        <item x="15"/>
        <item x="2124"/>
        <item x="1760"/>
        <item x="12"/>
        <item x="1576"/>
        <item x="642"/>
        <item x="957"/>
        <item x="44"/>
        <item x="1259"/>
        <item x="828"/>
        <item x="1754"/>
        <item x="1682"/>
        <item x="1457"/>
        <item x="1951"/>
        <item x="980"/>
        <item x="1338"/>
        <item x="1"/>
        <item x="246"/>
        <item x="1927"/>
        <item x="1869"/>
        <item x="1712"/>
        <item x="1549"/>
        <item x="1067"/>
        <item x="53"/>
        <item x="253"/>
        <item x="94"/>
        <item x="1194"/>
        <item x="1196"/>
        <item x="1343"/>
        <item x="2074"/>
        <item x="549"/>
        <item x="525"/>
        <item x="81"/>
        <item x="1593"/>
        <item x="450"/>
        <item x="19"/>
        <item x="748"/>
        <item x="1656"/>
        <item x="115"/>
        <item x="1185"/>
        <item x="1657"/>
        <item x="1276"/>
        <item x="275"/>
        <item x="1124"/>
        <item x="1192"/>
        <item x="1119"/>
        <item x="1212"/>
        <item x="1916"/>
        <item x="1903"/>
        <item x="2062"/>
        <item x="808"/>
        <item x="773"/>
        <item x="2019"/>
        <item x="270"/>
        <item x="264"/>
        <item x="316"/>
        <item x="26"/>
        <item x="2070"/>
        <item x="1354"/>
        <item x="1525"/>
        <item x="1169"/>
        <item x="1820"/>
        <item x="465"/>
        <item x="485"/>
        <item x="1425"/>
        <item x="2166"/>
        <item x="1694"/>
        <item x="312"/>
        <item x="1021"/>
        <item x="869"/>
        <item x="1972"/>
        <item x="601"/>
        <item x="963"/>
        <item x="608"/>
        <item x="778"/>
        <item x="1587"/>
        <item x="1939"/>
        <item x="400"/>
        <item x="2126"/>
        <item x="1947"/>
        <item x="1734"/>
        <item x="1287"/>
        <item x="1437"/>
        <item x="333"/>
        <item x="1459"/>
        <item x="521"/>
        <item x="1402"/>
        <item x="1334"/>
        <item x="448"/>
        <item x="1550"/>
        <item x="1920"/>
        <item x="1815"/>
        <item x="404"/>
        <item x="372"/>
        <item x="1422"/>
        <item x="184"/>
        <item x="656"/>
        <item x="1602"/>
        <item x="14"/>
        <item x="1687"/>
        <item x="575"/>
        <item x="350"/>
        <item x="1394"/>
        <item x="1397"/>
        <item x="2052"/>
        <item x="324"/>
        <item x="976"/>
        <item x="1589"/>
        <item x="1154"/>
        <item x="968"/>
        <item x="918"/>
        <item x="1767"/>
        <item x="2198"/>
        <item x="1725"/>
        <item x="1663"/>
        <item x="2191"/>
        <item x="258"/>
        <item x="2186"/>
        <item x="392"/>
        <item x="1365"/>
        <item x="210"/>
        <item x="1414"/>
        <item x="1779"/>
        <item x="107"/>
        <item x="2091"/>
        <item x="1774"/>
        <item x="1366"/>
        <item x="2154"/>
        <item x="2071"/>
        <item x="2139"/>
        <item x="384"/>
        <item x="903"/>
        <item x="159"/>
        <item x="2203"/>
        <item x="1224"/>
        <item x="1890"/>
        <item x="1659"/>
        <item x="620"/>
        <item x="1559"/>
        <item x="160"/>
        <item x="1763"/>
        <item x="203"/>
        <item x="2086"/>
        <item x="1533"/>
        <item x="451"/>
        <item x="1294"/>
        <item x="1639"/>
        <item x="464"/>
        <item x="311"/>
        <item x="2174"/>
        <item x="1800"/>
        <item x="1427"/>
        <item x="1480"/>
        <item x="1515"/>
        <item x="330"/>
        <item x="319"/>
        <item x="697"/>
        <item x="1786"/>
        <item x="296"/>
        <item x="1069"/>
        <item x="213"/>
        <item x="1931"/>
        <item x="949"/>
        <item x="1855"/>
        <item x="680"/>
        <item x="1134"/>
        <item x="848"/>
        <item x="1382"/>
        <item x="2103"/>
        <item x="1178"/>
        <item x="674"/>
        <item x="295"/>
        <item x="369"/>
        <item x="1918"/>
        <item x="889"/>
        <item x="1278"/>
        <item x="236"/>
        <item x="143"/>
        <item x="1486"/>
        <item x="643"/>
        <item x="1462"/>
        <item x="2138"/>
        <item x="1797"/>
        <item x="362"/>
        <item x="1889"/>
        <item x="1389"/>
        <item x="810"/>
        <item x="39"/>
        <item x="1133"/>
        <item x="2195"/>
        <item x="816"/>
        <item x="1204"/>
        <item x="1066"/>
        <item x="2130"/>
        <item x="858"/>
        <item x="1961"/>
        <item x="1891"/>
        <item x="1618"/>
        <item x="156"/>
        <item x="1980"/>
        <item x="31"/>
        <item x="99"/>
        <item x="314"/>
        <item x="983"/>
        <item x="272"/>
        <item x="1207"/>
        <item x="1880"/>
        <item x="594"/>
        <item x="61"/>
        <item x="1079"/>
        <item x="615"/>
        <item x="1644"/>
        <item x="1303"/>
        <item x="1482"/>
        <item x="2109"/>
        <item x="2092"/>
        <item x="1925"/>
        <item x="2081"/>
        <item x="147"/>
        <item x="421"/>
        <item x="1807"/>
        <item x="495"/>
        <item x="1922"/>
        <item x="927"/>
        <item x="169"/>
        <item x="259"/>
        <item x="1018"/>
        <item x="1843"/>
        <item x="559"/>
        <item x="561"/>
        <item x="199"/>
        <item x="780"/>
        <item x="673"/>
        <item x="945"/>
        <item x="1439"/>
        <item x="457"/>
        <item x="1367"/>
        <item x="234"/>
        <item x="1863"/>
        <item x="2014"/>
        <item x="1908"/>
        <item x="2182"/>
        <item x="112"/>
        <item x="879"/>
        <item x="1629"/>
        <item x="654"/>
        <item x="529"/>
        <item x="1921"/>
        <item x="1870"/>
        <item x="1619"/>
        <item x="978"/>
        <item x="383"/>
        <item x="842"/>
        <item x="832"/>
        <item x="80"/>
        <item x="1982"/>
        <item x="708"/>
        <item x="1502"/>
        <item x="1171"/>
        <item x="647"/>
        <item x="127"/>
        <item x="508"/>
        <item x="1434"/>
        <item x="1674"/>
        <item x="490"/>
        <item x="257"/>
        <item x="1597"/>
        <item x="1130"/>
        <item x="1398"/>
        <item x="2099"/>
        <item x="1879"/>
        <item x="1635"/>
        <item x="395"/>
        <item x="1673"/>
        <item x="1952"/>
        <item x="488"/>
        <item x="1214"/>
        <item x="276"/>
        <item x="1532"/>
        <item x="628"/>
        <item x="1490"/>
        <item x="792"/>
        <item x="804"/>
        <item x="2033"/>
        <item x="1719"/>
        <item x="1582"/>
        <item x="2048"/>
        <item x="1193"/>
        <item x="1963"/>
        <item x="185"/>
        <item x="2167"/>
        <item x="414"/>
        <item x="1757"/>
        <item x="569"/>
        <item x="571"/>
        <item x="1080"/>
        <item x="1529"/>
        <item x="599"/>
        <item x="962"/>
        <item x="1295"/>
        <item x="181"/>
        <item x="745"/>
        <item x="1701"/>
        <item x="1631"/>
        <item x="1750"/>
        <item x="1895"/>
        <item x="1504"/>
        <item x="1503"/>
        <item x="1967"/>
        <item x="1165"/>
        <item x="2006"/>
        <item x="1202"/>
        <item x="716"/>
        <item x="872"/>
        <item x="1027"/>
        <item x="108"/>
        <item x="961"/>
        <item x="625"/>
        <item x="1505"/>
        <item x="406"/>
        <item x="2011"/>
        <item x="2213"/>
        <item x="540"/>
        <item x="753"/>
        <item x="938"/>
        <item x="1865"/>
        <item x="1672"/>
        <item x="520"/>
        <item x="1475"/>
        <item x="1280"/>
        <item x="1026"/>
        <item x="590"/>
        <item x="519"/>
        <item x="167"/>
        <item x="1040"/>
        <item x="1872"/>
        <item x="430"/>
        <item x="229"/>
        <item x="813"/>
        <item x="1534"/>
        <item x="798"/>
        <item x="1061"/>
        <item x="278"/>
        <item x="1876"/>
        <item x="429"/>
        <item x="1386"/>
        <item x="1632"/>
        <item x="1580"/>
        <item x="1756"/>
        <item x="2031"/>
        <item x="1072"/>
        <item x="1729"/>
        <item x="1643"/>
        <item x="150"/>
        <item x="1355"/>
        <item x="1183"/>
        <item x="1056"/>
        <item x="2208"/>
        <item x="1541"/>
        <item x="823"/>
        <item x="640"/>
        <item x="1630"/>
        <item x="1514"/>
        <item x="658"/>
        <item x="755"/>
        <item x="1752"/>
        <item x="1116"/>
        <item x="1519"/>
        <item x="327"/>
        <item x="818"/>
        <item x="1265"/>
        <item x="469"/>
        <item x="2131"/>
        <item x="489"/>
        <item x="299"/>
        <item x="969"/>
        <item x="187"/>
        <item x="2030"/>
        <item x="981"/>
        <item x="1508"/>
        <item x="2171"/>
        <item x="2113"/>
        <item x="1306"/>
        <item x="1261"/>
        <item x="2236"/>
        <item x="1047"/>
        <item x="756"/>
        <item x="2002"/>
        <item x="1557"/>
        <item x="1456"/>
        <item x="23"/>
        <item x="149"/>
        <item x="1714"/>
        <item x="1226"/>
        <item x="1678"/>
        <item x="1142"/>
        <item x="1473"/>
        <item x="749"/>
        <item x="2172"/>
        <item x="1424"/>
        <item x="1188"/>
        <item x="1500"/>
        <item x="1400"/>
        <item x="2044"/>
        <item x="1368"/>
        <item x="1419"/>
        <item x="337"/>
        <item x="2015"/>
        <item x="359"/>
        <item x="51"/>
        <item x="83"/>
        <item x="864"/>
        <item x="1996"/>
        <item x="1669"/>
        <item x="941"/>
        <item x="1246"/>
        <item x="64"/>
        <item x="1242"/>
        <item x="2"/>
        <item x="455"/>
        <item x="641"/>
        <item x="1803"/>
        <item x="1236"/>
        <item x="589"/>
        <item x="565"/>
        <item x="840"/>
        <item x="1403"/>
        <item x="2026"/>
        <item x="262"/>
        <item x="2227"/>
        <item x="1076"/>
        <item x="785"/>
        <item x="418"/>
        <item x="1477"/>
        <item x="1866"/>
        <item x="1024"/>
        <item x="1328"/>
        <item x="650"/>
        <item x="1160"/>
        <item x="867"/>
        <item x="1570"/>
        <item x="2046"/>
        <item x="863"/>
        <item x="1520"/>
        <item x="550"/>
        <item x="2224"/>
        <item x="783"/>
        <item x="860"/>
        <item x="1248"/>
        <item x="627"/>
        <item x="709"/>
        <item x="774"/>
        <item x="1413"/>
        <item x="511"/>
        <item x="526"/>
        <item x="431"/>
        <item x="1764"/>
        <item x="722"/>
        <item x="1969"/>
        <item x="2207"/>
        <item x="1971"/>
        <item x="36"/>
        <item x="1383"/>
        <item x="1732"/>
        <item x="1115"/>
        <item x="547"/>
        <item x="2134"/>
        <item x="165"/>
        <item x="633"/>
        <item x="2178"/>
        <item x="645"/>
        <item x="1917"/>
        <item x="1567"/>
        <item x="279"/>
        <item x="1307"/>
        <item x="1455"/>
        <item x="1395"/>
        <item x="1469"/>
        <item x="1065"/>
        <item x="2190"/>
        <item x="2051"/>
        <item x="1850"/>
        <item x="367"/>
        <item x="1019"/>
        <item x="533"/>
        <item x="308"/>
        <item x="794"/>
        <item x="1104"/>
        <item x="87"/>
        <item x="377"/>
        <item x="1983"/>
        <item x="706"/>
        <item x="1052"/>
        <item x="68"/>
        <item x="2226"/>
        <item x="1608"/>
        <item x="921"/>
        <item x="922"/>
        <item x="1060"/>
        <item x="1218"/>
        <item x="592"/>
        <item x="1058"/>
        <item x="764"/>
        <item x="102"/>
        <item x="1443"/>
        <item x="2179"/>
        <item x="292"/>
        <item x="1994"/>
        <item x="2169"/>
        <item x="1023"/>
        <item x="1987"/>
        <item x="1316"/>
        <item x="269"/>
        <item x="987"/>
        <item x="611"/>
        <item x="885"/>
        <item x="805"/>
        <item x="1310"/>
        <item x="518"/>
        <item x="1584"/>
        <item x="1848"/>
        <item x="646"/>
        <item x="1898"/>
        <item x="919"/>
        <item x="960"/>
        <item x="2080"/>
        <item x="98"/>
        <item x="225"/>
        <item x="911"/>
        <item x="1607"/>
        <item x="280"/>
        <item x="676"/>
        <item x="1699"/>
        <item x="648"/>
        <item x="1445"/>
        <item x="1723"/>
        <item x="1828"/>
        <item x="1466"/>
        <item x="724"/>
        <item x="289"/>
        <item x="1347"/>
        <item x="528"/>
        <item x="1472"/>
        <item x="1675"/>
        <item x="1121"/>
        <item x="653"/>
        <item x="1108"/>
        <item x="1374"/>
        <item x="2225"/>
        <item x="1046"/>
        <item x="1129"/>
        <item x="1586"/>
        <item x="1050"/>
        <item x="532"/>
        <item x="222"/>
        <item x="2036"/>
        <item x="875"/>
        <item x="1096"/>
        <item x="1388"/>
        <item x="1874"/>
        <item x="1290"/>
        <item x="1068"/>
        <item x="1936"/>
        <item x="1563"/>
        <item x="1330"/>
        <item x="2024"/>
        <item x="2218"/>
        <item x="934"/>
        <item x="8"/>
        <item x="852"/>
        <item x="2000"/>
        <item x="1471"/>
        <item x="2090"/>
        <item x="1977"/>
        <item x="856"/>
        <item x="830"/>
        <item x="681"/>
        <item x="2123"/>
        <item x="293"/>
        <item x="1653"/>
        <item x="1317"/>
        <item x="17"/>
        <item x="523"/>
        <item x="1092"/>
        <item x="505"/>
        <item x="456"/>
        <item x="2022"/>
        <item x="1145"/>
        <item x="777"/>
        <item x="1575"/>
        <item x="1590"/>
        <item x="2137"/>
        <item x="2041"/>
        <item x="923"/>
        <item x="721"/>
        <item x="595"/>
        <item x="1923"/>
        <item x="1043"/>
        <item x="1849"/>
        <item x="1254"/>
        <item x="440"/>
        <item x="1944"/>
        <item x="1123"/>
        <item x="442"/>
        <item x="1153"/>
        <item x="542"/>
        <item x="1284"/>
        <item x="897"/>
        <item x="953"/>
        <item x="408"/>
        <item x="587"/>
        <item x="1605"/>
        <item x="629"/>
        <item x="417"/>
        <item x="1291"/>
        <item x="1464"/>
        <item x="110"/>
        <item x="2078"/>
        <item x="1351"/>
        <item x="582"/>
        <item x="662"/>
        <item x="1753"/>
        <item x="1770"/>
        <item x="1260"/>
        <item x="1887"/>
        <item x="720"/>
        <item x="1976"/>
        <item x="1622"/>
        <item x="839"/>
        <item x="583"/>
        <item x="366"/>
        <item x="2144"/>
        <item x="1941"/>
        <item x="503"/>
        <item x="1333"/>
        <item x="1780"/>
        <item x="1252"/>
        <item x="481"/>
        <item x="632"/>
        <item x="486"/>
        <item x="206"/>
        <item x="1646"/>
        <item x="1882"/>
        <item x="1344"/>
        <item x="995"/>
        <item x="1591"/>
        <item x="2158"/>
        <item x="1030"/>
        <item x="1266"/>
        <item x="1636"/>
        <item x="1447"/>
        <item x="1583"/>
        <item x="1423"/>
        <item x="1189"/>
        <item x="1353"/>
        <item x="118"/>
        <item x="1010"/>
        <item x="742"/>
        <item x="1758"/>
        <item x="2084"/>
        <item x="596"/>
        <item x="579"/>
        <item x="27"/>
        <item x="1033"/>
        <item x="1285"/>
        <item x="85"/>
        <item x="1600"/>
        <item x="744"/>
        <item x="1781"/>
        <item x="1478"/>
        <item x="1020"/>
        <item x="1393"/>
        <item x="134"/>
        <item x="1702"/>
        <item x="1668"/>
        <item x="480"/>
        <item x="1827"/>
        <item x="930"/>
        <item x="255"/>
        <item x="1014"/>
        <item x="581"/>
        <item x="1857"/>
        <item x="952"/>
        <item x="4"/>
        <item x="730"/>
        <item x="766"/>
        <item x="844"/>
        <item x="1300"/>
        <item x="231"/>
        <item x="136"/>
        <item x="82"/>
        <item x="1572"/>
        <item x="1998"/>
        <item x="551"/>
        <item x="21"/>
        <item x="943"/>
        <item x="512"/>
        <item x="1942"/>
        <item x="1755"/>
        <item x="2083"/>
        <item x="979"/>
        <item x="1616"/>
        <item x="1560"/>
        <item x="1268"/>
        <item x="1147"/>
        <item x="1826"/>
        <item x="1601"/>
        <item x="2043"/>
        <item x="438"/>
        <item x="1554"/>
        <item x="2045"/>
        <item x="1406"/>
        <item x="1258"/>
        <item x="1341"/>
        <item x="477"/>
        <item x="1810"/>
        <item x="2072"/>
        <item x="896"/>
        <item x="0"/>
        <item x="1003"/>
        <item x="1487"/>
        <item x="1769"/>
        <item x="824"/>
        <item x="1100"/>
        <item x="1297"/>
        <item x="1911"/>
        <item x="1198"/>
        <item x="543"/>
        <item x="207"/>
        <item x="655"/>
        <item x="1897"/>
        <item x="487"/>
        <item x="739"/>
        <item x="1088"/>
        <item x="811"/>
        <item x="1544"/>
        <item x="301"/>
        <item x="191"/>
        <item x="170"/>
        <item x="1331"/>
        <item x="1909"/>
        <item x="1954"/>
        <item x="2039"/>
        <item x="2040"/>
        <item x="964"/>
        <item x="1547"/>
        <item x="391"/>
        <item x="1210"/>
        <item x="1418"/>
        <item x="2160"/>
        <item x="1373"/>
        <item x="370"/>
        <item x="740"/>
        <item x="1821"/>
        <item x="837"/>
        <item x="933"/>
        <item x="32"/>
        <item x="984"/>
        <item x="2187"/>
        <item x="1011"/>
        <item x="271"/>
        <item x="1054"/>
        <item x="1930"/>
        <item x="1179"/>
        <item x="1053"/>
        <item x="956"/>
        <item x="1501"/>
        <item x="584"/>
        <item x="1308"/>
        <item x="1489"/>
        <item x="1816"/>
        <item x="1450"/>
        <item x="1892"/>
        <item x="854"/>
        <item x="1737"/>
        <item x="92"/>
        <item x="2104"/>
        <item x="186"/>
        <item x="1420"/>
        <item x="300"/>
        <item x="884"/>
        <item x="1913"/>
        <item x="1910"/>
        <item x="326"/>
        <item x="364"/>
        <item x="1305"/>
        <item x="75"/>
        <item x="1748"/>
        <item x="845"/>
        <item x="1039"/>
        <item x="1833"/>
        <item x="1483"/>
        <item x="925"/>
        <item x="2037"/>
        <item x="1759"/>
        <item x="148"/>
        <item x="1588"/>
        <item x="1902"/>
        <item x="9"/>
        <item x="1176"/>
        <item x="757"/>
        <item x="1164"/>
        <item x="420"/>
        <item x="847"/>
        <item x="1681"/>
        <item x="1370"/>
        <item x="446"/>
        <item x="368"/>
        <item x="733"/>
        <item x="2205"/>
        <item x="1132"/>
        <item x="580"/>
        <item x="1440"/>
        <item x="1453"/>
        <item x="1045"/>
        <item x="428"/>
        <item x="825"/>
        <item x="2108"/>
        <item x="1125"/>
        <item x="1099"/>
        <item x="1038"/>
        <item x="1301"/>
        <item x="513"/>
        <item x="1262"/>
        <item x="1530"/>
        <item x="1304"/>
        <item x="1022"/>
        <item x="507"/>
        <item x="1084"/>
        <item x="726"/>
        <item x="1623"/>
        <item x="2066"/>
        <item x="1166"/>
        <item x="1009"/>
        <item x="453"/>
        <item x="836"/>
        <item x="358"/>
        <item x="2119"/>
        <item x="2209"/>
        <item x="1789"/>
        <item x="7"/>
        <item x="1363"/>
        <item x="3"/>
        <item x="2106"/>
        <item x="357"/>
        <item x="1315"/>
        <item x="1934"/>
        <item x="355"/>
        <item x="387"/>
        <item x="1965"/>
        <item x="121"/>
        <item x="1234"/>
        <item x="2021"/>
        <item x="1614"/>
        <item x="1162"/>
        <item x="613"/>
        <item x="1230"/>
        <item x="454"/>
        <item x="1806"/>
        <item x="343"/>
        <item x="1452"/>
        <item x="1992"/>
        <item x="1937"/>
        <item x="737"/>
        <item x="1579"/>
        <item x="55"/>
        <item x="2220"/>
        <item x="2118"/>
        <item x="1167"/>
        <item x="1106"/>
        <item x="217"/>
        <item x="1970"/>
        <item x="1195"/>
        <item x="1044"/>
        <item x="1802"/>
        <item x="2127"/>
        <item x="1085"/>
        <item x="787"/>
        <item x="814"/>
        <item x="1517"/>
        <item x="72"/>
        <item x="1499"/>
        <item x="313"/>
        <item x="684"/>
        <item x="273"/>
        <item x="251"/>
        <item x="2087"/>
        <item x="1677"/>
        <item x="1691"/>
        <item x="397"/>
        <item x="1962"/>
        <item x="973"/>
        <item x="1546"/>
        <item x="1004"/>
        <item x="1415"/>
        <item x="694"/>
        <item x="2054"/>
        <item x="935"/>
        <item x="702"/>
        <item x="951"/>
        <item x="1324"/>
        <item x="904"/>
        <item x="762"/>
        <item x="1648"/>
        <item x="1912"/>
        <item x="1075"/>
        <item x="198"/>
        <item x="593"/>
        <item x="1955"/>
        <item x="189"/>
        <item x="1665"/>
        <item x="244"/>
        <item x="902"/>
        <item x="1662"/>
        <item x="171"/>
        <item x="1883"/>
        <item x="1094"/>
        <item x="452"/>
        <item x="759"/>
        <item x="2082"/>
        <item x="416"/>
        <item x="2088"/>
        <item x="948"/>
        <item x="738"/>
        <item x="63"/>
        <item x="211"/>
        <item x="422"/>
        <item x="908"/>
        <item x="790"/>
        <item x="2101"/>
        <item x="18"/>
        <item x="49"/>
        <item x="2038"/>
        <item x="1642"/>
        <item x="624"/>
        <item x="494"/>
        <item x="1197"/>
        <item x="306"/>
        <item x="1404"/>
        <item x="1762"/>
        <item x="473"/>
        <item x="982"/>
        <item x="168"/>
        <item x="1558"/>
        <item x="829"/>
        <item x="1451"/>
        <item x="1255"/>
        <item x="1309"/>
        <item x="652"/>
        <item x="1950"/>
        <item x="2055"/>
        <item x="1540"/>
        <item x="2003"/>
        <item x="612"/>
        <item x="265"/>
        <item x="433"/>
        <item x="1856"/>
        <item x="1873"/>
        <item x="386"/>
        <item x="2173"/>
        <item x="796"/>
        <item x="651"/>
        <item x="1610"/>
        <item x="1041"/>
        <item x="1720"/>
        <item x="1126"/>
        <item x="827"/>
        <item x="1377"/>
        <item x="230"/>
        <item x="942"/>
        <item x="1995"/>
        <item x="570"/>
        <item x="775"/>
        <item x="60"/>
        <item x="1442"/>
        <item x="1830"/>
        <item x="1245"/>
        <item x="30"/>
        <item x="1640"/>
        <item x="2008"/>
        <item x="985"/>
        <item x="1454"/>
        <item x="382"/>
        <item x="1496"/>
        <item x="761"/>
        <item x="1893"/>
        <item x="1163"/>
        <item x="1841"/>
        <item x="1666"/>
        <item x="1238"/>
        <item x="598"/>
        <item x="212"/>
        <item x="537"/>
        <item x="424"/>
        <item x="179"/>
        <item x="659"/>
        <item x="621"/>
        <item x="636"/>
        <item x="2150"/>
        <item x="2076"/>
        <item x="675"/>
        <item x="307"/>
        <item x="714"/>
        <item x="750"/>
        <item x="1801"/>
        <item x="188"/>
        <item x="2212"/>
        <item x="705"/>
        <item x="707"/>
        <item x="196"/>
        <item x="1421"/>
        <item x="1796"/>
        <item x="2230"/>
        <item x="1647"/>
        <item x="1933"/>
        <item x="1016"/>
        <item x="967"/>
        <item x="1624"/>
        <item x="1598"/>
        <item x="886"/>
        <item x="412"/>
        <item x="819"/>
        <item x="898"/>
        <item x="2016"/>
        <item x="910"/>
        <item x="154"/>
        <item x="463"/>
        <item x="736"/>
        <item x="224"/>
        <item x="661"/>
        <item x="752"/>
        <item x="1914"/>
        <item x="415"/>
        <item x="891"/>
        <item x="2194"/>
        <item x="298"/>
        <item x="2142"/>
        <item x="1293"/>
        <item x="1832"/>
        <item x="605"/>
        <item x="1313"/>
        <item x="1430"/>
        <item x="1966"/>
        <item x="2005"/>
        <item x="853"/>
        <item x="2059"/>
        <item x="1211"/>
        <item x="1468"/>
        <item x="725"/>
        <item x="325"/>
        <item x="124"/>
        <item x="195"/>
        <item x="690"/>
        <item x="606"/>
        <item x="2151"/>
        <item x="746"/>
        <item x="48"/>
        <item x="96"/>
        <item x="1493"/>
        <item x="291"/>
        <item x="1784"/>
        <item x="216"/>
        <item x="2237"/>
        <item x="360"/>
        <item x="1359"/>
        <item x="689"/>
        <item x="43"/>
        <item x="425"/>
        <item x="47"/>
        <item x="1055"/>
        <item x="238"/>
        <item x="200"/>
        <item x="410"/>
        <item x="2163"/>
        <item x="1553"/>
        <item x="1231"/>
        <item x="806"/>
        <item x="1667"/>
        <item x="1199"/>
        <item x="1089"/>
        <item x="1704"/>
        <item x="807"/>
        <item x="2221"/>
        <item x="574"/>
        <item x="33"/>
        <item x="226"/>
        <item x="992"/>
        <item x="336"/>
        <item x="1283"/>
        <item x="123"/>
        <item x="1835"/>
        <item x="1713"/>
        <item x="1690"/>
        <item x="1625"/>
        <item x="1103"/>
        <item x="245"/>
        <item x="396"/>
        <item x="1842"/>
        <item x="413"/>
        <item x="669"/>
        <item x="2096"/>
        <item x="111"/>
        <item x="1776"/>
        <item x="57"/>
        <item x="2056"/>
        <item x="597"/>
        <item x="5"/>
        <item x="1113"/>
        <item x="1005"/>
        <item x="741"/>
        <item x="817"/>
        <item x="1566"/>
        <item x="1649"/>
        <item x="1271"/>
        <item x="1491"/>
        <item x="441"/>
        <item x="1736"/>
        <item x="77"/>
        <item x="1886"/>
        <item x="1381"/>
        <item x="95"/>
        <item x="1467"/>
        <item x="1274"/>
        <item x="1959"/>
        <item x="2122"/>
        <item x="106"/>
        <item x="458"/>
        <item x="763"/>
        <item x="950"/>
        <item x="1771"/>
        <item x="2164"/>
        <item x="1741"/>
        <item x="1135"/>
        <item x="402"/>
        <item x="2200"/>
        <item x="591"/>
        <item x="1292"/>
        <item x="1717"/>
        <item x="874"/>
        <item x="993"/>
        <item x="138"/>
        <item x="1884"/>
        <item x="394"/>
        <item x="560"/>
        <item x="180"/>
        <item x="2153"/>
        <item x="1507"/>
        <item x="1357"/>
        <item x="1243"/>
        <item x="754"/>
        <item x="1551"/>
        <item x="1708"/>
        <item x="2093"/>
        <item x="1227"/>
        <item x="1148"/>
        <item x="743"/>
        <item x="329"/>
        <item x="1481"/>
        <item x="1683"/>
        <item x="1206"/>
        <item x="1555"/>
        <item x="1348"/>
        <item x="152"/>
        <item x="965"/>
        <item x="1751"/>
        <item x="544"/>
        <item x="277"/>
        <item x="192"/>
        <item x="1711"/>
        <item x="1948"/>
        <item x="850"/>
        <item x="1836"/>
        <item x="461"/>
        <item x="2023"/>
        <item x="1845"/>
        <item x="2148"/>
        <item x="735"/>
        <item x="1747"/>
        <item x="25"/>
        <item x="2067"/>
        <item x="2089"/>
        <item x="1356"/>
        <item x="1953"/>
        <item x="932"/>
        <item x="610"/>
        <item x="1326"/>
        <item x="751"/>
        <item x="1599"/>
        <item x="1685"/>
        <item x="1158"/>
        <item x="1792"/>
        <item x="1001"/>
        <item x="1924"/>
        <item x="602"/>
        <item x="151"/>
        <item x="2192"/>
        <item x="1527"/>
        <item x="466"/>
        <item x="1787"/>
        <item x="1137"/>
        <item x="883"/>
        <item x="130"/>
        <item x="703"/>
        <item x="585"/>
        <item x="1626"/>
        <item x="1709"/>
        <item x="1650"/>
        <item x="2232"/>
        <item x="65"/>
        <item x="887"/>
        <item x="1552"/>
        <item x="1812"/>
        <item x="1057"/>
        <item x="73"/>
        <item x="1573"/>
        <item x="1391"/>
        <item x="1670"/>
        <item x="954"/>
        <item x="1263"/>
        <item x="287"/>
        <item x="502"/>
        <item x="576"/>
        <item x="664"/>
        <item x="986"/>
        <item x="1578"/>
        <item x="13"/>
        <item x="572"/>
        <item x="162"/>
        <item x="1446"/>
        <item x="2184"/>
        <item x="1228"/>
        <item x="1991"/>
        <item x="399"/>
        <item x="1390"/>
        <item x="1679"/>
        <item x="1460"/>
        <item x="344"/>
        <item x="2238"/>
        <item x="1426"/>
        <item x="128"/>
        <item x="322"/>
        <item x="1172"/>
        <item x="1620"/>
        <item x="1664"/>
        <item x="1151"/>
        <item x="1768"/>
        <item x="557"/>
        <item x="696"/>
        <item x="390"/>
        <item x="1822"/>
        <item x="1881"/>
        <item x="482"/>
        <item x="1974"/>
        <item x="917"/>
        <item x="1352"/>
        <item x="1484"/>
        <item x="2234"/>
        <item x="105"/>
        <item x="59"/>
        <item x="1181"/>
        <item x="1651"/>
        <item x="1804"/>
        <item x="1407"/>
        <item x="947"/>
        <item x="1143"/>
        <item x="2042"/>
        <item x="1428"/>
        <item x="558"/>
        <item x="1311"/>
        <item x="42"/>
        <item x="1161"/>
        <item x="1798"/>
        <item x="122"/>
        <item x="880"/>
        <item x="635"/>
        <item x="1896"/>
        <item x="164"/>
        <item x="607"/>
        <item x="1868"/>
        <item x="996"/>
        <item x="88"/>
        <item x="1956"/>
        <item x="799"/>
        <item x="1981"/>
        <item x="1844"/>
        <item x="1251"/>
        <item x="1968"/>
        <item x="545"/>
        <item x="990"/>
        <item x="346"/>
        <item x="58"/>
        <item x="831"/>
        <item x="1017"/>
        <item x="1819"/>
        <item x="419"/>
        <item x="1773"/>
        <item x="1436"/>
        <item x="462"/>
        <item x="38"/>
        <item x="40"/>
        <item x="1871"/>
        <item x="1730"/>
        <item x="50"/>
        <item x="1985"/>
        <item x="900"/>
        <item x="2032"/>
        <item x="801"/>
        <item x="1521"/>
        <item x="618"/>
        <item x="282"/>
        <item x="2117"/>
        <item x="1396"/>
        <item x="1574"/>
        <item x="1174"/>
        <item x="868"/>
        <item x="142"/>
        <item x="555"/>
        <item x="944"/>
        <item x="1387"/>
        <item x="1082"/>
        <item x="175"/>
        <item x="2228"/>
        <item x="2193"/>
        <item x="534"/>
        <item x="2156"/>
        <item x="202"/>
        <item x="1191"/>
        <item x="496"/>
        <item x="427"/>
        <item x="1319"/>
        <item x="666"/>
        <item x="34"/>
        <item x="1378"/>
        <item x="2060"/>
        <item x="678"/>
        <item x="1899"/>
        <item x="1408"/>
        <item x="769"/>
        <item x="1314"/>
        <item x="1705"/>
        <item x="894"/>
        <item x="1375"/>
        <item x="1761"/>
        <item x="888"/>
        <item x="2120"/>
        <item x="348"/>
        <item x="1700"/>
        <item x="2181"/>
        <item x="248"/>
        <item x="1048"/>
        <item x="1217"/>
        <item x="407"/>
        <item x="1772"/>
        <item x="772"/>
        <item x="104"/>
        <item x="1775"/>
        <item x="1025"/>
        <item x="882"/>
        <item x="1539"/>
        <item x="634"/>
        <item x="1960"/>
        <item x="924"/>
        <item x="249"/>
        <item x="2155"/>
        <item x="509"/>
        <item x="901"/>
        <item x="1006"/>
        <item x="616"/>
        <item x="1208"/>
        <item x="940"/>
        <item x="284"/>
        <item x="1606"/>
        <item x="478"/>
        <item x="1008"/>
        <item x="1128"/>
        <item x="1029"/>
        <item x="90"/>
        <item x="1288"/>
        <item x="2199"/>
        <item x="1858"/>
        <item x="586"/>
        <item x="1864"/>
        <item x="223"/>
        <item x="1093"/>
        <item x="474"/>
        <item x="1256"/>
        <item x="999"/>
        <item x="2035"/>
        <item x="566"/>
        <item x="1411"/>
        <item x="500"/>
        <item x="1371"/>
        <item x="809"/>
        <item x="1791"/>
        <item x="670"/>
        <item x="1823"/>
        <item x="1765"/>
        <item x="352"/>
        <item x="1073"/>
        <item x="672"/>
        <item x="1322"/>
        <item x="974"/>
        <item x="1325"/>
        <item x="467"/>
        <item x="522"/>
        <item x="114"/>
        <item x="2141"/>
        <item x="1031"/>
        <item x="895"/>
        <item x="91"/>
        <item x="695"/>
        <item x="552"/>
        <item x="1612"/>
        <item x="2219"/>
        <item x="1688"/>
        <item x="161"/>
        <item x="290"/>
        <item x="1513"/>
        <item x="247"/>
        <item x="305"/>
        <item x="157"/>
        <item x="1805"/>
        <item x="484"/>
        <item x="1978"/>
        <item x="1938"/>
        <item x="1745"/>
        <item x="1577"/>
        <item x="2214"/>
        <item x="988"/>
        <item x="915"/>
        <item x="693"/>
        <item x="2028"/>
        <item x="361"/>
        <item x="435"/>
        <item x="1432"/>
        <item x="871"/>
        <item x="20"/>
        <item x="2170"/>
        <item x="354"/>
        <item x="67"/>
        <item x="103"/>
        <item x="54"/>
        <item x="732"/>
        <item x="1340"/>
        <item x="1184"/>
        <item x="263"/>
        <item x="1269"/>
        <item x="2239"/>
        <item x="28"/>
        <item x="2025"/>
        <item x="493"/>
        <item x="2233"/>
        <item x="237"/>
        <item x="1512"/>
        <item x="553"/>
        <item x="1498"/>
        <item x="1867"/>
        <item x="851"/>
        <item x="317"/>
        <item x="2152"/>
        <item x="1461"/>
        <item x="909"/>
        <item x="304"/>
        <item x="820"/>
        <item x="1336"/>
        <item x="826"/>
        <item x="1201"/>
        <item x="1035"/>
        <item x="554"/>
        <item x="1973"/>
        <item x="1281"/>
        <item x="1083"/>
        <item x="243"/>
        <item x="1562"/>
        <item x="381"/>
        <item x="862"/>
        <item x="1479"/>
        <item x="338"/>
        <item x="1840"/>
        <item x="137"/>
        <item x="2217"/>
        <item x="334"/>
        <item x="1853"/>
        <item x="679"/>
        <item x="132"/>
        <item x="1250"/>
        <item x="1875"/>
        <item x="233"/>
        <item x="631"/>
        <item x="1337"/>
        <item x="1782"/>
        <item x="1785"/>
        <item x="881"/>
        <item x="959"/>
        <item x="1621"/>
        <item x="548"/>
        <item x="1470"/>
        <item x="812"/>
        <item x="468"/>
        <item x="436"/>
        <item x="144"/>
        <item x="267"/>
        <item x="2165"/>
        <item x="342"/>
        <item x="1744"/>
        <item x="2185"/>
        <item x="1051"/>
        <item x="2143"/>
        <item x="2110"/>
        <item x="190"/>
        <item x="16"/>
        <item x="297"/>
        <item x="1219"/>
        <item x="1488"/>
        <item x="323"/>
        <item x="1237"/>
        <item x="912"/>
        <item x="1535"/>
        <item x="562"/>
        <item x="2145"/>
        <item x="1989"/>
        <item x="389"/>
        <item x="120"/>
        <item x="2231"/>
        <item x="686"/>
        <item x="2020"/>
        <item x="1838"/>
        <item x="991"/>
        <item x="1187"/>
        <item x="1831"/>
        <item x="119"/>
        <item x="1032"/>
        <item x="835"/>
        <item x="1794"/>
        <item x="2115"/>
        <item x="46"/>
        <item x="1571"/>
        <item x="2004"/>
        <item x="510"/>
        <item x="803"/>
        <item x="1846"/>
        <item x="677"/>
        <item x="197"/>
        <item x="241"/>
        <item x="145"/>
        <item x="1581"/>
        <item x="1949"/>
        <item x="1401"/>
        <item x="893"/>
        <item x="1095"/>
        <item x="1362"/>
        <item x="158"/>
        <item x="1609"/>
        <item x="920"/>
        <item x="409"/>
        <item x="285"/>
        <item x="700"/>
        <item x="1002"/>
        <item x="1628"/>
        <item x="1485"/>
        <item x="401"/>
        <item x="2029"/>
        <item x="1409"/>
        <item x="1112"/>
        <item x="955"/>
        <item x="310"/>
        <item x="1431"/>
        <item x="928"/>
        <item x="1817"/>
        <item x="2058"/>
        <item x="1107"/>
        <item x="2121"/>
        <item x="1592"/>
        <item x="2229"/>
        <item x="252"/>
        <item x="1716"/>
        <item x="1735"/>
        <item x="163"/>
        <item x="1615"/>
        <item x="288"/>
        <item x="2129"/>
        <item x="683"/>
        <item x="2135"/>
        <item x="1509"/>
        <item x="1733"/>
        <item x="1458"/>
        <item x="870"/>
        <item x="1645"/>
        <item x="685"/>
        <item x="281"/>
        <item x="1392"/>
        <item x="906"/>
        <item x="335"/>
        <item x="626"/>
        <item x="2159"/>
        <item x="718"/>
        <item x="504"/>
        <item x="1854"/>
        <item x="1993"/>
        <item x="340"/>
        <item x="1028"/>
        <item x="1915"/>
        <item x="1814"/>
        <item x="701"/>
        <item x="517"/>
        <item x="1633"/>
        <item x="1545"/>
        <item x="784"/>
        <item x="564"/>
        <item x="250"/>
        <item x="155"/>
        <item x="1861"/>
        <item x="578"/>
        <item x="1097"/>
        <item x="1746"/>
        <item x="1372"/>
        <item x="1312"/>
        <item x="849"/>
        <item x="260"/>
        <item x="760"/>
        <item x="600"/>
        <item x="2075"/>
        <item x="975"/>
        <item x="614"/>
        <item x="1731"/>
        <item x="1818"/>
        <item x="1975"/>
        <item x="371"/>
        <item x="176"/>
        <item x="1275"/>
        <item x="1684"/>
        <item x="2079"/>
        <item x="1715"/>
        <item x="1417"/>
        <item x="846"/>
        <item x="328"/>
        <item x="1652"/>
        <item x="1698"/>
        <item x="445"/>
        <item x="1321"/>
        <item x="671"/>
        <item x="1518"/>
        <item x="568"/>
        <item x="56"/>
        <item x="1346"/>
        <item x="2168"/>
        <item x="1220"/>
        <item x="1693"/>
        <item x="78"/>
        <item x="834"/>
        <item x="1463"/>
        <item x="1943"/>
        <item x="1380"/>
        <item x="201"/>
        <item x="734"/>
        <item x="2140"/>
        <item x="791"/>
        <item x="1957"/>
        <item x="294"/>
        <item x="1186"/>
        <item x="2211"/>
        <item x="758"/>
        <item x="1000"/>
        <item x="1379"/>
        <item x="1369"/>
        <item x="1778"/>
        <item x="1568"/>
        <item x="715"/>
        <item x="1168"/>
        <item x="966"/>
        <item x="1399"/>
        <item x="178"/>
        <item x="2068"/>
        <item x="916"/>
        <item x="1364"/>
        <item x="2053"/>
        <item x="1813"/>
        <item x="1834"/>
        <item x="1465"/>
        <item x="1149"/>
        <item x="1537"/>
        <item x="1070"/>
        <item x="1136"/>
        <item x="747"/>
        <item x="1101"/>
        <item x="1738"/>
        <item x="1766"/>
        <item x="182"/>
        <item x="166"/>
        <item x="479"/>
        <item x="770"/>
        <item x="506"/>
        <item x="1350"/>
        <item x="541"/>
        <item x="1847"/>
        <item x="2017"/>
        <item x="877"/>
        <item x="2149"/>
        <item x="1036"/>
        <item x="1138"/>
        <item x="914"/>
        <item x="501"/>
        <item x="71"/>
        <item x="1015"/>
        <item x="1277"/>
        <item x="1718"/>
        <item x="1299"/>
        <item x="443"/>
        <item x="2073"/>
        <item x="459"/>
        <item x="2188"/>
        <item x="2222"/>
        <item x="1173"/>
        <item x="437"/>
        <item x="1177"/>
        <item x="929"/>
        <item x="332"/>
        <item x="1946"/>
        <item x="1783"/>
        <item x="1907"/>
        <item x="563"/>
        <item x="1919"/>
        <item x="1795"/>
        <item x="1564"/>
        <item x="2047"/>
        <item x="1885"/>
        <item x="375"/>
        <item x="365"/>
        <item x="623"/>
        <item x="1152"/>
        <item x="1637"/>
        <item x="2197"/>
        <item x="630"/>
        <item x="242"/>
        <item x="779"/>
        <item x="35"/>
        <item x="535"/>
        <item x="1697"/>
        <item x="1042"/>
        <item x="37"/>
        <item x="2001"/>
        <item x="1064"/>
        <item x="688"/>
        <item x="1495"/>
        <item x="1901"/>
        <item x="1638"/>
        <item x="1900"/>
        <item x="1692"/>
        <item x="1523"/>
        <item x="183"/>
        <item x="302"/>
        <item x="1743"/>
        <item x="1986"/>
        <item x="665"/>
        <item x="1405"/>
        <item x="1074"/>
        <item x="1249"/>
        <item x="146"/>
        <item x="781"/>
        <item x="1997"/>
        <item x="788"/>
        <item x="177"/>
        <item x="1078"/>
        <item x="838"/>
        <item x="1888"/>
        <item x="619"/>
        <item x="1945"/>
        <item x="2235"/>
        <item x="1926"/>
        <item x="411"/>
        <item x="698"/>
        <item x="2064"/>
        <item x="1726"/>
        <item x="1634"/>
        <item x="1385"/>
        <item x="1979"/>
        <item x="1086"/>
        <item x="892"/>
        <item x="649"/>
        <item x="723"/>
        <item x="1990"/>
        <item x="1904"/>
        <item x="546"/>
        <item x="492"/>
        <item x="274"/>
        <item x="2201"/>
        <item x="1323"/>
        <item x="622"/>
        <item x="970"/>
        <item x="286"/>
        <item x="109"/>
        <item x="254"/>
        <item x="972"/>
        <item x="833"/>
        <item x="239"/>
        <item x="668"/>
        <item x="1114"/>
        <item x="1059"/>
        <item x="516"/>
        <item x="349"/>
        <item x="2095"/>
        <item x="1335"/>
        <item x="129"/>
        <item x="353"/>
        <item x="126"/>
        <item x="905"/>
        <item x="793"/>
        <item x="141"/>
        <item x="1240"/>
        <item x="497"/>
        <item x="2112"/>
        <item x="1604"/>
        <item x="538"/>
        <item x="97"/>
        <item x="729"/>
        <item x="1524"/>
        <item x="1071"/>
        <item x="1267"/>
        <item x="843"/>
        <item x="2202"/>
        <item x="1851"/>
        <item x="1139"/>
        <item x="728"/>
        <item x="815"/>
        <item x="93"/>
        <item x="2132"/>
        <item x="2183"/>
        <item x="997"/>
        <item x="341"/>
        <item t="default"/>
      </items>
    </pivotField>
    <pivotField showAll="0"/>
    <pivotField showAll="0"/>
    <pivotField showAll="0"/>
    <pivotField showAll="0"/>
    <pivotField showAll="0"/>
    <pivotField showAll="0"/>
    <pivotField showAll="0"/>
    <pivotField showAll="0"/>
    <pivotField showAll="0"/>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showAll="0">
      <items count="5">
        <item x="2"/>
        <item m="1"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0"/>
  </rowFields>
  <rowItems count="22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t="grand">
      <x/>
    </i>
  </rowItems>
  <colItems count="1">
    <i/>
  </colItems>
  <chartFormats count="1">
    <chartFormat chart="0" format="3" series="1">
      <pivotArea type="data" outline="0" fieldPosition="0"/>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155603B0-9E46-408A-9D59-72DDCE118146}" name="PivotTable10"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8:C34" firstHeaderRow="1" firstDataRow="2" firstDataCol="1"/>
  <pivotFields count="5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Col" showAll="0">
      <items count="4">
        <item x="2"/>
        <item h="1"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0"/>
        <item x="3"/>
        <item x="2"/>
        <item x="4"/>
        <item x="5"/>
        <item x="1"/>
        <item t="default"/>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40"/>
  </rowFields>
  <rowItems count="5">
    <i>
      <x/>
    </i>
    <i>
      <x v="1"/>
    </i>
    <i>
      <x v="2"/>
    </i>
    <i>
      <x v="5"/>
    </i>
    <i t="grand">
      <x/>
    </i>
  </rowItems>
  <colFields count="1">
    <field x="27"/>
  </colFields>
  <colItems count="2">
    <i>
      <x/>
    </i>
    <i t="grand">
      <x/>
    </i>
  </colItems>
  <dataFields count="1">
    <dataField name="Sum of Total_purchase" fld="26" baseField="0" baseItem="0"/>
  </dataFields>
  <chartFormats count="1">
    <chartFormat chart="0" format="0" series="1">
      <pivotArea type="data" outline="0" fieldPosition="0">
        <references count="2">
          <reference field="4294967294" count="1" selected="0">
            <x v="0"/>
          </reference>
          <reference field="2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79298374-FBF2-43AB-97DA-5BBCDB7FB919}" name="PivotTable9"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11" firstHeaderRow="1" firstDataRow="2" firstDataCol="1"/>
  <pivotFields count="50">
    <pivotField showAll="0"/>
    <pivotField showAll="0"/>
    <pivotField showAll="0"/>
    <pivotField showAll="0"/>
    <pivotField showAll="0"/>
    <pivotField showAll="0"/>
    <pivotField showAll="0"/>
    <pivotField showAll="0"/>
    <pivotField dataField="1" showAll="0"/>
    <pivotField axis="axisCol" showAll="0">
      <items count="3">
        <item x="1"/>
        <item h="1" x="0"/>
        <item t="default"/>
      </items>
    </pivotField>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0"/>
        <item x="3"/>
        <item x="2"/>
        <item x="4"/>
        <item x="5"/>
        <item x="1"/>
        <item t="default"/>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40"/>
  </rowFields>
  <rowItems count="7">
    <i>
      <x/>
    </i>
    <i>
      <x v="1"/>
    </i>
    <i>
      <x v="2"/>
    </i>
    <i>
      <x v="3"/>
    </i>
    <i>
      <x v="4"/>
    </i>
    <i>
      <x v="5"/>
    </i>
    <i t="grand">
      <x/>
    </i>
  </rowItems>
  <colFields count="1">
    <field x="9"/>
  </colFields>
  <colItems count="2">
    <i>
      <x/>
    </i>
    <i t="grand">
      <x/>
    </i>
  </colItems>
  <dataFields count="1">
    <dataField name="Sum of Income" fld="8" baseField="0" baseItem="0"/>
  </dataFields>
  <chartFormats count="1">
    <chartFormat chart="0" format="0" series="1">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1184BFD8-F1E2-4ECA-8BC9-23D3FC29F355}" name="PivotTable1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7:B54" firstHeaderRow="1" firstDataRow="1" firstDataCol="1"/>
  <pivotFields count="5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0"/>
        <item x="3"/>
        <item x="2"/>
        <item x="4"/>
        <item x="5"/>
        <item x="1"/>
        <item t="default"/>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40"/>
  </rowFields>
  <rowItems count="7">
    <i>
      <x/>
    </i>
    <i>
      <x v="1"/>
    </i>
    <i>
      <x v="2"/>
    </i>
    <i>
      <x v="3"/>
    </i>
    <i>
      <x v="4"/>
    </i>
    <i>
      <x v="5"/>
    </i>
    <i t="grand">
      <x/>
    </i>
  </rowItems>
  <colItems count="1">
    <i/>
  </colItems>
  <dataFields count="1">
    <dataField name="Sum of Total_purchase" fld="26" baseField="0" baseItem="0"/>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0B20F450-1B3D-49EE-9C77-1CFC705F7644}" name="PivotTable9" cacheId="1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
  <location ref="D144:G145" firstHeaderRow="0" firstDataRow="1" firstDataCol="0"/>
  <pivotFields count="5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showAll="0"/>
    <pivotField showAll="0"/>
    <pivotField showAll="0"/>
    <pivotField showAll="0"/>
    <pivotField showAll="0"/>
    <pivotField showAll="0"/>
    <pivotField showAll="0"/>
    <pivotField showAll="0"/>
    <pivotField dataField="1" showAll="0"/>
    <pivotField dataField="1" showAll="0">
      <items count="16">
        <item x="9"/>
        <item x="1"/>
        <item x="2"/>
        <item x="7"/>
        <item x="6"/>
        <item x="3"/>
        <item x="4"/>
        <item x="5"/>
        <item x="0"/>
        <item x="12"/>
        <item x="11"/>
        <item x="8"/>
        <item x="13"/>
        <item x="14"/>
        <item x="10"/>
        <item t="default"/>
      </items>
    </pivotField>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Fields count="1">
    <field x="-2"/>
  </colFields>
  <colItems count="4">
    <i>
      <x/>
    </i>
    <i i="1">
      <x v="1"/>
    </i>
    <i i="2">
      <x v="2"/>
    </i>
    <i i="3">
      <x v="3"/>
    </i>
  </colItems>
  <dataFields count="4">
    <dataField name="Sum of NumCatalogPurchases" fld="24" baseField="0" baseItem="0"/>
    <dataField name="Sum of NumStorePurchases" fld="25" baseField="0" baseItem="0"/>
    <dataField name="Sum of NumDealsPurchases" fld="22" baseField="0" baseItem="0"/>
    <dataField name="Sum of NumWebPurchases" fld="23"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BB31A981-A4C1-444F-940D-415475420FB5}" name="PivotTable8"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27:H131" firstHeaderRow="1" firstDataRow="2" firstDataCol="1"/>
  <pivotFields count="50">
    <pivotField showAll="0"/>
    <pivotField showAll="0"/>
    <pivotField showAll="0"/>
    <pivotField showAll="0"/>
    <pivotField showAll="0"/>
    <pivotField showAll="0"/>
    <pivotField showAll="0"/>
    <pivotField axis="axisRow" showAll="0">
      <items count="4">
        <item x="1"/>
        <item m="1" x="2"/>
        <item x="0"/>
        <item t="default"/>
      </items>
    </pivotField>
    <pivotField showAll="0"/>
    <pivotField showAll="0">
      <items count="3">
        <item x="1"/>
        <item x="0"/>
        <item t="default"/>
      </items>
    </pivotField>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7">
        <item x="0"/>
        <item x="3"/>
        <item x="2"/>
        <item x="4"/>
        <item x="5"/>
        <item x="1"/>
        <item t="default"/>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7"/>
  </rowFields>
  <rowItems count="3">
    <i>
      <x/>
    </i>
    <i>
      <x v="2"/>
    </i>
    <i t="grand">
      <x/>
    </i>
  </rowItems>
  <colFields count="1">
    <field x="40"/>
  </colFields>
  <colItems count="7">
    <i>
      <x/>
    </i>
    <i>
      <x v="1"/>
    </i>
    <i>
      <x v="2"/>
    </i>
    <i>
      <x v="3"/>
    </i>
    <i>
      <x v="4"/>
    </i>
    <i>
      <x v="5"/>
    </i>
    <i t="grand">
      <x/>
    </i>
  </colItems>
  <dataFields count="1">
    <dataField name="Count of acceptance category" fld="40" subtotal="count" baseField="0" baseItem="0"/>
  </dataFields>
  <chartFormats count="6">
    <chartFormat chart="0" format="0" series="1">
      <pivotArea type="data" outline="0" fieldPosition="0">
        <references count="2">
          <reference field="4294967294" count="1" selected="0">
            <x v="0"/>
          </reference>
          <reference field="40" count="1" selected="0">
            <x v="0"/>
          </reference>
        </references>
      </pivotArea>
    </chartFormat>
    <chartFormat chart="0" format="1" series="1">
      <pivotArea type="data" outline="0" fieldPosition="0">
        <references count="2">
          <reference field="4294967294" count="1" selected="0">
            <x v="0"/>
          </reference>
          <reference field="40" count="1" selected="0">
            <x v="1"/>
          </reference>
        </references>
      </pivotArea>
    </chartFormat>
    <chartFormat chart="0" format="2" series="1">
      <pivotArea type="data" outline="0" fieldPosition="0">
        <references count="2">
          <reference field="4294967294" count="1" selected="0">
            <x v="0"/>
          </reference>
          <reference field="40" count="1" selected="0">
            <x v="2"/>
          </reference>
        </references>
      </pivotArea>
    </chartFormat>
    <chartFormat chart="0" format="3" series="1">
      <pivotArea type="data" outline="0" fieldPosition="0">
        <references count="2">
          <reference field="4294967294" count="1" selected="0">
            <x v="0"/>
          </reference>
          <reference field="40" count="1" selected="0">
            <x v="3"/>
          </reference>
        </references>
      </pivotArea>
    </chartFormat>
    <chartFormat chart="0" format="4" series="1">
      <pivotArea type="data" outline="0" fieldPosition="0">
        <references count="2">
          <reference field="4294967294" count="1" selected="0">
            <x v="0"/>
          </reference>
          <reference field="40" count="1" selected="0">
            <x v="4"/>
          </reference>
        </references>
      </pivotArea>
    </chartFormat>
    <chartFormat chart="0" format="5" series="1">
      <pivotArea type="data" outline="0" fieldPosition="0">
        <references count="2">
          <reference field="4294967294" count="1" selected="0">
            <x v="0"/>
          </reference>
          <reference field="4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8E612850-793A-4F9A-A610-3C33CE8896C6}" name="PivotTable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06:H116" firstHeaderRow="1" firstDataRow="2" firstDataCol="1"/>
  <pivotFields count="50">
    <pivotField showAll="0"/>
    <pivotField showAll="0"/>
    <pivotField showAll="0"/>
    <pivotField showAll="0"/>
    <pivotField showAll="0"/>
    <pivotField axis="axisRow" showAll="0">
      <items count="9">
        <item x="6"/>
        <item x="5"/>
        <item x="3"/>
        <item x="2"/>
        <item x="0"/>
        <item x="1"/>
        <item x="4"/>
        <item x="7"/>
        <item t="default"/>
      </items>
    </pivotField>
    <pivotField showAll="0"/>
    <pivotField showAll="0"/>
    <pivotField showAll="0"/>
    <pivotField showAll="0"/>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7">
        <item x="0"/>
        <item x="3"/>
        <item x="2"/>
        <item x="4"/>
        <item x="5"/>
        <item x="1"/>
        <item t="default"/>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5"/>
  </rowFields>
  <rowItems count="9">
    <i>
      <x/>
    </i>
    <i>
      <x v="1"/>
    </i>
    <i>
      <x v="2"/>
    </i>
    <i>
      <x v="3"/>
    </i>
    <i>
      <x v="4"/>
    </i>
    <i>
      <x v="5"/>
    </i>
    <i>
      <x v="6"/>
    </i>
    <i>
      <x v="7"/>
    </i>
    <i t="grand">
      <x/>
    </i>
  </rowItems>
  <colFields count="1">
    <field x="40"/>
  </colFields>
  <colItems count="7">
    <i>
      <x/>
    </i>
    <i>
      <x v="1"/>
    </i>
    <i>
      <x v="2"/>
    </i>
    <i>
      <x v="3"/>
    </i>
    <i>
      <x v="4"/>
    </i>
    <i>
      <x v="5"/>
    </i>
    <i t="grand">
      <x/>
    </i>
  </colItems>
  <dataFields count="1">
    <dataField name="Count of acceptance category" fld="40" subtotal="count" baseField="0" baseItem="0"/>
  </dataFields>
  <chartFormats count="12">
    <chartFormat chart="0" format="0" series="1">
      <pivotArea type="data" outline="0" fieldPosition="0">
        <references count="2">
          <reference field="4294967294" count="1" selected="0">
            <x v="0"/>
          </reference>
          <reference field="40" count="1" selected="0">
            <x v="0"/>
          </reference>
        </references>
      </pivotArea>
    </chartFormat>
    <chartFormat chart="0" format="1" series="1">
      <pivotArea type="data" outline="0" fieldPosition="0">
        <references count="2">
          <reference field="4294967294" count="1" selected="0">
            <x v="0"/>
          </reference>
          <reference field="40" count="1" selected="0">
            <x v="1"/>
          </reference>
        </references>
      </pivotArea>
    </chartFormat>
    <chartFormat chart="0" format="2" series="1">
      <pivotArea type="data" outline="0" fieldPosition="0">
        <references count="2">
          <reference field="4294967294" count="1" selected="0">
            <x v="0"/>
          </reference>
          <reference field="40" count="1" selected="0">
            <x v="2"/>
          </reference>
        </references>
      </pivotArea>
    </chartFormat>
    <chartFormat chart="0" format="3" series="1">
      <pivotArea type="data" outline="0" fieldPosition="0">
        <references count="2">
          <reference field="4294967294" count="1" selected="0">
            <x v="0"/>
          </reference>
          <reference field="40" count="1" selected="0">
            <x v="3"/>
          </reference>
        </references>
      </pivotArea>
    </chartFormat>
    <chartFormat chart="0" format="4" series="1">
      <pivotArea type="data" outline="0" fieldPosition="0">
        <references count="2">
          <reference field="4294967294" count="1" selected="0">
            <x v="0"/>
          </reference>
          <reference field="40" count="1" selected="0">
            <x v="4"/>
          </reference>
        </references>
      </pivotArea>
    </chartFormat>
    <chartFormat chart="0" format="5" series="1">
      <pivotArea type="data" outline="0" fieldPosition="0">
        <references count="2">
          <reference field="4294967294" count="1" selected="0">
            <x v="0"/>
          </reference>
          <reference field="40" count="1" selected="0">
            <x v="5"/>
          </reference>
        </references>
      </pivotArea>
    </chartFormat>
    <chartFormat chart="2" format="0" series="1">
      <pivotArea type="data" outline="0" fieldPosition="0">
        <references count="2">
          <reference field="4294967294" count="1" selected="0">
            <x v="0"/>
          </reference>
          <reference field="40" count="1" selected="0">
            <x v="0"/>
          </reference>
        </references>
      </pivotArea>
    </chartFormat>
    <chartFormat chart="2" format="1" series="1">
      <pivotArea type="data" outline="0" fieldPosition="0">
        <references count="2">
          <reference field="4294967294" count="1" selected="0">
            <x v="0"/>
          </reference>
          <reference field="40" count="1" selected="0">
            <x v="1"/>
          </reference>
        </references>
      </pivotArea>
    </chartFormat>
    <chartFormat chart="2" format="2" series="1">
      <pivotArea type="data" outline="0" fieldPosition="0">
        <references count="2">
          <reference field="4294967294" count="1" selected="0">
            <x v="0"/>
          </reference>
          <reference field="40" count="1" selected="0">
            <x v="2"/>
          </reference>
        </references>
      </pivotArea>
    </chartFormat>
    <chartFormat chart="2" format="3" series="1">
      <pivotArea type="data" outline="0" fieldPosition="0">
        <references count="2">
          <reference field="4294967294" count="1" selected="0">
            <x v="0"/>
          </reference>
          <reference field="40" count="1" selected="0">
            <x v="3"/>
          </reference>
        </references>
      </pivotArea>
    </chartFormat>
    <chartFormat chart="2" format="4" series="1">
      <pivotArea type="data" outline="0" fieldPosition="0">
        <references count="2">
          <reference field="4294967294" count="1" selected="0">
            <x v="0"/>
          </reference>
          <reference field="40" count="1" selected="0">
            <x v="4"/>
          </reference>
        </references>
      </pivotArea>
    </chartFormat>
    <chartFormat chart="2" format="5" series="1">
      <pivotArea type="data" outline="0" fieldPosition="0">
        <references count="2">
          <reference field="4294967294" count="1" selected="0">
            <x v="0"/>
          </reference>
          <reference field="4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262C80A6-E265-4B4A-AE04-02E7DEF2B056}" name="PivotTable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80:H86" firstHeaderRow="1" firstDataRow="2" firstDataCol="1"/>
  <pivotFields count="50">
    <pivotField showAll="0"/>
    <pivotField showAll="0"/>
    <pivotField showAll="0"/>
    <pivotField axis="axisRow" showAll="0">
      <items count="9">
        <item x="2"/>
        <item x="1"/>
        <item x="0"/>
        <item x="3"/>
        <item m="1" x="7"/>
        <item m="1" x="5"/>
        <item m="1" x="4"/>
        <item m="1" x="6"/>
        <item t="default"/>
      </items>
    </pivotField>
    <pivotField showAll="0"/>
    <pivotField showAll="0"/>
    <pivotField showAll="0"/>
    <pivotField showAll="0"/>
    <pivotField showAll="0"/>
    <pivotField showAll="0"/>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7">
        <item x="0"/>
        <item x="3"/>
        <item x="2"/>
        <item x="4"/>
        <item x="5"/>
        <item x="1"/>
        <item t="default"/>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5">
    <i>
      <x/>
    </i>
    <i>
      <x v="1"/>
    </i>
    <i>
      <x v="2"/>
    </i>
    <i>
      <x v="3"/>
    </i>
    <i t="grand">
      <x/>
    </i>
  </rowItems>
  <colFields count="1">
    <field x="40"/>
  </colFields>
  <colItems count="7">
    <i>
      <x/>
    </i>
    <i>
      <x v="1"/>
    </i>
    <i>
      <x v="2"/>
    </i>
    <i>
      <x v="3"/>
    </i>
    <i>
      <x v="4"/>
    </i>
    <i>
      <x v="5"/>
    </i>
    <i t="grand">
      <x/>
    </i>
  </colItems>
  <dataFields count="1">
    <dataField name="Count of acceptance category" fld="40" subtotal="count" baseField="0" baseItem="0"/>
  </dataFields>
  <chartFormats count="6">
    <chartFormat chart="0" format="0" series="1">
      <pivotArea type="data" outline="0" fieldPosition="0">
        <references count="2">
          <reference field="4294967294" count="1" selected="0">
            <x v="0"/>
          </reference>
          <reference field="40" count="1" selected="0">
            <x v="0"/>
          </reference>
        </references>
      </pivotArea>
    </chartFormat>
    <chartFormat chart="0" format="1" series="1">
      <pivotArea type="data" outline="0" fieldPosition="0">
        <references count="2">
          <reference field="4294967294" count="1" selected="0">
            <x v="0"/>
          </reference>
          <reference field="40" count="1" selected="0">
            <x v="1"/>
          </reference>
        </references>
      </pivotArea>
    </chartFormat>
    <chartFormat chart="0" format="2" series="1">
      <pivotArea type="data" outline="0" fieldPosition="0">
        <references count="2">
          <reference field="4294967294" count="1" selected="0">
            <x v="0"/>
          </reference>
          <reference field="40" count="1" selected="0">
            <x v="2"/>
          </reference>
        </references>
      </pivotArea>
    </chartFormat>
    <chartFormat chart="0" format="3" series="1">
      <pivotArea type="data" outline="0" fieldPosition="0">
        <references count="2">
          <reference field="4294967294" count="1" selected="0">
            <x v="0"/>
          </reference>
          <reference field="40" count="1" selected="0">
            <x v="3"/>
          </reference>
        </references>
      </pivotArea>
    </chartFormat>
    <chartFormat chart="0" format="4" series="1">
      <pivotArea type="data" outline="0" fieldPosition="0">
        <references count="2">
          <reference field="4294967294" count="1" selected="0">
            <x v="0"/>
          </reference>
          <reference field="40" count="1" selected="0">
            <x v="4"/>
          </reference>
        </references>
      </pivotArea>
    </chartFormat>
    <chartFormat chart="0" format="5" series="1">
      <pivotArea type="data" outline="0" fieldPosition="0">
        <references count="2">
          <reference field="4294967294" count="1" selected="0">
            <x v="0"/>
          </reference>
          <reference field="4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B7F17A7F-E395-4957-8AB6-40A737B61D7D}"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3:B69" firstHeaderRow="1" firstDataRow="1" firstDataCol="1" rowPageCount="1" colPageCount="1"/>
  <pivotFields count="50">
    <pivotField showAll="0"/>
    <pivotField showAll="0"/>
    <pivotField showAll="0"/>
    <pivotField showAll="0"/>
    <pivotField axis="axisRow" showAll="0">
      <items count="6">
        <item x="4"/>
        <item x="3"/>
        <item x="0"/>
        <item x="2"/>
        <item x="1"/>
        <item t="default"/>
      </items>
    </pivotField>
    <pivotField showAll="0"/>
    <pivotField showAll="0"/>
    <pivotField showAll="0"/>
    <pivotField showAll="0"/>
    <pivotField axis="axisPage" dataField="1" showAll="0">
      <items count="3">
        <item x="1"/>
        <item x="0"/>
        <item t="default"/>
      </items>
    </pivotField>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4"/>
  </rowFields>
  <rowItems count="6">
    <i>
      <x/>
    </i>
    <i>
      <x v="1"/>
    </i>
    <i>
      <x v="2"/>
    </i>
    <i>
      <x v="3"/>
    </i>
    <i>
      <x v="4"/>
    </i>
    <i t="grand">
      <x/>
    </i>
  </rowItems>
  <colItems count="1">
    <i/>
  </colItems>
  <pageFields count="1">
    <pageField fld="9" item="0" hier="-1"/>
  </pageFields>
  <dataFields count="1">
    <dataField name="Count of Income category" fld="9"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5B649A73-6EEE-4472-8727-D946CA3EAF84}"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7:B40" firstHeaderRow="1" firstDataRow="1" firstDataCol="1" rowPageCount="1" colPageCount="1"/>
  <pivotFields count="50">
    <pivotField showAll="0"/>
    <pivotField showAll="0"/>
    <pivotField showAll="0"/>
    <pivotField showAll="0"/>
    <pivotField showAll="0"/>
    <pivotField showAll="0"/>
    <pivotField showAll="0"/>
    <pivotField axis="axisRow" showAll="0">
      <items count="4">
        <item x="1"/>
        <item m="1" x="2"/>
        <item x="0"/>
        <item t="default"/>
      </items>
    </pivotField>
    <pivotField showAll="0"/>
    <pivotField axis="axisPage" dataField="1" multipleItemSelectionAllowed="1" showAll="0">
      <items count="3">
        <item x="1"/>
        <item h="1" x="0"/>
        <item t="default"/>
      </items>
    </pivotField>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7"/>
  </rowFields>
  <rowItems count="3">
    <i>
      <x/>
    </i>
    <i>
      <x v="2"/>
    </i>
    <i t="grand">
      <x/>
    </i>
  </rowItems>
  <colItems count="1">
    <i/>
  </colItems>
  <pageFields count="1">
    <pageField fld="9" hier="-1"/>
  </pageFields>
  <dataFields count="1">
    <dataField name="Count of Income category" fld="9"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CEDE8D0C-02DB-47FA-AC6D-FA7B86F1F459}"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0:B24" firstHeaderRow="1" firstDataRow="1" firstDataCol="1" rowPageCount="1" colPageCount="1"/>
  <pivotFields count="50">
    <pivotField showAll="0"/>
    <pivotField showAll="0"/>
    <pivotField showAll="0"/>
    <pivotField axis="axisRow" showAll="0">
      <items count="9">
        <item x="2"/>
        <item x="1"/>
        <item x="0"/>
        <item x="3"/>
        <item m="1" x="7"/>
        <item m="1" x="5"/>
        <item m="1" x="4"/>
        <item m="1" x="6"/>
        <item t="default"/>
      </items>
    </pivotField>
    <pivotField showAll="0"/>
    <pivotField showAll="0"/>
    <pivotField showAll="0"/>
    <pivotField showAll="0"/>
    <pivotField showAll="0"/>
    <pivotField showAll="0"/>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4">
    <i>
      <x/>
    </i>
    <i>
      <x v="1"/>
    </i>
    <i>
      <x v="2"/>
    </i>
    <i t="grand">
      <x/>
    </i>
  </rowItems>
  <colItems count="1">
    <i/>
  </colItems>
  <pageFields count="1">
    <pageField fld="27" item="0" hier="-1"/>
  </pageFields>
  <dataFields count="1">
    <dataField name="Count of Purchase category" fld="27"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6.xml><?xml version="1.0" encoding="utf-8"?>
<pivotTableDefinition xmlns="http://schemas.openxmlformats.org/spreadsheetml/2006/main" xmlns:mc="http://schemas.openxmlformats.org/markup-compatibility/2006" xmlns:xr="http://schemas.microsoft.com/office/spreadsheetml/2014/revision" mc:Ignorable="xr" xr:uid="{B28EE438-58C0-4FA7-897E-0C7B471AE3CB}"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 firstHeaderRow="1" firstDataRow="1" firstDataCol="1" rowPageCount="1" colPageCount="1"/>
  <pivotFields count="50">
    <pivotField showAll="0"/>
    <pivotField showAll="0"/>
    <pivotField showAll="0"/>
    <pivotField showAll="0"/>
    <pivotField showAll="0"/>
    <pivotField axis="axisRow" showAll="0">
      <items count="9">
        <item x="6"/>
        <item x="5"/>
        <item x="3"/>
        <item x="2"/>
        <item x="0"/>
        <item x="1"/>
        <item x="4"/>
        <item x="7"/>
        <item t="default"/>
      </items>
    </pivotField>
    <pivotField showAll="0"/>
    <pivotField showAll="0"/>
    <pivotField showAll="0"/>
    <pivotField showAll="0"/>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showAll="0">
      <items count="7">
        <item x="0"/>
        <item x="3"/>
        <item x="2"/>
        <item x="4"/>
        <item x="5"/>
        <item x="1"/>
        <item t="default"/>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5"/>
  </rowFields>
  <rowItems count="5">
    <i>
      <x v="2"/>
    </i>
    <i>
      <x v="3"/>
    </i>
    <i>
      <x v="4"/>
    </i>
    <i>
      <x v="5"/>
    </i>
    <i t="grand">
      <x/>
    </i>
  </rowItems>
  <colItems count="1">
    <i/>
  </colItems>
  <pageFields count="1">
    <pageField fld="40" item="4" hier="-1"/>
  </pageFields>
  <dataFields count="1">
    <dataField name="Count of acceptance category" fld="4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0FD5AE1-34E3-4CFD-801A-94FCE86B0825}" autoFormatId="16" applyNumberFormats="0" applyBorderFormats="0" applyFontFormats="0" applyPatternFormats="0" applyAlignmentFormats="0" applyWidthHeightFormats="0">
  <queryTableRefresh nextId="45" unboundColumnsRight="2">
    <queryTableFields count="41">
      <queryTableField id="1" name="ID" tableColumnId="1"/>
      <queryTableField id="2" name="Year_Birth" tableColumnId="2"/>
      <queryTableField id="33" dataBound="0" tableColumnId="30"/>
      <queryTableField id="35" dataBound="0" tableColumnId="33"/>
      <queryTableField id="3" name="Education" tableColumnId="3"/>
      <queryTableField id="4" name="Marital_Status" tableColumnId="4"/>
      <queryTableField id="31" dataBound="0" tableColumnId="32"/>
      <queryTableField id="39" dataBound="0" tableColumnId="37"/>
      <queryTableField id="5" name="Income" tableColumnId="5"/>
      <queryTableField id="40" dataBound="0" tableColumnId="38"/>
      <queryTableField id="6" name="Kidhome" tableColumnId="6"/>
      <queryTableField id="7" name="Teenhome" tableColumnId="7"/>
      <queryTableField id="8" name="Dt_Customer" tableColumnId="8"/>
      <queryTableField id="9" name="Recency" tableColumnId="9"/>
      <queryTableField id="38" dataBound="0" tableColumnId="36"/>
      <queryTableField id="10" name="MntWines" tableColumnId="10"/>
      <queryTableField id="11" name="MntFruits" tableColumnId="11"/>
      <queryTableField id="12" name="MntMeatProducts" tableColumnId="12"/>
      <queryTableField id="13" name="MntFishProducts" tableColumnId="13"/>
      <queryTableField id="14" name="MntSweetProducts" tableColumnId="14"/>
      <queryTableField id="15" name="MntGoldProds" tableColumnId="15"/>
      <queryTableField id="37" dataBound="0" tableColumnId="35"/>
      <queryTableField id="16" name="NumDealsPurchases" tableColumnId="16"/>
      <queryTableField id="17" name="NumWebPurchases" tableColumnId="17"/>
      <queryTableField id="18" name="NumCatalogPurchases" tableColumnId="18"/>
      <queryTableField id="19" name="NumStorePurchases" tableColumnId="19"/>
      <queryTableField id="34" dataBound="0" tableColumnId="31"/>
      <queryTableField id="42" dataBound="0" tableColumnId="40"/>
      <queryTableField id="20" name="NumWebVisitsMonth" tableColumnId="20"/>
      <queryTableField id="41" dataBound="0" tableColumnId="39"/>
      <queryTableField id="21" name="AcceptedCmp3" tableColumnId="21"/>
      <queryTableField id="22" name="AcceptedCmp4" tableColumnId="22"/>
      <queryTableField id="23" name="AcceptedCmp5" tableColumnId="23"/>
      <queryTableField id="24" name="AcceptedCmp1" tableColumnId="24"/>
      <queryTableField id="25" name="AcceptedCmp2" tableColumnId="25"/>
      <queryTableField id="26" name="Complain" tableColumnId="26"/>
      <queryTableField id="27" name="Z_CostContact" tableColumnId="27"/>
      <queryTableField id="28" name="Z_Revenue" tableColumnId="28"/>
      <queryTableField id="29" name="Response" tableColumnId="29"/>
      <queryTableField id="36" dataBound="0" tableColumnId="34"/>
      <queryTableField id="44" dataBound="0" tableColumnId="42"/>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8</v>
    <v>2241</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20B56C5-6C30-4461-BA8D-859A2322B34D}" sourceName="Marital_Status">
  <pivotTables>
    <pivotTable tabId="13" name="PivotTable1"/>
    <pivotTable tabId="13" name="PivotTable2"/>
    <pivotTable tabId="13" name="PivotTable3"/>
    <pivotTable tabId="19" name="PivotTable10"/>
    <pivotTable tabId="19" name="PivotTable11"/>
    <pivotTable tabId="19" name="PivotTable4"/>
    <pivotTable tabId="19" name="PivotTable5"/>
    <pivotTable tabId="19" name="PivotTable6"/>
    <pivotTable tabId="19" name="PivotTable8"/>
    <pivotTable tabId="19" name="PivotTable9"/>
  </pivotTables>
  <data>
    <tabular pivotCacheId="2072740462">
      <items count="8">
        <i x="6"/>
        <i x="5"/>
        <i x="3"/>
        <i x="2"/>
        <i x="0" s="1"/>
        <i x="1"/>
        <i x="4"/>
        <i x="7"/>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cency_Category" xr10:uid="{9CF93E68-3D39-44AA-A935-3047CA7EF98C}" sourceName="Recency Category">
  <pivotTables>
    <pivotTable tabId="19" name="PivotTable1"/>
    <pivotTable tabId="19" name="PivotTable10"/>
    <pivotTable tabId="19" name="PivotTable11"/>
    <pivotTable tabId="19" name="PivotTable3"/>
    <pivotTable tabId="19" name="PivotTable4"/>
    <pivotTable tabId="19" name="PivotTable5"/>
    <pivotTable tabId="19" name="PivotTable6"/>
    <pivotTable tabId="19" name="PivotTable8"/>
    <pivotTable tabId="19" name="PivotTable9"/>
  </pivotTables>
  <data>
    <tabular pivotCacheId="2072740462">
      <items count="4">
        <i x="2"/>
        <i x="0"/>
        <i x="1" s="1"/>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mily__category" xr10:uid="{8E80E0AD-CAE1-4978-83E6-FE1C14D0CE9E}" sourceName="Family _category">
  <pivotTables>
    <pivotTable tabId="24" name="PivotTable1"/>
    <pivotTable tabId="24" name="PivotTable2"/>
    <pivotTable tabId="24" name="PivotTable3"/>
    <pivotTable tabId="24" name="PivotTable4"/>
  </pivotTables>
  <data>
    <tabular pivotCacheId="2072740462">
      <items count="3">
        <i x="1" s="1"/>
        <i x="0"/>
        <i x="2"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category" xr10:uid="{8F0FA762-66A0-4821-B5C7-897D23D1B183}" sourceName="Income category">
  <pivotTables>
    <pivotTable tabId="24" name="PivotTable2"/>
    <pivotTable tabId="24" name="PivotTable3"/>
    <pivotTable tabId="24" name="PivotTable4"/>
  </pivotTables>
  <data>
    <tabular pivotCacheId="2072740462">
      <items count="2">
        <i x="1" s="1"/>
        <i x="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mily _category" xr10:uid="{7372EEA4-CF9C-4802-8F9B-FF2AA9C1A3E6}" cache="Slicer_Family__category" caption="Family _category" rowHeight="241300"/>
  <slicer name="Income category" xr10:uid="{458302E7-11E8-4805-9A86-528CD68B9A53}" cache="Slicer_Income_category" caption="Income 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_Status" xr10:uid="{7BD52928-FBFD-49BA-820D-DA2B9239C512}" cache="Slicer_Marital_Status" caption="Marital_Status" style="SlicerStyleDark5"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cency Category" xr10:uid="{908AAF13-EDE2-45C0-A470-736864535678}" cache="Slicer_Recency_Category" caption="Recency Categor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289852-75B1-40DD-BDD6-FA6198B800BD}" name="marketing_campaign" displayName="marketing_campaign" ref="A1:AO2242" tableType="queryTable" totalsRowCount="1">
  <autoFilter ref="A1:AO2241" xr:uid="{ED289852-75B1-40DD-BDD6-FA6198B800BD}"/>
  <tableColumns count="41">
    <tableColumn id="1" xr3:uid="{183E3403-6F95-4CC0-AB66-DD94DF780C92}" uniqueName="1" name="ID" queryTableFieldId="1"/>
    <tableColumn id="2" xr3:uid="{D2A86B1C-9D33-476F-AD8F-3C13E4F2821E}" uniqueName="2" name="Year_Birth" queryTableFieldId="2"/>
    <tableColumn id="30" xr3:uid="{6AFDA318-31AF-4051-8448-3046E73FDBC3}" uniqueName="30" name="Age" queryTableFieldId="33" dataDxfId="16">
      <calculatedColumnFormula>YEAR(TODAY())-B2</calculatedColumnFormula>
    </tableColumn>
    <tableColumn id="33" xr3:uid="{FDF6936E-BC04-47F9-B65D-C96F2D6ED26B}" uniqueName="33" name="Age_Group" queryTableFieldId="35" dataDxfId="15">
      <calculatedColumnFormula array="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calculatedColumnFormula>
    </tableColumn>
    <tableColumn id="3" xr3:uid="{ED7F1269-B92E-4A9F-88C1-F1470F5AC370}" uniqueName="3" name="Education" queryTableFieldId="3" dataDxfId="14"/>
    <tableColumn id="4" xr3:uid="{ECF7638F-76BC-4130-BB82-D9656814F4CF}" uniqueName="4" name="Marital_Status" queryTableFieldId="4" dataDxfId="13"/>
    <tableColumn id="32" xr3:uid="{841BF004-66E0-494B-AE28-9F0507C52534}" uniqueName="32" name="Family_size" totalsRowFunction="custom" queryTableFieldId="31" dataDxfId="0">
      <calculatedColumnFormula array="1">_xlfn.IFS(marketing_campaign[[#This Row],[Marital_Status]]="Single",K2+L2+1,marketing_campaign[[#This Row],[Marital_Status]]="Together",K2+L2+2,marketing_campaign[[#This Row],[Marital_Status]]="Alone",K2+L2+1,marketing_campaign[[#This Row],[Marital_Status]]="Married",K2+L2+2,marketing_campaign[[#This Row],[Marital_Status]]="Divorced",K2+L2+1,marketing_campaign[[#This Row],[Marital_Status]]="YOLO",K2+L2+1,marketing_campaign[[#This Row],[Marital_Status]]="Absurd",K2+L2+1,marketing_campaign[[#This Row],[Marital_Status]]="Widow",K2+L2+1)</calculatedColumnFormula>
      <totalsRowFormula>P1</totalsRowFormula>
    </tableColumn>
    <tableColumn id="37" xr3:uid="{4956FDE8-9145-448F-8A35-39AA03BBAC26}" uniqueName="37" name="Family _category" totalsRowFunction="custom" queryTableFieldId="39" dataDxfId="12">
      <calculatedColumnFormula array="1">_xlfn.IFS(marketing_campaign[[#This Row],[Family_size]]=1,"Family_with_one_child",marketing_campaign[[#This Row],[Family_size]]&gt;1,"Family_with_more_children")</calculatedColumnFormula>
      <totalsRowFormula>Q1</totalsRowFormula>
    </tableColumn>
    <tableColumn id="5" xr3:uid="{046C1EC4-2362-407D-928B-C7D88E715AB6}" uniqueName="5" name="Income" totalsRowFunction="custom" queryTableFieldId="5">
      <totalsRowFormula>R1</totalsRowFormula>
    </tableColumn>
    <tableColumn id="38" xr3:uid="{AB8826C8-8615-4491-AF49-FAB37A8241ED}" uniqueName="38" name="Income category" queryTableFieldId="40" dataDxfId="11">
      <calculatedColumnFormula>IF(marketing_campaign[[#This Row],[Income]]&gt;=Sheet21!B52,"high_income","low_income")</calculatedColumnFormula>
    </tableColumn>
    <tableColumn id="6" xr3:uid="{3EBA261B-A2AC-49C7-8628-3B374440F542}" uniqueName="6" name="Kidhome" totalsRowFunction="custom" queryTableFieldId="6">
      <totalsRowFormula>S1</totalsRowFormula>
    </tableColumn>
    <tableColumn id="7" xr3:uid="{FD95B5C0-CA76-4D35-BC88-9B857C97950B}" uniqueName="7" name="Teenhome" totalsRowFunction="custom" queryTableFieldId="7">
      <totalsRowFormula>T1</totalsRowFormula>
    </tableColumn>
    <tableColumn id="8" xr3:uid="{36B5848E-E446-4016-BEEF-99FEF7373EDB}" uniqueName="8" name="Dt_Customer" totalsRowFunction="custom" queryTableFieldId="8" dataDxfId="10">
      <totalsRowFormula>U1</totalsRowFormula>
    </tableColumn>
    <tableColumn id="9" xr3:uid="{7A536184-5011-4811-85E9-F7AE6AD3900D}" uniqueName="9" name="Recency" queryTableFieldId="9"/>
    <tableColumn id="36" xr3:uid="{525E717C-8821-4540-A909-A7D42D550936}" uniqueName="36" name="Recency Category" queryTableFieldId="38" dataDxfId="9">
      <calculatedColumnFormula array="1">_xlfn.IFS(AND(marketing_campaign[[#This Row],[Recency]]&gt;=0,marketing_campaign[[#This Row],[Recency]]&lt;=14),"Early Recency",AND(marketing_campaign[[#This Row],[Recency]]&gt;=15,marketing_campaign[[#This Row],[Recency]]&lt;=31),"Mid-Recency",marketing_campaign[[#This Row],[Recency]]&gt;=32,"high Recency")</calculatedColumnFormula>
    </tableColumn>
    <tableColumn id="10" xr3:uid="{53619245-D0F7-4D11-A6A6-D60FCBC9471C}" uniqueName="10" name="MntWines" queryTableFieldId="10"/>
    <tableColumn id="11" xr3:uid="{B45D05D2-7B68-4D95-A4FA-D70AF897F96C}" uniqueName="11" name="MntFruits" queryTableFieldId="11"/>
    <tableColumn id="12" xr3:uid="{DB5BEF17-1183-4B03-8ED2-1C0FFF72E592}" uniqueName="12" name="MntMeatProducts" queryTableFieldId="12"/>
    <tableColumn id="13" xr3:uid="{E0A8802D-1808-42BC-BDD9-70F616C096C8}" uniqueName="13" name="MntFishProducts" queryTableFieldId="13"/>
    <tableColumn id="14" xr3:uid="{0BC9E519-AC8A-4EF3-8898-1F511FF11F4D}" uniqueName="14" name="MntSweetProducts" queryTableFieldId="14"/>
    <tableColumn id="15" xr3:uid="{AF8867BD-53C9-4E80-B69D-B9CEC51EF905}" uniqueName="15" name="MntGoldProds" queryTableFieldId="15"/>
    <tableColumn id="35" xr3:uid="{C7F123D3-0316-49EA-917C-5A188BA96766}" uniqueName="35" name="Total Amounts (Qty) " queryTableFieldId="37" dataDxfId="8">
      <calculatedColumnFormula>marketing_campaign[[#This Row],[MntGoldProds]]+marketing_campaign[[#This Row],[MntSweetProducts]]+marketing_campaign[[#This Row],[MntFishProducts]]+marketing_campaign[[#This Row],[MntMeatProducts]]+marketing_campaign[[#This Row],[MntFruits]]+marketing_campaign[[#This Row],[MntWines]]</calculatedColumnFormula>
    </tableColumn>
    <tableColumn id="16" xr3:uid="{6CAEB9CE-EF9B-4064-B611-881E33F1E0BA}" uniqueName="16" name="NumDealsPurchases" queryTableFieldId="16"/>
    <tableColumn id="17" xr3:uid="{36AB5A00-9116-40DF-A6A7-E60E84217547}" uniqueName="17" name="NumWebPurchases" queryTableFieldId="17"/>
    <tableColumn id="18" xr3:uid="{6D760143-EC73-4BB2-9129-809CBAA92C49}" uniqueName="18" name="NumCatalogPurchases" queryTableFieldId="18"/>
    <tableColumn id="19" xr3:uid="{13B1ADBB-9466-4DEF-9E1B-A806E7E0412B}" uniqueName="19" name="NumStorePurchases" queryTableFieldId="19"/>
    <tableColumn id="31" xr3:uid="{519AAF3D-A442-47CB-AC9E-E0347755BE04}" uniqueName="31" name="Total_purchase" queryTableFieldId="34" dataDxfId="7">
      <calculatedColumnFormula>W2+X2+Y2+Z2</calculatedColumnFormula>
    </tableColumn>
    <tableColumn id="40" xr3:uid="{0618EDC4-8AC4-4A8B-8343-039F58FD3B12}" uniqueName="40" name="Purchase category" queryTableFieldId="42" dataDxfId="6">
      <calculatedColumnFormula array="1">_xlfn.IFS(AND(AA2&gt;=0,AA2&lt;=15),"low purchase",AND(AA2&gt;=16,AA2&lt;=30),"mid purchase",AA2&gt;=31,"high purchase")</calculatedColumnFormula>
    </tableColumn>
    <tableColumn id="20" xr3:uid="{B1ACB2C0-88DF-4782-A6C0-9D4C15A60C46}" uniqueName="20" name="NumWebVisitsMonth" queryTableFieldId="20"/>
    <tableColumn id="39" xr3:uid="{637D222E-55E2-48BD-8950-B6F6143AF4F5}" uniqueName="39" name="Category_of_web_visits" queryTableFieldId="41" dataDxfId="5">
      <calculatedColumnFormula>IF(marketing_campaign[[#This Row],[NumWebVisitsMonth]]&gt;=5.3,"higher_webvists","lower_webvisits")</calculatedColumnFormula>
    </tableColumn>
    <tableColumn id="21" xr3:uid="{2BA6BE2F-9B1C-4FC6-962C-7653282058AF}" uniqueName="21" name="AcceptedCmp3" queryTableFieldId="21"/>
    <tableColumn id="22" xr3:uid="{F9FE7ED3-24A9-4A6D-B9E8-98363BE3BA5B}" uniqueName="22" name="AcceptedCmp4" queryTableFieldId="22"/>
    <tableColumn id="23" xr3:uid="{0FE0A03F-61EA-44CF-912B-DAA2746AC2AA}" uniqueName="23" name="AcceptedCmp5" queryTableFieldId="23"/>
    <tableColumn id="24" xr3:uid="{05FC0597-D68D-4DCB-94F8-38531CD6E646}" uniqueName="24" name="AcceptedCmp1" queryTableFieldId="24"/>
    <tableColumn id="25" xr3:uid="{8DBD4F16-B965-46FA-99D0-DC804887F60F}" uniqueName="25" name="AcceptedCmp2" queryTableFieldId="25"/>
    <tableColumn id="26" xr3:uid="{BF9CCEB9-C21A-48F2-8966-74BB671F7D00}" uniqueName="26" name="Complain" queryTableFieldId="26"/>
    <tableColumn id="27" xr3:uid="{36D61A30-710D-4270-B125-C74F8BC34B86}" uniqueName="27" name="Z_CostContact" queryTableFieldId="27"/>
    <tableColumn id="28" xr3:uid="{07A1556C-A656-4212-A092-4F7D178C3928}" uniqueName="28" name="Z_Revenue" queryTableFieldId="28"/>
    <tableColumn id="29" xr3:uid="{1D42D6DB-123B-4363-B669-54AA67A87593}" uniqueName="29" name="Response" totalsRowFunction="sum" queryTableFieldId="29"/>
    <tableColumn id="34" xr3:uid="{956A303F-5751-48F5-9219-A91F0A6B85D5}" uniqueName="34" name="CampaignAccepted" totalsRowFunction="sum" queryTableFieldId="36" dataDxfId="4">
      <calculatedColumnFormula>marketing_campaign[[#This Row],[AcceptedCmp2]]+marketing_campaign[[#This Row],[AcceptedCmp1]]+marketing_campaign[[#This Row],[AcceptedCmp5]]+marketing_campaign[[#This Row],[AcceptedCmp4]]+marketing_campaign[[#This Row],[AcceptedCmp3]]+marketing_campaign[[#This Row],[Response]]</calculatedColumnFormula>
    </tableColumn>
    <tableColumn id="42" xr3:uid="{8D3554E1-F619-4E36-8C31-90F6EEC004A9}" uniqueName="42" name="acceptance category" queryTableFieldId="44" dataDxfId="3">
      <calculatedColumnFormula array="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89640F7-B5DD-4BFD-B586-F37D0E4D77AD}">
  <we:reference id="wa200007447" version="1.1.6.7" store="en-US" storeType="OMEX"/>
  <we:alternateReferences>
    <we:reference id="WA200007447" version="1.1.6.7"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_xldudf_BOARDFLARE_EXEC</we:customFunctionIds>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19.xml"/><Relationship Id="rId3" Type="http://schemas.openxmlformats.org/officeDocument/2006/relationships/pivotTable" Target="../pivotTables/pivotTable14.xml"/><Relationship Id="rId7" Type="http://schemas.openxmlformats.org/officeDocument/2006/relationships/pivotTable" Target="../pivotTables/pivotTable18.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5" Type="http://schemas.openxmlformats.org/officeDocument/2006/relationships/pivotTable" Target="../pivotTables/pivotTable16.xml"/><Relationship Id="rId10" Type="http://schemas.openxmlformats.org/officeDocument/2006/relationships/drawing" Target="../drawings/drawing7.xml"/><Relationship Id="rId4" Type="http://schemas.openxmlformats.org/officeDocument/2006/relationships/pivotTable" Target="../pivotTables/pivotTable15.xml"/><Relationship Id="rId9" Type="http://schemas.openxmlformats.org/officeDocument/2006/relationships/pivotTable" Target="../pivotTables/pivotTable20.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23.xml"/><Relationship Id="rId2" Type="http://schemas.openxmlformats.org/officeDocument/2006/relationships/pivotTable" Target="../pivotTables/pivotTable22.xml"/><Relationship Id="rId1" Type="http://schemas.openxmlformats.org/officeDocument/2006/relationships/pivotTable" Target="../pivotTables/pivotTable21.xml"/><Relationship Id="rId5" Type="http://schemas.openxmlformats.org/officeDocument/2006/relationships/drawing" Target="../drawings/drawing9.xml"/><Relationship Id="rId4" Type="http://schemas.openxmlformats.org/officeDocument/2006/relationships/pivotTable" Target="../pivotTables/pivotTable2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27.xml"/><Relationship Id="rId2" Type="http://schemas.openxmlformats.org/officeDocument/2006/relationships/pivotTable" Target="../pivotTables/pivotTable26.xml"/><Relationship Id="rId1" Type="http://schemas.openxmlformats.org/officeDocument/2006/relationships/pivotTable" Target="../pivotTables/pivotTable25.xml"/><Relationship Id="rId5" Type="http://schemas.openxmlformats.org/officeDocument/2006/relationships/drawing" Target="../drawings/drawing11.xml"/><Relationship Id="rId4" Type="http://schemas.openxmlformats.org/officeDocument/2006/relationships/pivotTable" Target="../pivotTables/pivotTable2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8" Type="http://schemas.openxmlformats.org/officeDocument/2006/relationships/drawing" Target="../drawings/drawing14.xml"/><Relationship Id="rId3" Type="http://schemas.openxmlformats.org/officeDocument/2006/relationships/pivotTable" Target="../pivotTables/pivotTable31.xml"/><Relationship Id="rId7" Type="http://schemas.openxmlformats.org/officeDocument/2006/relationships/pivotTable" Target="../pivotTables/pivotTable35.xml"/><Relationship Id="rId2" Type="http://schemas.openxmlformats.org/officeDocument/2006/relationships/pivotTable" Target="../pivotTables/pivotTable30.xml"/><Relationship Id="rId1" Type="http://schemas.openxmlformats.org/officeDocument/2006/relationships/pivotTable" Target="../pivotTables/pivotTable29.xml"/><Relationship Id="rId6" Type="http://schemas.openxmlformats.org/officeDocument/2006/relationships/pivotTable" Target="../pivotTables/pivotTable34.xml"/><Relationship Id="rId5" Type="http://schemas.openxmlformats.org/officeDocument/2006/relationships/pivotTable" Target="../pivotTables/pivotTable33.xml"/><Relationship Id="rId4" Type="http://schemas.openxmlformats.org/officeDocument/2006/relationships/pivotTable" Target="../pivotTables/pivotTable3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3" Type="http://schemas.openxmlformats.org/officeDocument/2006/relationships/pivotTable" Target="../pivotTables/pivotTable38.xml"/><Relationship Id="rId2" Type="http://schemas.openxmlformats.org/officeDocument/2006/relationships/pivotTable" Target="../pivotTables/pivotTable37.xml"/><Relationship Id="rId1" Type="http://schemas.openxmlformats.org/officeDocument/2006/relationships/pivotTable" Target="../pivotTables/pivotTable36.xml"/><Relationship Id="rId4"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8" Type="http://schemas.openxmlformats.org/officeDocument/2006/relationships/pivotTable" Target="../pivotTables/pivotTable46.xml"/><Relationship Id="rId3" Type="http://schemas.openxmlformats.org/officeDocument/2006/relationships/pivotTable" Target="../pivotTables/pivotTable41.xml"/><Relationship Id="rId7" Type="http://schemas.openxmlformats.org/officeDocument/2006/relationships/pivotTable" Target="../pivotTables/pivotTable45.xml"/><Relationship Id="rId2" Type="http://schemas.openxmlformats.org/officeDocument/2006/relationships/pivotTable" Target="../pivotTables/pivotTable40.xml"/><Relationship Id="rId1" Type="http://schemas.openxmlformats.org/officeDocument/2006/relationships/pivotTable" Target="../pivotTables/pivotTable39.xml"/><Relationship Id="rId6" Type="http://schemas.openxmlformats.org/officeDocument/2006/relationships/pivotTable" Target="../pivotTables/pivotTable44.xml"/><Relationship Id="rId5" Type="http://schemas.openxmlformats.org/officeDocument/2006/relationships/pivotTable" Target="../pivotTables/pivotTable43.xml"/><Relationship Id="rId4" Type="http://schemas.openxmlformats.org/officeDocument/2006/relationships/pivotTable" Target="../pivotTables/pivotTable42.xml"/><Relationship Id="rId9"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A85D1-48A6-45F9-B6B4-7CE17386ACAC}">
  <dimension ref="A3:G2063"/>
  <sheetViews>
    <sheetView topLeftCell="A2050" zoomScale="104" zoomScaleNormal="104" workbookViewId="0">
      <selection activeCell="A2062" sqref="A2062"/>
    </sheetView>
  </sheetViews>
  <sheetFormatPr defaultRowHeight="14.5" x14ac:dyDescent="0.35"/>
  <cols>
    <col min="1" max="1" width="12.36328125" bestFit="1" customWidth="1"/>
    <col min="2" max="2" width="24.81640625" bestFit="1" customWidth="1"/>
    <col min="3" max="3" width="19.453125" bestFit="1" customWidth="1"/>
    <col min="4" max="1975" width="15.26953125" bestFit="1" customWidth="1"/>
    <col min="1976" max="1976" width="10.7265625" bestFit="1" customWidth="1"/>
  </cols>
  <sheetData>
    <row r="3" spans="1:7" x14ac:dyDescent="0.35">
      <c r="A3" s="2" t="s">
        <v>46</v>
      </c>
      <c r="B3" t="s">
        <v>55</v>
      </c>
    </row>
    <row r="4" spans="1:7" x14ac:dyDescent="0.35">
      <c r="A4" s="3" t="s">
        <v>56</v>
      </c>
      <c r="B4" s="6">
        <v>7766</v>
      </c>
    </row>
    <row r="5" spans="1:7" x14ac:dyDescent="0.35">
      <c r="A5" s="3" t="s">
        <v>57</v>
      </c>
      <c r="B5" s="6">
        <v>11759</v>
      </c>
    </row>
    <row r="6" spans="1:7" x14ac:dyDescent="0.35">
      <c r="A6" s="3" t="s">
        <v>58</v>
      </c>
      <c r="B6" s="6">
        <v>4235</v>
      </c>
    </row>
    <row r="7" spans="1:7" x14ac:dyDescent="0.35">
      <c r="A7" s="3" t="s">
        <v>59</v>
      </c>
      <c r="B7" s="6">
        <v>880</v>
      </c>
    </row>
    <row r="8" spans="1:7" x14ac:dyDescent="0.35">
      <c r="A8" s="3" t="s">
        <v>47</v>
      </c>
      <c r="B8" s="6">
        <v>24640</v>
      </c>
    </row>
    <row r="11" spans="1:7" x14ac:dyDescent="0.35">
      <c r="G11" s="1"/>
    </row>
    <row r="28" spans="1:2" x14ac:dyDescent="0.35">
      <c r="A28" s="2" t="s">
        <v>46</v>
      </c>
      <c r="B28" t="s">
        <v>60</v>
      </c>
    </row>
    <row r="29" spans="1:2" x14ac:dyDescent="0.35">
      <c r="A29" s="3" t="s">
        <v>37</v>
      </c>
      <c r="B29">
        <v>2802</v>
      </c>
    </row>
    <row r="30" spans="1:2" x14ac:dyDescent="0.35">
      <c r="A30" s="3" t="s">
        <v>36</v>
      </c>
      <c r="B30">
        <v>379</v>
      </c>
    </row>
    <row r="31" spans="1:2" x14ac:dyDescent="0.35">
      <c r="A31" s="3" t="s">
        <v>29</v>
      </c>
      <c r="B31">
        <v>16894</v>
      </c>
    </row>
    <row r="32" spans="1:2" x14ac:dyDescent="0.35">
      <c r="A32" s="3" t="s">
        <v>34</v>
      </c>
      <c r="B32">
        <v>5523</v>
      </c>
    </row>
    <row r="33" spans="1:2" x14ac:dyDescent="0.35">
      <c r="A33" s="3" t="s">
        <v>32</v>
      </c>
      <c r="B33">
        <v>7693</v>
      </c>
    </row>
    <row r="34" spans="1:2" x14ac:dyDescent="0.35">
      <c r="A34" s="3" t="s">
        <v>47</v>
      </c>
      <c r="B34">
        <v>33291</v>
      </c>
    </row>
    <row r="47" spans="1:2" x14ac:dyDescent="0.35">
      <c r="A47" s="2" t="s">
        <v>46</v>
      </c>
      <c r="B47" t="s">
        <v>62</v>
      </c>
    </row>
    <row r="48" spans="1:2" x14ac:dyDescent="0.35">
      <c r="A48" s="3" t="s">
        <v>40</v>
      </c>
      <c r="B48">
        <v>3</v>
      </c>
    </row>
    <row r="49" spans="1:2" x14ac:dyDescent="0.35">
      <c r="A49" s="3" t="s">
        <v>39</v>
      </c>
      <c r="B49">
        <v>2</v>
      </c>
    </row>
    <row r="50" spans="1:2" x14ac:dyDescent="0.35">
      <c r="A50" s="3" t="s">
        <v>35</v>
      </c>
      <c r="B50">
        <v>116</v>
      </c>
    </row>
    <row r="51" spans="1:2" x14ac:dyDescent="0.35">
      <c r="A51" s="3" t="s">
        <v>33</v>
      </c>
      <c r="B51">
        <v>360</v>
      </c>
    </row>
    <row r="52" spans="1:2" x14ac:dyDescent="0.35">
      <c r="A52" s="3" t="s">
        <v>30</v>
      </c>
      <c r="B52">
        <v>244</v>
      </c>
    </row>
    <row r="53" spans="1:2" x14ac:dyDescent="0.35">
      <c r="A53" s="3" t="s">
        <v>31</v>
      </c>
      <c r="B53">
        <v>228</v>
      </c>
    </row>
    <row r="54" spans="1:2" x14ac:dyDescent="0.35">
      <c r="A54" s="3" t="s">
        <v>38</v>
      </c>
      <c r="B54">
        <v>47</v>
      </c>
    </row>
    <row r="55" spans="1:2" x14ac:dyDescent="0.35">
      <c r="A55" s="3" t="s">
        <v>41</v>
      </c>
      <c r="B55">
        <v>1</v>
      </c>
    </row>
    <row r="56" spans="1:2" x14ac:dyDescent="0.35">
      <c r="A56" s="3" t="s">
        <v>47</v>
      </c>
      <c r="B56">
        <v>1001</v>
      </c>
    </row>
    <row r="71" spans="1:2" x14ac:dyDescent="0.35">
      <c r="A71" s="2" t="s">
        <v>46</v>
      </c>
      <c r="B71" t="s">
        <v>63</v>
      </c>
    </row>
    <row r="72" spans="1:2" x14ac:dyDescent="0.35">
      <c r="A72" s="3">
        <v>1730</v>
      </c>
      <c r="B72">
        <v>1</v>
      </c>
    </row>
    <row r="73" spans="1:2" x14ac:dyDescent="0.35">
      <c r="A73" s="3">
        <v>2447</v>
      </c>
      <c r="B73">
        <v>1</v>
      </c>
    </row>
    <row r="74" spans="1:2" x14ac:dyDescent="0.35">
      <c r="A74" s="3">
        <v>3502</v>
      </c>
      <c r="B74">
        <v>1</v>
      </c>
    </row>
    <row r="75" spans="1:2" x14ac:dyDescent="0.35">
      <c r="A75" s="3">
        <v>4023</v>
      </c>
      <c r="B75">
        <v>1</v>
      </c>
    </row>
    <row r="76" spans="1:2" x14ac:dyDescent="0.35">
      <c r="A76" s="3">
        <v>4428</v>
      </c>
      <c r="B76">
        <v>1</v>
      </c>
    </row>
    <row r="77" spans="1:2" x14ac:dyDescent="0.35">
      <c r="A77" s="3">
        <v>4861</v>
      </c>
      <c r="B77">
        <v>1</v>
      </c>
    </row>
    <row r="78" spans="1:2" x14ac:dyDescent="0.35">
      <c r="A78" s="3">
        <v>5305</v>
      </c>
      <c r="B78">
        <v>1</v>
      </c>
    </row>
    <row r="79" spans="1:2" x14ac:dyDescent="0.35">
      <c r="A79" s="3">
        <v>5648</v>
      </c>
      <c r="B79">
        <v>1</v>
      </c>
    </row>
    <row r="80" spans="1:2" x14ac:dyDescent="0.35">
      <c r="A80" s="3">
        <v>6560</v>
      </c>
      <c r="B80">
        <v>1</v>
      </c>
    </row>
    <row r="81" spans="1:2" x14ac:dyDescent="0.35">
      <c r="A81" s="3">
        <v>6835</v>
      </c>
      <c r="B81">
        <v>1</v>
      </c>
    </row>
    <row r="82" spans="1:2" x14ac:dyDescent="0.35">
      <c r="A82" s="3">
        <v>7144</v>
      </c>
      <c r="B82">
        <v>1</v>
      </c>
    </row>
    <row r="83" spans="1:2" x14ac:dyDescent="0.35">
      <c r="A83" s="3">
        <v>7500</v>
      </c>
      <c r="B83">
        <v>12</v>
      </c>
    </row>
    <row r="84" spans="1:2" x14ac:dyDescent="0.35">
      <c r="A84" s="3">
        <v>8028</v>
      </c>
      <c r="B84">
        <v>1</v>
      </c>
    </row>
    <row r="85" spans="1:2" x14ac:dyDescent="0.35">
      <c r="A85" s="3">
        <v>8820</v>
      </c>
      <c r="B85">
        <v>1</v>
      </c>
    </row>
    <row r="86" spans="1:2" x14ac:dyDescent="0.35">
      <c r="A86" s="3">
        <v>8940</v>
      </c>
      <c r="B86">
        <v>1</v>
      </c>
    </row>
    <row r="87" spans="1:2" x14ac:dyDescent="0.35">
      <c r="A87" s="3">
        <v>9255</v>
      </c>
      <c r="B87">
        <v>1</v>
      </c>
    </row>
    <row r="88" spans="1:2" x14ac:dyDescent="0.35">
      <c r="A88" s="3">
        <v>9548</v>
      </c>
      <c r="B88">
        <v>1</v>
      </c>
    </row>
    <row r="89" spans="1:2" x14ac:dyDescent="0.35">
      <c r="A89" s="3">
        <v>9722</v>
      </c>
      <c r="B89">
        <v>1</v>
      </c>
    </row>
    <row r="90" spans="1:2" x14ac:dyDescent="0.35">
      <c r="A90" s="3">
        <v>10245</v>
      </c>
      <c r="B90">
        <v>1</v>
      </c>
    </row>
    <row r="91" spans="1:2" x14ac:dyDescent="0.35">
      <c r="A91" s="3">
        <v>10404</v>
      </c>
      <c r="B91">
        <v>1</v>
      </c>
    </row>
    <row r="92" spans="1:2" x14ac:dyDescent="0.35">
      <c r="A92" s="3">
        <v>10979</v>
      </c>
      <c r="B92">
        <v>2</v>
      </c>
    </row>
    <row r="93" spans="1:2" x14ac:dyDescent="0.35">
      <c r="A93" s="3">
        <v>11012</v>
      </c>
      <c r="B93">
        <v>1</v>
      </c>
    </row>
    <row r="94" spans="1:2" x14ac:dyDescent="0.35">
      <c r="A94" s="3">
        <v>11448</v>
      </c>
      <c r="B94">
        <v>1</v>
      </c>
    </row>
    <row r="95" spans="1:2" x14ac:dyDescent="0.35">
      <c r="A95" s="3">
        <v>12393</v>
      </c>
      <c r="B95">
        <v>1</v>
      </c>
    </row>
    <row r="96" spans="1:2" x14ac:dyDescent="0.35">
      <c r="A96" s="3">
        <v>12571</v>
      </c>
      <c r="B96">
        <v>1</v>
      </c>
    </row>
    <row r="97" spans="1:2" x14ac:dyDescent="0.35">
      <c r="A97" s="3">
        <v>13084</v>
      </c>
      <c r="B97">
        <v>1</v>
      </c>
    </row>
    <row r="98" spans="1:2" x14ac:dyDescent="0.35">
      <c r="A98" s="3">
        <v>13260</v>
      </c>
      <c r="B98">
        <v>1</v>
      </c>
    </row>
    <row r="99" spans="1:2" x14ac:dyDescent="0.35">
      <c r="A99" s="3">
        <v>13533</v>
      </c>
      <c r="B99">
        <v>1</v>
      </c>
    </row>
    <row r="100" spans="1:2" x14ac:dyDescent="0.35">
      <c r="A100" s="3">
        <v>13624</v>
      </c>
      <c r="B100">
        <v>1</v>
      </c>
    </row>
    <row r="101" spans="1:2" x14ac:dyDescent="0.35">
      <c r="A101" s="3">
        <v>13672</v>
      </c>
      <c r="B101">
        <v>1</v>
      </c>
    </row>
    <row r="102" spans="1:2" x14ac:dyDescent="0.35">
      <c r="A102" s="3">
        <v>13724</v>
      </c>
      <c r="B102">
        <v>1</v>
      </c>
    </row>
    <row r="103" spans="1:2" x14ac:dyDescent="0.35">
      <c r="A103" s="3">
        <v>14045</v>
      </c>
      <c r="B103">
        <v>1</v>
      </c>
    </row>
    <row r="104" spans="1:2" x14ac:dyDescent="0.35">
      <c r="A104" s="3">
        <v>14188</v>
      </c>
      <c r="B104">
        <v>1</v>
      </c>
    </row>
    <row r="105" spans="1:2" x14ac:dyDescent="0.35">
      <c r="A105" s="3">
        <v>14421</v>
      </c>
      <c r="B105">
        <v>1</v>
      </c>
    </row>
    <row r="106" spans="1:2" x14ac:dyDescent="0.35">
      <c r="A106" s="3">
        <v>14515</v>
      </c>
      <c r="B106">
        <v>1</v>
      </c>
    </row>
    <row r="107" spans="1:2" x14ac:dyDescent="0.35">
      <c r="A107" s="3">
        <v>14661</v>
      </c>
      <c r="B107">
        <v>1</v>
      </c>
    </row>
    <row r="108" spans="1:2" x14ac:dyDescent="0.35">
      <c r="A108" s="3">
        <v>14796</v>
      </c>
      <c r="B108">
        <v>1</v>
      </c>
    </row>
    <row r="109" spans="1:2" x14ac:dyDescent="0.35">
      <c r="A109" s="3">
        <v>14849</v>
      </c>
      <c r="B109">
        <v>1</v>
      </c>
    </row>
    <row r="110" spans="1:2" x14ac:dyDescent="0.35">
      <c r="A110" s="3">
        <v>14906</v>
      </c>
      <c r="B110">
        <v>1</v>
      </c>
    </row>
    <row r="111" spans="1:2" x14ac:dyDescent="0.35">
      <c r="A111" s="3">
        <v>14918</v>
      </c>
      <c r="B111">
        <v>1</v>
      </c>
    </row>
    <row r="112" spans="1:2" x14ac:dyDescent="0.35">
      <c r="A112" s="3">
        <v>15033</v>
      </c>
      <c r="B112">
        <v>1</v>
      </c>
    </row>
    <row r="113" spans="1:2" x14ac:dyDescent="0.35">
      <c r="A113" s="3">
        <v>15038</v>
      </c>
      <c r="B113">
        <v>1</v>
      </c>
    </row>
    <row r="114" spans="1:2" x14ac:dyDescent="0.35">
      <c r="A114" s="3">
        <v>15056</v>
      </c>
      <c r="B114">
        <v>1</v>
      </c>
    </row>
    <row r="115" spans="1:2" x14ac:dyDescent="0.35">
      <c r="A115" s="3">
        <v>15072</v>
      </c>
      <c r="B115">
        <v>1</v>
      </c>
    </row>
    <row r="116" spans="1:2" x14ac:dyDescent="0.35">
      <c r="A116" s="3">
        <v>15253</v>
      </c>
      <c r="B116">
        <v>1</v>
      </c>
    </row>
    <row r="117" spans="1:2" x14ac:dyDescent="0.35">
      <c r="A117" s="3">
        <v>15287</v>
      </c>
      <c r="B117">
        <v>2</v>
      </c>
    </row>
    <row r="118" spans="1:2" x14ac:dyDescent="0.35">
      <c r="A118" s="3">
        <v>15315</v>
      </c>
      <c r="B118">
        <v>2</v>
      </c>
    </row>
    <row r="119" spans="1:2" x14ac:dyDescent="0.35">
      <c r="A119" s="3">
        <v>15345</v>
      </c>
      <c r="B119">
        <v>1</v>
      </c>
    </row>
    <row r="120" spans="1:2" x14ac:dyDescent="0.35">
      <c r="A120" s="3">
        <v>15716</v>
      </c>
      <c r="B120">
        <v>1</v>
      </c>
    </row>
    <row r="121" spans="1:2" x14ac:dyDescent="0.35">
      <c r="A121" s="3">
        <v>15759</v>
      </c>
      <c r="B121">
        <v>1</v>
      </c>
    </row>
    <row r="122" spans="1:2" x14ac:dyDescent="0.35">
      <c r="A122" s="3">
        <v>15862</v>
      </c>
      <c r="B122">
        <v>1</v>
      </c>
    </row>
    <row r="123" spans="1:2" x14ac:dyDescent="0.35">
      <c r="A123" s="3">
        <v>16005</v>
      </c>
      <c r="B123">
        <v>1</v>
      </c>
    </row>
    <row r="124" spans="1:2" x14ac:dyDescent="0.35">
      <c r="A124" s="3">
        <v>16014</v>
      </c>
      <c r="B124">
        <v>1</v>
      </c>
    </row>
    <row r="125" spans="1:2" x14ac:dyDescent="0.35">
      <c r="A125" s="3">
        <v>16185</v>
      </c>
      <c r="B125">
        <v>1</v>
      </c>
    </row>
    <row r="126" spans="1:2" x14ac:dyDescent="0.35">
      <c r="A126" s="3">
        <v>16248</v>
      </c>
      <c r="B126">
        <v>1</v>
      </c>
    </row>
    <row r="127" spans="1:2" x14ac:dyDescent="0.35">
      <c r="A127" s="3">
        <v>16269</v>
      </c>
      <c r="B127">
        <v>1</v>
      </c>
    </row>
    <row r="128" spans="1:2" x14ac:dyDescent="0.35">
      <c r="A128" s="3">
        <v>16529</v>
      </c>
      <c r="B128">
        <v>1</v>
      </c>
    </row>
    <row r="129" spans="1:2" x14ac:dyDescent="0.35">
      <c r="A129" s="3">
        <v>16531</v>
      </c>
      <c r="B129">
        <v>1</v>
      </c>
    </row>
    <row r="130" spans="1:2" x14ac:dyDescent="0.35">
      <c r="A130" s="3">
        <v>16581</v>
      </c>
      <c r="B130">
        <v>1</v>
      </c>
    </row>
    <row r="131" spans="1:2" x14ac:dyDescent="0.35">
      <c r="A131" s="3">
        <v>16626</v>
      </c>
      <c r="B131">
        <v>1</v>
      </c>
    </row>
    <row r="132" spans="1:2" x14ac:dyDescent="0.35">
      <c r="A132" s="3">
        <v>16653</v>
      </c>
      <c r="B132">
        <v>1</v>
      </c>
    </row>
    <row r="133" spans="1:2" x14ac:dyDescent="0.35">
      <c r="A133" s="3">
        <v>16813</v>
      </c>
      <c r="B133">
        <v>1</v>
      </c>
    </row>
    <row r="134" spans="1:2" x14ac:dyDescent="0.35">
      <c r="A134" s="3">
        <v>16860</v>
      </c>
      <c r="B134">
        <v>1</v>
      </c>
    </row>
    <row r="135" spans="1:2" x14ac:dyDescent="0.35">
      <c r="A135" s="3">
        <v>16927</v>
      </c>
      <c r="B135">
        <v>1</v>
      </c>
    </row>
    <row r="136" spans="1:2" x14ac:dyDescent="0.35">
      <c r="A136" s="3">
        <v>17003</v>
      </c>
      <c r="B136">
        <v>1</v>
      </c>
    </row>
    <row r="137" spans="1:2" x14ac:dyDescent="0.35">
      <c r="A137" s="3">
        <v>17117</v>
      </c>
      <c r="B137">
        <v>1</v>
      </c>
    </row>
    <row r="138" spans="1:2" x14ac:dyDescent="0.35">
      <c r="A138" s="3">
        <v>17144</v>
      </c>
      <c r="B138">
        <v>2</v>
      </c>
    </row>
    <row r="139" spans="1:2" x14ac:dyDescent="0.35">
      <c r="A139" s="3">
        <v>17148</v>
      </c>
      <c r="B139">
        <v>1</v>
      </c>
    </row>
    <row r="140" spans="1:2" x14ac:dyDescent="0.35">
      <c r="A140" s="3">
        <v>17256</v>
      </c>
      <c r="B140">
        <v>1</v>
      </c>
    </row>
    <row r="141" spans="1:2" x14ac:dyDescent="0.35">
      <c r="A141" s="3">
        <v>17323</v>
      </c>
      <c r="B141">
        <v>1</v>
      </c>
    </row>
    <row r="142" spans="1:2" x14ac:dyDescent="0.35">
      <c r="A142" s="3">
        <v>17345</v>
      </c>
      <c r="B142">
        <v>1</v>
      </c>
    </row>
    <row r="143" spans="1:2" x14ac:dyDescent="0.35">
      <c r="A143" s="3">
        <v>17459</v>
      </c>
      <c r="B143">
        <v>1</v>
      </c>
    </row>
    <row r="144" spans="1:2" x14ac:dyDescent="0.35">
      <c r="A144" s="3">
        <v>17487</v>
      </c>
      <c r="B144">
        <v>1</v>
      </c>
    </row>
    <row r="145" spans="1:2" x14ac:dyDescent="0.35">
      <c r="A145" s="3">
        <v>17649</v>
      </c>
      <c r="B145">
        <v>1</v>
      </c>
    </row>
    <row r="146" spans="1:2" x14ac:dyDescent="0.35">
      <c r="A146" s="3">
        <v>17688</v>
      </c>
      <c r="B146">
        <v>1</v>
      </c>
    </row>
    <row r="147" spans="1:2" x14ac:dyDescent="0.35">
      <c r="A147" s="3">
        <v>18100</v>
      </c>
      <c r="B147">
        <v>1</v>
      </c>
    </row>
    <row r="148" spans="1:2" x14ac:dyDescent="0.35">
      <c r="A148" s="3">
        <v>18169</v>
      </c>
      <c r="B148">
        <v>1</v>
      </c>
    </row>
    <row r="149" spans="1:2" x14ac:dyDescent="0.35">
      <c r="A149" s="3">
        <v>18222</v>
      </c>
      <c r="B149">
        <v>1</v>
      </c>
    </row>
    <row r="150" spans="1:2" x14ac:dyDescent="0.35">
      <c r="A150" s="3">
        <v>18227</v>
      </c>
      <c r="B150">
        <v>1</v>
      </c>
    </row>
    <row r="151" spans="1:2" x14ac:dyDescent="0.35">
      <c r="A151" s="3">
        <v>18351</v>
      </c>
      <c r="B151">
        <v>1</v>
      </c>
    </row>
    <row r="152" spans="1:2" x14ac:dyDescent="0.35">
      <c r="A152" s="3">
        <v>18358</v>
      </c>
      <c r="B152">
        <v>1</v>
      </c>
    </row>
    <row r="153" spans="1:2" x14ac:dyDescent="0.35">
      <c r="A153" s="3">
        <v>18393</v>
      </c>
      <c r="B153">
        <v>1</v>
      </c>
    </row>
    <row r="154" spans="1:2" x14ac:dyDescent="0.35">
      <c r="A154" s="3">
        <v>18492</v>
      </c>
      <c r="B154">
        <v>1</v>
      </c>
    </row>
    <row r="155" spans="1:2" x14ac:dyDescent="0.35">
      <c r="A155" s="3">
        <v>18589</v>
      </c>
      <c r="B155">
        <v>1</v>
      </c>
    </row>
    <row r="156" spans="1:2" x14ac:dyDescent="0.35">
      <c r="A156" s="3">
        <v>18690</v>
      </c>
      <c r="B156">
        <v>3</v>
      </c>
    </row>
    <row r="157" spans="1:2" x14ac:dyDescent="0.35">
      <c r="A157" s="3">
        <v>18701</v>
      </c>
      <c r="B157">
        <v>2</v>
      </c>
    </row>
    <row r="158" spans="1:2" x14ac:dyDescent="0.35">
      <c r="A158" s="3">
        <v>18746</v>
      </c>
      <c r="B158">
        <v>1</v>
      </c>
    </row>
    <row r="159" spans="1:2" x14ac:dyDescent="0.35">
      <c r="A159" s="3">
        <v>18793</v>
      </c>
      <c r="B159">
        <v>1</v>
      </c>
    </row>
    <row r="160" spans="1:2" x14ac:dyDescent="0.35">
      <c r="A160" s="3">
        <v>18890</v>
      </c>
      <c r="B160">
        <v>1</v>
      </c>
    </row>
    <row r="161" spans="1:2" x14ac:dyDescent="0.35">
      <c r="A161" s="3">
        <v>18929</v>
      </c>
      <c r="B161">
        <v>3</v>
      </c>
    </row>
    <row r="162" spans="1:2" x14ac:dyDescent="0.35">
      <c r="A162" s="3">
        <v>18978</v>
      </c>
      <c r="B162">
        <v>1</v>
      </c>
    </row>
    <row r="163" spans="1:2" x14ac:dyDescent="0.35">
      <c r="A163" s="3">
        <v>18988</v>
      </c>
      <c r="B163">
        <v>1</v>
      </c>
    </row>
    <row r="164" spans="1:2" x14ac:dyDescent="0.35">
      <c r="A164" s="3">
        <v>19107</v>
      </c>
      <c r="B164">
        <v>1</v>
      </c>
    </row>
    <row r="165" spans="1:2" x14ac:dyDescent="0.35">
      <c r="A165" s="3">
        <v>19329</v>
      </c>
      <c r="B165">
        <v>1</v>
      </c>
    </row>
    <row r="166" spans="1:2" x14ac:dyDescent="0.35">
      <c r="A166" s="3">
        <v>19346</v>
      </c>
      <c r="B166">
        <v>1</v>
      </c>
    </row>
    <row r="167" spans="1:2" x14ac:dyDescent="0.35">
      <c r="A167" s="3">
        <v>19414</v>
      </c>
      <c r="B167">
        <v>1</v>
      </c>
    </row>
    <row r="168" spans="1:2" x14ac:dyDescent="0.35">
      <c r="A168" s="3">
        <v>19419</v>
      </c>
      <c r="B168">
        <v>1</v>
      </c>
    </row>
    <row r="169" spans="1:2" x14ac:dyDescent="0.35">
      <c r="A169" s="3">
        <v>19444</v>
      </c>
      <c r="B169">
        <v>1</v>
      </c>
    </row>
    <row r="170" spans="1:2" x14ac:dyDescent="0.35">
      <c r="A170" s="3">
        <v>19485</v>
      </c>
      <c r="B170">
        <v>1</v>
      </c>
    </row>
    <row r="171" spans="1:2" x14ac:dyDescent="0.35">
      <c r="A171" s="3">
        <v>19510</v>
      </c>
      <c r="B171">
        <v>1</v>
      </c>
    </row>
    <row r="172" spans="1:2" x14ac:dyDescent="0.35">
      <c r="A172" s="3">
        <v>19514</v>
      </c>
      <c r="B172">
        <v>2</v>
      </c>
    </row>
    <row r="173" spans="1:2" x14ac:dyDescent="0.35">
      <c r="A173" s="3">
        <v>19656</v>
      </c>
      <c r="B173">
        <v>1</v>
      </c>
    </row>
    <row r="174" spans="1:2" x14ac:dyDescent="0.35">
      <c r="A174" s="3">
        <v>19740</v>
      </c>
      <c r="B174">
        <v>1</v>
      </c>
    </row>
    <row r="175" spans="1:2" x14ac:dyDescent="0.35">
      <c r="A175" s="3">
        <v>19789</v>
      </c>
      <c r="B175">
        <v>1</v>
      </c>
    </row>
    <row r="176" spans="1:2" x14ac:dyDescent="0.35">
      <c r="A176" s="3">
        <v>19986</v>
      </c>
      <c r="B176">
        <v>2</v>
      </c>
    </row>
    <row r="177" spans="1:2" x14ac:dyDescent="0.35">
      <c r="A177" s="3">
        <v>20130</v>
      </c>
      <c r="B177">
        <v>2</v>
      </c>
    </row>
    <row r="178" spans="1:2" x14ac:dyDescent="0.35">
      <c r="A178" s="3">
        <v>20180</v>
      </c>
      <c r="B178">
        <v>2</v>
      </c>
    </row>
    <row r="179" spans="1:2" x14ac:dyDescent="0.35">
      <c r="A179" s="3">
        <v>20193</v>
      </c>
      <c r="B179">
        <v>1</v>
      </c>
    </row>
    <row r="180" spans="1:2" x14ac:dyDescent="0.35">
      <c r="A180" s="3">
        <v>20194</v>
      </c>
      <c r="B180">
        <v>1</v>
      </c>
    </row>
    <row r="181" spans="1:2" x14ac:dyDescent="0.35">
      <c r="A181" s="3">
        <v>20425</v>
      </c>
      <c r="B181">
        <v>2</v>
      </c>
    </row>
    <row r="182" spans="1:2" x14ac:dyDescent="0.35">
      <c r="A182" s="3">
        <v>20427</v>
      </c>
      <c r="B182">
        <v>1</v>
      </c>
    </row>
    <row r="183" spans="1:2" x14ac:dyDescent="0.35">
      <c r="A183" s="3">
        <v>20491</v>
      </c>
      <c r="B183">
        <v>1</v>
      </c>
    </row>
    <row r="184" spans="1:2" x14ac:dyDescent="0.35">
      <c r="A184" s="3">
        <v>20518</v>
      </c>
      <c r="B184">
        <v>1</v>
      </c>
    </row>
    <row r="185" spans="1:2" x14ac:dyDescent="0.35">
      <c r="A185" s="3">
        <v>20559</v>
      </c>
      <c r="B185">
        <v>1</v>
      </c>
    </row>
    <row r="186" spans="1:2" x14ac:dyDescent="0.35">
      <c r="A186" s="3">
        <v>20587</v>
      </c>
      <c r="B186">
        <v>2</v>
      </c>
    </row>
    <row r="187" spans="1:2" x14ac:dyDescent="0.35">
      <c r="A187" s="3">
        <v>20895</v>
      </c>
      <c r="B187">
        <v>1</v>
      </c>
    </row>
    <row r="188" spans="1:2" x14ac:dyDescent="0.35">
      <c r="A188" s="3">
        <v>20981</v>
      </c>
      <c r="B188">
        <v>1</v>
      </c>
    </row>
    <row r="189" spans="1:2" x14ac:dyDescent="0.35">
      <c r="A189" s="3">
        <v>21024</v>
      </c>
      <c r="B189">
        <v>1</v>
      </c>
    </row>
    <row r="190" spans="1:2" x14ac:dyDescent="0.35">
      <c r="A190" s="3">
        <v>21059</v>
      </c>
      <c r="B190">
        <v>1</v>
      </c>
    </row>
    <row r="191" spans="1:2" x14ac:dyDescent="0.35">
      <c r="A191" s="3">
        <v>21063</v>
      </c>
      <c r="B191">
        <v>1</v>
      </c>
    </row>
    <row r="192" spans="1:2" x14ac:dyDescent="0.35">
      <c r="A192" s="3">
        <v>21255</v>
      </c>
      <c r="B192">
        <v>1</v>
      </c>
    </row>
    <row r="193" spans="1:2" x14ac:dyDescent="0.35">
      <c r="A193" s="3">
        <v>21282</v>
      </c>
      <c r="B193">
        <v>1</v>
      </c>
    </row>
    <row r="194" spans="1:2" x14ac:dyDescent="0.35">
      <c r="A194" s="3">
        <v>21355</v>
      </c>
      <c r="B194">
        <v>1</v>
      </c>
    </row>
    <row r="195" spans="1:2" x14ac:dyDescent="0.35">
      <c r="A195" s="3">
        <v>21359</v>
      </c>
      <c r="B195">
        <v>1</v>
      </c>
    </row>
    <row r="196" spans="1:2" x14ac:dyDescent="0.35">
      <c r="A196" s="3">
        <v>21474</v>
      </c>
      <c r="B196">
        <v>1</v>
      </c>
    </row>
    <row r="197" spans="1:2" x14ac:dyDescent="0.35">
      <c r="A197" s="3">
        <v>21645</v>
      </c>
      <c r="B197">
        <v>1</v>
      </c>
    </row>
    <row r="198" spans="1:2" x14ac:dyDescent="0.35">
      <c r="A198" s="3">
        <v>21675</v>
      </c>
      <c r="B198">
        <v>1</v>
      </c>
    </row>
    <row r="199" spans="1:2" x14ac:dyDescent="0.35">
      <c r="A199" s="3">
        <v>21840</v>
      </c>
      <c r="B199">
        <v>1</v>
      </c>
    </row>
    <row r="200" spans="1:2" x14ac:dyDescent="0.35">
      <c r="A200" s="3">
        <v>21846</v>
      </c>
      <c r="B200">
        <v>1</v>
      </c>
    </row>
    <row r="201" spans="1:2" x14ac:dyDescent="0.35">
      <c r="A201" s="3">
        <v>21888</v>
      </c>
      <c r="B201">
        <v>1</v>
      </c>
    </row>
    <row r="202" spans="1:2" x14ac:dyDescent="0.35">
      <c r="A202" s="3">
        <v>21918</v>
      </c>
      <c r="B202">
        <v>1</v>
      </c>
    </row>
    <row r="203" spans="1:2" x14ac:dyDescent="0.35">
      <c r="A203" s="3">
        <v>21955</v>
      </c>
      <c r="B203">
        <v>1</v>
      </c>
    </row>
    <row r="204" spans="1:2" x14ac:dyDescent="0.35">
      <c r="A204" s="3">
        <v>21994</v>
      </c>
      <c r="B204">
        <v>2</v>
      </c>
    </row>
    <row r="205" spans="1:2" x14ac:dyDescent="0.35">
      <c r="A205" s="3">
        <v>22010</v>
      </c>
      <c r="B205">
        <v>1</v>
      </c>
    </row>
    <row r="206" spans="1:2" x14ac:dyDescent="0.35">
      <c r="A206" s="3">
        <v>22063</v>
      </c>
      <c r="B206">
        <v>1</v>
      </c>
    </row>
    <row r="207" spans="1:2" x14ac:dyDescent="0.35">
      <c r="A207" s="3">
        <v>22070</v>
      </c>
      <c r="B207">
        <v>1</v>
      </c>
    </row>
    <row r="208" spans="1:2" x14ac:dyDescent="0.35">
      <c r="A208" s="3">
        <v>22108</v>
      </c>
      <c r="B208">
        <v>1</v>
      </c>
    </row>
    <row r="209" spans="1:2" x14ac:dyDescent="0.35">
      <c r="A209" s="3">
        <v>22123</v>
      </c>
      <c r="B209">
        <v>1</v>
      </c>
    </row>
    <row r="210" spans="1:2" x14ac:dyDescent="0.35">
      <c r="A210" s="3">
        <v>22148</v>
      </c>
      <c r="B210">
        <v>1</v>
      </c>
    </row>
    <row r="211" spans="1:2" x14ac:dyDescent="0.35">
      <c r="A211" s="3">
        <v>22212</v>
      </c>
      <c r="B211">
        <v>1</v>
      </c>
    </row>
    <row r="212" spans="1:2" x14ac:dyDescent="0.35">
      <c r="A212" s="3">
        <v>22263</v>
      </c>
      <c r="B212">
        <v>1</v>
      </c>
    </row>
    <row r="213" spans="1:2" x14ac:dyDescent="0.35">
      <c r="A213" s="3">
        <v>22280</v>
      </c>
      <c r="B213">
        <v>1</v>
      </c>
    </row>
    <row r="214" spans="1:2" x14ac:dyDescent="0.35">
      <c r="A214" s="3">
        <v>22304</v>
      </c>
      <c r="B214">
        <v>1</v>
      </c>
    </row>
    <row r="215" spans="1:2" x14ac:dyDescent="0.35">
      <c r="A215" s="3">
        <v>22327</v>
      </c>
      <c r="B215">
        <v>1</v>
      </c>
    </row>
    <row r="216" spans="1:2" x14ac:dyDescent="0.35">
      <c r="A216" s="3">
        <v>22390</v>
      </c>
      <c r="B216">
        <v>1</v>
      </c>
    </row>
    <row r="217" spans="1:2" x14ac:dyDescent="0.35">
      <c r="A217" s="3">
        <v>22419</v>
      </c>
      <c r="B217">
        <v>2</v>
      </c>
    </row>
    <row r="218" spans="1:2" x14ac:dyDescent="0.35">
      <c r="A218" s="3">
        <v>22434</v>
      </c>
      <c r="B218">
        <v>1</v>
      </c>
    </row>
    <row r="219" spans="1:2" x14ac:dyDescent="0.35">
      <c r="A219" s="3">
        <v>22448</v>
      </c>
      <c r="B219">
        <v>1</v>
      </c>
    </row>
    <row r="220" spans="1:2" x14ac:dyDescent="0.35">
      <c r="A220" s="3">
        <v>22507</v>
      </c>
      <c r="B220">
        <v>1</v>
      </c>
    </row>
    <row r="221" spans="1:2" x14ac:dyDescent="0.35">
      <c r="A221" s="3">
        <v>22518</v>
      </c>
      <c r="B221">
        <v>1</v>
      </c>
    </row>
    <row r="222" spans="1:2" x14ac:dyDescent="0.35">
      <c r="A222" s="3">
        <v>22554</v>
      </c>
      <c r="B222">
        <v>1</v>
      </c>
    </row>
    <row r="223" spans="1:2" x14ac:dyDescent="0.35">
      <c r="A223" s="3">
        <v>22574</v>
      </c>
      <c r="B223">
        <v>2</v>
      </c>
    </row>
    <row r="224" spans="1:2" x14ac:dyDescent="0.35">
      <c r="A224" s="3">
        <v>22585</v>
      </c>
      <c r="B224">
        <v>1</v>
      </c>
    </row>
    <row r="225" spans="1:2" x14ac:dyDescent="0.35">
      <c r="A225" s="3">
        <v>22634</v>
      </c>
      <c r="B225">
        <v>2</v>
      </c>
    </row>
    <row r="226" spans="1:2" x14ac:dyDescent="0.35">
      <c r="A226" s="3">
        <v>22669</v>
      </c>
      <c r="B226">
        <v>1</v>
      </c>
    </row>
    <row r="227" spans="1:2" x14ac:dyDescent="0.35">
      <c r="A227" s="3">
        <v>22682</v>
      </c>
      <c r="B227">
        <v>1</v>
      </c>
    </row>
    <row r="228" spans="1:2" x14ac:dyDescent="0.35">
      <c r="A228" s="3">
        <v>22701</v>
      </c>
      <c r="B228">
        <v>1</v>
      </c>
    </row>
    <row r="229" spans="1:2" x14ac:dyDescent="0.35">
      <c r="A229" s="3">
        <v>22775</v>
      </c>
      <c r="B229">
        <v>2</v>
      </c>
    </row>
    <row r="230" spans="1:2" x14ac:dyDescent="0.35">
      <c r="A230" s="3">
        <v>22804</v>
      </c>
      <c r="B230">
        <v>2</v>
      </c>
    </row>
    <row r="231" spans="1:2" x14ac:dyDescent="0.35">
      <c r="A231" s="3">
        <v>22944</v>
      </c>
      <c r="B231">
        <v>1</v>
      </c>
    </row>
    <row r="232" spans="1:2" x14ac:dyDescent="0.35">
      <c r="A232" s="3">
        <v>22979</v>
      </c>
      <c r="B232">
        <v>1</v>
      </c>
    </row>
    <row r="233" spans="1:2" x14ac:dyDescent="0.35">
      <c r="A233" s="3">
        <v>23091</v>
      </c>
      <c r="B233">
        <v>1</v>
      </c>
    </row>
    <row r="234" spans="1:2" x14ac:dyDescent="0.35">
      <c r="A234" s="3">
        <v>23148</v>
      </c>
      <c r="B234">
        <v>1</v>
      </c>
    </row>
    <row r="235" spans="1:2" x14ac:dyDescent="0.35">
      <c r="A235" s="3">
        <v>23162</v>
      </c>
      <c r="B235">
        <v>1</v>
      </c>
    </row>
    <row r="236" spans="1:2" x14ac:dyDescent="0.35">
      <c r="A236" s="3">
        <v>23228</v>
      </c>
      <c r="B236">
        <v>2</v>
      </c>
    </row>
    <row r="237" spans="1:2" x14ac:dyDescent="0.35">
      <c r="A237" s="3">
        <v>23272</v>
      </c>
      <c r="B237">
        <v>1</v>
      </c>
    </row>
    <row r="238" spans="1:2" x14ac:dyDescent="0.35">
      <c r="A238" s="3">
        <v>23295</v>
      </c>
      <c r="B238">
        <v>1</v>
      </c>
    </row>
    <row r="239" spans="1:2" x14ac:dyDescent="0.35">
      <c r="A239" s="3">
        <v>23331</v>
      </c>
      <c r="B239">
        <v>2</v>
      </c>
    </row>
    <row r="240" spans="1:2" x14ac:dyDescent="0.35">
      <c r="A240" s="3">
        <v>23442</v>
      </c>
      <c r="B240">
        <v>1</v>
      </c>
    </row>
    <row r="241" spans="1:2" x14ac:dyDescent="0.35">
      <c r="A241" s="3">
        <v>23477</v>
      </c>
      <c r="B241">
        <v>1</v>
      </c>
    </row>
    <row r="242" spans="1:2" x14ac:dyDescent="0.35">
      <c r="A242" s="3">
        <v>23478</v>
      </c>
      <c r="B242">
        <v>1</v>
      </c>
    </row>
    <row r="243" spans="1:2" x14ac:dyDescent="0.35">
      <c r="A243" s="3">
        <v>23529</v>
      </c>
      <c r="B243">
        <v>1</v>
      </c>
    </row>
    <row r="244" spans="1:2" x14ac:dyDescent="0.35">
      <c r="A244" s="3">
        <v>23536</v>
      </c>
      <c r="B244">
        <v>1</v>
      </c>
    </row>
    <row r="245" spans="1:2" x14ac:dyDescent="0.35">
      <c r="A245" s="3">
        <v>23539</v>
      </c>
      <c r="B245">
        <v>1</v>
      </c>
    </row>
    <row r="246" spans="1:2" x14ac:dyDescent="0.35">
      <c r="A246" s="3">
        <v>23559</v>
      </c>
      <c r="B246">
        <v>1</v>
      </c>
    </row>
    <row r="247" spans="1:2" x14ac:dyDescent="0.35">
      <c r="A247" s="3">
        <v>23616</v>
      </c>
      <c r="B247">
        <v>1</v>
      </c>
    </row>
    <row r="248" spans="1:2" x14ac:dyDescent="0.35">
      <c r="A248" s="3">
        <v>23626</v>
      </c>
      <c r="B248">
        <v>1</v>
      </c>
    </row>
    <row r="249" spans="1:2" x14ac:dyDescent="0.35">
      <c r="A249" s="3">
        <v>23661</v>
      </c>
      <c r="B249">
        <v>1</v>
      </c>
    </row>
    <row r="250" spans="1:2" x14ac:dyDescent="0.35">
      <c r="A250" s="3">
        <v>23718</v>
      </c>
      <c r="B250">
        <v>1</v>
      </c>
    </row>
    <row r="251" spans="1:2" x14ac:dyDescent="0.35">
      <c r="A251" s="3">
        <v>23724</v>
      </c>
      <c r="B251">
        <v>1</v>
      </c>
    </row>
    <row r="252" spans="1:2" x14ac:dyDescent="0.35">
      <c r="A252" s="3">
        <v>23748</v>
      </c>
      <c r="B252">
        <v>1</v>
      </c>
    </row>
    <row r="253" spans="1:2" x14ac:dyDescent="0.35">
      <c r="A253" s="3">
        <v>23763</v>
      </c>
      <c r="B253">
        <v>1</v>
      </c>
    </row>
    <row r="254" spans="1:2" x14ac:dyDescent="0.35">
      <c r="A254" s="3">
        <v>23830</v>
      </c>
      <c r="B254">
        <v>1</v>
      </c>
    </row>
    <row r="255" spans="1:2" x14ac:dyDescent="0.35">
      <c r="A255" s="3">
        <v>23910</v>
      </c>
      <c r="B255">
        <v>1</v>
      </c>
    </row>
    <row r="256" spans="1:2" x14ac:dyDescent="0.35">
      <c r="A256" s="3">
        <v>23957</v>
      </c>
      <c r="B256">
        <v>1</v>
      </c>
    </row>
    <row r="257" spans="1:2" x14ac:dyDescent="0.35">
      <c r="A257" s="3">
        <v>23976</v>
      </c>
      <c r="B257">
        <v>1</v>
      </c>
    </row>
    <row r="258" spans="1:2" x14ac:dyDescent="0.35">
      <c r="A258" s="3">
        <v>24027</v>
      </c>
      <c r="B258">
        <v>1</v>
      </c>
    </row>
    <row r="259" spans="1:2" x14ac:dyDescent="0.35">
      <c r="A259" s="3">
        <v>24072</v>
      </c>
      <c r="B259">
        <v>1</v>
      </c>
    </row>
    <row r="260" spans="1:2" x14ac:dyDescent="0.35">
      <c r="A260" s="3">
        <v>24163</v>
      </c>
      <c r="B260">
        <v>1</v>
      </c>
    </row>
    <row r="261" spans="1:2" x14ac:dyDescent="0.35">
      <c r="A261" s="3">
        <v>24206</v>
      </c>
      <c r="B261">
        <v>1</v>
      </c>
    </row>
    <row r="262" spans="1:2" x14ac:dyDescent="0.35">
      <c r="A262" s="3">
        <v>24221</v>
      </c>
      <c r="B262">
        <v>1</v>
      </c>
    </row>
    <row r="263" spans="1:2" x14ac:dyDescent="0.35">
      <c r="A263" s="3">
        <v>24279</v>
      </c>
      <c r="B263">
        <v>1</v>
      </c>
    </row>
    <row r="264" spans="1:2" x14ac:dyDescent="0.35">
      <c r="A264" s="3">
        <v>24336</v>
      </c>
      <c r="B264">
        <v>1</v>
      </c>
    </row>
    <row r="265" spans="1:2" x14ac:dyDescent="0.35">
      <c r="A265" s="3">
        <v>24367</v>
      </c>
      <c r="B265">
        <v>1</v>
      </c>
    </row>
    <row r="266" spans="1:2" x14ac:dyDescent="0.35">
      <c r="A266" s="3">
        <v>24401</v>
      </c>
      <c r="B266">
        <v>1</v>
      </c>
    </row>
    <row r="267" spans="1:2" x14ac:dyDescent="0.35">
      <c r="A267" s="3">
        <v>24434</v>
      </c>
      <c r="B267">
        <v>1</v>
      </c>
    </row>
    <row r="268" spans="1:2" x14ac:dyDescent="0.35">
      <c r="A268" s="3">
        <v>24480</v>
      </c>
      <c r="B268">
        <v>1</v>
      </c>
    </row>
    <row r="269" spans="1:2" x14ac:dyDescent="0.35">
      <c r="A269" s="3">
        <v>24570</v>
      </c>
      <c r="B269">
        <v>1</v>
      </c>
    </row>
    <row r="270" spans="1:2" x14ac:dyDescent="0.35">
      <c r="A270" s="3">
        <v>24594</v>
      </c>
      <c r="B270">
        <v>2</v>
      </c>
    </row>
    <row r="271" spans="1:2" x14ac:dyDescent="0.35">
      <c r="A271" s="3">
        <v>24639</v>
      </c>
      <c r="B271">
        <v>1</v>
      </c>
    </row>
    <row r="272" spans="1:2" x14ac:dyDescent="0.35">
      <c r="A272" s="3">
        <v>24645</v>
      </c>
      <c r="B272">
        <v>1</v>
      </c>
    </row>
    <row r="273" spans="1:2" x14ac:dyDescent="0.35">
      <c r="A273" s="3">
        <v>24683</v>
      </c>
      <c r="B273">
        <v>1</v>
      </c>
    </row>
    <row r="274" spans="1:2" x14ac:dyDescent="0.35">
      <c r="A274" s="3">
        <v>24711</v>
      </c>
      <c r="B274">
        <v>1</v>
      </c>
    </row>
    <row r="275" spans="1:2" x14ac:dyDescent="0.35">
      <c r="A275" s="3">
        <v>24762</v>
      </c>
      <c r="B275">
        <v>1</v>
      </c>
    </row>
    <row r="276" spans="1:2" x14ac:dyDescent="0.35">
      <c r="A276" s="3">
        <v>24882</v>
      </c>
      <c r="B276">
        <v>2</v>
      </c>
    </row>
    <row r="277" spans="1:2" x14ac:dyDescent="0.35">
      <c r="A277" s="3">
        <v>24884</v>
      </c>
      <c r="B277">
        <v>1</v>
      </c>
    </row>
    <row r="278" spans="1:2" x14ac:dyDescent="0.35">
      <c r="A278" s="3">
        <v>25008</v>
      </c>
      <c r="B278">
        <v>1</v>
      </c>
    </row>
    <row r="279" spans="1:2" x14ac:dyDescent="0.35">
      <c r="A279" s="3">
        <v>25130</v>
      </c>
      <c r="B279">
        <v>1</v>
      </c>
    </row>
    <row r="280" spans="1:2" x14ac:dyDescent="0.35">
      <c r="A280" s="3">
        <v>25176</v>
      </c>
      <c r="B280">
        <v>1</v>
      </c>
    </row>
    <row r="281" spans="1:2" x14ac:dyDescent="0.35">
      <c r="A281" s="3">
        <v>25224</v>
      </c>
      <c r="B281">
        <v>1</v>
      </c>
    </row>
    <row r="282" spans="1:2" x14ac:dyDescent="0.35">
      <c r="A282" s="3">
        <v>25252</v>
      </c>
      <c r="B282">
        <v>1</v>
      </c>
    </row>
    <row r="283" spans="1:2" x14ac:dyDescent="0.35">
      <c r="A283" s="3">
        <v>25271</v>
      </c>
      <c r="B283">
        <v>1</v>
      </c>
    </row>
    <row r="284" spans="1:2" x14ac:dyDescent="0.35">
      <c r="A284" s="3">
        <v>25293</v>
      </c>
      <c r="B284">
        <v>2</v>
      </c>
    </row>
    <row r="285" spans="1:2" x14ac:dyDescent="0.35">
      <c r="A285" s="3">
        <v>25315</v>
      </c>
      <c r="B285">
        <v>1</v>
      </c>
    </row>
    <row r="286" spans="1:2" x14ac:dyDescent="0.35">
      <c r="A286" s="3">
        <v>25358</v>
      </c>
      <c r="B286">
        <v>1</v>
      </c>
    </row>
    <row r="287" spans="1:2" x14ac:dyDescent="0.35">
      <c r="A287" s="3">
        <v>25410</v>
      </c>
      <c r="B287">
        <v>1</v>
      </c>
    </row>
    <row r="288" spans="1:2" x14ac:dyDescent="0.35">
      <c r="A288" s="3">
        <v>25443</v>
      </c>
      <c r="B288">
        <v>1</v>
      </c>
    </row>
    <row r="289" spans="1:2" x14ac:dyDescent="0.35">
      <c r="A289" s="3">
        <v>25509</v>
      </c>
      <c r="B289">
        <v>2</v>
      </c>
    </row>
    <row r="290" spans="1:2" x14ac:dyDescent="0.35">
      <c r="A290" s="3">
        <v>25545</v>
      </c>
      <c r="B290">
        <v>1</v>
      </c>
    </row>
    <row r="291" spans="1:2" x14ac:dyDescent="0.35">
      <c r="A291" s="3">
        <v>25707</v>
      </c>
      <c r="B291">
        <v>1</v>
      </c>
    </row>
    <row r="292" spans="1:2" x14ac:dyDescent="0.35">
      <c r="A292" s="3">
        <v>25721</v>
      </c>
      <c r="B292">
        <v>1</v>
      </c>
    </row>
    <row r="293" spans="1:2" x14ac:dyDescent="0.35">
      <c r="A293" s="3">
        <v>25804</v>
      </c>
      <c r="B293">
        <v>1</v>
      </c>
    </row>
    <row r="294" spans="1:2" x14ac:dyDescent="0.35">
      <c r="A294" s="3">
        <v>25818</v>
      </c>
      <c r="B294">
        <v>1</v>
      </c>
    </row>
    <row r="295" spans="1:2" x14ac:dyDescent="0.35">
      <c r="A295" s="3">
        <v>25851</v>
      </c>
      <c r="B295">
        <v>1</v>
      </c>
    </row>
    <row r="296" spans="1:2" x14ac:dyDescent="0.35">
      <c r="A296" s="3">
        <v>25930</v>
      </c>
      <c r="B296">
        <v>1</v>
      </c>
    </row>
    <row r="297" spans="1:2" x14ac:dyDescent="0.35">
      <c r="A297" s="3">
        <v>25959</v>
      </c>
      <c r="B297">
        <v>1</v>
      </c>
    </row>
    <row r="298" spans="1:2" x14ac:dyDescent="0.35">
      <c r="A298" s="3">
        <v>25965</v>
      </c>
      <c r="B298">
        <v>1</v>
      </c>
    </row>
    <row r="299" spans="1:2" x14ac:dyDescent="0.35">
      <c r="A299" s="3">
        <v>26067</v>
      </c>
      <c r="B299">
        <v>1</v>
      </c>
    </row>
    <row r="300" spans="1:2" x14ac:dyDescent="0.35">
      <c r="A300" s="3">
        <v>26091</v>
      </c>
      <c r="B300">
        <v>2</v>
      </c>
    </row>
    <row r="301" spans="1:2" x14ac:dyDescent="0.35">
      <c r="A301" s="3">
        <v>26095</v>
      </c>
      <c r="B301">
        <v>1</v>
      </c>
    </row>
    <row r="302" spans="1:2" x14ac:dyDescent="0.35">
      <c r="A302" s="3">
        <v>26150</v>
      </c>
      <c r="B302">
        <v>1</v>
      </c>
    </row>
    <row r="303" spans="1:2" x14ac:dyDescent="0.35">
      <c r="A303" s="3">
        <v>26224</v>
      </c>
      <c r="B303">
        <v>1</v>
      </c>
    </row>
    <row r="304" spans="1:2" x14ac:dyDescent="0.35">
      <c r="A304" s="3">
        <v>26228</v>
      </c>
      <c r="B304">
        <v>1</v>
      </c>
    </row>
    <row r="305" spans="1:2" x14ac:dyDescent="0.35">
      <c r="A305" s="3">
        <v>26290</v>
      </c>
      <c r="B305">
        <v>1</v>
      </c>
    </row>
    <row r="306" spans="1:2" x14ac:dyDescent="0.35">
      <c r="A306" s="3">
        <v>26304</v>
      </c>
      <c r="B306">
        <v>1</v>
      </c>
    </row>
    <row r="307" spans="1:2" x14ac:dyDescent="0.35">
      <c r="A307" s="3">
        <v>26326</v>
      </c>
      <c r="B307">
        <v>1</v>
      </c>
    </row>
    <row r="308" spans="1:2" x14ac:dyDescent="0.35">
      <c r="A308" s="3">
        <v>26487</v>
      </c>
      <c r="B308">
        <v>1</v>
      </c>
    </row>
    <row r="309" spans="1:2" x14ac:dyDescent="0.35">
      <c r="A309" s="3">
        <v>26490</v>
      </c>
      <c r="B309">
        <v>2</v>
      </c>
    </row>
    <row r="310" spans="1:2" x14ac:dyDescent="0.35">
      <c r="A310" s="3">
        <v>26518</v>
      </c>
      <c r="B310">
        <v>1</v>
      </c>
    </row>
    <row r="311" spans="1:2" x14ac:dyDescent="0.35">
      <c r="A311" s="3">
        <v>26576</v>
      </c>
      <c r="B311">
        <v>1</v>
      </c>
    </row>
    <row r="312" spans="1:2" x14ac:dyDescent="0.35">
      <c r="A312" s="3">
        <v>26642</v>
      </c>
      <c r="B312">
        <v>1</v>
      </c>
    </row>
    <row r="313" spans="1:2" x14ac:dyDescent="0.35">
      <c r="A313" s="3">
        <v>26646</v>
      </c>
      <c r="B313">
        <v>1</v>
      </c>
    </row>
    <row r="314" spans="1:2" x14ac:dyDescent="0.35">
      <c r="A314" s="3">
        <v>26751</v>
      </c>
      <c r="B314">
        <v>1</v>
      </c>
    </row>
    <row r="315" spans="1:2" x14ac:dyDescent="0.35">
      <c r="A315" s="3">
        <v>26759</v>
      </c>
      <c r="B315">
        <v>1</v>
      </c>
    </row>
    <row r="316" spans="1:2" x14ac:dyDescent="0.35">
      <c r="A316" s="3">
        <v>26816</v>
      </c>
      <c r="B316">
        <v>1</v>
      </c>
    </row>
    <row r="317" spans="1:2" x14ac:dyDescent="0.35">
      <c r="A317" s="3">
        <v>26850</v>
      </c>
      <c r="B317">
        <v>1</v>
      </c>
    </row>
    <row r="318" spans="1:2" x14ac:dyDescent="0.35">
      <c r="A318" s="3">
        <v>26868</v>
      </c>
      <c r="B318">
        <v>1</v>
      </c>
    </row>
    <row r="319" spans="1:2" x14ac:dyDescent="0.35">
      <c r="A319" s="3">
        <v>26872</v>
      </c>
      <c r="B319">
        <v>1</v>
      </c>
    </row>
    <row r="320" spans="1:2" x14ac:dyDescent="0.35">
      <c r="A320" s="3">
        <v>26877</v>
      </c>
      <c r="B320">
        <v>1</v>
      </c>
    </row>
    <row r="321" spans="1:2" x14ac:dyDescent="0.35">
      <c r="A321" s="3">
        <v>26887</v>
      </c>
      <c r="B321">
        <v>1</v>
      </c>
    </row>
    <row r="322" spans="1:2" x14ac:dyDescent="0.35">
      <c r="A322" s="3">
        <v>26907</v>
      </c>
      <c r="B322">
        <v>2</v>
      </c>
    </row>
    <row r="323" spans="1:2" x14ac:dyDescent="0.35">
      <c r="A323" s="3">
        <v>26954</v>
      </c>
      <c r="B323">
        <v>1</v>
      </c>
    </row>
    <row r="324" spans="1:2" x14ac:dyDescent="0.35">
      <c r="A324" s="3">
        <v>26997</v>
      </c>
      <c r="B324">
        <v>1</v>
      </c>
    </row>
    <row r="325" spans="1:2" x14ac:dyDescent="0.35">
      <c r="A325" s="3">
        <v>27038</v>
      </c>
      <c r="B325">
        <v>1</v>
      </c>
    </row>
    <row r="326" spans="1:2" x14ac:dyDescent="0.35">
      <c r="A326" s="3">
        <v>27071</v>
      </c>
      <c r="B326">
        <v>1</v>
      </c>
    </row>
    <row r="327" spans="1:2" x14ac:dyDescent="0.35">
      <c r="A327" s="3">
        <v>27100</v>
      </c>
      <c r="B327">
        <v>2</v>
      </c>
    </row>
    <row r="328" spans="1:2" x14ac:dyDescent="0.35">
      <c r="A328" s="3">
        <v>27116</v>
      </c>
      <c r="B328">
        <v>1</v>
      </c>
    </row>
    <row r="329" spans="1:2" x14ac:dyDescent="0.35">
      <c r="A329" s="3">
        <v>27159</v>
      </c>
      <c r="B329">
        <v>1</v>
      </c>
    </row>
    <row r="330" spans="1:2" x14ac:dyDescent="0.35">
      <c r="A330" s="3">
        <v>27161</v>
      </c>
      <c r="B330">
        <v>1</v>
      </c>
    </row>
    <row r="331" spans="1:2" x14ac:dyDescent="0.35">
      <c r="A331" s="3">
        <v>27190</v>
      </c>
      <c r="B331">
        <v>1</v>
      </c>
    </row>
    <row r="332" spans="1:2" x14ac:dyDescent="0.35">
      <c r="A332" s="3">
        <v>27203</v>
      </c>
      <c r="B332">
        <v>1</v>
      </c>
    </row>
    <row r="333" spans="1:2" x14ac:dyDescent="0.35">
      <c r="A333" s="3">
        <v>27213</v>
      </c>
      <c r="B333">
        <v>1</v>
      </c>
    </row>
    <row r="334" spans="1:2" x14ac:dyDescent="0.35">
      <c r="A334" s="3">
        <v>27215</v>
      </c>
      <c r="B334">
        <v>1</v>
      </c>
    </row>
    <row r="335" spans="1:2" x14ac:dyDescent="0.35">
      <c r="A335" s="3">
        <v>27238</v>
      </c>
      <c r="B335">
        <v>1</v>
      </c>
    </row>
    <row r="336" spans="1:2" x14ac:dyDescent="0.35">
      <c r="A336" s="3">
        <v>27242</v>
      </c>
      <c r="B336">
        <v>1</v>
      </c>
    </row>
    <row r="337" spans="1:2" x14ac:dyDescent="0.35">
      <c r="A337" s="3">
        <v>27244</v>
      </c>
      <c r="B337">
        <v>1</v>
      </c>
    </row>
    <row r="338" spans="1:2" x14ac:dyDescent="0.35">
      <c r="A338" s="3">
        <v>27255</v>
      </c>
      <c r="B338">
        <v>1</v>
      </c>
    </row>
    <row r="339" spans="1:2" x14ac:dyDescent="0.35">
      <c r="A339" s="3">
        <v>27421</v>
      </c>
      <c r="B339">
        <v>1</v>
      </c>
    </row>
    <row r="340" spans="1:2" x14ac:dyDescent="0.35">
      <c r="A340" s="3">
        <v>27450</v>
      </c>
      <c r="B340">
        <v>1</v>
      </c>
    </row>
    <row r="341" spans="1:2" x14ac:dyDescent="0.35">
      <c r="A341" s="3">
        <v>27469</v>
      </c>
      <c r="B341">
        <v>1</v>
      </c>
    </row>
    <row r="342" spans="1:2" x14ac:dyDescent="0.35">
      <c r="A342" s="3">
        <v>27573</v>
      </c>
      <c r="B342">
        <v>1</v>
      </c>
    </row>
    <row r="343" spans="1:2" x14ac:dyDescent="0.35">
      <c r="A343" s="3">
        <v>27590</v>
      </c>
      <c r="B343">
        <v>1</v>
      </c>
    </row>
    <row r="344" spans="1:2" x14ac:dyDescent="0.35">
      <c r="A344" s="3">
        <v>27683</v>
      </c>
      <c r="B344">
        <v>1</v>
      </c>
    </row>
    <row r="345" spans="1:2" x14ac:dyDescent="0.35">
      <c r="A345" s="3">
        <v>27733</v>
      </c>
      <c r="B345">
        <v>1</v>
      </c>
    </row>
    <row r="346" spans="1:2" x14ac:dyDescent="0.35">
      <c r="A346" s="3">
        <v>27803</v>
      </c>
      <c r="B346">
        <v>1</v>
      </c>
    </row>
    <row r="347" spans="1:2" x14ac:dyDescent="0.35">
      <c r="A347" s="3">
        <v>27889</v>
      </c>
      <c r="B347">
        <v>1</v>
      </c>
    </row>
    <row r="348" spans="1:2" x14ac:dyDescent="0.35">
      <c r="A348" s="3">
        <v>27922</v>
      </c>
      <c r="B348">
        <v>1</v>
      </c>
    </row>
    <row r="349" spans="1:2" x14ac:dyDescent="0.35">
      <c r="A349" s="3">
        <v>27938</v>
      </c>
      <c r="B349">
        <v>1</v>
      </c>
    </row>
    <row r="350" spans="1:2" x14ac:dyDescent="0.35">
      <c r="A350" s="3">
        <v>27943</v>
      </c>
      <c r="B350">
        <v>1</v>
      </c>
    </row>
    <row r="351" spans="1:2" x14ac:dyDescent="0.35">
      <c r="A351" s="3">
        <v>28071</v>
      </c>
      <c r="B351">
        <v>1</v>
      </c>
    </row>
    <row r="352" spans="1:2" x14ac:dyDescent="0.35">
      <c r="A352" s="3">
        <v>28072</v>
      </c>
      <c r="B352">
        <v>1</v>
      </c>
    </row>
    <row r="353" spans="1:2" x14ac:dyDescent="0.35">
      <c r="A353" s="3">
        <v>28087</v>
      </c>
      <c r="B353">
        <v>1</v>
      </c>
    </row>
    <row r="354" spans="1:2" x14ac:dyDescent="0.35">
      <c r="A354" s="3">
        <v>28164</v>
      </c>
      <c r="B354">
        <v>1</v>
      </c>
    </row>
    <row r="355" spans="1:2" x14ac:dyDescent="0.35">
      <c r="A355" s="3">
        <v>28249</v>
      </c>
      <c r="B355">
        <v>2</v>
      </c>
    </row>
    <row r="356" spans="1:2" x14ac:dyDescent="0.35">
      <c r="A356" s="3">
        <v>28320</v>
      </c>
      <c r="B356">
        <v>1</v>
      </c>
    </row>
    <row r="357" spans="1:2" x14ac:dyDescent="0.35">
      <c r="A357" s="3">
        <v>28332</v>
      </c>
      <c r="B357">
        <v>1</v>
      </c>
    </row>
    <row r="358" spans="1:2" x14ac:dyDescent="0.35">
      <c r="A358" s="3">
        <v>28359</v>
      </c>
      <c r="B358">
        <v>1</v>
      </c>
    </row>
    <row r="359" spans="1:2" x14ac:dyDescent="0.35">
      <c r="A359" s="3">
        <v>28389</v>
      </c>
      <c r="B359">
        <v>1</v>
      </c>
    </row>
    <row r="360" spans="1:2" x14ac:dyDescent="0.35">
      <c r="A360" s="3">
        <v>28420</v>
      </c>
      <c r="B360">
        <v>1</v>
      </c>
    </row>
    <row r="361" spans="1:2" x14ac:dyDescent="0.35">
      <c r="A361" s="3">
        <v>28427</v>
      </c>
      <c r="B361">
        <v>2</v>
      </c>
    </row>
    <row r="362" spans="1:2" x14ac:dyDescent="0.35">
      <c r="A362" s="3">
        <v>28440</v>
      </c>
      <c r="B362">
        <v>1</v>
      </c>
    </row>
    <row r="363" spans="1:2" x14ac:dyDescent="0.35">
      <c r="A363" s="3">
        <v>28442</v>
      </c>
      <c r="B363">
        <v>1</v>
      </c>
    </row>
    <row r="364" spans="1:2" x14ac:dyDescent="0.35">
      <c r="A364" s="3">
        <v>28457</v>
      </c>
      <c r="B364">
        <v>1</v>
      </c>
    </row>
    <row r="365" spans="1:2" x14ac:dyDescent="0.35">
      <c r="A365" s="3">
        <v>28510</v>
      </c>
      <c r="B365">
        <v>1</v>
      </c>
    </row>
    <row r="366" spans="1:2" x14ac:dyDescent="0.35">
      <c r="A366" s="3">
        <v>28520</v>
      </c>
      <c r="B366">
        <v>1</v>
      </c>
    </row>
    <row r="367" spans="1:2" x14ac:dyDescent="0.35">
      <c r="A367" s="3">
        <v>28567</v>
      </c>
      <c r="B367">
        <v>1</v>
      </c>
    </row>
    <row r="368" spans="1:2" x14ac:dyDescent="0.35">
      <c r="A368" s="3">
        <v>28587</v>
      </c>
      <c r="B368">
        <v>1</v>
      </c>
    </row>
    <row r="369" spans="1:2" x14ac:dyDescent="0.35">
      <c r="A369" s="3">
        <v>28647</v>
      </c>
      <c r="B369">
        <v>1</v>
      </c>
    </row>
    <row r="370" spans="1:2" x14ac:dyDescent="0.35">
      <c r="A370" s="3">
        <v>28691</v>
      </c>
      <c r="B370">
        <v>2</v>
      </c>
    </row>
    <row r="371" spans="1:2" x14ac:dyDescent="0.35">
      <c r="A371" s="3">
        <v>28718</v>
      </c>
      <c r="B371">
        <v>1</v>
      </c>
    </row>
    <row r="372" spans="1:2" x14ac:dyDescent="0.35">
      <c r="A372" s="3">
        <v>28764</v>
      </c>
      <c r="B372">
        <v>1</v>
      </c>
    </row>
    <row r="373" spans="1:2" x14ac:dyDescent="0.35">
      <c r="A373" s="3">
        <v>28769</v>
      </c>
      <c r="B373">
        <v>1</v>
      </c>
    </row>
    <row r="374" spans="1:2" x14ac:dyDescent="0.35">
      <c r="A374" s="3">
        <v>28839</v>
      </c>
      <c r="B374">
        <v>1</v>
      </c>
    </row>
    <row r="375" spans="1:2" x14ac:dyDescent="0.35">
      <c r="A375" s="3">
        <v>28973</v>
      </c>
      <c r="B375">
        <v>1</v>
      </c>
    </row>
    <row r="376" spans="1:2" x14ac:dyDescent="0.35">
      <c r="A376" s="3">
        <v>29009</v>
      </c>
      <c r="B376">
        <v>1</v>
      </c>
    </row>
    <row r="377" spans="1:2" x14ac:dyDescent="0.35">
      <c r="A377" s="3">
        <v>29103</v>
      </c>
      <c r="B377">
        <v>1</v>
      </c>
    </row>
    <row r="378" spans="1:2" x14ac:dyDescent="0.35">
      <c r="A378" s="3">
        <v>29187</v>
      </c>
      <c r="B378">
        <v>1</v>
      </c>
    </row>
    <row r="379" spans="1:2" x14ac:dyDescent="0.35">
      <c r="A379" s="3">
        <v>29236</v>
      </c>
      <c r="B379">
        <v>1</v>
      </c>
    </row>
    <row r="380" spans="1:2" x14ac:dyDescent="0.35">
      <c r="A380" s="3">
        <v>29298</v>
      </c>
      <c r="B380">
        <v>1</v>
      </c>
    </row>
    <row r="381" spans="1:2" x14ac:dyDescent="0.35">
      <c r="A381" s="3">
        <v>29315</v>
      </c>
      <c r="B381">
        <v>1</v>
      </c>
    </row>
    <row r="382" spans="1:2" x14ac:dyDescent="0.35">
      <c r="A382" s="3">
        <v>29435</v>
      </c>
      <c r="B382">
        <v>1</v>
      </c>
    </row>
    <row r="383" spans="1:2" x14ac:dyDescent="0.35">
      <c r="A383" s="3">
        <v>29440</v>
      </c>
      <c r="B383">
        <v>1</v>
      </c>
    </row>
    <row r="384" spans="1:2" x14ac:dyDescent="0.35">
      <c r="A384" s="3">
        <v>29478</v>
      </c>
      <c r="B384">
        <v>1</v>
      </c>
    </row>
    <row r="385" spans="1:2" x14ac:dyDescent="0.35">
      <c r="A385" s="3">
        <v>29543</v>
      </c>
      <c r="B385">
        <v>1</v>
      </c>
    </row>
    <row r="386" spans="1:2" x14ac:dyDescent="0.35">
      <c r="A386" s="3">
        <v>29548</v>
      </c>
      <c r="B386">
        <v>1</v>
      </c>
    </row>
    <row r="387" spans="1:2" x14ac:dyDescent="0.35">
      <c r="A387" s="3">
        <v>29604</v>
      </c>
      <c r="B387">
        <v>1</v>
      </c>
    </row>
    <row r="388" spans="1:2" x14ac:dyDescent="0.35">
      <c r="A388" s="3">
        <v>29672</v>
      </c>
      <c r="B388">
        <v>2</v>
      </c>
    </row>
    <row r="389" spans="1:2" x14ac:dyDescent="0.35">
      <c r="A389" s="3">
        <v>29732</v>
      </c>
      <c r="B389">
        <v>1</v>
      </c>
    </row>
    <row r="390" spans="1:2" x14ac:dyDescent="0.35">
      <c r="A390" s="3">
        <v>29760</v>
      </c>
      <c r="B390">
        <v>2</v>
      </c>
    </row>
    <row r="391" spans="1:2" x14ac:dyDescent="0.35">
      <c r="A391" s="3">
        <v>29791</v>
      </c>
      <c r="B391">
        <v>1</v>
      </c>
    </row>
    <row r="392" spans="1:2" x14ac:dyDescent="0.35">
      <c r="A392" s="3">
        <v>29819</v>
      </c>
      <c r="B392">
        <v>1</v>
      </c>
    </row>
    <row r="393" spans="1:2" x14ac:dyDescent="0.35">
      <c r="A393" s="3">
        <v>29938</v>
      </c>
      <c r="B393">
        <v>1</v>
      </c>
    </row>
    <row r="394" spans="1:2" x14ac:dyDescent="0.35">
      <c r="A394" s="3">
        <v>29999</v>
      </c>
      <c r="B394">
        <v>1</v>
      </c>
    </row>
    <row r="395" spans="1:2" x14ac:dyDescent="0.35">
      <c r="A395" s="3">
        <v>30015</v>
      </c>
      <c r="B395">
        <v>1</v>
      </c>
    </row>
    <row r="396" spans="1:2" x14ac:dyDescent="0.35">
      <c r="A396" s="3">
        <v>30023</v>
      </c>
      <c r="B396">
        <v>1</v>
      </c>
    </row>
    <row r="397" spans="1:2" x14ac:dyDescent="0.35">
      <c r="A397" s="3">
        <v>30081</v>
      </c>
      <c r="B397">
        <v>1</v>
      </c>
    </row>
    <row r="398" spans="1:2" x14ac:dyDescent="0.35">
      <c r="A398" s="3">
        <v>30093</v>
      </c>
      <c r="B398">
        <v>1</v>
      </c>
    </row>
    <row r="399" spans="1:2" x14ac:dyDescent="0.35">
      <c r="A399" s="3">
        <v>30096</v>
      </c>
      <c r="B399">
        <v>2</v>
      </c>
    </row>
    <row r="400" spans="1:2" x14ac:dyDescent="0.35">
      <c r="A400" s="3">
        <v>30168</v>
      </c>
      <c r="B400">
        <v>1</v>
      </c>
    </row>
    <row r="401" spans="1:2" x14ac:dyDescent="0.35">
      <c r="A401" s="3">
        <v>30261</v>
      </c>
      <c r="B401">
        <v>1</v>
      </c>
    </row>
    <row r="402" spans="1:2" x14ac:dyDescent="0.35">
      <c r="A402" s="3">
        <v>30279</v>
      </c>
      <c r="B402">
        <v>2</v>
      </c>
    </row>
    <row r="403" spans="1:2" x14ac:dyDescent="0.35">
      <c r="A403" s="3">
        <v>30298</v>
      </c>
      <c r="B403">
        <v>1</v>
      </c>
    </row>
    <row r="404" spans="1:2" x14ac:dyDescent="0.35">
      <c r="A404" s="3">
        <v>30351</v>
      </c>
      <c r="B404">
        <v>2</v>
      </c>
    </row>
    <row r="405" spans="1:2" x14ac:dyDescent="0.35">
      <c r="A405" s="3">
        <v>30368</v>
      </c>
      <c r="B405">
        <v>1</v>
      </c>
    </row>
    <row r="406" spans="1:2" x14ac:dyDescent="0.35">
      <c r="A406" s="3">
        <v>30372</v>
      </c>
      <c r="B406">
        <v>2</v>
      </c>
    </row>
    <row r="407" spans="1:2" x14ac:dyDescent="0.35">
      <c r="A407" s="3">
        <v>30390</v>
      </c>
      <c r="B407">
        <v>1</v>
      </c>
    </row>
    <row r="408" spans="1:2" x14ac:dyDescent="0.35">
      <c r="A408" s="3">
        <v>30396</v>
      </c>
      <c r="B408">
        <v>1</v>
      </c>
    </row>
    <row r="409" spans="1:2" x14ac:dyDescent="0.35">
      <c r="A409" s="3">
        <v>30467</v>
      </c>
      <c r="B409">
        <v>1</v>
      </c>
    </row>
    <row r="410" spans="1:2" x14ac:dyDescent="0.35">
      <c r="A410" s="3">
        <v>30477</v>
      </c>
      <c r="B410">
        <v>1</v>
      </c>
    </row>
    <row r="411" spans="1:2" x14ac:dyDescent="0.35">
      <c r="A411" s="3">
        <v>30507</v>
      </c>
      <c r="B411">
        <v>1</v>
      </c>
    </row>
    <row r="412" spans="1:2" x14ac:dyDescent="0.35">
      <c r="A412" s="3">
        <v>30522</v>
      </c>
      <c r="B412">
        <v>1</v>
      </c>
    </row>
    <row r="413" spans="1:2" x14ac:dyDescent="0.35">
      <c r="A413" s="3">
        <v>30523</v>
      </c>
      <c r="B413">
        <v>1</v>
      </c>
    </row>
    <row r="414" spans="1:2" x14ac:dyDescent="0.35">
      <c r="A414" s="3">
        <v>30538</v>
      </c>
      <c r="B414">
        <v>1</v>
      </c>
    </row>
    <row r="415" spans="1:2" x14ac:dyDescent="0.35">
      <c r="A415" s="3">
        <v>30545</v>
      </c>
      <c r="B415">
        <v>1</v>
      </c>
    </row>
    <row r="416" spans="1:2" x14ac:dyDescent="0.35">
      <c r="A416" s="3">
        <v>30560</v>
      </c>
      <c r="B416">
        <v>2</v>
      </c>
    </row>
    <row r="417" spans="1:2" x14ac:dyDescent="0.35">
      <c r="A417" s="3">
        <v>30630</v>
      </c>
      <c r="B417">
        <v>1</v>
      </c>
    </row>
    <row r="418" spans="1:2" x14ac:dyDescent="0.35">
      <c r="A418" s="3">
        <v>30631</v>
      </c>
      <c r="B418">
        <v>1</v>
      </c>
    </row>
    <row r="419" spans="1:2" x14ac:dyDescent="0.35">
      <c r="A419" s="3">
        <v>30675</v>
      </c>
      <c r="B419">
        <v>1</v>
      </c>
    </row>
    <row r="420" spans="1:2" x14ac:dyDescent="0.35">
      <c r="A420" s="3">
        <v>30732</v>
      </c>
      <c r="B420">
        <v>1</v>
      </c>
    </row>
    <row r="421" spans="1:2" x14ac:dyDescent="0.35">
      <c r="A421" s="3">
        <v>30753</v>
      </c>
      <c r="B421">
        <v>1</v>
      </c>
    </row>
    <row r="422" spans="1:2" x14ac:dyDescent="0.35">
      <c r="A422" s="3">
        <v>30772</v>
      </c>
      <c r="B422">
        <v>1</v>
      </c>
    </row>
    <row r="423" spans="1:2" x14ac:dyDescent="0.35">
      <c r="A423" s="3">
        <v>30801</v>
      </c>
      <c r="B423">
        <v>1</v>
      </c>
    </row>
    <row r="424" spans="1:2" x14ac:dyDescent="0.35">
      <c r="A424" s="3">
        <v>30822</v>
      </c>
      <c r="B424">
        <v>1</v>
      </c>
    </row>
    <row r="425" spans="1:2" x14ac:dyDescent="0.35">
      <c r="A425" s="3">
        <v>30828</v>
      </c>
      <c r="B425">
        <v>1</v>
      </c>
    </row>
    <row r="426" spans="1:2" x14ac:dyDescent="0.35">
      <c r="A426" s="3">
        <v>30833</v>
      </c>
      <c r="B426">
        <v>1</v>
      </c>
    </row>
    <row r="427" spans="1:2" x14ac:dyDescent="0.35">
      <c r="A427" s="3">
        <v>30843</v>
      </c>
      <c r="B427">
        <v>1</v>
      </c>
    </row>
    <row r="428" spans="1:2" x14ac:dyDescent="0.35">
      <c r="A428" s="3">
        <v>30899</v>
      </c>
      <c r="B428">
        <v>1</v>
      </c>
    </row>
    <row r="429" spans="1:2" x14ac:dyDescent="0.35">
      <c r="A429" s="3">
        <v>30983</v>
      </c>
      <c r="B429">
        <v>1</v>
      </c>
    </row>
    <row r="430" spans="1:2" x14ac:dyDescent="0.35">
      <c r="A430" s="3">
        <v>30992</v>
      </c>
      <c r="B430">
        <v>2</v>
      </c>
    </row>
    <row r="431" spans="1:2" x14ac:dyDescent="0.35">
      <c r="A431" s="3">
        <v>31056</v>
      </c>
      <c r="B431">
        <v>1</v>
      </c>
    </row>
    <row r="432" spans="1:2" x14ac:dyDescent="0.35">
      <c r="A432" s="3">
        <v>31086</v>
      </c>
      <c r="B432">
        <v>1</v>
      </c>
    </row>
    <row r="433" spans="1:2" x14ac:dyDescent="0.35">
      <c r="A433" s="3">
        <v>31089</v>
      </c>
      <c r="B433">
        <v>1</v>
      </c>
    </row>
    <row r="434" spans="1:2" x14ac:dyDescent="0.35">
      <c r="A434" s="3">
        <v>31158</v>
      </c>
      <c r="B434">
        <v>1</v>
      </c>
    </row>
    <row r="435" spans="1:2" x14ac:dyDescent="0.35">
      <c r="A435" s="3">
        <v>31160</v>
      </c>
      <c r="B435">
        <v>1</v>
      </c>
    </row>
    <row r="436" spans="1:2" x14ac:dyDescent="0.35">
      <c r="A436" s="3">
        <v>31163</v>
      </c>
      <c r="B436">
        <v>2</v>
      </c>
    </row>
    <row r="437" spans="1:2" x14ac:dyDescent="0.35">
      <c r="A437" s="3">
        <v>31353</v>
      </c>
      <c r="B437">
        <v>2</v>
      </c>
    </row>
    <row r="438" spans="1:2" x14ac:dyDescent="0.35">
      <c r="A438" s="3">
        <v>31385</v>
      </c>
      <c r="B438">
        <v>1</v>
      </c>
    </row>
    <row r="439" spans="1:2" x14ac:dyDescent="0.35">
      <c r="A439" s="3">
        <v>31395</v>
      </c>
      <c r="B439">
        <v>1</v>
      </c>
    </row>
    <row r="440" spans="1:2" x14ac:dyDescent="0.35">
      <c r="A440" s="3">
        <v>31454</v>
      </c>
      <c r="B440">
        <v>1</v>
      </c>
    </row>
    <row r="441" spans="1:2" x14ac:dyDescent="0.35">
      <c r="A441" s="3">
        <v>31497</v>
      </c>
      <c r="B441">
        <v>2</v>
      </c>
    </row>
    <row r="442" spans="1:2" x14ac:dyDescent="0.35">
      <c r="A442" s="3">
        <v>31535</v>
      </c>
      <c r="B442">
        <v>1</v>
      </c>
    </row>
    <row r="443" spans="1:2" x14ac:dyDescent="0.35">
      <c r="A443" s="3">
        <v>31560</v>
      </c>
      <c r="B443">
        <v>1</v>
      </c>
    </row>
    <row r="444" spans="1:2" x14ac:dyDescent="0.35">
      <c r="A444" s="3">
        <v>31590</v>
      </c>
      <c r="B444">
        <v>1</v>
      </c>
    </row>
    <row r="445" spans="1:2" x14ac:dyDescent="0.35">
      <c r="A445" s="3">
        <v>31605</v>
      </c>
      <c r="B445">
        <v>1</v>
      </c>
    </row>
    <row r="446" spans="1:2" x14ac:dyDescent="0.35">
      <c r="A446" s="3">
        <v>31615</v>
      </c>
      <c r="B446">
        <v>1</v>
      </c>
    </row>
    <row r="447" spans="1:2" x14ac:dyDescent="0.35">
      <c r="A447" s="3">
        <v>31626</v>
      </c>
      <c r="B447">
        <v>1</v>
      </c>
    </row>
    <row r="448" spans="1:2" x14ac:dyDescent="0.35">
      <c r="A448" s="3">
        <v>31632</v>
      </c>
      <c r="B448">
        <v>1</v>
      </c>
    </row>
    <row r="449" spans="1:2" x14ac:dyDescent="0.35">
      <c r="A449" s="3">
        <v>31686</v>
      </c>
      <c r="B449">
        <v>1</v>
      </c>
    </row>
    <row r="450" spans="1:2" x14ac:dyDescent="0.35">
      <c r="A450" s="3">
        <v>31761</v>
      </c>
      <c r="B450">
        <v>1</v>
      </c>
    </row>
    <row r="451" spans="1:2" x14ac:dyDescent="0.35">
      <c r="A451" s="3">
        <v>31788</v>
      </c>
      <c r="B451">
        <v>1</v>
      </c>
    </row>
    <row r="452" spans="1:2" x14ac:dyDescent="0.35">
      <c r="A452" s="3">
        <v>31814</v>
      </c>
      <c r="B452">
        <v>1</v>
      </c>
    </row>
    <row r="453" spans="1:2" x14ac:dyDescent="0.35">
      <c r="A453" s="3">
        <v>31859</v>
      </c>
      <c r="B453">
        <v>2</v>
      </c>
    </row>
    <row r="454" spans="1:2" x14ac:dyDescent="0.35">
      <c r="A454" s="3">
        <v>31878</v>
      </c>
      <c r="B454">
        <v>1</v>
      </c>
    </row>
    <row r="455" spans="1:2" x14ac:dyDescent="0.35">
      <c r="A455" s="3">
        <v>31880</v>
      </c>
      <c r="B455">
        <v>1</v>
      </c>
    </row>
    <row r="456" spans="1:2" x14ac:dyDescent="0.35">
      <c r="A456" s="3">
        <v>31907</v>
      </c>
      <c r="B456">
        <v>1</v>
      </c>
    </row>
    <row r="457" spans="1:2" x14ac:dyDescent="0.35">
      <c r="A457" s="3">
        <v>31928</v>
      </c>
      <c r="B457">
        <v>1</v>
      </c>
    </row>
    <row r="458" spans="1:2" x14ac:dyDescent="0.35">
      <c r="A458" s="3">
        <v>32011</v>
      </c>
      <c r="B458">
        <v>1</v>
      </c>
    </row>
    <row r="459" spans="1:2" x14ac:dyDescent="0.35">
      <c r="A459" s="3">
        <v>32144</v>
      </c>
      <c r="B459">
        <v>1</v>
      </c>
    </row>
    <row r="460" spans="1:2" x14ac:dyDescent="0.35">
      <c r="A460" s="3">
        <v>32146</v>
      </c>
      <c r="B460">
        <v>1</v>
      </c>
    </row>
    <row r="461" spans="1:2" x14ac:dyDescent="0.35">
      <c r="A461" s="3">
        <v>32173</v>
      </c>
      <c r="B461">
        <v>1</v>
      </c>
    </row>
    <row r="462" spans="1:2" x14ac:dyDescent="0.35">
      <c r="A462" s="3">
        <v>32218</v>
      </c>
      <c r="B462">
        <v>1</v>
      </c>
    </row>
    <row r="463" spans="1:2" x14ac:dyDescent="0.35">
      <c r="A463" s="3">
        <v>32233</v>
      </c>
      <c r="B463">
        <v>1</v>
      </c>
    </row>
    <row r="464" spans="1:2" x14ac:dyDescent="0.35">
      <c r="A464" s="3">
        <v>32300</v>
      </c>
      <c r="B464">
        <v>1</v>
      </c>
    </row>
    <row r="465" spans="1:2" x14ac:dyDescent="0.35">
      <c r="A465" s="3">
        <v>32303</v>
      </c>
      <c r="B465">
        <v>1</v>
      </c>
    </row>
    <row r="466" spans="1:2" x14ac:dyDescent="0.35">
      <c r="A466" s="3">
        <v>32313</v>
      </c>
      <c r="B466">
        <v>1</v>
      </c>
    </row>
    <row r="467" spans="1:2" x14ac:dyDescent="0.35">
      <c r="A467" s="3">
        <v>32414</v>
      </c>
      <c r="B467">
        <v>1</v>
      </c>
    </row>
    <row r="468" spans="1:2" x14ac:dyDescent="0.35">
      <c r="A468" s="3">
        <v>32474</v>
      </c>
      <c r="B468">
        <v>1</v>
      </c>
    </row>
    <row r="469" spans="1:2" x14ac:dyDescent="0.35">
      <c r="A469" s="3">
        <v>32557</v>
      </c>
      <c r="B469">
        <v>1</v>
      </c>
    </row>
    <row r="470" spans="1:2" x14ac:dyDescent="0.35">
      <c r="A470" s="3">
        <v>32583</v>
      </c>
      <c r="B470">
        <v>1</v>
      </c>
    </row>
    <row r="471" spans="1:2" x14ac:dyDescent="0.35">
      <c r="A471" s="3">
        <v>32632</v>
      </c>
      <c r="B471">
        <v>1</v>
      </c>
    </row>
    <row r="472" spans="1:2" x14ac:dyDescent="0.35">
      <c r="A472" s="3">
        <v>32644</v>
      </c>
      <c r="B472">
        <v>1</v>
      </c>
    </row>
    <row r="473" spans="1:2" x14ac:dyDescent="0.35">
      <c r="A473" s="3">
        <v>32727</v>
      </c>
      <c r="B473">
        <v>1</v>
      </c>
    </row>
    <row r="474" spans="1:2" x14ac:dyDescent="0.35">
      <c r="A474" s="3">
        <v>32765</v>
      </c>
      <c r="B474">
        <v>1</v>
      </c>
    </row>
    <row r="475" spans="1:2" x14ac:dyDescent="0.35">
      <c r="A475" s="3">
        <v>32871</v>
      </c>
      <c r="B475">
        <v>1</v>
      </c>
    </row>
    <row r="476" spans="1:2" x14ac:dyDescent="0.35">
      <c r="A476" s="3">
        <v>32880</v>
      </c>
      <c r="B476">
        <v>1</v>
      </c>
    </row>
    <row r="477" spans="1:2" x14ac:dyDescent="0.35">
      <c r="A477" s="3">
        <v>32889</v>
      </c>
      <c r="B477">
        <v>1</v>
      </c>
    </row>
    <row r="478" spans="1:2" x14ac:dyDescent="0.35">
      <c r="A478" s="3">
        <v>32892</v>
      </c>
      <c r="B478">
        <v>2</v>
      </c>
    </row>
    <row r="479" spans="1:2" x14ac:dyDescent="0.35">
      <c r="A479" s="3">
        <v>32952</v>
      </c>
      <c r="B479">
        <v>1</v>
      </c>
    </row>
    <row r="480" spans="1:2" x14ac:dyDescent="0.35">
      <c r="A480" s="3">
        <v>33039</v>
      </c>
      <c r="B480">
        <v>2</v>
      </c>
    </row>
    <row r="481" spans="1:2" x14ac:dyDescent="0.35">
      <c r="A481" s="3">
        <v>33051</v>
      </c>
      <c r="B481">
        <v>1</v>
      </c>
    </row>
    <row r="482" spans="1:2" x14ac:dyDescent="0.35">
      <c r="A482" s="3">
        <v>33168</v>
      </c>
      <c r="B482">
        <v>1</v>
      </c>
    </row>
    <row r="483" spans="1:2" x14ac:dyDescent="0.35">
      <c r="A483" s="3">
        <v>33178</v>
      </c>
      <c r="B483">
        <v>1</v>
      </c>
    </row>
    <row r="484" spans="1:2" x14ac:dyDescent="0.35">
      <c r="A484" s="3">
        <v>33181</v>
      </c>
      <c r="B484">
        <v>1</v>
      </c>
    </row>
    <row r="485" spans="1:2" x14ac:dyDescent="0.35">
      <c r="A485" s="3">
        <v>33183</v>
      </c>
      <c r="B485">
        <v>1</v>
      </c>
    </row>
    <row r="486" spans="1:2" x14ac:dyDescent="0.35">
      <c r="A486" s="3">
        <v>33228</v>
      </c>
      <c r="B486">
        <v>1</v>
      </c>
    </row>
    <row r="487" spans="1:2" x14ac:dyDescent="0.35">
      <c r="A487" s="3">
        <v>33235</v>
      </c>
      <c r="B487">
        <v>1</v>
      </c>
    </row>
    <row r="488" spans="1:2" x14ac:dyDescent="0.35">
      <c r="A488" s="3">
        <v>33249</v>
      </c>
      <c r="B488">
        <v>2</v>
      </c>
    </row>
    <row r="489" spans="1:2" x14ac:dyDescent="0.35">
      <c r="A489" s="3">
        <v>33279</v>
      </c>
      <c r="B489">
        <v>1</v>
      </c>
    </row>
    <row r="490" spans="1:2" x14ac:dyDescent="0.35">
      <c r="A490" s="3">
        <v>33316</v>
      </c>
      <c r="B490">
        <v>2</v>
      </c>
    </row>
    <row r="491" spans="1:2" x14ac:dyDescent="0.35">
      <c r="A491" s="3">
        <v>33378</v>
      </c>
      <c r="B491">
        <v>1</v>
      </c>
    </row>
    <row r="492" spans="1:2" x14ac:dyDescent="0.35">
      <c r="A492" s="3">
        <v>33402</v>
      </c>
      <c r="B492">
        <v>1</v>
      </c>
    </row>
    <row r="493" spans="1:2" x14ac:dyDescent="0.35">
      <c r="A493" s="3">
        <v>33419</v>
      </c>
      <c r="B493">
        <v>1</v>
      </c>
    </row>
    <row r="494" spans="1:2" x14ac:dyDescent="0.35">
      <c r="A494" s="3">
        <v>33438</v>
      </c>
      <c r="B494">
        <v>1</v>
      </c>
    </row>
    <row r="495" spans="1:2" x14ac:dyDescent="0.35">
      <c r="A495" s="3">
        <v>33444</v>
      </c>
      <c r="B495">
        <v>1</v>
      </c>
    </row>
    <row r="496" spans="1:2" x14ac:dyDescent="0.35">
      <c r="A496" s="3">
        <v>33454</v>
      </c>
      <c r="B496">
        <v>1</v>
      </c>
    </row>
    <row r="497" spans="1:2" x14ac:dyDescent="0.35">
      <c r="A497" s="3">
        <v>33456</v>
      </c>
      <c r="B497">
        <v>1</v>
      </c>
    </row>
    <row r="498" spans="1:2" x14ac:dyDescent="0.35">
      <c r="A498" s="3">
        <v>33462</v>
      </c>
      <c r="B498">
        <v>1</v>
      </c>
    </row>
    <row r="499" spans="1:2" x14ac:dyDescent="0.35">
      <c r="A499" s="3">
        <v>33471</v>
      </c>
      <c r="B499">
        <v>1</v>
      </c>
    </row>
    <row r="500" spans="1:2" x14ac:dyDescent="0.35">
      <c r="A500" s="3">
        <v>33562</v>
      </c>
      <c r="B500">
        <v>1</v>
      </c>
    </row>
    <row r="501" spans="1:2" x14ac:dyDescent="0.35">
      <c r="A501" s="3">
        <v>33564</v>
      </c>
      <c r="B501">
        <v>1</v>
      </c>
    </row>
    <row r="502" spans="1:2" x14ac:dyDescent="0.35">
      <c r="A502" s="3">
        <v>33569</v>
      </c>
      <c r="B502">
        <v>1</v>
      </c>
    </row>
    <row r="503" spans="1:2" x14ac:dyDescent="0.35">
      <c r="A503" s="3">
        <v>33581</v>
      </c>
      <c r="B503">
        <v>1</v>
      </c>
    </row>
    <row r="504" spans="1:2" x14ac:dyDescent="0.35">
      <c r="A504" s="3">
        <v>33585</v>
      </c>
      <c r="B504">
        <v>1</v>
      </c>
    </row>
    <row r="505" spans="1:2" x14ac:dyDescent="0.35">
      <c r="A505" s="3">
        <v>33590</v>
      </c>
      <c r="B505">
        <v>1</v>
      </c>
    </row>
    <row r="506" spans="1:2" x14ac:dyDescent="0.35">
      <c r="A506" s="3">
        <v>33622</v>
      </c>
      <c r="B506">
        <v>1</v>
      </c>
    </row>
    <row r="507" spans="1:2" x14ac:dyDescent="0.35">
      <c r="A507" s="3">
        <v>33629</v>
      </c>
      <c r="B507">
        <v>1</v>
      </c>
    </row>
    <row r="508" spans="1:2" x14ac:dyDescent="0.35">
      <c r="A508" s="3">
        <v>33697</v>
      </c>
      <c r="B508">
        <v>1</v>
      </c>
    </row>
    <row r="509" spans="1:2" x14ac:dyDescent="0.35">
      <c r="A509" s="3">
        <v>33762</v>
      </c>
      <c r="B509">
        <v>1</v>
      </c>
    </row>
    <row r="510" spans="1:2" x14ac:dyDescent="0.35">
      <c r="A510" s="3">
        <v>33812</v>
      </c>
      <c r="B510">
        <v>1</v>
      </c>
    </row>
    <row r="511" spans="1:2" x14ac:dyDescent="0.35">
      <c r="A511" s="3">
        <v>33955</v>
      </c>
      <c r="B511">
        <v>1</v>
      </c>
    </row>
    <row r="512" spans="1:2" x14ac:dyDescent="0.35">
      <c r="A512" s="3">
        <v>33986</v>
      </c>
      <c r="B512">
        <v>1</v>
      </c>
    </row>
    <row r="513" spans="1:2" x14ac:dyDescent="0.35">
      <c r="A513" s="3">
        <v>33996</v>
      </c>
      <c r="B513">
        <v>2</v>
      </c>
    </row>
    <row r="514" spans="1:2" x14ac:dyDescent="0.35">
      <c r="A514" s="3">
        <v>34026</v>
      </c>
      <c r="B514">
        <v>2</v>
      </c>
    </row>
    <row r="515" spans="1:2" x14ac:dyDescent="0.35">
      <c r="A515" s="3">
        <v>34043</v>
      </c>
      <c r="B515">
        <v>1</v>
      </c>
    </row>
    <row r="516" spans="1:2" x14ac:dyDescent="0.35">
      <c r="A516" s="3">
        <v>34053</v>
      </c>
      <c r="B516">
        <v>1</v>
      </c>
    </row>
    <row r="517" spans="1:2" x14ac:dyDescent="0.35">
      <c r="A517" s="3">
        <v>34074</v>
      </c>
      <c r="B517">
        <v>1</v>
      </c>
    </row>
    <row r="518" spans="1:2" x14ac:dyDescent="0.35">
      <c r="A518" s="3">
        <v>34109</v>
      </c>
      <c r="B518">
        <v>1</v>
      </c>
    </row>
    <row r="519" spans="1:2" x14ac:dyDescent="0.35">
      <c r="A519" s="3">
        <v>34176</v>
      </c>
      <c r="B519">
        <v>3</v>
      </c>
    </row>
    <row r="520" spans="1:2" x14ac:dyDescent="0.35">
      <c r="A520" s="3">
        <v>34213</v>
      </c>
      <c r="B520">
        <v>1</v>
      </c>
    </row>
    <row r="521" spans="1:2" x14ac:dyDescent="0.35">
      <c r="A521" s="3">
        <v>34230</v>
      </c>
      <c r="B521">
        <v>1</v>
      </c>
    </row>
    <row r="522" spans="1:2" x14ac:dyDescent="0.35">
      <c r="A522" s="3">
        <v>34242</v>
      </c>
      <c r="B522">
        <v>1</v>
      </c>
    </row>
    <row r="523" spans="1:2" x14ac:dyDescent="0.35">
      <c r="A523" s="3">
        <v>34320</v>
      </c>
      <c r="B523">
        <v>1</v>
      </c>
    </row>
    <row r="524" spans="1:2" x14ac:dyDescent="0.35">
      <c r="A524" s="3">
        <v>34350</v>
      </c>
      <c r="B524">
        <v>1</v>
      </c>
    </row>
    <row r="525" spans="1:2" x14ac:dyDescent="0.35">
      <c r="A525" s="3">
        <v>34377</v>
      </c>
      <c r="B525">
        <v>1</v>
      </c>
    </row>
    <row r="526" spans="1:2" x14ac:dyDescent="0.35">
      <c r="A526" s="3">
        <v>34380</v>
      </c>
      <c r="B526">
        <v>1</v>
      </c>
    </row>
    <row r="527" spans="1:2" x14ac:dyDescent="0.35">
      <c r="A527" s="3">
        <v>34412</v>
      </c>
      <c r="B527">
        <v>1</v>
      </c>
    </row>
    <row r="528" spans="1:2" x14ac:dyDescent="0.35">
      <c r="A528" s="3">
        <v>34421</v>
      </c>
      <c r="B528">
        <v>2</v>
      </c>
    </row>
    <row r="529" spans="1:2" x14ac:dyDescent="0.35">
      <c r="A529" s="3">
        <v>34445</v>
      </c>
      <c r="B529">
        <v>1</v>
      </c>
    </row>
    <row r="530" spans="1:2" x14ac:dyDescent="0.35">
      <c r="A530" s="3">
        <v>34469</v>
      </c>
      <c r="B530">
        <v>1</v>
      </c>
    </row>
    <row r="531" spans="1:2" x14ac:dyDescent="0.35">
      <c r="A531" s="3">
        <v>34487</v>
      </c>
      <c r="B531">
        <v>1</v>
      </c>
    </row>
    <row r="532" spans="1:2" x14ac:dyDescent="0.35">
      <c r="A532" s="3">
        <v>34529</v>
      </c>
      <c r="B532">
        <v>1</v>
      </c>
    </row>
    <row r="533" spans="1:2" x14ac:dyDescent="0.35">
      <c r="A533" s="3">
        <v>34554</v>
      </c>
      <c r="B533">
        <v>1</v>
      </c>
    </row>
    <row r="534" spans="1:2" x14ac:dyDescent="0.35">
      <c r="A534" s="3">
        <v>34578</v>
      </c>
      <c r="B534">
        <v>1</v>
      </c>
    </row>
    <row r="535" spans="1:2" x14ac:dyDescent="0.35">
      <c r="A535" s="3">
        <v>34587</v>
      </c>
      <c r="B535">
        <v>1</v>
      </c>
    </row>
    <row r="536" spans="1:2" x14ac:dyDescent="0.35">
      <c r="A536" s="3">
        <v>34596</v>
      </c>
      <c r="B536">
        <v>2</v>
      </c>
    </row>
    <row r="537" spans="1:2" x14ac:dyDescent="0.35">
      <c r="A537" s="3">
        <v>34600</v>
      </c>
      <c r="B537">
        <v>2</v>
      </c>
    </row>
    <row r="538" spans="1:2" x14ac:dyDescent="0.35">
      <c r="A538" s="3">
        <v>34633</v>
      </c>
      <c r="B538">
        <v>1</v>
      </c>
    </row>
    <row r="539" spans="1:2" x14ac:dyDescent="0.35">
      <c r="A539" s="3">
        <v>34704</v>
      </c>
      <c r="B539">
        <v>1</v>
      </c>
    </row>
    <row r="540" spans="1:2" x14ac:dyDescent="0.35">
      <c r="A540" s="3">
        <v>34728</v>
      </c>
      <c r="B540">
        <v>1</v>
      </c>
    </row>
    <row r="541" spans="1:2" x14ac:dyDescent="0.35">
      <c r="A541" s="3">
        <v>34738</v>
      </c>
      <c r="B541">
        <v>1</v>
      </c>
    </row>
    <row r="542" spans="1:2" x14ac:dyDescent="0.35">
      <c r="A542" s="3">
        <v>34824</v>
      </c>
      <c r="B542">
        <v>2</v>
      </c>
    </row>
    <row r="543" spans="1:2" x14ac:dyDescent="0.35">
      <c r="A543" s="3">
        <v>34838</v>
      </c>
      <c r="B543">
        <v>1</v>
      </c>
    </row>
    <row r="544" spans="1:2" x14ac:dyDescent="0.35">
      <c r="A544" s="3">
        <v>34853</v>
      </c>
      <c r="B544">
        <v>1</v>
      </c>
    </row>
    <row r="545" spans="1:2" x14ac:dyDescent="0.35">
      <c r="A545" s="3">
        <v>34916</v>
      </c>
      <c r="B545">
        <v>1</v>
      </c>
    </row>
    <row r="546" spans="1:2" x14ac:dyDescent="0.35">
      <c r="A546" s="3">
        <v>34935</v>
      </c>
      <c r="B546">
        <v>2</v>
      </c>
    </row>
    <row r="547" spans="1:2" x14ac:dyDescent="0.35">
      <c r="A547" s="3">
        <v>34941</v>
      </c>
      <c r="B547">
        <v>1</v>
      </c>
    </row>
    <row r="548" spans="1:2" x14ac:dyDescent="0.35">
      <c r="A548" s="3">
        <v>34961</v>
      </c>
      <c r="B548">
        <v>1</v>
      </c>
    </row>
    <row r="549" spans="1:2" x14ac:dyDescent="0.35">
      <c r="A549" s="3">
        <v>34968</v>
      </c>
      <c r="B549">
        <v>1</v>
      </c>
    </row>
    <row r="550" spans="1:2" x14ac:dyDescent="0.35">
      <c r="A550" s="3">
        <v>34984</v>
      </c>
      <c r="B550">
        <v>1</v>
      </c>
    </row>
    <row r="551" spans="1:2" x14ac:dyDescent="0.35">
      <c r="A551" s="3">
        <v>35178</v>
      </c>
      <c r="B551">
        <v>2</v>
      </c>
    </row>
    <row r="552" spans="1:2" x14ac:dyDescent="0.35">
      <c r="A552" s="3">
        <v>35196</v>
      </c>
      <c r="B552">
        <v>2</v>
      </c>
    </row>
    <row r="553" spans="1:2" x14ac:dyDescent="0.35">
      <c r="A553" s="3">
        <v>35246</v>
      </c>
      <c r="B553">
        <v>1</v>
      </c>
    </row>
    <row r="554" spans="1:2" x14ac:dyDescent="0.35">
      <c r="A554" s="3">
        <v>35322</v>
      </c>
      <c r="B554">
        <v>1</v>
      </c>
    </row>
    <row r="555" spans="1:2" x14ac:dyDescent="0.35">
      <c r="A555" s="3">
        <v>35340</v>
      </c>
      <c r="B555">
        <v>1</v>
      </c>
    </row>
    <row r="556" spans="1:2" x14ac:dyDescent="0.35">
      <c r="A556" s="3">
        <v>35388</v>
      </c>
      <c r="B556">
        <v>1</v>
      </c>
    </row>
    <row r="557" spans="1:2" x14ac:dyDescent="0.35">
      <c r="A557" s="3">
        <v>35416</v>
      </c>
      <c r="B557">
        <v>1</v>
      </c>
    </row>
    <row r="558" spans="1:2" x14ac:dyDescent="0.35">
      <c r="A558" s="3">
        <v>35441</v>
      </c>
      <c r="B558">
        <v>1</v>
      </c>
    </row>
    <row r="559" spans="1:2" x14ac:dyDescent="0.35">
      <c r="A559" s="3">
        <v>35523</v>
      </c>
      <c r="B559">
        <v>1</v>
      </c>
    </row>
    <row r="560" spans="1:2" x14ac:dyDescent="0.35">
      <c r="A560" s="3">
        <v>35544</v>
      </c>
      <c r="B560">
        <v>1</v>
      </c>
    </row>
    <row r="561" spans="1:2" x14ac:dyDescent="0.35">
      <c r="A561" s="3">
        <v>35641</v>
      </c>
      <c r="B561">
        <v>1</v>
      </c>
    </row>
    <row r="562" spans="1:2" x14ac:dyDescent="0.35">
      <c r="A562" s="3">
        <v>35682</v>
      </c>
      <c r="B562">
        <v>1</v>
      </c>
    </row>
    <row r="563" spans="1:2" x14ac:dyDescent="0.35">
      <c r="A563" s="3">
        <v>35684</v>
      </c>
      <c r="B563">
        <v>1</v>
      </c>
    </row>
    <row r="564" spans="1:2" x14ac:dyDescent="0.35">
      <c r="A564" s="3">
        <v>35688</v>
      </c>
      <c r="B564">
        <v>2</v>
      </c>
    </row>
    <row r="565" spans="1:2" x14ac:dyDescent="0.35">
      <c r="A565" s="3">
        <v>35701</v>
      </c>
      <c r="B565">
        <v>1</v>
      </c>
    </row>
    <row r="566" spans="1:2" x14ac:dyDescent="0.35">
      <c r="A566" s="3">
        <v>35704</v>
      </c>
      <c r="B566">
        <v>1</v>
      </c>
    </row>
    <row r="567" spans="1:2" x14ac:dyDescent="0.35">
      <c r="A567" s="3">
        <v>35765</v>
      </c>
      <c r="B567">
        <v>1</v>
      </c>
    </row>
    <row r="568" spans="1:2" x14ac:dyDescent="0.35">
      <c r="A568" s="3">
        <v>35788</v>
      </c>
      <c r="B568">
        <v>1</v>
      </c>
    </row>
    <row r="569" spans="1:2" x14ac:dyDescent="0.35">
      <c r="A569" s="3">
        <v>35790</v>
      </c>
      <c r="B569">
        <v>1</v>
      </c>
    </row>
    <row r="570" spans="1:2" x14ac:dyDescent="0.35">
      <c r="A570" s="3">
        <v>35791</v>
      </c>
      <c r="B570">
        <v>2</v>
      </c>
    </row>
    <row r="571" spans="1:2" x14ac:dyDescent="0.35">
      <c r="A571" s="3">
        <v>35797</v>
      </c>
      <c r="B571">
        <v>1</v>
      </c>
    </row>
    <row r="572" spans="1:2" x14ac:dyDescent="0.35">
      <c r="A572" s="3">
        <v>35860</v>
      </c>
      <c r="B572">
        <v>4</v>
      </c>
    </row>
    <row r="573" spans="1:2" x14ac:dyDescent="0.35">
      <c r="A573" s="3">
        <v>35876</v>
      </c>
      <c r="B573">
        <v>1</v>
      </c>
    </row>
    <row r="574" spans="1:2" x14ac:dyDescent="0.35">
      <c r="A574" s="3">
        <v>35893</v>
      </c>
      <c r="B574">
        <v>1</v>
      </c>
    </row>
    <row r="575" spans="1:2" x14ac:dyDescent="0.35">
      <c r="A575" s="3">
        <v>35924</v>
      </c>
      <c r="B575">
        <v>1</v>
      </c>
    </row>
    <row r="576" spans="1:2" x14ac:dyDescent="0.35">
      <c r="A576" s="3">
        <v>35946</v>
      </c>
      <c r="B576">
        <v>1</v>
      </c>
    </row>
    <row r="577" spans="1:2" x14ac:dyDescent="0.35">
      <c r="A577" s="3">
        <v>36026</v>
      </c>
      <c r="B577">
        <v>1</v>
      </c>
    </row>
    <row r="578" spans="1:2" x14ac:dyDescent="0.35">
      <c r="A578" s="3">
        <v>36038</v>
      </c>
      <c r="B578">
        <v>1</v>
      </c>
    </row>
    <row r="579" spans="1:2" x14ac:dyDescent="0.35">
      <c r="A579" s="3">
        <v>36065</v>
      </c>
      <c r="B579">
        <v>1</v>
      </c>
    </row>
    <row r="580" spans="1:2" x14ac:dyDescent="0.35">
      <c r="A580" s="3">
        <v>36075</v>
      </c>
      <c r="B580">
        <v>1</v>
      </c>
    </row>
    <row r="581" spans="1:2" x14ac:dyDescent="0.35">
      <c r="A581" s="3">
        <v>36108</v>
      </c>
      <c r="B581">
        <v>1</v>
      </c>
    </row>
    <row r="582" spans="1:2" x14ac:dyDescent="0.35">
      <c r="A582" s="3">
        <v>36130</v>
      </c>
      <c r="B582">
        <v>1</v>
      </c>
    </row>
    <row r="583" spans="1:2" x14ac:dyDescent="0.35">
      <c r="A583" s="3">
        <v>36138</v>
      </c>
      <c r="B583">
        <v>1</v>
      </c>
    </row>
    <row r="584" spans="1:2" x14ac:dyDescent="0.35">
      <c r="A584" s="3">
        <v>36143</v>
      </c>
      <c r="B584">
        <v>1</v>
      </c>
    </row>
    <row r="585" spans="1:2" x14ac:dyDescent="0.35">
      <c r="A585" s="3">
        <v>36145</v>
      </c>
      <c r="B585">
        <v>1</v>
      </c>
    </row>
    <row r="586" spans="1:2" x14ac:dyDescent="0.35">
      <c r="A586" s="3">
        <v>36230</v>
      </c>
      <c r="B586">
        <v>1</v>
      </c>
    </row>
    <row r="587" spans="1:2" x14ac:dyDescent="0.35">
      <c r="A587" s="3">
        <v>36262</v>
      </c>
      <c r="B587">
        <v>1</v>
      </c>
    </row>
    <row r="588" spans="1:2" x14ac:dyDescent="0.35">
      <c r="A588" s="3">
        <v>36273</v>
      </c>
      <c r="B588">
        <v>1</v>
      </c>
    </row>
    <row r="589" spans="1:2" x14ac:dyDescent="0.35">
      <c r="A589" s="3">
        <v>36283</v>
      </c>
      <c r="B589">
        <v>1</v>
      </c>
    </row>
    <row r="590" spans="1:2" x14ac:dyDescent="0.35">
      <c r="A590" s="3">
        <v>36301</v>
      </c>
      <c r="B590">
        <v>1</v>
      </c>
    </row>
    <row r="591" spans="1:2" x14ac:dyDescent="0.35">
      <c r="A591" s="3">
        <v>36317</v>
      </c>
      <c r="B591">
        <v>1</v>
      </c>
    </row>
    <row r="592" spans="1:2" x14ac:dyDescent="0.35">
      <c r="A592" s="3">
        <v>36408</v>
      </c>
      <c r="B592">
        <v>1</v>
      </c>
    </row>
    <row r="593" spans="1:2" x14ac:dyDescent="0.35">
      <c r="A593" s="3">
        <v>36443</v>
      </c>
      <c r="B593">
        <v>1</v>
      </c>
    </row>
    <row r="594" spans="1:2" x14ac:dyDescent="0.35">
      <c r="A594" s="3">
        <v>36550</v>
      </c>
      <c r="B594">
        <v>1</v>
      </c>
    </row>
    <row r="595" spans="1:2" x14ac:dyDescent="0.35">
      <c r="A595" s="3">
        <v>36627</v>
      </c>
      <c r="B595">
        <v>1</v>
      </c>
    </row>
    <row r="596" spans="1:2" x14ac:dyDescent="0.35">
      <c r="A596" s="3">
        <v>36634</v>
      </c>
      <c r="B596">
        <v>1</v>
      </c>
    </row>
    <row r="597" spans="1:2" x14ac:dyDescent="0.35">
      <c r="A597" s="3">
        <v>36640</v>
      </c>
      <c r="B597">
        <v>1</v>
      </c>
    </row>
    <row r="598" spans="1:2" x14ac:dyDescent="0.35">
      <c r="A598" s="3">
        <v>36663</v>
      </c>
      <c r="B598">
        <v>1</v>
      </c>
    </row>
    <row r="599" spans="1:2" x14ac:dyDescent="0.35">
      <c r="A599" s="3">
        <v>36715</v>
      </c>
      <c r="B599">
        <v>1</v>
      </c>
    </row>
    <row r="600" spans="1:2" x14ac:dyDescent="0.35">
      <c r="A600" s="3">
        <v>36732</v>
      </c>
      <c r="B600">
        <v>1</v>
      </c>
    </row>
    <row r="601" spans="1:2" x14ac:dyDescent="0.35">
      <c r="A601" s="3">
        <v>36736</v>
      </c>
      <c r="B601">
        <v>1</v>
      </c>
    </row>
    <row r="602" spans="1:2" x14ac:dyDescent="0.35">
      <c r="A602" s="3">
        <v>36778</v>
      </c>
      <c r="B602">
        <v>1</v>
      </c>
    </row>
    <row r="603" spans="1:2" x14ac:dyDescent="0.35">
      <c r="A603" s="3">
        <v>36781</v>
      </c>
      <c r="B603">
        <v>1</v>
      </c>
    </row>
    <row r="604" spans="1:2" x14ac:dyDescent="0.35">
      <c r="A604" s="3">
        <v>36790</v>
      </c>
      <c r="B604">
        <v>1</v>
      </c>
    </row>
    <row r="605" spans="1:2" x14ac:dyDescent="0.35">
      <c r="A605" s="3">
        <v>36802</v>
      </c>
      <c r="B605">
        <v>1</v>
      </c>
    </row>
    <row r="606" spans="1:2" x14ac:dyDescent="0.35">
      <c r="A606" s="3">
        <v>36807</v>
      </c>
      <c r="B606">
        <v>1</v>
      </c>
    </row>
    <row r="607" spans="1:2" x14ac:dyDescent="0.35">
      <c r="A607" s="3">
        <v>36864</v>
      </c>
      <c r="B607">
        <v>1</v>
      </c>
    </row>
    <row r="608" spans="1:2" x14ac:dyDescent="0.35">
      <c r="A608" s="3">
        <v>36921</v>
      </c>
      <c r="B608">
        <v>1</v>
      </c>
    </row>
    <row r="609" spans="1:2" x14ac:dyDescent="0.35">
      <c r="A609" s="3">
        <v>36927</v>
      </c>
      <c r="B609">
        <v>1</v>
      </c>
    </row>
    <row r="610" spans="1:2" x14ac:dyDescent="0.35">
      <c r="A610" s="3">
        <v>36930</v>
      </c>
      <c r="B610">
        <v>1</v>
      </c>
    </row>
    <row r="611" spans="1:2" x14ac:dyDescent="0.35">
      <c r="A611" s="3">
        <v>36947</v>
      </c>
      <c r="B611">
        <v>1</v>
      </c>
    </row>
    <row r="612" spans="1:2" x14ac:dyDescent="0.35">
      <c r="A612" s="3">
        <v>36957</v>
      </c>
      <c r="B612">
        <v>1</v>
      </c>
    </row>
    <row r="613" spans="1:2" x14ac:dyDescent="0.35">
      <c r="A613" s="3">
        <v>36959</v>
      </c>
      <c r="B613">
        <v>1</v>
      </c>
    </row>
    <row r="614" spans="1:2" x14ac:dyDescent="0.35">
      <c r="A614" s="3">
        <v>36975</v>
      </c>
      <c r="B614">
        <v>1</v>
      </c>
    </row>
    <row r="615" spans="1:2" x14ac:dyDescent="0.35">
      <c r="A615" s="3">
        <v>36997</v>
      </c>
      <c r="B615">
        <v>1</v>
      </c>
    </row>
    <row r="616" spans="1:2" x14ac:dyDescent="0.35">
      <c r="A616" s="3">
        <v>37040</v>
      </c>
      <c r="B616">
        <v>1</v>
      </c>
    </row>
    <row r="617" spans="1:2" x14ac:dyDescent="0.35">
      <c r="A617" s="3">
        <v>37054</v>
      </c>
      <c r="B617">
        <v>1</v>
      </c>
    </row>
    <row r="618" spans="1:2" x14ac:dyDescent="0.35">
      <c r="A618" s="3">
        <v>37070</v>
      </c>
      <c r="B618">
        <v>2</v>
      </c>
    </row>
    <row r="619" spans="1:2" x14ac:dyDescent="0.35">
      <c r="A619" s="3">
        <v>37085</v>
      </c>
      <c r="B619">
        <v>1</v>
      </c>
    </row>
    <row r="620" spans="1:2" x14ac:dyDescent="0.35">
      <c r="A620" s="3">
        <v>37087</v>
      </c>
      <c r="B620">
        <v>1</v>
      </c>
    </row>
    <row r="621" spans="1:2" x14ac:dyDescent="0.35">
      <c r="A621" s="3">
        <v>37126</v>
      </c>
      <c r="B621">
        <v>1</v>
      </c>
    </row>
    <row r="622" spans="1:2" x14ac:dyDescent="0.35">
      <c r="A622" s="3">
        <v>37150</v>
      </c>
      <c r="B622">
        <v>1</v>
      </c>
    </row>
    <row r="623" spans="1:2" x14ac:dyDescent="0.35">
      <c r="A623" s="3">
        <v>37155</v>
      </c>
      <c r="B623">
        <v>1</v>
      </c>
    </row>
    <row r="624" spans="1:2" x14ac:dyDescent="0.35">
      <c r="A624" s="3">
        <v>37235</v>
      </c>
      <c r="B624">
        <v>1</v>
      </c>
    </row>
    <row r="625" spans="1:2" x14ac:dyDescent="0.35">
      <c r="A625" s="3">
        <v>37244</v>
      </c>
      <c r="B625">
        <v>1</v>
      </c>
    </row>
    <row r="626" spans="1:2" x14ac:dyDescent="0.35">
      <c r="A626" s="3">
        <v>37284</v>
      </c>
      <c r="B626">
        <v>2</v>
      </c>
    </row>
    <row r="627" spans="1:2" x14ac:dyDescent="0.35">
      <c r="A627" s="3">
        <v>37292</v>
      </c>
      <c r="B627">
        <v>1</v>
      </c>
    </row>
    <row r="628" spans="1:2" x14ac:dyDescent="0.35">
      <c r="A628" s="3">
        <v>37334</v>
      </c>
      <c r="B628">
        <v>1</v>
      </c>
    </row>
    <row r="629" spans="1:2" x14ac:dyDescent="0.35">
      <c r="A629" s="3">
        <v>37368</v>
      </c>
      <c r="B629">
        <v>1</v>
      </c>
    </row>
    <row r="630" spans="1:2" x14ac:dyDescent="0.35">
      <c r="A630" s="3">
        <v>37395</v>
      </c>
      <c r="B630">
        <v>1</v>
      </c>
    </row>
    <row r="631" spans="1:2" x14ac:dyDescent="0.35">
      <c r="A631" s="3">
        <v>37401</v>
      </c>
      <c r="B631">
        <v>2</v>
      </c>
    </row>
    <row r="632" spans="1:2" x14ac:dyDescent="0.35">
      <c r="A632" s="3">
        <v>37406</v>
      </c>
      <c r="B632">
        <v>1</v>
      </c>
    </row>
    <row r="633" spans="1:2" x14ac:dyDescent="0.35">
      <c r="A633" s="3">
        <v>37509</v>
      </c>
      <c r="B633">
        <v>1</v>
      </c>
    </row>
    <row r="634" spans="1:2" x14ac:dyDescent="0.35">
      <c r="A634" s="3">
        <v>37633</v>
      </c>
      <c r="B634">
        <v>1</v>
      </c>
    </row>
    <row r="635" spans="1:2" x14ac:dyDescent="0.35">
      <c r="A635" s="3">
        <v>37697</v>
      </c>
      <c r="B635">
        <v>2</v>
      </c>
    </row>
    <row r="636" spans="1:2" x14ac:dyDescent="0.35">
      <c r="A636" s="3">
        <v>37716</v>
      </c>
      <c r="B636">
        <v>1</v>
      </c>
    </row>
    <row r="637" spans="1:2" x14ac:dyDescent="0.35">
      <c r="A637" s="3">
        <v>37717</v>
      </c>
      <c r="B637">
        <v>2</v>
      </c>
    </row>
    <row r="638" spans="1:2" x14ac:dyDescent="0.35">
      <c r="A638" s="3">
        <v>37758</v>
      </c>
      <c r="B638">
        <v>2</v>
      </c>
    </row>
    <row r="639" spans="1:2" x14ac:dyDescent="0.35">
      <c r="A639" s="3">
        <v>37760</v>
      </c>
      <c r="B639">
        <v>3</v>
      </c>
    </row>
    <row r="640" spans="1:2" x14ac:dyDescent="0.35">
      <c r="A640" s="3">
        <v>37774</v>
      </c>
      <c r="B640">
        <v>1</v>
      </c>
    </row>
    <row r="641" spans="1:2" x14ac:dyDescent="0.35">
      <c r="A641" s="3">
        <v>37787</v>
      </c>
      <c r="B641">
        <v>1</v>
      </c>
    </row>
    <row r="642" spans="1:2" x14ac:dyDescent="0.35">
      <c r="A642" s="3">
        <v>37859</v>
      </c>
      <c r="B642">
        <v>1</v>
      </c>
    </row>
    <row r="643" spans="1:2" x14ac:dyDescent="0.35">
      <c r="A643" s="3">
        <v>37929</v>
      </c>
      <c r="B643">
        <v>1</v>
      </c>
    </row>
    <row r="644" spans="1:2" x14ac:dyDescent="0.35">
      <c r="A644" s="3">
        <v>37971</v>
      </c>
      <c r="B644">
        <v>1</v>
      </c>
    </row>
    <row r="645" spans="1:2" x14ac:dyDescent="0.35">
      <c r="A645" s="3">
        <v>38054</v>
      </c>
      <c r="B645">
        <v>1</v>
      </c>
    </row>
    <row r="646" spans="1:2" x14ac:dyDescent="0.35">
      <c r="A646" s="3">
        <v>38097</v>
      </c>
      <c r="B646">
        <v>1</v>
      </c>
    </row>
    <row r="647" spans="1:2" x14ac:dyDescent="0.35">
      <c r="A647" s="3">
        <v>38136</v>
      </c>
      <c r="B647">
        <v>1</v>
      </c>
    </row>
    <row r="648" spans="1:2" x14ac:dyDescent="0.35">
      <c r="A648" s="3">
        <v>38175</v>
      </c>
      <c r="B648">
        <v>1</v>
      </c>
    </row>
    <row r="649" spans="1:2" x14ac:dyDescent="0.35">
      <c r="A649" s="3">
        <v>38179</v>
      </c>
      <c r="B649">
        <v>1</v>
      </c>
    </row>
    <row r="650" spans="1:2" x14ac:dyDescent="0.35">
      <c r="A650" s="3">
        <v>38196</v>
      </c>
      <c r="B650">
        <v>1</v>
      </c>
    </row>
    <row r="651" spans="1:2" x14ac:dyDescent="0.35">
      <c r="A651" s="3">
        <v>38197</v>
      </c>
      <c r="B651">
        <v>1</v>
      </c>
    </row>
    <row r="652" spans="1:2" x14ac:dyDescent="0.35">
      <c r="A652" s="3">
        <v>38200</v>
      </c>
      <c r="B652">
        <v>1</v>
      </c>
    </row>
    <row r="653" spans="1:2" x14ac:dyDescent="0.35">
      <c r="A653" s="3">
        <v>38201</v>
      </c>
      <c r="B653">
        <v>1</v>
      </c>
    </row>
    <row r="654" spans="1:2" x14ac:dyDescent="0.35">
      <c r="A654" s="3">
        <v>38232</v>
      </c>
      <c r="B654">
        <v>1</v>
      </c>
    </row>
    <row r="655" spans="1:2" x14ac:dyDescent="0.35">
      <c r="A655" s="3">
        <v>38236</v>
      </c>
      <c r="B655">
        <v>1</v>
      </c>
    </row>
    <row r="656" spans="1:2" x14ac:dyDescent="0.35">
      <c r="A656" s="3">
        <v>38285</v>
      </c>
      <c r="B656">
        <v>1</v>
      </c>
    </row>
    <row r="657" spans="1:2" x14ac:dyDescent="0.35">
      <c r="A657" s="3">
        <v>38360</v>
      </c>
      <c r="B657">
        <v>1</v>
      </c>
    </row>
    <row r="658" spans="1:2" x14ac:dyDescent="0.35">
      <c r="A658" s="3">
        <v>38361</v>
      </c>
      <c r="B658">
        <v>2</v>
      </c>
    </row>
    <row r="659" spans="1:2" x14ac:dyDescent="0.35">
      <c r="A659" s="3">
        <v>38410</v>
      </c>
      <c r="B659">
        <v>1</v>
      </c>
    </row>
    <row r="660" spans="1:2" x14ac:dyDescent="0.35">
      <c r="A660" s="3">
        <v>38415</v>
      </c>
      <c r="B660">
        <v>1</v>
      </c>
    </row>
    <row r="661" spans="1:2" x14ac:dyDescent="0.35">
      <c r="A661" s="3">
        <v>38443</v>
      </c>
      <c r="B661">
        <v>1</v>
      </c>
    </row>
    <row r="662" spans="1:2" x14ac:dyDescent="0.35">
      <c r="A662" s="3">
        <v>38452</v>
      </c>
      <c r="B662">
        <v>2</v>
      </c>
    </row>
    <row r="663" spans="1:2" x14ac:dyDescent="0.35">
      <c r="A663" s="3">
        <v>38508</v>
      </c>
      <c r="B663">
        <v>1</v>
      </c>
    </row>
    <row r="664" spans="1:2" x14ac:dyDescent="0.35">
      <c r="A664" s="3">
        <v>38513</v>
      </c>
      <c r="B664">
        <v>1</v>
      </c>
    </row>
    <row r="665" spans="1:2" x14ac:dyDescent="0.35">
      <c r="A665" s="3">
        <v>38547</v>
      </c>
      <c r="B665">
        <v>1</v>
      </c>
    </row>
    <row r="666" spans="1:2" x14ac:dyDescent="0.35">
      <c r="A666" s="3">
        <v>38557</v>
      </c>
      <c r="B666">
        <v>1</v>
      </c>
    </row>
    <row r="667" spans="1:2" x14ac:dyDescent="0.35">
      <c r="A667" s="3">
        <v>38576</v>
      </c>
      <c r="B667">
        <v>1</v>
      </c>
    </row>
    <row r="668" spans="1:2" x14ac:dyDescent="0.35">
      <c r="A668" s="3">
        <v>38578</v>
      </c>
      <c r="B668">
        <v>2</v>
      </c>
    </row>
    <row r="669" spans="1:2" x14ac:dyDescent="0.35">
      <c r="A669" s="3">
        <v>38590</v>
      </c>
      <c r="B669">
        <v>1</v>
      </c>
    </row>
    <row r="670" spans="1:2" x14ac:dyDescent="0.35">
      <c r="A670" s="3">
        <v>38593</v>
      </c>
      <c r="B670">
        <v>1</v>
      </c>
    </row>
    <row r="671" spans="1:2" x14ac:dyDescent="0.35">
      <c r="A671" s="3">
        <v>38620</v>
      </c>
      <c r="B671">
        <v>2</v>
      </c>
    </row>
    <row r="672" spans="1:2" x14ac:dyDescent="0.35">
      <c r="A672" s="3">
        <v>38643</v>
      </c>
      <c r="B672">
        <v>1</v>
      </c>
    </row>
    <row r="673" spans="1:2" x14ac:dyDescent="0.35">
      <c r="A673" s="3">
        <v>38680</v>
      </c>
      <c r="B673">
        <v>1</v>
      </c>
    </row>
    <row r="674" spans="1:2" x14ac:dyDescent="0.35">
      <c r="A674" s="3">
        <v>38683</v>
      </c>
      <c r="B674">
        <v>1</v>
      </c>
    </row>
    <row r="675" spans="1:2" x14ac:dyDescent="0.35">
      <c r="A675" s="3">
        <v>38702</v>
      </c>
      <c r="B675">
        <v>1</v>
      </c>
    </row>
    <row r="676" spans="1:2" x14ac:dyDescent="0.35">
      <c r="A676" s="3">
        <v>38725</v>
      </c>
      <c r="B676">
        <v>1</v>
      </c>
    </row>
    <row r="677" spans="1:2" x14ac:dyDescent="0.35">
      <c r="A677" s="3">
        <v>38741</v>
      </c>
      <c r="B677">
        <v>1</v>
      </c>
    </row>
    <row r="678" spans="1:2" x14ac:dyDescent="0.35">
      <c r="A678" s="3">
        <v>38808</v>
      </c>
      <c r="B678">
        <v>1</v>
      </c>
    </row>
    <row r="679" spans="1:2" x14ac:dyDescent="0.35">
      <c r="A679" s="3">
        <v>38823</v>
      </c>
      <c r="B679">
        <v>1</v>
      </c>
    </row>
    <row r="680" spans="1:2" x14ac:dyDescent="0.35">
      <c r="A680" s="3">
        <v>38829</v>
      </c>
      <c r="B680">
        <v>1</v>
      </c>
    </row>
    <row r="681" spans="1:2" x14ac:dyDescent="0.35">
      <c r="A681" s="3">
        <v>38853</v>
      </c>
      <c r="B681">
        <v>1</v>
      </c>
    </row>
    <row r="682" spans="1:2" x14ac:dyDescent="0.35">
      <c r="A682" s="3">
        <v>38872</v>
      </c>
      <c r="B682">
        <v>1</v>
      </c>
    </row>
    <row r="683" spans="1:2" x14ac:dyDescent="0.35">
      <c r="A683" s="3">
        <v>38887</v>
      </c>
      <c r="B683">
        <v>1</v>
      </c>
    </row>
    <row r="684" spans="1:2" x14ac:dyDescent="0.35">
      <c r="A684" s="3">
        <v>38946</v>
      </c>
      <c r="B684">
        <v>2</v>
      </c>
    </row>
    <row r="685" spans="1:2" x14ac:dyDescent="0.35">
      <c r="A685" s="3">
        <v>38961</v>
      </c>
      <c r="B685">
        <v>1</v>
      </c>
    </row>
    <row r="686" spans="1:2" x14ac:dyDescent="0.35">
      <c r="A686" s="3">
        <v>38988</v>
      </c>
      <c r="B686">
        <v>1</v>
      </c>
    </row>
    <row r="687" spans="1:2" x14ac:dyDescent="0.35">
      <c r="A687" s="3">
        <v>38998</v>
      </c>
      <c r="B687">
        <v>2</v>
      </c>
    </row>
    <row r="688" spans="1:2" x14ac:dyDescent="0.35">
      <c r="A688" s="3">
        <v>39062</v>
      </c>
      <c r="B688">
        <v>1</v>
      </c>
    </row>
    <row r="689" spans="1:2" x14ac:dyDescent="0.35">
      <c r="A689" s="3">
        <v>39146</v>
      </c>
      <c r="B689">
        <v>1</v>
      </c>
    </row>
    <row r="690" spans="1:2" x14ac:dyDescent="0.35">
      <c r="A690" s="3">
        <v>39190</v>
      </c>
      <c r="B690">
        <v>1</v>
      </c>
    </row>
    <row r="691" spans="1:2" x14ac:dyDescent="0.35">
      <c r="A691" s="3">
        <v>39228</v>
      </c>
      <c r="B691">
        <v>1</v>
      </c>
    </row>
    <row r="692" spans="1:2" x14ac:dyDescent="0.35">
      <c r="A692" s="3">
        <v>39356</v>
      </c>
      <c r="B692">
        <v>1</v>
      </c>
    </row>
    <row r="693" spans="1:2" x14ac:dyDescent="0.35">
      <c r="A693" s="3">
        <v>39435</v>
      </c>
      <c r="B693">
        <v>1</v>
      </c>
    </row>
    <row r="694" spans="1:2" x14ac:dyDescent="0.35">
      <c r="A694" s="3">
        <v>39453</v>
      </c>
      <c r="B694">
        <v>1</v>
      </c>
    </row>
    <row r="695" spans="1:2" x14ac:dyDescent="0.35">
      <c r="A695" s="3">
        <v>39548</v>
      </c>
      <c r="B695">
        <v>1</v>
      </c>
    </row>
    <row r="696" spans="1:2" x14ac:dyDescent="0.35">
      <c r="A696" s="3">
        <v>39552</v>
      </c>
      <c r="B696">
        <v>1</v>
      </c>
    </row>
    <row r="697" spans="1:2" x14ac:dyDescent="0.35">
      <c r="A697" s="3">
        <v>39660</v>
      </c>
      <c r="B697">
        <v>1</v>
      </c>
    </row>
    <row r="698" spans="1:2" x14ac:dyDescent="0.35">
      <c r="A698" s="3">
        <v>39665</v>
      </c>
      <c r="B698">
        <v>1</v>
      </c>
    </row>
    <row r="699" spans="1:2" x14ac:dyDescent="0.35">
      <c r="A699" s="3">
        <v>39684</v>
      </c>
      <c r="B699">
        <v>1</v>
      </c>
    </row>
    <row r="700" spans="1:2" x14ac:dyDescent="0.35">
      <c r="A700" s="3">
        <v>39722</v>
      </c>
      <c r="B700">
        <v>1</v>
      </c>
    </row>
    <row r="701" spans="1:2" x14ac:dyDescent="0.35">
      <c r="A701" s="3">
        <v>39747</v>
      </c>
      <c r="B701">
        <v>1</v>
      </c>
    </row>
    <row r="702" spans="1:2" x14ac:dyDescent="0.35">
      <c r="A702" s="3">
        <v>39763</v>
      </c>
      <c r="B702">
        <v>1</v>
      </c>
    </row>
    <row r="703" spans="1:2" x14ac:dyDescent="0.35">
      <c r="A703" s="3">
        <v>39767</v>
      </c>
      <c r="B703">
        <v>1</v>
      </c>
    </row>
    <row r="704" spans="1:2" x14ac:dyDescent="0.35">
      <c r="A704" s="3">
        <v>39771</v>
      </c>
      <c r="B704">
        <v>1</v>
      </c>
    </row>
    <row r="705" spans="1:2" x14ac:dyDescent="0.35">
      <c r="A705" s="3">
        <v>39791</v>
      </c>
      <c r="B705">
        <v>1</v>
      </c>
    </row>
    <row r="706" spans="1:2" x14ac:dyDescent="0.35">
      <c r="A706" s="3">
        <v>39858</v>
      </c>
      <c r="B706">
        <v>1</v>
      </c>
    </row>
    <row r="707" spans="1:2" x14ac:dyDescent="0.35">
      <c r="A707" s="3">
        <v>39898</v>
      </c>
      <c r="B707">
        <v>2</v>
      </c>
    </row>
    <row r="708" spans="1:2" x14ac:dyDescent="0.35">
      <c r="A708" s="3">
        <v>39922</v>
      </c>
      <c r="B708">
        <v>3</v>
      </c>
    </row>
    <row r="709" spans="1:2" x14ac:dyDescent="0.35">
      <c r="A709" s="3">
        <v>39996</v>
      </c>
      <c r="B709">
        <v>1</v>
      </c>
    </row>
    <row r="710" spans="1:2" x14ac:dyDescent="0.35">
      <c r="A710" s="3">
        <v>40049</v>
      </c>
      <c r="B710">
        <v>2</v>
      </c>
    </row>
    <row r="711" spans="1:2" x14ac:dyDescent="0.35">
      <c r="A711" s="3">
        <v>40059</v>
      </c>
      <c r="B711">
        <v>1</v>
      </c>
    </row>
    <row r="712" spans="1:2" x14ac:dyDescent="0.35">
      <c r="A712" s="3">
        <v>40101</v>
      </c>
      <c r="B712">
        <v>1</v>
      </c>
    </row>
    <row r="713" spans="1:2" x14ac:dyDescent="0.35">
      <c r="A713" s="3">
        <v>40211</v>
      </c>
      <c r="B713">
        <v>1</v>
      </c>
    </row>
    <row r="714" spans="1:2" x14ac:dyDescent="0.35">
      <c r="A714" s="3">
        <v>40233</v>
      </c>
      <c r="B714">
        <v>1</v>
      </c>
    </row>
    <row r="715" spans="1:2" x14ac:dyDescent="0.35">
      <c r="A715" s="3">
        <v>40246</v>
      </c>
      <c r="B715">
        <v>1</v>
      </c>
    </row>
    <row r="716" spans="1:2" x14ac:dyDescent="0.35">
      <c r="A716" s="3">
        <v>40304</v>
      </c>
      <c r="B716">
        <v>1</v>
      </c>
    </row>
    <row r="717" spans="1:2" x14ac:dyDescent="0.35">
      <c r="A717" s="3">
        <v>40321</v>
      </c>
      <c r="B717">
        <v>2</v>
      </c>
    </row>
    <row r="718" spans="1:2" x14ac:dyDescent="0.35">
      <c r="A718" s="3">
        <v>40344</v>
      </c>
      <c r="B718">
        <v>1</v>
      </c>
    </row>
    <row r="719" spans="1:2" x14ac:dyDescent="0.35">
      <c r="A719" s="3">
        <v>40442</v>
      </c>
      <c r="B719">
        <v>1</v>
      </c>
    </row>
    <row r="720" spans="1:2" x14ac:dyDescent="0.35">
      <c r="A720" s="3">
        <v>40451</v>
      </c>
      <c r="B720">
        <v>1</v>
      </c>
    </row>
    <row r="721" spans="1:2" x14ac:dyDescent="0.35">
      <c r="A721" s="3">
        <v>40464</v>
      </c>
      <c r="B721">
        <v>1</v>
      </c>
    </row>
    <row r="722" spans="1:2" x14ac:dyDescent="0.35">
      <c r="A722" s="3">
        <v>40479</v>
      </c>
      <c r="B722">
        <v>1</v>
      </c>
    </row>
    <row r="723" spans="1:2" x14ac:dyDescent="0.35">
      <c r="A723" s="3">
        <v>40521</v>
      </c>
      <c r="B723">
        <v>1</v>
      </c>
    </row>
    <row r="724" spans="1:2" x14ac:dyDescent="0.35">
      <c r="A724" s="3">
        <v>40548</v>
      </c>
      <c r="B724">
        <v>1</v>
      </c>
    </row>
    <row r="725" spans="1:2" x14ac:dyDescent="0.35">
      <c r="A725" s="3">
        <v>40590</v>
      </c>
      <c r="B725">
        <v>2</v>
      </c>
    </row>
    <row r="726" spans="1:2" x14ac:dyDescent="0.35">
      <c r="A726" s="3">
        <v>40637</v>
      </c>
      <c r="B726">
        <v>1</v>
      </c>
    </row>
    <row r="727" spans="1:2" x14ac:dyDescent="0.35">
      <c r="A727" s="3">
        <v>40662</v>
      </c>
      <c r="B727">
        <v>1</v>
      </c>
    </row>
    <row r="728" spans="1:2" x14ac:dyDescent="0.35">
      <c r="A728" s="3">
        <v>40689</v>
      </c>
      <c r="B728">
        <v>2</v>
      </c>
    </row>
    <row r="729" spans="1:2" x14ac:dyDescent="0.35">
      <c r="A729" s="3">
        <v>40706</v>
      </c>
      <c r="B729">
        <v>1</v>
      </c>
    </row>
    <row r="730" spans="1:2" x14ac:dyDescent="0.35">
      <c r="A730" s="3">
        <v>40737</v>
      </c>
      <c r="B730">
        <v>1</v>
      </c>
    </row>
    <row r="731" spans="1:2" x14ac:dyDescent="0.35">
      <c r="A731" s="3">
        <v>40760</v>
      </c>
      <c r="B731">
        <v>1</v>
      </c>
    </row>
    <row r="732" spans="1:2" x14ac:dyDescent="0.35">
      <c r="A732" s="3">
        <v>40780</v>
      </c>
      <c r="B732">
        <v>1</v>
      </c>
    </row>
    <row r="733" spans="1:2" x14ac:dyDescent="0.35">
      <c r="A733" s="3">
        <v>40794</v>
      </c>
      <c r="B733">
        <v>1</v>
      </c>
    </row>
    <row r="734" spans="1:2" x14ac:dyDescent="0.35">
      <c r="A734" s="3">
        <v>40800</v>
      </c>
      <c r="B734">
        <v>1</v>
      </c>
    </row>
    <row r="735" spans="1:2" x14ac:dyDescent="0.35">
      <c r="A735" s="3">
        <v>40851</v>
      </c>
      <c r="B735">
        <v>1</v>
      </c>
    </row>
    <row r="736" spans="1:2" x14ac:dyDescent="0.35">
      <c r="A736" s="3">
        <v>40887</v>
      </c>
      <c r="B736">
        <v>1</v>
      </c>
    </row>
    <row r="737" spans="1:2" x14ac:dyDescent="0.35">
      <c r="A737" s="3">
        <v>41003</v>
      </c>
      <c r="B737">
        <v>1</v>
      </c>
    </row>
    <row r="738" spans="1:2" x14ac:dyDescent="0.35">
      <c r="A738" s="3">
        <v>41014</v>
      </c>
      <c r="B738">
        <v>1</v>
      </c>
    </row>
    <row r="739" spans="1:2" x14ac:dyDescent="0.35">
      <c r="A739" s="3">
        <v>41020</v>
      </c>
      <c r="B739">
        <v>1</v>
      </c>
    </row>
    <row r="740" spans="1:2" x14ac:dyDescent="0.35">
      <c r="A740" s="3">
        <v>41021</v>
      </c>
      <c r="B740">
        <v>1</v>
      </c>
    </row>
    <row r="741" spans="1:2" x14ac:dyDescent="0.35">
      <c r="A741" s="3">
        <v>41039</v>
      </c>
      <c r="B741">
        <v>1</v>
      </c>
    </row>
    <row r="742" spans="1:2" x14ac:dyDescent="0.35">
      <c r="A742" s="3">
        <v>41120</v>
      </c>
      <c r="B742">
        <v>1</v>
      </c>
    </row>
    <row r="743" spans="1:2" x14ac:dyDescent="0.35">
      <c r="A743" s="3">
        <v>41124</v>
      </c>
      <c r="B743">
        <v>1</v>
      </c>
    </row>
    <row r="744" spans="1:2" x14ac:dyDescent="0.35">
      <c r="A744" s="3">
        <v>41145</v>
      </c>
      <c r="B744">
        <v>1</v>
      </c>
    </row>
    <row r="745" spans="1:2" x14ac:dyDescent="0.35">
      <c r="A745" s="3">
        <v>41154</v>
      </c>
      <c r="B745">
        <v>1</v>
      </c>
    </row>
    <row r="746" spans="1:2" x14ac:dyDescent="0.35">
      <c r="A746" s="3">
        <v>41275</v>
      </c>
      <c r="B746">
        <v>1</v>
      </c>
    </row>
    <row r="747" spans="1:2" x14ac:dyDescent="0.35">
      <c r="A747" s="3">
        <v>41335</v>
      </c>
      <c r="B747">
        <v>2</v>
      </c>
    </row>
    <row r="748" spans="1:2" x14ac:dyDescent="0.35">
      <c r="A748" s="3">
        <v>41411</v>
      </c>
      <c r="B748">
        <v>1</v>
      </c>
    </row>
    <row r="749" spans="1:2" x14ac:dyDescent="0.35">
      <c r="A749" s="3">
        <v>41437</v>
      </c>
      <c r="B749">
        <v>1</v>
      </c>
    </row>
    <row r="750" spans="1:2" x14ac:dyDescent="0.35">
      <c r="A750" s="3">
        <v>41443</v>
      </c>
      <c r="B750">
        <v>1</v>
      </c>
    </row>
    <row r="751" spans="1:2" x14ac:dyDescent="0.35">
      <c r="A751" s="3">
        <v>41452</v>
      </c>
      <c r="B751">
        <v>1</v>
      </c>
    </row>
    <row r="752" spans="1:2" x14ac:dyDescent="0.35">
      <c r="A752" s="3">
        <v>41473</v>
      </c>
      <c r="B752">
        <v>1</v>
      </c>
    </row>
    <row r="753" spans="1:2" x14ac:dyDescent="0.35">
      <c r="A753" s="3">
        <v>41551</v>
      </c>
      <c r="B753">
        <v>1</v>
      </c>
    </row>
    <row r="754" spans="1:2" x14ac:dyDescent="0.35">
      <c r="A754" s="3">
        <v>41580</v>
      </c>
      <c r="B754">
        <v>1</v>
      </c>
    </row>
    <row r="755" spans="1:2" x14ac:dyDescent="0.35">
      <c r="A755" s="3">
        <v>41638</v>
      </c>
      <c r="B755">
        <v>1</v>
      </c>
    </row>
    <row r="756" spans="1:2" x14ac:dyDescent="0.35">
      <c r="A756" s="3">
        <v>41644</v>
      </c>
      <c r="B756">
        <v>1</v>
      </c>
    </row>
    <row r="757" spans="1:2" x14ac:dyDescent="0.35">
      <c r="A757" s="3">
        <v>41658</v>
      </c>
      <c r="B757">
        <v>1</v>
      </c>
    </row>
    <row r="758" spans="1:2" x14ac:dyDescent="0.35">
      <c r="A758" s="3">
        <v>41713</v>
      </c>
      <c r="B758">
        <v>1</v>
      </c>
    </row>
    <row r="759" spans="1:2" x14ac:dyDescent="0.35">
      <c r="A759" s="3">
        <v>41728</v>
      </c>
      <c r="B759">
        <v>1</v>
      </c>
    </row>
    <row r="760" spans="1:2" x14ac:dyDescent="0.35">
      <c r="A760" s="3">
        <v>41769</v>
      </c>
      <c r="B760">
        <v>1</v>
      </c>
    </row>
    <row r="761" spans="1:2" x14ac:dyDescent="0.35">
      <c r="A761" s="3">
        <v>41850</v>
      </c>
      <c r="B761">
        <v>1</v>
      </c>
    </row>
    <row r="762" spans="1:2" x14ac:dyDescent="0.35">
      <c r="A762" s="3">
        <v>41883</v>
      </c>
      <c r="B762">
        <v>1</v>
      </c>
    </row>
    <row r="763" spans="1:2" x14ac:dyDescent="0.35">
      <c r="A763" s="3">
        <v>41967</v>
      </c>
      <c r="B763">
        <v>1</v>
      </c>
    </row>
    <row r="764" spans="1:2" x14ac:dyDescent="0.35">
      <c r="A764" s="3">
        <v>41986</v>
      </c>
      <c r="B764">
        <v>1</v>
      </c>
    </row>
    <row r="765" spans="1:2" x14ac:dyDescent="0.35">
      <c r="A765" s="3">
        <v>42000</v>
      </c>
      <c r="B765">
        <v>2</v>
      </c>
    </row>
    <row r="766" spans="1:2" x14ac:dyDescent="0.35">
      <c r="A766" s="3">
        <v>42011</v>
      </c>
      <c r="B766">
        <v>1</v>
      </c>
    </row>
    <row r="767" spans="1:2" x14ac:dyDescent="0.35">
      <c r="A767" s="3">
        <v>42014</v>
      </c>
      <c r="B767">
        <v>2</v>
      </c>
    </row>
    <row r="768" spans="1:2" x14ac:dyDescent="0.35">
      <c r="A768" s="3">
        <v>42021</v>
      </c>
      <c r="B768">
        <v>1</v>
      </c>
    </row>
    <row r="769" spans="1:2" x14ac:dyDescent="0.35">
      <c r="A769" s="3">
        <v>42033</v>
      </c>
      <c r="B769">
        <v>1</v>
      </c>
    </row>
    <row r="770" spans="1:2" x14ac:dyDescent="0.35">
      <c r="A770" s="3">
        <v>42081</v>
      </c>
      <c r="B770">
        <v>1</v>
      </c>
    </row>
    <row r="771" spans="1:2" x14ac:dyDescent="0.35">
      <c r="A771" s="3">
        <v>42160</v>
      </c>
      <c r="B771">
        <v>1</v>
      </c>
    </row>
    <row r="772" spans="1:2" x14ac:dyDescent="0.35">
      <c r="A772" s="3">
        <v>42162</v>
      </c>
      <c r="B772">
        <v>1</v>
      </c>
    </row>
    <row r="773" spans="1:2" x14ac:dyDescent="0.35">
      <c r="A773" s="3">
        <v>42169</v>
      </c>
      <c r="B773">
        <v>1</v>
      </c>
    </row>
    <row r="774" spans="1:2" x14ac:dyDescent="0.35">
      <c r="A774" s="3">
        <v>42192</v>
      </c>
      <c r="B774">
        <v>1</v>
      </c>
    </row>
    <row r="775" spans="1:2" x14ac:dyDescent="0.35">
      <c r="A775" s="3">
        <v>42207</v>
      </c>
      <c r="B775">
        <v>1</v>
      </c>
    </row>
    <row r="776" spans="1:2" x14ac:dyDescent="0.35">
      <c r="A776" s="3">
        <v>42213</v>
      </c>
      <c r="B776">
        <v>1</v>
      </c>
    </row>
    <row r="777" spans="1:2" x14ac:dyDescent="0.35">
      <c r="A777" s="3">
        <v>42231</v>
      </c>
      <c r="B777">
        <v>1</v>
      </c>
    </row>
    <row r="778" spans="1:2" x14ac:dyDescent="0.35">
      <c r="A778" s="3">
        <v>42243</v>
      </c>
      <c r="B778">
        <v>1</v>
      </c>
    </row>
    <row r="779" spans="1:2" x14ac:dyDescent="0.35">
      <c r="A779" s="3">
        <v>42315</v>
      </c>
      <c r="B779">
        <v>1</v>
      </c>
    </row>
    <row r="780" spans="1:2" x14ac:dyDescent="0.35">
      <c r="A780" s="3">
        <v>42373</v>
      </c>
      <c r="B780">
        <v>1</v>
      </c>
    </row>
    <row r="781" spans="1:2" x14ac:dyDescent="0.35">
      <c r="A781" s="3">
        <v>42386</v>
      </c>
      <c r="B781">
        <v>2</v>
      </c>
    </row>
    <row r="782" spans="1:2" x14ac:dyDescent="0.35">
      <c r="A782" s="3">
        <v>42387</v>
      </c>
      <c r="B782">
        <v>1</v>
      </c>
    </row>
    <row r="783" spans="1:2" x14ac:dyDescent="0.35">
      <c r="A783" s="3">
        <v>42394</v>
      </c>
      <c r="B783">
        <v>1</v>
      </c>
    </row>
    <row r="784" spans="1:2" x14ac:dyDescent="0.35">
      <c r="A784" s="3">
        <v>42395</v>
      </c>
      <c r="B784">
        <v>1</v>
      </c>
    </row>
    <row r="785" spans="1:2" x14ac:dyDescent="0.35">
      <c r="A785" s="3">
        <v>42403</v>
      </c>
      <c r="B785">
        <v>1</v>
      </c>
    </row>
    <row r="786" spans="1:2" x14ac:dyDescent="0.35">
      <c r="A786" s="3">
        <v>42429</v>
      </c>
      <c r="B786">
        <v>2</v>
      </c>
    </row>
    <row r="787" spans="1:2" x14ac:dyDescent="0.35">
      <c r="A787" s="3">
        <v>42473</v>
      </c>
      <c r="B787">
        <v>1</v>
      </c>
    </row>
    <row r="788" spans="1:2" x14ac:dyDescent="0.35">
      <c r="A788" s="3">
        <v>42523</v>
      </c>
      <c r="B788">
        <v>2</v>
      </c>
    </row>
    <row r="789" spans="1:2" x14ac:dyDescent="0.35">
      <c r="A789" s="3">
        <v>42554</v>
      </c>
      <c r="B789">
        <v>1</v>
      </c>
    </row>
    <row r="790" spans="1:2" x14ac:dyDescent="0.35">
      <c r="A790" s="3">
        <v>42557</v>
      </c>
      <c r="B790">
        <v>1</v>
      </c>
    </row>
    <row r="791" spans="1:2" x14ac:dyDescent="0.35">
      <c r="A791" s="3">
        <v>42564</v>
      </c>
      <c r="B791">
        <v>1</v>
      </c>
    </row>
    <row r="792" spans="1:2" x14ac:dyDescent="0.35">
      <c r="A792" s="3">
        <v>42586</v>
      </c>
      <c r="B792">
        <v>2</v>
      </c>
    </row>
    <row r="793" spans="1:2" x14ac:dyDescent="0.35">
      <c r="A793" s="3">
        <v>42607</v>
      </c>
      <c r="B793">
        <v>1</v>
      </c>
    </row>
    <row r="794" spans="1:2" x14ac:dyDescent="0.35">
      <c r="A794" s="3">
        <v>42618</v>
      </c>
      <c r="B794">
        <v>1</v>
      </c>
    </row>
    <row r="795" spans="1:2" x14ac:dyDescent="0.35">
      <c r="A795" s="3">
        <v>42664</v>
      </c>
      <c r="B795">
        <v>1</v>
      </c>
    </row>
    <row r="796" spans="1:2" x14ac:dyDescent="0.35">
      <c r="A796" s="3">
        <v>42670</v>
      </c>
      <c r="B796">
        <v>1</v>
      </c>
    </row>
    <row r="797" spans="1:2" x14ac:dyDescent="0.35">
      <c r="A797" s="3">
        <v>42691</v>
      </c>
      <c r="B797">
        <v>1</v>
      </c>
    </row>
    <row r="798" spans="1:2" x14ac:dyDescent="0.35">
      <c r="A798" s="3">
        <v>42693</v>
      </c>
      <c r="B798">
        <v>1</v>
      </c>
    </row>
    <row r="799" spans="1:2" x14ac:dyDescent="0.35">
      <c r="A799" s="3">
        <v>42710</v>
      </c>
      <c r="B799">
        <v>1</v>
      </c>
    </row>
    <row r="800" spans="1:2" x14ac:dyDescent="0.35">
      <c r="A800" s="3">
        <v>42720</v>
      </c>
      <c r="B800">
        <v>1</v>
      </c>
    </row>
    <row r="801" spans="1:2" x14ac:dyDescent="0.35">
      <c r="A801" s="3">
        <v>42731</v>
      </c>
      <c r="B801">
        <v>1</v>
      </c>
    </row>
    <row r="802" spans="1:2" x14ac:dyDescent="0.35">
      <c r="A802" s="3">
        <v>42767</v>
      </c>
      <c r="B802">
        <v>1</v>
      </c>
    </row>
    <row r="803" spans="1:2" x14ac:dyDescent="0.35">
      <c r="A803" s="3">
        <v>42769</v>
      </c>
      <c r="B803">
        <v>1</v>
      </c>
    </row>
    <row r="804" spans="1:2" x14ac:dyDescent="0.35">
      <c r="A804" s="3">
        <v>42835</v>
      </c>
      <c r="B804">
        <v>1</v>
      </c>
    </row>
    <row r="805" spans="1:2" x14ac:dyDescent="0.35">
      <c r="A805" s="3">
        <v>42873</v>
      </c>
      <c r="B805">
        <v>1</v>
      </c>
    </row>
    <row r="806" spans="1:2" x14ac:dyDescent="0.35">
      <c r="A806" s="3">
        <v>42997</v>
      </c>
      <c r="B806">
        <v>1</v>
      </c>
    </row>
    <row r="807" spans="1:2" x14ac:dyDescent="0.35">
      <c r="A807" s="3">
        <v>43018</v>
      </c>
      <c r="B807">
        <v>1</v>
      </c>
    </row>
    <row r="808" spans="1:2" x14ac:dyDescent="0.35">
      <c r="A808" s="3">
        <v>43020</v>
      </c>
      <c r="B808">
        <v>1</v>
      </c>
    </row>
    <row r="809" spans="1:2" x14ac:dyDescent="0.35">
      <c r="A809" s="3">
        <v>43050</v>
      </c>
      <c r="B809">
        <v>1</v>
      </c>
    </row>
    <row r="810" spans="1:2" x14ac:dyDescent="0.35">
      <c r="A810" s="3">
        <v>43057</v>
      </c>
      <c r="B810">
        <v>1</v>
      </c>
    </row>
    <row r="811" spans="1:2" x14ac:dyDescent="0.35">
      <c r="A811" s="3">
        <v>43140</v>
      </c>
      <c r="B811">
        <v>1</v>
      </c>
    </row>
    <row r="812" spans="1:2" x14ac:dyDescent="0.35">
      <c r="A812" s="3">
        <v>43142</v>
      </c>
      <c r="B812">
        <v>1</v>
      </c>
    </row>
    <row r="813" spans="1:2" x14ac:dyDescent="0.35">
      <c r="A813" s="3">
        <v>43185</v>
      </c>
      <c r="B813">
        <v>1</v>
      </c>
    </row>
    <row r="814" spans="1:2" x14ac:dyDescent="0.35">
      <c r="A814" s="3">
        <v>43263</v>
      </c>
      <c r="B814">
        <v>1</v>
      </c>
    </row>
    <row r="815" spans="1:2" x14ac:dyDescent="0.35">
      <c r="A815" s="3">
        <v>43269</v>
      </c>
      <c r="B815">
        <v>1</v>
      </c>
    </row>
    <row r="816" spans="1:2" x14ac:dyDescent="0.35">
      <c r="A816" s="3">
        <v>43300</v>
      </c>
      <c r="B816">
        <v>1</v>
      </c>
    </row>
    <row r="817" spans="1:2" x14ac:dyDescent="0.35">
      <c r="A817" s="3">
        <v>43322</v>
      </c>
      <c r="B817">
        <v>1</v>
      </c>
    </row>
    <row r="818" spans="1:2" x14ac:dyDescent="0.35">
      <c r="A818" s="3">
        <v>43456</v>
      </c>
      <c r="B818">
        <v>1</v>
      </c>
    </row>
    <row r="819" spans="1:2" x14ac:dyDescent="0.35">
      <c r="A819" s="3">
        <v>43462</v>
      </c>
      <c r="B819">
        <v>1</v>
      </c>
    </row>
    <row r="820" spans="1:2" x14ac:dyDescent="0.35">
      <c r="A820" s="3">
        <v>43482</v>
      </c>
      <c r="B820">
        <v>1</v>
      </c>
    </row>
    <row r="821" spans="1:2" x14ac:dyDescent="0.35">
      <c r="A821" s="3">
        <v>43586</v>
      </c>
      <c r="B821">
        <v>1</v>
      </c>
    </row>
    <row r="822" spans="1:2" x14ac:dyDescent="0.35">
      <c r="A822" s="3">
        <v>43602</v>
      </c>
      <c r="B822">
        <v>1</v>
      </c>
    </row>
    <row r="823" spans="1:2" x14ac:dyDescent="0.35">
      <c r="A823" s="3">
        <v>43638</v>
      </c>
      <c r="B823">
        <v>1</v>
      </c>
    </row>
    <row r="824" spans="1:2" x14ac:dyDescent="0.35">
      <c r="A824" s="3">
        <v>43641</v>
      </c>
      <c r="B824">
        <v>1</v>
      </c>
    </row>
    <row r="825" spans="1:2" x14ac:dyDescent="0.35">
      <c r="A825" s="3">
        <v>43776</v>
      </c>
      <c r="B825">
        <v>2</v>
      </c>
    </row>
    <row r="826" spans="1:2" x14ac:dyDescent="0.35">
      <c r="A826" s="3">
        <v>43783</v>
      </c>
      <c r="B826">
        <v>1</v>
      </c>
    </row>
    <row r="827" spans="1:2" x14ac:dyDescent="0.35">
      <c r="A827" s="3">
        <v>43795</v>
      </c>
      <c r="B827">
        <v>1</v>
      </c>
    </row>
    <row r="828" spans="1:2" x14ac:dyDescent="0.35">
      <c r="A828" s="3">
        <v>43815</v>
      </c>
      <c r="B828">
        <v>1</v>
      </c>
    </row>
    <row r="829" spans="1:2" x14ac:dyDescent="0.35">
      <c r="A829" s="3">
        <v>43824</v>
      </c>
      <c r="B829">
        <v>1</v>
      </c>
    </row>
    <row r="830" spans="1:2" x14ac:dyDescent="0.35">
      <c r="A830" s="3">
        <v>43974</v>
      </c>
      <c r="B830">
        <v>1</v>
      </c>
    </row>
    <row r="831" spans="1:2" x14ac:dyDescent="0.35">
      <c r="A831" s="3">
        <v>44010</v>
      </c>
      <c r="B831">
        <v>1</v>
      </c>
    </row>
    <row r="832" spans="1:2" x14ac:dyDescent="0.35">
      <c r="A832" s="3">
        <v>44051</v>
      </c>
      <c r="B832">
        <v>1</v>
      </c>
    </row>
    <row r="833" spans="1:2" x14ac:dyDescent="0.35">
      <c r="A833" s="3">
        <v>44078</v>
      </c>
      <c r="B833">
        <v>1</v>
      </c>
    </row>
    <row r="834" spans="1:2" x14ac:dyDescent="0.35">
      <c r="A834" s="3">
        <v>44124</v>
      </c>
      <c r="B834">
        <v>1</v>
      </c>
    </row>
    <row r="835" spans="1:2" x14ac:dyDescent="0.35">
      <c r="A835" s="3">
        <v>44155</v>
      </c>
      <c r="B835">
        <v>1</v>
      </c>
    </row>
    <row r="836" spans="1:2" x14ac:dyDescent="0.35">
      <c r="A836" s="3">
        <v>44159</v>
      </c>
      <c r="B836">
        <v>1</v>
      </c>
    </row>
    <row r="837" spans="1:2" x14ac:dyDescent="0.35">
      <c r="A837" s="3">
        <v>44213</v>
      </c>
      <c r="B837">
        <v>1</v>
      </c>
    </row>
    <row r="838" spans="1:2" x14ac:dyDescent="0.35">
      <c r="A838" s="3">
        <v>44267</v>
      </c>
      <c r="B838">
        <v>1</v>
      </c>
    </row>
    <row r="839" spans="1:2" x14ac:dyDescent="0.35">
      <c r="A839" s="3">
        <v>44300</v>
      </c>
      <c r="B839">
        <v>1</v>
      </c>
    </row>
    <row r="840" spans="1:2" x14ac:dyDescent="0.35">
      <c r="A840" s="3">
        <v>44319</v>
      </c>
      <c r="B840">
        <v>1</v>
      </c>
    </row>
    <row r="841" spans="1:2" x14ac:dyDescent="0.35">
      <c r="A841" s="3">
        <v>44322</v>
      </c>
      <c r="B841">
        <v>1</v>
      </c>
    </row>
    <row r="842" spans="1:2" x14ac:dyDescent="0.35">
      <c r="A842" s="3">
        <v>44325</v>
      </c>
      <c r="B842">
        <v>1</v>
      </c>
    </row>
    <row r="843" spans="1:2" x14ac:dyDescent="0.35">
      <c r="A843" s="3">
        <v>44359</v>
      </c>
      <c r="B843">
        <v>1</v>
      </c>
    </row>
    <row r="844" spans="1:2" x14ac:dyDescent="0.35">
      <c r="A844" s="3">
        <v>44375</v>
      </c>
      <c r="B844">
        <v>1</v>
      </c>
    </row>
    <row r="845" spans="1:2" x14ac:dyDescent="0.35">
      <c r="A845" s="3">
        <v>44377</v>
      </c>
      <c r="B845">
        <v>1</v>
      </c>
    </row>
    <row r="846" spans="1:2" x14ac:dyDescent="0.35">
      <c r="A846" s="3">
        <v>44392</v>
      </c>
      <c r="B846">
        <v>1</v>
      </c>
    </row>
    <row r="847" spans="1:2" x14ac:dyDescent="0.35">
      <c r="A847" s="3">
        <v>44393</v>
      </c>
      <c r="B847">
        <v>1</v>
      </c>
    </row>
    <row r="848" spans="1:2" x14ac:dyDescent="0.35">
      <c r="A848" s="3">
        <v>44421</v>
      </c>
      <c r="B848">
        <v>1</v>
      </c>
    </row>
    <row r="849" spans="1:2" x14ac:dyDescent="0.35">
      <c r="A849" s="3">
        <v>44503</v>
      </c>
      <c r="B849">
        <v>1</v>
      </c>
    </row>
    <row r="850" spans="1:2" x14ac:dyDescent="0.35">
      <c r="A850" s="3">
        <v>44511</v>
      </c>
      <c r="B850">
        <v>1</v>
      </c>
    </row>
    <row r="851" spans="1:2" x14ac:dyDescent="0.35">
      <c r="A851" s="3">
        <v>44512</v>
      </c>
      <c r="B851">
        <v>1</v>
      </c>
    </row>
    <row r="852" spans="1:2" x14ac:dyDescent="0.35">
      <c r="A852" s="3">
        <v>44529</v>
      </c>
      <c r="B852">
        <v>1</v>
      </c>
    </row>
    <row r="853" spans="1:2" x14ac:dyDescent="0.35">
      <c r="A853" s="3">
        <v>44551</v>
      </c>
      <c r="B853">
        <v>1</v>
      </c>
    </row>
    <row r="854" spans="1:2" x14ac:dyDescent="0.35">
      <c r="A854" s="3">
        <v>44602</v>
      </c>
      <c r="B854">
        <v>1</v>
      </c>
    </row>
    <row r="855" spans="1:2" x14ac:dyDescent="0.35">
      <c r="A855" s="3">
        <v>44635</v>
      </c>
      <c r="B855">
        <v>1</v>
      </c>
    </row>
    <row r="856" spans="1:2" x14ac:dyDescent="0.35">
      <c r="A856" s="3">
        <v>44689</v>
      </c>
      <c r="B856">
        <v>1</v>
      </c>
    </row>
    <row r="857" spans="1:2" x14ac:dyDescent="0.35">
      <c r="A857" s="3">
        <v>44794</v>
      </c>
      <c r="B857">
        <v>2</v>
      </c>
    </row>
    <row r="858" spans="1:2" x14ac:dyDescent="0.35">
      <c r="A858" s="3">
        <v>44802</v>
      </c>
      <c r="B858">
        <v>1</v>
      </c>
    </row>
    <row r="859" spans="1:2" x14ac:dyDescent="0.35">
      <c r="A859" s="3">
        <v>44911</v>
      </c>
      <c r="B859">
        <v>1</v>
      </c>
    </row>
    <row r="860" spans="1:2" x14ac:dyDescent="0.35">
      <c r="A860" s="3">
        <v>44931</v>
      </c>
      <c r="B860">
        <v>1</v>
      </c>
    </row>
    <row r="861" spans="1:2" x14ac:dyDescent="0.35">
      <c r="A861" s="3">
        <v>44953</v>
      </c>
      <c r="B861">
        <v>1</v>
      </c>
    </row>
    <row r="862" spans="1:2" x14ac:dyDescent="0.35">
      <c r="A862" s="3">
        <v>44964</v>
      </c>
      <c r="B862">
        <v>1</v>
      </c>
    </row>
    <row r="863" spans="1:2" x14ac:dyDescent="0.35">
      <c r="A863" s="3">
        <v>44989</v>
      </c>
      <c r="B863">
        <v>2</v>
      </c>
    </row>
    <row r="864" spans="1:2" x14ac:dyDescent="0.35">
      <c r="A864" s="3">
        <v>45006</v>
      </c>
      <c r="B864">
        <v>1</v>
      </c>
    </row>
    <row r="865" spans="1:2" x14ac:dyDescent="0.35">
      <c r="A865" s="3">
        <v>45057</v>
      </c>
      <c r="B865">
        <v>1</v>
      </c>
    </row>
    <row r="866" spans="1:2" x14ac:dyDescent="0.35">
      <c r="A866" s="3">
        <v>45068</v>
      </c>
      <c r="B866">
        <v>1</v>
      </c>
    </row>
    <row r="867" spans="1:2" x14ac:dyDescent="0.35">
      <c r="A867" s="3">
        <v>45072</v>
      </c>
      <c r="B867">
        <v>1</v>
      </c>
    </row>
    <row r="868" spans="1:2" x14ac:dyDescent="0.35">
      <c r="A868" s="3">
        <v>45143</v>
      </c>
      <c r="B868">
        <v>2</v>
      </c>
    </row>
    <row r="869" spans="1:2" x14ac:dyDescent="0.35">
      <c r="A869" s="3">
        <v>45146</v>
      </c>
      <c r="B869">
        <v>1</v>
      </c>
    </row>
    <row r="870" spans="1:2" x14ac:dyDescent="0.35">
      <c r="A870" s="3">
        <v>45160</v>
      </c>
      <c r="B870">
        <v>1</v>
      </c>
    </row>
    <row r="871" spans="1:2" x14ac:dyDescent="0.35">
      <c r="A871" s="3">
        <v>45183</v>
      </c>
      <c r="B871">
        <v>1</v>
      </c>
    </row>
    <row r="872" spans="1:2" x14ac:dyDescent="0.35">
      <c r="A872" s="3">
        <v>45203</v>
      </c>
      <c r="B872">
        <v>1</v>
      </c>
    </row>
    <row r="873" spans="1:2" x14ac:dyDescent="0.35">
      <c r="A873" s="3">
        <v>45204</v>
      </c>
      <c r="B873">
        <v>1</v>
      </c>
    </row>
    <row r="874" spans="1:2" x14ac:dyDescent="0.35">
      <c r="A874" s="3">
        <v>45207</v>
      </c>
      <c r="B874">
        <v>1</v>
      </c>
    </row>
    <row r="875" spans="1:2" x14ac:dyDescent="0.35">
      <c r="A875" s="3">
        <v>45503</v>
      </c>
      <c r="B875">
        <v>1</v>
      </c>
    </row>
    <row r="876" spans="1:2" x14ac:dyDescent="0.35">
      <c r="A876" s="3">
        <v>45576</v>
      </c>
      <c r="B876">
        <v>1</v>
      </c>
    </row>
    <row r="877" spans="1:2" x14ac:dyDescent="0.35">
      <c r="A877" s="3">
        <v>45579</v>
      </c>
      <c r="B877">
        <v>1</v>
      </c>
    </row>
    <row r="878" spans="1:2" x14ac:dyDescent="0.35">
      <c r="A878" s="3">
        <v>45684</v>
      </c>
      <c r="B878">
        <v>1</v>
      </c>
    </row>
    <row r="879" spans="1:2" x14ac:dyDescent="0.35">
      <c r="A879" s="3">
        <v>45688</v>
      </c>
      <c r="B879">
        <v>1</v>
      </c>
    </row>
    <row r="880" spans="1:2" x14ac:dyDescent="0.35">
      <c r="A880" s="3">
        <v>45736</v>
      </c>
      <c r="B880">
        <v>1</v>
      </c>
    </row>
    <row r="881" spans="1:2" x14ac:dyDescent="0.35">
      <c r="A881" s="3">
        <v>45759</v>
      </c>
      <c r="B881">
        <v>2</v>
      </c>
    </row>
    <row r="882" spans="1:2" x14ac:dyDescent="0.35">
      <c r="A882" s="3">
        <v>45837</v>
      </c>
      <c r="B882">
        <v>1</v>
      </c>
    </row>
    <row r="883" spans="1:2" x14ac:dyDescent="0.35">
      <c r="A883" s="3">
        <v>45889</v>
      </c>
      <c r="B883">
        <v>1</v>
      </c>
    </row>
    <row r="884" spans="1:2" x14ac:dyDescent="0.35">
      <c r="A884" s="3">
        <v>45894</v>
      </c>
      <c r="B884">
        <v>1</v>
      </c>
    </row>
    <row r="885" spans="1:2" x14ac:dyDescent="0.35">
      <c r="A885" s="3">
        <v>45903</v>
      </c>
      <c r="B885">
        <v>1</v>
      </c>
    </row>
    <row r="886" spans="1:2" x14ac:dyDescent="0.35">
      <c r="A886" s="3">
        <v>45906</v>
      </c>
      <c r="B886">
        <v>1</v>
      </c>
    </row>
    <row r="887" spans="1:2" x14ac:dyDescent="0.35">
      <c r="A887" s="3">
        <v>45921</v>
      </c>
      <c r="B887">
        <v>1</v>
      </c>
    </row>
    <row r="888" spans="1:2" x14ac:dyDescent="0.35">
      <c r="A888" s="3">
        <v>45938</v>
      </c>
      <c r="B888">
        <v>1</v>
      </c>
    </row>
    <row r="889" spans="1:2" x14ac:dyDescent="0.35">
      <c r="A889" s="3">
        <v>45989</v>
      </c>
      <c r="B889">
        <v>1</v>
      </c>
    </row>
    <row r="890" spans="1:2" x14ac:dyDescent="0.35">
      <c r="A890" s="3">
        <v>46014</v>
      </c>
      <c r="B890">
        <v>1</v>
      </c>
    </row>
    <row r="891" spans="1:2" x14ac:dyDescent="0.35">
      <c r="A891" s="3">
        <v>46015</v>
      </c>
      <c r="B891">
        <v>2</v>
      </c>
    </row>
    <row r="892" spans="1:2" x14ac:dyDescent="0.35">
      <c r="A892" s="3">
        <v>46049</v>
      </c>
      <c r="B892">
        <v>1</v>
      </c>
    </row>
    <row r="893" spans="1:2" x14ac:dyDescent="0.35">
      <c r="A893" s="3">
        <v>46053</v>
      </c>
      <c r="B893">
        <v>1</v>
      </c>
    </row>
    <row r="894" spans="1:2" x14ac:dyDescent="0.35">
      <c r="A894" s="3">
        <v>46086</v>
      </c>
      <c r="B894">
        <v>1</v>
      </c>
    </row>
    <row r="895" spans="1:2" x14ac:dyDescent="0.35">
      <c r="A895" s="3">
        <v>46094</v>
      </c>
      <c r="B895">
        <v>1</v>
      </c>
    </row>
    <row r="896" spans="1:2" x14ac:dyDescent="0.35">
      <c r="A896" s="3">
        <v>46097</v>
      </c>
      <c r="B896">
        <v>1</v>
      </c>
    </row>
    <row r="897" spans="1:2" x14ac:dyDescent="0.35">
      <c r="A897" s="3">
        <v>46098</v>
      </c>
      <c r="B897">
        <v>3</v>
      </c>
    </row>
    <row r="898" spans="1:2" x14ac:dyDescent="0.35">
      <c r="A898" s="3">
        <v>46102</v>
      </c>
      <c r="B898">
        <v>1</v>
      </c>
    </row>
    <row r="899" spans="1:2" x14ac:dyDescent="0.35">
      <c r="A899" s="3">
        <v>46106</v>
      </c>
      <c r="B899">
        <v>1</v>
      </c>
    </row>
    <row r="900" spans="1:2" x14ac:dyDescent="0.35">
      <c r="A900" s="3">
        <v>46107</v>
      </c>
      <c r="B900">
        <v>1</v>
      </c>
    </row>
    <row r="901" spans="1:2" x14ac:dyDescent="0.35">
      <c r="A901" s="3">
        <v>46149</v>
      </c>
      <c r="B901">
        <v>1</v>
      </c>
    </row>
    <row r="902" spans="1:2" x14ac:dyDescent="0.35">
      <c r="A902" s="3">
        <v>46231</v>
      </c>
      <c r="B902">
        <v>1</v>
      </c>
    </row>
    <row r="903" spans="1:2" x14ac:dyDescent="0.35">
      <c r="A903" s="3">
        <v>46310</v>
      </c>
      <c r="B903">
        <v>1</v>
      </c>
    </row>
    <row r="904" spans="1:2" x14ac:dyDescent="0.35">
      <c r="A904" s="3">
        <v>46344</v>
      </c>
      <c r="B904">
        <v>2</v>
      </c>
    </row>
    <row r="905" spans="1:2" x14ac:dyDescent="0.35">
      <c r="A905" s="3">
        <v>46374</v>
      </c>
      <c r="B905">
        <v>1</v>
      </c>
    </row>
    <row r="906" spans="1:2" x14ac:dyDescent="0.35">
      <c r="A906" s="3">
        <v>46377</v>
      </c>
      <c r="B906">
        <v>1</v>
      </c>
    </row>
    <row r="907" spans="1:2" x14ac:dyDescent="0.35">
      <c r="A907" s="3">
        <v>46390</v>
      </c>
      <c r="B907">
        <v>1</v>
      </c>
    </row>
    <row r="908" spans="1:2" x14ac:dyDescent="0.35">
      <c r="A908" s="3">
        <v>46423</v>
      </c>
      <c r="B908">
        <v>2</v>
      </c>
    </row>
    <row r="909" spans="1:2" x14ac:dyDescent="0.35">
      <c r="A909" s="3">
        <v>46463</v>
      </c>
      <c r="B909">
        <v>1</v>
      </c>
    </row>
    <row r="910" spans="1:2" x14ac:dyDescent="0.35">
      <c r="A910" s="3">
        <v>46524</v>
      </c>
      <c r="B910">
        <v>1</v>
      </c>
    </row>
    <row r="911" spans="1:2" x14ac:dyDescent="0.35">
      <c r="A911" s="3">
        <v>46610</v>
      </c>
      <c r="B911">
        <v>2</v>
      </c>
    </row>
    <row r="912" spans="1:2" x14ac:dyDescent="0.35">
      <c r="A912" s="3">
        <v>46681</v>
      </c>
      <c r="B912">
        <v>2</v>
      </c>
    </row>
    <row r="913" spans="1:2" x14ac:dyDescent="0.35">
      <c r="A913" s="3">
        <v>46692</v>
      </c>
      <c r="B913">
        <v>1</v>
      </c>
    </row>
    <row r="914" spans="1:2" x14ac:dyDescent="0.35">
      <c r="A914" s="3">
        <v>46734</v>
      </c>
      <c r="B914">
        <v>2</v>
      </c>
    </row>
    <row r="915" spans="1:2" x14ac:dyDescent="0.35">
      <c r="A915" s="3">
        <v>46757</v>
      </c>
      <c r="B915">
        <v>1</v>
      </c>
    </row>
    <row r="916" spans="1:2" x14ac:dyDescent="0.35">
      <c r="A916" s="3">
        <v>46772</v>
      </c>
      <c r="B916">
        <v>1</v>
      </c>
    </row>
    <row r="917" spans="1:2" x14ac:dyDescent="0.35">
      <c r="A917" s="3">
        <v>46779</v>
      </c>
      <c r="B917">
        <v>1</v>
      </c>
    </row>
    <row r="918" spans="1:2" x14ac:dyDescent="0.35">
      <c r="A918" s="3">
        <v>46831</v>
      </c>
      <c r="B918">
        <v>1</v>
      </c>
    </row>
    <row r="919" spans="1:2" x14ac:dyDescent="0.35">
      <c r="A919" s="3">
        <v>46854</v>
      </c>
      <c r="B919">
        <v>1</v>
      </c>
    </row>
    <row r="920" spans="1:2" x14ac:dyDescent="0.35">
      <c r="A920" s="3">
        <v>46891</v>
      </c>
      <c r="B920">
        <v>2</v>
      </c>
    </row>
    <row r="921" spans="1:2" x14ac:dyDescent="0.35">
      <c r="A921" s="3">
        <v>46904</v>
      </c>
      <c r="B921">
        <v>1</v>
      </c>
    </row>
    <row r="922" spans="1:2" x14ac:dyDescent="0.35">
      <c r="A922" s="3">
        <v>46910</v>
      </c>
      <c r="B922">
        <v>1</v>
      </c>
    </row>
    <row r="923" spans="1:2" x14ac:dyDescent="0.35">
      <c r="A923" s="3">
        <v>46923</v>
      </c>
      <c r="B923">
        <v>1</v>
      </c>
    </row>
    <row r="924" spans="1:2" x14ac:dyDescent="0.35">
      <c r="A924" s="3">
        <v>46931</v>
      </c>
      <c r="B924">
        <v>1</v>
      </c>
    </row>
    <row r="925" spans="1:2" x14ac:dyDescent="0.35">
      <c r="A925" s="3">
        <v>46984</v>
      </c>
      <c r="B925">
        <v>1</v>
      </c>
    </row>
    <row r="926" spans="1:2" x14ac:dyDescent="0.35">
      <c r="A926" s="3">
        <v>46998</v>
      </c>
      <c r="B926">
        <v>1</v>
      </c>
    </row>
    <row r="927" spans="1:2" x14ac:dyDescent="0.35">
      <c r="A927" s="3">
        <v>47009</v>
      </c>
      <c r="B927">
        <v>1</v>
      </c>
    </row>
    <row r="928" spans="1:2" x14ac:dyDescent="0.35">
      <c r="A928" s="3">
        <v>47025</v>
      </c>
      <c r="B928">
        <v>3</v>
      </c>
    </row>
    <row r="929" spans="1:2" x14ac:dyDescent="0.35">
      <c r="A929" s="3">
        <v>47111</v>
      </c>
      <c r="B929">
        <v>1</v>
      </c>
    </row>
    <row r="930" spans="1:2" x14ac:dyDescent="0.35">
      <c r="A930" s="3">
        <v>47139</v>
      </c>
      <c r="B930">
        <v>1</v>
      </c>
    </row>
    <row r="931" spans="1:2" x14ac:dyDescent="0.35">
      <c r="A931" s="3">
        <v>47175</v>
      </c>
      <c r="B931">
        <v>1</v>
      </c>
    </row>
    <row r="932" spans="1:2" x14ac:dyDescent="0.35">
      <c r="A932" s="3">
        <v>47320</v>
      </c>
      <c r="B932">
        <v>1</v>
      </c>
    </row>
    <row r="933" spans="1:2" x14ac:dyDescent="0.35">
      <c r="A933" s="3">
        <v>47352</v>
      </c>
      <c r="B933">
        <v>2</v>
      </c>
    </row>
    <row r="934" spans="1:2" x14ac:dyDescent="0.35">
      <c r="A934" s="3">
        <v>47353</v>
      </c>
      <c r="B934">
        <v>1</v>
      </c>
    </row>
    <row r="935" spans="1:2" x14ac:dyDescent="0.35">
      <c r="A935" s="3">
        <v>47472</v>
      </c>
      <c r="B935">
        <v>1</v>
      </c>
    </row>
    <row r="936" spans="1:2" x14ac:dyDescent="0.35">
      <c r="A936" s="3">
        <v>47570</v>
      </c>
      <c r="B936">
        <v>1</v>
      </c>
    </row>
    <row r="937" spans="1:2" x14ac:dyDescent="0.35">
      <c r="A937" s="3">
        <v>47682</v>
      </c>
      <c r="B937">
        <v>1</v>
      </c>
    </row>
    <row r="938" spans="1:2" x14ac:dyDescent="0.35">
      <c r="A938" s="3">
        <v>47691</v>
      </c>
      <c r="B938">
        <v>1</v>
      </c>
    </row>
    <row r="939" spans="1:2" x14ac:dyDescent="0.35">
      <c r="A939" s="3">
        <v>47703</v>
      </c>
      <c r="B939">
        <v>1</v>
      </c>
    </row>
    <row r="940" spans="1:2" x14ac:dyDescent="0.35">
      <c r="A940" s="3">
        <v>47743</v>
      </c>
      <c r="B940">
        <v>1</v>
      </c>
    </row>
    <row r="941" spans="1:2" x14ac:dyDescent="0.35">
      <c r="A941" s="3">
        <v>47808</v>
      </c>
      <c r="B941">
        <v>1</v>
      </c>
    </row>
    <row r="942" spans="1:2" x14ac:dyDescent="0.35">
      <c r="A942" s="3">
        <v>47821</v>
      </c>
      <c r="B942">
        <v>1</v>
      </c>
    </row>
    <row r="943" spans="1:2" x14ac:dyDescent="0.35">
      <c r="A943" s="3">
        <v>47823</v>
      </c>
      <c r="B943">
        <v>1</v>
      </c>
    </row>
    <row r="944" spans="1:2" x14ac:dyDescent="0.35">
      <c r="A944" s="3">
        <v>47850</v>
      </c>
      <c r="B944">
        <v>1</v>
      </c>
    </row>
    <row r="945" spans="1:2" x14ac:dyDescent="0.35">
      <c r="A945" s="3">
        <v>47889</v>
      </c>
      <c r="B945">
        <v>1</v>
      </c>
    </row>
    <row r="946" spans="1:2" x14ac:dyDescent="0.35">
      <c r="A946" s="3">
        <v>47916</v>
      </c>
      <c r="B946">
        <v>1</v>
      </c>
    </row>
    <row r="947" spans="1:2" x14ac:dyDescent="0.35">
      <c r="A947" s="3">
        <v>47958</v>
      </c>
      <c r="B947">
        <v>1</v>
      </c>
    </row>
    <row r="948" spans="1:2" x14ac:dyDescent="0.35">
      <c r="A948" s="3">
        <v>48006</v>
      </c>
      <c r="B948">
        <v>1</v>
      </c>
    </row>
    <row r="949" spans="1:2" x14ac:dyDescent="0.35">
      <c r="A949" s="3">
        <v>48070</v>
      </c>
      <c r="B949">
        <v>1</v>
      </c>
    </row>
    <row r="950" spans="1:2" x14ac:dyDescent="0.35">
      <c r="A950" s="3">
        <v>48150</v>
      </c>
      <c r="B950">
        <v>1</v>
      </c>
    </row>
    <row r="951" spans="1:2" x14ac:dyDescent="0.35">
      <c r="A951" s="3">
        <v>48178</v>
      </c>
      <c r="B951">
        <v>1</v>
      </c>
    </row>
    <row r="952" spans="1:2" x14ac:dyDescent="0.35">
      <c r="A952" s="3">
        <v>48186</v>
      </c>
      <c r="B952">
        <v>1</v>
      </c>
    </row>
    <row r="953" spans="1:2" x14ac:dyDescent="0.35">
      <c r="A953" s="3">
        <v>48192</v>
      </c>
      <c r="B953">
        <v>1</v>
      </c>
    </row>
    <row r="954" spans="1:2" x14ac:dyDescent="0.35">
      <c r="A954" s="3">
        <v>48195</v>
      </c>
      <c r="B954">
        <v>1</v>
      </c>
    </row>
    <row r="955" spans="1:2" x14ac:dyDescent="0.35">
      <c r="A955" s="3">
        <v>48240</v>
      </c>
      <c r="B955">
        <v>1</v>
      </c>
    </row>
    <row r="956" spans="1:2" x14ac:dyDescent="0.35">
      <c r="A956" s="3">
        <v>48330</v>
      </c>
      <c r="B956">
        <v>1</v>
      </c>
    </row>
    <row r="957" spans="1:2" x14ac:dyDescent="0.35">
      <c r="A957" s="3">
        <v>48432</v>
      </c>
      <c r="B957">
        <v>3</v>
      </c>
    </row>
    <row r="958" spans="1:2" x14ac:dyDescent="0.35">
      <c r="A958" s="3">
        <v>48526</v>
      </c>
      <c r="B958">
        <v>1</v>
      </c>
    </row>
    <row r="959" spans="1:2" x14ac:dyDescent="0.35">
      <c r="A959" s="3">
        <v>48686</v>
      </c>
      <c r="B959">
        <v>1</v>
      </c>
    </row>
    <row r="960" spans="1:2" x14ac:dyDescent="0.35">
      <c r="A960" s="3">
        <v>48699</v>
      </c>
      <c r="B960">
        <v>1</v>
      </c>
    </row>
    <row r="961" spans="1:2" x14ac:dyDescent="0.35">
      <c r="A961" s="3">
        <v>48721</v>
      </c>
      <c r="B961">
        <v>1</v>
      </c>
    </row>
    <row r="962" spans="1:2" x14ac:dyDescent="0.35">
      <c r="A962" s="3">
        <v>48726</v>
      </c>
      <c r="B962">
        <v>1</v>
      </c>
    </row>
    <row r="963" spans="1:2" x14ac:dyDescent="0.35">
      <c r="A963" s="3">
        <v>48752</v>
      </c>
      <c r="B963">
        <v>1</v>
      </c>
    </row>
    <row r="964" spans="1:2" x14ac:dyDescent="0.35">
      <c r="A964" s="3">
        <v>48767</v>
      </c>
      <c r="B964">
        <v>1</v>
      </c>
    </row>
    <row r="965" spans="1:2" x14ac:dyDescent="0.35">
      <c r="A965" s="3">
        <v>48789</v>
      </c>
      <c r="B965">
        <v>1</v>
      </c>
    </row>
    <row r="966" spans="1:2" x14ac:dyDescent="0.35">
      <c r="A966" s="3">
        <v>48794</v>
      </c>
      <c r="B966">
        <v>1</v>
      </c>
    </row>
    <row r="967" spans="1:2" x14ac:dyDescent="0.35">
      <c r="A967" s="3">
        <v>48799</v>
      </c>
      <c r="B967">
        <v>1</v>
      </c>
    </row>
    <row r="968" spans="1:2" x14ac:dyDescent="0.35">
      <c r="A968" s="3">
        <v>48877</v>
      </c>
      <c r="B968">
        <v>1</v>
      </c>
    </row>
    <row r="969" spans="1:2" x14ac:dyDescent="0.35">
      <c r="A969" s="3">
        <v>48904</v>
      </c>
      <c r="B969">
        <v>1</v>
      </c>
    </row>
    <row r="970" spans="1:2" x14ac:dyDescent="0.35">
      <c r="A970" s="3">
        <v>48918</v>
      </c>
      <c r="B970">
        <v>2</v>
      </c>
    </row>
    <row r="971" spans="1:2" x14ac:dyDescent="0.35">
      <c r="A971" s="3">
        <v>48920</v>
      </c>
      <c r="B971">
        <v>1</v>
      </c>
    </row>
    <row r="972" spans="1:2" x14ac:dyDescent="0.35">
      <c r="A972" s="3">
        <v>48948</v>
      </c>
      <c r="B972">
        <v>2</v>
      </c>
    </row>
    <row r="973" spans="1:2" x14ac:dyDescent="0.35">
      <c r="A973" s="3">
        <v>48985</v>
      </c>
      <c r="B973">
        <v>1</v>
      </c>
    </row>
    <row r="974" spans="1:2" x14ac:dyDescent="0.35">
      <c r="A974" s="3">
        <v>49090</v>
      </c>
      <c r="B974">
        <v>1</v>
      </c>
    </row>
    <row r="975" spans="1:2" x14ac:dyDescent="0.35">
      <c r="A975" s="3">
        <v>49094</v>
      </c>
      <c r="B975">
        <v>1</v>
      </c>
    </row>
    <row r="976" spans="1:2" x14ac:dyDescent="0.35">
      <c r="A976" s="3">
        <v>49096</v>
      </c>
      <c r="B976">
        <v>1</v>
      </c>
    </row>
    <row r="977" spans="1:2" x14ac:dyDescent="0.35">
      <c r="A977" s="3">
        <v>49118</v>
      </c>
      <c r="B977">
        <v>1</v>
      </c>
    </row>
    <row r="978" spans="1:2" x14ac:dyDescent="0.35">
      <c r="A978" s="3">
        <v>49154</v>
      </c>
      <c r="B978">
        <v>1</v>
      </c>
    </row>
    <row r="979" spans="1:2" x14ac:dyDescent="0.35">
      <c r="A979" s="3">
        <v>49160</v>
      </c>
      <c r="B979">
        <v>1</v>
      </c>
    </row>
    <row r="980" spans="1:2" x14ac:dyDescent="0.35">
      <c r="A980" s="3">
        <v>49166</v>
      </c>
      <c r="B980">
        <v>1</v>
      </c>
    </row>
    <row r="981" spans="1:2" x14ac:dyDescent="0.35">
      <c r="A981" s="3">
        <v>49187</v>
      </c>
      <c r="B981">
        <v>1</v>
      </c>
    </row>
    <row r="982" spans="1:2" x14ac:dyDescent="0.35">
      <c r="A982" s="3">
        <v>49269</v>
      </c>
      <c r="B982">
        <v>1</v>
      </c>
    </row>
    <row r="983" spans="1:2" x14ac:dyDescent="0.35">
      <c r="A983" s="3">
        <v>49389</v>
      </c>
      <c r="B983">
        <v>1</v>
      </c>
    </row>
    <row r="984" spans="1:2" x14ac:dyDescent="0.35">
      <c r="A984" s="3">
        <v>49413</v>
      </c>
      <c r="B984">
        <v>1</v>
      </c>
    </row>
    <row r="985" spans="1:2" x14ac:dyDescent="0.35">
      <c r="A985" s="3">
        <v>49431</v>
      </c>
      <c r="B985">
        <v>1</v>
      </c>
    </row>
    <row r="986" spans="1:2" x14ac:dyDescent="0.35">
      <c r="A986" s="3">
        <v>49476</v>
      </c>
      <c r="B986">
        <v>1</v>
      </c>
    </row>
    <row r="987" spans="1:2" x14ac:dyDescent="0.35">
      <c r="A987" s="3">
        <v>49494</v>
      </c>
      <c r="B987">
        <v>1</v>
      </c>
    </row>
    <row r="988" spans="1:2" x14ac:dyDescent="0.35">
      <c r="A988" s="3">
        <v>49505</v>
      </c>
      <c r="B988">
        <v>1</v>
      </c>
    </row>
    <row r="989" spans="1:2" x14ac:dyDescent="0.35">
      <c r="A989" s="3">
        <v>49514</v>
      </c>
      <c r="B989">
        <v>1</v>
      </c>
    </row>
    <row r="990" spans="1:2" x14ac:dyDescent="0.35">
      <c r="A990" s="3">
        <v>49544</v>
      </c>
      <c r="B990">
        <v>1</v>
      </c>
    </row>
    <row r="991" spans="1:2" x14ac:dyDescent="0.35">
      <c r="A991" s="3">
        <v>49572</v>
      </c>
      <c r="B991">
        <v>1</v>
      </c>
    </row>
    <row r="992" spans="1:2" x14ac:dyDescent="0.35">
      <c r="A992" s="3">
        <v>49605</v>
      </c>
      <c r="B992">
        <v>1</v>
      </c>
    </row>
    <row r="993" spans="1:2" x14ac:dyDescent="0.35">
      <c r="A993" s="3">
        <v>49618</v>
      </c>
      <c r="B993">
        <v>1</v>
      </c>
    </row>
    <row r="994" spans="1:2" x14ac:dyDescent="0.35">
      <c r="A994" s="3">
        <v>49638</v>
      </c>
      <c r="B994">
        <v>1</v>
      </c>
    </row>
    <row r="995" spans="1:2" x14ac:dyDescent="0.35">
      <c r="A995" s="3">
        <v>49667</v>
      </c>
      <c r="B995">
        <v>1</v>
      </c>
    </row>
    <row r="996" spans="1:2" x14ac:dyDescent="0.35">
      <c r="A996" s="3">
        <v>49669</v>
      </c>
      <c r="B996">
        <v>1</v>
      </c>
    </row>
    <row r="997" spans="1:2" x14ac:dyDescent="0.35">
      <c r="A997" s="3">
        <v>49678</v>
      </c>
      <c r="B997">
        <v>1</v>
      </c>
    </row>
    <row r="998" spans="1:2" x14ac:dyDescent="0.35">
      <c r="A998" s="3">
        <v>49681</v>
      </c>
      <c r="B998">
        <v>2</v>
      </c>
    </row>
    <row r="999" spans="1:2" x14ac:dyDescent="0.35">
      <c r="A999" s="3">
        <v>49767</v>
      </c>
      <c r="B999">
        <v>1</v>
      </c>
    </row>
    <row r="1000" spans="1:2" x14ac:dyDescent="0.35">
      <c r="A1000" s="3">
        <v>49854</v>
      </c>
      <c r="B1000">
        <v>1</v>
      </c>
    </row>
    <row r="1001" spans="1:2" x14ac:dyDescent="0.35">
      <c r="A1001" s="3">
        <v>49912</v>
      </c>
      <c r="B1001">
        <v>2</v>
      </c>
    </row>
    <row r="1002" spans="1:2" x14ac:dyDescent="0.35">
      <c r="A1002" s="3">
        <v>49967</v>
      </c>
      <c r="B1002">
        <v>1</v>
      </c>
    </row>
    <row r="1003" spans="1:2" x14ac:dyDescent="0.35">
      <c r="A1003" s="3">
        <v>49980</v>
      </c>
      <c r="B1003">
        <v>1</v>
      </c>
    </row>
    <row r="1004" spans="1:2" x14ac:dyDescent="0.35">
      <c r="A1004" s="3">
        <v>50002</v>
      </c>
      <c r="B1004">
        <v>1</v>
      </c>
    </row>
    <row r="1005" spans="1:2" x14ac:dyDescent="0.35">
      <c r="A1005" s="3">
        <v>50014</v>
      </c>
      <c r="B1005">
        <v>1</v>
      </c>
    </row>
    <row r="1006" spans="1:2" x14ac:dyDescent="0.35">
      <c r="A1006" s="3">
        <v>50116</v>
      </c>
      <c r="B1006">
        <v>1</v>
      </c>
    </row>
    <row r="1007" spans="1:2" x14ac:dyDescent="0.35">
      <c r="A1007" s="3">
        <v>50127</v>
      </c>
      <c r="B1007">
        <v>1</v>
      </c>
    </row>
    <row r="1008" spans="1:2" x14ac:dyDescent="0.35">
      <c r="A1008" s="3">
        <v>50150</v>
      </c>
      <c r="B1008">
        <v>2</v>
      </c>
    </row>
    <row r="1009" spans="1:2" x14ac:dyDescent="0.35">
      <c r="A1009" s="3">
        <v>50183</v>
      </c>
      <c r="B1009">
        <v>1</v>
      </c>
    </row>
    <row r="1010" spans="1:2" x14ac:dyDescent="0.35">
      <c r="A1010" s="3">
        <v>50200</v>
      </c>
      <c r="B1010">
        <v>1</v>
      </c>
    </row>
    <row r="1011" spans="1:2" x14ac:dyDescent="0.35">
      <c r="A1011" s="3">
        <v>50272</v>
      </c>
      <c r="B1011">
        <v>1</v>
      </c>
    </row>
    <row r="1012" spans="1:2" x14ac:dyDescent="0.35">
      <c r="A1012" s="3">
        <v>50300</v>
      </c>
      <c r="B1012">
        <v>1</v>
      </c>
    </row>
    <row r="1013" spans="1:2" x14ac:dyDescent="0.35">
      <c r="A1013" s="3">
        <v>50334</v>
      </c>
      <c r="B1013">
        <v>1</v>
      </c>
    </row>
    <row r="1014" spans="1:2" x14ac:dyDescent="0.35">
      <c r="A1014" s="3">
        <v>50353</v>
      </c>
      <c r="B1014">
        <v>1</v>
      </c>
    </row>
    <row r="1015" spans="1:2" x14ac:dyDescent="0.35">
      <c r="A1015" s="3">
        <v>50387</v>
      </c>
      <c r="B1015">
        <v>1</v>
      </c>
    </row>
    <row r="1016" spans="1:2" x14ac:dyDescent="0.35">
      <c r="A1016" s="3">
        <v>50388</v>
      </c>
      <c r="B1016">
        <v>1</v>
      </c>
    </row>
    <row r="1017" spans="1:2" x14ac:dyDescent="0.35">
      <c r="A1017" s="3">
        <v>50437</v>
      </c>
      <c r="B1017">
        <v>1</v>
      </c>
    </row>
    <row r="1018" spans="1:2" x14ac:dyDescent="0.35">
      <c r="A1018" s="3">
        <v>50447</v>
      </c>
      <c r="B1018">
        <v>1</v>
      </c>
    </row>
    <row r="1019" spans="1:2" x14ac:dyDescent="0.35">
      <c r="A1019" s="3">
        <v>50501</v>
      </c>
      <c r="B1019">
        <v>1</v>
      </c>
    </row>
    <row r="1020" spans="1:2" x14ac:dyDescent="0.35">
      <c r="A1020" s="3">
        <v>50520</v>
      </c>
      <c r="B1020">
        <v>1</v>
      </c>
    </row>
    <row r="1021" spans="1:2" x14ac:dyDescent="0.35">
      <c r="A1021" s="3">
        <v>50523</v>
      </c>
      <c r="B1021">
        <v>1</v>
      </c>
    </row>
    <row r="1022" spans="1:2" x14ac:dyDescent="0.35">
      <c r="A1022" s="3">
        <v>50611</v>
      </c>
      <c r="B1022">
        <v>2</v>
      </c>
    </row>
    <row r="1023" spans="1:2" x14ac:dyDescent="0.35">
      <c r="A1023" s="3">
        <v>50616</v>
      </c>
      <c r="B1023">
        <v>2</v>
      </c>
    </row>
    <row r="1024" spans="1:2" x14ac:dyDescent="0.35">
      <c r="A1024" s="3">
        <v>50664</v>
      </c>
      <c r="B1024">
        <v>1</v>
      </c>
    </row>
    <row r="1025" spans="1:2" x14ac:dyDescent="0.35">
      <c r="A1025" s="3">
        <v>50725</v>
      </c>
      <c r="B1025">
        <v>1</v>
      </c>
    </row>
    <row r="1026" spans="1:2" x14ac:dyDescent="0.35">
      <c r="A1026" s="3">
        <v>50729</v>
      </c>
      <c r="B1026">
        <v>1</v>
      </c>
    </row>
    <row r="1027" spans="1:2" x14ac:dyDescent="0.35">
      <c r="A1027" s="3">
        <v>50737</v>
      </c>
      <c r="B1027">
        <v>1</v>
      </c>
    </row>
    <row r="1028" spans="1:2" x14ac:dyDescent="0.35">
      <c r="A1028" s="3">
        <v>50785</v>
      </c>
      <c r="B1028">
        <v>1</v>
      </c>
    </row>
    <row r="1029" spans="1:2" x14ac:dyDescent="0.35">
      <c r="A1029" s="3">
        <v>50870</v>
      </c>
      <c r="B1029">
        <v>1</v>
      </c>
    </row>
    <row r="1030" spans="1:2" x14ac:dyDescent="0.35">
      <c r="A1030" s="3">
        <v>50898</v>
      </c>
      <c r="B1030">
        <v>1</v>
      </c>
    </row>
    <row r="1031" spans="1:2" x14ac:dyDescent="0.35">
      <c r="A1031" s="3">
        <v>50943</v>
      </c>
      <c r="B1031">
        <v>2</v>
      </c>
    </row>
    <row r="1032" spans="1:2" x14ac:dyDescent="0.35">
      <c r="A1032" s="3">
        <v>50965</v>
      </c>
      <c r="B1032">
        <v>1</v>
      </c>
    </row>
    <row r="1033" spans="1:2" x14ac:dyDescent="0.35">
      <c r="A1033" s="3">
        <v>51012</v>
      </c>
      <c r="B1033">
        <v>2</v>
      </c>
    </row>
    <row r="1034" spans="1:2" x14ac:dyDescent="0.35">
      <c r="A1034" s="3">
        <v>51039</v>
      </c>
      <c r="B1034">
        <v>1</v>
      </c>
    </row>
    <row r="1035" spans="1:2" x14ac:dyDescent="0.35">
      <c r="A1035" s="3">
        <v>51111</v>
      </c>
      <c r="B1035">
        <v>1</v>
      </c>
    </row>
    <row r="1036" spans="1:2" x14ac:dyDescent="0.35">
      <c r="A1036" s="3">
        <v>51124</v>
      </c>
      <c r="B1036">
        <v>1</v>
      </c>
    </row>
    <row r="1037" spans="1:2" x14ac:dyDescent="0.35">
      <c r="A1037" s="3">
        <v>51141</v>
      </c>
      <c r="B1037">
        <v>1</v>
      </c>
    </row>
    <row r="1038" spans="1:2" x14ac:dyDescent="0.35">
      <c r="A1038" s="3">
        <v>51148</v>
      </c>
      <c r="B1038">
        <v>1</v>
      </c>
    </row>
    <row r="1039" spans="1:2" x14ac:dyDescent="0.35">
      <c r="A1039" s="3">
        <v>51195</v>
      </c>
      <c r="B1039">
        <v>1</v>
      </c>
    </row>
    <row r="1040" spans="1:2" x14ac:dyDescent="0.35">
      <c r="A1040" s="3">
        <v>51250</v>
      </c>
      <c r="B1040">
        <v>1</v>
      </c>
    </row>
    <row r="1041" spans="1:2" x14ac:dyDescent="0.35">
      <c r="A1041" s="3">
        <v>51267</v>
      </c>
      <c r="B1041">
        <v>1</v>
      </c>
    </row>
    <row r="1042" spans="1:2" x14ac:dyDescent="0.35">
      <c r="A1042" s="3">
        <v>51287</v>
      </c>
      <c r="B1042">
        <v>1</v>
      </c>
    </row>
    <row r="1043" spans="1:2" x14ac:dyDescent="0.35">
      <c r="A1043" s="3">
        <v>51315</v>
      </c>
      <c r="B1043">
        <v>1</v>
      </c>
    </row>
    <row r="1044" spans="1:2" x14ac:dyDescent="0.35">
      <c r="A1044" s="3">
        <v>51369</v>
      </c>
      <c r="B1044">
        <v>2</v>
      </c>
    </row>
    <row r="1045" spans="1:2" x14ac:dyDescent="0.35">
      <c r="A1045" s="3">
        <v>51373</v>
      </c>
      <c r="B1045">
        <v>1</v>
      </c>
    </row>
    <row r="1046" spans="1:2" x14ac:dyDescent="0.35">
      <c r="A1046" s="3">
        <v>51390</v>
      </c>
      <c r="B1046">
        <v>1</v>
      </c>
    </row>
    <row r="1047" spans="1:2" x14ac:dyDescent="0.35">
      <c r="A1047" s="3">
        <v>51411</v>
      </c>
      <c r="B1047">
        <v>1</v>
      </c>
    </row>
    <row r="1048" spans="1:2" x14ac:dyDescent="0.35">
      <c r="A1048" s="3">
        <v>51412</v>
      </c>
      <c r="B1048">
        <v>1</v>
      </c>
    </row>
    <row r="1049" spans="1:2" x14ac:dyDescent="0.35">
      <c r="A1049" s="3">
        <v>51479</v>
      </c>
      <c r="B1049">
        <v>1</v>
      </c>
    </row>
    <row r="1050" spans="1:2" x14ac:dyDescent="0.35">
      <c r="A1050" s="3">
        <v>51518</v>
      </c>
      <c r="B1050">
        <v>1</v>
      </c>
    </row>
    <row r="1051" spans="1:2" x14ac:dyDescent="0.35">
      <c r="A1051" s="3">
        <v>51529</v>
      </c>
      <c r="B1051">
        <v>1</v>
      </c>
    </row>
    <row r="1052" spans="1:2" x14ac:dyDescent="0.35">
      <c r="A1052" s="3">
        <v>51537</v>
      </c>
      <c r="B1052">
        <v>1</v>
      </c>
    </row>
    <row r="1053" spans="1:2" x14ac:dyDescent="0.35">
      <c r="A1053" s="3">
        <v>51563</v>
      </c>
      <c r="B1053">
        <v>1</v>
      </c>
    </row>
    <row r="1054" spans="1:2" x14ac:dyDescent="0.35">
      <c r="A1054" s="3">
        <v>51569</v>
      </c>
      <c r="B1054">
        <v>1</v>
      </c>
    </row>
    <row r="1055" spans="1:2" x14ac:dyDescent="0.35">
      <c r="A1055" s="3">
        <v>51650</v>
      </c>
      <c r="B1055">
        <v>1</v>
      </c>
    </row>
    <row r="1056" spans="1:2" x14ac:dyDescent="0.35">
      <c r="A1056" s="3">
        <v>51651</v>
      </c>
      <c r="B1056">
        <v>1</v>
      </c>
    </row>
    <row r="1057" spans="1:2" x14ac:dyDescent="0.35">
      <c r="A1057" s="3">
        <v>51717</v>
      </c>
      <c r="B1057">
        <v>1</v>
      </c>
    </row>
    <row r="1058" spans="1:2" x14ac:dyDescent="0.35">
      <c r="A1058" s="3">
        <v>51766</v>
      </c>
      <c r="B1058">
        <v>1</v>
      </c>
    </row>
    <row r="1059" spans="1:2" x14ac:dyDescent="0.35">
      <c r="A1059" s="3">
        <v>51813</v>
      </c>
      <c r="B1059">
        <v>1</v>
      </c>
    </row>
    <row r="1060" spans="1:2" x14ac:dyDescent="0.35">
      <c r="A1060" s="3">
        <v>51876</v>
      </c>
      <c r="B1060">
        <v>1</v>
      </c>
    </row>
    <row r="1061" spans="1:2" x14ac:dyDescent="0.35">
      <c r="A1061" s="3">
        <v>51948</v>
      </c>
      <c r="B1061">
        <v>1</v>
      </c>
    </row>
    <row r="1062" spans="1:2" x14ac:dyDescent="0.35">
      <c r="A1062" s="3">
        <v>51983</v>
      </c>
      <c r="B1062">
        <v>1</v>
      </c>
    </row>
    <row r="1063" spans="1:2" x14ac:dyDescent="0.35">
      <c r="A1063" s="3">
        <v>52034</v>
      </c>
      <c r="B1063">
        <v>1</v>
      </c>
    </row>
    <row r="1064" spans="1:2" x14ac:dyDescent="0.35">
      <c r="A1064" s="3">
        <v>52074</v>
      </c>
      <c r="B1064">
        <v>1</v>
      </c>
    </row>
    <row r="1065" spans="1:2" x14ac:dyDescent="0.35">
      <c r="A1065" s="3">
        <v>52117</v>
      </c>
      <c r="B1065">
        <v>1</v>
      </c>
    </row>
    <row r="1066" spans="1:2" x14ac:dyDescent="0.35">
      <c r="A1066" s="3">
        <v>52157</v>
      </c>
      <c r="B1066">
        <v>1</v>
      </c>
    </row>
    <row r="1067" spans="1:2" x14ac:dyDescent="0.35">
      <c r="A1067" s="3">
        <v>52190</v>
      </c>
      <c r="B1067">
        <v>1</v>
      </c>
    </row>
    <row r="1068" spans="1:2" x14ac:dyDescent="0.35">
      <c r="A1068" s="3">
        <v>52195</v>
      </c>
      <c r="B1068">
        <v>1</v>
      </c>
    </row>
    <row r="1069" spans="1:2" x14ac:dyDescent="0.35">
      <c r="A1069" s="3">
        <v>52203</v>
      </c>
      <c r="B1069">
        <v>1</v>
      </c>
    </row>
    <row r="1070" spans="1:2" x14ac:dyDescent="0.35">
      <c r="A1070" s="3">
        <v>52278</v>
      </c>
      <c r="B1070">
        <v>2</v>
      </c>
    </row>
    <row r="1071" spans="1:2" x14ac:dyDescent="0.35">
      <c r="A1071" s="3">
        <v>52332</v>
      </c>
      <c r="B1071">
        <v>1</v>
      </c>
    </row>
    <row r="1072" spans="1:2" x14ac:dyDescent="0.35">
      <c r="A1072" s="3">
        <v>52413</v>
      </c>
      <c r="B1072">
        <v>2</v>
      </c>
    </row>
    <row r="1073" spans="1:2" x14ac:dyDescent="0.35">
      <c r="A1073" s="3">
        <v>52513</v>
      </c>
      <c r="B1073">
        <v>1</v>
      </c>
    </row>
    <row r="1074" spans="1:2" x14ac:dyDescent="0.35">
      <c r="A1074" s="3">
        <v>52531</v>
      </c>
      <c r="B1074">
        <v>1</v>
      </c>
    </row>
    <row r="1075" spans="1:2" x14ac:dyDescent="0.35">
      <c r="A1075" s="3">
        <v>52569</v>
      </c>
      <c r="B1075">
        <v>1</v>
      </c>
    </row>
    <row r="1076" spans="1:2" x14ac:dyDescent="0.35">
      <c r="A1076" s="3">
        <v>52597</v>
      </c>
      <c r="B1076">
        <v>1</v>
      </c>
    </row>
    <row r="1077" spans="1:2" x14ac:dyDescent="0.35">
      <c r="A1077" s="3">
        <v>52614</v>
      </c>
      <c r="B1077">
        <v>2</v>
      </c>
    </row>
    <row r="1078" spans="1:2" x14ac:dyDescent="0.35">
      <c r="A1078" s="3">
        <v>52750</v>
      </c>
      <c r="B1078">
        <v>1</v>
      </c>
    </row>
    <row r="1079" spans="1:2" x14ac:dyDescent="0.35">
      <c r="A1079" s="3">
        <v>52845</v>
      </c>
      <c r="B1079">
        <v>1</v>
      </c>
    </row>
    <row r="1080" spans="1:2" x14ac:dyDescent="0.35">
      <c r="A1080" s="3">
        <v>52852</v>
      </c>
      <c r="B1080">
        <v>1</v>
      </c>
    </row>
    <row r="1081" spans="1:2" x14ac:dyDescent="0.35">
      <c r="A1081" s="3">
        <v>52854</v>
      </c>
      <c r="B1081">
        <v>1</v>
      </c>
    </row>
    <row r="1082" spans="1:2" x14ac:dyDescent="0.35">
      <c r="A1082" s="3">
        <v>52869</v>
      </c>
      <c r="B1082">
        <v>1</v>
      </c>
    </row>
    <row r="1083" spans="1:2" x14ac:dyDescent="0.35">
      <c r="A1083" s="3">
        <v>52914</v>
      </c>
      <c r="B1083">
        <v>1</v>
      </c>
    </row>
    <row r="1084" spans="1:2" x14ac:dyDescent="0.35">
      <c r="A1084" s="3">
        <v>52973</v>
      </c>
      <c r="B1084">
        <v>1</v>
      </c>
    </row>
    <row r="1085" spans="1:2" x14ac:dyDescent="0.35">
      <c r="A1085" s="3">
        <v>53034</v>
      </c>
      <c r="B1085">
        <v>1</v>
      </c>
    </row>
    <row r="1086" spans="1:2" x14ac:dyDescent="0.35">
      <c r="A1086" s="3">
        <v>53083</v>
      </c>
      <c r="B1086">
        <v>1</v>
      </c>
    </row>
    <row r="1087" spans="1:2" x14ac:dyDescent="0.35">
      <c r="A1087" s="3">
        <v>53103</v>
      </c>
      <c r="B1087">
        <v>1</v>
      </c>
    </row>
    <row r="1088" spans="1:2" x14ac:dyDescent="0.35">
      <c r="A1088" s="3">
        <v>53154</v>
      </c>
      <c r="B1088">
        <v>1</v>
      </c>
    </row>
    <row r="1089" spans="1:2" x14ac:dyDescent="0.35">
      <c r="A1089" s="3">
        <v>53172</v>
      </c>
      <c r="B1089">
        <v>1</v>
      </c>
    </row>
    <row r="1090" spans="1:2" x14ac:dyDescent="0.35">
      <c r="A1090" s="3">
        <v>53187</v>
      </c>
      <c r="B1090">
        <v>1</v>
      </c>
    </row>
    <row r="1091" spans="1:2" x14ac:dyDescent="0.35">
      <c r="A1091" s="3">
        <v>53201</v>
      </c>
      <c r="B1091">
        <v>1</v>
      </c>
    </row>
    <row r="1092" spans="1:2" x14ac:dyDescent="0.35">
      <c r="A1092" s="3">
        <v>53204</v>
      </c>
      <c r="B1092">
        <v>1</v>
      </c>
    </row>
    <row r="1093" spans="1:2" x14ac:dyDescent="0.35">
      <c r="A1093" s="3">
        <v>53230</v>
      </c>
      <c r="B1093">
        <v>1</v>
      </c>
    </row>
    <row r="1094" spans="1:2" x14ac:dyDescent="0.35">
      <c r="A1094" s="3">
        <v>53233</v>
      </c>
      <c r="B1094">
        <v>1</v>
      </c>
    </row>
    <row r="1095" spans="1:2" x14ac:dyDescent="0.35">
      <c r="A1095" s="3">
        <v>53253</v>
      </c>
      <c r="B1095">
        <v>1</v>
      </c>
    </row>
    <row r="1096" spans="1:2" x14ac:dyDescent="0.35">
      <c r="A1096" s="3">
        <v>53312</v>
      </c>
      <c r="B1096">
        <v>1</v>
      </c>
    </row>
    <row r="1097" spans="1:2" x14ac:dyDescent="0.35">
      <c r="A1097" s="3">
        <v>53359</v>
      </c>
      <c r="B1097">
        <v>1</v>
      </c>
    </row>
    <row r="1098" spans="1:2" x14ac:dyDescent="0.35">
      <c r="A1098" s="3">
        <v>53367</v>
      </c>
      <c r="B1098">
        <v>1</v>
      </c>
    </row>
    <row r="1099" spans="1:2" x14ac:dyDescent="0.35">
      <c r="A1099" s="3">
        <v>53374</v>
      </c>
      <c r="B1099">
        <v>1</v>
      </c>
    </row>
    <row r="1100" spans="1:2" x14ac:dyDescent="0.35">
      <c r="A1100" s="3">
        <v>53378</v>
      </c>
      <c r="B1100">
        <v>1</v>
      </c>
    </row>
    <row r="1101" spans="1:2" x14ac:dyDescent="0.35">
      <c r="A1101" s="3">
        <v>53537</v>
      </c>
      <c r="B1101">
        <v>1</v>
      </c>
    </row>
    <row r="1102" spans="1:2" x14ac:dyDescent="0.35">
      <c r="A1102" s="3">
        <v>53593</v>
      </c>
      <c r="B1102">
        <v>1</v>
      </c>
    </row>
    <row r="1103" spans="1:2" x14ac:dyDescent="0.35">
      <c r="A1103" s="3">
        <v>53653</v>
      </c>
      <c r="B1103">
        <v>1</v>
      </c>
    </row>
    <row r="1104" spans="1:2" x14ac:dyDescent="0.35">
      <c r="A1104" s="3">
        <v>53700</v>
      </c>
      <c r="B1104">
        <v>1</v>
      </c>
    </row>
    <row r="1105" spans="1:2" x14ac:dyDescent="0.35">
      <c r="A1105" s="3">
        <v>53761</v>
      </c>
      <c r="B1105">
        <v>1</v>
      </c>
    </row>
    <row r="1106" spans="1:2" x14ac:dyDescent="0.35">
      <c r="A1106" s="3">
        <v>53790</v>
      </c>
      <c r="B1106">
        <v>1</v>
      </c>
    </row>
    <row r="1107" spans="1:2" x14ac:dyDescent="0.35">
      <c r="A1107" s="3">
        <v>53843</v>
      </c>
      <c r="B1107">
        <v>1</v>
      </c>
    </row>
    <row r="1108" spans="1:2" x14ac:dyDescent="0.35">
      <c r="A1108" s="3">
        <v>53858</v>
      </c>
      <c r="B1108">
        <v>1</v>
      </c>
    </row>
    <row r="1109" spans="1:2" x14ac:dyDescent="0.35">
      <c r="A1109" s="3">
        <v>53863</v>
      </c>
      <c r="B1109">
        <v>1</v>
      </c>
    </row>
    <row r="1110" spans="1:2" x14ac:dyDescent="0.35">
      <c r="A1110" s="3">
        <v>53977</v>
      </c>
      <c r="B1110">
        <v>2</v>
      </c>
    </row>
    <row r="1111" spans="1:2" x14ac:dyDescent="0.35">
      <c r="A1111" s="3">
        <v>54006</v>
      </c>
      <c r="B1111">
        <v>1</v>
      </c>
    </row>
    <row r="1112" spans="1:2" x14ac:dyDescent="0.35">
      <c r="A1112" s="3">
        <v>54058</v>
      </c>
      <c r="B1112">
        <v>1</v>
      </c>
    </row>
    <row r="1113" spans="1:2" x14ac:dyDescent="0.35">
      <c r="A1113" s="3">
        <v>54072</v>
      </c>
      <c r="B1113">
        <v>1</v>
      </c>
    </row>
    <row r="1114" spans="1:2" x14ac:dyDescent="0.35">
      <c r="A1114" s="3">
        <v>54108</v>
      </c>
      <c r="B1114">
        <v>1</v>
      </c>
    </row>
    <row r="1115" spans="1:2" x14ac:dyDescent="0.35">
      <c r="A1115" s="3">
        <v>54111</v>
      </c>
      <c r="B1115">
        <v>1</v>
      </c>
    </row>
    <row r="1116" spans="1:2" x14ac:dyDescent="0.35">
      <c r="A1116" s="3">
        <v>54132</v>
      </c>
      <c r="B1116">
        <v>1</v>
      </c>
    </row>
    <row r="1117" spans="1:2" x14ac:dyDescent="0.35">
      <c r="A1117" s="3">
        <v>54137</v>
      </c>
      <c r="B1117">
        <v>1</v>
      </c>
    </row>
    <row r="1118" spans="1:2" x14ac:dyDescent="0.35">
      <c r="A1118" s="3">
        <v>54162</v>
      </c>
      <c r="B1118">
        <v>1</v>
      </c>
    </row>
    <row r="1119" spans="1:2" x14ac:dyDescent="0.35">
      <c r="A1119" s="3">
        <v>54165</v>
      </c>
      <c r="B1119">
        <v>1</v>
      </c>
    </row>
    <row r="1120" spans="1:2" x14ac:dyDescent="0.35">
      <c r="A1120" s="3">
        <v>54178</v>
      </c>
      <c r="B1120">
        <v>1</v>
      </c>
    </row>
    <row r="1121" spans="1:2" x14ac:dyDescent="0.35">
      <c r="A1121" s="3">
        <v>54197</v>
      </c>
      <c r="B1121">
        <v>1</v>
      </c>
    </row>
    <row r="1122" spans="1:2" x14ac:dyDescent="0.35">
      <c r="A1122" s="3">
        <v>54198</v>
      </c>
      <c r="B1122">
        <v>1</v>
      </c>
    </row>
    <row r="1123" spans="1:2" x14ac:dyDescent="0.35">
      <c r="A1123" s="3">
        <v>54210</v>
      </c>
      <c r="B1123">
        <v>1</v>
      </c>
    </row>
    <row r="1124" spans="1:2" x14ac:dyDescent="0.35">
      <c r="A1124" s="3">
        <v>54222</v>
      </c>
      <c r="B1124">
        <v>1</v>
      </c>
    </row>
    <row r="1125" spans="1:2" x14ac:dyDescent="0.35">
      <c r="A1125" s="3">
        <v>54233</v>
      </c>
      <c r="B1125">
        <v>1</v>
      </c>
    </row>
    <row r="1126" spans="1:2" x14ac:dyDescent="0.35">
      <c r="A1126" s="3">
        <v>54237</v>
      </c>
      <c r="B1126">
        <v>1</v>
      </c>
    </row>
    <row r="1127" spans="1:2" x14ac:dyDescent="0.35">
      <c r="A1127" s="3">
        <v>54252</v>
      </c>
      <c r="B1127">
        <v>1</v>
      </c>
    </row>
    <row r="1128" spans="1:2" x14ac:dyDescent="0.35">
      <c r="A1128" s="3">
        <v>54342</v>
      </c>
      <c r="B1128">
        <v>1</v>
      </c>
    </row>
    <row r="1129" spans="1:2" x14ac:dyDescent="0.35">
      <c r="A1129" s="3">
        <v>54348</v>
      </c>
      <c r="B1129">
        <v>1</v>
      </c>
    </row>
    <row r="1130" spans="1:2" x14ac:dyDescent="0.35">
      <c r="A1130" s="3">
        <v>54356</v>
      </c>
      <c r="B1130">
        <v>1</v>
      </c>
    </row>
    <row r="1131" spans="1:2" x14ac:dyDescent="0.35">
      <c r="A1131" s="3">
        <v>54386</v>
      </c>
      <c r="B1131">
        <v>1</v>
      </c>
    </row>
    <row r="1132" spans="1:2" x14ac:dyDescent="0.35">
      <c r="A1132" s="3">
        <v>54414</v>
      </c>
      <c r="B1132">
        <v>1</v>
      </c>
    </row>
    <row r="1133" spans="1:2" x14ac:dyDescent="0.35">
      <c r="A1133" s="3">
        <v>54432</v>
      </c>
      <c r="B1133">
        <v>1</v>
      </c>
    </row>
    <row r="1134" spans="1:2" x14ac:dyDescent="0.35">
      <c r="A1134" s="3">
        <v>54450</v>
      </c>
      <c r="B1134">
        <v>2</v>
      </c>
    </row>
    <row r="1135" spans="1:2" x14ac:dyDescent="0.35">
      <c r="A1135" s="3">
        <v>54456</v>
      </c>
      <c r="B1135">
        <v>1</v>
      </c>
    </row>
    <row r="1136" spans="1:2" x14ac:dyDescent="0.35">
      <c r="A1136" s="3">
        <v>54466</v>
      </c>
      <c r="B1136">
        <v>1</v>
      </c>
    </row>
    <row r="1137" spans="1:2" x14ac:dyDescent="0.35">
      <c r="A1137" s="3">
        <v>54549</v>
      </c>
      <c r="B1137">
        <v>1</v>
      </c>
    </row>
    <row r="1138" spans="1:2" x14ac:dyDescent="0.35">
      <c r="A1138" s="3">
        <v>54591</v>
      </c>
      <c r="B1138">
        <v>1</v>
      </c>
    </row>
    <row r="1139" spans="1:2" x14ac:dyDescent="0.35">
      <c r="A1139" s="3">
        <v>54603</v>
      </c>
      <c r="B1139">
        <v>1</v>
      </c>
    </row>
    <row r="1140" spans="1:2" x14ac:dyDescent="0.35">
      <c r="A1140" s="3">
        <v>54690</v>
      </c>
      <c r="B1140">
        <v>2</v>
      </c>
    </row>
    <row r="1141" spans="1:2" x14ac:dyDescent="0.35">
      <c r="A1141" s="3">
        <v>54693</v>
      </c>
      <c r="B1141">
        <v>1</v>
      </c>
    </row>
    <row r="1142" spans="1:2" x14ac:dyDescent="0.35">
      <c r="A1142" s="3">
        <v>54730</v>
      </c>
      <c r="B1142">
        <v>1</v>
      </c>
    </row>
    <row r="1143" spans="1:2" x14ac:dyDescent="0.35">
      <c r="A1143" s="3">
        <v>54753</v>
      </c>
      <c r="B1143">
        <v>1</v>
      </c>
    </row>
    <row r="1144" spans="1:2" x14ac:dyDescent="0.35">
      <c r="A1144" s="3">
        <v>54803</v>
      </c>
      <c r="B1144">
        <v>1</v>
      </c>
    </row>
    <row r="1145" spans="1:2" x14ac:dyDescent="0.35">
      <c r="A1145" s="3">
        <v>54809</v>
      </c>
      <c r="B1145">
        <v>2</v>
      </c>
    </row>
    <row r="1146" spans="1:2" x14ac:dyDescent="0.35">
      <c r="A1146" s="3">
        <v>54880</v>
      </c>
      <c r="B1146">
        <v>1</v>
      </c>
    </row>
    <row r="1147" spans="1:2" x14ac:dyDescent="0.35">
      <c r="A1147" s="3">
        <v>54959</v>
      </c>
      <c r="B1147">
        <v>1</v>
      </c>
    </row>
    <row r="1148" spans="1:2" x14ac:dyDescent="0.35">
      <c r="A1148" s="3">
        <v>54984</v>
      </c>
      <c r="B1148">
        <v>1</v>
      </c>
    </row>
    <row r="1149" spans="1:2" x14ac:dyDescent="0.35">
      <c r="A1149" s="3">
        <v>54998</v>
      </c>
      <c r="B1149">
        <v>1</v>
      </c>
    </row>
    <row r="1150" spans="1:2" x14ac:dyDescent="0.35">
      <c r="A1150" s="3">
        <v>55012</v>
      </c>
      <c r="B1150">
        <v>1</v>
      </c>
    </row>
    <row r="1151" spans="1:2" x14ac:dyDescent="0.35">
      <c r="A1151" s="3">
        <v>55158</v>
      </c>
      <c r="B1151">
        <v>1</v>
      </c>
    </row>
    <row r="1152" spans="1:2" x14ac:dyDescent="0.35">
      <c r="A1152" s="3">
        <v>55212</v>
      </c>
      <c r="B1152">
        <v>2</v>
      </c>
    </row>
    <row r="1153" spans="1:2" x14ac:dyDescent="0.35">
      <c r="A1153" s="3">
        <v>55239</v>
      </c>
      <c r="B1153">
        <v>1</v>
      </c>
    </row>
    <row r="1154" spans="1:2" x14ac:dyDescent="0.35">
      <c r="A1154" s="3">
        <v>55249</v>
      </c>
      <c r="B1154">
        <v>1</v>
      </c>
    </row>
    <row r="1155" spans="1:2" x14ac:dyDescent="0.35">
      <c r="A1155" s="3">
        <v>55250</v>
      </c>
      <c r="B1155">
        <v>1</v>
      </c>
    </row>
    <row r="1156" spans="1:2" x14ac:dyDescent="0.35">
      <c r="A1156" s="3">
        <v>55260</v>
      </c>
      <c r="B1156">
        <v>1</v>
      </c>
    </row>
    <row r="1157" spans="1:2" x14ac:dyDescent="0.35">
      <c r="A1157" s="3">
        <v>55267</v>
      </c>
      <c r="B1157">
        <v>1</v>
      </c>
    </row>
    <row r="1158" spans="1:2" x14ac:dyDescent="0.35">
      <c r="A1158" s="3">
        <v>55282</v>
      </c>
      <c r="B1158">
        <v>1</v>
      </c>
    </row>
    <row r="1159" spans="1:2" x14ac:dyDescent="0.35">
      <c r="A1159" s="3">
        <v>55284</v>
      </c>
      <c r="B1159">
        <v>1</v>
      </c>
    </row>
    <row r="1160" spans="1:2" x14ac:dyDescent="0.35">
      <c r="A1160" s="3">
        <v>55357</v>
      </c>
      <c r="B1160">
        <v>1</v>
      </c>
    </row>
    <row r="1161" spans="1:2" x14ac:dyDescent="0.35">
      <c r="A1161" s="3">
        <v>55375</v>
      </c>
      <c r="B1161">
        <v>1</v>
      </c>
    </row>
    <row r="1162" spans="1:2" x14ac:dyDescent="0.35">
      <c r="A1162" s="3">
        <v>55412</v>
      </c>
      <c r="B1162">
        <v>1</v>
      </c>
    </row>
    <row r="1163" spans="1:2" x14ac:dyDescent="0.35">
      <c r="A1163" s="3">
        <v>55424</v>
      </c>
      <c r="B1163">
        <v>1</v>
      </c>
    </row>
    <row r="1164" spans="1:2" x14ac:dyDescent="0.35">
      <c r="A1164" s="3">
        <v>55434</v>
      </c>
      <c r="B1164">
        <v>1</v>
      </c>
    </row>
    <row r="1165" spans="1:2" x14ac:dyDescent="0.35">
      <c r="A1165" s="3">
        <v>55517</v>
      </c>
      <c r="B1165">
        <v>1</v>
      </c>
    </row>
    <row r="1166" spans="1:2" x14ac:dyDescent="0.35">
      <c r="A1166" s="3">
        <v>55521</v>
      </c>
      <c r="B1166">
        <v>1</v>
      </c>
    </row>
    <row r="1167" spans="1:2" x14ac:dyDescent="0.35">
      <c r="A1167" s="3">
        <v>55563</v>
      </c>
      <c r="B1167">
        <v>1</v>
      </c>
    </row>
    <row r="1168" spans="1:2" x14ac:dyDescent="0.35">
      <c r="A1168" s="3">
        <v>55593</v>
      </c>
      <c r="B1168">
        <v>1</v>
      </c>
    </row>
    <row r="1169" spans="1:2" x14ac:dyDescent="0.35">
      <c r="A1169" s="3">
        <v>55614</v>
      </c>
      <c r="B1169">
        <v>1</v>
      </c>
    </row>
    <row r="1170" spans="1:2" x14ac:dyDescent="0.35">
      <c r="A1170" s="3">
        <v>55635</v>
      </c>
      <c r="B1170">
        <v>1</v>
      </c>
    </row>
    <row r="1171" spans="1:2" x14ac:dyDescent="0.35">
      <c r="A1171" s="3">
        <v>55686</v>
      </c>
      <c r="B1171">
        <v>1</v>
      </c>
    </row>
    <row r="1172" spans="1:2" x14ac:dyDescent="0.35">
      <c r="A1172" s="3">
        <v>55707</v>
      </c>
      <c r="B1172">
        <v>1</v>
      </c>
    </row>
    <row r="1173" spans="1:2" x14ac:dyDescent="0.35">
      <c r="A1173" s="3">
        <v>55759</v>
      </c>
      <c r="B1173">
        <v>1</v>
      </c>
    </row>
    <row r="1174" spans="1:2" x14ac:dyDescent="0.35">
      <c r="A1174" s="3">
        <v>55761</v>
      </c>
      <c r="B1174">
        <v>1</v>
      </c>
    </row>
    <row r="1175" spans="1:2" x14ac:dyDescent="0.35">
      <c r="A1175" s="3">
        <v>55801</v>
      </c>
      <c r="B1175">
        <v>1</v>
      </c>
    </row>
    <row r="1176" spans="1:2" x14ac:dyDescent="0.35">
      <c r="A1176" s="3">
        <v>55842</v>
      </c>
      <c r="B1176">
        <v>1</v>
      </c>
    </row>
    <row r="1177" spans="1:2" x14ac:dyDescent="0.35">
      <c r="A1177" s="3">
        <v>55914</v>
      </c>
      <c r="B1177">
        <v>1</v>
      </c>
    </row>
    <row r="1178" spans="1:2" x14ac:dyDescent="0.35">
      <c r="A1178" s="3">
        <v>55951</v>
      </c>
      <c r="B1178">
        <v>1</v>
      </c>
    </row>
    <row r="1179" spans="1:2" x14ac:dyDescent="0.35">
      <c r="A1179" s="3">
        <v>55954</v>
      </c>
      <c r="B1179">
        <v>1</v>
      </c>
    </row>
    <row r="1180" spans="1:2" x14ac:dyDescent="0.35">
      <c r="A1180" s="3">
        <v>55956</v>
      </c>
      <c r="B1180">
        <v>1</v>
      </c>
    </row>
    <row r="1181" spans="1:2" x14ac:dyDescent="0.35">
      <c r="A1181" s="3">
        <v>56046</v>
      </c>
      <c r="B1181">
        <v>1</v>
      </c>
    </row>
    <row r="1182" spans="1:2" x14ac:dyDescent="0.35">
      <c r="A1182" s="3">
        <v>56067</v>
      </c>
      <c r="B1182">
        <v>1</v>
      </c>
    </row>
    <row r="1183" spans="1:2" x14ac:dyDescent="0.35">
      <c r="A1183" s="3">
        <v>56129</v>
      </c>
      <c r="B1183">
        <v>2</v>
      </c>
    </row>
    <row r="1184" spans="1:2" x14ac:dyDescent="0.35">
      <c r="A1184" s="3">
        <v>56181</v>
      </c>
      <c r="B1184">
        <v>1</v>
      </c>
    </row>
    <row r="1185" spans="1:2" x14ac:dyDescent="0.35">
      <c r="A1185" s="3">
        <v>56223</v>
      </c>
      <c r="B1185">
        <v>1</v>
      </c>
    </row>
    <row r="1186" spans="1:2" x14ac:dyDescent="0.35">
      <c r="A1186" s="3">
        <v>56242</v>
      </c>
      <c r="B1186">
        <v>1</v>
      </c>
    </row>
    <row r="1187" spans="1:2" x14ac:dyDescent="0.35">
      <c r="A1187" s="3">
        <v>56243</v>
      </c>
      <c r="B1187">
        <v>1</v>
      </c>
    </row>
    <row r="1188" spans="1:2" x14ac:dyDescent="0.35">
      <c r="A1188" s="3">
        <v>56253</v>
      </c>
      <c r="B1188">
        <v>1</v>
      </c>
    </row>
    <row r="1189" spans="1:2" x14ac:dyDescent="0.35">
      <c r="A1189" s="3">
        <v>56320</v>
      </c>
      <c r="B1189">
        <v>1</v>
      </c>
    </row>
    <row r="1190" spans="1:2" x14ac:dyDescent="0.35">
      <c r="A1190" s="3">
        <v>56337</v>
      </c>
      <c r="B1190">
        <v>1</v>
      </c>
    </row>
    <row r="1191" spans="1:2" x14ac:dyDescent="0.35">
      <c r="A1191" s="3">
        <v>56386</v>
      </c>
      <c r="B1191">
        <v>1</v>
      </c>
    </row>
    <row r="1192" spans="1:2" x14ac:dyDescent="0.35">
      <c r="A1192" s="3">
        <v>56534</v>
      </c>
      <c r="B1192">
        <v>1</v>
      </c>
    </row>
    <row r="1193" spans="1:2" x14ac:dyDescent="0.35">
      <c r="A1193" s="3">
        <v>56551</v>
      </c>
      <c r="B1193">
        <v>2</v>
      </c>
    </row>
    <row r="1194" spans="1:2" x14ac:dyDescent="0.35">
      <c r="A1194" s="3">
        <v>56559</v>
      </c>
      <c r="B1194">
        <v>1</v>
      </c>
    </row>
    <row r="1195" spans="1:2" x14ac:dyDescent="0.35">
      <c r="A1195" s="3">
        <v>56575</v>
      </c>
      <c r="B1195">
        <v>1</v>
      </c>
    </row>
    <row r="1196" spans="1:2" x14ac:dyDescent="0.35">
      <c r="A1196" s="3">
        <v>56628</v>
      </c>
      <c r="B1196">
        <v>1</v>
      </c>
    </row>
    <row r="1197" spans="1:2" x14ac:dyDescent="0.35">
      <c r="A1197" s="3">
        <v>56715</v>
      </c>
      <c r="B1197">
        <v>1</v>
      </c>
    </row>
    <row r="1198" spans="1:2" x14ac:dyDescent="0.35">
      <c r="A1198" s="3">
        <v>56721</v>
      </c>
      <c r="B1198">
        <v>1</v>
      </c>
    </row>
    <row r="1199" spans="1:2" x14ac:dyDescent="0.35">
      <c r="A1199" s="3">
        <v>56775</v>
      </c>
      <c r="B1199">
        <v>1</v>
      </c>
    </row>
    <row r="1200" spans="1:2" x14ac:dyDescent="0.35">
      <c r="A1200" s="3">
        <v>56796</v>
      </c>
      <c r="B1200">
        <v>2</v>
      </c>
    </row>
    <row r="1201" spans="1:2" x14ac:dyDescent="0.35">
      <c r="A1201" s="3">
        <v>56850</v>
      </c>
      <c r="B1201">
        <v>1</v>
      </c>
    </row>
    <row r="1202" spans="1:2" x14ac:dyDescent="0.35">
      <c r="A1202" s="3">
        <v>56937</v>
      </c>
      <c r="B1202">
        <v>1</v>
      </c>
    </row>
    <row r="1203" spans="1:2" x14ac:dyDescent="0.35">
      <c r="A1203" s="3">
        <v>56939</v>
      </c>
      <c r="B1203">
        <v>1</v>
      </c>
    </row>
    <row r="1204" spans="1:2" x14ac:dyDescent="0.35">
      <c r="A1204" s="3">
        <v>56962</v>
      </c>
      <c r="B1204">
        <v>2</v>
      </c>
    </row>
    <row r="1205" spans="1:2" x14ac:dyDescent="0.35">
      <c r="A1205" s="3">
        <v>56981</v>
      </c>
      <c r="B1205">
        <v>1</v>
      </c>
    </row>
    <row r="1206" spans="1:2" x14ac:dyDescent="0.35">
      <c r="A1206" s="3">
        <v>57036</v>
      </c>
      <c r="B1206">
        <v>1</v>
      </c>
    </row>
    <row r="1207" spans="1:2" x14ac:dyDescent="0.35">
      <c r="A1207" s="3">
        <v>57045</v>
      </c>
      <c r="B1207">
        <v>1</v>
      </c>
    </row>
    <row r="1208" spans="1:2" x14ac:dyDescent="0.35">
      <c r="A1208" s="3">
        <v>57072</v>
      </c>
      <c r="B1208">
        <v>1</v>
      </c>
    </row>
    <row r="1209" spans="1:2" x14ac:dyDescent="0.35">
      <c r="A1209" s="3">
        <v>57091</v>
      </c>
      <c r="B1209">
        <v>2</v>
      </c>
    </row>
    <row r="1210" spans="1:2" x14ac:dyDescent="0.35">
      <c r="A1210" s="3">
        <v>57100</v>
      </c>
      <c r="B1210">
        <v>2</v>
      </c>
    </row>
    <row r="1211" spans="1:2" x14ac:dyDescent="0.35">
      <c r="A1211" s="3">
        <v>57107</v>
      </c>
      <c r="B1211">
        <v>1</v>
      </c>
    </row>
    <row r="1212" spans="1:2" x14ac:dyDescent="0.35">
      <c r="A1212" s="3">
        <v>57113</v>
      </c>
      <c r="B1212">
        <v>1</v>
      </c>
    </row>
    <row r="1213" spans="1:2" x14ac:dyDescent="0.35">
      <c r="A1213" s="3">
        <v>57136</v>
      </c>
      <c r="B1213">
        <v>2</v>
      </c>
    </row>
    <row r="1214" spans="1:2" x14ac:dyDescent="0.35">
      <c r="A1214" s="3">
        <v>57183</v>
      </c>
      <c r="B1214">
        <v>1</v>
      </c>
    </row>
    <row r="1215" spans="1:2" x14ac:dyDescent="0.35">
      <c r="A1215" s="3">
        <v>57236</v>
      </c>
      <c r="B1215">
        <v>1</v>
      </c>
    </row>
    <row r="1216" spans="1:2" x14ac:dyDescent="0.35">
      <c r="A1216" s="3">
        <v>57247</v>
      </c>
      <c r="B1216">
        <v>1</v>
      </c>
    </row>
    <row r="1217" spans="1:2" x14ac:dyDescent="0.35">
      <c r="A1217" s="3">
        <v>57288</v>
      </c>
      <c r="B1217">
        <v>1</v>
      </c>
    </row>
    <row r="1218" spans="1:2" x14ac:dyDescent="0.35">
      <c r="A1218" s="3">
        <v>57304</v>
      </c>
      <c r="B1218">
        <v>1</v>
      </c>
    </row>
    <row r="1219" spans="1:2" x14ac:dyDescent="0.35">
      <c r="A1219" s="3">
        <v>57333</v>
      </c>
      <c r="B1219">
        <v>1</v>
      </c>
    </row>
    <row r="1220" spans="1:2" x14ac:dyDescent="0.35">
      <c r="A1220" s="3">
        <v>57338</v>
      </c>
      <c r="B1220">
        <v>1</v>
      </c>
    </row>
    <row r="1221" spans="1:2" x14ac:dyDescent="0.35">
      <c r="A1221" s="3">
        <v>57420</v>
      </c>
      <c r="B1221">
        <v>1</v>
      </c>
    </row>
    <row r="1222" spans="1:2" x14ac:dyDescent="0.35">
      <c r="A1222" s="3">
        <v>57513</v>
      </c>
      <c r="B1222">
        <v>1</v>
      </c>
    </row>
    <row r="1223" spans="1:2" x14ac:dyDescent="0.35">
      <c r="A1223" s="3">
        <v>57530</v>
      </c>
      <c r="B1223">
        <v>1</v>
      </c>
    </row>
    <row r="1224" spans="1:2" x14ac:dyDescent="0.35">
      <c r="A1224" s="3">
        <v>57537</v>
      </c>
      <c r="B1224">
        <v>1</v>
      </c>
    </row>
    <row r="1225" spans="1:2" x14ac:dyDescent="0.35">
      <c r="A1225" s="3">
        <v>57642</v>
      </c>
      <c r="B1225">
        <v>1</v>
      </c>
    </row>
    <row r="1226" spans="1:2" x14ac:dyDescent="0.35">
      <c r="A1226" s="3">
        <v>57705</v>
      </c>
      <c r="B1226">
        <v>1</v>
      </c>
    </row>
    <row r="1227" spans="1:2" x14ac:dyDescent="0.35">
      <c r="A1227" s="3">
        <v>57731</v>
      </c>
      <c r="B1227">
        <v>1</v>
      </c>
    </row>
    <row r="1228" spans="1:2" x14ac:dyDescent="0.35">
      <c r="A1228" s="3">
        <v>57744</v>
      </c>
      <c r="B1228">
        <v>1</v>
      </c>
    </row>
    <row r="1229" spans="1:2" x14ac:dyDescent="0.35">
      <c r="A1229" s="3">
        <v>57811</v>
      </c>
      <c r="B1229">
        <v>1</v>
      </c>
    </row>
    <row r="1230" spans="1:2" x14ac:dyDescent="0.35">
      <c r="A1230" s="3">
        <v>57867</v>
      </c>
      <c r="B1230">
        <v>1</v>
      </c>
    </row>
    <row r="1231" spans="1:2" x14ac:dyDescent="0.35">
      <c r="A1231" s="3">
        <v>57906</v>
      </c>
      <c r="B1231">
        <v>1</v>
      </c>
    </row>
    <row r="1232" spans="1:2" x14ac:dyDescent="0.35">
      <c r="A1232" s="3">
        <v>57912</v>
      </c>
      <c r="B1232">
        <v>1</v>
      </c>
    </row>
    <row r="1233" spans="1:2" x14ac:dyDescent="0.35">
      <c r="A1233" s="3">
        <v>57937</v>
      </c>
      <c r="B1233">
        <v>1</v>
      </c>
    </row>
    <row r="1234" spans="1:2" x14ac:dyDescent="0.35">
      <c r="A1234" s="3">
        <v>57954</v>
      </c>
      <c r="B1234">
        <v>1</v>
      </c>
    </row>
    <row r="1235" spans="1:2" x14ac:dyDescent="0.35">
      <c r="A1235" s="3">
        <v>57957</v>
      </c>
      <c r="B1235">
        <v>1</v>
      </c>
    </row>
    <row r="1236" spans="1:2" x14ac:dyDescent="0.35">
      <c r="A1236" s="3">
        <v>57959</v>
      </c>
      <c r="B1236">
        <v>1</v>
      </c>
    </row>
    <row r="1237" spans="1:2" x14ac:dyDescent="0.35">
      <c r="A1237" s="3">
        <v>57967</v>
      </c>
      <c r="B1237">
        <v>1</v>
      </c>
    </row>
    <row r="1238" spans="1:2" x14ac:dyDescent="0.35">
      <c r="A1238" s="3">
        <v>58025</v>
      </c>
      <c r="B1238">
        <v>1</v>
      </c>
    </row>
    <row r="1239" spans="1:2" x14ac:dyDescent="0.35">
      <c r="A1239" s="3">
        <v>58086</v>
      </c>
      <c r="B1239">
        <v>1</v>
      </c>
    </row>
    <row r="1240" spans="1:2" x14ac:dyDescent="0.35">
      <c r="A1240" s="3">
        <v>58113</v>
      </c>
      <c r="B1240">
        <v>1</v>
      </c>
    </row>
    <row r="1241" spans="1:2" x14ac:dyDescent="0.35">
      <c r="A1241" s="3">
        <v>58116</v>
      </c>
      <c r="B1241">
        <v>1</v>
      </c>
    </row>
    <row r="1242" spans="1:2" x14ac:dyDescent="0.35">
      <c r="A1242" s="3">
        <v>58138</v>
      </c>
      <c r="B1242">
        <v>1</v>
      </c>
    </row>
    <row r="1243" spans="1:2" x14ac:dyDescent="0.35">
      <c r="A1243" s="3">
        <v>58217</v>
      </c>
      <c r="B1243">
        <v>1</v>
      </c>
    </row>
    <row r="1244" spans="1:2" x14ac:dyDescent="0.35">
      <c r="A1244" s="3">
        <v>58275</v>
      </c>
      <c r="B1244">
        <v>1</v>
      </c>
    </row>
    <row r="1245" spans="1:2" x14ac:dyDescent="0.35">
      <c r="A1245" s="3">
        <v>58293</v>
      </c>
      <c r="B1245">
        <v>1</v>
      </c>
    </row>
    <row r="1246" spans="1:2" x14ac:dyDescent="0.35">
      <c r="A1246" s="3">
        <v>58308</v>
      </c>
      <c r="B1246">
        <v>1</v>
      </c>
    </row>
    <row r="1247" spans="1:2" x14ac:dyDescent="0.35">
      <c r="A1247" s="3">
        <v>58330</v>
      </c>
      <c r="B1247">
        <v>2</v>
      </c>
    </row>
    <row r="1248" spans="1:2" x14ac:dyDescent="0.35">
      <c r="A1248" s="3">
        <v>58350</v>
      </c>
      <c r="B1248">
        <v>1</v>
      </c>
    </row>
    <row r="1249" spans="1:2" x14ac:dyDescent="0.35">
      <c r="A1249" s="3">
        <v>58398</v>
      </c>
      <c r="B1249">
        <v>1</v>
      </c>
    </row>
    <row r="1250" spans="1:2" x14ac:dyDescent="0.35">
      <c r="A1250" s="3">
        <v>58401</v>
      </c>
      <c r="B1250">
        <v>1</v>
      </c>
    </row>
    <row r="1251" spans="1:2" x14ac:dyDescent="0.35">
      <c r="A1251" s="3">
        <v>58482</v>
      </c>
      <c r="B1251">
        <v>1</v>
      </c>
    </row>
    <row r="1252" spans="1:2" x14ac:dyDescent="0.35">
      <c r="A1252" s="3">
        <v>58494</v>
      </c>
      <c r="B1252">
        <v>1</v>
      </c>
    </row>
    <row r="1253" spans="1:2" x14ac:dyDescent="0.35">
      <c r="A1253" s="3">
        <v>58512</v>
      </c>
      <c r="B1253">
        <v>1</v>
      </c>
    </row>
    <row r="1254" spans="1:2" x14ac:dyDescent="0.35">
      <c r="A1254" s="3">
        <v>58554</v>
      </c>
      <c r="B1254">
        <v>2</v>
      </c>
    </row>
    <row r="1255" spans="1:2" x14ac:dyDescent="0.35">
      <c r="A1255" s="3">
        <v>58582</v>
      </c>
      <c r="B1255">
        <v>1</v>
      </c>
    </row>
    <row r="1256" spans="1:2" x14ac:dyDescent="0.35">
      <c r="A1256" s="3">
        <v>58597</v>
      </c>
      <c r="B1256">
        <v>1</v>
      </c>
    </row>
    <row r="1257" spans="1:2" x14ac:dyDescent="0.35">
      <c r="A1257" s="3">
        <v>58607</v>
      </c>
      <c r="B1257">
        <v>1</v>
      </c>
    </row>
    <row r="1258" spans="1:2" x14ac:dyDescent="0.35">
      <c r="A1258" s="3">
        <v>58646</v>
      </c>
      <c r="B1258">
        <v>2</v>
      </c>
    </row>
    <row r="1259" spans="1:2" x14ac:dyDescent="0.35">
      <c r="A1259" s="3">
        <v>58656</v>
      </c>
      <c r="B1259">
        <v>1</v>
      </c>
    </row>
    <row r="1260" spans="1:2" x14ac:dyDescent="0.35">
      <c r="A1260" s="3">
        <v>58684</v>
      </c>
      <c r="B1260">
        <v>1</v>
      </c>
    </row>
    <row r="1261" spans="1:2" x14ac:dyDescent="0.35">
      <c r="A1261" s="3">
        <v>58692</v>
      </c>
      <c r="B1261">
        <v>1</v>
      </c>
    </row>
    <row r="1262" spans="1:2" x14ac:dyDescent="0.35">
      <c r="A1262" s="3">
        <v>58710</v>
      </c>
      <c r="B1262">
        <v>1</v>
      </c>
    </row>
    <row r="1263" spans="1:2" x14ac:dyDescent="0.35">
      <c r="A1263" s="3">
        <v>58821</v>
      </c>
      <c r="B1263">
        <v>1</v>
      </c>
    </row>
    <row r="1264" spans="1:2" x14ac:dyDescent="0.35">
      <c r="A1264" s="3">
        <v>58917</v>
      </c>
      <c r="B1264">
        <v>1</v>
      </c>
    </row>
    <row r="1265" spans="1:2" x14ac:dyDescent="0.35">
      <c r="A1265" s="3">
        <v>59041</v>
      </c>
      <c r="B1265">
        <v>1</v>
      </c>
    </row>
    <row r="1266" spans="1:2" x14ac:dyDescent="0.35">
      <c r="A1266" s="3">
        <v>59052</v>
      </c>
      <c r="B1266">
        <v>1</v>
      </c>
    </row>
    <row r="1267" spans="1:2" x14ac:dyDescent="0.35">
      <c r="A1267" s="3">
        <v>59060</v>
      </c>
      <c r="B1267">
        <v>1</v>
      </c>
    </row>
    <row r="1268" spans="1:2" x14ac:dyDescent="0.35">
      <c r="A1268" s="3">
        <v>59062</v>
      </c>
      <c r="B1268">
        <v>1</v>
      </c>
    </row>
    <row r="1269" spans="1:2" x14ac:dyDescent="0.35">
      <c r="A1269" s="3">
        <v>59111</v>
      </c>
      <c r="B1269">
        <v>1</v>
      </c>
    </row>
    <row r="1270" spans="1:2" x14ac:dyDescent="0.35">
      <c r="A1270" s="3">
        <v>59184</v>
      </c>
      <c r="B1270">
        <v>1</v>
      </c>
    </row>
    <row r="1271" spans="1:2" x14ac:dyDescent="0.35">
      <c r="A1271" s="3">
        <v>59235</v>
      </c>
      <c r="B1271">
        <v>1</v>
      </c>
    </row>
    <row r="1272" spans="1:2" x14ac:dyDescent="0.35">
      <c r="A1272" s="3">
        <v>59247</v>
      </c>
      <c r="B1272">
        <v>1</v>
      </c>
    </row>
    <row r="1273" spans="1:2" x14ac:dyDescent="0.35">
      <c r="A1273" s="3">
        <v>59292</v>
      </c>
      <c r="B1273">
        <v>2</v>
      </c>
    </row>
    <row r="1274" spans="1:2" x14ac:dyDescent="0.35">
      <c r="A1274" s="3">
        <v>59304</v>
      </c>
      <c r="B1274">
        <v>1</v>
      </c>
    </row>
    <row r="1275" spans="1:2" x14ac:dyDescent="0.35">
      <c r="A1275" s="3">
        <v>59354</v>
      </c>
      <c r="B1275">
        <v>2</v>
      </c>
    </row>
    <row r="1276" spans="1:2" x14ac:dyDescent="0.35">
      <c r="A1276" s="3">
        <v>59385</v>
      </c>
      <c r="B1276">
        <v>1</v>
      </c>
    </row>
    <row r="1277" spans="1:2" x14ac:dyDescent="0.35">
      <c r="A1277" s="3">
        <v>59412</v>
      </c>
      <c r="B1277">
        <v>1</v>
      </c>
    </row>
    <row r="1278" spans="1:2" x14ac:dyDescent="0.35">
      <c r="A1278" s="3">
        <v>59432</v>
      </c>
      <c r="B1278">
        <v>1</v>
      </c>
    </row>
    <row r="1279" spans="1:2" x14ac:dyDescent="0.35">
      <c r="A1279" s="3">
        <v>59462</v>
      </c>
      <c r="B1279">
        <v>1</v>
      </c>
    </row>
    <row r="1280" spans="1:2" x14ac:dyDescent="0.35">
      <c r="A1280" s="3">
        <v>59481</v>
      </c>
      <c r="B1280">
        <v>1</v>
      </c>
    </row>
    <row r="1281" spans="1:2" x14ac:dyDescent="0.35">
      <c r="A1281" s="3">
        <v>59594</v>
      </c>
      <c r="B1281">
        <v>1</v>
      </c>
    </row>
    <row r="1282" spans="1:2" x14ac:dyDescent="0.35">
      <c r="A1282" s="3">
        <v>59601</v>
      </c>
      <c r="B1282">
        <v>1</v>
      </c>
    </row>
    <row r="1283" spans="1:2" x14ac:dyDescent="0.35">
      <c r="A1283" s="3">
        <v>59666</v>
      </c>
      <c r="B1283">
        <v>1</v>
      </c>
    </row>
    <row r="1284" spans="1:2" x14ac:dyDescent="0.35">
      <c r="A1284" s="3">
        <v>59686</v>
      </c>
      <c r="B1284">
        <v>1</v>
      </c>
    </row>
    <row r="1285" spans="1:2" x14ac:dyDescent="0.35">
      <c r="A1285" s="3">
        <v>59754</v>
      </c>
      <c r="B1285">
        <v>1</v>
      </c>
    </row>
    <row r="1286" spans="1:2" x14ac:dyDescent="0.35">
      <c r="A1286" s="3">
        <v>59809</v>
      </c>
      <c r="B1286">
        <v>1</v>
      </c>
    </row>
    <row r="1287" spans="1:2" x14ac:dyDescent="0.35">
      <c r="A1287" s="3">
        <v>59821</v>
      </c>
      <c r="B1287">
        <v>1</v>
      </c>
    </row>
    <row r="1288" spans="1:2" x14ac:dyDescent="0.35">
      <c r="A1288" s="3">
        <v>59868</v>
      </c>
      <c r="B1288">
        <v>1</v>
      </c>
    </row>
    <row r="1289" spans="1:2" x14ac:dyDescent="0.35">
      <c r="A1289" s="3">
        <v>59892</v>
      </c>
      <c r="B1289">
        <v>1</v>
      </c>
    </row>
    <row r="1290" spans="1:2" x14ac:dyDescent="0.35">
      <c r="A1290" s="3">
        <v>59925</v>
      </c>
      <c r="B1290">
        <v>1</v>
      </c>
    </row>
    <row r="1291" spans="1:2" x14ac:dyDescent="0.35">
      <c r="A1291" s="3">
        <v>59973</v>
      </c>
      <c r="B1291">
        <v>1</v>
      </c>
    </row>
    <row r="1292" spans="1:2" x14ac:dyDescent="0.35">
      <c r="A1292" s="3">
        <v>60000</v>
      </c>
      <c r="B1292">
        <v>1</v>
      </c>
    </row>
    <row r="1293" spans="1:2" x14ac:dyDescent="0.35">
      <c r="A1293" s="3">
        <v>60033</v>
      </c>
      <c r="B1293">
        <v>1</v>
      </c>
    </row>
    <row r="1294" spans="1:2" x14ac:dyDescent="0.35">
      <c r="A1294" s="3">
        <v>60093</v>
      </c>
      <c r="B1294">
        <v>1</v>
      </c>
    </row>
    <row r="1295" spans="1:2" x14ac:dyDescent="0.35">
      <c r="A1295" s="3">
        <v>60152</v>
      </c>
      <c r="B1295">
        <v>1</v>
      </c>
    </row>
    <row r="1296" spans="1:2" x14ac:dyDescent="0.35">
      <c r="A1296" s="3">
        <v>60161</v>
      </c>
      <c r="B1296">
        <v>1</v>
      </c>
    </row>
    <row r="1297" spans="1:2" x14ac:dyDescent="0.35">
      <c r="A1297" s="3">
        <v>60182</v>
      </c>
      <c r="B1297">
        <v>1</v>
      </c>
    </row>
    <row r="1298" spans="1:2" x14ac:dyDescent="0.35">
      <c r="A1298" s="3">
        <v>60199</v>
      </c>
      <c r="B1298">
        <v>1</v>
      </c>
    </row>
    <row r="1299" spans="1:2" x14ac:dyDescent="0.35">
      <c r="A1299" s="3">
        <v>60200</v>
      </c>
      <c r="B1299">
        <v>1</v>
      </c>
    </row>
    <row r="1300" spans="1:2" x14ac:dyDescent="0.35">
      <c r="A1300" s="3">
        <v>60208</v>
      </c>
      <c r="B1300">
        <v>1</v>
      </c>
    </row>
    <row r="1301" spans="1:2" x14ac:dyDescent="0.35">
      <c r="A1301" s="3">
        <v>60230</v>
      </c>
      <c r="B1301">
        <v>1</v>
      </c>
    </row>
    <row r="1302" spans="1:2" x14ac:dyDescent="0.35">
      <c r="A1302" s="3">
        <v>60432</v>
      </c>
      <c r="B1302">
        <v>1</v>
      </c>
    </row>
    <row r="1303" spans="1:2" x14ac:dyDescent="0.35">
      <c r="A1303" s="3">
        <v>60474</v>
      </c>
      <c r="B1303">
        <v>2</v>
      </c>
    </row>
    <row r="1304" spans="1:2" x14ac:dyDescent="0.35">
      <c r="A1304" s="3">
        <v>60482</v>
      </c>
      <c r="B1304">
        <v>1</v>
      </c>
    </row>
    <row r="1305" spans="1:2" x14ac:dyDescent="0.35">
      <c r="A1305" s="3">
        <v>60491</v>
      </c>
      <c r="B1305">
        <v>1</v>
      </c>
    </row>
    <row r="1306" spans="1:2" x14ac:dyDescent="0.35">
      <c r="A1306" s="3">
        <v>60504</v>
      </c>
      <c r="B1306">
        <v>1</v>
      </c>
    </row>
    <row r="1307" spans="1:2" x14ac:dyDescent="0.35">
      <c r="A1307" s="3">
        <v>60544</v>
      </c>
      <c r="B1307">
        <v>2</v>
      </c>
    </row>
    <row r="1308" spans="1:2" x14ac:dyDescent="0.35">
      <c r="A1308" s="3">
        <v>60554</v>
      </c>
      <c r="B1308">
        <v>1</v>
      </c>
    </row>
    <row r="1309" spans="1:2" x14ac:dyDescent="0.35">
      <c r="A1309" s="3">
        <v>60585</v>
      </c>
      <c r="B1309">
        <v>1</v>
      </c>
    </row>
    <row r="1310" spans="1:2" x14ac:dyDescent="0.35">
      <c r="A1310" s="3">
        <v>60597</v>
      </c>
      <c r="B1310">
        <v>1</v>
      </c>
    </row>
    <row r="1311" spans="1:2" x14ac:dyDescent="0.35">
      <c r="A1311" s="3">
        <v>60631</v>
      </c>
      <c r="B1311">
        <v>1</v>
      </c>
    </row>
    <row r="1312" spans="1:2" x14ac:dyDescent="0.35">
      <c r="A1312" s="3">
        <v>60689</v>
      </c>
      <c r="B1312">
        <v>1</v>
      </c>
    </row>
    <row r="1313" spans="1:2" x14ac:dyDescent="0.35">
      <c r="A1313" s="3">
        <v>60714</v>
      </c>
      <c r="B1313">
        <v>1</v>
      </c>
    </row>
    <row r="1314" spans="1:2" x14ac:dyDescent="0.35">
      <c r="A1314" s="3">
        <v>60839</v>
      </c>
      <c r="B1314">
        <v>1</v>
      </c>
    </row>
    <row r="1315" spans="1:2" x14ac:dyDescent="0.35">
      <c r="A1315" s="3">
        <v>60894</v>
      </c>
      <c r="B1315">
        <v>1</v>
      </c>
    </row>
    <row r="1316" spans="1:2" x14ac:dyDescent="0.35">
      <c r="A1316" s="3">
        <v>60896</v>
      </c>
      <c r="B1316">
        <v>1</v>
      </c>
    </row>
    <row r="1317" spans="1:2" x14ac:dyDescent="0.35">
      <c r="A1317" s="3">
        <v>60905</v>
      </c>
      <c r="B1317">
        <v>1</v>
      </c>
    </row>
    <row r="1318" spans="1:2" x14ac:dyDescent="0.35">
      <c r="A1318" s="3">
        <v>60934</v>
      </c>
      <c r="B1318">
        <v>1</v>
      </c>
    </row>
    <row r="1319" spans="1:2" x14ac:dyDescent="0.35">
      <c r="A1319" s="3">
        <v>61010</v>
      </c>
      <c r="B1319">
        <v>1</v>
      </c>
    </row>
    <row r="1320" spans="1:2" x14ac:dyDescent="0.35">
      <c r="A1320" s="3">
        <v>61014</v>
      </c>
      <c r="B1320">
        <v>1</v>
      </c>
    </row>
    <row r="1321" spans="1:2" x14ac:dyDescent="0.35">
      <c r="A1321" s="3">
        <v>61064</v>
      </c>
      <c r="B1321">
        <v>1</v>
      </c>
    </row>
    <row r="1322" spans="1:2" x14ac:dyDescent="0.35">
      <c r="A1322" s="3">
        <v>61074</v>
      </c>
      <c r="B1322">
        <v>1</v>
      </c>
    </row>
    <row r="1323" spans="1:2" x14ac:dyDescent="0.35">
      <c r="A1323" s="3">
        <v>61180</v>
      </c>
      <c r="B1323">
        <v>1</v>
      </c>
    </row>
    <row r="1324" spans="1:2" x14ac:dyDescent="0.35">
      <c r="A1324" s="3">
        <v>61209</v>
      </c>
      <c r="B1324">
        <v>1</v>
      </c>
    </row>
    <row r="1325" spans="1:2" x14ac:dyDescent="0.35">
      <c r="A1325" s="3">
        <v>61223</v>
      </c>
      <c r="B1325">
        <v>1</v>
      </c>
    </row>
    <row r="1326" spans="1:2" x14ac:dyDescent="0.35">
      <c r="A1326" s="3">
        <v>61250</v>
      </c>
      <c r="B1326">
        <v>1</v>
      </c>
    </row>
    <row r="1327" spans="1:2" x14ac:dyDescent="0.35">
      <c r="A1327" s="3">
        <v>61278</v>
      </c>
      <c r="B1327">
        <v>1</v>
      </c>
    </row>
    <row r="1328" spans="1:2" x14ac:dyDescent="0.35">
      <c r="A1328" s="3">
        <v>61284</v>
      </c>
      <c r="B1328">
        <v>1</v>
      </c>
    </row>
    <row r="1329" spans="1:2" x14ac:dyDescent="0.35">
      <c r="A1329" s="3">
        <v>61286</v>
      </c>
      <c r="B1329">
        <v>2</v>
      </c>
    </row>
    <row r="1330" spans="1:2" x14ac:dyDescent="0.35">
      <c r="A1330" s="3">
        <v>61314</v>
      </c>
      <c r="B1330">
        <v>1</v>
      </c>
    </row>
    <row r="1331" spans="1:2" x14ac:dyDescent="0.35">
      <c r="A1331" s="3">
        <v>61331</v>
      </c>
      <c r="B1331">
        <v>1</v>
      </c>
    </row>
    <row r="1332" spans="1:2" x14ac:dyDescent="0.35">
      <c r="A1332" s="3">
        <v>61346</v>
      </c>
      <c r="B1332">
        <v>1</v>
      </c>
    </row>
    <row r="1333" spans="1:2" x14ac:dyDescent="0.35">
      <c r="A1333" s="3">
        <v>61416</v>
      </c>
      <c r="B1333">
        <v>1</v>
      </c>
    </row>
    <row r="1334" spans="1:2" x14ac:dyDescent="0.35">
      <c r="A1334" s="3">
        <v>61456</v>
      </c>
      <c r="B1334">
        <v>1</v>
      </c>
    </row>
    <row r="1335" spans="1:2" x14ac:dyDescent="0.35">
      <c r="A1335" s="3">
        <v>61467</v>
      </c>
      <c r="B1335">
        <v>1</v>
      </c>
    </row>
    <row r="1336" spans="1:2" x14ac:dyDescent="0.35">
      <c r="A1336" s="3">
        <v>61482</v>
      </c>
      <c r="B1336">
        <v>1</v>
      </c>
    </row>
    <row r="1337" spans="1:2" x14ac:dyDescent="0.35">
      <c r="A1337" s="3">
        <v>61559</v>
      </c>
      <c r="B1337">
        <v>1</v>
      </c>
    </row>
    <row r="1338" spans="1:2" x14ac:dyDescent="0.35">
      <c r="A1338" s="3">
        <v>61618</v>
      </c>
      <c r="B1338">
        <v>1</v>
      </c>
    </row>
    <row r="1339" spans="1:2" x14ac:dyDescent="0.35">
      <c r="A1339" s="3">
        <v>61671</v>
      </c>
      <c r="B1339">
        <v>1</v>
      </c>
    </row>
    <row r="1340" spans="1:2" x14ac:dyDescent="0.35">
      <c r="A1340" s="3">
        <v>61787</v>
      </c>
      <c r="B1340">
        <v>1</v>
      </c>
    </row>
    <row r="1341" spans="1:2" x14ac:dyDescent="0.35">
      <c r="A1341" s="3">
        <v>61794</v>
      </c>
      <c r="B1341">
        <v>1</v>
      </c>
    </row>
    <row r="1342" spans="1:2" x14ac:dyDescent="0.35">
      <c r="A1342" s="3">
        <v>61798</v>
      </c>
      <c r="B1342">
        <v>1</v>
      </c>
    </row>
    <row r="1343" spans="1:2" x14ac:dyDescent="0.35">
      <c r="A1343" s="3">
        <v>61823</v>
      </c>
      <c r="B1343">
        <v>1</v>
      </c>
    </row>
    <row r="1344" spans="1:2" x14ac:dyDescent="0.35">
      <c r="A1344" s="3">
        <v>61825</v>
      </c>
      <c r="B1344">
        <v>2</v>
      </c>
    </row>
    <row r="1345" spans="1:2" x14ac:dyDescent="0.35">
      <c r="A1345" s="3">
        <v>61839</v>
      </c>
      <c r="B1345">
        <v>1</v>
      </c>
    </row>
    <row r="1346" spans="1:2" x14ac:dyDescent="0.35">
      <c r="A1346" s="3">
        <v>61872</v>
      </c>
      <c r="B1346">
        <v>1</v>
      </c>
    </row>
    <row r="1347" spans="1:2" x14ac:dyDescent="0.35">
      <c r="A1347" s="3">
        <v>61905</v>
      </c>
      <c r="B1347">
        <v>1</v>
      </c>
    </row>
    <row r="1348" spans="1:2" x14ac:dyDescent="0.35">
      <c r="A1348" s="3">
        <v>61917</v>
      </c>
      <c r="B1348">
        <v>1</v>
      </c>
    </row>
    <row r="1349" spans="1:2" x14ac:dyDescent="0.35">
      <c r="A1349" s="3">
        <v>61923</v>
      </c>
      <c r="B1349">
        <v>1</v>
      </c>
    </row>
    <row r="1350" spans="1:2" x14ac:dyDescent="0.35">
      <c r="A1350" s="3">
        <v>61996</v>
      </c>
      <c r="B1350">
        <v>1</v>
      </c>
    </row>
    <row r="1351" spans="1:2" x14ac:dyDescent="0.35">
      <c r="A1351" s="3">
        <v>62000</v>
      </c>
      <c r="B1351">
        <v>1</v>
      </c>
    </row>
    <row r="1352" spans="1:2" x14ac:dyDescent="0.35">
      <c r="A1352" s="3">
        <v>62010</v>
      </c>
      <c r="B1352">
        <v>1</v>
      </c>
    </row>
    <row r="1353" spans="1:2" x14ac:dyDescent="0.35">
      <c r="A1353" s="3">
        <v>62058</v>
      </c>
      <c r="B1353">
        <v>1</v>
      </c>
    </row>
    <row r="1354" spans="1:2" x14ac:dyDescent="0.35">
      <c r="A1354" s="3">
        <v>62061</v>
      </c>
      <c r="B1354">
        <v>1</v>
      </c>
    </row>
    <row r="1355" spans="1:2" x14ac:dyDescent="0.35">
      <c r="A1355" s="3">
        <v>62159</v>
      </c>
      <c r="B1355">
        <v>1</v>
      </c>
    </row>
    <row r="1356" spans="1:2" x14ac:dyDescent="0.35">
      <c r="A1356" s="3">
        <v>62187</v>
      </c>
      <c r="B1356">
        <v>2</v>
      </c>
    </row>
    <row r="1357" spans="1:2" x14ac:dyDescent="0.35">
      <c r="A1357" s="3">
        <v>62204</v>
      </c>
      <c r="B1357">
        <v>1</v>
      </c>
    </row>
    <row r="1358" spans="1:2" x14ac:dyDescent="0.35">
      <c r="A1358" s="3">
        <v>62220</v>
      </c>
      <c r="B1358">
        <v>1</v>
      </c>
    </row>
    <row r="1359" spans="1:2" x14ac:dyDescent="0.35">
      <c r="A1359" s="3">
        <v>62307</v>
      </c>
      <c r="B1359">
        <v>1</v>
      </c>
    </row>
    <row r="1360" spans="1:2" x14ac:dyDescent="0.35">
      <c r="A1360" s="3">
        <v>62335</v>
      </c>
      <c r="B1360">
        <v>1</v>
      </c>
    </row>
    <row r="1361" spans="1:2" x14ac:dyDescent="0.35">
      <c r="A1361" s="3">
        <v>62450</v>
      </c>
      <c r="B1361">
        <v>1</v>
      </c>
    </row>
    <row r="1362" spans="1:2" x14ac:dyDescent="0.35">
      <c r="A1362" s="3">
        <v>62466</v>
      </c>
      <c r="B1362">
        <v>2</v>
      </c>
    </row>
    <row r="1363" spans="1:2" x14ac:dyDescent="0.35">
      <c r="A1363" s="3">
        <v>62499</v>
      </c>
      <c r="B1363">
        <v>1</v>
      </c>
    </row>
    <row r="1364" spans="1:2" x14ac:dyDescent="0.35">
      <c r="A1364" s="3">
        <v>62503</v>
      </c>
      <c r="B1364">
        <v>1</v>
      </c>
    </row>
    <row r="1365" spans="1:2" x14ac:dyDescent="0.35">
      <c r="A1365" s="3">
        <v>62513</v>
      </c>
      <c r="B1365">
        <v>1</v>
      </c>
    </row>
    <row r="1366" spans="1:2" x14ac:dyDescent="0.35">
      <c r="A1366" s="3">
        <v>62535</v>
      </c>
      <c r="B1366">
        <v>1</v>
      </c>
    </row>
    <row r="1367" spans="1:2" x14ac:dyDescent="0.35">
      <c r="A1367" s="3">
        <v>62551</v>
      </c>
      <c r="B1367">
        <v>1</v>
      </c>
    </row>
    <row r="1368" spans="1:2" x14ac:dyDescent="0.35">
      <c r="A1368" s="3">
        <v>62568</v>
      </c>
      <c r="B1368">
        <v>1</v>
      </c>
    </row>
    <row r="1369" spans="1:2" x14ac:dyDescent="0.35">
      <c r="A1369" s="3">
        <v>62637</v>
      </c>
      <c r="B1369">
        <v>1</v>
      </c>
    </row>
    <row r="1370" spans="1:2" x14ac:dyDescent="0.35">
      <c r="A1370" s="3">
        <v>62670</v>
      </c>
      <c r="B1370">
        <v>1</v>
      </c>
    </row>
    <row r="1371" spans="1:2" x14ac:dyDescent="0.35">
      <c r="A1371" s="3">
        <v>62694</v>
      </c>
      <c r="B1371">
        <v>1</v>
      </c>
    </row>
    <row r="1372" spans="1:2" x14ac:dyDescent="0.35">
      <c r="A1372" s="3">
        <v>62710</v>
      </c>
      <c r="B1372">
        <v>1</v>
      </c>
    </row>
    <row r="1373" spans="1:2" x14ac:dyDescent="0.35">
      <c r="A1373" s="3">
        <v>62745</v>
      </c>
      <c r="B1373">
        <v>1</v>
      </c>
    </row>
    <row r="1374" spans="1:2" x14ac:dyDescent="0.35">
      <c r="A1374" s="3">
        <v>62772</v>
      </c>
      <c r="B1374">
        <v>1</v>
      </c>
    </row>
    <row r="1375" spans="1:2" x14ac:dyDescent="0.35">
      <c r="A1375" s="3">
        <v>62807</v>
      </c>
      <c r="B1375">
        <v>2</v>
      </c>
    </row>
    <row r="1376" spans="1:2" x14ac:dyDescent="0.35">
      <c r="A1376" s="3">
        <v>62820</v>
      </c>
      <c r="B1376">
        <v>2</v>
      </c>
    </row>
    <row r="1377" spans="1:2" x14ac:dyDescent="0.35">
      <c r="A1377" s="3">
        <v>62845</v>
      </c>
      <c r="B1377">
        <v>2</v>
      </c>
    </row>
    <row r="1378" spans="1:2" x14ac:dyDescent="0.35">
      <c r="A1378" s="3">
        <v>62847</v>
      </c>
      <c r="B1378">
        <v>1</v>
      </c>
    </row>
    <row r="1379" spans="1:2" x14ac:dyDescent="0.35">
      <c r="A1379" s="3">
        <v>62859</v>
      </c>
      <c r="B1379">
        <v>1</v>
      </c>
    </row>
    <row r="1380" spans="1:2" x14ac:dyDescent="0.35">
      <c r="A1380" s="3">
        <v>62882</v>
      </c>
      <c r="B1380">
        <v>1</v>
      </c>
    </row>
    <row r="1381" spans="1:2" x14ac:dyDescent="0.35">
      <c r="A1381" s="3">
        <v>62905</v>
      </c>
      <c r="B1381">
        <v>1</v>
      </c>
    </row>
    <row r="1382" spans="1:2" x14ac:dyDescent="0.35">
      <c r="A1382" s="3">
        <v>62972</v>
      </c>
      <c r="B1382">
        <v>2</v>
      </c>
    </row>
    <row r="1383" spans="1:2" x14ac:dyDescent="0.35">
      <c r="A1383" s="3">
        <v>62981</v>
      </c>
      <c r="B1383">
        <v>1</v>
      </c>
    </row>
    <row r="1384" spans="1:2" x14ac:dyDescent="0.35">
      <c r="A1384" s="3">
        <v>62994</v>
      </c>
      <c r="B1384">
        <v>1</v>
      </c>
    </row>
    <row r="1385" spans="1:2" x14ac:dyDescent="0.35">
      <c r="A1385" s="3">
        <v>62998</v>
      </c>
      <c r="B1385">
        <v>1</v>
      </c>
    </row>
    <row r="1386" spans="1:2" x14ac:dyDescent="0.35">
      <c r="A1386" s="3">
        <v>63033</v>
      </c>
      <c r="B1386">
        <v>1</v>
      </c>
    </row>
    <row r="1387" spans="1:2" x14ac:dyDescent="0.35">
      <c r="A1387" s="3">
        <v>63120</v>
      </c>
      <c r="B1387">
        <v>1</v>
      </c>
    </row>
    <row r="1388" spans="1:2" x14ac:dyDescent="0.35">
      <c r="A1388" s="3">
        <v>63159</v>
      </c>
      <c r="B1388">
        <v>1</v>
      </c>
    </row>
    <row r="1389" spans="1:2" x14ac:dyDescent="0.35">
      <c r="A1389" s="3">
        <v>63206</v>
      </c>
      <c r="B1389">
        <v>1</v>
      </c>
    </row>
    <row r="1390" spans="1:2" x14ac:dyDescent="0.35">
      <c r="A1390" s="3">
        <v>63207</v>
      </c>
      <c r="B1390">
        <v>1</v>
      </c>
    </row>
    <row r="1391" spans="1:2" x14ac:dyDescent="0.35">
      <c r="A1391" s="3">
        <v>63211</v>
      </c>
      <c r="B1391">
        <v>1</v>
      </c>
    </row>
    <row r="1392" spans="1:2" x14ac:dyDescent="0.35">
      <c r="A1392" s="3">
        <v>63246</v>
      </c>
      <c r="B1392">
        <v>1</v>
      </c>
    </row>
    <row r="1393" spans="1:2" x14ac:dyDescent="0.35">
      <c r="A1393" s="3">
        <v>63285</v>
      </c>
      <c r="B1393">
        <v>1</v>
      </c>
    </row>
    <row r="1394" spans="1:2" x14ac:dyDescent="0.35">
      <c r="A1394" s="3">
        <v>63342</v>
      </c>
      <c r="B1394">
        <v>2</v>
      </c>
    </row>
    <row r="1395" spans="1:2" x14ac:dyDescent="0.35">
      <c r="A1395" s="3">
        <v>63381</v>
      </c>
      <c r="B1395">
        <v>2</v>
      </c>
    </row>
    <row r="1396" spans="1:2" x14ac:dyDescent="0.35">
      <c r="A1396" s="3">
        <v>63404</v>
      </c>
      <c r="B1396">
        <v>1</v>
      </c>
    </row>
    <row r="1397" spans="1:2" x14ac:dyDescent="0.35">
      <c r="A1397" s="3">
        <v>63516</v>
      </c>
      <c r="B1397">
        <v>1</v>
      </c>
    </row>
    <row r="1398" spans="1:2" x14ac:dyDescent="0.35">
      <c r="A1398" s="3">
        <v>63564</v>
      </c>
      <c r="B1398">
        <v>1</v>
      </c>
    </row>
    <row r="1399" spans="1:2" x14ac:dyDescent="0.35">
      <c r="A1399" s="3">
        <v>63684</v>
      </c>
      <c r="B1399">
        <v>1</v>
      </c>
    </row>
    <row r="1400" spans="1:2" x14ac:dyDescent="0.35">
      <c r="A1400" s="3">
        <v>63693</v>
      </c>
      <c r="B1400">
        <v>2</v>
      </c>
    </row>
    <row r="1401" spans="1:2" x14ac:dyDescent="0.35">
      <c r="A1401" s="3">
        <v>63777</v>
      </c>
      <c r="B1401">
        <v>1</v>
      </c>
    </row>
    <row r="1402" spans="1:2" x14ac:dyDescent="0.35">
      <c r="A1402" s="3">
        <v>63810</v>
      </c>
      <c r="B1402">
        <v>2</v>
      </c>
    </row>
    <row r="1403" spans="1:2" x14ac:dyDescent="0.35">
      <c r="A1403" s="3">
        <v>63841</v>
      </c>
      <c r="B1403">
        <v>3</v>
      </c>
    </row>
    <row r="1404" spans="1:2" x14ac:dyDescent="0.35">
      <c r="A1404" s="3">
        <v>63855</v>
      </c>
      <c r="B1404">
        <v>1</v>
      </c>
    </row>
    <row r="1405" spans="1:2" x14ac:dyDescent="0.35">
      <c r="A1405" s="3">
        <v>63887</v>
      </c>
      <c r="B1405">
        <v>1</v>
      </c>
    </row>
    <row r="1406" spans="1:2" x14ac:dyDescent="0.35">
      <c r="A1406" s="3">
        <v>63915</v>
      </c>
      <c r="B1406">
        <v>1</v>
      </c>
    </row>
    <row r="1407" spans="1:2" x14ac:dyDescent="0.35">
      <c r="A1407" s="3">
        <v>63943</v>
      </c>
      <c r="B1407">
        <v>1</v>
      </c>
    </row>
    <row r="1408" spans="1:2" x14ac:dyDescent="0.35">
      <c r="A1408" s="3">
        <v>63967</v>
      </c>
      <c r="B1408">
        <v>1</v>
      </c>
    </row>
    <row r="1409" spans="1:2" x14ac:dyDescent="0.35">
      <c r="A1409" s="3">
        <v>63972</v>
      </c>
      <c r="B1409">
        <v>1</v>
      </c>
    </row>
    <row r="1410" spans="1:2" x14ac:dyDescent="0.35">
      <c r="A1410" s="3">
        <v>63998</v>
      </c>
      <c r="B1410">
        <v>1</v>
      </c>
    </row>
    <row r="1411" spans="1:2" x14ac:dyDescent="0.35">
      <c r="A1411" s="3">
        <v>64014</v>
      </c>
      <c r="B1411">
        <v>2</v>
      </c>
    </row>
    <row r="1412" spans="1:2" x14ac:dyDescent="0.35">
      <c r="A1412" s="3">
        <v>64090</v>
      </c>
      <c r="B1412">
        <v>1</v>
      </c>
    </row>
    <row r="1413" spans="1:2" x14ac:dyDescent="0.35">
      <c r="A1413" s="3">
        <v>64100</v>
      </c>
      <c r="B1413">
        <v>1</v>
      </c>
    </row>
    <row r="1414" spans="1:2" x14ac:dyDescent="0.35">
      <c r="A1414" s="3">
        <v>64108</v>
      </c>
      <c r="B1414">
        <v>1</v>
      </c>
    </row>
    <row r="1415" spans="1:2" x14ac:dyDescent="0.35">
      <c r="A1415" s="3">
        <v>64140</v>
      </c>
      <c r="B1415">
        <v>1</v>
      </c>
    </row>
    <row r="1416" spans="1:2" x14ac:dyDescent="0.35">
      <c r="A1416" s="3">
        <v>64176</v>
      </c>
      <c r="B1416">
        <v>1</v>
      </c>
    </row>
    <row r="1417" spans="1:2" x14ac:dyDescent="0.35">
      <c r="A1417" s="3">
        <v>64191</v>
      </c>
      <c r="B1417">
        <v>1</v>
      </c>
    </row>
    <row r="1418" spans="1:2" x14ac:dyDescent="0.35">
      <c r="A1418" s="3">
        <v>64260</v>
      </c>
      <c r="B1418">
        <v>1</v>
      </c>
    </row>
    <row r="1419" spans="1:2" x14ac:dyDescent="0.35">
      <c r="A1419" s="3">
        <v>64325</v>
      </c>
      <c r="B1419">
        <v>1</v>
      </c>
    </row>
    <row r="1420" spans="1:2" x14ac:dyDescent="0.35">
      <c r="A1420" s="3">
        <v>64355</v>
      </c>
      <c r="B1420">
        <v>1</v>
      </c>
    </row>
    <row r="1421" spans="1:2" x14ac:dyDescent="0.35">
      <c r="A1421" s="3">
        <v>64413</v>
      </c>
      <c r="B1421">
        <v>1</v>
      </c>
    </row>
    <row r="1422" spans="1:2" x14ac:dyDescent="0.35">
      <c r="A1422" s="3">
        <v>64449</v>
      </c>
      <c r="B1422">
        <v>1</v>
      </c>
    </row>
    <row r="1423" spans="1:2" x14ac:dyDescent="0.35">
      <c r="A1423" s="3">
        <v>64474</v>
      </c>
      <c r="B1423">
        <v>1</v>
      </c>
    </row>
    <row r="1424" spans="1:2" x14ac:dyDescent="0.35">
      <c r="A1424" s="3">
        <v>64497</v>
      </c>
      <c r="B1424">
        <v>1</v>
      </c>
    </row>
    <row r="1425" spans="1:2" x14ac:dyDescent="0.35">
      <c r="A1425" s="3">
        <v>64504</v>
      </c>
      <c r="B1425">
        <v>1</v>
      </c>
    </row>
    <row r="1426" spans="1:2" x14ac:dyDescent="0.35">
      <c r="A1426" s="3">
        <v>64509</v>
      </c>
      <c r="B1426">
        <v>1</v>
      </c>
    </row>
    <row r="1427" spans="1:2" x14ac:dyDescent="0.35">
      <c r="A1427" s="3">
        <v>64587</v>
      </c>
      <c r="B1427">
        <v>1</v>
      </c>
    </row>
    <row r="1428" spans="1:2" x14ac:dyDescent="0.35">
      <c r="A1428" s="3">
        <v>64590</v>
      </c>
      <c r="B1428">
        <v>1</v>
      </c>
    </row>
    <row r="1429" spans="1:2" x14ac:dyDescent="0.35">
      <c r="A1429" s="3">
        <v>64713</v>
      </c>
      <c r="B1429">
        <v>1</v>
      </c>
    </row>
    <row r="1430" spans="1:2" x14ac:dyDescent="0.35">
      <c r="A1430" s="3">
        <v>64722</v>
      </c>
      <c r="B1430">
        <v>1</v>
      </c>
    </row>
    <row r="1431" spans="1:2" x14ac:dyDescent="0.35">
      <c r="A1431" s="3">
        <v>64795</v>
      </c>
      <c r="B1431">
        <v>1</v>
      </c>
    </row>
    <row r="1432" spans="1:2" x14ac:dyDescent="0.35">
      <c r="A1432" s="3">
        <v>64813</v>
      </c>
      <c r="B1432">
        <v>1</v>
      </c>
    </row>
    <row r="1433" spans="1:2" x14ac:dyDescent="0.35">
      <c r="A1433" s="3">
        <v>64831</v>
      </c>
      <c r="B1433">
        <v>1</v>
      </c>
    </row>
    <row r="1434" spans="1:2" x14ac:dyDescent="0.35">
      <c r="A1434" s="3">
        <v>64849</v>
      </c>
      <c r="B1434">
        <v>1</v>
      </c>
    </row>
    <row r="1435" spans="1:2" x14ac:dyDescent="0.35">
      <c r="A1435" s="3">
        <v>64857</v>
      </c>
      <c r="B1435">
        <v>2</v>
      </c>
    </row>
    <row r="1436" spans="1:2" x14ac:dyDescent="0.35">
      <c r="A1436" s="3">
        <v>64866</v>
      </c>
      <c r="B1436">
        <v>1</v>
      </c>
    </row>
    <row r="1437" spans="1:2" x14ac:dyDescent="0.35">
      <c r="A1437" s="3">
        <v>64892</v>
      </c>
      <c r="B1437">
        <v>1</v>
      </c>
    </row>
    <row r="1438" spans="1:2" x14ac:dyDescent="0.35">
      <c r="A1438" s="3">
        <v>64950</v>
      </c>
      <c r="B1438">
        <v>1</v>
      </c>
    </row>
    <row r="1439" spans="1:2" x14ac:dyDescent="0.35">
      <c r="A1439" s="3">
        <v>64961</v>
      </c>
      <c r="B1439">
        <v>1</v>
      </c>
    </row>
    <row r="1440" spans="1:2" x14ac:dyDescent="0.35">
      <c r="A1440" s="3">
        <v>65031</v>
      </c>
      <c r="B1440">
        <v>1</v>
      </c>
    </row>
    <row r="1441" spans="1:2" x14ac:dyDescent="0.35">
      <c r="A1441" s="3">
        <v>65073</v>
      </c>
      <c r="B1441">
        <v>1</v>
      </c>
    </row>
    <row r="1442" spans="1:2" x14ac:dyDescent="0.35">
      <c r="A1442" s="3">
        <v>65104</v>
      </c>
      <c r="B1442">
        <v>2</v>
      </c>
    </row>
    <row r="1443" spans="1:2" x14ac:dyDescent="0.35">
      <c r="A1443" s="3">
        <v>65106</v>
      </c>
      <c r="B1443">
        <v>1</v>
      </c>
    </row>
    <row r="1444" spans="1:2" x14ac:dyDescent="0.35">
      <c r="A1444" s="3">
        <v>65148</v>
      </c>
      <c r="B1444">
        <v>1</v>
      </c>
    </row>
    <row r="1445" spans="1:2" x14ac:dyDescent="0.35">
      <c r="A1445" s="3">
        <v>65169</v>
      </c>
      <c r="B1445">
        <v>1</v>
      </c>
    </row>
    <row r="1446" spans="1:2" x14ac:dyDescent="0.35">
      <c r="A1446" s="3">
        <v>65176</v>
      </c>
      <c r="B1446">
        <v>1</v>
      </c>
    </row>
    <row r="1447" spans="1:2" x14ac:dyDescent="0.35">
      <c r="A1447" s="3">
        <v>65196</v>
      </c>
      <c r="B1447">
        <v>1</v>
      </c>
    </row>
    <row r="1448" spans="1:2" x14ac:dyDescent="0.35">
      <c r="A1448" s="3">
        <v>65210</v>
      </c>
      <c r="B1448">
        <v>1</v>
      </c>
    </row>
    <row r="1449" spans="1:2" x14ac:dyDescent="0.35">
      <c r="A1449" s="3">
        <v>65220</v>
      </c>
      <c r="B1449">
        <v>1</v>
      </c>
    </row>
    <row r="1450" spans="1:2" x14ac:dyDescent="0.35">
      <c r="A1450" s="3">
        <v>65275</v>
      </c>
      <c r="B1450">
        <v>1</v>
      </c>
    </row>
    <row r="1451" spans="1:2" x14ac:dyDescent="0.35">
      <c r="A1451" s="3">
        <v>65295</v>
      </c>
      <c r="B1451">
        <v>1</v>
      </c>
    </row>
    <row r="1452" spans="1:2" x14ac:dyDescent="0.35">
      <c r="A1452" s="3">
        <v>65308</v>
      </c>
      <c r="B1452">
        <v>1</v>
      </c>
    </row>
    <row r="1453" spans="1:2" x14ac:dyDescent="0.35">
      <c r="A1453" s="3">
        <v>65316</v>
      </c>
      <c r="B1453">
        <v>1</v>
      </c>
    </row>
    <row r="1454" spans="1:2" x14ac:dyDescent="0.35">
      <c r="A1454" s="3">
        <v>65324</v>
      </c>
      <c r="B1454">
        <v>2</v>
      </c>
    </row>
    <row r="1455" spans="1:2" x14ac:dyDescent="0.35">
      <c r="A1455" s="3">
        <v>65333</v>
      </c>
      <c r="B1455">
        <v>1</v>
      </c>
    </row>
    <row r="1456" spans="1:2" x14ac:dyDescent="0.35">
      <c r="A1456" s="3">
        <v>65352</v>
      </c>
      <c r="B1456">
        <v>1</v>
      </c>
    </row>
    <row r="1457" spans="1:2" x14ac:dyDescent="0.35">
      <c r="A1457" s="3">
        <v>65370</v>
      </c>
      <c r="B1457">
        <v>1</v>
      </c>
    </row>
    <row r="1458" spans="1:2" x14ac:dyDescent="0.35">
      <c r="A1458" s="3">
        <v>65463</v>
      </c>
      <c r="B1458">
        <v>1</v>
      </c>
    </row>
    <row r="1459" spans="1:2" x14ac:dyDescent="0.35">
      <c r="A1459" s="3">
        <v>65486</v>
      </c>
      <c r="B1459">
        <v>1</v>
      </c>
    </row>
    <row r="1460" spans="1:2" x14ac:dyDescent="0.35">
      <c r="A1460" s="3">
        <v>65487</v>
      </c>
      <c r="B1460">
        <v>2</v>
      </c>
    </row>
    <row r="1461" spans="1:2" x14ac:dyDescent="0.35">
      <c r="A1461" s="3">
        <v>65488</v>
      </c>
      <c r="B1461">
        <v>1</v>
      </c>
    </row>
    <row r="1462" spans="1:2" x14ac:dyDescent="0.35">
      <c r="A1462" s="3">
        <v>65492</v>
      </c>
      <c r="B1462">
        <v>1</v>
      </c>
    </row>
    <row r="1463" spans="1:2" x14ac:dyDescent="0.35">
      <c r="A1463" s="3">
        <v>65526</v>
      </c>
      <c r="B1463">
        <v>2</v>
      </c>
    </row>
    <row r="1464" spans="1:2" x14ac:dyDescent="0.35">
      <c r="A1464" s="3">
        <v>65569</v>
      </c>
      <c r="B1464">
        <v>1</v>
      </c>
    </row>
    <row r="1465" spans="1:2" x14ac:dyDescent="0.35">
      <c r="A1465" s="3">
        <v>65640</v>
      </c>
      <c r="B1465">
        <v>1</v>
      </c>
    </row>
    <row r="1466" spans="1:2" x14ac:dyDescent="0.35">
      <c r="A1466" s="3">
        <v>65665</v>
      </c>
      <c r="B1466">
        <v>1</v>
      </c>
    </row>
    <row r="1467" spans="1:2" x14ac:dyDescent="0.35">
      <c r="A1467" s="3">
        <v>65685</v>
      </c>
      <c r="B1467">
        <v>2</v>
      </c>
    </row>
    <row r="1468" spans="1:2" x14ac:dyDescent="0.35">
      <c r="A1468" s="3">
        <v>65695</v>
      </c>
      <c r="B1468">
        <v>1</v>
      </c>
    </row>
    <row r="1469" spans="1:2" x14ac:dyDescent="0.35">
      <c r="A1469" s="3">
        <v>65704</v>
      </c>
      <c r="B1469">
        <v>1</v>
      </c>
    </row>
    <row r="1470" spans="1:2" x14ac:dyDescent="0.35">
      <c r="A1470" s="3">
        <v>65706</v>
      </c>
      <c r="B1470">
        <v>1</v>
      </c>
    </row>
    <row r="1471" spans="1:2" x14ac:dyDescent="0.35">
      <c r="A1471" s="3">
        <v>65735</v>
      </c>
      <c r="B1471">
        <v>1</v>
      </c>
    </row>
    <row r="1472" spans="1:2" x14ac:dyDescent="0.35">
      <c r="A1472" s="3">
        <v>65747</v>
      </c>
      <c r="B1472">
        <v>1</v>
      </c>
    </row>
    <row r="1473" spans="1:2" x14ac:dyDescent="0.35">
      <c r="A1473" s="3">
        <v>65748</v>
      </c>
      <c r="B1473">
        <v>1</v>
      </c>
    </row>
    <row r="1474" spans="1:2" x14ac:dyDescent="0.35">
      <c r="A1474" s="3">
        <v>65777</v>
      </c>
      <c r="B1474">
        <v>1</v>
      </c>
    </row>
    <row r="1475" spans="1:2" x14ac:dyDescent="0.35">
      <c r="A1475" s="3">
        <v>65808</v>
      </c>
      <c r="B1475">
        <v>1</v>
      </c>
    </row>
    <row r="1476" spans="1:2" x14ac:dyDescent="0.35">
      <c r="A1476" s="3">
        <v>65814</v>
      </c>
      <c r="B1476">
        <v>1</v>
      </c>
    </row>
    <row r="1477" spans="1:2" x14ac:dyDescent="0.35">
      <c r="A1477" s="3">
        <v>65819</v>
      </c>
      <c r="B1477">
        <v>1</v>
      </c>
    </row>
    <row r="1478" spans="1:2" x14ac:dyDescent="0.35">
      <c r="A1478" s="3">
        <v>65846</v>
      </c>
      <c r="B1478">
        <v>1</v>
      </c>
    </row>
    <row r="1479" spans="1:2" x14ac:dyDescent="0.35">
      <c r="A1479" s="3">
        <v>65968</v>
      </c>
      <c r="B1479">
        <v>1</v>
      </c>
    </row>
    <row r="1480" spans="1:2" x14ac:dyDescent="0.35">
      <c r="A1480" s="3">
        <v>65991</v>
      </c>
      <c r="B1480">
        <v>1</v>
      </c>
    </row>
    <row r="1481" spans="1:2" x14ac:dyDescent="0.35">
      <c r="A1481" s="3">
        <v>66000</v>
      </c>
      <c r="B1481">
        <v>1</v>
      </c>
    </row>
    <row r="1482" spans="1:2" x14ac:dyDescent="0.35">
      <c r="A1482" s="3">
        <v>66033</v>
      </c>
      <c r="B1482">
        <v>1</v>
      </c>
    </row>
    <row r="1483" spans="1:2" x14ac:dyDescent="0.35">
      <c r="A1483" s="3">
        <v>66294</v>
      </c>
      <c r="B1483">
        <v>1</v>
      </c>
    </row>
    <row r="1484" spans="1:2" x14ac:dyDescent="0.35">
      <c r="A1484" s="3">
        <v>66303</v>
      </c>
      <c r="B1484">
        <v>1</v>
      </c>
    </row>
    <row r="1485" spans="1:2" x14ac:dyDescent="0.35">
      <c r="A1485" s="3">
        <v>66313</v>
      </c>
      <c r="B1485">
        <v>1</v>
      </c>
    </row>
    <row r="1486" spans="1:2" x14ac:dyDescent="0.35">
      <c r="A1486" s="3">
        <v>66334</v>
      </c>
      <c r="B1486">
        <v>1</v>
      </c>
    </row>
    <row r="1487" spans="1:2" x14ac:dyDescent="0.35">
      <c r="A1487" s="3">
        <v>66373</v>
      </c>
      <c r="B1487">
        <v>2</v>
      </c>
    </row>
    <row r="1488" spans="1:2" x14ac:dyDescent="0.35">
      <c r="A1488" s="3">
        <v>66375</v>
      </c>
      <c r="B1488">
        <v>1</v>
      </c>
    </row>
    <row r="1489" spans="1:2" x14ac:dyDescent="0.35">
      <c r="A1489" s="3">
        <v>66426</v>
      </c>
      <c r="B1489">
        <v>1</v>
      </c>
    </row>
    <row r="1490" spans="1:2" x14ac:dyDescent="0.35">
      <c r="A1490" s="3">
        <v>66465</v>
      </c>
      <c r="B1490">
        <v>1</v>
      </c>
    </row>
    <row r="1491" spans="1:2" x14ac:dyDescent="0.35">
      <c r="A1491" s="3">
        <v>66476</v>
      </c>
      <c r="B1491">
        <v>2</v>
      </c>
    </row>
    <row r="1492" spans="1:2" x14ac:dyDescent="0.35">
      <c r="A1492" s="3">
        <v>66480</v>
      </c>
      <c r="B1492">
        <v>1</v>
      </c>
    </row>
    <row r="1493" spans="1:2" x14ac:dyDescent="0.35">
      <c r="A1493" s="3">
        <v>66503</v>
      </c>
      <c r="B1493">
        <v>1</v>
      </c>
    </row>
    <row r="1494" spans="1:2" x14ac:dyDescent="0.35">
      <c r="A1494" s="3">
        <v>66565</v>
      </c>
      <c r="B1494">
        <v>1</v>
      </c>
    </row>
    <row r="1495" spans="1:2" x14ac:dyDescent="0.35">
      <c r="A1495" s="3">
        <v>66582</v>
      </c>
      <c r="B1495">
        <v>1</v>
      </c>
    </row>
    <row r="1496" spans="1:2" x14ac:dyDescent="0.35">
      <c r="A1496" s="3">
        <v>66636</v>
      </c>
      <c r="B1496">
        <v>1</v>
      </c>
    </row>
    <row r="1497" spans="1:2" x14ac:dyDescent="0.35">
      <c r="A1497" s="3">
        <v>66653</v>
      </c>
      <c r="B1497">
        <v>1</v>
      </c>
    </row>
    <row r="1498" spans="1:2" x14ac:dyDescent="0.35">
      <c r="A1498" s="3">
        <v>66664</v>
      </c>
      <c r="B1498">
        <v>2</v>
      </c>
    </row>
    <row r="1499" spans="1:2" x14ac:dyDescent="0.35">
      <c r="A1499" s="3">
        <v>66726</v>
      </c>
      <c r="B1499">
        <v>1</v>
      </c>
    </row>
    <row r="1500" spans="1:2" x14ac:dyDescent="0.35">
      <c r="A1500" s="3">
        <v>66731</v>
      </c>
      <c r="B1500">
        <v>1</v>
      </c>
    </row>
    <row r="1501" spans="1:2" x14ac:dyDescent="0.35">
      <c r="A1501" s="3">
        <v>66825</v>
      </c>
      <c r="B1501">
        <v>1</v>
      </c>
    </row>
    <row r="1502" spans="1:2" x14ac:dyDescent="0.35">
      <c r="A1502" s="3">
        <v>66835</v>
      </c>
      <c r="B1502">
        <v>2</v>
      </c>
    </row>
    <row r="1503" spans="1:2" x14ac:dyDescent="0.35">
      <c r="A1503" s="3">
        <v>66886</v>
      </c>
      <c r="B1503">
        <v>1</v>
      </c>
    </row>
    <row r="1504" spans="1:2" x14ac:dyDescent="0.35">
      <c r="A1504" s="3">
        <v>66951</v>
      </c>
      <c r="B1504">
        <v>1</v>
      </c>
    </row>
    <row r="1505" spans="1:2" x14ac:dyDescent="0.35">
      <c r="A1505" s="3">
        <v>66973</v>
      </c>
      <c r="B1505">
        <v>1</v>
      </c>
    </row>
    <row r="1506" spans="1:2" x14ac:dyDescent="0.35">
      <c r="A1506" s="3">
        <v>66991</v>
      </c>
      <c r="B1506">
        <v>1</v>
      </c>
    </row>
    <row r="1507" spans="1:2" x14ac:dyDescent="0.35">
      <c r="A1507" s="3">
        <v>67023</v>
      </c>
      <c r="B1507">
        <v>1</v>
      </c>
    </row>
    <row r="1508" spans="1:2" x14ac:dyDescent="0.35">
      <c r="A1508" s="3">
        <v>67046</v>
      </c>
      <c r="B1508">
        <v>1</v>
      </c>
    </row>
    <row r="1509" spans="1:2" x14ac:dyDescent="0.35">
      <c r="A1509" s="3">
        <v>67087</v>
      </c>
      <c r="B1509">
        <v>1</v>
      </c>
    </row>
    <row r="1510" spans="1:2" x14ac:dyDescent="0.35">
      <c r="A1510" s="3">
        <v>67131</v>
      </c>
      <c r="B1510">
        <v>1</v>
      </c>
    </row>
    <row r="1511" spans="1:2" x14ac:dyDescent="0.35">
      <c r="A1511" s="3">
        <v>67225</v>
      </c>
      <c r="B1511">
        <v>1</v>
      </c>
    </row>
    <row r="1512" spans="1:2" x14ac:dyDescent="0.35">
      <c r="A1512" s="3">
        <v>67267</v>
      </c>
      <c r="B1512">
        <v>1</v>
      </c>
    </row>
    <row r="1513" spans="1:2" x14ac:dyDescent="0.35">
      <c r="A1513" s="3">
        <v>67272</v>
      </c>
      <c r="B1513">
        <v>1</v>
      </c>
    </row>
    <row r="1514" spans="1:2" x14ac:dyDescent="0.35">
      <c r="A1514" s="3">
        <v>67309</v>
      </c>
      <c r="B1514">
        <v>1</v>
      </c>
    </row>
    <row r="1515" spans="1:2" x14ac:dyDescent="0.35">
      <c r="A1515" s="3">
        <v>67353</v>
      </c>
      <c r="B1515">
        <v>1</v>
      </c>
    </row>
    <row r="1516" spans="1:2" x14ac:dyDescent="0.35">
      <c r="A1516" s="3">
        <v>67369</v>
      </c>
      <c r="B1516">
        <v>1</v>
      </c>
    </row>
    <row r="1517" spans="1:2" x14ac:dyDescent="0.35">
      <c r="A1517" s="3">
        <v>67381</v>
      </c>
      <c r="B1517">
        <v>1</v>
      </c>
    </row>
    <row r="1518" spans="1:2" x14ac:dyDescent="0.35">
      <c r="A1518" s="3">
        <v>67384</v>
      </c>
      <c r="B1518">
        <v>1</v>
      </c>
    </row>
    <row r="1519" spans="1:2" x14ac:dyDescent="0.35">
      <c r="A1519" s="3">
        <v>67419</v>
      </c>
      <c r="B1519">
        <v>1</v>
      </c>
    </row>
    <row r="1520" spans="1:2" x14ac:dyDescent="0.35">
      <c r="A1520" s="3">
        <v>67430</v>
      </c>
      <c r="B1520">
        <v>1</v>
      </c>
    </row>
    <row r="1521" spans="1:2" x14ac:dyDescent="0.35">
      <c r="A1521" s="3">
        <v>67432</v>
      </c>
      <c r="B1521">
        <v>1</v>
      </c>
    </row>
    <row r="1522" spans="1:2" x14ac:dyDescent="0.35">
      <c r="A1522" s="3">
        <v>67433</v>
      </c>
      <c r="B1522">
        <v>1</v>
      </c>
    </row>
    <row r="1523" spans="1:2" x14ac:dyDescent="0.35">
      <c r="A1523" s="3">
        <v>67445</v>
      </c>
      <c r="B1523">
        <v>3</v>
      </c>
    </row>
    <row r="1524" spans="1:2" x14ac:dyDescent="0.35">
      <c r="A1524" s="3">
        <v>67472</v>
      </c>
      <c r="B1524">
        <v>1</v>
      </c>
    </row>
    <row r="1525" spans="1:2" x14ac:dyDescent="0.35">
      <c r="A1525" s="3">
        <v>67506</v>
      </c>
      <c r="B1525">
        <v>1</v>
      </c>
    </row>
    <row r="1526" spans="1:2" x14ac:dyDescent="0.35">
      <c r="A1526" s="3">
        <v>67536</v>
      </c>
      <c r="B1526">
        <v>1</v>
      </c>
    </row>
    <row r="1527" spans="1:2" x14ac:dyDescent="0.35">
      <c r="A1527" s="3">
        <v>67546</v>
      </c>
      <c r="B1527">
        <v>2</v>
      </c>
    </row>
    <row r="1528" spans="1:2" x14ac:dyDescent="0.35">
      <c r="A1528" s="3">
        <v>67605</v>
      </c>
      <c r="B1528">
        <v>1</v>
      </c>
    </row>
    <row r="1529" spans="1:2" x14ac:dyDescent="0.35">
      <c r="A1529" s="3">
        <v>67680</v>
      </c>
      <c r="B1529">
        <v>1</v>
      </c>
    </row>
    <row r="1530" spans="1:2" x14ac:dyDescent="0.35">
      <c r="A1530" s="3">
        <v>67716</v>
      </c>
      <c r="B1530">
        <v>1</v>
      </c>
    </row>
    <row r="1531" spans="1:2" x14ac:dyDescent="0.35">
      <c r="A1531" s="3">
        <v>67786</v>
      </c>
      <c r="B1531">
        <v>1</v>
      </c>
    </row>
    <row r="1532" spans="1:2" x14ac:dyDescent="0.35">
      <c r="A1532" s="3">
        <v>67893</v>
      </c>
      <c r="B1532">
        <v>1</v>
      </c>
    </row>
    <row r="1533" spans="1:2" x14ac:dyDescent="0.35">
      <c r="A1533" s="3">
        <v>67911</v>
      </c>
      <c r="B1533">
        <v>2</v>
      </c>
    </row>
    <row r="1534" spans="1:2" x14ac:dyDescent="0.35">
      <c r="A1534" s="3">
        <v>68092</v>
      </c>
      <c r="B1534">
        <v>1</v>
      </c>
    </row>
    <row r="1535" spans="1:2" x14ac:dyDescent="0.35">
      <c r="A1535" s="3">
        <v>68117</v>
      </c>
      <c r="B1535">
        <v>1</v>
      </c>
    </row>
    <row r="1536" spans="1:2" x14ac:dyDescent="0.35">
      <c r="A1536" s="3">
        <v>68118</v>
      </c>
      <c r="B1536">
        <v>2</v>
      </c>
    </row>
    <row r="1537" spans="1:2" x14ac:dyDescent="0.35">
      <c r="A1537" s="3">
        <v>68126</v>
      </c>
      <c r="B1537">
        <v>1</v>
      </c>
    </row>
    <row r="1538" spans="1:2" x14ac:dyDescent="0.35">
      <c r="A1538" s="3">
        <v>68142</v>
      </c>
      <c r="B1538">
        <v>1</v>
      </c>
    </row>
    <row r="1539" spans="1:2" x14ac:dyDescent="0.35">
      <c r="A1539" s="3">
        <v>68148</v>
      </c>
      <c r="B1539">
        <v>1</v>
      </c>
    </row>
    <row r="1540" spans="1:2" x14ac:dyDescent="0.35">
      <c r="A1540" s="3">
        <v>68274</v>
      </c>
      <c r="B1540">
        <v>1</v>
      </c>
    </row>
    <row r="1541" spans="1:2" x14ac:dyDescent="0.35">
      <c r="A1541" s="3">
        <v>68281</v>
      </c>
      <c r="B1541">
        <v>1</v>
      </c>
    </row>
    <row r="1542" spans="1:2" x14ac:dyDescent="0.35">
      <c r="A1542" s="3">
        <v>68316</v>
      </c>
      <c r="B1542">
        <v>1</v>
      </c>
    </row>
    <row r="1543" spans="1:2" x14ac:dyDescent="0.35">
      <c r="A1543" s="3">
        <v>68352</v>
      </c>
      <c r="B1543">
        <v>1</v>
      </c>
    </row>
    <row r="1544" spans="1:2" x14ac:dyDescent="0.35">
      <c r="A1544" s="3">
        <v>68397</v>
      </c>
      <c r="B1544">
        <v>1</v>
      </c>
    </row>
    <row r="1545" spans="1:2" x14ac:dyDescent="0.35">
      <c r="A1545" s="3">
        <v>68462</v>
      </c>
      <c r="B1545">
        <v>1</v>
      </c>
    </row>
    <row r="1546" spans="1:2" x14ac:dyDescent="0.35">
      <c r="A1546" s="3">
        <v>68487</v>
      </c>
      <c r="B1546">
        <v>2</v>
      </c>
    </row>
    <row r="1547" spans="1:2" x14ac:dyDescent="0.35">
      <c r="A1547" s="3">
        <v>68627</v>
      </c>
      <c r="B1547">
        <v>1</v>
      </c>
    </row>
    <row r="1548" spans="1:2" x14ac:dyDescent="0.35">
      <c r="A1548" s="3">
        <v>68655</v>
      </c>
      <c r="B1548">
        <v>2</v>
      </c>
    </row>
    <row r="1549" spans="1:2" x14ac:dyDescent="0.35">
      <c r="A1549" s="3">
        <v>68657</v>
      </c>
      <c r="B1549">
        <v>1</v>
      </c>
    </row>
    <row r="1550" spans="1:2" x14ac:dyDescent="0.35">
      <c r="A1550" s="3">
        <v>68682</v>
      </c>
      <c r="B1550">
        <v>2</v>
      </c>
    </row>
    <row r="1551" spans="1:2" x14ac:dyDescent="0.35">
      <c r="A1551" s="3">
        <v>68695</v>
      </c>
      <c r="B1551">
        <v>2</v>
      </c>
    </row>
    <row r="1552" spans="1:2" x14ac:dyDescent="0.35">
      <c r="A1552" s="3">
        <v>68743</v>
      </c>
      <c r="B1552">
        <v>1</v>
      </c>
    </row>
    <row r="1553" spans="1:2" x14ac:dyDescent="0.35">
      <c r="A1553" s="3">
        <v>68805</v>
      </c>
      <c r="B1553">
        <v>1</v>
      </c>
    </row>
    <row r="1554" spans="1:2" x14ac:dyDescent="0.35">
      <c r="A1554" s="3">
        <v>69016</v>
      </c>
      <c r="B1554">
        <v>1</v>
      </c>
    </row>
    <row r="1555" spans="1:2" x14ac:dyDescent="0.35">
      <c r="A1555" s="3">
        <v>69063</v>
      </c>
      <c r="B1555">
        <v>1</v>
      </c>
    </row>
    <row r="1556" spans="1:2" x14ac:dyDescent="0.35">
      <c r="A1556" s="3">
        <v>69084</v>
      </c>
      <c r="B1556">
        <v>2</v>
      </c>
    </row>
    <row r="1557" spans="1:2" x14ac:dyDescent="0.35">
      <c r="A1557" s="3">
        <v>69096</v>
      </c>
      <c r="B1557">
        <v>1</v>
      </c>
    </row>
    <row r="1558" spans="1:2" x14ac:dyDescent="0.35">
      <c r="A1558" s="3">
        <v>69098</v>
      </c>
      <c r="B1558">
        <v>1</v>
      </c>
    </row>
    <row r="1559" spans="1:2" x14ac:dyDescent="0.35">
      <c r="A1559" s="3">
        <v>69109</v>
      </c>
      <c r="B1559">
        <v>2</v>
      </c>
    </row>
    <row r="1560" spans="1:2" x14ac:dyDescent="0.35">
      <c r="A1560" s="3">
        <v>69139</v>
      </c>
      <c r="B1560">
        <v>2</v>
      </c>
    </row>
    <row r="1561" spans="1:2" x14ac:dyDescent="0.35">
      <c r="A1561" s="3">
        <v>69142</v>
      </c>
      <c r="B1561">
        <v>1</v>
      </c>
    </row>
    <row r="1562" spans="1:2" x14ac:dyDescent="0.35">
      <c r="A1562" s="3">
        <v>69209</v>
      </c>
      <c r="B1562">
        <v>1</v>
      </c>
    </row>
    <row r="1563" spans="1:2" x14ac:dyDescent="0.35">
      <c r="A1563" s="3">
        <v>69245</v>
      </c>
      <c r="B1563">
        <v>1</v>
      </c>
    </row>
    <row r="1564" spans="1:2" x14ac:dyDescent="0.35">
      <c r="A1564" s="3">
        <v>69263</v>
      </c>
      <c r="B1564">
        <v>1</v>
      </c>
    </row>
    <row r="1565" spans="1:2" x14ac:dyDescent="0.35">
      <c r="A1565" s="3">
        <v>69267</v>
      </c>
      <c r="B1565">
        <v>1</v>
      </c>
    </row>
    <row r="1566" spans="1:2" x14ac:dyDescent="0.35">
      <c r="A1566" s="3">
        <v>69283</v>
      </c>
      <c r="B1566">
        <v>1</v>
      </c>
    </row>
    <row r="1567" spans="1:2" x14ac:dyDescent="0.35">
      <c r="A1567" s="3">
        <v>69372</v>
      </c>
      <c r="B1567">
        <v>1</v>
      </c>
    </row>
    <row r="1568" spans="1:2" x14ac:dyDescent="0.35">
      <c r="A1568" s="3">
        <v>69389</v>
      </c>
      <c r="B1568">
        <v>1</v>
      </c>
    </row>
    <row r="1569" spans="1:2" x14ac:dyDescent="0.35">
      <c r="A1569" s="3">
        <v>69401</v>
      </c>
      <c r="B1569">
        <v>1</v>
      </c>
    </row>
    <row r="1570" spans="1:2" x14ac:dyDescent="0.35">
      <c r="A1570" s="3">
        <v>69476</v>
      </c>
      <c r="B1570">
        <v>1</v>
      </c>
    </row>
    <row r="1571" spans="1:2" x14ac:dyDescent="0.35">
      <c r="A1571" s="3">
        <v>69508</v>
      </c>
      <c r="B1571">
        <v>1</v>
      </c>
    </row>
    <row r="1572" spans="1:2" x14ac:dyDescent="0.35">
      <c r="A1572" s="3">
        <v>69520</v>
      </c>
      <c r="B1572">
        <v>1</v>
      </c>
    </row>
    <row r="1573" spans="1:2" x14ac:dyDescent="0.35">
      <c r="A1573" s="3">
        <v>69627</v>
      </c>
      <c r="B1573">
        <v>1</v>
      </c>
    </row>
    <row r="1574" spans="1:2" x14ac:dyDescent="0.35">
      <c r="A1574" s="3">
        <v>69661</v>
      </c>
      <c r="B1574">
        <v>1</v>
      </c>
    </row>
    <row r="1575" spans="1:2" x14ac:dyDescent="0.35">
      <c r="A1575" s="3">
        <v>69674</v>
      </c>
      <c r="B1575">
        <v>1</v>
      </c>
    </row>
    <row r="1576" spans="1:2" x14ac:dyDescent="0.35">
      <c r="A1576" s="3">
        <v>69702</v>
      </c>
      <c r="B1576">
        <v>1</v>
      </c>
    </row>
    <row r="1577" spans="1:2" x14ac:dyDescent="0.35">
      <c r="A1577" s="3">
        <v>69719</v>
      </c>
      <c r="B1577">
        <v>1</v>
      </c>
    </row>
    <row r="1578" spans="1:2" x14ac:dyDescent="0.35">
      <c r="A1578" s="3">
        <v>69755</v>
      </c>
      <c r="B1578">
        <v>1</v>
      </c>
    </row>
    <row r="1579" spans="1:2" x14ac:dyDescent="0.35">
      <c r="A1579" s="3">
        <v>69759</v>
      </c>
      <c r="B1579">
        <v>1</v>
      </c>
    </row>
    <row r="1580" spans="1:2" x14ac:dyDescent="0.35">
      <c r="A1580" s="3">
        <v>69805</v>
      </c>
      <c r="B1580">
        <v>1</v>
      </c>
    </row>
    <row r="1581" spans="1:2" x14ac:dyDescent="0.35">
      <c r="A1581" s="3">
        <v>69867</v>
      </c>
      <c r="B1581">
        <v>1</v>
      </c>
    </row>
    <row r="1582" spans="1:2" x14ac:dyDescent="0.35">
      <c r="A1582" s="3">
        <v>69882</v>
      </c>
      <c r="B1582">
        <v>1</v>
      </c>
    </row>
    <row r="1583" spans="1:2" x14ac:dyDescent="0.35">
      <c r="A1583" s="3">
        <v>69901</v>
      </c>
      <c r="B1583">
        <v>1</v>
      </c>
    </row>
    <row r="1584" spans="1:2" x14ac:dyDescent="0.35">
      <c r="A1584" s="3">
        <v>69930</v>
      </c>
      <c r="B1584">
        <v>1</v>
      </c>
    </row>
    <row r="1585" spans="1:2" x14ac:dyDescent="0.35">
      <c r="A1585" s="3">
        <v>69932</v>
      </c>
      <c r="B1585">
        <v>1</v>
      </c>
    </row>
    <row r="1586" spans="1:2" x14ac:dyDescent="0.35">
      <c r="A1586" s="3">
        <v>69969</v>
      </c>
      <c r="B1586">
        <v>1</v>
      </c>
    </row>
    <row r="1587" spans="1:2" x14ac:dyDescent="0.35">
      <c r="A1587" s="3">
        <v>70038</v>
      </c>
      <c r="B1587">
        <v>2</v>
      </c>
    </row>
    <row r="1588" spans="1:2" x14ac:dyDescent="0.35">
      <c r="A1588" s="3">
        <v>70044</v>
      </c>
      <c r="B1588">
        <v>1</v>
      </c>
    </row>
    <row r="1589" spans="1:2" x14ac:dyDescent="0.35">
      <c r="A1589" s="3">
        <v>70053</v>
      </c>
      <c r="B1589">
        <v>1</v>
      </c>
    </row>
    <row r="1590" spans="1:2" x14ac:dyDescent="0.35">
      <c r="A1590" s="3">
        <v>70091</v>
      </c>
      <c r="B1590">
        <v>1</v>
      </c>
    </row>
    <row r="1591" spans="1:2" x14ac:dyDescent="0.35">
      <c r="A1591" s="3">
        <v>70116</v>
      </c>
      <c r="B1591">
        <v>1</v>
      </c>
    </row>
    <row r="1592" spans="1:2" x14ac:dyDescent="0.35">
      <c r="A1592" s="3">
        <v>70123</v>
      </c>
      <c r="B1592">
        <v>1</v>
      </c>
    </row>
    <row r="1593" spans="1:2" x14ac:dyDescent="0.35">
      <c r="A1593" s="3">
        <v>70165</v>
      </c>
      <c r="B1593">
        <v>1</v>
      </c>
    </row>
    <row r="1594" spans="1:2" x14ac:dyDescent="0.35">
      <c r="A1594" s="3">
        <v>70179</v>
      </c>
      <c r="B1594">
        <v>2</v>
      </c>
    </row>
    <row r="1595" spans="1:2" x14ac:dyDescent="0.35">
      <c r="A1595" s="3">
        <v>70287</v>
      </c>
      <c r="B1595">
        <v>1</v>
      </c>
    </row>
    <row r="1596" spans="1:2" x14ac:dyDescent="0.35">
      <c r="A1596" s="3">
        <v>70300</v>
      </c>
      <c r="B1596">
        <v>1</v>
      </c>
    </row>
    <row r="1597" spans="1:2" x14ac:dyDescent="0.35">
      <c r="A1597" s="3">
        <v>70321</v>
      </c>
      <c r="B1597">
        <v>1</v>
      </c>
    </row>
    <row r="1598" spans="1:2" x14ac:dyDescent="0.35">
      <c r="A1598" s="3">
        <v>70337</v>
      </c>
      <c r="B1598">
        <v>1</v>
      </c>
    </row>
    <row r="1599" spans="1:2" x14ac:dyDescent="0.35">
      <c r="A1599" s="3">
        <v>70356</v>
      </c>
      <c r="B1599">
        <v>1</v>
      </c>
    </row>
    <row r="1600" spans="1:2" x14ac:dyDescent="0.35">
      <c r="A1600" s="3">
        <v>70379</v>
      </c>
      <c r="B1600">
        <v>1</v>
      </c>
    </row>
    <row r="1601" spans="1:2" x14ac:dyDescent="0.35">
      <c r="A1601" s="3">
        <v>70421</v>
      </c>
      <c r="B1601">
        <v>1</v>
      </c>
    </row>
    <row r="1602" spans="1:2" x14ac:dyDescent="0.35">
      <c r="A1602" s="3">
        <v>70440</v>
      </c>
      <c r="B1602">
        <v>1</v>
      </c>
    </row>
    <row r="1603" spans="1:2" x14ac:dyDescent="0.35">
      <c r="A1603" s="3">
        <v>70503</v>
      </c>
      <c r="B1603">
        <v>1</v>
      </c>
    </row>
    <row r="1604" spans="1:2" x14ac:dyDescent="0.35">
      <c r="A1604" s="3">
        <v>70515</v>
      </c>
      <c r="B1604">
        <v>1</v>
      </c>
    </row>
    <row r="1605" spans="1:2" x14ac:dyDescent="0.35">
      <c r="A1605" s="3">
        <v>70545</v>
      </c>
      <c r="B1605">
        <v>1</v>
      </c>
    </row>
    <row r="1606" spans="1:2" x14ac:dyDescent="0.35">
      <c r="A1606" s="3">
        <v>70566</v>
      </c>
      <c r="B1606">
        <v>1</v>
      </c>
    </row>
    <row r="1607" spans="1:2" x14ac:dyDescent="0.35">
      <c r="A1607" s="3">
        <v>70596</v>
      </c>
      <c r="B1607">
        <v>2</v>
      </c>
    </row>
    <row r="1608" spans="1:2" x14ac:dyDescent="0.35">
      <c r="A1608" s="3">
        <v>70617</v>
      </c>
      <c r="B1608">
        <v>1</v>
      </c>
    </row>
    <row r="1609" spans="1:2" x14ac:dyDescent="0.35">
      <c r="A1609" s="3">
        <v>70638</v>
      </c>
      <c r="B1609">
        <v>1</v>
      </c>
    </row>
    <row r="1610" spans="1:2" x14ac:dyDescent="0.35">
      <c r="A1610" s="3">
        <v>70643</v>
      </c>
      <c r="B1610">
        <v>1</v>
      </c>
    </row>
    <row r="1611" spans="1:2" x14ac:dyDescent="0.35">
      <c r="A1611" s="3">
        <v>70647</v>
      </c>
      <c r="B1611">
        <v>1</v>
      </c>
    </row>
    <row r="1612" spans="1:2" x14ac:dyDescent="0.35">
      <c r="A1612" s="3">
        <v>70666</v>
      </c>
      <c r="B1612">
        <v>1</v>
      </c>
    </row>
    <row r="1613" spans="1:2" x14ac:dyDescent="0.35">
      <c r="A1613" s="3">
        <v>70713</v>
      </c>
      <c r="B1613">
        <v>1</v>
      </c>
    </row>
    <row r="1614" spans="1:2" x14ac:dyDescent="0.35">
      <c r="A1614" s="3">
        <v>70777</v>
      </c>
      <c r="B1614">
        <v>1</v>
      </c>
    </row>
    <row r="1615" spans="1:2" x14ac:dyDescent="0.35">
      <c r="A1615" s="3">
        <v>70792</v>
      </c>
      <c r="B1615">
        <v>1</v>
      </c>
    </row>
    <row r="1616" spans="1:2" x14ac:dyDescent="0.35">
      <c r="A1616" s="3">
        <v>70829</v>
      </c>
      <c r="B1616">
        <v>1</v>
      </c>
    </row>
    <row r="1617" spans="1:2" x14ac:dyDescent="0.35">
      <c r="A1617" s="3">
        <v>70844</v>
      </c>
      <c r="B1617">
        <v>1</v>
      </c>
    </row>
    <row r="1618" spans="1:2" x14ac:dyDescent="0.35">
      <c r="A1618" s="3">
        <v>70886</v>
      </c>
      <c r="B1618">
        <v>1</v>
      </c>
    </row>
    <row r="1619" spans="1:2" x14ac:dyDescent="0.35">
      <c r="A1619" s="3">
        <v>70893</v>
      </c>
      <c r="B1619">
        <v>1</v>
      </c>
    </row>
    <row r="1620" spans="1:2" x14ac:dyDescent="0.35">
      <c r="A1620" s="3">
        <v>70924</v>
      </c>
      <c r="B1620">
        <v>2</v>
      </c>
    </row>
    <row r="1621" spans="1:2" x14ac:dyDescent="0.35">
      <c r="A1621" s="3">
        <v>70932</v>
      </c>
      <c r="B1621">
        <v>1</v>
      </c>
    </row>
    <row r="1622" spans="1:2" x14ac:dyDescent="0.35">
      <c r="A1622" s="3">
        <v>70951</v>
      </c>
      <c r="B1622">
        <v>1</v>
      </c>
    </row>
    <row r="1623" spans="1:2" x14ac:dyDescent="0.35">
      <c r="A1623" s="3">
        <v>70971</v>
      </c>
      <c r="B1623">
        <v>1</v>
      </c>
    </row>
    <row r="1624" spans="1:2" x14ac:dyDescent="0.35">
      <c r="A1624" s="3">
        <v>71022</v>
      </c>
      <c r="B1624">
        <v>1</v>
      </c>
    </row>
    <row r="1625" spans="1:2" x14ac:dyDescent="0.35">
      <c r="A1625" s="3">
        <v>71107</v>
      </c>
      <c r="B1625">
        <v>1</v>
      </c>
    </row>
    <row r="1626" spans="1:2" x14ac:dyDescent="0.35">
      <c r="A1626" s="3">
        <v>71113</v>
      </c>
      <c r="B1626">
        <v>1</v>
      </c>
    </row>
    <row r="1627" spans="1:2" x14ac:dyDescent="0.35">
      <c r="A1627" s="3">
        <v>71128</v>
      </c>
      <c r="B1627">
        <v>1</v>
      </c>
    </row>
    <row r="1628" spans="1:2" x14ac:dyDescent="0.35">
      <c r="A1628" s="3">
        <v>71163</v>
      </c>
      <c r="B1628">
        <v>1</v>
      </c>
    </row>
    <row r="1629" spans="1:2" x14ac:dyDescent="0.35">
      <c r="A1629" s="3">
        <v>71232</v>
      </c>
      <c r="B1629">
        <v>1</v>
      </c>
    </row>
    <row r="1630" spans="1:2" x14ac:dyDescent="0.35">
      <c r="A1630" s="3">
        <v>71322</v>
      </c>
      <c r="B1630">
        <v>2</v>
      </c>
    </row>
    <row r="1631" spans="1:2" x14ac:dyDescent="0.35">
      <c r="A1631" s="3">
        <v>71367</v>
      </c>
      <c r="B1631">
        <v>2</v>
      </c>
    </row>
    <row r="1632" spans="1:2" x14ac:dyDescent="0.35">
      <c r="A1632" s="3">
        <v>71391</v>
      </c>
      <c r="B1632">
        <v>1</v>
      </c>
    </row>
    <row r="1633" spans="1:2" x14ac:dyDescent="0.35">
      <c r="A1633" s="3">
        <v>71427</v>
      </c>
      <c r="B1633">
        <v>1</v>
      </c>
    </row>
    <row r="1634" spans="1:2" x14ac:dyDescent="0.35">
      <c r="A1634" s="3">
        <v>71434</v>
      </c>
      <c r="B1634">
        <v>1</v>
      </c>
    </row>
    <row r="1635" spans="1:2" x14ac:dyDescent="0.35">
      <c r="A1635" s="3">
        <v>71466</v>
      </c>
      <c r="B1635">
        <v>1</v>
      </c>
    </row>
    <row r="1636" spans="1:2" x14ac:dyDescent="0.35">
      <c r="A1636" s="3">
        <v>71488</v>
      </c>
      <c r="B1636">
        <v>1</v>
      </c>
    </row>
    <row r="1637" spans="1:2" x14ac:dyDescent="0.35">
      <c r="A1637" s="3">
        <v>71499</v>
      </c>
      <c r="B1637">
        <v>1</v>
      </c>
    </row>
    <row r="1638" spans="1:2" x14ac:dyDescent="0.35">
      <c r="A1638" s="3">
        <v>71604</v>
      </c>
      <c r="B1638">
        <v>1</v>
      </c>
    </row>
    <row r="1639" spans="1:2" x14ac:dyDescent="0.35">
      <c r="A1639" s="3">
        <v>71613</v>
      </c>
      <c r="B1639">
        <v>1</v>
      </c>
    </row>
    <row r="1640" spans="1:2" x14ac:dyDescent="0.35">
      <c r="A1640" s="3">
        <v>71626</v>
      </c>
      <c r="B1640">
        <v>1</v>
      </c>
    </row>
    <row r="1641" spans="1:2" x14ac:dyDescent="0.35">
      <c r="A1641" s="3">
        <v>71670</v>
      </c>
      <c r="B1641">
        <v>1</v>
      </c>
    </row>
    <row r="1642" spans="1:2" x14ac:dyDescent="0.35">
      <c r="A1642" s="3">
        <v>71691</v>
      </c>
      <c r="B1642">
        <v>1</v>
      </c>
    </row>
    <row r="1643" spans="1:2" x14ac:dyDescent="0.35">
      <c r="A1643" s="3">
        <v>71706</v>
      </c>
      <c r="B1643">
        <v>1</v>
      </c>
    </row>
    <row r="1644" spans="1:2" x14ac:dyDescent="0.35">
      <c r="A1644" s="3">
        <v>71796</v>
      </c>
      <c r="B1644">
        <v>1</v>
      </c>
    </row>
    <row r="1645" spans="1:2" x14ac:dyDescent="0.35">
      <c r="A1645" s="3">
        <v>71819</v>
      </c>
      <c r="B1645">
        <v>1</v>
      </c>
    </row>
    <row r="1646" spans="1:2" x14ac:dyDescent="0.35">
      <c r="A1646" s="3">
        <v>71847</v>
      </c>
      <c r="B1646">
        <v>1</v>
      </c>
    </row>
    <row r="1647" spans="1:2" x14ac:dyDescent="0.35">
      <c r="A1647" s="3">
        <v>71853</v>
      </c>
      <c r="B1647">
        <v>2</v>
      </c>
    </row>
    <row r="1648" spans="1:2" x14ac:dyDescent="0.35">
      <c r="A1648" s="3">
        <v>71855</v>
      </c>
      <c r="B1648">
        <v>1</v>
      </c>
    </row>
    <row r="1649" spans="1:2" x14ac:dyDescent="0.35">
      <c r="A1649" s="3">
        <v>71866</v>
      </c>
      <c r="B1649">
        <v>1</v>
      </c>
    </row>
    <row r="1650" spans="1:2" x14ac:dyDescent="0.35">
      <c r="A1650" s="3">
        <v>71952</v>
      </c>
      <c r="B1650">
        <v>2</v>
      </c>
    </row>
    <row r="1651" spans="1:2" x14ac:dyDescent="0.35">
      <c r="A1651" s="3">
        <v>71964</v>
      </c>
      <c r="B1651">
        <v>1</v>
      </c>
    </row>
    <row r="1652" spans="1:2" x14ac:dyDescent="0.35">
      <c r="A1652" s="3">
        <v>71965</v>
      </c>
      <c r="B1652">
        <v>1</v>
      </c>
    </row>
    <row r="1653" spans="1:2" x14ac:dyDescent="0.35">
      <c r="A1653" s="3">
        <v>71969</v>
      </c>
      <c r="B1653">
        <v>1</v>
      </c>
    </row>
    <row r="1654" spans="1:2" x14ac:dyDescent="0.35">
      <c r="A1654" s="3">
        <v>72025</v>
      </c>
      <c r="B1654">
        <v>2</v>
      </c>
    </row>
    <row r="1655" spans="1:2" x14ac:dyDescent="0.35">
      <c r="A1655" s="3">
        <v>72063</v>
      </c>
      <c r="B1655">
        <v>1</v>
      </c>
    </row>
    <row r="1656" spans="1:2" x14ac:dyDescent="0.35">
      <c r="A1656" s="3">
        <v>72066</v>
      </c>
      <c r="B1656">
        <v>1</v>
      </c>
    </row>
    <row r="1657" spans="1:2" x14ac:dyDescent="0.35">
      <c r="A1657" s="3">
        <v>72071</v>
      </c>
      <c r="B1657">
        <v>2</v>
      </c>
    </row>
    <row r="1658" spans="1:2" x14ac:dyDescent="0.35">
      <c r="A1658" s="3">
        <v>72099</v>
      </c>
      <c r="B1658">
        <v>1</v>
      </c>
    </row>
    <row r="1659" spans="1:2" x14ac:dyDescent="0.35">
      <c r="A1659" s="3">
        <v>72117</v>
      </c>
      <c r="B1659">
        <v>1</v>
      </c>
    </row>
    <row r="1660" spans="1:2" x14ac:dyDescent="0.35">
      <c r="A1660" s="3">
        <v>72159</v>
      </c>
      <c r="B1660">
        <v>1</v>
      </c>
    </row>
    <row r="1661" spans="1:2" x14ac:dyDescent="0.35">
      <c r="A1661" s="3">
        <v>72190</v>
      </c>
      <c r="B1661">
        <v>1</v>
      </c>
    </row>
    <row r="1662" spans="1:2" x14ac:dyDescent="0.35">
      <c r="A1662" s="3">
        <v>72217</v>
      </c>
      <c r="B1662">
        <v>1</v>
      </c>
    </row>
    <row r="1663" spans="1:2" x14ac:dyDescent="0.35">
      <c r="A1663" s="3">
        <v>72228</v>
      </c>
      <c r="B1663">
        <v>1</v>
      </c>
    </row>
    <row r="1664" spans="1:2" x14ac:dyDescent="0.35">
      <c r="A1664" s="3">
        <v>72258</v>
      </c>
      <c r="B1664">
        <v>1</v>
      </c>
    </row>
    <row r="1665" spans="1:2" x14ac:dyDescent="0.35">
      <c r="A1665" s="3">
        <v>72282</v>
      </c>
      <c r="B1665">
        <v>1</v>
      </c>
    </row>
    <row r="1666" spans="1:2" x14ac:dyDescent="0.35">
      <c r="A1666" s="3">
        <v>72298</v>
      </c>
      <c r="B1666">
        <v>1</v>
      </c>
    </row>
    <row r="1667" spans="1:2" x14ac:dyDescent="0.35">
      <c r="A1667" s="3">
        <v>72309</v>
      </c>
      <c r="B1667">
        <v>1</v>
      </c>
    </row>
    <row r="1668" spans="1:2" x14ac:dyDescent="0.35">
      <c r="A1668" s="3">
        <v>72335</v>
      </c>
      <c r="B1668">
        <v>1</v>
      </c>
    </row>
    <row r="1669" spans="1:2" x14ac:dyDescent="0.35">
      <c r="A1669" s="3">
        <v>72354</v>
      </c>
      <c r="B1669">
        <v>1</v>
      </c>
    </row>
    <row r="1670" spans="1:2" x14ac:dyDescent="0.35">
      <c r="A1670" s="3">
        <v>72460</v>
      </c>
      <c r="B1670">
        <v>1</v>
      </c>
    </row>
    <row r="1671" spans="1:2" x14ac:dyDescent="0.35">
      <c r="A1671" s="3">
        <v>72504</v>
      </c>
      <c r="B1671">
        <v>1</v>
      </c>
    </row>
    <row r="1672" spans="1:2" x14ac:dyDescent="0.35">
      <c r="A1672" s="3">
        <v>72550</v>
      </c>
      <c r="B1672">
        <v>1</v>
      </c>
    </row>
    <row r="1673" spans="1:2" x14ac:dyDescent="0.35">
      <c r="A1673" s="3">
        <v>72570</v>
      </c>
      <c r="B1673">
        <v>1</v>
      </c>
    </row>
    <row r="1674" spans="1:2" x14ac:dyDescent="0.35">
      <c r="A1674" s="3">
        <v>72635</v>
      </c>
      <c r="B1674">
        <v>2</v>
      </c>
    </row>
    <row r="1675" spans="1:2" x14ac:dyDescent="0.35">
      <c r="A1675" s="3">
        <v>72643</v>
      </c>
      <c r="B1675">
        <v>1</v>
      </c>
    </row>
    <row r="1676" spans="1:2" x14ac:dyDescent="0.35">
      <c r="A1676" s="3">
        <v>72679</v>
      </c>
      <c r="B1676">
        <v>1</v>
      </c>
    </row>
    <row r="1677" spans="1:2" x14ac:dyDescent="0.35">
      <c r="A1677" s="3">
        <v>72828</v>
      </c>
      <c r="B1677">
        <v>1</v>
      </c>
    </row>
    <row r="1678" spans="1:2" x14ac:dyDescent="0.35">
      <c r="A1678" s="3">
        <v>72903</v>
      </c>
      <c r="B1678">
        <v>1</v>
      </c>
    </row>
    <row r="1679" spans="1:2" x14ac:dyDescent="0.35">
      <c r="A1679" s="3">
        <v>72905</v>
      </c>
      <c r="B1679">
        <v>1</v>
      </c>
    </row>
    <row r="1680" spans="1:2" x14ac:dyDescent="0.35">
      <c r="A1680" s="3">
        <v>72906</v>
      </c>
      <c r="B1680">
        <v>1</v>
      </c>
    </row>
    <row r="1681" spans="1:2" x14ac:dyDescent="0.35">
      <c r="A1681" s="3">
        <v>72940</v>
      </c>
      <c r="B1681">
        <v>1</v>
      </c>
    </row>
    <row r="1682" spans="1:2" x14ac:dyDescent="0.35">
      <c r="A1682" s="3">
        <v>72967</v>
      </c>
      <c r="B1682">
        <v>1</v>
      </c>
    </row>
    <row r="1683" spans="1:2" x14ac:dyDescent="0.35">
      <c r="A1683" s="3">
        <v>72968</v>
      </c>
      <c r="B1683">
        <v>1</v>
      </c>
    </row>
    <row r="1684" spans="1:2" x14ac:dyDescent="0.35">
      <c r="A1684" s="3">
        <v>73059</v>
      </c>
      <c r="B1684">
        <v>2</v>
      </c>
    </row>
    <row r="1685" spans="1:2" x14ac:dyDescent="0.35">
      <c r="A1685" s="3">
        <v>73113</v>
      </c>
      <c r="B1685">
        <v>1</v>
      </c>
    </row>
    <row r="1686" spans="1:2" x14ac:dyDescent="0.35">
      <c r="A1686" s="3">
        <v>73170</v>
      </c>
      <c r="B1686">
        <v>1</v>
      </c>
    </row>
    <row r="1687" spans="1:2" x14ac:dyDescent="0.35">
      <c r="A1687" s="3">
        <v>73356</v>
      </c>
      <c r="B1687">
        <v>1</v>
      </c>
    </row>
    <row r="1688" spans="1:2" x14ac:dyDescent="0.35">
      <c r="A1688" s="3">
        <v>73395</v>
      </c>
      <c r="B1688">
        <v>1</v>
      </c>
    </row>
    <row r="1689" spans="1:2" x14ac:dyDescent="0.35">
      <c r="A1689" s="3">
        <v>73448</v>
      </c>
      <c r="B1689">
        <v>1</v>
      </c>
    </row>
    <row r="1690" spans="1:2" x14ac:dyDescent="0.35">
      <c r="A1690" s="3">
        <v>73450</v>
      </c>
      <c r="B1690">
        <v>1</v>
      </c>
    </row>
    <row r="1691" spans="1:2" x14ac:dyDescent="0.35">
      <c r="A1691" s="3">
        <v>73454</v>
      </c>
      <c r="B1691">
        <v>1</v>
      </c>
    </row>
    <row r="1692" spans="1:2" x14ac:dyDescent="0.35">
      <c r="A1692" s="3">
        <v>73455</v>
      </c>
      <c r="B1692">
        <v>1</v>
      </c>
    </row>
    <row r="1693" spans="1:2" x14ac:dyDescent="0.35">
      <c r="A1693" s="3">
        <v>73538</v>
      </c>
      <c r="B1693">
        <v>1</v>
      </c>
    </row>
    <row r="1694" spans="1:2" x14ac:dyDescent="0.35">
      <c r="A1694" s="3">
        <v>73687</v>
      </c>
      <c r="B1694">
        <v>1</v>
      </c>
    </row>
    <row r="1695" spans="1:2" x14ac:dyDescent="0.35">
      <c r="A1695" s="3">
        <v>73691</v>
      </c>
      <c r="B1695">
        <v>1</v>
      </c>
    </row>
    <row r="1696" spans="1:2" x14ac:dyDescent="0.35">
      <c r="A1696" s="3">
        <v>73705</v>
      </c>
      <c r="B1696">
        <v>1</v>
      </c>
    </row>
    <row r="1697" spans="1:2" x14ac:dyDescent="0.35">
      <c r="A1697" s="3">
        <v>73803</v>
      </c>
      <c r="B1697">
        <v>1</v>
      </c>
    </row>
    <row r="1698" spans="1:2" x14ac:dyDescent="0.35">
      <c r="A1698" s="3">
        <v>73807</v>
      </c>
      <c r="B1698">
        <v>1</v>
      </c>
    </row>
    <row r="1699" spans="1:2" x14ac:dyDescent="0.35">
      <c r="A1699" s="3">
        <v>73892</v>
      </c>
      <c r="B1699">
        <v>1</v>
      </c>
    </row>
    <row r="1700" spans="1:2" x14ac:dyDescent="0.35">
      <c r="A1700" s="3">
        <v>73926</v>
      </c>
      <c r="B1700">
        <v>1</v>
      </c>
    </row>
    <row r="1701" spans="1:2" x14ac:dyDescent="0.35">
      <c r="A1701" s="3">
        <v>74004</v>
      </c>
      <c r="B1701">
        <v>1</v>
      </c>
    </row>
    <row r="1702" spans="1:2" x14ac:dyDescent="0.35">
      <c r="A1702" s="3">
        <v>74068</v>
      </c>
      <c r="B1702">
        <v>1</v>
      </c>
    </row>
    <row r="1703" spans="1:2" x14ac:dyDescent="0.35">
      <c r="A1703" s="3">
        <v>74116</v>
      </c>
      <c r="B1703">
        <v>1</v>
      </c>
    </row>
    <row r="1704" spans="1:2" x14ac:dyDescent="0.35">
      <c r="A1704" s="3">
        <v>74165</v>
      </c>
      <c r="B1704">
        <v>1</v>
      </c>
    </row>
    <row r="1705" spans="1:2" x14ac:dyDescent="0.35">
      <c r="A1705" s="3">
        <v>74190</v>
      </c>
      <c r="B1705">
        <v>1</v>
      </c>
    </row>
    <row r="1706" spans="1:2" x14ac:dyDescent="0.35">
      <c r="A1706" s="3">
        <v>74214</v>
      </c>
      <c r="B1706">
        <v>1</v>
      </c>
    </row>
    <row r="1707" spans="1:2" x14ac:dyDescent="0.35">
      <c r="A1707" s="3">
        <v>74250</v>
      </c>
      <c r="B1707">
        <v>1</v>
      </c>
    </row>
    <row r="1708" spans="1:2" x14ac:dyDescent="0.35">
      <c r="A1708" s="3">
        <v>74268</v>
      </c>
      <c r="B1708">
        <v>1</v>
      </c>
    </row>
    <row r="1709" spans="1:2" x14ac:dyDescent="0.35">
      <c r="A1709" s="3">
        <v>74290</v>
      </c>
      <c r="B1709">
        <v>1</v>
      </c>
    </row>
    <row r="1710" spans="1:2" x14ac:dyDescent="0.35">
      <c r="A1710" s="3">
        <v>74293</v>
      </c>
      <c r="B1710">
        <v>2</v>
      </c>
    </row>
    <row r="1711" spans="1:2" x14ac:dyDescent="0.35">
      <c r="A1711" s="3">
        <v>74485</v>
      </c>
      <c r="B1711">
        <v>1</v>
      </c>
    </row>
    <row r="1712" spans="1:2" x14ac:dyDescent="0.35">
      <c r="A1712" s="3">
        <v>74538</v>
      </c>
      <c r="B1712">
        <v>1</v>
      </c>
    </row>
    <row r="1713" spans="1:2" x14ac:dyDescent="0.35">
      <c r="A1713" s="3">
        <v>74637</v>
      </c>
      <c r="B1713">
        <v>1</v>
      </c>
    </row>
    <row r="1714" spans="1:2" x14ac:dyDescent="0.35">
      <c r="A1714" s="3">
        <v>74716</v>
      </c>
      <c r="B1714">
        <v>1</v>
      </c>
    </row>
    <row r="1715" spans="1:2" x14ac:dyDescent="0.35">
      <c r="A1715" s="3">
        <v>74805</v>
      </c>
      <c r="B1715">
        <v>1</v>
      </c>
    </row>
    <row r="1716" spans="1:2" x14ac:dyDescent="0.35">
      <c r="A1716" s="3">
        <v>74806</v>
      </c>
      <c r="B1716">
        <v>1</v>
      </c>
    </row>
    <row r="1717" spans="1:2" x14ac:dyDescent="0.35">
      <c r="A1717" s="3">
        <v>74854</v>
      </c>
      <c r="B1717">
        <v>1</v>
      </c>
    </row>
    <row r="1718" spans="1:2" x14ac:dyDescent="0.35">
      <c r="A1718" s="3">
        <v>74859</v>
      </c>
      <c r="B1718">
        <v>1</v>
      </c>
    </row>
    <row r="1719" spans="1:2" x14ac:dyDescent="0.35">
      <c r="A1719" s="3">
        <v>74881</v>
      </c>
      <c r="B1719">
        <v>2</v>
      </c>
    </row>
    <row r="1720" spans="1:2" x14ac:dyDescent="0.35">
      <c r="A1720" s="3">
        <v>74918</v>
      </c>
      <c r="B1720">
        <v>1</v>
      </c>
    </row>
    <row r="1721" spans="1:2" x14ac:dyDescent="0.35">
      <c r="A1721" s="3">
        <v>74985</v>
      </c>
      <c r="B1721">
        <v>1</v>
      </c>
    </row>
    <row r="1722" spans="1:2" x14ac:dyDescent="0.35">
      <c r="A1722" s="3">
        <v>75012</v>
      </c>
      <c r="B1722">
        <v>1</v>
      </c>
    </row>
    <row r="1723" spans="1:2" x14ac:dyDescent="0.35">
      <c r="A1723" s="3">
        <v>75027</v>
      </c>
      <c r="B1723">
        <v>1</v>
      </c>
    </row>
    <row r="1724" spans="1:2" x14ac:dyDescent="0.35">
      <c r="A1724" s="3">
        <v>75032</v>
      </c>
      <c r="B1724">
        <v>1</v>
      </c>
    </row>
    <row r="1725" spans="1:2" x14ac:dyDescent="0.35">
      <c r="A1725" s="3">
        <v>75072</v>
      </c>
      <c r="B1725">
        <v>1</v>
      </c>
    </row>
    <row r="1726" spans="1:2" x14ac:dyDescent="0.35">
      <c r="A1726" s="3">
        <v>75114</v>
      </c>
      <c r="B1726">
        <v>1</v>
      </c>
    </row>
    <row r="1727" spans="1:2" x14ac:dyDescent="0.35">
      <c r="A1727" s="3">
        <v>75127</v>
      </c>
      <c r="B1727">
        <v>2</v>
      </c>
    </row>
    <row r="1728" spans="1:2" x14ac:dyDescent="0.35">
      <c r="A1728" s="3">
        <v>75154</v>
      </c>
      <c r="B1728">
        <v>1</v>
      </c>
    </row>
    <row r="1729" spans="1:2" x14ac:dyDescent="0.35">
      <c r="A1729" s="3">
        <v>75236</v>
      </c>
      <c r="B1729">
        <v>1</v>
      </c>
    </row>
    <row r="1730" spans="1:2" x14ac:dyDescent="0.35">
      <c r="A1730" s="3">
        <v>75251</v>
      </c>
      <c r="B1730">
        <v>1</v>
      </c>
    </row>
    <row r="1731" spans="1:2" x14ac:dyDescent="0.35">
      <c r="A1731" s="3">
        <v>75261</v>
      </c>
      <c r="B1731">
        <v>1</v>
      </c>
    </row>
    <row r="1732" spans="1:2" x14ac:dyDescent="0.35">
      <c r="A1732" s="3">
        <v>75276</v>
      </c>
      <c r="B1732">
        <v>1</v>
      </c>
    </row>
    <row r="1733" spans="1:2" x14ac:dyDescent="0.35">
      <c r="A1733" s="3">
        <v>75278</v>
      </c>
      <c r="B1733">
        <v>1</v>
      </c>
    </row>
    <row r="1734" spans="1:2" x14ac:dyDescent="0.35">
      <c r="A1734" s="3">
        <v>75283</v>
      </c>
      <c r="B1734">
        <v>1</v>
      </c>
    </row>
    <row r="1735" spans="1:2" x14ac:dyDescent="0.35">
      <c r="A1735" s="3">
        <v>75315</v>
      </c>
      <c r="B1735">
        <v>1</v>
      </c>
    </row>
    <row r="1736" spans="1:2" x14ac:dyDescent="0.35">
      <c r="A1736" s="3">
        <v>75330</v>
      </c>
      <c r="B1736">
        <v>1</v>
      </c>
    </row>
    <row r="1737" spans="1:2" x14ac:dyDescent="0.35">
      <c r="A1737" s="3">
        <v>75342</v>
      </c>
      <c r="B1737">
        <v>1</v>
      </c>
    </row>
    <row r="1738" spans="1:2" x14ac:dyDescent="0.35">
      <c r="A1738" s="3">
        <v>75345</v>
      </c>
      <c r="B1738">
        <v>1</v>
      </c>
    </row>
    <row r="1739" spans="1:2" x14ac:dyDescent="0.35">
      <c r="A1739" s="3">
        <v>75433</v>
      </c>
      <c r="B1739">
        <v>1</v>
      </c>
    </row>
    <row r="1740" spans="1:2" x14ac:dyDescent="0.35">
      <c r="A1740" s="3">
        <v>75437</v>
      </c>
      <c r="B1740">
        <v>1</v>
      </c>
    </row>
    <row r="1741" spans="1:2" x14ac:dyDescent="0.35">
      <c r="A1741" s="3">
        <v>75484</v>
      </c>
      <c r="B1741">
        <v>1</v>
      </c>
    </row>
    <row r="1742" spans="1:2" x14ac:dyDescent="0.35">
      <c r="A1742" s="3">
        <v>75507</v>
      </c>
      <c r="B1742">
        <v>2</v>
      </c>
    </row>
    <row r="1743" spans="1:2" x14ac:dyDescent="0.35">
      <c r="A1743" s="3">
        <v>75693</v>
      </c>
      <c r="B1743">
        <v>1</v>
      </c>
    </row>
    <row r="1744" spans="1:2" x14ac:dyDescent="0.35">
      <c r="A1744" s="3">
        <v>75702</v>
      </c>
      <c r="B1744">
        <v>2</v>
      </c>
    </row>
    <row r="1745" spans="1:2" x14ac:dyDescent="0.35">
      <c r="A1745" s="3">
        <v>75759</v>
      </c>
      <c r="B1745">
        <v>1</v>
      </c>
    </row>
    <row r="1746" spans="1:2" x14ac:dyDescent="0.35">
      <c r="A1746" s="3">
        <v>75774</v>
      </c>
      <c r="B1746">
        <v>2</v>
      </c>
    </row>
    <row r="1747" spans="1:2" x14ac:dyDescent="0.35">
      <c r="A1747" s="3">
        <v>75777</v>
      </c>
      <c r="B1747">
        <v>2</v>
      </c>
    </row>
    <row r="1748" spans="1:2" x14ac:dyDescent="0.35">
      <c r="A1748" s="3">
        <v>75794</v>
      </c>
      <c r="B1748">
        <v>1</v>
      </c>
    </row>
    <row r="1749" spans="1:2" x14ac:dyDescent="0.35">
      <c r="A1749" s="3">
        <v>75825</v>
      </c>
      <c r="B1749">
        <v>1</v>
      </c>
    </row>
    <row r="1750" spans="1:2" x14ac:dyDescent="0.35">
      <c r="A1750" s="3">
        <v>75865</v>
      </c>
      <c r="B1750">
        <v>1</v>
      </c>
    </row>
    <row r="1751" spans="1:2" x14ac:dyDescent="0.35">
      <c r="A1751" s="3">
        <v>75903</v>
      </c>
      <c r="B1751">
        <v>1</v>
      </c>
    </row>
    <row r="1752" spans="1:2" x14ac:dyDescent="0.35">
      <c r="A1752" s="3">
        <v>75922</v>
      </c>
      <c r="B1752">
        <v>1</v>
      </c>
    </row>
    <row r="1753" spans="1:2" x14ac:dyDescent="0.35">
      <c r="A1753" s="3">
        <v>76005</v>
      </c>
      <c r="B1753">
        <v>1</v>
      </c>
    </row>
    <row r="1754" spans="1:2" x14ac:dyDescent="0.35">
      <c r="A1754" s="3">
        <v>76045</v>
      </c>
      <c r="B1754">
        <v>1</v>
      </c>
    </row>
    <row r="1755" spans="1:2" x14ac:dyDescent="0.35">
      <c r="A1755" s="3">
        <v>76068</v>
      </c>
      <c r="B1755">
        <v>1</v>
      </c>
    </row>
    <row r="1756" spans="1:2" x14ac:dyDescent="0.35">
      <c r="A1756" s="3">
        <v>76081</v>
      </c>
      <c r="B1756">
        <v>2</v>
      </c>
    </row>
    <row r="1757" spans="1:2" x14ac:dyDescent="0.35">
      <c r="A1757" s="3">
        <v>76140</v>
      </c>
      <c r="B1757">
        <v>1</v>
      </c>
    </row>
    <row r="1758" spans="1:2" x14ac:dyDescent="0.35">
      <c r="A1758" s="3">
        <v>76234</v>
      </c>
      <c r="B1758">
        <v>1</v>
      </c>
    </row>
    <row r="1759" spans="1:2" x14ac:dyDescent="0.35">
      <c r="A1759" s="3">
        <v>76320</v>
      </c>
      <c r="B1759">
        <v>1</v>
      </c>
    </row>
    <row r="1760" spans="1:2" x14ac:dyDescent="0.35">
      <c r="A1760" s="3">
        <v>76412</v>
      </c>
      <c r="B1760">
        <v>1</v>
      </c>
    </row>
    <row r="1761" spans="1:2" x14ac:dyDescent="0.35">
      <c r="A1761" s="3">
        <v>76445</v>
      </c>
      <c r="B1761">
        <v>1</v>
      </c>
    </row>
    <row r="1762" spans="1:2" x14ac:dyDescent="0.35">
      <c r="A1762" s="3">
        <v>76467</v>
      </c>
      <c r="B1762">
        <v>1</v>
      </c>
    </row>
    <row r="1763" spans="1:2" x14ac:dyDescent="0.35">
      <c r="A1763" s="3">
        <v>76532</v>
      </c>
      <c r="B1763">
        <v>1</v>
      </c>
    </row>
    <row r="1764" spans="1:2" x14ac:dyDescent="0.35">
      <c r="A1764" s="3">
        <v>76542</v>
      </c>
      <c r="B1764">
        <v>1</v>
      </c>
    </row>
    <row r="1765" spans="1:2" x14ac:dyDescent="0.35">
      <c r="A1765" s="3">
        <v>76618</v>
      </c>
      <c r="B1765">
        <v>1</v>
      </c>
    </row>
    <row r="1766" spans="1:2" x14ac:dyDescent="0.35">
      <c r="A1766" s="3">
        <v>76624</v>
      </c>
      <c r="B1766">
        <v>1</v>
      </c>
    </row>
    <row r="1767" spans="1:2" x14ac:dyDescent="0.35">
      <c r="A1767" s="3">
        <v>76630</v>
      </c>
      <c r="B1767">
        <v>1</v>
      </c>
    </row>
    <row r="1768" spans="1:2" x14ac:dyDescent="0.35">
      <c r="A1768" s="3">
        <v>76653</v>
      </c>
      <c r="B1768">
        <v>1</v>
      </c>
    </row>
    <row r="1769" spans="1:2" x14ac:dyDescent="0.35">
      <c r="A1769" s="3">
        <v>76773</v>
      </c>
      <c r="B1769">
        <v>1</v>
      </c>
    </row>
    <row r="1770" spans="1:2" x14ac:dyDescent="0.35">
      <c r="A1770" s="3">
        <v>76800</v>
      </c>
      <c r="B1770">
        <v>1</v>
      </c>
    </row>
    <row r="1771" spans="1:2" x14ac:dyDescent="0.35">
      <c r="A1771" s="3">
        <v>76842</v>
      </c>
      <c r="B1771">
        <v>1</v>
      </c>
    </row>
    <row r="1772" spans="1:2" x14ac:dyDescent="0.35">
      <c r="A1772" s="3">
        <v>76982</v>
      </c>
      <c r="B1772">
        <v>1</v>
      </c>
    </row>
    <row r="1773" spans="1:2" x14ac:dyDescent="0.35">
      <c r="A1773" s="3">
        <v>76995</v>
      </c>
      <c r="B1773">
        <v>1</v>
      </c>
    </row>
    <row r="1774" spans="1:2" x14ac:dyDescent="0.35">
      <c r="A1774" s="3">
        <v>76998</v>
      </c>
      <c r="B1774">
        <v>1</v>
      </c>
    </row>
    <row r="1775" spans="1:2" x14ac:dyDescent="0.35">
      <c r="A1775" s="3">
        <v>77027</v>
      </c>
      <c r="B1775">
        <v>1</v>
      </c>
    </row>
    <row r="1776" spans="1:2" x14ac:dyDescent="0.35">
      <c r="A1776" s="3">
        <v>77037</v>
      </c>
      <c r="B1776">
        <v>1</v>
      </c>
    </row>
    <row r="1777" spans="1:2" x14ac:dyDescent="0.35">
      <c r="A1777" s="3">
        <v>77044</v>
      </c>
      <c r="B1777">
        <v>1</v>
      </c>
    </row>
    <row r="1778" spans="1:2" x14ac:dyDescent="0.35">
      <c r="A1778" s="3">
        <v>77142</v>
      </c>
      <c r="B1778">
        <v>1</v>
      </c>
    </row>
    <row r="1779" spans="1:2" x14ac:dyDescent="0.35">
      <c r="A1779" s="3">
        <v>77226</v>
      </c>
      <c r="B1779">
        <v>1</v>
      </c>
    </row>
    <row r="1780" spans="1:2" x14ac:dyDescent="0.35">
      <c r="A1780" s="3">
        <v>77297</v>
      </c>
      <c r="B1780">
        <v>1</v>
      </c>
    </row>
    <row r="1781" spans="1:2" x14ac:dyDescent="0.35">
      <c r="A1781" s="3">
        <v>77298</v>
      </c>
      <c r="B1781">
        <v>2</v>
      </c>
    </row>
    <row r="1782" spans="1:2" x14ac:dyDescent="0.35">
      <c r="A1782" s="3">
        <v>77343</v>
      </c>
      <c r="B1782">
        <v>1</v>
      </c>
    </row>
    <row r="1783" spans="1:2" x14ac:dyDescent="0.35">
      <c r="A1783" s="3">
        <v>77353</v>
      </c>
      <c r="B1783">
        <v>1</v>
      </c>
    </row>
    <row r="1784" spans="1:2" x14ac:dyDescent="0.35">
      <c r="A1784" s="3">
        <v>77376</v>
      </c>
      <c r="B1784">
        <v>1</v>
      </c>
    </row>
    <row r="1785" spans="1:2" x14ac:dyDescent="0.35">
      <c r="A1785" s="3">
        <v>77382</v>
      </c>
      <c r="B1785">
        <v>1</v>
      </c>
    </row>
    <row r="1786" spans="1:2" x14ac:dyDescent="0.35">
      <c r="A1786" s="3">
        <v>77437</v>
      </c>
      <c r="B1786">
        <v>1</v>
      </c>
    </row>
    <row r="1787" spans="1:2" x14ac:dyDescent="0.35">
      <c r="A1787" s="3">
        <v>77457</v>
      </c>
      <c r="B1787">
        <v>1</v>
      </c>
    </row>
    <row r="1788" spans="1:2" x14ac:dyDescent="0.35">
      <c r="A1788" s="3">
        <v>77520</v>
      </c>
      <c r="B1788">
        <v>1</v>
      </c>
    </row>
    <row r="1789" spans="1:2" x14ac:dyDescent="0.35">
      <c r="A1789" s="3">
        <v>77568</v>
      </c>
      <c r="B1789">
        <v>1</v>
      </c>
    </row>
    <row r="1790" spans="1:2" x14ac:dyDescent="0.35">
      <c r="A1790" s="3">
        <v>77583</v>
      </c>
      <c r="B1790">
        <v>1</v>
      </c>
    </row>
    <row r="1791" spans="1:2" x14ac:dyDescent="0.35">
      <c r="A1791" s="3">
        <v>77598</v>
      </c>
      <c r="B1791">
        <v>1</v>
      </c>
    </row>
    <row r="1792" spans="1:2" x14ac:dyDescent="0.35">
      <c r="A1792" s="3">
        <v>77610</v>
      </c>
      <c r="B1792">
        <v>1</v>
      </c>
    </row>
    <row r="1793" spans="1:2" x14ac:dyDescent="0.35">
      <c r="A1793" s="3">
        <v>77622</v>
      </c>
      <c r="B1793">
        <v>1</v>
      </c>
    </row>
    <row r="1794" spans="1:2" x14ac:dyDescent="0.35">
      <c r="A1794" s="3">
        <v>77632</v>
      </c>
      <c r="B1794">
        <v>1</v>
      </c>
    </row>
    <row r="1795" spans="1:2" x14ac:dyDescent="0.35">
      <c r="A1795" s="3">
        <v>77766</v>
      </c>
      <c r="B1795">
        <v>2</v>
      </c>
    </row>
    <row r="1796" spans="1:2" x14ac:dyDescent="0.35">
      <c r="A1796" s="3">
        <v>77845</v>
      </c>
      <c r="B1796">
        <v>1</v>
      </c>
    </row>
    <row r="1797" spans="1:2" x14ac:dyDescent="0.35">
      <c r="A1797" s="3">
        <v>77863</v>
      </c>
      <c r="B1797">
        <v>1</v>
      </c>
    </row>
    <row r="1798" spans="1:2" x14ac:dyDescent="0.35">
      <c r="A1798" s="3">
        <v>77870</v>
      </c>
      <c r="B1798">
        <v>1</v>
      </c>
    </row>
    <row r="1799" spans="1:2" x14ac:dyDescent="0.35">
      <c r="A1799" s="3">
        <v>77882</v>
      </c>
      <c r="B1799">
        <v>1</v>
      </c>
    </row>
    <row r="1800" spans="1:2" x14ac:dyDescent="0.35">
      <c r="A1800" s="3">
        <v>77972</v>
      </c>
      <c r="B1800">
        <v>1</v>
      </c>
    </row>
    <row r="1801" spans="1:2" x14ac:dyDescent="0.35">
      <c r="A1801" s="3">
        <v>77981</v>
      </c>
      <c r="B1801">
        <v>1</v>
      </c>
    </row>
    <row r="1802" spans="1:2" x14ac:dyDescent="0.35">
      <c r="A1802" s="3">
        <v>78028</v>
      </c>
      <c r="B1802">
        <v>1</v>
      </c>
    </row>
    <row r="1803" spans="1:2" x14ac:dyDescent="0.35">
      <c r="A1803" s="3">
        <v>78041</v>
      </c>
      <c r="B1803">
        <v>1</v>
      </c>
    </row>
    <row r="1804" spans="1:2" x14ac:dyDescent="0.35">
      <c r="A1804" s="3">
        <v>78075</v>
      </c>
      <c r="B1804">
        <v>1</v>
      </c>
    </row>
    <row r="1805" spans="1:2" x14ac:dyDescent="0.35">
      <c r="A1805" s="3">
        <v>78093</v>
      </c>
      <c r="B1805">
        <v>1</v>
      </c>
    </row>
    <row r="1806" spans="1:2" x14ac:dyDescent="0.35">
      <c r="A1806" s="3">
        <v>78128</v>
      </c>
      <c r="B1806">
        <v>1</v>
      </c>
    </row>
    <row r="1807" spans="1:2" x14ac:dyDescent="0.35">
      <c r="A1807" s="3">
        <v>78285</v>
      </c>
      <c r="B1807">
        <v>1</v>
      </c>
    </row>
    <row r="1808" spans="1:2" x14ac:dyDescent="0.35">
      <c r="A1808" s="3">
        <v>78331</v>
      </c>
      <c r="B1808">
        <v>1</v>
      </c>
    </row>
    <row r="1809" spans="1:2" x14ac:dyDescent="0.35">
      <c r="A1809" s="3">
        <v>78353</v>
      </c>
      <c r="B1809">
        <v>1</v>
      </c>
    </row>
    <row r="1810" spans="1:2" x14ac:dyDescent="0.35">
      <c r="A1810" s="3">
        <v>78394</v>
      </c>
      <c r="B1810">
        <v>1</v>
      </c>
    </row>
    <row r="1811" spans="1:2" x14ac:dyDescent="0.35">
      <c r="A1811" s="3">
        <v>78416</v>
      </c>
      <c r="B1811">
        <v>1</v>
      </c>
    </row>
    <row r="1812" spans="1:2" x14ac:dyDescent="0.35">
      <c r="A1812" s="3">
        <v>78420</v>
      </c>
      <c r="B1812">
        <v>1</v>
      </c>
    </row>
    <row r="1813" spans="1:2" x14ac:dyDescent="0.35">
      <c r="A1813" s="3">
        <v>78427</v>
      </c>
      <c r="B1813">
        <v>1</v>
      </c>
    </row>
    <row r="1814" spans="1:2" x14ac:dyDescent="0.35">
      <c r="A1814" s="3">
        <v>78468</v>
      </c>
      <c r="B1814">
        <v>1</v>
      </c>
    </row>
    <row r="1815" spans="1:2" x14ac:dyDescent="0.35">
      <c r="A1815" s="3">
        <v>78497</v>
      </c>
      <c r="B1815">
        <v>2</v>
      </c>
    </row>
    <row r="1816" spans="1:2" x14ac:dyDescent="0.35">
      <c r="A1816" s="3">
        <v>78499</v>
      </c>
      <c r="B1816">
        <v>1</v>
      </c>
    </row>
    <row r="1817" spans="1:2" x14ac:dyDescent="0.35">
      <c r="A1817" s="3">
        <v>78569</v>
      </c>
      <c r="B1817">
        <v>1</v>
      </c>
    </row>
    <row r="1818" spans="1:2" x14ac:dyDescent="0.35">
      <c r="A1818" s="3">
        <v>78579</v>
      </c>
      <c r="B1818">
        <v>1</v>
      </c>
    </row>
    <row r="1819" spans="1:2" x14ac:dyDescent="0.35">
      <c r="A1819" s="3">
        <v>78618</v>
      </c>
      <c r="B1819">
        <v>1</v>
      </c>
    </row>
    <row r="1820" spans="1:2" x14ac:dyDescent="0.35">
      <c r="A1820" s="3">
        <v>78642</v>
      </c>
      <c r="B1820">
        <v>1</v>
      </c>
    </row>
    <row r="1821" spans="1:2" x14ac:dyDescent="0.35">
      <c r="A1821" s="3">
        <v>78687</v>
      </c>
      <c r="B1821">
        <v>1</v>
      </c>
    </row>
    <row r="1822" spans="1:2" x14ac:dyDescent="0.35">
      <c r="A1822" s="3">
        <v>78710</v>
      </c>
      <c r="B1822">
        <v>1</v>
      </c>
    </row>
    <row r="1823" spans="1:2" x14ac:dyDescent="0.35">
      <c r="A1823" s="3">
        <v>78789</v>
      </c>
      <c r="B1823">
        <v>1</v>
      </c>
    </row>
    <row r="1824" spans="1:2" x14ac:dyDescent="0.35">
      <c r="A1824" s="3">
        <v>78825</v>
      </c>
      <c r="B1824">
        <v>1</v>
      </c>
    </row>
    <row r="1825" spans="1:2" x14ac:dyDescent="0.35">
      <c r="A1825" s="3">
        <v>78901</v>
      </c>
      <c r="B1825">
        <v>1</v>
      </c>
    </row>
    <row r="1826" spans="1:2" x14ac:dyDescent="0.35">
      <c r="A1826" s="3">
        <v>78931</v>
      </c>
      <c r="B1826">
        <v>1</v>
      </c>
    </row>
    <row r="1827" spans="1:2" x14ac:dyDescent="0.35">
      <c r="A1827" s="3">
        <v>78939</v>
      </c>
      <c r="B1827">
        <v>1</v>
      </c>
    </row>
    <row r="1828" spans="1:2" x14ac:dyDescent="0.35">
      <c r="A1828" s="3">
        <v>78952</v>
      </c>
      <c r="B1828">
        <v>1</v>
      </c>
    </row>
    <row r="1829" spans="1:2" x14ac:dyDescent="0.35">
      <c r="A1829" s="3">
        <v>79143</v>
      </c>
      <c r="B1829">
        <v>1</v>
      </c>
    </row>
    <row r="1830" spans="1:2" x14ac:dyDescent="0.35">
      <c r="A1830" s="3">
        <v>79146</v>
      </c>
      <c r="B1830">
        <v>2</v>
      </c>
    </row>
    <row r="1831" spans="1:2" x14ac:dyDescent="0.35">
      <c r="A1831" s="3">
        <v>79174</v>
      </c>
      <c r="B1831">
        <v>1</v>
      </c>
    </row>
    <row r="1832" spans="1:2" x14ac:dyDescent="0.35">
      <c r="A1832" s="3">
        <v>79205</v>
      </c>
      <c r="B1832">
        <v>1</v>
      </c>
    </row>
    <row r="1833" spans="1:2" x14ac:dyDescent="0.35">
      <c r="A1833" s="3">
        <v>79244</v>
      </c>
      <c r="B1833">
        <v>1</v>
      </c>
    </row>
    <row r="1834" spans="1:2" x14ac:dyDescent="0.35">
      <c r="A1834" s="3">
        <v>79410</v>
      </c>
      <c r="B1834">
        <v>1</v>
      </c>
    </row>
    <row r="1835" spans="1:2" x14ac:dyDescent="0.35">
      <c r="A1835" s="3">
        <v>79419</v>
      </c>
      <c r="B1835">
        <v>1</v>
      </c>
    </row>
    <row r="1836" spans="1:2" x14ac:dyDescent="0.35">
      <c r="A1836" s="3">
        <v>79456</v>
      </c>
      <c r="B1836">
        <v>1</v>
      </c>
    </row>
    <row r="1837" spans="1:2" x14ac:dyDescent="0.35">
      <c r="A1837" s="3">
        <v>79529</v>
      </c>
      <c r="B1837">
        <v>1</v>
      </c>
    </row>
    <row r="1838" spans="1:2" x14ac:dyDescent="0.35">
      <c r="A1838" s="3">
        <v>79530</v>
      </c>
      <c r="B1838">
        <v>1</v>
      </c>
    </row>
    <row r="1839" spans="1:2" x14ac:dyDescent="0.35">
      <c r="A1839" s="3">
        <v>79593</v>
      </c>
      <c r="B1839">
        <v>2</v>
      </c>
    </row>
    <row r="1840" spans="1:2" x14ac:dyDescent="0.35">
      <c r="A1840" s="3">
        <v>79607</v>
      </c>
      <c r="B1840">
        <v>1</v>
      </c>
    </row>
    <row r="1841" spans="1:2" x14ac:dyDescent="0.35">
      <c r="A1841" s="3">
        <v>79632</v>
      </c>
      <c r="B1841">
        <v>1</v>
      </c>
    </row>
    <row r="1842" spans="1:2" x14ac:dyDescent="0.35">
      <c r="A1842" s="3">
        <v>79689</v>
      </c>
      <c r="B1842">
        <v>1</v>
      </c>
    </row>
    <row r="1843" spans="1:2" x14ac:dyDescent="0.35">
      <c r="A1843" s="3">
        <v>79734</v>
      </c>
      <c r="B1843">
        <v>1</v>
      </c>
    </row>
    <row r="1844" spans="1:2" x14ac:dyDescent="0.35">
      <c r="A1844" s="3">
        <v>79761</v>
      </c>
      <c r="B1844">
        <v>1</v>
      </c>
    </row>
    <row r="1845" spans="1:2" x14ac:dyDescent="0.35">
      <c r="A1845" s="3">
        <v>79800</v>
      </c>
      <c r="B1845">
        <v>1</v>
      </c>
    </row>
    <row r="1846" spans="1:2" x14ac:dyDescent="0.35">
      <c r="A1846" s="3">
        <v>79803</v>
      </c>
      <c r="B1846">
        <v>1</v>
      </c>
    </row>
    <row r="1847" spans="1:2" x14ac:dyDescent="0.35">
      <c r="A1847" s="3">
        <v>79823</v>
      </c>
      <c r="B1847">
        <v>1</v>
      </c>
    </row>
    <row r="1848" spans="1:2" x14ac:dyDescent="0.35">
      <c r="A1848" s="3">
        <v>79865</v>
      </c>
      <c r="B1848">
        <v>1</v>
      </c>
    </row>
    <row r="1849" spans="1:2" x14ac:dyDescent="0.35">
      <c r="A1849" s="3">
        <v>79908</v>
      </c>
      <c r="B1849">
        <v>1</v>
      </c>
    </row>
    <row r="1850" spans="1:2" x14ac:dyDescent="0.35">
      <c r="A1850" s="3">
        <v>79930</v>
      </c>
      <c r="B1850">
        <v>1</v>
      </c>
    </row>
    <row r="1851" spans="1:2" x14ac:dyDescent="0.35">
      <c r="A1851" s="3">
        <v>79941</v>
      </c>
      <c r="B1851">
        <v>1</v>
      </c>
    </row>
    <row r="1852" spans="1:2" x14ac:dyDescent="0.35">
      <c r="A1852" s="3">
        <v>79946</v>
      </c>
      <c r="B1852">
        <v>1</v>
      </c>
    </row>
    <row r="1853" spans="1:2" x14ac:dyDescent="0.35">
      <c r="A1853" s="3">
        <v>80011</v>
      </c>
      <c r="B1853">
        <v>1</v>
      </c>
    </row>
    <row r="1854" spans="1:2" x14ac:dyDescent="0.35">
      <c r="A1854" s="3">
        <v>80067</v>
      </c>
      <c r="B1854">
        <v>1</v>
      </c>
    </row>
    <row r="1855" spans="1:2" x14ac:dyDescent="0.35">
      <c r="A1855" s="3">
        <v>80124</v>
      </c>
      <c r="B1855">
        <v>2</v>
      </c>
    </row>
    <row r="1856" spans="1:2" x14ac:dyDescent="0.35">
      <c r="A1856" s="3">
        <v>80134</v>
      </c>
      <c r="B1856">
        <v>3</v>
      </c>
    </row>
    <row r="1857" spans="1:2" x14ac:dyDescent="0.35">
      <c r="A1857" s="3">
        <v>80141</v>
      </c>
      <c r="B1857">
        <v>1</v>
      </c>
    </row>
    <row r="1858" spans="1:2" x14ac:dyDescent="0.35">
      <c r="A1858" s="3">
        <v>80144</v>
      </c>
      <c r="B1858">
        <v>1</v>
      </c>
    </row>
    <row r="1859" spans="1:2" x14ac:dyDescent="0.35">
      <c r="A1859" s="3">
        <v>80184</v>
      </c>
      <c r="B1859">
        <v>1</v>
      </c>
    </row>
    <row r="1860" spans="1:2" x14ac:dyDescent="0.35">
      <c r="A1860" s="3">
        <v>80317</v>
      </c>
      <c r="B1860">
        <v>1</v>
      </c>
    </row>
    <row r="1861" spans="1:2" x14ac:dyDescent="0.35">
      <c r="A1861" s="3">
        <v>80336</v>
      </c>
      <c r="B1861">
        <v>1</v>
      </c>
    </row>
    <row r="1862" spans="1:2" x14ac:dyDescent="0.35">
      <c r="A1862" s="3">
        <v>80360</v>
      </c>
      <c r="B1862">
        <v>1</v>
      </c>
    </row>
    <row r="1863" spans="1:2" x14ac:dyDescent="0.35">
      <c r="A1863" s="3">
        <v>80395</v>
      </c>
      <c r="B1863">
        <v>1</v>
      </c>
    </row>
    <row r="1864" spans="1:2" x14ac:dyDescent="0.35">
      <c r="A1864" s="3">
        <v>80398</v>
      </c>
      <c r="B1864">
        <v>1</v>
      </c>
    </row>
    <row r="1865" spans="1:2" x14ac:dyDescent="0.35">
      <c r="A1865" s="3">
        <v>80427</v>
      </c>
      <c r="B1865">
        <v>1</v>
      </c>
    </row>
    <row r="1866" spans="1:2" x14ac:dyDescent="0.35">
      <c r="A1866" s="3">
        <v>80573</v>
      </c>
      <c r="B1866">
        <v>2</v>
      </c>
    </row>
    <row r="1867" spans="1:2" x14ac:dyDescent="0.35">
      <c r="A1867" s="3">
        <v>80589</v>
      </c>
      <c r="B1867">
        <v>1</v>
      </c>
    </row>
    <row r="1868" spans="1:2" x14ac:dyDescent="0.35">
      <c r="A1868" s="3">
        <v>80617</v>
      </c>
      <c r="B1868">
        <v>1</v>
      </c>
    </row>
    <row r="1869" spans="1:2" x14ac:dyDescent="0.35">
      <c r="A1869" s="3">
        <v>80685</v>
      </c>
      <c r="B1869">
        <v>1</v>
      </c>
    </row>
    <row r="1870" spans="1:2" x14ac:dyDescent="0.35">
      <c r="A1870" s="3">
        <v>80695</v>
      </c>
      <c r="B1870">
        <v>1</v>
      </c>
    </row>
    <row r="1871" spans="1:2" x14ac:dyDescent="0.35">
      <c r="A1871" s="3">
        <v>80739</v>
      </c>
      <c r="B1871">
        <v>1</v>
      </c>
    </row>
    <row r="1872" spans="1:2" x14ac:dyDescent="0.35">
      <c r="A1872" s="3">
        <v>80763</v>
      </c>
      <c r="B1872">
        <v>1</v>
      </c>
    </row>
    <row r="1873" spans="1:2" x14ac:dyDescent="0.35">
      <c r="A1873" s="3">
        <v>80812</v>
      </c>
      <c r="B1873">
        <v>1</v>
      </c>
    </row>
    <row r="1874" spans="1:2" x14ac:dyDescent="0.35">
      <c r="A1874" s="3">
        <v>80872</v>
      </c>
      <c r="B1874">
        <v>1</v>
      </c>
    </row>
    <row r="1875" spans="1:2" x14ac:dyDescent="0.35">
      <c r="A1875" s="3">
        <v>80910</v>
      </c>
      <c r="B1875">
        <v>1</v>
      </c>
    </row>
    <row r="1876" spans="1:2" x14ac:dyDescent="0.35">
      <c r="A1876" s="3">
        <v>80950</v>
      </c>
      <c r="B1876">
        <v>1</v>
      </c>
    </row>
    <row r="1877" spans="1:2" x14ac:dyDescent="0.35">
      <c r="A1877" s="3">
        <v>80952</v>
      </c>
      <c r="B1877">
        <v>1</v>
      </c>
    </row>
    <row r="1878" spans="1:2" x14ac:dyDescent="0.35">
      <c r="A1878" s="3">
        <v>80982</v>
      </c>
      <c r="B1878">
        <v>1</v>
      </c>
    </row>
    <row r="1879" spans="1:2" x14ac:dyDescent="0.35">
      <c r="A1879" s="3">
        <v>80995</v>
      </c>
      <c r="B1879">
        <v>1</v>
      </c>
    </row>
    <row r="1880" spans="1:2" x14ac:dyDescent="0.35">
      <c r="A1880" s="3">
        <v>81044</v>
      </c>
      <c r="B1880">
        <v>1</v>
      </c>
    </row>
    <row r="1881" spans="1:2" x14ac:dyDescent="0.35">
      <c r="A1881" s="3">
        <v>81051</v>
      </c>
      <c r="B1881">
        <v>1</v>
      </c>
    </row>
    <row r="1882" spans="1:2" x14ac:dyDescent="0.35">
      <c r="A1882" s="3">
        <v>81168</v>
      </c>
      <c r="B1882">
        <v>1</v>
      </c>
    </row>
    <row r="1883" spans="1:2" x14ac:dyDescent="0.35">
      <c r="A1883" s="3">
        <v>81169</v>
      </c>
      <c r="B1883">
        <v>1</v>
      </c>
    </row>
    <row r="1884" spans="1:2" x14ac:dyDescent="0.35">
      <c r="A1884" s="3">
        <v>81205</v>
      </c>
      <c r="B1884">
        <v>1</v>
      </c>
    </row>
    <row r="1885" spans="1:2" x14ac:dyDescent="0.35">
      <c r="A1885" s="3">
        <v>81217</v>
      </c>
      <c r="B1885">
        <v>2</v>
      </c>
    </row>
    <row r="1886" spans="1:2" x14ac:dyDescent="0.35">
      <c r="A1886" s="3">
        <v>81246</v>
      </c>
      <c r="B1886">
        <v>1</v>
      </c>
    </row>
    <row r="1887" spans="1:2" x14ac:dyDescent="0.35">
      <c r="A1887" s="3">
        <v>81300</v>
      </c>
      <c r="B1887">
        <v>1</v>
      </c>
    </row>
    <row r="1888" spans="1:2" x14ac:dyDescent="0.35">
      <c r="A1888" s="3">
        <v>81320</v>
      </c>
      <c r="B1888">
        <v>1</v>
      </c>
    </row>
    <row r="1889" spans="1:2" x14ac:dyDescent="0.35">
      <c r="A1889" s="3">
        <v>81361</v>
      </c>
      <c r="B1889">
        <v>2</v>
      </c>
    </row>
    <row r="1890" spans="1:2" x14ac:dyDescent="0.35">
      <c r="A1890" s="3">
        <v>81380</v>
      </c>
      <c r="B1890">
        <v>1</v>
      </c>
    </row>
    <row r="1891" spans="1:2" x14ac:dyDescent="0.35">
      <c r="A1891" s="3">
        <v>81574</v>
      </c>
      <c r="B1891">
        <v>1</v>
      </c>
    </row>
    <row r="1892" spans="1:2" x14ac:dyDescent="0.35">
      <c r="A1892" s="3">
        <v>81657</v>
      </c>
      <c r="B1892">
        <v>1</v>
      </c>
    </row>
    <row r="1893" spans="1:2" x14ac:dyDescent="0.35">
      <c r="A1893" s="3">
        <v>81698</v>
      </c>
      <c r="B1893">
        <v>2</v>
      </c>
    </row>
    <row r="1894" spans="1:2" x14ac:dyDescent="0.35">
      <c r="A1894" s="3">
        <v>81702</v>
      </c>
      <c r="B1894">
        <v>1</v>
      </c>
    </row>
    <row r="1895" spans="1:2" x14ac:dyDescent="0.35">
      <c r="A1895" s="3">
        <v>81741</v>
      </c>
      <c r="B1895">
        <v>1</v>
      </c>
    </row>
    <row r="1896" spans="1:2" x14ac:dyDescent="0.35">
      <c r="A1896" s="3">
        <v>81795</v>
      </c>
      <c r="B1896">
        <v>1</v>
      </c>
    </row>
    <row r="1897" spans="1:2" x14ac:dyDescent="0.35">
      <c r="A1897" s="3">
        <v>81843</v>
      </c>
      <c r="B1897">
        <v>1</v>
      </c>
    </row>
    <row r="1898" spans="1:2" x14ac:dyDescent="0.35">
      <c r="A1898" s="3">
        <v>81929</v>
      </c>
      <c r="B1898">
        <v>1</v>
      </c>
    </row>
    <row r="1899" spans="1:2" x14ac:dyDescent="0.35">
      <c r="A1899" s="3">
        <v>81975</v>
      </c>
      <c r="B1899">
        <v>1</v>
      </c>
    </row>
    <row r="1900" spans="1:2" x14ac:dyDescent="0.35">
      <c r="A1900" s="3">
        <v>82014</v>
      </c>
      <c r="B1900">
        <v>1</v>
      </c>
    </row>
    <row r="1901" spans="1:2" x14ac:dyDescent="0.35">
      <c r="A1901" s="3">
        <v>82017</v>
      </c>
      <c r="B1901">
        <v>1</v>
      </c>
    </row>
    <row r="1902" spans="1:2" x14ac:dyDescent="0.35">
      <c r="A1902" s="3">
        <v>82025</v>
      </c>
      <c r="B1902">
        <v>1</v>
      </c>
    </row>
    <row r="1903" spans="1:2" x14ac:dyDescent="0.35">
      <c r="A1903" s="3">
        <v>82032</v>
      </c>
      <c r="B1903">
        <v>2</v>
      </c>
    </row>
    <row r="1904" spans="1:2" x14ac:dyDescent="0.35">
      <c r="A1904" s="3">
        <v>82072</v>
      </c>
      <c r="B1904">
        <v>1</v>
      </c>
    </row>
    <row r="1905" spans="1:2" x14ac:dyDescent="0.35">
      <c r="A1905" s="3">
        <v>82122</v>
      </c>
      <c r="B1905">
        <v>1</v>
      </c>
    </row>
    <row r="1906" spans="1:2" x14ac:dyDescent="0.35">
      <c r="A1906" s="3">
        <v>82170</v>
      </c>
      <c r="B1906">
        <v>1</v>
      </c>
    </row>
    <row r="1907" spans="1:2" x14ac:dyDescent="0.35">
      <c r="A1907" s="3">
        <v>82224</v>
      </c>
      <c r="B1907">
        <v>1</v>
      </c>
    </row>
    <row r="1908" spans="1:2" x14ac:dyDescent="0.35">
      <c r="A1908" s="3">
        <v>82326</v>
      </c>
      <c r="B1908">
        <v>1</v>
      </c>
    </row>
    <row r="1909" spans="1:2" x14ac:dyDescent="0.35">
      <c r="A1909" s="3">
        <v>82332</v>
      </c>
      <c r="B1909">
        <v>1</v>
      </c>
    </row>
    <row r="1910" spans="1:2" x14ac:dyDescent="0.35">
      <c r="A1910" s="3">
        <v>82333</v>
      </c>
      <c r="B1910">
        <v>1</v>
      </c>
    </row>
    <row r="1911" spans="1:2" x14ac:dyDescent="0.35">
      <c r="A1911" s="3">
        <v>82347</v>
      </c>
      <c r="B1911">
        <v>2</v>
      </c>
    </row>
    <row r="1912" spans="1:2" x14ac:dyDescent="0.35">
      <c r="A1912" s="3">
        <v>82384</v>
      </c>
      <c r="B1912">
        <v>1</v>
      </c>
    </row>
    <row r="1913" spans="1:2" x14ac:dyDescent="0.35">
      <c r="A1913" s="3">
        <v>82427</v>
      </c>
      <c r="B1913">
        <v>1</v>
      </c>
    </row>
    <row r="1914" spans="1:2" x14ac:dyDescent="0.35">
      <c r="A1914" s="3">
        <v>82460</v>
      </c>
      <c r="B1914">
        <v>1</v>
      </c>
    </row>
    <row r="1915" spans="1:2" x14ac:dyDescent="0.35">
      <c r="A1915" s="3">
        <v>82497</v>
      </c>
      <c r="B1915">
        <v>1</v>
      </c>
    </row>
    <row r="1916" spans="1:2" x14ac:dyDescent="0.35">
      <c r="A1916" s="3">
        <v>82504</v>
      </c>
      <c r="B1916">
        <v>1</v>
      </c>
    </row>
    <row r="1917" spans="1:2" x14ac:dyDescent="0.35">
      <c r="A1917" s="3">
        <v>82571</v>
      </c>
      <c r="B1917">
        <v>1</v>
      </c>
    </row>
    <row r="1918" spans="1:2" x14ac:dyDescent="0.35">
      <c r="A1918" s="3">
        <v>82576</v>
      </c>
      <c r="B1918">
        <v>1</v>
      </c>
    </row>
    <row r="1919" spans="1:2" x14ac:dyDescent="0.35">
      <c r="A1919" s="3">
        <v>82582</v>
      </c>
      <c r="B1919">
        <v>1</v>
      </c>
    </row>
    <row r="1920" spans="1:2" x14ac:dyDescent="0.35">
      <c r="A1920" s="3">
        <v>82584</v>
      </c>
      <c r="B1920">
        <v>1</v>
      </c>
    </row>
    <row r="1921" spans="1:2" x14ac:dyDescent="0.35">
      <c r="A1921" s="3">
        <v>82623</v>
      </c>
      <c r="B1921">
        <v>1</v>
      </c>
    </row>
    <row r="1922" spans="1:2" x14ac:dyDescent="0.35">
      <c r="A1922" s="3">
        <v>82657</v>
      </c>
      <c r="B1922">
        <v>1</v>
      </c>
    </row>
    <row r="1923" spans="1:2" x14ac:dyDescent="0.35">
      <c r="A1923" s="3">
        <v>82716</v>
      </c>
      <c r="B1923">
        <v>1</v>
      </c>
    </row>
    <row r="1924" spans="1:2" x14ac:dyDescent="0.35">
      <c r="A1924" s="3">
        <v>82733</v>
      </c>
      <c r="B1924">
        <v>1</v>
      </c>
    </row>
    <row r="1925" spans="1:2" x14ac:dyDescent="0.35">
      <c r="A1925" s="3">
        <v>82800</v>
      </c>
      <c r="B1925">
        <v>2</v>
      </c>
    </row>
    <row r="1926" spans="1:2" x14ac:dyDescent="0.35">
      <c r="A1926" s="3">
        <v>83003</v>
      </c>
      <c r="B1926">
        <v>1</v>
      </c>
    </row>
    <row r="1927" spans="1:2" x14ac:dyDescent="0.35">
      <c r="A1927" s="3">
        <v>83033</v>
      </c>
      <c r="B1927">
        <v>1</v>
      </c>
    </row>
    <row r="1928" spans="1:2" x14ac:dyDescent="0.35">
      <c r="A1928" s="3">
        <v>83145</v>
      </c>
      <c r="B1928">
        <v>1</v>
      </c>
    </row>
    <row r="1929" spans="1:2" x14ac:dyDescent="0.35">
      <c r="A1929" s="3">
        <v>83151</v>
      </c>
      <c r="B1929">
        <v>2</v>
      </c>
    </row>
    <row r="1930" spans="1:2" x14ac:dyDescent="0.35">
      <c r="A1930" s="3">
        <v>83257</v>
      </c>
      <c r="B1930">
        <v>1</v>
      </c>
    </row>
    <row r="1931" spans="1:2" x14ac:dyDescent="0.35">
      <c r="A1931" s="3">
        <v>83273</v>
      </c>
      <c r="B1931">
        <v>1</v>
      </c>
    </row>
    <row r="1932" spans="1:2" x14ac:dyDescent="0.35">
      <c r="A1932" s="3">
        <v>83443</v>
      </c>
      <c r="B1932">
        <v>1</v>
      </c>
    </row>
    <row r="1933" spans="1:2" x14ac:dyDescent="0.35">
      <c r="A1933" s="3">
        <v>83512</v>
      </c>
      <c r="B1933">
        <v>1</v>
      </c>
    </row>
    <row r="1934" spans="1:2" x14ac:dyDescent="0.35">
      <c r="A1934" s="3">
        <v>83528</v>
      </c>
      <c r="B1934">
        <v>1</v>
      </c>
    </row>
    <row r="1935" spans="1:2" x14ac:dyDescent="0.35">
      <c r="A1935" s="3">
        <v>83532</v>
      </c>
      <c r="B1935">
        <v>1</v>
      </c>
    </row>
    <row r="1936" spans="1:2" x14ac:dyDescent="0.35">
      <c r="A1936" s="3">
        <v>83664</v>
      </c>
      <c r="B1936">
        <v>1</v>
      </c>
    </row>
    <row r="1937" spans="1:2" x14ac:dyDescent="0.35">
      <c r="A1937" s="3">
        <v>83715</v>
      </c>
      <c r="B1937">
        <v>1</v>
      </c>
    </row>
    <row r="1938" spans="1:2" x14ac:dyDescent="0.35">
      <c r="A1938" s="3">
        <v>83790</v>
      </c>
      <c r="B1938">
        <v>1</v>
      </c>
    </row>
    <row r="1939" spans="1:2" x14ac:dyDescent="0.35">
      <c r="A1939" s="3">
        <v>83829</v>
      </c>
      <c r="B1939">
        <v>2</v>
      </c>
    </row>
    <row r="1940" spans="1:2" x14ac:dyDescent="0.35">
      <c r="A1940" s="3">
        <v>83837</v>
      </c>
      <c r="B1940">
        <v>1</v>
      </c>
    </row>
    <row r="1941" spans="1:2" x14ac:dyDescent="0.35">
      <c r="A1941" s="3">
        <v>83844</v>
      </c>
      <c r="B1941">
        <v>3</v>
      </c>
    </row>
    <row r="1942" spans="1:2" x14ac:dyDescent="0.35">
      <c r="A1942" s="3">
        <v>83891</v>
      </c>
      <c r="B1942">
        <v>1</v>
      </c>
    </row>
    <row r="1943" spans="1:2" x14ac:dyDescent="0.35">
      <c r="A1943" s="3">
        <v>83917</v>
      </c>
      <c r="B1943">
        <v>1</v>
      </c>
    </row>
    <row r="1944" spans="1:2" x14ac:dyDescent="0.35">
      <c r="A1944" s="3">
        <v>84117</v>
      </c>
      <c r="B1944">
        <v>1</v>
      </c>
    </row>
    <row r="1945" spans="1:2" x14ac:dyDescent="0.35">
      <c r="A1945" s="3">
        <v>84169</v>
      </c>
      <c r="B1945">
        <v>2</v>
      </c>
    </row>
    <row r="1946" spans="1:2" x14ac:dyDescent="0.35">
      <c r="A1946" s="3">
        <v>84196</v>
      </c>
      <c r="B1946">
        <v>1</v>
      </c>
    </row>
    <row r="1947" spans="1:2" x14ac:dyDescent="0.35">
      <c r="A1947" s="3">
        <v>84219</v>
      </c>
      <c r="B1947">
        <v>2</v>
      </c>
    </row>
    <row r="1948" spans="1:2" x14ac:dyDescent="0.35">
      <c r="A1948" s="3">
        <v>84460</v>
      </c>
      <c r="B1948">
        <v>1</v>
      </c>
    </row>
    <row r="1949" spans="1:2" x14ac:dyDescent="0.35">
      <c r="A1949" s="3">
        <v>84574</v>
      </c>
      <c r="B1949">
        <v>1</v>
      </c>
    </row>
    <row r="1950" spans="1:2" x14ac:dyDescent="0.35">
      <c r="A1950" s="3">
        <v>84618</v>
      </c>
      <c r="B1950">
        <v>2</v>
      </c>
    </row>
    <row r="1951" spans="1:2" x14ac:dyDescent="0.35">
      <c r="A1951" s="3">
        <v>84835</v>
      </c>
      <c r="B1951">
        <v>1</v>
      </c>
    </row>
    <row r="1952" spans="1:2" x14ac:dyDescent="0.35">
      <c r="A1952" s="3">
        <v>84865</v>
      </c>
      <c r="B1952">
        <v>1</v>
      </c>
    </row>
    <row r="1953" spans="1:2" x14ac:dyDescent="0.35">
      <c r="A1953" s="3">
        <v>84906</v>
      </c>
      <c r="B1953">
        <v>2</v>
      </c>
    </row>
    <row r="1954" spans="1:2" x14ac:dyDescent="0.35">
      <c r="A1954" s="3">
        <v>84953</v>
      </c>
      <c r="B1954">
        <v>1</v>
      </c>
    </row>
    <row r="1955" spans="1:2" x14ac:dyDescent="0.35">
      <c r="A1955" s="3">
        <v>85072</v>
      </c>
      <c r="B1955">
        <v>1</v>
      </c>
    </row>
    <row r="1956" spans="1:2" x14ac:dyDescent="0.35">
      <c r="A1956" s="3">
        <v>85431</v>
      </c>
      <c r="B1956">
        <v>1</v>
      </c>
    </row>
    <row r="1957" spans="1:2" x14ac:dyDescent="0.35">
      <c r="A1957" s="3">
        <v>85485</v>
      </c>
      <c r="B1957">
        <v>1</v>
      </c>
    </row>
    <row r="1958" spans="1:2" x14ac:dyDescent="0.35">
      <c r="A1958" s="3">
        <v>85606</v>
      </c>
      <c r="B1958">
        <v>1</v>
      </c>
    </row>
    <row r="1959" spans="1:2" x14ac:dyDescent="0.35">
      <c r="A1959" s="3">
        <v>85620</v>
      </c>
      <c r="B1959">
        <v>1</v>
      </c>
    </row>
    <row r="1960" spans="1:2" x14ac:dyDescent="0.35">
      <c r="A1960" s="3">
        <v>85683</v>
      </c>
      <c r="B1960">
        <v>1</v>
      </c>
    </row>
    <row r="1961" spans="1:2" x14ac:dyDescent="0.35">
      <c r="A1961" s="3">
        <v>85693</v>
      </c>
      <c r="B1961">
        <v>1</v>
      </c>
    </row>
    <row r="1962" spans="1:2" x14ac:dyDescent="0.35">
      <c r="A1962" s="3">
        <v>85696</v>
      </c>
      <c r="B1962">
        <v>2</v>
      </c>
    </row>
    <row r="1963" spans="1:2" x14ac:dyDescent="0.35">
      <c r="A1963" s="3">
        <v>85710</v>
      </c>
      <c r="B1963">
        <v>1</v>
      </c>
    </row>
    <row r="1964" spans="1:2" x14ac:dyDescent="0.35">
      <c r="A1964" s="3">
        <v>85738</v>
      </c>
      <c r="B1964">
        <v>1</v>
      </c>
    </row>
    <row r="1965" spans="1:2" x14ac:dyDescent="0.35">
      <c r="A1965" s="3">
        <v>85844</v>
      </c>
      <c r="B1965">
        <v>1</v>
      </c>
    </row>
    <row r="1966" spans="1:2" x14ac:dyDescent="0.35">
      <c r="A1966" s="3">
        <v>86037</v>
      </c>
      <c r="B1966">
        <v>1</v>
      </c>
    </row>
    <row r="1967" spans="1:2" x14ac:dyDescent="0.35">
      <c r="A1967" s="3">
        <v>86111</v>
      </c>
      <c r="B1967">
        <v>1</v>
      </c>
    </row>
    <row r="1968" spans="1:2" x14ac:dyDescent="0.35">
      <c r="A1968" s="3">
        <v>86358</v>
      </c>
      <c r="B1968">
        <v>1</v>
      </c>
    </row>
    <row r="1969" spans="1:2" x14ac:dyDescent="0.35">
      <c r="A1969" s="3">
        <v>86424</v>
      </c>
      <c r="B1969">
        <v>1</v>
      </c>
    </row>
    <row r="1970" spans="1:2" x14ac:dyDescent="0.35">
      <c r="A1970" s="3">
        <v>86429</v>
      </c>
      <c r="B1970">
        <v>1</v>
      </c>
    </row>
    <row r="1971" spans="1:2" x14ac:dyDescent="0.35">
      <c r="A1971" s="3">
        <v>86580</v>
      </c>
      <c r="B1971">
        <v>1</v>
      </c>
    </row>
    <row r="1972" spans="1:2" x14ac:dyDescent="0.35">
      <c r="A1972" s="3">
        <v>86610</v>
      </c>
      <c r="B1972">
        <v>1</v>
      </c>
    </row>
    <row r="1973" spans="1:2" x14ac:dyDescent="0.35">
      <c r="A1973" s="3">
        <v>86718</v>
      </c>
      <c r="B1973">
        <v>1</v>
      </c>
    </row>
    <row r="1974" spans="1:2" x14ac:dyDescent="0.35">
      <c r="A1974" s="3">
        <v>86836</v>
      </c>
      <c r="B1974">
        <v>1</v>
      </c>
    </row>
    <row r="1975" spans="1:2" x14ac:dyDescent="0.35">
      <c r="A1975" s="3">
        <v>86857</v>
      </c>
      <c r="B1975">
        <v>2</v>
      </c>
    </row>
    <row r="1976" spans="1:2" x14ac:dyDescent="0.35">
      <c r="A1976" s="3">
        <v>86979</v>
      </c>
      <c r="B1976">
        <v>1</v>
      </c>
    </row>
    <row r="1977" spans="1:2" x14ac:dyDescent="0.35">
      <c r="A1977" s="3">
        <v>87000</v>
      </c>
      <c r="B1977">
        <v>1</v>
      </c>
    </row>
    <row r="1978" spans="1:2" x14ac:dyDescent="0.35">
      <c r="A1978" s="3">
        <v>87171</v>
      </c>
      <c r="B1978">
        <v>1</v>
      </c>
    </row>
    <row r="1979" spans="1:2" x14ac:dyDescent="0.35">
      <c r="A1979" s="3">
        <v>87188</v>
      </c>
      <c r="B1979">
        <v>1</v>
      </c>
    </row>
    <row r="1980" spans="1:2" x14ac:dyDescent="0.35">
      <c r="A1980" s="3">
        <v>87195</v>
      </c>
      <c r="B1980">
        <v>1</v>
      </c>
    </row>
    <row r="1981" spans="1:2" x14ac:dyDescent="0.35">
      <c r="A1981" s="3">
        <v>87305</v>
      </c>
      <c r="B1981">
        <v>1</v>
      </c>
    </row>
    <row r="1982" spans="1:2" x14ac:dyDescent="0.35">
      <c r="A1982" s="3">
        <v>87679</v>
      </c>
      <c r="B1982">
        <v>1</v>
      </c>
    </row>
    <row r="1983" spans="1:2" x14ac:dyDescent="0.35">
      <c r="A1983" s="3">
        <v>87771</v>
      </c>
      <c r="B1983">
        <v>2</v>
      </c>
    </row>
    <row r="1984" spans="1:2" x14ac:dyDescent="0.35">
      <c r="A1984" s="3">
        <v>88097</v>
      </c>
      <c r="B1984">
        <v>1</v>
      </c>
    </row>
    <row r="1985" spans="1:2" x14ac:dyDescent="0.35">
      <c r="A1985" s="3">
        <v>88194</v>
      </c>
      <c r="B1985">
        <v>1</v>
      </c>
    </row>
    <row r="1986" spans="1:2" x14ac:dyDescent="0.35">
      <c r="A1986" s="3">
        <v>88325</v>
      </c>
      <c r="B1986">
        <v>1</v>
      </c>
    </row>
    <row r="1987" spans="1:2" x14ac:dyDescent="0.35">
      <c r="A1987" s="3">
        <v>88347</v>
      </c>
      <c r="B1987">
        <v>1</v>
      </c>
    </row>
    <row r="1988" spans="1:2" x14ac:dyDescent="0.35">
      <c r="A1988" s="3">
        <v>88420</v>
      </c>
      <c r="B1988">
        <v>1</v>
      </c>
    </row>
    <row r="1989" spans="1:2" x14ac:dyDescent="0.35">
      <c r="A1989" s="3">
        <v>89058</v>
      </c>
      <c r="B1989">
        <v>1</v>
      </c>
    </row>
    <row r="1990" spans="1:2" x14ac:dyDescent="0.35">
      <c r="A1990" s="3">
        <v>89120</v>
      </c>
      <c r="B1990">
        <v>1</v>
      </c>
    </row>
    <row r="1991" spans="1:2" x14ac:dyDescent="0.35">
      <c r="A1991" s="3">
        <v>89572</v>
      </c>
      <c r="B1991">
        <v>1</v>
      </c>
    </row>
    <row r="1992" spans="1:2" x14ac:dyDescent="0.35">
      <c r="A1992" s="3">
        <v>89616</v>
      </c>
      <c r="B1992">
        <v>1</v>
      </c>
    </row>
    <row r="1993" spans="1:2" x14ac:dyDescent="0.35">
      <c r="A1993" s="3">
        <v>89694</v>
      </c>
      <c r="B1993">
        <v>1</v>
      </c>
    </row>
    <row r="1994" spans="1:2" x14ac:dyDescent="0.35">
      <c r="A1994" s="3">
        <v>89891</v>
      </c>
      <c r="B1994">
        <v>1</v>
      </c>
    </row>
    <row r="1995" spans="1:2" x14ac:dyDescent="0.35">
      <c r="A1995" s="3">
        <v>90000</v>
      </c>
      <c r="B1995">
        <v>1</v>
      </c>
    </row>
    <row r="1996" spans="1:2" x14ac:dyDescent="0.35">
      <c r="A1996" s="3">
        <v>90226</v>
      </c>
      <c r="B1996">
        <v>1</v>
      </c>
    </row>
    <row r="1997" spans="1:2" x14ac:dyDescent="0.35">
      <c r="A1997" s="3">
        <v>90247</v>
      </c>
      <c r="B1997">
        <v>1</v>
      </c>
    </row>
    <row r="1998" spans="1:2" x14ac:dyDescent="0.35">
      <c r="A1998" s="3">
        <v>90273</v>
      </c>
      <c r="B1998">
        <v>1</v>
      </c>
    </row>
    <row r="1999" spans="1:2" x14ac:dyDescent="0.35">
      <c r="A1999" s="3">
        <v>90300</v>
      </c>
      <c r="B1999">
        <v>1</v>
      </c>
    </row>
    <row r="2000" spans="1:2" x14ac:dyDescent="0.35">
      <c r="A2000" s="3">
        <v>90369</v>
      </c>
      <c r="B2000">
        <v>1</v>
      </c>
    </row>
    <row r="2001" spans="1:2" x14ac:dyDescent="0.35">
      <c r="A2001" s="3">
        <v>90638</v>
      </c>
      <c r="B2001">
        <v>2</v>
      </c>
    </row>
    <row r="2002" spans="1:2" x14ac:dyDescent="0.35">
      <c r="A2002" s="3">
        <v>90687</v>
      </c>
      <c r="B2002">
        <v>1</v>
      </c>
    </row>
    <row r="2003" spans="1:2" x14ac:dyDescent="0.35">
      <c r="A2003" s="3">
        <v>90765</v>
      </c>
      <c r="B2003">
        <v>1</v>
      </c>
    </row>
    <row r="2004" spans="1:2" x14ac:dyDescent="0.35">
      <c r="A2004" s="3">
        <v>90842</v>
      </c>
      <c r="B2004">
        <v>1</v>
      </c>
    </row>
    <row r="2005" spans="1:2" x14ac:dyDescent="0.35">
      <c r="A2005" s="3">
        <v>90933</v>
      </c>
      <c r="B2005">
        <v>1</v>
      </c>
    </row>
    <row r="2006" spans="1:2" x14ac:dyDescent="0.35">
      <c r="A2006" s="3">
        <v>91065</v>
      </c>
      <c r="B2006">
        <v>1</v>
      </c>
    </row>
    <row r="2007" spans="1:2" x14ac:dyDescent="0.35">
      <c r="A2007" s="3">
        <v>91172</v>
      </c>
      <c r="B2007">
        <v>1</v>
      </c>
    </row>
    <row r="2008" spans="1:2" x14ac:dyDescent="0.35">
      <c r="A2008" s="3">
        <v>91249</v>
      </c>
      <c r="B2008">
        <v>1</v>
      </c>
    </row>
    <row r="2009" spans="1:2" x14ac:dyDescent="0.35">
      <c r="A2009" s="3">
        <v>91700</v>
      </c>
      <c r="B2009">
        <v>1</v>
      </c>
    </row>
    <row r="2010" spans="1:2" x14ac:dyDescent="0.35">
      <c r="A2010" s="3">
        <v>91712</v>
      </c>
      <c r="B2010">
        <v>1</v>
      </c>
    </row>
    <row r="2011" spans="1:2" x14ac:dyDescent="0.35">
      <c r="A2011" s="3">
        <v>91820</v>
      </c>
      <c r="B2011">
        <v>1</v>
      </c>
    </row>
    <row r="2012" spans="1:2" x14ac:dyDescent="0.35">
      <c r="A2012" s="3">
        <v>92163</v>
      </c>
      <c r="B2012">
        <v>1</v>
      </c>
    </row>
    <row r="2013" spans="1:2" x14ac:dyDescent="0.35">
      <c r="A2013" s="3">
        <v>92344</v>
      </c>
      <c r="B2013">
        <v>1</v>
      </c>
    </row>
    <row r="2014" spans="1:2" x14ac:dyDescent="0.35">
      <c r="A2014" s="3">
        <v>92491</v>
      </c>
      <c r="B2014">
        <v>1</v>
      </c>
    </row>
    <row r="2015" spans="1:2" x14ac:dyDescent="0.35">
      <c r="A2015" s="3">
        <v>92533</v>
      </c>
      <c r="B2015">
        <v>1</v>
      </c>
    </row>
    <row r="2016" spans="1:2" x14ac:dyDescent="0.35">
      <c r="A2016" s="3">
        <v>92556</v>
      </c>
      <c r="B2016">
        <v>1</v>
      </c>
    </row>
    <row r="2017" spans="1:2" x14ac:dyDescent="0.35">
      <c r="A2017" s="3">
        <v>92859</v>
      </c>
      <c r="B2017">
        <v>1</v>
      </c>
    </row>
    <row r="2018" spans="1:2" x14ac:dyDescent="0.35">
      <c r="A2018" s="3">
        <v>92910</v>
      </c>
      <c r="B2018">
        <v>1</v>
      </c>
    </row>
    <row r="2019" spans="1:2" x14ac:dyDescent="0.35">
      <c r="A2019" s="3">
        <v>92955</v>
      </c>
      <c r="B2019">
        <v>1</v>
      </c>
    </row>
    <row r="2020" spans="1:2" x14ac:dyDescent="0.35">
      <c r="A2020" s="3">
        <v>93027</v>
      </c>
      <c r="B2020">
        <v>1</v>
      </c>
    </row>
    <row r="2021" spans="1:2" x14ac:dyDescent="0.35">
      <c r="A2021" s="3">
        <v>93404</v>
      </c>
      <c r="B2021">
        <v>1</v>
      </c>
    </row>
    <row r="2022" spans="1:2" x14ac:dyDescent="0.35">
      <c r="A2022" s="3">
        <v>93790</v>
      </c>
      <c r="B2022">
        <v>1</v>
      </c>
    </row>
    <row r="2023" spans="1:2" x14ac:dyDescent="0.35">
      <c r="A2023" s="3">
        <v>94384</v>
      </c>
      <c r="B2023">
        <v>2</v>
      </c>
    </row>
    <row r="2024" spans="1:2" x14ac:dyDescent="0.35">
      <c r="A2024" s="3">
        <v>94472</v>
      </c>
      <c r="B2024">
        <v>1</v>
      </c>
    </row>
    <row r="2025" spans="1:2" x14ac:dyDescent="0.35">
      <c r="A2025" s="3">
        <v>94642</v>
      </c>
      <c r="B2025">
        <v>1</v>
      </c>
    </row>
    <row r="2026" spans="1:2" x14ac:dyDescent="0.35">
      <c r="A2026" s="3">
        <v>94871</v>
      </c>
      <c r="B2026">
        <v>1</v>
      </c>
    </row>
    <row r="2027" spans="1:2" x14ac:dyDescent="0.35">
      <c r="A2027" s="3">
        <v>95169</v>
      </c>
      <c r="B2027">
        <v>1</v>
      </c>
    </row>
    <row r="2028" spans="1:2" x14ac:dyDescent="0.35">
      <c r="A2028" s="3">
        <v>95529</v>
      </c>
      <c r="B2028">
        <v>1</v>
      </c>
    </row>
    <row r="2029" spans="1:2" x14ac:dyDescent="0.35">
      <c r="A2029" s="3">
        <v>96547</v>
      </c>
      <c r="B2029">
        <v>1</v>
      </c>
    </row>
    <row r="2030" spans="1:2" x14ac:dyDescent="0.35">
      <c r="A2030" s="3">
        <v>96843</v>
      </c>
      <c r="B2030">
        <v>1</v>
      </c>
    </row>
    <row r="2031" spans="1:2" x14ac:dyDescent="0.35">
      <c r="A2031" s="3">
        <v>96876</v>
      </c>
      <c r="B2031">
        <v>1</v>
      </c>
    </row>
    <row r="2032" spans="1:2" x14ac:dyDescent="0.35">
      <c r="A2032" s="3">
        <v>98777</v>
      </c>
      <c r="B2032">
        <v>2</v>
      </c>
    </row>
    <row r="2033" spans="1:2" x14ac:dyDescent="0.35">
      <c r="A2033" s="3">
        <v>101970</v>
      </c>
      <c r="B2033">
        <v>1</v>
      </c>
    </row>
    <row r="2034" spans="1:2" x14ac:dyDescent="0.35">
      <c r="A2034" s="3">
        <v>102160</v>
      </c>
      <c r="B2034">
        <v>1</v>
      </c>
    </row>
    <row r="2035" spans="1:2" x14ac:dyDescent="0.35">
      <c r="A2035" s="3">
        <v>102692</v>
      </c>
      <c r="B2035">
        <v>1</v>
      </c>
    </row>
    <row r="2036" spans="1:2" x14ac:dyDescent="0.35">
      <c r="A2036" s="3">
        <v>105471</v>
      </c>
      <c r="B2036">
        <v>1</v>
      </c>
    </row>
    <row r="2037" spans="1:2" x14ac:dyDescent="0.35">
      <c r="A2037" s="3">
        <v>113734</v>
      </c>
      <c r="B2037">
        <v>1</v>
      </c>
    </row>
    <row r="2038" spans="1:2" x14ac:dyDescent="0.35">
      <c r="A2038" s="3">
        <v>153924</v>
      </c>
      <c r="B2038">
        <v>1</v>
      </c>
    </row>
    <row r="2039" spans="1:2" x14ac:dyDescent="0.35">
      <c r="A2039" s="3">
        <v>156924</v>
      </c>
      <c r="B2039">
        <v>1</v>
      </c>
    </row>
    <row r="2040" spans="1:2" x14ac:dyDescent="0.35">
      <c r="A2040" s="3">
        <v>157146</v>
      </c>
      <c r="B2040">
        <v>1</v>
      </c>
    </row>
    <row r="2041" spans="1:2" x14ac:dyDescent="0.35">
      <c r="A2041" s="3">
        <v>157243</v>
      </c>
      <c r="B2041">
        <v>1</v>
      </c>
    </row>
    <row r="2042" spans="1:2" x14ac:dyDescent="0.35">
      <c r="A2042" s="3">
        <v>157733</v>
      </c>
      <c r="B2042">
        <v>1</v>
      </c>
    </row>
    <row r="2043" spans="1:2" x14ac:dyDescent="0.35">
      <c r="A2043" s="3">
        <v>160803</v>
      </c>
      <c r="B2043">
        <v>1</v>
      </c>
    </row>
    <row r="2044" spans="1:2" x14ac:dyDescent="0.35">
      <c r="A2044" s="3">
        <v>162397</v>
      </c>
      <c r="B2044">
        <v>1</v>
      </c>
    </row>
    <row r="2045" spans="1:2" x14ac:dyDescent="0.35">
      <c r="A2045" s="3">
        <v>666666</v>
      </c>
      <c r="B2045">
        <v>1</v>
      </c>
    </row>
    <row r="2046" spans="1:2" x14ac:dyDescent="0.35">
      <c r="A2046" s="3">
        <v>51386</v>
      </c>
      <c r="B2046">
        <v>24</v>
      </c>
    </row>
    <row r="2047" spans="1:2" x14ac:dyDescent="0.35">
      <c r="A2047" s="3" t="s">
        <v>47</v>
      </c>
      <c r="B2047">
        <v>2240</v>
      </c>
    </row>
    <row r="2055" spans="1:1" x14ac:dyDescent="0.35">
      <c r="A2055" t="s">
        <v>67</v>
      </c>
    </row>
    <row r="2056" spans="1:1" x14ac:dyDescent="0.35">
      <c r="A2056">
        <v>24640</v>
      </c>
    </row>
    <row r="2062" spans="1:1" x14ac:dyDescent="0.35">
      <c r="A2062" t="s">
        <v>71</v>
      </c>
    </row>
    <row r="2063" spans="1:1" x14ac:dyDescent="0.35">
      <c r="A2063">
        <v>110005</v>
      </c>
    </row>
  </sheetData>
  <conditionalFormatting pivot="1" sqref="B4:B7">
    <cfRule type="cellIs" dxfId="28" priority="1" operator="equal">
      <formula>MAX($B$4:$B$7)</formula>
    </cfRule>
  </conditionalFormatting>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382DE-F5D2-4AD3-9382-E5BEBD977138}">
  <dimension ref="A1:B49"/>
  <sheetViews>
    <sheetView workbookViewId="0">
      <selection activeCell="A2" sqref="A2"/>
    </sheetView>
  </sheetViews>
  <sheetFormatPr defaultRowHeight="14.5" x14ac:dyDescent="0.35"/>
  <sheetData>
    <row r="1" spans="1:2" x14ac:dyDescent="0.35">
      <c r="A1" s="8" t="s">
        <v>51</v>
      </c>
      <c r="B1" s="8" t="s">
        <v>53</v>
      </c>
    </row>
    <row r="2" spans="1:2" x14ac:dyDescent="0.35">
      <c r="A2">
        <v>30</v>
      </c>
      <c r="B2">
        <v>2</v>
      </c>
    </row>
    <row r="3" spans="1:2" x14ac:dyDescent="0.35">
      <c r="A3">
        <v>32.191489361702125</v>
      </c>
      <c r="B3">
        <v>8</v>
      </c>
    </row>
    <row r="4" spans="1:2" x14ac:dyDescent="0.35">
      <c r="A4">
        <v>34.382978723404257</v>
      </c>
      <c r="B4">
        <v>18</v>
      </c>
    </row>
    <row r="5" spans="1:2" x14ac:dyDescent="0.35">
      <c r="A5">
        <v>36.574468085106382</v>
      </c>
      <c r="B5">
        <v>33</v>
      </c>
    </row>
    <row r="6" spans="1:2" x14ac:dyDescent="0.35">
      <c r="A6">
        <v>38.765957446808514</v>
      </c>
      <c r="B6">
        <v>59</v>
      </c>
    </row>
    <row r="7" spans="1:2" x14ac:dyDescent="0.35">
      <c r="A7">
        <v>40.957446808510639</v>
      </c>
      <c r="B7">
        <v>69</v>
      </c>
    </row>
    <row r="8" spans="1:2" x14ac:dyDescent="0.35">
      <c r="A8">
        <v>43.148936170212764</v>
      </c>
      <c r="B8">
        <v>112</v>
      </c>
    </row>
    <row r="9" spans="1:2" x14ac:dyDescent="0.35">
      <c r="A9">
        <v>45.340425531914889</v>
      </c>
      <c r="B9">
        <v>84</v>
      </c>
    </row>
    <row r="10" spans="1:2" x14ac:dyDescent="0.35">
      <c r="A10">
        <v>47.531914893617021</v>
      </c>
      <c r="B10">
        <v>92</v>
      </c>
    </row>
    <row r="11" spans="1:2" x14ac:dyDescent="0.35">
      <c r="A11">
        <v>49.723404255319153</v>
      </c>
      <c r="B11">
        <v>129</v>
      </c>
    </row>
    <row r="12" spans="1:2" x14ac:dyDescent="0.35">
      <c r="A12">
        <v>51.914893617021278</v>
      </c>
      <c r="B12">
        <v>172</v>
      </c>
    </row>
    <row r="13" spans="1:2" x14ac:dyDescent="0.35">
      <c r="A13">
        <v>54.106382978723403</v>
      </c>
      <c r="B13">
        <v>222</v>
      </c>
    </row>
    <row r="14" spans="1:2" x14ac:dyDescent="0.35">
      <c r="A14">
        <v>56.297872340425528</v>
      </c>
      <c r="B14">
        <v>164</v>
      </c>
    </row>
    <row r="15" spans="1:2" x14ac:dyDescent="0.35">
      <c r="A15">
        <v>58.48936170212766</v>
      </c>
      <c r="B15">
        <v>122</v>
      </c>
    </row>
    <row r="16" spans="1:2" x14ac:dyDescent="0.35">
      <c r="A16">
        <v>60.680851063829785</v>
      </c>
      <c r="B16">
        <v>94</v>
      </c>
    </row>
    <row r="17" spans="1:2" x14ac:dyDescent="0.35">
      <c r="A17">
        <v>62.872340425531917</v>
      </c>
      <c r="B17">
        <v>116</v>
      </c>
    </row>
    <row r="18" spans="1:2" x14ac:dyDescent="0.35">
      <c r="A18">
        <v>65.063829787234042</v>
      </c>
      <c r="B18">
        <v>125</v>
      </c>
    </row>
    <row r="19" spans="1:2" x14ac:dyDescent="0.35">
      <c r="A19">
        <v>67.255319148936167</v>
      </c>
      <c r="B19">
        <v>100</v>
      </c>
    </row>
    <row r="20" spans="1:2" x14ac:dyDescent="0.35">
      <c r="A20">
        <v>69.446808510638306</v>
      </c>
      <c r="B20">
        <v>96</v>
      </c>
    </row>
    <row r="21" spans="1:2" x14ac:dyDescent="0.35">
      <c r="A21">
        <v>71.638297872340416</v>
      </c>
      <c r="B21">
        <v>104</v>
      </c>
    </row>
    <row r="22" spans="1:2" x14ac:dyDescent="0.35">
      <c r="A22">
        <v>73.829787234042556</v>
      </c>
      <c r="B22">
        <v>85</v>
      </c>
    </row>
    <row r="23" spans="1:2" x14ac:dyDescent="0.35">
      <c r="A23">
        <v>76.021276595744681</v>
      </c>
      <c r="B23">
        <v>124</v>
      </c>
    </row>
    <row r="24" spans="1:2" x14ac:dyDescent="0.35">
      <c r="A24">
        <v>78.212765957446805</v>
      </c>
      <c r="B24">
        <v>51</v>
      </c>
    </row>
    <row r="25" spans="1:2" x14ac:dyDescent="0.35">
      <c r="A25">
        <v>80.404255319148945</v>
      </c>
      <c r="B25">
        <v>32</v>
      </c>
    </row>
    <row r="26" spans="1:2" x14ac:dyDescent="0.35">
      <c r="A26">
        <v>82.595744680851055</v>
      </c>
      <c r="B26">
        <v>15</v>
      </c>
    </row>
    <row r="27" spans="1:2" x14ac:dyDescent="0.35">
      <c r="A27">
        <v>84.787234042553195</v>
      </c>
      <c r="B27">
        <v>7</v>
      </c>
    </row>
    <row r="28" spans="1:2" x14ac:dyDescent="0.35">
      <c r="A28">
        <v>86.978723404255319</v>
      </c>
      <c r="B28">
        <v>2</v>
      </c>
    </row>
    <row r="29" spans="1:2" x14ac:dyDescent="0.35">
      <c r="A29">
        <v>89.170212765957444</v>
      </c>
      <c r="B29">
        <v>0</v>
      </c>
    </row>
    <row r="30" spans="1:2" x14ac:dyDescent="0.35">
      <c r="A30">
        <v>91.361702127659569</v>
      </c>
      <c r="B30">
        <v>0</v>
      </c>
    </row>
    <row r="31" spans="1:2" x14ac:dyDescent="0.35">
      <c r="A31">
        <v>93.553191489361694</v>
      </c>
      <c r="B31">
        <v>0</v>
      </c>
    </row>
    <row r="32" spans="1:2" x14ac:dyDescent="0.35">
      <c r="A32">
        <v>95.744680851063833</v>
      </c>
      <c r="B32">
        <v>0</v>
      </c>
    </row>
    <row r="33" spans="1:2" x14ac:dyDescent="0.35">
      <c r="A33">
        <v>97.936170212765958</v>
      </c>
      <c r="B33">
        <v>0</v>
      </c>
    </row>
    <row r="34" spans="1:2" x14ac:dyDescent="0.35">
      <c r="A34">
        <v>100.12765957446808</v>
      </c>
      <c r="B34">
        <v>0</v>
      </c>
    </row>
    <row r="35" spans="1:2" x14ac:dyDescent="0.35">
      <c r="A35">
        <v>102.31914893617021</v>
      </c>
      <c r="B35">
        <v>0</v>
      </c>
    </row>
    <row r="36" spans="1:2" x14ac:dyDescent="0.35">
      <c r="A36">
        <v>104.51063829787233</v>
      </c>
      <c r="B36">
        <v>0</v>
      </c>
    </row>
    <row r="37" spans="1:2" x14ac:dyDescent="0.35">
      <c r="A37">
        <v>106.70212765957447</v>
      </c>
      <c r="B37">
        <v>0</v>
      </c>
    </row>
    <row r="38" spans="1:2" x14ac:dyDescent="0.35">
      <c r="A38">
        <v>108.8936170212766</v>
      </c>
      <c r="B38">
        <v>0</v>
      </c>
    </row>
    <row r="39" spans="1:2" x14ac:dyDescent="0.35">
      <c r="A39">
        <v>111.08510638297872</v>
      </c>
      <c r="B39">
        <v>0</v>
      </c>
    </row>
    <row r="40" spans="1:2" x14ac:dyDescent="0.35">
      <c r="A40">
        <v>113.27659574468085</v>
      </c>
      <c r="B40">
        <v>0</v>
      </c>
    </row>
    <row r="41" spans="1:2" x14ac:dyDescent="0.35">
      <c r="A41">
        <v>115.46808510638297</v>
      </c>
      <c r="B41">
        <v>0</v>
      </c>
    </row>
    <row r="42" spans="1:2" x14ac:dyDescent="0.35">
      <c r="A42">
        <v>117.65957446808511</v>
      </c>
      <c r="B42">
        <v>0</v>
      </c>
    </row>
    <row r="43" spans="1:2" x14ac:dyDescent="0.35">
      <c r="A43">
        <v>119.85106382978724</v>
      </c>
      <c r="B43">
        <v>0</v>
      </c>
    </row>
    <row r="44" spans="1:2" x14ac:dyDescent="0.35">
      <c r="A44">
        <v>122.04255319148936</v>
      </c>
      <c r="B44">
        <v>0</v>
      </c>
    </row>
    <row r="45" spans="1:2" x14ac:dyDescent="0.35">
      <c r="A45">
        <v>124.23404255319149</v>
      </c>
      <c r="B45">
        <v>0</v>
      </c>
    </row>
    <row r="46" spans="1:2" x14ac:dyDescent="0.35">
      <c r="A46">
        <v>126.42553191489361</v>
      </c>
      <c r="B46">
        <v>1</v>
      </c>
    </row>
    <row r="47" spans="1:2" x14ac:dyDescent="0.35">
      <c r="A47">
        <v>128.61702127659572</v>
      </c>
      <c r="B47">
        <v>1</v>
      </c>
    </row>
    <row r="48" spans="1:2" x14ac:dyDescent="0.35">
      <c r="A48">
        <v>130.80851063829789</v>
      </c>
      <c r="B48">
        <v>0</v>
      </c>
    </row>
    <row r="49" spans="1:2" ht="15" thickBot="1" x14ac:dyDescent="0.4">
      <c r="A49" s="7" t="s">
        <v>52</v>
      </c>
      <c r="B49" s="7">
        <v>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CFCD4-9B57-4D32-BD98-DF1A03B2E48F}">
  <dimension ref="A3:B12"/>
  <sheetViews>
    <sheetView workbookViewId="0">
      <selection activeCell="B4" sqref="B4"/>
    </sheetView>
  </sheetViews>
  <sheetFormatPr defaultRowHeight="14.5" x14ac:dyDescent="0.35"/>
  <cols>
    <col min="1" max="1" width="12.36328125" bestFit="1" customWidth="1"/>
    <col min="2" max="2" width="21.36328125" bestFit="1" customWidth="1"/>
    <col min="3" max="3" width="2.81640625" bestFit="1" customWidth="1"/>
    <col min="4" max="4" width="10.7265625" bestFit="1" customWidth="1"/>
  </cols>
  <sheetData>
    <row r="3" spans="1:2" x14ac:dyDescent="0.35">
      <c r="A3" s="2" t="s">
        <v>46</v>
      </c>
      <c r="B3" t="s">
        <v>69</v>
      </c>
    </row>
    <row r="4" spans="1:2" x14ac:dyDescent="0.35">
      <c r="A4" s="3">
        <v>0</v>
      </c>
      <c r="B4">
        <v>2077</v>
      </c>
    </row>
    <row r="5" spans="1:2" x14ac:dyDescent="0.35">
      <c r="A5" s="3">
        <v>1</v>
      </c>
      <c r="B5">
        <v>163</v>
      </c>
    </row>
    <row r="6" spans="1:2" x14ac:dyDescent="0.35">
      <c r="A6" s="3" t="s">
        <v>47</v>
      </c>
      <c r="B6">
        <v>2240</v>
      </c>
    </row>
    <row r="9" spans="1:2" x14ac:dyDescent="0.35">
      <c r="A9" s="2" t="s">
        <v>46</v>
      </c>
      <c r="B9" t="s">
        <v>70</v>
      </c>
    </row>
    <row r="10" spans="1:2" x14ac:dyDescent="0.35">
      <c r="A10" s="3">
        <v>0</v>
      </c>
      <c r="B10">
        <v>2073</v>
      </c>
    </row>
    <row r="11" spans="1:2" x14ac:dyDescent="0.35">
      <c r="A11" s="3">
        <v>1</v>
      </c>
      <c r="B11">
        <v>167</v>
      </c>
    </row>
    <row r="12" spans="1:2" x14ac:dyDescent="0.35">
      <c r="A12" s="3" t="s">
        <v>47</v>
      </c>
      <c r="B12">
        <v>2240</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1767-1DA0-49E0-BF12-4163D5E636B3}">
  <dimension ref="A1:B49"/>
  <sheetViews>
    <sheetView topLeftCell="A24" zoomScale="143" workbookViewId="0">
      <selection activeCell="A48" sqref="A48"/>
    </sheetView>
  </sheetViews>
  <sheetFormatPr defaultRowHeight="14.5" x14ac:dyDescent="0.35"/>
  <sheetData>
    <row r="1" spans="1:2" x14ac:dyDescent="0.35">
      <c r="A1" s="8" t="s">
        <v>51</v>
      </c>
      <c r="B1" s="8" t="s">
        <v>53</v>
      </c>
    </row>
    <row r="2" spans="1:2" x14ac:dyDescent="0.35">
      <c r="A2">
        <v>0</v>
      </c>
      <c r="B2">
        <v>28</v>
      </c>
    </row>
    <row r="3" spans="1:2" x14ac:dyDescent="0.35">
      <c r="A3">
        <v>2.1063829787234041</v>
      </c>
      <c r="B3">
        <v>52</v>
      </c>
    </row>
    <row r="4" spans="1:2" x14ac:dyDescent="0.35">
      <c r="A4">
        <v>4.2127659574468082</v>
      </c>
      <c r="B4">
        <v>56</v>
      </c>
    </row>
    <row r="5" spans="1:2" x14ac:dyDescent="0.35">
      <c r="A5">
        <v>6.3191489361702118</v>
      </c>
      <c r="B5">
        <v>36</v>
      </c>
    </row>
    <row r="6" spans="1:2" x14ac:dyDescent="0.35">
      <c r="A6">
        <v>8.4255319148936163</v>
      </c>
      <c r="B6">
        <v>37</v>
      </c>
    </row>
    <row r="7" spans="1:2" x14ac:dyDescent="0.35">
      <c r="A7">
        <v>10.531914893617021</v>
      </c>
      <c r="B7">
        <v>50</v>
      </c>
    </row>
    <row r="8" spans="1:2" x14ac:dyDescent="0.35">
      <c r="A8">
        <v>12.638297872340424</v>
      </c>
      <c r="B8">
        <v>50</v>
      </c>
    </row>
    <row r="9" spans="1:2" x14ac:dyDescent="0.35">
      <c r="A9">
        <v>14.744680851063828</v>
      </c>
      <c r="B9">
        <v>46</v>
      </c>
    </row>
    <row r="10" spans="1:2" x14ac:dyDescent="0.35">
      <c r="A10">
        <v>16.851063829787233</v>
      </c>
      <c r="B10">
        <v>37</v>
      </c>
    </row>
    <row r="11" spans="1:2" x14ac:dyDescent="0.35">
      <c r="A11">
        <v>18.957446808510635</v>
      </c>
      <c r="B11">
        <v>39</v>
      </c>
    </row>
    <row r="12" spans="1:2" x14ac:dyDescent="0.35">
      <c r="A12">
        <v>21.063829787234042</v>
      </c>
      <c r="B12">
        <v>67</v>
      </c>
    </row>
    <row r="13" spans="1:2" x14ac:dyDescent="0.35">
      <c r="A13">
        <v>23.170212765957444</v>
      </c>
      <c r="B13">
        <v>41</v>
      </c>
    </row>
    <row r="14" spans="1:2" x14ac:dyDescent="0.35">
      <c r="A14">
        <v>25.276595744680847</v>
      </c>
      <c r="B14">
        <v>53</v>
      </c>
    </row>
    <row r="15" spans="1:2" x14ac:dyDescent="0.35">
      <c r="A15">
        <v>27.382978723404253</v>
      </c>
      <c r="B15">
        <v>48</v>
      </c>
    </row>
    <row r="16" spans="1:2" x14ac:dyDescent="0.35">
      <c r="A16">
        <v>29.489361702127656</v>
      </c>
      <c r="B16">
        <v>52</v>
      </c>
    </row>
    <row r="17" spans="1:2" x14ac:dyDescent="0.35">
      <c r="A17">
        <v>31.595744680851062</v>
      </c>
      <c r="B17">
        <v>50</v>
      </c>
    </row>
    <row r="18" spans="1:2" x14ac:dyDescent="0.35">
      <c r="A18">
        <v>33.702127659574465</v>
      </c>
      <c r="B18">
        <v>38</v>
      </c>
    </row>
    <row r="19" spans="1:2" x14ac:dyDescent="0.35">
      <c r="A19">
        <v>35.808510638297868</v>
      </c>
      <c r="B19">
        <v>40</v>
      </c>
    </row>
    <row r="20" spans="1:2" x14ac:dyDescent="0.35">
      <c r="A20">
        <v>37.914893617021271</v>
      </c>
      <c r="B20">
        <v>42</v>
      </c>
    </row>
    <row r="21" spans="1:2" x14ac:dyDescent="0.35">
      <c r="A21">
        <v>40.021276595744681</v>
      </c>
      <c r="B21">
        <v>69</v>
      </c>
    </row>
    <row r="22" spans="1:2" x14ac:dyDescent="0.35">
      <c r="A22">
        <v>42.127659574468083</v>
      </c>
      <c r="B22">
        <v>35</v>
      </c>
    </row>
    <row r="23" spans="1:2" x14ac:dyDescent="0.35">
      <c r="A23">
        <v>44.234042553191486</v>
      </c>
      <c r="B23">
        <v>31</v>
      </c>
    </row>
    <row r="24" spans="1:2" x14ac:dyDescent="0.35">
      <c r="A24">
        <v>46.340425531914889</v>
      </c>
      <c r="B24">
        <v>48</v>
      </c>
    </row>
    <row r="25" spans="1:2" x14ac:dyDescent="0.35">
      <c r="A25">
        <v>48.446808510638292</v>
      </c>
      <c r="B25">
        <v>47</v>
      </c>
    </row>
    <row r="26" spans="1:2" x14ac:dyDescent="0.35">
      <c r="A26">
        <v>50.553191489361694</v>
      </c>
      <c r="B26">
        <v>52</v>
      </c>
    </row>
    <row r="27" spans="1:2" x14ac:dyDescent="0.35">
      <c r="A27">
        <v>52.659574468085104</v>
      </c>
      <c r="B27">
        <v>50</v>
      </c>
    </row>
    <row r="28" spans="1:2" x14ac:dyDescent="0.35">
      <c r="A28">
        <v>54.765957446808507</v>
      </c>
      <c r="B28">
        <v>52</v>
      </c>
    </row>
    <row r="29" spans="1:2" x14ac:dyDescent="0.35">
      <c r="A29">
        <v>56.87234042553191</v>
      </c>
      <c r="B29">
        <v>57</v>
      </c>
    </row>
    <row r="30" spans="1:2" x14ac:dyDescent="0.35">
      <c r="A30">
        <v>58.978723404255312</v>
      </c>
      <c r="B30">
        <v>38</v>
      </c>
    </row>
    <row r="31" spans="1:2" x14ac:dyDescent="0.35">
      <c r="A31">
        <v>61.085106382978715</v>
      </c>
      <c r="B31">
        <v>57</v>
      </c>
    </row>
    <row r="32" spans="1:2" x14ac:dyDescent="0.35">
      <c r="A32">
        <v>63.191489361702125</v>
      </c>
      <c r="B32">
        <v>42</v>
      </c>
    </row>
    <row r="33" spans="1:2" x14ac:dyDescent="0.35">
      <c r="A33">
        <v>65.297872340425528</v>
      </c>
      <c r="B33">
        <v>53</v>
      </c>
    </row>
    <row r="34" spans="1:2" x14ac:dyDescent="0.35">
      <c r="A34">
        <v>67.40425531914893</v>
      </c>
      <c r="B34">
        <v>34</v>
      </c>
    </row>
    <row r="35" spans="1:2" x14ac:dyDescent="0.35">
      <c r="A35">
        <v>69.510638297872333</v>
      </c>
      <c r="B35">
        <v>41</v>
      </c>
    </row>
    <row r="36" spans="1:2" x14ac:dyDescent="0.35">
      <c r="A36">
        <v>71.617021276595736</v>
      </c>
      <c r="B36">
        <v>47</v>
      </c>
    </row>
    <row r="37" spans="1:2" x14ac:dyDescent="0.35">
      <c r="A37">
        <v>73.723404255319139</v>
      </c>
      <c r="B37">
        <v>47</v>
      </c>
    </row>
    <row r="38" spans="1:2" x14ac:dyDescent="0.35">
      <c r="A38">
        <v>75.829787234042541</v>
      </c>
      <c r="B38">
        <v>43</v>
      </c>
    </row>
    <row r="39" spans="1:2" x14ac:dyDescent="0.35">
      <c r="A39">
        <v>77.936170212765944</v>
      </c>
      <c r="B39">
        <v>44</v>
      </c>
    </row>
    <row r="40" spans="1:2" x14ac:dyDescent="0.35">
      <c r="A40">
        <v>80.042553191489361</v>
      </c>
      <c r="B40">
        <v>71</v>
      </c>
    </row>
    <row r="41" spans="1:2" x14ac:dyDescent="0.35">
      <c r="A41">
        <v>82.148936170212764</v>
      </c>
      <c r="B41">
        <v>49</v>
      </c>
    </row>
    <row r="42" spans="1:2" x14ac:dyDescent="0.35">
      <c r="A42">
        <v>84.255319148936167</v>
      </c>
      <c r="B42">
        <v>45</v>
      </c>
    </row>
    <row r="43" spans="1:2" x14ac:dyDescent="0.35">
      <c r="A43">
        <v>86.361702127659569</v>
      </c>
      <c r="B43">
        <v>44</v>
      </c>
    </row>
    <row r="44" spans="1:2" x14ac:dyDescent="0.35">
      <c r="A44">
        <v>88.468085106382972</v>
      </c>
      <c r="B44">
        <v>43</v>
      </c>
    </row>
    <row r="45" spans="1:2" x14ac:dyDescent="0.35">
      <c r="A45">
        <v>90.574468085106375</v>
      </c>
      <c r="B45">
        <v>40</v>
      </c>
    </row>
    <row r="46" spans="1:2" x14ac:dyDescent="0.35">
      <c r="A46">
        <v>92.680851063829778</v>
      </c>
      <c r="B46">
        <v>48</v>
      </c>
    </row>
    <row r="47" spans="1:2" x14ac:dyDescent="0.35">
      <c r="A47">
        <v>94.78723404255318</v>
      </c>
      <c r="B47">
        <v>47</v>
      </c>
    </row>
    <row r="48" spans="1:2" x14ac:dyDescent="0.35">
      <c r="A48">
        <v>96.893617021276583</v>
      </c>
      <c r="B48">
        <v>44</v>
      </c>
    </row>
    <row r="49" spans="1:2" ht="15" thickBot="1" x14ac:dyDescent="0.4">
      <c r="A49" s="7" t="s">
        <v>52</v>
      </c>
      <c r="B49" s="7">
        <v>59</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22A5C-71FE-4CE4-B9A4-9A6D7DF27118}">
  <dimension ref="A3:C47"/>
  <sheetViews>
    <sheetView topLeftCell="A55" workbookViewId="0">
      <selection activeCell="C9" sqref="C9"/>
    </sheetView>
  </sheetViews>
  <sheetFormatPr defaultRowHeight="14.5" x14ac:dyDescent="0.35"/>
  <cols>
    <col min="1" max="1" width="14.7265625" bestFit="1" customWidth="1"/>
    <col min="2" max="2" width="19.453125" bestFit="1" customWidth="1"/>
    <col min="3" max="3" width="13.36328125" bestFit="1" customWidth="1"/>
    <col min="4" max="19" width="4.81640625" bestFit="1" customWidth="1"/>
    <col min="20" max="1963" width="5.81640625" bestFit="1" customWidth="1"/>
    <col min="1964" max="1976" width="6.81640625" bestFit="1" customWidth="1"/>
    <col min="1977" max="1977" width="10.7265625" bestFit="1" customWidth="1"/>
  </cols>
  <sheetData>
    <row r="3" spans="1:3" x14ac:dyDescent="0.35">
      <c r="A3" s="2" t="s">
        <v>46</v>
      </c>
      <c r="B3" t="s">
        <v>67</v>
      </c>
      <c r="C3" t="s">
        <v>75</v>
      </c>
    </row>
    <row r="4" spans="1:3" x14ac:dyDescent="0.35">
      <c r="A4" s="3" t="s">
        <v>58</v>
      </c>
      <c r="B4" s="6">
        <v>1441</v>
      </c>
      <c r="C4" s="9">
        <v>39.229007633587784</v>
      </c>
    </row>
    <row r="5" spans="1:3" x14ac:dyDescent="0.35">
      <c r="A5" s="3" t="s">
        <v>57</v>
      </c>
      <c r="B5" s="6">
        <v>2277</v>
      </c>
      <c r="C5" s="9">
        <v>53.483091787439612</v>
      </c>
    </row>
    <row r="6" spans="1:3" x14ac:dyDescent="0.35">
      <c r="A6" s="3" t="s">
        <v>56</v>
      </c>
      <c r="B6" s="6">
        <v>1419</v>
      </c>
      <c r="C6" s="9">
        <v>68.643410852713174</v>
      </c>
    </row>
    <row r="7" spans="1:3" x14ac:dyDescent="0.35">
      <c r="A7" s="3" t="s">
        <v>59</v>
      </c>
      <c r="B7" s="6">
        <v>143</v>
      </c>
      <c r="C7" s="9">
        <v>84.615384615384613</v>
      </c>
    </row>
    <row r="8" spans="1:3" x14ac:dyDescent="0.35">
      <c r="A8" s="3" t="s">
        <v>47</v>
      </c>
      <c r="B8" s="6">
        <v>5280</v>
      </c>
      <c r="C8" s="9">
        <v>54.510416666666664</v>
      </c>
    </row>
    <row r="9" spans="1:3" x14ac:dyDescent="0.35">
      <c r="B9" s="19">
        <f>GETPIVOTDATA("total_Revenue",$A$3)</f>
        <v>5280</v>
      </c>
      <c r="C9" s="22">
        <f>GETPIVOTDATA("Average of Age",$A$3)</f>
        <v>54.510416666666664</v>
      </c>
    </row>
    <row r="20" spans="1:2" x14ac:dyDescent="0.35">
      <c r="A20" s="2" t="s">
        <v>46</v>
      </c>
      <c r="B20" t="s">
        <v>73</v>
      </c>
    </row>
    <row r="21" spans="1:2" x14ac:dyDescent="0.35">
      <c r="A21" s="3" t="s">
        <v>37</v>
      </c>
      <c r="B21">
        <v>19947</v>
      </c>
    </row>
    <row r="22" spans="1:2" x14ac:dyDescent="0.35">
      <c r="A22" s="3" t="s">
        <v>36</v>
      </c>
      <c r="B22">
        <v>1039</v>
      </c>
    </row>
    <row r="23" spans="1:2" x14ac:dyDescent="0.35">
      <c r="A23" s="3" t="s">
        <v>29</v>
      </c>
      <c r="B23">
        <v>153770</v>
      </c>
    </row>
    <row r="24" spans="1:2" x14ac:dyDescent="0.35">
      <c r="A24" s="3" t="s">
        <v>34</v>
      </c>
      <c r="B24">
        <v>55953</v>
      </c>
    </row>
    <row r="25" spans="1:2" x14ac:dyDescent="0.35">
      <c r="A25" s="3" t="s">
        <v>32</v>
      </c>
      <c r="B25">
        <v>60403</v>
      </c>
    </row>
    <row r="26" spans="1:2" x14ac:dyDescent="0.35">
      <c r="A26" s="3" t="s">
        <v>47</v>
      </c>
      <c r="B26">
        <v>291112</v>
      </c>
    </row>
    <row r="27" spans="1:2" x14ac:dyDescent="0.35">
      <c r="B27" s="20">
        <f>GETPIVOTDATA("Total Amounts (Qty) ",$A$20)</f>
        <v>291112</v>
      </c>
    </row>
    <row r="37" spans="1:2" x14ac:dyDescent="0.35">
      <c r="A37" s="2" t="s">
        <v>46</v>
      </c>
      <c r="B37" t="s">
        <v>74</v>
      </c>
    </row>
    <row r="38" spans="1:2" x14ac:dyDescent="0.35">
      <c r="A38" s="3" t="s">
        <v>30</v>
      </c>
      <c r="B38">
        <v>106</v>
      </c>
    </row>
    <row r="39" spans="1:2" x14ac:dyDescent="0.35">
      <c r="A39" s="3" t="s">
        <v>47</v>
      </c>
      <c r="B39">
        <v>106</v>
      </c>
    </row>
    <row r="47" spans="1:2" x14ac:dyDescent="0.35">
      <c r="B47" s="20">
        <f>GETPIVOTDATA("Response",$A$37)</f>
        <v>106</v>
      </c>
    </row>
  </sheetData>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5EBC7-F406-47F4-BEB0-6D28D90EB194}">
  <dimension ref="A1:B49"/>
  <sheetViews>
    <sheetView workbookViewId="0">
      <selection activeCell="L10" sqref="L10"/>
    </sheetView>
  </sheetViews>
  <sheetFormatPr defaultRowHeight="14.5" x14ac:dyDescent="0.35"/>
  <sheetData>
    <row r="1" spans="1:2" x14ac:dyDescent="0.35">
      <c r="A1" s="8" t="s">
        <v>51</v>
      </c>
      <c r="B1" s="8" t="s">
        <v>53</v>
      </c>
    </row>
    <row r="2" spans="1:2" x14ac:dyDescent="0.35">
      <c r="A2">
        <v>30</v>
      </c>
      <c r="B2">
        <v>2</v>
      </c>
    </row>
    <row r="3" spans="1:2" x14ac:dyDescent="0.35">
      <c r="A3">
        <v>32.191489361702125</v>
      </c>
      <c r="B3">
        <v>8</v>
      </c>
    </row>
    <row r="4" spans="1:2" x14ac:dyDescent="0.35">
      <c r="A4">
        <v>34.382978723404257</v>
      </c>
      <c r="B4">
        <v>18</v>
      </c>
    </row>
    <row r="5" spans="1:2" x14ac:dyDescent="0.35">
      <c r="A5">
        <v>36.574468085106382</v>
      </c>
      <c r="B5">
        <v>33</v>
      </c>
    </row>
    <row r="6" spans="1:2" x14ac:dyDescent="0.35">
      <c r="A6">
        <v>38.765957446808514</v>
      </c>
      <c r="B6">
        <v>59</v>
      </c>
    </row>
    <row r="7" spans="1:2" x14ac:dyDescent="0.35">
      <c r="A7">
        <v>40.957446808510639</v>
      </c>
      <c r="B7">
        <v>69</v>
      </c>
    </row>
    <row r="8" spans="1:2" x14ac:dyDescent="0.35">
      <c r="A8">
        <v>43.148936170212764</v>
      </c>
      <c r="B8">
        <v>112</v>
      </c>
    </row>
    <row r="9" spans="1:2" x14ac:dyDescent="0.35">
      <c r="A9">
        <v>45.340425531914889</v>
      </c>
      <c r="B9">
        <v>84</v>
      </c>
    </row>
    <row r="10" spans="1:2" x14ac:dyDescent="0.35">
      <c r="A10">
        <v>47.531914893617021</v>
      </c>
      <c r="B10">
        <v>92</v>
      </c>
    </row>
    <row r="11" spans="1:2" x14ac:dyDescent="0.35">
      <c r="A11">
        <v>49.723404255319153</v>
      </c>
      <c r="B11">
        <v>129</v>
      </c>
    </row>
    <row r="12" spans="1:2" x14ac:dyDescent="0.35">
      <c r="A12">
        <v>51.914893617021278</v>
      </c>
      <c r="B12">
        <v>172</v>
      </c>
    </row>
    <row r="13" spans="1:2" x14ac:dyDescent="0.35">
      <c r="A13">
        <v>54.106382978723403</v>
      </c>
      <c r="B13">
        <v>222</v>
      </c>
    </row>
    <row r="14" spans="1:2" x14ac:dyDescent="0.35">
      <c r="A14">
        <v>56.297872340425528</v>
      </c>
      <c r="B14">
        <v>164</v>
      </c>
    </row>
    <row r="15" spans="1:2" x14ac:dyDescent="0.35">
      <c r="A15">
        <v>58.48936170212766</v>
      </c>
      <c r="B15">
        <v>122</v>
      </c>
    </row>
    <row r="16" spans="1:2" x14ac:dyDescent="0.35">
      <c r="A16">
        <v>60.680851063829785</v>
      </c>
      <c r="B16">
        <v>94</v>
      </c>
    </row>
    <row r="17" spans="1:2" x14ac:dyDescent="0.35">
      <c r="A17">
        <v>62.872340425531917</v>
      </c>
      <c r="B17">
        <v>116</v>
      </c>
    </row>
    <row r="18" spans="1:2" x14ac:dyDescent="0.35">
      <c r="A18">
        <v>65.063829787234042</v>
      </c>
      <c r="B18">
        <v>125</v>
      </c>
    </row>
    <row r="19" spans="1:2" x14ac:dyDescent="0.35">
      <c r="A19">
        <v>67.255319148936167</v>
      </c>
      <c r="B19">
        <v>100</v>
      </c>
    </row>
    <row r="20" spans="1:2" x14ac:dyDescent="0.35">
      <c r="A20">
        <v>69.446808510638306</v>
      </c>
      <c r="B20">
        <v>96</v>
      </c>
    </row>
    <row r="21" spans="1:2" x14ac:dyDescent="0.35">
      <c r="A21">
        <v>71.638297872340416</v>
      </c>
      <c r="B21">
        <v>104</v>
      </c>
    </row>
    <row r="22" spans="1:2" x14ac:dyDescent="0.35">
      <c r="A22">
        <v>73.829787234042556</v>
      </c>
      <c r="B22">
        <v>85</v>
      </c>
    </row>
    <row r="23" spans="1:2" x14ac:dyDescent="0.35">
      <c r="A23">
        <v>76.021276595744681</v>
      </c>
      <c r="B23">
        <v>124</v>
      </c>
    </row>
    <row r="24" spans="1:2" x14ac:dyDescent="0.35">
      <c r="A24">
        <v>78.212765957446805</v>
      </c>
      <c r="B24">
        <v>51</v>
      </c>
    </row>
    <row r="25" spans="1:2" x14ac:dyDescent="0.35">
      <c r="A25">
        <v>80.404255319148945</v>
      </c>
      <c r="B25">
        <v>32</v>
      </c>
    </row>
    <row r="26" spans="1:2" x14ac:dyDescent="0.35">
      <c r="A26">
        <v>82.595744680851055</v>
      </c>
      <c r="B26">
        <v>15</v>
      </c>
    </row>
    <row r="27" spans="1:2" x14ac:dyDescent="0.35">
      <c r="A27">
        <v>84.787234042553195</v>
      </c>
      <c r="B27">
        <v>7</v>
      </c>
    </row>
    <row r="28" spans="1:2" x14ac:dyDescent="0.35">
      <c r="A28">
        <v>86.978723404255319</v>
      </c>
      <c r="B28">
        <v>2</v>
      </c>
    </row>
    <row r="29" spans="1:2" x14ac:dyDescent="0.35">
      <c r="A29">
        <v>89.170212765957444</v>
      </c>
      <c r="B29">
        <v>0</v>
      </c>
    </row>
    <row r="30" spans="1:2" x14ac:dyDescent="0.35">
      <c r="A30">
        <v>91.361702127659569</v>
      </c>
      <c r="B30">
        <v>0</v>
      </c>
    </row>
    <row r="31" spans="1:2" x14ac:dyDescent="0.35">
      <c r="A31">
        <v>93.553191489361694</v>
      </c>
      <c r="B31">
        <v>0</v>
      </c>
    </row>
    <row r="32" spans="1:2" x14ac:dyDescent="0.35">
      <c r="A32">
        <v>95.744680851063833</v>
      </c>
      <c r="B32">
        <v>0</v>
      </c>
    </row>
    <row r="33" spans="1:2" x14ac:dyDescent="0.35">
      <c r="A33">
        <v>97.936170212765958</v>
      </c>
      <c r="B33">
        <v>0</v>
      </c>
    </row>
    <row r="34" spans="1:2" x14ac:dyDescent="0.35">
      <c r="A34">
        <v>100.12765957446808</v>
      </c>
      <c r="B34">
        <v>0</v>
      </c>
    </row>
    <row r="35" spans="1:2" x14ac:dyDescent="0.35">
      <c r="A35">
        <v>102.31914893617021</v>
      </c>
      <c r="B35">
        <v>0</v>
      </c>
    </row>
    <row r="36" spans="1:2" x14ac:dyDescent="0.35">
      <c r="A36">
        <v>104.51063829787233</v>
      </c>
      <c r="B36">
        <v>0</v>
      </c>
    </row>
    <row r="37" spans="1:2" x14ac:dyDescent="0.35">
      <c r="A37">
        <v>106.70212765957447</v>
      </c>
      <c r="B37">
        <v>0</v>
      </c>
    </row>
    <row r="38" spans="1:2" x14ac:dyDescent="0.35">
      <c r="A38">
        <v>108.8936170212766</v>
      </c>
      <c r="B38">
        <v>0</v>
      </c>
    </row>
    <row r="39" spans="1:2" x14ac:dyDescent="0.35">
      <c r="A39">
        <v>111.08510638297872</v>
      </c>
      <c r="B39">
        <v>0</v>
      </c>
    </row>
    <row r="40" spans="1:2" x14ac:dyDescent="0.35">
      <c r="A40">
        <v>113.27659574468085</v>
      </c>
      <c r="B40">
        <v>0</v>
      </c>
    </row>
    <row r="41" spans="1:2" x14ac:dyDescent="0.35">
      <c r="A41">
        <v>115.46808510638297</v>
      </c>
      <c r="B41">
        <v>0</v>
      </c>
    </row>
    <row r="42" spans="1:2" x14ac:dyDescent="0.35">
      <c r="A42">
        <v>117.65957446808511</v>
      </c>
      <c r="B42">
        <v>0</v>
      </c>
    </row>
    <row r="43" spans="1:2" x14ac:dyDescent="0.35">
      <c r="A43">
        <v>119.85106382978724</v>
      </c>
      <c r="B43">
        <v>0</v>
      </c>
    </row>
    <row r="44" spans="1:2" x14ac:dyDescent="0.35">
      <c r="A44">
        <v>122.04255319148936</v>
      </c>
      <c r="B44">
        <v>0</v>
      </c>
    </row>
    <row r="45" spans="1:2" x14ac:dyDescent="0.35">
      <c r="A45">
        <v>124.23404255319149</v>
      </c>
      <c r="B45">
        <v>0</v>
      </c>
    </row>
    <row r="46" spans="1:2" x14ac:dyDescent="0.35">
      <c r="A46">
        <v>126.42553191489361</v>
      </c>
      <c r="B46">
        <v>1</v>
      </c>
    </row>
    <row r="47" spans="1:2" x14ac:dyDescent="0.35">
      <c r="A47">
        <v>128.61702127659572</v>
      </c>
      <c r="B47">
        <v>1</v>
      </c>
    </row>
    <row r="48" spans="1:2" x14ac:dyDescent="0.35">
      <c r="A48">
        <v>130.80851063829789</v>
      </c>
      <c r="B48">
        <v>0</v>
      </c>
    </row>
    <row r="49" spans="1:2" ht="15" thickBot="1" x14ac:dyDescent="0.4">
      <c r="A49" s="7" t="s">
        <v>52</v>
      </c>
      <c r="B49" s="7">
        <v>1</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8D794-4C47-40D1-AFCB-8939A22B6C07}">
  <dimension ref="A1:C14"/>
  <sheetViews>
    <sheetView workbookViewId="0"/>
  </sheetViews>
  <sheetFormatPr defaultRowHeight="14.5" x14ac:dyDescent="0.35"/>
  <cols>
    <col min="1" max="1" width="14.81640625" bestFit="1" customWidth="1"/>
    <col min="2" max="2" width="14.7265625" bestFit="1" customWidth="1"/>
    <col min="3" max="3" width="16.6328125" bestFit="1" customWidth="1"/>
  </cols>
  <sheetData>
    <row r="1" spans="1:3" x14ac:dyDescent="0.35">
      <c r="A1" s="32" t="s">
        <v>81</v>
      </c>
    </row>
    <row r="2" spans="1:3" x14ac:dyDescent="0.35">
      <c r="A2" s="33" t="s">
        <v>82</v>
      </c>
      <c r="B2" s="33" t="s">
        <v>83</v>
      </c>
      <c r="C2" s="33" t="s">
        <v>84</v>
      </c>
    </row>
    <row r="3" spans="1:3" x14ac:dyDescent="0.35">
      <c r="A3">
        <v>1</v>
      </c>
      <c r="B3" t="s">
        <v>85</v>
      </c>
      <c r="C3" t="s">
        <v>86</v>
      </c>
    </row>
    <row r="4" spans="1:3" x14ac:dyDescent="0.35">
      <c r="A4">
        <v>2</v>
      </c>
      <c r="B4" t="s">
        <v>87</v>
      </c>
      <c r="C4" t="s">
        <v>88</v>
      </c>
    </row>
    <row r="6" spans="1:3" x14ac:dyDescent="0.35">
      <c r="A6" s="32" t="s">
        <v>89</v>
      </c>
    </row>
    <row r="7" spans="1:3" x14ac:dyDescent="0.35">
      <c r="A7" s="33" t="s">
        <v>82</v>
      </c>
      <c r="B7" s="33" t="s">
        <v>90</v>
      </c>
      <c r="C7" s="33" t="s">
        <v>84</v>
      </c>
    </row>
    <row r="10" spans="1:3" x14ac:dyDescent="0.35">
      <c r="A10" s="32" t="s">
        <v>91</v>
      </c>
      <c r="B10" t="s">
        <v>92</v>
      </c>
    </row>
    <row r="11" spans="1:3" x14ac:dyDescent="0.35">
      <c r="B11" t="s">
        <v>93</v>
      </c>
    </row>
    <row r="13" spans="1:3" x14ac:dyDescent="0.35">
      <c r="B13" t="s">
        <v>94</v>
      </c>
    </row>
    <row r="14" spans="1:3" x14ac:dyDescent="0.35">
      <c r="B14" t="s">
        <v>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E165A-F674-4891-AA6A-5710D066EFE5}">
  <dimension ref="A3:F2321"/>
  <sheetViews>
    <sheetView topLeftCell="A27" workbookViewId="0">
      <selection activeCell="D37" sqref="D37"/>
    </sheetView>
  </sheetViews>
  <sheetFormatPr defaultRowHeight="14.5" x14ac:dyDescent="0.35"/>
  <cols>
    <col min="1" max="1" width="12.36328125" bestFit="1" customWidth="1"/>
    <col min="2" max="2" width="21.26953125" bestFit="1" customWidth="1"/>
    <col min="3" max="3" width="19.453125" bestFit="1" customWidth="1"/>
    <col min="4" max="4" width="18.08984375" bestFit="1" customWidth="1"/>
    <col min="5" max="6" width="21.36328125" bestFit="1" customWidth="1"/>
  </cols>
  <sheetData>
    <row r="3" spans="1:4" x14ac:dyDescent="0.35">
      <c r="A3" s="2" t="s">
        <v>46</v>
      </c>
      <c r="B3" t="s">
        <v>78</v>
      </c>
      <c r="C3" s="6" t="s">
        <v>55</v>
      </c>
      <c r="D3" t="s">
        <v>98</v>
      </c>
    </row>
    <row r="4" spans="1:4" x14ac:dyDescent="0.35">
      <c r="A4" s="3">
        <v>0</v>
      </c>
      <c r="B4">
        <v>356</v>
      </c>
      <c r="C4" s="6">
        <v>3916</v>
      </c>
      <c r="D4">
        <v>2.2767857142857142E-2</v>
      </c>
    </row>
    <row r="5" spans="1:4" x14ac:dyDescent="0.35">
      <c r="A5" s="3">
        <v>1</v>
      </c>
      <c r="B5">
        <v>31</v>
      </c>
      <c r="C5" s="6">
        <v>341</v>
      </c>
      <c r="D5">
        <v>8.9285714285714281E-3</v>
      </c>
    </row>
    <row r="6" spans="1:4" x14ac:dyDescent="0.35">
      <c r="A6" s="3" t="s">
        <v>47</v>
      </c>
      <c r="B6">
        <v>387</v>
      </c>
      <c r="C6" s="6">
        <v>4257</v>
      </c>
      <c r="D6">
        <v>3.169642857142857E-2</v>
      </c>
    </row>
    <row r="8" spans="1:4" x14ac:dyDescent="0.35">
      <c r="A8" s="2" t="s">
        <v>46</v>
      </c>
      <c r="B8" t="s">
        <v>77</v>
      </c>
      <c r="C8" t="s">
        <v>67</v>
      </c>
      <c r="D8" t="s">
        <v>98</v>
      </c>
    </row>
    <row r="9" spans="1:4" x14ac:dyDescent="0.35">
      <c r="A9" s="3">
        <v>0</v>
      </c>
      <c r="B9">
        <v>381</v>
      </c>
      <c r="C9" s="6">
        <v>4191</v>
      </c>
      <c r="D9">
        <v>3.0357142857142857E-2</v>
      </c>
    </row>
    <row r="10" spans="1:4" x14ac:dyDescent="0.35">
      <c r="A10" s="3">
        <v>1</v>
      </c>
      <c r="B10">
        <v>6</v>
      </c>
      <c r="C10" s="6">
        <v>66</v>
      </c>
      <c r="D10">
        <v>1.3392857142857143E-3</v>
      </c>
    </row>
    <row r="11" spans="1:4" x14ac:dyDescent="0.35">
      <c r="A11" s="3" t="s">
        <v>47</v>
      </c>
      <c r="B11">
        <v>387</v>
      </c>
      <c r="C11" s="6">
        <v>4257</v>
      </c>
      <c r="D11">
        <v>3.169642857142857E-2</v>
      </c>
    </row>
    <row r="14" spans="1:4" x14ac:dyDescent="0.35">
      <c r="A14" s="2" t="s">
        <v>46</v>
      </c>
      <c r="B14" t="s">
        <v>67</v>
      </c>
      <c r="C14" t="s">
        <v>76</v>
      </c>
      <c r="D14" t="s">
        <v>98</v>
      </c>
    </row>
    <row r="15" spans="1:4" x14ac:dyDescent="0.35">
      <c r="A15" s="3">
        <v>0</v>
      </c>
      <c r="B15" s="6">
        <v>759</v>
      </c>
      <c r="C15">
        <v>69</v>
      </c>
      <c r="D15">
        <v>8.9285714285714281E-3</v>
      </c>
    </row>
    <row r="16" spans="1:4" x14ac:dyDescent="0.35">
      <c r="A16" s="3">
        <v>1</v>
      </c>
      <c r="B16" s="6">
        <v>143</v>
      </c>
      <c r="C16">
        <v>13</v>
      </c>
      <c r="D16">
        <v>3.5714285714285713E-3</v>
      </c>
    </row>
    <row r="17" spans="1:6" x14ac:dyDescent="0.35">
      <c r="A17" s="3" t="s">
        <v>47</v>
      </c>
      <c r="B17" s="6">
        <v>902</v>
      </c>
      <c r="C17">
        <v>82</v>
      </c>
      <c r="D17">
        <v>1.2500000000000001E-2</v>
      </c>
    </row>
    <row r="20" spans="1:6" x14ac:dyDescent="0.35">
      <c r="A20" s="2" t="s">
        <v>46</v>
      </c>
      <c r="B20" t="s">
        <v>70</v>
      </c>
      <c r="C20" s="6" t="s">
        <v>67</v>
      </c>
      <c r="D20" t="s">
        <v>98</v>
      </c>
    </row>
    <row r="21" spans="1:6" x14ac:dyDescent="0.35">
      <c r="A21" s="3">
        <v>0</v>
      </c>
      <c r="B21">
        <v>77</v>
      </c>
      <c r="C21" s="6">
        <v>847</v>
      </c>
      <c r="D21">
        <v>1.1607142857142858E-2</v>
      </c>
    </row>
    <row r="22" spans="1:6" x14ac:dyDescent="0.35">
      <c r="A22" s="3">
        <v>1</v>
      </c>
      <c r="B22">
        <v>5</v>
      </c>
      <c r="C22" s="6">
        <v>55</v>
      </c>
      <c r="D22">
        <v>8.9285714285714283E-4</v>
      </c>
    </row>
    <row r="23" spans="1:6" x14ac:dyDescent="0.35">
      <c r="A23" s="3" t="s">
        <v>47</v>
      </c>
      <c r="B23">
        <v>82</v>
      </c>
      <c r="C23" s="6">
        <v>902</v>
      </c>
      <c r="D23">
        <v>1.2500000000000001E-2</v>
      </c>
      <c r="E23" s="6">
        <f>GETPIVOTDATA("Sum of total_Revenue",$A$20,"AcceptedCmp4",1)</f>
        <v>55</v>
      </c>
      <c r="F23" t="s">
        <v>102</v>
      </c>
    </row>
    <row r="24" spans="1:6" x14ac:dyDescent="0.35">
      <c r="E24">
        <f>GETPIVOTDATA("AcceptedCmp4",$A$20,"AcceptedCmp4",1)</f>
        <v>5</v>
      </c>
      <c r="F24" t="s">
        <v>80</v>
      </c>
    </row>
    <row r="26" spans="1:6" x14ac:dyDescent="0.35">
      <c r="A26" s="2" t="s">
        <v>46</v>
      </c>
      <c r="B26" t="s">
        <v>69</v>
      </c>
      <c r="C26" t="s">
        <v>55</v>
      </c>
      <c r="D26" t="s">
        <v>98</v>
      </c>
    </row>
    <row r="27" spans="1:6" x14ac:dyDescent="0.35">
      <c r="A27" s="3">
        <v>0</v>
      </c>
      <c r="B27">
        <v>74</v>
      </c>
      <c r="C27" s="6">
        <v>814</v>
      </c>
      <c r="D27">
        <v>9.3749999999999997E-3</v>
      </c>
    </row>
    <row r="28" spans="1:6" x14ac:dyDescent="0.35">
      <c r="A28" s="3">
        <v>1</v>
      </c>
      <c r="B28">
        <v>8</v>
      </c>
      <c r="C28" s="6">
        <v>88</v>
      </c>
      <c r="D28">
        <v>3.1250000000000002E-3</v>
      </c>
    </row>
    <row r="29" spans="1:6" x14ac:dyDescent="0.35">
      <c r="A29" s="3" t="s">
        <v>47</v>
      </c>
      <c r="B29">
        <v>82</v>
      </c>
      <c r="C29" s="6">
        <v>902</v>
      </c>
      <c r="D29">
        <v>1.2500000000000001E-2</v>
      </c>
    </row>
    <row r="34" spans="1:4" x14ac:dyDescent="0.35">
      <c r="A34" s="2" t="s">
        <v>46</v>
      </c>
      <c r="B34" t="s">
        <v>99</v>
      </c>
    </row>
    <row r="35" spans="1:4" x14ac:dyDescent="0.35">
      <c r="A35" s="3">
        <v>0</v>
      </c>
      <c r="B35">
        <v>8.9285714285714281E-3</v>
      </c>
    </row>
    <row r="36" spans="1:4" x14ac:dyDescent="0.35">
      <c r="A36" s="3">
        <v>1</v>
      </c>
      <c r="B36">
        <v>3.5714285714285713E-3</v>
      </c>
    </row>
    <row r="37" spans="1:4" x14ac:dyDescent="0.35">
      <c r="A37" s="3" t="s">
        <v>47</v>
      </c>
      <c r="B37">
        <v>1.2500000000000001E-2</v>
      </c>
      <c r="C37">
        <f>GETPIVOTDATA("convert_rate",$A$34)</f>
        <v>1.2500000000000001E-2</v>
      </c>
      <c r="D37" t="s">
        <v>103</v>
      </c>
    </row>
    <row r="44" spans="1:4" x14ac:dyDescent="0.35">
      <c r="A44" s="2" t="s">
        <v>46</v>
      </c>
      <c r="B44" t="s">
        <v>96</v>
      </c>
    </row>
    <row r="45" spans="1:4" x14ac:dyDescent="0.35">
      <c r="A45" s="3">
        <v>195</v>
      </c>
      <c r="B45">
        <v>1</v>
      </c>
    </row>
    <row r="46" spans="1:4" x14ac:dyDescent="0.35">
      <c r="A46" s="3">
        <v>498</v>
      </c>
      <c r="B46">
        <v>1</v>
      </c>
    </row>
    <row r="47" spans="1:4" x14ac:dyDescent="0.35">
      <c r="A47" s="3">
        <v>975</v>
      </c>
      <c r="B47">
        <v>1</v>
      </c>
    </row>
    <row r="48" spans="1:4" x14ac:dyDescent="0.35">
      <c r="A48" s="3">
        <v>1012</v>
      </c>
      <c r="B48">
        <v>1</v>
      </c>
    </row>
    <row r="49" spans="1:2" x14ac:dyDescent="0.35">
      <c r="A49" s="3">
        <v>1162</v>
      </c>
      <c r="B49">
        <v>1</v>
      </c>
    </row>
    <row r="50" spans="1:2" x14ac:dyDescent="0.35">
      <c r="A50" s="3">
        <v>1381</v>
      </c>
      <c r="B50">
        <v>1</v>
      </c>
    </row>
    <row r="51" spans="1:2" x14ac:dyDescent="0.35">
      <c r="A51" s="3">
        <v>1456</v>
      </c>
      <c r="B51">
        <v>1</v>
      </c>
    </row>
    <row r="52" spans="1:2" x14ac:dyDescent="0.35">
      <c r="A52" s="3">
        <v>1506</v>
      </c>
      <c r="B52">
        <v>1</v>
      </c>
    </row>
    <row r="53" spans="1:2" x14ac:dyDescent="0.35">
      <c r="A53" s="3">
        <v>1542</v>
      </c>
      <c r="B53">
        <v>1</v>
      </c>
    </row>
    <row r="54" spans="1:2" x14ac:dyDescent="0.35">
      <c r="A54" s="3">
        <v>1726</v>
      </c>
      <c r="B54">
        <v>1</v>
      </c>
    </row>
    <row r="55" spans="1:2" x14ac:dyDescent="0.35">
      <c r="A55" s="3">
        <v>1839</v>
      </c>
      <c r="B55">
        <v>1</v>
      </c>
    </row>
    <row r="56" spans="1:2" x14ac:dyDescent="0.35">
      <c r="A56" s="3">
        <v>2114</v>
      </c>
      <c r="B56">
        <v>1</v>
      </c>
    </row>
    <row r="57" spans="1:2" x14ac:dyDescent="0.35">
      <c r="A57" s="3">
        <v>2286</v>
      </c>
      <c r="B57">
        <v>1</v>
      </c>
    </row>
    <row r="58" spans="1:2" x14ac:dyDescent="0.35">
      <c r="A58" s="3">
        <v>2379</v>
      </c>
      <c r="B58">
        <v>1</v>
      </c>
    </row>
    <row r="59" spans="1:2" x14ac:dyDescent="0.35">
      <c r="A59" s="3">
        <v>2625</v>
      </c>
      <c r="B59">
        <v>1</v>
      </c>
    </row>
    <row r="60" spans="1:2" x14ac:dyDescent="0.35">
      <c r="A60" s="3">
        <v>2811</v>
      </c>
      <c r="B60">
        <v>1</v>
      </c>
    </row>
    <row r="61" spans="1:2" x14ac:dyDescent="0.35">
      <c r="A61" s="3">
        <v>2849</v>
      </c>
      <c r="B61">
        <v>1</v>
      </c>
    </row>
    <row r="62" spans="1:2" x14ac:dyDescent="0.35">
      <c r="A62" s="3">
        <v>2929</v>
      </c>
      <c r="B62">
        <v>1</v>
      </c>
    </row>
    <row r="63" spans="1:2" x14ac:dyDescent="0.35">
      <c r="A63" s="3">
        <v>2942</v>
      </c>
      <c r="B63">
        <v>1</v>
      </c>
    </row>
    <row r="64" spans="1:2" x14ac:dyDescent="0.35">
      <c r="A64" s="3">
        <v>3153</v>
      </c>
      <c r="B64">
        <v>1</v>
      </c>
    </row>
    <row r="65" spans="1:2" x14ac:dyDescent="0.35">
      <c r="A65" s="3">
        <v>3262</v>
      </c>
      <c r="B65">
        <v>1</v>
      </c>
    </row>
    <row r="66" spans="1:2" x14ac:dyDescent="0.35">
      <c r="A66" s="3">
        <v>3629</v>
      </c>
      <c r="B66">
        <v>1</v>
      </c>
    </row>
    <row r="67" spans="1:2" x14ac:dyDescent="0.35">
      <c r="A67" s="3">
        <v>3645</v>
      </c>
      <c r="B67">
        <v>1</v>
      </c>
    </row>
    <row r="68" spans="1:2" x14ac:dyDescent="0.35">
      <c r="A68" s="3">
        <v>3762</v>
      </c>
      <c r="B68">
        <v>1</v>
      </c>
    </row>
    <row r="69" spans="1:2" x14ac:dyDescent="0.35">
      <c r="A69" s="3">
        <v>4168</v>
      </c>
      <c r="B69">
        <v>1</v>
      </c>
    </row>
    <row r="70" spans="1:2" x14ac:dyDescent="0.35">
      <c r="A70" s="3">
        <v>4248</v>
      </c>
      <c r="B70">
        <v>1</v>
      </c>
    </row>
    <row r="71" spans="1:2" x14ac:dyDescent="0.35">
      <c r="A71" s="3">
        <v>4261</v>
      </c>
      <c r="B71">
        <v>1</v>
      </c>
    </row>
    <row r="72" spans="1:2" x14ac:dyDescent="0.35">
      <c r="A72" s="3">
        <v>4286</v>
      </c>
      <c r="B72">
        <v>1</v>
      </c>
    </row>
    <row r="73" spans="1:2" x14ac:dyDescent="0.35">
      <c r="A73" s="3">
        <v>4338</v>
      </c>
      <c r="B73">
        <v>1</v>
      </c>
    </row>
    <row r="74" spans="1:2" x14ac:dyDescent="0.35">
      <c r="A74" s="3">
        <v>4376</v>
      </c>
      <c r="B74">
        <v>1</v>
      </c>
    </row>
    <row r="75" spans="1:2" x14ac:dyDescent="0.35">
      <c r="A75" s="3">
        <v>4436</v>
      </c>
      <c r="B75">
        <v>1</v>
      </c>
    </row>
    <row r="76" spans="1:2" x14ac:dyDescent="0.35">
      <c r="A76" s="3">
        <v>4656</v>
      </c>
      <c r="B76">
        <v>1</v>
      </c>
    </row>
    <row r="77" spans="1:2" x14ac:dyDescent="0.35">
      <c r="A77" s="3">
        <v>4702</v>
      </c>
      <c r="B77">
        <v>1</v>
      </c>
    </row>
    <row r="78" spans="1:2" x14ac:dyDescent="0.35">
      <c r="A78" s="3">
        <v>5121</v>
      </c>
      <c r="B78">
        <v>1</v>
      </c>
    </row>
    <row r="79" spans="1:2" x14ac:dyDescent="0.35">
      <c r="A79" s="3">
        <v>5255</v>
      </c>
      <c r="B79">
        <v>1</v>
      </c>
    </row>
    <row r="80" spans="1:2" x14ac:dyDescent="0.35">
      <c r="A80" s="3">
        <v>5289</v>
      </c>
      <c r="B80">
        <v>1</v>
      </c>
    </row>
    <row r="81" spans="1:2" x14ac:dyDescent="0.35">
      <c r="A81" s="3">
        <v>5350</v>
      </c>
      <c r="B81">
        <v>1</v>
      </c>
    </row>
    <row r="82" spans="1:2" x14ac:dyDescent="0.35">
      <c r="A82" s="3">
        <v>5726</v>
      </c>
      <c r="B82">
        <v>1</v>
      </c>
    </row>
    <row r="83" spans="1:2" x14ac:dyDescent="0.35">
      <c r="A83" s="3">
        <v>5735</v>
      </c>
      <c r="B83">
        <v>1</v>
      </c>
    </row>
    <row r="84" spans="1:2" x14ac:dyDescent="0.35">
      <c r="A84" s="3">
        <v>5872</v>
      </c>
      <c r="B84">
        <v>1</v>
      </c>
    </row>
    <row r="85" spans="1:2" x14ac:dyDescent="0.35">
      <c r="A85" s="3">
        <v>6072</v>
      </c>
      <c r="B85">
        <v>1</v>
      </c>
    </row>
    <row r="86" spans="1:2" x14ac:dyDescent="0.35">
      <c r="A86" s="3">
        <v>6347</v>
      </c>
      <c r="B86">
        <v>1</v>
      </c>
    </row>
    <row r="87" spans="1:2" x14ac:dyDescent="0.35">
      <c r="A87" s="3">
        <v>6471</v>
      </c>
      <c r="B87">
        <v>1</v>
      </c>
    </row>
    <row r="88" spans="1:2" x14ac:dyDescent="0.35">
      <c r="A88" s="3">
        <v>6507</v>
      </c>
      <c r="B88">
        <v>1</v>
      </c>
    </row>
    <row r="89" spans="1:2" x14ac:dyDescent="0.35">
      <c r="A89" s="3">
        <v>6679</v>
      </c>
      <c r="B89">
        <v>1</v>
      </c>
    </row>
    <row r="90" spans="1:2" x14ac:dyDescent="0.35">
      <c r="A90" s="3">
        <v>6798</v>
      </c>
      <c r="B90">
        <v>1</v>
      </c>
    </row>
    <row r="91" spans="1:2" x14ac:dyDescent="0.35">
      <c r="A91" s="3">
        <v>6859</v>
      </c>
      <c r="B91">
        <v>1</v>
      </c>
    </row>
    <row r="92" spans="1:2" x14ac:dyDescent="0.35">
      <c r="A92" s="3">
        <v>7000</v>
      </c>
      <c r="B92">
        <v>1</v>
      </c>
    </row>
    <row r="93" spans="1:2" x14ac:dyDescent="0.35">
      <c r="A93" s="3">
        <v>7141</v>
      </c>
      <c r="B93">
        <v>1</v>
      </c>
    </row>
    <row r="94" spans="1:2" x14ac:dyDescent="0.35">
      <c r="A94" s="3">
        <v>7437</v>
      </c>
      <c r="B94">
        <v>1</v>
      </c>
    </row>
    <row r="95" spans="1:2" x14ac:dyDescent="0.35">
      <c r="A95" s="3">
        <v>7451</v>
      </c>
      <c r="B95">
        <v>1</v>
      </c>
    </row>
    <row r="96" spans="1:2" x14ac:dyDescent="0.35">
      <c r="A96" s="3">
        <v>7488</v>
      </c>
      <c r="B96">
        <v>1</v>
      </c>
    </row>
    <row r="97" spans="1:2" x14ac:dyDescent="0.35">
      <c r="A97" s="3">
        <v>7786</v>
      </c>
      <c r="B97">
        <v>1</v>
      </c>
    </row>
    <row r="98" spans="1:2" x14ac:dyDescent="0.35">
      <c r="A98" s="3">
        <v>7848</v>
      </c>
      <c r="B98">
        <v>1</v>
      </c>
    </row>
    <row r="99" spans="1:2" x14ac:dyDescent="0.35">
      <c r="A99" s="3">
        <v>7922</v>
      </c>
      <c r="B99">
        <v>1</v>
      </c>
    </row>
    <row r="100" spans="1:2" x14ac:dyDescent="0.35">
      <c r="A100" s="3">
        <v>8029</v>
      </c>
      <c r="B100">
        <v>1</v>
      </c>
    </row>
    <row r="101" spans="1:2" x14ac:dyDescent="0.35">
      <c r="A101" s="3">
        <v>8346</v>
      </c>
      <c r="B101">
        <v>1</v>
      </c>
    </row>
    <row r="102" spans="1:2" x14ac:dyDescent="0.35">
      <c r="A102" s="3">
        <v>8443</v>
      </c>
      <c r="B102">
        <v>1</v>
      </c>
    </row>
    <row r="103" spans="1:2" x14ac:dyDescent="0.35">
      <c r="A103" s="3">
        <v>9150</v>
      </c>
      <c r="B103">
        <v>1</v>
      </c>
    </row>
    <row r="104" spans="1:2" x14ac:dyDescent="0.35">
      <c r="A104" s="3">
        <v>9242</v>
      </c>
      <c r="B104">
        <v>1</v>
      </c>
    </row>
    <row r="105" spans="1:2" x14ac:dyDescent="0.35">
      <c r="A105" s="3">
        <v>9369</v>
      </c>
      <c r="B105">
        <v>1</v>
      </c>
    </row>
    <row r="106" spans="1:2" x14ac:dyDescent="0.35">
      <c r="A106" s="3">
        <v>9392</v>
      </c>
      <c r="B106">
        <v>1</v>
      </c>
    </row>
    <row r="107" spans="1:2" x14ac:dyDescent="0.35">
      <c r="A107" s="3">
        <v>9478</v>
      </c>
      <c r="B107">
        <v>1</v>
      </c>
    </row>
    <row r="108" spans="1:2" x14ac:dyDescent="0.35">
      <c r="A108" s="3">
        <v>9493</v>
      </c>
      <c r="B108">
        <v>1</v>
      </c>
    </row>
    <row r="109" spans="1:2" x14ac:dyDescent="0.35">
      <c r="A109" s="3">
        <v>9596</v>
      </c>
      <c r="B109">
        <v>1</v>
      </c>
    </row>
    <row r="110" spans="1:2" x14ac:dyDescent="0.35">
      <c r="A110" s="3">
        <v>9648</v>
      </c>
      <c r="B110">
        <v>1</v>
      </c>
    </row>
    <row r="111" spans="1:2" x14ac:dyDescent="0.35">
      <c r="A111" s="3">
        <v>9855</v>
      </c>
      <c r="B111">
        <v>1</v>
      </c>
    </row>
    <row r="112" spans="1:2" x14ac:dyDescent="0.35">
      <c r="A112" s="3">
        <v>10133</v>
      </c>
      <c r="B112">
        <v>1</v>
      </c>
    </row>
    <row r="113" spans="1:2" x14ac:dyDescent="0.35">
      <c r="A113" s="3">
        <v>10163</v>
      </c>
      <c r="B113">
        <v>1</v>
      </c>
    </row>
    <row r="114" spans="1:2" x14ac:dyDescent="0.35">
      <c r="A114" s="3">
        <v>10277</v>
      </c>
      <c r="B114">
        <v>1</v>
      </c>
    </row>
    <row r="115" spans="1:2" x14ac:dyDescent="0.35">
      <c r="A115" s="3">
        <v>10343</v>
      </c>
      <c r="B115">
        <v>1</v>
      </c>
    </row>
    <row r="116" spans="1:2" x14ac:dyDescent="0.35">
      <c r="A116" s="3">
        <v>10395</v>
      </c>
      <c r="B116">
        <v>1</v>
      </c>
    </row>
    <row r="117" spans="1:2" x14ac:dyDescent="0.35">
      <c r="A117" s="3">
        <v>10548</v>
      </c>
      <c r="B117">
        <v>1</v>
      </c>
    </row>
    <row r="118" spans="1:2" x14ac:dyDescent="0.35">
      <c r="A118" s="3">
        <v>10560</v>
      </c>
      <c r="B118">
        <v>1</v>
      </c>
    </row>
    <row r="119" spans="1:2" x14ac:dyDescent="0.35">
      <c r="A119" s="3">
        <v>10619</v>
      </c>
      <c r="B119">
        <v>1</v>
      </c>
    </row>
    <row r="120" spans="1:2" x14ac:dyDescent="0.35">
      <c r="A120" s="3">
        <v>10643</v>
      </c>
      <c r="B120">
        <v>1</v>
      </c>
    </row>
    <row r="121" spans="1:2" x14ac:dyDescent="0.35">
      <c r="A121" s="3">
        <v>10736</v>
      </c>
      <c r="B121">
        <v>1</v>
      </c>
    </row>
    <row r="122" spans="1:2" x14ac:dyDescent="0.35">
      <c r="A122" s="3">
        <v>10779</v>
      </c>
      <c r="B122">
        <v>1</v>
      </c>
    </row>
    <row r="123" spans="1:2" x14ac:dyDescent="0.35">
      <c r="A123" s="3">
        <v>10971</v>
      </c>
      <c r="B123">
        <v>1</v>
      </c>
    </row>
    <row r="124" spans="1:2" x14ac:dyDescent="0.35">
      <c r="A124" s="3">
        <v>11004</v>
      </c>
      <c r="B124">
        <v>1</v>
      </c>
    </row>
    <row r="125" spans="1:2" x14ac:dyDescent="0.35">
      <c r="A125" s="3">
        <v>11086</v>
      </c>
      <c r="B125">
        <v>1</v>
      </c>
    </row>
    <row r="126" spans="1:2" x14ac:dyDescent="0.35">
      <c r="A126" s="3">
        <v>11187</v>
      </c>
      <c r="B126">
        <v>1</v>
      </c>
    </row>
    <row r="127" spans="1:2" x14ac:dyDescent="0.35">
      <c r="A127" s="3" t="s">
        <v>47</v>
      </c>
      <c r="B127">
        <v>82</v>
      </c>
    </row>
    <row r="2285" spans="3:4" x14ac:dyDescent="0.35">
      <c r="C2285">
        <f>GETPIVOTDATA("ID",$A$44)</f>
        <v>82</v>
      </c>
      <c r="D2285" t="s">
        <v>97</v>
      </c>
    </row>
    <row r="2291" spans="1:4" x14ac:dyDescent="0.35">
      <c r="A2291" s="2" t="s">
        <v>101</v>
      </c>
      <c r="B2291" s="2" t="s">
        <v>79</v>
      </c>
    </row>
    <row r="2292" spans="1:4" x14ac:dyDescent="0.35">
      <c r="A2292" s="2" t="s">
        <v>46</v>
      </c>
      <c r="B2292">
        <v>0</v>
      </c>
      <c r="C2292">
        <v>1</v>
      </c>
      <c r="D2292" t="s">
        <v>47</v>
      </c>
    </row>
    <row r="2293" spans="1:4" x14ac:dyDescent="0.35">
      <c r="A2293" s="3" t="s">
        <v>104</v>
      </c>
      <c r="B2293">
        <v>54</v>
      </c>
      <c r="C2293">
        <v>28</v>
      </c>
      <c r="D2293">
        <v>82</v>
      </c>
    </row>
    <row r="2294" spans="1:4" x14ac:dyDescent="0.35">
      <c r="A2294" s="3" t="s">
        <v>47</v>
      </c>
      <c r="B2294">
        <v>54</v>
      </c>
      <c r="C2294">
        <v>28</v>
      </c>
      <c r="D2294">
        <v>82</v>
      </c>
    </row>
    <row r="2304" spans="1:4" x14ac:dyDescent="0.35">
      <c r="A2304" s="23"/>
      <c r="B2304" s="24"/>
      <c r="C2304" s="25"/>
    </row>
    <row r="2305" spans="1:3" x14ac:dyDescent="0.35">
      <c r="A2305" s="26"/>
      <c r="B2305" s="27"/>
      <c r="C2305" s="28"/>
    </row>
    <row r="2306" spans="1:3" x14ac:dyDescent="0.35">
      <c r="A2306" s="26"/>
      <c r="B2306" s="27"/>
      <c r="C2306" s="28"/>
    </row>
    <row r="2307" spans="1:3" x14ac:dyDescent="0.35">
      <c r="A2307" s="26"/>
      <c r="B2307" s="27"/>
      <c r="C2307" s="28"/>
    </row>
    <row r="2308" spans="1:3" x14ac:dyDescent="0.35">
      <c r="A2308" s="26"/>
      <c r="B2308" s="27"/>
      <c r="C2308" s="28"/>
    </row>
    <row r="2309" spans="1:3" x14ac:dyDescent="0.35">
      <c r="A2309" s="26"/>
      <c r="B2309" s="27"/>
      <c r="C2309" s="28"/>
    </row>
    <row r="2310" spans="1:3" x14ac:dyDescent="0.35">
      <c r="A2310" s="26"/>
      <c r="B2310" s="27"/>
      <c r="C2310" s="28"/>
    </row>
    <row r="2311" spans="1:3" x14ac:dyDescent="0.35">
      <c r="A2311" s="26"/>
      <c r="B2311" s="27"/>
      <c r="C2311" s="28"/>
    </row>
    <row r="2312" spans="1:3" x14ac:dyDescent="0.35">
      <c r="A2312" s="26"/>
      <c r="B2312" s="27"/>
      <c r="C2312" s="28"/>
    </row>
    <row r="2313" spans="1:3" x14ac:dyDescent="0.35">
      <c r="A2313" s="26"/>
      <c r="B2313" s="27"/>
      <c r="C2313" s="28"/>
    </row>
    <row r="2314" spans="1:3" x14ac:dyDescent="0.35">
      <c r="A2314" s="26"/>
      <c r="B2314" s="27"/>
      <c r="C2314" s="28"/>
    </row>
    <row r="2315" spans="1:3" x14ac:dyDescent="0.35">
      <c r="A2315" s="26"/>
      <c r="B2315" s="27"/>
      <c r="C2315" s="28"/>
    </row>
    <row r="2316" spans="1:3" x14ac:dyDescent="0.35">
      <c r="A2316" s="26"/>
      <c r="B2316" s="27"/>
      <c r="C2316" s="28"/>
    </row>
    <row r="2317" spans="1:3" x14ac:dyDescent="0.35">
      <c r="A2317" s="26"/>
      <c r="B2317" s="27"/>
      <c r="C2317" s="28"/>
    </row>
    <row r="2318" spans="1:3" x14ac:dyDescent="0.35">
      <c r="A2318" s="26"/>
      <c r="B2318" s="27"/>
      <c r="C2318" s="28"/>
    </row>
    <row r="2319" spans="1:3" x14ac:dyDescent="0.35">
      <c r="A2319" s="26"/>
      <c r="B2319" s="27"/>
      <c r="C2319" s="28"/>
    </row>
    <row r="2320" spans="1:3" x14ac:dyDescent="0.35">
      <c r="A2320" s="26"/>
      <c r="B2320" s="27"/>
      <c r="C2320" s="28"/>
    </row>
    <row r="2321" spans="1:3" x14ac:dyDescent="0.35">
      <c r="A2321" s="29"/>
      <c r="B2321" s="30"/>
      <c r="C2321" s="31"/>
    </row>
  </sheetData>
  <pageMargins left="0.7" right="0.7" top="0.75" bottom="0.75" header="0.3" footer="0.3"/>
  <drawing r:id="rId1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A69CE-046C-4BCB-BA18-69941AA4DDA8}">
  <dimension ref="A1:B49"/>
  <sheetViews>
    <sheetView workbookViewId="0">
      <selection activeCell="A57" sqref="A57"/>
    </sheetView>
  </sheetViews>
  <sheetFormatPr defaultRowHeight="14.5" x14ac:dyDescent="0.35"/>
  <sheetData>
    <row r="1" spans="1:2" x14ac:dyDescent="0.35">
      <c r="A1" s="8" t="s">
        <v>51</v>
      </c>
      <c r="B1" s="8" t="s">
        <v>53</v>
      </c>
    </row>
    <row r="2" spans="1:2" x14ac:dyDescent="0.35">
      <c r="A2">
        <v>0</v>
      </c>
      <c r="B2">
        <v>28</v>
      </c>
    </row>
    <row r="3" spans="1:2" x14ac:dyDescent="0.35">
      <c r="A3">
        <v>2.1063829787234041</v>
      </c>
      <c r="B3">
        <v>52</v>
      </c>
    </row>
    <row r="4" spans="1:2" x14ac:dyDescent="0.35">
      <c r="A4">
        <v>4.2127659574468082</v>
      </c>
      <c r="B4">
        <v>56</v>
      </c>
    </row>
    <row r="5" spans="1:2" x14ac:dyDescent="0.35">
      <c r="A5">
        <v>6.3191489361702118</v>
      </c>
      <c r="B5">
        <v>36</v>
      </c>
    </row>
    <row r="6" spans="1:2" x14ac:dyDescent="0.35">
      <c r="A6">
        <v>8.4255319148936163</v>
      </c>
      <c r="B6">
        <v>37</v>
      </c>
    </row>
    <row r="7" spans="1:2" x14ac:dyDescent="0.35">
      <c r="A7">
        <v>10.531914893617021</v>
      </c>
      <c r="B7">
        <v>50</v>
      </c>
    </row>
    <row r="8" spans="1:2" x14ac:dyDescent="0.35">
      <c r="A8">
        <v>12.638297872340424</v>
      </c>
      <c r="B8">
        <v>50</v>
      </c>
    </row>
    <row r="9" spans="1:2" x14ac:dyDescent="0.35">
      <c r="A9">
        <v>14.744680851063828</v>
      </c>
      <c r="B9">
        <v>46</v>
      </c>
    </row>
    <row r="10" spans="1:2" x14ac:dyDescent="0.35">
      <c r="A10">
        <v>16.851063829787233</v>
      </c>
      <c r="B10">
        <v>37</v>
      </c>
    </row>
    <row r="11" spans="1:2" x14ac:dyDescent="0.35">
      <c r="A11">
        <v>18.957446808510635</v>
      </c>
      <c r="B11">
        <v>39</v>
      </c>
    </row>
    <row r="12" spans="1:2" x14ac:dyDescent="0.35">
      <c r="A12">
        <v>21.063829787234042</v>
      </c>
      <c r="B12">
        <v>67</v>
      </c>
    </row>
    <row r="13" spans="1:2" x14ac:dyDescent="0.35">
      <c r="A13">
        <v>23.170212765957444</v>
      </c>
      <c r="B13">
        <v>41</v>
      </c>
    </row>
    <row r="14" spans="1:2" x14ac:dyDescent="0.35">
      <c r="A14">
        <v>25.276595744680847</v>
      </c>
      <c r="B14">
        <v>53</v>
      </c>
    </row>
    <row r="15" spans="1:2" x14ac:dyDescent="0.35">
      <c r="A15">
        <v>27.382978723404253</v>
      </c>
      <c r="B15">
        <v>48</v>
      </c>
    </row>
    <row r="16" spans="1:2" x14ac:dyDescent="0.35">
      <c r="A16">
        <v>29.489361702127656</v>
      </c>
      <c r="B16">
        <v>52</v>
      </c>
    </row>
    <row r="17" spans="1:2" x14ac:dyDescent="0.35">
      <c r="A17">
        <v>31.595744680851062</v>
      </c>
      <c r="B17">
        <v>50</v>
      </c>
    </row>
    <row r="18" spans="1:2" x14ac:dyDescent="0.35">
      <c r="A18">
        <v>33.702127659574465</v>
      </c>
      <c r="B18">
        <v>38</v>
      </c>
    </row>
    <row r="19" spans="1:2" x14ac:dyDescent="0.35">
      <c r="A19">
        <v>35.808510638297868</v>
      </c>
      <c r="B19">
        <v>40</v>
      </c>
    </row>
    <row r="20" spans="1:2" x14ac:dyDescent="0.35">
      <c r="A20">
        <v>37.914893617021271</v>
      </c>
      <c r="B20">
        <v>42</v>
      </c>
    </row>
    <row r="21" spans="1:2" x14ac:dyDescent="0.35">
      <c r="A21">
        <v>40.021276595744681</v>
      </c>
      <c r="B21">
        <v>69</v>
      </c>
    </row>
    <row r="22" spans="1:2" x14ac:dyDescent="0.35">
      <c r="A22">
        <v>42.127659574468083</v>
      </c>
      <c r="B22">
        <v>35</v>
      </c>
    </row>
    <row r="23" spans="1:2" x14ac:dyDescent="0.35">
      <c r="A23">
        <v>44.234042553191486</v>
      </c>
      <c r="B23">
        <v>31</v>
      </c>
    </row>
    <row r="24" spans="1:2" x14ac:dyDescent="0.35">
      <c r="A24">
        <v>46.340425531914889</v>
      </c>
      <c r="B24">
        <v>48</v>
      </c>
    </row>
    <row r="25" spans="1:2" x14ac:dyDescent="0.35">
      <c r="A25">
        <v>48.446808510638292</v>
      </c>
      <c r="B25">
        <v>47</v>
      </c>
    </row>
    <row r="26" spans="1:2" x14ac:dyDescent="0.35">
      <c r="A26">
        <v>50.553191489361694</v>
      </c>
      <c r="B26">
        <v>52</v>
      </c>
    </row>
    <row r="27" spans="1:2" x14ac:dyDescent="0.35">
      <c r="A27">
        <v>52.659574468085104</v>
      </c>
      <c r="B27">
        <v>50</v>
      </c>
    </row>
    <row r="28" spans="1:2" x14ac:dyDescent="0.35">
      <c r="A28">
        <v>54.765957446808507</v>
      </c>
      <c r="B28">
        <v>52</v>
      </c>
    </row>
    <row r="29" spans="1:2" x14ac:dyDescent="0.35">
      <c r="A29">
        <v>56.87234042553191</v>
      </c>
      <c r="B29">
        <v>57</v>
      </c>
    </row>
    <row r="30" spans="1:2" x14ac:dyDescent="0.35">
      <c r="A30">
        <v>58.978723404255312</v>
      </c>
      <c r="B30">
        <v>39</v>
      </c>
    </row>
    <row r="31" spans="1:2" x14ac:dyDescent="0.35">
      <c r="A31">
        <v>61.085106382978715</v>
      </c>
      <c r="B31">
        <v>57</v>
      </c>
    </row>
    <row r="32" spans="1:2" x14ac:dyDescent="0.35">
      <c r="A32">
        <v>63.191489361702125</v>
      </c>
      <c r="B32">
        <v>42</v>
      </c>
    </row>
    <row r="33" spans="1:2" x14ac:dyDescent="0.35">
      <c r="A33">
        <v>65.297872340425528</v>
      </c>
      <c r="B33">
        <v>53</v>
      </c>
    </row>
    <row r="34" spans="1:2" x14ac:dyDescent="0.35">
      <c r="A34">
        <v>67.40425531914893</v>
      </c>
      <c r="B34">
        <v>34</v>
      </c>
    </row>
    <row r="35" spans="1:2" x14ac:dyDescent="0.35">
      <c r="A35">
        <v>69.510638297872333</v>
      </c>
      <c r="B35">
        <v>41</v>
      </c>
    </row>
    <row r="36" spans="1:2" x14ac:dyDescent="0.35">
      <c r="A36">
        <v>71.617021276595736</v>
      </c>
      <c r="B36">
        <v>47</v>
      </c>
    </row>
    <row r="37" spans="1:2" x14ac:dyDescent="0.35">
      <c r="A37">
        <v>73.723404255319139</v>
      </c>
      <c r="B37">
        <v>47</v>
      </c>
    </row>
    <row r="38" spans="1:2" x14ac:dyDescent="0.35">
      <c r="A38">
        <v>75.829787234042541</v>
      </c>
      <c r="B38">
        <v>43</v>
      </c>
    </row>
    <row r="39" spans="1:2" x14ac:dyDescent="0.35">
      <c r="A39">
        <v>77.936170212765944</v>
      </c>
      <c r="B39">
        <v>44</v>
      </c>
    </row>
    <row r="40" spans="1:2" x14ac:dyDescent="0.35">
      <c r="A40">
        <v>80.042553191489361</v>
      </c>
      <c r="B40">
        <v>71</v>
      </c>
    </row>
    <row r="41" spans="1:2" x14ac:dyDescent="0.35">
      <c r="A41">
        <v>82.148936170212764</v>
      </c>
      <c r="B41">
        <v>49</v>
      </c>
    </row>
    <row r="42" spans="1:2" x14ac:dyDescent="0.35">
      <c r="A42">
        <v>84.255319148936167</v>
      </c>
      <c r="B42">
        <v>45</v>
      </c>
    </row>
    <row r="43" spans="1:2" x14ac:dyDescent="0.35">
      <c r="A43">
        <v>86.361702127659569</v>
      </c>
      <c r="B43">
        <v>44</v>
      </c>
    </row>
    <row r="44" spans="1:2" x14ac:dyDescent="0.35">
      <c r="A44">
        <v>88.468085106382972</v>
      </c>
      <c r="B44">
        <v>43</v>
      </c>
    </row>
    <row r="45" spans="1:2" x14ac:dyDescent="0.35">
      <c r="A45">
        <v>90.574468085106375</v>
      </c>
      <c r="B45">
        <v>40</v>
      </c>
    </row>
    <row r="46" spans="1:2" x14ac:dyDescent="0.35">
      <c r="A46">
        <v>92.680851063829778</v>
      </c>
      <c r="B46">
        <v>48</v>
      </c>
    </row>
    <row r="47" spans="1:2" x14ac:dyDescent="0.35">
      <c r="A47">
        <v>94.78723404255318</v>
      </c>
      <c r="B47">
        <v>47</v>
      </c>
    </row>
    <row r="48" spans="1:2" x14ac:dyDescent="0.35">
      <c r="A48">
        <v>96.893617021276583</v>
      </c>
      <c r="B48">
        <v>44</v>
      </c>
    </row>
    <row r="49" spans="1:2" ht="15" thickBot="1" x14ac:dyDescent="0.4">
      <c r="A49" s="7" t="s">
        <v>52</v>
      </c>
      <c r="B49" s="7">
        <v>59</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AB104-C134-471B-90D6-BC0910030148}">
  <dimension ref="A2:G70"/>
  <sheetViews>
    <sheetView workbookViewId="0">
      <selection activeCell="A5" sqref="A5"/>
    </sheetView>
  </sheetViews>
  <sheetFormatPr defaultRowHeight="14.5" x14ac:dyDescent="0.35"/>
  <cols>
    <col min="1" max="1" width="15.90625" bestFit="1" customWidth="1"/>
    <col min="2" max="2" width="15.453125" bestFit="1" customWidth="1"/>
    <col min="3" max="3" width="22.81640625" bestFit="1" customWidth="1"/>
    <col min="4" max="4" width="21.6328125" bestFit="1" customWidth="1"/>
    <col min="5" max="5" width="23.453125" bestFit="1" customWidth="1"/>
    <col min="6" max="6" width="19.54296875" bestFit="1" customWidth="1"/>
    <col min="7" max="8" width="15.90625" bestFit="1" customWidth="1"/>
    <col min="9" max="558" width="15.26953125" bestFit="1" customWidth="1"/>
    <col min="559" max="559" width="10.7265625" bestFit="1" customWidth="1"/>
    <col min="560" max="776" width="15.26953125" bestFit="1" customWidth="1"/>
    <col min="777" max="777" width="10.7265625" bestFit="1" customWidth="1"/>
  </cols>
  <sheetData>
    <row r="2" spans="1:6" x14ac:dyDescent="0.35">
      <c r="A2" t="s">
        <v>111</v>
      </c>
      <c r="B2" t="s">
        <v>112</v>
      </c>
      <c r="C2" t="s">
        <v>113</v>
      </c>
      <c r="D2" t="s">
        <v>114</v>
      </c>
      <c r="E2" t="s">
        <v>115</v>
      </c>
      <c r="F2" t="s">
        <v>116</v>
      </c>
    </row>
    <row r="3" spans="1:6" x14ac:dyDescent="0.35">
      <c r="A3" t="s">
        <v>105</v>
      </c>
      <c r="B3" t="s">
        <v>106</v>
      </c>
      <c r="C3" t="s">
        <v>107</v>
      </c>
      <c r="D3" t="s">
        <v>108</v>
      </c>
      <c r="E3" t="s">
        <v>109</v>
      </c>
      <c r="F3" t="s">
        <v>110</v>
      </c>
    </row>
    <row r="4" spans="1:6" x14ac:dyDescent="0.35">
      <c r="A4">
        <v>555872</v>
      </c>
      <c r="B4">
        <v>45595</v>
      </c>
      <c r="C4">
        <v>279803</v>
      </c>
      <c r="D4">
        <v>65156</v>
      </c>
      <c r="E4">
        <v>46961</v>
      </c>
      <c r="F4">
        <v>82148</v>
      </c>
    </row>
    <row r="5" spans="1:6" x14ac:dyDescent="0.35">
      <c r="A5" s="20">
        <f>GETPIVOTDATA("Sum of MntWines",$A$3)</f>
        <v>555872</v>
      </c>
      <c r="B5">
        <f>GETPIVOTDATA("Sum of MntFruits",$A$3)</f>
        <v>45595</v>
      </c>
      <c r="C5">
        <f>GETPIVOTDATA("Sum of MntMeatProducts",$A$3)</f>
        <v>279803</v>
      </c>
      <c r="D5">
        <f>GETPIVOTDATA("Sum of MntFishProducts",$A$3)</f>
        <v>65156</v>
      </c>
      <c r="E5">
        <f>GETPIVOTDATA("Sum of MntSweetProducts",$A$3)</f>
        <v>46961</v>
      </c>
      <c r="F5">
        <f>GETPIVOTDATA("Sum of MntGoldProds",$A$3)</f>
        <v>82148</v>
      </c>
    </row>
    <row r="24" spans="1:2" x14ac:dyDescent="0.35">
      <c r="A24" s="2" t="s">
        <v>46</v>
      </c>
      <c r="B24" t="s">
        <v>60</v>
      </c>
    </row>
    <row r="25" spans="1:2" x14ac:dyDescent="0.35">
      <c r="A25" s="3" t="s">
        <v>127</v>
      </c>
      <c r="B25">
        <v>28787</v>
      </c>
    </row>
    <row r="26" spans="1:2" x14ac:dyDescent="0.35">
      <c r="A26" s="3" t="s">
        <v>47</v>
      </c>
      <c r="B26">
        <v>28787</v>
      </c>
    </row>
    <row r="43" spans="1:7" x14ac:dyDescent="0.35">
      <c r="A43" s="2" t="s">
        <v>46</v>
      </c>
      <c r="B43" t="s">
        <v>108</v>
      </c>
      <c r="C43" t="s">
        <v>110</v>
      </c>
      <c r="D43" t="s">
        <v>109</v>
      </c>
      <c r="E43" t="s">
        <v>106</v>
      </c>
      <c r="F43" t="s">
        <v>107</v>
      </c>
      <c r="G43" t="s">
        <v>105</v>
      </c>
    </row>
    <row r="44" spans="1:7" x14ac:dyDescent="0.35">
      <c r="A44" s="3" t="s">
        <v>126</v>
      </c>
      <c r="B44">
        <v>65156</v>
      </c>
      <c r="C44">
        <v>82148</v>
      </c>
      <c r="D44">
        <v>46961</v>
      </c>
      <c r="E44">
        <v>45595</v>
      </c>
      <c r="F44">
        <v>279803</v>
      </c>
      <c r="G44">
        <v>555872</v>
      </c>
    </row>
    <row r="45" spans="1:7" x14ac:dyDescent="0.35">
      <c r="A45" s="3" t="s">
        <v>47</v>
      </c>
      <c r="B45">
        <v>65156</v>
      </c>
      <c r="C45">
        <v>82148</v>
      </c>
      <c r="D45">
        <v>46961</v>
      </c>
      <c r="E45">
        <v>45595</v>
      </c>
      <c r="F45">
        <v>279803</v>
      </c>
      <c r="G45">
        <v>555872</v>
      </c>
    </row>
    <row r="68" spans="1:2" x14ac:dyDescent="0.35">
      <c r="A68" t="s">
        <v>73</v>
      </c>
      <c r="B68" t="s">
        <v>60</v>
      </c>
    </row>
    <row r="69" spans="1:2" x14ac:dyDescent="0.35">
      <c r="A69">
        <v>1075535</v>
      </c>
      <c r="B69">
        <v>28787</v>
      </c>
    </row>
    <row r="70" spans="1:2" x14ac:dyDescent="0.35">
      <c r="A70">
        <f>GETPIVOTDATA("Sum of Total Amounts (Qty) ",$A$68)</f>
        <v>1075535</v>
      </c>
      <c r="B70">
        <f>GETPIVOTDATA("Sum of Total_purchase",$A$68)</f>
        <v>28787</v>
      </c>
    </row>
  </sheetData>
  <conditionalFormatting sqref="A5:F5">
    <cfRule type="cellIs" dxfId="2" priority="1" operator="equal">
      <formula>MAX($A$5:$F$5)</formula>
    </cfRule>
  </conditionalFormatting>
  <pageMargins left="0.7" right="0.7" top="0.75" bottom="0.75" header="0.3" footer="0.3"/>
  <drawing r:id="rId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172D4-1AD9-4054-8950-69B8105D60B1}">
  <dimension ref="A1:E53"/>
  <sheetViews>
    <sheetView topLeftCell="A31" workbookViewId="0">
      <selection activeCell="B51" sqref="B51"/>
    </sheetView>
  </sheetViews>
  <sheetFormatPr defaultRowHeight="14.5" x14ac:dyDescent="0.35"/>
  <cols>
    <col min="5" max="5" width="11.81640625" bestFit="1" customWidth="1"/>
  </cols>
  <sheetData>
    <row r="1" spans="1:5" x14ac:dyDescent="0.35">
      <c r="A1" s="8" t="s">
        <v>51</v>
      </c>
      <c r="B1" s="8" t="s">
        <v>53</v>
      </c>
      <c r="C1" t="s">
        <v>120</v>
      </c>
      <c r="D1" t="s">
        <v>119</v>
      </c>
      <c r="E1" t="s">
        <v>121</v>
      </c>
    </row>
    <row r="2" spans="1:5" x14ac:dyDescent="0.35">
      <c r="A2">
        <v>1730</v>
      </c>
      <c r="B2">
        <v>1</v>
      </c>
      <c r="C2">
        <f>A3-A2</f>
        <v>14147.574468085106</v>
      </c>
      <c r="D2">
        <f>(A3+A2)*0.5</f>
        <v>8803.7872340425529</v>
      </c>
      <c r="E2">
        <f>B2*D2</f>
        <v>8803.7872340425529</v>
      </c>
    </row>
    <row r="3" spans="1:5" x14ac:dyDescent="0.35">
      <c r="A3">
        <v>15877.574468085106</v>
      </c>
      <c r="B3">
        <v>64</v>
      </c>
      <c r="C3">
        <f t="shared" ref="C3:C47" si="0">A4-A3</f>
        <v>14147.574468085106</v>
      </c>
      <c r="D3">
        <f t="shared" ref="D3:D47" si="1">(A4+A3)*0.5</f>
        <v>22951.361702127659</v>
      </c>
      <c r="E3">
        <f t="shared" ref="E3:E49" si="2">B3*D3</f>
        <v>1468887.1489361702</v>
      </c>
    </row>
    <row r="4" spans="1:5" x14ac:dyDescent="0.35">
      <c r="A4">
        <v>30025.148936170212</v>
      </c>
      <c r="B4">
        <v>307</v>
      </c>
      <c r="C4">
        <f t="shared" si="0"/>
        <v>14147.574468085106</v>
      </c>
      <c r="D4">
        <f t="shared" si="1"/>
        <v>37098.936170212764</v>
      </c>
      <c r="E4">
        <f t="shared" si="2"/>
        <v>11389373.404255319</v>
      </c>
    </row>
    <row r="5" spans="1:5" x14ac:dyDescent="0.35">
      <c r="A5">
        <v>44172.723404255317</v>
      </c>
      <c r="B5">
        <v>499</v>
      </c>
      <c r="C5">
        <f t="shared" si="0"/>
        <v>14147.574468085106</v>
      </c>
      <c r="D5">
        <f t="shared" si="1"/>
        <v>51246.51063829787</v>
      </c>
      <c r="E5">
        <f t="shared" si="2"/>
        <v>25572008.808510639</v>
      </c>
    </row>
    <row r="6" spans="1:5" x14ac:dyDescent="0.35">
      <c r="A6">
        <v>58320.297872340423</v>
      </c>
      <c r="B6">
        <v>477</v>
      </c>
      <c r="C6">
        <f t="shared" si="0"/>
        <v>14147.574468085106</v>
      </c>
      <c r="D6">
        <f t="shared" si="1"/>
        <v>65394.085106382976</v>
      </c>
      <c r="E6">
        <f t="shared" si="2"/>
        <v>31192978.595744681</v>
      </c>
    </row>
    <row r="7" spans="1:5" x14ac:dyDescent="0.35">
      <c r="A7">
        <v>72467.872340425529</v>
      </c>
      <c r="B7">
        <v>478</v>
      </c>
      <c r="C7">
        <f t="shared" si="0"/>
        <v>14147.574468085106</v>
      </c>
      <c r="D7">
        <f t="shared" si="1"/>
        <v>79541.659574468082</v>
      </c>
      <c r="E7">
        <f t="shared" si="2"/>
        <v>38020913.276595742</v>
      </c>
    </row>
    <row r="8" spans="1:5" x14ac:dyDescent="0.35">
      <c r="A8">
        <v>86615.446808510635</v>
      </c>
      <c r="B8">
        <v>336</v>
      </c>
      <c r="C8">
        <f t="shared" si="0"/>
        <v>14147.574468085106</v>
      </c>
      <c r="D8">
        <f t="shared" si="1"/>
        <v>93689.234042553187</v>
      </c>
      <c r="E8">
        <f t="shared" si="2"/>
        <v>31479582.638297871</v>
      </c>
    </row>
    <row r="9" spans="1:5" x14ac:dyDescent="0.35">
      <c r="A9">
        <v>100763.02127659574</v>
      </c>
      <c r="B9">
        <v>65</v>
      </c>
      <c r="C9">
        <f t="shared" si="0"/>
        <v>14147.574468085106</v>
      </c>
      <c r="D9">
        <f t="shared" si="1"/>
        <v>107836.80851063829</v>
      </c>
      <c r="E9">
        <f t="shared" si="2"/>
        <v>7009392.5531914886</v>
      </c>
    </row>
    <row r="10" spans="1:5" x14ac:dyDescent="0.35">
      <c r="A10">
        <v>114910.59574468085</v>
      </c>
      <c r="B10">
        <v>5</v>
      </c>
      <c r="C10">
        <f t="shared" si="0"/>
        <v>14147.574468085106</v>
      </c>
      <c r="D10">
        <f t="shared" si="1"/>
        <v>121984.3829787234</v>
      </c>
      <c r="E10">
        <f t="shared" si="2"/>
        <v>609921.91489361704</v>
      </c>
    </row>
    <row r="11" spans="1:5" x14ac:dyDescent="0.35">
      <c r="A11">
        <v>129058.17021276595</v>
      </c>
      <c r="B11">
        <v>0</v>
      </c>
      <c r="C11">
        <f t="shared" si="0"/>
        <v>14147.574468085106</v>
      </c>
      <c r="D11">
        <f t="shared" si="1"/>
        <v>136131.95744680852</v>
      </c>
      <c r="E11">
        <f t="shared" si="2"/>
        <v>0</v>
      </c>
    </row>
    <row r="12" spans="1:5" x14ac:dyDescent="0.35">
      <c r="A12">
        <v>143205.74468085106</v>
      </c>
      <c r="B12">
        <v>0</v>
      </c>
      <c r="C12">
        <f t="shared" si="0"/>
        <v>14147.574468085106</v>
      </c>
      <c r="D12">
        <f t="shared" si="1"/>
        <v>150279.5319148936</v>
      </c>
      <c r="E12">
        <f t="shared" si="2"/>
        <v>0</v>
      </c>
    </row>
    <row r="13" spans="1:5" x14ac:dyDescent="0.35">
      <c r="A13">
        <v>157353.31914893616</v>
      </c>
      <c r="B13">
        <v>4</v>
      </c>
      <c r="C13">
        <f t="shared" si="0"/>
        <v>14147.574468085106</v>
      </c>
      <c r="D13">
        <f t="shared" si="1"/>
        <v>164427.10638297873</v>
      </c>
      <c r="E13">
        <f t="shared" si="2"/>
        <v>657708.42553191492</v>
      </c>
    </row>
    <row r="14" spans="1:5" x14ac:dyDescent="0.35">
      <c r="A14">
        <v>171500.89361702127</v>
      </c>
      <c r="B14">
        <v>3</v>
      </c>
      <c r="C14">
        <f t="shared" si="0"/>
        <v>14147.574468085106</v>
      </c>
      <c r="D14">
        <f t="shared" si="1"/>
        <v>178574.68085106381</v>
      </c>
      <c r="E14">
        <f t="shared" si="2"/>
        <v>535724.04255319142</v>
      </c>
    </row>
    <row r="15" spans="1:5" x14ac:dyDescent="0.35">
      <c r="A15">
        <v>185648.46808510637</v>
      </c>
      <c r="B15">
        <v>0</v>
      </c>
      <c r="C15">
        <f t="shared" si="0"/>
        <v>14147.574468085106</v>
      </c>
      <c r="D15">
        <f t="shared" si="1"/>
        <v>192722.25531914894</v>
      </c>
      <c r="E15">
        <f t="shared" si="2"/>
        <v>0</v>
      </c>
    </row>
    <row r="16" spans="1:5" x14ac:dyDescent="0.35">
      <c r="A16">
        <v>199796.04255319148</v>
      </c>
      <c r="B16">
        <v>0</v>
      </c>
      <c r="C16">
        <f t="shared" si="0"/>
        <v>14147.574468085106</v>
      </c>
      <c r="D16">
        <f t="shared" si="1"/>
        <v>206869.82978723402</v>
      </c>
      <c r="E16">
        <f t="shared" si="2"/>
        <v>0</v>
      </c>
    </row>
    <row r="17" spans="1:5" x14ac:dyDescent="0.35">
      <c r="A17">
        <v>213943.61702127659</v>
      </c>
      <c r="B17">
        <v>0</v>
      </c>
      <c r="C17">
        <f t="shared" si="0"/>
        <v>14147.574468085106</v>
      </c>
      <c r="D17">
        <f t="shared" si="1"/>
        <v>221017.40425531915</v>
      </c>
      <c r="E17">
        <f t="shared" si="2"/>
        <v>0</v>
      </c>
    </row>
    <row r="18" spans="1:5" x14ac:dyDescent="0.35">
      <c r="A18">
        <v>228091.19148936169</v>
      </c>
      <c r="B18">
        <v>0</v>
      </c>
      <c r="C18">
        <f t="shared" si="0"/>
        <v>14147.574468085106</v>
      </c>
      <c r="D18">
        <f t="shared" si="1"/>
        <v>235164.97872340423</v>
      </c>
      <c r="E18">
        <f t="shared" si="2"/>
        <v>0</v>
      </c>
    </row>
    <row r="19" spans="1:5" x14ac:dyDescent="0.35">
      <c r="A19">
        <v>242238.7659574468</v>
      </c>
      <c r="B19">
        <v>0</v>
      </c>
      <c r="C19">
        <f t="shared" si="0"/>
        <v>14147.574468085106</v>
      </c>
      <c r="D19">
        <f t="shared" si="1"/>
        <v>249312.55319148937</v>
      </c>
      <c r="E19">
        <f t="shared" si="2"/>
        <v>0</v>
      </c>
    </row>
    <row r="20" spans="1:5" x14ac:dyDescent="0.35">
      <c r="A20">
        <v>256386.3404255319</v>
      </c>
      <c r="B20">
        <v>0</v>
      </c>
      <c r="C20">
        <f t="shared" si="0"/>
        <v>14147.574468085135</v>
      </c>
      <c r="D20">
        <f t="shared" si="1"/>
        <v>263460.1276595745</v>
      </c>
      <c r="E20">
        <f t="shared" si="2"/>
        <v>0</v>
      </c>
    </row>
    <row r="21" spans="1:5" x14ac:dyDescent="0.35">
      <c r="A21">
        <v>270533.91489361704</v>
      </c>
      <c r="B21">
        <v>0</v>
      </c>
      <c r="C21">
        <f t="shared" si="0"/>
        <v>14147.574468085077</v>
      </c>
      <c r="D21">
        <f t="shared" si="1"/>
        <v>277607.70212765958</v>
      </c>
      <c r="E21">
        <f t="shared" si="2"/>
        <v>0</v>
      </c>
    </row>
    <row r="22" spans="1:5" x14ac:dyDescent="0.35">
      <c r="A22">
        <v>284681.48936170212</v>
      </c>
      <c r="B22">
        <v>0</v>
      </c>
      <c r="C22">
        <f t="shared" si="0"/>
        <v>14147.574468085077</v>
      </c>
      <c r="D22">
        <f t="shared" si="1"/>
        <v>291755.27659574465</v>
      </c>
      <c r="E22">
        <f t="shared" si="2"/>
        <v>0</v>
      </c>
    </row>
    <row r="23" spans="1:5" x14ac:dyDescent="0.35">
      <c r="A23">
        <v>298829.06382978719</v>
      </c>
      <c r="B23">
        <v>0</v>
      </c>
      <c r="C23">
        <f t="shared" si="0"/>
        <v>14147.574468085135</v>
      </c>
      <c r="D23">
        <f t="shared" si="1"/>
        <v>305902.85106382973</v>
      </c>
      <c r="E23">
        <f t="shared" si="2"/>
        <v>0</v>
      </c>
    </row>
    <row r="24" spans="1:5" x14ac:dyDescent="0.35">
      <c r="A24">
        <v>312976.63829787233</v>
      </c>
      <c r="B24">
        <v>0</v>
      </c>
      <c r="C24">
        <f t="shared" si="0"/>
        <v>14147.574468085135</v>
      </c>
      <c r="D24">
        <f t="shared" si="1"/>
        <v>320050.42553191492</v>
      </c>
      <c r="E24">
        <f t="shared" si="2"/>
        <v>0</v>
      </c>
    </row>
    <row r="25" spans="1:5" x14ac:dyDescent="0.35">
      <c r="A25">
        <v>327124.21276595746</v>
      </c>
      <c r="B25">
        <v>0</v>
      </c>
      <c r="C25">
        <f t="shared" si="0"/>
        <v>14147.574468085077</v>
      </c>
      <c r="D25">
        <f t="shared" si="1"/>
        <v>334198</v>
      </c>
      <c r="E25">
        <f t="shared" si="2"/>
        <v>0</v>
      </c>
    </row>
    <row r="26" spans="1:5" x14ac:dyDescent="0.35">
      <c r="A26">
        <v>341271.78723404254</v>
      </c>
      <c r="B26">
        <v>0</v>
      </c>
      <c r="C26">
        <f t="shared" si="0"/>
        <v>14147.574468085077</v>
      </c>
      <c r="D26">
        <f t="shared" si="1"/>
        <v>348345.57446808508</v>
      </c>
      <c r="E26">
        <f t="shared" si="2"/>
        <v>0</v>
      </c>
    </row>
    <row r="27" spans="1:5" x14ac:dyDescent="0.35">
      <c r="A27">
        <v>355419.36170212761</v>
      </c>
      <c r="B27">
        <v>0</v>
      </c>
      <c r="C27">
        <f t="shared" si="0"/>
        <v>14147.574468085135</v>
      </c>
      <c r="D27">
        <f t="shared" si="1"/>
        <v>362493.14893617015</v>
      </c>
      <c r="E27">
        <f t="shared" si="2"/>
        <v>0</v>
      </c>
    </row>
    <row r="28" spans="1:5" x14ac:dyDescent="0.35">
      <c r="A28">
        <v>369566.93617021275</v>
      </c>
      <c r="B28">
        <v>0</v>
      </c>
      <c r="C28">
        <f t="shared" si="0"/>
        <v>14147.574468085135</v>
      </c>
      <c r="D28">
        <f t="shared" si="1"/>
        <v>376640.72340425535</v>
      </c>
      <c r="E28">
        <f t="shared" si="2"/>
        <v>0</v>
      </c>
    </row>
    <row r="29" spans="1:5" x14ac:dyDescent="0.35">
      <c r="A29">
        <v>383714.51063829788</v>
      </c>
      <c r="B29">
        <v>0</v>
      </c>
      <c r="C29">
        <f t="shared" si="0"/>
        <v>14147.574468085077</v>
      </c>
      <c r="D29">
        <f t="shared" si="1"/>
        <v>390788.29787234042</v>
      </c>
      <c r="E29">
        <f t="shared" si="2"/>
        <v>0</v>
      </c>
    </row>
    <row r="30" spans="1:5" x14ac:dyDescent="0.35">
      <c r="A30">
        <v>397862.08510638296</v>
      </c>
      <c r="B30">
        <v>0</v>
      </c>
      <c r="C30">
        <f t="shared" si="0"/>
        <v>14147.574468085077</v>
      </c>
      <c r="D30">
        <f t="shared" si="1"/>
        <v>404935.8723404255</v>
      </c>
      <c r="E30">
        <f t="shared" si="2"/>
        <v>0</v>
      </c>
    </row>
    <row r="31" spans="1:5" x14ac:dyDescent="0.35">
      <c r="A31">
        <v>412009.65957446804</v>
      </c>
      <c r="B31">
        <v>0</v>
      </c>
      <c r="C31">
        <f t="shared" si="0"/>
        <v>14147.574468085135</v>
      </c>
      <c r="D31">
        <f t="shared" si="1"/>
        <v>419083.44680851058</v>
      </c>
      <c r="E31">
        <f t="shared" si="2"/>
        <v>0</v>
      </c>
    </row>
    <row r="32" spans="1:5" x14ac:dyDescent="0.35">
      <c r="A32">
        <v>426157.23404255317</v>
      </c>
      <c r="B32">
        <v>0</v>
      </c>
      <c r="C32">
        <f t="shared" si="0"/>
        <v>14147.574468085135</v>
      </c>
      <c r="D32">
        <f t="shared" si="1"/>
        <v>433231.02127659577</v>
      </c>
      <c r="E32">
        <f t="shared" si="2"/>
        <v>0</v>
      </c>
    </row>
    <row r="33" spans="1:5" x14ac:dyDescent="0.35">
      <c r="A33">
        <v>440304.80851063831</v>
      </c>
      <c r="B33">
        <v>0</v>
      </c>
      <c r="C33">
        <f t="shared" si="0"/>
        <v>14147.574468085077</v>
      </c>
      <c r="D33">
        <f t="shared" si="1"/>
        <v>447378.59574468085</v>
      </c>
      <c r="E33">
        <f t="shared" si="2"/>
        <v>0</v>
      </c>
    </row>
    <row r="34" spans="1:5" x14ac:dyDescent="0.35">
      <c r="A34">
        <v>454452.38297872338</v>
      </c>
      <c r="B34">
        <v>0</v>
      </c>
      <c r="C34">
        <f t="shared" si="0"/>
        <v>14147.574468085077</v>
      </c>
      <c r="D34">
        <f t="shared" si="1"/>
        <v>461526.17021276592</v>
      </c>
      <c r="E34">
        <f t="shared" si="2"/>
        <v>0</v>
      </c>
    </row>
    <row r="35" spans="1:5" x14ac:dyDescent="0.35">
      <c r="A35">
        <v>468599.95744680846</v>
      </c>
      <c r="B35">
        <v>0</v>
      </c>
      <c r="C35">
        <f t="shared" si="0"/>
        <v>14147.574468085135</v>
      </c>
      <c r="D35">
        <f t="shared" si="1"/>
        <v>475673.744680851</v>
      </c>
      <c r="E35">
        <f t="shared" si="2"/>
        <v>0</v>
      </c>
    </row>
    <row r="36" spans="1:5" x14ac:dyDescent="0.35">
      <c r="A36">
        <v>482747.5319148936</v>
      </c>
      <c r="B36">
        <v>0</v>
      </c>
      <c r="C36">
        <f t="shared" si="0"/>
        <v>14147.574468085135</v>
      </c>
      <c r="D36">
        <f t="shared" si="1"/>
        <v>489821.31914893619</v>
      </c>
      <c r="E36">
        <f t="shared" si="2"/>
        <v>0</v>
      </c>
    </row>
    <row r="37" spans="1:5" x14ac:dyDescent="0.35">
      <c r="A37">
        <v>496895.10638297873</v>
      </c>
      <c r="B37">
        <v>0</v>
      </c>
      <c r="C37">
        <f t="shared" si="0"/>
        <v>14147.574468085077</v>
      </c>
      <c r="D37">
        <f t="shared" si="1"/>
        <v>503968.89361702127</v>
      </c>
      <c r="E37">
        <f t="shared" si="2"/>
        <v>0</v>
      </c>
    </row>
    <row r="38" spans="1:5" x14ac:dyDescent="0.35">
      <c r="A38">
        <v>511042.68085106381</v>
      </c>
      <c r="B38">
        <v>0</v>
      </c>
      <c r="C38">
        <f t="shared" si="0"/>
        <v>14147.574468085077</v>
      </c>
      <c r="D38">
        <f t="shared" si="1"/>
        <v>518116.46808510635</v>
      </c>
      <c r="E38">
        <f t="shared" si="2"/>
        <v>0</v>
      </c>
    </row>
    <row r="39" spans="1:5" x14ac:dyDescent="0.35">
      <c r="A39">
        <v>525190.25531914888</v>
      </c>
      <c r="B39">
        <v>0</v>
      </c>
      <c r="C39">
        <f t="shared" si="0"/>
        <v>14147.574468085193</v>
      </c>
      <c r="D39">
        <f t="shared" si="1"/>
        <v>532264.04255319154</v>
      </c>
      <c r="E39">
        <f t="shared" si="2"/>
        <v>0</v>
      </c>
    </row>
    <row r="40" spans="1:5" x14ac:dyDescent="0.35">
      <c r="A40">
        <v>539337.82978723408</v>
      </c>
      <c r="B40">
        <v>0</v>
      </c>
      <c r="C40">
        <f t="shared" si="0"/>
        <v>14147.574468085077</v>
      </c>
      <c r="D40">
        <f t="shared" si="1"/>
        <v>546411.61702127662</v>
      </c>
      <c r="E40">
        <f t="shared" si="2"/>
        <v>0</v>
      </c>
    </row>
    <row r="41" spans="1:5" x14ac:dyDescent="0.35">
      <c r="A41">
        <v>553485.40425531915</v>
      </c>
      <c r="B41">
        <v>0</v>
      </c>
      <c r="C41">
        <f t="shared" si="0"/>
        <v>14147.574468085077</v>
      </c>
      <c r="D41">
        <f t="shared" si="1"/>
        <v>560559.19148936169</v>
      </c>
      <c r="E41">
        <f t="shared" si="2"/>
        <v>0</v>
      </c>
    </row>
    <row r="42" spans="1:5" x14ac:dyDescent="0.35">
      <c r="A42">
        <v>567632.97872340423</v>
      </c>
      <c r="B42">
        <v>0</v>
      </c>
      <c r="C42">
        <f t="shared" si="0"/>
        <v>14147.574468085077</v>
      </c>
      <c r="D42">
        <f t="shared" si="1"/>
        <v>574706.76595744677</v>
      </c>
      <c r="E42">
        <f t="shared" si="2"/>
        <v>0</v>
      </c>
    </row>
    <row r="43" spans="1:5" x14ac:dyDescent="0.35">
      <c r="A43">
        <v>581780.55319148931</v>
      </c>
      <c r="B43">
        <v>0</v>
      </c>
      <c r="C43">
        <f t="shared" si="0"/>
        <v>14147.574468085077</v>
      </c>
      <c r="D43">
        <f t="shared" si="1"/>
        <v>588854.34042553185</v>
      </c>
      <c r="E43">
        <f t="shared" si="2"/>
        <v>0</v>
      </c>
    </row>
    <row r="44" spans="1:5" x14ac:dyDescent="0.35">
      <c r="A44">
        <v>595928.12765957438</v>
      </c>
      <c r="B44">
        <v>0</v>
      </c>
      <c r="C44">
        <f t="shared" si="0"/>
        <v>14147.574468085193</v>
      </c>
      <c r="D44">
        <f t="shared" si="1"/>
        <v>603001.91489361692</v>
      </c>
      <c r="E44">
        <f t="shared" si="2"/>
        <v>0</v>
      </c>
    </row>
    <row r="45" spans="1:5" x14ac:dyDescent="0.35">
      <c r="A45">
        <v>610075.70212765958</v>
      </c>
      <c r="B45">
        <v>0</v>
      </c>
      <c r="C45">
        <f t="shared" si="0"/>
        <v>14147.574468085077</v>
      </c>
      <c r="D45">
        <f t="shared" si="1"/>
        <v>617149.48936170212</v>
      </c>
      <c r="E45">
        <f t="shared" si="2"/>
        <v>0</v>
      </c>
    </row>
    <row r="46" spans="1:5" x14ac:dyDescent="0.35">
      <c r="A46">
        <v>624223.27659574465</v>
      </c>
      <c r="B46">
        <v>0</v>
      </c>
      <c r="C46">
        <f t="shared" si="0"/>
        <v>14147.574468085077</v>
      </c>
      <c r="D46">
        <f t="shared" si="1"/>
        <v>631297.06382978719</v>
      </c>
      <c r="E46">
        <f t="shared" si="2"/>
        <v>0</v>
      </c>
    </row>
    <row r="47" spans="1:5" x14ac:dyDescent="0.35">
      <c r="A47">
        <v>638370.85106382973</v>
      </c>
      <c r="B47">
        <v>0</v>
      </c>
      <c r="C47">
        <f t="shared" si="0"/>
        <v>14147.574468085193</v>
      </c>
      <c r="D47">
        <f t="shared" si="1"/>
        <v>645444.63829787239</v>
      </c>
      <c r="E47">
        <f t="shared" si="2"/>
        <v>0</v>
      </c>
    </row>
    <row r="48" spans="1:5" x14ac:dyDescent="0.35">
      <c r="A48">
        <v>652518.42553191492</v>
      </c>
      <c r="B48">
        <v>0</v>
      </c>
      <c r="C48">
        <f>C47</f>
        <v>14147.574468085193</v>
      </c>
      <c r="D48">
        <f>D47+C48</f>
        <v>659592.21276595758</v>
      </c>
      <c r="E48">
        <f t="shared" si="2"/>
        <v>0</v>
      </c>
    </row>
    <row r="49" spans="1:5" ht="15" thickBot="1" x14ac:dyDescent="0.4">
      <c r="A49" s="7" t="s">
        <v>52</v>
      </c>
      <c r="B49" s="7">
        <v>1</v>
      </c>
      <c r="C49">
        <f>C48</f>
        <v>14147.574468085193</v>
      </c>
      <c r="D49">
        <f>D48+C49</f>
        <v>673739.78723404277</v>
      </c>
      <c r="E49">
        <f t="shared" si="2"/>
        <v>673739.78723404277</v>
      </c>
    </row>
    <row r="50" spans="1:5" x14ac:dyDescent="0.35">
      <c r="B50">
        <f>SUM(B2:B49)</f>
        <v>2240</v>
      </c>
      <c r="E50">
        <f>SUM(E2:E49)</f>
        <v>148619034.38297871</v>
      </c>
    </row>
    <row r="51" spans="1:5" x14ac:dyDescent="0.35">
      <c r="A51" t="s">
        <v>122</v>
      </c>
      <c r="B51">
        <f>E50/B50</f>
        <v>66347.783206686916</v>
      </c>
    </row>
    <row r="52" spans="1:5" x14ac:dyDescent="0.35">
      <c r="A52" t="s">
        <v>123</v>
      </c>
      <c r="B52">
        <f>(A48+A2)/2</f>
        <v>327124.21276595746</v>
      </c>
    </row>
    <row r="53" spans="1:5" x14ac:dyDescent="0.35">
      <c r="A53" t="s">
        <v>124</v>
      </c>
      <c r="B53">
        <f>A5</f>
        <v>44172.723404255317</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B2125-B795-4597-AE9A-07CF42335874}">
  <dimension ref="A3:D160"/>
  <sheetViews>
    <sheetView topLeftCell="A130" workbookViewId="0">
      <selection activeCell="A59" sqref="A59:C133"/>
    </sheetView>
  </sheetViews>
  <sheetFormatPr defaultRowHeight="14.5" x14ac:dyDescent="0.35"/>
  <cols>
    <col min="1" max="1" width="26.1796875" bestFit="1" customWidth="1"/>
    <col min="2" max="2" width="24.26953125" bestFit="1" customWidth="1"/>
    <col min="3" max="3" width="24.36328125" bestFit="1" customWidth="1"/>
    <col min="4" max="4" width="23.7265625" bestFit="1" customWidth="1"/>
    <col min="5" max="15" width="15.26953125" bestFit="1" customWidth="1"/>
    <col min="16" max="16" width="10.7265625" bestFit="1" customWidth="1"/>
  </cols>
  <sheetData>
    <row r="3" spans="1:4" x14ac:dyDescent="0.35">
      <c r="A3" t="s">
        <v>130</v>
      </c>
      <c r="B3" t="s">
        <v>131</v>
      </c>
      <c r="C3" t="s">
        <v>128</v>
      </c>
      <c r="D3" t="s">
        <v>129</v>
      </c>
    </row>
    <row r="4" spans="1:4" x14ac:dyDescent="0.35">
      <c r="A4">
        <v>5963</v>
      </c>
      <c r="B4">
        <v>12970</v>
      </c>
      <c r="C4">
        <v>5208</v>
      </c>
      <c r="D4">
        <v>9150</v>
      </c>
    </row>
    <row r="5" spans="1:4" x14ac:dyDescent="0.35">
      <c r="A5">
        <f>GETPIVOTDATA("Sum of NumCatalogPurchases",$A$3)</f>
        <v>5963</v>
      </c>
      <c r="B5">
        <f>GETPIVOTDATA("Sum of NumStorePurchases",$A$3)</f>
        <v>12970</v>
      </c>
      <c r="C5">
        <f>GETPIVOTDATA("Sum of NumDealsPurchases",$A$3)</f>
        <v>5208</v>
      </c>
      <c r="D5">
        <f>GETPIVOTDATA("Sum of NumWebPurchases",$A$3)</f>
        <v>9150</v>
      </c>
    </row>
    <row r="31" spans="1:2" x14ac:dyDescent="0.35">
      <c r="A31" s="2" t="s">
        <v>46</v>
      </c>
      <c r="B31" t="s">
        <v>60</v>
      </c>
    </row>
    <row r="32" spans="1:2" x14ac:dyDescent="0.35">
      <c r="A32" s="3" t="s">
        <v>133</v>
      </c>
      <c r="B32">
        <v>14974</v>
      </c>
    </row>
    <row r="33" spans="1:4" x14ac:dyDescent="0.35">
      <c r="A33" s="3" t="s">
        <v>134</v>
      </c>
      <c r="B33">
        <v>18317</v>
      </c>
    </row>
    <row r="34" spans="1:4" x14ac:dyDescent="0.35">
      <c r="A34" s="3" t="s">
        <v>47</v>
      </c>
      <c r="B34">
        <v>33291</v>
      </c>
    </row>
    <row r="46" spans="1:4" x14ac:dyDescent="0.35">
      <c r="D46">
        <f>GETPIVOTDATA("Sum of Z_CostContact",$A$48,"Z_CostContact",3)/GETPIVOTDATA("Sum of Total_purchase",$A$48,"Z_CostContact",3)</f>
        <v>0.20185635757411913</v>
      </c>
    </row>
    <row r="48" spans="1:4" x14ac:dyDescent="0.35">
      <c r="A48" s="2" t="s">
        <v>46</v>
      </c>
      <c r="B48" t="s">
        <v>60</v>
      </c>
      <c r="C48" t="s">
        <v>135</v>
      </c>
      <c r="D48" t="s">
        <v>136</v>
      </c>
    </row>
    <row r="49" spans="1:4" x14ac:dyDescent="0.35">
      <c r="A49" s="3">
        <v>3</v>
      </c>
      <c r="B49">
        <v>33291</v>
      </c>
      <c r="C49">
        <v>6720</v>
      </c>
      <c r="D49">
        <v>0.20185635757411913</v>
      </c>
    </row>
    <row r="50" spans="1:4" x14ac:dyDescent="0.35">
      <c r="A50" s="3" t="s">
        <v>47</v>
      </c>
      <c r="B50">
        <v>33291</v>
      </c>
      <c r="C50">
        <v>6720</v>
      </c>
      <c r="D50">
        <v>0.20185635757411913</v>
      </c>
    </row>
    <row r="51" spans="1:4" x14ac:dyDescent="0.35">
      <c r="B51">
        <f>GETPIVOTDATA("Sum of Total_purchase",$A$48)</f>
        <v>33291</v>
      </c>
      <c r="C51">
        <f>GETPIVOTDATA("Sum of Z_CostContact",$A$48)</f>
        <v>6720</v>
      </c>
      <c r="D51">
        <f>GETPIVOTDATA("Sum of cpa",$A$48)</f>
        <v>0.20185635757411913</v>
      </c>
    </row>
    <row r="59" spans="1:4" x14ac:dyDescent="0.35">
      <c r="A59" s="2" t="s">
        <v>46</v>
      </c>
      <c r="B59" t="s">
        <v>130</v>
      </c>
      <c r="C59" t="s">
        <v>131</v>
      </c>
      <c r="D59" t="s">
        <v>129</v>
      </c>
    </row>
    <row r="60" spans="1:4" x14ac:dyDescent="0.35">
      <c r="A60" s="3">
        <v>0</v>
      </c>
      <c r="B60">
        <v>66</v>
      </c>
      <c r="C60">
        <v>147</v>
      </c>
      <c r="D60">
        <v>136</v>
      </c>
    </row>
    <row r="61" spans="1:4" x14ac:dyDescent="0.35">
      <c r="A61" s="3">
        <v>1</v>
      </c>
      <c r="B61">
        <v>63</v>
      </c>
      <c r="C61">
        <v>135</v>
      </c>
      <c r="D61">
        <v>94</v>
      </c>
    </row>
    <row r="62" spans="1:4" x14ac:dyDescent="0.35">
      <c r="A62" s="3">
        <v>2</v>
      </c>
      <c r="B62">
        <v>64</v>
      </c>
      <c r="C62">
        <v>155</v>
      </c>
      <c r="D62">
        <v>94</v>
      </c>
    </row>
    <row r="63" spans="1:4" x14ac:dyDescent="0.35">
      <c r="A63" s="3">
        <v>3</v>
      </c>
      <c r="B63">
        <v>70</v>
      </c>
      <c r="C63">
        <v>180</v>
      </c>
      <c r="D63">
        <v>122</v>
      </c>
    </row>
    <row r="64" spans="1:4" x14ac:dyDescent="0.35">
      <c r="A64" s="3">
        <v>4</v>
      </c>
      <c r="B64">
        <v>66</v>
      </c>
      <c r="C64">
        <v>178</v>
      </c>
      <c r="D64">
        <v>126</v>
      </c>
    </row>
    <row r="65" spans="1:4" x14ac:dyDescent="0.35">
      <c r="A65" s="3">
        <v>5</v>
      </c>
      <c r="B65">
        <v>40</v>
      </c>
      <c r="C65">
        <v>78</v>
      </c>
      <c r="D65">
        <v>59</v>
      </c>
    </row>
    <row r="66" spans="1:4" x14ac:dyDescent="0.35">
      <c r="A66" s="3">
        <v>6</v>
      </c>
      <c r="B66">
        <v>59</v>
      </c>
      <c r="C66">
        <v>139</v>
      </c>
      <c r="D66">
        <v>78</v>
      </c>
    </row>
    <row r="67" spans="1:4" x14ac:dyDescent="0.35">
      <c r="A67" s="3">
        <v>7</v>
      </c>
      <c r="B67">
        <v>49</v>
      </c>
      <c r="C67">
        <v>65</v>
      </c>
      <c r="D67">
        <v>46</v>
      </c>
    </row>
    <row r="68" spans="1:4" x14ac:dyDescent="0.35">
      <c r="A68" s="3">
        <v>8</v>
      </c>
      <c r="B68">
        <v>87</v>
      </c>
      <c r="C68">
        <v>171</v>
      </c>
      <c r="D68">
        <v>119</v>
      </c>
    </row>
    <row r="69" spans="1:4" x14ac:dyDescent="0.35">
      <c r="A69" s="3">
        <v>9</v>
      </c>
      <c r="B69">
        <v>57</v>
      </c>
      <c r="C69">
        <v>126</v>
      </c>
      <c r="D69">
        <v>127</v>
      </c>
    </row>
    <row r="70" spans="1:4" x14ac:dyDescent="0.35">
      <c r="A70" s="3">
        <v>10</v>
      </c>
      <c r="B70">
        <v>50</v>
      </c>
      <c r="C70">
        <v>131</v>
      </c>
      <c r="D70">
        <v>105</v>
      </c>
    </row>
    <row r="71" spans="1:4" x14ac:dyDescent="0.35">
      <c r="A71" s="3">
        <v>11</v>
      </c>
      <c r="B71">
        <v>52</v>
      </c>
      <c r="C71">
        <v>137</v>
      </c>
      <c r="D71">
        <v>97</v>
      </c>
    </row>
    <row r="72" spans="1:4" x14ac:dyDescent="0.35">
      <c r="A72" s="3">
        <v>12</v>
      </c>
      <c r="B72">
        <v>96</v>
      </c>
      <c r="C72">
        <v>150</v>
      </c>
      <c r="D72">
        <v>106</v>
      </c>
    </row>
    <row r="73" spans="1:4" x14ac:dyDescent="0.35">
      <c r="A73" s="3">
        <v>13</v>
      </c>
      <c r="B73">
        <v>82</v>
      </c>
      <c r="C73">
        <v>143</v>
      </c>
      <c r="D73">
        <v>84</v>
      </c>
    </row>
    <row r="74" spans="1:4" x14ac:dyDescent="0.35">
      <c r="A74" s="3">
        <v>14</v>
      </c>
      <c r="B74">
        <v>49</v>
      </c>
      <c r="C74">
        <v>110</v>
      </c>
      <c r="D74">
        <v>72</v>
      </c>
    </row>
    <row r="75" spans="1:4" x14ac:dyDescent="0.35">
      <c r="A75" s="3">
        <v>15</v>
      </c>
      <c r="B75">
        <v>12</v>
      </c>
      <c r="C75">
        <v>71</v>
      </c>
      <c r="D75">
        <v>53</v>
      </c>
    </row>
    <row r="76" spans="1:4" x14ac:dyDescent="0.35">
      <c r="A76" s="3">
        <v>16</v>
      </c>
      <c r="B76">
        <v>39</v>
      </c>
      <c r="C76">
        <v>89</v>
      </c>
      <c r="D76">
        <v>65</v>
      </c>
    </row>
    <row r="77" spans="1:4" x14ac:dyDescent="0.35">
      <c r="A77" s="3">
        <v>17</v>
      </c>
      <c r="B77">
        <v>56</v>
      </c>
      <c r="C77">
        <v>125</v>
      </c>
      <c r="D77">
        <v>111</v>
      </c>
    </row>
    <row r="78" spans="1:4" x14ac:dyDescent="0.35">
      <c r="A78" s="3">
        <v>18</v>
      </c>
      <c r="B78">
        <v>64</v>
      </c>
      <c r="C78">
        <v>127</v>
      </c>
      <c r="D78">
        <v>65</v>
      </c>
    </row>
    <row r="79" spans="1:4" x14ac:dyDescent="0.35">
      <c r="A79" s="3">
        <v>19</v>
      </c>
      <c r="B79">
        <v>60</v>
      </c>
      <c r="C79">
        <v>140</v>
      </c>
      <c r="D79">
        <v>122</v>
      </c>
    </row>
    <row r="80" spans="1:4" x14ac:dyDescent="0.35">
      <c r="A80" s="3">
        <v>20</v>
      </c>
      <c r="B80">
        <v>48</v>
      </c>
      <c r="C80">
        <v>116</v>
      </c>
      <c r="D80">
        <v>85</v>
      </c>
    </row>
    <row r="81" spans="1:4" x14ac:dyDescent="0.35">
      <c r="A81" s="3">
        <v>21</v>
      </c>
      <c r="B81">
        <v>85</v>
      </c>
      <c r="C81">
        <v>158</v>
      </c>
      <c r="D81">
        <v>99</v>
      </c>
    </row>
    <row r="82" spans="1:4" x14ac:dyDescent="0.35">
      <c r="A82" s="3">
        <v>22</v>
      </c>
      <c r="B82">
        <v>21</v>
      </c>
      <c r="C82">
        <v>63</v>
      </c>
      <c r="D82">
        <v>47</v>
      </c>
    </row>
    <row r="83" spans="1:4" x14ac:dyDescent="0.35">
      <c r="A83" s="3">
        <v>23</v>
      </c>
      <c r="B83">
        <v>66</v>
      </c>
      <c r="C83">
        <v>189</v>
      </c>
      <c r="D83">
        <v>112</v>
      </c>
    </row>
    <row r="84" spans="1:4" x14ac:dyDescent="0.35">
      <c r="A84" s="3">
        <v>24</v>
      </c>
      <c r="B84">
        <v>80</v>
      </c>
      <c r="C84">
        <v>138</v>
      </c>
      <c r="D84">
        <v>110</v>
      </c>
    </row>
    <row r="85" spans="1:4" x14ac:dyDescent="0.35">
      <c r="A85" s="3">
        <v>25</v>
      </c>
      <c r="B85">
        <v>67</v>
      </c>
      <c r="C85">
        <v>147</v>
      </c>
      <c r="D85">
        <v>112</v>
      </c>
    </row>
    <row r="86" spans="1:4" x14ac:dyDescent="0.35">
      <c r="A86" s="3">
        <v>26</v>
      </c>
      <c r="B86">
        <v>34</v>
      </c>
      <c r="C86">
        <v>111</v>
      </c>
      <c r="D86">
        <v>82</v>
      </c>
    </row>
    <row r="87" spans="1:4" x14ac:dyDescent="0.35">
      <c r="A87" s="3">
        <v>27</v>
      </c>
      <c r="B87">
        <v>73</v>
      </c>
      <c r="C87">
        <v>171</v>
      </c>
      <c r="D87">
        <v>111</v>
      </c>
    </row>
    <row r="88" spans="1:4" x14ac:dyDescent="0.35">
      <c r="A88" s="3">
        <v>28</v>
      </c>
      <c r="B88">
        <v>65</v>
      </c>
      <c r="C88">
        <v>128</v>
      </c>
      <c r="D88">
        <v>104</v>
      </c>
    </row>
    <row r="89" spans="1:4" x14ac:dyDescent="0.35">
      <c r="A89" s="3">
        <v>29</v>
      </c>
      <c r="B89">
        <v>88</v>
      </c>
      <c r="C89">
        <v>196</v>
      </c>
      <c r="D89">
        <v>138</v>
      </c>
    </row>
    <row r="90" spans="1:4" x14ac:dyDescent="0.35">
      <c r="A90" s="3">
        <v>30</v>
      </c>
      <c r="B90">
        <v>80</v>
      </c>
      <c r="C90">
        <v>182</v>
      </c>
      <c r="D90">
        <v>133</v>
      </c>
    </row>
    <row r="91" spans="1:4" x14ac:dyDescent="0.35">
      <c r="A91" s="3">
        <v>31</v>
      </c>
      <c r="B91">
        <v>29</v>
      </c>
      <c r="C91">
        <v>94</v>
      </c>
      <c r="D91">
        <v>44</v>
      </c>
    </row>
    <row r="92" spans="1:4" x14ac:dyDescent="0.35">
      <c r="A92" s="3">
        <v>32</v>
      </c>
      <c r="B92">
        <v>63</v>
      </c>
      <c r="C92">
        <v>126</v>
      </c>
      <c r="D92">
        <v>94</v>
      </c>
    </row>
    <row r="93" spans="1:4" x14ac:dyDescent="0.35">
      <c r="A93" s="3">
        <v>33</v>
      </c>
      <c r="B93">
        <v>31</v>
      </c>
      <c r="C93">
        <v>100</v>
      </c>
      <c r="D93">
        <v>69</v>
      </c>
    </row>
    <row r="94" spans="1:4" x14ac:dyDescent="0.35">
      <c r="A94" s="3">
        <v>34</v>
      </c>
      <c r="B94">
        <v>41</v>
      </c>
      <c r="C94">
        <v>131</v>
      </c>
      <c r="D94">
        <v>98</v>
      </c>
    </row>
    <row r="95" spans="1:4" x14ac:dyDescent="0.35">
      <c r="A95" s="3">
        <v>35</v>
      </c>
      <c r="B95">
        <v>70</v>
      </c>
      <c r="C95">
        <v>110</v>
      </c>
      <c r="D95">
        <v>74</v>
      </c>
    </row>
    <row r="96" spans="1:4" x14ac:dyDescent="0.35">
      <c r="A96" s="3">
        <v>36</v>
      </c>
      <c r="B96">
        <v>56</v>
      </c>
      <c r="C96">
        <v>125</v>
      </c>
      <c r="D96">
        <v>79</v>
      </c>
    </row>
    <row r="97" spans="1:4" x14ac:dyDescent="0.35">
      <c r="A97" s="3">
        <v>37</v>
      </c>
      <c r="B97">
        <v>47</v>
      </c>
      <c r="C97">
        <v>107</v>
      </c>
      <c r="D97">
        <v>80</v>
      </c>
    </row>
    <row r="98" spans="1:4" x14ac:dyDescent="0.35">
      <c r="A98" s="3">
        <v>38</v>
      </c>
      <c r="B98">
        <v>67</v>
      </c>
      <c r="C98">
        <v>157</v>
      </c>
      <c r="D98">
        <v>112</v>
      </c>
    </row>
    <row r="99" spans="1:4" x14ac:dyDescent="0.35">
      <c r="A99" s="3">
        <v>39</v>
      </c>
      <c r="B99">
        <v>26</v>
      </c>
      <c r="C99">
        <v>88</v>
      </c>
      <c r="D99">
        <v>69</v>
      </c>
    </row>
    <row r="100" spans="1:4" x14ac:dyDescent="0.35">
      <c r="A100" s="3">
        <v>40</v>
      </c>
      <c r="B100">
        <v>58</v>
      </c>
      <c r="C100">
        <v>125</v>
      </c>
      <c r="D100">
        <v>79</v>
      </c>
    </row>
    <row r="101" spans="1:4" x14ac:dyDescent="0.35">
      <c r="A101" s="3">
        <v>41</v>
      </c>
      <c r="B101">
        <v>50</v>
      </c>
      <c r="C101">
        <v>96</v>
      </c>
      <c r="D101">
        <v>72</v>
      </c>
    </row>
    <row r="102" spans="1:4" x14ac:dyDescent="0.35">
      <c r="A102" s="3">
        <v>42</v>
      </c>
      <c r="B102">
        <v>79</v>
      </c>
      <c r="C102">
        <v>128</v>
      </c>
      <c r="D102">
        <v>98</v>
      </c>
    </row>
    <row r="103" spans="1:4" x14ac:dyDescent="0.35">
      <c r="A103" s="3">
        <v>43</v>
      </c>
      <c r="B103">
        <v>33</v>
      </c>
      <c r="C103">
        <v>99</v>
      </c>
      <c r="D103">
        <v>63</v>
      </c>
    </row>
    <row r="104" spans="1:4" x14ac:dyDescent="0.35">
      <c r="A104" s="3">
        <v>44</v>
      </c>
      <c r="B104">
        <v>44</v>
      </c>
      <c r="C104">
        <v>83</v>
      </c>
      <c r="D104">
        <v>51</v>
      </c>
    </row>
    <row r="105" spans="1:4" x14ac:dyDescent="0.35">
      <c r="A105" s="3">
        <v>45</v>
      </c>
      <c r="B105">
        <v>32</v>
      </c>
      <c r="C105">
        <v>98</v>
      </c>
      <c r="D105">
        <v>64</v>
      </c>
    </row>
    <row r="106" spans="1:4" x14ac:dyDescent="0.35">
      <c r="A106" s="3">
        <v>46</v>
      </c>
      <c r="B106">
        <v>88</v>
      </c>
      <c r="C106">
        <v>172</v>
      </c>
      <c r="D106">
        <v>143</v>
      </c>
    </row>
    <row r="107" spans="1:4" x14ac:dyDescent="0.35">
      <c r="A107" s="3">
        <v>47</v>
      </c>
      <c r="B107">
        <v>65</v>
      </c>
      <c r="C107">
        <v>118</v>
      </c>
      <c r="D107">
        <v>73</v>
      </c>
    </row>
    <row r="108" spans="1:4" x14ac:dyDescent="0.35">
      <c r="A108" s="3">
        <v>48</v>
      </c>
      <c r="B108">
        <v>68</v>
      </c>
      <c r="C108">
        <v>188</v>
      </c>
      <c r="D108">
        <v>141</v>
      </c>
    </row>
    <row r="109" spans="1:4" x14ac:dyDescent="0.35">
      <c r="A109" s="3">
        <v>49</v>
      </c>
      <c r="B109">
        <v>40</v>
      </c>
      <c r="C109">
        <v>138</v>
      </c>
      <c r="D109">
        <v>82</v>
      </c>
    </row>
    <row r="110" spans="1:4" x14ac:dyDescent="0.35">
      <c r="A110" s="3">
        <v>50</v>
      </c>
      <c r="B110">
        <v>45</v>
      </c>
      <c r="C110">
        <v>126</v>
      </c>
      <c r="D110">
        <v>86</v>
      </c>
    </row>
    <row r="111" spans="1:4" x14ac:dyDescent="0.35">
      <c r="A111" s="3">
        <v>51</v>
      </c>
      <c r="B111">
        <v>55</v>
      </c>
      <c r="C111">
        <v>137</v>
      </c>
      <c r="D111">
        <v>114</v>
      </c>
    </row>
    <row r="112" spans="1:4" x14ac:dyDescent="0.35">
      <c r="A112" s="3">
        <v>52</v>
      </c>
      <c r="B112">
        <v>55</v>
      </c>
      <c r="C112">
        <v>96</v>
      </c>
      <c r="D112">
        <v>71</v>
      </c>
    </row>
    <row r="113" spans="1:4" x14ac:dyDescent="0.35">
      <c r="A113" s="3">
        <v>53</v>
      </c>
      <c r="B113">
        <v>51</v>
      </c>
      <c r="C113">
        <v>106</v>
      </c>
      <c r="D113">
        <v>88</v>
      </c>
    </row>
    <row r="114" spans="1:4" x14ac:dyDescent="0.35">
      <c r="A114" s="3">
        <v>54</v>
      </c>
      <c r="B114">
        <v>99</v>
      </c>
      <c r="C114">
        <v>182</v>
      </c>
      <c r="D114">
        <v>130</v>
      </c>
    </row>
    <row r="115" spans="1:4" x14ac:dyDescent="0.35">
      <c r="A115" s="3">
        <v>55</v>
      </c>
      <c r="B115">
        <v>54</v>
      </c>
      <c r="C115">
        <v>106</v>
      </c>
      <c r="D115">
        <v>87</v>
      </c>
    </row>
    <row r="116" spans="1:4" x14ac:dyDescent="0.35">
      <c r="A116" s="3">
        <v>56</v>
      </c>
      <c r="B116">
        <v>124</v>
      </c>
      <c r="C116">
        <v>224</v>
      </c>
      <c r="D116">
        <v>161</v>
      </c>
    </row>
    <row r="117" spans="1:4" x14ac:dyDescent="0.35">
      <c r="A117" s="3">
        <v>57</v>
      </c>
      <c r="B117">
        <v>73</v>
      </c>
      <c r="C117">
        <v>196</v>
      </c>
      <c r="D117">
        <v>110</v>
      </c>
    </row>
    <row r="118" spans="1:4" x14ac:dyDescent="0.35">
      <c r="A118" s="3">
        <v>58</v>
      </c>
      <c r="B118">
        <v>59</v>
      </c>
      <c r="C118">
        <v>83</v>
      </c>
      <c r="D118">
        <v>57</v>
      </c>
    </row>
    <row r="119" spans="1:4" x14ac:dyDescent="0.35">
      <c r="A119" s="3">
        <v>59</v>
      </c>
      <c r="B119">
        <v>33</v>
      </c>
      <c r="C119">
        <v>101</v>
      </c>
      <c r="D119">
        <v>68</v>
      </c>
    </row>
    <row r="120" spans="1:4" x14ac:dyDescent="0.35">
      <c r="A120" s="3">
        <v>60</v>
      </c>
      <c r="B120">
        <v>85</v>
      </c>
      <c r="C120">
        <v>149</v>
      </c>
      <c r="D120">
        <v>91</v>
      </c>
    </row>
    <row r="121" spans="1:4" x14ac:dyDescent="0.35">
      <c r="A121" s="3">
        <v>61</v>
      </c>
      <c r="B121">
        <v>79</v>
      </c>
      <c r="C121">
        <v>124</v>
      </c>
      <c r="D121">
        <v>107</v>
      </c>
    </row>
    <row r="122" spans="1:4" x14ac:dyDescent="0.35">
      <c r="A122" s="3">
        <v>62</v>
      </c>
      <c r="B122">
        <v>67</v>
      </c>
      <c r="C122">
        <v>114</v>
      </c>
      <c r="D122">
        <v>87</v>
      </c>
    </row>
    <row r="123" spans="1:4" x14ac:dyDescent="0.35">
      <c r="A123" s="3">
        <v>63</v>
      </c>
      <c r="B123">
        <v>78</v>
      </c>
      <c r="C123">
        <v>161</v>
      </c>
      <c r="D123">
        <v>113</v>
      </c>
    </row>
    <row r="124" spans="1:4" x14ac:dyDescent="0.35">
      <c r="A124" s="3">
        <v>64</v>
      </c>
      <c r="B124">
        <v>54</v>
      </c>
      <c r="C124">
        <v>134</v>
      </c>
      <c r="D124">
        <v>98</v>
      </c>
    </row>
    <row r="125" spans="1:4" x14ac:dyDescent="0.35">
      <c r="A125" s="3">
        <v>65</v>
      </c>
      <c r="B125">
        <v>63</v>
      </c>
      <c r="C125">
        <v>161</v>
      </c>
      <c r="D125">
        <v>94</v>
      </c>
    </row>
    <row r="126" spans="1:4" x14ac:dyDescent="0.35">
      <c r="A126" s="3">
        <v>66</v>
      </c>
      <c r="B126">
        <v>40</v>
      </c>
      <c r="C126">
        <v>105</v>
      </c>
      <c r="D126">
        <v>66</v>
      </c>
    </row>
    <row r="127" spans="1:4" x14ac:dyDescent="0.35">
      <c r="A127" s="3">
        <v>67</v>
      </c>
      <c r="B127">
        <v>40</v>
      </c>
      <c r="C127">
        <v>102</v>
      </c>
      <c r="D127">
        <v>60</v>
      </c>
    </row>
    <row r="128" spans="1:4" x14ac:dyDescent="0.35">
      <c r="A128" s="3">
        <v>68</v>
      </c>
      <c r="B128">
        <v>56</v>
      </c>
      <c r="C128">
        <v>130</v>
      </c>
      <c r="D128">
        <v>91</v>
      </c>
    </row>
    <row r="129" spans="1:4" x14ac:dyDescent="0.35">
      <c r="A129" s="3">
        <v>69</v>
      </c>
      <c r="B129">
        <v>43</v>
      </c>
      <c r="C129">
        <v>104</v>
      </c>
      <c r="D129">
        <v>78</v>
      </c>
    </row>
    <row r="130" spans="1:4" x14ac:dyDescent="0.35">
      <c r="A130" s="3">
        <v>70</v>
      </c>
      <c r="B130">
        <v>63</v>
      </c>
      <c r="C130">
        <v>113</v>
      </c>
      <c r="D130">
        <v>89</v>
      </c>
    </row>
    <row r="131" spans="1:4" x14ac:dyDescent="0.35">
      <c r="A131" s="3">
        <v>71</v>
      </c>
      <c r="B131">
        <v>61</v>
      </c>
      <c r="C131">
        <v>164</v>
      </c>
      <c r="D131">
        <v>94</v>
      </c>
    </row>
    <row r="132" spans="1:4" x14ac:dyDescent="0.35">
      <c r="A132" s="3">
        <v>72</v>
      </c>
      <c r="B132">
        <v>76</v>
      </c>
      <c r="C132">
        <v>191</v>
      </c>
      <c r="D132">
        <v>104</v>
      </c>
    </row>
    <row r="133" spans="1:4" x14ac:dyDescent="0.35">
      <c r="A133" s="3">
        <v>73</v>
      </c>
      <c r="B133">
        <v>82</v>
      </c>
      <c r="C133">
        <v>148</v>
      </c>
      <c r="D133">
        <v>91</v>
      </c>
    </row>
    <row r="134" spans="1:4" x14ac:dyDescent="0.35">
      <c r="A134" s="3">
        <v>74</v>
      </c>
      <c r="B134">
        <v>59</v>
      </c>
      <c r="C134">
        <v>142</v>
      </c>
      <c r="D134">
        <v>117</v>
      </c>
    </row>
    <row r="135" spans="1:4" x14ac:dyDescent="0.35">
      <c r="A135" s="3">
        <v>75</v>
      </c>
      <c r="B135">
        <v>32</v>
      </c>
      <c r="C135">
        <v>79</v>
      </c>
      <c r="D135">
        <v>49</v>
      </c>
    </row>
    <row r="136" spans="1:4" x14ac:dyDescent="0.35">
      <c r="A136" s="3">
        <v>76</v>
      </c>
      <c r="B136">
        <v>31</v>
      </c>
      <c r="C136">
        <v>88</v>
      </c>
      <c r="D136">
        <v>67</v>
      </c>
    </row>
    <row r="137" spans="1:4" x14ac:dyDescent="0.35">
      <c r="A137" s="3">
        <v>77</v>
      </c>
      <c r="B137">
        <v>70</v>
      </c>
      <c r="C137">
        <v>127</v>
      </c>
      <c r="D137">
        <v>83</v>
      </c>
    </row>
    <row r="138" spans="1:4" x14ac:dyDescent="0.35">
      <c r="A138" s="3">
        <v>78</v>
      </c>
      <c r="B138">
        <v>86</v>
      </c>
      <c r="C138">
        <v>160</v>
      </c>
      <c r="D138">
        <v>105</v>
      </c>
    </row>
    <row r="139" spans="1:4" x14ac:dyDescent="0.35">
      <c r="A139" s="3">
        <v>79</v>
      </c>
      <c r="B139">
        <v>45</v>
      </c>
      <c r="C139">
        <v>90</v>
      </c>
      <c r="D139">
        <v>64</v>
      </c>
    </row>
    <row r="140" spans="1:4" x14ac:dyDescent="0.35">
      <c r="A140" s="3">
        <v>80</v>
      </c>
      <c r="B140">
        <v>72</v>
      </c>
      <c r="C140">
        <v>158</v>
      </c>
      <c r="D140">
        <v>110</v>
      </c>
    </row>
    <row r="141" spans="1:4" x14ac:dyDescent="0.35">
      <c r="A141" s="3">
        <v>81</v>
      </c>
      <c r="B141">
        <v>82</v>
      </c>
      <c r="C141">
        <v>146</v>
      </c>
      <c r="D141">
        <v>122</v>
      </c>
    </row>
    <row r="142" spans="1:4" x14ac:dyDescent="0.35">
      <c r="A142" s="3">
        <v>82</v>
      </c>
      <c r="B142">
        <v>40</v>
      </c>
      <c r="C142">
        <v>93</v>
      </c>
      <c r="D142">
        <v>76</v>
      </c>
    </row>
    <row r="143" spans="1:4" x14ac:dyDescent="0.35">
      <c r="A143" s="3">
        <v>83</v>
      </c>
      <c r="B143">
        <v>60</v>
      </c>
      <c r="C143">
        <v>125</v>
      </c>
      <c r="D143">
        <v>82</v>
      </c>
    </row>
    <row r="144" spans="1:4" x14ac:dyDescent="0.35">
      <c r="A144" s="3">
        <v>84</v>
      </c>
      <c r="B144">
        <v>65</v>
      </c>
      <c r="C144">
        <v>131</v>
      </c>
      <c r="D144">
        <v>98</v>
      </c>
    </row>
    <row r="145" spans="1:4" x14ac:dyDescent="0.35">
      <c r="A145" s="3">
        <v>85</v>
      </c>
      <c r="B145">
        <v>65</v>
      </c>
      <c r="C145">
        <v>114</v>
      </c>
      <c r="D145">
        <v>78</v>
      </c>
    </row>
    <row r="146" spans="1:4" x14ac:dyDescent="0.35">
      <c r="A146" s="3">
        <v>86</v>
      </c>
      <c r="B146">
        <v>44</v>
      </c>
      <c r="C146">
        <v>120</v>
      </c>
      <c r="D146">
        <v>87</v>
      </c>
    </row>
    <row r="147" spans="1:4" x14ac:dyDescent="0.35">
      <c r="A147" s="3">
        <v>87</v>
      </c>
      <c r="B147">
        <v>76</v>
      </c>
      <c r="C147">
        <v>187</v>
      </c>
      <c r="D147">
        <v>115</v>
      </c>
    </row>
    <row r="148" spans="1:4" x14ac:dyDescent="0.35">
      <c r="A148" s="3">
        <v>88</v>
      </c>
      <c r="B148">
        <v>42</v>
      </c>
      <c r="C148">
        <v>106</v>
      </c>
      <c r="D148">
        <v>75</v>
      </c>
    </row>
    <row r="149" spans="1:4" x14ac:dyDescent="0.35">
      <c r="A149" s="3">
        <v>89</v>
      </c>
      <c r="B149">
        <v>60</v>
      </c>
      <c r="C149">
        <v>123</v>
      </c>
      <c r="D149">
        <v>73</v>
      </c>
    </row>
    <row r="150" spans="1:4" x14ac:dyDescent="0.35">
      <c r="A150" s="3">
        <v>90</v>
      </c>
      <c r="B150">
        <v>74</v>
      </c>
      <c r="C150">
        <v>100</v>
      </c>
      <c r="D150">
        <v>83</v>
      </c>
    </row>
    <row r="151" spans="1:4" x14ac:dyDescent="0.35">
      <c r="A151" s="3">
        <v>91</v>
      </c>
      <c r="B151">
        <v>41</v>
      </c>
      <c r="C151">
        <v>108</v>
      </c>
      <c r="D151">
        <v>69</v>
      </c>
    </row>
    <row r="152" spans="1:4" x14ac:dyDescent="0.35">
      <c r="A152" s="3">
        <v>92</v>
      </c>
      <c r="B152">
        <v>81</v>
      </c>
      <c r="C152">
        <v>166</v>
      </c>
      <c r="D152">
        <v>148</v>
      </c>
    </row>
    <row r="153" spans="1:4" x14ac:dyDescent="0.35">
      <c r="A153" s="3">
        <v>93</v>
      </c>
      <c r="B153">
        <v>82</v>
      </c>
      <c r="C153">
        <v>136</v>
      </c>
      <c r="D153">
        <v>94</v>
      </c>
    </row>
    <row r="154" spans="1:4" x14ac:dyDescent="0.35">
      <c r="A154" s="3">
        <v>94</v>
      </c>
      <c r="B154">
        <v>46</v>
      </c>
      <c r="C154">
        <v>128</v>
      </c>
      <c r="D154">
        <v>76</v>
      </c>
    </row>
    <row r="155" spans="1:4" x14ac:dyDescent="0.35">
      <c r="A155" s="3">
        <v>95</v>
      </c>
      <c r="B155">
        <v>61</v>
      </c>
      <c r="C155">
        <v>124</v>
      </c>
      <c r="D155">
        <v>83</v>
      </c>
    </row>
    <row r="156" spans="1:4" x14ac:dyDescent="0.35">
      <c r="A156" s="3">
        <v>96</v>
      </c>
      <c r="B156">
        <v>66</v>
      </c>
      <c r="C156">
        <v>141</v>
      </c>
      <c r="D156">
        <v>100</v>
      </c>
    </row>
    <row r="157" spans="1:4" x14ac:dyDescent="0.35">
      <c r="A157" s="3">
        <v>97</v>
      </c>
      <c r="B157">
        <v>53</v>
      </c>
      <c r="C157">
        <v>106</v>
      </c>
      <c r="D157">
        <v>94</v>
      </c>
    </row>
    <row r="158" spans="1:4" x14ac:dyDescent="0.35">
      <c r="A158" s="3">
        <v>98</v>
      </c>
      <c r="B158">
        <v>89</v>
      </c>
      <c r="C158">
        <v>155</v>
      </c>
      <c r="D158">
        <v>109</v>
      </c>
    </row>
    <row r="159" spans="1:4" x14ac:dyDescent="0.35">
      <c r="A159" s="3">
        <v>99</v>
      </c>
      <c r="B159">
        <v>31</v>
      </c>
      <c r="C159">
        <v>81</v>
      </c>
      <c r="D159">
        <v>59</v>
      </c>
    </row>
    <row r="160" spans="1:4" x14ac:dyDescent="0.35">
      <c r="A160" s="3" t="s">
        <v>47</v>
      </c>
      <c r="B160">
        <v>5963</v>
      </c>
      <c r="C160">
        <v>12970</v>
      </c>
      <c r="D160">
        <v>9150</v>
      </c>
    </row>
  </sheetData>
  <conditionalFormatting sqref="A5:D5">
    <cfRule type="cellIs" dxfId="1" priority="1" operator="equal">
      <formula>MAX($A$5:$D$5)</formula>
    </cfRule>
  </conditionalFormatting>
  <pageMargins left="0.7" right="0.7" top="0.75" bottom="0.75" header="0.3" footer="0.3"/>
  <drawing r:id="rId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4CBFA-0822-4E30-8887-C9C36EB4C61C}">
  <dimension ref="A1:B49"/>
  <sheetViews>
    <sheetView topLeftCell="A34" workbookViewId="0">
      <selection sqref="A1:B49"/>
    </sheetView>
  </sheetViews>
  <sheetFormatPr defaultRowHeight="14.5" x14ac:dyDescent="0.35"/>
  <sheetData>
    <row r="1" spans="1:2" x14ac:dyDescent="0.35">
      <c r="A1" s="8" t="s">
        <v>51</v>
      </c>
      <c r="B1" s="8" t="s">
        <v>53</v>
      </c>
    </row>
    <row r="2" spans="1:2" x14ac:dyDescent="0.35">
      <c r="A2">
        <v>0</v>
      </c>
      <c r="B2">
        <v>11</v>
      </c>
    </row>
    <row r="3" spans="1:2" x14ac:dyDescent="0.35">
      <c r="A3">
        <v>0.42553191489361702</v>
      </c>
      <c r="B3">
        <v>0</v>
      </c>
    </row>
    <row r="4" spans="1:2" x14ac:dyDescent="0.35">
      <c r="A4">
        <v>0.85106382978723405</v>
      </c>
      <c r="B4">
        <v>0</v>
      </c>
    </row>
    <row r="5" spans="1:2" x14ac:dyDescent="0.35">
      <c r="A5">
        <v>1.2765957446808511</v>
      </c>
      <c r="B5">
        <v>153</v>
      </c>
    </row>
    <row r="6" spans="1:2" x14ac:dyDescent="0.35">
      <c r="A6">
        <v>1.7021276595744681</v>
      </c>
      <c r="B6">
        <v>0</v>
      </c>
    </row>
    <row r="7" spans="1:2" x14ac:dyDescent="0.35">
      <c r="A7">
        <v>2.1276595744680851</v>
      </c>
      <c r="B7">
        <v>202</v>
      </c>
    </row>
    <row r="8" spans="1:2" x14ac:dyDescent="0.35">
      <c r="A8">
        <v>2.5531914893617023</v>
      </c>
      <c r="B8">
        <v>0</v>
      </c>
    </row>
    <row r="9" spans="1:2" x14ac:dyDescent="0.35">
      <c r="A9">
        <v>2.978723404255319</v>
      </c>
      <c r="B9">
        <v>0</v>
      </c>
    </row>
    <row r="10" spans="1:2" x14ac:dyDescent="0.35">
      <c r="A10">
        <v>3.4042553191489362</v>
      </c>
      <c r="B10">
        <v>205</v>
      </c>
    </row>
    <row r="11" spans="1:2" x14ac:dyDescent="0.35">
      <c r="A11">
        <v>3.8297872340425534</v>
      </c>
      <c r="B11">
        <v>0</v>
      </c>
    </row>
    <row r="12" spans="1:2" x14ac:dyDescent="0.35">
      <c r="A12">
        <v>4.2553191489361701</v>
      </c>
      <c r="B12">
        <v>218</v>
      </c>
    </row>
    <row r="13" spans="1:2" x14ac:dyDescent="0.35">
      <c r="A13">
        <v>4.6808510638297873</v>
      </c>
      <c r="B13">
        <v>0</v>
      </c>
    </row>
    <row r="14" spans="1:2" x14ac:dyDescent="0.35">
      <c r="A14">
        <v>5.1063829787234045</v>
      </c>
      <c r="B14">
        <v>281</v>
      </c>
    </row>
    <row r="15" spans="1:2" x14ac:dyDescent="0.35">
      <c r="A15">
        <v>5.5319148936170217</v>
      </c>
      <c r="B15">
        <v>0</v>
      </c>
    </row>
    <row r="16" spans="1:2" x14ac:dyDescent="0.35">
      <c r="A16">
        <v>5.957446808510638</v>
      </c>
      <c r="B16">
        <v>0</v>
      </c>
    </row>
    <row r="17" spans="1:2" x14ac:dyDescent="0.35">
      <c r="A17">
        <v>6.3829787234042552</v>
      </c>
      <c r="B17">
        <v>340</v>
      </c>
    </row>
    <row r="18" spans="1:2" x14ac:dyDescent="0.35">
      <c r="A18">
        <v>6.8085106382978724</v>
      </c>
      <c r="B18">
        <v>0</v>
      </c>
    </row>
    <row r="19" spans="1:2" x14ac:dyDescent="0.35">
      <c r="A19">
        <v>7.2340425531914896</v>
      </c>
      <c r="B19">
        <v>393</v>
      </c>
    </row>
    <row r="20" spans="1:2" x14ac:dyDescent="0.35">
      <c r="A20">
        <v>7.6595744680851068</v>
      </c>
      <c r="B20">
        <v>0</v>
      </c>
    </row>
    <row r="21" spans="1:2" x14ac:dyDescent="0.35">
      <c r="A21">
        <v>8.085106382978724</v>
      </c>
      <c r="B21">
        <v>342</v>
      </c>
    </row>
    <row r="22" spans="1:2" x14ac:dyDescent="0.35">
      <c r="A22">
        <v>8.5106382978723403</v>
      </c>
      <c r="B22">
        <v>0</v>
      </c>
    </row>
    <row r="23" spans="1:2" x14ac:dyDescent="0.35">
      <c r="A23">
        <v>8.9361702127659584</v>
      </c>
      <c r="B23">
        <v>0</v>
      </c>
    </row>
    <row r="24" spans="1:2" x14ac:dyDescent="0.35">
      <c r="A24">
        <v>9.3617021276595747</v>
      </c>
      <c r="B24">
        <v>83</v>
      </c>
    </row>
    <row r="25" spans="1:2" x14ac:dyDescent="0.35">
      <c r="A25">
        <v>9.787234042553191</v>
      </c>
      <c r="B25">
        <v>0</v>
      </c>
    </row>
    <row r="26" spans="1:2" x14ac:dyDescent="0.35">
      <c r="A26">
        <v>10.212765957446809</v>
      </c>
      <c r="B26">
        <v>3</v>
      </c>
    </row>
    <row r="27" spans="1:2" x14ac:dyDescent="0.35">
      <c r="A27">
        <v>10.638297872340425</v>
      </c>
      <c r="B27">
        <v>0</v>
      </c>
    </row>
    <row r="28" spans="1:2" x14ac:dyDescent="0.35">
      <c r="A28">
        <v>11.063829787234043</v>
      </c>
      <c r="B28">
        <v>0</v>
      </c>
    </row>
    <row r="29" spans="1:2" x14ac:dyDescent="0.35">
      <c r="A29">
        <v>11.48936170212766</v>
      </c>
      <c r="B29">
        <v>0</v>
      </c>
    </row>
    <row r="30" spans="1:2" x14ac:dyDescent="0.35">
      <c r="A30">
        <v>11.914893617021276</v>
      </c>
      <c r="B30">
        <v>0</v>
      </c>
    </row>
    <row r="31" spans="1:2" x14ac:dyDescent="0.35">
      <c r="A31">
        <v>12.340425531914894</v>
      </c>
      <c r="B31">
        <v>0</v>
      </c>
    </row>
    <row r="32" spans="1:2" x14ac:dyDescent="0.35">
      <c r="A32">
        <v>12.76595744680851</v>
      </c>
      <c r="B32">
        <v>0</v>
      </c>
    </row>
    <row r="33" spans="1:2" x14ac:dyDescent="0.35">
      <c r="A33">
        <v>13.191489361702128</v>
      </c>
      <c r="B33">
        <v>1</v>
      </c>
    </row>
    <row r="34" spans="1:2" x14ac:dyDescent="0.35">
      <c r="A34">
        <v>13.617021276595745</v>
      </c>
      <c r="B34">
        <v>0</v>
      </c>
    </row>
    <row r="35" spans="1:2" x14ac:dyDescent="0.35">
      <c r="A35">
        <v>14.042553191489361</v>
      </c>
      <c r="B35">
        <v>2</v>
      </c>
    </row>
    <row r="36" spans="1:2" x14ac:dyDescent="0.35">
      <c r="A36">
        <v>14.468085106382979</v>
      </c>
      <c r="B36">
        <v>0</v>
      </c>
    </row>
    <row r="37" spans="1:2" x14ac:dyDescent="0.35">
      <c r="A37">
        <v>14.893617021276595</v>
      </c>
      <c r="B37">
        <v>0</v>
      </c>
    </row>
    <row r="38" spans="1:2" x14ac:dyDescent="0.35">
      <c r="A38">
        <v>15.319148936170214</v>
      </c>
      <c r="B38">
        <v>0</v>
      </c>
    </row>
    <row r="39" spans="1:2" x14ac:dyDescent="0.35">
      <c r="A39">
        <v>15.74468085106383</v>
      </c>
      <c r="B39">
        <v>0</v>
      </c>
    </row>
    <row r="40" spans="1:2" x14ac:dyDescent="0.35">
      <c r="A40">
        <v>16.170212765957448</v>
      </c>
      <c r="B40">
        <v>0</v>
      </c>
    </row>
    <row r="41" spans="1:2" x14ac:dyDescent="0.35">
      <c r="A41">
        <v>16.595744680851062</v>
      </c>
      <c r="B41">
        <v>0</v>
      </c>
    </row>
    <row r="42" spans="1:2" x14ac:dyDescent="0.35">
      <c r="A42">
        <v>17.021276595744681</v>
      </c>
      <c r="B42">
        <v>1</v>
      </c>
    </row>
    <row r="43" spans="1:2" x14ac:dyDescent="0.35">
      <c r="A43">
        <v>17.446808510638299</v>
      </c>
      <c r="B43">
        <v>0</v>
      </c>
    </row>
    <row r="44" spans="1:2" x14ac:dyDescent="0.35">
      <c r="A44">
        <v>17.872340425531917</v>
      </c>
      <c r="B44">
        <v>0</v>
      </c>
    </row>
    <row r="45" spans="1:2" x14ac:dyDescent="0.35">
      <c r="A45">
        <v>18.297872340425531</v>
      </c>
      <c r="B45">
        <v>0</v>
      </c>
    </row>
    <row r="46" spans="1:2" x14ac:dyDescent="0.35">
      <c r="A46">
        <v>18.723404255319149</v>
      </c>
      <c r="B46">
        <v>0</v>
      </c>
    </row>
    <row r="47" spans="1:2" x14ac:dyDescent="0.35">
      <c r="A47">
        <v>19.148936170212767</v>
      </c>
      <c r="B47">
        <v>2</v>
      </c>
    </row>
    <row r="48" spans="1:2" x14ac:dyDescent="0.35">
      <c r="A48">
        <v>19.574468085106382</v>
      </c>
      <c r="B48">
        <v>0</v>
      </c>
    </row>
    <row r="49" spans="1:2" ht="15" thickBot="1" x14ac:dyDescent="0.4">
      <c r="A49" s="7" t="s">
        <v>52</v>
      </c>
      <c r="B49" s="7">
        <v>3</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2F4F1-BC00-4CAC-B38B-58D71BCFC463}">
  <dimension ref="A1:B49"/>
  <sheetViews>
    <sheetView workbookViewId="0">
      <selection sqref="A1:B49"/>
    </sheetView>
  </sheetViews>
  <sheetFormatPr defaultRowHeight="14.5" x14ac:dyDescent="0.35"/>
  <sheetData>
    <row r="1" spans="1:2" x14ac:dyDescent="0.35">
      <c r="A1" s="8" t="s">
        <v>51</v>
      </c>
      <c r="B1" s="8" t="s">
        <v>53</v>
      </c>
    </row>
    <row r="2" spans="1:2" x14ac:dyDescent="0.35">
      <c r="A2">
        <v>0</v>
      </c>
      <c r="B2">
        <v>11</v>
      </c>
    </row>
    <row r="3" spans="1:2" x14ac:dyDescent="0.35">
      <c r="A3">
        <v>0.42553191489361702</v>
      </c>
      <c r="B3">
        <v>0</v>
      </c>
    </row>
    <row r="4" spans="1:2" x14ac:dyDescent="0.35">
      <c r="A4">
        <v>0.85106382978723405</v>
      </c>
      <c r="B4">
        <v>0</v>
      </c>
    </row>
    <row r="5" spans="1:2" x14ac:dyDescent="0.35">
      <c r="A5">
        <v>1.2765957446808511</v>
      </c>
      <c r="B5">
        <v>153</v>
      </c>
    </row>
    <row r="6" spans="1:2" x14ac:dyDescent="0.35">
      <c r="A6">
        <v>1.7021276595744681</v>
      </c>
      <c r="B6">
        <v>0</v>
      </c>
    </row>
    <row r="7" spans="1:2" x14ac:dyDescent="0.35">
      <c r="A7">
        <v>2.1276595744680851</v>
      </c>
      <c r="B7">
        <v>202</v>
      </c>
    </row>
    <row r="8" spans="1:2" x14ac:dyDescent="0.35">
      <c r="A8">
        <v>2.5531914893617023</v>
      </c>
      <c r="B8">
        <v>0</v>
      </c>
    </row>
    <row r="9" spans="1:2" x14ac:dyDescent="0.35">
      <c r="A9">
        <v>2.978723404255319</v>
      </c>
      <c r="B9">
        <v>0</v>
      </c>
    </row>
    <row r="10" spans="1:2" x14ac:dyDescent="0.35">
      <c r="A10">
        <v>3.4042553191489362</v>
      </c>
      <c r="B10">
        <v>205</v>
      </c>
    </row>
    <row r="11" spans="1:2" x14ac:dyDescent="0.35">
      <c r="A11">
        <v>3.8297872340425534</v>
      </c>
      <c r="B11">
        <v>0</v>
      </c>
    </row>
    <row r="12" spans="1:2" x14ac:dyDescent="0.35">
      <c r="A12">
        <v>4.2553191489361701</v>
      </c>
      <c r="B12">
        <v>218</v>
      </c>
    </row>
    <row r="13" spans="1:2" x14ac:dyDescent="0.35">
      <c r="A13">
        <v>4.6808510638297873</v>
      </c>
      <c r="B13">
        <v>0</v>
      </c>
    </row>
    <row r="14" spans="1:2" x14ac:dyDescent="0.35">
      <c r="A14">
        <v>5.1063829787234045</v>
      </c>
      <c r="B14">
        <v>281</v>
      </c>
    </row>
    <row r="15" spans="1:2" x14ac:dyDescent="0.35">
      <c r="A15">
        <v>5.5319148936170217</v>
      </c>
      <c r="B15">
        <v>0</v>
      </c>
    </row>
    <row r="16" spans="1:2" x14ac:dyDescent="0.35">
      <c r="A16">
        <v>5.957446808510638</v>
      </c>
      <c r="B16">
        <v>0</v>
      </c>
    </row>
    <row r="17" spans="1:2" x14ac:dyDescent="0.35">
      <c r="A17">
        <v>6.3829787234042552</v>
      </c>
      <c r="B17">
        <v>340</v>
      </c>
    </row>
    <row r="18" spans="1:2" x14ac:dyDescent="0.35">
      <c r="A18">
        <v>6.8085106382978724</v>
      </c>
      <c r="B18">
        <v>0</v>
      </c>
    </row>
    <row r="19" spans="1:2" x14ac:dyDescent="0.35">
      <c r="A19">
        <v>7.2340425531914896</v>
      </c>
      <c r="B19">
        <v>393</v>
      </c>
    </row>
    <row r="20" spans="1:2" x14ac:dyDescent="0.35">
      <c r="A20">
        <v>7.6595744680851068</v>
      </c>
      <c r="B20">
        <v>0</v>
      </c>
    </row>
    <row r="21" spans="1:2" x14ac:dyDescent="0.35">
      <c r="A21">
        <v>8.085106382978724</v>
      </c>
      <c r="B21">
        <v>342</v>
      </c>
    </row>
    <row r="22" spans="1:2" x14ac:dyDescent="0.35">
      <c r="A22">
        <v>8.5106382978723403</v>
      </c>
      <c r="B22">
        <v>0</v>
      </c>
    </row>
    <row r="23" spans="1:2" x14ac:dyDescent="0.35">
      <c r="A23">
        <v>8.9361702127659584</v>
      </c>
      <c r="B23">
        <v>0</v>
      </c>
    </row>
    <row r="24" spans="1:2" x14ac:dyDescent="0.35">
      <c r="A24">
        <v>9.3617021276595747</v>
      </c>
      <c r="B24">
        <v>83</v>
      </c>
    </row>
    <row r="25" spans="1:2" x14ac:dyDescent="0.35">
      <c r="A25">
        <v>9.787234042553191</v>
      </c>
      <c r="B25">
        <v>0</v>
      </c>
    </row>
    <row r="26" spans="1:2" x14ac:dyDescent="0.35">
      <c r="A26">
        <v>10.212765957446809</v>
      </c>
      <c r="B26">
        <v>3</v>
      </c>
    </row>
    <row r="27" spans="1:2" x14ac:dyDescent="0.35">
      <c r="A27">
        <v>10.638297872340425</v>
      </c>
      <c r="B27">
        <v>0</v>
      </c>
    </row>
    <row r="28" spans="1:2" x14ac:dyDescent="0.35">
      <c r="A28">
        <v>11.063829787234043</v>
      </c>
      <c r="B28">
        <v>0</v>
      </c>
    </row>
    <row r="29" spans="1:2" x14ac:dyDescent="0.35">
      <c r="A29">
        <v>11.48936170212766</v>
      </c>
      <c r="B29">
        <v>0</v>
      </c>
    </row>
    <row r="30" spans="1:2" x14ac:dyDescent="0.35">
      <c r="A30">
        <v>11.914893617021276</v>
      </c>
      <c r="B30">
        <v>0</v>
      </c>
    </row>
    <row r="31" spans="1:2" x14ac:dyDescent="0.35">
      <c r="A31">
        <v>12.340425531914894</v>
      </c>
      <c r="B31">
        <v>0</v>
      </c>
    </row>
    <row r="32" spans="1:2" x14ac:dyDescent="0.35">
      <c r="A32">
        <v>12.76595744680851</v>
      </c>
      <c r="B32">
        <v>0</v>
      </c>
    </row>
    <row r="33" spans="1:2" x14ac:dyDescent="0.35">
      <c r="A33">
        <v>13.191489361702128</v>
      </c>
      <c r="B33">
        <v>1</v>
      </c>
    </row>
    <row r="34" spans="1:2" x14ac:dyDescent="0.35">
      <c r="A34">
        <v>13.617021276595745</v>
      </c>
      <c r="B34">
        <v>0</v>
      </c>
    </row>
    <row r="35" spans="1:2" x14ac:dyDescent="0.35">
      <c r="A35">
        <v>14.042553191489361</v>
      </c>
      <c r="B35">
        <v>2</v>
      </c>
    </row>
    <row r="36" spans="1:2" x14ac:dyDescent="0.35">
      <c r="A36">
        <v>14.468085106382979</v>
      </c>
      <c r="B36">
        <v>0</v>
      </c>
    </row>
    <row r="37" spans="1:2" x14ac:dyDescent="0.35">
      <c r="A37">
        <v>14.893617021276595</v>
      </c>
      <c r="B37">
        <v>0</v>
      </c>
    </row>
    <row r="38" spans="1:2" x14ac:dyDescent="0.35">
      <c r="A38">
        <v>15.319148936170214</v>
      </c>
      <c r="B38">
        <v>0</v>
      </c>
    </row>
    <row r="39" spans="1:2" x14ac:dyDescent="0.35">
      <c r="A39">
        <v>15.74468085106383</v>
      </c>
      <c r="B39">
        <v>0</v>
      </c>
    </row>
    <row r="40" spans="1:2" x14ac:dyDescent="0.35">
      <c r="A40">
        <v>16.170212765957448</v>
      </c>
      <c r="B40">
        <v>0</v>
      </c>
    </row>
    <row r="41" spans="1:2" x14ac:dyDescent="0.35">
      <c r="A41">
        <v>16.595744680851062</v>
      </c>
      <c r="B41">
        <v>0</v>
      </c>
    </row>
    <row r="42" spans="1:2" x14ac:dyDescent="0.35">
      <c r="A42">
        <v>17.021276595744681</v>
      </c>
      <c r="B42">
        <v>1</v>
      </c>
    </row>
    <row r="43" spans="1:2" x14ac:dyDescent="0.35">
      <c r="A43">
        <v>17.446808510638299</v>
      </c>
      <c r="B43">
        <v>0</v>
      </c>
    </row>
    <row r="44" spans="1:2" x14ac:dyDescent="0.35">
      <c r="A44">
        <v>17.872340425531917</v>
      </c>
      <c r="B44">
        <v>0</v>
      </c>
    </row>
    <row r="45" spans="1:2" x14ac:dyDescent="0.35">
      <c r="A45">
        <v>18.297872340425531</v>
      </c>
      <c r="B45">
        <v>0</v>
      </c>
    </row>
    <row r="46" spans="1:2" x14ac:dyDescent="0.35">
      <c r="A46">
        <v>18.723404255319149</v>
      </c>
      <c r="B46">
        <v>0</v>
      </c>
    </row>
    <row r="47" spans="1:2" x14ac:dyDescent="0.35">
      <c r="A47">
        <v>19.148936170212767</v>
      </c>
      <c r="B47">
        <v>2</v>
      </c>
    </row>
    <row r="48" spans="1:2" x14ac:dyDescent="0.35">
      <c r="A48">
        <v>19.574468085106382</v>
      </c>
      <c r="B48">
        <v>0</v>
      </c>
    </row>
    <row r="49" spans="1:2" ht="15" thickBot="1" x14ac:dyDescent="0.4">
      <c r="A49" s="7" t="s">
        <v>52</v>
      </c>
      <c r="B49" s="7">
        <v>3</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89A94-2545-44DB-83E2-1CADA33DB2CB}">
  <dimension ref="A2:D139"/>
  <sheetViews>
    <sheetView topLeftCell="A106" workbookViewId="0">
      <selection activeCell="A25" sqref="A25"/>
    </sheetView>
  </sheetViews>
  <sheetFormatPr defaultRowHeight="14.5" x14ac:dyDescent="0.35"/>
  <cols>
    <col min="1" max="1" width="24.90625" bestFit="1" customWidth="1"/>
    <col min="2" max="2" width="15.26953125" bestFit="1" customWidth="1"/>
    <col min="3" max="3" width="10.7265625" bestFit="1" customWidth="1"/>
    <col min="4" max="4" width="11.453125" bestFit="1" customWidth="1"/>
    <col min="5" max="6" width="10.7265625" bestFit="1" customWidth="1"/>
    <col min="7" max="7" width="16.26953125" bestFit="1" customWidth="1"/>
    <col min="8" max="9" width="10.7265625" bestFit="1" customWidth="1"/>
    <col min="10" max="21" width="2.81640625" bestFit="1" customWidth="1"/>
    <col min="22" max="196" width="3.81640625" bestFit="1" customWidth="1"/>
    <col min="197" max="1973" width="4.81640625" bestFit="1" customWidth="1"/>
    <col min="1974" max="2241" width="5.81640625" bestFit="1" customWidth="1"/>
    <col min="2242" max="2242" width="10.7265625" bestFit="1" customWidth="1"/>
  </cols>
  <sheetData>
    <row r="2" spans="1:4" x14ac:dyDescent="0.35">
      <c r="B2" t="s">
        <v>139</v>
      </c>
      <c r="C2" t="s">
        <v>138</v>
      </c>
      <c r="D2" t="s">
        <v>140</v>
      </c>
    </row>
    <row r="3" spans="1:4" x14ac:dyDescent="0.35">
      <c r="A3" t="e" vm="1">
        <v>#VALUE!</v>
      </c>
    </row>
    <row r="23" spans="1:2" x14ac:dyDescent="0.35">
      <c r="A23" s="2" t="s">
        <v>100</v>
      </c>
      <c r="B23" t="s">
        <v>104</v>
      </c>
    </row>
    <row r="25" spans="1:2" x14ac:dyDescent="0.35">
      <c r="A25" s="2" t="s">
        <v>46</v>
      </c>
      <c r="B25" t="s">
        <v>73</v>
      </c>
    </row>
    <row r="26" spans="1:2" x14ac:dyDescent="0.35">
      <c r="A26" s="3">
        <v>3790</v>
      </c>
      <c r="B26">
        <v>15</v>
      </c>
    </row>
    <row r="27" spans="1:2" x14ac:dyDescent="0.35">
      <c r="A27" s="3">
        <v>3955</v>
      </c>
      <c r="B27">
        <v>6</v>
      </c>
    </row>
    <row r="28" spans="1:2" x14ac:dyDescent="0.35">
      <c r="A28" s="3">
        <v>5329</v>
      </c>
      <c r="B28">
        <v>11</v>
      </c>
    </row>
    <row r="29" spans="1:2" x14ac:dyDescent="0.35">
      <c r="A29" s="3">
        <v>6679</v>
      </c>
      <c r="B29">
        <v>16</v>
      </c>
    </row>
    <row r="30" spans="1:2" x14ac:dyDescent="0.35">
      <c r="A30" s="3">
        <v>6961</v>
      </c>
      <c r="B30">
        <v>11</v>
      </c>
    </row>
    <row r="31" spans="1:2" x14ac:dyDescent="0.35">
      <c r="A31" s="3">
        <v>7196</v>
      </c>
      <c r="B31">
        <v>13</v>
      </c>
    </row>
    <row r="32" spans="1:2" x14ac:dyDescent="0.35">
      <c r="A32" s="3">
        <v>9291</v>
      </c>
      <c r="B32">
        <v>15</v>
      </c>
    </row>
    <row r="33" spans="1:3" x14ac:dyDescent="0.35">
      <c r="A33" s="3">
        <v>9725</v>
      </c>
      <c r="B33">
        <v>12</v>
      </c>
    </row>
    <row r="34" spans="1:3" x14ac:dyDescent="0.35">
      <c r="A34" s="3">
        <v>9931</v>
      </c>
      <c r="B34">
        <v>9</v>
      </c>
    </row>
    <row r="35" spans="1:3" x14ac:dyDescent="0.35">
      <c r="A35" s="3">
        <v>10241</v>
      </c>
      <c r="B35">
        <v>14</v>
      </c>
    </row>
    <row r="36" spans="1:3" x14ac:dyDescent="0.35">
      <c r="A36" s="3" t="s">
        <v>47</v>
      </c>
      <c r="B36">
        <v>122</v>
      </c>
    </row>
    <row r="41" spans="1:3" x14ac:dyDescent="0.35">
      <c r="A41" s="2" t="s">
        <v>152</v>
      </c>
      <c r="B41" s="2" t="s">
        <v>79</v>
      </c>
    </row>
    <row r="42" spans="1:3" x14ac:dyDescent="0.35">
      <c r="A42" s="2" t="s">
        <v>46</v>
      </c>
      <c r="B42" t="s">
        <v>150</v>
      </c>
      <c r="C42" t="s">
        <v>47</v>
      </c>
    </row>
    <row r="43" spans="1:3" x14ac:dyDescent="0.35">
      <c r="A43" s="3" t="s">
        <v>143</v>
      </c>
      <c r="B43">
        <v>229</v>
      </c>
      <c r="C43">
        <v>229</v>
      </c>
    </row>
    <row r="44" spans="1:3" x14ac:dyDescent="0.35">
      <c r="A44" s="3" t="s">
        <v>144</v>
      </c>
      <c r="B44">
        <v>73</v>
      </c>
      <c r="C44">
        <v>73</v>
      </c>
    </row>
    <row r="45" spans="1:3" x14ac:dyDescent="0.35">
      <c r="A45" s="3" t="s">
        <v>145</v>
      </c>
      <c r="B45">
        <v>29</v>
      </c>
      <c r="C45">
        <v>29</v>
      </c>
    </row>
    <row r="46" spans="1:3" x14ac:dyDescent="0.35">
      <c r="A46" s="3" t="s">
        <v>146</v>
      </c>
      <c r="B46">
        <v>24</v>
      </c>
      <c r="C46">
        <v>24</v>
      </c>
    </row>
    <row r="47" spans="1:3" x14ac:dyDescent="0.35">
      <c r="A47" s="3" t="s">
        <v>147</v>
      </c>
      <c r="B47">
        <v>5</v>
      </c>
      <c r="C47">
        <v>5</v>
      </c>
    </row>
    <row r="48" spans="1:3" x14ac:dyDescent="0.35">
      <c r="A48" s="3" t="s">
        <v>148</v>
      </c>
      <c r="B48">
        <v>1138</v>
      </c>
      <c r="C48">
        <v>1138</v>
      </c>
    </row>
    <row r="49" spans="1:3" x14ac:dyDescent="0.35">
      <c r="A49" s="3" t="s">
        <v>47</v>
      </c>
      <c r="B49">
        <v>1498</v>
      </c>
      <c r="C49">
        <v>1498</v>
      </c>
    </row>
    <row r="54" spans="1:3" x14ac:dyDescent="0.35">
      <c r="A54" s="2" t="s">
        <v>152</v>
      </c>
      <c r="B54" s="2" t="s">
        <v>79</v>
      </c>
    </row>
    <row r="55" spans="1:3" x14ac:dyDescent="0.35">
      <c r="A55" s="2" t="s">
        <v>46</v>
      </c>
      <c r="B55" t="s">
        <v>149</v>
      </c>
      <c r="C55" t="s">
        <v>47</v>
      </c>
    </row>
    <row r="56" spans="1:3" x14ac:dyDescent="0.35">
      <c r="A56" s="3" t="s">
        <v>143</v>
      </c>
      <c r="B56">
        <v>6</v>
      </c>
      <c r="C56">
        <v>6</v>
      </c>
    </row>
    <row r="57" spans="1:3" x14ac:dyDescent="0.35">
      <c r="A57" s="3" t="s">
        <v>144</v>
      </c>
      <c r="B57">
        <v>3</v>
      </c>
      <c r="C57">
        <v>3</v>
      </c>
    </row>
    <row r="58" spans="1:3" x14ac:dyDescent="0.35">
      <c r="A58" s="3" t="s">
        <v>145</v>
      </c>
      <c r="B58">
        <v>1</v>
      </c>
      <c r="C58">
        <v>1</v>
      </c>
    </row>
    <row r="59" spans="1:3" x14ac:dyDescent="0.35">
      <c r="A59" s="3" t="s">
        <v>148</v>
      </c>
      <c r="B59">
        <v>26</v>
      </c>
      <c r="C59">
        <v>26</v>
      </c>
    </row>
    <row r="60" spans="1:3" x14ac:dyDescent="0.35">
      <c r="A60" s="3" t="s">
        <v>47</v>
      </c>
      <c r="B60">
        <v>36</v>
      </c>
      <c r="C60">
        <v>36</v>
      </c>
    </row>
    <row r="72" spans="1:2" x14ac:dyDescent="0.35">
      <c r="A72" s="2" t="s">
        <v>46</v>
      </c>
      <c r="B72" t="s">
        <v>152</v>
      </c>
    </row>
    <row r="73" spans="1:2" x14ac:dyDescent="0.35">
      <c r="A73" s="3" t="s">
        <v>143</v>
      </c>
      <c r="B73">
        <v>370</v>
      </c>
    </row>
    <row r="74" spans="1:2" x14ac:dyDescent="0.35">
      <c r="A74" s="3" t="s">
        <v>144</v>
      </c>
      <c r="B74">
        <v>142</v>
      </c>
    </row>
    <row r="75" spans="1:2" x14ac:dyDescent="0.35">
      <c r="A75" s="3" t="s">
        <v>145</v>
      </c>
      <c r="B75">
        <v>51</v>
      </c>
    </row>
    <row r="76" spans="1:2" x14ac:dyDescent="0.35">
      <c r="A76" s="3" t="s">
        <v>146</v>
      </c>
      <c r="B76">
        <v>36</v>
      </c>
    </row>
    <row r="77" spans="1:2" x14ac:dyDescent="0.35">
      <c r="A77" s="3" t="s">
        <v>147</v>
      </c>
      <c r="B77">
        <v>10</v>
      </c>
    </row>
    <row r="78" spans="1:2" x14ac:dyDescent="0.35">
      <c r="A78" s="3" t="s">
        <v>148</v>
      </c>
      <c r="B78">
        <v>1631</v>
      </c>
    </row>
    <row r="79" spans="1:2" x14ac:dyDescent="0.35">
      <c r="A79" s="3" t="s">
        <v>47</v>
      </c>
      <c r="B79">
        <v>2240</v>
      </c>
    </row>
    <row r="102" spans="1:2" x14ac:dyDescent="0.35">
      <c r="A102" s="2" t="s">
        <v>0</v>
      </c>
      <c r="B102" t="s">
        <v>151</v>
      </c>
    </row>
    <row r="104" spans="1:2" x14ac:dyDescent="0.35">
      <c r="A104" s="2" t="s">
        <v>46</v>
      </c>
      <c r="B104" t="s">
        <v>153</v>
      </c>
    </row>
    <row r="105" spans="1:2" x14ac:dyDescent="0.35">
      <c r="A105" s="3" t="s">
        <v>143</v>
      </c>
      <c r="B105">
        <v>11</v>
      </c>
    </row>
    <row r="106" spans="1:2" x14ac:dyDescent="0.35">
      <c r="A106" s="3" t="s">
        <v>144</v>
      </c>
      <c r="B106">
        <v>11</v>
      </c>
    </row>
    <row r="107" spans="1:2" x14ac:dyDescent="0.35">
      <c r="A107" s="3" t="s">
        <v>145</v>
      </c>
      <c r="B107">
        <v>11</v>
      </c>
    </row>
    <row r="108" spans="1:2" x14ac:dyDescent="0.35">
      <c r="A108" s="3" t="s">
        <v>146</v>
      </c>
      <c r="B108">
        <v>11</v>
      </c>
    </row>
    <row r="109" spans="1:2" x14ac:dyDescent="0.35">
      <c r="A109" s="3" t="s">
        <v>147</v>
      </c>
      <c r="B109">
        <v>11</v>
      </c>
    </row>
    <row r="110" spans="1:2" x14ac:dyDescent="0.35">
      <c r="A110" s="3" t="s">
        <v>148</v>
      </c>
      <c r="B110">
        <v>11</v>
      </c>
    </row>
    <row r="111" spans="1:2" x14ac:dyDescent="0.35">
      <c r="A111" s="3" t="s">
        <v>47</v>
      </c>
      <c r="B111">
        <v>11</v>
      </c>
    </row>
    <row r="127" spans="1:3" x14ac:dyDescent="0.35">
      <c r="A127" s="2" t="s">
        <v>73</v>
      </c>
      <c r="B127" s="2" t="s">
        <v>79</v>
      </c>
    </row>
    <row r="128" spans="1:3" x14ac:dyDescent="0.35">
      <c r="A128" s="2" t="s">
        <v>46</v>
      </c>
      <c r="B128" t="s">
        <v>104</v>
      </c>
      <c r="C128" t="s">
        <v>47</v>
      </c>
    </row>
    <row r="129" spans="1:3" x14ac:dyDescent="0.35">
      <c r="A129" s="3">
        <v>477</v>
      </c>
      <c r="B129">
        <v>2157</v>
      </c>
      <c r="C129">
        <v>2157</v>
      </c>
    </row>
    <row r="130" spans="1:3" x14ac:dyDescent="0.35">
      <c r="A130" s="3">
        <v>2186</v>
      </c>
      <c r="B130">
        <v>2257</v>
      </c>
      <c r="C130">
        <v>2257</v>
      </c>
    </row>
    <row r="131" spans="1:3" x14ac:dyDescent="0.35">
      <c r="A131" s="3">
        <v>3690</v>
      </c>
      <c r="B131">
        <v>2091</v>
      </c>
      <c r="C131">
        <v>2091</v>
      </c>
    </row>
    <row r="132" spans="1:3" x14ac:dyDescent="0.35">
      <c r="A132" s="3">
        <v>5236</v>
      </c>
      <c r="B132">
        <v>2194</v>
      </c>
      <c r="C132">
        <v>2194</v>
      </c>
    </row>
    <row r="133" spans="1:3" x14ac:dyDescent="0.35">
      <c r="A133" s="3">
        <v>5350</v>
      </c>
      <c r="B133">
        <v>2525</v>
      </c>
      <c r="C133">
        <v>2525</v>
      </c>
    </row>
    <row r="134" spans="1:3" x14ac:dyDescent="0.35">
      <c r="A134" s="3">
        <v>5453</v>
      </c>
      <c r="B134">
        <v>2352</v>
      </c>
      <c r="C134">
        <v>2352</v>
      </c>
    </row>
    <row r="135" spans="1:3" x14ac:dyDescent="0.35">
      <c r="A135" s="3">
        <v>5735</v>
      </c>
      <c r="B135">
        <v>2525</v>
      </c>
      <c r="C135">
        <v>2525</v>
      </c>
    </row>
    <row r="136" spans="1:3" x14ac:dyDescent="0.35">
      <c r="A136" s="3">
        <v>6072</v>
      </c>
      <c r="B136">
        <v>2087</v>
      </c>
      <c r="C136">
        <v>2087</v>
      </c>
    </row>
    <row r="137" spans="1:3" x14ac:dyDescent="0.35">
      <c r="A137" s="3">
        <v>7627</v>
      </c>
      <c r="B137">
        <v>2086</v>
      </c>
      <c r="C137">
        <v>2086</v>
      </c>
    </row>
    <row r="138" spans="1:3" x14ac:dyDescent="0.35">
      <c r="A138" s="3">
        <v>10133</v>
      </c>
      <c r="B138">
        <v>2349</v>
      </c>
      <c r="C138">
        <v>2349</v>
      </c>
    </row>
    <row r="139" spans="1:3" x14ac:dyDescent="0.35">
      <c r="A139" s="3" t="s">
        <v>47</v>
      </c>
      <c r="B139">
        <v>22623</v>
      </c>
      <c r="C139">
        <v>22623</v>
      </c>
    </row>
  </sheetData>
  <pageMargins left="0.7" right="0.7" top="0.75" bottom="0.75" header="0.3" footer="0.3"/>
  <drawing r:id="rId8"/>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2DA2F-6ACD-408E-8BBD-E3AFE8503824}">
  <dimension ref="A1:B49"/>
  <sheetViews>
    <sheetView topLeftCell="A31" workbookViewId="0">
      <selection activeCell="A35" sqref="A35"/>
    </sheetView>
  </sheetViews>
  <sheetFormatPr defaultRowHeight="14.5" x14ac:dyDescent="0.35"/>
  <cols>
    <col min="1" max="1" width="16" customWidth="1"/>
  </cols>
  <sheetData>
    <row r="1" spans="1:2" x14ac:dyDescent="0.35">
      <c r="A1" s="8" t="s">
        <v>51</v>
      </c>
      <c r="B1" s="8" t="s">
        <v>53</v>
      </c>
    </row>
    <row r="2" spans="1:2" x14ac:dyDescent="0.35">
      <c r="A2">
        <v>0</v>
      </c>
      <c r="B2">
        <v>4</v>
      </c>
    </row>
    <row r="3" spans="1:2" x14ac:dyDescent="0.35">
      <c r="A3">
        <v>0.93617021276595747</v>
      </c>
      <c r="B3">
        <v>0</v>
      </c>
    </row>
    <row r="4" spans="1:2" x14ac:dyDescent="0.35">
      <c r="A4">
        <v>1.8723404255319149</v>
      </c>
      <c r="B4">
        <v>4</v>
      </c>
    </row>
    <row r="5" spans="1:2" x14ac:dyDescent="0.35">
      <c r="A5">
        <v>2.8085106382978724</v>
      </c>
      <c r="B5">
        <v>3</v>
      </c>
    </row>
    <row r="6" spans="1:2" x14ac:dyDescent="0.35">
      <c r="A6">
        <v>3.7446808510638299</v>
      </c>
      <c r="B6">
        <v>0</v>
      </c>
    </row>
    <row r="7" spans="1:2" x14ac:dyDescent="0.35">
      <c r="A7">
        <v>4.6808510638297873</v>
      </c>
      <c r="B7">
        <v>128</v>
      </c>
    </row>
    <row r="8" spans="1:2" x14ac:dyDescent="0.35">
      <c r="A8">
        <v>5.6170212765957448</v>
      </c>
      <c r="B8">
        <v>145</v>
      </c>
    </row>
    <row r="9" spans="1:2" x14ac:dyDescent="0.35">
      <c r="A9">
        <v>6.5531914893617023</v>
      </c>
      <c r="B9">
        <v>123</v>
      </c>
    </row>
    <row r="10" spans="1:2" x14ac:dyDescent="0.35">
      <c r="A10">
        <v>7.4893617021276597</v>
      </c>
      <c r="B10">
        <v>149</v>
      </c>
    </row>
    <row r="11" spans="1:2" x14ac:dyDescent="0.35">
      <c r="A11">
        <v>8.4255319148936181</v>
      </c>
      <c r="B11">
        <v>94</v>
      </c>
    </row>
    <row r="12" spans="1:2" x14ac:dyDescent="0.35">
      <c r="A12">
        <v>9.3617021276595747</v>
      </c>
      <c r="B12">
        <v>102</v>
      </c>
    </row>
    <row r="13" spans="1:2" x14ac:dyDescent="0.35">
      <c r="A13">
        <v>10.297872340425531</v>
      </c>
      <c r="B13">
        <v>80</v>
      </c>
    </row>
    <row r="14" spans="1:2" x14ac:dyDescent="0.35">
      <c r="A14">
        <v>11.23404255319149</v>
      </c>
      <c r="B14">
        <v>67</v>
      </c>
    </row>
    <row r="15" spans="1:2" x14ac:dyDescent="0.35">
      <c r="A15">
        <v>12.170212765957448</v>
      </c>
      <c r="B15">
        <v>70</v>
      </c>
    </row>
    <row r="16" spans="1:2" x14ac:dyDescent="0.35">
      <c r="A16">
        <v>13.106382978723405</v>
      </c>
      <c r="B16">
        <v>44</v>
      </c>
    </row>
    <row r="17" spans="1:2" x14ac:dyDescent="0.35">
      <c r="A17">
        <v>14.042553191489361</v>
      </c>
      <c r="B17">
        <v>55</v>
      </c>
    </row>
    <row r="18" spans="1:2" x14ac:dyDescent="0.35">
      <c r="A18">
        <v>14.978723404255319</v>
      </c>
      <c r="B18">
        <v>0</v>
      </c>
    </row>
    <row r="19" spans="1:2" x14ac:dyDescent="0.35">
      <c r="A19">
        <v>15.914893617021278</v>
      </c>
      <c r="B19">
        <v>74</v>
      </c>
    </row>
    <row r="20" spans="1:2" x14ac:dyDescent="0.35">
      <c r="A20">
        <v>16.851063829787236</v>
      </c>
      <c r="B20">
        <v>101</v>
      </c>
    </row>
    <row r="21" spans="1:2" x14ac:dyDescent="0.35">
      <c r="A21">
        <v>17.787234042553191</v>
      </c>
      <c r="B21">
        <v>116</v>
      </c>
    </row>
    <row r="22" spans="1:2" x14ac:dyDescent="0.35">
      <c r="A22">
        <v>18.723404255319149</v>
      </c>
      <c r="B22">
        <v>79</v>
      </c>
    </row>
    <row r="23" spans="1:2" x14ac:dyDescent="0.35">
      <c r="A23">
        <v>19.659574468085108</v>
      </c>
      <c r="B23">
        <v>101</v>
      </c>
    </row>
    <row r="24" spans="1:2" x14ac:dyDescent="0.35">
      <c r="A24">
        <v>20.595744680851062</v>
      </c>
      <c r="B24">
        <v>94</v>
      </c>
    </row>
    <row r="25" spans="1:2" x14ac:dyDescent="0.35">
      <c r="A25">
        <v>21.531914893617021</v>
      </c>
      <c r="B25">
        <v>95</v>
      </c>
    </row>
    <row r="26" spans="1:2" x14ac:dyDescent="0.35">
      <c r="A26">
        <v>22.468085106382979</v>
      </c>
      <c r="B26">
        <v>94</v>
      </c>
    </row>
    <row r="27" spans="1:2" x14ac:dyDescent="0.35">
      <c r="A27">
        <v>23.404255319148938</v>
      </c>
      <c r="B27">
        <v>87</v>
      </c>
    </row>
    <row r="28" spans="1:2" x14ac:dyDescent="0.35">
      <c r="A28">
        <v>24.340425531914896</v>
      </c>
      <c r="B28">
        <v>56</v>
      </c>
    </row>
    <row r="29" spans="1:2" x14ac:dyDescent="0.35">
      <c r="A29">
        <v>25.276595744680851</v>
      </c>
      <c r="B29">
        <v>68</v>
      </c>
    </row>
    <row r="30" spans="1:2" x14ac:dyDescent="0.35">
      <c r="A30">
        <v>26.212765957446809</v>
      </c>
      <c r="B30">
        <v>67</v>
      </c>
    </row>
    <row r="31" spans="1:2" x14ac:dyDescent="0.35">
      <c r="A31">
        <v>27.148936170212767</v>
      </c>
      <c r="B31">
        <v>39</v>
      </c>
    </row>
    <row r="32" spans="1:2" x14ac:dyDescent="0.35">
      <c r="A32">
        <v>28.085106382978722</v>
      </c>
      <c r="B32">
        <v>35</v>
      </c>
    </row>
    <row r="33" spans="1:2" x14ac:dyDescent="0.35">
      <c r="A33">
        <v>29.021276595744681</v>
      </c>
      <c r="B33">
        <v>19</v>
      </c>
    </row>
    <row r="34" spans="1:2" x14ac:dyDescent="0.35">
      <c r="A34">
        <v>29.957446808510639</v>
      </c>
      <c r="B34">
        <v>0</v>
      </c>
    </row>
    <row r="35" spans="1:2" x14ac:dyDescent="0.35">
      <c r="A35">
        <v>30.893617021276597</v>
      </c>
      <c r="B35">
        <v>11</v>
      </c>
    </row>
    <row r="36" spans="1:2" x14ac:dyDescent="0.35">
      <c r="A36">
        <v>31.829787234042556</v>
      </c>
      <c r="B36">
        <v>11</v>
      </c>
    </row>
    <row r="37" spans="1:2" x14ac:dyDescent="0.35">
      <c r="A37">
        <v>32.765957446808514</v>
      </c>
      <c r="B37">
        <v>12</v>
      </c>
    </row>
    <row r="38" spans="1:2" x14ac:dyDescent="0.35">
      <c r="A38">
        <v>33.702127659574472</v>
      </c>
      <c r="B38">
        <v>4</v>
      </c>
    </row>
    <row r="39" spans="1:2" x14ac:dyDescent="0.35">
      <c r="A39">
        <v>34.638297872340424</v>
      </c>
      <c r="B39">
        <v>4</v>
      </c>
    </row>
    <row r="40" spans="1:2" x14ac:dyDescent="0.35">
      <c r="A40">
        <v>35.574468085106382</v>
      </c>
      <c r="B40">
        <v>1</v>
      </c>
    </row>
    <row r="41" spans="1:2" x14ac:dyDescent="0.35">
      <c r="A41">
        <v>36.51063829787234</v>
      </c>
      <c r="B41">
        <v>0</v>
      </c>
    </row>
    <row r="42" spans="1:2" x14ac:dyDescent="0.35">
      <c r="A42">
        <v>37.446808510638299</v>
      </c>
      <c r="B42">
        <v>1</v>
      </c>
    </row>
    <row r="43" spans="1:2" x14ac:dyDescent="0.35">
      <c r="A43">
        <v>38.382978723404257</v>
      </c>
      <c r="B43">
        <v>0</v>
      </c>
    </row>
    <row r="44" spans="1:2" x14ac:dyDescent="0.35">
      <c r="A44">
        <v>39.319148936170215</v>
      </c>
      <c r="B44">
        <v>1</v>
      </c>
    </row>
    <row r="45" spans="1:2" x14ac:dyDescent="0.35">
      <c r="A45">
        <v>40.255319148936174</v>
      </c>
      <c r="B45">
        <v>0</v>
      </c>
    </row>
    <row r="46" spans="1:2" x14ac:dyDescent="0.35">
      <c r="A46">
        <v>41.191489361702125</v>
      </c>
      <c r="B46">
        <v>0</v>
      </c>
    </row>
    <row r="47" spans="1:2" x14ac:dyDescent="0.35">
      <c r="A47">
        <v>42.127659574468083</v>
      </c>
      <c r="B47">
        <v>0</v>
      </c>
    </row>
    <row r="48" spans="1:2" x14ac:dyDescent="0.35">
      <c r="A48">
        <v>43.063829787234042</v>
      </c>
      <c r="B48">
        <v>1</v>
      </c>
    </row>
    <row r="49" spans="1:2" ht="15" thickBot="1" x14ac:dyDescent="0.4">
      <c r="A49" s="7" t="s">
        <v>52</v>
      </c>
      <c r="B49" s="7">
        <v>1</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E32F4-D5BC-4048-A8C0-7B9001046F5E}">
  <dimension ref="A3:C54"/>
  <sheetViews>
    <sheetView topLeftCell="A49" workbookViewId="0">
      <selection activeCell="A52" sqref="A52"/>
    </sheetView>
  </sheetViews>
  <sheetFormatPr defaultRowHeight="14.5" x14ac:dyDescent="0.35"/>
  <cols>
    <col min="1" max="1" width="21.1796875" bestFit="1" customWidth="1"/>
    <col min="2" max="2" width="20.1796875" bestFit="1" customWidth="1"/>
    <col min="3" max="3" width="10.7265625" bestFit="1" customWidth="1"/>
    <col min="4" max="4" width="12.08984375" bestFit="1" customWidth="1"/>
    <col min="5" max="5" width="10.7265625" bestFit="1" customWidth="1"/>
    <col min="6" max="6" width="21.1796875" bestFit="1" customWidth="1"/>
    <col min="7" max="7" width="10.7265625" bestFit="1" customWidth="1"/>
  </cols>
  <sheetData>
    <row r="3" spans="1:3" x14ac:dyDescent="0.35">
      <c r="A3" s="2" t="s">
        <v>154</v>
      </c>
      <c r="B3" s="2" t="s">
        <v>79</v>
      </c>
    </row>
    <row r="4" spans="1:3" x14ac:dyDescent="0.35">
      <c r="A4" s="2" t="s">
        <v>46</v>
      </c>
      <c r="B4" t="s">
        <v>126</v>
      </c>
      <c r="C4" t="s">
        <v>47</v>
      </c>
    </row>
    <row r="5" spans="1:3" x14ac:dyDescent="0.35">
      <c r="A5" s="3" t="s">
        <v>143</v>
      </c>
      <c r="B5">
        <v>20961073</v>
      </c>
      <c r="C5">
        <v>20961073</v>
      </c>
    </row>
    <row r="6" spans="1:3" x14ac:dyDescent="0.35">
      <c r="A6" s="3" t="s">
        <v>144</v>
      </c>
      <c r="B6">
        <v>8724764</v>
      </c>
      <c r="C6">
        <v>8724764</v>
      </c>
    </row>
    <row r="7" spans="1:3" x14ac:dyDescent="0.35">
      <c r="A7" s="3" t="s">
        <v>145</v>
      </c>
      <c r="B7">
        <v>4001580</v>
      </c>
      <c r="C7">
        <v>4001580</v>
      </c>
    </row>
    <row r="8" spans="1:3" x14ac:dyDescent="0.35">
      <c r="A8" s="3" t="s">
        <v>146</v>
      </c>
      <c r="B8">
        <v>2957158</v>
      </c>
      <c r="C8">
        <v>2957158</v>
      </c>
    </row>
    <row r="9" spans="1:3" x14ac:dyDescent="0.35">
      <c r="A9" s="3" t="s">
        <v>147</v>
      </c>
      <c r="B9">
        <v>864344</v>
      </c>
      <c r="C9">
        <v>864344</v>
      </c>
    </row>
    <row r="10" spans="1:3" x14ac:dyDescent="0.35">
      <c r="A10" s="3" t="s">
        <v>148</v>
      </c>
      <c r="B10">
        <v>79446116</v>
      </c>
      <c r="C10">
        <v>79446116</v>
      </c>
    </row>
    <row r="11" spans="1:3" x14ac:dyDescent="0.35">
      <c r="A11" s="3" t="s">
        <v>47</v>
      </c>
      <c r="B11">
        <v>116955035</v>
      </c>
      <c r="C11">
        <v>116955035</v>
      </c>
    </row>
    <row r="28" spans="1:3" x14ac:dyDescent="0.35">
      <c r="A28" s="2" t="s">
        <v>60</v>
      </c>
      <c r="B28" s="2" t="s">
        <v>79</v>
      </c>
    </row>
    <row r="29" spans="1:3" x14ac:dyDescent="0.35">
      <c r="A29" s="2" t="s">
        <v>46</v>
      </c>
      <c r="B29" t="s">
        <v>149</v>
      </c>
      <c r="C29" t="s">
        <v>47</v>
      </c>
    </row>
    <row r="30" spans="1:3" x14ac:dyDescent="0.35">
      <c r="A30" s="3" t="s">
        <v>143</v>
      </c>
      <c r="B30">
        <v>196</v>
      </c>
      <c r="C30">
        <v>196</v>
      </c>
    </row>
    <row r="31" spans="1:3" x14ac:dyDescent="0.35">
      <c r="A31" s="3" t="s">
        <v>144</v>
      </c>
      <c r="B31">
        <v>100</v>
      </c>
      <c r="C31">
        <v>100</v>
      </c>
    </row>
    <row r="32" spans="1:3" x14ac:dyDescent="0.35">
      <c r="A32" s="3" t="s">
        <v>145</v>
      </c>
      <c r="B32">
        <v>32</v>
      </c>
      <c r="C32">
        <v>32</v>
      </c>
    </row>
    <row r="33" spans="1:3" x14ac:dyDescent="0.35">
      <c r="A33" s="3" t="s">
        <v>148</v>
      </c>
      <c r="B33">
        <v>863</v>
      </c>
      <c r="C33">
        <v>863</v>
      </c>
    </row>
    <row r="34" spans="1:3" x14ac:dyDescent="0.35">
      <c r="A34" s="3" t="s">
        <v>47</v>
      </c>
      <c r="B34">
        <v>1191</v>
      </c>
      <c r="C34">
        <v>1191</v>
      </c>
    </row>
    <row r="47" spans="1:3" x14ac:dyDescent="0.35">
      <c r="A47" s="2" t="s">
        <v>46</v>
      </c>
      <c r="B47" t="s">
        <v>60</v>
      </c>
    </row>
    <row r="48" spans="1:3" x14ac:dyDescent="0.35">
      <c r="A48" s="3" t="s">
        <v>143</v>
      </c>
      <c r="B48">
        <v>6360</v>
      </c>
    </row>
    <row r="49" spans="1:2" x14ac:dyDescent="0.35">
      <c r="A49" s="3" t="s">
        <v>144</v>
      </c>
      <c r="B49">
        <v>2564</v>
      </c>
    </row>
    <row r="50" spans="1:2" x14ac:dyDescent="0.35">
      <c r="A50" s="3" t="s">
        <v>145</v>
      </c>
      <c r="B50">
        <v>1071</v>
      </c>
    </row>
    <row r="51" spans="1:2" x14ac:dyDescent="0.35">
      <c r="A51" s="3" t="s">
        <v>146</v>
      </c>
      <c r="B51">
        <v>769</v>
      </c>
    </row>
    <row r="52" spans="1:2" x14ac:dyDescent="0.35">
      <c r="A52" s="3" t="s">
        <v>147</v>
      </c>
      <c r="B52">
        <v>210</v>
      </c>
    </row>
    <row r="53" spans="1:2" x14ac:dyDescent="0.35">
      <c r="A53" s="3" t="s">
        <v>148</v>
      </c>
      <c r="B53">
        <v>22317</v>
      </c>
    </row>
    <row r="54" spans="1:2" x14ac:dyDescent="0.35">
      <c r="A54" s="3" t="s">
        <v>47</v>
      </c>
      <c r="B54">
        <v>33291</v>
      </c>
    </row>
  </sheetData>
  <pageMargins left="0.7" right="0.7" top="0.75" bottom="0.75" header="0.3" footer="0.3"/>
  <drawing r:id="rId4"/>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18C03-F7DD-430A-A778-5DC2392562F2}">
  <dimension ref="A1:H146"/>
  <sheetViews>
    <sheetView topLeftCell="A184" workbookViewId="0">
      <selection activeCell="D144" sqref="D144"/>
    </sheetView>
  </sheetViews>
  <sheetFormatPr defaultRowHeight="14.5" x14ac:dyDescent="0.35"/>
  <cols>
    <col min="1" max="1" width="25.90625" bestFit="1" customWidth="1"/>
    <col min="2" max="2" width="20.81640625" bestFit="1" customWidth="1"/>
    <col min="3" max="3" width="20.26953125" bestFit="1" customWidth="1"/>
    <col min="4" max="4" width="26.1796875" bestFit="1" customWidth="1"/>
    <col min="5" max="5" width="24.26953125" bestFit="1" customWidth="1"/>
    <col min="6" max="6" width="24.36328125" bestFit="1" customWidth="1"/>
    <col min="7" max="7" width="23.7265625" bestFit="1" customWidth="1"/>
    <col min="8" max="18" width="15.26953125" bestFit="1" customWidth="1"/>
    <col min="19" max="19" width="10.7265625" bestFit="1" customWidth="1"/>
  </cols>
  <sheetData>
    <row r="1" spans="1:2" x14ac:dyDescent="0.35">
      <c r="A1" s="2" t="s">
        <v>142</v>
      </c>
      <c r="B1" t="s">
        <v>147</v>
      </c>
    </row>
    <row r="3" spans="1:2" x14ac:dyDescent="0.35">
      <c r="A3" s="2" t="s">
        <v>46</v>
      </c>
      <c r="B3" t="s">
        <v>152</v>
      </c>
    </row>
    <row r="4" spans="1:2" x14ac:dyDescent="0.35">
      <c r="A4" s="3" t="s">
        <v>35</v>
      </c>
      <c r="B4" s="36">
        <v>2</v>
      </c>
    </row>
    <row r="5" spans="1:2" x14ac:dyDescent="0.35">
      <c r="A5" s="3" t="s">
        <v>33</v>
      </c>
      <c r="B5" s="36">
        <v>2</v>
      </c>
    </row>
    <row r="6" spans="1:2" x14ac:dyDescent="0.35">
      <c r="A6" s="3" t="s">
        <v>30</v>
      </c>
      <c r="B6" s="36">
        <v>3</v>
      </c>
    </row>
    <row r="7" spans="1:2" x14ac:dyDescent="0.35">
      <c r="A7" s="3" t="s">
        <v>31</v>
      </c>
      <c r="B7" s="36">
        <v>3</v>
      </c>
    </row>
    <row r="8" spans="1:2" x14ac:dyDescent="0.35">
      <c r="A8" s="3" t="s">
        <v>47</v>
      </c>
      <c r="B8" s="36">
        <v>10</v>
      </c>
    </row>
    <row r="18" spans="1:2" x14ac:dyDescent="0.35">
      <c r="A18" s="2" t="s">
        <v>141</v>
      </c>
      <c r="B18" t="s">
        <v>149</v>
      </c>
    </row>
    <row r="20" spans="1:2" x14ac:dyDescent="0.35">
      <c r="A20" s="2" t="s">
        <v>46</v>
      </c>
      <c r="B20" t="s">
        <v>155</v>
      </c>
    </row>
    <row r="21" spans="1:2" x14ac:dyDescent="0.35">
      <c r="A21" s="3" t="s">
        <v>58</v>
      </c>
      <c r="B21" s="36">
        <v>1</v>
      </c>
    </row>
    <row r="22" spans="1:2" x14ac:dyDescent="0.35">
      <c r="A22" s="3" t="s">
        <v>57</v>
      </c>
      <c r="B22" s="36">
        <v>20</v>
      </c>
    </row>
    <row r="23" spans="1:2" x14ac:dyDescent="0.35">
      <c r="A23" s="3" t="s">
        <v>56</v>
      </c>
      <c r="B23" s="36">
        <v>15</v>
      </c>
    </row>
    <row r="24" spans="1:2" x14ac:dyDescent="0.35">
      <c r="A24" s="3" t="s">
        <v>47</v>
      </c>
      <c r="B24" s="36">
        <v>36</v>
      </c>
    </row>
    <row r="35" spans="1:2" x14ac:dyDescent="0.35">
      <c r="A35" s="2" t="s">
        <v>125</v>
      </c>
      <c r="B35" t="s">
        <v>126</v>
      </c>
    </row>
    <row r="37" spans="1:2" x14ac:dyDescent="0.35">
      <c r="A37" s="2" t="s">
        <v>46</v>
      </c>
      <c r="B37" t="s">
        <v>157</v>
      </c>
    </row>
    <row r="38" spans="1:2" x14ac:dyDescent="0.35">
      <c r="A38" s="3" t="s">
        <v>127</v>
      </c>
      <c r="B38" s="36">
        <v>1984</v>
      </c>
    </row>
    <row r="39" spans="1:2" x14ac:dyDescent="0.35">
      <c r="A39" s="3" t="s">
        <v>156</v>
      </c>
      <c r="B39" s="36">
        <v>255</v>
      </c>
    </row>
    <row r="40" spans="1:2" x14ac:dyDescent="0.35">
      <c r="A40" s="3" t="s">
        <v>47</v>
      </c>
      <c r="B40" s="36">
        <v>2239</v>
      </c>
    </row>
    <row r="61" spans="1:2" x14ac:dyDescent="0.35">
      <c r="A61" s="2" t="s">
        <v>125</v>
      </c>
      <c r="B61" t="s">
        <v>126</v>
      </c>
    </row>
    <row r="63" spans="1:2" x14ac:dyDescent="0.35">
      <c r="A63" s="2" t="s">
        <v>46</v>
      </c>
      <c r="B63" t="s">
        <v>157</v>
      </c>
    </row>
    <row r="64" spans="1:2" x14ac:dyDescent="0.35">
      <c r="A64" s="3" t="s">
        <v>37</v>
      </c>
      <c r="B64" s="36">
        <v>203</v>
      </c>
    </row>
    <row r="65" spans="1:2" x14ac:dyDescent="0.35">
      <c r="A65" s="3" t="s">
        <v>36</v>
      </c>
      <c r="B65" s="36">
        <v>54</v>
      </c>
    </row>
    <row r="66" spans="1:2" x14ac:dyDescent="0.35">
      <c r="A66" s="3" t="s">
        <v>29</v>
      </c>
      <c r="B66" s="36">
        <v>1126</v>
      </c>
    </row>
    <row r="67" spans="1:2" x14ac:dyDescent="0.35">
      <c r="A67" s="3" t="s">
        <v>34</v>
      </c>
      <c r="B67" s="36">
        <v>370</v>
      </c>
    </row>
    <row r="68" spans="1:2" x14ac:dyDescent="0.35">
      <c r="A68" s="3" t="s">
        <v>32</v>
      </c>
      <c r="B68" s="36">
        <v>486</v>
      </c>
    </row>
    <row r="69" spans="1:2" x14ac:dyDescent="0.35">
      <c r="A69" s="3" t="s">
        <v>47</v>
      </c>
      <c r="B69" s="36">
        <v>2239</v>
      </c>
    </row>
    <row r="80" spans="1:2" x14ac:dyDescent="0.35">
      <c r="A80" s="2" t="s">
        <v>152</v>
      </c>
      <c r="B80" s="2" t="s">
        <v>79</v>
      </c>
    </row>
    <row r="81" spans="1:8" x14ac:dyDescent="0.35">
      <c r="A81" s="2" t="s">
        <v>46</v>
      </c>
      <c r="B81" t="s">
        <v>143</v>
      </c>
      <c r="C81" t="s">
        <v>144</v>
      </c>
      <c r="D81" t="s">
        <v>145</v>
      </c>
      <c r="E81" t="s">
        <v>146</v>
      </c>
      <c r="F81" t="s">
        <v>147</v>
      </c>
      <c r="G81" t="s">
        <v>148</v>
      </c>
      <c r="H81" t="s">
        <v>47</v>
      </c>
    </row>
    <row r="82" spans="1:8" x14ac:dyDescent="0.35">
      <c r="A82" s="3" t="s">
        <v>58</v>
      </c>
      <c r="B82" s="36">
        <v>54</v>
      </c>
      <c r="C82" s="36">
        <v>37</v>
      </c>
      <c r="D82" s="36">
        <v>17</v>
      </c>
      <c r="E82" s="36">
        <v>8</v>
      </c>
      <c r="F82" s="36">
        <v>3</v>
      </c>
      <c r="G82" s="36">
        <v>266</v>
      </c>
      <c r="H82" s="36">
        <v>385</v>
      </c>
    </row>
    <row r="83" spans="1:8" x14ac:dyDescent="0.35">
      <c r="A83" s="3" t="s">
        <v>57</v>
      </c>
      <c r="B83" s="36">
        <v>163</v>
      </c>
      <c r="C83" s="36">
        <v>53</v>
      </c>
      <c r="D83" s="36">
        <v>22</v>
      </c>
      <c r="E83" s="36">
        <v>18</v>
      </c>
      <c r="F83" s="36">
        <v>1</v>
      </c>
      <c r="G83" s="36">
        <v>812</v>
      </c>
      <c r="H83" s="36">
        <v>1069</v>
      </c>
    </row>
    <row r="84" spans="1:8" x14ac:dyDescent="0.35">
      <c r="A84" s="3" t="s">
        <v>56</v>
      </c>
      <c r="B84" s="36">
        <v>142</v>
      </c>
      <c r="C84" s="36">
        <v>38</v>
      </c>
      <c r="D84" s="36">
        <v>8</v>
      </c>
      <c r="E84" s="36">
        <v>10</v>
      </c>
      <c r="F84" s="36">
        <v>6</v>
      </c>
      <c r="G84" s="36">
        <v>502</v>
      </c>
      <c r="H84" s="36">
        <v>706</v>
      </c>
    </row>
    <row r="85" spans="1:8" x14ac:dyDescent="0.35">
      <c r="A85" s="3" t="s">
        <v>59</v>
      </c>
      <c r="B85" s="36">
        <v>11</v>
      </c>
      <c r="C85" s="36">
        <v>14</v>
      </c>
      <c r="D85" s="36">
        <v>4</v>
      </c>
      <c r="E85" s="36"/>
      <c r="F85" s="36"/>
      <c r="G85" s="36">
        <v>51</v>
      </c>
      <c r="H85" s="36">
        <v>80</v>
      </c>
    </row>
    <row r="86" spans="1:8" x14ac:dyDescent="0.35">
      <c r="A86" s="3" t="s">
        <v>47</v>
      </c>
      <c r="B86" s="36">
        <v>370</v>
      </c>
      <c r="C86" s="36">
        <v>142</v>
      </c>
      <c r="D86" s="36">
        <v>51</v>
      </c>
      <c r="E86" s="36">
        <v>36</v>
      </c>
      <c r="F86" s="36">
        <v>10</v>
      </c>
      <c r="G86" s="36">
        <v>1631</v>
      </c>
      <c r="H86" s="36">
        <v>2240</v>
      </c>
    </row>
    <row r="106" spans="1:8" x14ac:dyDescent="0.35">
      <c r="A106" s="2" t="s">
        <v>152</v>
      </c>
      <c r="B106" s="2" t="s">
        <v>79</v>
      </c>
    </row>
    <row r="107" spans="1:8" x14ac:dyDescent="0.35">
      <c r="A107" s="2" t="s">
        <v>46</v>
      </c>
      <c r="B107" t="s">
        <v>143</v>
      </c>
      <c r="C107" t="s">
        <v>144</v>
      </c>
      <c r="D107" t="s">
        <v>145</v>
      </c>
      <c r="E107" t="s">
        <v>146</v>
      </c>
      <c r="F107" t="s">
        <v>147</v>
      </c>
      <c r="G107" t="s">
        <v>148</v>
      </c>
      <c r="H107" t="s">
        <v>47</v>
      </c>
    </row>
    <row r="108" spans="1:8" x14ac:dyDescent="0.35">
      <c r="A108" s="3" t="s">
        <v>40</v>
      </c>
      <c r="B108" s="36"/>
      <c r="C108" s="36"/>
      <c r="D108" s="36">
        <v>1</v>
      </c>
      <c r="E108" s="36"/>
      <c r="F108" s="36"/>
      <c r="G108" s="36">
        <v>1</v>
      </c>
      <c r="H108" s="36">
        <v>2</v>
      </c>
    </row>
    <row r="109" spans="1:8" x14ac:dyDescent="0.35">
      <c r="A109" s="3" t="s">
        <v>39</v>
      </c>
      <c r="B109" s="36"/>
      <c r="C109" s="36">
        <v>1</v>
      </c>
      <c r="D109" s="36"/>
      <c r="E109" s="36"/>
      <c r="F109" s="36"/>
      <c r="G109" s="36">
        <v>2</v>
      </c>
      <c r="H109" s="36">
        <v>3</v>
      </c>
    </row>
    <row r="110" spans="1:8" x14ac:dyDescent="0.35">
      <c r="A110" s="3" t="s">
        <v>35</v>
      </c>
      <c r="B110" s="36">
        <v>41</v>
      </c>
      <c r="C110" s="36">
        <v>18</v>
      </c>
      <c r="D110" s="36">
        <v>3</v>
      </c>
      <c r="E110" s="36">
        <v>5</v>
      </c>
      <c r="F110" s="36">
        <v>2</v>
      </c>
      <c r="G110" s="36">
        <v>163</v>
      </c>
      <c r="H110" s="36">
        <v>232</v>
      </c>
    </row>
    <row r="111" spans="1:8" x14ac:dyDescent="0.35">
      <c r="A111" s="3" t="s">
        <v>33</v>
      </c>
      <c r="B111" s="36">
        <v>128</v>
      </c>
      <c r="C111" s="36">
        <v>54</v>
      </c>
      <c r="D111" s="36">
        <v>18</v>
      </c>
      <c r="E111" s="36">
        <v>15</v>
      </c>
      <c r="F111" s="36">
        <v>2</v>
      </c>
      <c r="G111" s="36">
        <v>647</v>
      </c>
      <c r="H111" s="36">
        <v>864</v>
      </c>
    </row>
    <row r="112" spans="1:8" x14ac:dyDescent="0.35">
      <c r="A112" s="3" t="s">
        <v>30</v>
      </c>
      <c r="B112" s="36">
        <v>88</v>
      </c>
      <c r="C112" s="36">
        <v>35</v>
      </c>
      <c r="D112" s="36">
        <v>17</v>
      </c>
      <c r="E112" s="36">
        <v>5</v>
      </c>
      <c r="F112" s="36">
        <v>3</v>
      </c>
      <c r="G112" s="36">
        <v>332</v>
      </c>
      <c r="H112" s="36">
        <v>480</v>
      </c>
    </row>
    <row r="113" spans="1:8" x14ac:dyDescent="0.35">
      <c r="A113" s="3" t="s">
        <v>31</v>
      </c>
      <c r="B113" s="36">
        <v>97</v>
      </c>
      <c r="C113" s="36">
        <v>27</v>
      </c>
      <c r="D113" s="36">
        <v>10</v>
      </c>
      <c r="E113" s="36">
        <v>8</v>
      </c>
      <c r="F113" s="36">
        <v>3</v>
      </c>
      <c r="G113" s="36">
        <v>435</v>
      </c>
      <c r="H113" s="36">
        <v>580</v>
      </c>
    </row>
    <row r="114" spans="1:8" x14ac:dyDescent="0.35">
      <c r="A114" s="3" t="s">
        <v>38</v>
      </c>
      <c r="B114" s="36">
        <v>15</v>
      </c>
      <c r="C114" s="36">
        <v>7</v>
      </c>
      <c r="D114" s="36">
        <v>2</v>
      </c>
      <c r="E114" s="36">
        <v>3</v>
      </c>
      <c r="F114" s="36"/>
      <c r="G114" s="36">
        <v>50</v>
      </c>
      <c r="H114" s="36">
        <v>77</v>
      </c>
    </row>
    <row r="115" spans="1:8" x14ac:dyDescent="0.35">
      <c r="A115" s="3" t="s">
        <v>41</v>
      </c>
      <c r="B115" s="36">
        <v>1</v>
      </c>
      <c r="C115" s="36"/>
      <c r="D115" s="36"/>
      <c r="E115" s="36"/>
      <c r="F115" s="36"/>
      <c r="G115" s="36">
        <v>1</v>
      </c>
      <c r="H115" s="36">
        <v>2</v>
      </c>
    </row>
    <row r="116" spans="1:8" x14ac:dyDescent="0.35">
      <c r="A116" s="3" t="s">
        <v>47</v>
      </c>
      <c r="B116" s="36">
        <v>370</v>
      </c>
      <c r="C116" s="36">
        <v>142</v>
      </c>
      <c r="D116" s="36">
        <v>51</v>
      </c>
      <c r="E116" s="36">
        <v>36</v>
      </c>
      <c r="F116" s="36">
        <v>10</v>
      </c>
      <c r="G116" s="36">
        <v>1631</v>
      </c>
      <c r="H116" s="36">
        <v>2240</v>
      </c>
    </row>
    <row r="127" spans="1:8" x14ac:dyDescent="0.35">
      <c r="A127" s="2" t="s">
        <v>152</v>
      </c>
      <c r="B127" s="2" t="s">
        <v>79</v>
      </c>
    </row>
    <row r="128" spans="1:8" x14ac:dyDescent="0.35">
      <c r="A128" s="2" t="s">
        <v>46</v>
      </c>
      <c r="B128" t="s">
        <v>143</v>
      </c>
      <c r="C128" t="s">
        <v>144</v>
      </c>
      <c r="D128" t="s">
        <v>145</v>
      </c>
      <c r="E128" t="s">
        <v>146</v>
      </c>
      <c r="F128" t="s">
        <v>147</v>
      </c>
      <c r="G128" t="s">
        <v>148</v>
      </c>
      <c r="H128" t="s">
        <v>47</v>
      </c>
    </row>
    <row r="129" spans="1:8" x14ac:dyDescent="0.35">
      <c r="A129" s="3" t="s">
        <v>127</v>
      </c>
      <c r="B129" s="36">
        <v>307</v>
      </c>
      <c r="C129" s="36">
        <v>109</v>
      </c>
      <c r="D129" s="36">
        <v>34</v>
      </c>
      <c r="E129" s="36">
        <v>24</v>
      </c>
      <c r="F129" s="36">
        <v>5</v>
      </c>
      <c r="G129" s="36">
        <v>1505</v>
      </c>
      <c r="H129" s="36">
        <v>1984</v>
      </c>
    </row>
    <row r="130" spans="1:8" x14ac:dyDescent="0.35">
      <c r="A130" s="3" t="s">
        <v>156</v>
      </c>
      <c r="B130" s="36">
        <v>63</v>
      </c>
      <c r="C130" s="36">
        <v>33</v>
      </c>
      <c r="D130" s="36">
        <v>17</v>
      </c>
      <c r="E130" s="36">
        <v>12</v>
      </c>
      <c r="F130" s="36">
        <v>5</v>
      </c>
      <c r="G130" s="36">
        <v>126</v>
      </c>
      <c r="H130" s="36">
        <v>256</v>
      </c>
    </row>
    <row r="131" spans="1:8" x14ac:dyDescent="0.35">
      <c r="A131" s="3" t="s">
        <v>47</v>
      </c>
      <c r="B131" s="36">
        <v>370</v>
      </c>
      <c r="C131" s="36">
        <v>142</v>
      </c>
      <c r="D131" s="36">
        <v>51</v>
      </c>
      <c r="E131" s="36">
        <v>36</v>
      </c>
      <c r="F131" s="36">
        <v>10</v>
      </c>
      <c r="G131" s="36">
        <v>1631</v>
      </c>
      <c r="H131" s="36">
        <v>2240</v>
      </c>
    </row>
    <row r="144" spans="1:8" x14ac:dyDescent="0.35">
      <c r="D144" t="s">
        <v>130</v>
      </c>
      <c r="E144" t="s">
        <v>131</v>
      </c>
      <c r="F144" t="s">
        <v>128</v>
      </c>
      <c r="G144" t="s">
        <v>129</v>
      </c>
    </row>
    <row r="145" spans="4:7" x14ac:dyDescent="0.35">
      <c r="D145" s="36">
        <v>5963</v>
      </c>
      <c r="E145" s="36">
        <v>12970</v>
      </c>
      <c r="F145" s="36">
        <v>5208</v>
      </c>
      <c r="G145" s="36">
        <v>9150</v>
      </c>
    </row>
    <row r="146" spans="4:7" x14ac:dyDescent="0.35">
      <c r="D146">
        <f>GETPIVOTDATA("Sum of NumCatalogPurchases",$D$144)</f>
        <v>5963</v>
      </c>
      <c r="E146">
        <f>GETPIVOTDATA("Sum of NumStorePurchases",$D$144)</f>
        <v>12970</v>
      </c>
      <c r="F146">
        <f>GETPIVOTDATA("Sum of NumDealsPurchases",$D$144)</f>
        <v>5208</v>
      </c>
      <c r="G146">
        <f>GETPIVOTDATA("Sum of NumWebPurchases",$D$144)</f>
        <v>9150</v>
      </c>
    </row>
  </sheetData>
  <pageMargins left="0.7" right="0.7" top="0.75" bottom="0.75" header="0.3" footer="0.3"/>
  <drawing r:id="rId9"/>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A1B27-87CA-4197-8921-4D64B4021A35}">
  <dimension ref="A1:AO2244"/>
  <sheetViews>
    <sheetView topLeftCell="A2" zoomScale="143" workbookViewId="0">
      <selection activeCell="D7" sqref="D7"/>
    </sheetView>
  </sheetViews>
  <sheetFormatPr defaultRowHeight="14.5" x14ac:dyDescent="0.35"/>
  <cols>
    <col min="1" max="1" width="6" bestFit="1" customWidth="1"/>
    <col min="2" max="2" width="12.54296875" bestFit="1" customWidth="1"/>
    <col min="3" max="3" width="12.54296875" customWidth="1"/>
    <col min="4" max="4" width="18.36328125" customWidth="1"/>
    <col min="5" max="5" width="12" bestFit="1" customWidth="1"/>
    <col min="6" max="6" width="16.26953125" bestFit="1" customWidth="1"/>
    <col min="7" max="7" width="19.08984375" bestFit="1" customWidth="1"/>
    <col min="8" max="12" width="19.08984375" customWidth="1"/>
    <col min="13" max="13" width="10.54296875" customWidth="1"/>
    <col min="14" max="14" width="12.7265625" customWidth="1"/>
    <col min="15" max="15" width="12" customWidth="1"/>
    <col min="16" max="16" width="19.7265625" customWidth="1"/>
    <col min="17" max="17" width="18.453125" customWidth="1"/>
    <col min="18" max="18" width="20.54296875" customWidth="1"/>
    <col min="19" max="19" width="16.453125" customWidth="1"/>
    <col min="20" max="20" width="31.54296875" customWidth="1"/>
    <col min="21" max="21" width="21.54296875" customWidth="1"/>
    <col min="22" max="22" width="21" customWidth="1"/>
    <col min="23" max="23" width="23.26953125" customWidth="1"/>
    <col min="24" max="25" width="21.453125" customWidth="1"/>
    <col min="26" max="26" width="23" customWidth="1"/>
    <col min="27" max="32" width="16.7265625" customWidth="1"/>
    <col min="33" max="33" width="11.7265625" customWidth="1"/>
    <col min="34" max="34" width="16" customWidth="1"/>
    <col min="35" max="35" width="13.1796875" customWidth="1"/>
    <col min="36" max="36" width="17.36328125" customWidth="1"/>
    <col min="37" max="37" width="22.90625" customWidth="1"/>
    <col min="39" max="39" width="19.6328125" customWidth="1"/>
    <col min="40" max="40" width="17.7265625" customWidth="1"/>
    <col min="41" max="41" width="23.453125" customWidth="1"/>
  </cols>
  <sheetData>
    <row r="1" spans="1:41" x14ac:dyDescent="0.35">
      <c r="A1" t="s">
        <v>0</v>
      </c>
      <c r="B1" t="s">
        <v>1</v>
      </c>
      <c r="C1" t="s">
        <v>42</v>
      </c>
      <c r="D1" t="s">
        <v>54</v>
      </c>
      <c r="E1" t="s">
        <v>2</v>
      </c>
      <c r="F1" t="s">
        <v>3</v>
      </c>
      <c r="G1" t="s">
        <v>48</v>
      </c>
      <c r="H1" t="s">
        <v>117</v>
      </c>
      <c r="I1" t="s">
        <v>4</v>
      </c>
      <c r="J1" t="s">
        <v>125</v>
      </c>
      <c r="K1" t="s">
        <v>5</v>
      </c>
      <c r="L1" t="s">
        <v>6</v>
      </c>
      <c r="M1" t="s">
        <v>7</v>
      </c>
      <c r="N1" t="s">
        <v>8</v>
      </c>
      <c r="O1" t="s">
        <v>100</v>
      </c>
      <c r="P1" t="s">
        <v>9</v>
      </c>
      <c r="Q1" t="s">
        <v>10</v>
      </c>
      <c r="R1" t="s">
        <v>11</v>
      </c>
      <c r="S1" t="s">
        <v>12</v>
      </c>
      <c r="T1" t="s">
        <v>13</v>
      </c>
      <c r="U1" t="s">
        <v>14</v>
      </c>
      <c r="V1" t="s">
        <v>72</v>
      </c>
      <c r="W1" t="s">
        <v>15</v>
      </c>
      <c r="X1" t="s">
        <v>16</v>
      </c>
      <c r="Y1" t="s">
        <v>17</v>
      </c>
      <c r="Z1" t="s">
        <v>18</v>
      </c>
      <c r="AA1" t="s">
        <v>50</v>
      </c>
      <c r="AB1" t="s">
        <v>141</v>
      </c>
      <c r="AC1" t="s">
        <v>19</v>
      </c>
      <c r="AD1" t="s">
        <v>132</v>
      </c>
      <c r="AE1" t="s">
        <v>20</v>
      </c>
      <c r="AF1" t="s">
        <v>21</v>
      </c>
      <c r="AG1" t="s">
        <v>22</v>
      </c>
      <c r="AH1" t="s">
        <v>23</v>
      </c>
      <c r="AI1" t="s">
        <v>24</v>
      </c>
      <c r="AJ1" t="s">
        <v>25</v>
      </c>
      <c r="AK1" t="s">
        <v>26</v>
      </c>
      <c r="AL1" t="s">
        <v>27</v>
      </c>
      <c r="AM1" t="s">
        <v>28</v>
      </c>
      <c r="AN1" t="s">
        <v>61</v>
      </c>
      <c r="AO1" t="s">
        <v>142</v>
      </c>
    </row>
    <row r="2" spans="1:41" x14ac:dyDescent="0.35">
      <c r="A2">
        <v>5524</v>
      </c>
      <c r="B2">
        <v>1957</v>
      </c>
      <c r="C2">
        <f ca="1">YEAR(TODAY())-B2</f>
        <v>69</v>
      </c>
      <c r="D2" t="str" cm="1">
        <f t="array" aca="1" ref="D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 t="s">
        <v>29</v>
      </c>
      <c r="F2" t="s">
        <v>30</v>
      </c>
      <c r="G2" cm="1">
        <f t="array" ref="G2">_xlfn.IFS(marketing_campaign[[#This Row],[Marital_Status]]="Single",K2+L2+1,marketing_campaign[[#This Row],[Marital_Status]]="Together",K2+L2+2,marketing_campaign[[#This Row],[Marital_Status]]="Alone",K2+L2+1,marketing_campaign[[#This Row],[Marital_Status]]="Married",K2+L2+2,marketing_campaign[[#This Row],[Marital_Status]]="Divorced",K2+L2+1,marketing_campaign[[#This Row],[Marital_Status]]="YOLO",K2+L2+1,marketing_campaign[[#This Row],[Marital_Status]]="Absurd",K2+L2+1,marketing_campaign[[#This Row],[Marital_Status]]="Widow",K2+L2+1)</f>
        <v>1</v>
      </c>
      <c r="H2" t="str" cm="1">
        <f t="array" ref="H2">_xlfn.IFS(marketing_campaign[[#This Row],[Family_size]]=1,"Family_with_one_child",marketing_campaign[[#This Row],[Family_size]]&gt;1,"Family_with_more_children")</f>
        <v>Family_with_one_child</v>
      </c>
      <c r="I2">
        <v>58138</v>
      </c>
      <c r="J2" t="str">
        <f>IF(marketing_campaign[[#This Row],[Income]]&gt;=Sheet21!B52,"high_income","low_income")</f>
        <v>low_income</v>
      </c>
      <c r="K2">
        <v>0</v>
      </c>
      <c r="L2">
        <v>0</v>
      </c>
      <c r="M2" s="1">
        <v>41156</v>
      </c>
      <c r="N2">
        <v>58</v>
      </c>
      <c r="O2" t="str" cm="1">
        <f t="array" ref="O2">_xlfn.IFS(AND(marketing_campaign[[#This Row],[Recency]]&gt;=0,marketing_campaign[[#This Row],[Recency]]&lt;=14),"Early Recency",AND(marketing_campaign[[#This Row],[Recency]]&gt;=15,marketing_campaign[[#This Row],[Recency]]&lt;=31),"Mid-Recency",marketing_campaign[[#This Row],[Recency]]&gt;=32,"high Recency")</f>
        <v>high Recency</v>
      </c>
      <c r="P2">
        <v>635</v>
      </c>
      <c r="Q2">
        <v>88</v>
      </c>
      <c r="R2">
        <v>546</v>
      </c>
      <c r="S2">
        <v>172</v>
      </c>
      <c r="T2">
        <v>88</v>
      </c>
      <c r="U2">
        <v>88</v>
      </c>
      <c r="V2">
        <f>marketing_campaign[[#This Row],[MntGoldProds]]+marketing_campaign[[#This Row],[MntSweetProducts]]+marketing_campaign[[#This Row],[MntFishProducts]]+marketing_campaign[[#This Row],[MntMeatProducts]]+marketing_campaign[[#This Row],[MntFruits]]+marketing_campaign[[#This Row],[MntWines]]</f>
        <v>1617</v>
      </c>
      <c r="W2">
        <v>3</v>
      </c>
      <c r="X2">
        <v>8</v>
      </c>
      <c r="Y2">
        <v>10</v>
      </c>
      <c r="Z2">
        <v>4</v>
      </c>
      <c r="AA2">
        <f>W2+X2+Y2+Z2</f>
        <v>25</v>
      </c>
      <c r="AB2" t="str" cm="1">
        <f t="array" ref="AB2">_xlfn.IFS(AND(AA2&gt;=0,AA2&lt;=15),"low purchase",AND(AA2&gt;=16,AA2&lt;=30),"mid purchase",AA2&gt;=31,"high purchase")</f>
        <v>mid purchase</v>
      </c>
      <c r="AC2">
        <v>7</v>
      </c>
      <c r="AD2" t="str">
        <f>IF(marketing_campaign[[#This Row],[NumWebVisitsMonth]]&gt;=5.3,"higher_webvists","lower_webvisits")</f>
        <v>higher_webvists</v>
      </c>
      <c r="AE2">
        <v>0</v>
      </c>
      <c r="AF2">
        <v>0</v>
      </c>
      <c r="AG2">
        <v>0</v>
      </c>
      <c r="AH2">
        <v>0</v>
      </c>
      <c r="AI2">
        <v>0</v>
      </c>
      <c r="AJ2">
        <v>0</v>
      </c>
      <c r="AK2">
        <v>3</v>
      </c>
      <c r="AL2">
        <v>11</v>
      </c>
      <c r="AM2">
        <v>1</v>
      </c>
      <c r="AN2">
        <f>marketing_campaign[[#This Row],[AcceptedCmp2]]+marketing_campaign[[#This Row],[AcceptedCmp1]]+marketing_campaign[[#This Row],[AcceptedCmp5]]+marketing_campaign[[#This Row],[AcceptedCmp4]]+marketing_campaign[[#This Row],[AcceptedCmp3]]+marketing_campaign[[#This Row],[Response]]</f>
        <v>1</v>
      </c>
      <c r="AO2" t="str" cm="1">
        <f t="array" ref="AO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3" spans="1:41" x14ac:dyDescent="0.35">
      <c r="A3">
        <v>2174</v>
      </c>
      <c r="B3">
        <v>1954</v>
      </c>
      <c r="C3">
        <f t="shared" ref="C3:C65" ca="1" si="0">YEAR(TODAY())-B3</f>
        <v>72</v>
      </c>
      <c r="D3" t="str" cm="1">
        <f t="array" aca="1" ref="D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3" t="s">
        <v>29</v>
      </c>
      <c r="F3" t="s">
        <v>30</v>
      </c>
      <c r="G3" cm="1">
        <f t="array" ref="G3">_xlfn.IFS(marketing_campaign[[#This Row],[Marital_Status]]="Single",K3+L3+1,marketing_campaign[[#This Row],[Marital_Status]]="Together",K3+L3+2,marketing_campaign[[#This Row],[Marital_Status]]="Alone",K3+L3+1,marketing_campaign[[#This Row],[Marital_Status]]="Married",K3+L3+2,marketing_campaign[[#This Row],[Marital_Status]]="Divorced",K3+L3+1,marketing_campaign[[#This Row],[Marital_Status]]="YOLO",K3+L3+1,marketing_campaign[[#This Row],[Marital_Status]]="Absurd",K3+L3+1,marketing_campaign[[#This Row],[Marital_Status]]="Widow",K3+L3+1)</f>
        <v>3</v>
      </c>
      <c r="H3" t="str" cm="1">
        <f t="array" ref="H3">_xlfn.IFS(marketing_campaign[[#This Row],[Family_size]]=1,"Family_with_one_child",marketing_campaign[[#This Row],[Family_size]]&gt;1,"Family_with_more_children")</f>
        <v>Family_with_more_children</v>
      </c>
      <c r="I3">
        <v>46344</v>
      </c>
      <c r="J3" t="str">
        <f>IF(marketing_campaign[[#This Row],[Income]]&gt;=Sheet21!B53,"high_income","low_income")</f>
        <v>high_income</v>
      </c>
      <c r="K3">
        <v>1</v>
      </c>
      <c r="L3">
        <v>1</v>
      </c>
      <c r="M3" s="1">
        <v>41706</v>
      </c>
      <c r="N3">
        <v>38</v>
      </c>
      <c r="O3" t="str" cm="1">
        <f t="array" ref="O3">_xlfn.IFS(AND(marketing_campaign[[#This Row],[Recency]]&gt;=0,marketing_campaign[[#This Row],[Recency]]&lt;=14),"Early Recency",AND(marketing_campaign[[#This Row],[Recency]]&gt;=15,marketing_campaign[[#This Row],[Recency]]&lt;=31),"Mid-Recency",marketing_campaign[[#This Row],[Recency]]&gt;=32,"high Recency")</f>
        <v>high Recency</v>
      </c>
      <c r="P3">
        <v>11</v>
      </c>
      <c r="Q3">
        <v>1</v>
      </c>
      <c r="R3">
        <v>6</v>
      </c>
      <c r="S3">
        <v>2</v>
      </c>
      <c r="T3">
        <v>1</v>
      </c>
      <c r="U3">
        <v>6</v>
      </c>
      <c r="V3">
        <f>marketing_campaign[[#This Row],[MntGoldProds]]+marketing_campaign[[#This Row],[MntSweetProducts]]+marketing_campaign[[#This Row],[MntFishProducts]]+marketing_campaign[[#This Row],[MntMeatProducts]]+marketing_campaign[[#This Row],[MntFruits]]+marketing_campaign[[#This Row],[MntWines]]</f>
        <v>27</v>
      </c>
      <c r="W3">
        <v>2</v>
      </c>
      <c r="X3">
        <v>1</v>
      </c>
      <c r="Y3">
        <v>1</v>
      </c>
      <c r="Z3">
        <v>2</v>
      </c>
      <c r="AA3">
        <f t="shared" ref="AA3:AA65" si="1">W3+X3+Y3+Z3</f>
        <v>6</v>
      </c>
      <c r="AB3" t="str" cm="1">
        <f t="array" ref="AB3">_xlfn.IFS(AND(AA3&gt;=0,AA3&lt;=15),"low purchase",AND(AA3&gt;=16,AA3&lt;=30),"mid purchase",AA3&gt;=31,"high purchase")</f>
        <v>low purchase</v>
      </c>
      <c r="AC3">
        <v>5</v>
      </c>
      <c r="AD3" t="str">
        <f>IF(marketing_campaign[[#This Row],[NumWebVisitsMonth]]&gt;=5.3,"higher_webvists","lower_webvisits")</f>
        <v>lower_webvisits</v>
      </c>
      <c r="AE3">
        <v>0</v>
      </c>
      <c r="AF3">
        <v>0</v>
      </c>
      <c r="AG3">
        <v>0</v>
      </c>
      <c r="AH3">
        <v>0</v>
      </c>
      <c r="AI3">
        <v>0</v>
      </c>
      <c r="AJ3">
        <v>0</v>
      </c>
      <c r="AK3">
        <v>3</v>
      </c>
      <c r="AL3">
        <v>11</v>
      </c>
      <c r="AM3">
        <v>0</v>
      </c>
      <c r="AN3">
        <f>marketing_campaign[[#This Row],[AcceptedCmp2]]+marketing_campaign[[#This Row],[AcceptedCmp1]]+marketing_campaign[[#This Row],[AcceptedCmp5]]+marketing_campaign[[#This Row],[AcceptedCmp4]]+marketing_campaign[[#This Row],[AcceptedCmp3]]+marketing_campaign[[#This Row],[Response]]</f>
        <v>0</v>
      </c>
      <c r="AO3" t="str" cm="1">
        <f t="array" ref="AO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 spans="1:41" x14ac:dyDescent="0.35">
      <c r="A4">
        <v>4141</v>
      </c>
      <c r="B4">
        <v>1965</v>
      </c>
      <c r="C4">
        <f t="shared" ca="1" si="0"/>
        <v>61</v>
      </c>
      <c r="D4" t="str" cm="1">
        <f t="array" aca="1" ref="D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 t="s">
        <v>29</v>
      </c>
      <c r="F4" t="s">
        <v>31</v>
      </c>
      <c r="G4" cm="1">
        <f t="array" ref="G4">_xlfn.IFS(marketing_campaign[[#This Row],[Marital_Status]]="Single",K4+L4+1,marketing_campaign[[#This Row],[Marital_Status]]="Together",K4+L4+2,marketing_campaign[[#This Row],[Marital_Status]]="Alone",K4+L4+1,marketing_campaign[[#This Row],[Marital_Status]]="Married",K4+L4+2,marketing_campaign[[#This Row],[Marital_Status]]="Divorced",K4+L4+1,marketing_campaign[[#This Row],[Marital_Status]]="YOLO",K4+L4+1,marketing_campaign[[#This Row],[Marital_Status]]="Absurd",K4+L4+1,marketing_campaign[[#This Row],[Marital_Status]]="Widow",K4+L4+1)</f>
        <v>2</v>
      </c>
      <c r="H4" t="str" cm="1">
        <f t="array" ref="H4">_xlfn.IFS(marketing_campaign[[#This Row],[Family_size]]=1,"Family_with_one_child",marketing_campaign[[#This Row],[Family_size]]&gt;1,"Family_with_more_children")</f>
        <v>Family_with_more_children</v>
      </c>
      <c r="I4">
        <v>71613</v>
      </c>
      <c r="J4" t="str">
        <f>IF(marketing_campaign[[#This Row],[Income]]&gt;=Sheet21!B54,"high_income","low_income")</f>
        <v>high_income</v>
      </c>
      <c r="K4">
        <v>0</v>
      </c>
      <c r="L4">
        <v>0</v>
      </c>
      <c r="M4" s="1">
        <v>41507</v>
      </c>
      <c r="N4">
        <v>26</v>
      </c>
      <c r="O4" t="str" cm="1">
        <f t="array" ref="O4">_xlfn.IFS(AND(marketing_campaign[[#This Row],[Recency]]&gt;=0,marketing_campaign[[#This Row],[Recency]]&lt;=14),"Early Recency",AND(marketing_campaign[[#This Row],[Recency]]&gt;=15,marketing_campaign[[#This Row],[Recency]]&lt;=31),"Mid-Recency",marketing_campaign[[#This Row],[Recency]]&gt;=32,"high Recency")</f>
        <v>Mid-Recency</v>
      </c>
      <c r="P4">
        <v>426</v>
      </c>
      <c r="Q4">
        <v>49</v>
      </c>
      <c r="R4">
        <v>127</v>
      </c>
      <c r="S4">
        <v>111</v>
      </c>
      <c r="T4">
        <v>21</v>
      </c>
      <c r="U4">
        <v>42</v>
      </c>
      <c r="V4">
        <f>marketing_campaign[[#This Row],[MntGoldProds]]+marketing_campaign[[#This Row],[MntSweetProducts]]+marketing_campaign[[#This Row],[MntFishProducts]]+marketing_campaign[[#This Row],[MntMeatProducts]]+marketing_campaign[[#This Row],[MntFruits]]+marketing_campaign[[#This Row],[MntWines]]</f>
        <v>776</v>
      </c>
      <c r="W4">
        <v>1</v>
      </c>
      <c r="X4">
        <v>8</v>
      </c>
      <c r="Y4">
        <v>2</v>
      </c>
      <c r="Z4">
        <v>10</v>
      </c>
      <c r="AA4">
        <f t="shared" si="1"/>
        <v>21</v>
      </c>
      <c r="AB4" t="str" cm="1">
        <f t="array" ref="AB4">_xlfn.IFS(AND(AA4&gt;=0,AA4&lt;=15),"low purchase",AND(AA4&gt;=16,AA4&lt;=30),"mid purchase",AA4&gt;=31,"high purchase")</f>
        <v>mid purchase</v>
      </c>
      <c r="AC4">
        <v>4</v>
      </c>
      <c r="AD4" t="str">
        <f>IF(marketing_campaign[[#This Row],[NumWebVisitsMonth]]&gt;=5.3,"higher_webvists","lower_webvisits")</f>
        <v>lower_webvisits</v>
      </c>
      <c r="AE4">
        <v>0</v>
      </c>
      <c r="AF4">
        <v>0</v>
      </c>
      <c r="AG4">
        <v>0</v>
      </c>
      <c r="AH4">
        <v>0</v>
      </c>
      <c r="AI4">
        <v>0</v>
      </c>
      <c r="AJ4">
        <v>0</v>
      </c>
      <c r="AK4">
        <v>3</v>
      </c>
      <c r="AL4">
        <v>11</v>
      </c>
      <c r="AM4">
        <v>0</v>
      </c>
      <c r="AN4">
        <f>marketing_campaign[[#This Row],[AcceptedCmp2]]+marketing_campaign[[#This Row],[AcceptedCmp1]]+marketing_campaign[[#This Row],[AcceptedCmp5]]+marketing_campaign[[#This Row],[AcceptedCmp4]]+marketing_campaign[[#This Row],[AcceptedCmp3]]+marketing_campaign[[#This Row],[Response]]</f>
        <v>0</v>
      </c>
      <c r="AO4" t="str" cm="1">
        <f t="array" ref="AO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 spans="1:41" x14ac:dyDescent="0.35">
      <c r="A5">
        <v>6182</v>
      </c>
      <c r="B5">
        <v>1984</v>
      </c>
      <c r="C5">
        <f t="shared" ca="1" si="0"/>
        <v>42</v>
      </c>
      <c r="D5" t="str" cm="1">
        <f t="array" aca="1" ref="D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5" t="s">
        <v>29</v>
      </c>
      <c r="F5" t="s">
        <v>31</v>
      </c>
      <c r="G5" cm="1">
        <f t="array" ref="G5">_xlfn.IFS(marketing_campaign[[#This Row],[Marital_Status]]="Single",K5+L5+1,marketing_campaign[[#This Row],[Marital_Status]]="Together",K5+L5+2,marketing_campaign[[#This Row],[Marital_Status]]="Alone",K5+L5+1,marketing_campaign[[#This Row],[Marital_Status]]="Married",K5+L5+2,marketing_campaign[[#This Row],[Marital_Status]]="Divorced",K5+L5+1,marketing_campaign[[#This Row],[Marital_Status]]="YOLO",K5+L5+1,marketing_campaign[[#This Row],[Marital_Status]]="Absurd",K5+L5+1,marketing_campaign[[#This Row],[Marital_Status]]="Widow",K5+L5+1)</f>
        <v>3</v>
      </c>
      <c r="H5" t="str" cm="1">
        <f t="array" ref="H5">_xlfn.IFS(marketing_campaign[[#This Row],[Family_size]]=1,"Family_with_one_child",marketing_campaign[[#This Row],[Family_size]]&gt;1,"Family_with_more_children")</f>
        <v>Family_with_more_children</v>
      </c>
      <c r="I5">
        <v>26646</v>
      </c>
      <c r="J5" t="str">
        <f>IF(marketing_campaign[[#This Row],[Income]]&gt;=Sheet21!B55,"high_income","low_income")</f>
        <v>high_income</v>
      </c>
      <c r="K5">
        <v>1</v>
      </c>
      <c r="L5">
        <v>0</v>
      </c>
      <c r="M5" s="1">
        <v>41680</v>
      </c>
      <c r="N5">
        <v>26</v>
      </c>
      <c r="O5" t="str" cm="1">
        <f t="array" ref="O5">_xlfn.IFS(AND(marketing_campaign[[#This Row],[Recency]]&gt;=0,marketing_campaign[[#This Row],[Recency]]&lt;=14),"Early Recency",AND(marketing_campaign[[#This Row],[Recency]]&gt;=15,marketing_campaign[[#This Row],[Recency]]&lt;=31),"Mid-Recency",marketing_campaign[[#This Row],[Recency]]&gt;=32,"high Recency")</f>
        <v>Mid-Recency</v>
      </c>
      <c r="P5">
        <v>11</v>
      </c>
      <c r="Q5">
        <v>4</v>
      </c>
      <c r="R5">
        <v>20</v>
      </c>
      <c r="S5">
        <v>10</v>
      </c>
      <c r="T5">
        <v>3</v>
      </c>
      <c r="U5">
        <v>5</v>
      </c>
      <c r="V5">
        <f>marketing_campaign[[#This Row],[MntGoldProds]]+marketing_campaign[[#This Row],[MntSweetProducts]]+marketing_campaign[[#This Row],[MntFishProducts]]+marketing_campaign[[#This Row],[MntMeatProducts]]+marketing_campaign[[#This Row],[MntFruits]]+marketing_campaign[[#This Row],[MntWines]]</f>
        <v>53</v>
      </c>
      <c r="W5">
        <v>2</v>
      </c>
      <c r="X5">
        <v>2</v>
      </c>
      <c r="Y5">
        <v>0</v>
      </c>
      <c r="Z5">
        <v>4</v>
      </c>
      <c r="AA5">
        <f t="shared" si="1"/>
        <v>8</v>
      </c>
      <c r="AB5" t="str" cm="1">
        <f t="array" ref="AB5">_xlfn.IFS(AND(AA5&gt;=0,AA5&lt;=15),"low purchase",AND(AA5&gt;=16,AA5&lt;=30),"mid purchase",AA5&gt;=31,"high purchase")</f>
        <v>low purchase</v>
      </c>
      <c r="AC5">
        <v>6</v>
      </c>
      <c r="AD5" t="str">
        <f>IF(marketing_campaign[[#This Row],[NumWebVisitsMonth]]&gt;=5.3,"higher_webvists","lower_webvisits")</f>
        <v>higher_webvists</v>
      </c>
      <c r="AE5">
        <v>0</v>
      </c>
      <c r="AF5">
        <v>0</v>
      </c>
      <c r="AG5">
        <v>0</v>
      </c>
      <c r="AH5">
        <v>0</v>
      </c>
      <c r="AI5">
        <v>0</v>
      </c>
      <c r="AJ5">
        <v>0</v>
      </c>
      <c r="AK5">
        <v>3</v>
      </c>
      <c r="AL5">
        <v>11</v>
      </c>
      <c r="AM5">
        <v>0</v>
      </c>
      <c r="AN5">
        <f>marketing_campaign[[#This Row],[AcceptedCmp2]]+marketing_campaign[[#This Row],[AcceptedCmp1]]+marketing_campaign[[#This Row],[AcceptedCmp5]]+marketing_campaign[[#This Row],[AcceptedCmp4]]+marketing_campaign[[#This Row],[AcceptedCmp3]]+marketing_campaign[[#This Row],[Response]]</f>
        <v>0</v>
      </c>
      <c r="AO5" t="str" cm="1">
        <f t="array" ref="AO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 spans="1:41" x14ac:dyDescent="0.35">
      <c r="A6">
        <v>5324</v>
      </c>
      <c r="B6">
        <v>1981</v>
      </c>
      <c r="C6">
        <f t="shared" ca="1" si="0"/>
        <v>45</v>
      </c>
      <c r="D6" t="str" cm="1">
        <f t="array" aca="1" ref="D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6" t="s">
        <v>32</v>
      </c>
      <c r="F6" t="s">
        <v>33</v>
      </c>
      <c r="G6" cm="1">
        <f t="array" ref="G6">_xlfn.IFS(marketing_campaign[[#This Row],[Marital_Status]]="Single",K6+L6+1,marketing_campaign[[#This Row],[Marital_Status]]="Together",K6+L6+2,marketing_campaign[[#This Row],[Marital_Status]]="Alone",K6+L6+1,marketing_campaign[[#This Row],[Marital_Status]]="Married",K6+L6+2,marketing_campaign[[#This Row],[Marital_Status]]="Divorced",K6+L6+1,marketing_campaign[[#This Row],[Marital_Status]]="YOLO",K6+L6+1,marketing_campaign[[#This Row],[Marital_Status]]="Absurd",K6+L6+1,marketing_campaign[[#This Row],[Marital_Status]]="Widow",K6+L6+1)</f>
        <v>3</v>
      </c>
      <c r="H6" t="str" cm="1">
        <f t="array" ref="H6">_xlfn.IFS(marketing_campaign[[#This Row],[Family_size]]=1,"Family_with_one_child",marketing_campaign[[#This Row],[Family_size]]&gt;1,"Family_with_more_children")</f>
        <v>Family_with_more_children</v>
      </c>
      <c r="I6">
        <v>58293</v>
      </c>
      <c r="J6" t="str">
        <f>IF(marketing_campaign[[#This Row],[Income]]&gt;=Sheet21!B56,"high_income","low_income")</f>
        <v>high_income</v>
      </c>
      <c r="K6">
        <v>1</v>
      </c>
      <c r="L6">
        <v>0</v>
      </c>
      <c r="M6" s="1">
        <v>41658</v>
      </c>
      <c r="N6">
        <v>94</v>
      </c>
      <c r="O6" t="str" cm="1">
        <f t="array" ref="O6">_xlfn.IFS(AND(marketing_campaign[[#This Row],[Recency]]&gt;=0,marketing_campaign[[#This Row],[Recency]]&lt;=14),"Early Recency",AND(marketing_campaign[[#This Row],[Recency]]&gt;=15,marketing_campaign[[#This Row],[Recency]]&lt;=31),"Mid-Recency",marketing_campaign[[#This Row],[Recency]]&gt;=32,"high Recency")</f>
        <v>high Recency</v>
      </c>
      <c r="P6">
        <v>173</v>
      </c>
      <c r="Q6">
        <v>43</v>
      </c>
      <c r="R6">
        <v>118</v>
      </c>
      <c r="S6">
        <v>46</v>
      </c>
      <c r="T6">
        <v>27</v>
      </c>
      <c r="U6">
        <v>15</v>
      </c>
      <c r="V6">
        <f>marketing_campaign[[#This Row],[MntGoldProds]]+marketing_campaign[[#This Row],[MntSweetProducts]]+marketing_campaign[[#This Row],[MntFishProducts]]+marketing_campaign[[#This Row],[MntMeatProducts]]+marketing_campaign[[#This Row],[MntFruits]]+marketing_campaign[[#This Row],[MntWines]]</f>
        <v>422</v>
      </c>
      <c r="W6">
        <v>5</v>
      </c>
      <c r="X6">
        <v>5</v>
      </c>
      <c r="Y6">
        <v>3</v>
      </c>
      <c r="Z6">
        <v>6</v>
      </c>
      <c r="AA6">
        <f t="shared" si="1"/>
        <v>19</v>
      </c>
      <c r="AB6" t="str" cm="1">
        <f t="array" ref="AB6">_xlfn.IFS(AND(AA6&gt;=0,AA6&lt;=15),"low purchase",AND(AA6&gt;=16,AA6&lt;=30),"mid purchase",AA6&gt;=31,"high purchase")</f>
        <v>mid purchase</v>
      </c>
      <c r="AC6">
        <v>5</v>
      </c>
      <c r="AD6" t="str">
        <f>IF(marketing_campaign[[#This Row],[NumWebVisitsMonth]]&gt;=5.3,"higher_webvists","lower_webvisits")</f>
        <v>lower_webvisits</v>
      </c>
      <c r="AE6">
        <v>0</v>
      </c>
      <c r="AF6">
        <v>0</v>
      </c>
      <c r="AG6">
        <v>0</v>
      </c>
      <c r="AH6">
        <v>0</v>
      </c>
      <c r="AI6">
        <v>0</v>
      </c>
      <c r="AJ6">
        <v>0</v>
      </c>
      <c r="AK6">
        <v>3</v>
      </c>
      <c r="AL6">
        <v>11</v>
      </c>
      <c r="AM6">
        <v>0</v>
      </c>
      <c r="AN6">
        <f>marketing_campaign[[#This Row],[AcceptedCmp2]]+marketing_campaign[[#This Row],[AcceptedCmp1]]+marketing_campaign[[#This Row],[AcceptedCmp5]]+marketing_campaign[[#This Row],[AcceptedCmp4]]+marketing_campaign[[#This Row],[AcceptedCmp3]]+marketing_campaign[[#This Row],[Response]]</f>
        <v>0</v>
      </c>
      <c r="AO6" t="str" cm="1">
        <f t="array" ref="AO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 spans="1:41" x14ac:dyDescent="0.35">
      <c r="A7">
        <v>7446</v>
      </c>
      <c r="B7">
        <v>1967</v>
      </c>
      <c r="C7">
        <f t="shared" ca="1" si="0"/>
        <v>59</v>
      </c>
      <c r="D7" t="str" cm="1">
        <f t="array" aca="1" ref="D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 t="s">
        <v>34</v>
      </c>
      <c r="F7" t="s">
        <v>31</v>
      </c>
      <c r="G7" cm="1">
        <f t="array" ref="G7">_xlfn.IFS(marketing_campaign[[#This Row],[Marital_Status]]="Single",K7+L7+1,marketing_campaign[[#This Row],[Marital_Status]]="Together",K7+L7+2,marketing_campaign[[#This Row],[Marital_Status]]="Alone",K7+L7+1,marketing_campaign[[#This Row],[Marital_Status]]="Married",K7+L7+2,marketing_campaign[[#This Row],[Marital_Status]]="Divorced",K7+L7+1,marketing_campaign[[#This Row],[Marital_Status]]="YOLO",K7+L7+1,marketing_campaign[[#This Row],[Marital_Status]]="Absurd",K7+L7+1,marketing_campaign[[#This Row],[Marital_Status]]="Widow",K7+L7+1)</f>
        <v>3</v>
      </c>
      <c r="H7" t="str" cm="1">
        <f t="array" ref="H7">_xlfn.IFS(marketing_campaign[[#This Row],[Family_size]]=1,"Family_with_one_child",marketing_campaign[[#This Row],[Family_size]]&gt;1,"Family_with_more_children")</f>
        <v>Family_with_more_children</v>
      </c>
      <c r="I7">
        <v>62513</v>
      </c>
      <c r="J7" t="str">
        <f>IF(marketing_campaign[[#This Row],[Income]]&gt;=Sheet21!B57,"high_income","low_income")</f>
        <v>high_income</v>
      </c>
      <c r="K7">
        <v>0</v>
      </c>
      <c r="L7">
        <v>1</v>
      </c>
      <c r="M7" s="1">
        <v>41526</v>
      </c>
      <c r="N7">
        <v>16</v>
      </c>
      <c r="O7" t="str" cm="1">
        <f t="array" ref="O7">_xlfn.IFS(AND(marketing_campaign[[#This Row],[Recency]]&gt;=0,marketing_campaign[[#This Row],[Recency]]&lt;=14),"Early Recency",AND(marketing_campaign[[#This Row],[Recency]]&gt;=15,marketing_campaign[[#This Row],[Recency]]&lt;=31),"Mid-Recency",marketing_campaign[[#This Row],[Recency]]&gt;=32,"high Recency")</f>
        <v>Mid-Recency</v>
      </c>
      <c r="P7">
        <v>520</v>
      </c>
      <c r="Q7">
        <v>42</v>
      </c>
      <c r="R7">
        <v>98</v>
      </c>
      <c r="S7">
        <v>0</v>
      </c>
      <c r="T7">
        <v>42</v>
      </c>
      <c r="U7">
        <v>14</v>
      </c>
      <c r="V7">
        <f>marketing_campaign[[#This Row],[MntGoldProds]]+marketing_campaign[[#This Row],[MntSweetProducts]]+marketing_campaign[[#This Row],[MntFishProducts]]+marketing_campaign[[#This Row],[MntMeatProducts]]+marketing_campaign[[#This Row],[MntFruits]]+marketing_campaign[[#This Row],[MntWines]]</f>
        <v>716</v>
      </c>
      <c r="W7">
        <v>2</v>
      </c>
      <c r="X7">
        <v>6</v>
      </c>
      <c r="Y7">
        <v>4</v>
      </c>
      <c r="Z7">
        <v>10</v>
      </c>
      <c r="AA7">
        <f t="shared" si="1"/>
        <v>22</v>
      </c>
      <c r="AB7" t="str" cm="1">
        <f t="array" ref="AB7">_xlfn.IFS(AND(AA7&gt;=0,AA7&lt;=15),"low purchase",AND(AA7&gt;=16,AA7&lt;=30),"mid purchase",AA7&gt;=31,"high purchase")</f>
        <v>mid purchase</v>
      </c>
      <c r="AC7">
        <v>6</v>
      </c>
      <c r="AD7" t="str">
        <f>IF(marketing_campaign[[#This Row],[NumWebVisitsMonth]]&gt;=5.3,"higher_webvists","lower_webvisits")</f>
        <v>higher_webvists</v>
      </c>
      <c r="AE7">
        <v>0</v>
      </c>
      <c r="AF7">
        <v>0</v>
      </c>
      <c r="AG7">
        <v>0</v>
      </c>
      <c r="AH7">
        <v>0</v>
      </c>
      <c r="AI7">
        <v>0</v>
      </c>
      <c r="AJ7">
        <v>0</v>
      </c>
      <c r="AK7">
        <v>3</v>
      </c>
      <c r="AL7">
        <v>11</v>
      </c>
      <c r="AM7">
        <v>0</v>
      </c>
      <c r="AN7">
        <f>marketing_campaign[[#This Row],[AcceptedCmp2]]+marketing_campaign[[#This Row],[AcceptedCmp1]]+marketing_campaign[[#This Row],[AcceptedCmp5]]+marketing_campaign[[#This Row],[AcceptedCmp4]]+marketing_campaign[[#This Row],[AcceptedCmp3]]+marketing_campaign[[#This Row],[Response]]</f>
        <v>0</v>
      </c>
      <c r="AO7" t="str" cm="1">
        <f t="array" ref="AO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 spans="1:41" x14ac:dyDescent="0.35">
      <c r="A8">
        <v>965</v>
      </c>
      <c r="B8">
        <v>1971</v>
      </c>
      <c r="C8">
        <f t="shared" ca="1" si="0"/>
        <v>55</v>
      </c>
      <c r="D8" t="str" cm="1">
        <f t="array" aca="1" ref="D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 t="s">
        <v>29</v>
      </c>
      <c r="F8" t="s">
        <v>35</v>
      </c>
      <c r="G8" cm="1">
        <f t="array" ref="G8">_xlfn.IFS(marketing_campaign[[#This Row],[Marital_Status]]="Single",K8+L8+1,marketing_campaign[[#This Row],[Marital_Status]]="Together",K8+L8+2,marketing_campaign[[#This Row],[Marital_Status]]="Alone",K8+L8+1,marketing_campaign[[#This Row],[Marital_Status]]="Married",K8+L8+2,marketing_campaign[[#This Row],[Marital_Status]]="Divorced",K8+L8+1,marketing_campaign[[#This Row],[Marital_Status]]="YOLO",K8+L8+1,marketing_campaign[[#This Row],[Marital_Status]]="Absurd",K8+L8+1,marketing_campaign[[#This Row],[Marital_Status]]="Widow",K8+L8+1)</f>
        <v>2</v>
      </c>
      <c r="H8" t="str" cm="1">
        <f t="array" ref="H8">_xlfn.IFS(marketing_campaign[[#This Row],[Family_size]]=1,"Family_with_one_child",marketing_campaign[[#This Row],[Family_size]]&gt;1,"Family_with_more_children")</f>
        <v>Family_with_more_children</v>
      </c>
      <c r="I8">
        <v>55635</v>
      </c>
      <c r="J8" t="str">
        <f>IF(marketing_campaign[[#This Row],[Income]]&gt;=Sheet21!B58,"high_income","low_income")</f>
        <v>high_income</v>
      </c>
      <c r="K8">
        <v>0</v>
      </c>
      <c r="L8">
        <v>1</v>
      </c>
      <c r="M8" s="1">
        <v>41226</v>
      </c>
      <c r="N8">
        <v>34</v>
      </c>
      <c r="O8" t="str" cm="1">
        <f t="array" ref="O8">_xlfn.IFS(AND(marketing_campaign[[#This Row],[Recency]]&gt;=0,marketing_campaign[[#This Row],[Recency]]&lt;=14),"Early Recency",AND(marketing_campaign[[#This Row],[Recency]]&gt;=15,marketing_campaign[[#This Row],[Recency]]&lt;=31),"Mid-Recency",marketing_campaign[[#This Row],[Recency]]&gt;=32,"high Recency")</f>
        <v>high Recency</v>
      </c>
      <c r="P8">
        <v>235</v>
      </c>
      <c r="Q8">
        <v>65</v>
      </c>
      <c r="R8">
        <v>164</v>
      </c>
      <c r="S8">
        <v>50</v>
      </c>
      <c r="T8">
        <v>49</v>
      </c>
      <c r="U8">
        <v>27</v>
      </c>
      <c r="V8">
        <f>marketing_campaign[[#This Row],[MntGoldProds]]+marketing_campaign[[#This Row],[MntSweetProducts]]+marketing_campaign[[#This Row],[MntFishProducts]]+marketing_campaign[[#This Row],[MntMeatProducts]]+marketing_campaign[[#This Row],[MntFruits]]+marketing_campaign[[#This Row],[MntWines]]</f>
        <v>590</v>
      </c>
      <c r="W8">
        <v>4</v>
      </c>
      <c r="X8">
        <v>7</v>
      </c>
      <c r="Y8">
        <v>3</v>
      </c>
      <c r="Z8">
        <v>7</v>
      </c>
      <c r="AA8">
        <f t="shared" si="1"/>
        <v>21</v>
      </c>
      <c r="AB8" t="str" cm="1">
        <f t="array" ref="AB8">_xlfn.IFS(AND(AA8&gt;=0,AA8&lt;=15),"low purchase",AND(AA8&gt;=16,AA8&lt;=30),"mid purchase",AA8&gt;=31,"high purchase")</f>
        <v>mid purchase</v>
      </c>
      <c r="AC8">
        <v>6</v>
      </c>
      <c r="AD8" t="str">
        <f>IF(marketing_campaign[[#This Row],[NumWebVisitsMonth]]&gt;=5.3,"higher_webvists","lower_webvisits")</f>
        <v>higher_webvists</v>
      </c>
      <c r="AE8">
        <v>0</v>
      </c>
      <c r="AF8">
        <v>0</v>
      </c>
      <c r="AG8">
        <v>0</v>
      </c>
      <c r="AH8">
        <v>0</v>
      </c>
      <c r="AI8">
        <v>0</v>
      </c>
      <c r="AJ8">
        <v>0</v>
      </c>
      <c r="AK8">
        <v>3</v>
      </c>
      <c r="AL8">
        <v>11</v>
      </c>
      <c r="AM8">
        <v>0</v>
      </c>
      <c r="AN8">
        <f>marketing_campaign[[#This Row],[AcceptedCmp2]]+marketing_campaign[[#This Row],[AcceptedCmp1]]+marketing_campaign[[#This Row],[AcceptedCmp5]]+marketing_campaign[[#This Row],[AcceptedCmp4]]+marketing_campaign[[#This Row],[AcceptedCmp3]]+marketing_campaign[[#This Row],[Response]]</f>
        <v>0</v>
      </c>
      <c r="AO8" t="str" cm="1">
        <f t="array" ref="AO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 spans="1:41" x14ac:dyDescent="0.35">
      <c r="A9">
        <v>6177</v>
      </c>
      <c r="B9">
        <v>1985</v>
      </c>
      <c r="C9">
        <f t="shared" ca="1" si="0"/>
        <v>41</v>
      </c>
      <c r="D9" t="str" cm="1">
        <f t="array" aca="1" ref="D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9" t="s">
        <v>32</v>
      </c>
      <c r="F9" t="s">
        <v>33</v>
      </c>
      <c r="G9" cm="1">
        <f t="array" ref="G9">_xlfn.IFS(marketing_campaign[[#This Row],[Marital_Status]]="Single",K9+L9+1,marketing_campaign[[#This Row],[Marital_Status]]="Together",K9+L9+2,marketing_campaign[[#This Row],[Marital_Status]]="Alone",K9+L9+1,marketing_campaign[[#This Row],[Marital_Status]]="Married",K9+L9+2,marketing_campaign[[#This Row],[Marital_Status]]="Divorced",K9+L9+1,marketing_campaign[[#This Row],[Marital_Status]]="YOLO",K9+L9+1,marketing_campaign[[#This Row],[Marital_Status]]="Absurd",K9+L9+1,marketing_campaign[[#This Row],[Marital_Status]]="Widow",K9+L9+1)</f>
        <v>3</v>
      </c>
      <c r="H9" t="str" cm="1">
        <f t="array" ref="H9">_xlfn.IFS(marketing_campaign[[#This Row],[Family_size]]=1,"Family_with_one_child",marketing_campaign[[#This Row],[Family_size]]&gt;1,"Family_with_more_children")</f>
        <v>Family_with_more_children</v>
      </c>
      <c r="I9">
        <v>33454</v>
      </c>
      <c r="J9" t="str">
        <f>IF(marketing_campaign[[#This Row],[Income]]&gt;=Sheet21!B59,"high_income","low_income")</f>
        <v>high_income</v>
      </c>
      <c r="K9">
        <v>1</v>
      </c>
      <c r="L9">
        <v>0</v>
      </c>
      <c r="M9" s="1">
        <v>41402</v>
      </c>
      <c r="N9">
        <v>32</v>
      </c>
      <c r="O9" t="str" cm="1">
        <f t="array" ref="O9">_xlfn.IFS(AND(marketing_campaign[[#This Row],[Recency]]&gt;=0,marketing_campaign[[#This Row],[Recency]]&lt;=14),"Early Recency",AND(marketing_campaign[[#This Row],[Recency]]&gt;=15,marketing_campaign[[#This Row],[Recency]]&lt;=31),"Mid-Recency",marketing_campaign[[#This Row],[Recency]]&gt;=32,"high Recency")</f>
        <v>high Recency</v>
      </c>
      <c r="P9">
        <v>76</v>
      </c>
      <c r="Q9">
        <v>10</v>
      </c>
      <c r="R9">
        <v>56</v>
      </c>
      <c r="S9">
        <v>3</v>
      </c>
      <c r="T9">
        <v>1</v>
      </c>
      <c r="U9">
        <v>23</v>
      </c>
      <c r="V9">
        <f>marketing_campaign[[#This Row],[MntGoldProds]]+marketing_campaign[[#This Row],[MntSweetProducts]]+marketing_campaign[[#This Row],[MntFishProducts]]+marketing_campaign[[#This Row],[MntMeatProducts]]+marketing_campaign[[#This Row],[MntFruits]]+marketing_campaign[[#This Row],[MntWines]]</f>
        <v>169</v>
      </c>
      <c r="W9">
        <v>2</v>
      </c>
      <c r="X9">
        <v>4</v>
      </c>
      <c r="Y9">
        <v>0</v>
      </c>
      <c r="Z9">
        <v>4</v>
      </c>
      <c r="AA9">
        <f t="shared" si="1"/>
        <v>10</v>
      </c>
      <c r="AB9" t="str" cm="1">
        <f t="array" ref="AB9">_xlfn.IFS(AND(AA9&gt;=0,AA9&lt;=15),"low purchase",AND(AA9&gt;=16,AA9&lt;=30),"mid purchase",AA9&gt;=31,"high purchase")</f>
        <v>low purchase</v>
      </c>
      <c r="AC9">
        <v>8</v>
      </c>
      <c r="AD9" t="str">
        <f>IF(marketing_campaign[[#This Row],[NumWebVisitsMonth]]&gt;=5.3,"higher_webvists","lower_webvisits")</f>
        <v>higher_webvists</v>
      </c>
      <c r="AE9">
        <v>0</v>
      </c>
      <c r="AF9">
        <v>0</v>
      </c>
      <c r="AG9">
        <v>0</v>
      </c>
      <c r="AH9">
        <v>0</v>
      </c>
      <c r="AI9">
        <v>0</v>
      </c>
      <c r="AJ9">
        <v>0</v>
      </c>
      <c r="AK9">
        <v>3</v>
      </c>
      <c r="AL9">
        <v>11</v>
      </c>
      <c r="AM9">
        <v>0</v>
      </c>
      <c r="AN9">
        <f>marketing_campaign[[#This Row],[AcceptedCmp2]]+marketing_campaign[[#This Row],[AcceptedCmp1]]+marketing_campaign[[#This Row],[AcceptedCmp5]]+marketing_campaign[[#This Row],[AcceptedCmp4]]+marketing_campaign[[#This Row],[AcceptedCmp3]]+marketing_campaign[[#This Row],[Response]]</f>
        <v>0</v>
      </c>
      <c r="AO9" t="str" cm="1">
        <f t="array" ref="AO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 spans="1:41" x14ac:dyDescent="0.35">
      <c r="A10">
        <v>4855</v>
      </c>
      <c r="B10">
        <v>1974</v>
      </c>
      <c r="C10">
        <f t="shared" ca="1" si="0"/>
        <v>52</v>
      </c>
      <c r="D10" t="str" cm="1">
        <f t="array" aca="1" ref="D1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 t="s">
        <v>32</v>
      </c>
      <c r="F10" t="s">
        <v>31</v>
      </c>
      <c r="G10" cm="1">
        <f t="array" ref="G10">_xlfn.IFS(marketing_campaign[[#This Row],[Marital_Status]]="Single",K10+L10+1,marketing_campaign[[#This Row],[Marital_Status]]="Together",K10+L10+2,marketing_campaign[[#This Row],[Marital_Status]]="Alone",K10+L10+1,marketing_campaign[[#This Row],[Marital_Status]]="Married",K10+L10+2,marketing_campaign[[#This Row],[Marital_Status]]="Divorced",K10+L10+1,marketing_campaign[[#This Row],[Marital_Status]]="YOLO",K10+L10+1,marketing_campaign[[#This Row],[Marital_Status]]="Absurd",K10+L10+1,marketing_campaign[[#This Row],[Marital_Status]]="Widow",K10+L10+1)</f>
        <v>3</v>
      </c>
      <c r="H10" t="str" cm="1">
        <f t="array" ref="H10">_xlfn.IFS(marketing_campaign[[#This Row],[Family_size]]=1,"Family_with_one_child",marketing_campaign[[#This Row],[Family_size]]&gt;1,"Family_with_more_children")</f>
        <v>Family_with_more_children</v>
      </c>
      <c r="I10">
        <v>30351</v>
      </c>
      <c r="J10" t="str">
        <f>IF(marketing_campaign[[#This Row],[Income]]&gt;=Sheet21!B60,"high_income","low_income")</f>
        <v>high_income</v>
      </c>
      <c r="K10">
        <v>1</v>
      </c>
      <c r="L10">
        <v>0</v>
      </c>
      <c r="M10" s="1">
        <v>41431</v>
      </c>
      <c r="N10">
        <v>19</v>
      </c>
      <c r="O10" t="str" cm="1">
        <f t="array" ref="O10">_xlfn.IFS(AND(marketing_campaign[[#This Row],[Recency]]&gt;=0,marketing_campaign[[#This Row],[Recency]]&lt;=14),"Early Recency",AND(marketing_campaign[[#This Row],[Recency]]&gt;=15,marketing_campaign[[#This Row],[Recency]]&lt;=31),"Mid-Recency",marketing_campaign[[#This Row],[Recency]]&gt;=32,"high Recency")</f>
        <v>Mid-Recency</v>
      </c>
      <c r="P10">
        <v>14</v>
      </c>
      <c r="Q10">
        <v>0</v>
      </c>
      <c r="R10">
        <v>24</v>
      </c>
      <c r="S10">
        <v>3</v>
      </c>
      <c r="T10">
        <v>3</v>
      </c>
      <c r="U10">
        <v>2</v>
      </c>
      <c r="V10">
        <f>marketing_campaign[[#This Row],[MntGoldProds]]+marketing_campaign[[#This Row],[MntSweetProducts]]+marketing_campaign[[#This Row],[MntFishProducts]]+marketing_campaign[[#This Row],[MntMeatProducts]]+marketing_campaign[[#This Row],[MntFruits]]+marketing_campaign[[#This Row],[MntWines]]</f>
        <v>46</v>
      </c>
      <c r="W10">
        <v>1</v>
      </c>
      <c r="X10">
        <v>3</v>
      </c>
      <c r="Y10">
        <v>0</v>
      </c>
      <c r="Z10">
        <v>2</v>
      </c>
      <c r="AA10">
        <f t="shared" si="1"/>
        <v>6</v>
      </c>
      <c r="AB10" t="str" cm="1">
        <f t="array" ref="AB10">_xlfn.IFS(AND(AA10&gt;=0,AA10&lt;=15),"low purchase",AND(AA10&gt;=16,AA10&lt;=30),"mid purchase",AA10&gt;=31,"high purchase")</f>
        <v>low purchase</v>
      </c>
      <c r="AC10">
        <v>9</v>
      </c>
      <c r="AD10" t="str">
        <f>IF(marketing_campaign[[#This Row],[NumWebVisitsMonth]]&gt;=5.3,"higher_webvists","lower_webvisits")</f>
        <v>higher_webvists</v>
      </c>
      <c r="AE10">
        <v>0</v>
      </c>
      <c r="AF10">
        <v>0</v>
      </c>
      <c r="AG10">
        <v>0</v>
      </c>
      <c r="AH10">
        <v>0</v>
      </c>
      <c r="AI10">
        <v>0</v>
      </c>
      <c r="AJ10">
        <v>0</v>
      </c>
      <c r="AK10">
        <v>3</v>
      </c>
      <c r="AL10">
        <v>11</v>
      </c>
      <c r="AM10">
        <v>1</v>
      </c>
      <c r="AN10">
        <f>marketing_campaign[[#This Row],[AcceptedCmp2]]+marketing_campaign[[#This Row],[AcceptedCmp1]]+marketing_campaign[[#This Row],[AcceptedCmp5]]+marketing_campaign[[#This Row],[AcceptedCmp4]]+marketing_campaign[[#This Row],[AcceptedCmp3]]+marketing_campaign[[#This Row],[Response]]</f>
        <v>1</v>
      </c>
      <c r="AO10" t="str" cm="1">
        <f t="array" ref="AO1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1" spans="1:41" x14ac:dyDescent="0.35">
      <c r="A11">
        <v>5899</v>
      </c>
      <c r="B11">
        <v>1950</v>
      </c>
      <c r="C11">
        <f t="shared" ca="1" si="0"/>
        <v>76</v>
      </c>
      <c r="D11" t="str" cm="1">
        <f t="array" aca="1" ref="D1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 t="s">
        <v>32</v>
      </c>
      <c r="F11" t="s">
        <v>31</v>
      </c>
      <c r="G11" cm="1">
        <f t="array" ref="G11">_xlfn.IFS(marketing_campaign[[#This Row],[Marital_Status]]="Single",K11+L11+1,marketing_campaign[[#This Row],[Marital_Status]]="Together",K11+L11+2,marketing_campaign[[#This Row],[Marital_Status]]="Alone",K11+L11+1,marketing_campaign[[#This Row],[Marital_Status]]="Married",K11+L11+2,marketing_campaign[[#This Row],[Marital_Status]]="Divorced",K11+L11+1,marketing_campaign[[#This Row],[Marital_Status]]="YOLO",K11+L11+1,marketing_campaign[[#This Row],[Marital_Status]]="Absurd",K11+L11+1,marketing_campaign[[#This Row],[Marital_Status]]="Widow",K11+L11+1)</f>
        <v>4</v>
      </c>
      <c r="H11" t="str" cm="1">
        <f t="array" ref="H11">_xlfn.IFS(marketing_campaign[[#This Row],[Family_size]]=1,"Family_with_one_child",marketing_campaign[[#This Row],[Family_size]]&gt;1,"Family_with_more_children")</f>
        <v>Family_with_more_children</v>
      </c>
      <c r="I11">
        <v>5648</v>
      </c>
      <c r="J11" t="str">
        <f>IF(marketing_campaign[[#This Row],[Income]]&gt;=Sheet21!B61,"high_income","low_income")</f>
        <v>high_income</v>
      </c>
      <c r="K11">
        <v>1</v>
      </c>
      <c r="L11">
        <v>1</v>
      </c>
      <c r="M11" s="1">
        <v>41711</v>
      </c>
      <c r="N11">
        <v>68</v>
      </c>
      <c r="O11" t="str" cm="1">
        <f t="array" ref="O11">_xlfn.IFS(AND(marketing_campaign[[#This Row],[Recency]]&gt;=0,marketing_campaign[[#This Row],[Recency]]&lt;=14),"Early Recency",AND(marketing_campaign[[#This Row],[Recency]]&gt;=15,marketing_campaign[[#This Row],[Recency]]&lt;=31),"Mid-Recency",marketing_campaign[[#This Row],[Recency]]&gt;=32,"high Recency")</f>
        <v>high Recency</v>
      </c>
      <c r="P11">
        <v>28</v>
      </c>
      <c r="Q11">
        <v>0</v>
      </c>
      <c r="R11">
        <v>6</v>
      </c>
      <c r="S11">
        <v>1</v>
      </c>
      <c r="T11">
        <v>1</v>
      </c>
      <c r="U11">
        <v>13</v>
      </c>
      <c r="V11">
        <f>marketing_campaign[[#This Row],[MntGoldProds]]+marketing_campaign[[#This Row],[MntSweetProducts]]+marketing_campaign[[#This Row],[MntFishProducts]]+marketing_campaign[[#This Row],[MntMeatProducts]]+marketing_campaign[[#This Row],[MntFruits]]+marketing_campaign[[#This Row],[MntWines]]</f>
        <v>49</v>
      </c>
      <c r="W11">
        <v>1</v>
      </c>
      <c r="X11">
        <v>1</v>
      </c>
      <c r="Y11">
        <v>0</v>
      </c>
      <c r="Z11">
        <v>0</v>
      </c>
      <c r="AA11">
        <f t="shared" si="1"/>
        <v>2</v>
      </c>
      <c r="AB11" t="str" cm="1">
        <f t="array" ref="AB11">_xlfn.IFS(AND(AA11&gt;=0,AA11&lt;=15),"low purchase",AND(AA11&gt;=16,AA11&lt;=30),"mid purchase",AA11&gt;=31,"high purchase")</f>
        <v>low purchase</v>
      </c>
      <c r="AC11">
        <v>20</v>
      </c>
      <c r="AD11" t="str">
        <f>IF(marketing_campaign[[#This Row],[NumWebVisitsMonth]]&gt;=5.3,"higher_webvists","lower_webvisits")</f>
        <v>higher_webvists</v>
      </c>
      <c r="AE11">
        <v>1</v>
      </c>
      <c r="AF11">
        <v>0</v>
      </c>
      <c r="AG11">
        <v>0</v>
      </c>
      <c r="AH11">
        <v>0</v>
      </c>
      <c r="AI11">
        <v>0</v>
      </c>
      <c r="AJ11">
        <v>0</v>
      </c>
      <c r="AK11">
        <v>3</v>
      </c>
      <c r="AL11">
        <v>11</v>
      </c>
      <c r="AM11">
        <v>0</v>
      </c>
      <c r="AN11">
        <f>marketing_campaign[[#This Row],[AcceptedCmp2]]+marketing_campaign[[#This Row],[AcceptedCmp1]]+marketing_campaign[[#This Row],[AcceptedCmp5]]+marketing_campaign[[#This Row],[AcceptedCmp4]]+marketing_campaign[[#This Row],[AcceptedCmp3]]+marketing_campaign[[#This Row],[Response]]</f>
        <v>1</v>
      </c>
      <c r="AO11" t="str" cm="1">
        <f t="array" ref="AO1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2" spans="1:41" x14ac:dyDescent="0.35">
      <c r="A12">
        <v>1994</v>
      </c>
      <c r="B12">
        <v>1983</v>
      </c>
      <c r="C12">
        <f t="shared" ca="1" si="0"/>
        <v>43</v>
      </c>
      <c r="D12" t="str" cm="1">
        <f t="array" aca="1" ref="D1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2" t="s">
        <v>29</v>
      </c>
      <c r="F12" t="s">
        <v>33</v>
      </c>
      <c r="G12" cm="1">
        <f t="array" ref="G12">_xlfn.IFS(marketing_campaign[[#This Row],[Marital_Status]]="Single",K12+L12+1,marketing_campaign[[#This Row],[Marital_Status]]="Together",K12+L12+2,marketing_campaign[[#This Row],[Marital_Status]]="Alone",K12+L12+1,marketing_campaign[[#This Row],[Marital_Status]]="Married",K12+L12+2,marketing_campaign[[#This Row],[Marital_Status]]="Divorced",K12+L12+1,marketing_campaign[[#This Row],[Marital_Status]]="YOLO",K12+L12+1,marketing_campaign[[#This Row],[Marital_Status]]="Absurd",K12+L12+1,marketing_campaign[[#This Row],[Marital_Status]]="Widow",K12+L12+1)</f>
        <v>3</v>
      </c>
      <c r="H12" t="str" cm="1">
        <f t="array" ref="H12">_xlfn.IFS(marketing_campaign[[#This Row],[Family_size]]=1,"Family_with_one_child",marketing_campaign[[#This Row],[Family_size]]&gt;1,"Family_with_more_children")</f>
        <v>Family_with_more_children</v>
      </c>
      <c r="I12">
        <v>51386</v>
      </c>
      <c r="J12" t="str">
        <f>IF(marketing_campaign[[#This Row],[Income]]&gt;=Sheet21!B62,"high_income","low_income")</f>
        <v>high_income</v>
      </c>
      <c r="K12">
        <v>1</v>
      </c>
      <c r="L12">
        <v>0</v>
      </c>
      <c r="M12" s="1">
        <v>41593</v>
      </c>
      <c r="N12">
        <v>11</v>
      </c>
      <c r="O12" t="str" cm="1">
        <f t="array" ref="O12">_xlfn.IFS(AND(marketing_campaign[[#This Row],[Recency]]&gt;=0,marketing_campaign[[#This Row],[Recency]]&lt;=14),"Early Recency",AND(marketing_campaign[[#This Row],[Recency]]&gt;=15,marketing_campaign[[#This Row],[Recency]]&lt;=31),"Mid-Recency",marketing_campaign[[#This Row],[Recency]]&gt;=32,"high Recency")</f>
        <v>Early Recency</v>
      </c>
      <c r="P12">
        <v>5</v>
      </c>
      <c r="Q12">
        <v>5</v>
      </c>
      <c r="R12">
        <v>6</v>
      </c>
      <c r="S12">
        <v>0</v>
      </c>
      <c r="T12">
        <v>2</v>
      </c>
      <c r="U12">
        <v>1</v>
      </c>
      <c r="V12">
        <f>marketing_campaign[[#This Row],[MntGoldProds]]+marketing_campaign[[#This Row],[MntSweetProducts]]+marketing_campaign[[#This Row],[MntFishProducts]]+marketing_campaign[[#This Row],[MntMeatProducts]]+marketing_campaign[[#This Row],[MntFruits]]+marketing_campaign[[#This Row],[MntWines]]</f>
        <v>19</v>
      </c>
      <c r="W12">
        <v>1</v>
      </c>
      <c r="X12">
        <v>1</v>
      </c>
      <c r="Y12">
        <v>0</v>
      </c>
      <c r="Z12">
        <v>2</v>
      </c>
      <c r="AA12">
        <f t="shared" si="1"/>
        <v>4</v>
      </c>
      <c r="AB12" t="str" cm="1">
        <f t="array" ref="AB12">_xlfn.IFS(AND(AA12&gt;=0,AA12&lt;=15),"low purchase",AND(AA12&gt;=16,AA12&lt;=30),"mid purchase",AA12&gt;=31,"high purchase")</f>
        <v>low purchase</v>
      </c>
      <c r="AC12">
        <v>7</v>
      </c>
      <c r="AD12" t="str">
        <f>IF(marketing_campaign[[#This Row],[NumWebVisitsMonth]]&gt;=5.3,"higher_webvists","lower_webvisits")</f>
        <v>higher_webvists</v>
      </c>
      <c r="AE12">
        <v>0</v>
      </c>
      <c r="AF12">
        <v>0</v>
      </c>
      <c r="AG12">
        <v>0</v>
      </c>
      <c r="AH12">
        <v>0</v>
      </c>
      <c r="AI12">
        <v>0</v>
      </c>
      <c r="AJ12">
        <v>0</v>
      </c>
      <c r="AK12">
        <v>3</v>
      </c>
      <c r="AL12">
        <v>11</v>
      </c>
      <c r="AM12">
        <v>0</v>
      </c>
      <c r="AN12">
        <f>marketing_campaign[[#This Row],[AcceptedCmp2]]+marketing_campaign[[#This Row],[AcceptedCmp1]]+marketing_campaign[[#This Row],[AcceptedCmp5]]+marketing_campaign[[#This Row],[AcceptedCmp4]]+marketing_campaign[[#This Row],[AcceptedCmp3]]+marketing_campaign[[#This Row],[Response]]</f>
        <v>0</v>
      </c>
      <c r="AO12" t="str" cm="1">
        <f t="array" ref="AO1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 spans="1:41" x14ac:dyDescent="0.35">
      <c r="A13">
        <v>387</v>
      </c>
      <c r="B13">
        <v>1976</v>
      </c>
      <c r="C13">
        <f t="shared" ca="1" si="0"/>
        <v>50</v>
      </c>
      <c r="D13" t="str" cm="1">
        <f t="array" aca="1" ref="D1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 t="s">
        <v>36</v>
      </c>
      <c r="F13" t="s">
        <v>33</v>
      </c>
      <c r="G13" cm="1">
        <f t="array" ref="G13">_xlfn.IFS(marketing_campaign[[#This Row],[Marital_Status]]="Single",K13+L13+1,marketing_campaign[[#This Row],[Marital_Status]]="Together",K13+L13+2,marketing_campaign[[#This Row],[Marital_Status]]="Alone",K13+L13+1,marketing_campaign[[#This Row],[Marital_Status]]="Married",K13+L13+2,marketing_campaign[[#This Row],[Marital_Status]]="Divorced",K13+L13+1,marketing_campaign[[#This Row],[Marital_Status]]="YOLO",K13+L13+1,marketing_campaign[[#This Row],[Marital_Status]]="Absurd",K13+L13+1,marketing_campaign[[#This Row],[Marital_Status]]="Widow",K13+L13+1)</f>
        <v>2</v>
      </c>
      <c r="H13" t="str" cm="1">
        <f t="array" ref="H13">_xlfn.IFS(marketing_campaign[[#This Row],[Family_size]]=1,"Family_with_one_child",marketing_campaign[[#This Row],[Family_size]]&gt;1,"Family_with_more_children")</f>
        <v>Family_with_more_children</v>
      </c>
      <c r="I13">
        <v>7500</v>
      </c>
      <c r="J13" t="str">
        <f>IF(marketing_campaign[[#This Row],[Income]]&gt;=Sheet21!B63,"high_income","low_income")</f>
        <v>high_income</v>
      </c>
      <c r="K13">
        <v>0</v>
      </c>
      <c r="L13">
        <v>0</v>
      </c>
      <c r="M13" s="1">
        <v>41226</v>
      </c>
      <c r="N13">
        <v>59</v>
      </c>
      <c r="O13" t="str" cm="1">
        <f t="array" ref="O13">_xlfn.IFS(AND(marketing_campaign[[#This Row],[Recency]]&gt;=0,marketing_campaign[[#This Row],[Recency]]&lt;=14),"Early Recency",AND(marketing_campaign[[#This Row],[Recency]]&gt;=15,marketing_campaign[[#This Row],[Recency]]&lt;=31),"Mid-Recency",marketing_campaign[[#This Row],[Recency]]&gt;=32,"high Recency")</f>
        <v>high Recency</v>
      </c>
      <c r="P13">
        <v>6</v>
      </c>
      <c r="Q13">
        <v>16</v>
      </c>
      <c r="R13">
        <v>11</v>
      </c>
      <c r="S13">
        <v>11</v>
      </c>
      <c r="T13">
        <v>1</v>
      </c>
      <c r="U13">
        <v>16</v>
      </c>
      <c r="V13">
        <f>marketing_campaign[[#This Row],[MntGoldProds]]+marketing_campaign[[#This Row],[MntSweetProducts]]+marketing_campaign[[#This Row],[MntFishProducts]]+marketing_campaign[[#This Row],[MntMeatProducts]]+marketing_campaign[[#This Row],[MntFruits]]+marketing_campaign[[#This Row],[MntWines]]</f>
        <v>61</v>
      </c>
      <c r="W13">
        <v>1</v>
      </c>
      <c r="X13">
        <v>2</v>
      </c>
      <c r="Y13">
        <v>0</v>
      </c>
      <c r="Z13">
        <v>3</v>
      </c>
      <c r="AA13">
        <f t="shared" si="1"/>
        <v>6</v>
      </c>
      <c r="AB13" t="str" cm="1">
        <f t="array" ref="AB13">_xlfn.IFS(AND(AA13&gt;=0,AA13&lt;=15),"low purchase",AND(AA13&gt;=16,AA13&lt;=30),"mid purchase",AA13&gt;=31,"high purchase")</f>
        <v>low purchase</v>
      </c>
      <c r="AC13">
        <v>8</v>
      </c>
      <c r="AD13" t="str">
        <f>IF(marketing_campaign[[#This Row],[NumWebVisitsMonth]]&gt;=5.3,"higher_webvists","lower_webvisits")</f>
        <v>higher_webvists</v>
      </c>
      <c r="AE13">
        <v>0</v>
      </c>
      <c r="AF13">
        <v>0</v>
      </c>
      <c r="AG13">
        <v>0</v>
      </c>
      <c r="AH13">
        <v>0</v>
      </c>
      <c r="AI13">
        <v>0</v>
      </c>
      <c r="AJ13">
        <v>0</v>
      </c>
      <c r="AK13">
        <v>3</v>
      </c>
      <c r="AL13">
        <v>11</v>
      </c>
      <c r="AM13">
        <v>0</v>
      </c>
      <c r="AN13">
        <f>marketing_campaign[[#This Row],[AcceptedCmp2]]+marketing_campaign[[#This Row],[AcceptedCmp1]]+marketing_campaign[[#This Row],[AcceptedCmp5]]+marketing_campaign[[#This Row],[AcceptedCmp4]]+marketing_campaign[[#This Row],[AcceptedCmp3]]+marketing_campaign[[#This Row],[Response]]</f>
        <v>0</v>
      </c>
      <c r="AO13" t="str" cm="1">
        <f t="array" ref="AO1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 spans="1:41" x14ac:dyDescent="0.35">
      <c r="A14">
        <v>2125</v>
      </c>
      <c r="B14">
        <v>1959</v>
      </c>
      <c r="C14">
        <f t="shared" ca="1" si="0"/>
        <v>67</v>
      </c>
      <c r="D14" t="str" cm="1">
        <f t="array" aca="1" ref="D1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 t="s">
        <v>29</v>
      </c>
      <c r="F14" t="s">
        <v>35</v>
      </c>
      <c r="G14" cm="1">
        <f t="array" ref="G14">_xlfn.IFS(marketing_campaign[[#This Row],[Marital_Status]]="Single",K14+L14+1,marketing_campaign[[#This Row],[Marital_Status]]="Together",K14+L14+2,marketing_campaign[[#This Row],[Marital_Status]]="Alone",K14+L14+1,marketing_campaign[[#This Row],[Marital_Status]]="Married",K14+L14+2,marketing_campaign[[#This Row],[Marital_Status]]="Divorced",K14+L14+1,marketing_campaign[[#This Row],[Marital_Status]]="YOLO",K14+L14+1,marketing_campaign[[#This Row],[Marital_Status]]="Absurd",K14+L14+1,marketing_campaign[[#This Row],[Marital_Status]]="Widow",K14+L14+1)</f>
        <v>1</v>
      </c>
      <c r="H14" t="str" cm="1">
        <f t="array" ref="H14">_xlfn.IFS(marketing_campaign[[#This Row],[Family_size]]=1,"Family_with_one_child",marketing_campaign[[#This Row],[Family_size]]&gt;1,"Family_with_more_children")</f>
        <v>Family_with_one_child</v>
      </c>
      <c r="I14">
        <v>63033</v>
      </c>
      <c r="J14" t="str">
        <f>IF(marketing_campaign[[#This Row],[Income]]&gt;=Sheet21!B64,"high_income","low_income")</f>
        <v>high_income</v>
      </c>
      <c r="K14">
        <v>0</v>
      </c>
      <c r="L14">
        <v>0</v>
      </c>
      <c r="M14" s="1">
        <v>41593</v>
      </c>
      <c r="N14">
        <v>82</v>
      </c>
      <c r="O14" t="str" cm="1">
        <f t="array" ref="O14">_xlfn.IFS(AND(marketing_campaign[[#This Row],[Recency]]&gt;=0,marketing_campaign[[#This Row],[Recency]]&lt;=14),"Early Recency",AND(marketing_campaign[[#This Row],[Recency]]&gt;=15,marketing_campaign[[#This Row],[Recency]]&lt;=31),"Mid-Recency",marketing_campaign[[#This Row],[Recency]]&gt;=32,"high Recency")</f>
        <v>high Recency</v>
      </c>
      <c r="P14">
        <v>194</v>
      </c>
      <c r="Q14">
        <v>61</v>
      </c>
      <c r="R14">
        <v>480</v>
      </c>
      <c r="S14">
        <v>225</v>
      </c>
      <c r="T14">
        <v>112</v>
      </c>
      <c r="U14">
        <v>30</v>
      </c>
      <c r="V14">
        <f>marketing_campaign[[#This Row],[MntGoldProds]]+marketing_campaign[[#This Row],[MntSweetProducts]]+marketing_campaign[[#This Row],[MntFishProducts]]+marketing_campaign[[#This Row],[MntMeatProducts]]+marketing_campaign[[#This Row],[MntFruits]]+marketing_campaign[[#This Row],[MntWines]]</f>
        <v>1102</v>
      </c>
      <c r="W14">
        <v>1</v>
      </c>
      <c r="X14">
        <v>3</v>
      </c>
      <c r="Y14">
        <v>4</v>
      </c>
      <c r="Z14">
        <v>8</v>
      </c>
      <c r="AA14">
        <f t="shared" si="1"/>
        <v>16</v>
      </c>
      <c r="AB14" t="str" cm="1">
        <f t="array" ref="AB14">_xlfn.IFS(AND(AA14&gt;=0,AA14&lt;=15),"low purchase",AND(AA14&gt;=16,AA14&lt;=30),"mid purchase",AA14&gt;=31,"high purchase")</f>
        <v>mid purchase</v>
      </c>
      <c r="AC14">
        <v>2</v>
      </c>
      <c r="AD14" t="str">
        <f>IF(marketing_campaign[[#This Row],[NumWebVisitsMonth]]&gt;=5.3,"higher_webvists","lower_webvisits")</f>
        <v>lower_webvisits</v>
      </c>
      <c r="AE14">
        <v>0</v>
      </c>
      <c r="AF14">
        <v>0</v>
      </c>
      <c r="AG14">
        <v>0</v>
      </c>
      <c r="AH14">
        <v>0</v>
      </c>
      <c r="AI14">
        <v>0</v>
      </c>
      <c r="AJ14">
        <v>0</v>
      </c>
      <c r="AK14">
        <v>3</v>
      </c>
      <c r="AL14">
        <v>11</v>
      </c>
      <c r="AM14">
        <v>0</v>
      </c>
      <c r="AN14">
        <f>marketing_campaign[[#This Row],[AcceptedCmp2]]+marketing_campaign[[#This Row],[AcceptedCmp1]]+marketing_campaign[[#This Row],[AcceptedCmp5]]+marketing_campaign[[#This Row],[AcceptedCmp4]]+marketing_campaign[[#This Row],[AcceptedCmp3]]+marketing_campaign[[#This Row],[Response]]</f>
        <v>0</v>
      </c>
      <c r="AO14" t="str" cm="1">
        <f t="array" ref="AO1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 spans="1:41" x14ac:dyDescent="0.35">
      <c r="A15">
        <v>8180</v>
      </c>
      <c r="B15">
        <v>1952</v>
      </c>
      <c r="C15">
        <f t="shared" ca="1" si="0"/>
        <v>74</v>
      </c>
      <c r="D15" t="str" cm="1">
        <f t="array" aca="1" ref="D1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 t="s">
        <v>34</v>
      </c>
      <c r="F15" t="s">
        <v>35</v>
      </c>
      <c r="G15" cm="1">
        <f t="array" ref="G15">_xlfn.IFS(marketing_campaign[[#This Row],[Marital_Status]]="Single",K15+L15+1,marketing_campaign[[#This Row],[Marital_Status]]="Together",K15+L15+2,marketing_campaign[[#This Row],[Marital_Status]]="Alone",K15+L15+1,marketing_campaign[[#This Row],[Marital_Status]]="Married",K15+L15+2,marketing_campaign[[#This Row],[Marital_Status]]="Divorced",K15+L15+1,marketing_campaign[[#This Row],[Marital_Status]]="YOLO",K15+L15+1,marketing_campaign[[#This Row],[Marital_Status]]="Absurd",K15+L15+1,marketing_campaign[[#This Row],[Marital_Status]]="Widow",K15+L15+1)</f>
        <v>3</v>
      </c>
      <c r="H15" t="str" cm="1">
        <f t="array" ref="H15">_xlfn.IFS(marketing_campaign[[#This Row],[Family_size]]=1,"Family_with_one_child",marketing_campaign[[#This Row],[Family_size]]&gt;1,"Family_with_more_children")</f>
        <v>Family_with_more_children</v>
      </c>
      <c r="I15">
        <v>59354</v>
      </c>
      <c r="J15" t="str">
        <f>IF(marketing_campaign[[#This Row],[Income]]&gt;=Sheet21!B65,"high_income","low_income")</f>
        <v>high_income</v>
      </c>
      <c r="K15">
        <v>1</v>
      </c>
      <c r="L15">
        <v>1</v>
      </c>
      <c r="M15" s="1">
        <v>41593</v>
      </c>
      <c r="N15">
        <v>53</v>
      </c>
      <c r="O15" t="str" cm="1">
        <f t="array" ref="O15">_xlfn.IFS(AND(marketing_campaign[[#This Row],[Recency]]&gt;=0,marketing_campaign[[#This Row],[Recency]]&lt;=14),"Early Recency",AND(marketing_campaign[[#This Row],[Recency]]&gt;=15,marketing_campaign[[#This Row],[Recency]]&lt;=31),"Mid-Recency",marketing_campaign[[#This Row],[Recency]]&gt;=32,"high Recency")</f>
        <v>high Recency</v>
      </c>
      <c r="P15">
        <v>233</v>
      </c>
      <c r="Q15">
        <v>2</v>
      </c>
      <c r="R15">
        <v>53</v>
      </c>
      <c r="S15">
        <v>3</v>
      </c>
      <c r="T15">
        <v>5</v>
      </c>
      <c r="U15">
        <v>14</v>
      </c>
      <c r="V15">
        <f>marketing_campaign[[#This Row],[MntGoldProds]]+marketing_campaign[[#This Row],[MntSweetProducts]]+marketing_campaign[[#This Row],[MntFishProducts]]+marketing_campaign[[#This Row],[MntMeatProducts]]+marketing_campaign[[#This Row],[MntFruits]]+marketing_campaign[[#This Row],[MntWines]]</f>
        <v>310</v>
      </c>
      <c r="W15">
        <v>3</v>
      </c>
      <c r="X15">
        <v>6</v>
      </c>
      <c r="Y15">
        <v>1</v>
      </c>
      <c r="Z15">
        <v>5</v>
      </c>
      <c r="AA15">
        <f t="shared" si="1"/>
        <v>15</v>
      </c>
      <c r="AB15" t="str" cm="1">
        <f t="array" ref="AB15">_xlfn.IFS(AND(AA15&gt;=0,AA15&lt;=15),"low purchase",AND(AA15&gt;=16,AA15&lt;=30),"mid purchase",AA15&gt;=31,"high purchase")</f>
        <v>low purchase</v>
      </c>
      <c r="AC15">
        <v>6</v>
      </c>
      <c r="AD15" t="str">
        <f>IF(marketing_campaign[[#This Row],[NumWebVisitsMonth]]&gt;=5.3,"higher_webvists","lower_webvisits")</f>
        <v>higher_webvists</v>
      </c>
      <c r="AE15">
        <v>0</v>
      </c>
      <c r="AF15">
        <v>0</v>
      </c>
      <c r="AG15">
        <v>0</v>
      </c>
      <c r="AH15">
        <v>0</v>
      </c>
      <c r="AI15">
        <v>0</v>
      </c>
      <c r="AJ15">
        <v>0</v>
      </c>
      <c r="AK15">
        <v>3</v>
      </c>
      <c r="AL15">
        <v>11</v>
      </c>
      <c r="AM15">
        <v>0</v>
      </c>
      <c r="AN15">
        <f>marketing_campaign[[#This Row],[AcceptedCmp2]]+marketing_campaign[[#This Row],[AcceptedCmp1]]+marketing_campaign[[#This Row],[AcceptedCmp5]]+marketing_campaign[[#This Row],[AcceptedCmp4]]+marketing_campaign[[#This Row],[AcceptedCmp3]]+marketing_campaign[[#This Row],[Response]]</f>
        <v>0</v>
      </c>
      <c r="AO15" t="str" cm="1">
        <f t="array" ref="AO1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 spans="1:41" x14ac:dyDescent="0.35">
      <c r="A16">
        <v>2569</v>
      </c>
      <c r="B16">
        <v>1987</v>
      </c>
      <c r="C16">
        <f t="shared" ca="1" si="0"/>
        <v>39</v>
      </c>
      <c r="D16" t="str" cm="1">
        <f t="array" aca="1" ref="D1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6" t="s">
        <v>29</v>
      </c>
      <c r="F16" t="s">
        <v>33</v>
      </c>
      <c r="G16" cm="1">
        <f t="array" ref="G16">_xlfn.IFS(marketing_campaign[[#This Row],[Marital_Status]]="Single",K16+L16+1,marketing_campaign[[#This Row],[Marital_Status]]="Together",K16+L16+2,marketing_campaign[[#This Row],[Marital_Status]]="Alone",K16+L16+1,marketing_campaign[[#This Row],[Marital_Status]]="Married",K16+L16+2,marketing_campaign[[#This Row],[Marital_Status]]="Divorced",K16+L16+1,marketing_campaign[[#This Row],[Marital_Status]]="YOLO",K16+L16+1,marketing_campaign[[#This Row],[Marital_Status]]="Absurd",K16+L16+1,marketing_campaign[[#This Row],[Marital_Status]]="Widow",K16+L16+1)</f>
        <v>2</v>
      </c>
      <c r="H16" t="str" cm="1">
        <f t="array" ref="H16">_xlfn.IFS(marketing_campaign[[#This Row],[Family_size]]=1,"Family_with_one_child",marketing_campaign[[#This Row],[Family_size]]&gt;1,"Family_with_more_children")</f>
        <v>Family_with_more_children</v>
      </c>
      <c r="I16">
        <v>17323</v>
      </c>
      <c r="J16" t="str">
        <f>IF(marketing_campaign[[#This Row],[Income]]&gt;=Sheet21!B66,"high_income","low_income")</f>
        <v>high_income</v>
      </c>
      <c r="K16">
        <v>0</v>
      </c>
      <c r="L16">
        <v>0</v>
      </c>
      <c r="M16" s="1">
        <v>41192</v>
      </c>
      <c r="N16">
        <v>38</v>
      </c>
      <c r="O16" t="str" cm="1">
        <f t="array" ref="O16">_xlfn.IFS(AND(marketing_campaign[[#This Row],[Recency]]&gt;=0,marketing_campaign[[#This Row],[Recency]]&lt;=14),"Early Recency",AND(marketing_campaign[[#This Row],[Recency]]&gt;=15,marketing_campaign[[#This Row],[Recency]]&lt;=31),"Mid-Recency",marketing_campaign[[#This Row],[Recency]]&gt;=32,"high Recency")</f>
        <v>high Recency</v>
      </c>
      <c r="P16">
        <v>3</v>
      </c>
      <c r="Q16">
        <v>14</v>
      </c>
      <c r="R16">
        <v>17</v>
      </c>
      <c r="S16">
        <v>6</v>
      </c>
      <c r="T16">
        <v>1</v>
      </c>
      <c r="U16">
        <v>5</v>
      </c>
      <c r="V16">
        <f>marketing_campaign[[#This Row],[MntGoldProds]]+marketing_campaign[[#This Row],[MntSweetProducts]]+marketing_campaign[[#This Row],[MntFishProducts]]+marketing_campaign[[#This Row],[MntMeatProducts]]+marketing_campaign[[#This Row],[MntFruits]]+marketing_campaign[[#This Row],[MntWines]]</f>
        <v>46</v>
      </c>
      <c r="W16">
        <v>1</v>
      </c>
      <c r="X16">
        <v>1</v>
      </c>
      <c r="Y16">
        <v>0</v>
      </c>
      <c r="Z16">
        <v>3</v>
      </c>
      <c r="AA16">
        <f t="shared" si="1"/>
        <v>5</v>
      </c>
      <c r="AB16" t="str" cm="1">
        <f t="array" ref="AB16">_xlfn.IFS(AND(AA16&gt;=0,AA16&lt;=15),"low purchase",AND(AA16&gt;=16,AA16&lt;=30),"mid purchase",AA16&gt;=31,"high purchase")</f>
        <v>low purchase</v>
      </c>
      <c r="AC16">
        <v>8</v>
      </c>
      <c r="AD16" t="str">
        <f>IF(marketing_campaign[[#This Row],[NumWebVisitsMonth]]&gt;=5.3,"higher_webvists","lower_webvisits")</f>
        <v>higher_webvists</v>
      </c>
      <c r="AE16">
        <v>0</v>
      </c>
      <c r="AF16">
        <v>0</v>
      </c>
      <c r="AG16">
        <v>0</v>
      </c>
      <c r="AH16">
        <v>0</v>
      </c>
      <c r="AI16">
        <v>0</v>
      </c>
      <c r="AJ16">
        <v>0</v>
      </c>
      <c r="AK16">
        <v>3</v>
      </c>
      <c r="AL16">
        <v>11</v>
      </c>
      <c r="AM16">
        <v>0</v>
      </c>
      <c r="AN16">
        <f>marketing_campaign[[#This Row],[AcceptedCmp2]]+marketing_campaign[[#This Row],[AcceptedCmp1]]+marketing_campaign[[#This Row],[AcceptedCmp5]]+marketing_campaign[[#This Row],[AcceptedCmp4]]+marketing_campaign[[#This Row],[AcceptedCmp3]]+marketing_campaign[[#This Row],[Response]]</f>
        <v>0</v>
      </c>
      <c r="AO16" t="str" cm="1">
        <f t="array" ref="AO1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 spans="1:41" x14ac:dyDescent="0.35">
      <c r="A17">
        <v>2114</v>
      </c>
      <c r="B17">
        <v>1946</v>
      </c>
      <c r="C17">
        <f t="shared" ca="1" si="0"/>
        <v>80</v>
      </c>
      <c r="D17" t="str" cm="1">
        <f t="array" aca="1" ref="D1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7" t="s">
        <v>32</v>
      </c>
      <c r="F17" t="s">
        <v>30</v>
      </c>
      <c r="G17" cm="1">
        <f t="array" ref="G17">_xlfn.IFS(marketing_campaign[[#This Row],[Marital_Status]]="Single",K17+L17+1,marketing_campaign[[#This Row],[Marital_Status]]="Together",K17+L17+2,marketing_campaign[[#This Row],[Marital_Status]]="Alone",K17+L17+1,marketing_campaign[[#This Row],[Marital_Status]]="Married",K17+L17+2,marketing_campaign[[#This Row],[Marital_Status]]="Divorced",K17+L17+1,marketing_campaign[[#This Row],[Marital_Status]]="YOLO",K17+L17+1,marketing_campaign[[#This Row],[Marital_Status]]="Absurd",K17+L17+1,marketing_campaign[[#This Row],[Marital_Status]]="Widow",K17+L17+1)</f>
        <v>1</v>
      </c>
      <c r="H17" t="str" cm="1">
        <f t="array" ref="H17">_xlfn.IFS(marketing_campaign[[#This Row],[Family_size]]=1,"Family_with_one_child",marketing_campaign[[#This Row],[Family_size]]&gt;1,"Family_with_more_children")</f>
        <v>Family_with_one_child</v>
      </c>
      <c r="I17">
        <v>82800</v>
      </c>
      <c r="J17" t="str">
        <f>IF(marketing_campaign[[#This Row],[Income]]&gt;=Sheet21!B67,"high_income","low_income")</f>
        <v>high_income</v>
      </c>
      <c r="K17">
        <v>0</v>
      </c>
      <c r="L17">
        <v>0</v>
      </c>
      <c r="M17" s="1">
        <v>41237</v>
      </c>
      <c r="N17">
        <v>23</v>
      </c>
      <c r="O17" t="str" cm="1">
        <f t="array" ref="O17">_xlfn.IFS(AND(marketing_campaign[[#This Row],[Recency]]&gt;=0,marketing_campaign[[#This Row],[Recency]]&lt;=14),"Early Recency",AND(marketing_campaign[[#This Row],[Recency]]&gt;=15,marketing_campaign[[#This Row],[Recency]]&lt;=31),"Mid-Recency",marketing_campaign[[#This Row],[Recency]]&gt;=32,"high Recency")</f>
        <v>Mid-Recency</v>
      </c>
      <c r="P17">
        <v>1006</v>
      </c>
      <c r="Q17">
        <v>22</v>
      </c>
      <c r="R17">
        <v>115</v>
      </c>
      <c r="S17">
        <v>59</v>
      </c>
      <c r="T17">
        <v>68</v>
      </c>
      <c r="U17">
        <v>45</v>
      </c>
      <c r="V17">
        <f>marketing_campaign[[#This Row],[MntGoldProds]]+marketing_campaign[[#This Row],[MntSweetProducts]]+marketing_campaign[[#This Row],[MntFishProducts]]+marketing_campaign[[#This Row],[MntMeatProducts]]+marketing_campaign[[#This Row],[MntFruits]]+marketing_campaign[[#This Row],[MntWines]]</f>
        <v>1315</v>
      </c>
      <c r="W17">
        <v>1</v>
      </c>
      <c r="X17">
        <v>7</v>
      </c>
      <c r="Y17">
        <v>6</v>
      </c>
      <c r="Z17">
        <v>12</v>
      </c>
      <c r="AA17">
        <f t="shared" si="1"/>
        <v>26</v>
      </c>
      <c r="AB17" t="str" cm="1">
        <f t="array" ref="AB17">_xlfn.IFS(AND(AA17&gt;=0,AA17&lt;=15),"low purchase",AND(AA17&gt;=16,AA17&lt;=30),"mid purchase",AA17&gt;=31,"high purchase")</f>
        <v>mid purchase</v>
      </c>
      <c r="AC17">
        <v>3</v>
      </c>
      <c r="AD17" t="str">
        <f>IF(marketing_campaign[[#This Row],[NumWebVisitsMonth]]&gt;=5.3,"higher_webvists","lower_webvisits")</f>
        <v>lower_webvisits</v>
      </c>
      <c r="AE17">
        <v>0</v>
      </c>
      <c r="AF17">
        <v>0</v>
      </c>
      <c r="AG17">
        <v>1</v>
      </c>
      <c r="AH17">
        <v>1</v>
      </c>
      <c r="AI17">
        <v>0</v>
      </c>
      <c r="AJ17">
        <v>0</v>
      </c>
      <c r="AK17">
        <v>3</v>
      </c>
      <c r="AL17">
        <v>11</v>
      </c>
      <c r="AM17">
        <v>1</v>
      </c>
      <c r="AN17">
        <f>marketing_campaign[[#This Row],[AcceptedCmp2]]+marketing_campaign[[#This Row],[AcceptedCmp1]]+marketing_campaign[[#This Row],[AcceptedCmp5]]+marketing_campaign[[#This Row],[AcceptedCmp4]]+marketing_campaign[[#This Row],[AcceptedCmp3]]+marketing_campaign[[#This Row],[Response]]</f>
        <v>3</v>
      </c>
      <c r="AO17" t="str" cm="1">
        <f t="array" ref="AO1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3/5 campaign accepted</v>
      </c>
    </row>
    <row r="18" spans="1:41" x14ac:dyDescent="0.35">
      <c r="A18">
        <v>9736</v>
      </c>
      <c r="B18">
        <v>1980</v>
      </c>
      <c r="C18">
        <f t="shared" ca="1" si="0"/>
        <v>46</v>
      </c>
      <c r="D18" t="str" cm="1">
        <f t="array" aca="1" ref="D1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 t="s">
        <v>29</v>
      </c>
      <c r="F18" t="s">
        <v>33</v>
      </c>
      <c r="G18" cm="1">
        <f t="array" ref="G18">_xlfn.IFS(marketing_campaign[[#This Row],[Marital_Status]]="Single",K18+L18+1,marketing_campaign[[#This Row],[Marital_Status]]="Together",K18+L18+2,marketing_campaign[[#This Row],[Marital_Status]]="Alone",K18+L18+1,marketing_campaign[[#This Row],[Marital_Status]]="Married",K18+L18+2,marketing_campaign[[#This Row],[Marital_Status]]="Divorced",K18+L18+1,marketing_campaign[[#This Row],[Marital_Status]]="YOLO",K18+L18+1,marketing_campaign[[#This Row],[Marital_Status]]="Absurd",K18+L18+1,marketing_campaign[[#This Row],[Marital_Status]]="Widow",K18+L18+1)</f>
        <v>4</v>
      </c>
      <c r="H18" t="str" cm="1">
        <f t="array" ref="H18">_xlfn.IFS(marketing_campaign[[#This Row],[Family_size]]=1,"Family_with_one_child",marketing_campaign[[#This Row],[Family_size]]&gt;1,"Family_with_more_children")</f>
        <v>Family_with_more_children</v>
      </c>
      <c r="I18">
        <v>41850</v>
      </c>
      <c r="J18" t="str">
        <f>IF(marketing_campaign[[#This Row],[Income]]&gt;=Sheet21!B68,"high_income","low_income")</f>
        <v>high_income</v>
      </c>
      <c r="K18">
        <v>1</v>
      </c>
      <c r="L18">
        <v>1</v>
      </c>
      <c r="M18" s="1">
        <v>41267</v>
      </c>
      <c r="N18">
        <v>51</v>
      </c>
      <c r="O18" t="str" cm="1">
        <f t="array" ref="O18">_xlfn.IFS(AND(marketing_campaign[[#This Row],[Recency]]&gt;=0,marketing_campaign[[#This Row],[Recency]]&lt;=14),"Early Recency",AND(marketing_campaign[[#This Row],[Recency]]&gt;=15,marketing_campaign[[#This Row],[Recency]]&lt;=31),"Mid-Recency",marketing_campaign[[#This Row],[Recency]]&gt;=32,"high Recency")</f>
        <v>high Recency</v>
      </c>
      <c r="P18">
        <v>53</v>
      </c>
      <c r="Q18">
        <v>5</v>
      </c>
      <c r="R18">
        <v>19</v>
      </c>
      <c r="S18">
        <v>2</v>
      </c>
      <c r="T18">
        <v>13</v>
      </c>
      <c r="U18">
        <v>4</v>
      </c>
      <c r="V18">
        <f>marketing_campaign[[#This Row],[MntGoldProds]]+marketing_campaign[[#This Row],[MntSweetProducts]]+marketing_campaign[[#This Row],[MntFishProducts]]+marketing_campaign[[#This Row],[MntMeatProducts]]+marketing_campaign[[#This Row],[MntFruits]]+marketing_campaign[[#This Row],[MntWines]]</f>
        <v>96</v>
      </c>
      <c r="W18">
        <v>3</v>
      </c>
      <c r="X18">
        <v>3</v>
      </c>
      <c r="Y18">
        <v>0</v>
      </c>
      <c r="Z18">
        <v>3</v>
      </c>
      <c r="AA18">
        <f t="shared" si="1"/>
        <v>9</v>
      </c>
      <c r="AB18" t="str" cm="1">
        <f t="array" ref="AB18">_xlfn.IFS(AND(AA18&gt;=0,AA18&lt;=15),"low purchase",AND(AA18&gt;=16,AA18&lt;=30),"mid purchase",AA18&gt;=31,"high purchase")</f>
        <v>low purchase</v>
      </c>
      <c r="AC18">
        <v>8</v>
      </c>
      <c r="AD18" t="str">
        <f>IF(marketing_campaign[[#This Row],[NumWebVisitsMonth]]&gt;=5.3,"higher_webvists","lower_webvisits")</f>
        <v>higher_webvists</v>
      </c>
      <c r="AE18">
        <v>0</v>
      </c>
      <c r="AF18">
        <v>0</v>
      </c>
      <c r="AG18">
        <v>0</v>
      </c>
      <c r="AH18">
        <v>0</v>
      </c>
      <c r="AI18">
        <v>0</v>
      </c>
      <c r="AJ18">
        <v>0</v>
      </c>
      <c r="AK18">
        <v>3</v>
      </c>
      <c r="AL18">
        <v>11</v>
      </c>
      <c r="AM18">
        <v>0</v>
      </c>
      <c r="AN18">
        <f>marketing_campaign[[#This Row],[AcceptedCmp2]]+marketing_campaign[[#This Row],[AcceptedCmp1]]+marketing_campaign[[#This Row],[AcceptedCmp5]]+marketing_campaign[[#This Row],[AcceptedCmp4]]+marketing_campaign[[#This Row],[AcceptedCmp3]]+marketing_campaign[[#This Row],[Response]]</f>
        <v>0</v>
      </c>
      <c r="AO18" t="str" cm="1">
        <f t="array" ref="AO1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 spans="1:41" x14ac:dyDescent="0.35">
      <c r="A19">
        <v>4939</v>
      </c>
      <c r="B19">
        <v>1946</v>
      </c>
      <c r="C19">
        <f t="shared" ca="1" si="0"/>
        <v>80</v>
      </c>
      <c r="D19" t="str" cm="1">
        <f t="array" aca="1" ref="D1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9" t="s">
        <v>29</v>
      </c>
      <c r="F19" t="s">
        <v>31</v>
      </c>
      <c r="G19" cm="1">
        <f t="array" ref="G19">_xlfn.IFS(marketing_campaign[[#This Row],[Marital_Status]]="Single",K19+L19+1,marketing_campaign[[#This Row],[Marital_Status]]="Together",K19+L19+2,marketing_campaign[[#This Row],[Marital_Status]]="Alone",K19+L19+1,marketing_campaign[[#This Row],[Marital_Status]]="Married",K19+L19+2,marketing_campaign[[#This Row],[Marital_Status]]="Divorced",K19+L19+1,marketing_campaign[[#This Row],[Marital_Status]]="YOLO",K19+L19+1,marketing_campaign[[#This Row],[Marital_Status]]="Absurd",K19+L19+1,marketing_campaign[[#This Row],[Marital_Status]]="Widow",K19+L19+1)</f>
        <v>2</v>
      </c>
      <c r="H19" t="str" cm="1">
        <f t="array" ref="H19">_xlfn.IFS(marketing_campaign[[#This Row],[Family_size]]=1,"Family_with_one_child",marketing_campaign[[#This Row],[Family_size]]&gt;1,"Family_with_more_children")</f>
        <v>Family_with_more_children</v>
      </c>
      <c r="I19">
        <v>37760</v>
      </c>
      <c r="J19" t="str">
        <f>IF(marketing_campaign[[#This Row],[Income]]&gt;=Sheet21!B69,"high_income","low_income")</f>
        <v>high_income</v>
      </c>
      <c r="K19">
        <v>0</v>
      </c>
      <c r="L19">
        <v>0</v>
      </c>
      <c r="M19" s="1">
        <v>41152</v>
      </c>
      <c r="N19">
        <v>20</v>
      </c>
      <c r="O19" t="str" cm="1">
        <f t="array" ref="O19">_xlfn.IFS(AND(marketing_campaign[[#This Row],[Recency]]&gt;=0,marketing_campaign[[#This Row],[Recency]]&lt;=14),"Early Recency",AND(marketing_campaign[[#This Row],[Recency]]&gt;=15,marketing_campaign[[#This Row],[Recency]]&lt;=31),"Mid-Recency",marketing_campaign[[#This Row],[Recency]]&gt;=32,"high Recency")</f>
        <v>Mid-Recency</v>
      </c>
      <c r="P19">
        <v>84</v>
      </c>
      <c r="Q19">
        <v>5</v>
      </c>
      <c r="R19">
        <v>38</v>
      </c>
      <c r="S19">
        <v>150</v>
      </c>
      <c r="T19">
        <v>12</v>
      </c>
      <c r="U19">
        <v>28</v>
      </c>
      <c r="V19">
        <f>marketing_campaign[[#This Row],[MntGoldProds]]+marketing_campaign[[#This Row],[MntSweetProducts]]+marketing_campaign[[#This Row],[MntFishProducts]]+marketing_campaign[[#This Row],[MntMeatProducts]]+marketing_campaign[[#This Row],[MntFruits]]+marketing_campaign[[#This Row],[MntWines]]</f>
        <v>317</v>
      </c>
      <c r="W19">
        <v>2</v>
      </c>
      <c r="X19">
        <v>4</v>
      </c>
      <c r="Y19">
        <v>1</v>
      </c>
      <c r="Z19">
        <v>6</v>
      </c>
      <c r="AA19">
        <f t="shared" si="1"/>
        <v>13</v>
      </c>
      <c r="AB19" t="str" cm="1">
        <f t="array" ref="AB19">_xlfn.IFS(AND(AA19&gt;=0,AA19&lt;=15),"low purchase",AND(AA19&gt;=16,AA19&lt;=30),"mid purchase",AA19&gt;=31,"high purchase")</f>
        <v>low purchase</v>
      </c>
      <c r="AC19">
        <v>7</v>
      </c>
      <c r="AD19" t="str">
        <f>IF(marketing_campaign[[#This Row],[NumWebVisitsMonth]]&gt;=5.3,"higher_webvists","lower_webvisits")</f>
        <v>higher_webvists</v>
      </c>
      <c r="AE19">
        <v>0</v>
      </c>
      <c r="AF19">
        <v>0</v>
      </c>
      <c r="AG19">
        <v>0</v>
      </c>
      <c r="AH19">
        <v>0</v>
      </c>
      <c r="AI19">
        <v>0</v>
      </c>
      <c r="AJ19">
        <v>0</v>
      </c>
      <c r="AK19">
        <v>3</v>
      </c>
      <c r="AL19">
        <v>11</v>
      </c>
      <c r="AM19">
        <v>0</v>
      </c>
      <c r="AN19">
        <f>marketing_campaign[[#This Row],[AcceptedCmp2]]+marketing_campaign[[#This Row],[AcceptedCmp1]]+marketing_campaign[[#This Row],[AcceptedCmp5]]+marketing_campaign[[#This Row],[AcceptedCmp4]]+marketing_campaign[[#This Row],[AcceptedCmp3]]+marketing_campaign[[#This Row],[Response]]</f>
        <v>0</v>
      </c>
      <c r="AO19" t="str" cm="1">
        <f t="array" ref="AO1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 spans="1:41" x14ac:dyDescent="0.35">
      <c r="A20">
        <v>6565</v>
      </c>
      <c r="B20">
        <v>1949</v>
      </c>
      <c r="C20">
        <f t="shared" ca="1" si="0"/>
        <v>77</v>
      </c>
      <c r="D20" t="str" cm="1">
        <f t="array" aca="1" ref="D2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 t="s">
        <v>34</v>
      </c>
      <c r="F20" t="s">
        <v>33</v>
      </c>
      <c r="G20" cm="1">
        <f t="array" ref="G20">_xlfn.IFS(marketing_campaign[[#This Row],[Marital_Status]]="Single",K20+L20+1,marketing_campaign[[#This Row],[Marital_Status]]="Together",K20+L20+2,marketing_campaign[[#This Row],[Marital_Status]]="Alone",K20+L20+1,marketing_campaign[[#This Row],[Marital_Status]]="Married",K20+L20+2,marketing_campaign[[#This Row],[Marital_Status]]="Divorced",K20+L20+1,marketing_campaign[[#This Row],[Marital_Status]]="YOLO",K20+L20+1,marketing_campaign[[#This Row],[Marital_Status]]="Absurd",K20+L20+1,marketing_campaign[[#This Row],[Marital_Status]]="Widow",K20+L20+1)</f>
        <v>3</v>
      </c>
      <c r="H20" t="str" cm="1">
        <f t="array" ref="H20">_xlfn.IFS(marketing_campaign[[#This Row],[Family_size]]=1,"Family_with_one_child",marketing_campaign[[#This Row],[Family_size]]&gt;1,"Family_with_more_children")</f>
        <v>Family_with_more_children</v>
      </c>
      <c r="I20">
        <v>76995</v>
      </c>
      <c r="J20" t="str">
        <f>IF(marketing_campaign[[#This Row],[Income]]&gt;=Sheet21!B70,"high_income","low_income")</f>
        <v>high_income</v>
      </c>
      <c r="K20">
        <v>0</v>
      </c>
      <c r="L20">
        <v>1</v>
      </c>
      <c r="M20" s="1">
        <v>41361</v>
      </c>
      <c r="N20">
        <v>91</v>
      </c>
      <c r="O20" t="str" cm="1">
        <f t="array" ref="O20">_xlfn.IFS(AND(marketing_campaign[[#This Row],[Recency]]&gt;=0,marketing_campaign[[#This Row],[Recency]]&lt;=14),"Early Recency",AND(marketing_campaign[[#This Row],[Recency]]&gt;=15,marketing_campaign[[#This Row],[Recency]]&lt;=31),"Mid-Recency",marketing_campaign[[#This Row],[Recency]]&gt;=32,"high Recency")</f>
        <v>high Recency</v>
      </c>
      <c r="P20">
        <v>1012</v>
      </c>
      <c r="Q20">
        <v>80</v>
      </c>
      <c r="R20">
        <v>498</v>
      </c>
      <c r="S20">
        <v>0</v>
      </c>
      <c r="T20">
        <v>16</v>
      </c>
      <c r="U20">
        <v>176</v>
      </c>
      <c r="V20">
        <f>marketing_campaign[[#This Row],[MntGoldProds]]+marketing_campaign[[#This Row],[MntSweetProducts]]+marketing_campaign[[#This Row],[MntFishProducts]]+marketing_campaign[[#This Row],[MntMeatProducts]]+marketing_campaign[[#This Row],[MntFruits]]+marketing_campaign[[#This Row],[MntWines]]</f>
        <v>1782</v>
      </c>
      <c r="W20">
        <v>2</v>
      </c>
      <c r="X20">
        <v>11</v>
      </c>
      <c r="Y20">
        <v>4</v>
      </c>
      <c r="Z20">
        <v>9</v>
      </c>
      <c r="AA20">
        <f t="shared" si="1"/>
        <v>26</v>
      </c>
      <c r="AB20" t="str" cm="1">
        <f t="array" ref="AB20">_xlfn.IFS(AND(AA20&gt;=0,AA20&lt;=15),"low purchase",AND(AA20&gt;=16,AA20&lt;=30),"mid purchase",AA20&gt;=31,"high purchase")</f>
        <v>mid purchase</v>
      </c>
      <c r="AC20">
        <v>5</v>
      </c>
      <c r="AD20" t="str">
        <f>IF(marketing_campaign[[#This Row],[NumWebVisitsMonth]]&gt;=5.3,"higher_webvists","lower_webvisits")</f>
        <v>lower_webvisits</v>
      </c>
      <c r="AE20">
        <v>0</v>
      </c>
      <c r="AF20">
        <v>0</v>
      </c>
      <c r="AG20">
        <v>0</v>
      </c>
      <c r="AH20">
        <v>1</v>
      </c>
      <c r="AI20">
        <v>0</v>
      </c>
      <c r="AJ20">
        <v>0</v>
      </c>
      <c r="AK20">
        <v>3</v>
      </c>
      <c r="AL20">
        <v>11</v>
      </c>
      <c r="AM20">
        <v>0</v>
      </c>
      <c r="AN20">
        <f>marketing_campaign[[#This Row],[AcceptedCmp2]]+marketing_campaign[[#This Row],[AcceptedCmp1]]+marketing_campaign[[#This Row],[AcceptedCmp5]]+marketing_campaign[[#This Row],[AcceptedCmp4]]+marketing_campaign[[#This Row],[AcceptedCmp3]]+marketing_campaign[[#This Row],[Response]]</f>
        <v>1</v>
      </c>
      <c r="AO20" t="str" cm="1">
        <f t="array" ref="AO2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21" spans="1:41" x14ac:dyDescent="0.35">
      <c r="A21">
        <v>2278</v>
      </c>
      <c r="B21">
        <v>1985</v>
      </c>
      <c r="C21">
        <f t="shared" ca="1" si="0"/>
        <v>41</v>
      </c>
      <c r="D21" t="str" cm="1">
        <f t="array" aca="1" ref="D2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1" t="s">
        <v>37</v>
      </c>
      <c r="F21" t="s">
        <v>30</v>
      </c>
      <c r="G21" cm="1">
        <f t="array" ref="G21">_xlfn.IFS(marketing_campaign[[#This Row],[Marital_Status]]="Single",K21+L21+1,marketing_campaign[[#This Row],[Marital_Status]]="Together",K21+L21+2,marketing_campaign[[#This Row],[Marital_Status]]="Alone",K21+L21+1,marketing_campaign[[#This Row],[Marital_Status]]="Married",K21+L21+2,marketing_campaign[[#This Row],[Marital_Status]]="Divorced",K21+L21+1,marketing_campaign[[#This Row],[Marital_Status]]="YOLO",K21+L21+1,marketing_campaign[[#This Row],[Marital_Status]]="Absurd",K21+L21+1,marketing_campaign[[#This Row],[Marital_Status]]="Widow",K21+L21+1)</f>
        <v>2</v>
      </c>
      <c r="H21" t="str" cm="1">
        <f t="array" ref="H21">_xlfn.IFS(marketing_campaign[[#This Row],[Family_size]]=1,"Family_with_one_child",marketing_campaign[[#This Row],[Family_size]]&gt;1,"Family_with_more_children")</f>
        <v>Family_with_more_children</v>
      </c>
      <c r="I21">
        <v>33812</v>
      </c>
      <c r="J21" t="str">
        <f>IF(marketing_campaign[[#This Row],[Income]]&gt;=Sheet21!B71,"high_income","low_income")</f>
        <v>high_income</v>
      </c>
      <c r="K21">
        <v>1</v>
      </c>
      <c r="L21">
        <v>0</v>
      </c>
      <c r="M21" s="1">
        <v>41216</v>
      </c>
      <c r="N21">
        <v>86</v>
      </c>
      <c r="O21" t="str" cm="1">
        <f t="array" ref="O21">_xlfn.IFS(AND(marketing_campaign[[#This Row],[Recency]]&gt;=0,marketing_campaign[[#This Row],[Recency]]&lt;=14),"Early Recency",AND(marketing_campaign[[#This Row],[Recency]]&gt;=15,marketing_campaign[[#This Row],[Recency]]&lt;=31),"Mid-Recency",marketing_campaign[[#This Row],[Recency]]&gt;=32,"high Recency")</f>
        <v>high Recency</v>
      </c>
      <c r="P21">
        <v>4</v>
      </c>
      <c r="Q21">
        <v>17</v>
      </c>
      <c r="R21">
        <v>19</v>
      </c>
      <c r="S21">
        <v>30</v>
      </c>
      <c r="T21">
        <v>24</v>
      </c>
      <c r="U21">
        <v>39</v>
      </c>
      <c r="V21">
        <f>marketing_campaign[[#This Row],[MntGoldProds]]+marketing_campaign[[#This Row],[MntSweetProducts]]+marketing_campaign[[#This Row],[MntFishProducts]]+marketing_campaign[[#This Row],[MntMeatProducts]]+marketing_campaign[[#This Row],[MntFruits]]+marketing_campaign[[#This Row],[MntWines]]</f>
        <v>133</v>
      </c>
      <c r="W21">
        <v>2</v>
      </c>
      <c r="X21">
        <v>2</v>
      </c>
      <c r="Y21">
        <v>1</v>
      </c>
      <c r="Z21">
        <v>3</v>
      </c>
      <c r="AA21">
        <f t="shared" si="1"/>
        <v>8</v>
      </c>
      <c r="AB21" t="str" cm="1">
        <f t="array" ref="AB21">_xlfn.IFS(AND(AA21&gt;=0,AA21&lt;=15),"low purchase",AND(AA21&gt;=16,AA21&lt;=30),"mid purchase",AA21&gt;=31,"high purchase")</f>
        <v>low purchase</v>
      </c>
      <c r="AC21">
        <v>6</v>
      </c>
      <c r="AD21" t="str">
        <f>IF(marketing_campaign[[#This Row],[NumWebVisitsMonth]]&gt;=5.3,"higher_webvists","lower_webvisits")</f>
        <v>higher_webvists</v>
      </c>
      <c r="AE21">
        <v>0</v>
      </c>
      <c r="AF21">
        <v>0</v>
      </c>
      <c r="AG21">
        <v>0</v>
      </c>
      <c r="AH21">
        <v>0</v>
      </c>
      <c r="AI21">
        <v>0</v>
      </c>
      <c r="AJ21">
        <v>0</v>
      </c>
      <c r="AK21">
        <v>3</v>
      </c>
      <c r="AL21">
        <v>11</v>
      </c>
      <c r="AM21">
        <v>0</v>
      </c>
      <c r="AN21">
        <f>marketing_campaign[[#This Row],[AcceptedCmp2]]+marketing_campaign[[#This Row],[AcceptedCmp1]]+marketing_campaign[[#This Row],[AcceptedCmp5]]+marketing_campaign[[#This Row],[AcceptedCmp4]]+marketing_campaign[[#This Row],[AcceptedCmp3]]+marketing_campaign[[#This Row],[Response]]</f>
        <v>0</v>
      </c>
      <c r="AO21" t="str" cm="1">
        <f t="array" ref="AO2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2" spans="1:41" x14ac:dyDescent="0.35">
      <c r="A22">
        <v>9360</v>
      </c>
      <c r="B22">
        <v>1982</v>
      </c>
      <c r="C22">
        <f t="shared" ca="1" si="0"/>
        <v>44</v>
      </c>
      <c r="D22" t="str" cm="1">
        <f t="array" aca="1" ref="D2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2" t="s">
        <v>29</v>
      </c>
      <c r="F22" t="s">
        <v>33</v>
      </c>
      <c r="G22" cm="1">
        <f t="array" ref="G22">_xlfn.IFS(marketing_campaign[[#This Row],[Marital_Status]]="Single",K22+L22+1,marketing_campaign[[#This Row],[Marital_Status]]="Together",K22+L22+2,marketing_campaign[[#This Row],[Marital_Status]]="Alone",K22+L22+1,marketing_campaign[[#This Row],[Marital_Status]]="Married",K22+L22+2,marketing_campaign[[#This Row],[Marital_Status]]="Divorced",K22+L22+1,marketing_campaign[[#This Row],[Marital_Status]]="YOLO",K22+L22+1,marketing_campaign[[#This Row],[Marital_Status]]="Absurd",K22+L22+1,marketing_campaign[[#This Row],[Marital_Status]]="Widow",K22+L22+1)</f>
        <v>2</v>
      </c>
      <c r="H22" t="str" cm="1">
        <f t="array" ref="H22">_xlfn.IFS(marketing_campaign[[#This Row],[Family_size]]=1,"Family_with_one_child",marketing_campaign[[#This Row],[Family_size]]&gt;1,"Family_with_more_children")</f>
        <v>Family_with_more_children</v>
      </c>
      <c r="I22">
        <v>37040</v>
      </c>
      <c r="J22" t="str">
        <f>IF(marketing_campaign[[#This Row],[Income]]&gt;=Sheet21!B72,"high_income","low_income")</f>
        <v>high_income</v>
      </c>
      <c r="K22">
        <v>0</v>
      </c>
      <c r="L22">
        <v>0</v>
      </c>
      <c r="M22" s="1">
        <v>41129</v>
      </c>
      <c r="N22">
        <v>41</v>
      </c>
      <c r="O22" t="str" cm="1">
        <f t="array" ref="O22">_xlfn.IFS(AND(marketing_campaign[[#This Row],[Recency]]&gt;=0,marketing_campaign[[#This Row],[Recency]]&lt;=14),"Early Recency",AND(marketing_campaign[[#This Row],[Recency]]&gt;=15,marketing_campaign[[#This Row],[Recency]]&lt;=31),"Mid-Recency",marketing_campaign[[#This Row],[Recency]]&gt;=32,"high Recency")</f>
        <v>high Recency</v>
      </c>
      <c r="P22">
        <v>86</v>
      </c>
      <c r="Q22">
        <v>2</v>
      </c>
      <c r="R22">
        <v>73</v>
      </c>
      <c r="S22">
        <v>69</v>
      </c>
      <c r="T22">
        <v>38</v>
      </c>
      <c r="U22">
        <v>48</v>
      </c>
      <c r="V22">
        <f>marketing_campaign[[#This Row],[MntGoldProds]]+marketing_campaign[[#This Row],[MntSweetProducts]]+marketing_campaign[[#This Row],[MntFishProducts]]+marketing_campaign[[#This Row],[MntMeatProducts]]+marketing_campaign[[#This Row],[MntFruits]]+marketing_campaign[[#This Row],[MntWines]]</f>
        <v>316</v>
      </c>
      <c r="W22">
        <v>1</v>
      </c>
      <c r="X22">
        <v>4</v>
      </c>
      <c r="Y22">
        <v>2</v>
      </c>
      <c r="Z22">
        <v>5</v>
      </c>
      <c r="AA22">
        <f t="shared" si="1"/>
        <v>12</v>
      </c>
      <c r="AB22" t="str" cm="1">
        <f t="array" ref="AB22">_xlfn.IFS(AND(AA22&gt;=0,AA22&lt;=15),"low purchase",AND(AA22&gt;=16,AA22&lt;=30),"mid purchase",AA22&gt;=31,"high purchase")</f>
        <v>low purchase</v>
      </c>
      <c r="AC22">
        <v>8</v>
      </c>
      <c r="AD22" t="str">
        <f>IF(marketing_campaign[[#This Row],[NumWebVisitsMonth]]&gt;=5.3,"higher_webvists","lower_webvisits")</f>
        <v>higher_webvists</v>
      </c>
      <c r="AE22">
        <v>0</v>
      </c>
      <c r="AF22">
        <v>0</v>
      </c>
      <c r="AG22">
        <v>0</v>
      </c>
      <c r="AH22">
        <v>0</v>
      </c>
      <c r="AI22">
        <v>0</v>
      </c>
      <c r="AJ22">
        <v>0</v>
      </c>
      <c r="AK22">
        <v>3</v>
      </c>
      <c r="AL22">
        <v>11</v>
      </c>
      <c r="AM22">
        <v>0</v>
      </c>
      <c r="AN22">
        <f>marketing_campaign[[#This Row],[AcceptedCmp2]]+marketing_campaign[[#This Row],[AcceptedCmp1]]+marketing_campaign[[#This Row],[AcceptedCmp5]]+marketing_campaign[[#This Row],[AcceptedCmp4]]+marketing_campaign[[#This Row],[AcceptedCmp3]]+marketing_campaign[[#This Row],[Response]]</f>
        <v>0</v>
      </c>
      <c r="AO22" t="str" cm="1">
        <f t="array" ref="AO2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3" spans="1:41" x14ac:dyDescent="0.35">
      <c r="A23">
        <v>5376</v>
      </c>
      <c r="B23">
        <v>1979</v>
      </c>
      <c r="C23">
        <f t="shared" ca="1" si="0"/>
        <v>47</v>
      </c>
      <c r="D23" t="str" cm="1">
        <f t="array" aca="1" ref="D2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3" t="s">
        <v>29</v>
      </c>
      <c r="F23" t="s">
        <v>33</v>
      </c>
      <c r="G23" cm="1">
        <f t="array" ref="G23">_xlfn.IFS(marketing_campaign[[#This Row],[Marital_Status]]="Single",K23+L23+1,marketing_campaign[[#This Row],[Marital_Status]]="Together",K23+L23+2,marketing_campaign[[#This Row],[Marital_Status]]="Alone",K23+L23+1,marketing_campaign[[#This Row],[Marital_Status]]="Married",K23+L23+2,marketing_campaign[[#This Row],[Marital_Status]]="Divorced",K23+L23+1,marketing_campaign[[#This Row],[Marital_Status]]="YOLO",K23+L23+1,marketing_campaign[[#This Row],[Marital_Status]]="Absurd",K23+L23+1,marketing_campaign[[#This Row],[Marital_Status]]="Widow",K23+L23+1)</f>
        <v>3</v>
      </c>
      <c r="H23" t="str" cm="1">
        <f t="array" ref="H23">_xlfn.IFS(marketing_campaign[[#This Row],[Family_size]]=1,"Family_with_one_child",marketing_campaign[[#This Row],[Family_size]]&gt;1,"Family_with_more_children")</f>
        <v>Family_with_more_children</v>
      </c>
      <c r="I23">
        <v>2447</v>
      </c>
      <c r="J23" t="str">
        <f>IF(marketing_campaign[[#This Row],[Income]]&gt;=Sheet21!B73,"high_income","low_income")</f>
        <v>high_income</v>
      </c>
      <c r="K23">
        <v>1</v>
      </c>
      <c r="L23">
        <v>0</v>
      </c>
      <c r="M23" s="1">
        <v>41280</v>
      </c>
      <c r="N23">
        <v>42</v>
      </c>
      <c r="O23" t="str" cm="1">
        <f t="array" ref="O23">_xlfn.IFS(AND(marketing_campaign[[#This Row],[Recency]]&gt;=0,marketing_campaign[[#This Row],[Recency]]&lt;=14),"Early Recency",AND(marketing_campaign[[#This Row],[Recency]]&gt;=15,marketing_campaign[[#This Row],[Recency]]&lt;=31),"Mid-Recency",marketing_campaign[[#This Row],[Recency]]&gt;=32,"high Recency")</f>
        <v>high Recency</v>
      </c>
      <c r="P23">
        <v>1</v>
      </c>
      <c r="Q23">
        <v>1</v>
      </c>
      <c r="R23">
        <v>1725</v>
      </c>
      <c r="S23">
        <v>1</v>
      </c>
      <c r="T23">
        <v>1</v>
      </c>
      <c r="U23">
        <v>1</v>
      </c>
      <c r="V23">
        <f>marketing_campaign[[#This Row],[MntGoldProds]]+marketing_campaign[[#This Row],[MntSweetProducts]]+marketing_campaign[[#This Row],[MntFishProducts]]+marketing_campaign[[#This Row],[MntMeatProducts]]+marketing_campaign[[#This Row],[MntFruits]]+marketing_campaign[[#This Row],[MntWines]]</f>
        <v>1730</v>
      </c>
      <c r="W23">
        <v>15</v>
      </c>
      <c r="X23">
        <v>0</v>
      </c>
      <c r="Y23">
        <v>28</v>
      </c>
      <c r="Z23">
        <v>0</v>
      </c>
      <c r="AA23">
        <f t="shared" si="1"/>
        <v>43</v>
      </c>
      <c r="AB23" t="str" cm="1">
        <f t="array" ref="AB23">_xlfn.IFS(AND(AA23&gt;=0,AA23&lt;=15),"low purchase",AND(AA23&gt;=16,AA23&lt;=30),"mid purchase",AA23&gt;=31,"high purchase")</f>
        <v>high purchase</v>
      </c>
      <c r="AC23">
        <v>1</v>
      </c>
      <c r="AD23" t="str">
        <f>IF(marketing_campaign[[#This Row],[NumWebVisitsMonth]]&gt;=5.3,"higher_webvists","lower_webvisits")</f>
        <v>lower_webvisits</v>
      </c>
      <c r="AE23">
        <v>0</v>
      </c>
      <c r="AF23">
        <v>0</v>
      </c>
      <c r="AG23">
        <v>0</v>
      </c>
      <c r="AH23">
        <v>0</v>
      </c>
      <c r="AI23">
        <v>0</v>
      </c>
      <c r="AJ23">
        <v>0</v>
      </c>
      <c r="AK23">
        <v>3</v>
      </c>
      <c r="AL23">
        <v>11</v>
      </c>
      <c r="AM23">
        <v>0</v>
      </c>
      <c r="AN23">
        <f>marketing_campaign[[#This Row],[AcceptedCmp2]]+marketing_campaign[[#This Row],[AcceptedCmp1]]+marketing_campaign[[#This Row],[AcceptedCmp5]]+marketing_campaign[[#This Row],[AcceptedCmp4]]+marketing_campaign[[#This Row],[AcceptedCmp3]]+marketing_campaign[[#This Row],[Response]]</f>
        <v>0</v>
      </c>
      <c r="AO23" t="str" cm="1">
        <f t="array" ref="AO2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4" spans="1:41" x14ac:dyDescent="0.35">
      <c r="A24">
        <v>1993</v>
      </c>
      <c r="B24">
        <v>1949</v>
      </c>
      <c r="C24">
        <f t="shared" ca="1" si="0"/>
        <v>77</v>
      </c>
      <c r="D24" t="str" cm="1">
        <f t="array" aca="1" ref="D2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4" t="s">
        <v>32</v>
      </c>
      <c r="F24" t="s">
        <v>33</v>
      </c>
      <c r="G24" cm="1">
        <f t="array" ref="G24">_xlfn.IFS(marketing_campaign[[#This Row],[Marital_Status]]="Single",K24+L24+1,marketing_campaign[[#This Row],[Marital_Status]]="Together",K24+L24+2,marketing_campaign[[#This Row],[Marital_Status]]="Alone",K24+L24+1,marketing_campaign[[#This Row],[Marital_Status]]="Married",K24+L24+2,marketing_campaign[[#This Row],[Marital_Status]]="Divorced",K24+L24+1,marketing_campaign[[#This Row],[Marital_Status]]="YOLO",K24+L24+1,marketing_campaign[[#This Row],[Marital_Status]]="Absurd",K24+L24+1,marketing_campaign[[#This Row],[Marital_Status]]="Widow",K24+L24+1)</f>
        <v>3</v>
      </c>
      <c r="H24" t="str" cm="1">
        <f t="array" ref="H24">_xlfn.IFS(marketing_campaign[[#This Row],[Family_size]]=1,"Family_with_one_child",marketing_campaign[[#This Row],[Family_size]]&gt;1,"Family_with_more_children")</f>
        <v>Family_with_more_children</v>
      </c>
      <c r="I24">
        <v>58607</v>
      </c>
      <c r="J24" t="str">
        <f>IF(marketing_campaign[[#This Row],[Income]]&gt;=Sheet21!B74,"high_income","low_income")</f>
        <v>high_income</v>
      </c>
      <c r="K24">
        <v>0</v>
      </c>
      <c r="L24">
        <v>1</v>
      </c>
      <c r="M24" s="1">
        <v>41266</v>
      </c>
      <c r="N24">
        <v>63</v>
      </c>
      <c r="O24" t="str" cm="1">
        <f t="array" ref="O24">_xlfn.IFS(AND(marketing_campaign[[#This Row],[Recency]]&gt;=0,marketing_campaign[[#This Row],[Recency]]&lt;=14),"Early Recency",AND(marketing_campaign[[#This Row],[Recency]]&gt;=15,marketing_campaign[[#This Row],[Recency]]&lt;=31),"Mid-Recency",marketing_campaign[[#This Row],[Recency]]&gt;=32,"high Recency")</f>
        <v>high Recency</v>
      </c>
      <c r="P24">
        <v>867</v>
      </c>
      <c r="Q24">
        <v>0</v>
      </c>
      <c r="R24">
        <v>86</v>
      </c>
      <c r="S24">
        <v>0</v>
      </c>
      <c r="T24">
        <v>0</v>
      </c>
      <c r="U24">
        <v>19</v>
      </c>
      <c r="V24">
        <f>marketing_campaign[[#This Row],[MntGoldProds]]+marketing_campaign[[#This Row],[MntSweetProducts]]+marketing_campaign[[#This Row],[MntFishProducts]]+marketing_campaign[[#This Row],[MntMeatProducts]]+marketing_campaign[[#This Row],[MntFruits]]+marketing_campaign[[#This Row],[MntWines]]</f>
        <v>972</v>
      </c>
      <c r="W24">
        <v>3</v>
      </c>
      <c r="X24">
        <v>2</v>
      </c>
      <c r="Y24">
        <v>3</v>
      </c>
      <c r="Z24">
        <v>9</v>
      </c>
      <c r="AA24">
        <f t="shared" si="1"/>
        <v>17</v>
      </c>
      <c r="AB24" t="str" cm="1">
        <f t="array" ref="AB24">_xlfn.IFS(AND(AA24&gt;=0,AA24&lt;=15),"low purchase",AND(AA24&gt;=16,AA24&lt;=30),"mid purchase",AA24&gt;=31,"high purchase")</f>
        <v>mid purchase</v>
      </c>
      <c r="AC24">
        <v>8</v>
      </c>
      <c r="AD24" t="str">
        <f>IF(marketing_campaign[[#This Row],[NumWebVisitsMonth]]&gt;=5.3,"higher_webvists","lower_webvisits")</f>
        <v>higher_webvists</v>
      </c>
      <c r="AE24">
        <v>0</v>
      </c>
      <c r="AF24">
        <v>1</v>
      </c>
      <c r="AG24">
        <v>0</v>
      </c>
      <c r="AH24">
        <v>0</v>
      </c>
      <c r="AI24">
        <v>0</v>
      </c>
      <c r="AJ24">
        <v>0</v>
      </c>
      <c r="AK24">
        <v>3</v>
      </c>
      <c r="AL24">
        <v>11</v>
      </c>
      <c r="AM24">
        <v>0</v>
      </c>
      <c r="AN24">
        <f>marketing_campaign[[#This Row],[AcceptedCmp2]]+marketing_campaign[[#This Row],[AcceptedCmp1]]+marketing_campaign[[#This Row],[AcceptedCmp5]]+marketing_campaign[[#This Row],[AcceptedCmp4]]+marketing_campaign[[#This Row],[AcceptedCmp3]]+marketing_campaign[[#This Row],[Response]]</f>
        <v>1</v>
      </c>
      <c r="AO24" t="str" cm="1">
        <f t="array" ref="AO2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25" spans="1:41" x14ac:dyDescent="0.35">
      <c r="A25">
        <v>4047</v>
      </c>
      <c r="B25">
        <v>1954</v>
      </c>
      <c r="C25">
        <f t="shared" ca="1" si="0"/>
        <v>72</v>
      </c>
      <c r="D25" t="str" cm="1">
        <f t="array" aca="1" ref="D2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5" t="s">
        <v>32</v>
      </c>
      <c r="F25" t="s">
        <v>33</v>
      </c>
      <c r="G25" cm="1">
        <f t="array" ref="G25">_xlfn.IFS(marketing_campaign[[#This Row],[Marital_Status]]="Single",K25+L25+1,marketing_campaign[[#This Row],[Marital_Status]]="Together",K25+L25+2,marketing_campaign[[#This Row],[Marital_Status]]="Alone",K25+L25+1,marketing_campaign[[#This Row],[Marital_Status]]="Married",K25+L25+2,marketing_campaign[[#This Row],[Marital_Status]]="Divorced",K25+L25+1,marketing_campaign[[#This Row],[Marital_Status]]="YOLO",K25+L25+1,marketing_campaign[[#This Row],[Marital_Status]]="Absurd",K25+L25+1,marketing_campaign[[#This Row],[Marital_Status]]="Widow",K25+L25+1)</f>
        <v>3</v>
      </c>
      <c r="H25" t="str" cm="1">
        <f t="array" ref="H25">_xlfn.IFS(marketing_campaign[[#This Row],[Family_size]]=1,"Family_with_one_child",marketing_campaign[[#This Row],[Family_size]]&gt;1,"Family_with_more_children")</f>
        <v>Family_with_more_children</v>
      </c>
      <c r="I25">
        <v>65324</v>
      </c>
      <c r="J25" t="str">
        <f>IF(marketing_campaign[[#This Row],[Income]]&gt;=Sheet21!B75,"high_income","low_income")</f>
        <v>high_income</v>
      </c>
      <c r="K25">
        <v>0</v>
      </c>
      <c r="L25">
        <v>1</v>
      </c>
      <c r="M25" s="1">
        <v>41650</v>
      </c>
      <c r="N25">
        <v>0</v>
      </c>
      <c r="O25" t="str" cm="1">
        <f t="array" ref="O25">_xlfn.IFS(AND(marketing_campaign[[#This Row],[Recency]]&gt;=0,marketing_campaign[[#This Row],[Recency]]&lt;=14),"Early Recency",AND(marketing_campaign[[#This Row],[Recency]]&gt;=15,marketing_campaign[[#This Row],[Recency]]&lt;=31),"Mid-Recency",marketing_campaign[[#This Row],[Recency]]&gt;=32,"high Recency")</f>
        <v>Early Recency</v>
      </c>
      <c r="P25">
        <v>384</v>
      </c>
      <c r="Q25">
        <v>0</v>
      </c>
      <c r="R25">
        <v>102</v>
      </c>
      <c r="S25">
        <v>21</v>
      </c>
      <c r="T25">
        <v>32</v>
      </c>
      <c r="U25">
        <v>5</v>
      </c>
      <c r="V25">
        <f>marketing_campaign[[#This Row],[MntGoldProds]]+marketing_campaign[[#This Row],[MntSweetProducts]]+marketing_campaign[[#This Row],[MntFishProducts]]+marketing_campaign[[#This Row],[MntMeatProducts]]+marketing_campaign[[#This Row],[MntFruits]]+marketing_campaign[[#This Row],[MntWines]]</f>
        <v>544</v>
      </c>
      <c r="W25">
        <v>3</v>
      </c>
      <c r="X25">
        <v>6</v>
      </c>
      <c r="Y25">
        <v>2</v>
      </c>
      <c r="Z25">
        <v>9</v>
      </c>
      <c r="AA25">
        <f t="shared" si="1"/>
        <v>20</v>
      </c>
      <c r="AB25" t="str" cm="1">
        <f t="array" ref="AB25">_xlfn.IFS(AND(AA25&gt;=0,AA25&lt;=15),"low purchase",AND(AA25&gt;=16,AA25&lt;=30),"mid purchase",AA25&gt;=31,"high purchase")</f>
        <v>mid purchase</v>
      </c>
      <c r="AC25">
        <v>4</v>
      </c>
      <c r="AD25" t="str">
        <f>IF(marketing_campaign[[#This Row],[NumWebVisitsMonth]]&gt;=5.3,"higher_webvists","lower_webvisits")</f>
        <v>lower_webvisits</v>
      </c>
      <c r="AE25">
        <v>0</v>
      </c>
      <c r="AF25">
        <v>0</v>
      </c>
      <c r="AG25">
        <v>0</v>
      </c>
      <c r="AH25">
        <v>0</v>
      </c>
      <c r="AI25">
        <v>0</v>
      </c>
      <c r="AJ25">
        <v>0</v>
      </c>
      <c r="AK25">
        <v>3</v>
      </c>
      <c r="AL25">
        <v>11</v>
      </c>
      <c r="AM25">
        <v>0</v>
      </c>
      <c r="AN25">
        <f>marketing_campaign[[#This Row],[AcceptedCmp2]]+marketing_campaign[[#This Row],[AcceptedCmp1]]+marketing_campaign[[#This Row],[AcceptedCmp5]]+marketing_campaign[[#This Row],[AcceptedCmp4]]+marketing_campaign[[#This Row],[AcceptedCmp3]]+marketing_campaign[[#This Row],[Response]]</f>
        <v>0</v>
      </c>
      <c r="AO25" t="str" cm="1">
        <f t="array" ref="AO2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6" spans="1:41" x14ac:dyDescent="0.35">
      <c r="A26">
        <v>1409</v>
      </c>
      <c r="B26">
        <v>1951</v>
      </c>
      <c r="C26">
        <f t="shared" ca="1" si="0"/>
        <v>75</v>
      </c>
      <c r="D26" t="str" cm="1">
        <f t="array" aca="1" ref="D2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6" t="s">
        <v>29</v>
      </c>
      <c r="F26" t="s">
        <v>31</v>
      </c>
      <c r="G26" cm="1">
        <f t="array" ref="G26">_xlfn.IFS(marketing_campaign[[#This Row],[Marital_Status]]="Single",K26+L26+1,marketing_campaign[[#This Row],[Marital_Status]]="Together",K26+L26+2,marketing_campaign[[#This Row],[Marital_Status]]="Alone",K26+L26+1,marketing_campaign[[#This Row],[Marital_Status]]="Married",K26+L26+2,marketing_campaign[[#This Row],[Marital_Status]]="Divorced",K26+L26+1,marketing_campaign[[#This Row],[Marital_Status]]="YOLO",K26+L26+1,marketing_campaign[[#This Row],[Marital_Status]]="Absurd",K26+L26+1,marketing_campaign[[#This Row],[Marital_Status]]="Widow",K26+L26+1)</f>
        <v>3</v>
      </c>
      <c r="H26" t="str" cm="1">
        <f t="array" ref="H26">_xlfn.IFS(marketing_campaign[[#This Row],[Family_size]]=1,"Family_with_one_child",marketing_campaign[[#This Row],[Family_size]]&gt;1,"Family_with_more_children")</f>
        <v>Family_with_more_children</v>
      </c>
      <c r="I26">
        <v>40689</v>
      </c>
      <c r="J26" t="str">
        <f>IF(marketing_campaign[[#This Row],[Income]]&gt;=Sheet21!B76,"high_income","low_income")</f>
        <v>high_income</v>
      </c>
      <c r="K26">
        <v>0</v>
      </c>
      <c r="L26">
        <v>1</v>
      </c>
      <c r="M26" s="1">
        <v>41351</v>
      </c>
      <c r="N26">
        <v>69</v>
      </c>
      <c r="O26" t="str" cm="1">
        <f t="array" ref="O26">_xlfn.IFS(AND(marketing_campaign[[#This Row],[Recency]]&gt;=0,marketing_campaign[[#This Row],[Recency]]&lt;=14),"Early Recency",AND(marketing_campaign[[#This Row],[Recency]]&gt;=15,marketing_campaign[[#This Row],[Recency]]&lt;=31),"Mid-Recency",marketing_campaign[[#This Row],[Recency]]&gt;=32,"high Recency")</f>
        <v>high Recency</v>
      </c>
      <c r="P26">
        <v>270</v>
      </c>
      <c r="Q26">
        <v>3</v>
      </c>
      <c r="R26">
        <v>27</v>
      </c>
      <c r="S26">
        <v>39</v>
      </c>
      <c r="T26">
        <v>6</v>
      </c>
      <c r="U26">
        <v>99</v>
      </c>
      <c r="V26">
        <f>marketing_campaign[[#This Row],[MntGoldProds]]+marketing_campaign[[#This Row],[MntSweetProducts]]+marketing_campaign[[#This Row],[MntFishProducts]]+marketing_campaign[[#This Row],[MntMeatProducts]]+marketing_campaign[[#This Row],[MntFruits]]+marketing_campaign[[#This Row],[MntWines]]</f>
        <v>444</v>
      </c>
      <c r="W26">
        <v>7</v>
      </c>
      <c r="X26">
        <v>7</v>
      </c>
      <c r="Y26">
        <v>1</v>
      </c>
      <c r="Z26">
        <v>5</v>
      </c>
      <c r="AA26">
        <f t="shared" si="1"/>
        <v>20</v>
      </c>
      <c r="AB26" t="str" cm="1">
        <f t="array" ref="AB26">_xlfn.IFS(AND(AA26&gt;=0,AA26&lt;=15),"low purchase",AND(AA26&gt;=16,AA26&lt;=30),"mid purchase",AA26&gt;=31,"high purchase")</f>
        <v>mid purchase</v>
      </c>
      <c r="AC26">
        <v>8</v>
      </c>
      <c r="AD26" t="str">
        <f>IF(marketing_campaign[[#This Row],[NumWebVisitsMonth]]&gt;=5.3,"higher_webvists","lower_webvisits")</f>
        <v>higher_webvists</v>
      </c>
      <c r="AE26">
        <v>0</v>
      </c>
      <c r="AF26">
        <v>0</v>
      </c>
      <c r="AG26">
        <v>0</v>
      </c>
      <c r="AH26">
        <v>0</v>
      </c>
      <c r="AI26">
        <v>0</v>
      </c>
      <c r="AJ26">
        <v>0</v>
      </c>
      <c r="AK26">
        <v>3</v>
      </c>
      <c r="AL26">
        <v>11</v>
      </c>
      <c r="AM26">
        <v>0</v>
      </c>
      <c r="AN26">
        <f>marketing_campaign[[#This Row],[AcceptedCmp2]]+marketing_campaign[[#This Row],[AcceptedCmp1]]+marketing_campaign[[#This Row],[AcceptedCmp5]]+marketing_campaign[[#This Row],[AcceptedCmp4]]+marketing_campaign[[#This Row],[AcceptedCmp3]]+marketing_campaign[[#This Row],[Response]]</f>
        <v>0</v>
      </c>
      <c r="AO26" t="str" cm="1">
        <f t="array" ref="AO2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7" spans="1:41" x14ac:dyDescent="0.35">
      <c r="A27">
        <v>7892</v>
      </c>
      <c r="B27">
        <v>1969</v>
      </c>
      <c r="C27">
        <f t="shared" ca="1" si="0"/>
        <v>57</v>
      </c>
      <c r="D27" t="str" cm="1">
        <f t="array" aca="1" ref="D2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7" t="s">
        <v>29</v>
      </c>
      <c r="F27" t="s">
        <v>30</v>
      </c>
      <c r="G27" cm="1">
        <f t="array" ref="G27">_xlfn.IFS(marketing_campaign[[#This Row],[Marital_Status]]="Single",K27+L27+1,marketing_campaign[[#This Row],[Marital_Status]]="Together",K27+L27+2,marketing_campaign[[#This Row],[Marital_Status]]="Alone",K27+L27+1,marketing_campaign[[#This Row],[Marital_Status]]="Married",K27+L27+2,marketing_campaign[[#This Row],[Marital_Status]]="Divorced",K27+L27+1,marketing_campaign[[#This Row],[Marital_Status]]="YOLO",K27+L27+1,marketing_campaign[[#This Row],[Marital_Status]]="Absurd",K27+L27+1,marketing_campaign[[#This Row],[Marital_Status]]="Widow",K27+L27+1)</f>
        <v>1</v>
      </c>
      <c r="H27" t="str" cm="1">
        <f t="array" ref="H27">_xlfn.IFS(marketing_campaign[[#This Row],[Family_size]]=1,"Family_with_one_child",marketing_campaign[[#This Row],[Family_size]]&gt;1,"Family_with_more_children")</f>
        <v>Family_with_one_child</v>
      </c>
      <c r="I27">
        <v>18589</v>
      </c>
      <c r="J27" t="str">
        <f>IF(marketing_campaign[[#This Row],[Income]]&gt;=Sheet21!B77,"high_income","low_income")</f>
        <v>high_income</v>
      </c>
      <c r="K27">
        <v>0</v>
      </c>
      <c r="L27">
        <v>0</v>
      </c>
      <c r="M27" s="1">
        <v>41276</v>
      </c>
      <c r="N27">
        <v>89</v>
      </c>
      <c r="O27" t="str" cm="1">
        <f t="array" ref="O27">_xlfn.IFS(AND(marketing_campaign[[#This Row],[Recency]]&gt;=0,marketing_campaign[[#This Row],[Recency]]&lt;=14),"Early Recency",AND(marketing_campaign[[#This Row],[Recency]]&gt;=15,marketing_campaign[[#This Row],[Recency]]&lt;=31),"Mid-Recency",marketing_campaign[[#This Row],[Recency]]&gt;=32,"high Recency")</f>
        <v>high Recency</v>
      </c>
      <c r="P27">
        <v>6</v>
      </c>
      <c r="Q27">
        <v>4</v>
      </c>
      <c r="R27">
        <v>25</v>
      </c>
      <c r="S27">
        <v>15</v>
      </c>
      <c r="T27">
        <v>12</v>
      </c>
      <c r="U27">
        <v>13</v>
      </c>
      <c r="V27">
        <f>marketing_campaign[[#This Row],[MntGoldProds]]+marketing_campaign[[#This Row],[MntSweetProducts]]+marketing_campaign[[#This Row],[MntFishProducts]]+marketing_campaign[[#This Row],[MntMeatProducts]]+marketing_campaign[[#This Row],[MntFruits]]+marketing_campaign[[#This Row],[MntWines]]</f>
        <v>75</v>
      </c>
      <c r="W27">
        <v>2</v>
      </c>
      <c r="X27">
        <v>2</v>
      </c>
      <c r="Y27">
        <v>1</v>
      </c>
      <c r="Z27">
        <v>3</v>
      </c>
      <c r="AA27">
        <f t="shared" si="1"/>
        <v>8</v>
      </c>
      <c r="AB27" t="str" cm="1">
        <f t="array" ref="AB27">_xlfn.IFS(AND(AA27&gt;=0,AA27&lt;=15),"low purchase",AND(AA27&gt;=16,AA27&lt;=30),"mid purchase",AA27&gt;=31,"high purchase")</f>
        <v>low purchase</v>
      </c>
      <c r="AC27">
        <v>7</v>
      </c>
      <c r="AD27" t="str">
        <f>IF(marketing_campaign[[#This Row],[NumWebVisitsMonth]]&gt;=5.3,"higher_webvists","lower_webvisits")</f>
        <v>higher_webvists</v>
      </c>
      <c r="AE27">
        <v>0</v>
      </c>
      <c r="AF27">
        <v>0</v>
      </c>
      <c r="AG27">
        <v>0</v>
      </c>
      <c r="AH27">
        <v>0</v>
      </c>
      <c r="AI27">
        <v>0</v>
      </c>
      <c r="AJ27">
        <v>0</v>
      </c>
      <c r="AK27">
        <v>3</v>
      </c>
      <c r="AL27">
        <v>11</v>
      </c>
      <c r="AM27">
        <v>0</v>
      </c>
      <c r="AN27">
        <f>marketing_campaign[[#This Row],[AcceptedCmp2]]+marketing_campaign[[#This Row],[AcceptedCmp1]]+marketing_campaign[[#This Row],[AcceptedCmp5]]+marketing_campaign[[#This Row],[AcceptedCmp4]]+marketing_campaign[[#This Row],[AcceptedCmp3]]+marketing_campaign[[#This Row],[Response]]</f>
        <v>0</v>
      </c>
      <c r="AO27" t="str" cm="1">
        <f t="array" ref="AO2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8" spans="1:41" x14ac:dyDescent="0.35">
      <c r="A28">
        <v>2404</v>
      </c>
      <c r="B28">
        <v>1976</v>
      </c>
      <c r="C28">
        <f t="shared" ca="1" si="0"/>
        <v>50</v>
      </c>
      <c r="D28" t="str" cm="1">
        <f t="array" aca="1" ref="D2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8" t="s">
        <v>29</v>
      </c>
      <c r="F28" t="s">
        <v>33</v>
      </c>
      <c r="G28" cm="1">
        <f t="array" ref="G28">_xlfn.IFS(marketing_campaign[[#This Row],[Marital_Status]]="Single",K28+L28+1,marketing_campaign[[#This Row],[Marital_Status]]="Together",K28+L28+2,marketing_campaign[[#This Row],[Marital_Status]]="Alone",K28+L28+1,marketing_campaign[[#This Row],[Marital_Status]]="Married",K28+L28+2,marketing_campaign[[#This Row],[Marital_Status]]="Divorced",K28+L28+1,marketing_campaign[[#This Row],[Marital_Status]]="YOLO",K28+L28+1,marketing_campaign[[#This Row],[Marital_Status]]="Absurd",K28+L28+1,marketing_campaign[[#This Row],[Marital_Status]]="Widow",K28+L28+1)</f>
        <v>4</v>
      </c>
      <c r="H28" t="str" cm="1">
        <f t="array" ref="H28">_xlfn.IFS(marketing_campaign[[#This Row],[Family_size]]=1,"Family_with_one_child",marketing_campaign[[#This Row],[Family_size]]&gt;1,"Family_with_more_children")</f>
        <v>Family_with_more_children</v>
      </c>
      <c r="I28">
        <v>53359</v>
      </c>
      <c r="J28" t="str">
        <f>IF(marketing_campaign[[#This Row],[Income]]&gt;=Sheet21!B78,"high_income","low_income")</f>
        <v>high_income</v>
      </c>
      <c r="K28">
        <v>1</v>
      </c>
      <c r="L28">
        <v>1</v>
      </c>
      <c r="M28" s="1">
        <v>41421</v>
      </c>
      <c r="N28">
        <v>4</v>
      </c>
      <c r="O28" t="str" cm="1">
        <f t="array" ref="O28">_xlfn.IFS(AND(marketing_campaign[[#This Row],[Recency]]&gt;=0,marketing_campaign[[#This Row],[Recency]]&lt;=14),"Early Recency",AND(marketing_campaign[[#This Row],[Recency]]&gt;=15,marketing_campaign[[#This Row],[Recency]]&lt;=31),"Mid-Recency",marketing_campaign[[#This Row],[Recency]]&gt;=32,"high Recency")</f>
        <v>Early Recency</v>
      </c>
      <c r="P28">
        <v>173</v>
      </c>
      <c r="Q28">
        <v>4</v>
      </c>
      <c r="R28">
        <v>30</v>
      </c>
      <c r="S28">
        <v>3</v>
      </c>
      <c r="T28">
        <v>6</v>
      </c>
      <c r="U28">
        <v>41</v>
      </c>
      <c r="V28">
        <f>marketing_campaign[[#This Row],[MntGoldProds]]+marketing_campaign[[#This Row],[MntSweetProducts]]+marketing_campaign[[#This Row],[MntFishProducts]]+marketing_campaign[[#This Row],[MntMeatProducts]]+marketing_campaign[[#This Row],[MntFruits]]+marketing_campaign[[#This Row],[MntWines]]</f>
        <v>257</v>
      </c>
      <c r="W28">
        <v>4</v>
      </c>
      <c r="X28">
        <v>5</v>
      </c>
      <c r="Y28">
        <v>1</v>
      </c>
      <c r="Z28">
        <v>4</v>
      </c>
      <c r="AA28">
        <f t="shared" si="1"/>
        <v>14</v>
      </c>
      <c r="AB28" t="str" cm="1">
        <f t="array" ref="AB28">_xlfn.IFS(AND(AA28&gt;=0,AA28&lt;=15),"low purchase",AND(AA28&gt;=16,AA28&lt;=30),"mid purchase",AA28&gt;=31,"high purchase")</f>
        <v>low purchase</v>
      </c>
      <c r="AC28">
        <v>7</v>
      </c>
      <c r="AD28" t="str">
        <f>IF(marketing_campaign[[#This Row],[NumWebVisitsMonth]]&gt;=5.3,"higher_webvists","lower_webvisits")</f>
        <v>higher_webvists</v>
      </c>
      <c r="AE28">
        <v>0</v>
      </c>
      <c r="AF28">
        <v>0</v>
      </c>
      <c r="AG28">
        <v>0</v>
      </c>
      <c r="AH28">
        <v>0</v>
      </c>
      <c r="AI28">
        <v>0</v>
      </c>
      <c r="AJ28">
        <v>0</v>
      </c>
      <c r="AK28">
        <v>3</v>
      </c>
      <c r="AL28">
        <v>11</v>
      </c>
      <c r="AM28">
        <v>0</v>
      </c>
      <c r="AN28">
        <f>marketing_campaign[[#This Row],[AcceptedCmp2]]+marketing_campaign[[#This Row],[AcceptedCmp1]]+marketing_campaign[[#This Row],[AcceptedCmp5]]+marketing_campaign[[#This Row],[AcceptedCmp4]]+marketing_campaign[[#This Row],[AcceptedCmp3]]+marketing_campaign[[#This Row],[Response]]</f>
        <v>0</v>
      </c>
      <c r="AO28" t="str" cm="1">
        <f t="array" ref="AO2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9" spans="1:41" x14ac:dyDescent="0.35">
      <c r="A29">
        <v>5255</v>
      </c>
      <c r="B29">
        <v>1986</v>
      </c>
      <c r="C29">
        <f t="shared" ca="1" si="0"/>
        <v>40</v>
      </c>
      <c r="D29" t="str" cm="1">
        <f t="array" aca="1" ref="D2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9" t="s">
        <v>29</v>
      </c>
      <c r="F29" t="s">
        <v>30</v>
      </c>
      <c r="G29" cm="1">
        <f t="array" ref="G29">_xlfn.IFS(marketing_campaign[[#This Row],[Marital_Status]]="Single",K29+L29+1,marketing_campaign[[#This Row],[Marital_Status]]="Together",K29+L29+2,marketing_campaign[[#This Row],[Marital_Status]]="Alone",K29+L29+1,marketing_campaign[[#This Row],[Marital_Status]]="Married",K29+L29+2,marketing_campaign[[#This Row],[Marital_Status]]="Divorced",K29+L29+1,marketing_campaign[[#This Row],[Marital_Status]]="YOLO",K29+L29+1,marketing_campaign[[#This Row],[Marital_Status]]="Absurd",K29+L29+1,marketing_campaign[[#This Row],[Marital_Status]]="Widow",K29+L29+1)</f>
        <v>2</v>
      </c>
      <c r="H29" t="str" cm="1">
        <f t="array" ref="H29">_xlfn.IFS(marketing_campaign[[#This Row],[Family_size]]=1,"Family_with_one_child",marketing_campaign[[#This Row],[Family_size]]&gt;1,"Family_with_more_children")</f>
        <v>Family_with_more_children</v>
      </c>
      <c r="I29">
        <v>51386</v>
      </c>
      <c r="J29" t="str">
        <f>IF(marketing_campaign[[#This Row],[Income]]&gt;=Sheet21!B79,"high_income","low_income")</f>
        <v>high_income</v>
      </c>
      <c r="K29">
        <v>1</v>
      </c>
      <c r="L29">
        <v>0</v>
      </c>
      <c r="M29" s="1">
        <v>41325</v>
      </c>
      <c r="N29">
        <v>19</v>
      </c>
      <c r="O29" t="str" cm="1">
        <f t="array" ref="O29">_xlfn.IFS(AND(marketing_campaign[[#This Row],[Recency]]&gt;=0,marketing_campaign[[#This Row],[Recency]]&lt;=14),"Early Recency",AND(marketing_campaign[[#This Row],[Recency]]&gt;=15,marketing_campaign[[#This Row],[Recency]]&lt;=31),"Mid-Recency",marketing_campaign[[#This Row],[Recency]]&gt;=32,"high Recency")</f>
        <v>Mid-Recency</v>
      </c>
      <c r="P29">
        <v>5</v>
      </c>
      <c r="Q29">
        <v>1</v>
      </c>
      <c r="R29">
        <v>3</v>
      </c>
      <c r="S29">
        <v>3</v>
      </c>
      <c r="T29">
        <v>263</v>
      </c>
      <c r="U29">
        <v>362</v>
      </c>
      <c r="V29">
        <f>marketing_campaign[[#This Row],[MntGoldProds]]+marketing_campaign[[#This Row],[MntSweetProducts]]+marketing_campaign[[#This Row],[MntFishProducts]]+marketing_campaign[[#This Row],[MntMeatProducts]]+marketing_campaign[[#This Row],[MntFruits]]+marketing_campaign[[#This Row],[MntWines]]</f>
        <v>637</v>
      </c>
      <c r="W29">
        <v>0</v>
      </c>
      <c r="X29">
        <v>27</v>
      </c>
      <c r="Y29">
        <v>0</v>
      </c>
      <c r="Z29">
        <v>0</v>
      </c>
      <c r="AA29">
        <f t="shared" si="1"/>
        <v>27</v>
      </c>
      <c r="AB29" t="str" cm="1">
        <f t="array" ref="AB29">_xlfn.IFS(AND(AA29&gt;=0,AA29&lt;=15),"low purchase",AND(AA29&gt;=16,AA29&lt;=30),"mid purchase",AA29&gt;=31,"high purchase")</f>
        <v>mid purchase</v>
      </c>
      <c r="AC29">
        <v>1</v>
      </c>
      <c r="AD29" t="str">
        <f>IF(marketing_campaign[[#This Row],[NumWebVisitsMonth]]&gt;=5.3,"higher_webvists","lower_webvisits")</f>
        <v>lower_webvisits</v>
      </c>
      <c r="AE29">
        <v>0</v>
      </c>
      <c r="AF29">
        <v>0</v>
      </c>
      <c r="AG29">
        <v>0</v>
      </c>
      <c r="AH29">
        <v>0</v>
      </c>
      <c r="AI29">
        <v>0</v>
      </c>
      <c r="AJ29">
        <v>0</v>
      </c>
      <c r="AK29">
        <v>3</v>
      </c>
      <c r="AL29">
        <v>11</v>
      </c>
      <c r="AM29">
        <v>0</v>
      </c>
      <c r="AN29">
        <f>marketing_campaign[[#This Row],[AcceptedCmp2]]+marketing_campaign[[#This Row],[AcceptedCmp1]]+marketing_campaign[[#This Row],[AcceptedCmp5]]+marketing_campaign[[#This Row],[AcceptedCmp4]]+marketing_campaign[[#This Row],[AcceptedCmp3]]+marketing_campaign[[#This Row],[Response]]</f>
        <v>0</v>
      </c>
      <c r="AO29" t="str" cm="1">
        <f t="array" ref="AO2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0" spans="1:41" x14ac:dyDescent="0.35">
      <c r="A30">
        <v>9422</v>
      </c>
      <c r="B30">
        <v>1989</v>
      </c>
      <c r="C30">
        <f t="shared" ca="1" si="0"/>
        <v>37</v>
      </c>
      <c r="D30" t="str" cm="1">
        <f t="array" aca="1" ref="D3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30" t="s">
        <v>29</v>
      </c>
      <c r="F30" t="s">
        <v>33</v>
      </c>
      <c r="G30" cm="1">
        <f t="array" ref="G30">_xlfn.IFS(marketing_campaign[[#This Row],[Marital_Status]]="Single",K30+L30+1,marketing_campaign[[#This Row],[Marital_Status]]="Together",K30+L30+2,marketing_campaign[[#This Row],[Marital_Status]]="Alone",K30+L30+1,marketing_campaign[[#This Row],[Marital_Status]]="Married",K30+L30+2,marketing_campaign[[#This Row],[Marital_Status]]="Divorced",K30+L30+1,marketing_campaign[[#This Row],[Marital_Status]]="YOLO",K30+L30+1,marketing_campaign[[#This Row],[Marital_Status]]="Absurd",K30+L30+1,marketing_campaign[[#This Row],[Marital_Status]]="Widow",K30+L30+1)</f>
        <v>3</v>
      </c>
      <c r="H30" t="str" cm="1">
        <f t="array" ref="H30">_xlfn.IFS(marketing_campaign[[#This Row],[Family_size]]=1,"Family_with_one_child",marketing_campaign[[#This Row],[Family_size]]&gt;1,"Family_with_more_children")</f>
        <v>Family_with_more_children</v>
      </c>
      <c r="I30">
        <v>38360</v>
      </c>
      <c r="J30" t="str">
        <f>IF(marketing_campaign[[#This Row],[Income]]&gt;=Sheet21!B80,"high_income","low_income")</f>
        <v>high_income</v>
      </c>
      <c r="K30">
        <v>1</v>
      </c>
      <c r="L30">
        <v>0</v>
      </c>
      <c r="M30" s="1">
        <v>41425</v>
      </c>
      <c r="N30">
        <v>26</v>
      </c>
      <c r="O30" t="str" cm="1">
        <f t="array" ref="O30">_xlfn.IFS(AND(marketing_campaign[[#This Row],[Recency]]&gt;=0,marketing_campaign[[#This Row],[Recency]]&lt;=14),"Early Recency",AND(marketing_campaign[[#This Row],[Recency]]&gt;=15,marketing_campaign[[#This Row],[Recency]]&lt;=31),"Mid-Recency",marketing_campaign[[#This Row],[Recency]]&gt;=32,"high Recency")</f>
        <v>Mid-Recency</v>
      </c>
      <c r="P30">
        <v>36</v>
      </c>
      <c r="Q30">
        <v>2</v>
      </c>
      <c r="R30">
        <v>42</v>
      </c>
      <c r="S30">
        <v>20</v>
      </c>
      <c r="T30">
        <v>21</v>
      </c>
      <c r="U30">
        <v>10</v>
      </c>
      <c r="V30">
        <f>marketing_campaign[[#This Row],[MntGoldProds]]+marketing_campaign[[#This Row],[MntSweetProducts]]+marketing_campaign[[#This Row],[MntFishProducts]]+marketing_campaign[[#This Row],[MntMeatProducts]]+marketing_campaign[[#This Row],[MntFruits]]+marketing_campaign[[#This Row],[MntWines]]</f>
        <v>131</v>
      </c>
      <c r="W30">
        <v>2</v>
      </c>
      <c r="X30">
        <v>2</v>
      </c>
      <c r="Y30">
        <v>1</v>
      </c>
      <c r="Z30">
        <v>4</v>
      </c>
      <c r="AA30">
        <f t="shared" si="1"/>
        <v>9</v>
      </c>
      <c r="AB30" t="str" cm="1">
        <f t="array" ref="AB30">_xlfn.IFS(AND(AA30&gt;=0,AA30&lt;=15),"low purchase",AND(AA30&gt;=16,AA30&lt;=30),"mid purchase",AA30&gt;=31,"high purchase")</f>
        <v>low purchase</v>
      </c>
      <c r="AC30">
        <v>3</v>
      </c>
      <c r="AD30" t="str">
        <f>IF(marketing_campaign[[#This Row],[NumWebVisitsMonth]]&gt;=5.3,"higher_webvists","lower_webvisits")</f>
        <v>lower_webvisits</v>
      </c>
      <c r="AE30">
        <v>0</v>
      </c>
      <c r="AF30">
        <v>0</v>
      </c>
      <c r="AG30">
        <v>0</v>
      </c>
      <c r="AH30">
        <v>0</v>
      </c>
      <c r="AI30">
        <v>0</v>
      </c>
      <c r="AJ30">
        <v>0</v>
      </c>
      <c r="AK30">
        <v>3</v>
      </c>
      <c r="AL30">
        <v>11</v>
      </c>
      <c r="AM30">
        <v>0</v>
      </c>
      <c r="AN30">
        <f>marketing_campaign[[#This Row],[AcceptedCmp2]]+marketing_campaign[[#This Row],[AcceptedCmp1]]+marketing_campaign[[#This Row],[AcceptedCmp5]]+marketing_campaign[[#This Row],[AcceptedCmp4]]+marketing_campaign[[#This Row],[AcceptedCmp3]]+marketing_campaign[[#This Row],[Response]]</f>
        <v>0</v>
      </c>
      <c r="AO30" t="str" cm="1">
        <f t="array" ref="AO3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1" spans="1:41" x14ac:dyDescent="0.35">
      <c r="A31">
        <v>1966</v>
      </c>
      <c r="B31">
        <v>1965</v>
      </c>
      <c r="C31">
        <f t="shared" ca="1" si="0"/>
        <v>61</v>
      </c>
      <c r="D31" t="str" cm="1">
        <f t="array" aca="1" ref="D3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1" t="s">
        <v>32</v>
      </c>
      <c r="F31" t="s">
        <v>33</v>
      </c>
      <c r="G31" cm="1">
        <f t="array" ref="G31">_xlfn.IFS(marketing_campaign[[#This Row],[Marital_Status]]="Single",K31+L31+1,marketing_campaign[[#This Row],[Marital_Status]]="Together",K31+L31+2,marketing_campaign[[#This Row],[Marital_Status]]="Alone",K31+L31+1,marketing_campaign[[#This Row],[Marital_Status]]="Married",K31+L31+2,marketing_campaign[[#This Row],[Marital_Status]]="Divorced",K31+L31+1,marketing_campaign[[#This Row],[Marital_Status]]="YOLO",K31+L31+1,marketing_campaign[[#This Row],[Marital_Status]]="Absurd",K31+L31+1,marketing_campaign[[#This Row],[Marital_Status]]="Widow",K31+L31+1)</f>
        <v>2</v>
      </c>
      <c r="H31" t="str" cm="1">
        <f t="array" ref="H31">_xlfn.IFS(marketing_campaign[[#This Row],[Family_size]]=1,"Family_with_one_child",marketing_campaign[[#This Row],[Family_size]]&gt;1,"Family_with_more_children")</f>
        <v>Family_with_more_children</v>
      </c>
      <c r="I31">
        <v>84618</v>
      </c>
      <c r="J31" t="str">
        <f>IF(marketing_campaign[[#This Row],[Income]]&gt;=Sheet21!B81,"high_income","low_income")</f>
        <v>high_income</v>
      </c>
      <c r="K31">
        <v>0</v>
      </c>
      <c r="L31">
        <v>0</v>
      </c>
      <c r="M31" s="1">
        <v>41600</v>
      </c>
      <c r="N31">
        <v>96</v>
      </c>
      <c r="O31" t="str" cm="1">
        <f t="array" ref="O31">_xlfn.IFS(AND(marketing_campaign[[#This Row],[Recency]]&gt;=0,marketing_campaign[[#This Row],[Recency]]&lt;=14),"Early Recency",AND(marketing_campaign[[#This Row],[Recency]]&gt;=15,marketing_campaign[[#This Row],[Recency]]&lt;=31),"Mid-Recency",marketing_campaign[[#This Row],[Recency]]&gt;=32,"high Recency")</f>
        <v>high Recency</v>
      </c>
      <c r="P31">
        <v>684</v>
      </c>
      <c r="Q31">
        <v>100</v>
      </c>
      <c r="R31">
        <v>801</v>
      </c>
      <c r="S31">
        <v>21</v>
      </c>
      <c r="T31">
        <v>66</v>
      </c>
      <c r="U31">
        <v>0</v>
      </c>
      <c r="V31">
        <f>marketing_campaign[[#This Row],[MntGoldProds]]+marketing_campaign[[#This Row],[MntSweetProducts]]+marketing_campaign[[#This Row],[MntFishProducts]]+marketing_campaign[[#This Row],[MntMeatProducts]]+marketing_campaign[[#This Row],[MntFruits]]+marketing_campaign[[#This Row],[MntWines]]</f>
        <v>1672</v>
      </c>
      <c r="W31">
        <v>1</v>
      </c>
      <c r="X31">
        <v>6</v>
      </c>
      <c r="Y31">
        <v>9</v>
      </c>
      <c r="Z31">
        <v>10</v>
      </c>
      <c r="AA31">
        <f t="shared" si="1"/>
        <v>26</v>
      </c>
      <c r="AB31" t="str" cm="1">
        <f t="array" ref="AB31">_xlfn.IFS(AND(AA31&gt;=0,AA31&lt;=15),"low purchase",AND(AA31&gt;=16,AA31&lt;=30),"mid purchase",AA31&gt;=31,"high purchase")</f>
        <v>mid purchase</v>
      </c>
      <c r="AC31">
        <v>2</v>
      </c>
      <c r="AD31" t="str">
        <f>IF(marketing_campaign[[#This Row],[NumWebVisitsMonth]]&gt;=5.3,"higher_webvists","lower_webvisits")</f>
        <v>lower_webvisits</v>
      </c>
      <c r="AE31">
        <v>0</v>
      </c>
      <c r="AF31">
        <v>0</v>
      </c>
      <c r="AG31">
        <v>1</v>
      </c>
      <c r="AH31">
        <v>0</v>
      </c>
      <c r="AI31">
        <v>0</v>
      </c>
      <c r="AJ31">
        <v>0</v>
      </c>
      <c r="AK31">
        <v>3</v>
      </c>
      <c r="AL31">
        <v>11</v>
      </c>
      <c r="AM31">
        <v>0</v>
      </c>
      <c r="AN31">
        <f>marketing_campaign[[#This Row],[AcceptedCmp2]]+marketing_campaign[[#This Row],[AcceptedCmp1]]+marketing_campaign[[#This Row],[AcceptedCmp5]]+marketing_campaign[[#This Row],[AcceptedCmp4]]+marketing_campaign[[#This Row],[AcceptedCmp3]]+marketing_campaign[[#This Row],[Response]]</f>
        <v>1</v>
      </c>
      <c r="AO31" t="str" cm="1">
        <f t="array" ref="AO3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32" spans="1:41" x14ac:dyDescent="0.35">
      <c r="A32">
        <v>6864</v>
      </c>
      <c r="B32">
        <v>1989</v>
      </c>
      <c r="C32">
        <f t="shared" ca="1" si="0"/>
        <v>37</v>
      </c>
      <c r="D32" t="str" cm="1">
        <f t="array" aca="1" ref="D3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32" t="s">
        <v>34</v>
      </c>
      <c r="F32" t="s">
        <v>35</v>
      </c>
      <c r="G32" cm="1">
        <f t="array" ref="G32">_xlfn.IFS(marketing_campaign[[#This Row],[Marital_Status]]="Single",K32+L32+1,marketing_campaign[[#This Row],[Marital_Status]]="Together",K32+L32+2,marketing_campaign[[#This Row],[Marital_Status]]="Alone",K32+L32+1,marketing_campaign[[#This Row],[Marital_Status]]="Married",K32+L32+2,marketing_campaign[[#This Row],[Marital_Status]]="Divorced",K32+L32+1,marketing_campaign[[#This Row],[Marital_Status]]="YOLO",K32+L32+1,marketing_campaign[[#This Row],[Marital_Status]]="Absurd",K32+L32+1,marketing_campaign[[#This Row],[Marital_Status]]="Widow",K32+L32+1)</f>
        <v>1</v>
      </c>
      <c r="H32" t="str" cm="1">
        <f t="array" ref="H32">_xlfn.IFS(marketing_campaign[[#This Row],[Family_size]]=1,"Family_with_one_child",marketing_campaign[[#This Row],[Family_size]]&gt;1,"Family_with_more_children")</f>
        <v>Family_with_one_child</v>
      </c>
      <c r="I32">
        <v>10979</v>
      </c>
      <c r="J32" t="str">
        <f>IF(marketing_campaign[[#This Row],[Income]]&gt;=Sheet21!B82,"high_income","low_income")</f>
        <v>high_income</v>
      </c>
      <c r="K32">
        <v>0</v>
      </c>
      <c r="L32">
        <v>0</v>
      </c>
      <c r="M32" s="1">
        <v>41781</v>
      </c>
      <c r="N32">
        <v>34</v>
      </c>
      <c r="O32" t="str" cm="1">
        <f t="array" ref="O32">_xlfn.IFS(AND(marketing_campaign[[#This Row],[Recency]]&gt;=0,marketing_campaign[[#This Row],[Recency]]&lt;=14),"Early Recency",AND(marketing_campaign[[#This Row],[Recency]]&gt;=15,marketing_campaign[[#This Row],[Recency]]&lt;=31),"Mid-Recency",marketing_campaign[[#This Row],[Recency]]&gt;=32,"high Recency")</f>
        <v>high Recency</v>
      </c>
      <c r="P32">
        <v>8</v>
      </c>
      <c r="Q32">
        <v>4</v>
      </c>
      <c r="R32">
        <v>10</v>
      </c>
      <c r="S32">
        <v>2</v>
      </c>
      <c r="T32">
        <v>2</v>
      </c>
      <c r="U32">
        <v>4</v>
      </c>
      <c r="V32">
        <f>marketing_campaign[[#This Row],[MntGoldProds]]+marketing_campaign[[#This Row],[MntSweetProducts]]+marketing_campaign[[#This Row],[MntFishProducts]]+marketing_campaign[[#This Row],[MntMeatProducts]]+marketing_campaign[[#This Row],[MntFruits]]+marketing_campaign[[#This Row],[MntWines]]</f>
        <v>30</v>
      </c>
      <c r="W32">
        <v>2</v>
      </c>
      <c r="X32">
        <v>3</v>
      </c>
      <c r="Y32">
        <v>0</v>
      </c>
      <c r="Z32">
        <v>3</v>
      </c>
      <c r="AA32">
        <f t="shared" si="1"/>
        <v>8</v>
      </c>
      <c r="AB32" t="str" cm="1">
        <f t="array" ref="AB32">_xlfn.IFS(AND(AA32&gt;=0,AA32&lt;=15),"low purchase",AND(AA32&gt;=16,AA32&lt;=30),"mid purchase",AA32&gt;=31,"high purchase")</f>
        <v>low purchase</v>
      </c>
      <c r="AC32">
        <v>5</v>
      </c>
      <c r="AD32" t="str">
        <f>IF(marketing_campaign[[#This Row],[NumWebVisitsMonth]]&gt;=5.3,"higher_webvists","lower_webvisits")</f>
        <v>lower_webvisits</v>
      </c>
      <c r="AE32">
        <v>0</v>
      </c>
      <c r="AF32">
        <v>0</v>
      </c>
      <c r="AG32">
        <v>0</v>
      </c>
      <c r="AH32">
        <v>0</v>
      </c>
      <c r="AI32">
        <v>0</v>
      </c>
      <c r="AJ32">
        <v>0</v>
      </c>
      <c r="AK32">
        <v>3</v>
      </c>
      <c r="AL32">
        <v>11</v>
      </c>
      <c r="AM32">
        <v>0</v>
      </c>
      <c r="AN32">
        <f>marketing_campaign[[#This Row],[AcceptedCmp2]]+marketing_campaign[[#This Row],[AcceptedCmp1]]+marketing_campaign[[#This Row],[AcceptedCmp5]]+marketing_campaign[[#This Row],[AcceptedCmp4]]+marketing_campaign[[#This Row],[AcceptedCmp3]]+marketing_campaign[[#This Row],[Response]]</f>
        <v>0</v>
      </c>
      <c r="AO32" t="str" cm="1">
        <f t="array" ref="AO3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3" spans="1:41" x14ac:dyDescent="0.35">
      <c r="A33">
        <v>3033</v>
      </c>
      <c r="B33">
        <v>1963</v>
      </c>
      <c r="C33">
        <f t="shared" ca="1" si="0"/>
        <v>63</v>
      </c>
      <c r="D33" t="str" cm="1">
        <f t="array" aca="1" ref="D3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33" t="s">
        <v>34</v>
      </c>
      <c r="F33" t="s">
        <v>31</v>
      </c>
      <c r="G33" cm="1">
        <f t="array" ref="G33">_xlfn.IFS(marketing_campaign[[#This Row],[Marital_Status]]="Single",K33+L33+1,marketing_campaign[[#This Row],[Marital_Status]]="Together",K33+L33+2,marketing_campaign[[#This Row],[Marital_Status]]="Alone",K33+L33+1,marketing_campaign[[#This Row],[Marital_Status]]="Married",K33+L33+2,marketing_campaign[[#This Row],[Marital_Status]]="Divorced",K33+L33+1,marketing_campaign[[#This Row],[Marital_Status]]="YOLO",K33+L33+1,marketing_campaign[[#This Row],[Marital_Status]]="Absurd",K33+L33+1,marketing_campaign[[#This Row],[Marital_Status]]="Widow",K33+L33+1)</f>
        <v>2</v>
      </c>
      <c r="H33" t="str" cm="1">
        <f t="array" ref="H33">_xlfn.IFS(marketing_campaign[[#This Row],[Family_size]]=1,"Family_with_one_child",marketing_campaign[[#This Row],[Family_size]]&gt;1,"Family_with_more_children")</f>
        <v>Family_with_more_children</v>
      </c>
      <c r="I33">
        <v>38620</v>
      </c>
      <c r="J33" t="str">
        <f>IF(marketing_campaign[[#This Row],[Income]]&gt;=Sheet21!B83,"high_income","low_income")</f>
        <v>high_income</v>
      </c>
      <c r="K33">
        <v>0</v>
      </c>
      <c r="L33">
        <v>0</v>
      </c>
      <c r="M33" s="1">
        <v>41405</v>
      </c>
      <c r="N33">
        <v>56</v>
      </c>
      <c r="O33" t="str" cm="1">
        <f t="array" ref="O33">_xlfn.IFS(AND(marketing_campaign[[#This Row],[Recency]]&gt;=0,marketing_campaign[[#This Row],[Recency]]&lt;=14),"Early Recency",AND(marketing_campaign[[#This Row],[Recency]]&gt;=15,marketing_campaign[[#This Row],[Recency]]&lt;=31),"Mid-Recency",marketing_campaign[[#This Row],[Recency]]&gt;=32,"high Recency")</f>
        <v>high Recency</v>
      </c>
      <c r="P33">
        <v>112</v>
      </c>
      <c r="Q33">
        <v>17</v>
      </c>
      <c r="R33">
        <v>44</v>
      </c>
      <c r="S33">
        <v>34</v>
      </c>
      <c r="T33">
        <v>22</v>
      </c>
      <c r="U33">
        <v>89</v>
      </c>
      <c r="V33">
        <f>marketing_campaign[[#This Row],[MntGoldProds]]+marketing_campaign[[#This Row],[MntSweetProducts]]+marketing_campaign[[#This Row],[MntFishProducts]]+marketing_campaign[[#This Row],[MntMeatProducts]]+marketing_campaign[[#This Row],[MntFruits]]+marketing_campaign[[#This Row],[MntWines]]</f>
        <v>318</v>
      </c>
      <c r="W33">
        <v>1</v>
      </c>
      <c r="X33">
        <v>2</v>
      </c>
      <c r="Y33">
        <v>5</v>
      </c>
      <c r="Z33">
        <v>3</v>
      </c>
      <c r="AA33">
        <f t="shared" si="1"/>
        <v>11</v>
      </c>
      <c r="AB33" t="str" cm="1">
        <f t="array" ref="AB33">_xlfn.IFS(AND(AA33&gt;=0,AA33&lt;=15),"low purchase",AND(AA33&gt;=16,AA33&lt;=30),"mid purchase",AA33&gt;=31,"high purchase")</f>
        <v>low purchase</v>
      </c>
      <c r="AC33">
        <v>3</v>
      </c>
      <c r="AD33" t="str">
        <f>IF(marketing_campaign[[#This Row],[NumWebVisitsMonth]]&gt;=5.3,"higher_webvists","lower_webvisits")</f>
        <v>lower_webvisits</v>
      </c>
      <c r="AE33">
        <v>0</v>
      </c>
      <c r="AF33">
        <v>0</v>
      </c>
      <c r="AG33">
        <v>0</v>
      </c>
      <c r="AH33">
        <v>0</v>
      </c>
      <c r="AI33">
        <v>0</v>
      </c>
      <c r="AJ33">
        <v>0</v>
      </c>
      <c r="AK33">
        <v>3</v>
      </c>
      <c r="AL33">
        <v>11</v>
      </c>
      <c r="AM33">
        <v>0</v>
      </c>
      <c r="AN33">
        <f>marketing_campaign[[#This Row],[AcceptedCmp2]]+marketing_campaign[[#This Row],[AcceptedCmp1]]+marketing_campaign[[#This Row],[AcceptedCmp5]]+marketing_campaign[[#This Row],[AcceptedCmp4]]+marketing_campaign[[#This Row],[AcceptedCmp3]]+marketing_campaign[[#This Row],[Response]]</f>
        <v>0</v>
      </c>
      <c r="AO33" t="str" cm="1">
        <f t="array" ref="AO3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4" spans="1:41" x14ac:dyDescent="0.35">
      <c r="A34">
        <v>5710</v>
      </c>
      <c r="B34">
        <v>1970</v>
      </c>
      <c r="C34">
        <f t="shared" ca="1" si="0"/>
        <v>56</v>
      </c>
      <c r="D34" t="str" cm="1">
        <f t="array" aca="1" ref="D3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4" t="s">
        <v>29</v>
      </c>
      <c r="F34" t="s">
        <v>31</v>
      </c>
      <c r="G34" cm="1">
        <f t="array" ref="G34">_xlfn.IFS(marketing_campaign[[#This Row],[Marital_Status]]="Single",K34+L34+1,marketing_campaign[[#This Row],[Marital_Status]]="Together",K34+L34+2,marketing_campaign[[#This Row],[Marital_Status]]="Alone",K34+L34+1,marketing_campaign[[#This Row],[Marital_Status]]="Married",K34+L34+2,marketing_campaign[[#This Row],[Marital_Status]]="Divorced",K34+L34+1,marketing_campaign[[#This Row],[Marital_Status]]="YOLO",K34+L34+1,marketing_campaign[[#This Row],[Marital_Status]]="Absurd",K34+L34+1,marketing_campaign[[#This Row],[Marital_Status]]="Widow",K34+L34+1)</f>
        <v>3</v>
      </c>
      <c r="H34" t="str" cm="1">
        <f t="array" ref="H34">_xlfn.IFS(marketing_campaign[[#This Row],[Family_size]]=1,"Family_with_one_child",marketing_campaign[[#This Row],[Family_size]]&gt;1,"Family_with_more_children")</f>
        <v>Family_with_more_children</v>
      </c>
      <c r="I34">
        <v>40548</v>
      </c>
      <c r="J34" t="str">
        <f>IF(marketing_campaign[[#This Row],[Income]]&gt;=Sheet21!B84,"high_income","low_income")</f>
        <v>high_income</v>
      </c>
      <c r="K34">
        <v>0</v>
      </c>
      <c r="L34">
        <v>1</v>
      </c>
      <c r="M34" s="1">
        <v>41192</v>
      </c>
      <c r="N34">
        <v>31</v>
      </c>
      <c r="O34" t="str" cm="1">
        <f t="array" ref="O34">_xlfn.IFS(AND(marketing_campaign[[#This Row],[Recency]]&gt;=0,marketing_campaign[[#This Row],[Recency]]&lt;=14),"Early Recency",AND(marketing_campaign[[#This Row],[Recency]]&gt;=15,marketing_campaign[[#This Row],[Recency]]&lt;=31),"Mid-Recency",marketing_campaign[[#This Row],[Recency]]&gt;=32,"high Recency")</f>
        <v>Mid-Recency</v>
      </c>
      <c r="P34">
        <v>110</v>
      </c>
      <c r="Q34">
        <v>0</v>
      </c>
      <c r="R34">
        <v>5</v>
      </c>
      <c r="S34">
        <v>2</v>
      </c>
      <c r="T34">
        <v>0</v>
      </c>
      <c r="U34">
        <v>3</v>
      </c>
      <c r="V34">
        <f>marketing_campaign[[#This Row],[MntGoldProds]]+marketing_campaign[[#This Row],[MntSweetProducts]]+marketing_campaign[[#This Row],[MntFishProducts]]+marketing_campaign[[#This Row],[MntMeatProducts]]+marketing_campaign[[#This Row],[MntFruits]]+marketing_campaign[[#This Row],[MntWines]]</f>
        <v>120</v>
      </c>
      <c r="W34">
        <v>2</v>
      </c>
      <c r="X34">
        <v>2</v>
      </c>
      <c r="Y34">
        <v>1</v>
      </c>
      <c r="Z34">
        <v>4</v>
      </c>
      <c r="AA34">
        <f t="shared" si="1"/>
        <v>9</v>
      </c>
      <c r="AB34" t="str" cm="1">
        <f t="array" ref="AB34">_xlfn.IFS(AND(AA34&gt;=0,AA34&lt;=15),"low purchase",AND(AA34&gt;=16,AA34&lt;=30),"mid purchase",AA34&gt;=31,"high purchase")</f>
        <v>low purchase</v>
      </c>
      <c r="AC34">
        <v>5</v>
      </c>
      <c r="AD34" t="str">
        <f>IF(marketing_campaign[[#This Row],[NumWebVisitsMonth]]&gt;=5.3,"higher_webvists","lower_webvisits")</f>
        <v>lower_webvisits</v>
      </c>
      <c r="AE34">
        <v>0</v>
      </c>
      <c r="AF34">
        <v>1</v>
      </c>
      <c r="AG34">
        <v>0</v>
      </c>
      <c r="AH34">
        <v>0</v>
      </c>
      <c r="AI34">
        <v>0</v>
      </c>
      <c r="AJ34">
        <v>0</v>
      </c>
      <c r="AK34">
        <v>3</v>
      </c>
      <c r="AL34">
        <v>11</v>
      </c>
      <c r="AM34">
        <v>0</v>
      </c>
      <c r="AN34">
        <f>marketing_campaign[[#This Row],[AcceptedCmp2]]+marketing_campaign[[#This Row],[AcceptedCmp1]]+marketing_campaign[[#This Row],[AcceptedCmp5]]+marketing_campaign[[#This Row],[AcceptedCmp4]]+marketing_campaign[[#This Row],[AcceptedCmp3]]+marketing_campaign[[#This Row],[Response]]</f>
        <v>1</v>
      </c>
      <c r="AO34" t="str" cm="1">
        <f t="array" ref="AO3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35" spans="1:41" x14ac:dyDescent="0.35">
      <c r="A35">
        <v>7373</v>
      </c>
      <c r="B35">
        <v>1952</v>
      </c>
      <c r="C35">
        <f t="shared" ca="1" si="0"/>
        <v>74</v>
      </c>
      <c r="D35" t="str" cm="1">
        <f t="array" aca="1" ref="D3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35" t="s">
        <v>32</v>
      </c>
      <c r="F35" t="s">
        <v>35</v>
      </c>
      <c r="G35" cm="1">
        <f t="array" ref="G35">_xlfn.IFS(marketing_campaign[[#This Row],[Marital_Status]]="Single",K35+L35+1,marketing_campaign[[#This Row],[Marital_Status]]="Together",K35+L35+2,marketing_campaign[[#This Row],[Marital_Status]]="Alone",K35+L35+1,marketing_campaign[[#This Row],[Marital_Status]]="Married",K35+L35+2,marketing_campaign[[#This Row],[Marital_Status]]="Divorced",K35+L35+1,marketing_campaign[[#This Row],[Marital_Status]]="YOLO",K35+L35+1,marketing_campaign[[#This Row],[Marital_Status]]="Absurd",K35+L35+1,marketing_campaign[[#This Row],[Marital_Status]]="Widow",K35+L35+1)</f>
        <v>3</v>
      </c>
      <c r="H35" t="str" cm="1">
        <f t="array" ref="H35">_xlfn.IFS(marketing_campaign[[#This Row],[Family_size]]=1,"Family_with_one_child",marketing_campaign[[#This Row],[Family_size]]&gt;1,"Family_with_more_children")</f>
        <v>Family_with_more_children</v>
      </c>
      <c r="I35">
        <v>46610</v>
      </c>
      <c r="J35" t="str">
        <f>IF(marketing_campaign[[#This Row],[Income]]&gt;=Sheet21!B85,"high_income","low_income")</f>
        <v>high_income</v>
      </c>
      <c r="K35">
        <v>0</v>
      </c>
      <c r="L35">
        <v>2</v>
      </c>
      <c r="M35" s="1">
        <v>41211</v>
      </c>
      <c r="N35">
        <v>8</v>
      </c>
      <c r="O35" t="str" cm="1">
        <f t="array" ref="O35">_xlfn.IFS(AND(marketing_campaign[[#This Row],[Recency]]&gt;=0,marketing_campaign[[#This Row],[Recency]]&lt;=14),"Early Recency",AND(marketing_campaign[[#This Row],[Recency]]&gt;=15,marketing_campaign[[#This Row],[Recency]]&lt;=31),"Mid-Recency",marketing_campaign[[#This Row],[Recency]]&gt;=32,"high Recency")</f>
        <v>Early Recency</v>
      </c>
      <c r="P35">
        <v>96</v>
      </c>
      <c r="Q35">
        <v>12</v>
      </c>
      <c r="R35">
        <v>96</v>
      </c>
      <c r="S35">
        <v>33</v>
      </c>
      <c r="T35">
        <v>22</v>
      </c>
      <c r="U35">
        <v>43</v>
      </c>
      <c r="V35">
        <f>marketing_campaign[[#This Row],[MntGoldProds]]+marketing_campaign[[#This Row],[MntSweetProducts]]+marketing_campaign[[#This Row],[MntFishProducts]]+marketing_campaign[[#This Row],[MntMeatProducts]]+marketing_campaign[[#This Row],[MntFruits]]+marketing_campaign[[#This Row],[MntWines]]</f>
        <v>302</v>
      </c>
      <c r="W35">
        <v>6</v>
      </c>
      <c r="X35">
        <v>4</v>
      </c>
      <c r="Y35">
        <v>1</v>
      </c>
      <c r="Z35">
        <v>6</v>
      </c>
      <c r="AA35">
        <f t="shared" si="1"/>
        <v>17</v>
      </c>
      <c r="AB35" t="str" cm="1">
        <f t="array" ref="AB35">_xlfn.IFS(AND(AA35&gt;=0,AA35&lt;=15),"low purchase",AND(AA35&gt;=16,AA35&lt;=30),"mid purchase",AA35&gt;=31,"high purchase")</f>
        <v>mid purchase</v>
      </c>
      <c r="AC35">
        <v>6</v>
      </c>
      <c r="AD35" t="str">
        <f>IF(marketing_campaign[[#This Row],[NumWebVisitsMonth]]&gt;=5.3,"higher_webvists","lower_webvisits")</f>
        <v>higher_webvists</v>
      </c>
      <c r="AE35">
        <v>0</v>
      </c>
      <c r="AF35">
        <v>0</v>
      </c>
      <c r="AG35">
        <v>0</v>
      </c>
      <c r="AH35">
        <v>0</v>
      </c>
      <c r="AI35">
        <v>0</v>
      </c>
      <c r="AJ35">
        <v>0</v>
      </c>
      <c r="AK35">
        <v>3</v>
      </c>
      <c r="AL35">
        <v>11</v>
      </c>
      <c r="AM35">
        <v>1</v>
      </c>
      <c r="AN35">
        <f>marketing_campaign[[#This Row],[AcceptedCmp2]]+marketing_campaign[[#This Row],[AcceptedCmp1]]+marketing_campaign[[#This Row],[AcceptedCmp5]]+marketing_campaign[[#This Row],[AcceptedCmp4]]+marketing_campaign[[#This Row],[AcceptedCmp3]]+marketing_campaign[[#This Row],[Response]]</f>
        <v>1</v>
      </c>
      <c r="AO35" t="str" cm="1">
        <f t="array" ref="AO3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36" spans="1:41" x14ac:dyDescent="0.35">
      <c r="A36">
        <v>8755</v>
      </c>
      <c r="B36">
        <v>1946</v>
      </c>
      <c r="C36">
        <f t="shared" ca="1" si="0"/>
        <v>80</v>
      </c>
      <c r="D36" t="str" cm="1">
        <f t="array" aca="1" ref="D3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36" t="s">
        <v>34</v>
      </c>
      <c r="F36" t="s">
        <v>33</v>
      </c>
      <c r="G36" cm="1">
        <f t="array" ref="G36">_xlfn.IFS(marketing_campaign[[#This Row],[Marital_Status]]="Single",K36+L36+1,marketing_campaign[[#This Row],[Marital_Status]]="Together",K36+L36+2,marketing_campaign[[#This Row],[Marital_Status]]="Alone",K36+L36+1,marketing_campaign[[#This Row],[Marital_Status]]="Married",K36+L36+2,marketing_campaign[[#This Row],[Marital_Status]]="Divorced",K36+L36+1,marketing_campaign[[#This Row],[Marital_Status]]="YOLO",K36+L36+1,marketing_campaign[[#This Row],[Marital_Status]]="Absurd",K36+L36+1,marketing_campaign[[#This Row],[Marital_Status]]="Widow",K36+L36+1)</f>
        <v>2</v>
      </c>
      <c r="H36" t="str" cm="1">
        <f t="array" ref="H36">_xlfn.IFS(marketing_campaign[[#This Row],[Family_size]]=1,"Family_with_one_child",marketing_campaign[[#This Row],[Family_size]]&gt;1,"Family_with_more_children")</f>
        <v>Family_with_more_children</v>
      </c>
      <c r="I36">
        <v>68657</v>
      </c>
      <c r="J36" t="str">
        <f>IF(marketing_campaign[[#This Row],[Income]]&gt;=Sheet21!B86,"high_income","low_income")</f>
        <v>high_income</v>
      </c>
      <c r="K36">
        <v>0</v>
      </c>
      <c r="L36">
        <v>0</v>
      </c>
      <c r="M36" s="1">
        <v>41325</v>
      </c>
      <c r="N36">
        <v>4</v>
      </c>
      <c r="O36" t="str" cm="1">
        <f t="array" ref="O36">_xlfn.IFS(AND(marketing_campaign[[#This Row],[Recency]]&gt;=0,marketing_campaign[[#This Row],[Recency]]&lt;=14),"Early Recency",AND(marketing_campaign[[#This Row],[Recency]]&gt;=15,marketing_campaign[[#This Row],[Recency]]&lt;=31),"Mid-Recency",marketing_campaign[[#This Row],[Recency]]&gt;=32,"high Recency")</f>
        <v>Early Recency</v>
      </c>
      <c r="P36">
        <v>482</v>
      </c>
      <c r="Q36">
        <v>34</v>
      </c>
      <c r="R36">
        <v>471</v>
      </c>
      <c r="S36">
        <v>119</v>
      </c>
      <c r="T36">
        <v>68</v>
      </c>
      <c r="U36">
        <v>22</v>
      </c>
      <c r="V36">
        <f>marketing_campaign[[#This Row],[MntGoldProds]]+marketing_campaign[[#This Row],[MntSweetProducts]]+marketing_campaign[[#This Row],[MntFishProducts]]+marketing_campaign[[#This Row],[MntMeatProducts]]+marketing_campaign[[#This Row],[MntFruits]]+marketing_campaign[[#This Row],[MntWines]]</f>
        <v>1196</v>
      </c>
      <c r="W36">
        <v>1</v>
      </c>
      <c r="X36">
        <v>3</v>
      </c>
      <c r="Y36">
        <v>5</v>
      </c>
      <c r="Z36">
        <v>9</v>
      </c>
      <c r="AA36">
        <f t="shared" si="1"/>
        <v>18</v>
      </c>
      <c r="AB36" t="str" cm="1">
        <f t="array" ref="AB36">_xlfn.IFS(AND(AA36&gt;=0,AA36&lt;=15),"low purchase",AND(AA36&gt;=16,AA36&lt;=30),"mid purchase",AA36&gt;=31,"high purchase")</f>
        <v>mid purchase</v>
      </c>
      <c r="AC36">
        <v>7</v>
      </c>
      <c r="AD36" t="str">
        <f>IF(marketing_campaign[[#This Row],[NumWebVisitsMonth]]&gt;=5.3,"higher_webvists","lower_webvisits")</f>
        <v>higher_webvists</v>
      </c>
      <c r="AE36">
        <v>0</v>
      </c>
      <c r="AF36">
        <v>0</v>
      </c>
      <c r="AG36">
        <v>0</v>
      </c>
      <c r="AH36">
        <v>0</v>
      </c>
      <c r="AI36">
        <v>0</v>
      </c>
      <c r="AJ36">
        <v>0</v>
      </c>
      <c r="AK36">
        <v>3</v>
      </c>
      <c r="AL36">
        <v>11</v>
      </c>
      <c r="AM36">
        <v>0</v>
      </c>
      <c r="AN36">
        <f>marketing_campaign[[#This Row],[AcceptedCmp2]]+marketing_campaign[[#This Row],[AcceptedCmp1]]+marketing_campaign[[#This Row],[AcceptedCmp5]]+marketing_campaign[[#This Row],[AcceptedCmp4]]+marketing_campaign[[#This Row],[AcceptedCmp3]]+marketing_campaign[[#This Row],[Response]]</f>
        <v>0</v>
      </c>
      <c r="AO36" t="str" cm="1">
        <f t="array" ref="AO3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7" spans="1:41" x14ac:dyDescent="0.35">
      <c r="A37">
        <v>10738</v>
      </c>
      <c r="B37">
        <v>1951</v>
      </c>
      <c r="C37">
        <f t="shared" ca="1" si="0"/>
        <v>75</v>
      </c>
      <c r="D37" t="str" cm="1">
        <f t="array" aca="1" ref="D3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37" t="s">
        <v>34</v>
      </c>
      <c r="F37" t="s">
        <v>30</v>
      </c>
      <c r="G37" cm="1">
        <f t="array" ref="G37">_xlfn.IFS(marketing_campaign[[#This Row],[Marital_Status]]="Single",K37+L37+1,marketing_campaign[[#This Row],[Marital_Status]]="Together",K37+L37+2,marketing_campaign[[#This Row],[Marital_Status]]="Alone",K37+L37+1,marketing_campaign[[#This Row],[Marital_Status]]="Married",K37+L37+2,marketing_campaign[[#This Row],[Marital_Status]]="Divorced",K37+L37+1,marketing_campaign[[#This Row],[Marital_Status]]="YOLO",K37+L37+1,marketing_campaign[[#This Row],[Marital_Status]]="Absurd",K37+L37+1,marketing_campaign[[#This Row],[Marital_Status]]="Widow",K37+L37+1)</f>
        <v>3</v>
      </c>
      <c r="H37" t="str" cm="1">
        <f t="array" ref="H37">_xlfn.IFS(marketing_campaign[[#This Row],[Family_size]]=1,"Family_with_one_child",marketing_campaign[[#This Row],[Family_size]]&gt;1,"Family_with_more_children")</f>
        <v>Family_with_more_children</v>
      </c>
      <c r="I37">
        <v>49389</v>
      </c>
      <c r="J37" t="str">
        <f>IF(marketing_campaign[[#This Row],[Income]]&gt;=Sheet21!B87,"high_income","low_income")</f>
        <v>high_income</v>
      </c>
      <c r="K37">
        <v>1</v>
      </c>
      <c r="L37">
        <v>1</v>
      </c>
      <c r="M37" s="1">
        <v>41515</v>
      </c>
      <c r="N37">
        <v>55</v>
      </c>
      <c r="O37" t="str" cm="1">
        <f t="array" ref="O37">_xlfn.IFS(AND(marketing_campaign[[#This Row],[Recency]]&gt;=0,marketing_campaign[[#This Row],[Recency]]&lt;=14),"Early Recency",AND(marketing_campaign[[#This Row],[Recency]]&gt;=15,marketing_campaign[[#This Row],[Recency]]&lt;=31),"Mid-Recency",marketing_campaign[[#This Row],[Recency]]&gt;=32,"high Recency")</f>
        <v>high Recency</v>
      </c>
      <c r="P37">
        <v>40</v>
      </c>
      <c r="Q37">
        <v>0</v>
      </c>
      <c r="R37">
        <v>19</v>
      </c>
      <c r="S37">
        <v>2</v>
      </c>
      <c r="T37">
        <v>1</v>
      </c>
      <c r="U37">
        <v>3</v>
      </c>
      <c r="V37">
        <f>marketing_campaign[[#This Row],[MntGoldProds]]+marketing_campaign[[#This Row],[MntSweetProducts]]+marketing_campaign[[#This Row],[MntFishProducts]]+marketing_campaign[[#This Row],[MntMeatProducts]]+marketing_campaign[[#This Row],[MntFruits]]+marketing_campaign[[#This Row],[MntWines]]</f>
        <v>65</v>
      </c>
      <c r="W37">
        <v>1</v>
      </c>
      <c r="X37">
        <v>2</v>
      </c>
      <c r="Y37">
        <v>0</v>
      </c>
      <c r="Z37">
        <v>3</v>
      </c>
      <c r="AA37">
        <f t="shared" si="1"/>
        <v>6</v>
      </c>
      <c r="AB37" t="str" cm="1">
        <f t="array" ref="AB37">_xlfn.IFS(AND(AA37&gt;=0,AA37&lt;=15),"low purchase",AND(AA37&gt;=16,AA37&lt;=30),"mid purchase",AA37&gt;=31,"high purchase")</f>
        <v>low purchase</v>
      </c>
      <c r="AC37">
        <v>7</v>
      </c>
      <c r="AD37" t="str">
        <f>IF(marketing_campaign[[#This Row],[NumWebVisitsMonth]]&gt;=5.3,"higher_webvists","lower_webvisits")</f>
        <v>higher_webvists</v>
      </c>
      <c r="AE37">
        <v>0</v>
      </c>
      <c r="AF37">
        <v>0</v>
      </c>
      <c r="AG37">
        <v>0</v>
      </c>
      <c r="AH37">
        <v>0</v>
      </c>
      <c r="AI37">
        <v>0</v>
      </c>
      <c r="AJ37">
        <v>0</v>
      </c>
      <c r="AK37">
        <v>3</v>
      </c>
      <c r="AL37">
        <v>11</v>
      </c>
      <c r="AM37">
        <v>0</v>
      </c>
      <c r="AN37">
        <f>marketing_campaign[[#This Row],[AcceptedCmp2]]+marketing_campaign[[#This Row],[AcceptedCmp1]]+marketing_campaign[[#This Row],[AcceptedCmp5]]+marketing_campaign[[#This Row],[AcceptedCmp4]]+marketing_campaign[[#This Row],[AcceptedCmp3]]+marketing_campaign[[#This Row],[Response]]</f>
        <v>0</v>
      </c>
      <c r="AO37" t="str" cm="1">
        <f t="array" ref="AO3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8" spans="1:41" x14ac:dyDescent="0.35">
      <c r="A38">
        <v>4339</v>
      </c>
      <c r="B38">
        <v>1970</v>
      </c>
      <c r="C38">
        <f t="shared" ca="1" si="0"/>
        <v>56</v>
      </c>
      <c r="D38" t="str" cm="1">
        <f t="array" aca="1" ref="D3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8" t="s">
        <v>32</v>
      </c>
      <c r="F38" t="s">
        <v>33</v>
      </c>
      <c r="G38" cm="1">
        <f t="array" ref="G38">_xlfn.IFS(marketing_campaign[[#This Row],[Marital_Status]]="Single",K38+L38+1,marketing_campaign[[#This Row],[Marital_Status]]="Together",K38+L38+2,marketing_campaign[[#This Row],[Marital_Status]]="Alone",K38+L38+1,marketing_campaign[[#This Row],[Marital_Status]]="Married",K38+L38+2,marketing_campaign[[#This Row],[Marital_Status]]="Divorced",K38+L38+1,marketing_campaign[[#This Row],[Marital_Status]]="YOLO",K38+L38+1,marketing_campaign[[#This Row],[Marital_Status]]="Absurd",K38+L38+1,marketing_campaign[[#This Row],[Marital_Status]]="Widow",K38+L38+1)</f>
        <v>3</v>
      </c>
      <c r="H38" t="str" cm="1">
        <f t="array" ref="H38">_xlfn.IFS(marketing_campaign[[#This Row],[Family_size]]=1,"Family_with_one_child",marketing_campaign[[#This Row],[Family_size]]&gt;1,"Family_with_more_children")</f>
        <v>Family_with_more_children</v>
      </c>
      <c r="I38">
        <v>67353</v>
      </c>
      <c r="J38" t="str">
        <f>IF(marketing_campaign[[#This Row],[Income]]&gt;=Sheet21!B88,"high_income","low_income")</f>
        <v>high_income</v>
      </c>
      <c r="K38">
        <v>0</v>
      </c>
      <c r="L38">
        <v>1</v>
      </c>
      <c r="M38" s="1">
        <v>41639</v>
      </c>
      <c r="N38">
        <v>37</v>
      </c>
      <c r="O38" t="str" cm="1">
        <f t="array" ref="O38">_xlfn.IFS(AND(marketing_campaign[[#This Row],[Recency]]&gt;=0,marketing_campaign[[#This Row],[Recency]]&lt;=14),"Early Recency",AND(marketing_campaign[[#This Row],[Recency]]&gt;=15,marketing_campaign[[#This Row],[Recency]]&lt;=31),"Mid-Recency",marketing_campaign[[#This Row],[Recency]]&gt;=32,"high Recency")</f>
        <v>high Recency</v>
      </c>
      <c r="P38">
        <v>702</v>
      </c>
      <c r="Q38">
        <v>17</v>
      </c>
      <c r="R38">
        <v>151</v>
      </c>
      <c r="S38">
        <v>0</v>
      </c>
      <c r="T38">
        <v>8</v>
      </c>
      <c r="U38">
        <v>35</v>
      </c>
      <c r="V38">
        <f>marketing_campaign[[#This Row],[MntGoldProds]]+marketing_campaign[[#This Row],[MntSweetProducts]]+marketing_campaign[[#This Row],[MntFishProducts]]+marketing_campaign[[#This Row],[MntMeatProducts]]+marketing_campaign[[#This Row],[MntFruits]]+marketing_campaign[[#This Row],[MntWines]]</f>
        <v>913</v>
      </c>
      <c r="W38">
        <v>5</v>
      </c>
      <c r="X38">
        <v>5</v>
      </c>
      <c r="Y38">
        <v>6</v>
      </c>
      <c r="Z38">
        <v>12</v>
      </c>
      <c r="AA38">
        <f t="shared" si="1"/>
        <v>28</v>
      </c>
      <c r="AB38" t="str" cm="1">
        <f t="array" ref="AB38">_xlfn.IFS(AND(AA38&gt;=0,AA38&lt;=15),"low purchase",AND(AA38&gt;=16,AA38&lt;=30),"mid purchase",AA38&gt;=31,"high purchase")</f>
        <v>mid purchase</v>
      </c>
      <c r="AC38">
        <v>2</v>
      </c>
      <c r="AD38" t="str">
        <f>IF(marketing_campaign[[#This Row],[NumWebVisitsMonth]]&gt;=5.3,"higher_webvists","lower_webvisits")</f>
        <v>lower_webvisits</v>
      </c>
      <c r="AE38">
        <v>0</v>
      </c>
      <c r="AF38">
        <v>0</v>
      </c>
      <c r="AG38">
        <v>0</v>
      </c>
      <c r="AH38">
        <v>0</v>
      </c>
      <c r="AI38">
        <v>0</v>
      </c>
      <c r="AJ38">
        <v>0</v>
      </c>
      <c r="AK38">
        <v>3</v>
      </c>
      <c r="AL38">
        <v>11</v>
      </c>
      <c r="AM38">
        <v>0</v>
      </c>
      <c r="AN38">
        <f>marketing_campaign[[#This Row],[AcceptedCmp2]]+marketing_campaign[[#This Row],[AcceptedCmp1]]+marketing_campaign[[#This Row],[AcceptedCmp5]]+marketing_campaign[[#This Row],[AcceptedCmp4]]+marketing_campaign[[#This Row],[AcceptedCmp3]]+marketing_campaign[[#This Row],[Response]]</f>
        <v>0</v>
      </c>
      <c r="AO38" t="str" cm="1">
        <f t="array" ref="AO3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9" spans="1:41" x14ac:dyDescent="0.35">
      <c r="A39">
        <v>10755</v>
      </c>
      <c r="B39">
        <v>1976</v>
      </c>
      <c r="C39">
        <f t="shared" ca="1" si="0"/>
        <v>50</v>
      </c>
      <c r="D39" t="str" cm="1">
        <f t="array" aca="1" ref="D3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9" t="s">
        <v>37</v>
      </c>
      <c r="F39" t="s">
        <v>33</v>
      </c>
      <c r="G39" cm="1">
        <f t="array" ref="G39">_xlfn.IFS(marketing_campaign[[#This Row],[Marital_Status]]="Single",K39+L39+1,marketing_campaign[[#This Row],[Marital_Status]]="Together",K39+L39+2,marketing_campaign[[#This Row],[Marital_Status]]="Alone",K39+L39+1,marketing_campaign[[#This Row],[Marital_Status]]="Married",K39+L39+2,marketing_campaign[[#This Row],[Marital_Status]]="Divorced",K39+L39+1,marketing_campaign[[#This Row],[Marital_Status]]="YOLO",K39+L39+1,marketing_campaign[[#This Row],[Marital_Status]]="Absurd",K39+L39+1,marketing_campaign[[#This Row],[Marital_Status]]="Widow",K39+L39+1)</f>
        <v>3</v>
      </c>
      <c r="H39" t="str" cm="1">
        <f t="array" ref="H39">_xlfn.IFS(marketing_campaign[[#This Row],[Family_size]]=1,"Family_with_one_child",marketing_campaign[[#This Row],[Family_size]]&gt;1,"Family_with_more_children")</f>
        <v>Family_with_more_children</v>
      </c>
      <c r="I39">
        <v>23718</v>
      </c>
      <c r="J39" t="str">
        <f>IF(marketing_campaign[[#This Row],[Income]]&gt;=Sheet21!B89,"high_income","low_income")</f>
        <v>high_income</v>
      </c>
      <c r="K39">
        <v>1</v>
      </c>
      <c r="L39">
        <v>0</v>
      </c>
      <c r="M39" s="1">
        <v>41519</v>
      </c>
      <c r="N39">
        <v>76</v>
      </c>
      <c r="O39" t="str" cm="1">
        <f t="array" ref="O39">_xlfn.IFS(AND(marketing_campaign[[#This Row],[Recency]]&gt;=0,marketing_campaign[[#This Row],[Recency]]&lt;=14),"Early Recency",AND(marketing_campaign[[#This Row],[Recency]]&gt;=15,marketing_campaign[[#This Row],[Recency]]&lt;=31),"Mid-Recency",marketing_campaign[[#This Row],[Recency]]&gt;=32,"high Recency")</f>
        <v>high Recency</v>
      </c>
      <c r="P39">
        <v>6</v>
      </c>
      <c r="Q39">
        <v>3</v>
      </c>
      <c r="R39">
        <v>14</v>
      </c>
      <c r="S39">
        <v>15</v>
      </c>
      <c r="T39">
        <v>7</v>
      </c>
      <c r="U39">
        <v>36</v>
      </c>
      <c r="V39">
        <f>marketing_campaign[[#This Row],[MntGoldProds]]+marketing_campaign[[#This Row],[MntSweetProducts]]+marketing_campaign[[#This Row],[MntFishProducts]]+marketing_campaign[[#This Row],[MntMeatProducts]]+marketing_campaign[[#This Row],[MntFruits]]+marketing_campaign[[#This Row],[MntWines]]</f>
        <v>81</v>
      </c>
      <c r="W39">
        <v>3</v>
      </c>
      <c r="X39">
        <v>3</v>
      </c>
      <c r="Y39">
        <v>1</v>
      </c>
      <c r="Z39">
        <v>2</v>
      </c>
      <c r="AA39">
        <f t="shared" si="1"/>
        <v>9</v>
      </c>
      <c r="AB39" t="str" cm="1">
        <f t="array" ref="AB39">_xlfn.IFS(AND(AA39&gt;=0,AA39&lt;=15),"low purchase",AND(AA39&gt;=16,AA39&lt;=30),"mid purchase",AA39&gt;=31,"high purchase")</f>
        <v>low purchase</v>
      </c>
      <c r="AC39">
        <v>7</v>
      </c>
      <c r="AD39" t="str">
        <f>IF(marketing_campaign[[#This Row],[NumWebVisitsMonth]]&gt;=5.3,"higher_webvists","lower_webvisits")</f>
        <v>higher_webvists</v>
      </c>
      <c r="AE39">
        <v>0</v>
      </c>
      <c r="AF39">
        <v>0</v>
      </c>
      <c r="AG39">
        <v>0</v>
      </c>
      <c r="AH39">
        <v>0</v>
      </c>
      <c r="AI39">
        <v>0</v>
      </c>
      <c r="AJ39">
        <v>0</v>
      </c>
      <c r="AK39">
        <v>3</v>
      </c>
      <c r="AL39">
        <v>11</v>
      </c>
      <c r="AM39">
        <v>0</v>
      </c>
      <c r="AN39">
        <f>marketing_campaign[[#This Row],[AcceptedCmp2]]+marketing_campaign[[#This Row],[AcceptedCmp1]]+marketing_campaign[[#This Row],[AcceptedCmp5]]+marketing_campaign[[#This Row],[AcceptedCmp4]]+marketing_campaign[[#This Row],[AcceptedCmp3]]+marketing_campaign[[#This Row],[Response]]</f>
        <v>0</v>
      </c>
      <c r="AO39" t="str" cm="1">
        <f t="array" ref="AO3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0" spans="1:41" x14ac:dyDescent="0.35">
      <c r="A40">
        <v>8595</v>
      </c>
      <c r="B40">
        <v>1973</v>
      </c>
      <c r="C40">
        <f t="shared" ca="1" si="0"/>
        <v>53</v>
      </c>
      <c r="D40" t="str" cm="1">
        <f t="array" aca="1" ref="D4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0" t="s">
        <v>29</v>
      </c>
      <c r="F40" t="s">
        <v>38</v>
      </c>
      <c r="G40" cm="1">
        <f t="array" ref="G40">_xlfn.IFS(marketing_campaign[[#This Row],[Marital_Status]]="Single",K40+L40+1,marketing_campaign[[#This Row],[Marital_Status]]="Together",K40+L40+2,marketing_campaign[[#This Row],[Marital_Status]]="Alone",K40+L40+1,marketing_campaign[[#This Row],[Marital_Status]]="Married",K40+L40+2,marketing_campaign[[#This Row],[Marital_Status]]="Divorced",K40+L40+1,marketing_campaign[[#This Row],[Marital_Status]]="YOLO",K40+L40+1,marketing_campaign[[#This Row],[Marital_Status]]="Absurd",K40+L40+1,marketing_campaign[[#This Row],[Marital_Status]]="Widow",K40+L40+1)</f>
        <v>2</v>
      </c>
      <c r="H40" t="str" cm="1">
        <f t="array" ref="H40">_xlfn.IFS(marketing_campaign[[#This Row],[Family_size]]=1,"Family_with_one_child",marketing_campaign[[#This Row],[Family_size]]&gt;1,"Family_with_more_children")</f>
        <v>Family_with_more_children</v>
      </c>
      <c r="I40">
        <v>42429</v>
      </c>
      <c r="J40" t="str">
        <f>IF(marketing_campaign[[#This Row],[Income]]&gt;=Sheet21!B90,"high_income","low_income")</f>
        <v>high_income</v>
      </c>
      <c r="K40">
        <v>0</v>
      </c>
      <c r="L40">
        <v>1</v>
      </c>
      <c r="M40" s="1">
        <v>41681</v>
      </c>
      <c r="N40">
        <v>99</v>
      </c>
      <c r="O40" t="str" cm="1">
        <f t="array" ref="O40">_xlfn.IFS(AND(marketing_campaign[[#This Row],[Recency]]&gt;=0,marketing_campaign[[#This Row],[Recency]]&lt;=14),"Early Recency",AND(marketing_campaign[[#This Row],[Recency]]&gt;=15,marketing_campaign[[#This Row],[Recency]]&lt;=31),"Mid-Recency",marketing_campaign[[#This Row],[Recency]]&gt;=32,"high Recency")</f>
        <v>high Recency</v>
      </c>
      <c r="P40">
        <v>55</v>
      </c>
      <c r="Q40">
        <v>0</v>
      </c>
      <c r="R40">
        <v>6</v>
      </c>
      <c r="S40">
        <v>2</v>
      </c>
      <c r="T40">
        <v>0</v>
      </c>
      <c r="U40">
        <v>4</v>
      </c>
      <c r="V40">
        <f>marketing_campaign[[#This Row],[MntGoldProds]]+marketing_campaign[[#This Row],[MntSweetProducts]]+marketing_campaign[[#This Row],[MntFishProducts]]+marketing_campaign[[#This Row],[MntMeatProducts]]+marketing_campaign[[#This Row],[MntFruits]]+marketing_campaign[[#This Row],[MntWines]]</f>
        <v>67</v>
      </c>
      <c r="W40">
        <v>2</v>
      </c>
      <c r="X40">
        <v>1</v>
      </c>
      <c r="Y40">
        <v>1</v>
      </c>
      <c r="Z40">
        <v>3</v>
      </c>
      <c r="AA40">
        <f t="shared" si="1"/>
        <v>7</v>
      </c>
      <c r="AB40" t="str" cm="1">
        <f t="array" ref="AB40">_xlfn.IFS(AND(AA40&gt;=0,AA40&lt;=15),"low purchase",AND(AA40&gt;=16,AA40&lt;=30),"mid purchase",AA40&gt;=31,"high purchase")</f>
        <v>low purchase</v>
      </c>
      <c r="AC40">
        <v>5</v>
      </c>
      <c r="AD40" t="str">
        <f>IF(marketing_campaign[[#This Row],[NumWebVisitsMonth]]&gt;=5.3,"higher_webvists","lower_webvisits")</f>
        <v>lower_webvisits</v>
      </c>
      <c r="AE40">
        <v>0</v>
      </c>
      <c r="AF40">
        <v>0</v>
      </c>
      <c r="AG40">
        <v>0</v>
      </c>
      <c r="AH40">
        <v>0</v>
      </c>
      <c r="AI40">
        <v>0</v>
      </c>
      <c r="AJ40">
        <v>0</v>
      </c>
      <c r="AK40">
        <v>3</v>
      </c>
      <c r="AL40">
        <v>11</v>
      </c>
      <c r="AM40">
        <v>0</v>
      </c>
      <c r="AN40">
        <f>marketing_campaign[[#This Row],[AcceptedCmp2]]+marketing_campaign[[#This Row],[AcceptedCmp1]]+marketing_campaign[[#This Row],[AcceptedCmp5]]+marketing_campaign[[#This Row],[AcceptedCmp4]]+marketing_campaign[[#This Row],[AcceptedCmp3]]+marketing_campaign[[#This Row],[Response]]</f>
        <v>0</v>
      </c>
      <c r="AO40" t="str" cm="1">
        <f t="array" ref="AO4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1" spans="1:41" x14ac:dyDescent="0.35">
      <c r="A41">
        <v>2968</v>
      </c>
      <c r="B41">
        <v>1943</v>
      </c>
      <c r="C41">
        <f t="shared" ca="1" si="0"/>
        <v>83</v>
      </c>
      <c r="D41" t="str" cm="1">
        <f t="array" aca="1" ref="D4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41" t="s">
        <v>32</v>
      </c>
      <c r="F41" t="s">
        <v>35</v>
      </c>
      <c r="G41" cm="1">
        <f t="array" ref="G41">_xlfn.IFS(marketing_campaign[[#This Row],[Marital_Status]]="Single",K41+L41+1,marketing_campaign[[#This Row],[Marital_Status]]="Together",K41+L41+2,marketing_campaign[[#This Row],[Marital_Status]]="Alone",K41+L41+1,marketing_campaign[[#This Row],[Marital_Status]]="Married",K41+L41+2,marketing_campaign[[#This Row],[Marital_Status]]="Divorced",K41+L41+1,marketing_campaign[[#This Row],[Marital_Status]]="YOLO",K41+L41+1,marketing_campaign[[#This Row],[Marital_Status]]="Absurd",K41+L41+1,marketing_campaign[[#This Row],[Marital_Status]]="Widow",K41+L41+1)</f>
        <v>1</v>
      </c>
      <c r="H41" t="str" cm="1">
        <f t="array" ref="H41">_xlfn.IFS(marketing_campaign[[#This Row],[Family_size]]=1,"Family_with_one_child",marketing_campaign[[#This Row],[Family_size]]&gt;1,"Family_with_more_children")</f>
        <v>Family_with_one_child</v>
      </c>
      <c r="I41">
        <v>48948</v>
      </c>
      <c r="J41" t="str">
        <f>IF(marketing_campaign[[#This Row],[Income]]&gt;=Sheet21!B91,"high_income","low_income")</f>
        <v>high_income</v>
      </c>
      <c r="K41">
        <v>0</v>
      </c>
      <c r="L41">
        <v>0</v>
      </c>
      <c r="M41" s="1">
        <v>41306</v>
      </c>
      <c r="N41">
        <v>53</v>
      </c>
      <c r="O41" t="str" cm="1">
        <f t="array" ref="O41">_xlfn.IFS(AND(marketing_campaign[[#This Row],[Recency]]&gt;=0,marketing_campaign[[#This Row],[Recency]]&lt;=14),"Early Recency",AND(marketing_campaign[[#This Row],[Recency]]&gt;=15,marketing_campaign[[#This Row],[Recency]]&lt;=31),"Mid-Recency",marketing_campaign[[#This Row],[Recency]]&gt;=32,"high Recency")</f>
        <v>high Recency</v>
      </c>
      <c r="P41">
        <v>437</v>
      </c>
      <c r="Q41">
        <v>8</v>
      </c>
      <c r="R41">
        <v>206</v>
      </c>
      <c r="S41">
        <v>160</v>
      </c>
      <c r="T41">
        <v>49</v>
      </c>
      <c r="U41">
        <v>42</v>
      </c>
      <c r="V41">
        <f>marketing_campaign[[#This Row],[MntGoldProds]]+marketing_campaign[[#This Row],[MntSweetProducts]]+marketing_campaign[[#This Row],[MntFishProducts]]+marketing_campaign[[#This Row],[MntMeatProducts]]+marketing_campaign[[#This Row],[MntFruits]]+marketing_campaign[[#This Row],[MntWines]]</f>
        <v>902</v>
      </c>
      <c r="W41">
        <v>2</v>
      </c>
      <c r="X41">
        <v>7</v>
      </c>
      <c r="Y41">
        <v>10</v>
      </c>
      <c r="Z41">
        <v>5</v>
      </c>
      <c r="AA41">
        <f t="shared" si="1"/>
        <v>24</v>
      </c>
      <c r="AB41" t="str" cm="1">
        <f t="array" ref="AB41">_xlfn.IFS(AND(AA41&gt;=0,AA41&lt;=15),"low purchase",AND(AA41&gt;=16,AA41&lt;=30),"mid purchase",AA41&gt;=31,"high purchase")</f>
        <v>mid purchase</v>
      </c>
      <c r="AC41">
        <v>6</v>
      </c>
      <c r="AD41" t="str">
        <f>IF(marketing_campaign[[#This Row],[NumWebVisitsMonth]]&gt;=5.3,"higher_webvists","lower_webvisits")</f>
        <v>higher_webvists</v>
      </c>
      <c r="AE41">
        <v>1</v>
      </c>
      <c r="AF41">
        <v>0</v>
      </c>
      <c r="AG41">
        <v>0</v>
      </c>
      <c r="AH41">
        <v>0</v>
      </c>
      <c r="AI41">
        <v>0</v>
      </c>
      <c r="AJ41">
        <v>0</v>
      </c>
      <c r="AK41">
        <v>3</v>
      </c>
      <c r="AL41">
        <v>11</v>
      </c>
      <c r="AM41">
        <v>1</v>
      </c>
      <c r="AN41">
        <f>marketing_campaign[[#This Row],[AcceptedCmp2]]+marketing_campaign[[#This Row],[AcceptedCmp1]]+marketing_campaign[[#This Row],[AcceptedCmp5]]+marketing_campaign[[#This Row],[AcceptedCmp4]]+marketing_campaign[[#This Row],[AcceptedCmp3]]+marketing_campaign[[#This Row],[Response]]</f>
        <v>2</v>
      </c>
      <c r="AO41" t="str" cm="1">
        <f t="array" ref="AO4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42" spans="1:41" x14ac:dyDescent="0.35">
      <c r="A42">
        <v>8601</v>
      </c>
      <c r="B42">
        <v>1980</v>
      </c>
      <c r="C42">
        <f t="shared" ca="1" si="0"/>
        <v>46</v>
      </c>
      <c r="D42" t="str" cm="1">
        <f t="array" aca="1" ref="D4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2" t="s">
        <v>29</v>
      </c>
      <c r="F42" t="s">
        <v>33</v>
      </c>
      <c r="G42" cm="1">
        <f t="array" ref="G42">_xlfn.IFS(marketing_campaign[[#This Row],[Marital_Status]]="Single",K42+L42+1,marketing_campaign[[#This Row],[Marital_Status]]="Together",K42+L42+2,marketing_campaign[[#This Row],[Marital_Status]]="Alone",K42+L42+1,marketing_campaign[[#This Row],[Marital_Status]]="Married",K42+L42+2,marketing_campaign[[#This Row],[Marital_Status]]="Divorced",K42+L42+1,marketing_campaign[[#This Row],[Marital_Status]]="YOLO",K42+L42+1,marketing_campaign[[#This Row],[Marital_Status]]="Absurd",K42+L42+1,marketing_campaign[[#This Row],[Marital_Status]]="Widow",K42+L42+1)</f>
        <v>3</v>
      </c>
      <c r="H42" t="str" cm="1">
        <f t="array" ref="H42">_xlfn.IFS(marketing_campaign[[#This Row],[Family_size]]=1,"Family_with_one_child",marketing_campaign[[#This Row],[Family_size]]&gt;1,"Family_with_more_children")</f>
        <v>Family_with_more_children</v>
      </c>
      <c r="I42">
        <v>80011</v>
      </c>
      <c r="J42" t="str">
        <f>IF(marketing_campaign[[#This Row],[Income]]&gt;=Sheet21!B92,"high_income","low_income")</f>
        <v>high_income</v>
      </c>
      <c r="K42">
        <v>0</v>
      </c>
      <c r="L42">
        <v>1</v>
      </c>
      <c r="M42" s="1">
        <v>41393</v>
      </c>
      <c r="N42">
        <v>3</v>
      </c>
      <c r="O42" t="str" cm="1">
        <f t="array" ref="O42">_xlfn.IFS(AND(marketing_campaign[[#This Row],[Recency]]&gt;=0,marketing_campaign[[#This Row],[Recency]]&lt;=14),"Early Recency",AND(marketing_campaign[[#This Row],[Recency]]&gt;=15,marketing_campaign[[#This Row],[Recency]]&lt;=31),"Mid-Recency",marketing_campaign[[#This Row],[Recency]]&gt;=32,"high Recency")</f>
        <v>Early Recency</v>
      </c>
      <c r="P42">
        <v>421</v>
      </c>
      <c r="Q42">
        <v>76</v>
      </c>
      <c r="R42">
        <v>536</v>
      </c>
      <c r="S42">
        <v>82</v>
      </c>
      <c r="T42">
        <v>178</v>
      </c>
      <c r="U42">
        <v>102</v>
      </c>
      <c r="V42">
        <f>marketing_campaign[[#This Row],[MntGoldProds]]+marketing_campaign[[#This Row],[MntSweetProducts]]+marketing_campaign[[#This Row],[MntFishProducts]]+marketing_campaign[[#This Row],[MntMeatProducts]]+marketing_campaign[[#This Row],[MntFruits]]+marketing_campaign[[#This Row],[MntWines]]</f>
        <v>1395</v>
      </c>
      <c r="W42">
        <v>2</v>
      </c>
      <c r="X42">
        <v>8</v>
      </c>
      <c r="Y42">
        <v>6</v>
      </c>
      <c r="Z42">
        <v>5</v>
      </c>
      <c r="AA42">
        <f t="shared" si="1"/>
        <v>21</v>
      </c>
      <c r="AB42" t="str" cm="1">
        <f t="array" ref="AB42">_xlfn.IFS(AND(AA42&gt;=0,AA42&lt;=15),"low purchase",AND(AA42&gt;=16,AA42&lt;=30),"mid purchase",AA42&gt;=31,"high purchase")</f>
        <v>mid purchase</v>
      </c>
      <c r="AC42">
        <v>4</v>
      </c>
      <c r="AD42" t="str">
        <f>IF(marketing_campaign[[#This Row],[NumWebVisitsMonth]]&gt;=5.3,"higher_webvists","lower_webvisits")</f>
        <v>lower_webvisits</v>
      </c>
      <c r="AE42">
        <v>0</v>
      </c>
      <c r="AF42">
        <v>0</v>
      </c>
      <c r="AG42">
        <v>0</v>
      </c>
      <c r="AH42">
        <v>0</v>
      </c>
      <c r="AI42">
        <v>0</v>
      </c>
      <c r="AJ42">
        <v>0</v>
      </c>
      <c r="AK42">
        <v>3</v>
      </c>
      <c r="AL42">
        <v>11</v>
      </c>
      <c r="AM42">
        <v>0</v>
      </c>
      <c r="AN42">
        <f>marketing_campaign[[#This Row],[AcceptedCmp2]]+marketing_campaign[[#This Row],[AcceptedCmp1]]+marketing_campaign[[#This Row],[AcceptedCmp5]]+marketing_campaign[[#This Row],[AcceptedCmp4]]+marketing_campaign[[#This Row],[AcceptedCmp3]]+marketing_campaign[[#This Row],[Response]]</f>
        <v>0</v>
      </c>
      <c r="AO42" t="str" cm="1">
        <f t="array" ref="AO4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3" spans="1:41" x14ac:dyDescent="0.35">
      <c r="A43">
        <v>503</v>
      </c>
      <c r="B43">
        <v>1985</v>
      </c>
      <c r="C43">
        <f t="shared" ca="1" si="0"/>
        <v>41</v>
      </c>
      <c r="D43" t="str" cm="1">
        <f t="array" aca="1" ref="D4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43" t="s">
        <v>34</v>
      </c>
      <c r="F43" t="s">
        <v>33</v>
      </c>
      <c r="G43" cm="1">
        <f t="array" ref="G43">_xlfn.IFS(marketing_campaign[[#This Row],[Marital_Status]]="Single",K43+L43+1,marketing_campaign[[#This Row],[Marital_Status]]="Together",K43+L43+2,marketing_campaign[[#This Row],[Marital_Status]]="Alone",K43+L43+1,marketing_campaign[[#This Row],[Marital_Status]]="Married",K43+L43+2,marketing_campaign[[#This Row],[Marital_Status]]="Divorced",K43+L43+1,marketing_campaign[[#This Row],[Marital_Status]]="YOLO",K43+L43+1,marketing_campaign[[#This Row],[Marital_Status]]="Absurd",K43+L43+1,marketing_campaign[[#This Row],[Marital_Status]]="Widow",K43+L43+1)</f>
        <v>3</v>
      </c>
      <c r="H43" t="str" cm="1">
        <f t="array" ref="H43">_xlfn.IFS(marketing_campaign[[#This Row],[Family_size]]=1,"Family_with_one_child",marketing_campaign[[#This Row],[Family_size]]&gt;1,"Family_with_more_children")</f>
        <v>Family_with_more_children</v>
      </c>
      <c r="I43">
        <v>20559</v>
      </c>
      <c r="J43" t="str">
        <f>IF(marketing_campaign[[#This Row],[Income]]&gt;=Sheet21!B93,"high_income","low_income")</f>
        <v>high_income</v>
      </c>
      <c r="K43">
        <v>1</v>
      </c>
      <c r="L43">
        <v>0</v>
      </c>
      <c r="M43" s="1">
        <v>41345</v>
      </c>
      <c r="N43">
        <v>88</v>
      </c>
      <c r="O43" t="str" cm="1">
        <f t="array" ref="O43">_xlfn.IFS(AND(marketing_campaign[[#This Row],[Recency]]&gt;=0,marketing_campaign[[#This Row],[Recency]]&lt;=14),"Early Recency",AND(marketing_campaign[[#This Row],[Recency]]&gt;=15,marketing_campaign[[#This Row],[Recency]]&lt;=31),"Mid-Recency",marketing_campaign[[#This Row],[Recency]]&gt;=32,"high Recency")</f>
        <v>high Recency</v>
      </c>
      <c r="P43">
        <v>13</v>
      </c>
      <c r="Q43">
        <v>1</v>
      </c>
      <c r="R43">
        <v>29</v>
      </c>
      <c r="S43">
        <v>3</v>
      </c>
      <c r="T43">
        <v>0</v>
      </c>
      <c r="U43">
        <v>7</v>
      </c>
      <c r="V43">
        <f>marketing_campaign[[#This Row],[MntGoldProds]]+marketing_campaign[[#This Row],[MntSweetProducts]]+marketing_campaign[[#This Row],[MntFishProducts]]+marketing_campaign[[#This Row],[MntMeatProducts]]+marketing_campaign[[#This Row],[MntFruits]]+marketing_campaign[[#This Row],[MntWines]]</f>
        <v>53</v>
      </c>
      <c r="W43">
        <v>2</v>
      </c>
      <c r="X43">
        <v>2</v>
      </c>
      <c r="Y43">
        <v>0</v>
      </c>
      <c r="Z43">
        <v>3</v>
      </c>
      <c r="AA43">
        <f t="shared" si="1"/>
        <v>7</v>
      </c>
      <c r="AB43" t="str" cm="1">
        <f t="array" ref="AB43">_xlfn.IFS(AND(AA43&gt;=0,AA43&lt;=15),"low purchase",AND(AA43&gt;=16,AA43&lt;=30),"mid purchase",AA43&gt;=31,"high purchase")</f>
        <v>low purchase</v>
      </c>
      <c r="AC43">
        <v>8</v>
      </c>
      <c r="AD43" t="str">
        <f>IF(marketing_campaign[[#This Row],[NumWebVisitsMonth]]&gt;=5.3,"higher_webvists","lower_webvisits")</f>
        <v>higher_webvists</v>
      </c>
      <c r="AE43">
        <v>0</v>
      </c>
      <c r="AF43">
        <v>0</v>
      </c>
      <c r="AG43">
        <v>0</v>
      </c>
      <c r="AH43">
        <v>0</v>
      </c>
      <c r="AI43">
        <v>0</v>
      </c>
      <c r="AJ43">
        <v>0</v>
      </c>
      <c r="AK43">
        <v>3</v>
      </c>
      <c r="AL43">
        <v>11</v>
      </c>
      <c r="AM43">
        <v>0</v>
      </c>
      <c r="AN43">
        <f>marketing_campaign[[#This Row],[AcceptedCmp2]]+marketing_campaign[[#This Row],[AcceptedCmp1]]+marketing_campaign[[#This Row],[AcceptedCmp5]]+marketing_campaign[[#This Row],[AcceptedCmp4]]+marketing_campaign[[#This Row],[AcceptedCmp3]]+marketing_campaign[[#This Row],[Response]]</f>
        <v>0</v>
      </c>
      <c r="AO43" t="str" cm="1">
        <f t="array" ref="AO4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4" spans="1:41" x14ac:dyDescent="0.35">
      <c r="A44">
        <v>8430</v>
      </c>
      <c r="B44">
        <v>1957</v>
      </c>
      <c r="C44">
        <f t="shared" ca="1" si="0"/>
        <v>69</v>
      </c>
      <c r="D44" t="str" cm="1">
        <f t="array" aca="1" ref="D4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4" t="s">
        <v>29</v>
      </c>
      <c r="F44" t="s">
        <v>31</v>
      </c>
      <c r="G44" cm="1">
        <f t="array" ref="G44">_xlfn.IFS(marketing_campaign[[#This Row],[Marital_Status]]="Single",K44+L44+1,marketing_campaign[[#This Row],[Marital_Status]]="Together",K44+L44+2,marketing_campaign[[#This Row],[Marital_Status]]="Alone",K44+L44+1,marketing_campaign[[#This Row],[Marital_Status]]="Married",K44+L44+2,marketing_campaign[[#This Row],[Marital_Status]]="Divorced",K44+L44+1,marketing_campaign[[#This Row],[Marital_Status]]="YOLO",K44+L44+1,marketing_campaign[[#This Row],[Marital_Status]]="Absurd",K44+L44+1,marketing_campaign[[#This Row],[Marital_Status]]="Widow",K44+L44+1)</f>
        <v>3</v>
      </c>
      <c r="H44" t="str" cm="1">
        <f t="array" ref="H44">_xlfn.IFS(marketing_campaign[[#This Row],[Family_size]]=1,"Family_with_one_child",marketing_campaign[[#This Row],[Family_size]]&gt;1,"Family_with_more_children")</f>
        <v>Family_with_more_children</v>
      </c>
      <c r="I44">
        <v>21994</v>
      </c>
      <c r="J44" t="str">
        <f>IF(marketing_campaign[[#This Row],[Income]]&gt;=Sheet21!B94,"high_income","low_income")</f>
        <v>high_income</v>
      </c>
      <c r="K44">
        <v>0</v>
      </c>
      <c r="L44">
        <v>1</v>
      </c>
      <c r="M44" s="1">
        <v>41267</v>
      </c>
      <c r="N44">
        <v>4</v>
      </c>
      <c r="O44" t="str" cm="1">
        <f t="array" ref="O44">_xlfn.IFS(AND(marketing_campaign[[#This Row],[Recency]]&gt;=0,marketing_campaign[[#This Row],[Recency]]&lt;=14),"Early Recency",AND(marketing_campaign[[#This Row],[Recency]]&gt;=15,marketing_campaign[[#This Row],[Recency]]&lt;=31),"Mid-Recency",marketing_campaign[[#This Row],[Recency]]&gt;=32,"high Recency")</f>
        <v>Early Recency</v>
      </c>
      <c r="P44">
        <v>9</v>
      </c>
      <c r="Q44">
        <v>0</v>
      </c>
      <c r="R44">
        <v>6</v>
      </c>
      <c r="S44">
        <v>3</v>
      </c>
      <c r="T44">
        <v>1</v>
      </c>
      <c r="U44">
        <v>3</v>
      </c>
      <c r="V44">
        <f>marketing_campaign[[#This Row],[MntGoldProds]]+marketing_campaign[[#This Row],[MntSweetProducts]]+marketing_campaign[[#This Row],[MntFishProducts]]+marketing_campaign[[#This Row],[MntMeatProducts]]+marketing_campaign[[#This Row],[MntFruits]]+marketing_campaign[[#This Row],[MntWines]]</f>
        <v>22</v>
      </c>
      <c r="W44">
        <v>1</v>
      </c>
      <c r="X44">
        <v>0</v>
      </c>
      <c r="Y44">
        <v>0</v>
      </c>
      <c r="Z44">
        <v>3</v>
      </c>
      <c r="AA44">
        <f t="shared" si="1"/>
        <v>4</v>
      </c>
      <c r="AB44" t="str" cm="1">
        <f t="array" ref="AB44">_xlfn.IFS(AND(AA44&gt;=0,AA44&lt;=15),"low purchase",AND(AA44&gt;=16,AA44&lt;=30),"mid purchase",AA44&gt;=31,"high purchase")</f>
        <v>low purchase</v>
      </c>
      <c r="AC44">
        <v>5</v>
      </c>
      <c r="AD44" t="str">
        <f>IF(marketing_campaign[[#This Row],[NumWebVisitsMonth]]&gt;=5.3,"higher_webvists","lower_webvisits")</f>
        <v>lower_webvisits</v>
      </c>
      <c r="AE44">
        <v>0</v>
      </c>
      <c r="AF44">
        <v>0</v>
      </c>
      <c r="AG44">
        <v>0</v>
      </c>
      <c r="AH44">
        <v>0</v>
      </c>
      <c r="AI44">
        <v>0</v>
      </c>
      <c r="AJ44">
        <v>0</v>
      </c>
      <c r="AK44">
        <v>3</v>
      </c>
      <c r="AL44">
        <v>11</v>
      </c>
      <c r="AM44">
        <v>0</v>
      </c>
      <c r="AN44">
        <f>marketing_campaign[[#This Row],[AcceptedCmp2]]+marketing_campaign[[#This Row],[AcceptedCmp1]]+marketing_campaign[[#This Row],[AcceptedCmp5]]+marketing_campaign[[#This Row],[AcceptedCmp4]]+marketing_campaign[[#This Row],[AcceptedCmp3]]+marketing_campaign[[#This Row],[Response]]</f>
        <v>0</v>
      </c>
      <c r="AO44" t="str" cm="1">
        <f t="array" ref="AO4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5" spans="1:41" x14ac:dyDescent="0.35">
      <c r="A45">
        <v>7281</v>
      </c>
      <c r="B45">
        <v>1959</v>
      </c>
      <c r="C45">
        <f t="shared" ca="1" si="0"/>
        <v>67</v>
      </c>
      <c r="D45" t="str" cm="1">
        <f t="array" aca="1" ref="D4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5" t="s">
        <v>32</v>
      </c>
      <c r="F45" t="s">
        <v>30</v>
      </c>
      <c r="G45" cm="1">
        <f t="array" ref="G45">_xlfn.IFS(marketing_campaign[[#This Row],[Marital_Status]]="Single",K45+L45+1,marketing_campaign[[#This Row],[Marital_Status]]="Together",K45+L45+2,marketing_campaign[[#This Row],[Marital_Status]]="Alone",K45+L45+1,marketing_campaign[[#This Row],[Marital_Status]]="Married",K45+L45+2,marketing_campaign[[#This Row],[Marital_Status]]="Divorced",K45+L45+1,marketing_campaign[[#This Row],[Marital_Status]]="YOLO",K45+L45+1,marketing_campaign[[#This Row],[Marital_Status]]="Absurd",K45+L45+1,marketing_campaign[[#This Row],[Marital_Status]]="Widow",K45+L45+1)</f>
        <v>1</v>
      </c>
      <c r="H45" t="str" cm="1">
        <f t="array" ref="H45">_xlfn.IFS(marketing_campaign[[#This Row],[Family_size]]=1,"Family_with_one_child",marketing_campaign[[#This Row],[Family_size]]&gt;1,"Family_with_more_children")</f>
        <v>Family_with_one_child</v>
      </c>
      <c r="I45">
        <v>51386</v>
      </c>
      <c r="J45" t="str">
        <f>IF(marketing_campaign[[#This Row],[Income]]&gt;=Sheet21!B95,"high_income","low_income")</f>
        <v>high_income</v>
      </c>
      <c r="K45">
        <v>0</v>
      </c>
      <c r="L45">
        <v>0</v>
      </c>
      <c r="M45" s="1">
        <v>41583</v>
      </c>
      <c r="N45">
        <v>80</v>
      </c>
      <c r="O45" t="str" cm="1">
        <f t="array" ref="O45">_xlfn.IFS(AND(marketing_campaign[[#This Row],[Recency]]&gt;=0,marketing_campaign[[#This Row],[Recency]]&lt;=14),"Early Recency",AND(marketing_campaign[[#This Row],[Recency]]&gt;=15,marketing_campaign[[#This Row],[Recency]]&lt;=31),"Mid-Recency",marketing_campaign[[#This Row],[Recency]]&gt;=32,"high Recency")</f>
        <v>high Recency</v>
      </c>
      <c r="P45">
        <v>81</v>
      </c>
      <c r="Q45">
        <v>11</v>
      </c>
      <c r="R45">
        <v>50</v>
      </c>
      <c r="S45">
        <v>3</v>
      </c>
      <c r="T45">
        <v>2</v>
      </c>
      <c r="U45">
        <v>39</v>
      </c>
      <c r="V45">
        <f>marketing_campaign[[#This Row],[MntGoldProds]]+marketing_campaign[[#This Row],[MntSweetProducts]]+marketing_campaign[[#This Row],[MntFishProducts]]+marketing_campaign[[#This Row],[MntMeatProducts]]+marketing_campaign[[#This Row],[MntFruits]]+marketing_campaign[[#This Row],[MntWines]]</f>
        <v>186</v>
      </c>
      <c r="W45">
        <v>1</v>
      </c>
      <c r="X45">
        <v>1</v>
      </c>
      <c r="Y45">
        <v>3</v>
      </c>
      <c r="Z45">
        <v>4</v>
      </c>
      <c r="AA45">
        <f t="shared" si="1"/>
        <v>9</v>
      </c>
      <c r="AB45" t="str" cm="1">
        <f t="array" ref="AB45">_xlfn.IFS(AND(AA45&gt;=0,AA45&lt;=15),"low purchase",AND(AA45&gt;=16,AA45&lt;=30),"mid purchase",AA45&gt;=31,"high purchase")</f>
        <v>low purchase</v>
      </c>
      <c r="AC45">
        <v>2</v>
      </c>
      <c r="AD45" t="str">
        <f>IF(marketing_campaign[[#This Row],[NumWebVisitsMonth]]&gt;=5.3,"higher_webvists","lower_webvisits")</f>
        <v>lower_webvisits</v>
      </c>
      <c r="AE45">
        <v>0</v>
      </c>
      <c r="AF45">
        <v>0</v>
      </c>
      <c r="AG45">
        <v>0</v>
      </c>
      <c r="AH45">
        <v>0</v>
      </c>
      <c r="AI45">
        <v>0</v>
      </c>
      <c r="AJ45">
        <v>0</v>
      </c>
      <c r="AK45">
        <v>3</v>
      </c>
      <c r="AL45">
        <v>11</v>
      </c>
      <c r="AM45">
        <v>0</v>
      </c>
      <c r="AN45">
        <f>marketing_campaign[[#This Row],[AcceptedCmp2]]+marketing_campaign[[#This Row],[AcceptedCmp1]]+marketing_campaign[[#This Row],[AcceptedCmp5]]+marketing_campaign[[#This Row],[AcceptedCmp4]]+marketing_campaign[[#This Row],[AcceptedCmp3]]+marketing_campaign[[#This Row],[Response]]</f>
        <v>0</v>
      </c>
      <c r="AO45" t="str" cm="1">
        <f t="array" ref="AO4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6" spans="1:41" x14ac:dyDescent="0.35">
      <c r="A46">
        <v>2139</v>
      </c>
      <c r="B46">
        <v>1975</v>
      </c>
      <c r="C46">
        <f t="shared" ca="1" si="0"/>
        <v>51</v>
      </c>
      <c r="D46" t="str" cm="1">
        <f t="array" aca="1" ref="D4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6" t="s">
        <v>34</v>
      </c>
      <c r="F46" t="s">
        <v>33</v>
      </c>
      <c r="G46" cm="1">
        <f t="array" ref="G46">_xlfn.IFS(marketing_campaign[[#This Row],[Marital_Status]]="Single",K46+L46+1,marketing_campaign[[#This Row],[Marital_Status]]="Together",K46+L46+2,marketing_campaign[[#This Row],[Marital_Status]]="Alone",K46+L46+1,marketing_campaign[[#This Row],[Marital_Status]]="Married",K46+L46+2,marketing_campaign[[#This Row],[Marital_Status]]="Divorced",K46+L46+1,marketing_campaign[[#This Row],[Marital_Status]]="YOLO",K46+L46+1,marketing_campaign[[#This Row],[Marital_Status]]="Absurd",K46+L46+1,marketing_campaign[[#This Row],[Marital_Status]]="Widow",K46+L46+1)</f>
        <v>3</v>
      </c>
      <c r="H46" t="str" cm="1">
        <f t="array" ref="H46">_xlfn.IFS(marketing_campaign[[#This Row],[Family_size]]=1,"Family_with_one_child",marketing_campaign[[#This Row],[Family_size]]&gt;1,"Family_with_more_children")</f>
        <v>Family_with_more_children</v>
      </c>
      <c r="I46">
        <v>7500</v>
      </c>
      <c r="J46" t="str">
        <f>IF(marketing_campaign[[#This Row],[Income]]&gt;=Sheet21!B96,"high_income","low_income")</f>
        <v>high_income</v>
      </c>
      <c r="K46">
        <v>1</v>
      </c>
      <c r="L46">
        <v>0</v>
      </c>
      <c r="M46" s="1">
        <v>41549</v>
      </c>
      <c r="N46">
        <v>19</v>
      </c>
      <c r="O46" t="str" cm="1">
        <f t="array" ref="O46">_xlfn.IFS(AND(marketing_campaign[[#This Row],[Recency]]&gt;=0,marketing_campaign[[#This Row],[Recency]]&lt;=14),"Early Recency",AND(marketing_campaign[[#This Row],[Recency]]&gt;=15,marketing_campaign[[#This Row],[Recency]]&lt;=31),"Mid-Recency",marketing_campaign[[#This Row],[Recency]]&gt;=32,"high Recency")</f>
        <v>Mid-Recency</v>
      </c>
      <c r="P46">
        <v>3</v>
      </c>
      <c r="Q46">
        <v>1</v>
      </c>
      <c r="R46">
        <v>10</v>
      </c>
      <c r="S46">
        <v>3</v>
      </c>
      <c r="T46">
        <v>2</v>
      </c>
      <c r="U46">
        <v>12</v>
      </c>
      <c r="V46">
        <f>marketing_campaign[[#This Row],[MntGoldProds]]+marketing_campaign[[#This Row],[MntSweetProducts]]+marketing_campaign[[#This Row],[MntFishProducts]]+marketing_campaign[[#This Row],[MntMeatProducts]]+marketing_campaign[[#This Row],[MntFruits]]+marketing_campaign[[#This Row],[MntWines]]</f>
        <v>31</v>
      </c>
      <c r="W46">
        <v>3</v>
      </c>
      <c r="X46">
        <v>2</v>
      </c>
      <c r="Y46">
        <v>0</v>
      </c>
      <c r="Z46">
        <v>3</v>
      </c>
      <c r="AA46">
        <f t="shared" si="1"/>
        <v>8</v>
      </c>
      <c r="AB46" t="str" cm="1">
        <f t="array" ref="AB46">_xlfn.IFS(AND(AA46&gt;=0,AA46&lt;=15),"low purchase",AND(AA46&gt;=16,AA46&lt;=30),"mid purchase",AA46&gt;=31,"high purchase")</f>
        <v>low purchase</v>
      </c>
      <c r="AC46">
        <v>5</v>
      </c>
      <c r="AD46" t="str">
        <f>IF(marketing_campaign[[#This Row],[NumWebVisitsMonth]]&gt;=5.3,"higher_webvists","lower_webvisits")</f>
        <v>lower_webvisits</v>
      </c>
      <c r="AE46">
        <v>0</v>
      </c>
      <c r="AF46">
        <v>0</v>
      </c>
      <c r="AG46">
        <v>0</v>
      </c>
      <c r="AH46">
        <v>0</v>
      </c>
      <c r="AI46">
        <v>0</v>
      </c>
      <c r="AJ46">
        <v>0</v>
      </c>
      <c r="AK46">
        <v>3</v>
      </c>
      <c r="AL46">
        <v>11</v>
      </c>
      <c r="AM46">
        <v>0</v>
      </c>
      <c r="AN46">
        <f>marketing_campaign[[#This Row],[AcceptedCmp2]]+marketing_campaign[[#This Row],[AcceptedCmp1]]+marketing_campaign[[#This Row],[AcceptedCmp5]]+marketing_campaign[[#This Row],[AcceptedCmp4]]+marketing_campaign[[#This Row],[AcceptedCmp3]]+marketing_campaign[[#This Row],[Response]]</f>
        <v>0</v>
      </c>
      <c r="AO46" t="str" cm="1">
        <f t="array" ref="AO4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7" spans="1:41" x14ac:dyDescent="0.35">
      <c r="A47">
        <v>1371</v>
      </c>
      <c r="B47">
        <v>1976</v>
      </c>
      <c r="C47">
        <f t="shared" ca="1" si="0"/>
        <v>50</v>
      </c>
      <c r="D47" t="str" cm="1">
        <f t="array" aca="1" ref="D4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7" t="s">
        <v>29</v>
      </c>
      <c r="F47" t="s">
        <v>30</v>
      </c>
      <c r="G47" cm="1">
        <f t="array" ref="G47">_xlfn.IFS(marketing_campaign[[#This Row],[Marital_Status]]="Single",K47+L47+1,marketing_campaign[[#This Row],[Marital_Status]]="Together",K47+L47+2,marketing_campaign[[#This Row],[Marital_Status]]="Alone",K47+L47+1,marketing_campaign[[#This Row],[Marital_Status]]="Married",K47+L47+2,marketing_campaign[[#This Row],[Marital_Status]]="Divorced",K47+L47+1,marketing_campaign[[#This Row],[Marital_Status]]="YOLO",K47+L47+1,marketing_campaign[[#This Row],[Marital_Status]]="Absurd",K47+L47+1,marketing_campaign[[#This Row],[Marital_Status]]="Widow",K47+L47+1)</f>
        <v>1</v>
      </c>
      <c r="H47" t="str" cm="1">
        <f t="array" ref="H47">_xlfn.IFS(marketing_campaign[[#This Row],[Family_size]]=1,"Family_with_one_child",marketing_campaign[[#This Row],[Family_size]]&gt;1,"Family_with_more_children")</f>
        <v>Family_with_one_child</v>
      </c>
      <c r="I47">
        <v>79941</v>
      </c>
      <c r="J47" t="str">
        <f>IF(marketing_campaign[[#This Row],[Income]]&gt;=Sheet21!B97,"high_income","low_income")</f>
        <v>high_income</v>
      </c>
      <c r="K47">
        <v>0</v>
      </c>
      <c r="L47">
        <v>0</v>
      </c>
      <c r="M47" s="1">
        <v>41818</v>
      </c>
      <c r="N47">
        <v>72</v>
      </c>
      <c r="O47" t="str" cm="1">
        <f t="array" ref="O47">_xlfn.IFS(AND(marketing_campaign[[#This Row],[Recency]]&gt;=0,marketing_campaign[[#This Row],[Recency]]&lt;=14),"Early Recency",AND(marketing_campaign[[#This Row],[Recency]]&gt;=15,marketing_campaign[[#This Row],[Recency]]&lt;=31),"Mid-Recency",marketing_campaign[[#This Row],[Recency]]&gt;=32,"high Recency")</f>
        <v>high Recency</v>
      </c>
      <c r="P47">
        <v>123</v>
      </c>
      <c r="Q47">
        <v>164</v>
      </c>
      <c r="R47">
        <v>266</v>
      </c>
      <c r="S47">
        <v>227</v>
      </c>
      <c r="T47">
        <v>30</v>
      </c>
      <c r="U47">
        <v>174</v>
      </c>
      <c r="V47">
        <f>marketing_campaign[[#This Row],[MntGoldProds]]+marketing_campaign[[#This Row],[MntSweetProducts]]+marketing_campaign[[#This Row],[MntFishProducts]]+marketing_campaign[[#This Row],[MntMeatProducts]]+marketing_campaign[[#This Row],[MntFruits]]+marketing_campaign[[#This Row],[MntWines]]</f>
        <v>984</v>
      </c>
      <c r="W47">
        <v>1</v>
      </c>
      <c r="X47">
        <v>2</v>
      </c>
      <c r="Y47">
        <v>4</v>
      </c>
      <c r="Z47">
        <v>9</v>
      </c>
      <c r="AA47">
        <f t="shared" si="1"/>
        <v>16</v>
      </c>
      <c r="AB47" t="str" cm="1">
        <f t="array" ref="AB47">_xlfn.IFS(AND(AA47&gt;=0,AA47&lt;=15),"low purchase",AND(AA47&gt;=16,AA47&lt;=30),"mid purchase",AA47&gt;=31,"high purchase")</f>
        <v>mid purchase</v>
      </c>
      <c r="AC47">
        <v>1</v>
      </c>
      <c r="AD47" t="str">
        <f>IF(marketing_campaign[[#This Row],[NumWebVisitsMonth]]&gt;=5.3,"higher_webvists","lower_webvisits")</f>
        <v>lower_webvisits</v>
      </c>
      <c r="AE47">
        <v>0</v>
      </c>
      <c r="AF47">
        <v>0</v>
      </c>
      <c r="AG47">
        <v>0</v>
      </c>
      <c r="AH47">
        <v>0</v>
      </c>
      <c r="AI47">
        <v>0</v>
      </c>
      <c r="AJ47">
        <v>0</v>
      </c>
      <c r="AK47">
        <v>3</v>
      </c>
      <c r="AL47">
        <v>11</v>
      </c>
      <c r="AM47">
        <v>0</v>
      </c>
      <c r="AN47">
        <f>marketing_campaign[[#This Row],[AcceptedCmp2]]+marketing_campaign[[#This Row],[AcceptedCmp1]]+marketing_campaign[[#This Row],[AcceptedCmp5]]+marketing_campaign[[#This Row],[AcceptedCmp4]]+marketing_campaign[[#This Row],[AcceptedCmp3]]+marketing_campaign[[#This Row],[Response]]</f>
        <v>0</v>
      </c>
      <c r="AO47" t="str" cm="1">
        <f t="array" ref="AO4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8" spans="1:41" x14ac:dyDescent="0.35">
      <c r="A48">
        <v>9909</v>
      </c>
      <c r="B48">
        <v>1996</v>
      </c>
      <c r="C48">
        <f t="shared" ca="1" si="0"/>
        <v>30</v>
      </c>
      <c r="D48" t="str" cm="1">
        <f t="array" aca="1" ref="D4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48" t="s">
        <v>37</v>
      </c>
      <c r="F48" t="s">
        <v>33</v>
      </c>
      <c r="G48" cm="1">
        <f t="array" ref="G48">_xlfn.IFS(marketing_campaign[[#This Row],[Marital_Status]]="Single",K48+L48+1,marketing_campaign[[#This Row],[Marital_Status]]="Together",K48+L48+2,marketing_campaign[[#This Row],[Marital_Status]]="Alone",K48+L48+1,marketing_campaign[[#This Row],[Marital_Status]]="Married",K48+L48+2,marketing_campaign[[#This Row],[Marital_Status]]="Divorced",K48+L48+1,marketing_campaign[[#This Row],[Marital_Status]]="YOLO",K48+L48+1,marketing_campaign[[#This Row],[Marital_Status]]="Absurd",K48+L48+1,marketing_campaign[[#This Row],[Marital_Status]]="Widow",K48+L48+1)</f>
        <v>2</v>
      </c>
      <c r="H48" t="str" cm="1">
        <f t="array" ref="H48">_xlfn.IFS(marketing_campaign[[#This Row],[Family_size]]=1,"Family_with_one_child",marketing_campaign[[#This Row],[Family_size]]&gt;1,"Family_with_more_children")</f>
        <v>Family_with_more_children</v>
      </c>
      <c r="I48">
        <v>7500</v>
      </c>
      <c r="J48" t="str">
        <f>IF(marketing_campaign[[#This Row],[Income]]&gt;=Sheet21!B98,"high_income","low_income")</f>
        <v>high_income</v>
      </c>
      <c r="K48">
        <v>0</v>
      </c>
      <c r="L48">
        <v>0</v>
      </c>
      <c r="M48" s="1">
        <v>41222</v>
      </c>
      <c r="N48">
        <v>24</v>
      </c>
      <c r="O48" t="str" cm="1">
        <f t="array" ref="O48">_xlfn.IFS(AND(marketing_campaign[[#This Row],[Recency]]&gt;=0,marketing_campaign[[#This Row],[Recency]]&lt;=14),"Early Recency",AND(marketing_campaign[[#This Row],[Recency]]&gt;=15,marketing_campaign[[#This Row],[Recency]]&lt;=31),"Mid-Recency",marketing_campaign[[#This Row],[Recency]]&gt;=32,"high Recency")</f>
        <v>Mid-Recency</v>
      </c>
      <c r="P48">
        <v>3</v>
      </c>
      <c r="Q48">
        <v>18</v>
      </c>
      <c r="R48">
        <v>14</v>
      </c>
      <c r="S48">
        <v>15</v>
      </c>
      <c r="T48">
        <v>22</v>
      </c>
      <c r="U48">
        <v>50</v>
      </c>
      <c r="V48">
        <f>marketing_campaign[[#This Row],[MntGoldProds]]+marketing_campaign[[#This Row],[MntSweetProducts]]+marketing_campaign[[#This Row],[MntFishProducts]]+marketing_campaign[[#This Row],[MntMeatProducts]]+marketing_campaign[[#This Row],[MntFruits]]+marketing_campaign[[#This Row],[MntWines]]</f>
        <v>122</v>
      </c>
      <c r="W48">
        <v>3</v>
      </c>
      <c r="X48">
        <v>3</v>
      </c>
      <c r="Y48">
        <v>1</v>
      </c>
      <c r="Z48">
        <v>3</v>
      </c>
      <c r="AA48">
        <f t="shared" si="1"/>
        <v>10</v>
      </c>
      <c r="AB48" t="str" cm="1">
        <f t="array" ref="AB48">_xlfn.IFS(AND(AA48&gt;=0,AA48&lt;=15),"low purchase",AND(AA48&gt;=16,AA48&lt;=30),"mid purchase",AA48&gt;=31,"high purchase")</f>
        <v>low purchase</v>
      </c>
      <c r="AC48">
        <v>9</v>
      </c>
      <c r="AD48" t="str">
        <f>IF(marketing_campaign[[#This Row],[NumWebVisitsMonth]]&gt;=5.3,"higher_webvists","lower_webvisits")</f>
        <v>higher_webvists</v>
      </c>
      <c r="AE48">
        <v>0</v>
      </c>
      <c r="AF48">
        <v>0</v>
      </c>
      <c r="AG48">
        <v>0</v>
      </c>
      <c r="AH48">
        <v>0</v>
      </c>
      <c r="AI48">
        <v>0</v>
      </c>
      <c r="AJ48">
        <v>0</v>
      </c>
      <c r="AK48">
        <v>3</v>
      </c>
      <c r="AL48">
        <v>11</v>
      </c>
      <c r="AM48">
        <v>1</v>
      </c>
      <c r="AN48">
        <f>marketing_campaign[[#This Row],[AcceptedCmp2]]+marketing_campaign[[#This Row],[AcceptedCmp1]]+marketing_campaign[[#This Row],[AcceptedCmp5]]+marketing_campaign[[#This Row],[AcceptedCmp4]]+marketing_campaign[[#This Row],[AcceptedCmp3]]+marketing_campaign[[#This Row],[Response]]</f>
        <v>1</v>
      </c>
      <c r="AO48" t="str" cm="1">
        <f t="array" ref="AO4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49" spans="1:41" x14ac:dyDescent="0.35">
      <c r="A49">
        <v>7286</v>
      </c>
      <c r="B49">
        <v>1968</v>
      </c>
      <c r="C49">
        <f t="shared" ca="1" si="0"/>
        <v>58</v>
      </c>
      <c r="D49" t="str" cm="1">
        <f t="array" aca="1" ref="D4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9" t="s">
        <v>29</v>
      </c>
      <c r="F49" t="s">
        <v>31</v>
      </c>
      <c r="G49" cm="1">
        <f t="array" ref="G49">_xlfn.IFS(marketing_campaign[[#This Row],[Marital_Status]]="Single",K49+L49+1,marketing_campaign[[#This Row],[Marital_Status]]="Together",K49+L49+2,marketing_campaign[[#This Row],[Marital_Status]]="Alone",K49+L49+1,marketing_campaign[[#This Row],[Marital_Status]]="Married",K49+L49+2,marketing_campaign[[#This Row],[Marital_Status]]="Divorced",K49+L49+1,marketing_campaign[[#This Row],[Marital_Status]]="YOLO",K49+L49+1,marketing_campaign[[#This Row],[Marital_Status]]="Absurd",K49+L49+1,marketing_campaign[[#This Row],[Marital_Status]]="Widow",K49+L49+1)</f>
        <v>3</v>
      </c>
      <c r="H49" t="str" cm="1">
        <f t="array" ref="H49">_xlfn.IFS(marketing_campaign[[#This Row],[Family_size]]=1,"Family_with_one_child",marketing_campaign[[#This Row],[Family_size]]&gt;1,"Family_with_more_children")</f>
        <v>Family_with_more_children</v>
      </c>
      <c r="I49">
        <v>41728</v>
      </c>
      <c r="J49" t="str">
        <f>IF(marketing_campaign[[#This Row],[Income]]&gt;=Sheet21!B99,"high_income","low_income")</f>
        <v>high_income</v>
      </c>
      <c r="K49">
        <v>1</v>
      </c>
      <c r="L49">
        <v>0</v>
      </c>
      <c r="M49" s="1">
        <v>41418</v>
      </c>
      <c r="N49">
        <v>92</v>
      </c>
      <c r="O49" t="str" cm="1">
        <f t="array" ref="O49">_xlfn.IFS(AND(marketing_campaign[[#This Row],[Recency]]&gt;=0,marketing_campaign[[#This Row],[Recency]]&lt;=14),"Early Recency",AND(marketing_campaign[[#This Row],[Recency]]&gt;=15,marketing_campaign[[#This Row],[Recency]]&lt;=31),"Mid-Recency",marketing_campaign[[#This Row],[Recency]]&gt;=32,"high Recency")</f>
        <v>high Recency</v>
      </c>
      <c r="P49">
        <v>13</v>
      </c>
      <c r="Q49">
        <v>6</v>
      </c>
      <c r="R49">
        <v>15</v>
      </c>
      <c r="S49">
        <v>3</v>
      </c>
      <c r="T49">
        <v>5</v>
      </c>
      <c r="U49">
        <v>13</v>
      </c>
      <c r="V49">
        <f>marketing_campaign[[#This Row],[MntGoldProds]]+marketing_campaign[[#This Row],[MntSweetProducts]]+marketing_campaign[[#This Row],[MntFishProducts]]+marketing_campaign[[#This Row],[MntMeatProducts]]+marketing_campaign[[#This Row],[MntFruits]]+marketing_campaign[[#This Row],[MntWines]]</f>
        <v>55</v>
      </c>
      <c r="W49">
        <v>1</v>
      </c>
      <c r="X49">
        <v>2</v>
      </c>
      <c r="Y49">
        <v>0</v>
      </c>
      <c r="Z49">
        <v>2</v>
      </c>
      <c r="AA49">
        <f t="shared" si="1"/>
        <v>5</v>
      </c>
      <c r="AB49" t="str" cm="1">
        <f t="array" ref="AB49">_xlfn.IFS(AND(AA49&gt;=0,AA49&lt;=15),"low purchase",AND(AA49&gt;=16,AA49&lt;=30),"mid purchase",AA49&gt;=31,"high purchase")</f>
        <v>low purchase</v>
      </c>
      <c r="AC49">
        <v>10</v>
      </c>
      <c r="AD49" t="str">
        <f>IF(marketing_campaign[[#This Row],[NumWebVisitsMonth]]&gt;=5.3,"higher_webvists","lower_webvisits")</f>
        <v>higher_webvists</v>
      </c>
      <c r="AE49">
        <v>0</v>
      </c>
      <c r="AF49">
        <v>0</v>
      </c>
      <c r="AG49">
        <v>0</v>
      </c>
      <c r="AH49">
        <v>0</v>
      </c>
      <c r="AI49">
        <v>0</v>
      </c>
      <c r="AJ49">
        <v>0</v>
      </c>
      <c r="AK49">
        <v>3</v>
      </c>
      <c r="AL49">
        <v>11</v>
      </c>
      <c r="AM49">
        <v>0</v>
      </c>
      <c r="AN49">
        <f>marketing_campaign[[#This Row],[AcceptedCmp2]]+marketing_campaign[[#This Row],[AcceptedCmp1]]+marketing_campaign[[#This Row],[AcceptedCmp5]]+marketing_campaign[[#This Row],[AcceptedCmp4]]+marketing_campaign[[#This Row],[AcceptedCmp3]]+marketing_campaign[[#This Row],[Response]]</f>
        <v>0</v>
      </c>
      <c r="AO49" t="str" cm="1">
        <f t="array" ref="AO4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0" spans="1:41" x14ac:dyDescent="0.35">
      <c r="A50">
        <v>7244</v>
      </c>
      <c r="B50">
        <v>1951</v>
      </c>
      <c r="C50">
        <f t="shared" ca="1" si="0"/>
        <v>75</v>
      </c>
      <c r="D50" t="str" cm="1">
        <f t="array" aca="1" ref="D5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0" t="s">
        <v>29</v>
      </c>
      <c r="F50" t="s">
        <v>30</v>
      </c>
      <c r="G50" cm="1">
        <f t="array" ref="G50">_xlfn.IFS(marketing_campaign[[#This Row],[Marital_Status]]="Single",K50+L50+1,marketing_campaign[[#This Row],[Marital_Status]]="Together",K50+L50+2,marketing_campaign[[#This Row],[Marital_Status]]="Alone",K50+L50+1,marketing_campaign[[#This Row],[Marital_Status]]="Married",K50+L50+2,marketing_campaign[[#This Row],[Marital_Status]]="Divorced",K50+L50+1,marketing_campaign[[#This Row],[Marital_Status]]="YOLO",K50+L50+1,marketing_campaign[[#This Row],[Marital_Status]]="Absurd",K50+L50+1,marketing_campaign[[#This Row],[Marital_Status]]="Widow",K50+L50+1)</f>
        <v>4</v>
      </c>
      <c r="H50" t="str" cm="1">
        <f t="array" ref="H50">_xlfn.IFS(marketing_campaign[[#This Row],[Family_size]]=1,"Family_with_one_child",marketing_campaign[[#This Row],[Family_size]]&gt;1,"Family_with_more_children")</f>
        <v>Family_with_more_children</v>
      </c>
      <c r="I50">
        <v>51386</v>
      </c>
      <c r="J50" t="str">
        <f>IF(marketing_campaign[[#This Row],[Income]]&gt;=Sheet21!B100,"high_income","low_income")</f>
        <v>high_income</v>
      </c>
      <c r="K50">
        <v>2</v>
      </c>
      <c r="L50">
        <v>1</v>
      </c>
      <c r="M50" s="1">
        <v>41640</v>
      </c>
      <c r="N50">
        <v>96</v>
      </c>
      <c r="O50" t="str" cm="1">
        <f t="array" ref="O50">_xlfn.IFS(AND(marketing_campaign[[#This Row],[Recency]]&gt;=0,marketing_campaign[[#This Row],[Recency]]&lt;=14),"Early Recency",AND(marketing_campaign[[#This Row],[Recency]]&gt;=15,marketing_campaign[[#This Row],[Recency]]&lt;=31),"Mid-Recency",marketing_campaign[[#This Row],[Recency]]&gt;=32,"high Recency")</f>
        <v>high Recency</v>
      </c>
      <c r="P50">
        <v>48</v>
      </c>
      <c r="Q50">
        <v>5</v>
      </c>
      <c r="R50">
        <v>48</v>
      </c>
      <c r="S50">
        <v>6</v>
      </c>
      <c r="T50">
        <v>10</v>
      </c>
      <c r="U50">
        <v>7</v>
      </c>
      <c r="V50">
        <f>marketing_campaign[[#This Row],[MntGoldProds]]+marketing_campaign[[#This Row],[MntSweetProducts]]+marketing_campaign[[#This Row],[MntFishProducts]]+marketing_campaign[[#This Row],[MntMeatProducts]]+marketing_campaign[[#This Row],[MntFruits]]+marketing_campaign[[#This Row],[MntWines]]</f>
        <v>124</v>
      </c>
      <c r="W50">
        <v>3</v>
      </c>
      <c r="X50">
        <v>2</v>
      </c>
      <c r="Y50">
        <v>1</v>
      </c>
      <c r="Z50">
        <v>4</v>
      </c>
      <c r="AA50">
        <f t="shared" si="1"/>
        <v>10</v>
      </c>
      <c r="AB50" t="str" cm="1">
        <f t="array" ref="AB50">_xlfn.IFS(AND(AA50&gt;=0,AA50&lt;=15),"low purchase",AND(AA50&gt;=16,AA50&lt;=30),"mid purchase",AA50&gt;=31,"high purchase")</f>
        <v>low purchase</v>
      </c>
      <c r="AC50">
        <v>6</v>
      </c>
      <c r="AD50" t="str">
        <f>IF(marketing_campaign[[#This Row],[NumWebVisitsMonth]]&gt;=5.3,"higher_webvists","lower_webvisits")</f>
        <v>higher_webvists</v>
      </c>
      <c r="AE50">
        <v>0</v>
      </c>
      <c r="AF50">
        <v>0</v>
      </c>
      <c r="AG50">
        <v>0</v>
      </c>
      <c r="AH50">
        <v>0</v>
      </c>
      <c r="AI50">
        <v>0</v>
      </c>
      <c r="AJ50">
        <v>0</v>
      </c>
      <c r="AK50">
        <v>3</v>
      </c>
      <c r="AL50">
        <v>11</v>
      </c>
      <c r="AM50">
        <v>0</v>
      </c>
      <c r="AN50">
        <f>marketing_campaign[[#This Row],[AcceptedCmp2]]+marketing_campaign[[#This Row],[AcceptedCmp1]]+marketing_campaign[[#This Row],[AcceptedCmp5]]+marketing_campaign[[#This Row],[AcceptedCmp4]]+marketing_campaign[[#This Row],[AcceptedCmp3]]+marketing_campaign[[#This Row],[Response]]</f>
        <v>0</v>
      </c>
      <c r="AO50" t="str" cm="1">
        <f t="array" ref="AO5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1" spans="1:41" x14ac:dyDescent="0.35">
      <c r="A51">
        <v>6566</v>
      </c>
      <c r="B51">
        <v>1954</v>
      </c>
      <c r="C51">
        <f t="shared" ca="1" si="0"/>
        <v>72</v>
      </c>
      <c r="D51" t="str" cm="1">
        <f t="array" aca="1" ref="D5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1" t="s">
        <v>32</v>
      </c>
      <c r="F51" t="s">
        <v>33</v>
      </c>
      <c r="G51" cm="1">
        <f t="array" ref="G51">_xlfn.IFS(marketing_campaign[[#This Row],[Marital_Status]]="Single",K51+L51+1,marketing_campaign[[#This Row],[Marital_Status]]="Together",K51+L51+2,marketing_campaign[[#This Row],[Marital_Status]]="Alone",K51+L51+1,marketing_campaign[[#This Row],[Marital_Status]]="Married",K51+L51+2,marketing_campaign[[#This Row],[Marital_Status]]="Divorced",K51+L51+1,marketing_campaign[[#This Row],[Marital_Status]]="YOLO",K51+L51+1,marketing_campaign[[#This Row],[Marital_Status]]="Absurd",K51+L51+1,marketing_campaign[[#This Row],[Marital_Status]]="Widow",K51+L51+1)</f>
        <v>4</v>
      </c>
      <c r="H51" t="str" cm="1">
        <f t="array" ref="H51">_xlfn.IFS(marketing_campaign[[#This Row],[Family_size]]=1,"Family_with_one_child",marketing_campaign[[#This Row],[Family_size]]&gt;1,"Family_with_more_children")</f>
        <v>Family_with_more_children</v>
      </c>
      <c r="I51">
        <v>72550</v>
      </c>
      <c r="J51" t="str">
        <f>IF(marketing_campaign[[#This Row],[Income]]&gt;=Sheet21!B101,"high_income","low_income")</f>
        <v>high_income</v>
      </c>
      <c r="K51">
        <v>1</v>
      </c>
      <c r="L51">
        <v>1</v>
      </c>
      <c r="M51" s="1">
        <v>41221</v>
      </c>
      <c r="N51">
        <v>39</v>
      </c>
      <c r="O51" t="str" cm="1">
        <f t="array" ref="O51">_xlfn.IFS(AND(marketing_campaign[[#This Row],[Recency]]&gt;=0,marketing_campaign[[#This Row],[Recency]]&lt;=14),"Early Recency",AND(marketing_campaign[[#This Row],[Recency]]&gt;=15,marketing_campaign[[#This Row],[Recency]]&lt;=31),"Mid-Recency",marketing_campaign[[#This Row],[Recency]]&gt;=32,"high Recency")</f>
        <v>high Recency</v>
      </c>
      <c r="P51">
        <v>826</v>
      </c>
      <c r="Q51">
        <v>50</v>
      </c>
      <c r="R51">
        <v>317</v>
      </c>
      <c r="S51">
        <v>50</v>
      </c>
      <c r="T51">
        <v>38</v>
      </c>
      <c r="U51">
        <v>38</v>
      </c>
      <c r="V51">
        <f>marketing_campaign[[#This Row],[MntGoldProds]]+marketing_campaign[[#This Row],[MntSweetProducts]]+marketing_campaign[[#This Row],[MntFishProducts]]+marketing_campaign[[#This Row],[MntMeatProducts]]+marketing_campaign[[#This Row],[MntFruits]]+marketing_campaign[[#This Row],[MntWines]]</f>
        <v>1319</v>
      </c>
      <c r="W51">
        <v>9</v>
      </c>
      <c r="X51">
        <v>5</v>
      </c>
      <c r="Y51">
        <v>2</v>
      </c>
      <c r="Z51">
        <v>12</v>
      </c>
      <c r="AA51">
        <f t="shared" si="1"/>
        <v>28</v>
      </c>
      <c r="AB51" t="str" cm="1">
        <f t="array" ref="AB51">_xlfn.IFS(AND(AA51&gt;=0,AA51&lt;=15),"low purchase",AND(AA51&gt;=16,AA51&lt;=30),"mid purchase",AA51&gt;=31,"high purchase")</f>
        <v>mid purchase</v>
      </c>
      <c r="AC51">
        <v>8</v>
      </c>
      <c r="AD51" t="str">
        <f>IF(marketing_campaign[[#This Row],[NumWebVisitsMonth]]&gt;=5.3,"higher_webvists","lower_webvisits")</f>
        <v>higher_webvists</v>
      </c>
      <c r="AE51">
        <v>0</v>
      </c>
      <c r="AF51">
        <v>0</v>
      </c>
      <c r="AG51">
        <v>0</v>
      </c>
      <c r="AH51">
        <v>0</v>
      </c>
      <c r="AI51">
        <v>0</v>
      </c>
      <c r="AJ51">
        <v>0</v>
      </c>
      <c r="AK51">
        <v>3</v>
      </c>
      <c r="AL51">
        <v>11</v>
      </c>
      <c r="AM51">
        <v>0</v>
      </c>
      <c r="AN51">
        <f>marketing_campaign[[#This Row],[AcceptedCmp2]]+marketing_campaign[[#This Row],[AcceptedCmp1]]+marketing_campaign[[#This Row],[AcceptedCmp5]]+marketing_campaign[[#This Row],[AcceptedCmp4]]+marketing_campaign[[#This Row],[AcceptedCmp3]]+marketing_campaign[[#This Row],[Response]]</f>
        <v>0</v>
      </c>
      <c r="AO51" t="str" cm="1">
        <f t="array" ref="AO5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2" spans="1:41" x14ac:dyDescent="0.35">
      <c r="A52">
        <v>8614</v>
      </c>
      <c r="B52">
        <v>1957</v>
      </c>
      <c r="C52">
        <f t="shared" ca="1" si="0"/>
        <v>69</v>
      </c>
      <c r="D52" t="str" cm="1">
        <f t="array" aca="1" ref="D5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2" t="s">
        <v>29</v>
      </c>
      <c r="F52" t="s">
        <v>38</v>
      </c>
      <c r="G52" cm="1">
        <f t="array" ref="G52">_xlfn.IFS(marketing_campaign[[#This Row],[Marital_Status]]="Single",K52+L52+1,marketing_campaign[[#This Row],[Marital_Status]]="Together",K52+L52+2,marketing_campaign[[#This Row],[Marital_Status]]="Alone",K52+L52+1,marketing_campaign[[#This Row],[Marital_Status]]="Married",K52+L52+2,marketing_campaign[[#This Row],[Marital_Status]]="Divorced",K52+L52+1,marketing_campaign[[#This Row],[Marital_Status]]="YOLO",K52+L52+1,marketing_campaign[[#This Row],[Marital_Status]]="Absurd",K52+L52+1,marketing_campaign[[#This Row],[Marital_Status]]="Widow",K52+L52+1)</f>
        <v>2</v>
      </c>
      <c r="H52" t="str" cm="1">
        <f t="array" ref="H52">_xlfn.IFS(marketing_campaign[[#This Row],[Family_size]]=1,"Family_with_one_child",marketing_campaign[[#This Row],[Family_size]]&gt;1,"Family_with_more_children")</f>
        <v>Family_with_more_children</v>
      </c>
      <c r="I52">
        <v>65486</v>
      </c>
      <c r="J52" t="str">
        <f>IF(marketing_campaign[[#This Row],[Income]]&gt;=Sheet21!B102,"high_income","low_income")</f>
        <v>high_income</v>
      </c>
      <c r="K52">
        <v>0</v>
      </c>
      <c r="L52">
        <v>1</v>
      </c>
      <c r="M52" s="1">
        <v>41771</v>
      </c>
      <c r="N52">
        <v>29</v>
      </c>
      <c r="O52" t="str" cm="1">
        <f t="array" ref="O52">_xlfn.IFS(AND(marketing_campaign[[#This Row],[Recency]]&gt;=0,marketing_campaign[[#This Row],[Recency]]&lt;=14),"Early Recency",AND(marketing_campaign[[#This Row],[Recency]]&gt;=15,marketing_campaign[[#This Row],[Recency]]&lt;=31),"Mid-Recency",marketing_campaign[[#This Row],[Recency]]&gt;=32,"high Recency")</f>
        <v>Mid-Recency</v>
      </c>
      <c r="P52">
        <v>245</v>
      </c>
      <c r="Q52">
        <v>19</v>
      </c>
      <c r="R52">
        <v>125</v>
      </c>
      <c r="S52">
        <v>37</v>
      </c>
      <c r="T52">
        <v>67</v>
      </c>
      <c r="U52">
        <v>14</v>
      </c>
      <c r="V52">
        <f>marketing_campaign[[#This Row],[MntGoldProds]]+marketing_campaign[[#This Row],[MntSweetProducts]]+marketing_campaign[[#This Row],[MntFishProducts]]+marketing_campaign[[#This Row],[MntMeatProducts]]+marketing_campaign[[#This Row],[MntFruits]]+marketing_campaign[[#This Row],[MntWines]]</f>
        <v>507</v>
      </c>
      <c r="W52">
        <v>1</v>
      </c>
      <c r="X52">
        <v>4</v>
      </c>
      <c r="Y52">
        <v>2</v>
      </c>
      <c r="Z52">
        <v>10</v>
      </c>
      <c r="AA52">
        <f t="shared" si="1"/>
        <v>17</v>
      </c>
      <c r="AB52" t="str" cm="1">
        <f t="array" ref="AB52">_xlfn.IFS(AND(AA52&gt;=0,AA52&lt;=15),"low purchase",AND(AA52&gt;=16,AA52&lt;=30),"mid purchase",AA52&gt;=31,"high purchase")</f>
        <v>mid purchase</v>
      </c>
      <c r="AC52">
        <v>2</v>
      </c>
      <c r="AD52" t="str">
        <f>IF(marketing_campaign[[#This Row],[NumWebVisitsMonth]]&gt;=5.3,"higher_webvists","lower_webvisits")</f>
        <v>lower_webvisits</v>
      </c>
      <c r="AE52">
        <v>0</v>
      </c>
      <c r="AF52">
        <v>0</v>
      </c>
      <c r="AG52">
        <v>0</v>
      </c>
      <c r="AH52">
        <v>0</v>
      </c>
      <c r="AI52">
        <v>0</v>
      </c>
      <c r="AJ52">
        <v>0</v>
      </c>
      <c r="AK52">
        <v>3</v>
      </c>
      <c r="AL52">
        <v>11</v>
      </c>
      <c r="AM52">
        <v>0</v>
      </c>
      <c r="AN52">
        <f>marketing_campaign[[#This Row],[AcceptedCmp2]]+marketing_campaign[[#This Row],[AcceptedCmp1]]+marketing_campaign[[#This Row],[AcceptedCmp5]]+marketing_campaign[[#This Row],[AcceptedCmp4]]+marketing_campaign[[#This Row],[AcceptedCmp3]]+marketing_campaign[[#This Row],[Response]]</f>
        <v>0</v>
      </c>
      <c r="AO52" t="str" cm="1">
        <f t="array" ref="AO5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3" spans="1:41" x14ac:dyDescent="0.35">
      <c r="A53">
        <v>4114</v>
      </c>
      <c r="B53">
        <v>1964</v>
      </c>
      <c r="C53">
        <f t="shared" ca="1" si="0"/>
        <v>62</v>
      </c>
      <c r="D53" t="str" cm="1">
        <f t="array" aca="1" ref="D5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3" t="s">
        <v>34</v>
      </c>
      <c r="F53" t="s">
        <v>33</v>
      </c>
      <c r="G53" cm="1">
        <f t="array" ref="G53">_xlfn.IFS(marketing_campaign[[#This Row],[Marital_Status]]="Single",K53+L53+1,marketing_campaign[[#This Row],[Marital_Status]]="Together",K53+L53+2,marketing_campaign[[#This Row],[Marital_Status]]="Alone",K53+L53+1,marketing_campaign[[#This Row],[Marital_Status]]="Married",K53+L53+2,marketing_campaign[[#This Row],[Marital_Status]]="Divorced",K53+L53+1,marketing_campaign[[#This Row],[Marital_Status]]="YOLO",K53+L53+1,marketing_campaign[[#This Row],[Marital_Status]]="Absurd",K53+L53+1,marketing_campaign[[#This Row],[Marital_Status]]="Widow",K53+L53+1)</f>
        <v>2</v>
      </c>
      <c r="H53" t="str" cm="1">
        <f t="array" ref="H53">_xlfn.IFS(marketing_campaign[[#This Row],[Family_size]]=1,"Family_with_one_child",marketing_campaign[[#This Row],[Family_size]]&gt;1,"Family_with_more_children")</f>
        <v>Family_with_more_children</v>
      </c>
      <c r="I53">
        <v>79143</v>
      </c>
      <c r="J53" t="str">
        <f>IF(marketing_campaign[[#This Row],[Income]]&gt;=Sheet21!B103,"high_income","low_income")</f>
        <v>high_income</v>
      </c>
      <c r="K53">
        <v>0</v>
      </c>
      <c r="L53">
        <v>0</v>
      </c>
      <c r="M53" s="1">
        <v>41132</v>
      </c>
      <c r="N53">
        <v>2</v>
      </c>
      <c r="O53" t="str" cm="1">
        <f t="array" ref="O53">_xlfn.IFS(AND(marketing_campaign[[#This Row],[Recency]]&gt;=0,marketing_campaign[[#This Row],[Recency]]&lt;=14),"Early Recency",AND(marketing_campaign[[#This Row],[Recency]]&gt;=15,marketing_campaign[[#This Row],[Recency]]&lt;=31),"Mid-Recency",marketing_campaign[[#This Row],[Recency]]&gt;=32,"high Recency")</f>
        <v>Early Recency</v>
      </c>
      <c r="P53">
        <v>650</v>
      </c>
      <c r="Q53">
        <v>37</v>
      </c>
      <c r="R53">
        <v>780</v>
      </c>
      <c r="S53">
        <v>27</v>
      </c>
      <c r="T53">
        <v>167</v>
      </c>
      <c r="U53">
        <v>32</v>
      </c>
      <c r="V53">
        <f>marketing_campaign[[#This Row],[MntGoldProds]]+marketing_campaign[[#This Row],[MntSweetProducts]]+marketing_campaign[[#This Row],[MntFishProducts]]+marketing_campaign[[#This Row],[MntMeatProducts]]+marketing_campaign[[#This Row],[MntFruits]]+marketing_campaign[[#This Row],[MntWines]]</f>
        <v>1693</v>
      </c>
      <c r="W53">
        <v>1</v>
      </c>
      <c r="X53">
        <v>6</v>
      </c>
      <c r="Y53">
        <v>9</v>
      </c>
      <c r="Z53">
        <v>13</v>
      </c>
      <c r="AA53">
        <f t="shared" si="1"/>
        <v>29</v>
      </c>
      <c r="AB53" t="str" cm="1">
        <f t="array" ref="AB53">_xlfn.IFS(AND(AA53&gt;=0,AA53&lt;=15),"low purchase",AND(AA53&gt;=16,AA53&lt;=30),"mid purchase",AA53&gt;=31,"high purchase")</f>
        <v>mid purchase</v>
      </c>
      <c r="AC53">
        <v>3</v>
      </c>
      <c r="AD53" t="str">
        <f>IF(marketing_campaign[[#This Row],[NumWebVisitsMonth]]&gt;=5.3,"higher_webvists","lower_webvisits")</f>
        <v>lower_webvisits</v>
      </c>
      <c r="AE53">
        <v>0</v>
      </c>
      <c r="AF53">
        <v>0</v>
      </c>
      <c r="AG53">
        <v>0</v>
      </c>
      <c r="AH53">
        <v>0</v>
      </c>
      <c r="AI53">
        <v>0</v>
      </c>
      <c r="AJ53">
        <v>0</v>
      </c>
      <c r="AK53">
        <v>3</v>
      </c>
      <c r="AL53">
        <v>11</v>
      </c>
      <c r="AM53">
        <v>0</v>
      </c>
      <c r="AN53">
        <f>marketing_campaign[[#This Row],[AcceptedCmp2]]+marketing_campaign[[#This Row],[AcceptedCmp1]]+marketing_campaign[[#This Row],[AcceptedCmp5]]+marketing_campaign[[#This Row],[AcceptedCmp4]]+marketing_campaign[[#This Row],[AcceptedCmp3]]+marketing_campaign[[#This Row],[Response]]</f>
        <v>0</v>
      </c>
      <c r="AO53" t="str" cm="1">
        <f t="array" ref="AO5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4" spans="1:41" x14ac:dyDescent="0.35">
      <c r="A54">
        <v>1331</v>
      </c>
      <c r="B54">
        <v>1977</v>
      </c>
      <c r="C54">
        <f t="shared" ca="1" si="0"/>
        <v>49</v>
      </c>
      <c r="D54" t="str" cm="1">
        <f t="array" aca="1" ref="D5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4" t="s">
        <v>29</v>
      </c>
      <c r="F54" t="s">
        <v>30</v>
      </c>
      <c r="G54" cm="1">
        <f t="array" ref="G54">_xlfn.IFS(marketing_campaign[[#This Row],[Marital_Status]]="Single",K54+L54+1,marketing_campaign[[#This Row],[Marital_Status]]="Together",K54+L54+2,marketing_campaign[[#This Row],[Marital_Status]]="Alone",K54+L54+1,marketing_campaign[[#This Row],[Marital_Status]]="Married",K54+L54+2,marketing_campaign[[#This Row],[Marital_Status]]="Divorced",K54+L54+1,marketing_campaign[[#This Row],[Marital_Status]]="YOLO",K54+L54+1,marketing_campaign[[#This Row],[Marital_Status]]="Absurd",K54+L54+1,marketing_campaign[[#This Row],[Marital_Status]]="Widow",K54+L54+1)</f>
        <v>2</v>
      </c>
      <c r="H54" t="str" cm="1">
        <f t="array" ref="H54">_xlfn.IFS(marketing_campaign[[#This Row],[Family_size]]=1,"Family_with_one_child",marketing_campaign[[#This Row],[Family_size]]&gt;1,"Family_with_more_children")</f>
        <v>Family_with_more_children</v>
      </c>
      <c r="I54">
        <v>35790</v>
      </c>
      <c r="J54" t="str">
        <f>IF(marketing_campaign[[#This Row],[Income]]&gt;=Sheet21!B104,"high_income","low_income")</f>
        <v>high_income</v>
      </c>
      <c r="K54">
        <v>1</v>
      </c>
      <c r="L54">
        <v>0</v>
      </c>
      <c r="M54" s="1">
        <v>41276</v>
      </c>
      <c r="N54">
        <v>54</v>
      </c>
      <c r="O54" t="str" cm="1">
        <f t="array" ref="O54">_xlfn.IFS(AND(marketing_campaign[[#This Row],[Recency]]&gt;=0,marketing_campaign[[#This Row],[Recency]]&lt;=14),"Early Recency",AND(marketing_campaign[[#This Row],[Recency]]&gt;=15,marketing_campaign[[#This Row],[Recency]]&lt;=31),"Mid-Recency",marketing_campaign[[#This Row],[Recency]]&gt;=32,"high Recency")</f>
        <v>high Recency</v>
      </c>
      <c r="P54">
        <v>12</v>
      </c>
      <c r="Q54">
        <v>6</v>
      </c>
      <c r="R54">
        <v>20</v>
      </c>
      <c r="S54">
        <v>30</v>
      </c>
      <c r="T54">
        <v>1</v>
      </c>
      <c r="U54">
        <v>3</v>
      </c>
      <c r="V54">
        <f>marketing_campaign[[#This Row],[MntGoldProds]]+marketing_campaign[[#This Row],[MntSweetProducts]]+marketing_campaign[[#This Row],[MntFishProducts]]+marketing_campaign[[#This Row],[MntMeatProducts]]+marketing_campaign[[#This Row],[MntFruits]]+marketing_campaign[[#This Row],[MntWines]]</f>
        <v>72</v>
      </c>
      <c r="W54">
        <v>2</v>
      </c>
      <c r="X54">
        <v>2</v>
      </c>
      <c r="Y54">
        <v>0</v>
      </c>
      <c r="Z54">
        <v>3</v>
      </c>
      <c r="AA54">
        <f t="shared" si="1"/>
        <v>7</v>
      </c>
      <c r="AB54" t="str" cm="1">
        <f t="array" ref="AB54">_xlfn.IFS(AND(AA54&gt;=0,AA54&lt;=15),"low purchase",AND(AA54&gt;=16,AA54&lt;=30),"mid purchase",AA54&gt;=31,"high purchase")</f>
        <v>low purchase</v>
      </c>
      <c r="AC54">
        <v>7</v>
      </c>
      <c r="AD54" t="str">
        <f>IF(marketing_campaign[[#This Row],[NumWebVisitsMonth]]&gt;=5.3,"higher_webvists","lower_webvisits")</f>
        <v>higher_webvists</v>
      </c>
      <c r="AE54">
        <v>0</v>
      </c>
      <c r="AF54">
        <v>0</v>
      </c>
      <c r="AG54">
        <v>0</v>
      </c>
      <c r="AH54">
        <v>0</v>
      </c>
      <c r="AI54">
        <v>0</v>
      </c>
      <c r="AJ54">
        <v>0</v>
      </c>
      <c r="AK54">
        <v>3</v>
      </c>
      <c r="AL54">
        <v>11</v>
      </c>
      <c r="AM54">
        <v>0</v>
      </c>
      <c r="AN54">
        <f>marketing_campaign[[#This Row],[AcceptedCmp2]]+marketing_campaign[[#This Row],[AcceptedCmp1]]+marketing_campaign[[#This Row],[AcceptedCmp5]]+marketing_campaign[[#This Row],[AcceptedCmp4]]+marketing_campaign[[#This Row],[AcceptedCmp3]]+marketing_campaign[[#This Row],[Response]]</f>
        <v>0</v>
      </c>
      <c r="AO54" t="str" cm="1">
        <f t="array" ref="AO5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5" spans="1:41" x14ac:dyDescent="0.35">
      <c r="A55">
        <v>2225</v>
      </c>
      <c r="B55">
        <v>1977</v>
      </c>
      <c r="C55">
        <f t="shared" ca="1" si="0"/>
        <v>49</v>
      </c>
      <c r="D55" t="str" cm="1">
        <f t="array" aca="1" ref="D5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5" t="s">
        <v>29</v>
      </c>
      <c r="F55" t="s">
        <v>35</v>
      </c>
      <c r="G55" cm="1">
        <f t="array" ref="G55">_xlfn.IFS(marketing_campaign[[#This Row],[Marital_Status]]="Single",K55+L55+1,marketing_campaign[[#This Row],[Marital_Status]]="Together",K55+L55+2,marketing_campaign[[#This Row],[Marital_Status]]="Alone",K55+L55+1,marketing_campaign[[#This Row],[Marital_Status]]="Married",K55+L55+2,marketing_campaign[[#This Row],[Marital_Status]]="Divorced",K55+L55+1,marketing_campaign[[#This Row],[Marital_Status]]="YOLO",K55+L55+1,marketing_campaign[[#This Row],[Marital_Status]]="Absurd",K55+L55+1,marketing_campaign[[#This Row],[Marital_Status]]="Widow",K55+L55+1)</f>
        <v>1</v>
      </c>
      <c r="H55" t="str" cm="1">
        <f t="array" ref="H55">_xlfn.IFS(marketing_campaign[[#This Row],[Family_size]]=1,"Family_with_one_child",marketing_campaign[[#This Row],[Family_size]]&gt;1,"Family_with_more_children")</f>
        <v>Family_with_one_child</v>
      </c>
      <c r="I55">
        <v>82582</v>
      </c>
      <c r="J55" t="str">
        <f>IF(marketing_campaign[[#This Row],[Income]]&gt;=Sheet21!B105,"high_income","low_income")</f>
        <v>high_income</v>
      </c>
      <c r="K55">
        <v>0</v>
      </c>
      <c r="L55">
        <v>0</v>
      </c>
      <c r="M55" s="1">
        <v>41797</v>
      </c>
      <c r="N55">
        <v>54</v>
      </c>
      <c r="O55" t="str" cm="1">
        <f t="array" ref="O55">_xlfn.IFS(AND(marketing_campaign[[#This Row],[Recency]]&gt;=0,marketing_campaign[[#This Row],[Recency]]&lt;=14),"Early Recency",AND(marketing_campaign[[#This Row],[Recency]]&gt;=15,marketing_campaign[[#This Row],[Recency]]&lt;=31),"Mid-Recency",marketing_campaign[[#This Row],[Recency]]&gt;=32,"high Recency")</f>
        <v>high Recency</v>
      </c>
      <c r="P55">
        <v>510</v>
      </c>
      <c r="Q55">
        <v>120</v>
      </c>
      <c r="R55">
        <v>550</v>
      </c>
      <c r="S55">
        <v>156</v>
      </c>
      <c r="T55">
        <v>40</v>
      </c>
      <c r="U55">
        <v>241</v>
      </c>
      <c r="V55">
        <f>marketing_campaign[[#This Row],[MntGoldProds]]+marketing_campaign[[#This Row],[MntSweetProducts]]+marketing_campaign[[#This Row],[MntFishProducts]]+marketing_campaign[[#This Row],[MntMeatProducts]]+marketing_campaign[[#This Row],[MntFruits]]+marketing_campaign[[#This Row],[MntWines]]</f>
        <v>1617</v>
      </c>
      <c r="W55">
        <v>1</v>
      </c>
      <c r="X55">
        <v>4</v>
      </c>
      <c r="Y55">
        <v>9</v>
      </c>
      <c r="Z55">
        <v>7</v>
      </c>
      <c r="AA55">
        <f t="shared" si="1"/>
        <v>21</v>
      </c>
      <c r="AB55" t="str" cm="1">
        <f t="array" ref="AB55">_xlfn.IFS(AND(AA55&gt;=0,AA55&lt;=15),"low purchase",AND(AA55&gt;=16,AA55&lt;=30),"mid purchase",AA55&gt;=31,"high purchase")</f>
        <v>mid purchase</v>
      </c>
      <c r="AC55">
        <v>1</v>
      </c>
      <c r="AD55" t="str">
        <f>IF(marketing_campaign[[#This Row],[NumWebVisitsMonth]]&gt;=5.3,"higher_webvists","lower_webvisits")</f>
        <v>lower_webvisits</v>
      </c>
      <c r="AE55">
        <v>1</v>
      </c>
      <c r="AF55">
        <v>0</v>
      </c>
      <c r="AG55">
        <v>0</v>
      </c>
      <c r="AH55">
        <v>1</v>
      </c>
      <c r="AI55">
        <v>0</v>
      </c>
      <c r="AJ55">
        <v>0</v>
      </c>
      <c r="AK55">
        <v>3</v>
      </c>
      <c r="AL55">
        <v>11</v>
      </c>
      <c r="AM55">
        <v>1</v>
      </c>
      <c r="AN55">
        <f>marketing_campaign[[#This Row],[AcceptedCmp2]]+marketing_campaign[[#This Row],[AcceptedCmp1]]+marketing_campaign[[#This Row],[AcceptedCmp5]]+marketing_campaign[[#This Row],[AcceptedCmp4]]+marketing_campaign[[#This Row],[AcceptedCmp3]]+marketing_campaign[[#This Row],[Response]]</f>
        <v>3</v>
      </c>
      <c r="AO55" t="str" cm="1">
        <f t="array" ref="AO5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3/5 campaign accepted</v>
      </c>
    </row>
    <row r="56" spans="1:41" x14ac:dyDescent="0.35">
      <c r="A56">
        <v>9381</v>
      </c>
      <c r="B56">
        <v>1978</v>
      </c>
      <c r="C56">
        <f t="shared" ca="1" si="0"/>
        <v>48</v>
      </c>
      <c r="D56" t="str" cm="1">
        <f t="array" aca="1" ref="D5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6" t="s">
        <v>29</v>
      </c>
      <c r="F56" t="s">
        <v>33</v>
      </c>
      <c r="G56" cm="1">
        <f t="array" ref="G56">_xlfn.IFS(marketing_campaign[[#This Row],[Marital_Status]]="Single",K56+L56+1,marketing_campaign[[#This Row],[Marital_Status]]="Together",K56+L56+2,marketing_campaign[[#This Row],[Marital_Status]]="Alone",K56+L56+1,marketing_campaign[[#This Row],[Marital_Status]]="Married",K56+L56+2,marketing_campaign[[#This Row],[Marital_Status]]="Divorced",K56+L56+1,marketing_campaign[[#This Row],[Marital_Status]]="YOLO",K56+L56+1,marketing_campaign[[#This Row],[Marital_Status]]="Absurd",K56+L56+1,marketing_campaign[[#This Row],[Marital_Status]]="Widow",K56+L56+1)</f>
        <v>4</v>
      </c>
      <c r="H56" t="str" cm="1">
        <f t="array" ref="H56">_xlfn.IFS(marketing_campaign[[#This Row],[Family_size]]=1,"Family_with_one_child",marketing_campaign[[#This Row],[Family_size]]&gt;1,"Family_with_more_children")</f>
        <v>Family_with_more_children</v>
      </c>
      <c r="I56">
        <v>66373</v>
      </c>
      <c r="J56" t="str">
        <f>IF(marketing_campaign[[#This Row],[Income]]&gt;=Sheet21!B106,"high_income","low_income")</f>
        <v>high_income</v>
      </c>
      <c r="K56">
        <v>1</v>
      </c>
      <c r="L56">
        <v>1</v>
      </c>
      <c r="M56" s="1">
        <v>41437</v>
      </c>
      <c r="N56">
        <v>57</v>
      </c>
      <c r="O56" t="str" cm="1">
        <f t="array" ref="O56">_xlfn.IFS(AND(marketing_campaign[[#This Row],[Recency]]&gt;=0,marketing_campaign[[#This Row],[Recency]]&lt;=14),"Early Recency",AND(marketing_campaign[[#This Row],[Recency]]&gt;=15,marketing_campaign[[#This Row],[Recency]]&lt;=31),"Mid-Recency",marketing_campaign[[#This Row],[Recency]]&gt;=32,"high Recency")</f>
        <v>high Recency</v>
      </c>
      <c r="P56">
        <v>328</v>
      </c>
      <c r="Q56">
        <v>9</v>
      </c>
      <c r="R56">
        <v>124</v>
      </c>
      <c r="S56">
        <v>12</v>
      </c>
      <c r="T56">
        <v>24</v>
      </c>
      <c r="U56">
        <v>109</v>
      </c>
      <c r="V56">
        <f>marketing_campaign[[#This Row],[MntGoldProds]]+marketing_campaign[[#This Row],[MntSweetProducts]]+marketing_campaign[[#This Row],[MntFishProducts]]+marketing_campaign[[#This Row],[MntMeatProducts]]+marketing_campaign[[#This Row],[MntFruits]]+marketing_campaign[[#This Row],[MntWines]]</f>
        <v>606</v>
      </c>
      <c r="W56">
        <v>7</v>
      </c>
      <c r="X56">
        <v>4</v>
      </c>
      <c r="Y56">
        <v>2</v>
      </c>
      <c r="Z56">
        <v>10</v>
      </c>
      <c r="AA56">
        <f t="shared" si="1"/>
        <v>23</v>
      </c>
      <c r="AB56" t="str" cm="1">
        <f t="array" ref="AB56">_xlfn.IFS(AND(AA56&gt;=0,AA56&lt;=15),"low purchase",AND(AA56&gt;=16,AA56&lt;=30),"mid purchase",AA56&gt;=31,"high purchase")</f>
        <v>mid purchase</v>
      </c>
      <c r="AC56">
        <v>3</v>
      </c>
      <c r="AD56" t="str">
        <f>IF(marketing_campaign[[#This Row],[NumWebVisitsMonth]]&gt;=5.3,"higher_webvists","lower_webvisits")</f>
        <v>lower_webvisits</v>
      </c>
      <c r="AE56">
        <v>0</v>
      </c>
      <c r="AF56">
        <v>0</v>
      </c>
      <c r="AG56">
        <v>0</v>
      </c>
      <c r="AH56">
        <v>0</v>
      </c>
      <c r="AI56">
        <v>0</v>
      </c>
      <c r="AJ56">
        <v>0</v>
      </c>
      <c r="AK56">
        <v>3</v>
      </c>
      <c r="AL56">
        <v>11</v>
      </c>
      <c r="AM56">
        <v>0</v>
      </c>
      <c r="AN56">
        <f>marketing_campaign[[#This Row],[AcceptedCmp2]]+marketing_campaign[[#This Row],[AcceptedCmp1]]+marketing_campaign[[#This Row],[AcceptedCmp5]]+marketing_campaign[[#This Row],[AcceptedCmp4]]+marketing_campaign[[#This Row],[AcceptedCmp3]]+marketing_campaign[[#This Row],[Response]]</f>
        <v>0</v>
      </c>
      <c r="AO56" t="str" cm="1">
        <f t="array" ref="AO5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7" spans="1:41" x14ac:dyDescent="0.35">
      <c r="A57">
        <v>6260</v>
      </c>
      <c r="B57">
        <v>1955</v>
      </c>
      <c r="C57">
        <f t="shared" ca="1" si="0"/>
        <v>71</v>
      </c>
      <c r="D57" t="str" cm="1">
        <f t="array" aca="1" ref="D5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7" t="s">
        <v>34</v>
      </c>
      <c r="F57" t="s">
        <v>31</v>
      </c>
      <c r="G57" cm="1">
        <f t="array" ref="G57">_xlfn.IFS(marketing_campaign[[#This Row],[Marital_Status]]="Single",K57+L57+1,marketing_campaign[[#This Row],[Marital_Status]]="Together",K57+L57+2,marketing_campaign[[#This Row],[Marital_Status]]="Alone",K57+L57+1,marketing_campaign[[#This Row],[Marital_Status]]="Married",K57+L57+2,marketing_campaign[[#This Row],[Marital_Status]]="Divorced",K57+L57+1,marketing_campaign[[#This Row],[Marital_Status]]="YOLO",K57+L57+1,marketing_campaign[[#This Row],[Marital_Status]]="Absurd",K57+L57+1,marketing_campaign[[#This Row],[Marital_Status]]="Widow",K57+L57+1)</f>
        <v>2</v>
      </c>
      <c r="H57" t="str" cm="1">
        <f t="array" ref="H57">_xlfn.IFS(marketing_campaign[[#This Row],[Family_size]]=1,"Family_with_one_child",marketing_campaign[[#This Row],[Family_size]]&gt;1,"Family_with_more_children")</f>
        <v>Family_with_more_children</v>
      </c>
      <c r="I57">
        <v>82384</v>
      </c>
      <c r="J57" t="str">
        <f>IF(marketing_campaign[[#This Row],[Income]]&gt;=Sheet21!B107,"high_income","low_income")</f>
        <v>high_income</v>
      </c>
      <c r="K57">
        <v>0</v>
      </c>
      <c r="L57">
        <v>0</v>
      </c>
      <c r="M57" s="1">
        <v>41232</v>
      </c>
      <c r="N57">
        <v>55</v>
      </c>
      <c r="O57" t="str" cm="1">
        <f t="array" ref="O57">_xlfn.IFS(AND(marketing_campaign[[#This Row],[Recency]]&gt;=0,marketing_campaign[[#This Row],[Recency]]&lt;=14),"Early Recency",AND(marketing_campaign[[#This Row],[Recency]]&gt;=15,marketing_campaign[[#This Row],[Recency]]&lt;=31),"Mid-Recency",marketing_campaign[[#This Row],[Recency]]&gt;=32,"high Recency")</f>
        <v>high Recency</v>
      </c>
      <c r="P57">
        <v>984</v>
      </c>
      <c r="Q57">
        <v>51</v>
      </c>
      <c r="R57">
        <v>432</v>
      </c>
      <c r="S57">
        <v>180</v>
      </c>
      <c r="T57">
        <v>120</v>
      </c>
      <c r="U57">
        <v>190</v>
      </c>
      <c r="V57">
        <f>marketing_campaign[[#This Row],[MntGoldProds]]+marketing_campaign[[#This Row],[MntSweetProducts]]+marketing_campaign[[#This Row],[MntFishProducts]]+marketing_campaign[[#This Row],[MntMeatProducts]]+marketing_campaign[[#This Row],[MntFruits]]+marketing_campaign[[#This Row],[MntWines]]</f>
        <v>1957</v>
      </c>
      <c r="W57">
        <v>1</v>
      </c>
      <c r="X57">
        <v>3</v>
      </c>
      <c r="Y57">
        <v>10</v>
      </c>
      <c r="Z57">
        <v>13</v>
      </c>
      <c r="AA57">
        <f t="shared" si="1"/>
        <v>27</v>
      </c>
      <c r="AB57" t="str" cm="1">
        <f t="array" ref="AB57">_xlfn.IFS(AND(AA57&gt;=0,AA57&lt;=15),"low purchase",AND(AA57&gt;=16,AA57&lt;=30),"mid purchase",AA57&gt;=31,"high purchase")</f>
        <v>mid purchase</v>
      </c>
      <c r="AC57">
        <v>1</v>
      </c>
      <c r="AD57" t="str">
        <f>IF(marketing_campaign[[#This Row],[NumWebVisitsMonth]]&gt;=5.3,"higher_webvists","lower_webvisits")</f>
        <v>lower_webvisits</v>
      </c>
      <c r="AE57">
        <v>0</v>
      </c>
      <c r="AF57">
        <v>0</v>
      </c>
      <c r="AG57">
        <v>1</v>
      </c>
      <c r="AH57">
        <v>0</v>
      </c>
      <c r="AI57">
        <v>0</v>
      </c>
      <c r="AJ57">
        <v>0</v>
      </c>
      <c r="AK57">
        <v>3</v>
      </c>
      <c r="AL57">
        <v>11</v>
      </c>
      <c r="AM57">
        <v>1</v>
      </c>
      <c r="AN57">
        <f>marketing_campaign[[#This Row],[AcceptedCmp2]]+marketing_campaign[[#This Row],[AcceptedCmp1]]+marketing_campaign[[#This Row],[AcceptedCmp5]]+marketing_campaign[[#This Row],[AcceptedCmp4]]+marketing_campaign[[#This Row],[AcceptedCmp3]]+marketing_campaign[[#This Row],[Response]]</f>
        <v>2</v>
      </c>
      <c r="AO57" t="str" cm="1">
        <f t="array" ref="AO5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58" spans="1:41" x14ac:dyDescent="0.35">
      <c r="A58">
        <v>10383</v>
      </c>
      <c r="B58">
        <v>1966</v>
      </c>
      <c r="C58">
        <f t="shared" ca="1" si="0"/>
        <v>60</v>
      </c>
      <c r="D58" t="str" cm="1">
        <f t="array" aca="1" ref="D5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8" t="s">
        <v>29</v>
      </c>
      <c r="F58" t="s">
        <v>35</v>
      </c>
      <c r="G58" cm="1">
        <f t="array" ref="G58">_xlfn.IFS(marketing_campaign[[#This Row],[Marital_Status]]="Single",K58+L58+1,marketing_campaign[[#This Row],[Marital_Status]]="Together",K58+L58+2,marketing_campaign[[#This Row],[Marital_Status]]="Alone",K58+L58+1,marketing_campaign[[#This Row],[Marital_Status]]="Married",K58+L58+2,marketing_campaign[[#This Row],[Marital_Status]]="Divorced",K58+L58+1,marketing_campaign[[#This Row],[Marital_Status]]="YOLO",K58+L58+1,marketing_campaign[[#This Row],[Marital_Status]]="Absurd",K58+L58+1,marketing_campaign[[#This Row],[Marital_Status]]="Widow",K58+L58+1)</f>
        <v>1</v>
      </c>
      <c r="H58" t="str" cm="1">
        <f t="array" ref="H58">_xlfn.IFS(marketing_campaign[[#This Row],[Family_size]]=1,"Family_with_one_child",marketing_campaign[[#This Row],[Family_size]]&gt;1,"Family_with_more_children")</f>
        <v>Family_with_one_child</v>
      </c>
      <c r="I58">
        <v>70287</v>
      </c>
      <c r="J58" t="str">
        <f>IF(marketing_campaign[[#This Row],[Income]]&gt;=Sheet21!B108,"high_income","low_income")</f>
        <v>high_income</v>
      </c>
      <c r="K58">
        <v>0</v>
      </c>
      <c r="L58">
        <v>0</v>
      </c>
      <c r="M58" s="1">
        <v>41366</v>
      </c>
      <c r="N58">
        <v>30</v>
      </c>
      <c r="O58" t="str" cm="1">
        <f t="array" ref="O58">_xlfn.IFS(AND(marketing_campaign[[#This Row],[Recency]]&gt;=0,marketing_campaign[[#This Row],[Recency]]&lt;=14),"Early Recency",AND(marketing_campaign[[#This Row],[Recency]]&gt;=15,marketing_campaign[[#This Row],[Recency]]&lt;=31),"Mid-Recency",marketing_campaign[[#This Row],[Recency]]&gt;=32,"high Recency")</f>
        <v>Mid-Recency</v>
      </c>
      <c r="P58">
        <v>295</v>
      </c>
      <c r="Q58">
        <v>35</v>
      </c>
      <c r="R58">
        <v>482</v>
      </c>
      <c r="S58">
        <v>121</v>
      </c>
      <c r="T58">
        <v>120</v>
      </c>
      <c r="U58">
        <v>40</v>
      </c>
      <c r="V58">
        <f>marketing_campaign[[#This Row],[MntGoldProds]]+marketing_campaign[[#This Row],[MntSweetProducts]]+marketing_campaign[[#This Row],[MntFishProducts]]+marketing_campaign[[#This Row],[MntMeatProducts]]+marketing_campaign[[#This Row],[MntFruits]]+marketing_campaign[[#This Row],[MntWines]]</f>
        <v>1093</v>
      </c>
      <c r="W58">
        <v>1</v>
      </c>
      <c r="X58">
        <v>5</v>
      </c>
      <c r="Y58">
        <v>5</v>
      </c>
      <c r="Z58">
        <v>10</v>
      </c>
      <c r="AA58">
        <f t="shared" si="1"/>
        <v>21</v>
      </c>
      <c r="AB58" t="str" cm="1">
        <f t="array" ref="AB58">_xlfn.IFS(AND(AA58&gt;=0,AA58&lt;=15),"low purchase",AND(AA58&gt;=16,AA58&lt;=30),"mid purchase",AA58&gt;=31,"high purchase")</f>
        <v>mid purchase</v>
      </c>
      <c r="AC58">
        <v>3</v>
      </c>
      <c r="AD58" t="str">
        <f>IF(marketing_campaign[[#This Row],[NumWebVisitsMonth]]&gt;=5.3,"higher_webvists","lower_webvisits")</f>
        <v>lower_webvisits</v>
      </c>
      <c r="AE58">
        <v>0</v>
      </c>
      <c r="AF58">
        <v>0</v>
      </c>
      <c r="AG58">
        <v>0</v>
      </c>
      <c r="AH58">
        <v>0</v>
      </c>
      <c r="AI58">
        <v>0</v>
      </c>
      <c r="AJ58">
        <v>0</v>
      </c>
      <c r="AK58">
        <v>3</v>
      </c>
      <c r="AL58">
        <v>11</v>
      </c>
      <c r="AM58">
        <v>1</v>
      </c>
      <c r="AN58">
        <f>marketing_campaign[[#This Row],[AcceptedCmp2]]+marketing_campaign[[#This Row],[AcceptedCmp1]]+marketing_campaign[[#This Row],[AcceptedCmp5]]+marketing_campaign[[#This Row],[AcceptedCmp4]]+marketing_campaign[[#This Row],[AcceptedCmp3]]+marketing_campaign[[#This Row],[Response]]</f>
        <v>1</v>
      </c>
      <c r="AO58" t="str" cm="1">
        <f t="array" ref="AO5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59" spans="1:41" x14ac:dyDescent="0.35">
      <c r="A59">
        <v>7437</v>
      </c>
      <c r="B59">
        <v>1988</v>
      </c>
      <c r="C59">
        <f t="shared" ca="1" si="0"/>
        <v>38</v>
      </c>
      <c r="D59" t="str" cm="1">
        <f t="array" aca="1" ref="D5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59" t="s">
        <v>29</v>
      </c>
      <c r="F59" t="s">
        <v>30</v>
      </c>
      <c r="G59" cm="1">
        <f t="array" ref="G59">_xlfn.IFS(marketing_campaign[[#This Row],[Marital_Status]]="Single",K59+L59+1,marketing_campaign[[#This Row],[Marital_Status]]="Together",K59+L59+2,marketing_campaign[[#This Row],[Marital_Status]]="Alone",K59+L59+1,marketing_campaign[[#This Row],[Marital_Status]]="Married",K59+L59+2,marketing_campaign[[#This Row],[Marital_Status]]="Divorced",K59+L59+1,marketing_campaign[[#This Row],[Marital_Status]]="YOLO",K59+L59+1,marketing_campaign[[#This Row],[Marital_Status]]="Absurd",K59+L59+1,marketing_campaign[[#This Row],[Marital_Status]]="Widow",K59+L59+1)</f>
        <v>2</v>
      </c>
      <c r="H59" t="str" cm="1">
        <f t="array" ref="H59">_xlfn.IFS(marketing_campaign[[#This Row],[Family_size]]=1,"Family_with_one_child",marketing_campaign[[#This Row],[Family_size]]&gt;1,"Family_with_more_children")</f>
        <v>Family_with_more_children</v>
      </c>
      <c r="I59">
        <v>27938</v>
      </c>
      <c r="J59" t="str">
        <f>IF(marketing_campaign[[#This Row],[Income]]&gt;=Sheet21!B109,"high_income","low_income")</f>
        <v>high_income</v>
      </c>
      <c r="K59">
        <v>1</v>
      </c>
      <c r="L59">
        <v>0</v>
      </c>
      <c r="M59" s="1">
        <v>41757</v>
      </c>
      <c r="N59">
        <v>31</v>
      </c>
      <c r="O59" t="str" cm="1">
        <f t="array" ref="O59">_xlfn.IFS(AND(marketing_campaign[[#This Row],[Recency]]&gt;=0,marketing_campaign[[#This Row],[Recency]]&lt;=14),"Early Recency",AND(marketing_campaign[[#This Row],[Recency]]&gt;=15,marketing_campaign[[#This Row],[Recency]]&lt;=31),"Mid-Recency",marketing_campaign[[#This Row],[Recency]]&gt;=32,"high Recency")</f>
        <v>Mid-Recency</v>
      </c>
      <c r="P59">
        <v>13</v>
      </c>
      <c r="Q59">
        <v>0</v>
      </c>
      <c r="R59">
        <v>8</v>
      </c>
      <c r="S59">
        <v>2</v>
      </c>
      <c r="T59">
        <v>1</v>
      </c>
      <c r="U59">
        <v>5</v>
      </c>
      <c r="V59">
        <f>marketing_campaign[[#This Row],[MntGoldProds]]+marketing_campaign[[#This Row],[MntSweetProducts]]+marketing_campaign[[#This Row],[MntFishProducts]]+marketing_campaign[[#This Row],[MntMeatProducts]]+marketing_campaign[[#This Row],[MntFruits]]+marketing_campaign[[#This Row],[MntWines]]</f>
        <v>29</v>
      </c>
      <c r="W59">
        <v>1</v>
      </c>
      <c r="X59">
        <v>1</v>
      </c>
      <c r="Y59">
        <v>0</v>
      </c>
      <c r="Z59">
        <v>4</v>
      </c>
      <c r="AA59">
        <f t="shared" si="1"/>
        <v>6</v>
      </c>
      <c r="AB59" t="str" cm="1">
        <f t="array" ref="AB59">_xlfn.IFS(AND(AA59&gt;=0,AA59&lt;=15),"low purchase",AND(AA59&gt;=16,AA59&lt;=30),"mid purchase",AA59&gt;=31,"high purchase")</f>
        <v>low purchase</v>
      </c>
      <c r="AC59">
        <v>3</v>
      </c>
      <c r="AD59" t="str">
        <f>IF(marketing_campaign[[#This Row],[NumWebVisitsMonth]]&gt;=5.3,"higher_webvists","lower_webvisits")</f>
        <v>lower_webvisits</v>
      </c>
      <c r="AE59">
        <v>0</v>
      </c>
      <c r="AF59">
        <v>0</v>
      </c>
      <c r="AG59">
        <v>0</v>
      </c>
      <c r="AH59">
        <v>0</v>
      </c>
      <c r="AI59">
        <v>0</v>
      </c>
      <c r="AJ59">
        <v>0</v>
      </c>
      <c r="AK59">
        <v>3</v>
      </c>
      <c r="AL59">
        <v>11</v>
      </c>
      <c r="AM59">
        <v>0</v>
      </c>
      <c r="AN59">
        <f>marketing_campaign[[#This Row],[AcceptedCmp2]]+marketing_campaign[[#This Row],[AcceptedCmp1]]+marketing_campaign[[#This Row],[AcceptedCmp5]]+marketing_campaign[[#This Row],[AcceptedCmp4]]+marketing_campaign[[#This Row],[AcceptedCmp3]]+marketing_campaign[[#This Row],[Response]]</f>
        <v>0</v>
      </c>
      <c r="AO59" t="str" cm="1">
        <f t="array" ref="AO5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0" spans="1:41" x14ac:dyDescent="0.35">
      <c r="A60">
        <v>8557</v>
      </c>
      <c r="B60">
        <v>1982</v>
      </c>
      <c r="C60">
        <f t="shared" ca="1" si="0"/>
        <v>44</v>
      </c>
      <c r="D60" t="str" cm="1">
        <f t="array" aca="1" ref="D6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60" t="s">
        <v>29</v>
      </c>
      <c r="F60" t="s">
        <v>30</v>
      </c>
      <c r="G60" cm="1">
        <f t="array" ref="G60">_xlfn.IFS(marketing_campaign[[#This Row],[Marital_Status]]="Single",K60+L60+1,marketing_campaign[[#This Row],[Marital_Status]]="Together",K60+L60+2,marketing_campaign[[#This Row],[Marital_Status]]="Alone",K60+L60+1,marketing_campaign[[#This Row],[Marital_Status]]="Married",K60+L60+2,marketing_campaign[[#This Row],[Marital_Status]]="Divorced",K60+L60+1,marketing_campaign[[#This Row],[Marital_Status]]="YOLO",K60+L60+1,marketing_campaign[[#This Row],[Marital_Status]]="Absurd",K60+L60+1,marketing_campaign[[#This Row],[Marital_Status]]="Widow",K60+L60+1)</f>
        <v>2</v>
      </c>
      <c r="H60" t="str" cm="1">
        <f t="array" ref="H60">_xlfn.IFS(marketing_campaign[[#This Row],[Family_size]]=1,"Family_with_one_child",marketing_campaign[[#This Row],[Family_size]]&gt;1,"Family_with_more_children")</f>
        <v>Family_with_more_children</v>
      </c>
      <c r="I60">
        <v>51386</v>
      </c>
      <c r="J60" t="str">
        <f>IF(marketing_campaign[[#This Row],[Income]]&gt;=Sheet21!B110,"high_income","low_income")</f>
        <v>high_income</v>
      </c>
      <c r="K60">
        <v>1</v>
      </c>
      <c r="L60">
        <v>0</v>
      </c>
      <c r="M60" s="1">
        <v>41442</v>
      </c>
      <c r="N60">
        <v>57</v>
      </c>
      <c r="O60" t="str" cm="1">
        <f t="array" ref="O60">_xlfn.IFS(AND(marketing_campaign[[#This Row],[Recency]]&gt;=0,marketing_campaign[[#This Row],[Recency]]&lt;=14),"Early Recency",AND(marketing_campaign[[#This Row],[Recency]]&gt;=15,marketing_campaign[[#This Row],[Recency]]&lt;=31),"Mid-Recency",marketing_campaign[[#This Row],[Recency]]&gt;=32,"high Recency")</f>
        <v>high Recency</v>
      </c>
      <c r="P60">
        <v>11</v>
      </c>
      <c r="Q60">
        <v>3</v>
      </c>
      <c r="R60">
        <v>22</v>
      </c>
      <c r="S60">
        <v>2</v>
      </c>
      <c r="T60">
        <v>2</v>
      </c>
      <c r="U60">
        <v>6</v>
      </c>
      <c r="V60">
        <f>marketing_campaign[[#This Row],[MntGoldProds]]+marketing_campaign[[#This Row],[MntSweetProducts]]+marketing_campaign[[#This Row],[MntFishProducts]]+marketing_campaign[[#This Row],[MntMeatProducts]]+marketing_campaign[[#This Row],[MntFruits]]+marketing_campaign[[#This Row],[MntWines]]</f>
        <v>46</v>
      </c>
      <c r="W60">
        <v>2</v>
      </c>
      <c r="X60">
        <v>2</v>
      </c>
      <c r="Y60">
        <v>0</v>
      </c>
      <c r="Z60">
        <v>3</v>
      </c>
      <c r="AA60">
        <f t="shared" si="1"/>
        <v>7</v>
      </c>
      <c r="AB60" t="str" cm="1">
        <f t="array" ref="AB60">_xlfn.IFS(AND(AA60&gt;=0,AA60&lt;=15),"low purchase",AND(AA60&gt;=16,AA60&lt;=30),"mid purchase",AA60&gt;=31,"high purchase")</f>
        <v>low purchase</v>
      </c>
      <c r="AC60">
        <v>6</v>
      </c>
      <c r="AD60" t="str">
        <f>IF(marketing_campaign[[#This Row],[NumWebVisitsMonth]]&gt;=5.3,"higher_webvists","lower_webvisits")</f>
        <v>higher_webvists</v>
      </c>
      <c r="AE60">
        <v>0</v>
      </c>
      <c r="AF60">
        <v>0</v>
      </c>
      <c r="AG60">
        <v>0</v>
      </c>
      <c r="AH60">
        <v>0</v>
      </c>
      <c r="AI60">
        <v>0</v>
      </c>
      <c r="AJ60">
        <v>0</v>
      </c>
      <c r="AK60">
        <v>3</v>
      </c>
      <c r="AL60">
        <v>11</v>
      </c>
      <c r="AM60">
        <v>0</v>
      </c>
      <c r="AN60">
        <f>marketing_campaign[[#This Row],[AcceptedCmp2]]+marketing_campaign[[#This Row],[AcceptedCmp1]]+marketing_campaign[[#This Row],[AcceptedCmp5]]+marketing_campaign[[#This Row],[AcceptedCmp4]]+marketing_campaign[[#This Row],[AcceptedCmp3]]+marketing_campaign[[#This Row],[Response]]</f>
        <v>0</v>
      </c>
      <c r="AO60" t="str" cm="1">
        <f t="array" ref="AO6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1" spans="1:41" x14ac:dyDescent="0.35">
      <c r="A61">
        <v>8375</v>
      </c>
      <c r="B61">
        <v>1968</v>
      </c>
      <c r="C61">
        <f t="shared" ca="1" si="0"/>
        <v>58</v>
      </c>
      <c r="D61" t="str" cm="1">
        <f t="array" aca="1" ref="D6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1" t="s">
        <v>32</v>
      </c>
      <c r="F61" t="s">
        <v>33</v>
      </c>
      <c r="G61" cm="1">
        <f t="array" ref="G61">_xlfn.IFS(marketing_campaign[[#This Row],[Marital_Status]]="Single",K61+L61+1,marketing_campaign[[#This Row],[Marital_Status]]="Together",K61+L61+2,marketing_campaign[[#This Row],[Marital_Status]]="Alone",K61+L61+1,marketing_campaign[[#This Row],[Marital_Status]]="Married",K61+L61+2,marketing_campaign[[#This Row],[Marital_Status]]="Divorced",K61+L61+1,marketing_campaign[[#This Row],[Marital_Status]]="YOLO",K61+L61+1,marketing_campaign[[#This Row],[Marital_Status]]="Absurd",K61+L61+1,marketing_campaign[[#This Row],[Marital_Status]]="Widow",K61+L61+1)</f>
        <v>3</v>
      </c>
      <c r="H61" t="str" cm="1">
        <f t="array" ref="H61">_xlfn.IFS(marketing_campaign[[#This Row],[Family_size]]=1,"Family_with_one_child",marketing_campaign[[#This Row],[Family_size]]&gt;1,"Family_with_more_children")</f>
        <v>Family_with_more_children</v>
      </c>
      <c r="I61">
        <v>55954</v>
      </c>
      <c r="J61" t="str">
        <f>IF(marketing_campaign[[#This Row],[Income]]&gt;=Sheet21!B111,"high_income","low_income")</f>
        <v>high_income</v>
      </c>
      <c r="K61">
        <v>0</v>
      </c>
      <c r="L61">
        <v>1</v>
      </c>
      <c r="M61" s="1">
        <v>41701</v>
      </c>
      <c r="N61">
        <v>63</v>
      </c>
      <c r="O61" t="str" cm="1">
        <f t="array" ref="O61">_xlfn.IFS(AND(marketing_campaign[[#This Row],[Recency]]&gt;=0,marketing_campaign[[#This Row],[Recency]]&lt;=14),"Early Recency",AND(marketing_campaign[[#This Row],[Recency]]&gt;=15,marketing_campaign[[#This Row],[Recency]]&lt;=31),"Mid-Recency",marketing_campaign[[#This Row],[Recency]]&gt;=32,"high Recency")</f>
        <v>high Recency</v>
      </c>
      <c r="P61">
        <v>447</v>
      </c>
      <c r="Q61">
        <v>0</v>
      </c>
      <c r="R61">
        <v>28</v>
      </c>
      <c r="S61">
        <v>0</v>
      </c>
      <c r="T61">
        <v>0</v>
      </c>
      <c r="U61">
        <v>43</v>
      </c>
      <c r="V61">
        <f>marketing_campaign[[#This Row],[MntGoldProds]]+marketing_campaign[[#This Row],[MntSweetProducts]]+marketing_campaign[[#This Row],[MntFishProducts]]+marketing_campaign[[#This Row],[MntMeatProducts]]+marketing_campaign[[#This Row],[MntFruits]]+marketing_campaign[[#This Row],[MntWines]]</f>
        <v>518</v>
      </c>
      <c r="W61">
        <v>3</v>
      </c>
      <c r="X61">
        <v>8</v>
      </c>
      <c r="Y61">
        <v>2</v>
      </c>
      <c r="Z61">
        <v>6</v>
      </c>
      <c r="AA61">
        <f t="shared" si="1"/>
        <v>19</v>
      </c>
      <c r="AB61" t="str" cm="1">
        <f t="array" ref="AB61">_xlfn.IFS(AND(AA61&gt;=0,AA61&lt;=15),"low purchase",AND(AA61&gt;=16,AA61&lt;=30),"mid purchase",AA61&gt;=31,"high purchase")</f>
        <v>mid purchase</v>
      </c>
      <c r="AC61">
        <v>7</v>
      </c>
      <c r="AD61" t="str">
        <f>IF(marketing_campaign[[#This Row],[NumWebVisitsMonth]]&gt;=5.3,"higher_webvists","lower_webvisits")</f>
        <v>higher_webvists</v>
      </c>
      <c r="AE61">
        <v>0</v>
      </c>
      <c r="AF61">
        <v>0</v>
      </c>
      <c r="AG61">
        <v>0</v>
      </c>
      <c r="AH61">
        <v>0</v>
      </c>
      <c r="AI61">
        <v>0</v>
      </c>
      <c r="AJ61">
        <v>0</v>
      </c>
      <c r="AK61">
        <v>3</v>
      </c>
      <c r="AL61">
        <v>11</v>
      </c>
      <c r="AM61">
        <v>0</v>
      </c>
      <c r="AN61">
        <f>marketing_campaign[[#This Row],[AcceptedCmp2]]+marketing_campaign[[#This Row],[AcceptedCmp1]]+marketing_campaign[[#This Row],[AcceptedCmp5]]+marketing_campaign[[#This Row],[AcceptedCmp4]]+marketing_campaign[[#This Row],[AcceptedCmp3]]+marketing_campaign[[#This Row],[Response]]</f>
        <v>0</v>
      </c>
      <c r="AO61" t="str" cm="1">
        <f t="array" ref="AO6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2" spans="1:41" x14ac:dyDescent="0.35">
      <c r="A62">
        <v>6853</v>
      </c>
      <c r="B62">
        <v>1982</v>
      </c>
      <c r="C62">
        <f t="shared" ca="1" si="0"/>
        <v>44</v>
      </c>
      <c r="D62" t="str" cm="1">
        <f t="array" aca="1" ref="D6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62" t="s">
        <v>34</v>
      </c>
      <c r="F62" t="s">
        <v>30</v>
      </c>
      <c r="G62" cm="1">
        <f t="array" ref="G62">_xlfn.IFS(marketing_campaign[[#This Row],[Marital_Status]]="Single",K62+L62+1,marketing_campaign[[#This Row],[Marital_Status]]="Together",K62+L62+2,marketing_campaign[[#This Row],[Marital_Status]]="Alone",K62+L62+1,marketing_campaign[[#This Row],[Marital_Status]]="Married",K62+L62+2,marketing_campaign[[#This Row],[Marital_Status]]="Divorced",K62+L62+1,marketing_campaign[[#This Row],[Marital_Status]]="YOLO",K62+L62+1,marketing_campaign[[#This Row],[Marital_Status]]="Absurd",K62+L62+1,marketing_campaign[[#This Row],[Marital_Status]]="Widow",K62+L62+1)</f>
        <v>1</v>
      </c>
      <c r="H62" t="str" cm="1">
        <f t="array" ref="H62">_xlfn.IFS(marketing_campaign[[#This Row],[Family_size]]=1,"Family_with_one_child",marketing_campaign[[#This Row],[Family_size]]&gt;1,"Family_with_more_children")</f>
        <v>Family_with_one_child</v>
      </c>
      <c r="I62">
        <v>75777</v>
      </c>
      <c r="J62" t="str">
        <f>IF(marketing_campaign[[#This Row],[Income]]&gt;=Sheet21!B112,"high_income","low_income")</f>
        <v>high_income</v>
      </c>
      <c r="K62">
        <v>0</v>
      </c>
      <c r="L62">
        <v>0</v>
      </c>
      <c r="M62" s="1">
        <v>41459</v>
      </c>
      <c r="N62">
        <v>12</v>
      </c>
      <c r="O62" t="str" cm="1">
        <f t="array" ref="O62">_xlfn.IFS(AND(marketing_campaign[[#This Row],[Recency]]&gt;=0,marketing_campaign[[#This Row],[Recency]]&lt;=14),"Early Recency",AND(marketing_campaign[[#This Row],[Recency]]&gt;=15,marketing_campaign[[#This Row],[Recency]]&lt;=31),"Mid-Recency",marketing_campaign[[#This Row],[Recency]]&gt;=32,"high Recency")</f>
        <v>Early Recency</v>
      </c>
      <c r="P62">
        <v>712</v>
      </c>
      <c r="Q62">
        <v>26</v>
      </c>
      <c r="R62">
        <v>538</v>
      </c>
      <c r="S62">
        <v>69</v>
      </c>
      <c r="T62">
        <v>13</v>
      </c>
      <c r="U62">
        <v>80</v>
      </c>
      <c r="V62">
        <f>marketing_campaign[[#This Row],[MntGoldProds]]+marketing_campaign[[#This Row],[MntSweetProducts]]+marketing_campaign[[#This Row],[MntFishProducts]]+marketing_campaign[[#This Row],[MntMeatProducts]]+marketing_campaign[[#This Row],[MntFruits]]+marketing_campaign[[#This Row],[MntWines]]</f>
        <v>1438</v>
      </c>
      <c r="W62">
        <v>1</v>
      </c>
      <c r="X62">
        <v>3</v>
      </c>
      <c r="Y62">
        <v>6</v>
      </c>
      <c r="Z62">
        <v>11</v>
      </c>
      <c r="AA62">
        <f t="shared" si="1"/>
        <v>21</v>
      </c>
      <c r="AB62" t="str" cm="1">
        <f t="array" ref="AB62">_xlfn.IFS(AND(AA62&gt;=0,AA62&lt;=15),"low purchase",AND(AA62&gt;=16,AA62&lt;=30),"mid purchase",AA62&gt;=31,"high purchase")</f>
        <v>mid purchase</v>
      </c>
      <c r="AC62">
        <v>1</v>
      </c>
      <c r="AD62" t="str">
        <f>IF(marketing_campaign[[#This Row],[NumWebVisitsMonth]]&gt;=5.3,"higher_webvists","lower_webvisits")</f>
        <v>lower_webvisits</v>
      </c>
      <c r="AE62">
        <v>0</v>
      </c>
      <c r="AF62">
        <v>1</v>
      </c>
      <c r="AG62">
        <v>1</v>
      </c>
      <c r="AH62">
        <v>0</v>
      </c>
      <c r="AI62">
        <v>0</v>
      </c>
      <c r="AJ62">
        <v>0</v>
      </c>
      <c r="AK62">
        <v>3</v>
      </c>
      <c r="AL62">
        <v>11</v>
      </c>
      <c r="AM62">
        <v>1</v>
      </c>
      <c r="AN62">
        <f>marketing_campaign[[#This Row],[AcceptedCmp2]]+marketing_campaign[[#This Row],[AcceptedCmp1]]+marketing_campaign[[#This Row],[AcceptedCmp5]]+marketing_campaign[[#This Row],[AcceptedCmp4]]+marketing_campaign[[#This Row],[AcceptedCmp3]]+marketing_campaign[[#This Row],[Response]]</f>
        <v>3</v>
      </c>
      <c r="AO62" t="str" cm="1">
        <f t="array" ref="AO6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3/5 campaign accepted</v>
      </c>
    </row>
    <row r="63" spans="1:41" x14ac:dyDescent="0.35">
      <c r="A63">
        <v>3076</v>
      </c>
      <c r="B63">
        <v>1975</v>
      </c>
      <c r="C63">
        <f t="shared" ca="1" si="0"/>
        <v>51</v>
      </c>
      <c r="D63" t="str" cm="1">
        <f t="array" aca="1" ref="D6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3" t="s">
        <v>29</v>
      </c>
      <c r="F63" t="s">
        <v>31</v>
      </c>
      <c r="G63" cm="1">
        <f t="array" ref="G63">_xlfn.IFS(marketing_campaign[[#This Row],[Marital_Status]]="Single",K63+L63+1,marketing_campaign[[#This Row],[Marital_Status]]="Together",K63+L63+2,marketing_campaign[[#This Row],[Marital_Status]]="Alone",K63+L63+1,marketing_campaign[[#This Row],[Marital_Status]]="Married",K63+L63+2,marketing_campaign[[#This Row],[Marital_Status]]="Divorced",K63+L63+1,marketing_campaign[[#This Row],[Marital_Status]]="YOLO",K63+L63+1,marketing_campaign[[#This Row],[Marital_Status]]="Absurd",K63+L63+1,marketing_campaign[[#This Row],[Marital_Status]]="Widow",K63+L63+1)</f>
        <v>4</v>
      </c>
      <c r="H63" t="str" cm="1">
        <f t="array" ref="H63">_xlfn.IFS(marketing_campaign[[#This Row],[Family_size]]=1,"Family_with_one_child",marketing_campaign[[#This Row],[Family_size]]&gt;1,"Family_with_more_children")</f>
        <v>Family_with_more_children</v>
      </c>
      <c r="I63">
        <v>66653</v>
      </c>
      <c r="J63" t="str">
        <f>IF(marketing_campaign[[#This Row],[Income]]&gt;=Sheet21!B113,"high_income","low_income")</f>
        <v>high_income</v>
      </c>
      <c r="K63">
        <v>1</v>
      </c>
      <c r="L63">
        <v>1</v>
      </c>
      <c r="M63" s="1">
        <v>41159</v>
      </c>
      <c r="N63">
        <v>18</v>
      </c>
      <c r="O63" t="str" cm="1">
        <f t="array" ref="O63">_xlfn.IFS(AND(marketing_campaign[[#This Row],[Recency]]&gt;=0,marketing_campaign[[#This Row],[Recency]]&lt;=14),"Early Recency",AND(marketing_campaign[[#This Row],[Recency]]&gt;=15,marketing_campaign[[#This Row],[Recency]]&lt;=31),"Mid-Recency",marketing_campaign[[#This Row],[Recency]]&gt;=32,"high Recency")</f>
        <v>Mid-Recency</v>
      </c>
      <c r="P63">
        <v>452</v>
      </c>
      <c r="Q63">
        <v>18</v>
      </c>
      <c r="R63">
        <v>102</v>
      </c>
      <c r="S63">
        <v>16</v>
      </c>
      <c r="T63">
        <v>18</v>
      </c>
      <c r="U63">
        <v>6</v>
      </c>
      <c r="V63">
        <f>marketing_campaign[[#This Row],[MntGoldProds]]+marketing_campaign[[#This Row],[MntSweetProducts]]+marketing_campaign[[#This Row],[MntFishProducts]]+marketing_campaign[[#This Row],[MntMeatProducts]]+marketing_campaign[[#This Row],[MntFruits]]+marketing_campaign[[#This Row],[MntWines]]</f>
        <v>612</v>
      </c>
      <c r="W63">
        <v>4</v>
      </c>
      <c r="X63">
        <v>4</v>
      </c>
      <c r="Y63">
        <v>2</v>
      </c>
      <c r="Z63">
        <v>12</v>
      </c>
      <c r="AA63">
        <f t="shared" si="1"/>
        <v>22</v>
      </c>
      <c r="AB63" t="str" cm="1">
        <f t="array" ref="AB63">_xlfn.IFS(AND(AA63&gt;=0,AA63&lt;=15),"low purchase",AND(AA63&gt;=16,AA63&lt;=30),"mid purchase",AA63&gt;=31,"high purchase")</f>
        <v>mid purchase</v>
      </c>
      <c r="AC63">
        <v>3</v>
      </c>
      <c r="AD63" t="str">
        <f>IF(marketing_campaign[[#This Row],[NumWebVisitsMonth]]&gt;=5.3,"higher_webvists","lower_webvisits")</f>
        <v>lower_webvisits</v>
      </c>
      <c r="AE63">
        <v>0</v>
      </c>
      <c r="AF63">
        <v>0</v>
      </c>
      <c r="AG63">
        <v>0</v>
      </c>
      <c r="AH63">
        <v>0</v>
      </c>
      <c r="AI63">
        <v>0</v>
      </c>
      <c r="AJ63">
        <v>0</v>
      </c>
      <c r="AK63">
        <v>3</v>
      </c>
      <c r="AL63">
        <v>11</v>
      </c>
      <c r="AM63">
        <v>0</v>
      </c>
      <c r="AN63">
        <f>marketing_campaign[[#This Row],[AcceptedCmp2]]+marketing_campaign[[#This Row],[AcceptedCmp1]]+marketing_campaign[[#This Row],[AcceptedCmp5]]+marketing_campaign[[#This Row],[AcceptedCmp4]]+marketing_campaign[[#This Row],[AcceptedCmp3]]+marketing_campaign[[#This Row],[Response]]</f>
        <v>0</v>
      </c>
      <c r="AO63" t="str" cm="1">
        <f t="array" ref="AO6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4" spans="1:41" x14ac:dyDescent="0.35">
      <c r="A64">
        <v>1012</v>
      </c>
      <c r="B64">
        <v>1952</v>
      </c>
      <c r="C64">
        <f t="shared" ca="1" si="0"/>
        <v>74</v>
      </c>
      <c r="D64" t="str" cm="1">
        <f t="array" aca="1" ref="D6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4" t="s">
        <v>29</v>
      </c>
      <c r="F64" t="s">
        <v>30</v>
      </c>
      <c r="G64" cm="1">
        <f t="array" ref="G64">_xlfn.IFS(marketing_campaign[[#This Row],[Marital_Status]]="Single",K64+L64+1,marketing_campaign[[#This Row],[Marital_Status]]="Together",K64+L64+2,marketing_campaign[[#This Row],[Marital_Status]]="Alone",K64+L64+1,marketing_campaign[[#This Row],[Marital_Status]]="Married",K64+L64+2,marketing_campaign[[#This Row],[Marital_Status]]="Divorced",K64+L64+1,marketing_campaign[[#This Row],[Marital_Status]]="YOLO",K64+L64+1,marketing_campaign[[#This Row],[Marital_Status]]="Absurd",K64+L64+1,marketing_campaign[[#This Row],[Marital_Status]]="Widow",K64+L64+1)</f>
        <v>2</v>
      </c>
      <c r="H64" t="str" cm="1">
        <f t="array" ref="H64">_xlfn.IFS(marketing_campaign[[#This Row],[Family_size]]=1,"Family_with_one_child",marketing_campaign[[#This Row],[Family_size]]&gt;1,"Family_with_more_children")</f>
        <v>Family_with_more_children</v>
      </c>
      <c r="I64">
        <v>61823</v>
      </c>
      <c r="J64" t="str">
        <f>IF(marketing_campaign[[#This Row],[Income]]&gt;=Sheet21!B114,"high_income","low_income")</f>
        <v>high_income</v>
      </c>
      <c r="K64">
        <v>0</v>
      </c>
      <c r="L64">
        <v>1</v>
      </c>
      <c r="M64" s="1">
        <v>41323</v>
      </c>
      <c r="N64">
        <v>26</v>
      </c>
      <c r="O64" t="str" cm="1">
        <f t="array" ref="O64">_xlfn.IFS(AND(marketing_campaign[[#This Row],[Recency]]&gt;=0,marketing_campaign[[#This Row],[Recency]]&lt;=14),"Early Recency",AND(marketing_campaign[[#This Row],[Recency]]&gt;=15,marketing_campaign[[#This Row],[Recency]]&lt;=31),"Mid-Recency",marketing_campaign[[#This Row],[Recency]]&gt;=32,"high Recency")</f>
        <v>Mid-Recency</v>
      </c>
      <c r="P64">
        <v>523</v>
      </c>
      <c r="Q64">
        <v>7</v>
      </c>
      <c r="R64">
        <v>134</v>
      </c>
      <c r="S64">
        <v>37</v>
      </c>
      <c r="T64">
        <v>14</v>
      </c>
      <c r="U64">
        <v>169</v>
      </c>
      <c r="V64">
        <f>marketing_campaign[[#This Row],[MntGoldProds]]+marketing_campaign[[#This Row],[MntSweetProducts]]+marketing_campaign[[#This Row],[MntFishProducts]]+marketing_campaign[[#This Row],[MntMeatProducts]]+marketing_campaign[[#This Row],[MntFruits]]+marketing_campaign[[#This Row],[MntWines]]</f>
        <v>884</v>
      </c>
      <c r="W64">
        <v>4</v>
      </c>
      <c r="X64">
        <v>8</v>
      </c>
      <c r="Y64">
        <v>2</v>
      </c>
      <c r="Z64">
        <v>10</v>
      </c>
      <c r="AA64">
        <f t="shared" si="1"/>
        <v>24</v>
      </c>
      <c r="AB64" t="str" cm="1">
        <f t="array" ref="AB64">_xlfn.IFS(AND(AA64&gt;=0,AA64&lt;=15),"low purchase",AND(AA64&gt;=16,AA64&lt;=30),"mid purchase",AA64&gt;=31,"high purchase")</f>
        <v>mid purchase</v>
      </c>
      <c r="AC64">
        <v>7</v>
      </c>
      <c r="AD64" t="str">
        <f>IF(marketing_campaign[[#This Row],[NumWebVisitsMonth]]&gt;=5.3,"higher_webvists","lower_webvisits")</f>
        <v>higher_webvists</v>
      </c>
      <c r="AE64">
        <v>0</v>
      </c>
      <c r="AF64">
        <v>0</v>
      </c>
      <c r="AG64">
        <v>0</v>
      </c>
      <c r="AH64">
        <v>0</v>
      </c>
      <c r="AI64">
        <v>0</v>
      </c>
      <c r="AJ64">
        <v>0</v>
      </c>
      <c r="AK64">
        <v>3</v>
      </c>
      <c r="AL64">
        <v>11</v>
      </c>
      <c r="AM64">
        <v>0</v>
      </c>
      <c r="AN64">
        <f>marketing_campaign[[#This Row],[AcceptedCmp2]]+marketing_campaign[[#This Row],[AcceptedCmp1]]+marketing_campaign[[#This Row],[AcceptedCmp5]]+marketing_campaign[[#This Row],[AcceptedCmp4]]+marketing_campaign[[#This Row],[AcceptedCmp3]]+marketing_campaign[[#This Row],[Response]]</f>
        <v>0</v>
      </c>
      <c r="AO64" t="str" cm="1">
        <f t="array" ref="AO6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5" spans="1:41" x14ac:dyDescent="0.35">
      <c r="A65">
        <v>6518</v>
      </c>
      <c r="B65">
        <v>1951</v>
      </c>
      <c r="C65">
        <f t="shared" ca="1" si="0"/>
        <v>75</v>
      </c>
      <c r="D65" t="str" cm="1">
        <f t="array" aca="1" ref="D6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5" t="s">
        <v>32</v>
      </c>
      <c r="F65" t="s">
        <v>38</v>
      </c>
      <c r="G65" cm="1">
        <f t="array" ref="G65">_xlfn.IFS(marketing_campaign[[#This Row],[Marital_Status]]="Single",K65+L65+1,marketing_campaign[[#This Row],[Marital_Status]]="Together",K65+L65+2,marketing_campaign[[#This Row],[Marital_Status]]="Alone",K65+L65+1,marketing_campaign[[#This Row],[Marital_Status]]="Married",K65+L65+2,marketing_campaign[[#This Row],[Marital_Status]]="Divorced",K65+L65+1,marketing_campaign[[#This Row],[Marital_Status]]="YOLO",K65+L65+1,marketing_campaign[[#This Row],[Marital_Status]]="Absurd",K65+L65+1,marketing_campaign[[#This Row],[Marital_Status]]="Widow",K65+L65+1)</f>
        <v>2</v>
      </c>
      <c r="H65" t="str" cm="1">
        <f t="array" ref="H65">_xlfn.IFS(marketing_campaign[[#This Row],[Family_size]]=1,"Family_with_one_child",marketing_campaign[[#This Row],[Family_size]]&gt;1,"Family_with_more_children")</f>
        <v>Family_with_more_children</v>
      </c>
      <c r="I65">
        <v>67680</v>
      </c>
      <c r="J65" t="str">
        <f>IF(marketing_campaign[[#This Row],[Income]]&gt;=Sheet21!B115,"high_income","low_income")</f>
        <v>high_income</v>
      </c>
      <c r="K65">
        <v>0</v>
      </c>
      <c r="L65">
        <v>1</v>
      </c>
      <c r="M65" s="1">
        <v>41436</v>
      </c>
      <c r="N65">
        <v>8</v>
      </c>
      <c r="O65" t="str" cm="1">
        <f t="array" ref="O65">_xlfn.IFS(AND(marketing_campaign[[#This Row],[Recency]]&gt;=0,marketing_campaign[[#This Row],[Recency]]&lt;=14),"Early Recency",AND(marketing_campaign[[#This Row],[Recency]]&gt;=15,marketing_campaign[[#This Row],[Recency]]&lt;=31),"Mid-Recency",marketing_campaign[[#This Row],[Recency]]&gt;=32,"high Recency")</f>
        <v>Early Recency</v>
      </c>
      <c r="P65">
        <v>546</v>
      </c>
      <c r="Q65">
        <v>0</v>
      </c>
      <c r="R65">
        <v>48</v>
      </c>
      <c r="S65">
        <v>0</v>
      </c>
      <c r="T65">
        <v>6</v>
      </c>
      <c r="U65">
        <v>6</v>
      </c>
      <c r="V65">
        <f>marketing_campaign[[#This Row],[MntGoldProds]]+marketing_campaign[[#This Row],[MntSweetProducts]]+marketing_campaign[[#This Row],[MntFishProducts]]+marketing_campaign[[#This Row],[MntMeatProducts]]+marketing_campaign[[#This Row],[MntFruits]]+marketing_campaign[[#This Row],[MntWines]]</f>
        <v>606</v>
      </c>
      <c r="W65">
        <v>1</v>
      </c>
      <c r="X65">
        <v>7</v>
      </c>
      <c r="Y65">
        <v>3</v>
      </c>
      <c r="Z65">
        <v>8</v>
      </c>
      <c r="AA65">
        <f t="shared" si="1"/>
        <v>19</v>
      </c>
      <c r="AB65" t="str" cm="1">
        <f t="array" ref="AB65">_xlfn.IFS(AND(AA65&gt;=0,AA65&lt;=15),"low purchase",AND(AA65&gt;=16,AA65&lt;=30),"mid purchase",AA65&gt;=31,"high purchase")</f>
        <v>mid purchase</v>
      </c>
      <c r="AC65">
        <v>5</v>
      </c>
      <c r="AD65" t="str">
        <f>IF(marketing_campaign[[#This Row],[NumWebVisitsMonth]]&gt;=5.3,"higher_webvists","lower_webvisits")</f>
        <v>lower_webvisits</v>
      </c>
      <c r="AE65">
        <v>0</v>
      </c>
      <c r="AF65">
        <v>0</v>
      </c>
      <c r="AG65">
        <v>0</v>
      </c>
      <c r="AH65">
        <v>0</v>
      </c>
      <c r="AI65">
        <v>0</v>
      </c>
      <c r="AJ65">
        <v>0</v>
      </c>
      <c r="AK65">
        <v>3</v>
      </c>
      <c r="AL65">
        <v>11</v>
      </c>
      <c r="AM65">
        <v>0</v>
      </c>
      <c r="AN65">
        <f>marketing_campaign[[#This Row],[AcceptedCmp2]]+marketing_campaign[[#This Row],[AcceptedCmp1]]+marketing_campaign[[#This Row],[AcceptedCmp5]]+marketing_campaign[[#This Row],[AcceptedCmp4]]+marketing_campaign[[#This Row],[AcceptedCmp3]]+marketing_campaign[[#This Row],[Response]]</f>
        <v>0</v>
      </c>
      <c r="AO65" t="str" cm="1">
        <f t="array" ref="AO6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6" spans="1:41" x14ac:dyDescent="0.35">
      <c r="A66">
        <v>4137</v>
      </c>
      <c r="B66">
        <v>1948</v>
      </c>
      <c r="C66">
        <f t="shared" ref="C66:C129" ca="1" si="2">YEAR(TODAY())-B66</f>
        <v>78</v>
      </c>
      <c r="D66" t="str" cm="1">
        <f t="array" aca="1" ref="D6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66" t="s">
        <v>29</v>
      </c>
      <c r="F66" t="s">
        <v>31</v>
      </c>
      <c r="G66" cm="1">
        <f t="array" ref="G66">_xlfn.IFS(marketing_campaign[[#This Row],[Marital_Status]]="Single",K66+L66+1,marketing_campaign[[#This Row],[Marital_Status]]="Together",K66+L66+2,marketing_campaign[[#This Row],[Marital_Status]]="Alone",K66+L66+1,marketing_campaign[[#This Row],[Marital_Status]]="Married",K66+L66+2,marketing_campaign[[#This Row],[Marital_Status]]="Divorced",K66+L66+1,marketing_campaign[[#This Row],[Marital_Status]]="YOLO",K66+L66+1,marketing_campaign[[#This Row],[Marital_Status]]="Absurd",K66+L66+1,marketing_campaign[[#This Row],[Marital_Status]]="Widow",K66+L66+1)</f>
        <v>2</v>
      </c>
      <c r="H66" t="str" cm="1">
        <f t="array" ref="H66">_xlfn.IFS(marketing_campaign[[#This Row],[Family_size]]=1,"Family_with_one_child",marketing_campaign[[#This Row],[Family_size]]&gt;1,"Family_with_more_children")</f>
        <v>Family_with_more_children</v>
      </c>
      <c r="I66">
        <v>70666</v>
      </c>
      <c r="J66" t="str">
        <f>IF(marketing_campaign[[#This Row],[Income]]&gt;=Sheet21!B116,"high_income","low_income")</f>
        <v>high_income</v>
      </c>
      <c r="K66">
        <v>0</v>
      </c>
      <c r="L66">
        <v>0</v>
      </c>
      <c r="M66" s="1">
        <v>41614</v>
      </c>
      <c r="N66">
        <v>29</v>
      </c>
      <c r="O66" t="str" cm="1">
        <f t="array" ref="O66">_xlfn.IFS(AND(marketing_campaign[[#This Row],[Recency]]&gt;=0,marketing_campaign[[#This Row],[Recency]]&lt;=14),"Early Recency",AND(marketing_campaign[[#This Row],[Recency]]&gt;=15,marketing_campaign[[#This Row],[Recency]]&lt;=31),"Mid-Recency",marketing_campaign[[#This Row],[Recency]]&gt;=32,"high Recency")</f>
        <v>Mid-Recency</v>
      </c>
      <c r="P66">
        <v>398</v>
      </c>
      <c r="Q66">
        <v>40</v>
      </c>
      <c r="R66">
        <v>367</v>
      </c>
      <c r="S66">
        <v>119</v>
      </c>
      <c r="T66">
        <v>122</v>
      </c>
      <c r="U66">
        <v>30</v>
      </c>
      <c r="V66">
        <f>marketing_campaign[[#This Row],[MntGoldProds]]+marketing_campaign[[#This Row],[MntSweetProducts]]+marketing_campaign[[#This Row],[MntFishProducts]]+marketing_campaign[[#This Row],[MntMeatProducts]]+marketing_campaign[[#This Row],[MntFruits]]+marketing_campaign[[#This Row],[MntWines]]</f>
        <v>1076</v>
      </c>
      <c r="W66">
        <v>1</v>
      </c>
      <c r="X66">
        <v>7</v>
      </c>
      <c r="Y66">
        <v>4</v>
      </c>
      <c r="Z66">
        <v>4</v>
      </c>
      <c r="AA66">
        <f t="shared" ref="AA66:AA129" si="3">W66+X66+Y66+Z66</f>
        <v>16</v>
      </c>
      <c r="AB66" t="str" cm="1">
        <f t="array" ref="AB66">_xlfn.IFS(AND(AA66&gt;=0,AA66&lt;=15),"low purchase",AND(AA66&gt;=16,AA66&lt;=30),"mid purchase",AA66&gt;=31,"high purchase")</f>
        <v>mid purchase</v>
      </c>
      <c r="AC66">
        <v>4</v>
      </c>
      <c r="AD66" t="str">
        <f>IF(marketing_campaign[[#This Row],[NumWebVisitsMonth]]&gt;=5.3,"higher_webvists","lower_webvisits")</f>
        <v>lower_webvisits</v>
      </c>
      <c r="AE66">
        <v>0</v>
      </c>
      <c r="AF66">
        <v>0</v>
      </c>
      <c r="AG66">
        <v>0</v>
      </c>
      <c r="AH66">
        <v>0</v>
      </c>
      <c r="AI66">
        <v>0</v>
      </c>
      <c r="AJ66">
        <v>0</v>
      </c>
      <c r="AK66">
        <v>3</v>
      </c>
      <c r="AL66">
        <v>11</v>
      </c>
      <c r="AM66">
        <v>0</v>
      </c>
      <c r="AN66">
        <f>marketing_campaign[[#This Row],[AcceptedCmp2]]+marketing_campaign[[#This Row],[AcceptedCmp1]]+marketing_campaign[[#This Row],[AcceptedCmp5]]+marketing_campaign[[#This Row],[AcceptedCmp4]]+marketing_campaign[[#This Row],[AcceptedCmp3]]+marketing_campaign[[#This Row],[Response]]</f>
        <v>0</v>
      </c>
      <c r="AO66" t="str" cm="1">
        <f t="array" ref="AO6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7" spans="1:41" x14ac:dyDescent="0.35">
      <c r="A67">
        <v>8082</v>
      </c>
      <c r="B67">
        <v>1971</v>
      </c>
      <c r="C67">
        <f t="shared" ca="1" si="2"/>
        <v>55</v>
      </c>
      <c r="D67" t="str" cm="1">
        <f t="array" aca="1" ref="D6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7" t="s">
        <v>29</v>
      </c>
      <c r="F67" t="s">
        <v>33</v>
      </c>
      <c r="G67" cm="1">
        <f t="array" ref="G67">_xlfn.IFS(marketing_campaign[[#This Row],[Marital_Status]]="Single",K67+L67+1,marketing_campaign[[#This Row],[Marital_Status]]="Together",K67+L67+2,marketing_campaign[[#This Row],[Marital_Status]]="Alone",K67+L67+1,marketing_campaign[[#This Row],[Marital_Status]]="Married",K67+L67+2,marketing_campaign[[#This Row],[Marital_Status]]="Divorced",K67+L67+1,marketing_campaign[[#This Row],[Marital_Status]]="YOLO",K67+L67+1,marketing_campaign[[#This Row],[Marital_Status]]="Absurd",K67+L67+1,marketing_campaign[[#This Row],[Marital_Status]]="Widow",K67+L67+1)</f>
        <v>3</v>
      </c>
      <c r="H67" t="str" cm="1">
        <f t="array" ref="H67">_xlfn.IFS(marketing_campaign[[#This Row],[Family_size]]=1,"Family_with_one_child",marketing_campaign[[#This Row],[Family_size]]&gt;1,"Family_with_more_children")</f>
        <v>Family_with_more_children</v>
      </c>
      <c r="I67">
        <v>25721</v>
      </c>
      <c r="J67" t="str">
        <f>IF(marketing_campaign[[#This Row],[Income]]&gt;=Sheet21!B117,"high_income","low_income")</f>
        <v>high_income</v>
      </c>
      <c r="K67">
        <v>1</v>
      </c>
      <c r="L67">
        <v>0</v>
      </c>
      <c r="M67" s="1">
        <v>41415</v>
      </c>
      <c r="N67">
        <v>75</v>
      </c>
      <c r="O67" t="str" cm="1">
        <f t="array" ref="O67">_xlfn.IFS(AND(marketing_campaign[[#This Row],[Recency]]&gt;=0,marketing_campaign[[#This Row],[Recency]]&lt;=14),"Early Recency",AND(marketing_campaign[[#This Row],[Recency]]&gt;=15,marketing_campaign[[#This Row],[Recency]]&lt;=31),"Mid-Recency",marketing_campaign[[#This Row],[Recency]]&gt;=32,"high Recency")</f>
        <v>high Recency</v>
      </c>
      <c r="P67">
        <v>1</v>
      </c>
      <c r="Q67">
        <v>3</v>
      </c>
      <c r="R67">
        <v>6</v>
      </c>
      <c r="S67">
        <v>3</v>
      </c>
      <c r="T67">
        <v>6</v>
      </c>
      <c r="U67">
        <v>15</v>
      </c>
      <c r="V67">
        <f>marketing_campaign[[#This Row],[MntGoldProds]]+marketing_campaign[[#This Row],[MntSweetProducts]]+marketing_campaign[[#This Row],[MntFishProducts]]+marketing_campaign[[#This Row],[MntMeatProducts]]+marketing_campaign[[#This Row],[MntFruits]]+marketing_campaign[[#This Row],[MntWines]]</f>
        <v>34</v>
      </c>
      <c r="W67">
        <v>1</v>
      </c>
      <c r="X67">
        <v>1</v>
      </c>
      <c r="Y67">
        <v>1</v>
      </c>
      <c r="Z67">
        <v>2</v>
      </c>
      <c r="AA67">
        <f t="shared" si="3"/>
        <v>5</v>
      </c>
      <c r="AB67" t="str" cm="1">
        <f t="array" ref="AB67">_xlfn.IFS(AND(AA67&gt;=0,AA67&lt;=15),"low purchase",AND(AA67&gt;=16,AA67&lt;=30),"mid purchase",AA67&gt;=31,"high purchase")</f>
        <v>low purchase</v>
      </c>
      <c r="AC67">
        <v>7</v>
      </c>
      <c r="AD67" t="str">
        <f>IF(marketing_campaign[[#This Row],[NumWebVisitsMonth]]&gt;=5.3,"higher_webvists","lower_webvisits")</f>
        <v>higher_webvists</v>
      </c>
      <c r="AE67">
        <v>0</v>
      </c>
      <c r="AF67">
        <v>0</v>
      </c>
      <c r="AG67">
        <v>0</v>
      </c>
      <c r="AH67">
        <v>0</v>
      </c>
      <c r="AI67">
        <v>0</v>
      </c>
      <c r="AJ67">
        <v>0</v>
      </c>
      <c r="AK67">
        <v>3</v>
      </c>
      <c r="AL67">
        <v>11</v>
      </c>
      <c r="AM67">
        <v>1</v>
      </c>
      <c r="AN67">
        <f>marketing_campaign[[#This Row],[AcceptedCmp2]]+marketing_campaign[[#This Row],[AcceptedCmp1]]+marketing_campaign[[#This Row],[AcceptedCmp5]]+marketing_campaign[[#This Row],[AcceptedCmp4]]+marketing_campaign[[#This Row],[AcceptedCmp3]]+marketing_campaign[[#This Row],[Response]]</f>
        <v>1</v>
      </c>
      <c r="AO67" t="str" cm="1">
        <f t="array" ref="AO6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68" spans="1:41" x14ac:dyDescent="0.35">
      <c r="A68">
        <v>1386</v>
      </c>
      <c r="B68">
        <v>1967</v>
      </c>
      <c r="C68">
        <f t="shared" ca="1" si="2"/>
        <v>59</v>
      </c>
      <c r="D68" t="str" cm="1">
        <f t="array" aca="1" ref="D6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8" t="s">
        <v>29</v>
      </c>
      <c r="F68" t="s">
        <v>31</v>
      </c>
      <c r="G68" cm="1">
        <f t="array" ref="G68">_xlfn.IFS(marketing_campaign[[#This Row],[Marital_Status]]="Single",K68+L68+1,marketing_campaign[[#This Row],[Marital_Status]]="Together",K68+L68+2,marketing_campaign[[#This Row],[Marital_Status]]="Alone",K68+L68+1,marketing_campaign[[#This Row],[Marital_Status]]="Married",K68+L68+2,marketing_campaign[[#This Row],[Marital_Status]]="Divorced",K68+L68+1,marketing_campaign[[#This Row],[Marital_Status]]="YOLO",K68+L68+1,marketing_campaign[[#This Row],[Marital_Status]]="Absurd",K68+L68+1,marketing_campaign[[#This Row],[Marital_Status]]="Widow",K68+L68+1)</f>
        <v>4</v>
      </c>
      <c r="H68" t="str" cm="1">
        <f t="array" ref="H68">_xlfn.IFS(marketing_campaign[[#This Row],[Family_size]]=1,"Family_with_one_child",marketing_campaign[[#This Row],[Family_size]]&gt;1,"Family_with_more_children")</f>
        <v>Family_with_more_children</v>
      </c>
      <c r="I68">
        <v>32474</v>
      </c>
      <c r="J68" t="str">
        <f>IF(marketing_campaign[[#This Row],[Income]]&gt;=Sheet21!B118,"high_income","low_income")</f>
        <v>high_income</v>
      </c>
      <c r="K68">
        <v>1</v>
      </c>
      <c r="L68">
        <v>1</v>
      </c>
      <c r="M68" s="1">
        <v>41770</v>
      </c>
      <c r="N68">
        <v>0</v>
      </c>
      <c r="O68" t="str" cm="1">
        <f t="array" ref="O68">_xlfn.IFS(AND(marketing_campaign[[#This Row],[Recency]]&gt;=0,marketing_campaign[[#This Row],[Recency]]&lt;=14),"Early Recency",AND(marketing_campaign[[#This Row],[Recency]]&gt;=15,marketing_campaign[[#This Row],[Recency]]&lt;=31),"Mid-Recency",marketing_campaign[[#This Row],[Recency]]&gt;=32,"high Recency")</f>
        <v>Early Recency</v>
      </c>
      <c r="P68">
        <v>10</v>
      </c>
      <c r="Q68">
        <v>0</v>
      </c>
      <c r="R68">
        <v>1</v>
      </c>
      <c r="S68">
        <v>0</v>
      </c>
      <c r="T68">
        <v>0</v>
      </c>
      <c r="U68">
        <v>0</v>
      </c>
      <c r="V68">
        <f>marketing_campaign[[#This Row],[MntGoldProds]]+marketing_campaign[[#This Row],[MntSweetProducts]]+marketing_campaign[[#This Row],[MntFishProducts]]+marketing_campaign[[#This Row],[MntMeatProducts]]+marketing_campaign[[#This Row],[MntFruits]]+marketing_campaign[[#This Row],[MntWines]]</f>
        <v>11</v>
      </c>
      <c r="W68">
        <v>1</v>
      </c>
      <c r="X68">
        <v>1</v>
      </c>
      <c r="Y68">
        <v>0</v>
      </c>
      <c r="Z68">
        <v>2</v>
      </c>
      <c r="AA68">
        <f t="shared" si="3"/>
        <v>4</v>
      </c>
      <c r="AB68" t="str" cm="1">
        <f t="array" ref="AB68">_xlfn.IFS(AND(AA68&gt;=0,AA68&lt;=15),"low purchase",AND(AA68&gt;=16,AA68&lt;=30),"mid purchase",AA68&gt;=31,"high purchase")</f>
        <v>low purchase</v>
      </c>
      <c r="AC68">
        <v>7</v>
      </c>
      <c r="AD68" t="str">
        <f>IF(marketing_campaign[[#This Row],[NumWebVisitsMonth]]&gt;=5.3,"higher_webvists","lower_webvisits")</f>
        <v>higher_webvists</v>
      </c>
      <c r="AE68">
        <v>0</v>
      </c>
      <c r="AF68">
        <v>0</v>
      </c>
      <c r="AG68">
        <v>0</v>
      </c>
      <c r="AH68">
        <v>0</v>
      </c>
      <c r="AI68">
        <v>0</v>
      </c>
      <c r="AJ68">
        <v>0</v>
      </c>
      <c r="AK68">
        <v>3</v>
      </c>
      <c r="AL68">
        <v>11</v>
      </c>
      <c r="AM68">
        <v>0</v>
      </c>
      <c r="AN68">
        <f>marketing_campaign[[#This Row],[AcceptedCmp2]]+marketing_campaign[[#This Row],[AcceptedCmp1]]+marketing_campaign[[#This Row],[AcceptedCmp5]]+marketing_campaign[[#This Row],[AcceptedCmp4]]+marketing_campaign[[#This Row],[AcceptedCmp3]]+marketing_campaign[[#This Row],[Response]]</f>
        <v>0</v>
      </c>
      <c r="AO68" t="str" cm="1">
        <f t="array" ref="AO6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9" spans="1:41" x14ac:dyDescent="0.35">
      <c r="A69">
        <v>9369</v>
      </c>
      <c r="B69">
        <v>1979</v>
      </c>
      <c r="C69">
        <f t="shared" ca="1" si="2"/>
        <v>47</v>
      </c>
      <c r="D69" t="str" cm="1">
        <f t="array" aca="1" ref="D6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9" t="s">
        <v>37</v>
      </c>
      <c r="F69" t="s">
        <v>30</v>
      </c>
      <c r="G69" cm="1">
        <f t="array" ref="G69">_xlfn.IFS(marketing_campaign[[#This Row],[Marital_Status]]="Single",K69+L69+1,marketing_campaign[[#This Row],[Marital_Status]]="Together",K69+L69+2,marketing_campaign[[#This Row],[Marital_Status]]="Alone",K69+L69+1,marketing_campaign[[#This Row],[Marital_Status]]="Married",K69+L69+2,marketing_campaign[[#This Row],[Marital_Status]]="Divorced",K69+L69+1,marketing_campaign[[#This Row],[Marital_Status]]="YOLO",K69+L69+1,marketing_campaign[[#This Row],[Marital_Status]]="Absurd",K69+L69+1,marketing_campaign[[#This Row],[Marital_Status]]="Widow",K69+L69+1)</f>
        <v>2</v>
      </c>
      <c r="H69" t="str" cm="1">
        <f t="array" ref="H69">_xlfn.IFS(marketing_campaign[[#This Row],[Family_size]]=1,"Family_with_one_child",marketing_campaign[[#This Row],[Family_size]]&gt;1,"Family_with_more_children")</f>
        <v>Family_with_more_children</v>
      </c>
      <c r="I69">
        <v>88194</v>
      </c>
      <c r="J69" t="str">
        <f>IF(marketing_campaign[[#This Row],[Income]]&gt;=Sheet21!B119,"high_income","low_income")</f>
        <v>high_income</v>
      </c>
      <c r="K69">
        <v>0</v>
      </c>
      <c r="L69">
        <v>1</v>
      </c>
      <c r="M69" s="1">
        <v>41717</v>
      </c>
      <c r="N69">
        <v>19</v>
      </c>
      <c r="O69" t="str" cm="1">
        <f t="array" ref="O69">_xlfn.IFS(AND(marketing_campaign[[#This Row],[Recency]]&gt;=0,marketing_campaign[[#This Row],[Recency]]&lt;=14),"Early Recency",AND(marketing_campaign[[#This Row],[Recency]]&gt;=15,marketing_campaign[[#This Row],[Recency]]&lt;=31),"Mid-Recency",marketing_campaign[[#This Row],[Recency]]&gt;=32,"high Recency")</f>
        <v>Mid-Recency</v>
      </c>
      <c r="P69">
        <v>688</v>
      </c>
      <c r="Q69">
        <v>14</v>
      </c>
      <c r="R69">
        <v>309</v>
      </c>
      <c r="S69">
        <v>201</v>
      </c>
      <c r="T69">
        <v>24</v>
      </c>
      <c r="U69">
        <v>38</v>
      </c>
      <c r="V69">
        <f>marketing_campaign[[#This Row],[MntGoldProds]]+marketing_campaign[[#This Row],[MntSweetProducts]]+marketing_campaign[[#This Row],[MntFishProducts]]+marketing_campaign[[#This Row],[MntMeatProducts]]+marketing_campaign[[#This Row],[MntFruits]]+marketing_campaign[[#This Row],[MntWines]]</f>
        <v>1274</v>
      </c>
      <c r="W69">
        <v>1</v>
      </c>
      <c r="X69">
        <v>11</v>
      </c>
      <c r="Y69">
        <v>10</v>
      </c>
      <c r="Z69">
        <v>10</v>
      </c>
      <c r="AA69">
        <f t="shared" si="3"/>
        <v>32</v>
      </c>
      <c r="AB69" t="str" cm="1">
        <f t="array" ref="AB69">_xlfn.IFS(AND(AA69&gt;=0,AA69&lt;=15),"low purchase",AND(AA69&gt;=16,AA69&lt;=30),"mid purchase",AA69&gt;=31,"high purchase")</f>
        <v>high purchase</v>
      </c>
      <c r="AC69">
        <v>5</v>
      </c>
      <c r="AD69" t="str">
        <f>IF(marketing_campaign[[#This Row],[NumWebVisitsMonth]]&gt;=5.3,"higher_webvists","lower_webvisits")</f>
        <v>lower_webvisits</v>
      </c>
      <c r="AE69">
        <v>1</v>
      </c>
      <c r="AF69">
        <v>0</v>
      </c>
      <c r="AG69">
        <v>0</v>
      </c>
      <c r="AH69">
        <v>1</v>
      </c>
      <c r="AI69">
        <v>0</v>
      </c>
      <c r="AJ69">
        <v>0</v>
      </c>
      <c r="AK69">
        <v>3</v>
      </c>
      <c r="AL69">
        <v>11</v>
      </c>
      <c r="AM69">
        <v>1</v>
      </c>
      <c r="AN69">
        <f>marketing_campaign[[#This Row],[AcceptedCmp2]]+marketing_campaign[[#This Row],[AcceptedCmp1]]+marketing_campaign[[#This Row],[AcceptedCmp5]]+marketing_campaign[[#This Row],[AcceptedCmp4]]+marketing_campaign[[#This Row],[AcceptedCmp3]]+marketing_campaign[[#This Row],[Response]]</f>
        <v>3</v>
      </c>
      <c r="AO69" t="str" cm="1">
        <f t="array" ref="AO6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3/5 campaign accepted</v>
      </c>
    </row>
    <row r="70" spans="1:41" x14ac:dyDescent="0.35">
      <c r="A70">
        <v>4477</v>
      </c>
      <c r="B70">
        <v>1958</v>
      </c>
      <c r="C70">
        <f t="shared" ca="1" si="2"/>
        <v>68</v>
      </c>
      <c r="D70" t="str" cm="1">
        <f t="array" aca="1" ref="D7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0" t="s">
        <v>29</v>
      </c>
      <c r="F70" t="s">
        <v>31</v>
      </c>
      <c r="G70" cm="1">
        <f t="array" ref="G70">_xlfn.IFS(marketing_campaign[[#This Row],[Marital_Status]]="Single",K70+L70+1,marketing_campaign[[#This Row],[Marital_Status]]="Together",K70+L70+2,marketing_campaign[[#This Row],[Marital_Status]]="Alone",K70+L70+1,marketing_campaign[[#This Row],[Marital_Status]]="Married",K70+L70+2,marketing_campaign[[#This Row],[Marital_Status]]="Divorced",K70+L70+1,marketing_campaign[[#This Row],[Marital_Status]]="YOLO",K70+L70+1,marketing_campaign[[#This Row],[Marital_Status]]="Absurd",K70+L70+1,marketing_campaign[[#This Row],[Marital_Status]]="Widow",K70+L70+1)</f>
        <v>3</v>
      </c>
      <c r="H70" t="str" cm="1">
        <f t="array" ref="H70">_xlfn.IFS(marketing_campaign[[#This Row],[Family_size]]=1,"Family_with_one_child",marketing_campaign[[#This Row],[Family_size]]&gt;1,"Family_with_more_children")</f>
        <v>Family_with_more_children</v>
      </c>
      <c r="I70">
        <v>69096</v>
      </c>
      <c r="J70" t="str">
        <f>IF(marketing_campaign[[#This Row],[Income]]&gt;=Sheet21!B120,"high_income","low_income")</f>
        <v>high_income</v>
      </c>
      <c r="K70">
        <v>0</v>
      </c>
      <c r="L70">
        <v>1</v>
      </c>
      <c r="M70" s="1">
        <v>41544</v>
      </c>
      <c r="N70">
        <v>4</v>
      </c>
      <c r="O70" t="str" cm="1">
        <f t="array" ref="O70">_xlfn.IFS(AND(marketing_campaign[[#This Row],[Recency]]&gt;=0,marketing_campaign[[#This Row],[Recency]]&lt;=14),"Early Recency",AND(marketing_campaign[[#This Row],[Recency]]&gt;=15,marketing_campaign[[#This Row],[Recency]]&lt;=31),"Mid-Recency",marketing_campaign[[#This Row],[Recency]]&gt;=32,"high Recency")</f>
        <v>Early Recency</v>
      </c>
      <c r="P70">
        <v>247</v>
      </c>
      <c r="Q70">
        <v>49</v>
      </c>
      <c r="R70">
        <v>159</v>
      </c>
      <c r="S70">
        <v>7</v>
      </c>
      <c r="T70">
        <v>82</v>
      </c>
      <c r="U70">
        <v>109</v>
      </c>
      <c r="V70">
        <f>marketing_campaign[[#This Row],[MntGoldProds]]+marketing_campaign[[#This Row],[MntSweetProducts]]+marketing_campaign[[#This Row],[MntFishProducts]]+marketing_campaign[[#This Row],[MntMeatProducts]]+marketing_campaign[[#This Row],[MntFruits]]+marketing_campaign[[#This Row],[MntWines]]</f>
        <v>653</v>
      </c>
      <c r="W70">
        <v>1</v>
      </c>
      <c r="X70">
        <v>5</v>
      </c>
      <c r="Y70">
        <v>2</v>
      </c>
      <c r="Z70">
        <v>10</v>
      </c>
      <c r="AA70">
        <f t="shared" si="3"/>
        <v>18</v>
      </c>
      <c r="AB70" t="str" cm="1">
        <f t="array" ref="AB70">_xlfn.IFS(AND(AA70&gt;=0,AA70&lt;=15),"low purchase",AND(AA70&gt;=16,AA70&lt;=30),"mid purchase",AA70&gt;=31,"high purchase")</f>
        <v>mid purchase</v>
      </c>
      <c r="AC70">
        <v>4</v>
      </c>
      <c r="AD70" t="str">
        <f>IF(marketing_campaign[[#This Row],[NumWebVisitsMonth]]&gt;=5.3,"higher_webvists","lower_webvisits")</f>
        <v>lower_webvisits</v>
      </c>
      <c r="AE70">
        <v>0</v>
      </c>
      <c r="AF70">
        <v>0</v>
      </c>
      <c r="AG70">
        <v>0</v>
      </c>
      <c r="AH70">
        <v>0</v>
      </c>
      <c r="AI70">
        <v>0</v>
      </c>
      <c r="AJ70">
        <v>0</v>
      </c>
      <c r="AK70">
        <v>3</v>
      </c>
      <c r="AL70">
        <v>11</v>
      </c>
      <c r="AM70">
        <v>0</v>
      </c>
      <c r="AN70">
        <f>marketing_campaign[[#This Row],[AcceptedCmp2]]+marketing_campaign[[#This Row],[AcceptedCmp1]]+marketing_campaign[[#This Row],[AcceptedCmp5]]+marketing_campaign[[#This Row],[AcceptedCmp4]]+marketing_campaign[[#This Row],[AcceptedCmp3]]+marketing_campaign[[#This Row],[Response]]</f>
        <v>0</v>
      </c>
      <c r="AO70" t="str" cm="1">
        <f t="array" ref="AO7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1" spans="1:41" x14ac:dyDescent="0.35">
      <c r="A71">
        <v>1357</v>
      </c>
      <c r="B71">
        <v>1970</v>
      </c>
      <c r="C71">
        <f t="shared" ca="1" si="2"/>
        <v>56</v>
      </c>
      <c r="D71" t="str" cm="1">
        <f t="array" aca="1" ref="D7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1" t="s">
        <v>29</v>
      </c>
      <c r="F71" t="s">
        <v>31</v>
      </c>
      <c r="G71" cm="1">
        <f t="array" ref="G71">_xlfn.IFS(marketing_campaign[[#This Row],[Marital_Status]]="Single",K71+L71+1,marketing_campaign[[#This Row],[Marital_Status]]="Together",K71+L71+2,marketing_campaign[[#This Row],[Marital_Status]]="Alone",K71+L71+1,marketing_campaign[[#This Row],[Marital_Status]]="Married",K71+L71+2,marketing_campaign[[#This Row],[Marital_Status]]="Divorced",K71+L71+1,marketing_campaign[[#This Row],[Marital_Status]]="YOLO",K71+L71+1,marketing_campaign[[#This Row],[Marital_Status]]="Absurd",K71+L71+1,marketing_campaign[[#This Row],[Marital_Status]]="Widow",K71+L71+1)</f>
        <v>5</v>
      </c>
      <c r="H71" t="str" cm="1">
        <f t="array" ref="H71">_xlfn.IFS(marketing_campaign[[#This Row],[Family_size]]=1,"Family_with_one_child",marketing_campaign[[#This Row],[Family_size]]&gt;1,"Family_with_more_children")</f>
        <v>Family_with_more_children</v>
      </c>
      <c r="I71">
        <v>74854</v>
      </c>
      <c r="J71" t="str">
        <f>IF(marketing_campaign[[#This Row],[Income]]&gt;=Sheet21!B121,"high_income","low_income")</f>
        <v>high_income</v>
      </c>
      <c r="K71">
        <v>1</v>
      </c>
      <c r="L71">
        <v>2</v>
      </c>
      <c r="M71" s="1">
        <v>41372</v>
      </c>
      <c r="N71">
        <v>90</v>
      </c>
      <c r="O71" t="str" cm="1">
        <f t="array" ref="O71">_xlfn.IFS(AND(marketing_campaign[[#This Row],[Recency]]&gt;=0,marketing_campaign[[#This Row],[Recency]]&lt;=14),"Early Recency",AND(marketing_campaign[[#This Row],[Recency]]&gt;=15,marketing_campaign[[#This Row],[Recency]]&lt;=31),"Mid-Recency",marketing_campaign[[#This Row],[Recency]]&gt;=32,"high Recency")</f>
        <v>high Recency</v>
      </c>
      <c r="P71">
        <v>856</v>
      </c>
      <c r="Q71">
        <v>59</v>
      </c>
      <c r="R71">
        <v>487</v>
      </c>
      <c r="S71">
        <v>58</v>
      </c>
      <c r="T71">
        <v>29</v>
      </c>
      <c r="U71">
        <v>73</v>
      </c>
      <c r="V71">
        <f>marketing_campaign[[#This Row],[MntGoldProds]]+marketing_campaign[[#This Row],[MntSweetProducts]]+marketing_campaign[[#This Row],[MntFishProducts]]+marketing_campaign[[#This Row],[MntMeatProducts]]+marketing_campaign[[#This Row],[MntFruits]]+marketing_campaign[[#This Row],[MntWines]]</f>
        <v>1562</v>
      </c>
      <c r="W71">
        <v>7</v>
      </c>
      <c r="X71">
        <v>2</v>
      </c>
      <c r="Y71">
        <v>5</v>
      </c>
      <c r="Z71">
        <v>5</v>
      </c>
      <c r="AA71">
        <f t="shared" si="3"/>
        <v>19</v>
      </c>
      <c r="AB71" t="str" cm="1">
        <f t="array" ref="AB71">_xlfn.IFS(AND(AA71&gt;=0,AA71&lt;=15),"low purchase",AND(AA71&gt;=16,AA71&lt;=30),"mid purchase",AA71&gt;=31,"high purchase")</f>
        <v>mid purchase</v>
      </c>
      <c r="AC71">
        <v>5</v>
      </c>
      <c r="AD71" t="str">
        <f>IF(marketing_campaign[[#This Row],[NumWebVisitsMonth]]&gt;=5.3,"higher_webvists","lower_webvisits")</f>
        <v>lower_webvisits</v>
      </c>
      <c r="AE71">
        <v>0</v>
      </c>
      <c r="AF71">
        <v>0</v>
      </c>
      <c r="AG71">
        <v>0</v>
      </c>
      <c r="AH71">
        <v>0</v>
      </c>
      <c r="AI71">
        <v>0</v>
      </c>
      <c r="AJ71">
        <v>0</v>
      </c>
      <c r="AK71">
        <v>3</v>
      </c>
      <c r="AL71">
        <v>11</v>
      </c>
      <c r="AM71">
        <v>0</v>
      </c>
      <c r="AN71">
        <f>marketing_campaign[[#This Row],[AcceptedCmp2]]+marketing_campaign[[#This Row],[AcceptedCmp1]]+marketing_campaign[[#This Row],[AcceptedCmp5]]+marketing_campaign[[#This Row],[AcceptedCmp4]]+marketing_campaign[[#This Row],[AcceptedCmp3]]+marketing_campaign[[#This Row],[Response]]</f>
        <v>0</v>
      </c>
      <c r="AO71" t="str" cm="1">
        <f t="array" ref="AO7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2" spans="1:41" x14ac:dyDescent="0.35">
      <c r="A72">
        <v>1402</v>
      </c>
      <c r="B72">
        <v>1954</v>
      </c>
      <c r="C72">
        <f t="shared" ca="1" si="2"/>
        <v>72</v>
      </c>
      <c r="D72" t="str" cm="1">
        <f t="array" aca="1" ref="D7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2" t="s">
        <v>34</v>
      </c>
      <c r="F72" t="s">
        <v>33</v>
      </c>
      <c r="G72" cm="1">
        <f t="array" ref="G72">_xlfn.IFS(marketing_campaign[[#This Row],[Marital_Status]]="Single",K72+L72+1,marketing_campaign[[#This Row],[Marital_Status]]="Together",K72+L72+2,marketing_campaign[[#This Row],[Marital_Status]]="Alone",K72+L72+1,marketing_campaign[[#This Row],[Marital_Status]]="Married",K72+L72+2,marketing_campaign[[#This Row],[Marital_Status]]="Divorced",K72+L72+1,marketing_campaign[[#This Row],[Marital_Status]]="YOLO",K72+L72+1,marketing_campaign[[#This Row],[Marital_Status]]="Absurd",K72+L72+1,marketing_campaign[[#This Row],[Marital_Status]]="Widow",K72+L72+1)</f>
        <v>2</v>
      </c>
      <c r="H72" t="str" cm="1">
        <f t="array" ref="H72">_xlfn.IFS(marketing_campaign[[#This Row],[Family_size]]=1,"Family_with_one_child",marketing_campaign[[#This Row],[Family_size]]&gt;1,"Family_with_more_children")</f>
        <v>Family_with_more_children</v>
      </c>
      <c r="I72">
        <v>66991</v>
      </c>
      <c r="J72" t="str">
        <f>IF(marketing_campaign[[#This Row],[Income]]&gt;=Sheet21!B122,"high_income","low_income")</f>
        <v>high_income</v>
      </c>
      <c r="K72">
        <v>0</v>
      </c>
      <c r="L72">
        <v>0</v>
      </c>
      <c r="M72" s="1">
        <v>41163</v>
      </c>
      <c r="N72">
        <v>1</v>
      </c>
      <c r="O72" t="str" cm="1">
        <f t="array" ref="O72">_xlfn.IFS(AND(marketing_campaign[[#This Row],[Recency]]&gt;=0,marketing_campaign[[#This Row],[Recency]]&lt;=14),"Early Recency",AND(marketing_campaign[[#This Row],[Recency]]&gt;=15,marketing_campaign[[#This Row],[Recency]]&lt;=31),"Mid-Recency",marketing_campaign[[#This Row],[Recency]]&gt;=32,"high Recency")</f>
        <v>Early Recency</v>
      </c>
      <c r="P72">
        <v>496</v>
      </c>
      <c r="Q72">
        <v>36</v>
      </c>
      <c r="R72">
        <v>460</v>
      </c>
      <c r="S72">
        <v>189</v>
      </c>
      <c r="T72">
        <v>60</v>
      </c>
      <c r="U72">
        <v>12</v>
      </c>
      <c r="V72">
        <f>marketing_campaign[[#This Row],[MntGoldProds]]+marketing_campaign[[#This Row],[MntSweetProducts]]+marketing_campaign[[#This Row],[MntFishProducts]]+marketing_campaign[[#This Row],[MntMeatProducts]]+marketing_campaign[[#This Row],[MntFruits]]+marketing_campaign[[#This Row],[MntWines]]</f>
        <v>1253</v>
      </c>
      <c r="W72">
        <v>3</v>
      </c>
      <c r="X72">
        <v>4</v>
      </c>
      <c r="Y72">
        <v>8</v>
      </c>
      <c r="Z72">
        <v>6</v>
      </c>
      <c r="AA72">
        <f t="shared" si="3"/>
        <v>21</v>
      </c>
      <c r="AB72" t="str" cm="1">
        <f t="array" ref="AB72">_xlfn.IFS(AND(AA72&gt;=0,AA72&lt;=15),"low purchase",AND(AA72&gt;=16,AA72&lt;=30),"mid purchase",AA72&gt;=31,"high purchase")</f>
        <v>mid purchase</v>
      </c>
      <c r="AC72">
        <v>3</v>
      </c>
      <c r="AD72" t="str">
        <f>IF(marketing_campaign[[#This Row],[NumWebVisitsMonth]]&gt;=5.3,"higher_webvists","lower_webvisits")</f>
        <v>lower_webvisits</v>
      </c>
      <c r="AE72">
        <v>0</v>
      </c>
      <c r="AF72">
        <v>0</v>
      </c>
      <c r="AG72">
        <v>0</v>
      </c>
      <c r="AH72">
        <v>0</v>
      </c>
      <c r="AI72">
        <v>0</v>
      </c>
      <c r="AJ72">
        <v>0</v>
      </c>
      <c r="AK72">
        <v>3</v>
      </c>
      <c r="AL72">
        <v>11</v>
      </c>
      <c r="AM72">
        <v>0</v>
      </c>
      <c r="AN72">
        <f>marketing_campaign[[#This Row],[AcceptedCmp2]]+marketing_campaign[[#This Row],[AcceptedCmp1]]+marketing_campaign[[#This Row],[AcceptedCmp5]]+marketing_campaign[[#This Row],[AcceptedCmp4]]+marketing_campaign[[#This Row],[AcceptedCmp3]]+marketing_campaign[[#This Row],[Response]]</f>
        <v>0</v>
      </c>
      <c r="AO72" t="str" cm="1">
        <f t="array" ref="AO7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3" spans="1:41" x14ac:dyDescent="0.35">
      <c r="A73">
        <v>10629</v>
      </c>
      <c r="B73">
        <v>1973</v>
      </c>
      <c r="C73">
        <f t="shared" ca="1" si="2"/>
        <v>53</v>
      </c>
      <c r="D73" t="str" cm="1">
        <f t="array" aca="1" ref="D7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3" t="s">
        <v>37</v>
      </c>
      <c r="F73" t="s">
        <v>33</v>
      </c>
      <c r="G73" cm="1">
        <f t="array" ref="G73">_xlfn.IFS(marketing_campaign[[#This Row],[Marital_Status]]="Single",K73+L73+1,marketing_campaign[[#This Row],[Marital_Status]]="Together",K73+L73+2,marketing_campaign[[#This Row],[Marital_Status]]="Alone",K73+L73+1,marketing_campaign[[#This Row],[Marital_Status]]="Married",K73+L73+2,marketing_campaign[[#This Row],[Marital_Status]]="Divorced",K73+L73+1,marketing_campaign[[#This Row],[Marital_Status]]="YOLO",K73+L73+1,marketing_campaign[[#This Row],[Marital_Status]]="Absurd",K73+L73+1,marketing_campaign[[#This Row],[Marital_Status]]="Widow",K73+L73+1)</f>
        <v>3</v>
      </c>
      <c r="H73" t="str" cm="1">
        <f t="array" ref="H73">_xlfn.IFS(marketing_campaign[[#This Row],[Family_size]]=1,"Family_with_one_child",marketing_campaign[[#This Row],[Family_size]]&gt;1,"Family_with_more_children")</f>
        <v>Family_with_more_children</v>
      </c>
      <c r="I73">
        <v>51386</v>
      </c>
      <c r="J73" t="str">
        <f>IF(marketing_campaign[[#This Row],[Income]]&gt;=Sheet21!B123,"high_income","low_income")</f>
        <v>high_income</v>
      </c>
      <c r="K73">
        <v>1</v>
      </c>
      <c r="L73">
        <v>0</v>
      </c>
      <c r="M73" s="1">
        <v>41166</v>
      </c>
      <c r="N73">
        <v>25</v>
      </c>
      <c r="O73" t="str" cm="1">
        <f t="array" ref="O73">_xlfn.IFS(AND(marketing_campaign[[#This Row],[Recency]]&gt;=0,marketing_campaign[[#This Row],[Recency]]&lt;=14),"Early Recency",AND(marketing_campaign[[#This Row],[Recency]]&gt;=15,marketing_campaign[[#This Row],[Recency]]&lt;=31),"Mid-Recency",marketing_campaign[[#This Row],[Recency]]&gt;=32,"high Recency")</f>
        <v>Mid-Recency</v>
      </c>
      <c r="P73">
        <v>25</v>
      </c>
      <c r="Q73">
        <v>3</v>
      </c>
      <c r="R73">
        <v>43</v>
      </c>
      <c r="S73">
        <v>17</v>
      </c>
      <c r="T73">
        <v>4</v>
      </c>
      <c r="U73">
        <v>17</v>
      </c>
      <c r="V73">
        <f>marketing_campaign[[#This Row],[MntGoldProds]]+marketing_campaign[[#This Row],[MntSweetProducts]]+marketing_campaign[[#This Row],[MntFishProducts]]+marketing_campaign[[#This Row],[MntMeatProducts]]+marketing_campaign[[#This Row],[MntFruits]]+marketing_campaign[[#This Row],[MntWines]]</f>
        <v>109</v>
      </c>
      <c r="W73">
        <v>3</v>
      </c>
      <c r="X73">
        <v>3</v>
      </c>
      <c r="Y73">
        <v>0</v>
      </c>
      <c r="Z73">
        <v>3</v>
      </c>
      <c r="AA73">
        <f t="shared" si="3"/>
        <v>9</v>
      </c>
      <c r="AB73" t="str" cm="1">
        <f t="array" ref="AB73">_xlfn.IFS(AND(AA73&gt;=0,AA73&lt;=15),"low purchase",AND(AA73&gt;=16,AA73&lt;=30),"mid purchase",AA73&gt;=31,"high purchase")</f>
        <v>low purchase</v>
      </c>
      <c r="AC73">
        <v>8</v>
      </c>
      <c r="AD73" t="str">
        <f>IF(marketing_campaign[[#This Row],[NumWebVisitsMonth]]&gt;=5.3,"higher_webvists","lower_webvisits")</f>
        <v>higher_webvists</v>
      </c>
      <c r="AE73">
        <v>0</v>
      </c>
      <c r="AF73">
        <v>0</v>
      </c>
      <c r="AG73">
        <v>0</v>
      </c>
      <c r="AH73">
        <v>0</v>
      </c>
      <c r="AI73">
        <v>0</v>
      </c>
      <c r="AJ73">
        <v>0</v>
      </c>
      <c r="AK73">
        <v>3</v>
      </c>
      <c r="AL73">
        <v>11</v>
      </c>
      <c r="AM73">
        <v>0</v>
      </c>
      <c r="AN73">
        <f>marketing_campaign[[#This Row],[AcceptedCmp2]]+marketing_campaign[[#This Row],[AcceptedCmp1]]+marketing_campaign[[#This Row],[AcceptedCmp5]]+marketing_campaign[[#This Row],[AcceptedCmp4]]+marketing_campaign[[#This Row],[AcceptedCmp3]]+marketing_campaign[[#This Row],[Response]]</f>
        <v>0</v>
      </c>
      <c r="AO73" t="str" cm="1">
        <f t="array" ref="AO7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4" spans="1:41" x14ac:dyDescent="0.35">
      <c r="A74">
        <v>6312</v>
      </c>
      <c r="B74">
        <v>1959</v>
      </c>
      <c r="C74">
        <f t="shared" ca="1" si="2"/>
        <v>67</v>
      </c>
      <c r="D74" t="str" cm="1">
        <f t="array" aca="1" ref="D7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4" t="s">
        <v>29</v>
      </c>
      <c r="F74" t="s">
        <v>33</v>
      </c>
      <c r="G74" cm="1">
        <f t="array" ref="G74">_xlfn.IFS(marketing_campaign[[#This Row],[Marital_Status]]="Single",K74+L74+1,marketing_campaign[[#This Row],[Marital_Status]]="Together",K74+L74+2,marketing_campaign[[#This Row],[Marital_Status]]="Alone",K74+L74+1,marketing_campaign[[#This Row],[Marital_Status]]="Married",K74+L74+2,marketing_campaign[[#This Row],[Marital_Status]]="Divorced",K74+L74+1,marketing_campaign[[#This Row],[Marital_Status]]="YOLO",K74+L74+1,marketing_campaign[[#This Row],[Marital_Status]]="Absurd",K74+L74+1,marketing_campaign[[#This Row],[Marital_Status]]="Widow",K74+L74+1)</f>
        <v>3</v>
      </c>
      <c r="H74" t="str" cm="1">
        <f t="array" ref="H74">_xlfn.IFS(marketing_campaign[[#This Row],[Family_size]]=1,"Family_with_one_child",marketing_campaign[[#This Row],[Family_size]]&gt;1,"Family_with_more_children")</f>
        <v>Family_with_more_children</v>
      </c>
      <c r="I74">
        <v>65031</v>
      </c>
      <c r="J74" t="str">
        <f>IF(marketing_campaign[[#This Row],[Income]]&gt;=Sheet21!B124,"high_income","low_income")</f>
        <v>high_income</v>
      </c>
      <c r="K74">
        <v>0</v>
      </c>
      <c r="L74">
        <v>1</v>
      </c>
      <c r="M74" s="1">
        <v>41350</v>
      </c>
      <c r="N74">
        <v>29</v>
      </c>
      <c r="O74" t="str" cm="1">
        <f t="array" ref="O74">_xlfn.IFS(AND(marketing_campaign[[#This Row],[Recency]]&gt;=0,marketing_campaign[[#This Row],[Recency]]&lt;=14),"Early Recency",AND(marketing_campaign[[#This Row],[Recency]]&gt;=15,marketing_campaign[[#This Row],[Recency]]&lt;=31),"Mid-Recency",marketing_campaign[[#This Row],[Recency]]&gt;=32,"high Recency")</f>
        <v>Mid-Recency</v>
      </c>
      <c r="P74">
        <v>258</v>
      </c>
      <c r="Q74">
        <v>107</v>
      </c>
      <c r="R74">
        <v>291</v>
      </c>
      <c r="S74">
        <v>84</v>
      </c>
      <c r="T74">
        <v>37</v>
      </c>
      <c r="U74">
        <v>86</v>
      </c>
      <c r="V74">
        <f>marketing_campaign[[#This Row],[MntGoldProds]]+marketing_campaign[[#This Row],[MntSweetProducts]]+marketing_campaign[[#This Row],[MntFishProducts]]+marketing_campaign[[#This Row],[MntMeatProducts]]+marketing_campaign[[#This Row],[MntFruits]]+marketing_campaign[[#This Row],[MntWines]]</f>
        <v>863</v>
      </c>
      <c r="W74">
        <v>4</v>
      </c>
      <c r="X74">
        <v>10</v>
      </c>
      <c r="Y74">
        <v>3</v>
      </c>
      <c r="Z74">
        <v>13</v>
      </c>
      <c r="AA74">
        <f t="shared" si="3"/>
        <v>30</v>
      </c>
      <c r="AB74" t="str" cm="1">
        <f t="array" ref="AB74">_xlfn.IFS(AND(AA74&gt;=0,AA74&lt;=15),"low purchase",AND(AA74&gt;=16,AA74&lt;=30),"mid purchase",AA74&gt;=31,"high purchase")</f>
        <v>mid purchase</v>
      </c>
      <c r="AC74">
        <v>7</v>
      </c>
      <c r="AD74" t="str">
        <f>IF(marketing_campaign[[#This Row],[NumWebVisitsMonth]]&gt;=5.3,"higher_webvists","lower_webvisits")</f>
        <v>higher_webvists</v>
      </c>
      <c r="AE74">
        <v>0</v>
      </c>
      <c r="AF74">
        <v>0</v>
      </c>
      <c r="AG74">
        <v>0</v>
      </c>
      <c r="AH74">
        <v>0</v>
      </c>
      <c r="AI74">
        <v>0</v>
      </c>
      <c r="AJ74">
        <v>0</v>
      </c>
      <c r="AK74">
        <v>3</v>
      </c>
      <c r="AL74">
        <v>11</v>
      </c>
      <c r="AM74">
        <v>0</v>
      </c>
      <c r="AN74">
        <f>marketing_campaign[[#This Row],[AcceptedCmp2]]+marketing_campaign[[#This Row],[AcceptedCmp1]]+marketing_campaign[[#This Row],[AcceptedCmp5]]+marketing_campaign[[#This Row],[AcceptedCmp4]]+marketing_campaign[[#This Row],[AcceptedCmp3]]+marketing_campaign[[#This Row],[Response]]</f>
        <v>0</v>
      </c>
      <c r="AO74" t="str" cm="1">
        <f t="array" ref="AO7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5" spans="1:41" x14ac:dyDescent="0.35">
      <c r="A75">
        <v>8132</v>
      </c>
      <c r="B75">
        <v>1975</v>
      </c>
      <c r="C75">
        <f t="shared" ca="1" si="2"/>
        <v>51</v>
      </c>
      <c r="D75" t="str" cm="1">
        <f t="array" aca="1" ref="D7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5" t="s">
        <v>32</v>
      </c>
      <c r="F75" t="s">
        <v>33</v>
      </c>
      <c r="G75" cm="1">
        <f t="array" ref="G75">_xlfn.IFS(marketing_campaign[[#This Row],[Marital_Status]]="Single",K75+L75+1,marketing_campaign[[#This Row],[Marital_Status]]="Together",K75+L75+2,marketing_campaign[[#This Row],[Marital_Status]]="Alone",K75+L75+1,marketing_campaign[[#This Row],[Marital_Status]]="Married",K75+L75+2,marketing_campaign[[#This Row],[Marital_Status]]="Divorced",K75+L75+1,marketing_campaign[[#This Row],[Marital_Status]]="YOLO",K75+L75+1,marketing_campaign[[#This Row],[Marital_Status]]="Absurd",K75+L75+1,marketing_campaign[[#This Row],[Marital_Status]]="Widow",K75+L75+1)</f>
        <v>4</v>
      </c>
      <c r="H75" t="str" cm="1">
        <f t="array" ref="H75">_xlfn.IFS(marketing_campaign[[#This Row],[Family_size]]=1,"Family_with_one_child",marketing_campaign[[#This Row],[Family_size]]&gt;1,"Family_with_more_children")</f>
        <v>Family_with_more_children</v>
      </c>
      <c r="I75">
        <v>60631</v>
      </c>
      <c r="J75" t="str">
        <f>IF(marketing_campaign[[#This Row],[Income]]&gt;=Sheet21!B125,"high_income","low_income")</f>
        <v>high_income</v>
      </c>
      <c r="K75">
        <v>1</v>
      </c>
      <c r="L75">
        <v>1</v>
      </c>
      <c r="M75" s="1">
        <v>41369</v>
      </c>
      <c r="N75">
        <v>88</v>
      </c>
      <c r="O75" t="str" cm="1">
        <f t="array" ref="O75">_xlfn.IFS(AND(marketing_campaign[[#This Row],[Recency]]&gt;=0,marketing_campaign[[#This Row],[Recency]]&lt;=14),"Early Recency",AND(marketing_campaign[[#This Row],[Recency]]&gt;=15,marketing_campaign[[#This Row],[Recency]]&lt;=31),"Mid-Recency",marketing_campaign[[#This Row],[Recency]]&gt;=32,"high Recency")</f>
        <v>high Recency</v>
      </c>
      <c r="P75">
        <v>565</v>
      </c>
      <c r="Q75">
        <v>6</v>
      </c>
      <c r="R75">
        <v>65</v>
      </c>
      <c r="S75">
        <v>0</v>
      </c>
      <c r="T75">
        <v>6</v>
      </c>
      <c r="U75">
        <v>19</v>
      </c>
      <c r="V75">
        <f>marketing_campaign[[#This Row],[MntGoldProds]]+marketing_campaign[[#This Row],[MntSweetProducts]]+marketing_campaign[[#This Row],[MntFishProducts]]+marketing_campaign[[#This Row],[MntMeatProducts]]+marketing_campaign[[#This Row],[MntFruits]]+marketing_campaign[[#This Row],[MntWines]]</f>
        <v>661</v>
      </c>
      <c r="W75">
        <v>5</v>
      </c>
      <c r="X75">
        <v>9</v>
      </c>
      <c r="Y75">
        <v>2</v>
      </c>
      <c r="Z75">
        <v>8</v>
      </c>
      <c r="AA75">
        <f t="shared" si="3"/>
        <v>24</v>
      </c>
      <c r="AB75" t="str" cm="1">
        <f t="array" ref="AB75">_xlfn.IFS(AND(AA75&gt;=0,AA75&lt;=15),"low purchase",AND(AA75&gt;=16,AA75&lt;=30),"mid purchase",AA75&gt;=31,"high purchase")</f>
        <v>mid purchase</v>
      </c>
      <c r="AC75">
        <v>7</v>
      </c>
      <c r="AD75" t="str">
        <f>IF(marketing_campaign[[#This Row],[NumWebVisitsMonth]]&gt;=5.3,"higher_webvists","lower_webvisits")</f>
        <v>higher_webvists</v>
      </c>
      <c r="AE75">
        <v>0</v>
      </c>
      <c r="AF75">
        <v>1</v>
      </c>
      <c r="AG75">
        <v>0</v>
      </c>
      <c r="AH75">
        <v>0</v>
      </c>
      <c r="AI75">
        <v>0</v>
      </c>
      <c r="AJ75">
        <v>0</v>
      </c>
      <c r="AK75">
        <v>3</v>
      </c>
      <c r="AL75">
        <v>11</v>
      </c>
      <c r="AM75">
        <v>0</v>
      </c>
      <c r="AN75">
        <f>marketing_campaign[[#This Row],[AcceptedCmp2]]+marketing_campaign[[#This Row],[AcceptedCmp1]]+marketing_campaign[[#This Row],[AcceptedCmp5]]+marketing_campaign[[#This Row],[AcceptedCmp4]]+marketing_campaign[[#This Row],[AcceptedCmp3]]+marketing_campaign[[#This Row],[Response]]</f>
        <v>1</v>
      </c>
      <c r="AO75" t="str" cm="1">
        <f t="array" ref="AO7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76" spans="1:41" x14ac:dyDescent="0.35">
      <c r="A76">
        <v>1050</v>
      </c>
      <c r="B76">
        <v>1952</v>
      </c>
      <c r="C76">
        <f t="shared" ca="1" si="2"/>
        <v>74</v>
      </c>
      <c r="D76" t="str" cm="1">
        <f t="array" aca="1" ref="D7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6" t="s">
        <v>29</v>
      </c>
      <c r="F76" t="s">
        <v>33</v>
      </c>
      <c r="G76" cm="1">
        <f t="array" ref="G76">_xlfn.IFS(marketing_campaign[[#This Row],[Marital_Status]]="Single",K76+L76+1,marketing_campaign[[#This Row],[Marital_Status]]="Together",K76+L76+2,marketing_campaign[[#This Row],[Marital_Status]]="Alone",K76+L76+1,marketing_campaign[[#This Row],[Marital_Status]]="Married",K76+L76+2,marketing_campaign[[#This Row],[Marital_Status]]="Divorced",K76+L76+1,marketing_campaign[[#This Row],[Marital_Status]]="YOLO",K76+L76+1,marketing_campaign[[#This Row],[Marital_Status]]="Absurd",K76+L76+1,marketing_campaign[[#This Row],[Marital_Status]]="Widow",K76+L76+1)</f>
        <v>2</v>
      </c>
      <c r="H76" t="str" cm="1">
        <f t="array" ref="H76">_xlfn.IFS(marketing_campaign[[#This Row],[Family_size]]=1,"Family_with_one_child",marketing_campaign[[#This Row],[Family_size]]&gt;1,"Family_with_more_children")</f>
        <v>Family_with_more_children</v>
      </c>
      <c r="I76">
        <v>28332</v>
      </c>
      <c r="J76" t="str">
        <f>IF(marketing_campaign[[#This Row],[Income]]&gt;=Sheet21!B126,"high_income","low_income")</f>
        <v>high_income</v>
      </c>
      <c r="K76">
        <v>0</v>
      </c>
      <c r="L76">
        <v>0</v>
      </c>
      <c r="M76" s="1">
        <v>41759</v>
      </c>
      <c r="N76">
        <v>58</v>
      </c>
      <c r="O76" t="str" cm="1">
        <f t="array" ref="O76">_xlfn.IFS(AND(marketing_campaign[[#This Row],[Recency]]&gt;=0,marketing_campaign[[#This Row],[Recency]]&lt;=14),"Early Recency",AND(marketing_campaign[[#This Row],[Recency]]&gt;=15,marketing_campaign[[#This Row],[Recency]]&lt;=31),"Mid-Recency",marketing_campaign[[#This Row],[Recency]]&gt;=32,"high Recency")</f>
        <v>high Recency</v>
      </c>
      <c r="P76">
        <v>14</v>
      </c>
      <c r="Q76">
        <v>10</v>
      </c>
      <c r="R76">
        <v>13</v>
      </c>
      <c r="S76">
        <v>4</v>
      </c>
      <c r="T76">
        <v>15</v>
      </c>
      <c r="U76">
        <v>9</v>
      </c>
      <c r="V76">
        <f>marketing_campaign[[#This Row],[MntGoldProds]]+marketing_campaign[[#This Row],[MntSweetProducts]]+marketing_campaign[[#This Row],[MntFishProducts]]+marketing_campaign[[#This Row],[MntMeatProducts]]+marketing_campaign[[#This Row],[MntFruits]]+marketing_campaign[[#This Row],[MntWines]]</f>
        <v>65</v>
      </c>
      <c r="W76">
        <v>1</v>
      </c>
      <c r="X76">
        <v>2</v>
      </c>
      <c r="Y76">
        <v>1</v>
      </c>
      <c r="Z76">
        <v>4</v>
      </c>
      <c r="AA76">
        <f t="shared" si="3"/>
        <v>8</v>
      </c>
      <c r="AB76" t="str" cm="1">
        <f t="array" ref="AB76">_xlfn.IFS(AND(AA76&gt;=0,AA76&lt;=15),"low purchase",AND(AA76&gt;=16,AA76&lt;=30),"mid purchase",AA76&gt;=31,"high purchase")</f>
        <v>low purchase</v>
      </c>
      <c r="AC76">
        <v>2</v>
      </c>
      <c r="AD76" t="str">
        <f>IF(marketing_campaign[[#This Row],[NumWebVisitsMonth]]&gt;=5.3,"higher_webvists","lower_webvisits")</f>
        <v>lower_webvisits</v>
      </c>
      <c r="AE76">
        <v>0</v>
      </c>
      <c r="AF76">
        <v>0</v>
      </c>
      <c r="AG76">
        <v>0</v>
      </c>
      <c r="AH76">
        <v>0</v>
      </c>
      <c r="AI76">
        <v>0</v>
      </c>
      <c r="AJ76">
        <v>0</v>
      </c>
      <c r="AK76">
        <v>3</v>
      </c>
      <c r="AL76">
        <v>11</v>
      </c>
      <c r="AM76">
        <v>0</v>
      </c>
      <c r="AN76">
        <f>marketing_campaign[[#This Row],[AcceptedCmp2]]+marketing_campaign[[#This Row],[AcceptedCmp1]]+marketing_campaign[[#This Row],[AcceptedCmp5]]+marketing_campaign[[#This Row],[AcceptedCmp4]]+marketing_campaign[[#This Row],[AcceptedCmp3]]+marketing_campaign[[#This Row],[Response]]</f>
        <v>0</v>
      </c>
      <c r="AO76" t="str" cm="1">
        <f t="array" ref="AO7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7" spans="1:41" x14ac:dyDescent="0.35">
      <c r="A77">
        <v>5846</v>
      </c>
      <c r="B77">
        <v>1977</v>
      </c>
      <c r="C77">
        <f t="shared" ca="1" si="2"/>
        <v>49</v>
      </c>
      <c r="D77" t="str" cm="1">
        <f t="array" aca="1" ref="D7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7" t="s">
        <v>29</v>
      </c>
      <c r="F77" t="s">
        <v>35</v>
      </c>
      <c r="G77" cm="1">
        <f t="array" ref="G77">_xlfn.IFS(marketing_campaign[[#This Row],[Marital_Status]]="Single",K77+L77+1,marketing_campaign[[#This Row],[Marital_Status]]="Together",K77+L77+2,marketing_campaign[[#This Row],[Marital_Status]]="Alone",K77+L77+1,marketing_campaign[[#This Row],[Marital_Status]]="Married",K77+L77+2,marketing_campaign[[#This Row],[Marital_Status]]="Divorced",K77+L77+1,marketing_campaign[[#This Row],[Marital_Status]]="YOLO",K77+L77+1,marketing_campaign[[#This Row],[Marital_Status]]="Absurd",K77+L77+1,marketing_campaign[[#This Row],[Marital_Status]]="Widow",K77+L77+1)</f>
        <v>2</v>
      </c>
      <c r="H77" t="str" cm="1">
        <f t="array" ref="H77">_xlfn.IFS(marketing_campaign[[#This Row],[Family_size]]=1,"Family_with_one_child",marketing_campaign[[#This Row],[Family_size]]&gt;1,"Family_with_more_children")</f>
        <v>Family_with_more_children</v>
      </c>
      <c r="I77">
        <v>40246</v>
      </c>
      <c r="J77" t="str">
        <f>IF(marketing_campaign[[#This Row],[Income]]&gt;=Sheet21!B127,"high_income","low_income")</f>
        <v>high_income</v>
      </c>
      <c r="K77">
        <v>1</v>
      </c>
      <c r="L77">
        <v>0</v>
      </c>
      <c r="M77" s="1">
        <v>41262</v>
      </c>
      <c r="N77">
        <v>68</v>
      </c>
      <c r="O77" t="str" cm="1">
        <f t="array" ref="O77">_xlfn.IFS(AND(marketing_campaign[[#This Row],[Recency]]&gt;=0,marketing_campaign[[#This Row],[Recency]]&lt;=14),"Early Recency",AND(marketing_campaign[[#This Row],[Recency]]&gt;=15,marketing_campaign[[#This Row],[Recency]]&lt;=31),"Mid-Recency",marketing_campaign[[#This Row],[Recency]]&gt;=32,"high Recency")</f>
        <v>high Recency</v>
      </c>
      <c r="P77">
        <v>2</v>
      </c>
      <c r="Q77">
        <v>1</v>
      </c>
      <c r="R77">
        <v>6</v>
      </c>
      <c r="S77">
        <v>2</v>
      </c>
      <c r="T77">
        <v>1</v>
      </c>
      <c r="U77">
        <v>1</v>
      </c>
      <c r="V77">
        <f>marketing_campaign[[#This Row],[MntGoldProds]]+marketing_campaign[[#This Row],[MntSweetProducts]]+marketing_campaign[[#This Row],[MntFishProducts]]+marketing_campaign[[#This Row],[MntMeatProducts]]+marketing_campaign[[#This Row],[MntFruits]]+marketing_campaign[[#This Row],[MntWines]]</f>
        <v>13</v>
      </c>
      <c r="W77">
        <v>1</v>
      </c>
      <c r="X77">
        <v>1</v>
      </c>
      <c r="Y77">
        <v>0</v>
      </c>
      <c r="Z77">
        <v>2</v>
      </c>
      <c r="AA77">
        <f t="shared" si="3"/>
        <v>4</v>
      </c>
      <c r="AB77" t="str" cm="1">
        <f t="array" ref="AB77">_xlfn.IFS(AND(AA77&gt;=0,AA77&lt;=15),"low purchase",AND(AA77&gt;=16,AA77&lt;=30),"mid purchase",AA77&gt;=31,"high purchase")</f>
        <v>low purchase</v>
      </c>
      <c r="AC77">
        <v>6</v>
      </c>
      <c r="AD77" t="str">
        <f>IF(marketing_campaign[[#This Row],[NumWebVisitsMonth]]&gt;=5.3,"higher_webvists","lower_webvisits")</f>
        <v>higher_webvists</v>
      </c>
      <c r="AE77">
        <v>0</v>
      </c>
      <c r="AF77">
        <v>0</v>
      </c>
      <c r="AG77">
        <v>0</v>
      </c>
      <c r="AH77">
        <v>0</v>
      </c>
      <c r="AI77">
        <v>0</v>
      </c>
      <c r="AJ77">
        <v>0</v>
      </c>
      <c r="AK77">
        <v>3</v>
      </c>
      <c r="AL77">
        <v>11</v>
      </c>
      <c r="AM77">
        <v>0</v>
      </c>
      <c r="AN77">
        <f>marketing_campaign[[#This Row],[AcceptedCmp2]]+marketing_campaign[[#This Row],[AcceptedCmp1]]+marketing_campaign[[#This Row],[AcceptedCmp5]]+marketing_campaign[[#This Row],[AcceptedCmp4]]+marketing_campaign[[#This Row],[AcceptedCmp3]]+marketing_campaign[[#This Row],[Response]]</f>
        <v>0</v>
      </c>
      <c r="AO77" t="str" cm="1">
        <f t="array" ref="AO7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8" spans="1:41" x14ac:dyDescent="0.35">
      <c r="A78">
        <v>1859</v>
      </c>
      <c r="B78">
        <v>1972</v>
      </c>
      <c r="C78">
        <f t="shared" ca="1" si="2"/>
        <v>54</v>
      </c>
      <c r="D78" t="str" cm="1">
        <f t="array" aca="1" ref="D7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8" t="s">
        <v>34</v>
      </c>
      <c r="F78" t="s">
        <v>33</v>
      </c>
      <c r="G78" cm="1">
        <f t="array" ref="G78">_xlfn.IFS(marketing_campaign[[#This Row],[Marital_Status]]="Single",K78+L78+1,marketing_campaign[[#This Row],[Marital_Status]]="Together",K78+L78+2,marketing_campaign[[#This Row],[Marital_Status]]="Alone",K78+L78+1,marketing_campaign[[#This Row],[Marital_Status]]="Married",K78+L78+2,marketing_campaign[[#This Row],[Marital_Status]]="Divorced",K78+L78+1,marketing_campaign[[#This Row],[Marital_Status]]="YOLO",K78+L78+1,marketing_campaign[[#This Row],[Marital_Status]]="Absurd",K78+L78+1,marketing_campaign[[#This Row],[Marital_Status]]="Widow",K78+L78+1)</f>
        <v>2</v>
      </c>
      <c r="H78" t="str" cm="1">
        <f t="array" ref="H78">_xlfn.IFS(marketing_campaign[[#This Row],[Family_size]]=1,"Family_with_one_child",marketing_campaign[[#This Row],[Family_size]]&gt;1,"Family_with_more_children")</f>
        <v>Family_with_more_children</v>
      </c>
      <c r="I78">
        <v>75251</v>
      </c>
      <c r="J78" t="str">
        <f>IF(marketing_campaign[[#This Row],[Income]]&gt;=Sheet21!B128,"high_income","low_income")</f>
        <v>high_income</v>
      </c>
      <c r="K78">
        <v>0</v>
      </c>
      <c r="L78">
        <v>0</v>
      </c>
      <c r="M78" s="1">
        <v>41148</v>
      </c>
      <c r="N78">
        <v>34</v>
      </c>
      <c r="O78" t="str" cm="1">
        <f t="array" ref="O78">_xlfn.IFS(AND(marketing_campaign[[#This Row],[Recency]]&gt;=0,marketing_campaign[[#This Row],[Recency]]&lt;=14),"Early Recency",AND(marketing_campaign[[#This Row],[Recency]]&gt;=15,marketing_campaign[[#This Row],[Recency]]&lt;=31),"Mid-Recency",marketing_campaign[[#This Row],[Recency]]&gt;=32,"high Recency")</f>
        <v>high Recency</v>
      </c>
      <c r="P78">
        <v>721</v>
      </c>
      <c r="Q78">
        <v>111</v>
      </c>
      <c r="R78">
        <v>925</v>
      </c>
      <c r="S78">
        <v>97</v>
      </c>
      <c r="T78">
        <v>18</v>
      </c>
      <c r="U78">
        <v>18</v>
      </c>
      <c r="V78">
        <f>marketing_campaign[[#This Row],[MntGoldProds]]+marketing_campaign[[#This Row],[MntSweetProducts]]+marketing_campaign[[#This Row],[MntFishProducts]]+marketing_campaign[[#This Row],[MntMeatProducts]]+marketing_campaign[[#This Row],[MntFruits]]+marketing_campaign[[#This Row],[MntWines]]</f>
        <v>1890</v>
      </c>
      <c r="W78">
        <v>1</v>
      </c>
      <c r="X78">
        <v>7</v>
      </c>
      <c r="Y78">
        <v>6</v>
      </c>
      <c r="Z78">
        <v>5</v>
      </c>
      <c r="AA78">
        <f t="shared" si="3"/>
        <v>19</v>
      </c>
      <c r="AB78" t="str" cm="1">
        <f t="array" ref="AB78">_xlfn.IFS(AND(AA78&gt;=0,AA78&lt;=15),"low purchase",AND(AA78&gt;=16,AA78&lt;=30),"mid purchase",AA78&gt;=31,"high purchase")</f>
        <v>mid purchase</v>
      </c>
      <c r="AC78">
        <v>5</v>
      </c>
      <c r="AD78" t="str">
        <f>IF(marketing_campaign[[#This Row],[NumWebVisitsMonth]]&gt;=5.3,"higher_webvists","lower_webvisits")</f>
        <v>lower_webvisits</v>
      </c>
      <c r="AE78">
        <v>0</v>
      </c>
      <c r="AF78">
        <v>0</v>
      </c>
      <c r="AG78">
        <v>0</v>
      </c>
      <c r="AH78">
        <v>0</v>
      </c>
      <c r="AI78">
        <v>0</v>
      </c>
      <c r="AJ78">
        <v>0</v>
      </c>
      <c r="AK78">
        <v>3</v>
      </c>
      <c r="AL78">
        <v>11</v>
      </c>
      <c r="AM78">
        <v>1</v>
      </c>
      <c r="AN78">
        <f>marketing_campaign[[#This Row],[AcceptedCmp2]]+marketing_campaign[[#This Row],[AcceptedCmp1]]+marketing_campaign[[#This Row],[AcceptedCmp5]]+marketing_campaign[[#This Row],[AcceptedCmp4]]+marketing_campaign[[#This Row],[AcceptedCmp3]]+marketing_campaign[[#This Row],[Response]]</f>
        <v>1</v>
      </c>
      <c r="AO78" t="str" cm="1">
        <f t="array" ref="AO7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79" spans="1:41" x14ac:dyDescent="0.35">
      <c r="A79">
        <v>7503</v>
      </c>
      <c r="B79">
        <v>1976</v>
      </c>
      <c r="C79">
        <f t="shared" ca="1" si="2"/>
        <v>50</v>
      </c>
      <c r="D79" t="str" cm="1">
        <f t="array" aca="1" ref="D7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9" t="s">
        <v>29</v>
      </c>
      <c r="F79" t="s">
        <v>30</v>
      </c>
      <c r="G79" cm="1">
        <f t="array" ref="G79">_xlfn.IFS(marketing_campaign[[#This Row],[Marital_Status]]="Single",K79+L79+1,marketing_campaign[[#This Row],[Marital_Status]]="Together",K79+L79+2,marketing_campaign[[#This Row],[Marital_Status]]="Alone",K79+L79+1,marketing_campaign[[#This Row],[Marital_Status]]="Married",K79+L79+2,marketing_campaign[[#This Row],[Marital_Status]]="Divorced",K79+L79+1,marketing_campaign[[#This Row],[Marital_Status]]="YOLO",K79+L79+1,marketing_campaign[[#This Row],[Marital_Status]]="Absurd",K79+L79+1,marketing_campaign[[#This Row],[Marital_Status]]="Widow",K79+L79+1)</f>
        <v>1</v>
      </c>
      <c r="H79" t="str" cm="1">
        <f t="array" ref="H79">_xlfn.IFS(marketing_campaign[[#This Row],[Family_size]]=1,"Family_with_one_child",marketing_campaign[[#This Row],[Family_size]]&gt;1,"Family_with_more_children")</f>
        <v>Family_with_one_child</v>
      </c>
      <c r="I79">
        <v>75825</v>
      </c>
      <c r="J79" t="str">
        <f>IF(marketing_campaign[[#This Row],[Income]]&gt;=Sheet21!B129,"high_income","low_income")</f>
        <v>high_income</v>
      </c>
      <c r="K79">
        <v>0</v>
      </c>
      <c r="L79">
        <v>0</v>
      </c>
      <c r="M79" s="1">
        <v>41194</v>
      </c>
      <c r="N79">
        <v>40</v>
      </c>
      <c r="O79" t="str" cm="1">
        <f t="array" ref="O79">_xlfn.IFS(AND(marketing_campaign[[#This Row],[Recency]]&gt;=0,marketing_campaign[[#This Row],[Recency]]&lt;=14),"Early Recency",AND(marketing_campaign[[#This Row],[Recency]]&gt;=15,marketing_campaign[[#This Row],[Recency]]&lt;=31),"Mid-Recency",marketing_campaign[[#This Row],[Recency]]&gt;=32,"high Recency")</f>
        <v>high Recency</v>
      </c>
      <c r="P79">
        <v>1032</v>
      </c>
      <c r="Q79">
        <v>105</v>
      </c>
      <c r="R79">
        <v>779</v>
      </c>
      <c r="S79">
        <v>137</v>
      </c>
      <c r="T79">
        <v>105</v>
      </c>
      <c r="U79">
        <v>51</v>
      </c>
      <c r="V79">
        <f>marketing_campaign[[#This Row],[MntGoldProds]]+marketing_campaign[[#This Row],[MntSweetProducts]]+marketing_campaign[[#This Row],[MntFishProducts]]+marketing_campaign[[#This Row],[MntMeatProducts]]+marketing_campaign[[#This Row],[MntFruits]]+marketing_campaign[[#This Row],[MntWines]]</f>
        <v>2209</v>
      </c>
      <c r="W79">
        <v>0</v>
      </c>
      <c r="X79">
        <v>5</v>
      </c>
      <c r="Y79">
        <v>8</v>
      </c>
      <c r="Z79">
        <v>9</v>
      </c>
      <c r="AA79">
        <f t="shared" si="3"/>
        <v>22</v>
      </c>
      <c r="AB79" t="str" cm="1">
        <f t="array" ref="AB79">_xlfn.IFS(AND(AA79&gt;=0,AA79&lt;=15),"low purchase",AND(AA79&gt;=16,AA79&lt;=30),"mid purchase",AA79&gt;=31,"high purchase")</f>
        <v>mid purchase</v>
      </c>
      <c r="AC79">
        <v>4</v>
      </c>
      <c r="AD79" t="str">
        <f>IF(marketing_campaign[[#This Row],[NumWebVisitsMonth]]&gt;=5.3,"higher_webvists","lower_webvisits")</f>
        <v>lower_webvisits</v>
      </c>
      <c r="AE79">
        <v>1</v>
      </c>
      <c r="AF79">
        <v>0</v>
      </c>
      <c r="AG79">
        <v>0</v>
      </c>
      <c r="AH79">
        <v>0</v>
      </c>
      <c r="AI79">
        <v>0</v>
      </c>
      <c r="AJ79">
        <v>0</v>
      </c>
      <c r="AK79">
        <v>3</v>
      </c>
      <c r="AL79">
        <v>11</v>
      </c>
      <c r="AM79">
        <v>1</v>
      </c>
      <c r="AN79">
        <f>marketing_campaign[[#This Row],[AcceptedCmp2]]+marketing_campaign[[#This Row],[AcceptedCmp1]]+marketing_campaign[[#This Row],[AcceptedCmp5]]+marketing_campaign[[#This Row],[AcceptedCmp4]]+marketing_campaign[[#This Row],[AcceptedCmp3]]+marketing_campaign[[#This Row],[Response]]</f>
        <v>2</v>
      </c>
      <c r="AO79" t="str" cm="1">
        <f t="array" ref="AO7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80" spans="1:41" x14ac:dyDescent="0.35">
      <c r="A80">
        <v>10401</v>
      </c>
      <c r="B80">
        <v>1976</v>
      </c>
      <c r="C80">
        <f t="shared" ca="1" si="2"/>
        <v>50</v>
      </c>
      <c r="D80" t="str" cm="1">
        <f t="array" aca="1" ref="D8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0" t="s">
        <v>37</v>
      </c>
      <c r="F80" t="s">
        <v>31</v>
      </c>
      <c r="G80" cm="1">
        <f t="array" ref="G80">_xlfn.IFS(marketing_campaign[[#This Row],[Marital_Status]]="Single",K80+L80+1,marketing_campaign[[#This Row],[Marital_Status]]="Together",K80+L80+2,marketing_campaign[[#This Row],[Marital_Status]]="Alone",K80+L80+1,marketing_campaign[[#This Row],[Marital_Status]]="Married",K80+L80+2,marketing_campaign[[#This Row],[Marital_Status]]="Divorced",K80+L80+1,marketing_campaign[[#This Row],[Marital_Status]]="YOLO",K80+L80+1,marketing_campaign[[#This Row],[Marital_Status]]="Absurd",K80+L80+1,marketing_campaign[[#This Row],[Marital_Status]]="Widow",K80+L80+1)</f>
        <v>2</v>
      </c>
      <c r="H80" t="str" cm="1">
        <f t="array" ref="H80">_xlfn.IFS(marketing_campaign[[#This Row],[Family_size]]=1,"Family_with_one_child",marketing_campaign[[#This Row],[Family_size]]&gt;1,"Family_with_more_children")</f>
        <v>Family_with_more_children</v>
      </c>
      <c r="I80">
        <v>26326</v>
      </c>
      <c r="J80" t="str">
        <f>IF(marketing_campaign[[#This Row],[Income]]&gt;=Sheet21!B130,"high_income","low_income")</f>
        <v>high_income</v>
      </c>
      <c r="K80">
        <v>0</v>
      </c>
      <c r="L80">
        <v>0</v>
      </c>
      <c r="M80" s="1">
        <v>41521</v>
      </c>
      <c r="N80">
        <v>12</v>
      </c>
      <c r="O80" t="str" cm="1">
        <f t="array" ref="O80">_xlfn.IFS(AND(marketing_campaign[[#This Row],[Recency]]&gt;=0,marketing_campaign[[#This Row],[Recency]]&lt;=14),"Early Recency",AND(marketing_campaign[[#This Row],[Recency]]&gt;=15,marketing_campaign[[#This Row],[Recency]]&lt;=31),"Mid-Recency",marketing_campaign[[#This Row],[Recency]]&gt;=32,"high Recency")</f>
        <v>Early Recency</v>
      </c>
      <c r="P80">
        <v>1</v>
      </c>
      <c r="Q80">
        <v>0</v>
      </c>
      <c r="R80">
        <v>5</v>
      </c>
      <c r="S80">
        <v>0</v>
      </c>
      <c r="T80">
        <v>3</v>
      </c>
      <c r="U80">
        <v>9</v>
      </c>
      <c r="V80">
        <f>marketing_campaign[[#This Row],[MntGoldProds]]+marketing_campaign[[#This Row],[MntSweetProducts]]+marketing_campaign[[#This Row],[MntFishProducts]]+marketing_campaign[[#This Row],[MntMeatProducts]]+marketing_campaign[[#This Row],[MntFruits]]+marketing_campaign[[#This Row],[MntWines]]</f>
        <v>18</v>
      </c>
      <c r="W80">
        <v>1</v>
      </c>
      <c r="X80">
        <v>0</v>
      </c>
      <c r="Y80">
        <v>0</v>
      </c>
      <c r="Z80">
        <v>3</v>
      </c>
      <c r="AA80">
        <f t="shared" si="3"/>
        <v>4</v>
      </c>
      <c r="AB80" t="str" cm="1">
        <f t="array" ref="AB80">_xlfn.IFS(AND(AA80&gt;=0,AA80&lt;=15),"low purchase",AND(AA80&gt;=16,AA80&lt;=30),"mid purchase",AA80&gt;=31,"high purchase")</f>
        <v>low purchase</v>
      </c>
      <c r="AC80">
        <v>3</v>
      </c>
      <c r="AD80" t="str">
        <f>IF(marketing_campaign[[#This Row],[NumWebVisitsMonth]]&gt;=5.3,"higher_webvists","lower_webvisits")</f>
        <v>lower_webvisits</v>
      </c>
      <c r="AE80">
        <v>0</v>
      </c>
      <c r="AF80">
        <v>0</v>
      </c>
      <c r="AG80">
        <v>0</v>
      </c>
      <c r="AH80">
        <v>0</v>
      </c>
      <c r="AI80">
        <v>0</v>
      </c>
      <c r="AJ80">
        <v>1</v>
      </c>
      <c r="AK80">
        <v>3</v>
      </c>
      <c r="AL80">
        <v>11</v>
      </c>
      <c r="AM80">
        <v>0</v>
      </c>
      <c r="AN80">
        <f>marketing_campaign[[#This Row],[AcceptedCmp2]]+marketing_campaign[[#This Row],[AcceptedCmp1]]+marketing_campaign[[#This Row],[AcceptedCmp5]]+marketing_campaign[[#This Row],[AcceptedCmp4]]+marketing_campaign[[#This Row],[AcceptedCmp3]]+marketing_campaign[[#This Row],[Response]]</f>
        <v>0</v>
      </c>
      <c r="AO80" t="str" cm="1">
        <f t="array" ref="AO8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1" spans="1:41" x14ac:dyDescent="0.35">
      <c r="A81">
        <v>1618</v>
      </c>
      <c r="B81">
        <v>1965</v>
      </c>
      <c r="C81">
        <f t="shared" ca="1" si="2"/>
        <v>61</v>
      </c>
      <c r="D81" t="str" cm="1">
        <f t="array" aca="1" ref="D8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1" t="s">
        <v>29</v>
      </c>
      <c r="F81" t="s">
        <v>31</v>
      </c>
      <c r="G81" cm="1">
        <f t="array" ref="G81">_xlfn.IFS(marketing_campaign[[#This Row],[Marital_Status]]="Single",K81+L81+1,marketing_campaign[[#This Row],[Marital_Status]]="Together",K81+L81+2,marketing_campaign[[#This Row],[Marital_Status]]="Alone",K81+L81+1,marketing_campaign[[#This Row],[Marital_Status]]="Married",K81+L81+2,marketing_campaign[[#This Row],[Marital_Status]]="Divorced",K81+L81+1,marketing_campaign[[#This Row],[Marital_Status]]="YOLO",K81+L81+1,marketing_campaign[[#This Row],[Marital_Status]]="Absurd",K81+L81+1,marketing_campaign[[#This Row],[Marital_Status]]="Widow",K81+L81+1)</f>
        <v>2</v>
      </c>
      <c r="H81" t="str" cm="1">
        <f t="array" ref="H81">_xlfn.IFS(marketing_campaign[[#This Row],[Family_size]]=1,"Family_with_one_child",marketing_campaign[[#This Row],[Family_size]]&gt;1,"Family_with_more_children")</f>
        <v>Family_with_more_children</v>
      </c>
      <c r="I81">
        <v>56046</v>
      </c>
      <c r="J81" t="str">
        <f>IF(marketing_campaign[[#This Row],[Income]]&gt;=Sheet21!B131,"high_income","low_income")</f>
        <v>high_income</v>
      </c>
      <c r="K81">
        <v>0</v>
      </c>
      <c r="L81">
        <v>0</v>
      </c>
      <c r="M81" s="1">
        <v>41276</v>
      </c>
      <c r="N81">
        <v>9</v>
      </c>
      <c r="O81" t="str" cm="1">
        <f t="array" ref="O81">_xlfn.IFS(AND(marketing_campaign[[#This Row],[Recency]]&gt;=0,marketing_campaign[[#This Row],[Recency]]&lt;=14),"Early Recency",AND(marketing_campaign[[#This Row],[Recency]]&gt;=15,marketing_campaign[[#This Row],[Recency]]&lt;=31),"Mid-Recency",marketing_campaign[[#This Row],[Recency]]&gt;=32,"high Recency")</f>
        <v>Early Recency</v>
      </c>
      <c r="P81">
        <v>577</v>
      </c>
      <c r="Q81">
        <v>0</v>
      </c>
      <c r="R81">
        <v>64</v>
      </c>
      <c r="S81">
        <v>0</v>
      </c>
      <c r="T81">
        <v>0</v>
      </c>
      <c r="U81">
        <v>51</v>
      </c>
      <c r="V81">
        <f>marketing_campaign[[#This Row],[MntGoldProds]]+marketing_campaign[[#This Row],[MntSweetProducts]]+marketing_campaign[[#This Row],[MntFishProducts]]+marketing_campaign[[#This Row],[MntMeatProducts]]+marketing_campaign[[#This Row],[MntFruits]]+marketing_campaign[[#This Row],[MntWines]]</f>
        <v>692</v>
      </c>
      <c r="W81">
        <v>2</v>
      </c>
      <c r="X81">
        <v>10</v>
      </c>
      <c r="Y81">
        <v>1</v>
      </c>
      <c r="Z81">
        <v>8</v>
      </c>
      <c r="AA81">
        <f t="shared" si="3"/>
        <v>21</v>
      </c>
      <c r="AB81" t="str" cm="1">
        <f t="array" ref="AB81">_xlfn.IFS(AND(AA81&gt;=0,AA81&lt;=15),"low purchase",AND(AA81&gt;=16,AA81&lt;=30),"mid purchase",AA81&gt;=31,"high purchase")</f>
        <v>mid purchase</v>
      </c>
      <c r="AC81">
        <v>8</v>
      </c>
      <c r="AD81" t="str">
        <f>IF(marketing_campaign[[#This Row],[NumWebVisitsMonth]]&gt;=5.3,"higher_webvists","lower_webvisits")</f>
        <v>higher_webvists</v>
      </c>
      <c r="AE81">
        <v>1</v>
      </c>
      <c r="AF81">
        <v>0</v>
      </c>
      <c r="AG81">
        <v>0</v>
      </c>
      <c r="AH81">
        <v>0</v>
      </c>
      <c r="AI81">
        <v>0</v>
      </c>
      <c r="AJ81">
        <v>0</v>
      </c>
      <c r="AK81">
        <v>3</v>
      </c>
      <c r="AL81">
        <v>11</v>
      </c>
      <c r="AM81">
        <v>1</v>
      </c>
      <c r="AN81">
        <f>marketing_campaign[[#This Row],[AcceptedCmp2]]+marketing_campaign[[#This Row],[AcceptedCmp1]]+marketing_campaign[[#This Row],[AcceptedCmp5]]+marketing_campaign[[#This Row],[AcceptedCmp4]]+marketing_campaign[[#This Row],[AcceptedCmp3]]+marketing_campaign[[#This Row],[Response]]</f>
        <v>2</v>
      </c>
      <c r="AO81" t="str" cm="1">
        <f t="array" ref="AO8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82" spans="1:41" x14ac:dyDescent="0.35">
      <c r="A82">
        <v>3332</v>
      </c>
      <c r="B82">
        <v>1985</v>
      </c>
      <c r="C82">
        <f t="shared" ca="1" si="2"/>
        <v>41</v>
      </c>
      <c r="D82" t="str" cm="1">
        <f t="array" aca="1" ref="D8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82" t="s">
        <v>29</v>
      </c>
      <c r="F82" t="s">
        <v>30</v>
      </c>
      <c r="G82" cm="1">
        <f t="array" ref="G82">_xlfn.IFS(marketing_campaign[[#This Row],[Marital_Status]]="Single",K82+L82+1,marketing_campaign[[#This Row],[Marital_Status]]="Together",K82+L82+2,marketing_campaign[[#This Row],[Marital_Status]]="Alone",K82+L82+1,marketing_campaign[[#This Row],[Marital_Status]]="Married",K82+L82+2,marketing_campaign[[#This Row],[Marital_Status]]="Divorced",K82+L82+1,marketing_campaign[[#This Row],[Marital_Status]]="YOLO",K82+L82+1,marketing_campaign[[#This Row],[Marital_Status]]="Absurd",K82+L82+1,marketing_campaign[[#This Row],[Marital_Status]]="Widow",K82+L82+1)</f>
        <v>2</v>
      </c>
      <c r="H82" t="str" cm="1">
        <f t="array" ref="H82">_xlfn.IFS(marketing_campaign[[#This Row],[Family_size]]=1,"Family_with_one_child",marketing_campaign[[#This Row],[Family_size]]&gt;1,"Family_with_more_children")</f>
        <v>Family_with_more_children</v>
      </c>
      <c r="I82">
        <v>29760</v>
      </c>
      <c r="J82" t="str">
        <f>IF(marketing_campaign[[#This Row],[Income]]&gt;=Sheet21!B132,"high_income","low_income")</f>
        <v>high_income</v>
      </c>
      <c r="K82">
        <v>1</v>
      </c>
      <c r="L82">
        <v>0</v>
      </c>
      <c r="M82" s="1">
        <v>41150</v>
      </c>
      <c r="N82">
        <v>87</v>
      </c>
      <c r="O82" t="str" cm="1">
        <f t="array" ref="O82">_xlfn.IFS(AND(marketing_campaign[[#This Row],[Recency]]&gt;=0,marketing_campaign[[#This Row],[Recency]]&lt;=14),"Early Recency",AND(marketing_campaign[[#This Row],[Recency]]&gt;=15,marketing_campaign[[#This Row],[Recency]]&lt;=31),"Mid-Recency",marketing_campaign[[#This Row],[Recency]]&gt;=32,"high Recency")</f>
        <v>high Recency</v>
      </c>
      <c r="P82">
        <v>64</v>
      </c>
      <c r="Q82">
        <v>4</v>
      </c>
      <c r="R82">
        <v>68</v>
      </c>
      <c r="S82">
        <v>7</v>
      </c>
      <c r="T82">
        <v>5</v>
      </c>
      <c r="U82">
        <v>17</v>
      </c>
      <c r="V82">
        <f>marketing_campaign[[#This Row],[MntGoldProds]]+marketing_campaign[[#This Row],[MntSweetProducts]]+marketing_campaign[[#This Row],[MntFishProducts]]+marketing_campaign[[#This Row],[MntMeatProducts]]+marketing_campaign[[#This Row],[MntFruits]]+marketing_campaign[[#This Row],[MntWines]]</f>
        <v>165</v>
      </c>
      <c r="W82">
        <v>4</v>
      </c>
      <c r="X82">
        <v>3</v>
      </c>
      <c r="Y82">
        <v>1</v>
      </c>
      <c r="Z82">
        <v>4</v>
      </c>
      <c r="AA82">
        <f t="shared" si="3"/>
        <v>12</v>
      </c>
      <c r="AB82" t="str" cm="1">
        <f t="array" ref="AB82">_xlfn.IFS(AND(AA82&gt;=0,AA82&lt;=15),"low purchase",AND(AA82&gt;=16,AA82&lt;=30),"mid purchase",AA82&gt;=31,"high purchase")</f>
        <v>low purchase</v>
      </c>
      <c r="AC82">
        <v>8</v>
      </c>
      <c r="AD82" t="str">
        <f>IF(marketing_campaign[[#This Row],[NumWebVisitsMonth]]&gt;=5.3,"higher_webvists","lower_webvisits")</f>
        <v>higher_webvists</v>
      </c>
      <c r="AE82">
        <v>0</v>
      </c>
      <c r="AF82">
        <v>0</v>
      </c>
      <c r="AG82">
        <v>0</v>
      </c>
      <c r="AH82">
        <v>0</v>
      </c>
      <c r="AI82">
        <v>0</v>
      </c>
      <c r="AJ82">
        <v>0</v>
      </c>
      <c r="AK82">
        <v>3</v>
      </c>
      <c r="AL82">
        <v>11</v>
      </c>
      <c r="AM82">
        <v>0</v>
      </c>
      <c r="AN82">
        <f>marketing_campaign[[#This Row],[AcceptedCmp2]]+marketing_campaign[[#This Row],[AcceptedCmp1]]+marketing_campaign[[#This Row],[AcceptedCmp5]]+marketing_campaign[[#This Row],[AcceptedCmp4]]+marketing_campaign[[#This Row],[AcceptedCmp3]]+marketing_campaign[[#This Row],[Response]]</f>
        <v>0</v>
      </c>
      <c r="AO82" t="str" cm="1">
        <f t="array" ref="AO8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3" spans="1:41" x14ac:dyDescent="0.35">
      <c r="A83">
        <v>2261</v>
      </c>
      <c r="B83">
        <v>1969</v>
      </c>
      <c r="C83">
        <f t="shared" ca="1" si="2"/>
        <v>57</v>
      </c>
      <c r="D83" t="str" cm="1">
        <f t="array" aca="1" ref="D8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3" t="s">
        <v>29</v>
      </c>
      <c r="F83" t="s">
        <v>33</v>
      </c>
      <c r="G83" cm="1">
        <f t="array" ref="G83">_xlfn.IFS(marketing_campaign[[#This Row],[Marital_Status]]="Single",K83+L83+1,marketing_campaign[[#This Row],[Marital_Status]]="Together",K83+L83+2,marketing_campaign[[#This Row],[Marital_Status]]="Alone",K83+L83+1,marketing_campaign[[#This Row],[Marital_Status]]="Married",K83+L83+2,marketing_campaign[[#This Row],[Marital_Status]]="Divorced",K83+L83+1,marketing_campaign[[#This Row],[Marital_Status]]="YOLO",K83+L83+1,marketing_campaign[[#This Row],[Marital_Status]]="Absurd",K83+L83+1,marketing_campaign[[#This Row],[Marital_Status]]="Widow",K83+L83+1)</f>
        <v>3</v>
      </c>
      <c r="H83" t="str" cm="1">
        <f t="array" ref="H83">_xlfn.IFS(marketing_campaign[[#This Row],[Family_size]]=1,"Family_with_one_child",marketing_campaign[[#This Row],[Family_size]]&gt;1,"Family_with_more_children")</f>
        <v>Family_with_more_children</v>
      </c>
      <c r="I83">
        <v>26304</v>
      </c>
      <c r="J83" t="str">
        <f>IF(marketing_campaign[[#This Row],[Income]]&gt;=Sheet21!B133,"high_income","low_income")</f>
        <v>high_income</v>
      </c>
      <c r="K83">
        <v>1</v>
      </c>
      <c r="L83">
        <v>0</v>
      </c>
      <c r="M83" s="1">
        <v>41448</v>
      </c>
      <c r="N83">
        <v>5</v>
      </c>
      <c r="O83" t="str" cm="1">
        <f t="array" ref="O83">_xlfn.IFS(AND(marketing_campaign[[#This Row],[Recency]]&gt;=0,marketing_campaign[[#This Row],[Recency]]&lt;=14),"Early Recency",AND(marketing_campaign[[#This Row],[Recency]]&gt;=15,marketing_campaign[[#This Row],[Recency]]&lt;=31),"Mid-Recency",marketing_campaign[[#This Row],[Recency]]&gt;=32,"high Recency")</f>
        <v>Early Recency</v>
      </c>
      <c r="P83">
        <v>4</v>
      </c>
      <c r="Q83">
        <v>1</v>
      </c>
      <c r="R83">
        <v>5</v>
      </c>
      <c r="S83">
        <v>2</v>
      </c>
      <c r="T83">
        <v>0</v>
      </c>
      <c r="U83">
        <v>4</v>
      </c>
      <c r="V83">
        <f>marketing_campaign[[#This Row],[MntGoldProds]]+marketing_campaign[[#This Row],[MntSweetProducts]]+marketing_campaign[[#This Row],[MntFishProducts]]+marketing_campaign[[#This Row],[MntMeatProducts]]+marketing_campaign[[#This Row],[MntFruits]]+marketing_campaign[[#This Row],[MntWines]]</f>
        <v>16</v>
      </c>
      <c r="W83">
        <v>1</v>
      </c>
      <c r="X83">
        <v>1</v>
      </c>
      <c r="Y83">
        <v>0</v>
      </c>
      <c r="Z83">
        <v>2</v>
      </c>
      <c r="AA83">
        <f t="shared" si="3"/>
        <v>4</v>
      </c>
      <c r="AB83" t="str" cm="1">
        <f t="array" ref="AB83">_xlfn.IFS(AND(AA83&gt;=0,AA83&lt;=15),"low purchase",AND(AA83&gt;=16,AA83&lt;=30),"mid purchase",AA83&gt;=31,"high purchase")</f>
        <v>low purchase</v>
      </c>
      <c r="AC83">
        <v>7</v>
      </c>
      <c r="AD83" t="str">
        <f>IF(marketing_campaign[[#This Row],[NumWebVisitsMonth]]&gt;=5.3,"higher_webvists","lower_webvisits")</f>
        <v>higher_webvists</v>
      </c>
      <c r="AE83">
        <v>0</v>
      </c>
      <c r="AF83">
        <v>0</v>
      </c>
      <c r="AG83">
        <v>0</v>
      </c>
      <c r="AH83">
        <v>0</v>
      </c>
      <c r="AI83">
        <v>0</v>
      </c>
      <c r="AJ83">
        <v>0</v>
      </c>
      <c r="AK83">
        <v>3</v>
      </c>
      <c r="AL83">
        <v>11</v>
      </c>
      <c r="AM83">
        <v>0</v>
      </c>
      <c r="AN83">
        <f>marketing_campaign[[#This Row],[AcceptedCmp2]]+marketing_campaign[[#This Row],[AcceptedCmp1]]+marketing_campaign[[#This Row],[AcceptedCmp5]]+marketing_campaign[[#This Row],[AcceptedCmp4]]+marketing_campaign[[#This Row],[AcceptedCmp3]]+marketing_campaign[[#This Row],[Response]]</f>
        <v>0</v>
      </c>
      <c r="AO83" t="str" cm="1">
        <f t="array" ref="AO8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4" spans="1:41" x14ac:dyDescent="0.35">
      <c r="A84">
        <v>5346</v>
      </c>
      <c r="B84">
        <v>1973</v>
      </c>
      <c r="C84">
        <f t="shared" ca="1" si="2"/>
        <v>53</v>
      </c>
      <c r="D84" t="str" cm="1">
        <f t="array" aca="1" ref="D8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4" t="s">
        <v>37</v>
      </c>
      <c r="F84" t="s">
        <v>33</v>
      </c>
      <c r="G84" cm="1">
        <f t="array" ref="G84">_xlfn.IFS(marketing_campaign[[#This Row],[Marital_Status]]="Single",K84+L84+1,marketing_campaign[[#This Row],[Marital_Status]]="Together",K84+L84+2,marketing_campaign[[#This Row],[Marital_Status]]="Alone",K84+L84+1,marketing_campaign[[#This Row],[Marital_Status]]="Married",K84+L84+2,marketing_campaign[[#This Row],[Marital_Status]]="Divorced",K84+L84+1,marketing_campaign[[#This Row],[Marital_Status]]="YOLO",K84+L84+1,marketing_campaign[[#This Row],[Marital_Status]]="Absurd",K84+L84+1,marketing_campaign[[#This Row],[Marital_Status]]="Widow",K84+L84+1)</f>
        <v>3</v>
      </c>
      <c r="H84" t="str" cm="1">
        <f t="array" ref="H84">_xlfn.IFS(marketing_campaign[[#This Row],[Family_size]]=1,"Family_with_one_child",marketing_campaign[[#This Row],[Family_size]]&gt;1,"Family_with_more_children")</f>
        <v>Family_with_more_children</v>
      </c>
      <c r="I84">
        <v>23559</v>
      </c>
      <c r="J84" t="str">
        <f>IF(marketing_campaign[[#This Row],[Income]]&gt;=Sheet21!B134,"high_income","low_income")</f>
        <v>high_income</v>
      </c>
      <c r="K84">
        <v>1</v>
      </c>
      <c r="L84">
        <v>0</v>
      </c>
      <c r="M84" s="1">
        <v>41458</v>
      </c>
      <c r="N84">
        <v>87</v>
      </c>
      <c r="O84" t="str" cm="1">
        <f t="array" ref="O84">_xlfn.IFS(AND(marketing_campaign[[#This Row],[Recency]]&gt;=0,marketing_campaign[[#This Row],[Recency]]&lt;=14),"Early Recency",AND(marketing_campaign[[#This Row],[Recency]]&gt;=15,marketing_campaign[[#This Row],[Recency]]&lt;=31),"Mid-Recency",marketing_campaign[[#This Row],[Recency]]&gt;=32,"high Recency")</f>
        <v>high Recency</v>
      </c>
      <c r="P84">
        <v>25</v>
      </c>
      <c r="Q84">
        <v>5</v>
      </c>
      <c r="R84">
        <v>19</v>
      </c>
      <c r="S84">
        <v>7</v>
      </c>
      <c r="T84">
        <v>0</v>
      </c>
      <c r="U84">
        <v>23</v>
      </c>
      <c r="V84">
        <f>marketing_campaign[[#This Row],[MntGoldProds]]+marketing_campaign[[#This Row],[MntSweetProducts]]+marketing_campaign[[#This Row],[MntFishProducts]]+marketing_campaign[[#This Row],[MntMeatProducts]]+marketing_campaign[[#This Row],[MntFruits]]+marketing_campaign[[#This Row],[MntWines]]</f>
        <v>79</v>
      </c>
      <c r="W84">
        <v>3</v>
      </c>
      <c r="X84">
        <v>3</v>
      </c>
      <c r="Y84">
        <v>0</v>
      </c>
      <c r="Z84">
        <v>3</v>
      </c>
      <c r="AA84">
        <f t="shared" si="3"/>
        <v>9</v>
      </c>
      <c r="AB84" t="str" cm="1">
        <f t="array" ref="AB84">_xlfn.IFS(AND(AA84&gt;=0,AA84&lt;=15),"low purchase",AND(AA84&gt;=16,AA84&lt;=30),"mid purchase",AA84&gt;=31,"high purchase")</f>
        <v>low purchase</v>
      </c>
      <c r="AC84">
        <v>7</v>
      </c>
      <c r="AD84" t="str">
        <f>IF(marketing_campaign[[#This Row],[NumWebVisitsMonth]]&gt;=5.3,"higher_webvists","lower_webvisits")</f>
        <v>higher_webvists</v>
      </c>
      <c r="AE84">
        <v>0</v>
      </c>
      <c r="AF84">
        <v>0</v>
      </c>
      <c r="AG84">
        <v>0</v>
      </c>
      <c r="AH84">
        <v>0</v>
      </c>
      <c r="AI84">
        <v>0</v>
      </c>
      <c r="AJ84">
        <v>0</v>
      </c>
      <c r="AK84">
        <v>3</v>
      </c>
      <c r="AL84">
        <v>11</v>
      </c>
      <c r="AM84">
        <v>0</v>
      </c>
      <c r="AN84">
        <f>marketing_campaign[[#This Row],[AcceptedCmp2]]+marketing_campaign[[#This Row],[AcceptedCmp1]]+marketing_campaign[[#This Row],[AcceptedCmp5]]+marketing_campaign[[#This Row],[AcceptedCmp4]]+marketing_campaign[[#This Row],[AcceptedCmp3]]+marketing_campaign[[#This Row],[Response]]</f>
        <v>0</v>
      </c>
      <c r="AO84" t="str" cm="1">
        <f t="array" ref="AO8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5" spans="1:41" x14ac:dyDescent="0.35">
      <c r="A85">
        <v>4119</v>
      </c>
      <c r="B85">
        <v>1963</v>
      </c>
      <c r="C85">
        <f t="shared" ca="1" si="2"/>
        <v>63</v>
      </c>
      <c r="D85" t="str" cm="1">
        <f t="array" aca="1" ref="D8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5" t="s">
        <v>34</v>
      </c>
      <c r="F85" t="s">
        <v>31</v>
      </c>
      <c r="G85" cm="1">
        <f t="array" ref="G85">_xlfn.IFS(marketing_campaign[[#This Row],[Marital_Status]]="Single",K85+L85+1,marketing_campaign[[#This Row],[Marital_Status]]="Together",K85+L85+2,marketing_campaign[[#This Row],[Marital_Status]]="Alone",K85+L85+1,marketing_campaign[[#This Row],[Marital_Status]]="Married",K85+L85+2,marketing_campaign[[#This Row],[Marital_Status]]="Divorced",K85+L85+1,marketing_campaign[[#This Row],[Marital_Status]]="YOLO",K85+L85+1,marketing_campaign[[#This Row],[Marital_Status]]="Absurd",K85+L85+1,marketing_campaign[[#This Row],[Marital_Status]]="Widow",K85+L85+1)</f>
        <v>2</v>
      </c>
      <c r="H85" t="str" cm="1">
        <f t="array" ref="H85">_xlfn.IFS(marketing_campaign[[#This Row],[Family_size]]=1,"Family_with_one_child",marketing_campaign[[#This Row],[Family_size]]&gt;1,"Family_with_more_children")</f>
        <v>Family_with_more_children</v>
      </c>
      <c r="I85">
        <v>38620</v>
      </c>
      <c r="J85" t="str">
        <f>IF(marketing_campaign[[#This Row],[Income]]&gt;=Sheet21!B135,"high_income","low_income")</f>
        <v>high_income</v>
      </c>
      <c r="K85">
        <v>0</v>
      </c>
      <c r="L85">
        <v>0</v>
      </c>
      <c r="M85" s="1">
        <v>41405</v>
      </c>
      <c r="N85">
        <v>56</v>
      </c>
      <c r="O85" t="str" cm="1">
        <f t="array" ref="O85">_xlfn.IFS(AND(marketing_campaign[[#This Row],[Recency]]&gt;=0,marketing_campaign[[#This Row],[Recency]]&lt;=14),"Early Recency",AND(marketing_campaign[[#This Row],[Recency]]&gt;=15,marketing_campaign[[#This Row],[Recency]]&lt;=31),"Mid-Recency",marketing_campaign[[#This Row],[Recency]]&gt;=32,"high Recency")</f>
        <v>high Recency</v>
      </c>
      <c r="P85">
        <v>112</v>
      </c>
      <c r="Q85">
        <v>17</v>
      </c>
      <c r="R85">
        <v>44</v>
      </c>
      <c r="S85">
        <v>34</v>
      </c>
      <c r="T85">
        <v>22</v>
      </c>
      <c r="U85">
        <v>89</v>
      </c>
      <c r="V85">
        <f>marketing_campaign[[#This Row],[MntGoldProds]]+marketing_campaign[[#This Row],[MntSweetProducts]]+marketing_campaign[[#This Row],[MntFishProducts]]+marketing_campaign[[#This Row],[MntMeatProducts]]+marketing_campaign[[#This Row],[MntFruits]]+marketing_campaign[[#This Row],[MntWines]]</f>
        <v>318</v>
      </c>
      <c r="W85">
        <v>1</v>
      </c>
      <c r="X85">
        <v>2</v>
      </c>
      <c r="Y85">
        <v>5</v>
      </c>
      <c r="Z85">
        <v>3</v>
      </c>
      <c r="AA85">
        <f t="shared" si="3"/>
        <v>11</v>
      </c>
      <c r="AB85" t="str" cm="1">
        <f t="array" ref="AB85">_xlfn.IFS(AND(AA85&gt;=0,AA85&lt;=15),"low purchase",AND(AA85&gt;=16,AA85&lt;=30),"mid purchase",AA85&gt;=31,"high purchase")</f>
        <v>low purchase</v>
      </c>
      <c r="AC85">
        <v>3</v>
      </c>
      <c r="AD85" t="str">
        <f>IF(marketing_campaign[[#This Row],[NumWebVisitsMonth]]&gt;=5.3,"higher_webvists","lower_webvisits")</f>
        <v>lower_webvisits</v>
      </c>
      <c r="AE85">
        <v>0</v>
      </c>
      <c r="AF85">
        <v>0</v>
      </c>
      <c r="AG85">
        <v>0</v>
      </c>
      <c r="AH85">
        <v>0</v>
      </c>
      <c r="AI85">
        <v>0</v>
      </c>
      <c r="AJ85">
        <v>0</v>
      </c>
      <c r="AK85">
        <v>3</v>
      </c>
      <c r="AL85">
        <v>11</v>
      </c>
      <c r="AM85">
        <v>0</v>
      </c>
      <c r="AN85">
        <f>marketing_campaign[[#This Row],[AcceptedCmp2]]+marketing_campaign[[#This Row],[AcceptedCmp1]]+marketing_campaign[[#This Row],[AcceptedCmp5]]+marketing_campaign[[#This Row],[AcceptedCmp4]]+marketing_campaign[[#This Row],[AcceptedCmp3]]+marketing_campaign[[#This Row],[Response]]</f>
        <v>0</v>
      </c>
      <c r="AO85" t="str" cm="1">
        <f t="array" ref="AO8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6" spans="1:41" x14ac:dyDescent="0.35">
      <c r="A86">
        <v>535</v>
      </c>
      <c r="B86">
        <v>1987</v>
      </c>
      <c r="C86">
        <f t="shared" ca="1" si="2"/>
        <v>39</v>
      </c>
      <c r="D86" t="str" cm="1">
        <f t="array" aca="1" ref="D8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86" t="s">
        <v>29</v>
      </c>
      <c r="F86" t="s">
        <v>35</v>
      </c>
      <c r="G86" cm="1">
        <f t="array" ref="G86">_xlfn.IFS(marketing_campaign[[#This Row],[Marital_Status]]="Single",K86+L86+1,marketing_campaign[[#This Row],[Marital_Status]]="Together",K86+L86+2,marketing_campaign[[#This Row],[Marital_Status]]="Alone",K86+L86+1,marketing_campaign[[#This Row],[Marital_Status]]="Married",K86+L86+2,marketing_campaign[[#This Row],[Marital_Status]]="Divorced",K86+L86+1,marketing_campaign[[#This Row],[Marital_Status]]="YOLO",K86+L86+1,marketing_campaign[[#This Row],[Marital_Status]]="Absurd",K86+L86+1,marketing_campaign[[#This Row],[Marital_Status]]="Widow",K86+L86+1)</f>
        <v>1</v>
      </c>
      <c r="H86" t="str" cm="1">
        <f t="array" ref="H86">_xlfn.IFS(marketing_campaign[[#This Row],[Family_size]]=1,"Family_with_one_child",marketing_campaign[[#This Row],[Family_size]]&gt;1,"Family_with_more_children")</f>
        <v>Family_with_one_child</v>
      </c>
      <c r="I86">
        <v>81361</v>
      </c>
      <c r="J86" t="str">
        <f>IF(marketing_campaign[[#This Row],[Income]]&gt;=Sheet21!B136,"high_income","low_income")</f>
        <v>high_income</v>
      </c>
      <c r="K86">
        <v>0</v>
      </c>
      <c r="L86">
        <v>0</v>
      </c>
      <c r="M86" s="1">
        <v>41695</v>
      </c>
      <c r="N86">
        <v>18</v>
      </c>
      <c r="O86" t="str" cm="1">
        <f t="array" ref="O86">_xlfn.IFS(AND(marketing_campaign[[#This Row],[Recency]]&gt;=0,marketing_campaign[[#This Row],[Recency]]&lt;=14),"Early Recency",AND(marketing_campaign[[#This Row],[Recency]]&gt;=15,marketing_campaign[[#This Row],[Recency]]&lt;=31),"Mid-Recency",marketing_campaign[[#This Row],[Recency]]&gt;=32,"high Recency")</f>
        <v>Mid-Recency</v>
      </c>
      <c r="P86">
        <v>163</v>
      </c>
      <c r="Q86">
        <v>23</v>
      </c>
      <c r="R86">
        <v>424</v>
      </c>
      <c r="S86">
        <v>27</v>
      </c>
      <c r="T86">
        <v>65</v>
      </c>
      <c r="U86">
        <v>76</v>
      </c>
      <c r="V86">
        <f>marketing_campaign[[#This Row],[MntGoldProds]]+marketing_campaign[[#This Row],[MntSweetProducts]]+marketing_campaign[[#This Row],[MntFishProducts]]+marketing_campaign[[#This Row],[MntMeatProducts]]+marketing_campaign[[#This Row],[MntFruits]]+marketing_campaign[[#This Row],[MntWines]]</f>
        <v>778</v>
      </c>
      <c r="W86">
        <v>1</v>
      </c>
      <c r="X86">
        <v>3</v>
      </c>
      <c r="Y86">
        <v>10</v>
      </c>
      <c r="Z86">
        <v>13</v>
      </c>
      <c r="AA86">
        <f t="shared" si="3"/>
        <v>27</v>
      </c>
      <c r="AB86" t="str" cm="1">
        <f t="array" ref="AB86">_xlfn.IFS(AND(AA86&gt;=0,AA86&lt;=15),"low purchase",AND(AA86&gt;=16,AA86&lt;=30),"mid purchase",AA86&gt;=31,"high purchase")</f>
        <v>mid purchase</v>
      </c>
      <c r="AC86">
        <v>1</v>
      </c>
      <c r="AD86" t="str">
        <f>IF(marketing_campaign[[#This Row],[NumWebVisitsMonth]]&gt;=5.3,"higher_webvists","lower_webvisits")</f>
        <v>lower_webvisits</v>
      </c>
      <c r="AE86">
        <v>0</v>
      </c>
      <c r="AF86">
        <v>0</v>
      </c>
      <c r="AG86">
        <v>0</v>
      </c>
      <c r="AH86">
        <v>0</v>
      </c>
      <c r="AI86">
        <v>0</v>
      </c>
      <c r="AJ86">
        <v>0</v>
      </c>
      <c r="AK86">
        <v>3</v>
      </c>
      <c r="AL86">
        <v>11</v>
      </c>
      <c r="AM86">
        <v>0</v>
      </c>
      <c r="AN86">
        <f>marketing_campaign[[#This Row],[AcceptedCmp2]]+marketing_campaign[[#This Row],[AcceptedCmp1]]+marketing_campaign[[#This Row],[AcceptedCmp5]]+marketing_campaign[[#This Row],[AcceptedCmp4]]+marketing_campaign[[#This Row],[AcceptedCmp3]]+marketing_campaign[[#This Row],[Response]]</f>
        <v>0</v>
      </c>
      <c r="AO86" t="str" cm="1">
        <f t="array" ref="AO8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7" spans="1:41" x14ac:dyDescent="0.35">
      <c r="A87">
        <v>5268</v>
      </c>
      <c r="B87">
        <v>1960</v>
      </c>
      <c r="C87">
        <f t="shared" ca="1" si="2"/>
        <v>66</v>
      </c>
      <c r="D87" t="str" cm="1">
        <f t="array" aca="1" ref="D8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7" t="s">
        <v>29</v>
      </c>
      <c r="F87" t="s">
        <v>33</v>
      </c>
      <c r="G87" cm="1">
        <f t="array" ref="G87">_xlfn.IFS(marketing_campaign[[#This Row],[Marital_Status]]="Single",K87+L87+1,marketing_campaign[[#This Row],[Marital_Status]]="Together",K87+L87+2,marketing_campaign[[#This Row],[Marital_Status]]="Alone",K87+L87+1,marketing_campaign[[#This Row],[Marital_Status]]="Married",K87+L87+2,marketing_campaign[[#This Row],[Marital_Status]]="Divorced",K87+L87+1,marketing_campaign[[#This Row],[Marital_Status]]="YOLO",K87+L87+1,marketing_campaign[[#This Row],[Marital_Status]]="Absurd",K87+L87+1,marketing_campaign[[#This Row],[Marital_Status]]="Widow",K87+L87+1)</f>
        <v>4</v>
      </c>
      <c r="H87" t="str" cm="1">
        <f t="array" ref="H87">_xlfn.IFS(marketing_campaign[[#This Row],[Family_size]]=1,"Family_with_one_child",marketing_campaign[[#This Row],[Family_size]]&gt;1,"Family_with_more_children")</f>
        <v>Family_with_more_children</v>
      </c>
      <c r="I87">
        <v>29440</v>
      </c>
      <c r="J87" t="str">
        <f>IF(marketing_campaign[[#This Row],[Income]]&gt;=Sheet21!B137,"high_income","low_income")</f>
        <v>high_income</v>
      </c>
      <c r="K87">
        <v>1</v>
      </c>
      <c r="L87">
        <v>1</v>
      </c>
      <c r="M87" s="1">
        <v>41497</v>
      </c>
      <c r="N87">
        <v>95</v>
      </c>
      <c r="O87" t="str" cm="1">
        <f t="array" ref="O87">_xlfn.IFS(AND(marketing_campaign[[#This Row],[Recency]]&gt;=0,marketing_campaign[[#This Row],[Recency]]&lt;=14),"Early Recency",AND(marketing_campaign[[#This Row],[Recency]]&gt;=15,marketing_campaign[[#This Row],[Recency]]&lt;=31),"Mid-Recency",marketing_campaign[[#This Row],[Recency]]&gt;=32,"high Recency")</f>
        <v>high Recency</v>
      </c>
      <c r="P87">
        <v>17</v>
      </c>
      <c r="Q87">
        <v>8</v>
      </c>
      <c r="R87">
        <v>14</v>
      </c>
      <c r="S87">
        <v>10</v>
      </c>
      <c r="T87">
        <v>4</v>
      </c>
      <c r="U87">
        <v>3</v>
      </c>
      <c r="V87">
        <f>marketing_campaign[[#This Row],[MntGoldProds]]+marketing_campaign[[#This Row],[MntSweetProducts]]+marketing_campaign[[#This Row],[MntFishProducts]]+marketing_campaign[[#This Row],[MntMeatProducts]]+marketing_campaign[[#This Row],[MntFruits]]+marketing_campaign[[#This Row],[MntWines]]</f>
        <v>56</v>
      </c>
      <c r="W87">
        <v>2</v>
      </c>
      <c r="X87">
        <v>1</v>
      </c>
      <c r="Y87">
        <v>0</v>
      </c>
      <c r="Z87">
        <v>4</v>
      </c>
      <c r="AA87">
        <f t="shared" si="3"/>
        <v>7</v>
      </c>
      <c r="AB87" t="str" cm="1">
        <f t="array" ref="AB87">_xlfn.IFS(AND(AA87&gt;=0,AA87&lt;=15),"low purchase",AND(AA87&gt;=16,AA87&lt;=30),"mid purchase",AA87&gt;=31,"high purchase")</f>
        <v>low purchase</v>
      </c>
      <c r="AC87">
        <v>7</v>
      </c>
      <c r="AD87" t="str">
        <f>IF(marketing_campaign[[#This Row],[NumWebVisitsMonth]]&gt;=5.3,"higher_webvists","lower_webvisits")</f>
        <v>higher_webvists</v>
      </c>
      <c r="AE87">
        <v>0</v>
      </c>
      <c r="AF87">
        <v>0</v>
      </c>
      <c r="AG87">
        <v>0</v>
      </c>
      <c r="AH87">
        <v>0</v>
      </c>
      <c r="AI87">
        <v>0</v>
      </c>
      <c r="AJ87">
        <v>0</v>
      </c>
      <c r="AK87">
        <v>3</v>
      </c>
      <c r="AL87">
        <v>11</v>
      </c>
      <c r="AM87">
        <v>0</v>
      </c>
      <c r="AN87">
        <f>marketing_campaign[[#This Row],[AcceptedCmp2]]+marketing_campaign[[#This Row],[AcceptedCmp1]]+marketing_campaign[[#This Row],[AcceptedCmp5]]+marketing_campaign[[#This Row],[AcceptedCmp4]]+marketing_campaign[[#This Row],[AcceptedCmp3]]+marketing_campaign[[#This Row],[Response]]</f>
        <v>0</v>
      </c>
      <c r="AO87" t="str" cm="1">
        <f t="array" ref="AO8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8" spans="1:41" x14ac:dyDescent="0.35">
      <c r="A88">
        <v>273</v>
      </c>
      <c r="B88">
        <v>1970</v>
      </c>
      <c r="C88">
        <f t="shared" ca="1" si="2"/>
        <v>56</v>
      </c>
      <c r="D88" t="str" cm="1">
        <f t="array" aca="1" ref="D8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8" t="s">
        <v>34</v>
      </c>
      <c r="F88" t="s">
        <v>33</v>
      </c>
      <c r="G88" cm="1">
        <f t="array" ref="G88">_xlfn.IFS(marketing_campaign[[#This Row],[Marital_Status]]="Single",K88+L88+1,marketing_campaign[[#This Row],[Marital_Status]]="Together",K88+L88+2,marketing_campaign[[#This Row],[Marital_Status]]="Alone",K88+L88+1,marketing_campaign[[#This Row],[Marital_Status]]="Married",K88+L88+2,marketing_campaign[[#This Row],[Marital_Status]]="Divorced",K88+L88+1,marketing_campaign[[#This Row],[Marital_Status]]="YOLO",K88+L88+1,marketing_campaign[[#This Row],[Marital_Status]]="Absurd",K88+L88+1,marketing_campaign[[#This Row],[Marital_Status]]="Widow",K88+L88+1)</f>
        <v>4</v>
      </c>
      <c r="H88" t="str" cm="1">
        <f t="array" ref="H88">_xlfn.IFS(marketing_campaign[[#This Row],[Family_size]]=1,"Family_with_one_child",marketing_campaign[[#This Row],[Family_size]]&gt;1,"Family_with_more_children")</f>
        <v>Family_with_more_children</v>
      </c>
      <c r="I88">
        <v>36138</v>
      </c>
      <c r="J88" t="str">
        <f>IF(marketing_campaign[[#This Row],[Income]]&gt;=Sheet21!B138,"high_income","low_income")</f>
        <v>high_income</v>
      </c>
      <c r="K88">
        <v>1</v>
      </c>
      <c r="L88">
        <v>1</v>
      </c>
      <c r="M88" s="1">
        <v>41471</v>
      </c>
      <c r="N88">
        <v>48</v>
      </c>
      <c r="O88" t="str" cm="1">
        <f t="array" ref="O88">_xlfn.IFS(AND(marketing_campaign[[#This Row],[Recency]]&gt;=0,marketing_campaign[[#This Row],[Recency]]&lt;=14),"Early Recency",AND(marketing_campaign[[#This Row],[Recency]]&gt;=15,marketing_campaign[[#This Row],[Recency]]&lt;=31),"Mid-Recency",marketing_campaign[[#This Row],[Recency]]&gt;=32,"high Recency")</f>
        <v>high Recency</v>
      </c>
      <c r="P88">
        <v>130</v>
      </c>
      <c r="Q88">
        <v>0</v>
      </c>
      <c r="R88">
        <v>16</v>
      </c>
      <c r="S88">
        <v>0</v>
      </c>
      <c r="T88">
        <v>0</v>
      </c>
      <c r="U88">
        <v>5</v>
      </c>
      <c r="V88">
        <f>marketing_campaign[[#This Row],[MntGoldProds]]+marketing_campaign[[#This Row],[MntSweetProducts]]+marketing_campaign[[#This Row],[MntFishProducts]]+marketing_campaign[[#This Row],[MntMeatProducts]]+marketing_campaign[[#This Row],[MntFruits]]+marketing_campaign[[#This Row],[MntWines]]</f>
        <v>151</v>
      </c>
      <c r="W88">
        <v>5</v>
      </c>
      <c r="X88">
        <v>3</v>
      </c>
      <c r="Y88">
        <v>1</v>
      </c>
      <c r="Z88">
        <v>4</v>
      </c>
      <c r="AA88">
        <f t="shared" si="3"/>
        <v>13</v>
      </c>
      <c r="AB88" t="str" cm="1">
        <f t="array" ref="AB88">_xlfn.IFS(AND(AA88&gt;=0,AA88&lt;=15),"low purchase",AND(AA88&gt;=16,AA88&lt;=30),"mid purchase",AA88&gt;=31,"high purchase")</f>
        <v>low purchase</v>
      </c>
      <c r="AC88">
        <v>7</v>
      </c>
      <c r="AD88" t="str">
        <f>IF(marketing_campaign[[#This Row],[NumWebVisitsMonth]]&gt;=5.3,"higher_webvists","lower_webvisits")</f>
        <v>higher_webvists</v>
      </c>
      <c r="AE88">
        <v>0</v>
      </c>
      <c r="AF88">
        <v>1</v>
      </c>
      <c r="AG88">
        <v>0</v>
      </c>
      <c r="AH88">
        <v>0</v>
      </c>
      <c r="AI88">
        <v>0</v>
      </c>
      <c r="AJ88">
        <v>0</v>
      </c>
      <c r="AK88">
        <v>3</v>
      </c>
      <c r="AL88">
        <v>11</v>
      </c>
      <c r="AM88">
        <v>0</v>
      </c>
      <c r="AN88">
        <f>marketing_campaign[[#This Row],[AcceptedCmp2]]+marketing_campaign[[#This Row],[AcceptedCmp1]]+marketing_campaign[[#This Row],[AcceptedCmp5]]+marketing_campaign[[#This Row],[AcceptedCmp4]]+marketing_campaign[[#This Row],[AcceptedCmp3]]+marketing_campaign[[#This Row],[Response]]</f>
        <v>1</v>
      </c>
      <c r="AO88" t="str" cm="1">
        <f t="array" ref="AO8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89" spans="1:41" x14ac:dyDescent="0.35">
      <c r="A89">
        <v>4452</v>
      </c>
      <c r="B89">
        <v>1957</v>
      </c>
      <c r="C89">
        <f t="shared" ca="1" si="2"/>
        <v>69</v>
      </c>
      <c r="D89" t="str" cm="1">
        <f t="array" aca="1" ref="D8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9" t="s">
        <v>29</v>
      </c>
      <c r="F89" t="s">
        <v>30</v>
      </c>
      <c r="G89" cm="1">
        <f t="array" ref="G89">_xlfn.IFS(marketing_campaign[[#This Row],[Marital_Status]]="Single",K89+L89+1,marketing_campaign[[#This Row],[Marital_Status]]="Together",K89+L89+2,marketing_campaign[[#This Row],[Marital_Status]]="Alone",K89+L89+1,marketing_campaign[[#This Row],[Marital_Status]]="Married",K89+L89+2,marketing_campaign[[#This Row],[Marital_Status]]="Divorced",K89+L89+1,marketing_campaign[[#This Row],[Marital_Status]]="YOLO",K89+L89+1,marketing_campaign[[#This Row],[Marital_Status]]="Absurd",K89+L89+1,marketing_campaign[[#This Row],[Marital_Status]]="Widow",K89+L89+1)</f>
        <v>2</v>
      </c>
      <c r="H89" t="str" cm="1">
        <f t="array" ref="H89">_xlfn.IFS(marketing_campaign[[#This Row],[Family_size]]=1,"Family_with_one_child",marketing_campaign[[#This Row],[Family_size]]&gt;1,"Family_with_more_children")</f>
        <v>Family_with_more_children</v>
      </c>
      <c r="I89">
        <v>50388</v>
      </c>
      <c r="J89" t="str">
        <f>IF(marketing_campaign[[#This Row],[Income]]&gt;=Sheet21!B139,"high_income","low_income")</f>
        <v>high_income</v>
      </c>
      <c r="K89">
        <v>0</v>
      </c>
      <c r="L89">
        <v>1</v>
      </c>
      <c r="M89" s="1">
        <v>41787</v>
      </c>
      <c r="N89">
        <v>3</v>
      </c>
      <c r="O89" t="str" cm="1">
        <f t="array" ref="O89">_xlfn.IFS(AND(marketing_campaign[[#This Row],[Recency]]&gt;=0,marketing_campaign[[#This Row],[Recency]]&lt;=14),"Early Recency",AND(marketing_campaign[[#This Row],[Recency]]&gt;=15,marketing_campaign[[#This Row],[Recency]]&lt;=31),"Mid-Recency",marketing_campaign[[#This Row],[Recency]]&gt;=32,"high Recency")</f>
        <v>Early Recency</v>
      </c>
      <c r="P89">
        <v>292</v>
      </c>
      <c r="Q89">
        <v>6</v>
      </c>
      <c r="R89">
        <v>37</v>
      </c>
      <c r="S89">
        <v>0</v>
      </c>
      <c r="T89">
        <v>3</v>
      </c>
      <c r="U89">
        <v>34</v>
      </c>
      <c r="V89">
        <f>marketing_campaign[[#This Row],[MntGoldProds]]+marketing_campaign[[#This Row],[MntSweetProducts]]+marketing_campaign[[#This Row],[MntFishProducts]]+marketing_campaign[[#This Row],[MntMeatProducts]]+marketing_campaign[[#This Row],[MntFruits]]+marketing_campaign[[#This Row],[MntWines]]</f>
        <v>372</v>
      </c>
      <c r="W89">
        <v>4</v>
      </c>
      <c r="X89">
        <v>6</v>
      </c>
      <c r="Y89">
        <v>1</v>
      </c>
      <c r="Z89">
        <v>6</v>
      </c>
      <c r="AA89">
        <f t="shared" si="3"/>
        <v>17</v>
      </c>
      <c r="AB89" t="str" cm="1">
        <f t="array" ref="AB89">_xlfn.IFS(AND(AA89&gt;=0,AA89&lt;=15),"low purchase",AND(AA89&gt;=16,AA89&lt;=30),"mid purchase",AA89&gt;=31,"high purchase")</f>
        <v>mid purchase</v>
      </c>
      <c r="AC89">
        <v>7</v>
      </c>
      <c r="AD89" t="str">
        <f>IF(marketing_campaign[[#This Row],[NumWebVisitsMonth]]&gt;=5.3,"higher_webvists","lower_webvisits")</f>
        <v>higher_webvists</v>
      </c>
      <c r="AE89">
        <v>0</v>
      </c>
      <c r="AF89">
        <v>1</v>
      </c>
      <c r="AG89">
        <v>0</v>
      </c>
      <c r="AH89">
        <v>1</v>
      </c>
      <c r="AI89">
        <v>0</v>
      </c>
      <c r="AJ89">
        <v>0</v>
      </c>
      <c r="AK89">
        <v>3</v>
      </c>
      <c r="AL89">
        <v>11</v>
      </c>
      <c r="AM89">
        <v>1</v>
      </c>
      <c r="AN89">
        <f>marketing_campaign[[#This Row],[AcceptedCmp2]]+marketing_campaign[[#This Row],[AcceptedCmp1]]+marketing_campaign[[#This Row],[AcceptedCmp5]]+marketing_campaign[[#This Row],[AcceptedCmp4]]+marketing_campaign[[#This Row],[AcceptedCmp3]]+marketing_campaign[[#This Row],[Response]]</f>
        <v>3</v>
      </c>
      <c r="AO89" t="str" cm="1">
        <f t="array" ref="AO8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3/5 campaign accepted</v>
      </c>
    </row>
    <row r="90" spans="1:41" x14ac:dyDescent="0.35">
      <c r="A90">
        <v>8504</v>
      </c>
      <c r="B90">
        <v>1973</v>
      </c>
      <c r="C90">
        <f t="shared" ca="1" si="2"/>
        <v>53</v>
      </c>
      <c r="D90" t="str" cm="1">
        <f t="array" aca="1" ref="D9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0" t="s">
        <v>29</v>
      </c>
      <c r="F90" t="s">
        <v>33</v>
      </c>
      <c r="G90" cm="1">
        <f t="array" ref="G90">_xlfn.IFS(marketing_campaign[[#This Row],[Marital_Status]]="Single",K90+L90+1,marketing_campaign[[#This Row],[Marital_Status]]="Together",K90+L90+2,marketing_campaign[[#This Row],[Marital_Status]]="Alone",K90+L90+1,marketing_campaign[[#This Row],[Marital_Status]]="Married",K90+L90+2,marketing_campaign[[#This Row],[Marital_Status]]="Divorced",K90+L90+1,marketing_campaign[[#This Row],[Marital_Status]]="YOLO",K90+L90+1,marketing_campaign[[#This Row],[Marital_Status]]="Absurd",K90+L90+1,marketing_campaign[[#This Row],[Marital_Status]]="Widow",K90+L90+1)</f>
        <v>2</v>
      </c>
      <c r="H90" t="str" cm="1">
        <f t="array" ref="H90">_xlfn.IFS(marketing_campaign[[#This Row],[Family_size]]=1,"Family_with_one_child",marketing_campaign[[#This Row],[Family_size]]&gt;1,"Family_with_more_children")</f>
        <v>Family_with_more_children</v>
      </c>
      <c r="I90">
        <v>79593</v>
      </c>
      <c r="J90" t="str">
        <f>IF(marketing_campaign[[#This Row],[Income]]&gt;=Sheet21!B140,"high_income","low_income")</f>
        <v>high_income</v>
      </c>
      <c r="K90">
        <v>0</v>
      </c>
      <c r="L90">
        <v>0</v>
      </c>
      <c r="M90" s="1">
        <v>41771</v>
      </c>
      <c r="N90">
        <v>70</v>
      </c>
      <c r="O90" t="str" cm="1">
        <f t="array" ref="O90">_xlfn.IFS(AND(marketing_campaign[[#This Row],[Recency]]&gt;=0,marketing_campaign[[#This Row],[Recency]]&lt;=14),"Early Recency",AND(marketing_campaign[[#This Row],[Recency]]&gt;=15,marketing_campaign[[#This Row],[Recency]]&lt;=31),"Mid-Recency",marketing_campaign[[#This Row],[Recency]]&gt;=32,"high Recency")</f>
        <v>high Recency</v>
      </c>
      <c r="P90">
        <v>350</v>
      </c>
      <c r="Q90">
        <v>60</v>
      </c>
      <c r="R90">
        <v>568</v>
      </c>
      <c r="S90">
        <v>110</v>
      </c>
      <c r="T90">
        <v>133</v>
      </c>
      <c r="U90">
        <v>145</v>
      </c>
      <c r="V90">
        <f>marketing_campaign[[#This Row],[MntGoldProds]]+marketing_campaign[[#This Row],[MntSweetProducts]]+marketing_campaign[[#This Row],[MntFishProducts]]+marketing_campaign[[#This Row],[MntMeatProducts]]+marketing_campaign[[#This Row],[MntFruits]]+marketing_campaign[[#This Row],[MntWines]]</f>
        <v>1366</v>
      </c>
      <c r="W90">
        <v>1</v>
      </c>
      <c r="X90">
        <v>5</v>
      </c>
      <c r="Y90">
        <v>6</v>
      </c>
      <c r="Z90">
        <v>7</v>
      </c>
      <c r="AA90">
        <f t="shared" si="3"/>
        <v>19</v>
      </c>
      <c r="AB90" t="str" cm="1">
        <f t="array" ref="AB90">_xlfn.IFS(AND(AA90&gt;=0,AA90&lt;=15),"low purchase",AND(AA90&gt;=16,AA90&lt;=30),"mid purchase",AA90&gt;=31,"high purchase")</f>
        <v>mid purchase</v>
      </c>
      <c r="AC90">
        <v>2</v>
      </c>
      <c r="AD90" t="str">
        <f>IF(marketing_campaign[[#This Row],[NumWebVisitsMonth]]&gt;=5.3,"higher_webvists","lower_webvisits")</f>
        <v>lower_webvisits</v>
      </c>
      <c r="AE90">
        <v>0</v>
      </c>
      <c r="AF90">
        <v>0</v>
      </c>
      <c r="AG90">
        <v>1</v>
      </c>
      <c r="AH90">
        <v>0</v>
      </c>
      <c r="AI90">
        <v>0</v>
      </c>
      <c r="AJ90">
        <v>0</v>
      </c>
      <c r="AK90">
        <v>3</v>
      </c>
      <c r="AL90">
        <v>11</v>
      </c>
      <c r="AM90">
        <v>0</v>
      </c>
      <c r="AN90">
        <f>marketing_campaign[[#This Row],[AcceptedCmp2]]+marketing_campaign[[#This Row],[AcceptedCmp1]]+marketing_campaign[[#This Row],[AcceptedCmp5]]+marketing_campaign[[#This Row],[AcceptedCmp4]]+marketing_campaign[[#This Row],[AcceptedCmp3]]+marketing_campaign[[#This Row],[Response]]</f>
        <v>1</v>
      </c>
      <c r="AO90" t="str" cm="1">
        <f t="array" ref="AO9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91" spans="1:41" x14ac:dyDescent="0.35">
      <c r="A91">
        <v>771</v>
      </c>
      <c r="B91">
        <v>1967</v>
      </c>
      <c r="C91">
        <f t="shared" ca="1" si="2"/>
        <v>59</v>
      </c>
      <c r="D91" t="str" cm="1">
        <f t="array" aca="1" ref="D9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1" t="s">
        <v>29</v>
      </c>
      <c r="F91" t="s">
        <v>31</v>
      </c>
      <c r="G91" cm="1">
        <f t="array" ref="G91">_xlfn.IFS(marketing_campaign[[#This Row],[Marital_Status]]="Single",K91+L91+1,marketing_campaign[[#This Row],[Marital_Status]]="Together",K91+L91+2,marketing_campaign[[#This Row],[Marital_Status]]="Alone",K91+L91+1,marketing_campaign[[#This Row],[Marital_Status]]="Married",K91+L91+2,marketing_campaign[[#This Row],[Marital_Status]]="Divorced",K91+L91+1,marketing_campaign[[#This Row],[Marital_Status]]="YOLO",K91+L91+1,marketing_campaign[[#This Row],[Marital_Status]]="Absurd",K91+L91+1,marketing_campaign[[#This Row],[Marital_Status]]="Widow",K91+L91+1)</f>
        <v>3</v>
      </c>
      <c r="H91" t="str" cm="1">
        <f t="array" ref="H91">_xlfn.IFS(marketing_campaign[[#This Row],[Family_size]]=1,"Family_with_one_child",marketing_campaign[[#This Row],[Family_size]]&gt;1,"Family_with_more_children")</f>
        <v>Family_with_more_children</v>
      </c>
      <c r="I91">
        <v>54178</v>
      </c>
      <c r="J91" t="str">
        <f>IF(marketing_campaign[[#This Row],[Income]]&gt;=Sheet21!B141,"high_income","low_income")</f>
        <v>high_income</v>
      </c>
      <c r="K91">
        <v>0</v>
      </c>
      <c r="L91">
        <v>1</v>
      </c>
      <c r="M91" s="1">
        <v>41660</v>
      </c>
      <c r="N91">
        <v>79</v>
      </c>
      <c r="O91" t="str" cm="1">
        <f t="array" ref="O91">_xlfn.IFS(AND(marketing_campaign[[#This Row],[Recency]]&gt;=0,marketing_campaign[[#This Row],[Recency]]&lt;=14),"Early Recency",AND(marketing_campaign[[#This Row],[Recency]]&gt;=15,marketing_campaign[[#This Row],[Recency]]&lt;=31),"Mid-Recency",marketing_campaign[[#This Row],[Recency]]&gt;=32,"high Recency")</f>
        <v>high Recency</v>
      </c>
      <c r="P91">
        <v>135</v>
      </c>
      <c r="Q91">
        <v>9</v>
      </c>
      <c r="R91">
        <v>39</v>
      </c>
      <c r="S91">
        <v>4</v>
      </c>
      <c r="T91">
        <v>0</v>
      </c>
      <c r="U91">
        <v>7</v>
      </c>
      <c r="V91">
        <f>marketing_campaign[[#This Row],[MntGoldProds]]+marketing_campaign[[#This Row],[MntSweetProducts]]+marketing_campaign[[#This Row],[MntFishProducts]]+marketing_campaign[[#This Row],[MntMeatProducts]]+marketing_campaign[[#This Row],[MntFruits]]+marketing_campaign[[#This Row],[MntWines]]</f>
        <v>194</v>
      </c>
      <c r="W91">
        <v>1</v>
      </c>
      <c r="X91">
        <v>2</v>
      </c>
      <c r="Y91">
        <v>2</v>
      </c>
      <c r="Z91">
        <v>5</v>
      </c>
      <c r="AA91">
        <f t="shared" si="3"/>
        <v>10</v>
      </c>
      <c r="AB91" t="str" cm="1">
        <f t="array" ref="AB91">_xlfn.IFS(AND(AA91&gt;=0,AA91&lt;=15),"low purchase",AND(AA91&gt;=16,AA91&lt;=30),"mid purchase",AA91&gt;=31,"high purchase")</f>
        <v>low purchase</v>
      </c>
      <c r="AC91">
        <v>2</v>
      </c>
      <c r="AD91" t="str">
        <f>IF(marketing_campaign[[#This Row],[NumWebVisitsMonth]]&gt;=5.3,"higher_webvists","lower_webvisits")</f>
        <v>lower_webvisits</v>
      </c>
      <c r="AE91">
        <v>0</v>
      </c>
      <c r="AF91">
        <v>0</v>
      </c>
      <c r="AG91">
        <v>0</v>
      </c>
      <c r="AH91">
        <v>0</v>
      </c>
      <c r="AI91">
        <v>0</v>
      </c>
      <c r="AJ91">
        <v>0</v>
      </c>
      <c r="AK91">
        <v>3</v>
      </c>
      <c r="AL91">
        <v>11</v>
      </c>
      <c r="AM91">
        <v>0</v>
      </c>
      <c r="AN91">
        <f>marketing_campaign[[#This Row],[AcceptedCmp2]]+marketing_campaign[[#This Row],[AcceptedCmp1]]+marketing_campaign[[#This Row],[AcceptedCmp5]]+marketing_campaign[[#This Row],[AcceptedCmp4]]+marketing_campaign[[#This Row],[AcceptedCmp3]]+marketing_campaign[[#This Row],[Response]]</f>
        <v>0</v>
      </c>
      <c r="AO91" t="str" cm="1">
        <f t="array" ref="AO9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2" spans="1:41" x14ac:dyDescent="0.35">
      <c r="A92">
        <v>8996</v>
      </c>
      <c r="B92">
        <v>1957</v>
      </c>
      <c r="C92">
        <f t="shared" ca="1" si="2"/>
        <v>69</v>
      </c>
      <c r="D92" t="str" cm="1">
        <f t="array" aca="1" ref="D9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2" t="s">
        <v>32</v>
      </c>
      <c r="F92" t="s">
        <v>33</v>
      </c>
      <c r="G92" cm="1">
        <f t="array" ref="G92">_xlfn.IFS(marketing_campaign[[#This Row],[Marital_Status]]="Single",K92+L92+1,marketing_campaign[[#This Row],[Marital_Status]]="Together",K92+L92+2,marketing_campaign[[#This Row],[Marital_Status]]="Alone",K92+L92+1,marketing_campaign[[#This Row],[Marital_Status]]="Married",K92+L92+2,marketing_campaign[[#This Row],[Marital_Status]]="Divorced",K92+L92+1,marketing_campaign[[#This Row],[Marital_Status]]="YOLO",K92+L92+1,marketing_campaign[[#This Row],[Marital_Status]]="Absurd",K92+L92+1,marketing_campaign[[#This Row],[Marital_Status]]="Widow",K92+L92+1)</f>
        <v>5</v>
      </c>
      <c r="H92" t="str" cm="1">
        <f t="array" ref="H92">_xlfn.IFS(marketing_campaign[[#This Row],[Family_size]]=1,"Family_with_one_child",marketing_campaign[[#This Row],[Family_size]]&gt;1,"Family_with_more_children")</f>
        <v>Family_with_more_children</v>
      </c>
      <c r="I92">
        <v>51386</v>
      </c>
      <c r="J92" t="str">
        <f>IF(marketing_campaign[[#This Row],[Income]]&gt;=Sheet21!B142,"high_income","low_income")</f>
        <v>high_income</v>
      </c>
      <c r="K92">
        <v>2</v>
      </c>
      <c r="L92">
        <v>1</v>
      </c>
      <c r="M92" s="1">
        <v>41232</v>
      </c>
      <c r="N92">
        <v>4</v>
      </c>
      <c r="O92" t="str" cm="1">
        <f t="array" ref="O92">_xlfn.IFS(AND(marketing_campaign[[#This Row],[Recency]]&gt;=0,marketing_campaign[[#This Row],[Recency]]&lt;=14),"Early Recency",AND(marketing_campaign[[#This Row],[Recency]]&gt;=15,marketing_campaign[[#This Row],[Recency]]&lt;=31),"Mid-Recency",marketing_campaign[[#This Row],[Recency]]&gt;=32,"high Recency")</f>
        <v>Early Recency</v>
      </c>
      <c r="P92">
        <v>230</v>
      </c>
      <c r="Q92">
        <v>42</v>
      </c>
      <c r="R92">
        <v>192</v>
      </c>
      <c r="S92">
        <v>49</v>
      </c>
      <c r="T92">
        <v>37</v>
      </c>
      <c r="U92">
        <v>53</v>
      </c>
      <c r="V92">
        <f>marketing_campaign[[#This Row],[MntGoldProds]]+marketing_campaign[[#This Row],[MntSweetProducts]]+marketing_campaign[[#This Row],[MntFishProducts]]+marketing_campaign[[#This Row],[MntMeatProducts]]+marketing_campaign[[#This Row],[MntFruits]]+marketing_campaign[[#This Row],[MntWines]]</f>
        <v>603</v>
      </c>
      <c r="W92">
        <v>12</v>
      </c>
      <c r="X92">
        <v>7</v>
      </c>
      <c r="Y92">
        <v>2</v>
      </c>
      <c r="Z92">
        <v>8</v>
      </c>
      <c r="AA92">
        <f t="shared" si="3"/>
        <v>29</v>
      </c>
      <c r="AB92" t="str" cm="1">
        <f t="array" ref="AB92">_xlfn.IFS(AND(AA92&gt;=0,AA92&lt;=15),"low purchase",AND(AA92&gt;=16,AA92&lt;=30),"mid purchase",AA92&gt;=31,"high purchase")</f>
        <v>mid purchase</v>
      </c>
      <c r="AC92">
        <v>9</v>
      </c>
      <c r="AD92" t="str">
        <f>IF(marketing_campaign[[#This Row],[NumWebVisitsMonth]]&gt;=5.3,"higher_webvists","lower_webvisits")</f>
        <v>higher_webvists</v>
      </c>
      <c r="AE92">
        <v>0</v>
      </c>
      <c r="AF92">
        <v>0</v>
      </c>
      <c r="AG92">
        <v>0</v>
      </c>
      <c r="AH92">
        <v>0</v>
      </c>
      <c r="AI92">
        <v>0</v>
      </c>
      <c r="AJ92">
        <v>0</v>
      </c>
      <c r="AK92">
        <v>3</v>
      </c>
      <c r="AL92">
        <v>11</v>
      </c>
      <c r="AM92">
        <v>0</v>
      </c>
      <c r="AN92">
        <f>marketing_campaign[[#This Row],[AcceptedCmp2]]+marketing_campaign[[#This Row],[AcceptedCmp1]]+marketing_campaign[[#This Row],[AcceptedCmp5]]+marketing_campaign[[#This Row],[AcceptedCmp4]]+marketing_campaign[[#This Row],[AcceptedCmp3]]+marketing_campaign[[#This Row],[Response]]</f>
        <v>0</v>
      </c>
      <c r="AO92" t="str" cm="1">
        <f t="array" ref="AO9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3" spans="1:41" x14ac:dyDescent="0.35">
      <c r="A93">
        <v>9235</v>
      </c>
      <c r="B93">
        <v>1957</v>
      </c>
      <c r="C93">
        <f t="shared" ca="1" si="2"/>
        <v>69</v>
      </c>
      <c r="D93" t="str" cm="1">
        <f t="array" aca="1" ref="D9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3" t="s">
        <v>29</v>
      </c>
      <c r="F93" t="s">
        <v>30</v>
      </c>
      <c r="G93" cm="1">
        <f t="array" ref="G93">_xlfn.IFS(marketing_campaign[[#This Row],[Marital_Status]]="Single",K93+L93+1,marketing_campaign[[#This Row],[Marital_Status]]="Together",K93+L93+2,marketing_campaign[[#This Row],[Marital_Status]]="Alone",K93+L93+1,marketing_campaign[[#This Row],[Marital_Status]]="Married",K93+L93+2,marketing_campaign[[#This Row],[Marital_Status]]="Divorced",K93+L93+1,marketing_campaign[[#This Row],[Marital_Status]]="YOLO",K93+L93+1,marketing_campaign[[#This Row],[Marital_Status]]="Absurd",K93+L93+1,marketing_campaign[[#This Row],[Marital_Status]]="Widow",K93+L93+1)</f>
        <v>3</v>
      </c>
      <c r="H93" t="str" cm="1">
        <f t="array" ref="H93">_xlfn.IFS(marketing_campaign[[#This Row],[Family_size]]=1,"Family_with_one_child",marketing_campaign[[#This Row],[Family_size]]&gt;1,"Family_with_more_children")</f>
        <v>Family_with_more_children</v>
      </c>
      <c r="I93">
        <v>51386</v>
      </c>
      <c r="J93" t="str">
        <f>IF(marketing_campaign[[#This Row],[Income]]&gt;=Sheet21!B143,"high_income","low_income")</f>
        <v>high_income</v>
      </c>
      <c r="K93">
        <v>1</v>
      </c>
      <c r="L93">
        <v>1</v>
      </c>
      <c r="M93" s="1">
        <v>41786</v>
      </c>
      <c r="N93">
        <v>45</v>
      </c>
      <c r="O93" t="str" cm="1">
        <f t="array" ref="O93">_xlfn.IFS(AND(marketing_campaign[[#This Row],[Recency]]&gt;=0,marketing_campaign[[#This Row],[Recency]]&lt;=14),"Early Recency",AND(marketing_campaign[[#This Row],[Recency]]&gt;=15,marketing_campaign[[#This Row],[Recency]]&lt;=31),"Mid-Recency",marketing_campaign[[#This Row],[Recency]]&gt;=32,"high Recency")</f>
        <v>high Recency</v>
      </c>
      <c r="P93">
        <v>7</v>
      </c>
      <c r="Q93">
        <v>0</v>
      </c>
      <c r="R93">
        <v>8</v>
      </c>
      <c r="S93">
        <v>2</v>
      </c>
      <c r="T93">
        <v>0</v>
      </c>
      <c r="U93">
        <v>1</v>
      </c>
      <c r="V93">
        <f>marketing_campaign[[#This Row],[MntGoldProds]]+marketing_campaign[[#This Row],[MntSweetProducts]]+marketing_campaign[[#This Row],[MntFishProducts]]+marketing_campaign[[#This Row],[MntMeatProducts]]+marketing_campaign[[#This Row],[MntFruits]]+marketing_campaign[[#This Row],[MntWines]]</f>
        <v>18</v>
      </c>
      <c r="W93">
        <v>1</v>
      </c>
      <c r="X93">
        <v>1</v>
      </c>
      <c r="Y93">
        <v>0</v>
      </c>
      <c r="Z93">
        <v>2</v>
      </c>
      <c r="AA93">
        <f t="shared" si="3"/>
        <v>4</v>
      </c>
      <c r="AB93" t="str" cm="1">
        <f t="array" ref="AB93">_xlfn.IFS(AND(AA93&gt;=0,AA93&lt;=15),"low purchase",AND(AA93&gt;=16,AA93&lt;=30),"mid purchase",AA93&gt;=31,"high purchase")</f>
        <v>low purchase</v>
      </c>
      <c r="AC93">
        <v>7</v>
      </c>
      <c r="AD93" t="str">
        <f>IF(marketing_campaign[[#This Row],[NumWebVisitsMonth]]&gt;=5.3,"higher_webvists","lower_webvisits")</f>
        <v>higher_webvists</v>
      </c>
      <c r="AE93">
        <v>0</v>
      </c>
      <c r="AF93">
        <v>0</v>
      </c>
      <c r="AG93">
        <v>0</v>
      </c>
      <c r="AH93">
        <v>0</v>
      </c>
      <c r="AI93">
        <v>0</v>
      </c>
      <c r="AJ93">
        <v>0</v>
      </c>
      <c r="AK93">
        <v>3</v>
      </c>
      <c r="AL93">
        <v>11</v>
      </c>
      <c r="AM93">
        <v>0</v>
      </c>
      <c r="AN93">
        <f>marketing_campaign[[#This Row],[AcceptedCmp2]]+marketing_campaign[[#This Row],[AcceptedCmp1]]+marketing_campaign[[#This Row],[AcceptedCmp5]]+marketing_campaign[[#This Row],[AcceptedCmp4]]+marketing_campaign[[#This Row],[AcceptedCmp3]]+marketing_campaign[[#This Row],[Response]]</f>
        <v>0</v>
      </c>
      <c r="AO93" t="str" cm="1">
        <f t="array" ref="AO9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4" spans="1:41" x14ac:dyDescent="0.35">
      <c r="A94">
        <v>5798</v>
      </c>
      <c r="B94">
        <v>1973</v>
      </c>
      <c r="C94">
        <f t="shared" ca="1" si="2"/>
        <v>53</v>
      </c>
      <c r="D94" t="str" cm="1">
        <f t="array" aca="1" ref="D9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4" t="s">
        <v>34</v>
      </c>
      <c r="F94" t="s">
        <v>31</v>
      </c>
      <c r="G94" cm="1">
        <f t="array" ref="G94">_xlfn.IFS(marketing_campaign[[#This Row],[Marital_Status]]="Single",K94+L94+1,marketing_campaign[[#This Row],[Marital_Status]]="Together",K94+L94+2,marketing_campaign[[#This Row],[Marital_Status]]="Alone",K94+L94+1,marketing_campaign[[#This Row],[Marital_Status]]="Married",K94+L94+2,marketing_campaign[[#This Row],[Marital_Status]]="Divorced",K94+L94+1,marketing_campaign[[#This Row],[Marital_Status]]="YOLO",K94+L94+1,marketing_campaign[[#This Row],[Marital_Status]]="Absurd",K94+L94+1,marketing_campaign[[#This Row],[Marital_Status]]="Widow",K94+L94+1)</f>
        <v>2</v>
      </c>
      <c r="H94" t="str" cm="1">
        <f t="array" ref="H94">_xlfn.IFS(marketing_campaign[[#This Row],[Family_size]]=1,"Family_with_one_child",marketing_campaign[[#This Row],[Family_size]]&gt;1,"Family_with_more_children")</f>
        <v>Family_with_more_children</v>
      </c>
      <c r="I94">
        <v>51386</v>
      </c>
      <c r="J94" t="str">
        <f>IF(marketing_campaign[[#This Row],[Income]]&gt;=Sheet21!B144,"high_income","low_income")</f>
        <v>high_income</v>
      </c>
      <c r="K94">
        <v>0</v>
      </c>
      <c r="L94">
        <v>0</v>
      </c>
      <c r="M94" s="1">
        <v>41601</v>
      </c>
      <c r="N94">
        <v>87</v>
      </c>
      <c r="O94" t="str" cm="1">
        <f t="array" ref="O94">_xlfn.IFS(AND(marketing_campaign[[#This Row],[Recency]]&gt;=0,marketing_campaign[[#This Row],[Recency]]&lt;=14),"Early Recency",AND(marketing_campaign[[#This Row],[Recency]]&gt;=15,marketing_campaign[[#This Row],[Recency]]&lt;=31),"Mid-Recency",marketing_campaign[[#This Row],[Recency]]&gt;=32,"high Recency")</f>
        <v>high Recency</v>
      </c>
      <c r="P94">
        <v>445</v>
      </c>
      <c r="Q94">
        <v>37</v>
      </c>
      <c r="R94">
        <v>359</v>
      </c>
      <c r="S94">
        <v>98</v>
      </c>
      <c r="T94">
        <v>28</v>
      </c>
      <c r="U94">
        <v>18</v>
      </c>
      <c r="V94">
        <f>marketing_campaign[[#This Row],[MntGoldProds]]+marketing_campaign[[#This Row],[MntSweetProducts]]+marketing_campaign[[#This Row],[MntFishProducts]]+marketing_campaign[[#This Row],[MntMeatProducts]]+marketing_campaign[[#This Row],[MntFruits]]+marketing_campaign[[#This Row],[MntWines]]</f>
        <v>985</v>
      </c>
      <c r="W94">
        <v>1</v>
      </c>
      <c r="X94">
        <v>2</v>
      </c>
      <c r="Y94">
        <v>4</v>
      </c>
      <c r="Z94">
        <v>8</v>
      </c>
      <c r="AA94">
        <f t="shared" si="3"/>
        <v>15</v>
      </c>
      <c r="AB94" t="str" cm="1">
        <f t="array" ref="AB94">_xlfn.IFS(AND(AA94&gt;=0,AA94&lt;=15),"low purchase",AND(AA94&gt;=16,AA94&lt;=30),"mid purchase",AA94&gt;=31,"high purchase")</f>
        <v>low purchase</v>
      </c>
      <c r="AC94">
        <v>1</v>
      </c>
      <c r="AD94" t="str">
        <f>IF(marketing_campaign[[#This Row],[NumWebVisitsMonth]]&gt;=5.3,"higher_webvists","lower_webvisits")</f>
        <v>lower_webvisits</v>
      </c>
      <c r="AE94">
        <v>0</v>
      </c>
      <c r="AF94">
        <v>0</v>
      </c>
      <c r="AG94">
        <v>0</v>
      </c>
      <c r="AH94">
        <v>0</v>
      </c>
      <c r="AI94">
        <v>0</v>
      </c>
      <c r="AJ94">
        <v>0</v>
      </c>
      <c r="AK94">
        <v>3</v>
      </c>
      <c r="AL94">
        <v>11</v>
      </c>
      <c r="AM94">
        <v>0</v>
      </c>
      <c r="AN94">
        <f>marketing_campaign[[#This Row],[AcceptedCmp2]]+marketing_campaign[[#This Row],[AcceptedCmp1]]+marketing_campaign[[#This Row],[AcceptedCmp5]]+marketing_campaign[[#This Row],[AcceptedCmp4]]+marketing_campaign[[#This Row],[AcceptedCmp3]]+marketing_campaign[[#This Row],[Response]]</f>
        <v>0</v>
      </c>
      <c r="AO94" t="str" cm="1">
        <f t="array" ref="AO9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5" spans="1:41" x14ac:dyDescent="0.35">
      <c r="A95">
        <v>11178</v>
      </c>
      <c r="B95">
        <v>1972</v>
      </c>
      <c r="C95">
        <f t="shared" ca="1" si="2"/>
        <v>54</v>
      </c>
      <c r="D95" t="str" cm="1">
        <f t="array" aca="1" ref="D9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5" t="s">
        <v>34</v>
      </c>
      <c r="F95" t="s">
        <v>30</v>
      </c>
      <c r="G95" cm="1">
        <f t="array" ref="G95">_xlfn.IFS(marketing_campaign[[#This Row],[Marital_Status]]="Single",K95+L95+1,marketing_campaign[[#This Row],[Marital_Status]]="Together",K95+L95+2,marketing_campaign[[#This Row],[Marital_Status]]="Alone",K95+L95+1,marketing_campaign[[#This Row],[Marital_Status]]="Married",K95+L95+2,marketing_campaign[[#This Row],[Marital_Status]]="Divorced",K95+L95+1,marketing_campaign[[#This Row],[Marital_Status]]="YOLO",K95+L95+1,marketing_campaign[[#This Row],[Marital_Status]]="Absurd",K95+L95+1,marketing_campaign[[#This Row],[Marital_Status]]="Widow",K95+L95+1)</f>
        <v>2</v>
      </c>
      <c r="H95" t="str" cm="1">
        <f t="array" ref="H95">_xlfn.IFS(marketing_campaign[[#This Row],[Family_size]]=1,"Family_with_one_child",marketing_campaign[[#This Row],[Family_size]]&gt;1,"Family_with_more_children")</f>
        <v>Family_with_more_children</v>
      </c>
      <c r="I95">
        <v>42394</v>
      </c>
      <c r="J95" t="str">
        <f>IF(marketing_campaign[[#This Row],[Income]]&gt;=Sheet21!B145,"high_income","low_income")</f>
        <v>high_income</v>
      </c>
      <c r="K95">
        <v>1</v>
      </c>
      <c r="L95">
        <v>0</v>
      </c>
      <c r="M95" s="1">
        <v>41721</v>
      </c>
      <c r="N95">
        <v>69</v>
      </c>
      <c r="O95" t="str" cm="1">
        <f t="array" ref="O95">_xlfn.IFS(AND(marketing_campaign[[#This Row],[Recency]]&gt;=0,marketing_campaign[[#This Row],[Recency]]&lt;=14),"Early Recency",AND(marketing_campaign[[#This Row],[Recency]]&gt;=15,marketing_campaign[[#This Row],[Recency]]&lt;=31),"Mid-Recency",marketing_campaign[[#This Row],[Recency]]&gt;=32,"high Recency")</f>
        <v>high Recency</v>
      </c>
      <c r="P95">
        <v>15</v>
      </c>
      <c r="Q95">
        <v>2</v>
      </c>
      <c r="R95">
        <v>10</v>
      </c>
      <c r="S95">
        <v>0</v>
      </c>
      <c r="T95">
        <v>1</v>
      </c>
      <c r="U95">
        <v>4</v>
      </c>
      <c r="V95">
        <f>marketing_campaign[[#This Row],[MntGoldProds]]+marketing_campaign[[#This Row],[MntSweetProducts]]+marketing_campaign[[#This Row],[MntFishProducts]]+marketing_campaign[[#This Row],[MntMeatProducts]]+marketing_campaign[[#This Row],[MntFruits]]+marketing_campaign[[#This Row],[MntWines]]</f>
        <v>32</v>
      </c>
      <c r="W95">
        <v>1</v>
      </c>
      <c r="X95">
        <v>1</v>
      </c>
      <c r="Y95">
        <v>0</v>
      </c>
      <c r="Z95">
        <v>3</v>
      </c>
      <c r="AA95">
        <f t="shared" si="3"/>
        <v>5</v>
      </c>
      <c r="AB95" t="str" cm="1">
        <f t="array" ref="AB95">_xlfn.IFS(AND(AA95&gt;=0,AA95&lt;=15),"low purchase",AND(AA95&gt;=16,AA95&lt;=30),"mid purchase",AA95&gt;=31,"high purchase")</f>
        <v>low purchase</v>
      </c>
      <c r="AC95">
        <v>7</v>
      </c>
      <c r="AD95" t="str">
        <f>IF(marketing_campaign[[#This Row],[NumWebVisitsMonth]]&gt;=5.3,"higher_webvists","lower_webvisits")</f>
        <v>higher_webvists</v>
      </c>
      <c r="AE95">
        <v>0</v>
      </c>
      <c r="AF95">
        <v>0</v>
      </c>
      <c r="AG95">
        <v>0</v>
      </c>
      <c r="AH95">
        <v>0</v>
      </c>
      <c r="AI95">
        <v>0</v>
      </c>
      <c r="AJ95">
        <v>0</v>
      </c>
      <c r="AK95">
        <v>3</v>
      </c>
      <c r="AL95">
        <v>11</v>
      </c>
      <c r="AM95">
        <v>0</v>
      </c>
      <c r="AN95">
        <f>marketing_campaign[[#This Row],[AcceptedCmp2]]+marketing_campaign[[#This Row],[AcceptedCmp1]]+marketing_campaign[[#This Row],[AcceptedCmp5]]+marketing_campaign[[#This Row],[AcceptedCmp4]]+marketing_campaign[[#This Row],[AcceptedCmp3]]+marketing_campaign[[#This Row],[Response]]</f>
        <v>0</v>
      </c>
      <c r="AO95" t="str" cm="1">
        <f t="array" ref="AO9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6" spans="1:41" x14ac:dyDescent="0.35">
      <c r="A96">
        <v>2230</v>
      </c>
      <c r="B96">
        <v>1970</v>
      </c>
      <c r="C96">
        <f t="shared" ca="1" si="2"/>
        <v>56</v>
      </c>
      <c r="D96" t="str" cm="1">
        <f t="array" aca="1" ref="D9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6" t="s">
        <v>32</v>
      </c>
      <c r="F96" t="s">
        <v>33</v>
      </c>
      <c r="G96" cm="1">
        <f t="array" ref="G96">_xlfn.IFS(marketing_campaign[[#This Row],[Marital_Status]]="Single",K96+L96+1,marketing_campaign[[#This Row],[Marital_Status]]="Together",K96+L96+2,marketing_campaign[[#This Row],[Marital_Status]]="Alone",K96+L96+1,marketing_campaign[[#This Row],[Marital_Status]]="Married",K96+L96+2,marketing_campaign[[#This Row],[Marital_Status]]="Divorced",K96+L96+1,marketing_campaign[[#This Row],[Marital_Status]]="YOLO",K96+L96+1,marketing_campaign[[#This Row],[Marital_Status]]="Absurd",K96+L96+1,marketing_campaign[[#This Row],[Marital_Status]]="Widow",K96+L96+1)</f>
        <v>3</v>
      </c>
      <c r="H96" t="str" cm="1">
        <f t="array" ref="H96">_xlfn.IFS(marketing_campaign[[#This Row],[Family_size]]=1,"Family_with_one_child",marketing_campaign[[#This Row],[Family_size]]&gt;1,"Family_with_more_children")</f>
        <v>Family_with_more_children</v>
      </c>
      <c r="I96">
        <v>23626</v>
      </c>
      <c r="J96" t="str">
        <f>IF(marketing_campaign[[#This Row],[Income]]&gt;=Sheet21!B146,"high_income","low_income")</f>
        <v>high_income</v>
      </c>
      <c r="K96">
        <v>1</v>
      </c>
      <c r="L96">
        <v>0</v>
      </c>
      <c r="M96" s="1">
        <v>41783</v>
      </c>
      <c r="N96">
        <v>84</v>
      </c>
      <c r="O96" t="str" cm="1">
        <f t="array" ref="O96">_xlfn.IFS(AND(marketing_campaign[[#This Row],[Recency]]&gt;=0,marketing_campaign[[#This Row],[Recency]]&lt;=14),"Early Recency",AND(marketing_campaign[[#This Row],[Recency]]&gt;=15,marketing_campaign[[#This Row],[Recency]]&lt;=31),"Mid-Recency",marketing_campaign[[#This Row],[Recency]]&gt;=32,"high Recency")</f>
        <v>high Recency</v>
      </c>
      <c r="P96">
        <v>27</v>
      </c>
      <c r="Q96">
        <v>2</v>
      </c>
      <c r="R96">
        <v>14</v>
      </c>
      <c r="S96">
        <v>0</v>
      </c>
      <c r="T96">
        <v>0</v>
      </c>
      <c r="U96">
        <v>0</v>
      </c>
      <c r="V96">
        <f>marketing_campaign[[#This Row],[MntGoldProds]]+marketing_campaign[[#This Row],[MntSweetProducts]]+marketing_campaign[[#This Row],[MntFishProducts]]+marketing_campaign[[#This Row],[MntMeatProducts]]+marketing_campaign[[#This Row],[MntFruits]]+marketing_campaign[[#This Row],[MntWines]]</f>
        <v>43</v>
      </c>
      <c r="W96">
        <v>3</v>
      </c>
      <c r="X96">
        <v>3</v>
      </c>
      <c r="Y96">
        <v>1</v>
      </c>
      <c r="Z96">
        <v>3</v>
      </c>
      <c r="AA96">
        <f t="shared" si="3"/>
        <v>10</v>
      </c>
      <c r="AB96" t="str" cm="1">
        <f t="array" ref="AB96">_xlfn.IFS(AND(AA96&gt;=0,AA96&lt;=15),"low purchase",AND(AA96&gt;=16,AA96&lt;=30),"mid purchase",AA96&gt;=31,"high purchase")</f>
        <v>low purchase</v>
      </c>
      <c r="AC96">
        <v>5</v>
      </c>
      <c r="AD96" t="str">
        <f>IF(marketing_campaign[[#This Row],[NumWebVisitsMonth]]&gt;=5.3,"higher_webvists","lower_webvisits")</f>
        <v>lower_webvisits</v>
      </c>
      <c r="AE96">
        <v>0</v>
      </c>
      <c r="AF96">
        <v>0</v>
      </c>
      <c r="AG96">
        <v>0</v>
      </c>
      <c r="AH96">
        <v>0</v>
      </c>
      <c r="AI96">
        <v>0</v>
      </c>
      <c r="AJ96">
        <v>0</v>
      </c>
      <c r="AK96">
        <v>3</v>
      </c>
      <c r="AL96">
        <v>11</v>
      </c>
      <c r="AM96">
        <v>0</v>
      </c>
      <c r="AN96">
        <f>marketing_campaign[[#This Row],[AcceptedCmp2]]+marketing_campaign[[#This Row],[AcceptedCmp1]]+marketing_campaign[[#This Row],[AcceptedCmp5]]+marketing_campaign[[#This Row],[AcceptedCmp4]]+marketing_campaign[[#This Row],[AcceptedCmp3]]+marketing_campaign[[#This Row],[Response]]</f>
        <v>0</v>
      </c>
      <c r="AO96" t="str" cm="1">
        <f t="array" ref="AO9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7" spans="1:41" x14ac:dyDescent="0.35">
      <c r="A97">
        <v>7516</v>
      </c>
      <c r="B97">
        <v>1983</v>
      </c>
      <c r="C97">
        <f t="shared" ca="1" si="2"/>
        <v>43</v>
      </c>
      <c r="D97" t="str" cm="1">
        <f t="array" aca="1" ref="D9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97" t="s">
        <v>29</v>
      </c>
      <c r="F97" t="s">
        <v>33</v>
      </c>
      <c r="G97" cm="1">
        <f t="array" ref="G97">_xlfn.IFS(marketing_campaign[[#This Row],[Marital_Status]]="Single",K97+L97+1,marketing_campaign[[#This Row],[Marital_Status]]="Together",K97+L97+2,marketing_campaign[[#This Row],[Marital_Status]]="Alone",K97+L97+1,marketing_campaign[[#This Row],[Marital_Status]]="Married",K97+L97+2,marketing_campaign[[#This Row],[Marital_Status]]="Divorced",K97+L97+1,marketing_campaign[[#This Row],[Marital_Status]]="YOLO",K97+L97+1,marketing_campaign[[#This Row],[Marital_Status]]="Absurd",K97+L97+1,marketing_campaign[[#This Row],[Marital_Status]]="Widow",K97+L97+1)</f>
        <v>3</v>
      </c>
      <c r="H97" t="str" cm="1">
        <f t="array" ref="H97">_xlfn.IFS(marketing_campaign[[#This Row],[Family_size]]=1,"Family_with_one_child",marketing_campaign[[#This Row],[Family_size]]&gt;1,"Family_with_more_children")</f>
        <v>Family_with_more_children</v>
      </c>
      <c r="I97">
        <v>30096</v>
      </c>
      <c r="J97" t="str">
        <f>IF(marketing_campaign[[#This Row],[Income]]&gt;=Sheet21!B147,"high_income","low_income")</f>
        <v>high_income</v>
      </c>
      <c r="K97">
        <v>1</v>
      </c>
      <c r="L97">
        <v>0</v>
      </c>
      <c r="M97" s="1">
        <v>41781</v>
      </c>
      <c r="N97">
        <v>30</v>
      </c>
      <c r="O97" t="str" cm="1">
        <f t="array" ref="O97">_xlfn.IFS(AND(marketing_campaign[[#This Row],[Recency]]&gt;=0,marketing_campaign[[#This Row],[Recency]]&lt;=14),"Early Recency",AND(marketing_campaign[[#This Row],[Recency]]&gt;=15,marketing_campaign[[#This Row],[Recency]]&lt;=31),"Mid-Recency",marketing_campaign[[#This Row],[Recency]]&gt;=32,"high Recency")</f>
        <v>Mid-Recency</v>
      </c>
      <c r="P97">
        <v>5</v>
      </c>
      <c r="Q97">
        <v>3</v>
      </c>
      <c r="R97">
        <v>11</v>
      </c>
      <c r="S97">
        <v>12</v>
      </c>
      <c r="T97">
        <v>5</v>
      </c>
      <c r="U97">
        <v>9</v>
      </c>
      <c r="V97">
        <f>marketing_campaign[[#This Row],[MntGoldProds]]+marketing_campaign[[#This Row],[MntSweetProducts]]+marketing_campaign[[#This Row],[MntFishProducts]]+marketing_campaign[[#This Row],[MntMeatProducts]]+marketing_campaign[[#This Row],[MntFruits]]+marketing_campaign[[#This Row],[MntWines]]</f>
        <v>45</v>
      </c>
      <c r="W97">
        <v>1</v>
      </c>
      <c r="X97">
        <v>2</v>
      </c>
      <c r="Y97">
        <v>0</v>
      </c>
      <c r="Z97">
        <v>3</v>
      </c>
      <c r="AA97">
        <f t="shared" si="3"/>
        <v>6</v>
      </c>
      <c r="AB97" t="str" cm="1">
        <f t="array" ref="AB97">_xlfn.IFS(AND(AA97&gt;=0,AA97&lt;=15),"low purchase",AND(AA97&gt;=16,AA97&lt;=30),"mid purchase",AA97&gt;=31,"high purchase")</f>
        <v>low purchase</v>
      </c>
      <c r="AC97">
        <v>6</v>
      </c>
      <c r="AD97" t="str">
        <f>IF(marketing_campaign[[#This Row],[NumWebVisitsMonth]]&gt;=5.3,"higher_webvists","lower_webvisits")</f>
        <v>higher_webvists</v>
      </c>
      <c r="AE97">
        <v>0</v>
      </c>
      <c r="AF97">
        <v>0</v>
      </c>
      <c r="AG97">
        <v>0</v>
      </c>
      <c r="AH97">
        <v>0</v>
      </c>
      <c r="AI97">
        <v>0</v>
      </c>
      <c r="AJ97">
        <v>0</v>
      </c>
      <c r="AK97">
        <v>3</v>
      </c>
      <c r="AL97">
        <v>11</v>
      </c>
      <c r="AM97">
        <v>0</v>
      </c>
      <c r="AN97">
        <f>marketing_campaign[[#This Row],[AcceptedCmp2]]+marketing_campaign[[#This Row],[AcceptedCmp1]]+marketing_campaign[[#This Row],[AcceptedCmp5]]+marketing_campaign[[#This Row],[AcceptedCmp4]]+marketing_campaign[[#This Row],[AcceptedCmp3]]+marketing_campaign[[#This Row],[Response]]</f>
        <v>0</v>
      </c>
      <c r="AO97" t="str" cm="1">
        <f t="array" ref="AO9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8" spans="1:41" x14ac:dyDescent="0.35">
      <c r="A98">
        <v>7247</v>
      </c>
      <c r="B98">
        <v>1960</v>
      </c>
      <c r="C98">
        <f t="shared" ca="1" si="2"/>
        <v>66</v>
      </c>
      <c r="D98" t="str" cm="1">
        <f t="array" aca="1" ref="D9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8" t="s">
        <v>29</v>
      </c>
      <c r="F98" t="s">
        <v>38</v>
      </c>
      <c r="G98" cm="1">
        <f t="array" ref="G98">_xlfn.IFS(marketing_campaign[[#This Row],[Marital_Status]]="Single",K98+L98+1,marketing_campaign[[#This Row],[Marital_Status]]="Together",K98+L98+2,marketing_campaign[[#This Row],[Marital_Status]]="Alone",K98+L98+1,marketing_campaign[[#This Row],[Marital_Status]]="Married",K98+L98+2,marketing_campaign[[#This Row],[Marital_Status]]="Divorced",K98+L98+1,marketing_campaign[[#This Row],[Marital_Status]]="YOLO",K98+L98+1,marketing_campaign[[#This Row],[Marital_Status]]="Absurd",K98+L98+1,marketing_campaign[[#This Row],[Marital_Status]]="Widow",K98+L98+1)</f>
        <v>2</v>
      </c>
      <c r="H98" t="str" cm="1">
        <f t="array" ref="H98">_xlfn.IFS(marketing_campaign[[#This Row],[Family_size]]=1,"Family_with_one_child",marketing_campaign[[#This Row],[Family_size]]&gt;1,"Family_with_more_children")</f>
        <v>Family_with_more_children</v>
      </c>
      <c r="I98">
        <v>47916</v>
      </c>
      <c r="J98" t="str">
        <f>IF(marketing_campaign[[#This Row],[Income]]&gt;=Sheet21!B148,"high_income","low_income")</f>
        <v>high_income</v>
      </c>
      <c r="K98">
        <v>0</v>
      </c>
      <c r="L98">
        <v>1</v>
      </c>
      <c r="M98" s="1">
        <v>41235</v>
      </c>
      <c r="N98">
        <v>72</v>
      </c>
      <c r="O98" t="str" cm="1">
        <f t="array" ref="O98">_xlfn.IFS(AND(marketing_campaign[[#This Row],[Recency]]&gt;=0,marketing_campaign[[#This Row],[Recency]]&lt;=14),"Early Recency",AND(marketing_campaign[[#This Row],[Recency]]&gt;=15,marketing_campaign[[#This Row],[Recency]]&lt;=31),"Mid-Recency",marketing_campaign[[#This Row],[Recency]]&gt;=32,"high Recency")</f>
        <v>high Recency</v>
      </c>
      <c r="P98">
        <v>505</v>
      </c>
      <c r="Q98">
        <v>0</v>
      </c>
      <c r="R98">
        <v>26</v>
      </c>
      <c r="S98">
        <v>0</v>
      </c>
      <c r="T98">
        <v>0</v>
      </c>
      <c r="U98">
        <v>75</v>
      </c>
      <c r="V98">
        <f>marketing_campaign[[#This Row],[MntGoldProds]]+marketing_campaign[[#This Row],[MntSweetProducts]]+marketing_campaign[[#This Row],[MntFishProducts]]+marketing_campaign[[#This Row],[MntMeatProducts]]+marketing_campaign[[#This Row],[MntFruits]]+marketing_campaign[[#This Row],[MntWines]]</f>
        <v>606</v>
      </c>
      <c r="W98">
        <v>5</v>
      </c>
      <c r="X98">
        <v>7</v>
      </c>
      <c r="Y98">
        <v>4</v>
      </c>
      <c r="Z98">
        <v>6</v>
      </c>
      <c r="AA98">
        <f t="shared" si="3"/>
        <v>22</v>
      </c>
      <c r="AB98" t="str" cm="1">
        <f t="array" ref="AB98">_xlfn.IFS(AND(AA98&gt;=0,AA98&lt;=15),"low purchase",AND(AA98&gt;=16,AA98&lt;=30),"mid purchase",AA98&gt;=31,"high purchase")</f>
        <v>mid purchase</v>
      </c>
      <c r="AC98">
        <v>6</v>
      </c>
      <c r="AD98" t="str">
        <f>IF(marketing_campaign[[#This Row],[NumWebVisitsMonth]]&gt;=5.3,"higher_webvists","lower_webvisits")</f>
        <v>higher_webvists</v>
      </c>
      <c r="AE98">
        <v>0</v>
      </c>
      <c r="AF98">
        <v>1</v>
      </c>
      <c r="AG98">
        <v>0</v>
      </c>
      <c r="AH98">
        <v>0</v>
      </c>
      <c r="AI98">
        <v>0</v>
      </c>
      <c r="AJ98">
        <v>0</v>
      </c>
      <c r="AK98">
        <v>3</v>
      </c>
      <c r="AL98">
        <v>11</v>
      </c>
      <c r="AM98">
        <v>0</v>
      </c>
      <c r="AN98">
        <f>marketing_campaign[[#This Row],[AcceptedCmp2]]+marketing_campaign[[#This Row],[AcceptedCmp1]]+marketing_campaign[[#This Row],[AcceptedCmp5]]+marketing_campaign[[#This Row],[AcceptedCmp4]]+marketing_campaign[[#This Row],[AcceptedCmp3]]+marketing_campaign[[#This Row],[Response]]</f>
        <v>1</v>
      </c>
      <c r="AO98" t="str" cm="1">
        <f t="array" ref="AO9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99" spans="1:41" x14ac:dyDescent="0.35">
      <c r="A99">
        <v>11100</v>
      </c>
      <c r="B99">
        <v>1972</v>
      </c>
      <c r="C99">
        <f t="shared" ca="1" si="2"/>
        <v>54</v>
      </c>
      <c r="D99" t="str" cm="1">
        <f t="array" aca="1" ref="D9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9" t="s">
        <v>29</v>
      </c>
      <c r="F99" t="s">
        <v>35</v>
      </c>
      <c r="G99" cm="1">
        <f t="array" ref="G99">_xlfn.IFS(marketing_campaign[[#This Row],[Marital_Status]]="Single",K99+L99+1,marketing_campaign[[#This Row],[Marital_Status]]="Together",K99+L99+2,marketing_campaign[[#This Row],[Marital_Status]]="Alone",K99+L99+1,marketing_campaign[[#This Row],[Marital_Status]]="Married",K99+L99+2,marketing_campaign[[#This Row],[Marital_Status]]="Divorced",K99+L99+1,marketing_campaign[[#This Row],[Marital_Status]]="YOLO",K99+L99+1,marketing_campaign[[#This Row],[Marital_Status]]="Absurd",K99+L99+1,marketing_campaign[[#This Row],[Marital_Status]]="Widow",K99+L99+1)</f>
        <v>3</v>
      </c>
      <c r="H99" t="str" cm="1">
        <f t="array" ref="H99">_xlfn.IFS(marketing_campaign[[#This Row],[Family_size]]=1,"Family_with_one_child",marketing_campaign[[#This Row],[Family_size]]&gt;1,"Family_with_more_children")</f>
        <v>Family_with_more_children</v>
      </c>
      <c r="I99">
        <v>51813</v>
      </c>
      <c r="J99" t="str">
        <f>IF(marketing_campaign[[#This Row],[Income]]&gt;=Sheet21!B149,"high_income","low_income")</f>
        <v>high_income</v>
      </c>
      <c r="K99">
        <v>1</v>
      </c>
      <c r="L99">
        <v>1</v>
      </c>
      <c r="M99" s="1">
        <v>41375</v>
      </c>
      <c r="N99">
        <v>37</v>
      </c>
      <c r="O99" t="str" cm="1">
        <f t="array" ref="O99">_xlfn.IFS(AND(marketing_campaign[[#This Row],[Recency]]&gt;=0,marketing_campaign[[#This Row],[Recency]]&lt;=14),"Early Recency",AND(marketing_campaign[[#This Row],[Recency]]&gt;=15,marketing_campaign[[#This Row],[Recency]]&lt;=31),"Mid-Recency",marketing_campaign[[#This Row],[Recency]]&gt;=32,"high Recency")</f>
        <v>high Recency</v>
      </c>
      <c r="P99">
        <v>51</v>
      </c>
      <c r="Q99">
        <v>2</v>
      </c>
      <c r="R99">
        <v>7</v>
      </c>
      <c r="S99">
        <v>0</v>
      </c>
      <c r="T99">
        <v>1</v>
      </c>
      <c r="U99">
        <v>2</v>
      </c>
      <c r="V99">
        <f>marketing_campaign[[#This Row],[MntGoldProds]]+marketing_campaign[[#This Row],[MntSweetProducts]]+marketing_campaign[[#This Row],[MntFishProducts]]+marketing_campaign[[#This Row],[MntMeatProducts]]+marketing_campaign[[#This Row],[MntFruits]]+marketing_campaign[[#This Row],[MntWines]]</f>
        <v>63</v>
      </c>
      <c r="W99">
        <v>2</v>
      </c>
      <c r="X99">
        <v>2</v>
      </c>
      <c r="Y99">
        <v>0</v>
      </c>
      <c r="Z99">
        <v>3</v>
      </c>
      <c r="AA99">
        <f t="shared" si="3"/>
        <v>7</v>
      </c>
      <c r="AB99" t="str" cm="1">
        <f t="array" ref="AB99">_xlfn.IFS(AND(AA99&gt;=0,AA99&lt;=15),"low purchase",AND(AA99&gt;=16,AA99&lt;=30),"mid purchase",AA99&gt;=31,"high purchase")</f>
        <v>low purchase</v>
      </c>
      <c r="AC99">
        <v>7</v>
      </c>
      <c r="AD99" t="str">
        <f>IF(marketing_campaign[[#This Row],[NumWebVisitsMonth]]&gt;=5.3,"higher_webvists","lower_webvisits")</f>
        <v>higher_webvists</v>
      </c>
      <c r="AE99">
        <v>0</v>
      </c>
      <c r="AF99">
        <v>0</v>
      </c>
      <c r="AG99">
        <v>0</v>
      </c>
      <c r="AH99">
        <v>0</v>
      </c>
      <c r="AI99">
        <v>0</v>
      </c>
      <c r="AJ99">
        <v>0</v>
      </c>
      <c r="AK99">
        <v>3</v>
      </c>
      <c r="AL99">
        <v>11</v>
      </c>
      <c r="AM99">
        <v>0</v>
      </c>
      <c r="AN99">
        <f>marketing_campaign[[#This Row],[AcceptedCmp2]]+marketing_campaign[[#This Row],[AcceptedCmp1]]+marketing_campaign[[#This Row],[AcceptedCmp5]]+marketing_campaign[[#This Row],[AcceptedCmp4]]+marketing_campaign[[#This Row],[AcceptedCmp3]]+marketing_campaign[[#This Row],[Response]]</f>
        <v>0</v>
      </c>
      <c r="AO99" t="str" cm="1">
        <f t="array" ref="AO9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0" spans="1:41" x14ac:dyDescent="0.35">
      <c r="A100">
        <v>4646</v>
      </c>
      <c r="B100">
        <v>1951</v>
      </c>
      <c r="C100">
        <f t="shared" ca="1" si="2"/>
        <v>75</v>
      </c>
      <c r="D100" t="str" cm="1">
        <f t="array" aca="1" ref="D10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0" t="s">
        <v>37</v>
      </c>
      <c r="F100" t="s">
        <v>33</v>
      </c>
      <c r="G100" cm="1">
        <f t="array" ref="G100">_xlfn.IFS(marketing_campaign[[#This Row],[Marital_Status]]="Single",K100+L100+1,marketing_campaign[[#This Row],[Marital_Status]]="Together",K100+L100+2,marketing_campaign[[#This Row],[Marital_Status]]="Alone",K100+L100+1,marketing_campaign[[#This Row],[Marital_Status]]="Married",K100+L100+2,marketing_campaign[[#This Row],[Marital_Status]]="Divorced",K100+L100+1,marketing_campaign[[#This Row],[Marital_Status]]="YOLO",K100+L100+1,marketing_campaign[[#This Row],[Marital_Status]]="Absurd",K100+L100+1,marketing_campaign[[#This Row],[Marital_Status]]="Widow",K100+L100+1)</f>
        <v>2</v>
      </c>
      <c r="H100" t="str" cm="1">
        <f t="array" ref="H100">_xlfn.IFS(marketing_campaign[[#This Row],[Family_size]]=1,"Family_with_one_child",marketing_campaign[[#This Row],[Family_size]]&gt;1,"Family_with_more_children")</f>
        <v>Family_with_more_children</v>
      </c>
      <c r="I100">
        <v>78497</v>
      </c>
      <c r="J100" t="str">
        <f>IF(marketing_campaign[[#This Row],[Income]]&gt;=Sheet21!B150,"high_income","low_income")</f>
        <v>high_income</v>
      </c>
      <c r="K100">
        <v>0</v>
      </c>
      <c r="L100">
        <v>0</v>
      </c>
      <c r="M100" s="1">
        <v>41609</v>
      </c>
      <c r="N100">
        <v>44</v>
      </c>
      <c r="O100" t="str" cm="1">
        <f t="array" ref="O100">_xlfn.IFS(AND(marketing_campaign[[#This Row],[Recency]]&gt;=0,marketing_campaign[[#This Row],[Recency]]&lt;=14),"Early Recency",AND(marketing_campaign[[#This Row],[Recency]]&gt;=15,marketing_campaign[[#This Row],[Recency]]&lt;=31),"Mid-Recency",marketing_campaign[[#This Row],[Recency]]&gt;=32,"high Recency")</f>
        <v>high Recency</v>
      </c>
      <c r="P100">
        <v>207</v>
      </c>
      <c r="Q100">
        <v>26</v>
      </c>
      <c r="R100">
        <v>447</v>
      </c>
      <c r="S100">
        <v>75</v>
      </c>
      <c r="T100">
        <v>0</v>
      </c>
      <c r="U100">
        <v>223</v>
      </c>
      <c r="V100">
        <f>marketing_campaign[[#This Row],[MntGoldProds]]+marketing_campaign[[#This Row],[MntSweetProducts]]+marketing_campaign[[#This Row],[MntFishProducts]]+marketing_campaign[[#This Row],[MntMeatProducts]]+marketing_campaign[[#This Row],[MntFruits]]+marketing_campaign[[#This Row],[MntWines]]</f>
        <v>978</v>
      </c>
      <c r="W100">
        <v>1</v>
      </c>
      <c r="X100">
        <v>5</v>
      </c>
      <c r="Y100">
        <v>7</v>
      </c>
      <c r="Z100">
        <v>12</v>
      </c>
      <c r="AA100">
        <f t="shared" si="3"/>
        <v>25</v>
      </c>
      <c r="AB100" t="str" cm="1">
        <f t="array" ref="AB100">_xlfn.IFS(AND(AA100&gt;=0,AA100&lt;=15),"low purchase",AND(AA100&gt;=16,AA100&lt;=30),"mid purchase",AA100&gt;=31,"high purchase")</f>
        <v>mid purchase</v>
      </c>
      <c r="AC100">
        <v>2</v>
      </c>
      <c r="AD100" t="str">
        <f>IF(marketing_campaign[[#This Row],[NumWebVisitsMonth]]&gt;=5.3,"higher_webvists","lower_webvisits")</f>
        <v>lower_webvisits</v>
      </c>
      <c r="AE100">
        <v>0</v>
      </c>
      <c r="AF100">
        <v>0</v>
      </c>
      <c r="AG100">
        <v>0</v>
      </c>
      <c r="AH100">
        <v>1</v>
      </c>
      <c r="AI100">
        <v>0</v>
      </c>
      <c r="AJ100">
        <v>0</v>
      </c>
      <c r="AK100">
        <v>3</v>
      </c>
      <c r="AL100">
        <v>11</v>
      </c>
      <c r="AM100">
        <v>0</v>
      </c>
      <c r="AN100">
        <f>marketing_campaign[[#This Row],[AcceptedCmp2]]+marketing_campaign[[#This Row],[AcceptedCmp1]]+marketing_campaign[[#This Row],[AcceptedCmp5]]+marketing_campaign[[#This Row],[AcceptedCmp4]]+marketing_campaign[[#This Row],[AcceptedCmp3]]+marketing_campaign[[#This Row],[Response]]</f>
        <v>1</v>
      </c>
      <c r="AO100" t="str" cm="1">
        <f t="array" ref="AO10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01" spans="1:41" x14ac:dyDescent="0.35">
      <c r="A101">
        <v>3037</v>
      </c>
      <c r="B101">
        <v>1983</v>
      </c>
      <c r="C101">
        <f t="shared" ca="1" si="2"/>
        <v>43</v>
      </c>
      <c r="D101" t="str" cm="1">
        <f t="array" aca="1" ref="D10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01" t="s">
        <v>32</v>
      </c>
      <c r="F101" t="s">
        <v>33</v>
      </c>
      <c r="G101" cm="1">
        <f t="array" ref="G101">_xlfn.IFS(marketing_campaign[[#This Row],[Marital_Status]]="Single",K101+L101+1,marketing_campaign[[#This Row],[Marital_Status]]="Together",K101+L101+2,marketing_campaign[[#This Row],[Marital_Status]]="Alone",K101+L101+1,marketing_campaign[[#This Row],[Marital_Status]]="Married",K101+L101+2,marketing_campaign[[#This Row],[Marital_Status]]="Divorced",K101+L101+1,marketing_campaign[[#This Row],[Marital_Status]]="YOLO",K101+L101+1,marketing_campaign[[#This Row],[Marital_Status]]="Absurd",K101+L101+1,marketing_campaign[[#This Row],[Marital_Status]]="Widow",K101+L101+1)</f>
        <v>2</v>
      </c>
      <c r="H101" t="str" cm="1">
        <f t="array" ref="H101">_xlfn.IFS(marketing_campaign[[#This Row],[Family_size]]=1,"Family_with_one_child",marketing_campaign[[#This Row],[Family_size]]&gt;1,"Family_with_more_children")</f>
        <v>Family_with_more_children</v>
      </c>
      <c r="I101">
        <v>50150</v>
      </c>
      <c r="J101" t="str">
        <f>IF(marketing_campaign[[#This Row],[Income]]&gt;=Sheet21!B151,"high_income","low_income")</f>
        <v>high_income</v>
      </c>
      <c r="K101">
        <v>0</v>
      </c>
      <c r="L101">
        <v>0</v>
      </c>
      <c r="M101" s="1">
        <v>41445</v>
      </c>
      <c r="N101">
        <v>32</v>
      </c>
      <c r="O101" t="str" cm="1">
        <f t="array" ref="O101">_xlfn.IFS(AND(marketing_campaign[[#This Row],[Recency]]&gt;=0,marketing_campaign[[#This Row],[Recency]]&lt;=14),"Early Recency",AND(marketing_campaign[[#This Row],[Recency]]&gt;=15,marketing_campaign[[#This Row],[Recency]]&lt;=31),"Mid-Recency",marketing_campaign[[#This Row],[Recency]]&gt;=32,"high Recency")</f>
        <v>high Recency</v>
      </c>
      <c r="P101">
        <v>135</v>
      </c>
      <c r="Q101">
        <v>46</v>
      </c>
      <c r="R101">
        <v>92</v>
      </c>
      <c r="S101">
        <v>65</v>
      </c>
      <c r="T101">
        <v>61</v>
      </c>
      <c r="U101">
        <v>11</v>
      </c>
      <c r="V101">
        <f>marketing_campaign[[#This Row],[MntGoldProds]]+marketing_campaign[[#This Row],[MntSweetProducts]]+marketing_campaign[[#This Row],[MntFishProducts]]+marketing_campaign[[#This Row],[MntMeatProducts]]+marketing_campaign[[#This Row],[MntFruits]]+marketing_campaign[[#This Row],[MntWines]]</f>
        <v>410</v>
      </c>
      <c r="W101">
        <v>2</v>
      </c>
      <c r="X101">
        <v>5</v>
      </c>
      <c r="Y101">
        <v>2</v>
      </c>
      <c r="Z101">
        <v>7</v>
      </c>
      <c r="AA101">
        <f t="shared" si="3"/>
        <v>16</v>
      </c>
      <c r="AB101" t="str" cm="1">
        <f t="array" ref="AB101">_xlfn.IFS(AND(AA101&gt;=0,AA101&lt;=15),"low purchase",AND(AA101&gt;=16,AA101&lt;=30),"mid purchase",AA101&gt;=31,"high purchase")</f>
        <v>mid purchase</v>
      </c>
      <c r="AC101">
        <v>5</v>
      </c>
      <c r="AD101" t="str">
        <f>IF(marketing_campaign[[#This Row],[NumWebVisitsMonth]]&gt;=5.3,"higher_webvists","lower_webvisits")</f>
        <v>lower_webvisits</v>
      </c>
      <c r="AE101">
        <v>0</v>
      </c>
      <c r="AF101">
        <v>0</v>
      </c>
      <c r="AG101">
        <v>0</v>
      </c>
      <c r="AH101">
        <v>0</v>
      </c>
      <c r="AI101">
        <v>0</v>
      </c>
      <c r="AJ101">
        <v>0</v>
      </c>
      <c r="AK101">
        <v>3</v>
      </c>
      <c r="AL101">
        <v>11</v>
      </c>
      <c r="AM101">
        <v>0</v>
      </c>
      <c r="AN101">
        <f>marketing_campaign[[#This Row],[AcceptedCmp2]]+marketing_campaign[[#This Row],[AcceptedCmp1]]+marketing_campaign[[#This Row],[AcceptedCmp5]]+marketing_campaign[[#This Row],[AcceptedCmp4]]+marketing_campaign[[#This Row],[AcceptedCmp3]]+marketing_campaign[[#This Row],[Response]]</f>
        <v>0</v>
      </c>
      <c r="AO101" t="str" cm="1">
        <f t="array" ref="AO10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2" spans="1:41" x14ac:dyDescent="0.35">
      <c r="A102">
        <v>1473</v>
      </c>
      <c r="B102">
        <v>1960</v>
      </c>
      <c r="C102">
        <f t="shared" ca="1" si="2"/>
        <v>66</v>
      </c>
      <c r="D102" t="str" cm="1">
        <f t="array" aca="1" ref="D10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2" t="s">
        <v>37</v>
      </c>
      <c r="F102" t="s">
        <v>30</v>
      </c>
      <c r="G102" cm="1">
        <f t="array" ref="G102">_xlfn.IFS(marketing_campaign[[#This Row],[Marital_Status]]="Single",K102+L102+1,marketing_campaign[[#This Row],[Marital_Status]]="Together",K102+L102+2,marketing_campaign[[#This Row],[Marital_Status]]="Alone",K102+L102+1,marketing_campaign[[#This Row],[Marital_Status]]="Married",K102+L102+2,marketing_campaign[[#This Row],[Marital_Status]]="Divorced",K102+L102+1,marketing_campaign[[#This Row],[Marital_Status]]="YOLO",K102+L102+1,marketing_campaign[[#This Row],[Marital_Status]]="Absurd",K102+L102+1,marketing_campaign[[#This Row],[Marital_Status]]="Widow",K102+L102+1)</f>
        <v>2</v>
      </c>
      <c r="H102" t="str" cm="1">
        <f t="array" ref="H102">_xlfn.IFS(marketing_campaign[[#This Row],[Family_size]]=1,"Family_with_one_child",marketing_campaign[[#This Row],[Family_size]]&gt;1,"Family_with_more_children")</f>
        <v>Family_with_more_children</v>
      </c>
      <c r="I102">
        <v>47823</v>
      </c>
      <c r="J102" t="str">
        <f>IF(marketing_campaign[[#This Row],[Income]]&gt;=Sheet21!B152,"high_income","low_income")</f>
        <v>high_income</v>
      </c>
      <c r="K102">
        <v>0</v>
      </c>
      <c r="L102">
        <v>1</v>
      </c>
      <c r="M102" s="1">
        <v>41478</v>
      </c>
      <c r="N102">
        <v>0</v>
      </c>
      <c r="O102" t="str" cm="1">
        <f t="array" ref="O102">_xlfn.IFS(AND(marketing_campaign[[#This Row],[Recency]]&gt;=0,marketing_campaign[[#This Row],[Recency]]&lt;=14),"Early Recency",AND(marketing_campaign[[#This Row],[Recency]]&gt;=15,marketing_campaign[[#This Row],[Recency]]&lt;=31),"Mid-Recency",marketing_campaign[[#This Row],[Recency]]&gt;=32,"high Recency")</f>
        <v>Early Recency</v>
      </c>
      <c r="P102">
        <v>53</v>
      </c>
      <c r="Q102">
        <v>1</v>
      </c>
      <c r="R102">
        <v>5</v>
      </c>
      <c r="S102">
        <v>2</v>
      </c>
      <c r="T102">
        <v>1</v>
      </c>
      <c r="U102">
        <v>10</v>
      </c>
      <c r="V102">
        <f>marketing_campaign[[#This Row],[MntGoldProds]]+marketing_campaign[[#This Row],[MntSweetProducts]]+marketing_campaign[[#This Row],[MntFishProducts]]+marketing_campaign[[#This Row],[MntMeatProducts]]+marketing_campaign[[#This Row],[MntFruits]]+marketing_campaign[[#This Row],[MntWines]]</f>
        <v>72</v>
      </c>
      <c r="W102">
        <v>2</v>
      </c>
      <c r="X102">
        <v>2</v>
      </c>
      <c r="Y102">
        <v>0</v>
      </c>
      <c r="Z102">
        <v>3</v>
      </c>
      <c r="AA102">
        <f t="shared" si="3"/>
        <v>7</v>
      </c>
      <c r="AB102" t="str" cm="1">
        <f t="array" ref="AB102">_xlfn.IFS(AND(AA102&gt;=0,AA102&lt;=15),"low purchase",AND(AA102&gt;=16,AA102&lt;=30),"mid purchase",AA102&gt;=31,"high purchase")</f>
        <v>low purchase</v>
      </c>
      <c r="AC102">
        <v>8</v>
      </c>
      <c r="AD102" t="str">
        <f>IF(marketing_campaign[[#This Row],[NumWebVisitsMonth]]&gt;=5.3,"higher_webvists","lower_webvisits")</f>
        <v>higher_webvists</v>
      </c>
      <c r="AE102">
        <v>0</v>
      </c>
      <c r="AF102">
        <v>0</v>
      </c>
      <c r="AG102">
        <v>0</v>
      </c>
      <c r="AH102">
        <v>0</v>
      </c>
      <c r="AI102">
        <v>0</v>
      </c>
      <c r="AJ102">
        <v>0</v>
      </c>
      <c r="AK102">
        <v>3</v>
      </c>
      <c r="AL102">
        <v>11</v>
      </c>
      <c r="AM102">
        <v>0</v>
      </c>
      <c r="AN102">
        <f>marketing_campaign[[#This Row],[AcceptedCmp2]]+marketing_campaign[[#This Row],[AcceptedCmp1]]+marketing_campaign[[#This Row],[AcceptedCmp5]]+marketing_campaign[[#This Row],[AcceptedCmp4]]+marketing_campaign[[#This Row],[AcceptedCmp3]]+marketing_campaign[[#This Row],[Response]]</f>
        <v>0</v>
      </c>
      <c r="AO102" t="str" cm="1">
        <f t="array" ref="AO10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3" spans="1:41" x14ac:dyDescent="0.35">
      <c r="A103">
        <v>1016</v>
      </c>
      <c r="B103">
        <v>1959</v>
      </c>
      <c r="C103">
        <f t="shared" ca="1" si="2"/>
        <v>67</v>
      </c>
      <c r="D103" t="str" cm="1">
        <f t="array" aca="1" ref="D10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3" t="s">
        <v>32</v>
      </c>
      <c r="F103" t="s">
        <v>30</v>
      </c>
      <c r="G103" cm="1">
        <f t="array" ref="G103">_xlfn.IFS(marketing_campaign[[#This Row],[Marital_Status]]="Single",K103+L103+1,marketing_campaign[[#This Row],[Marital_Status]]="Together",K103+L103+2,marketing_campaign[[#This Row],[Marital_Status]]="Alone",K103+L103+1,marketing_campaign[[#This Row],[Marital_Status]]="Married",K103+L103+2,marketing_campaign[[#This Row],[Marital_Status]]="Divorced",K103+L103+1,marketing_campaign[[#This Row],[Marital_Status]]="YOLO",K103+L103+1,marketing_campaign[[#This Row],[Marital_Status]]="Absurd",K103+L103+1,marketing_campaign[[#This Row],[Marital_Status]]="Widow",K103+L103+1)</f>
        <v>2</v>
      </c>
      <c r="H103" t="str" cm="1">
        <f t="array" ref="H103">_xlfn.IFS(marketing_campaign[[#This Row],[Family_size]]=1,"Family_with_one_child",marketing_campaign[[#This Row],[Family_size]]&gt;1,"Family_with_more_children")</f>
        <v>Family_with_more_children</v>
      </c>
      <c r="I103">
        <v>34554</v>
      </c>
      <c r="J103" t="str">
        <f>IF(marketing_campaign[[#This Row],[Income]]&gt;=Sheet21!B153,"high_income","low_income")</f>
        <v>high_income</v>
      </c>
      <c r="K103">
        <v>0</v>
      </c>
      <c r="L103">
        <v>1</v>
      </c>
      <c r="M103" s="1">
        <v>41728</v>
      </c>
      <c r="N103">
        <v>43</v>
      </c>
      <c r="O103" t="str" cm="1">
        <f t="array" ref="O103">_xlfn.IFS(AND(marketing_campaign[[#This Row],[Recency]]&gt;=0,marketing_campaign[[#This Row],[Recency]]&lt;=14),"Early Recency",AND(marketing_campaign[[#This Row],[Recency]]&gt;=15,marketing_campaign[[#This Row],[Recency]]&lt;=31),"Mid-Recency",marketing_campaign[[#This Row],[Recency]]&gt;=32,"high Recency")</f>
        <v>high Recency</v>
      </c>
      <c r="P103">
        <v>41</v>
      </c>
      <c r="Q103">
        <v>1</v>
      </c>
      <c r="R103">
        <v>6</v>
      </c>
      <c r="S103">
        <v>2</v>
      </c>
      <c r="T103">
        <v>0</v>
      </c>
      <c r="U103">
        <v>5</v>
      </c>
      <c r="V103">
        <f>marketing_campaign[[#This Row],[MntGoldProds]]+marketing_campaign[[#This Row],[MntSweetProducts]]+marketing_campaign[[#This Row],[MntFishProducts]]+marketing_campaign[[#This Row],[MntMeatProducts]]+marketing_campaign[[#This Row],[MntFruits]]+marketing_campaign[[#This Row],[MntWines]]</f>
        <v>55</v>
      </c>
      <c r="W103">
        <v>2</v>
      </c>
      <c r="X103">
        <v>2</v>
      </c>
      <c r="Y103">
        <v>0</v>
      </c>
      <c r="Z103">
        <v>3</v>
      </c>
      <c r="AA103">
        <f t="shared" si="3"/>
        <v>7</v>
      </c>
      <c r="AB103" t="str" cm="1">
        <f t="array" ref="AB103">_xlfn.IFS(AND(AA103&gt;=0,AA103&lt;=15),"low purchase",AND(AA103&gt;=16,AA103&lt;=30),"mid purchase",AA103&gt;=31,"high purchase")</f>
        <v>low purchase</v>
      </c>
      <c r="AC103">
        <v>6</v>
      </c>
      <c r="AD103" t="str">
        <f>IF(marketing_campaign[[#This Row],[NumWebVisitsMonth]]&gt;=5.3,"higher_webvists","lower_webvisits")</f>
        <v>higher_webvists</v>
      </c>
      <c r="AE103">
        <v>0</v>
      </c>
      <c r="AF103">
        <v>0</v>
      </c>
      <c r="AG103">
        <v>0</v>
      </c>
      <c r="AH103">
        <v>0</v>
      </c>
      <c r="AI103">
        <v>0</v>
      </c>
      <c r="AJ103">
        <v>0</v>
      </c>
      <c r="AK103">
        <v>3</v>
      </c>
      <c r="AL103">
        <v>11</v>
      </c>
      <c r="AM103">
        <v>0</v>
      </c>
      <c r="AN103">
        <f>marketing_campaign[[#This Row],[AcceptedCmp2]]+marketing_campaign[[#This Row],[AcceptedCmp1]]+marketing_campaign[[#This Row],[AcceptedCmp5]]+marketing_campaign[[#This Row],[AcceptedCmp4]]+marketing_campaign[[#This Row],[AcceptedCmp3]]+marketing_campaign[[#This Row],[Response]]</f>
        <v>0</v>
      </c>
      <c r="AO103" t="str" cm="1">
        <f t="array" ref="AO10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4" spans="1:41" x14ac:dyDescent="0.35">
      <c r="A104">
        <v>4518</v>
      </c>
      <c r="B104">
        <v>1979</v>
      </c>
      <c r="C104">
        <f t="shared" ca="1" si="2"/>
        <v>47</v>
      </c>
      <c r="D104" t="str" cm="1">
        <f t="array" aca="1" ref="D10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4" t="s">
        <v>29</v>
      </c>
      <c r="F104" t="s">
        <v>31</v>
      </c>
      <c r="G104" cm="1">
        <f t="array" ref="G104">_xlfn.IFS(marketing_campaign[[#This Row],[Marital_Status]]="Single",K104+L104+1,marketing_campaign[[#This Row],[Marital_Status]]="Together",K104+L104+2,marketing_campaign[[#This Row],[Marital_Status]]="Alone",K104+L104+1,marketing_campaign[[#This Row],[Marital_Status]]="Married",K104+L104+2,marketing_campaign[[#This Row],[Marital_Status]]="Divorced",K104+L104+1,marketing_campaign[[#This Row],[Marital_Status]]="YOLO",K104+L104+1,marketing_campaign[[#This Row],[Marital_Status]]="Absurd",K104+L104+1,marketing_campaign[[#This Row],[Marital_Status]]="Widow",K104+L104+1)</f>
        <v>3</v>
      </c>
      <c r="H104" t="str" cm="1">
        <f t="array" ref="H104">_xlfn.IFS(marketing_campaign[[#This Row],[Family_size]]=1,"Family_with_one_child",marketing_campaign[[#This Row],[Family_size]]&gt;1,"Family_with_more_children")</f>
        <v>Family_with_more_children</v>
      </c>
      <c r="I104">
        <v>85693</v>
      </c>
      <c r="J104" t="str">
        <f>IF(marketing_campaign[[#This Row],[Income]]&gt;=Sheet21!B154,"high_income","low_income")</f>
        <v>high_income</v>
      </c>
      <c r="K104">
        <v>0</v>
      </c>
      <c r="L104">
        <v>1</v>
      </c>
      <c r="M104" s="1">
        <v>41384</v>
      </c>
      <c r="N104">
        <v>59</v>
      </c>
      <c r="O104" t="str" cm="1">
        <f t="array" ref="O104">_xlfn.IFS(AND(marketing_campaign[[#This Row],[Recency]]&gt;=0,marketing_campaign[[#This Row],[Recency]]&lt;=14),"Early Recency",AND(marketing_campaign[[#This Row],[Recency]]&gt;=15,marketing_campaign[[#This Row],[Recency]]&lt;=31),"Mid-Recency",marketing_campaign[[#This Row],[Recency]]&gt;=32,"high Recency")</f>
        <v>high Recency</v>
      </c>
      <c r="P104">
        <v>386</v>
      </c>
      <c r="Q104">
        <v>172</v>
      </c>
      <c r="R104">
        <v>183</v>
      </c>
      <c r="S104">
        <v>185</v>
      </c>
      <c r="T104">
        <v>132</v>
      </c>
      <c r="U104">
        <v>111</v>
      </c>
      <c r="V104">
        <f>marketing_campaign[[#This Row],[MntGoldProds]]+marketing_campaign[[#This Row],[MntSweetProducts]]+marketing_campaign[[#This Row],[MntFishProducts]]+marketing_campaign[[#This Row],[MntMeatProducts]]+marketing_campaign[[#This Row],[MntFruits]]+marketing_campaign[[#This Row],[MntWines]]</f>
        <v>1169</v>
      </c>
      <c r="W104">
        <v>2</v>
      </c>
      <c r="X104">
        <v>9</v>
      </c>
      <c r="Y104">
        <v>5</v>
      </c>
      <c r="Z104">
        <v>11</v>
      </c>
      <c r="AA104">
        <f t="shared" si="3"/>
        <v>27</v>
      </c>
      <c r="AB104" t="str" cm="1">
        <f t="array" ref="AB104">_xlfn.IFS(AND(AA104&gt;=0,AA104&lt;=15),"low purchase",AND(AA104&gt;=16,AA104&lt;=30),"mid purchase",AA104&gt;=31,"high purchase")</f>
        <v>mid purchase</v>
      </c>
      <c r="AC104">
        <v>5</v>
      </c>
      <c r="AD104" t="str">
        <f>IF(marketing_campaign[[#This Row],[NumWebVisitsMonth]]&gt;=5.3,"higher_webvists","lower_webvisits")</f>
        <v>lower_webvisits</v>
      </c>
      <c r="AE104">
        <v>0</v>
      </c>
      <c r="AF104">
        <v>0</v>
      </c>
      <c r="AG104">
        <v>0</v>
      </c>
      <c r="AH104">
        <v>0</v>
      </c>
      <c r="AI104">
        <v>0</v>
      </c>
      <c r="AJ104">
        <v>0</v>
      </c>
      <c r="AK104">
        <v>3</v>
      </c>
      <c r="AL104">
        <v>11</v>
      </c>
      <c r="AM104">
        <v>0</v>
      </c>
      <c r="AN104">
        <f>marketing_campaign[[#This Row],[AcceptedCmp2]]+marketing_campaign[[#This Row],[AcceptedCmp1]]+marketing_campaign[[#This Row],[AcceptedCmp5]]+marketing_campaign[[#This Row],[AcceptedCmp4]]+marketing_campaign[[#This Row],[AcceptedCmp3]]+marketing_campaign[[#This Row],[Response]]</f>
        <v>0</v>
      </c>
      <c r="AO104" t="str" cm="1">
        <f t="array" ref="AO10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5" spans="1:41" x14ac:dyDescent="0.35">
      <c r="A105">
        <v>9370</v>
      </c>
      <c r="B105">
        <v>1945</v>
      </c>
      <c r="C105">
        <f t="shared" ca="1" si="2"/>
        <v>81</v>
      </c>
      <c r="D105" t="str" cm="1">
        <f t="array" aca="1" ref="D10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05" t="s">
        <v>32</v>
      </c>
      <c r="F105" t="s">
        <v>33</v>
      </c>
      <c r="G105" cm="1">
        <f t="array" ref="G105">_xlfn.IFS(marketing_campaign[[#This Row],[Marital_Status]]="Single",K105+L105+1,marketing_campaign[[#This Row],[Marital_Status]]="Together",K105+L105+2,marketing_campaign[[#This Row],[Marital_Status]]="Alone",K105+L105+1,marketing_campaign[[#This Row],[Marital_Status]]="Married",K105+L105+2,marketing_campaign[[#This Row],[Marital_Status]]="Divorced",K105+L105+1,marketing_campaign[[#This Row],[Marital_Status]]="YOLO",K105+L105+1,marketing_campaign[[#This Row],[Marital_Status]]="Absurd",K105+L105+1,marketing_campaign[[#This Row],[Marital_Status]]="Widow",K105+L105+1)</f>
        <v>2</v>
      </c>
      <c r="H105" t="str" cm="1">
        <f t="array" ref="H105">_xlfn.IFS(marketing_campaign[[#This Row],[Family_size]]=1,"Family_with_one_child",marketing_campaign[[#This Row],[Family_size]]&gt;1,"Family_with_more_children")</f>
        <v>Family_with_more_children</v>
      </c>
      <c r="I105">
        <v>65846</v>
      </c>
      <c r="J105" t="str">
        <f>IF(marketing_campaign[[#This Row],[Income]]&gt;=Sheet21!B155,"high_income","low_income")</f>
        <v>high_income</v>
      </c>
      <c r="K105">
        <v>0</v>
      </c>
      <c r="L105">
        <v>0</v>
      </c>
      <c r="M105" s="1">
        <v>41411</v>
      </c>
      <c r="N105">
        <v>68</v>
      </c>
      <c r="O105" t="str" cm="1">
        <f t="array" ref="O105">_xlfn.IFS(AND(marketing_campaign[[#This Row],[Recency]]&gt;=0,marketing_campaign[[#This Row],[Recency]]&lt;=14),"Early Recency",AND(marketing_campaign[[#This Row],[Recency]]&gt;=15,marketing_campaign[[#This Row],[Recency]]&lt;=31),"Mid-Recency",marketing_campaign[[#This Row],[Recency]]&gt;=32,"high Recency")</f>
        <v>high Recency</v>
      </c>
      <c r="P105">
        <v>562</v>
      </c>
      <c r="Q105">
        <v>81</v>
      </c>
      <c r="R105">
        <v>276</v>
      </c>
      <c r="S105">
        <v>80</v>
      </c>
      <c r="T105">
        <v>40</v>
      </c>
      <c r="U105">
        <v>81</v>
      </c>
      <c r="V105">
        <f>marketing_campaign[[#This Row],[MntGoldProds]]+marketing_campaign[[#This Row],[MntSweetProducts]]+marketing_campaign[[#This Row],[MntFishProducts]]+marketing_campaign[[#This Row],[MntMeatProducts]]+marketing_campaign[[#This Row],[MntFruits]]+marketing_campaign[[#This Row],[MntWines]]</f>
        <v>1120</v>
      </c>
      <c r="W105">
        <v>1</v>
      </c>
      <c r="X105">
        <v>6</v>
      </c>
      <c r="Y105">
        <v>3</v>
      </c>
      <c r="Z105">
        <v>6</v>
      </c>
      <c r="AA105">
        <f t="shared" si="3"/>
        <v>16</v>
      </c>
      <c r="AB105" t="str" cm="1">
        <f t="array" ref="AB105">_xlfn.IFS(AND(AA105&gt;=0,AA105&lt;=15),"low purchase",AND(AA105&gt;=16,AA105&lt;=30),"mid purchase",AA105&gt;=31,"high purchase")</f>
        <v>mid purchase</v>
      </c>
      <c r="AC105">
        <v>4</v>
      </c>
      <c r="AD105" t="str">
        <f>IF(marketing_campaign[[#This Row],[NumWebVisitsMonth]]&gt;=5.3,"higher_webvists","lower_webvisits")</f>
        <v>lower_webvisits</v>
      </c>
      <c r="AE105">
        <v>0</v>
      </c>
      <c r="AF105">
        <v>0</v>
      </c>
      <c r="AG105">
        <v>0</v>
      </c>
      <c r="AH105">
        <v>0</v>
      </c>
      <c r="AI105">
        <v>0</v>
      </c>
      <c r="AJ105">
        <v>0</v>
      </c>
      <c r="AK105">
        <v>3</v>
      </c>
      <c r="AL105">
        <v>11</v>
      </c>
      <c r="AM105">
        <v>0</v>
      </c>
      <c r="AN105">
        <f>marketing_campaign[[#This Row],[AcceptedCmp2]]+marketing_campaign[[#This Row],[AcceptedCmp1]]+marketing_campaign[[#This Row],[AcceptedCmp5]]+marketing_campaign[[#This Row],[AcceptedCmp4]]+marketing_campaign[[#This Row],[AcceptedCmp3]]+marketing_campaign[[#This Row],[Response]]</f>
        <v>0</v>
      </c>
      <c r="AO105" t="str" cm="1">
        <f t="array" ref="AO10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6" spans="1:41" x14ac:dyDescent="0.35">
      <c r="A106">
        <v>8908</v>
      </c>
      <c r="B106">
        <v>1959</v>
      </c>
      <c r="C106">
        <f t="shared" ca="1" si="2"/>
        <v>67</v>
      </c>
      <c r="D106" t="str" cm="1">
        <f t="array" aca="1" ref="D10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6" t="s">
        <v>29</v>
      </c>
      <c r="F106" t="s">
        <v>33</v>
      </c>
      <c r="G106" cm="1">
        <f t="array" ref="G106">_xlfn.IFS(marketing_campaign[[#This Row],[Marital_Status]]="Single",K106+L106+1,marketing_campaign[[#This Row],[Marital_Status]]="Together",K106+L106+2,marketing_campaign[[#This Row],[Marital_Status]]="Alone",K106+L106+1,marketing_campaign[[#This Row],[Marital_Status]]="Married",K106+L106+2,marketing_campaign[[#This Row],[Marital_Status]]="Divorced",K106+L106+1,marketing_campaign[[#This Row],[Marital_Status]]="YOLO",K106+L106+1,marketing_campaign[[#This Row],[Marital_Status]]="Absurd",K106+L106+1,marketing_campaign[[#This Row],[Marital_Status]]="Widow",K106+L106+1)</f>
        <v>2</v>
      </c>
      <c r="H106" t="str" cm="1">
        <f t="array" ref="H106">_xlfn.IFS(marketing_campaign[[#This Row],[Family_size]]=1,"Family_with_one_child",marketing_campaign[[#This Row],[Family_size]]&gt;1,"Family_with_more_children")</f>
        <v>Family_with_more_children</v>
      </c>
      <c r="I106">
        <v>87195</v>
      </c>
      <c r="J106" t="str">
        <f>IF(marketing_campaign[[#This Row],[Income]]&gt;=Sheet21!B156,"high_income","low_income")</f>
        <v>high_income</v>
      </c>
      <c r="K106">
        <v>0</v>
      </c>
      <c r="L106">
        <v>0</v>
      </c>
      <c r="M106" s="1">
        <v>41767</v>
      </c>
      <c r="N106">
        <v>35</v>
      </c>
      <c r="O106" t="str" cm="1">
        <f t="array" ref="O106">_xlfn.IFS(AND(marketing_campaign[[#This Row],[Recency]]&gt;=0,marketing_campaign[[#This Row],[Recency]]&lt;=14),"Early Recency",AND(marketing_campaign[[#This Row],[Recency]]&gt;=15,marketing_campaign[[#This Row],[Recency]]&lt;=31),"Mid-Recency",marketing_campaign[[#This Row],[Recency]]&gt;=32,"high Recency")</f>
        <v>high Recency</v>
      </c>
      <c r="P106">
        <v>217</v>
      </c>
      <c r="Q106">
        <v>76</v>
      </c>
      <c r="R106">
        <v>690</v>
      </c>
      <c r="S106">
        <v>50</v>
      </c>
      <c r="T106">
        <v>26</v>
      </c>
      <c r="U106">
        <v>38</v>
      </c>
      <c r="V106">
        <f>marketing_campaign[[#This Row],[MntGoldProds]]+marketing_campaign[[#This Row],[MntSweetProducts]]+marketing_campaign[[#This Row],[MntFishProducts]]+marketing_campaign[[#This Row],[MntMeatProducts]]+marketing_campaign[[#This Row],[MntFruits]]+marketing_campaign[[#This Row],[MntWines]]</f>
        <v>1097</v>
      </c>
      <c r="W106">
        <v>1</v>
      </c>
      <c r="X106">
        <v>3</v>
      </c>
      <c r="Y106">
        <v>11</v>
      </c>
      <c r="Z106">
        <v>5</v>
      </c>
      <c r="AA106">
        <f t="shared" si="3"/>
        <v>20</v>
      </c>
      <c r="AB106" t="str" cm="1">
        <f t="array" ref="AB106">_xlfn.IFS(AND(AA106&gt;=0,AA106&lt;=15),"low purchase",AND(AA106&gt;=16,AA106&lt;=30),"mid purchase",AA106&gt;=31,"high purchase")</f>
        <v>mid purchase</v>
      </c>
      <c r="AC106">
        <v>1</v>
      </c>
      <c r="AD106" t="str">
        <f>IF(marketing_campaign[[#This Row],[NumWebVisitsMonth]]&gt;=5.3,"higher_webvists","lower_webvisits")</f>
        <v>lower_webvisits</v>
      </c>
      <c r="AE106">
        <v>0</v>
      </c>
      <c r="AF106">
        <v>0</v>
      </c>
      <c r="AG106">
        <v>0</v>
      </c>
      <c r="AH106">
        <v>0</v>
      </c>
      <c r="AI106">
        <v>0</v>
      </c>
      <c r="AJ106">
        <v>0</v>
      </c>
      <c r="AK106">
        <v>3</v>
      </c>
      <c r="AL106">
        <v>11</v>
      </c>
      <c r="AM106">
        <v>1</v>
      </c>
      <c r="AN106">
        <f>marketing_campaign[[#This Row],[AcceptedCmp2]]+marketing_campaign[[#This Row],[AcceptedCmp1]]+marketing_campaign[[#This Row],[AcceptedCmp5]]+marketing_campaign[[#This Row],[AcceptedCmp4]]+marketing_campaign[[#This Row],[AcceptedCmp3]]+marketing_campaign[[#This Row],[Response]]</f>
        <v>1</v>
      </c>
      <c r="AO106" t="str" cm="1">
        <f t="array" ref="AO10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07" spans="1:41" x14ac:dyDescent="0.35">
      <c r="A107">
        <v>8373</v>
      </c>
      <c r="B107">
        <v>1979</v>
      </c>
      <c r="C107">
        <f t="shared" ca="1" si="2"/>
        <v>47</v>
      </c>
      <c r="D107" t="str" cm="1">
        <f t="array" aca="1" ref="D10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7" t="s">
        <v>36</v>
      </c>
      <c r="F107" t="s">
        <v>31</v>
      </c>
      <c r="G107" cm="1">
        <f t="array" ref="G107">_xlfn.IFS(marketing_campaign[[#This Row],[Marital_Status]]="Single",K107+L107+1,marketing_campaign[[#This Row],[Marital_Status]]="Together",K107+L107+2,marketing_campaign[[#This Row],[Marital_Status]]="Alone",K107+L107+1,marketing_campaign[[#This Row],[Marital_Status]]="Married",K107+L107+2,marketing_campaign[[#This Row],[Marital_Status]]="Divorced",K107+L107+1,marketing_campaign[[#This Row],[Marital_Status]]="YOLO",K107+L107+1,marketing_campaign[[#This Row],[Marital_Status]]="Absurd",K107+L107+1,marketing_campaign[[#This Row],[Marital_Status]]="Widow",K107+L107+1)</f>
        <v>3</v>
      </c>
      <c r="H107" t="str" cm="1">
        <f t="array" ref="H107">_xlfn.IFS(marketing_campaign[[#This Row],[Family_size]]=1,"Family_with_one_child",marketing_campaign[[#This Row],[Family_size]]&gt;1,"Family_with_more_children")</f>
        <v>Family_with_more_children</v>
      </c>
      <c r="I107">
        <v>24594</v>
      </c>
      <c r="J107" t="str">
        <f>IF(marketing_campaign[[#This Row],[Income]]&gt;=Sheet21!B157,"high_income","low_income")</f>
        <v>high_income</v>
      </c>
      <c r="K107">
        <v>1</v>
      </c>
      <c r="L107">
        <v>0</v>
      </c>
      <c r="M107" s="1">
        <v>41618</v>
      </c>
      <c r="N107">
        <v>94</v>
      </c>
      <c r="O107" t="str" cm="1">
        <f t="array" ref="O107">_xlfn.IFS(AND(marketing_campaign[[#This Row],[Recency]]&gt;=0,marketing_campaign[[#This Row],[Recency]]&lt;=14),"Early Recency",AND(marketing_campaign[[#This Row],[Recency]]&gt;=15,marketing_campaign[[#This Row],[Recency]]&lt;=31),"Mid-Recency",marketing_campaign[[#This Row],[Recency]]&gt;=32,"high Recency")</f>
        <v>high Recency</v>
      </c>
      <c r="P107">
        <v>1</v>
      </c>
      <c r="Q107">
        <v>3</v>
      </c>
      <c r="R107">
        <v>6</v>
      </c>
      <c r="S107">
        <v>10</v>
      </c>
      <c r="T107">
        <v>0</v>
      </c>
      <c r="U107">
        <v>9</v>
      </c>
      <c r="V107">
        <f>marketing_campaign[[#This Row],[MntGoldProds]]+marketing_campaign[[#This Row],[MntSweetProducts]]+marketing_campaign[[#This Row],[MntFishProducts]]+marketing_campaign[[#This Row],[MntMeatProducts]]+marketing_campaign[[#This Row],[MntFruits]]+marketing_campaign[[#This Row],[MntWines]]</f>
        <v>29</v>
      </c>
      <c r="W107">
        <v>1</v>
      </c>
      <c r="X107">
        <v>1</v>
      </c>
      <c r="Y107">
        <v>0</v>
      </c>
      <c r="Z107">
        <v>3</v>
      </c>
      <c r="AA107">
        <f t="shared" si="3"/>
        <v>5</v>
      </c>
      <c r="AB107" t="str" cm="1">
        <f t="array" ref="AB107">_xlfn.IFS(AND(AA107&gt;=0,AA107&lt;=15),"low purchase",AND(AA107&gt;=16,AA107&lt;=30),"mid purchase",AA107&gt;=31,"high purchase")</f>
        <v>low purchase</v>
      </c>
      <c r="AC107">
        <v>5</v>
      </c>
      <c r="AD107" t="str">
        <f>IF(marketing_campaign[[#This Row],[NumWebVisitsMonth]]&gt;=5.3,"higher_webvists","lower_webvisits")</f>
        <v>lower_webvisits</v>
      </c>
      <c r="AE107">
        <v>0</v>
      </c>
      <c r="AF107">
        <v>0</v>
      </c>
      <c r="AG107">
        <v>0</v>
      </c>
      <c r="AH107">
        <v>0</v>
      </c>
      <c r="AI107">
        <v>0</v>
      </c>
      <c r="AJ107">
        <v>0</v>
      </c>
      <c r="AK107">
        <v>3</v>
      </c>
      <c r="AL107">
        <v>11</v>
      </c>
      <c r="AM107">
        <v>0</v>
      </c>
      <c r="AN107">
        <f>marketing_campaign[[#This Row],[AcceptedCmp2]]+marketing_campaign[[#This Row],[AcceptedCmp1]]+marketing_campaign[[#This Row],[AcceptedCmp5]]+marketing_campaign[[#This Row],[AcceptedCmp4]]+marketing_campaign[[#This Row],[AcceptedCmp3]]+marketing_campaign[[#This Row],[Response]]</f>
        <v>0</v>
      </c>
      <c r="AO107" t="str" cm="1">
        <f t="array" ref="AO10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8" spans="1:41" x14ac:dyDescent="0.35">
      <c r="A108">
        <v>7533</v>
      </c>
      <c r="B108">
        <v>1964</v>
      </c>
      <c r="C108">
        <f t="shared" ca="1" si="2"/>
        <v>62</v>
      </c>
      <c r="D108" t="str" cm="1">
        <f t="array" aca="1" ref="D10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8" t="s">
        <v>29</v>
      </c>
      <c r="F108" t="s">
        <v>33</v>
      </c>
      <c r="G108" cm="1">
        <f t="array" ref="G108">_xlfn.IFS(marketing_campaign[[#This Row],[Marital_Status]]="Single",K108+L108+1,marketing_campaign[[#This Row],[Marital_Status]]="Together",K108+L108+2,marketing_campaign[[#This Row],[Marital_Status]]="Alone",K108+L108+1,marketing_campaign[[#This Row],[Marital_Status]]="Married",K108+L108+2,marketing_campaign[[#This Row],[Marital_Status]]="Divorced",K108+L108+1,marketing_campaign[[#This Row],[Marital_Status]]="YOLO",K108+L108+1,marketing_campaign[[#This Row],[Marital_Status]]="Absurd",K108+L108+1,marketing_campaign[[#This Row],[Marital_Status]]="Widow",K108+L108+1)</f>
        <v>4</v>
      </c>
      <c r="H108" t="str" cm="1">
        <f t="array" ref="H108">_xlfn.IFS(marketing_campaign[[#This Row],[Family_size]]=1,"Family_with_one_child",marketing_campaign[[#This Row],[Family_size]]&gt;1,"Family_with_more_children")</f>
        <v>Family_with_more_children</v>
      </c>
      <c r="I108">
        <v>49096</v>
      </c>
      <c r="J108" t="str">
        <f>IF(marketing_campaign[[#This Row],[Income]]&gt;=Sheet21!B158,"high_income","low_income")</f>
        <v>high_income</v>
      </c>
      <c r="K108">
        <v>1</v>
      </c>
      <c r="L108">
        <v>1</v>
      </c>
      <c r="M108" s="1">
        <v>41541</v>
      </c>
      <c r="N108">
        <v>15</v>
      </c>
      <c r="O108" t="str" cm="1">
        <f t="array" ref="O108">_xlfn.IFS(AND(marketing_campaign[[#This Row],[Recency]]&gt;=0,marketing_campaign[[#This Row],[Recency]]&lt;=14),"Early Recency",AND(marketing_campaign[[#This Row],[Recency]]&gt;=15,marketing_campaign[[#This Row],[Recency]]&lt;=31),"Mid-Recency",marketing_campaign[[#This Row],[Recency]]&gt;=32,"high Recency")</f>
        <v>Mid-Recency</v>
      </c>
      <c r="P108">
        <v>144</v>
      </c>
      <c r="Q108">
        <v>1</v>
      </c>
      <c r="R108">
        <v>32</v>
      </c>
      <c r="S108">
        <v>2</v>
      </c>
      <c r="T108">
        <v>1</v>
      </c>
      <c r="U108">
        <v>7</v>
      </c>
      <c r="V108">
        <f>marketing_campaign[[#This Row],[MntGoldProds]]+marketing_campaign[[#This Row],[MntSweetProducts]]+marketing_campaign[[#This Row],[MntFishProducts]]+marketing_campaign[[#This Row],[MntMeatProducts]]+marketing_campaign[[#This Row],[MntFruits]]+marketing_campaign[[#This Row],[MntWines]]</f>
        <v>187</v>
      </c>
      <c r="W108">
        <v>4</v>
      </c>
      <c r="X108">
        <v>4</v>
      </c>
      <c r="Y108">
        <v>1</v>
      </c>
      <c r="Z108">
        <v>4</v>
      </c>
      <c r="AA108">
        <f t="shared" si="3"/>
        <v>13</v>
      </c>
      <c r="AB108" t="str" cm="1">
        <f t="array" ref="AB108">_xlfn.IFS(AND(AA108&gt;=0,AA108&lt;=15),"low purchase",AND(AA108&gt;=16,AA108&lt;=30),"mid purchase",AA108&gt;=31,"high purchase")</f>
        <v>low purchase</v>
      </c>
      <c r="AC108">
        <v>7</v>
      </c>
      <c r="AD108" t="str">
        <f>IF(marketing_campaign[[#This Row],[NumWebVisitsMonth]]&gt;=5.3,"higher_webvists","lower_webvisits")</f>
        <v>higher_webvists</v>
      </c>
      <c r="AE108">
        <v>0</v>
      </c>
      <c r="AF108">
        <v>0</v>
      </c>
      <c r="AG108">
        <v>0</v>
      </c>
      <c r="AH108">
        <v>0</v>
      </c>
      <c r="AI108">
        <v>0</v>
      </c>
      <c r="AJ108">
        <v>0</v>
      </c>
      <c r="AK108">
        <v>3</v>
      </c>
      <c r="AL108">
        <v>11</v>
      </c>
      <c r="AM108">
        <v>0</v>
      </c>
      <c r="AN108">
        <f>marketing_campaign[[#This Row],[AcceptedCmp2]]+marketing_campaign[[#This Row],[AcceptedCmp1]]+marketing_campaign[[#This Row],[AcceptedCmp5]]+marketing_campaign[[#This Row],[AcceptedCmp4]]+marketing_campaign[[#This Row],[AcceptedCmp3]]+marketing_campaign[[#This Row],[Response]]</f>
        <v>0</v>
      </c>
      <c r="AO108" t="str" cm="1">
        <f t="array" ref="AO10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9" spans="1:41" x14ac:dyDescent="0.35">
      <c r="A109">
        <v>2683</v>
      </c>
      <c r="B109">
        <v>1969</v>
      </c>
      <c r="C109">
        <f t="shared" ca="1" si="2"/>
        <v>57</v>
      </c>
      <c r="D109" t="str" cm="1">
        <f t="array" aca="1" ref="D10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9" t="s">
        <v>29</v>
      </c>
      <c r="F109" t="s">
        <v>33</v>
      </c>
      <c r="G109" cm="1">
        <f t="array" ref="G109">_xlfn.IFS(marketing_campaign[[#This Row],[Marital_Status]]="Single",K109+L109+1,marketing_campaign[[#This Row],[Marital_Status]]="Together",K109+L109+2,marketing_campaign[[#This Row],[Marital_Status]]="Alone",K109+L109+1,marketing_campaign[[#This Row],[Marital_Status]]="Married",K109+L109+2,marketing_campaign[[#This Row],[Marital_Status]]="Divorced",K109+L109+1,marketing_campaign[[#This Row],[Marital_Status]]="YOLO",K109+L109+1,marketing_campaign[[#This Row],[Marital_Status]]="Absurd",K109+L109+1,marketing_campaign[[#This Row],[Marital_Status]]="Widow",K109+L109+1)</f>
        <v>4</v>
      </c>
      <c r="H109" t="str" cm="1">
        <f t="array" ref="H109">_xlfn.IFS(marketing_campaign[[#This Row],[Family_size]]=1,"Family_with_one_child",marketing_campaign[[#This Row],[Family_size]]&gt;1,"Family_with_more_children")</f>
        <v>Family_with_more_children</v>
      </c>
      <c r="I109">
        <v>52413</v>
      </c>
      <c r="J109" t="str">
        <f>IF(marketing_campaign[[#This Row],[Income]]&gt;=Sheet21!B159,"high_income","low_income")</f>
        <v>high_income</v>
      </c>
      <c r="K109">
        <v>0</v>
      </c>
      <c r="L109">
        <v>2</v>
      </c>
      <c r="M109" s="1">
        <v>41307</v>
      </c>
      <c r="N109">
        <v>56</v>
      </c>
      <c r="O109" t="str" cm="1">
        <f t="array" ref="O109">_xlfn.IFS(AND(marketing_campaign[[#This Row],[Recency]]&gt;=0,marketing_campaign[[#This Row],[Recency]]&lt;=14),"Early Recency",AND(marketing_campaign[[#This Row],[Recency]]&gt;=15,marketing_campaign[[#This Row],[Recency]]&lt;=31),"Mid-Recency",marketing_campaign[[#This Row],[Recency]]&gt;=32,"high Recency")</f>
        <v>high Recency</v>
      </c>
      <c r="P109">
        <v>295</v>
      </c>
      <c r="Q109">
        <v>106</v>
      </c>
      <c r="R109">
        <v>271</v>
      </c>
      <c r="S109">
        <v>75</v>
      </c>
      <c r="T109">
        <v>98</v>
      </c>
      <c r="U109">
        <v>65</v>
      </c>
      <c r="V109">
        <f>marketing_campaign[[#This Row],[MntGoldProds]]+marketing_campaign[[#This Row],[MntSweetProducts]]+marketing_campaign[[#This Row],[MntFishProducts]]+marketing_campaign[[#This Row],[MntMeatProducts]]+marketing_campaign[[#This Row],[MntFruits]]+marketing_campaign[[#This Row],[MntWines]]</f>
        <v>910</v>
      </c>
      <c r="W109">
        <v>4</v>
      </c>
      <c r="X109">
        <v>6</v>
      </c>
      <c r="Y109">
        <v>4</v>
      </c>
      <c r="Z109">
        <v>12</v>
      </c>
      <c r="AA109">
        <f t="shared" si="3"/>
        <v>26</v>
      </c>
      <c r="AB109" t="str" cm="1">
        <f t="array" ref="AB109">_xlfn.IFS(AND(AA109&gt;=0,AA109&lt;=15),"low purchase",AND(AA109&gt;=16,AA109&lt;=30),"mid purchase",AA109&gt;=31,"high purchase")</f>
        <v>mid purchase</v>
      </c>
      <c r="AC109">
        <v>6</v>
      </c>
      <c r="AD109" t="str">
        <f>IF(marketing_campaign[[#This Row],[NumWebVisitsMonth]]&gt;=5.3,"higher_webvists","lower_webvisits")</f>
        <v>higher_webvists</v>
      </c>
      <c r="AE109">
        <v>0</v>
      </c>
      <c r="AF109">
        <v>0</v>
      </c>
      <c r="AG109">
        <v>0</v>
      </c>
      <c r="AH109">
        <v>0</v>
      </c>
      <c r="AI109">
        <v>0</v>
      </c>
      <c r="AJ109">
        <v>0</v>
      </c>
      <c r="AK109">
        <v>3</v>
      </c>
      <c r="AL109">
        <v>11</v>
      </c>
      <c r="AM109">
        <v>0</v>
      </c>
      <c r="AN109">
        <f>marketing_campaign[[#This Row],[AcceptedCmp2]]+marketing_campaign[[#This Row],[AcceptedCmp1]]+marketing_campaign[[#This Row],[AcceptedCmp5]]+marketing_campaign[[#This Row],[AcceptedCmp4]]+marketing_campaign[[#This Row],[AcceptedCmp3]]+marketing_campaign[[#This Row],[Response]]</f>
        <v>0</v>
      </c>
      <c r="AO109" t="str" cm="1">
        <f t="array" ref="AO10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0" spans="1:41" x14ac:dyDescent="0.35">
      <c r="A110">
        <v>3629</v>
      </c>
      <c r="B110">
        <v>1978</v>
      </c>
      <c r="C110">
        <f t="shared" ca="1" si="2"/>
        <v>48</v>
      </c>
      <c r="D110" t="str" cm="1">
        <f t="array" aca="1" ref="D11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0" t="s">
        <v>29</v>
      </c>
      <c r="F110" t="s">
        <v>30</v>
      </c>
      <c r="G110" cm="1">
        <f t="array" ref="G110">_xlfn.IFS(marketing_campaign[[#This Row],[Marital_Status]]="Single",K110+L110+1,marketing_campaign[[#This Row],[Marital_Status]]="Together",K110+L110+2,marketing_campaign[[#This Row],[Marital_Status]]="Alone",K110+L110+1,marketing_campaign[[#This Row],[Marital_Status]]="Married",K110+L110+2,marketing_campaign[[#This Row],[Marital_Status]]="Divorced",K110+L110+1,marketing_campaign[[#This Row],[Marital_Status]]="YOLO",K110+L110+1,marketing_campaign[[#This Row],[Marital_Status]]="Absurd",K110+L110+1,marketing_campaign[[#This Row],[Marital_Status]]="Widow",K110+L110+1)</f>
        <v>2</v>
      </c>
      <c r="H110" t="str" cm="1">
        <f t="array" ref="H110">_xlfn.IFS(marketing_campaign[[#This Row],[Family_size]]=1,"Family_with_one_child",marketing_campaign[[#This Row],[Family_size]]&gt;1,"Family_with_more_children")</f>
        <v>Family_with_more_children</v>
      </c>
      <c r="I110">
        <v>38557</v>
      </c>
      <c r="J110" t="str">
        <f>IF(marketing_campaign[[#This Row],[Income]]&gt;=Sheet21!B160,"high_income","low_income")</f>
        <v>high_income</v>
      </c>
      <c r="K110">
        <v>1</v>
      </c>
      <c r="L110">
        <v>0</v>
      </c>
      <c r="M110" s="1">
        <v>41262</v>
      </c>
      <c r="N110">
        <v>17</v>
      </c>
      <c r="O110" t="str" cm="1">
        <f t="array" ref="O110">_xlfn.IFS(AND(marketing_campaign[[#This Row],[Recency]]&gt;=0,marketing_campaign[[#This Row],[Recency]]&lt;=14),"Early Recency",AND(marketing_campaign[[#This Row],[Recency]]&gt;=15,marketing_campaign[[#This Row],[Recency]]&lt;=31),"Mid-Recency",marketing_campaign[[#This Row],[Recency]]&gt;=32,"high Recency")</f>
        <v>Mid-Recency</v>
      </c>
      <c r="P110">
        <v>76</v>
      </c>
      <c r="Q110">
        <v>3</v>
      </c>
      <c r="R110">
        <v>31</v>
      </c>
      <c r="S110">
        <v>4</v>
      </c>
      <c r="T110">
        <v>4</v>
      </c>
      <c r="U110">
        <v>27</v>
      </c>
      <c r="V110">
        <f>marketing_campaign[[#This Row],[MntGoldProds]]+marketing_campaign[[#This Row],[MntSweetProducts]]+marketing_campaign[[#This Row],[MntFishProducts]]+marketing_campaign[[#This Row],[MntMeatProducts]]+marketing_campaign[[#This Row],[MntFruits]]+marketing_campaign[[#This Row],[MntWines]]</f>
        <v>145</v>
      </c>
      <c r="W110">
        <v>2</v>
      </c>
      <c r="X110">
        <v>3</v>
      </c>
      <c r="Y110">
        <v>1</v>
      </c>
      <c r="Z110">
        <v>3</v>
      </c>
      <c r="AA110">
        <f t="shared" si="3"/>
        <v>9</v>
      </c>
      <c r="AB110" t="str" cm="1">
        <f t="array" ref="AB110">_xlfn.IFS(AND(AA110&gt;=0,AA110&lt;=15),"low purchase",AND(AA110&gt;=16,AA110&lt;=30),"mid purchase",AA110&gt;=31,"high purchase")</f>
        <v>low purchase</v>
      </c>
      <c r="AC110">
        <v>7</v>
      </c>
      <c r="AD110" t="str">
        <f>IF(marketing_campaign[[#This Row],[NumWebVisitsMonth]]&gt;=5.3,"higher_webvists","lower_webvisits")</f>
        <v>higher_webvists</v>
      </c>
      <c r="AE110">
        <v>0</v>
      </c>
      <c r="AF110">
        <v>0</v>
      </c>
      <c r="AG110">
        <v>0</v>
      </c>
      <c r="AH110">
        <v>0</v>
      </c>
      <c r="AI110">
        <v>0</v>
      </c>
      <c r="AJ110">
        <v>0</v>
      </c>
      <c r="AK110">
        <v>3</v>
      </c>
      <c r="AL110">
        <v>11</v>
      </c>
      <c r="AM110">
        <v>0</v>
      </c>
      <c r="AN110">
        <f>marketing_campaign[[#This Row],[AcceptedCmp2]]+marketing_campaign[[#This Row],[AcceptedCmp1]]+marketing_campaign[[#This Row],[AcceptedCmp5]]+marketing_campaign[[#This Row],[AcceptedCmp4]]+marketing_campaign[[#This Row],[AcceptedCmp3]]+marketing_campaign[[#This Row],[Response]]</f>
        <v>0</v>
      </c>
      <c r="AO110" t="str" cm="1">
        <f t="array" ref="AO11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1" spans="1:41" x14ac:dyDescent="0.35">
      <c r="A111">
        <v>10991</v>
      </c>
      <c r="B111">
        <v>1960</v>
      </c>
      <c r="C111">
        <f t="shared" ca="1" si="2"/>
        <v>66</v>
      </c>
      <c r="D111" t="str" cm="1">
        <f t="array" aca="1" ref="D11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1" t="s">
        <v>34</v>
      </c>
      <c r="F111" t="s">
        <v>33</v>
      </c>
      <c r="G111" cm="1">
        <f t="array" ref="G111">_xlfn.IFS(marketing_campaign[[#This Row],[Marital_Status]]="Single",K111+L111+1,marketing_campaign[[#This Row],[Marital_Status]]="Together",K111+L111+2,marketing_campaign[[#This Row],[Marital_Status]]="Alone",K111+L111+1,marketing_campaign[[#This Row],[Marital_Status]]="Married",K111+L111+2,marketing_campaign[[#This Row],[Marital_Status]]="Divorced",K111+L111+1,marketing_campaign[[#This Row],[Marital_Status]]="YOLO",K111+L111+1,marketing_campaign[[#This Row],[Marital_Status]]="Absurd",K111+L111+1,marketing_campaign[[#This Row],[Marital_Status]]="Widow",K111+L111+1)</f>
        <v>2</v>
      </c>
      <c r="H111" t="str" cm="1">
        <f t="array" ref="H111">_xlfn.IFS(marketing_campaign[[#This Row],[Family_size]]=1,"Family_with_one_child",marketing_campaign[[#This Row],[Family_size]]&gt;1,"Family_with_more_children")</f>
        <v>Family_with_more_children</v>
      </c>
      <c r="I111">
        <v>89058</v>
      </c>
      <c r="J111" t="str">
        <f>IF(marketing_campaign[[#This Row],[Income]]&gt;=Sheet21!B161,"high_income","low_income")</f>
        <v>high_income</v>
      </c>
      <c r="K111">
        <v>0</v>
      </c>
      <c r="L111">
        <v>0</v>
      </c>
      <c r="M111" s="1">
        <v>41250</v>
      </c>
      <c r="N111">
        <v>18</v>
      </c>
      <c r="O111" t="str" cm="1">
        <f t="array" ref="O111">_xlfn.IFS(AND(marketing_campaign[[#This Row],[Recency]]&gt;=0,marketing_campaign[[#This Row],[Recency]]&lt;=14),"Early Recency",AND(marketing_campaign[[#This Row],[Recency]]&gt;=15,marketing_campaign[[#This Row],[Recency]]&lt;=31),"Mid-Recency",marketing_campaign[[#This Row],[Recency]]&gt;=32,"high Recency")</f>
        <v>Mid-Recency</v>
      </c>
      <c r="P111">
        <v>454</v>
      </c>
      <c r="Q111">
        <v>194</v>
      </c>
      <c r="R111">
        <v>106</v>
      </c>
      <c r="S111">
        <v>31</v>
      </c>
      <c r="T111">
        <v>22</v>
      </c>
      <c r="U111">
        <v>43</v>
      </c>
      <c r="V111">
        <f>marketing_campaign[[#This Row],[MntGoldProds]]+marketing_campaign[[#This Row],[MntSweetProducts]]+marketing_campaign[[#This Row],[MntFishProducts]]+marketing_campaign[[#This Row],[MntMeatProducts]]+marketing_campaign[[#This Row],[MntFruits]]+marketing_campaign[[#This Row],[MntWines]]</f>
        <v>850</v>
      </c>
      <c r="W111">
        <v>1</v>
      </c>
      <c r="X111">
        <v>5</v>
      </c>
      <c r="Y111">
        <v>4</v>
      </c>
      <c r="Z111">
        <v>4</v>
      </c>
      <c r="AA111">
        <f t="shared" si="3"/>
        <v>14</v>
      </c>
      <c r="AB111" t="str" cm="1">
        <f t="array" ref="AB111">_xlfn.IFS(AND(AA111&gt;=0,AA111&lt;=15),"low purchase",AND(AA111&gt;=16,AA111&lt;=30),"mid purchase",AA111&gt;=31,"high purchase")</f>
        <v>low purchase</v>
      </c>
      <c r="AC111">
        <v>2</v>
      </c>
      <c r="AD111" t="str">
        <f>IF(marketing_campaign[[#This Row],[NumWebVisitsMonth]]&gt;=5.3,"higher_webvists","lower_webvisits")</f>
        <v>lower_webvisits</v>
      </c>
      <c r="AE111">
        <v>0</v>
      </c>
      <c r="AF111">
        <v>0</v>
      </c>
      <c r="AG111">
        <v>0</v>
      </c>
      <c r="AH111">
        <v>0</v>
      </c>
      <c r="AI111">
        <v>0</v>
      </c>
      <c r="AJ111">
        <v>0</v>
      </c>
      <c r="AK111">
        <v>3</v>
      </c>
      <c r="AL111">
        <v>11</v>
      </c>
      <c r="AM111">
        <v>0</v>
      </c>
      <c r="AN111">
        <f>marketing_campaign[[#This Row],[AcceptedCmp2]]+marketing_campaign[[#This Row],[AcceptedCmp1]]+marketing_campaign[[#This Row],[AcceptedCmp5]]+marketing_campaign[[#This Row],[AcceptedCmp4]]+marketing_campaign[[#This Row],[AcceptedCmp3]]+marketing_campaign[[#This Row],[Response]]</f>
        <v>0</v>
      </c>
      <c r="AO111" t="str" cm="1">
        <f t="array" ref="AO11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2" spans="1:41" x14ac:dyDescent="0.35">
      <c r="A112">
        <v>5077</v>
      </c>
      <c r="B112">
        <v>1979</v>
      </c>
      <c r="C112">
        <f t="shared" ca="1" si="2"/>
        <v>47</v>
      </c>
      <c r="D112" t="str" cm="1">
        <f t="array" aca="1" ref="D11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2" t="s">
        <v>29</v>
      </c>
      <c r="F112" t="s">
        <v>31</v>
      </c>
      <c r="G112" cm="1">
        <f t="array" ref="G112">_xlfn.IFS(marketing_campaign[[#This Row],[Marital_Status]]="Single",K112+L112+1,marketing_campaign[[#This Row],[Marital_Status]]="Together",K112+L112+2,marketing_campaign[[#This Row],[Marital_Status]]="Alone",K112+L112+1,marketing_campaign[[#This Row],[Marital_Status]]="Married",K112+L112+2,marketing_campaign[[#This Row],[Marital_Status]]="Divorced",K112+L112+1,marketing_campaign[[#This Row],[Marital_Status]]="YOLO",K112+L112+1,marketing_campaign[[#This Row],[Marital_Status]]="Absurd",K112+L112+1,marketing_campaign[[#This Row],[Marital_Status]]="Widow",K112+L112+1)</f>
        <v>3</v>
      </c>
      <c r="H112" t="str" cm="1">
        <f t="array" ref="H112">_xlfn.IFS(marketing_campaign[[#This Row],[Family_size]]=1,"Family_with_one_child",marketing_campaign[[#This Row],[Family_size]]&gt;1,"Family_with_more_children")</f>
        <v>Family_with_more_children</v>
      </c>
      <c r="I112">
        <v>77298</v>
      </c>
      <c r="J112" t="str">
        <f>IF(marketing_campaign[[#This Row],[Income]]&gt;=Sheet21!B162,"high_income","low_income")</f>
        <v>high_income</v>
      </c>
      <c r="K112">
        <v>0</v>
      </c>
      <c r="L112">
        <v>1</v>
      </c>
      <c r="M112" s="1">
        <v>41580</v>
      </c>
      <c r="N112">
        <v>46</v>
      </c>
      <c r="O112" t="str" cm="1">
        <f t="array" ref="O112">_xlfn.IFS(AND(marketing_campaign[[#This Row],[Recency]]&gt;=0,marketing_campaign[[#This Row],[Recency]]&lt;=14),"Early Recency",AND(marketing_campaign[[#This Row],[Recency]]&gt;=15,marketing_campaign[[#This Row],[Recency]]&lt;=31),"Mid-Recency",marketing_campaign[[#This Row],[Recency]]&gt;=32,"high Recency")</f>
        <v>high Recency</v>
      </c>
      <c r="P112">
        <v>425</v>
      </c>
      <c r="Q112">
        <v>115</v>
      </c>
      <c r="R112">
        <v>292</v>
      </c>
      <c r="S112">
        <v>23</v>
      </c>
      <c r="T112">
        <v>35</v>
      </c>
      <c r="U112">
        <v>79</v>
      </c>
      <c r="V112">
        <f>marketing_campaign[[#This Row],[MntGoldProds]]+marketing_campaign[[#This Row],[MntSweetProducts]]+marketing_campaign[[#This Row],[MntFishProducts]]+marketing_campaign[[#This Row],[MntMeatProducts]]+marketing_campaign[[#This Row],[MntFruits]]+marketing_campaign[[#This Row],[MntWines]]</f>
        <v>969</v>
      </c>
      <c r="W112">
        <v>1</v>
      </c>
      <c r="X112">
        <v>6</v>
      </c>
      <c r="Y112">
        <v>6</v>
      </c>
      <c r="Z112">
        <v>11</v>
      </c>
      <c r="AA112">
        <f t="shared" si="3"/>
        <v>24</v>
      </c>
      <c r="AB112" t="str" cm="1">
        <f t="array" ref="AB112">_xlfn.IFS(AND(AA112&gt;=0,AA112&lt;=15),"low purchase",AND(AA112&gt;=16,AA112&lt;=30),"mid purchase",AA112&gt;=31,"high purchase")</f>
        <v>mid purchase</v>
      </c>
      <c r="AC112">
        <v>3</v>
      </c>
      <c r="AD112" t="str">
        <f>IF(marketing_campaign[[#This Row],[NumWebVisitsMonth]]&gt;=5.3,"higher_webvists","lower_webvisits")</f>
        <v>lower_webvisits</v>
      </c>
      <c r="AE112">
        <v>0</v>
      </c>
      <c r="AF112">
        <v>0</v>
      </c>
      <c r="AG112">
        <v>0</v>
      </c>
      <c r="AH112">
        <v>0</v>
      </c>
      <c r="AI112">
        <v>0</v>
      </c>
      <c r="AJ112">
        <v>0</v>
      </c>
      <c r="AK112">
        <v>3</v>
      </c>
      <c r="AL112">
        <v>11</v>
      </c>
      <c r="AM112">
        <v>0</v>
      </c>
      <c r="AN112">
        <f>marketing_campaign[[#This Row],[AcceptedCmp2]]+marketing_campaign[[#This Row],[AcceptedCmp1]]+marketing_campaign[[#This Row],[AcceptedCmp5]]+marketing_campaign[[#This Row],[AcceptedCmp4]]+marketing_campaign[[#This Row],[AcceptedCmp3]]+marketing_campaign[[#This Row],[Response]]</f>
        <v>0</v>
      </c>
      <c r="AO112" t="str" cm="1">
        <f t="array" ref="AO11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3" spans="1:41" x14ac:dyDescent="0.35">
      <c r="A113">
        <v>7431</v>
      </c>
      <c r="B113">
        <v>1991</v>
      </c>
      <c r="C113">
        <f t="shared" ca="1" si="2"/>
        <v>35</v>
      </c>
      <c r="D113" t="str" cm="1">
        <f t="array" aca="1" ref="D11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13" t="s">
        <v>32</v>
      </c>
      <c r="F113" t="s">
        <v>30</v>
      </c>
      <c r="G113" cm="1">
        <f t="array" ref="G113">_xlfn.IFS(marketing_campaign[[#This Row],[Marital_Status]]="Single",K113+L113+1,marketing_campaign[[#This Row],[Marital_Status]]="Together",K113+L113+2,marketing_campaign[[#This Row],[Marital_Status]]="Alone",K113+L113+1,marketing_campaign[[#This Row],[Marital_Status]]="Married",K113+L113+2,marketing_campaign[[#This Row],[Marital_Status]]="Divorced",K113+L113+1,marketing_campaign[[#This Row],[Marital_Status]]="YOLO",K113+L113+1,marketing_campaign[[#This Row],[Marital_Status]]="Absurd",K113+L113+1,marketing_campaign[[#This Row],[Marital_Status]]="Widow",K113+L113+1)</f>
        <v>1</v>
      </c>
      <c r="H113" t="str" cm="1">
        <f t="array" ref="H113">_xlfn.IFS(marketing_campaign[[#This Row],[Family_size]]=1,"Family_with_one_child",marketing_campaign[[#This Row],[Family_size]]&gt;1,"Family_with_more_children")</f>
        <v>Family_with_one_child</v>
      </c>
      <c r="I113">
        <v>68126</v>
      </c>
      <c r="J113" t="str">
        <f>IF(marketing_campaign[[#This Row],[Income]]&gt;=Sheet21!B163,"high_income","low_income")</f>
        <v>high_income</v>
      </c>
      <c r="K113">
        <v>0</v>
      </c>
      <c r="L113">
        <v>0</v>
      </c>
      <c r="M113" s="1">
        <v>41223</v>
      </c>
      <c r="N113">
        <v>40</v>
      </c>
      <c r="O113" t="str" cm="1">
        <f t="array" ref="O113">_xlfn.IFS(AND(marketing_campaign[[#This Row],[Recency]]&gt;=0,marketing_campaign[[#This Row],[Recency]]&lt;=14),"Early Recency",AND(marketing_campaign[[#This Row],[Recency]]&gt;=15,marketing_campaign[[#This Row],[Recency]]&lt;=31),"Mid-Recency",marketing_campaign[[#This Row],[Recency]]&gt;=32,"high Recency")</f>
        <v>high Recency</v>
      </c>
      <c r="P113">
        <v>1332</v>
      </c>
      <c r="Q113">
        <v>17</v>
      </c>
      <c r="R113">
        <v>311</v>
      </c>
      <c r="S113">
        <v>23</v>
      </c>
      <c r="T113">
        <v>51</v>
      </c>
      <c r="U113">
        <v>86</v>
      </c>
      <c r="V113">
        <f>marketing_campaign[[#This Row],[MntGoldProds]]+marketing_campaign[[#This Row],[MntSweetProducts]]+marketing_campaign[[#This Row],[MntFishProducts]]+marketing_campaign[[#This Row],[MntMeatProducts]]+marketing_campaign[[#This Row],[MntFruits]]+marketing_campaign[[#This Row],[MntWines]]</f>
        <v>1820</v>
      </c>
      <c r="W113">
        <v>1</v>
      </c>
      <c r="X113">
        <v>7</v>
      </c>
      <c r="Y113">
        <v>4</v>
      </c>
      <c r="Z113">
        <v>5</v>
      </c>
      <c r="AA113">
        <f t="shared" si="3"/>
        <v>17</v>
      </c>
      <c r="AB113" t="str" cm="1">
        <f t="array" ref="AB113">_xlfn.IFS(AND(AA113&gt;=0,AA113&lt;=15),"low purchase",AND(AA113&gt;=16,AA113&lt;=30),"mid purchase",AA113&gt;=31,"high purchase")</f>
        <v>mid purchase</v>
      </c>
      <c r="AC113">
        <v>9</v>
      </c>
      <c r="AD113" t="str">
        <f>IF(marketing_campaign[[#This Row],[NumWebVisitsMonth]]&gt;=5.3,"higher_webvists","lower_webvisits")</f>
        <v>higher_webvists</v>
      </c>
      <c r="AE113">
        <v>0</v>
      </c>
      <c r="AF113">
        <v>1</v>
      </c>
      <c r="AG113">
        <v>0</v>
      </c>
      <c r="AH113">
        <v>0</v>
      </c>
      <c r="AI113">
        <v>0</v>
      </c>
      <c r="AJ113">
        <v>0</v>
      </c>
      <c r="AK113">
        <v>3</v>
      </c>
      <c r="AL113">
        <v>11</v>
      </c>
      <c r="AM113">
        <v>1</v>
      </c>
      <c r="AN113">
        <f>marketing_campaign[[#This Row],[AcceptedCmp2]]+marketing_campaign[[#This Row],[AcceptedCmp1]]+marketing_campaign[[#This Row],[AcceptedCmp5]]+marketing_campaign[[#This Row],[AcceptedCmp4]]+marketing_campaign[[#This Row],[AcceptedCmp3]]+marketing_campaign[[#This Row],[Response]]</f>
        <v>2</v>
      </c>
      <c r="AO113" t="str" cm="1">
        <f t="array" ref="AO11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14" spans="1:41" x14ac:dyDescent="0.35">
      <c r="A114">
        <v>3267</v>
      </c>
      <c r="B114">
        <v>1963</v>
      </c>
      <c r="C114">
        <f t="shared" ca="1" si="2"/>
        <v>63</v>
      </c>
      <c r="D114" t="str" cm="1">
        <f t="array" aca="1" ref="D11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4" t="s">
        <v>34</v>
      </c>
      <c r="F114" t="s">
        <v>31</v>
      </c>
      <c r="G114" cm="1">
        <f t="array" ref="G114">_xlfn.IFS(marketing_campaign[[#This Row],[Marital_Status]]="Single",K114+L114+1,marketing_campaign[[#This Row],[Marital_Status]]="Together",K114+L114+2,marketing_campaign[[#This Row],[Marital_Status]]="Alone",K114+L114+1,marketing_campaign[[#This Row],[Marital_Status]]="Married",K114+L114+2,marketing_campaign[[#This Row],[Marital_Status]]="Divorced",K114+L114+1,marketing_campaign[[#This Row],[Marital_Status]]="YOLO",K114+L114+1,marketing_campaign[[#This Row],[Marital_Status]]="Absurd",K114+L114+1,marketing_campaign[[#This Row],[Marital_Status]]="Widow",K114+L114+1)</f>
        <v>3</v>
      </c>
      <c r="H114" t="str" cm="1">
        <f t="array" ref="H114">_xlfn.IFS(marketing_campaign[[#This Row],[Family_size]]=1,"Family_with_one_child",marketing_campaign[[#This Row],[Family_size]]&gt;1,"Family_with_more_children")</f>
        <v>Family_with_more_children</v>
      </c>
      <c r="I114">
        <v>57288</v>
      </c>
      <c r="J114" t="str">
        <f>IF(marketing_campaign[[#This Row],[Income]]&gt;=Sheet21!B164,"high_income","low_income")</f>
        <v>high_income</v>
      </c>
      <c r="K114">
        <v>0</v>
      </c>
      <c r="L114">
        <v>1</v>
      </c>
      <c r="M114" s="1">
        <v>41815</v>
      </c>
      <c r="N114">
        <v>27</v>
      </c>
      <c r="O114" t="str" cm="1">
        <f t="array" ref="O114">_xlfn.IFS(AND(marketing_campaign[[#This Row],[Recency]]&gt;=0,marketing_campaign[[#This Row],[Recency]]&lt;=14),"Early Recency",AND(marketing_campaign[[#This Row],[Recency]]&gt;=15,marketing_campaign[[#This Row],[Recency]]&lt;=31),"Mid-Recency",marketing_campaign[[#This Row],[Recency]]&gt;=32,"high Recency")</f>
        <v>Mid-Recency</v>
      </c>
      <c r="P114">
        <v>527</v>
      </c>
      <c r="Q114">
        <v>0</v>
      </c>
      <c r="R114">
        <v>21</v>
      </c>
      <c r="S114">
        <v>0</v>
      </c>
      <c r="T114">
        <v>0</v>
      </c>
      <c r="U114">
        <v>60</v>
      </c>
      <c r="V114">
        <f>marketing_campaign[[#This Row],[MntGoldProds]]+marketing_campaign[[#This Row],[MntSweetProducts]]+marketing_campaign[[#This Row],[MntFishProducts]]+marketing_campaign[[#This Row],[MntMeatProducts]]+marketing_campaign[[#This Row],[MntFruits]]+marketing_campaign[[#This Row],[MntWines]]</f>
        <v>608</v>
      </c>
      <c r="W114">
        <v>3</v>
      </c>
      <c r="X114">
        <v>8</v>
      </c>
      <c r="Y114">
        <v>1</v>
      </c>
      <c r="Z114">
        <v>8</v>
      </c>
      <c r="AA114">
        <f t="shared" si="3"/>
        <v>20</v>
      </c>
      <c r="AB114" t="str" cm="1">
        <f t="array" ref="AB114">_xlfn.IFS(AND(AA114&gt;=0,AA114&lt;=15),"low purchase",AND(AA114&gt;=16,AA114&lt;=30),"mid purchase",AA114&gt;=31,"high purchase")</f>
        <v>mid purchase</v>
      </c>
      <c r="AC114">
        <v>6</v>
      </c>
      <c r="AD114" t="str">
        <f>IF(marketing_campaign[[#This Row],[NumWebVisitsMonth]]&gt;=5.3,"higher_webvists","lower_webvisits")</f>
        <v>higher_webvists</v>
      </c>
      <c r="AE114">
        <v>0</v>
      </c>
      <c r="AF114">
        <v>1</v>
      </c>
      <c r="AG114">
        <v>0</v>
      </c>
      <c r="AH114">
        <v>0</v>
      </c>
      <c r="AI114">
        <v>0</v>
      </c>
      <c r="AJ114">
        <v>0</v>
      </c>
      <c r="AK114">
        <v>3</v>
      </c>
      <c r="AL114">
        <v>11</v>
      </c>
      <c r="AM114">
        <v>0</v>
      </c>
      <c r="AN114">
        <f>marketing_campaign[[#This Row],[AcceptedCmp2]]+marketing_campaign[[#This Row],[AcceptedCmp1]]+marketing_campaign[[#This Row],[AcceptedCmp5]]+marketing_campaign[[#This Row],[AcceptedCmp4]]+marketing_campaign[[#This Row],[AcceptedCmp3]]+marketing_campaign[[#This Row],[Response]]</f>
        <v>1</v>
      </c>
      <c r="AO114" t="str" cm="1">
        <f t="array" ref="AO11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15" spans="1:41" x14ac:dyDescent="0.35">
      <c r="A115">
        <v>999</v>
      </c>
      <c r="B115">
        <v>1991</v>
      </c>
      <c r="C115">
        <f t="shared" ca="1" si="2"/>
        <v>35</v>
      </c>
      <c r="D115" t="str" cm="1">
        <f t="array" aca="1" ref="D11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15" t="s">
        <v>29</v>
      </c>
      <c r="F115" t="s">
        <v>30</v>
      </c>
      <c r="G115" cm="1">
        <f t="array" ref="G115">_xlfn.IFS(marketing_campaign[[#This Row],[Marital_Status]]="Single",K115+L115+1,marketing_campaign[[#This Row],[Marital_Status]]="Together",K115+L115+2,marketing_campaign[[#This Row],[Marital_Status]]="Alone",K115+L115+1,marketing_campaign[[#This Row],[Marital_Status]]="Married",K115+L115+2,marketing_campaign[[#This Row],[Marital_Status]]="Divorced",K115+L115+1,marketing_campaign[[#This Row],[Marital_Status]]="YOLO",K115+L115+1,marketing_campaign[[#This Row],[Marital_Status]]="Absurd",K115+L115+1,marketing_campaign[[#This Row],[Marital_Status]]="Widow",K115+L115+1)</f>
        <v>1</v>
      </c>
      <c r="H115" t="str" cm="1">
        <f t="array" ref="H115">_xlfn.IFS(marketing_campaign[[#This Row],[Family_size]]=1,"Family_with_one_child",marketing_campaign[[#This Row],[Family_size]]&gt;1,"Family_with_more_children")</f>
        <v>Family_with_one_child</v>
      </c>
      <c r="I115">
        <v>86037</v>
      </c>
      <c r="J115" t="str">
        <f>IF(marketing_campaign[[#This Row],[Income]]&gt;=Sheet21!B165,"high_income","low_income")</f>
        <v>high_income</v>
      </c>
      <c r="K115">
        <v>0</v>
      </c>
      <c r="L115">
        <v>0</v>
      </c>
      <c r="M115" s="1">
        <v>41276</v>
      </c>
      <c r="N115">
        <v>95</v>
      </c>
      <c r="O115" t="str" cm="1">
        <f t="array" ref="O115">_xlfn.IFS(AND(marketing_campaign[[#This Row],[Recency]]&gt;=0,marketing_campaign[[#This Row],[Recency]]&lt;=14),"Early Recency",AND(marketing_campaign[[#This Row],[Recency]]&gt;=15,marketing_campaign[[#This Row],[Recency]]&lt;=31),"Mid-Recency",marketing_campaign[[#This Row],[Recency]]&gt;=32,"high Recency")</f>
        <v>high Recency</v>
      </c>
      <c r="P115">
        <v>490</v>
      </c>
      <c r="Q115">
        <v>44</v>
      </c>
      <c r="R115">
        <v>125</v>
      </c>
      <c r="S115">
        <v>29</v>
      </c>
      <c r="T115">
        <v>20</v>
      </c>
      <c r="U115">
        <v>22</v>
      </c>
      <c r="V115">
        <f>marketing_campaign[[#This Row],[MntGoldProds]]+marketing_campaign[[#This Row],[MntSweetProducts]]+marketing_campaign[[#This Row],[MntFishProducts]]+marketing_campaign[[#This Row],[MntMeatProducts]]+marketing_campaign[[#This Row],[MntFruits]]+marketing_campaign[[#This Row],[MntWines]]</f>
        <v>730</v>
      </c>
      <c r="W115">
        <v>1</v>
      </c>
      <c r="X115">
        <v>6</v>
      </c>
      <c r="Y115">
        <v>7</v>
      </c>
      <c r="Z115">
        <v>11</v>
      </c>
      <c r="AA115">
        <f t="shared" si="3"/>
        <v>25</v>
      </c>
      <c r="AB115" t="str" cm="1">
        <f t="array" ref="AB115">_xlfn.IFS(AND(AA115&gt;=0,AA115&lt;=15),"low purchase",AND(AA115&gt;=16,AA115&lt;=30),"mid purchase",AA115&gt;=31,"high purchase")</f>
        <v>mid purchase</v>
      </c>
      <c r="AC115">
        <v>3</v>
      </c>
      <c r="AD115" t="str">
        <f>IF(marketing_campaign[[#This Row],[NumWebVisitsMonth]]&gt;=5.3,"higher_webvists","lower_webvisits")</f>
        <v>lower_webvisits</v>
      </c>
      <c r="AE115">
        <v>0</v>
      </c>
      <c r="AF115">
        <v>1</v>
      </c>
      <c r="AG115">
        <v>1</v>
      </c>
      <c r="AH115">
        <v>0</v>
      </c>
      <c r="AI115">
        <v>0</v>
      </c>
      <c r="AJ115">
        <v>0</v>
      </c>
      <c r="AK115">
        <v>3</v>
      </c>
      <c r="AL115">
        <v>11</v>
      </c>
      <c r="AM115">
        <v>1</v>
      </c>
      <c r="AN115">
        <f>marketing_campaign[[#This Row],[AcceptedCmp2]]+marketing_campaign[[#This Row],[AcceptedCmp1]]+marketing_campaign[[#This Row],[AcceptedCmp5]]+marketing_campaign[[#This Row],[AcceptedCmp4]]+marketing_campaign[[#This Row],[AcceptedCmp3]]+marketing_campaign[[#This Row],[Response]]</f>
        <v>3</v>
      </c>
      <c r="AO115" t="str" cm="1">
        <f t="array" ref="AO11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3/5 campaign accepted</v>
      </c>
    </row>
    <row r="116" spans="1:41" x14ac:dyDescent="0.35">
      <c r="A116">
        <v>9215</v>
      </c>
      <c r="B116">
        <v>1980</v>
      </c>
      <c r="C116">
        <f t="shared" ca="1" si="2"/>
        <v>46</v>
      </c>
      <c r="D116" t="str" cm="1">
        <f t="array" aca="1" ref="D11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6" t="s">
        <v>32</v>
      </c>
      <c r="F116" t="s">
        <v>33</v>
      </c>
      <c r="G116" cm="1">
        <f t="array" ref="G116">_xlfn.IFS(marketing_campaign[[#This Row],[Marital_Status]]="Single",K116+L116+1,marketing_campaign[[#This Row],[Marital_Status]]="Together",K116+L116+2,marketing_campaign[[#This Row],[Marital_Status]]="Alone",K116+L116+1,marketing_campaign[[#This Row],[Marital_Status]]="Married",K116+L116+2,marketing_campaign[[#This Row],[Marital_Status]]="Divorced",K116+L116+1,marketing_campaign[[#This Row],[Marital_Status]]="YOLO",K116+L116+1,marketing_campaign[[#This Row],[Marital_Status]]="Absurd",K116+L116+1,marketing_campaign[[#This Row],[Marital_Status]]="Widow",K116+L116+1)</f>
        <v>3</v>
      </c>
      <c r="H116" t="str" cm="1">
        <f t="array" ref="H116">_xlfn.IFS(marketing_campaign[[#This Row],[Family_size]]=1,"Family_with_one_child",marketing_campaign[[#This Row],[Family_size]]&gt;1,"Family_with_more_children")</f>
        <v>Family_with_more_children</v>
      </c>
      <c r="I116">
        <v>43974</v>
      </c>
      <c r="J116" t="str">
        <f>IF(marketing_campaign[[#This Row],[Income]]&gt;=Sheet21!B166,"high_income","low_income")</f>
        <v>high_income</v>
      </c>
      <c r="K116">
        <v>1</v>
      </c>
      <c r="L116">
        <v>0</v>
      </c>
      <c r="M116" s="1">
        <v>41255</v>
      </c>
      <c r="N116">
        <v>19</v>
      </c>
      <c r="O116" t="str" cm="1">
        <f t="array" ref="O116">_xlfn.IFS(AND(marketing_campaign[[#This Row],[Recency]]&gt;=0,marketing_campaign[[#This Row],[Recency]]&lt;=14),"Early Recency",AND(marketing_campaign[[#This Row],[Recency]]&gt;=15,marketing_campaign[[#This Row],[Recency]]&lt;=31),"Mid-Recency",marketing_campaign[[#This Row],[Recency]]&gt;=32,"high Recency")</f>
        <v>Mid-Recency</v>
      </c>
      <c r="P116">
        <v>378</v>
      </c>
      <c r="Q116">
        <v>0</v>
      </c>
      <c r="R116">
        <v>101</v>
      </c>
      <c r="S116">
        <v>0</v>
      </c>
      <c r="T116">
        <v>0</v>
      </c>
      <c r="U116">
        <v>72</v>
      </c>
      <c r="V116">
        <f>marketing_campaign[[#This Row],[MntGoldProds]]+marketing_campaign[[#This Row],[MntSweetProducts]]+marketing_campaign[[#This Row],[MntFishProducts]]+marketing_campaign[[#This Row],[MntMeatProducts]]+marketing_campaign[[#This Row],[MntFruits]]+marketing_campaign[[#This Row],[MntWines]]</f>
        <v>551</v>
      </c>
      <c r="W116">
        <v>5</v>
      </c>
      <c r="X116">
        <v>6</v>
      </c>
      <c r="Y116">
        <v>4</v>
      </c>
      <c r="Z116">
        <v>6</v>
      </c>
      <c r="AA116">
        <f t="shared" si="3"/>
        <v>21</v>
      </c>
      <c r="AB116" t="str" cm="1">
        <f t="array" ref="AB116">_xlfn.IFS(AND(AA116&gt;=0,AA116&lt;=15),"low purchase",AND(AA116&gt;=16,AA116&lt;=30),"mid purchase",AA116&gt;=31,"high purchase")</f>
        <v>mid purchase</v>
      </c>
      <c r="AC116">
        <v>7</v>
      </c>
      <c r="AD116" t="str">
        <f>IF(marketing_campaign[[#This Row],[NumWebVisitsMonth]]&gt;=5.3,"higher_webvists","lower_webvisits")</f>
        <v>higher_webvists</v>
      </c>
      <c r="AE116">
        <v>0</v>
      </c>
      <c r="AF116">
        <v>0</v>
      </c>
      <c r="AG116">
        <v>0</v>
      </c>
      <c r="AH116">
        <v>0</v>
      </c>
      <c r="AI116">
        <v>0</v>
      </c>
      <c r="AJ116">
        <v>0</v>
      </c>
      <c r="AK116">
        <v>3</v>
      </c>
      <c r="AL116">
        <v>11</v>
      </c>
      <c r="AM116">
        <v>0</v>
      </c>
      <c r="AN116">
        <f>marketing_campaign[[#This Row],[AcceptedCmp2]]+marketing_campaign[[#This Row],[AcceptedCmp1]]+marketing_campaign[[#This Row],[AcceptedCmp5]]+marketing_campaign[[#This Row],[AcceptedCmp4]]+marketing_campaign[[#This Row],[AcceptedCmp3]]+marketing_campaign[[#This Row],[Response]]</f>
        <v>0</v>
      </c>
      <c r="AO116" t="str" cm="1">
        <f t="array" ref="AO11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7" spans="1:41" x14ac:dyDescent="0.35">
      <c r="A117">
        <v>2286</v>
      </c>
      <c r="B117">
        <v>1962</v>
      </c>
      <c r="C117">
        <f t="shared" ca="1" si="2"/>
        <v>64</v>
      </c>
      <c r="D117" t="str" cm="1">
        <f t="array" aca="1" ref="D11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7" t="s">
        <v>29</v>
      </c>
      <c r="F117" t="s">
        <v>30</v>
      </c>
      <c r="G117" cm="1">
        <f t="array" ref="G117">_xlfn.IFS(marketing_campaign[[#This Row],[Marital_Status]]="Single",K117+L117+1,marketing_campaign[[#This Row],[Marital_Status]]="Together",K117+L117+2,marketing_campaign[[#This Row],[Marital_Status]]="Alone",K117+L117+1,marketing_campaign[[#This Row],[Marital_Status]]="Married",K117+L117+2,marketing_campaign[[#This Row],[Marital_Status]]="Divorced",K117+L117+1,marketing_campaign[[#This Row],[Marital_Status]]="YOLO",K117+L117+1,marketing_campaign[[#This Row],[Marital_Status]]="Absurd",K117+L117+1,marketing_campaign[[#This Row],[Marital_Status]]="Widow",K117+L117+1)</f>
        <v>3</v>
      </c>
      <c r="H117" t="str" cm="1">
        <f t="array" ref="H117">_xlfn.IFS(marketing_campaign[[#This Row],[Family_size]]=1,"Family_with_one_child",marketing_campaign[[#This Row],[Family_size]]&gt;1,"Family_with_more_children")</f>
        <v>Family_with_more_children</v>
      </c>
      <c r="I117">
        <v>50785</v>
      </c>
      <c r="J117" t="str">
        <f>IF(marketing_campaign[[#This Row],[Income]]&gt;=Sheet21!B167,"high_income","low_income")</f>
        <v>high_income</v>
      </c>
      <c r="K117">
        <v>1</v>
      </c>
      <c r="L117">
        <v>1</v>
      </c>
      <c r="M117" s="1">
        <v>41527</v>
      </c>
      <c r="N117">
        <v>27</v>
      </c>
      <c r="O117" t="str" cm="1">
        <f t="array" ref="O117">_xlfn.IFS(AND(marketing_campaign[[#This Row],[Recency]]&gt;=0,marketing_campaign[[#This Row],[Recency]]&lt;=14),"Early Recency",AND(marketing_campaign[[#This Row],[Recency]]&gt;=15,marketing_campaign[[#This Row],[Recency]]&lt;=31),"Mid-Recency",marketing_campaign[[#This Row],[Recency]]&gt;=32,"high Recency")</f>
        <v>Mid-Recency</v>
      </c>
      <c r="P117">
        <v>64</v>
      </c>
      <c r="Q117">
        <v>1</v>
      </c>
      <c r="R117">
        <v>21</v>
      </c>
      <c r="S117">
        <v>0</v>
      </c>
      <c r="T117">
        <v>1</v>
      </c>
      <c r="U117">
        <v>27</v>
      </c>
      <c r="V117">
        <f>marketing_campaign[[#This Row],[MntGoldProds]]+marketing_campaign[[#This Row],[MntSweetProducts]]+marketing_campaign[[#This Row],[MntFishProducts]]+marketing_campaign[[#This Row],[MntMeatProducts]]+marketing_campaign[[#This Row],[MntFruits]]+marketing_campaign[[#This Row],[MntWines]]</f>
        <v>114</v>
      </c>
      <c r="W117">
        <v>2</v>
      </c>
      <c r="X117">
        <v>2</v>
      </c>
      <c r="Y117">
        <v>1</v>
      </c>
      <c r="Z117">
        <v>3</v>
      </c>
      <c r="AA117">
        <f t="shared" si="3"/>
        <v>8</v>
      </c>
      <c r="AB117" t="str" cm="1">
        <f t="array" ref="AB117">_xlfn.IFS(AND(AA117&gt;=0,AA117&lt;=15),"low purchase",AND(AA117&gt;=16,AA117&lt;=30),"mid purchase",AA117&gt;=31,"high purchase")</f>
        <v>low purchase</v>
      </c>
      <c r="AC117">
        <v>6</v>
      </c>
      <c r="AD117" t="str">
        <f>IF(marketing_campaign[[#This Row],[NumWebVisitsMonth]]&gt;=5.3,"higher_webvists","lower_webvisits")</f>
        <v>higher_webvists</v>
      </c>
      <c r="AE117">
        <v>0</v>
      </c>
      <c r="AF117">
        <v>0</v>
      </c>
      <c r="AG117">
        <v>0</v>
      </c>
      <c r="AH117">
        <v>0</v>
      </c>
      <c r="AI117">
        <v>0</v>
      </c>
      <c r="AJ117">
        <v>0</v>
      </c>
      <c r="AK117">
        <v>3</v>
      </c>
      <c r="AL117">
        <v>11</v>
      </c>
      <c r="AM117">
        <v>0</v>
      </c>
      <c r="AN117">
        <f>marketing_campaign[[#This Row],[AcceptedCmp2]]+marketing_campaign[[#This Row],[AcceptedCmp1]]+marketing_campaign[[#This Row],[AcceptedCmp5]]+marketing_campaign[[#This Row],[AcceptedCmp4]]+marketing_campaign[[#This Row],[AcceptedCmp3]]+marketing_campaign[[#This Row],[Response]]</f>
        <v>0</v>
      </c>
      <c r="AO117" t="str" cm="1">
        <f t="array" ref="AO11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8" spans="1:41" x14ac:dyDescent="0.35">
      <c r="A118">
        <v>1592</v>
      </c>
      <c r="B118">
        <v>1970</v>
      </c>
      <c r="C118">
        <f t="shared" ca="1" si="2"/>
        <v>56</v>
      </c>
      <c r="D118" t="str" cm="1">
        <f t="array" aca="1" ref="D11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8" t="s">
        <v>29</v>
      </c>
      <c r="F118" t="s">
        <v>33</v>
      </c>
      <c r="G118" cm="1">
        <f t="array" ref="G118">_xlfn.IFS(marketing_campaign[[#This Row],[Marital_Status]]="Single",K118+L118+1,marketing_campaign[[#This Row],[Marital_Status]]="Together",K118+L118+2,marketing_campaign[[#This Row],[Marital_Status]]="Alone",K118+L118+1,marketing_campaign[[#This Row],[Marital_Status]]="Married",K118+L118+2,marketing_campaign[[#This Row],[Marital_Status]]="Divorced",K118+L118+1,marketing_campaign[[#This Row],[Marital_Status]]="YOLO",K118+L118+1,marketing_campaign[[#This Row],[Marital_Status]]="Absurd",K118+L118+1,marketing_campaign[[#This Row],[Marital_Status]]="Widow",K118+L118+1)</f>
        <v>2</v>
      </c>
      <c r="H118" t="str" cm="1">
        <f t="array" ref="H118">_xlfn.IFS(marketing_campaign[[#This Row],[Family_size]]=1,"Family_with_one_child",marketing_campaign[[#This Row],[Family_size]]&gt;1,"Family_with_more_children")</f>
        <v>Family_with_more_children</v>
      </c>
      <c r="I118">
        <v>90765</v>
      </c>
      <c r="J118" t="str">
        <f>IF(marketing_campaign[[#This Row],[Income]]&gt;=Sheet21!B168,"high_income","low_income")</f>
        <v>high_income</v>
      </c>
      <c r="K118">
        <v>0</v>
      </c>
      <c r="L118">
        <v>0</v>
      </c>
      <c r="M118" s="1">
        <v>41663</v>
      </c>
      <c r="N118">
        <v>25</v>
      </c>
      <c r="O118" t="str" cm="1">
        <f t="array" ref="O118">_xlfn.IFS(AND(marketing_campaign[[#This Row],[Recency]]&gt;=0,marketing_campaign[[#This Row],[Recency]]&lt;=14),"Early Recency",AND(marketing_campaign[[#This Row],[Recency]]&gt;=15,marketing_campaign[[#This Row],[Recency]]&lt;=31),"Mid-Recency",marketing_campaign[[#This Row],[Recency]]&gt;=32,"high Recency")</f>
        <v>Mid-Recency</v>
      </c>
      <c r="P118">
        <v>547</v>
      </c>
      <c r="Q118">
        <v>99</v>
      </c>
      <c r="R118">
        <v>812</v>
      </c>
      <c r="S118">
        <v>151</v>
      </c>
      <c r="T118">
        <v>82</v>
      </c>
      <c r="U118">
        <v>33</v>
      </c>
      <c r="V118">
        <f>marketing_campaign[[#This Row],[MntGoldProds]]+marketing_campaign[[#This Row],[MntSweetProducts]]+marketing_campaign[[#This Row],[MntFishProducts]]+marketing_campaign[[#This Row],[MntMeatProducts]]+marketing_campaign[[#This Row],[MntFruits]]+marketing_campaign[[#This Row],[MntWines]]</f>
        <v>1724</v>
      </c>
      <c r="W118">
        <v>0</v>
      </c>
      <c r="X118">
        <v>4</v>
      </c>
      <c r="Y118">
        <v>6</v>
      </c>
      <c r="Z118">
        <v>5</v>
      </c>
      <c r="AA118">
        <f t="shared" si="3"/>
        <v>15</v>
      </c>
      <c r="AB118" t="str" cm="1">
        <f t="array" ref="AB118">_xlfn.IFS(AND(AA118&gt;=0,AA118&lt;=15),"low purchase",AND(AA118&gt;=16,AA118&lt;=30),"mid purchase",AA118&gt;=31,"high purchase")</f>
        <v>low purchase</v>
      </c>
      <c r="AC118">
        <v>1</v>
      </c>
      <c r="AD118" t="str">
        <f>IF(marketing_campaign[[#This Row],[NumWebVisitsMonth]]&gt;=5.3,"higher_webvists","lower_webvisits")</f>
        <v>lower_webvisits</v>
      </c>
      <c r="AE118">
        <v>0</v>
      </c>
      <c r="AF118">
        <v>0</v>
      </c>
      <c r="AG118">
        <v>1</v>
      </c>
      <c r="AH118">
        <v>1</v>
      </c>
      <c r="AI118">
        <v>0</v>
      </c>
      <c r="AJ118">
        <v>0</v>
      </c>
      <c r="AK118">
        <v>3</v>
      </c>
      <c r="AL118">
        <v>11</v>
      </c>
      <c r="AM118">
        <v>0</v>
      </c>
      <c r="AN118">
        <f>marketing_campaign[[#This Row],[AcceptedCmp2]]+marketing_campaign[[#This Row],[AcceptedCmp1]]+marketing_campaign[[#This Row],[AcceptedCmp5]]+marketing_campaign[[#This Row],[AcceptedCmp4]]+marketing_campaign[[#This Row],[AcceptedCmp3]]+marketing_campaign[[#This Row],[Response]]</f>
        <v>2</v>
      </c>
      <c r="AO118" t="str" cm="1">
        <f t="array" ref="AO11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19" spans="1:41" x14ac:dyDescent="0.35">
      <c r="A119">
        <v>367</v>
      </c>
      <c r="B119">
        <v>1978</v>
      </c>
      <c r="C119">
        <f t="shared" ca="1" si="2"/>
        <v>48</v>
      </c>
      <c r="D119" t="str" cm="1">
        <f t="array" aca="1" ref="D11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9" t="s">
        <v>37</v>
      </c>
      <c r="F119" t="s">
        <v>33</v>
      </c>
      <c r="G119" cm="1">
        <f t="array" ref="G119">_xlfn.IFS(marketing_campaign[[#This Row],[Marital_Status]]="Single",K119+L119+1,marketing_campaign[[#This Row],[Marital_Status]]="Together",K119+L119+2,marketing_campaign[[#This Row],[Marital_Status]]="Alone",K119+L119+1,marketing_campaign[[#This Row],[Marital_Status]]="Married",K119+L119+2,marketing_campaign[[#This Row],[Marital_Status]]="Divorced",K119+L119+1,marketing_campaign[[#This Row],[Marital_Status]]="YOLO",K119+L119+1,marketing_campaign[[#This Row],[Marital_Status]]="Absurd",K119+L119+1,marketing_campaign[[#This Row],[Marital_Status]]="Widow",K119+L119+1)</f>
        <v>3</v>
      </c>
      <c r="H119" t="str" cm="1">
        <f t="array" ref="H119">_xlfn.IFS(marketing_campaign[[#This Row],[Family_size]]=1,"Family_with_one_child",marketing_campaign[[#This Row],[Family_size]]&gt;1,"Family_with_more_children")</f>
        <v>Family_with_more_children</v>
      </c>
      <c r="I119">
        <v>36550</v>
      </c>
      <c r="J119" t="str">
        <f>IF(marketing_campaign[[#This Row],[Income]]&gt;=Sheet21!B169,"high_income","low_income")</f>
        <v>high_income</v>
      </c>
      <c r="K119">
        <v>1</v>
      </c>
      <c r="L119">
        <v>0</v>
      </c>
      <c r="M119" s="1">
        <v>41324</v>
      </c>
      <c r="N119">
        <v>74</v>
      </c>
      <c r="O119" t="str" cm="1">
        <f t="array" ref="O119">_xlfn.IFS(AND(marketing_campaign[[#This Row],[Recency]]&gt;=0,marketing_campaign[[#This Row],[Recency]]&lt;=14),"Early Recency",AND(marketing_campaign[[#This Row],[Recency]]&gt;=15,marketing_campaign[[#This Row],[Recency]]&lt;=31),"Mid-Recency",marketing_campaign[[#This Row],[Recency]]&gt;=32,"high Recency")</f>
        <v>high Recency</v>
      </c>
      <c r="P119">
        <v>47</v>
      </c>
      <c r="Q119">
        <v>90</v>
      </c>
      <c r="R119">
        <v>94</v>
      </c>
      <c r="S119">
        <v>123</v>
      </c>
      <c r="T119">
        <v>103</v>
      </c>
      <c r="U119">
        <v>120</v>
      </c>
      <c r="V119">
        <f>marketing_campaign[[#This Row],[MntGoldProds]]+marketing_campaign[[#This Row],[MntSweetProducts]]+marketing_campaign[[#This Row],[MntFishProducts]]+marketing_campaign[[#This Row],[MntMeatProducts]]+marketing_campaign[[#This Row],[MntFruits]]+marketing_campaign[[#This Row],[MntWines]]</f>
        <v>577</v>
      </c>
      <c r="W119">
        <v>5</v>
      </c>
      <c r="X119">
        <v>9</v>
      </c>
      <c r="Y119">
        <v>1</v>
      </c>
      <c r="Z119">
        <v>5</v>
      </c>
      <c r="AA119">
        <f t="shared" si="3"/>
        <v>20</v>
      </c>
      <c r="AB119" t="str" cm="1">
        <f t="array" ref="AB119">_xlfn.IFS(AND(AA119&gt;=0,AA119&lt;=15),"low purchase",AND(AA119&gt;=16,AA119&lt;=30),"mid purchase",AA119&gt;=31,"high purchase")</f>
        <v>mid purchase</v>
      </c>
      <c r="AC119">
        <v>9</v>
      </c>
      <c r="AD119" t="str">
        <f>IF(marketing_campaign[[#This Row],[NumWebVisitsMonth]]&gt;=5.3,"higher_webvists","lower_webvisits")</f>
        <v>higher_webvists</v>
      </c>
      <c r="AE119">
        <v>0</v>
      </c>
      <c r="AF119">
        <v>0</v>
      </c>
      <c r="AG119">
        <v>0</v>
      </c>
      <c r="AH119">
        <v>0</v>
      </c>
      <c r="AI119">
        <v>0</v>
      </c>
      <c r="AJ119">
        <v>0</v>
      </c>
      <c r="AK119">
        <v>3</v>
      </c>
      <c r="AL119">
        <v>11</v>
      </c>
      <c r="AM119">
        <v>0</v>
      </c>
      <c r="AN119">
        <f>marketing_campaign[[#This Row],[AcceptedCmp2]]+marketing_campaign[[#This Row],[AcceptedCmp1]]+marketing_campaign[[#This Row],[AcceptedCmp5]]+marketing_campaign[[#This Row],[AcceptedCmp4]]+marketing_campaign[[#This Row],[AcceptedCmp3]]+marketing_campaign[[#This Row],[Response]]</f>
        <v>0</v>
      </c>
      <c r="AO119" t="str" cm="1">
        <f t="array" ref="AO11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0" spans="1:41" x14ac:dyDescent="0.35">
      <c r="A120">
        <v>5234</v>
      </c>
      <c r="B120">
        <v>1967</v>
      </c>
      <c r="C120">
        <f t="shared" ca="1" si="2"/>
        <v>59</v>
      </c>
      <c r="D120" t="str" cm="1">
        <f t="array" aca="1" ref="D12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0" t="s">
        <v>37</v>
      </c>
      <c r="F120" t="s">
        <v>31</v>
      </c>
      <c r="G120" cm="1">
        <f t="array" ref="G120">_xlfn.IFS(marketing_campaign[[#This Row],[Marital_Status]]="Single",K120+L120+1,marketing_campaign[[#This Row],[Marital_Status]]="Together",K120+L120+2,marketing_campaign[[#This Row],[Marital_Status]]="Alone",K120+L120+1,marketing_campaign[[#This Row],[Marital_Status]]="Married",K120+L120+2,marketing_campaign[[#This Row],[Marital_Status]]="Divorced",K120+L120+1,marketing_campaign[[#This Row],[Marital_Status]]="YOLO",K120+L120+1,marketing_campaign[[#This Row],[Marital_Status]]="Absurd",K120+L120+1,marketing_campaign[[#This Row],[Marital_Status]]="Widow",K120+L120+1)</f>
        <v>4</v>
      </c>
      <c r="H120" t="str" cm="1">
        <f t="array" ref="H120">_xlfn.IFS(marketing_campaign[[#This Row],[Family_size]]=1,"Family_with_one_child",marketing_campaign[[#This Row],[Family_size]]&gt;1,"Family_with_more_children")</f>
        <v>Family_with_more_children</v>
      </c>
      <c r="I120">
        <v>30753</v>
      </c>
      <c r="J120" t="str">
        <f>IF(marketing_campaign[[#This Row],[Income]]&gt;=Sheet21!B170,"high_income","low_income")</f>
        <v>high_income</v>
      </c>
      <c r="K120">
        <v>1</v>
      </c>
      <c r="L120">
        <v>1</v>
      </c>
      <c r="M120" s="1">
        <v>41466</v>
      </c>
      <c r="N120">
        <v>85</v>
      </c>
      <c r="O120" t="str" cm="1">
        <f t="array" ref="O120">_xlfn.IFS(AND(marketing_campaign[[#This Row],[Recency]]&gt;=0,marketing_campaign[[#This Row],[Recency]]&lt;=14),"Early Recency",AND(marketing_campaign[[#This Row],[Recency]]&gt;=15,marketing_campaign[[#This Row],[Recency]]&lt;=31),"Mid-Recency",marketing_campaign[[#This Row],[Recency]]&gt;=32,"high Recency")</f>
        <v>high Recency</v>
      </c>
      <c r="P120">
        <v>12</v>
      </c>
      <c r="Q120">
        <v>5</v>
      </c>
      <c r="R120">
        <v>25</v>
      </c>
      <c r="S120">
        <v>0</v>
      </c>
      <c r="T120">
        <v>9</v>
      </c>
      <c r="U120">
        <v>30</v>
      </c>
      <c r="V120">
        <f>marketing_campaign[[#This Row],[MntGoldProds]]+marketing_campaign[[#This Row],[MntSweetProducts]]+marketing_campaign[[#This Row],[MntFishProducts]]+marketing_campaign[[#This Row],[MntMeatProducts]]+marketing_campaign[[#This Row],[MntFruits]]+marketing_campaign[[#This Row],[MntWines]]</f>
        <v>81</v>
      </c>
      <c r="W120">
        <v>2</v>
      </c>
      <c r="X120">
        <v>1</v>
      </c>
      <c r="Y120">
        <v>1</v>
      </c>
      <c r="Z120">
        <v>3</v>
      </c>
      <c r="AA120">
        <f t="shared" si="3"/>
        <v>7</v>
      </c>
      <c r="AB120" t="str" cm="1">
        <f t="array" ref="AB120">_xlfn.IFS(AND(AA120&gt;=0,AA120&lt;=15),"low purchase",AND(AA120&gt;=16,AA120&lt;=30),"mid purchase",AA120&gt;=31,"high purchase")</f>
        <v>low purchase</v>
      </c>
      <c r="AC120">
        <v>5</v>
      </c>
      <c r="AD120" t="str">
        <f>IF(marketing_campaign[[#This Row],[NumWebVisitsMonth]]&gt;=5.3,"higher_webvists","lower_webvisits")</f>
        <v>lower_webvisits</v>
      </c>
      <c r="AE120">
        <v>0</v>
      </c>
      <c r="AF120">
        <v>0</v>
      </c>
      <c r="AG120">
        <v>0</v>
      </c>
      <c r="AH120">
        <v>0</v>
      </c>
      <c r="AI120">
        <v>0</v>
      </c>
      <c r="AJ120">
        <v>0</v>
      </c>
      <c r="AK120">
        <v>3</v>
      </c>
      <c r="AL120">
        <v>11</v>
      </c>
      <c r="AM120">
        <v>0</v>
      </c>
      <c r="AN120">
        <f>marketing_campaign[[#This Row],[AcceptedCmp2]]+marketing_campaign[[#This Row],[AcceptedCmp1]]+marketing_campaign[[#This Row],[AcceptedCmp5]]+marketing_campaign[[#This Row],[AcceptedCmp4]]+marketing_campaign[[#This Row],[AcceptedCmp3]]+marketing_campaign[[#This Row],[Response]]</f>
        <v>0</v>
      </c>
      <c r="AO120" t="str" cm="1">
        <f t="array" ref="AO12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1" spans="1:41" x14ac:dyDescent="0.35">
      <c r="A121">
        <v>9862</v>
      </c>
      <c r="B121">
        <v>1969</v>
      </c>
      <c r="C121">
        <f t="shared" ca="1" si="2"/>
        <v>57</v>
      </c>
      <c r="D121" t="str" cm="1">
        <f t="array" aca="1" ref="D12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1" t="s">
        <v>29</v>
      </c>
      <c r="F121" t="s">
        <v>31</v>
      </c>
      <c r="G121" cm="1">
        <f t="array" ref="G121">_xlfn.IFS(marketing_campaign[[#This Row],[Marital_Status]]="Single",K121+L121+1,marketing_campaign[[#This Row],[Marital_Status]]="Together",K121+L121+2,marketing_campaign[[#This Row],[Marital_Status]]="Alone",K121+L121+1,marketing_campaign[[#This Row],[Marital_Status]]="Married",K121+L121+2,marketing_campaign[[#This Row],[Marital_Status]]="Divorced",K121+L121+1,marketing_campaign[[#This Row],[Marital_Status]]="YOLO",K121+L121+1,marketing_campaign[[#This Row],[Marital_Status]]="Absurd",K121+L121+1,marketing_campaign[[#This Row],[Marital_Status]]="Widow",K121+L121+1)</f>
        <v>3</v>
      </c>
      <c r="H121" t="str" cm="1">
        <f t="array" ref="H121">_xlfn.IFS(marketing_campaign[[#This Row],[Family_size]]=1,"Family_with_one_child",marketing_campaign[[#This Row],[Family_size]]&gt;1,"Family_with_more_children")</f>
        <v>Family_with_more_children</v>
      </c>
      <c r="I121">
        <v>21918</v>
      </c>
      <c r="J121" t="str">
        <f>IF(marketing_campaign[[#This Row],[Income]]&gt;=Sheet21!B171,"high_income","low_income")</f>
        <v>high_income</v>
      </c>
      <c r="K121">
        <v>1</v>
      </c>
      <c r="L121">
        <v>0</v>
      </c>
      <c r="M121" s="1">
        <v>41592</v>
      </c>
      <c r="N121">
        <v>37</v>
      </c>
      <c r="O121" t="str" cm="1">
        <f t="array" ref="O121">_xlfn.IFS(AND(marketing_campaign[[#This Row],[Recency]]&gt;=0,marketing_campaign[[#This Row],[Recency]]&lt;=14),"Early Recency",AND(marketing_campaign[[#This Row],[Recency]]&gt;=15,marketing_campaign[[#This Row],[Recency]]&lt;=31),"Mid-Recency",marketing_campaign[[#This Row],[Recency]]&gt;=32,"high Recency")</f>
        <v>high Recency</v>
      </c>
      <c r="P121">
        <v>1</v>
      </c>
      <c r="Q121">
        <v>6</v>
      </c>
      <c r="R121">
        <v>7</v>
      </c>
      <c r="S121">
        <v>11</v>
      </c>
      <c r="T121">
        <v>5</v>
      </c>
      <c r="U121">
        <v>3</v>
      </c>
      <c r="V121">
        <f>marketing_campaign[[#This Row],[MntGoldProds]]+marketing_campaign[[#This Row],[MntSweetProducts]]+marketing_campaign[[#This Row],[MntFishProducts]]+marketing_campaign[[#This Row],[MntMeatProducts]]+marketing_campaign[[#This Row],[MntFruits]]+marketing_campaign[[#This Row],[MntWines]]</f>
        <v>33</v>
      </c>
      <c r="W121">
        <v>2</v>
      </c>
      <c r="X121">
        <v>2</v>
      </c>
      <c r="Y121">
        <v>0</v>
      </c>
      <c r="Z121">
        <v>3</v>
      </c>
      <c r="AA121">
        <f t="shared" si="3"/>
        <v>7</v>
      </c>
      <c r="AB121" t="str" cm="1">
        <f t="array" ref="AB121">_xlfn.IFS(AND(AA121&gt;=0,AA121&lt;=15),"low purchase",AND(AA121&gt;=16,AA121&lt;=30),"mid purchase",AA121&gt;=31,"high purchase")</f>
        <v>low purchase</v>
      </c>
      <c r="AC121">
        <v>6</v>
      </c>
      <c r="AD121" t="str">
        <f>IF(marketing_campaign[[#This Row],[NumWebVisitsMonth]]&gt;=5.3,"higher_webvists","lower_webvisits")</f>
        <v>higher_webvists</v>
      </c>
      <c r="AE121">
        <v>0</v>
      </c>
      <c r="AF121">
        <v>0</v>
      </c>
      <c r="AG121">
        <v>0</v>
      </c>
      <c r="AH121">
        <v>0</v>
      </c>
      <c r="AI121">
        <v>0</v>
      </c>
      <c r="AJ121">
        <v>0</v>
      </c>
      <c r="AK121">
        <v>3</v>
      </c>
      <c r="AL121">
        <v>11</v>
      </c>
      <c r="AM121">
        <v>0</v>
      </c>
      <c r="AN121">
        <f>marketing_campaign[[#This Row],[AcceptedCmp2]]+marketing_campaign[[#This Row],[AcceptedCmp1]]+marketing_campaign[[#This Row],[AcceptedCmp5]]+marketing_campaign[[#This Row],[AcceptedCmp4]]+marketing_campaign[[#This Row],[AcceptedCmp3]]+marketing_campaign[[#This Row],[Response]]</f>
        <v>0</v>
      </c>
      <c r="AO121" t="str" cm="1">
        <f t="array" ref="AO12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2" spans="1:41" x14ac:dyDescent="0.35">
      <c r="A122">
        <v>9805</v>
      </c>
      <c r="B122">
        <v>1953</v>
      </c>
      <c r="C122">
        <f t="shared" ca="1" si="2"/>
        <v>73</v>
      </c>
      <c r="D122" t="str" cm="1">
        <f t="array" aca="1" ref="D12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2" t="s">
        <v>34</v>
      </c>
      <c r="F122" t="s">
        <v>31</v>
      </c>
      <c r="G122" cm="1">
        <f t="array" ref="G122">_xlfn.IFS(marketing_campaign[[#This Row],[Marital_Status]]="Single",K122+L122+1,marketing_campaign[[#This Row],[Marital_Status]]="Together",K122+L122+2,marketing_campaign[[#This Row],[Marital_Status]]="Alone",K122+L122+1,marketing_campaign[[#This Row],[Marital_Status]]="Married",K122+L122+2,marketing_campaign[[#This Row],[Marital_Status]]="Divorced",K122+L122+1,marketing_campaign[[#This Row],[Marital_Status]]="YOLO",K122+L122+1,marketing_campaign[[#This Row],[Marital_Status]]="Absurd",K122+L122+1,marketing_campaign[[#This Row],[Marital_Status]]="Widow",K122+L122+1)</f>
        <v>3</v>
      </c>
      <c r="H122" t="str" cm="1">
        <f t="array" ref="H122">_xlfn.IFS(marketing_campaign[[#This Row],[Family_size]]=1,"Family_with_one_child",marketing_campaign[[#This Row],[Family_size]]&gt;1,"Family_with_more_children")</f>
        <v>Family_with_more_children</v>
      </c>
      <c r="I122">
        <v>56129</v>
      </c>
      <c r="J122" t="str">
        <f>IF(marketing_campaign[[#This Row],[Income]]&gt;=Sheet21!B172,"high_income","low_income")</f>
        <v>high_income</v>
      </c>
      <c r="K122">
        <v>0</v>
      </c>
      <c r="L122">
        <v>1</v>
      </c>
      <c r="M122" s="1">
        <v>41445</v>
      </c>
      <c r="N122">
        <v>65</v>
      </c>
      <c r="O122" t="str" cm="1">
        <f t="array" ref="O122">_xlfn.IFS(AND(marketing_campaign[[#This Row],[Recency]]&gt;=0,marketing_campaign[[#This Row],[Recency]]&lt;=14),"Early Recency",AND(marketing_campaign[[#This Row],[Recency]]&gt;=15,marketing_campaign[[#This Row],[Recency]]&lt;=31),"Mid-Recency",marketing_campaign[[#This Row],[Recency]]&gt;=32,"high Recency")</f>
        <v>high Recency</v>
      </c>
      <c r="P122">
        <v>320</v>
      </c>
      <c r="Q122">
        <v>48</v>
      </c>
      <c r="R122">
        <v>133</v>
      </c>
      <c r="S122">
        <v>39</v>
      </c>
      <c r="T122">
        <v>72</v>
      </c>
      <c r="U122">
        <v>48</v>
      </c>
      <c r="V122">
        <f>marketing_campaign[[#This Row],[MntGoldProds]]+marketing_campaign[[#This Row],[MntSweetProducts]]+marketing_campaign[[#This Row],[MntFishProducts]]+marketing_campaign[[#This Row],[MntMeatProducts]]+marketing_campaign[[#This Row],[MntFruits]]+marketing_campaign[[#This Row],[MntWines]]</f>
        <v>660</v>
      </c>
      <c r="W122">
        <v>4</v>
      </c>
      <c r="X122">
        <v>6</v>
      </c>
      <c r="Y122">
        <v>2</v>
      </c>
      <c r="Z122">
        <v>10</v>
      </c>
      <c r="AA122">
        <f t="shared" si="3"/>
        <v>22</v>
      </c>
      <c r="AB122" t="str" cm="1">
        <f t="array" ref="AB122">_xlfn.IFS(AND(AA122&gt;=0,AA122&lt;=15),"low purchase",AND(AA122&gt;=16,AA122&lt;=30),"mid purchase",AA122&gt;=31,"high purchase")</f>
        <v>mid purchase</v>
      </c>
      <c r="AC122">
        <v>4</v>
      </c>
      <c r="AD122" t="str">
        <f>IF(marketing_campaign[[#This Row],[NumWebVisitsMonth]]&gt;=5.3,"higher_webvists","lower_webvisits")</f>
        <v>lower_webvisits</v>
      </c>
      <c r="AE122">
        <v>0</v>
      </c>
      <c r="AF122">
        <v>0</v>
      </c>
      <c r="AG122">
        <v>0</v>
      </c>
      <c r="AH122">
        <v>0</v>
      </c>
      <c r="AI122">
        <v>0</v>
      </c>
      <c r="AJ122">
        <v>0</v>
      </c>
      <c r="AK122">
        <v>3</v>
      </c>
      <c r="AL122">
        <v>11</v>
      </c>
      <c r="AM122">
        <v>0</v>
      </c>
      <c r="AN122">
        <f>marketing_campaign[[#This Row],[AcceptedCmp2]]+marketing_campaign[[#This Row],[AcceptedCmp1]]+marketing_campaign[[#This Row],[AcceptedCmp5]]+marketing_campaign[[#This Row],[AcceptedCmp4]]+marketing_campaign[[#This Row],[AcceptedCmp3]]+marketing_campaign[[#This Row],[Response]]</f>
        <v>0</v>
      </c>
      <c r="AO122" t="str" cm="1">
        <f t="array" ref="AO12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3" spans="1:41" x14ac:dyDescent="0.35">
      <c r="A123">
        <v>6205</v>
      </c>
      <c r="B123">
        <v>1967</v>
      </c>
      <c r="C123">
        <f t="shared" ca="1" si="2"/>
        <v>59</v>
      </c>
      <c r="D123" t="str" cm="1">
        <f t="array" aca="1" ref="D12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3" t="s">
        <v>34</v>
      </c>
      <c r="F123" t="s">
        <v>30</v>
      </c>
      <c r="G123" cm="1">
        <f t="array" ref="G123">_xlfn.IFS(marketing_campaign[[#This Row],[Marital_Status]]="Single",K123+L123+1,marketing_campaign[[#This Row],[Marital_Status]]="Together",K123+L123+2,marketing_campaign[[#This Row],[Marital_Status]]="Alone",K123+L123+1,marketing_campaign[[#This Row],[Marital_Status]]="Married",K123+L123+2,marketing_campaign[[#This Row],[Marital_Status]]="Divorced",K123+L123+1,marketing_campaign[[#This Row],[Marital_Status]]="YOLO",K123+L123+1,marketing_campaign[[#This Row],[Marital_Status]]="Absurd",K123+L123+1,marketing_campaign[[#This Row],[Marital_Status]]="Widow",K123+L123+1)</f>
        <v>2</v>
      </c>
      <c r="H123" t="str" cm="1">
        <f t="array" ref="H123">_xlfn.IFS(marketing_campaign[[#This Row],[Family_size]]=1,"Family_with_one_child",marketing_campaign[[#This Row],[Family_size]]&gt;1,"Family_with_more_children")</f>
        <v>Family_with_more_children</v>
      </c>
      <c r="I123">
        <v>32557</v>
      </c>
      <c r="J123" t="str">
        <f>IF(marketing_campaign[[#This Row],[Income]]&gt;=Sheet21!B173,"high_income","low_income")</f>
        <v>high_income</v>
      </c>
      <c r="K123">
        <v>1</v>
      </c>
      <c r="L123">
        <v>0</v>
      </c>
      <c r="M123" s="1">
        <v>41694</v>
      </c>
      <c r="N123">
        <v>13</v>
      </c>
      <c r="O123" t="str" cm="1">
        <f t="array" ref="O123">_xlfn.IFS(AND(marketing_campaign[[#This Row],[Recency]]&gt;=0,marketing_campaign[[#This Row],[Recency]]&lt;=14),"Early Recency",AND(marketing_campaign[[#This Row],[Recency]]&gt;=15,marketing_campaign[[#This Row],[Recency]]&lt;=31),"Mid-Recency",marketing_campaign[[#This Row],[Recency]]&gt;=32,"high Recency")</f>
        <v>Early Recency</v>
      </c>
      <c r="P123">
        <v>34</v>
      </c>
      <c r="Q123">
        <v>3</v>
      </c>
      <c r="R123">
        <v>29</v>
      </c>
      <c r="S123">
        <v>0</v>
      </c>
      <c r="T123">
        <v>4</v>
      </c>
      <c r="U123">
        <v>10</v>
      </c>
      <c r="V123">
        <f>marketing_campaign[[#This Row],[MntGoldProds]]+marketing_campaign[[#This Row],[MntSweetProducts]]+marketing_campaign[[#This Row],[MntFishProducts]]+marketing_campaign[[#This Row],[MntMeatProducts]]+marketing_campaign[[#This Row],[MntFruits]]+marketing_campaign[[#This Row],[MntWines]]</f>
        <v>80</v>
      </c>
      <c r="W123">
        <v>3</v>
      </c>
      <c r="X123">
        <v>2</v>
      </c>
      <c r="Y123">
        <v>1</v>
      </c>
      <c r="Z123">
        <v>3</v>
      </c>
      <c r="AA123">
        <f t="shared" si="3"/>
        <v>9</v>
      </c>
      <c r="AB123" t="str" cm="1">
        <f t="array" ref="AB123">_xlfn.IFS(AND(AA123&gt;=0,AA123&lt;=15),"low purchase",AND(AA123&gt;=16,AA123&lt;=30),"mid purchase",AA123&gt;=31,"high purchase")</f>
        <v>low purchase</v>
      </c>
      <c r="AC123">
        <v>5</v>
      </c>
      <c r="AD123" t="str">
        <f>IF(marketing_campaign[[#This Row],[NumWebVisitsMonth]]&gt;=5.3,"higher_webvists","lower_webvisits")</f>
        <v>lower_webvisits</v>
      </c>
      <c r="AE123">
        <v>0</v>
      </c>
      <c r="AF123">
        <v>0</v>
      </c>
      <c r="AG123">
        <v>0</v>
      </c>
      <c r="AH123">
        <v>0</v>
      </c>
      <c r="AI123">
        <v>0</v>
      </c>
      <c r="AJ123">
        <v>0</v>
      </c>
      <c r="AK123">
        <v>3</v>
      </c>
      <c r="AL123">
        <v>11</v>
      </c>
      <c r="AM123">
        <v>1</v>
      </c>
      <c r="AN123">
        <f>marketing_campaign[[#This Row],[AcceptedCmp2]]+marketing_campaign[[#This Row],[AcceptedCmp1]]+marketing_campaign[[#This Row],[AcceptedCmp5]]+marketing_campaign[[#This Row],[AcceptedCmp4]]+marketing_campaign[[#This Row],[AcceptedCmp3]]+marketing_campaign[[#This Row],[Response]]</f>
        <v>1</v>
      </c>
      <c r="AO123" t="str" cm="1">
        <f t="array" ref="AO12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24" spans="1:41" x14ac:dyDescent="0.35">
      <c r="A124">
        <v>8442</v>
      </c>
      <c r="B124">
        <v>1985</v>
      </c>
      <c r="C124">
        <f t="shared" ca="1" si="2"/>
        <v>41</v>
      </c>
      <c r="D124" t="str" cm="1">
        <f t="array" aca="1" ref="D12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24" t="s">
        <v>34</v>
      </c>
      <c r="F124" t="s">
        <v>33</v>
      </c>
      <c r="G124" cm="1">
        <f t="array" ref="G124">_xlfn.IFS(marketing_campaign[[#This Row],[Marital_Status]]="Single",K124+L124+1,marketing_campaign[[#This Row],[Marital_Status]]="Together",K124+L124+2,marketing_campaign[[#This Row],[Marital_Status]]="Alone",K124+L124+1,marketing_campaign[[#This Row],[Marital_Status]]="Married",K124+L124+2,marketing_campaign[[#This Row],[Marital_Status]]="Divorced",K124+L124+1,marketing_campaign[[#This Row],[Marital_Status]]="YOLO",K124+L124+1,marketing_campaign[[#This Row],[Marital_Status]]="Absurd",K124+L124+1,marketing_campaign[[#This Row],[Marital_Status]]="Widow",K124+L124+1)</f>
        <v>4</v>
      </c>
      <c r="H124" t="str" cm="1">
        <f t="array" ref="H124">_xlfn.IFS(marketing_campaign[[#This Row],[Family_size]]=1,"Family_with_one_child",marketing_campaign[[#This Row],[Family_size]]&gt;1,"Family_with_more_children")</f>
        <v>Family_with_more_children</v>
      </c>
      <c r="I124">
        <v>19510</v>
      </c>
      <c r="J124" t="str">
        <f>IF(marketing_campaign[[#This Row],[Income]]&gt;=Sheet21!B174,"high_income","low_income")</f>
        <v>high_income</v>
      </c>
      <c r="K124">
        <v>2</v>
      </c>
      <c r="L124">
        <v>0</v>
      </c>
      <c r="M124" s="1">
        <v>41521</v>
      </c>
      <c r="N124">
        <v>63</v>
      </c>
      <c r="O124" t="str" cm="1">
        <f t="array" ref="O124">_xlfn.IFS(AND(marketing_campaign[[#This Row],[Recency]]&gt;=0,marketing_campaign[[#This Row],[Recency]]&lt;=14),"Early Recency",AND(marketing_campaign[[#This Row],[Recency]]&gt;=15,marketing_campaign[[#This Row],[Recency]]&lt;=31),"Mid-Recency",marketing_campaign[[#This Row],[Recency]]&gt;=32,"high Recency")</f>
        <v>high Recency</v>
      </c>
      <c r="P124">
        <v>9</v>
      </c>
      <c r="Q124">
        <v>0</v>
      </c>
      <c r="R124">
        <v>7</v>
      </c>
      <c r="S124">
        <v>3</v>
      </c>
      <c r="T124">
        <v>4</v>
      </c>
      <c r="U124">
        <v>7</v>
      </c>
      <c r="V124">
        <f>marketing_campaign[[#This Row],[MntGoldProds]]+marketing_campaign[[#This Row],[MntSweetProducts]]+marketing_campaign[[#This Row],[MntFishProducts]]+marketing_campaign[[#This Row],[MntMeatProducts]]+marketing_campaign[[#This Row],[MntFruits]]+marketing_campaign[[#This Row],[MntWines]]</f>
        <v>30</v>
      </c>
      <c r="W124">
        <v>2</v>
      </c>
      <c r="X124">
        <v>1</v>
      </c>
      <c r="Y124">
        <v>0</v>
      </c>
      <c r="Z124">
        <v>3</v>
      </c>
      <c r="AA124">
        <f t="shared" si="3"/>
        <v>6</v>
      </c>
      <c r="AB124" t="str" cm="1">
        <f t="array" ref="AB124">_xlfn.IFS(AND(AA124&gt;=0,AA124&lt;=15),"low purchase",AND(AA124&gt;=16,AA124&lt;=30),"mid purchase",AA124&gt;=31,"high purchase")</f>
        <v>low purchase</v>
      </c>
      <c r="AC124">
        <v>7</v>
      </c>
      <c r="AD124" t="str">
        <f>IF(marketing_campaign[[#This Row],[NumWebVisitsMonth]]&gt;=5.3,"higher_webvists","lower_webvisits")</f>
        <v>higher_webvists</v>
      </c>
      <c r="AE124">
        <v>0</v>
      </c>
      <c r="AF124">
        <v>0</v>
      </c>
      <c r="AG124">
        <v>0</v>
      </c>
      <c r="AH124">
        <v>0</v>
      </c>
      <c r="AI124">
        <v>0</v>
      </c>
      <c r="AJ124">
        <v>0</v>
      </c>
      <c r="AK124">
        <v>3</v>
      </c>
      <c r="AL124">
        <v>11</v>
      </c>
      <c r="AM124">
        <v>0</v>
      </c>
      <c r="AN124">
        <f>marketing_campaign[[#This Row],[AcceptedCmp2]]+marketing_campaign[[#This Row],[AcceptedCmp1]]+marketing_campaign[[#This Row],[AcceptedCmp5]]+marketing_campaign[[#This Row],[AcceptedCmp4]]+marketing_campaign[[#This Row],[AcceptedCmp3]]+marketing_campaign[[#This Row],[Response]]</f>
        <v>0</v>
      </c>
      <c r="AO124" t="str" cm="1">
        <f t="array" ref="AO12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5" spans="1:41" x14ac:dyDescent="0.35">
      <c r="A125">
        <v>7386</v>
      </c>
      <c r="B125">
        <v>1976</v>
      </c>
      <c r="C125">
        <f t="shared" ca="1" si="2"/>
        <v>50</v>
      </c>
      <c r="D125" t="str" cm="1">
        <f t="array" aca="1" ref="D12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5" t="s">
        <v>29</v>
      </c>
      <c r="F125" t="s">
        <v>35</v>
      </c>
      <c r="G125" cm="1">
        <f t="array" ref="G125">_xlfn.IFS(marketing_campaign[[#This Row],[Marital_Status]]="Single",K125+L125+1,marketing_campaign[[#This Row],[Marital_Status]]="Together",K125+L125+2,marketing_campaign[[#This Row],[Marital_Status]]="Alone",K125+L125+1,marketing_campaign[[#This Row],[Marital_Status]]="Married",K125+L125+2,marketing_campaign[[#This Row],[Marital_Status]]="Divorced",K125+L125+1,marketing_campaign[[#This Row],[Marital_Status]]="YOLO",K125+L125+1,marketing_campaign[[#This Row],[Marital_Status]]="Absurd",K125+L125+1,marketing_campaign[[#This Row],[Marital_Status]]="Widow",K125+L125+1)</f>
        <v>2</v>
      </c>
      <c r="H125" t="str" cm="1">
        <f t="array" ref="H125">_xlfn.IFS(marketing_campaign[[#This Row],[Family_size]]=1,"Family_with_one_child",marketing_campaign[[#This Row],[Family_size]]&gt;1,"Family_with_more_children")</f>
        <v>Family_with_more_children</v>
      </c>
      <c r="I125">
        <v>30992</v>
      </c>
      <c r="J125" t="str">
        <f>IF(marketing_campaign[[#This Row],[Income]]&gt;=Sheet21!B175,"high_income","low_income")</f>
        <v>high_income</v>
      </c>
      <c r="K125">
        <v>1</v>
      </c>
      <c r="L125">
        <v>0</v>
      </c>
      <c r="M125" s="1">
        <v>41386</v>
      </c>
      <c r="N125">
        <v>83</v>
      </c>
      <c r="O125" t="str" cm="1">
        <f t="array" ref="O125">_xlfn.IFS(AND(marketing_campaign[[#This Row],[Recency]]&gt;=0,marketing_campaign[[#This Row],[Recency]]&lt;=14),"Early Recency",AND(marketing_campaign[[#This Row],[Recency]]&gt;=15,marketing_campaign[[#This Row],[Recency]]&lt;=31),"Mid-Recency",marketing_campaign[[#This Row],[Recency]]&gt;=32,"high Recency")</f>
        <v>high Recency</v>
      </c>
      <c r="P125">
        <v>17</v>
      </c>
      <c r="Q125">
        <v>0</v>
      </c>
      <c r="R125">
        <v>14</v>
      </c>
      <c r="S125">
        <v>7</v>
      </c>
      <c r="T125">
        <v>3</v>
      </c>
      <c r="U125">
        <v>2</v>
      </c>
      <c r="V125">
        <f>marketing_campaign[[#This Row],[MntGoldProds]]+marketing_campaign[[#This Row],[MntSweetProducts]]+marketing_campaign[[#This Row],[MntFishProducts]]+marketing_campaign[[#This Row],[MntMeatProducts]]+marketing_campaign[[#This Row],[MntFruits]]+marketing_campaign[[#This Row],[MntWines]]</f>
        <v>43</v>
      </c>
      <c r="W125">
        <v>1</v>
      </c>
      <c r="X125">
        <v>1</v>
      </c>
      <c r="Y125">
        <v>0</v>
      </c>
      <c r="Z125">
        <v>3</v>
      </c>
      <c r="AA125">
        <f t="shared" si="3"/>
        <v>5</v>
      </c>
      <c r="AB125" t="str" cm="1">
        <f t="array" ref="AB125">_xlfn.IFS(AND(AA125&gt;=0,AA125&lt;=15),"low purchase",AND(AA125&gt;=16,AA125&lt;=30),"mid purchase",AA125&gt;=31,"high purchase")</f>
        <v>low purchase</v>
      </c>
      <c r="AC125">
        <v>7</v>
      </c>
      <c r="AD125" t="str">
        <f>IF(marketing_campaign[[#This Row],[NumWebVisitsMonth]]&gt;=5.3,"higher_webvists","lower_webvisits")</f>
        <v>higher_webvists</v>
      </c>
      <c r="AE125">
        <v>0</v>
      </c>
      <c r="AF125">
        <v>0</v>
      </c>
      <c r="AG125">
        <v>0</v>
      </c>
      <c r="AH125">
        <v>0</v>
      </c>
      <c r="AI125">
        <v>0</v>
      </c>
      <c r="AJ125">
        <v>0</v>
      </c>
      <c r="AK125">
        <v>3</v>
      </c>
      <c r="AL125">
        <v>11</v>
      </c>
      <c r="AM125">
        <v>0</v>
      </c>
      <c r="AN125">
        <f>marketing_campaign[[#This Row],[AcceptedCmp2]]+marketing_campaign[[#This Row],[AcceptedCmp1]]+marketing_campaign[[#This Row],[AcceptedCmp5]]+marketing_campaign[[#This Row],[AcceptedCmp4]]+marketing_campaign[[#This Row],[AcceptedCmp3]]+marketing_campaign[[#This Row],[Response]]</f>
        <v>0</v>
      </c>
      <c r="AO125" t="str" cm="1">
        <f t="array" ref="AO12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6" spans="1:41" x14ac:dyDescent="0.35">
      <c r="A126">
        <v>7215</v>
      </c>
      <c r="B126">
        <v>1983</v>
      </c>
      <c r="C126">
        <f t="shared" ca="1" si="2"/>
        <v>43</v>
      </c>
      <c r="D126" t="str" cm="1">
        <f t="array" aca="1" ref="D12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26" t="s">
        <v>29</v>
      </c>
      <c r="F126" t="s">
        <v>30</v>
      </c>
      <c r="G126" cm="1">
        <f t="array" ref="G126">_xlfn.IFS(marketing_campaign[[#This Row],[Marital_Status]]="Single",K126+L126+1,marketing_campaign[[#This Row],[Marital_Status]]="Together",K126+L126+2,marketing_campaign[[#This Row],[Marital_Status]]="Alone",K126+L126+1,marketing_campaign[[#This Row],[Marital_Status]]="Married",K126+L126+2,marketing_campaign[[#This Row],[Marital_Status]]="Divorced",K126+L126+1,marketing_campaign[[#This Row],[Marital_Status]]="YOLO",K126+L126+1,marketing_campaign[[#This Row],[Marital_Status]]="Absurd",K126+L126+1,marketing_campaign[[#This Row],[Marital_Status]]="Widow",K126+L126+1)</f>
        <v>1</v>
      </c>
      <c r="H126" t="str" cm="1">
        <f t="array" ref="H126">_xlfn.IFS(marketing_campaign[[#This Row],[Family_size]]=1,"Family_with_one_child",marketing_campaign[[#This Row],[Family_size]]&gt;1,"Family_with_more_children")</f>
        <v>Family_with_one_child</v>
      </c>
      <c r="I126">
        <v>101970</v>
      </c>
      <c r="J126" t="str">
        <f>IF(marketing_campaign[[#This Row],[Income]]&gt;=Sheet21!B176,"high_income","low_income")</f>
        <v>high_income</v>
      </c>
      <c r="K126">
        <v>0</v>
      </c>
      <c r="L126">
        <v>0</v>
      </c>
      <c r="M126" s="1">
        <v>41345</v>
      </c>
      <c r="N126">
        <v>69</v>
      </c>
      <c r="O126" t="str" cm="1">
        <f t="array" ref="O126">_xlfn.IFS(AND(marketing_campaign[[#This Row],[Recency]]&gt;=0,marketing_campaign[[#This Row],[Recency]]&lt;=14),"Early Recency",AND(marketing_campaign[[#This Row],[Recency]]&gt;=15,marketing_campaign[[#This Row],[Recency]]&lt;=31),"Mid-Recency",marketing_campaign[[#This Row],[Recency]]&gt;=32,"high Recency")</f>
        <v>high Recency</v>
      </c>
      <c r="P126">
        <v>722</v>
      </c>
      <c r="Q126">
        <v>27</v>
      </c>
      <c r="R126">
        <v>102</v>
      </c>
      <c r="S126">
        <v>44</v>
      </c>
      <c r="T126">
        <v>72</v>
      </c>
      <c r="U126">
        <v>168</v>
      </c>
      <c r="V126">
        <f>marketing_campaign[[#This Row],[MntGoldProds]]+marketing_campaign[[#This Row],[MntSweetProducts]]+marketing_campaign[[#This Row],[MntFishProducts]]+marketing_campaign[[#This Row],[MntMeatProducts]]+marketing_campaign[[#This Row],[MntFruits]]+marketing_campaign[[#This Row],[MntWines]]</f>
        <v>1135</v>
      </c>
      <c r="W126">
        <v>0</v>
      </c>
      <c r="X126">
        <v>6</v>
      </c>
      <c r="Y126">
        <v>8</v>
      </c>
      <c r="Z126">
        <v>13</v>
      </c>
      <c r="AA126">
        <f t="shared" si="3"/>
        <v>27</v>
      </c>
      <c r="AB126" t="str" cm="1">
        <f t="array" ref="AB126">_xlfn.IFS(AND(AA126&gt;=0,AA126&lt;=15),"low purchase",AND(AA126&gt;=16,AA126&lt;=30),"mid purchase",AA126&gt;=31,"high purchase")</f>
        <v>mid purchase</v>
      </c>
      <c r="AC126">
        <v>2</v>
      </c>
      <c r="AD126" t="str">
        <f>IF(marketing_campaign[[#This Row],[NumWebVisitsMonth]]&gt;=5.3,"higher_webvists","lower_webvisits")</f>
        <v>lower_webvisits</v>
      </c>
      <c r="AE126">
        <v>0</v>
      </c>
      <c r="AF126">
        <v>1</v>
      </c>
      <c r="AG126">
        <v>1</v>
      </c>
      <c r="AH126">
        <v>1</v>
      </c>
      <c r="AI126">
        <v>0</v>
      </c>
      <c r="AJ126">
        <v>0</v>
      </c>
      <c r="AK126">
        <v>3</v>
      </c>
      <c r="AL126">
        <v>11</v>
      </c>
      <c r="AM126">
        <v>1</v>
      </c>
      <c r="AN126">
        <f>marketing_campaign[[#This Row],[AcceptedCmp2]]+marketing_campaign[[#This Row],[AcceptedCmp1]]+marketing_campaign[[#This Row],[AcceptedCmp5]]+marketing_campaign[[#This Row],[AcceptedCmp4]]+marketing_campaign[[#This Row],[AcceptedCmp3]]+marketing_campaign[[#This Row],[Response]]</f>
        <v>4</v>
      </c>
      <c r="AO126" t="str" cm="1">
        <f t="array" ref="AO12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4/5 campaign accepted</v>
      </c>
    </row>
    <row r="127" spans="1:41" x14ac:dyDescent="0.35">
      <c r="A127">
        <v>1491</v>
      </c>
      <c r="B127">
        <v>1965</v>
      </c>
      <c r="C127">
        <f t="shared" ca="1" si="2"/>
        <v>61</v>
      </c>
      <c r="D127" t="str" cm="1">
        <f t="array" aca="1" ref="D12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7" t="s">
        <v>37</v>
      </c>
      <c r="F127" t="s">
        <v>31</v>
      </c>
      <c r="G127" cm="1">
        <f t="array" ref="G127">_xlfn.IFS(marketing_campaign[[#This Row],[Marital_Status]]="Single",K127+L127+1,marketing_campaign[[#This Row],[Marital_Status]]="Together",K127+L127+2,marketing_campaign[[#This Row],[Marital_Status]]="Alone",K127+L127+1,marketing_campaign[[#This Row],[Marital_Status]]="Married",K127+L127+2,marketing_campaign[[#This Row],[Marital_Status]]="Divorced",K127+L127+1,marketing_campaign[[#This Row],[Marital_Status]]="YOLO",K127+L127+1,marketing_campaign[[#This Row],[Marital_Status]]="Absurd",K127+L127+1,marketing_campaign[[#This Row],[Marital_Status]]="Widow",K127+L127+1)</f>
        <v>2</v>
      </c>
      <c r="H127" t="str" cm="1">
        <f t="array" ref="H127">_xlfn.IFS(marketing_campaign[[#This Row],[Family_size]]=1,"Family_with_one_child",marketing_campaign[[#This Row],[Family_size]]&gt;1,"Family_with_more_children")</f>
        <v>Family_with_more_children</v>
      </c>
      <c r="I127">
        <v>71488</v>
      </c>
      <c r="J127" t="str">
        <f>IF(marketing_campaign[[#This Row],[Income]]&gt;=Sheet21!B177,"high_income","low_income")</f>
        <v>high_income</v>
      </c>
      <c r="K127">
        <v>0</v>
      </c>
      <c r="L127">
        <v>0</v>
      </c>
      <c r="M127" s="1">
        <v>41323</v>
      </c>
      <c r="N127">
        <v>87</v>
      </c>
      <c r="O127" t="str" cm="1">
        <f t="array" ref="O127">_xlfn.IFS(AND(marketing_campaign[[#This Row],[Recency]]&gt;=0,marketing_campaign[[#This Row],[Recency]]&lt;=14),"Early Recency",AND(marketing_campaign[[#This Row],[Recency]]&gt;=15,marketing_campaign[[#This Row],[Recency]]&lt;=31),"Mid-Recency",marketing_campaign[[#This Row],[Recency]]&gt;=32,"high Recency")</f>
        <v>high Recency</v>
      </c>
      <c r="P127">
        <v>162</v>
      </c>
      <c r="Q127">
        <v>33</v>
      </c>
      <c r="R127">
        <v>124</v>
      </c>
      <c r="S127">
        <v>40</v>
      </c>
      <c r="T127">
        <v>28</v>
      </c>
      <c r="U127">
        <v>172</v>
      </c>
      <c r="V127">
        <f>marketing_campaign[[#This Row],[MntGoldProds]]+marketing_campaign[[#This Row],[MntSweetProducts]]+marketing_campaign[[#This Row],[MntFishProducts]]+marketing_campaign[[#This Row],[MntMeatProducts]]+marketing_campaign[[#This Row],[MntFruits]]+marketing_campaign[[#This Row],[MntWines]]</f>
        <v>559</v>
      </c>
      <c r="W127">
        <v>2</v>
      </c>
      <c r="X127">
        <v>3</v>
      </c>
      <c r="Y127">
        <v>4</v>
      </c>
      <c r="Z127">
        <v>7</v>
      </c>
      <c r="AA127">
        <f t="shared" si="3"/>
        <v>16</v>
      </c>
      <c r="AB127" t="str" cm="1">
        <f t="array" ref="AB127">_xlfn.IFS(AND(AA127&gt;=0,AA127&lt;=15),"low purchase",AND(AA127&gt;=16,AA127&lt;=30),"mid purchase",AA127&gt;=31,"high purchase")</f>
        <v>mid purchase</v>
      </c>
      <c r="AC127">
        <v>1</v>
      </c>
      <c r="AD127" t="str">
        <f>IF(marketing_campaign[[#This Row],[NumWebVisitsMonth]]&gt;=5.3,"higher_webvists","lower_webvisits")</f>
        <v>lower_webvisits</v>
      </c>
      <c r="AE127">
        <v>0</v>
      </c>
      <c r="AF127">
        <v>0</v>
      </c>
      <c r="AG127">
        <v>0</v>
      </c>
      <c r="AH127">
        <v>0</v>
      </c>
      <c r="AI127">
        <v>0</v>
      </c>
      <c r="AJ127">
        <v>0</v>
      </c>
      <c r="AK127">
        <v>3</v>
      </c>
      <c r="AL127">
        <v>11</v>
      </c>
      <c r="AM127">
        <v>0</v>
      </c>
      <c r="AN127">
        <f>marketing_campaign[[#This Row],[AcceptedCmp2]]+marketing_campaign[[#This Row],[AcceptedCmp1]]+marketing_campaign[[#This Row],[AcceptedCmp5]]+marketing_campaign[[#This Row],[AcceptedCmp4]]+marketing_campaign[[#This Row],[AcceptedCmp3]]+marketing_campaign[[#This Row],[Response]]</f>
        <v>0</v>
      </c>
      <c r="AO127" t="str" cm="1">
        <f t="array" ref="AO12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8" spans="1:41" x14ac:dyDescent="0.35">
      <c r="A128">
        <v>11071</v>
      </c>
      <c r="B128">
        <v>1984</v>
      </c>
      <c r="C128">
        <f t="shared" ca="1" si="2"/>
        <v>42</v>
      </c>
      <c r="D128" t="str" cm="1">
        <f t="array" aca="1" ref="D12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28" t="s">
        <v>29</v>
      </c>
      <c r="F128" t="s">
        <v>30</v>
      </c>
      <c r="G128" cm="1">
        <f t="array" ref="G128">_xlfn.IFS(marketing_campaign[[#This Row],[Marital_Status]]="Single",K128+L128+1,marketing_campaign[[#This Row],[Marital_Status]]="Together",K128+L128+2,marketing_campaign[[#This Row],[Marital_Status]]="Alone",K128+L128+1,marketing_campaign[[#This Row],[Marital_Status]]="Married",K128+L128+2,marketing_campaign[[#This Row],[Marital_Status]]="Divorced",K128+L128+1,marketing_campaign[[#This Row],[Marital_Status]]="YOLO",K128+L128+1,marketing_campaign[[#This Row],[Marital_Status]]="Absurd",K128+L128+1,marketing_campaign[[#This Row],[Marital_Status]]="Widow",K128+L128+1)</f>
        <v>1</v>
      </c>
      <c r="H128" t="str" cm="1">
        <f t="array" ref="H128">_xlfn.IFS(marketing_campaign[[#This Row],[Family_size]]=1,"Family_with_one_child",marketing_campaign[[#This Row],[Family_size]]&gt;1,"Family_with_more_children")</f>
        <v>Family_with_one_child</v>
      </c>
      <c r="I128">
        <v>79607</v>
      </c>
      <c r="J128" t="str">
        <f>IF(marketing_campaign[[#This Row],[Income]]&gt;=Sheet21!B178,"high_income","low_income")</f>
        <v>high_income</v>
      </c>
      <c r="K128">
        <v>0</v>
      </c>
      <c r="L128">
        <v>0</v>
      </c>
      <c r="M128" s="1">
        <v>41385</v>
      </c>
      <c r="N128">
        <v>37</v>
      </c>
      <c r="O128" t="str" cm="1">
        <f t="array" ref="O128">_xlfn.IFS(AND(marketing_campaign[[#This Row],[Recency]]&gt;=0,marketing_campaign[[#This Row],[Recency]]&lt;=14),"Early Recency",AND(marketing_campaign[[#This Row],[Recency]]&gt;=15,marketing_campaign[[#This Row],[Recency]]&lt;=31),"Mid-Recency",marketing_campaign[[#This Row],[Recency]]&gt;=32,"high Recency")</f>
        <v>high Recency</v>
      </c>
      <c r="P128">
        <v>450</v>
      </c>
      <c r="Q128">
        <v>133</v>
      </c>
      <c r="R128">
        <v>951</v>
      </c>
      <c r="S128">
        <v>173</v>
      </c>
      <c r="T128">
        <v>0</v>
      </c>
      <c r="U128">
        <v>216</v>
      </c>
      <c r="V128">
        <f>marketing_campaign[[#This Row],[MntGoldProds]]+marketing_campaign[[#This Row],[MntSweetProducts]]+marketing_campaign[[#This Row],[MntFishProducts]]+marketing_campaign[[#This Row],[MntMeatProducts]]+marketing_campaign[[#This Row],[MntFruits]]+marketing_campaign[[#This Row],[MntWines]]</f>
        <v>1923</v>
      </c>
      <c r="W128">
        <v>1</v>
      </c>
      <c r="X128">
        <v>3</v>
      </c>
      <c r="Y128">
        <v>6</v>
      </c>
      <c r="Z128">
        <v>6</v>
      </c>
      <c r="AA128">
        <f t="shared" si="3"/>
        <v>16</v>
      </c>
      <c r="AB128" t="str" cm="1">
        <f t="array" ref="AB128">_xlfn.IFS(AND(AA128&gt;=0,AA128&lt;=15),"low purchase",AND(AA128&gt;=16,AA128&lt;=30),"mid purchase",AA128&gt;=31,"high purchase")</f>
        <v>mid purchase</v>
      </c>
      <c r="AC128">
        <v>1</v>
      </c>
      <c r="AD128" t="str">
        <f>IF(marketing_campaign[[#This Row],[NumWebVisitsMonth]]&gt;=5.3,"higher_webvists","lower_webvisits")</f>
        <v>lower_webvisits</v>
      </c>
      <c r="AE128">
        <v>0</v>
      </c>
      <c r="AF128">
        <v>0</v>
      </c>
      <c r="AG128">
        <v>0</v>
      </c>
      <c r="AH128">
        <v>0</v>
      </c>
      <c r="AI128">
        <v>0</v>
      </c>
      <c r="AJ128">
        <v>0</v>
      </c>
      <c r="AK128">
        <v>3</v>
      </c>
      <c r="AL128">
        <v>11</v>
      </c>
      <c r="AM128">
        <v>1</v>
      </c>
      <c r="AN128">
        <f>marketing_campaign[[#This Row],[AcceptedCmp2]]+marketing_campaign[[#This Row],[AcceptedCmp1]]+marketing_campaign[[#This Row],[AcceptedCmp5]]+marketing_campaign[[#This Row],[AcceptedCmp4]]+marketing_campaign[[#This Row],[AcceptedCmp3]]+marketing_campaign[[#This Row],[Response]]</f>
        <v>1</v>
      </c>
      <c r="AO128" t="str" cm="1">
        <f t="array" ref="AO12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29" spans="1:41" x14ac:dyDescent="0.35">
      <c r="A129">
        <v>3381</v>
      </c>
      <c r="B129">
        <v>1953</v>
      </c>
      <c r="C129">
        <f t="shared" ca="1" si="2"/>
        <v>73</v>
      </c>
      <c r="D129" t="str" cm="1">
        <f t="array" aca="1" ref="D12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9" t="s">
        <v>34</v>
      </c>
      <c r="F129" t="s">
        <v>33</v>
      </c>
      <c r="G129" cm="1">
        <f t="array" ref="G129">_xlfn.IFS(marketing_campaign[[#This Row],[Marital_Status]]="Single",K129+L129+1,marketing_campaign[[#This Row],[Marital_Status]]="Together",K129+L129+2,marketing_campaign[[#This Row],[Marital_Status]]="Alone",K129+L129+1,marketing_campaign[[#This Row],[Marital_Status]]="Married",K129+L129+2,marketing_campaign[[#This Row],[Marital_Status]]="Divorced",K129+L129+1,marketing_campaign[[#This Row],[Marital_Status]]="YOLO",K129+L129+1,marketing_campaign[[#This Row],[Marital_Status]]="Absurd",K129+L129+1,marketing_campaign[[#This Row],[Marital_Status]]="Widow",K129+L129+1)</f>
        <v>4</v>
      </c>
      <c r="H129" t="str" cm="1">
        <f t="array" ref="H129">_xlfn.IFS(marketing_campaign[[#This Row],[Family_size]]=1,"Family_with_one_child",marketing_campaign[[#This Row],[Family_size]]&gt;1,"Family_with_more_children")</f>
        <v>Family_with_more_children</v>
      </c>
      <c r="I129">
        <v>54348</v>
      </c>
      <c r="J129" t="str">
        <f>IF(marketing_campaign[[#This Row],[Income]]&gt;=Sheet21!B179,"high_income","low_income")</f>
        <v>high_income</v>
      </c>
      <c r="K129">
        <v>1</v>
      </c>
      <c r="L129">
        <v>1</v>
      </c>
      <c r="M129" s="1">
        <v>41798</v>
      </c>
      <c r="N129">
        <v>51</v>
      </c>
      <c r="O129" t="str" cm="1">
        <f t="array" ref="O129">_xlfn.IFS(AND(marketing_campaign[[#This Row],[Recency]]&gt;=0,marketing_campaign[[#This Row],[Recency]]&lt;=14),"Early Recency",AND(marketing_campaign[[#This Row],[Recency]]&gt;=15,marketing_campaign[[#This Row],[Recency]]&lt;=31),"Mid-Recency",marketing_campaign[[#This Row],[Recency]]&gt;=32,"high Recency")</f>
        <v>high Recency</v>
      </c>
      <c r="P129">
        <v>70</v>
      </c>
      <c r="Q129">
        <v>0</v>
      </c>
      <c r="R129">
        <v>16</v>
      </c>
      <c r="S129">
        <v>0</v>
      </c>
      <c r="T129">
        <v>0</v>
      </c>
      <c r="U129">
        <v>4</v>
      </c>
      <c r="V129">
        <f>marketing_campaign[[#This Row],[MntGoldProds]]+marketing_campaign[[#This Row],[MntSweetProducts]]+marketing_campaign[[#This Row],[MntFishProducts]]+marketing_campaign[[#This Row],[MntMeatProducts]]+marketing_campaign[[#This Row],[MntFruits]]+marketing_campaign[[#This Row],[MntWines]]</f>
        <v>90</v>
      </c>
      <c r="W129">
        <v>2</v>
      </c>
      <c r="X129">
        <v>2</v>
      </c>
      <c r="Y129">
        <v>0</v>
      </c>
      <c r="Z129">
        <v>4</v>
      </c>
      <c r="AA129">
        <f t="shared" si="3"/>
        <v>8</v>
      </c>
      <c r="AB129" t="str" cm="1">
        <f t="array" ref="AB129">_xlfn.IFS(AND(AA129&gt;=0,AA129&lt;=15),"low purchase",AND(AA129&gt;=16,AA129&lt;=30),"mid purchase",AA129&gt;=31,"high purchase")</f>
        <v>low purchase</v>
      </c>
      <c r="AC129">
        <v>6</v>
      </c>
      <c r="AD129" t="str">
        <f>IF(marketing_campaign[[#This Row],[NumWebVisitsMonth]]&gt;=5.3,"higher_webvists","lower_webvisits")</f>
        <v>higher_webvists</v>
      </c>
      <c r="AE129">
        <v>0</v>
      </c>
      <c r="AF129">
        <v>0</v>
      </c>
      <c r="AG129">
        <v>0</v>
      </c>
      <c r="AH129">
        <v>0</v>
      </c>
      <c r="AI129">
        <v>0</v>
      </c>
      <c r="AJ129">
        <v>0</v>
      </c>
      <c r="AK129">
        <v>3</v>
      </c>
      <c r="AL129">
        <v>11</v>
      </c>
      <c r="AM129">
        <v>0</v>
      </c>
      <c r="AN129">
        <f>marketing_campaign[[#This Row],[AcceptedCmp2]]+marketing_campaign[[#This Row],[AcceptedCmp1]]+marketing_campaign[[#This Row],[AcceptedCmp5]]+marketing_campaign[[#This Row],[AcceptedCmp4]]+marketing_campaign[[#This Row],[AcceptedCmp3]]+marketing_campaign[[#This Row],[Response]]</f>
        <v>0</v>
      </c>
      <c r="AO129" t="str" cm="1">
        <f t="array" ref="AO12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0" spans="1:41" x14ac:dyDescent="0.35">
      <c r="A130">
        <v>8268</v>
      </c>
      <c r="B130">
        <v>1961</v>
      </c>
      <c r="C130">
        <f t="shared" ref="C130:C193" ca="1" si="4">YEAR(TODAY())-B130</f>
        <v>65</v>
      </c>
      <c r="D130" t="str" cm="1">
        <f t="array" aca="1" ref="D13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0" t="s">
        <v>32</v>
      </c>
      <c r="F130" t="s">
        <v>33</v>
      </c>
      <c r="G130" cm="1">
        <f t="array" ref="G130">_xlfn.IFS(marketing_campaign[[#This Row],[Marital_Status]]="Single",K130+L130+1,marketing_campaign[[#This Row],[Marital_Status]]="Together",K130+L130+2,marketing_campaign[[#This Row],[Marital_Status]]="Alone",K130+L130+1,marketing_campaign[[#This Row],[Marital_Status]]="Married",K130+L130+2,marketing_campaign[[#This Row],[Marital_Status]]="Divorced",K130+L130+1,marketing_campaign[[#This Row],[Marital_Status]]="YOLO",K130+L130+1,marketing_campaign[[#This Row],[Marital_Status]]="Absurd",K130+L130+1,marketing_campaign[[#This Row],[Marital_Status]]="Widow",K130+L130+1)</f>
        <v>3</v>
      </c>
      <c r="H130" t="str" cm="1">
        <f t="array" ref="H130">_xlfn.IFS(marketing_campaign[[#This Row],[Family_size]]=1,"Family_with_one_child",marketing_campaign[[#This Row],[Family_size]]&gt;1,"Family_with_more_children")</f>
        <v>Family_with_more_children</v>
      </c>
      <c r="I130">
        <v>51386</v>
      </c>
      <c r="J130" t="str">
        <f>IF(marketing_campaign[[#This Row],[Income]]&gt;=Sheet21!B180,"high_income","low_income")</f>
        <v>high_income</v>
      </c>
      <c r="K130">
        <v>0</v>
      </c>
      <c r="L130">
        <v>1</v>
      </c>
      <c r="M130" s="1">
        <v>41466</v>
      </c>
      <c r="N130">
        <v>23</v>
      </c>
      <c r="O130" t="str" cm="1">
        <f t="array" ref="O130">_xlfn.IFS(AND(marketing_campaign[[#This Row],[Recency]]&gt;=0,marketing_campaign[[#This Row],[Recency]]&lt;=14),"Early Recency",AND(marketing_campaign[[#This Row],[Recency]]&gt;=15,marketing_campaign[[#This Row],[Recency]]&lt;=31),"Mid-Recency",marketing_campaign[[#This Row],[Recency]]&gt;=32,"high Recency")</f>
        <v>Mid-Recency</v>
      </c>
      <c r="P130">
        <v>352</v>
      </c>
      <c r="Q130">
        <v>0</v>
      </c>
      <c r="R130">
        <v>27</v>
      </c>
      <c r="S130">
        <v>10</v>
      </c>
      <c r="T130">
        <v>0</v>
      </c>
      <c r="U130">
        <v>15</v>
      </c>
      <c r="V130">
        <f>marketing_campaign[[#This Row],[MntGoldProds]]+marketing_campaign[[#This Row],[MntSweetProducts]]+marketing_campaign[[#This Row],[MntFishProducts]]+marketing_campaign[[#This Row],[MntMeatProducts]]+marketing_campaign[[#This Row],[MntFruits]]+marketing_campaign[[#This Row],[MntWines]]</f>
        <v>404</v>
      </c>
      <c r="W130">
        <v>3</v>
      </c>
      <c r="X130">
        <v>6</v>
      </c>
      <c r="Y130">
        <v>1</v>
      </c>
      <c r="Z130">
        <v>7</v>
      </c>
      <c r="AA130">
        <f t="shared" ref="AA130:AA193" si="5">W130+X130+Y130+Z130</f>
        <v>17</v>
      </c>
      <c r="AB130" t="str" cm="1">
        <f t="array" ref="AB130">_xlfn.IFS(AND(AA130&gt;=0,AA130&lt;=15),"low purchase",AND(AA130&gt;=16,AA130&lt;=30),"mid purchase",AA130&gt;=31,"high purchase")</f>
        <v>mid purchase</v>
      </c>
      <c r="AC130">
        <v>6</v>
      </c>
      <c r="AD130" t="str">
        <f>IF(marketing_campaign[[#This Row],[NumWebVisitsMonth]]&gt;=5.3,"higher_webvists","lower_webvisits")</f>
        <v>higher_webvists</v>
      </c>
      <c r="AE130">
        <v>0</v>
      </c>
      <c r="AF130">
        <v>0</v>
      </c>
      <c r="AG130">
        <v>0</v>
      </c>
      <c r="AH130">
        <v>0</v>
      </c>
      <c r="AI130">
        <v>0</v>
      </c>
      <c r="AJ130">
        <v>0</v>
      </c>
      <c r="AK130">
        <v>3</v>
      </c>
      <c r="AL130">
        <v>11</v>
      </c>
      <c r="AM130">
        <v>0</v>
      </c>
      <c r="AN130">
        <f>marketing_campaign[[#This Row],[AcceptedCmp2]]+marketing_campaign[[#This Row],[AcceptedCmp1]]+marketing_campaign[[#This Row],[AcceptedCmp5]]+marketing_campaign[[#This Row],[AcceptedCmp4]]+marketing_campaign[[#This Row],[AcceptedCmp3]]+marketing_campaign[[#This Row],[Response]]</f>
        <v>0</v>
      </c>
      <c r="AO130" t="str" cm="1">
        <f t="array" ref="AO13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1" spans="1:41" x14ac:dyDescent="0.35">
      <c r="A131">
        <v>11051</v>
      </c>
      <c r="B131">
        <v>1956</v>
      </c>
      <c r="C131">
        <f t="shared" ca="1" si="4"/>
        <v>70</v>
      </c>
      <c r="D131" t="str" cm="1">
        <f t="array" aca="1" ref="D13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1" t="s">
        <v>32</v>
      </c>
      <c r="F131" t="s">
        <v>31</v>
      </c>
      <c r="G131" cm="1">
        <f t="array" ref="G131">_xlfn.IFS(marketing_campaign[[#This Row],[Marital_Status]]="Single",K131+L131+1,marketing_campaign[[#This Row],[Marital_Status]]="Together",K131+L131+2,marketing_campaign[[#This Row],[Marital_Status]]="Alone",K131+L131+1,marketing_campaign[[#This Row],[Marital_Status]]="Married",K131+L131+2,marketing_campaign[[#This Row],[Marital_Status]]="Divorced",K131+L131+1,marketing_campaign[[#This Row],[Marital_Status]]="YOLO",K131+L131+1,marketing_campaign[[#This Row],[Marital_Status]]="Absurd",K131+L131+1,marketing_campaign[[#This Row],[Marital_Status]]="Widow",K131+L131+1)</f>
        <v>4</v>
      </c>
      <c r="H131" t="str" cm="1">
        <f t="array" ref="H131">_xlfn.IFS(marketing_campaign[[#This Row],[Family_size]]=1,"Family_with_one_child",marketing_campaign[[#This Row],[Family_size]]&gt;1,"Family_with_more_children")</f>
        <v>Family_with_more_children</v>
      </c>
      <c r="I131">
        <v>77376</v>
      </c>
      <c r="J131" t="str">
        <f>IF(marketing_campaign[[#This Row],[Income]]&gt;=Sheet21!B181,"high_income","low_income")</f>
        <v>high_income</v>
      </c>
      <c r="K131">
        <v>1</v>
      </c>
      <c r="L131">
        <v>1</v>
      </c>
      <c r="M131" s="1">
        <v>41769</v>
      </c>
      <c r="N131">
        <v>72</v>
      </c>
      <c r="O131" t="str" cm="1">
        <f t="array" ref="O131">_xlfn.IFS(AND(marketing_campaign[[#This Row],[Recency]]&gt;=0,marketing_campaign[[#This Row],[Recency]]&lt;=14),"Early Recency",AND(marketing_campaign[[#This Row],[Recency]]&gt;=15,marketing_campaign[[#This Row],[Recency]]&lt;=31),"Mid-Recency",marketing_campaign[[#This Row],[Recency]]&gt;=32,"high Recency")</f>
        <v>high Recency</v>
      </c>
      <c r="P131">
        <v>492</v>
      </c>
      <c r="Q131">
        <v>19</v>
      </c>
      <c r="R131">
        <v>110</v>
      </c>
      <c r="S131">
        <v>16</v>
      </c>
      <c r="T131">
        <v>12</v>
      </c>
      <c r="U131">
        <v>12</v>
      </c>
      <c r="V131">
        <f>marketing_campaign[[#This Row],[MntGoldProds]]+marketing_campaign[[#This Row],[MntSweetProducts]]+marketing_campaign[[#This Row],[MntFishProducts]]+marketing_campaign[[#This Row],[MntMeatProducts]]+marketing_campaign[[#This Row],[MntFruits]]+marketing_campaign[[#This Row],[MntWines]]</f>
        <v>661</v>
      </c>
      <c r="W131">
        <v>4</v>
      </c>
      <c r="X131">
        <v>6</v>
      </c>
      <c r="Y131">
        <v>3</v>
      </c>
      <c r="Z131">
        <v>10</v>
      </c>
      <c r="AA131">
        <f t="shared" si="5"/>
        <v>23</v>
      </c>
      <c r="AB131" t="str" cm="1">
        <f t="array" ref="AB131">_xlfn.IFS(AND(AA131&gt;=0,AA131&lt;=15),"low purchase",AND(AA131&gt;=16,AA131&lt;=30),"mid purchase",AA131&gt;=31,"high purchase")</f>
        <v>mid purchase</v>
      </c>
      <c r="AC131">
        <v>4</v>
      </c>
      <c r="AD131" t="str">
        <f>IF(marketing_campaign[[#This Row],[NumWebVisitsMonth]]&gt;=5.3,"higher_webvists","lower_webvisits")</f>
        <v>lower_webvisits</v>
      </c>
      <c r="AE131">
        <v>0</v>
      </c>
      <c r="AF131">
        <v>0</v>
      </c>
      <c r="AG131">
        <v>0</v>
      </c>
      <c r="AH131">
        <v>0</v>
      </c>
      <c r="AI131">
        <v>0</v>
      </c>
      <c r="AJ131">
        <v>0</v>
      </c>
      <c r="AK131">
        <v>3</v>
      </c>
      <c r="AL131">
        <v>11</v>
      </c>
      <c r="AM131">
        <v>0</v>
      </c>
      <c r="AN131">
        <f>marketing_campaign[[#This Row],[AcceptedCmp2]]+marketing_campaign[[#This Row],[AcceptedCmp1]]+marketing_campaign[[#This Row],[AcceptedCmp5]]+marketing_campaign[[#This Row],[AcceptedCmp4]]+marketing_campaign[[#This Row],[AcceptedCmp3]]+marketing_campaign[[#This Row],[Response]]</f>
        <v>0</v>
      </c>
      <c r="AO131" t="str" cm="1">
        <f t="array" ref="AO13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2" spans="1:41" x14ac:dyDescent="0.35">
      <c r="A132">
        <v>8026</v>
      </c>
      <c r="B132">
        <v>1952</v>
      </c>
      <c r="C132">
        <f t="shared" ca="1" si="4"/>
        <v>74</v>
      </c>
      <c r="D132" t="str" cm="1">
        <f t="array" aca="1" ref="D13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2" t="s">
        <v>29</v>
      </c>
      <c r="F132" t="s">
        <v>33</v>
      </c>
      <c r="G132" cm="1">
        <f t="array" ref="G132">_xlfn.IFS(marketing_campaign[[#This Row],[Marital_Status]]="Single",K132+L132+1,marketing_campaign[[#This Row],[Marital_Status]]="Together",K132+L132+2,marketing_campaign[[#This Row],[Marital_Status]]="Alone",K132+L132+1,marketing_campaign[[#This Row],[Marital_Status]]="Married",K132+L132+2,marketing_campaign[[#This Row],[Marital_Status]]="Divorced",K132+L132+1,marketing_campaign[[#This Row],[Marital_Status]]="YOLO",K132+L132+1,marketing_campaign[[#This Row],[Marital_Status]]="Absurd",K132+L132+1,marketing_campaign[[#This Row],[Marital_Status]]="Widow",K132+L132+1)</f>
        <v>3</v>
      </c>
      <c r="H132" t="str" cm="1">
        <f t="array" ref="H132">_xlfn.IFS(marketing_campaign[[#This Row],[Family_size]]=1,"Family_with_one_child",marketing_campaign[[#This Row],[Family_size]]&gt;1,"Family_with_more_children")</f>
        <v>Family_with_more_children</v>
      </c>
      <c r="I132">
        <v>62998</v>
      </c>
      <c r="J132" t="str">
        <f>IF(marketing_campaign[[#This Row],[Income]]&gt;=Sheet21!B182,"high_income","low_income")</f>
        <v>high_income</v>
      </c>
      <c r="K132">
        <v>0</v>
      </c>
      <c r="L132">
        <v>1</v>
      </c>
      <c r="M132" s="1">
        <v>41547</v>
      </c>
      <c r="N132">
        <v>10</v>
      </c>
      <c r="O132" t="str" cm="1">
        <f t="array" ref="O132">_xlfn.IFS(AND(marketing_campaign[[#This Row],[Recency]]&gt;=0,marketing_campaign[[#This Row],[Recency]]&lt;=14),"Early Recency",AND(marketing_campaign[[#This Row],[Recency]]&gt;=15,marketing_campaign[[#This Row],[Recency]]&lt;=31),"Mid-Recency",marketing_campaign[[#This Row],[Recency]]&gt;=32,"high Recency")</f>
        <v>Early Recency</v>
      </c>
      <c r="P132">
        <v>120</v>
      </c>
      <c r="Q132">
        <v>58</v>
      </c>
      <c r="R132">
        <v>73</v>
      </c>
      <c r="S132">
        <v>65</v>
      </c>
      <c r="T132">
        <v>89</v>
      </c>
      <c r="U132">
        <v>58</v>
      </c>
      <c r="V132">
        <f>marketing_campaign[[#This Row],[MntGoldProds]]+marketing_campaign[[#This Row],[MntSweetProducts]]+marketing_campaign[[#This Row],[MntFishProducts]]+marketing_campaign[[#This Row],[MntMeatProducts]]+marketing_campaign[[#This Row],[MntFruits]]+marketing_campaign[[#This Row],[MntWines]]</f>
        <v>463</v>
      </c>
      <c r="W132">
        <v>5</v>
      </c>
      <c r="X132">
        <v>5</v>
      </c>
      <c r="Y132">
        <v>4</v>
      </c>
      <c r="Z132">
        <v>5</v>
      </c>
      <c r="AA132">
        <f t="shared" si="5"/>
        <v>19</v>
      </c>
      <c r="AB132" t="str" cm="1">
        <f t="array" ref="AB132">_xlfn.IFS(AND(AA132&gt;=0,AA132&lt;=15),"low purchase",AND(AA132&gt;=16,AA132&lt;=30),"mid purchase",AA132&gt;=31,"high purchase")</f>
        <v>mid purchase</v>
      </c>
      <c r="AC132">
        <v>5</v>
      </c>
      <c r="AD132" t="str">
        <f>IF(marketing_campaign[[#This Row],[NumWebVisitsMonth]]&gt;=5.3,"higher_webvists","lower_webvisits")</f>
        <v>lower_webvisits</v>
      </c>
      <c r="AE132">
        <v>0</v>
      </c>
      <c r="AF132">
        <v>0</v>
      </c>
      <c r="AG132">
        <v>0</v>
      </c>
      <c r="AH132">
        <v>0</v>
      </c>
      <c r="AI132">
        <v>0</v>
      </c>
      <c r="AJ132">
        <v>0</v>
      </c>
      <c r="AK132">
        <v>3</v>
      </c>
      <c r="AL132">
        <v>11</v>
      </c>
      <c r="AM132">
        <v>0</v>
      </c>
      <c r="AN132">
        <f>marketing_campaign[[#This Row],[AcceptedCmp2]]+marketing_campaign[[#This Row],[AcceptedCmp1]]+marketing_campaign[[#This Row],[AcceptedCmp5]]+marketing_campaign[[#This Row],[AcceptedCmp4]]+marketing_campaign[[#This Row],[AcceptedCmp3]]+marketing_campaign[[#This Row],[Response]]</f>
        <v>0</v>
      </c>
      <c r="AO132" t="str" cm="1">
        <f t="array" ref="AO13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3" spans="1:41" x14ac:dyDescent="0.35">
      <c r="A133">
        <v>433</v>
      </c>
      <c r="B133">
        <v>1958</v>
      </c>
      <c r="C133">
        <f t="shared" ca="1" si="4"/>
        <v>68</v>
      </c>
      <c r="D133" t="str" cm="1">
        <f t="array" aca="1" ref="D13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3" t="s">
        <v>34</v>
      </c>
      <c r="F133" t="s">
        <v>39</v>
      </c>
      <c r="G133" cm="1">
        <f t="array" ref="G133">_xlfn.IFS(marketing_campaign[[#This Row],[Marital_Status]]="Single",K133+L133+1,marketing_campaign[[#This Row],[Marital_Status]]="Together",K133+L133+2,marketing_campaign[[#This Row],[Marital_Status]]="Alone",K133+L133+1,marketing_campaign[[#This Row],[Marital_Status]]="Married",K133+L133+2,marketing_campaign[[#This Row],[Marital_Status]]="Divorced",K133+L133+1,marketing_campaign[[#This Row],[Marital_Status]]="YOLO",K133+L133+1,marketing_campaign[[#This Row],[Marital_Status]]="Absurd",K133+L133+1,marketing_campaign[[#This Row],[Marital_Status]]="Widow",K133+L133+1)</f>
        <v>3</v>
      </c>
      <c r="H133" t="str" cm="1">
        <f t="array" ref="H133">_xlfn.IFS(marketing_campaign[[#This Row],[Family_size]]=1,"Family_with_one_child",marketing_campaign[[#This Row],[Family_size]]&gt;1,"Family_with_more_children")</f>
        <v>Family_with_more_children</v>
      </c>
      <c r="I133">
        <v>61331</v>
      </c>
      <c r="J133" t="str">
        <f>IF(marketing_campaign[[#This Row],[Income]]&gt;=Sheet21!B183,"high_income","low_income")</f>
        <v>high_income</v>
      </c>
      <c r="K133">
        <v>1</v>
      </c>
      <c r="L133">
        <v>1</v>
      </c>
      <c r="M133" s="1">
        <v>41343</v>
      </c>
      <c r="N133">
        <v>42</v>
      </c>
      <c r="O133" t="str" cm="1">
        <f t="array" ref="O133">_xlfn.IFS(AND(marketing_campaign[[#This Row],[Recency]]&gt;=0,marketing_campaign[[#This Row],[Recency]]&lt;=14),"Early Recency",AND(marketing_campaign[[#This Row],[Recency]]&gt;=15,marketing_campaign[[#This Row],[Recency]]&lt;=31),"Mid-Recency",marketing_campaign[[#This Row],[Recency]]&gt;=32,"high Recency")</f>
        <v>high Recency</v>
      </c>
      <c r="P133">
        <v>534</v>
      </c>
      <c r="Q133">
        <v>5</v>
      </c>
      <c r="R133">
        <v>47</v>
      </c>
      <c r="S133">
        <v>0</v>
      </c>
      <c r="T133">
        <v>5</v>
      </c>
      <c r="U133">
        <v>41</v>
      </c>
      <c r="V133">
        <f>marketing_campaign[[#This Row],[MntGoldProds]]+marketing_campaign[[#This Row],[MntSweetProducts]]+marketing_campaign[[#This Row],[MntFishProducts]]+marketing_campaign[[#This Row],[MntMeatProducts]]+marketing_campaign[[#This Row],[MntFruits]]+marketing_campaign[[#This Row],[MntWines]]</f>
        <v>632</v>
      </c>
      <c r="W133">
        <v>5</v>
      </c>
      <c r="X133">
        <v>11</v>
      </c>
      <c r="Y133">
        <v>1</v>
      </c>
      <c r="Z133">
        <v>6</v>
      </c>
      <c r="AA133">
        <f t="shared" si="5"/>
        <v>23</v>
      </c>
      <c r="AB133" t="str" cm="1">
        <f t="array" ref="AB133">_xlfn.IFS(AND(AA133&gt;=0,AA133&lt;=15),"low purchase",AND(AA133&gt;=16,AA133&lt;=30),"mid purchase",AA133&gt;=31,"high purchase")</f>
        <v>mid purchase</v>
      </c>
      <c r="AC133">
        <v>8</v>
      </c>
      <c r="AD133" t="str">
        <f>IF(marketing_campaign[[#This Row],[NumWebVisitsMonth]]&gt;=5.3,"higher_webvists","lower_webvisits")</f>
        <v>higher_webvists</v>
      </c>
      <c r="AE133">
        <v>0</v>
      </c>
      <c r="AF133">
        <v>0</v>
      </c>
      <c r="AG133">
        <v>0</v>
      </c>
      <c r="AH133">
        <v>0</v>
      </c>
      <c r="AI133">
        <v>0</v>
      </c>
      <c r="AJ133">
        <v>0</v>
      </c>
      <c r="AK133">
        <v>3</v>
      </c>
      <c r="AL133">
        <v>11</v>
      </c>
      <c r="AM133">
        <v>0</v>
      </c>
      <c r="AN133">
        <f>marketing_campaign[[#This Row],[AcceptedCmp2]]+marketing_campaign[[#This Row],[AcceptedCmp1]]+marketing_campaign[[#This Row],[AcceptedCmp5]]+marketing_campaign[[#This Row],[AcceptedCmp4]]+marketing_campaign[[#This Row],[AcceptedCmp3]]+marketing_campaign[[#This Row],[Response]]</f>
        <v>0</v>
      </c>
      <c r="AO133" t="str" cm="1">
        <f t="array" ref="AO13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4" spans="1:41" x14ac:dyDescent="0.35">
      <c r="A134">
        <v>9597</v>
      </c>
      <c r="B134">
        <v>1969</v>
      </c>
      <c r="C134">
        <f t="shared" ca="1" si="4"/>
        <v>57</v>
      </c>
      <c r="D134" t="str" cm="1">
        <f t="array" aca="1" ref="D13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4" t="s">
        <v>29</v>
      </c>
      <c r="F134" t="s">
        <v>33</v>
      </c>
      <c r="G134" cm="1">
        <f t="array" ref="G134">_xlfn.IFS(marketing_campaign[[#This Row],[Marital_Status]]="Single",K134+L134+1,marketing_campaign[[#This Row],[Marital_Status]]="Together",K134+L134+2,marketing_campaign[[#This Row],[Marital_Status]]="Alone",K134+L134+1,marketing_campaign[[#This Row],[Marital_Status]]="Married",K134+L134+2,marketing_campaign[[#This Row],[Marital_Status]]="Divorced",K134+L134+1,marketing_campaign[[#This Row],[Marital_Status]]="YOLO",K134+L134+1,marketing_campaign[[#This Row],[Marital_Status]]="Absurd",K134+L134+1,marketing_campaign[[#This Row],[Marital_Status]]="Widow",K134+L134+1)</f>
        <v>2</v>
      </c>
      <c r="H134" t="str" cm="1">
        <f t="array" ref="H134">_xlfn.IFS(marketing_campaign[[#This Row],[Family_size]]=1,"Family_with_one_child",marketing_campaign[[#This Row],[Family_size]]&gt;1,"Family_with_more_children")</f>
        <v>Family_with_more_children</v>
      </c>
      <c r="I134">
        <v>73448</v>
      </c>
      <c r="J134" t="str">
        <f>IF(marketing_campaign[[#This Row],[Income]]&gt;=Sheet21!B184,"high_income","low_income")</f>
        <v>high_income</v>
      </c>
      <c r="K134">
        <v>0</v>
      </c>
      <c r="L134">
        <v>0</v>
      </c>
      <c r="M134" s="1">
        <v>41680</v>
      </c>
      <c r="N134">
        <v>10</v>
      </c>
      <c r="O134" t="str" cm="1">
        <f t="array" ref="O134">_xlfn.IFS(AND(marketing_campaign[[#This Row],[Recency]]&gt;=0,marketing_campaign[[#This Row],[Recency]]&lt;=14),"Early Recency",AND(marketing_campaign[[#This Row],[Recency]]&gt;=15,marketing_campaign[[#This Row],[Recency]]&lt;=31),"Mid-Recency",marketing_campaign[[#This Row],[Recency]]&gt;=32,"high Recency")</f>
        <v>Early Recency</v>
      </c>
      <c r="P134">
        <v>236</v>
      </c>
      <c r="Q134">
        <v>106</v>
      </c>
      <c r="R134">
        <v>189</v>
      </c>
      <c r="S134">
        <v>23</v>
      </c>
      <c r="T134">
        <v>41</v>
      </c>
      <c r="U134">
        <v>130</v>
      </c>
      <c r="V134">
        <f>marketing_campaign[[#This Row],[MntGoldProds]]+marketing_campaign[[#This Row],[MntSweetProducts]]+marketing_campaign[[#This Row],[MntFishProducts]]+marketing_campaign[[#This Row],[MntMeatProducts]]+marketing_campaign[[#This Row],[MntFruits]]+marketing_campaign[[#This Row],[MntWines]]</f>
        <v>725</v>
      </c>
      <c r="W134">
        <v>1</v>
      </c>
      <c r="X134">
        <v>7</v>
      </c>
      <c r="Y134">
        <v>2</v>
      </c>
      <c r="Z134">
        <v>9</v>
      </c>
      <c r="AA134">
        <f t="shared" si="5"/>
        <v>19</v>
      </c>
      <c r="AB134" t="str" cm="1">
        <f t="array" ref="AB134">_xlfn.IFS(AND(AA134&gt;=0,AA134&lt;=15),"low purchase",AND(AA134&gt;=16,AA134&lt;=30),"mid purchase",AA134&gt;=31,"high purchase")</f>
        <v>mid purchase</v>
      </c>
      <c r="AC134">
        <v>4</v>
      </c>
      <c r="AD134" t="str">
        <f>IF(marketing_campaign[[#This Row],[NumWebVisitsMonth]]&gt;=5.3,"higher_webvists","lower_webvisits")</f>
        <v>lower_webvisits</v>
      </c>
      <c r="AE134">
        <v>0</v>
      </c>
      <c r="AF134">
        <v>0</v>
      </c>
      <c r="AG134">
        <v>0</v>
      </c>
      <c r="AH134">
        <v>0</v>
      </c>
      <c r="AI134">
        <v>0</v>
      </c>
      <c r="AJ134">
        <v>0</v>
      </c>
      <c r="AK134">
        <v>3</v>
      </c>
      <c r="AL134">
        <v>11</v>
      </c>
      <c r="AM134">
        <v>0</v>
      </c>
      <c r="AN134">
        <f>marketing_campaign[[#This Row],[AcceptedCmp2]]+marketing_campaign[[#This Row],[AcceptedCmp1]]+marketing_campaign[[#This Row],[AcceptedCmp5]]+marketing_campaign[[#This Row],[AcceptedCmp4]]+marketing_campaign[[#This Row],[AcceptedCmp3]]+marketing_campaign[[#This Row],[Response]]</f>
        <v>0</v>
      </c>
      <c r="AO134" t="str" cm="1">
        <f t="array" ref="AO13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5" spans="1:41" x14ac:dyDescent="0.35">
      <c r="A135">
        <v>1295</v>
      </c>
      <c r="B135">
        <v>1963</v>
      </c>
      <c r="C135">
        <f t="shared" ca="1" si="4"/>
        <v>63</v>
      </c>
      <c r="D135" t="str" cm="1">
        <f t="array" aca="1" ref="D13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5" t="s">
        <v>29</v>
      </c>
      <c r="F135" t="s">
        <v>33</v>
      </c>
      <c r="G135" cm="1">
        <f t="array" ref="G135">_xlfn.IFS(marketing_campaign[[#This Row],[Marital_Status]]="Single",K135+L135+1,marketing_campaign[[#This Row],[Marital_Status]]="Together",K135+L135+2,marketing_campaign[[#This Row],[Marital_Status]]="Alone",K135+L135+1,marketing_campaign[[#This Row],[Marital_Status]]="Married",K135+L135+2,marketing_campaign[[#This Row],[Marital_Status]]="Divorced",K135+L135+1,marketing_campaign[[#This Row],[Marital_Status]]="YOLO",K135+L135+1,marketing_campaign[[#This Row],[Marital_Status]]="Absurd",K135+L135+1,marketing_campaign[[#This Row],[Marital_Status]]="Widow",K135+L135+1)</f>
        <v>3</v>
      </c>
      <c r="H135" t="str" cm="1">
        <f t="array" ref="H135">_xlfn.IFS(marketing_campaign[[#This Row],[Family_size]]=1,"Family_with_one_child",marketing_campaign[[#This Row],[Family_size]]&gt;1,"Family_with_more_children")</f>
        <v>Family_with_more_children</v>
      </c>
      <c r="I135">
        <v>51386</v>
      </c>
      <c r="J135" t="str">
        <f>IF(marketing_campaign[[#This Row],[Income]]&gt;=Sheet21!B185,"high_income","low_income")</f>
        <v>high_income</v>
      </c>
      <c r="K135">
        <v>0</v>
      </c>
      <c r="L135">
        <v>1</v>
      </c>
      <c r="M135" s="1">
        <v>41497</v>
      </c>
      <c r="N135">
        <v>96</v>
      </c>
      <c r="O135" t="str" cm="1">
        <f t="array" ref="O135">_xlfn.IFS(AND(marketing_campaign[[#This Row],[Recency]]&gt;=0,marketing_campaign[[#This Row],[Recency]]&lt;=14),"Early Recency",AND(marketing_campaign[[#This Row],[Recency]]&gt;=15,marketing_campaign[[#This Row],[Recency]]&lt;=31),"Mid-Recency",marketing_campaign[[#This Row],[Recency]]&gt;=32,"high Recency")</f>
        <v>high Recency</v>
      </c>
      <c r="P135">
        <v>231</v>
      </c>
      <c r="Q135">
        <v>65</v>
      </c>
      <c r="R135">
        <v>196</v>
      </c>
      <c r="S135">
        <v>38</v>
      </c>
      <c r="T135">
        <v>71</v>
      </c>
      <c r="U135">
        <v>124</v>
      </c>
      <c r="V135">
        <f>marketing_campaign[[#This Row],[MntGoldProds]]+marketing_campaign[[#This Row],[MntSweetProducts]]+marketing_campaign[[#This Row],[MntFishProducts]]+marketing_campaign[[#This Row],[MntMeatProducts]]+marketing_campaign[[#This Row],[MntFruits]]+marketing_campaign[[#This Row],[MntWines]]</f>
        <v>725</v>
      </c>
      <c r="W135">
        <v>1</v>
      </c>
      <c r="X135">
        <v>6</v>
      </c>
      <c r="Y135">
        <v>5</v>
      </c>
      <c r="Z135">
        <v>7</v>
      </c>
      <c r="AA135">
        <f t="shared" si="5"/>
        <v>19</v>
      </c>
      <c r="AB135" t="str" cm="1">
        <f t="array" ref="AB135">_xlfn.IFS(AND(AA135&gt;=0,AA135&lt;=15),"low purchase",AND(AA135&gt;=16,AA135&lt;=30),"mid purchase",AA135&gt;=31,"high purchase")</f>
        <v>mid purchase</v>
      </c>
      <c r="AC135">
        <v>4</v>
      </c>
      <c r="AD135" t="str">
        <f>IF(marketing_campaign[[#This Row],[NumWebVisitsMonth]]&gt;=5.3,"higher_webvists","lower_webvisits")</f>
        <v>lower_webvisits</v>
      </c>
      <c r="AE135">
        <v>0</v>
      </c>
      <c r="AF135">
        <v>0</v>
      </c>
      <c r="AG135">
        <v>0</v>
      </c>
      <c r="AH135">
        <v>0</v>
      </c>
      <c r="AI135">
        <v>0</v>
      </c>
      <c r="AJ135">
        <v>0</v>
      </c>
      <c r="AK135">
        <v>3</v>
      </c>
      <c r="AL135">
        <v>11</v>
      </c>
      <c r="AM135">
        <v>0</v>
      </c>
      <c r="AN135">
        <f>marketing_campaign[[#This Row],[AcceptedCmp2]]+marketing_campaign[[#This Row],[AcceptedCmp1]]+marketing_campaign[[#This Row],[AcceptedCmp5]]+marketing_campaign[[#This Row],[AcceptedCmp4]]+marketing_campaign[[#This Row],[AcceptedCmp3]]+marketing_campaign[[#This Row],[Response]]</f>
        <v>0</v>
      </c>
      <c r="AO135" t="str" cm="1">
        <f t="array" ref="AO13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6" spans="1:41" x14ac:dyDescent="0.35">
      <c r="A136">
        <v>5290</v>
      </c>
      <c r="B136">
        <v>1964</v>
      </c>
      <c r="C136">
        <f t="shared" ca="1" si="4"/>
        <v>62</v>
      </c>
      <c r="D136" t="str" cm="1">
        <f t="array" aca="1" ref="D13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6" t="s">
        <v>32</v>
      </c>
      <c r="F136" t="s">
        <v>33</v>
      </c>
      <c r="G136" cm="1">
        <f t="array" ref="G136">_xlfn.IFS(marketing_campaign[[#This Row],[Marital_Status]]="Single",K136+L136+1,marketing_campaign[[#This Row],[Marital_Status]]="Together",K136+L136+2,marketing_campaign[[#This Row],[Marital_Status]]="Alone",K136+L136+1,marketing_campaign[[#This Row],[Marital_Status]]="Married",K136+L136+2,marketing_campaign[[#This Row],[Marital_Status]]="Divorced",K136+L136+1,marketing_campaign[[#This Row],[Marital_Status]]="YOLO",K136+L136+1,marketing_campaign[[#This Row],[Marital_Status]]="Absurd",K136+L136+1,marketing_campaign[[#This Row],[Marital_Status]]="Widow",K136+L136+1)</f>
        <v>4</v>
      </c>
      <c r="H136" t="str" cm="1">
        <f t="array" ref="H136">_xlfn.IFS(marketing_campaign[[#This Row],[Family_size]]=1,"Family_with_one_child",marketing_campaign[[#This Row],[Family_size]]&gt;1,"Family_with_more_children")</f>
        <v>Family_with_more_children</v>
      </c>
      <c r="I136">
        <v>41551</v>
      </c>
      <c r="J136" t="str">
        <f>IF(marketing_campaign[[#This Row],[Income]]&gt;=Sheet21!B186,"high_income","low_income")</f>
        <v>high_income</v>
      </c>
      <c r="K136">
        <v>1</v>
      </c>
      <c r="L136">
        <v>1</v>
      </c>
      <c r="M136" s="1">
        <v>41500</v>
      </c>
      <c r="N136">
        <v>51</v>
      </c>
      <c r="O136" t="str" cm="1">
        <f t="array" ref="O136">_xlfn.IFS(AND(marketing_campaign[[#This Row],[Recency]]&gt;=0,marketing_campaign[[#This Row],[Recency]]&lt;=14),"Early Recency",AND(marketing_campaign[[#This Row],[Recency]]&gt;=15,marketing_campaign[[#This Row],[Recency]]&lt;=31),"Mid-Recency",marketing_campaign[[#This Row],[Recency]]&gt;=32,"high Recency")</f>
        <v>high Recency</v>
      </c>
      <c r="P136">
        <v>220</v>
      </c>
      <c r="Q136">
        <v>0</v>
      </c>
      <c r="R136">
        <v>33</v>
      </c>
      <c r="S136">
        <v>3</v>
      </c>
      <c r="T136">
        <v>0</v>
      </c>
      <c r="U136">
        <v>23</v>
      </c>
      <c r="V136">
        <f>marketing_campaign[[#This Row],[MntGoldProds]]+marketing_campaign[[#This Row],[MntSweetProducts]]+marketing_campaign[[#This Row],[MntFishProducts]]+marketing_campaign[[#This Row],[MntMeatProducts]]+marketing_campaign[[#This Row],[MntFruits]]+marketing_campaign[[#This Row],[MntWines]]</f>
        <v>279</v>
      </c>
      <c r="W136">
        <v>5</v>
      </c>
      <c r="X136">
        <v>5</v>
      </c>
      <c r="Y136">
        <v>1</v>
      </c>
      <c r="Z136">
        <v>5</v>
      </c>
      <c r="AA136">
        <f t="shared" si="5"/>
        <v>16</v>
      </c>
      <c r="AB136" t="str" cm="1">
        <f t="array" ref="AB136">_xlfn.IFS(AND(AA136&gt;=0,AA136&lt;=15),"low purchase",AND(AA136&gt;=16,AA136&lt;=30),"mid purchase",AA136&gt;=31,"high purchase")</f>
        <v>mid purchase</v>
      </c>
      <c r="AC136">
        <v>8</v>
      </c>
      <c r="AD136" t="str">
        <f>IF(marketing_campaign[[#This Row],[NumWebVisitsMonth]]&gt;=5.3,"higher_webvists","lower_webvisits")</f>
        <v>higher_webvists</v>
      </c>
      <c r="AE136">
        <v>0</v>
      </c>
      <c r="AF136">
        <v>0</v>
      </c>
      <c r="AG136">
        <v>0</v>
      </c>
      <c r="AH136">
        <v>0</v>
      </c>
      <c r="AI136">
        <v>0</v>
      </c>
      <c r="AJ136">
        <v>0</v>
      </c>
      <c r="AK136">
        <v>3</v>
      </c>
      <c r="AL136">
        <v>11</v>
      </c>
      <c r="AM136">
        <v>0</v>
      </c>
      <c r="AN136">
        <f>marketing_campaign[[#This Row],[AcceptedCmp2]]+marketing_campaign[[#This Row],[AcceptedCmp1]]+marketing_campaign[[#This Row],[AcceptedCmp5]]+marketing_campaign[[#This Row],[AcceptedCmp4]]+marketing_campaign[[#This Row],[AcceptedCmp3]]+marketing_campaign[[#This Row],[Response]]</f>
        <v>0</v>
      </c>
      <c r="AO136" t="str" cm="1">
        <f t="array" ref="AO13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7" spans="1:41" x14ac:dyDescent="0.35">
      <c r="A137">
        <v>1685</v>
      </c>
      <c r="B137">
        <v>1967</v>
      </c>
      <c r="C137">
        <f t="shared" ca="1" si="4"/>
        <v>59</v>
      </c>
      <c r="D137" t="str" cm="1">
        <f t="array" aca="1" ref="D13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7" t="s">
        <v>32</v>
      </c>
      <c r="F137" t="s">
        <v>31</v>
      </c>
      <c r="G137" cm="1">
        <f t="array" ref="G137">_xlfn.IFS(marketing_campaign[[#This Row],[Marital_Status]]="Single",K137+L137+1,marketing_campaign[[#This Row],[Marital_Status]]="Together",K137+L137+2,marketing_campaign[[#This Row],[Marital_Status]]="Alone",K137+L137+1,marketing_campaign[[#This Row],[Marital_Status]]="Married",K137+L137+2,marketing_campaign[[#This Row],[Marital_Status]]="Divorced",K137+L137+1,marketing_campaign[[#This Row],[Marital_Status]]="YOLO",K137+L137+1,marketing_campaign[[#This Row],[Marital_Status]]="Absurd",K137+L137+1,marketing_campaign[[#This Row],[Marital_Status]]="Widow",K137+L137+1)</f>
        <v>2</v>
      </c>
      <c r="H137" t="str" cm="1">
        <f t="array" ref="H137">_xlfn.IFS(marketing_campaign[[#This Row],[Family_size]]=1,"Family_with_one_child",marketing_campaign[[#This Row],[Family_size]]&gt;1,"Family_with_more_children")</f>
        <v>Family_with_more_children</v>
      </c>
      <c r="I137">
        <v>62981</v>
      </c>
      <c r="J137" t="str">
        <f>IF(marketing_campaign[[#This Row],[Income]]&gt;=Sheet21!B187,"high_income","low_income")</f>
        <v>high_income</v>
      </c>
      <c r="K137">
        <v>0</v>
      </c>
      <c r="L137">
        <v>0</v>
      </c>
      <c r="M137" s="1">
        <v>41350</v>
      </c>
      <c r="N137">
        <v>21</v>
      </c>
      <c r="O137" t="str" cm="1">
        <f t="array" ref="O137">_xlfn.IFS(AND(marketing_campaign[[#This Row],[Recency]]&gt;=0,marketing_campaign[[#This Row],[Recency]]&lt;=14),"Early Recency",AND(marketing_campaign[[#This Row],[Recency]]&gt;=15,marketing_campaign[[#This Row],[Recency]]&lt;=31),"Mid-Recency",marketing_campaign[[#This Row],[Recency]]&gt;=32,"high Recency")</f>
        <v>Mid-Recency</v>
      </c>
      <c r="P137">
        <v>796</v>
      </c>
      <c r="Q137">
        <v>14</v>
      </c>
      <c r="R137">
        <v>590</v>
      </c>
      <c r="S137">
        <v>38</v>
      </c>
      <c r="T137">
        <v>44</v>
      </c>
      <c r="U137">
        <v>0</v>
      </c>
      <c r="V137">
        <f>marketing_campaign[[#This Row],[MntGoldProds]]+marketing_campaign[[#This Row],[MntSweetProducts]]+marketing_campaign[[#This Row],[MntFishProducts]]+marketing_campaign[[#This Row],[MntMeatProducts]]+marketing_campaign[[#This Row],[MntFruits]]+marketing_campaign[[#This Row],[MntWines]]</f>
        <v>1482</v>
      </c>
      <c r="W137">
        <v>1</v>
      </c>
      <c r="X137">
        <v>4</v>
      </c>
      <c r="Y137">
        <v>5</v>
      </c>
      <c r="Z137">
        <v>13</v>
      </c>
      <c r="AA137">
        <f t="shared" si="5"/>
        <v>23</v>
      </c>
      <c r="AB137" t="str" cm="1">
        <f t="array" ref="AB137">_xlfn.IFS(AND(AA137&gt;=0,AA137&lt;=15),"low purchase",AND(AA137&gt;=16,AA137&lt;=30),"mid purchase",AA137&gt;=31,"high purchase")</f>
        <v>mid purchase</v>
      </c>
      <c r="AC137">
        <v>3</v>
      </c>
      <c r="AD137" t="str">
        <f>IF(marketing_campaign[[#This Row],[NumWebVisitsMonth]]&gt;=5.3,"higher_webvists","lower_webvisits")</f>
        <v>lower_webvisits</v>
      </c>
      <c r="AE137">
        <v>0</v>
      </c>
      <c r="AF137">
        <v>1</v>
      </c>
      <c r="AG137">
        <v>0</v>
      </c>
      <c r="AH137">
        <v>0</v>
      </c>
      <c r="AI137">
        <v>0</v>
      </c>
      <c r="AJ137">
        <v>0</v>
      </c>
      <c r="AK137">
        <v>3</v>
      </c>
      <c r="AL137">
        <v>11</v>
      </c>
      <c r="AM137">
        <v>0</v>
      </c>
      <c r="AN137">
        <f>marketing_campaign[[#This Row],[AcceptedCmp2]]+marketing_campaign[[#This Row],[AcceptedCmp1]]+marketing_campaign[[#This Row],[AcceptedCmp5]]+marketing_campaign[[#This Row],[AcceptedCmp4]]+marketing_campaign[[#This Row],[AcceptedCmp3]]+marketing_campaign[[#This Row],[Response]]</f>
        <v>1</v>
      </c>
      <c r="AO137" t="str" cm="1">
        <f t="array" ref="AO13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38" spans="1:41" x14ac:dyDescent="0.35">
      <c r="A138">
        <v>5342</v>
      </c>
      <c r="B138">
        <v>1976</v>
      </c>
      <c r="C138">
        <f t="shared" ca="1" si="4"/>
        <v>50</v>
      </c>
      <c r="D138" t="str" cm="1">
        <f t="array" aca="1" ref="D13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8" t="s">
        <v>36</v>
      </c>
      <c r="F138" t="s">
        <v>35</v>
      </c>
      <c r="G138" cm="1">
        <f t="array" ref="G138">_xlfn.IFS(marketing_campaign[[#This Row],[Marital_Status]]="Single",K138+L138+1,marketing_campaign[[#This Row],[Marital_Status]]="Together",K138+L138+2,marketing_campaign[[#This Row],[Marital_Status]]="Alone",K138+L138+1,marketing_campaign[[#This Row],[Marital_Status]]="Married",K138+L138+2,marketing_campaign[[#This Row],[Marital_Status]]="Divorced",K138+L138+1,marketing_campaign[[#This Row],[Marital_Status]]="YOLO",K138+L138+1,marketing_campaign[[#This Row],[Marital_Status]]="Absurd",K138+L138+1,marketing_campaign[[#This Row],[Marital_Status]]="Widow",K138+L138+1)</f>
        <v>2</v>
      </c>
      <c r="H138" t="str" cm="1">
        <f t="array" ref="H138">_xlfn.IFS(marketing_campaign[[#This Row],[Family_size]]=1,"Family_with_one_child",marketing_campaign[[#This Row],[Family_size]]&gt;1,"Family_with_more_children")</f>
        <v>Family_with_more_children</v>
      </c>
      <c r="I138">
        <v>9548</v>
      </c>
      <c r="J138" t="str">
        <f>IF(marketing_campaign[[#This Row],[Income]]&gt;=Sheet21!B188,"high_income","low_income")</f>
        <v>high_income</v>
      </c>
      <c r="K138">
        <v>1</v>
      </c>
      <c r="L138">
        <v>0</v>
      </c>
      <c r="M138" s="1">
        <v>41129</v>
      </c>
      <c r="N138">
        <v>31</v>
      </c>
      <c r="O138" t="str" cm="1">
        <f t="array" ref="O138">_xlfn.IFS(AND(marketing_campaign[[#This Row],[Recency]]&gt;=0,marketing_campaign[[#This Row],[Recency]]&lt;=14),"Early Recency",AND(marketing_campaign[[#This Row],[Recency]]&gt;=15,marketing_campaign[[#This Row],[Recency]]&lt;=31),"Mid-Recency",marketing_campaign[[#This Row],[Recency]]&gt;=32,"high Recency")</f>
        <v>Mid-Recency</v>
      </c>
      <c r="P138">
        <v>0</v>
      </c>
      <c r="Q138">
        <v>1</v>
      </c>
      <c r="R138">
        <v>3</v>
      </c>
      <c r="S138">
        <v>10</v>
      </c>
      <c r="T138">
        <v>6</v>
      </c>
      <c r="U138">
        <v>9</v>
      </c>
      <c r="V138">
        <f>marketing_campaign[[#This Row],[MntGoldProds]]+marketing_campaign[[#This Row],[MntSweetProducts]]+marketing_campaign[[#This Row],[MntFishProducts]]+marketing_campaign[[#This Row],[MntMeatProducts]]+marketing_campaign[[#This Row],[MntFruits]]+marketing_campaign[[#This Row],[MntWines]]</f>
        <v>29</v>
      </c>
      <c r="W138">
        <v>2</v>
      </c>
      <c r="X138">
        <v>1</v>
      </c>
      <c r="Y138">
        <v>0</v>
      </c>
      <c r="Z138">
        <v>3</v>
      </c>
      <c r="AA138">
        <f t="shared" si="5"/>
        <v>6</v>
      </c>
      <c r="AB138" t="str" cm="1">
        <f t="array" ref="AB138">_xlfn.IFS(AND(AA138&gt;=0,AA138&lt;=15),"low purchase",AND(AA138&gt;=16,AA138&lt;=30),"mid purchase",AA138&gt;=31,"high purchase")</f>
        <v>low purchase</v>
      </c>
      <c r="AC138">
        <v>8</v>
      </c>
      <c r="AD138" t="str">
        <f>IF(marketing_campaign[[#This Row],[NumWebVisitsMonth]]&gt;=5.3,"higher_webvists","lower_webvisits")</f>
        <v>higher_webvists</v>
      </c>
      <c r="AE138">
        <v>0</v>
      </c>
      <c r="AF138">
        <v>0</v>
      </c>
      <c r="AG138">
        <v>0</v>
      </c>
      <c r="AH138">
        <v>0</v>
      </c>
      <c r="AI138">
        <v>0</v>
      </c>
      <c r="AJ138">
        <v>0</v>
      </c>
      <c r="AK138">
        <v>3</v>
      </c>
      <c r="AL138">
        <v>11</v>
      </c>
      <c r="AM138">
        <v>0</v>
      </c>
      <c r="AN138">
        <f>marketing_campaign[[#This Row],[AcceptedCmp2]]+marketing_campaign[[#This Row],[AcceptedCmp1]]+marketing_campaign[[#This Row],[AcceptedCmp5]]+marketing_campaign[[#This Row],[AcceptedCmp4]]+marketing_campaign[[#This Row],[AcceptedCmp3]]+marketing_campaign[[#This Row],[Response]]</f>
        <v>0</v>
      </c>
      <c r="AO138" t="str" cm="1">
        <f t="array" ref="AO13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9" spans="1:41" x14ac:dyDescent="0.35">
      <c r="A139">
        <v>9579</v>
      </c>
      <c r="B139">
        <v>1959</v>
      </c>
      <c r="C139">
        <f t="shared" ca="1" si="4"/>
        <v>67</v>
      </c>
      <c r="D139" t="str" cm="1">
        <f t="array" aca="1" ref="D13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9" t="s">
        <v>32</v>
      </c>
      <c r="F139" t="s">
        <v>33</v>
      </c>
      <c r="G139" cm="1">
        <f t="array" ref="G139">_xlfn.IFS(marketing_campaign[[#This Row],[Marital_Status]]="Single",K139+L139+1,marketing_campaign[[#This Row],[Marital_Status]]="Together",K139+L139+2,marketing_campaign[[#This Row],[Marital_Status]]="Alone",K139+L139+1,marketing_campaign[[#This Row],[Marital_Status]]="Married",K139+L139+2,marketing_campaign[[#This Row],[Marital_Status]]="Divorced",K139+L139+1,marketing_campaign[[#This Row],[Marital_Status]]="YOLO",K139+L139+1,marketing_campaign[[#This Row],[Marital_Status]]="Absurd",K139+L139+1,marketing_campaign[[#This Row],[Marital_Status]]="Widow",K139+L139+1)</f>
        <v>5</v>
      </c>
      <c r="H139" t="str" cm="1">
        <f t="array" ref="H139">_xlfn.IFS(marketing_campaign[[#This Row],[Family_size]]=1,"Family_with_one_child",marketing_campaign[[#This Row],[Family_size]]&gt;1,"Family_with_more_children")</f>
        <v>Family_with_more_children</v>
      </c>
      <c r="I139">
        <v>33762</v>
      </c>
      <c r="J139" t="str">
        <f>IF(marketing_campaign[[#This Row],[Income]]&gt;=Sheet21!B189,"high_income","low_income")</f>
        <v>high_income</v>
      </c>
      <c r="K139">
        <v>2</v>
      </c>
      <c r="L139">
        <v>1</v>
      </c>
      <c r="M139" s="1">
        <v>41462</v>
      </c>
      <c r="N139">
        <v>61</v>
      </c>
      <c r="O139" t="str" cm="1">
        <f t="array" ref="O139">_xlfn.IFS(AND(marketing_campaign[[#This Row],[Recency]]&gt;=0,marketing_campaign[[#This Row],[Recency]]&lt;=14),"Early Recency",AND(marketing_campaign[[#This Row],[Recency]]&gt;=15,marketing_campaign[[#This Row],[Recency]]&lt;=31),"Mid-Recency",marketing_campaign[[#This Row],[Recency]]&gt;=32,"high Recency")</f>
        <v>high Recency</v>
      </c>
      <c r="P139">
        <v>53</v>
      </c>
      <c r="Q139">
        <v>1</v>
      </c>
      <c r="R139">
        <v>34</v>
      </c>
      <c r="S139">
        <v>2</v>
      </c>
      <c r="T139">
        <v>0</v>
      </c>
      <c r="U139">
        <v>16</v>
      </c>
      <c r="V139">
        <f>marketing_campaign[[#This Row],[MntGoldProds]]+marketing_campaign[[#This Row],[MntSweetProducts]]+marketing_campaign[[#This Row],[MntFishProducts]]+marketing_campaign[[#This Row],[MntMeatProducts]]+marketing_campaign[[#This Row],[MntFruits]]+marketing_campaign[[#This Row],[MntWines]]</f>
        <v>106</v>
      </c>
      <c r="W139">
        <v>3</v>
      </c>
      <c r="X139">
        <v>2</v>
      </c>
      <c r="Y139">
        <v>2</v>
      </c>
      <c r="Z139">
        <v>2</v>
      </c>
      <c r="AA139">
        <f t="shared" si="5"/>
        <v>9</v>
      </c>
      <c r="AB139" t="str" cm="1">
        <f t="array" ref="AB139">_xlfn.IFS(AND(AA139&gt;=0,AA139&lt;=15),"low purchase",AND(AA139&gt;=16,AA139&lt;=30),"mid purchase",AA139&gt;=31,"high purchase")</f>
        <v>low purchase</v>
      </c>
      <c r="AC139">
        <v>8</v>
      </c>
      <c r="AD139" t="str">
        <f>IF(marketing_campaign[[#This Row],[NumWebVisitsMonth]]&gt;=5.3,"higher_webvists","lower_webvisits")</f>
        <v>higher_webvists</v>
      </c>
      <c r="AE139">
        <v>0</v>
      </c>
      <c r="AF139">
        <v>0</v>
      </c>
      <c r="AG139">
        <v>0</v>
      </c>
      <c r="AH139">
        <v>0</v>
      </c>
      <c r="AI139">
        <v>0</v>
      </c>
      <c r="AJ139">
        <v>0</v>
      </c>
      <c r="AK139">
        <v>3</v>
      </c>
      <c r="AL139">
        <v>11</v>
      </c>
      <c r="AM139">
        <v>0</v>
      </c>
      <c r="AN139">
        <f>marketing_campaign[[#This Row],[AcceptedCmp2]]+marketing_campaign[[#This Row],[AcceptedCmp1]]+marketing_campaign[[#This Row],[AcceptedCmp5]]+marketing_campaign[[#This Row],[AcceptedCmp4]]+marketing_campaign[[#This Row],[AcceptedCmp3]]+marketing_campaign[[#This Row],[Response]]</f>
        <v>0</v>
      </c>
      <c r="AO139" t="str" cm="1">
        <f t="array" ref="AO13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0" spans="1:41" x14ac:dyDescent="0.35">
      <c r="A140">
        <v>7660</v>
      </c>
      <c r="B140">
        <v>1973</v>
      </c>
      <c r="C140">
        <f t="shared" ca="1" si="4"/>
        <v>53</v>
      </c>
      <c r="D140" t="str" cm="1">
        <f t="array" aca="1" ref="D14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0" t="s">
        <v>32</v>
      </c>
      <c r="F140" t="s">
        <v>39</v>
      </c>
      <c r="G140" cm="1">
        <f t="array" ref="G140">_xlfn.IFS(marketing_campaign[[#This Row],[Marital_Status]]="Single",K140+L140+1,marketing_campaign[[#This Row],[Marital_Status]]="Together",K140+L140+2,marketing_campaign[[#This Row],[Marital_Status]]="Alone",K140+L140+1,marketing_campaign[[#This Row],[Marital_Status]]="Married",K140+L140+2,marketing_campaign[[#This Row],[Marital_Status]]="Divorced",K140+L140+1,marketing_campaign[[#This Row],[Marital_Status]]="YOLO",K140+L140+1,marketing_campaign[[#This Row],[Marital_Status]]="Absurd",K140+L140+1,marketing_campaign[[#This Row],[Marital_Status]]="Widow",K140+L140+1)</f>
        <v>3</v>
      </c>
      <c r="H140" t="str" cm="1">
        <f t="array" ref="H140">_xlfn.IFS(marketing_campaign[[#This Row],[Family_size]]=1,"Family_with_one_child",marketing_campaign[[#This Row],[Family_size]]&gt;1,"Family_with_more_children")</f>
        <v>Family_with_more_children</v>
      </c>
      <c r="I140">
        <v>35860</v>
      </c>
      <c r="J140" t="str">
        <f>IF(marketing_campaign[[#This Row],[Income]]&gt;=Sheet21!B190,"high_income","low_income")</f>
        <v>high_income</v>
      </c>
      <c r="K140">
        <v>1</v>
      </c>
      <c r="L140">
        <v>1</v>
      </c>
      <c r="M140" s="1">
        <v>41778</v>
      </c>
      <c r="N140">
        <v>37</v>
      </c>
      <c r="O140" t="str" cm="1">
        <f t="array" ref="O140">_xlfn.IFS(AND(marketing_campaign[[#This Row],[Recency]]&gt;=0,marketing_campaign[[#This Row],[Recency]]&lt;=14),"Early Recency",AND(marketing_campaign[[#This Row],[Recency]]&gt;=15,marketing_campaign[[#This Row],[Recency]]&lt;=31),"Mid-Recency",marketing_campaign[[#This Row],[Recency]]&gt;=32,"high Recency")</f>
        <v>high Recency</v>
      </c>
      <c r="P140">
        <v>15</v>
      </c>
      <c r="Q140">
        <v>0</v>
      </c>
      <c r="R140">
        <v>8</v>
      </c>
      <c r="S140">
        <v>4</v>
      </c>
      <c r="T140">
        <v>2</v>
      </c>
      <c r="U140">
        <v>20</v>
      </c>
      <c r="V140">
        <f>marketing_campaign[[#This Row],[MntGoldProds]]+marketing_campaign[[#This Row],[MntSweetProducts]]+marketing_campaign[[#This Row],[MntFishProducts]]+marketing_campaign[[#This Row],[MntMeatProducts]]+marketing_campaign[[#This Row],[MntFruits]]+marketing_campaign[[#This Row],[MntWines]]</f>
        <v>49</v>
      </c>
      <c r="W140">
        <v>2</v>
      </c>
      <c r="X140">
        <v>1</v>
      </c>
      <c r="Y140">
        <v>1</v>
      </c>
      <c r="Z140">
        <v>2</v>
      </c>
      <c r="AA140">
        <f t="shared" si="5"/>
        <v>6</v>
      </c>
      <c r="AB140" t="str" cm="1">
        <f t="array" ref="AB140">_xlfn.IFS(AND(AA140&gt;=0,AA140&lt;=15),"low purchase",AND(AA140&gt;=16,AA140&lt;=30),"mid purchase",AA140&gt;=31,"high purchase")</f>
        <v>low purchase</v>
      </c>
      <c r="AC140">
        <v>5</v>
      </c>
      <c r="AD140" t="str">
        <f>IF(marketing_campaign[[#This Row],[NumWebVisitsMonth]]&gt;=5.3,"higher_webvists","lower_webvisits")</f>
        <v>lower_webvisits</v>
      </c>
      <c r="AE140">
        <v>1</v>
      </c>
      <c r="AF140">
        <v>0</v>
      </c>
      <c r="AG140">
        <v>0</v>
      </c>
      <c r="AH140">
        <v>0</v>
      </c>
      <c r="AI140">
        <v>0</v>
      </c>
      <c r="AJ140">
        <v>0</v>
      </c>
      <c r="AK140">
        <v>3</v>
      </c>
      <c r="AL140">
        <v>11</v>
      </c>
      <c r="AM140">
        <v>1</v>
      </c>
      <c r="AN140">
        <f>marketing_campaign[[#This Row],[AcceptedCmp2]]+marketing_campaign[[#This Row],[AcceptedCmp1]]+marketing_campaign[[#This Row],[AcceptedCmp5]]+marketing_campaign[[#This Row],[AcceptedCmp4]]+marketing_campaign[[#This Row],[AcceptedCmp3]]+marketing_campaign[[#This Row],[Response]]</f>
        <v>2</v>
      </c>
      <c r="AO140" t="str" cm="1">
        <f t="array" ref="AO14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41" spans="1:41" x14ac:dyDescent="0.35">
      <c r="A141">
        <v>1461</v>
      </c>
      <c r="B141">
        <v>1965</v>
      </c>
      <c r="C141">
        <f t="shared" ca="1" si="4"/>
        <v>61</v>
      </c>
      <c r="D141" t="str" cm="1">
        <f t="array" aca="1" ref="D14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1" t="s">
        <v>32</v>
      </c>
      <c r="F141" t="s">
        <v>35</v>
      </c>
      <c r="G141" cm="1">
        <f t="array" ref="G141">_xlfn.IFS(marketing_campaign[[#This Row],[Marital_Status]]="Single",K141+L141+1,marketing_campaign[[#This Row],[Marital_Status]]="Together",K141+L141+2,marketing_campaign[[#This Row],[Marital_Status]]="Alone",K141+L141+1,marketing_campaign[[#This Row],[Marital_Status]]="Married",K141+L141+2,marketing_campaign[[#This Row],[Marital_Status]]="Divorced",K141+L141+1,marketing_campaign[[#This Row],[Marital_Status]]="YOLO",K141+L141+1,marketing_campaign[[#This Row],[Marital_Status]]="Absurd",K141+L141+1,marketing_campaign[[#This Row],[Marital_Status]]="Widow",K141+L141+1)</f>
        <v>3</v>
      </c>
      <c r="H141" t="str" cm="1">
        <f t="array" ref="H141">_xlfn.IFS(marketing_campaign[[#This Row],[Family_size]]=1,"Family_with_one_child",marketing_campaign[[#This Row],[Family_size]]&gt;1,"Family_with_more_children")</f>
        <v>Family_with_more_children</v>
      </c>
      <c r="I141">
        <v>36921</v>
      </c>
      <c r="J141" t="str">
        <f>IF(marketing_campaign[[#This Row],[Income]]&gt;=Sheet21!B191,"high_income","low_income")</f>
        <v>high_income</v>
      </c>
      <c r="K141">
        <v>1</v>
      </c>
      <c r="L141">
        <v>1</v>
      </c>
      <c r="M141" s="1">
        <v>41483</v>
      </c>
      <c r="N141">
        <v>74</v>
      </c>
      <c r="O141" t="str" cm="1">
        <f t="array" ref="O141">_xlfn.IFS(AND(marketing_campaign[[#This Row],[Recency]]&gt;=0,marketing_campaign[[#This Row],[Recency]]&lt;=14),"Early Recency",AND(marketing_campaign[[#This Row],[Recency]]&gt;=15,marketing_campaign[[#This Row],[Recency]]&lt;=31),"Mid-Recency",marketing_campaign[[#This Row],[Recency]]&gt;=32,"high Recency")</f>
        <v>high Recency</v>
      </c>
      <c r="P141">
        <v>17</v>
      </c>
      <c r="Q141">
        <v>1</v>
      </c>
      <c r="R141">
        <v>12</v>
      </c>
      <c r="S141">
        <v>3</v>
      </c>
      <c r="T141">
        <v>1</v>
      </c>
      <c r="U141">
        <v>4</v>
      </c>
      <c r="V141">
        <f>marketing_campaign[[#This Row],[MntGoldProds]]+marketing_campaign[[#This Row],[MntSweetProducts]]+marketing_campaign[[#This Row],[MntFishProducts]]+marketing_campaign[[#This Row],[MntMeatProducts]]+marketing_campaign[[#This Row],[MntFruits]]+marketing_campaign[[#This Row],[MntWines]]</f>
        <v>38</v>
      </c>
      <c r="W141">
        <v>2</v>
      </c>
      <c r="X141">
        <v>2</v>
      </c>
      <c r="Y141">
        <v>0</v>
      </c>
      <c r="Z141">
        <v>3</v>
      </c>
      <c r="AA141">
        <f t="shared" si="5"/>
        <v>7</v>
      </c>
      <c r="AB141" t="str" cm="1">
        <f t="array" ref="AB141">_xlfn.IFS(AND(AA141&gt;=0,AA141&lt;=15),"low purchase",AND(AA141&gt;=16,AA141&lt;=30),"mid purchase",AA141&gt;=31,"high purchase")</f>
        <v>low purchase</v>
      </c>
      <c r="AC141">
        <v>7</v>
      </c>
      <c r="AD141" t="str">
        <f>IF(marketing_campaign[[#This Row],[NumWebVisitsMonth]]&gt;=5.3,"higher_webvists","lower_webvisits")</f>
        <v>higher_webvists</v>
      </c>
      <c r="AE141">
        <v>0</v>
      </c>
      <c r="AF141">
        <v>0</v>
      </c>
      <c r="AG141">
        <v>0</v>
      </c>
      <c r="AH141">
        <v>0</v>
      </c>
      <c r="AI141">
        <v>0</v>
      </c>
      <c r="AJ141">
        <v>0</v>
      </c>
      <c r="AK141">
        <v>3</v>
      </c>
      <c r="AL141">
        <v>11</v>
      </c>
      <c r="AM141">
        <v>0</v>
      </c>
      <c r="AN141">
        <f>marketing_campaign[[#This Row],[AcceptedCmp2]]+marketing_campaign[[#This Row],[AcceptedCmp1]]+marketing_campaign[[#This Row],[AcceptedCmp5]]+marketing_campaign[[#This Row],[AcceptedCmp4]]+marketing_campaign[[#This Row],[AcceptedCmp3]]+marketing_campaign[[#This Row],[Response]]</f>
        <v>0</v>
      </c>
      <c r="AO141" t="str" cm="1">
        <f t="array" ref="AO14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2" spans="1:41" x14ac:dyDescent="0.35">
      <c r="A142">
        <v>821</v>
      </c>
      <c r="B142">
        <v>1992</v>
      </c>
      <c r="C142">
        <f t="shared" ca="1" si="4"/>
        <v>34</v>
      </c>
      <c r="D142" t="str" cm="1">
        <f t="array" aca="1" ref="D14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42" t="s">
        <v>34</v>
      </c>
      <c r="F142" t="s">
        <v>30</v>
      </c>
      <c r="G142" cm="1">
        <f t="array" ref="G142">_xlfn.IFS(marketing_campaign[[#This Row],[Marital_Status]]="Single",K142+L142+1,marketing_campaign[[#This Row],[Marital_Status]]="Together",K142+L142+2,marketing_campaign[[#This Row],[Marital_Status]]="Alone",K142+L142+1,marketing_campaign[[#This Row],[Marital_Status]]="Married",K142+L142+2,marketing_campaign[[#This Row],[Marital_Status]]="Divorced",K142+L142+1,marketing_campaign[[#This Row],[Marital_Status]]="YOLO",K142+L142+1,marketing_campaign[[#This Row],[Marital_Status]]="Absurd",K142+L142+1,marketing_campaign[[#This Row],[Marital_Status]]="Widow",K142+L142+1)</f>
        <v>1</v>
      </c>
      <c r="H142" t="str" cm="1">
        <f t="array" ref="H142">_xlfn.IFS(marketing_campaign[[#This Row],[Family_size]]=1,"Family_with_one_child",marketing_campaign[[#This Row],[Family_size]]&gt;1,"Family_with_more_children")</f>
        <v>Family_with_one_child</v>
      </c>
      <c r="I142">
        <v>92859</v>
      </c>
      <c r="J142" t="str">
        <f>IF(marketing_campaign[[#This Row],[Income]]&gt;=Sheet21!B192,"high_income","low_income")</f>
        <v>high_income</v>
      </c>
      <c r="K142">
        <v>0</v>
      </c>
      <c r="L142">
        <v>0</v>
      </c>
      <c r="M142" s="1">
        <v>41201</v>
      </c>
      <c r="N142">
        <v>46</v>
      </c>
      <c r="O142" t="str" cm="1">
        <f t="array" ref="O142">_xlfn.IFS(AND(marketing_campaign[[#This Row],[Recency]]&gt;=0,marketing_campaign[[#This Row],[Recency]]&lt;=14),"Early Recency",AND(marketing_campaign[[#This Row],[Recency]]&gt;=15,marketing_campaign[[#This Row],[Recency]]&lt;=31),"Mid-Recency",marketing_campaign[[#This Row],[Recency]]&gt;=32,"high Recency")</f>
        <v>high Recency</v>
      </c>
      <c r="P142">
        <v>962</v>
      </c>
      <c r="Q142">
        <v>61</v>
      </c>
      <c r="R142">
        <v>921</v>
      </c>
      <c r="S142">
        <v>52</v>
      </c>
      <c r="T142">
        <v>61</v>
      </c>
      <c r="U142">
        <v>20</v>
      </c>
      <c r="V142">
        <f>marketing_campaign[[#This Row],[MntGoldProds]]+marketing_campaign[[#This Row],[MntSweetProducts]]+marketing_campaign[[#This Row],[MntFishProducts]]+marketing_campaign[[#This Row],[MntMeatProducts]]+marketing_campaign[[#This Row],[MntFruits]]+marketing_campaign[[#This Row],[MntWines]]</f>
        <v>2077</v>
      </c>
      <c r="W142">
        <v>1</v>
      </c>
      <c r="X142">
        <v>5</v>
      </c>
      <c r="Y142">
        <v>4</v>
      </c>
      <c r="Z142">
        <v>12</v>
      </c>
      <c r="AA142">
        <f t="shared" si="5"/>
        <v>22</v>
      </c>
      <c r="AB142" t="str" cm="1">
        <f t="array" ref="AB142">_xlfn.IFS(AND(AA142&gt;=0,AA142&lt;=15),"low purchase",AND(AA142&gt;=16,AA142&lt;=30),"mid purchase",AA142&gt;=31,"high purchase")</f>
        <v>mid purchase</v>
      </c>
      <c r="AC142">
        <v>2</v>
      </c>
      <c r="AD142" t="str">
        <f>IF(marketing_campaign[[#This Row],[NumWebVisitsMonth]]&gt;=5.3,"higher_webvists","lower_webvisits")</f>
        <v>lower_webvisits</v>
      </c>
      <c r="AE142">
        <v>0</v>
      </c>
      <c r="AF142">
        <v>0</v>
      </c>
      <c r="AG142">
        <v>0</v>
      </c>
      <c r="AH142">
        <v>0</v>
      </c>
      <c r="AI142">
        <v>0</v>
      </c>
      <c r="AJ142">
        <v>0</v>
      </c>
      <c r="AK142">
        <v>3</v>
      </c>
      <c r="AL142">
        <v>11</v>
      </c>
      <c r="AM142">
        <v>0</v>
      </c>
      <c r="AN142">
        <f>marketing_campaign[[#This Row],[AcceptedCmp2]]+marketing_campaign[[#This Row],[AcceptedCmp1]]+marketing_campaign[[#This Row],[AcceptedCmp5]]+marketing_campaign[[#This Row],[AcceptedCmp4]]+marketing_campaign[[#This Row],[AcceptedCmp3]]+marketing_campaign[[#This Row],[Response]]</f>
        <v>0</v>
      </c>
      <c r="AO142" t="str" cm="1">
        <f t="array" ref="AO14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3" spans="1:41" x14ac:dyDescent="0.35">
      <c r="A143">
        <v>11084</v>
      </c>
      <c r="B143">
        <v>1976</v>
      </c>
      <c r="C143">
        <f t="shared" ca="1" si="4"/>
        <v>50</v>
      </c>
      <c r="D143" t="str" cm="1">
        <f t="array" aca="1" ref="D14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3" t="s">
        <v>34</v>
      </c>
      <c r="F143" t="s">
        <v>31</v>
      </c>
      <c r="G143" cm="1">
        <f t="array" ref="G143">_xlfn.IFS(marketing_campaign[[#This Row],[Marital_Status]]="Single",K143+L143+1,marketing_campaign[[#This Row],[Marital_Status]]="Together",K143+L143+2,marketing_campaign[[#This Row],[Marital_Status]]="Alone",K143+L143+1,marketing_campaign[[#This Row],[Marital_Status]]="Married",K143+L143+2,marketing_campaign[[#This Row],[Marital_Status]]="Divorced",K143+L143+1,marketing_campaign[[#This Row],[Marital_Status]]="YOLO",K143+L143+1,marketing_campaign[[#This Row],[Marital_Status]]="Absurd",K143+L143+1,marketing_campaign[[#This Row],[Marital_Status]]="Widow",K143+L143+1)</f>
        <v>3</v>
      </c>
      <c r="H143" t="str" cm="1">
        <f t="array" ref="H143">_xlfn.IFS(marketing_campaign[[#This Row],[Family_size]]=1,"Family_with_one_child",marketing_campaign[[#This Row],[Family_size]]&gt;1,"Family_with_more_children")</f>
        <v>Family_with_more_children</v>
      </c>
      <c r="I143">
        <v>65104</v>
      </c>
      <c r="J143" t="str">
        <f>IF(marketing_campaign[[#This Row],[Income]]&gt;=Sheet21!B193,"high_income","low_income")</f>
        <v>high_income</v>
      </c>
      <c r="K143">
        <v>0</v>
      </c>
      <c r="L143">
        <v>1</v>
      </c>
      <c r="M143" s="1">
        <v>41592</v>
      </c>
      <c r="N143">
        <v>4</v>
      </c>
      <c r="O143" t="str" cm="1">
        <f t="array" ref="O143">_xlfn.IFS(AND(marketing_campaign[[#This Row],[Recency]]&gt;=0,marketing_campaign[[#This Row],[Recency]]&lt;=14),"Early Recency",AND(marketing_campaign[[#This Row],[Recency]]&gt;=15,marketing_campaign[[#This Row],[Recency]]&lt;=31),"Mid-Recency",marketing_campaign[[#This Row],[Recency]]&gt;=32,"high Recency")</f>
        <v>Early Recency</v>
      </c>
      <c r="P143">
        <v>738</v>
      </c>
      <c r="Q143">
        <v>0</v>
      </c>
      <c r="R143">
        <v>232</v>
      </c>
      <c r="S143">
        <v>13</v>
      </c>
      <c r="T143">
        <v>20</v>
      </c>
      <c r="U143">
        <v>50</v>
      </c>
      <c r="V143">
        <f>marketing_campaign[[#This Row],[MntGoldProds]]+marketing_campaign[[#This Row],[MntSweetProducts]]+marketing_campaign[[#This Row],[MntFishProducts]]+marketing_campaign[[#This Row],[MntMeatProducts]]+marketing_campaign[[#This Row],[MntFruits]]+marketing_campaign[[#This Row],[MntWines]]</f>
        <v>1053</v>
      </c>
      <c r="W143">
        <v>2</v>
      </c>
      <c r="X143">
        <v>3</v>
      </c>
      <c r="Y143">
        <v>5</v>
      </c>
      <c r="Z143">
        <v>7</v>
      </c>
      <c r="AA143">
        <f t="shared" si="5"/>
        <v>17</v>
      </c>
      <c r="AB143" t="str" cm="1">
        <f t="array" ref="AB143">_xlfn.IFS(AND(AA143&gt;=0,AA143&lt;=15),"low purchase",AND(AA143&gt;=16,AA143&lt;=30),"mid purchase",AA143&gt;=31,"high purchase")</f>
        <v>mid purchase</v>
      </c>
      <c r="AC143">
        <v>7</v>
      </c>
      <c r="AD143" t="str">
        <f>IF(marketing_campaign[[#This Row],[NumWebVisitsMonth]]&gt;=5.3,"higher_webvists","lower_webvisits")</f>
        <v>higher_webvists</v>
      </c>
      <c r="AE143">
        <v>0</v>
      </c>
      <c r="AF143">
        <v>0</v>
      </c>
      <c r="AG143">
        <v>0</v>
      </c>
      <c r="AH143">
        <v>0</v>
      </c>
      <c r="AI143">
        <v>0</v>
      </c>
      <c r="AJ143">
        <v>0</v>
      </c>
      <c r="AK143">
        <v>3</v>
      </c>
      <c r="AL143">
        <v>11</v>
      </c>
      <c r="AM143">
        <v>1</v>
      </c>
      <c r="AN143">
        <f>marketing_campaign[[#This Row],[AcceptedCmp2]]+marketing_campaign[[#This Row],[AcceptedCmp1]]+marketing_campaign[[#This Row],[AcceptedCmp5]]+marketing_campaign[[#This Row],[AcceptedCmp4]]+marketing_campaign[[#This Row],[AcceptedCmp3]]+marketing_campaign[[#This Row],[Response]]</f>
        <v>1</v>
      </c>
      <c r="AO143" t="str" cm="1">
        <f t="array" ref="AO14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44" spans="1:41" x14ac:dyDescent="0.35">
      <c r="A144">
        <v>8690</v>
      </c>
      <c r="B144">
        <v>1962</v>
      </c>
      <c r="C144">
        <f t="shared" ca="1" si="4"/>
        <v>64</v>
      </c>
      <c r="D144" t="str" cm="1">
        <f t="array" aca="1" ref="D14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4" t="s">
        <v>29</v>
      </c>
      <c r="F144" t="s">
        <v>33</v>
      </c>
      <c r="G144" cm="1">
        <f t="array" ref="G144">_xlfn.IFS(marketing_campaign[[#This Row],[Marital_Status]]="Single",K144+L144+1,marketing_campaign[[#This Row],[Marital_Status]]="Together",K144+L144+2,marketing_campaign[[#This Row],[Marital_Status]]="Alone",K144+L144+1,marketing_campaign[[#This Row],[Marital_Status]]="Married",K144+L144+2,marketing_campaign[[#This Row],[Marital_Status]]="Divorced",K144+L144+1,marketing_campaign[[#This Row],[Marital_Status]]="YOLO",K144+L144+1,marketing_campaign[[#This Row],[Marital_Status]]="Absurd",K144+L144+1,marketing_campaign[[#This Row],[Marital_Status]]="Widow",K144+L144+1)</f>
        <v>2</v>
      </c>
      <c r="H144" t="str" cm="1">
        <f t="array" ref="H144">_xlfn.IFS(marketing_campaign[[#This Row],[Family_size]]=1,"Family_with_one_child",marketing_campaign[[#This Row],[Family_size]]&gt;1,"Family_with_more_children")</f>
        <v>Family_with_more_children</v>
      </c>
      <c r="I144">
        <v>86111</v>
      </c>
      <c r="J144" t="str">
        <f>IF(marketing_campaign[[#This Row],[Income]]&gt;=Sheet21!B194,"high_income","low_income")</f>
        <v>high_income</v>
      </c>
      <c r="K144">
        <v>0</v>
      </c>
      <c r="L144">
        <v>0</v>
      </c>
      <c r="M144" s="1">
        <v>41383</v>
      </c>
      <c r="N144">
        <v>73</v>
      </c>
      <c r="O144" t="str" cm="1">
        <f t="array" ref="O144">_xlfn.IFS(AND(marketing_campaign[[#This Row],[Recency]]&gt;=0,marketing_campaign[[#This Row],[Recency]]&lt;=14),"Early Recency",AND(marketing_campaign[[#This Row],[Recency]]&gt;=15,marketing_campaign[[#This Row],[Recency]]&lt;=31),"Mid-Recency",marketing_campaign[[#This Row],[Recency]]&gt;=32,"high Recency")</f>
        <v>high Recency</v>
      </c>
      <c r="P144">
        <v>399</v>
      </c>
      <c r="Q144">
        <v>28</v>
      </c>
      <c r="R144">
        <v>756</v>
      </c>
      <c r="S144">
        <v>36</v>
      </c>
      <c r="T144">
        <v>40</v>
      </c>
      <c r="U144">
        <v>126</v>
      </c>
      <c r="V144">
        <f>marketing_campaign[[#This Row],[MntGoldProds]]+marketing_campaign[[#This Row],[MntSweetProducts]]+marketing_campaign[[#This Row],[MntFishProducts]]+marketing_campaign[[#This Row],[MntMeatProducts]]+marketing_campaign[[#This Row],[MntFruits]]+marketing_campaign[[#This Row],[MntWines]]</f>
        <v>1385</v>
      </c>
      <c r="W144">
        <v>1</v>
      </c>
      <c r="X144">
        <v>5</v>
      </c>
      <c r="Y144">
        <v>7</v>
      </c>
      <c r="Z144">
        <v>10</v>
      </c>
      <c r="AA144">
        <f t="shared" si="5"/>
        <v>23</v>
      </c>
      <c r="AB144" t="str" cm="1">
        <f t="array" ref="AB144">_xlfn.IFS(AND(AA144&gt;=0,AA144&lt;=15),"low purchase",AND(AA144&gt;=16,AA144&lt;=30),"mid purchase",AA144&gt;=31,"high purchase")</f>
        <v>mid purchase</v>
      </c>
      <c r="AC144">
        <v>2</v>
      </c>
      <c r="AD144" t="str">
        <f>IF(marketing_campaign[[#This Row],[NumWebVisitsMonth]]&gt;=5.3,"higher_webvists","lower_webvisits")</f>
        <v>lower_webvisits</v>
      </c>
      <c r="AE144">
        <v>0</v>
      </c>
      <c r="AF144">
        <v>0</v>
      </c>
      <c r="AG144">
        <v>0</v>
      </c>
      <c r="AH144">
        <v>0</v>
      </c>
      <c r="AI144">
        <v>0</v>
      </c>
      <c r="AJ144">
        <v>0</v>
      </c>
      <c r="AK144">
        <v>3</v>
      </c>
      <c r="AL144">
        <v>11</v>
      </c>
      <c r="AM144">
        <v>0</v>
      </c>
      <c r="AN144">
        <f>marketing_campaign[[#This Row],[AcceptedCmp2]]+marketing_campaign[[#This Row],[AcceptedCmp1]]+marketing_campaign[[#This Row],[AcceptedCmp5]]+marketing_campaign[[#This Row],[AcceptedCmp4]]+marketing_campaign[[#This Row],[AcceptedCmp3]]+marketing_campaign[[#This Row],[Response]]</f>
        <v>0</v>
      </c>
      <c r="AO144" t="str" cm="1">
        <f t="array" ref="AO14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5" spans="1:41" x14ac:dyDescent="0.35">
      <c r="A145">
        <v>2937</v>
      </c>
      <c r="B145">
        <v>1974</v>
      </c>
      <c r="C145">
        <f t="shared" ca="1" si="4"/>
        <v>52</v>
      </c>
      <c r="D145" t="str" cm="1">
        <f t="array" aca="1" ref="D14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5" t="s">
        <v>32</v>
      </c>
      <c r="F145" t="s">
        <v>30</v>
      </c>
      <c r="G145" cm="1">
        <f t="array" ref="G145">_xlfn.IFS(marketing_campaign[[#This Row],[Marital_Status]]="Single",K145+L145+1,marketing_campaign[[#This Row],[Marital_Status]]="Together",K145+L145+2,marketing_campaign[[#This Row],[Marital_Status]]="Alone",K145+L145+1,marketing_campaign[[#This Row],[Marital_Status]]="Married",K145+L145+2,marketing_campaign[[#This Row],[Marital_Status]]="Divorced",K145+L145+1,marketing_campaign[[#This Row],[Marital_Status]]="YOLO",K145+L145+1,marketing_campaign[[#This Row],[Marital_Status]]="Absurd",K145+L145+1,marketing_campaign[[#This Row],[Marital_Status]]="Widow",K145+L145+1)</f>
        <v>2</v>
      </c>
      <c r="H145" t="str" cm="1">
        <f t="array" ref="H145">_xlfn.IFS(marketing_campaign[[#This Row],[Family_size]]=1,"Family_with_one_child",marketing_campaign[[#This Row],[Family_size]]&gt;1,"Family_with_more_children")</f>
        <v>Family_with_more_children</v>
      </c>
      <c r="I145">
        <v>68352</v>
      </c>
      <c r="J145" t="str">
        <f>IF(marketing_campaign[[#This Row],[Income]]&gt;=Sheet21!B195,"high_income","low_income")</f>
        <v>high_income</v>
      </c>
      <c r="K145">
        <v>0</v>
      </c>
      <c r="L145">
        <v>1</v>
      </c>
      <c r="M145" s="1">
        <v>41514</v>
      </c>
      <c r="N145">
        <v>47</v>
      </c>
      <c r="O145" t="str" cm="1">
        <f t="array" ref="O145">_xlfn.IFS(AND(marketing_campaign[[#This Row],[Recency]]&gt;=0,marketing_campaign[[#This Row],[Recency]]&lt;=14),"Early Recency",AND(marketing_campaign[[#This Row],[Recency]]&gt;=15,marketing_campaign[[#This Row],[Recency]]&lt;=31),"Mid-Recency",marketing_campaign[[#This Row],[Recency]]&gt;=32,"high Recency")</f>
        <v>high Recency</v>
      </c>
      <c r="P145">
        <v>614</v>
      </c>
      <c r="Q145">
        <v>16</v>
      </c>
      <c r="R145">
        <v>132</v>
      </c>
      <c r="S145">
        <v>43</v>
      </c>
      <c r="T145">
        <v>33</v>
      </c>
      <c r="U145">
        <v>33</v>
      </c>
      <c r="V145">
        <f>marketing_campaign[[#This Row],[MntGoldProds]]+marketing_campaign[[#This Row],[MntSweetProducts]]+marketing_campaign[[#This Row],[MntFishProducts]]+marketing_campaign[[#This Row],[MntMeatProducts]]+marketing_campaign[[#This Row],[MntFruits]]+marketing_campaign[[#This Row],[MntWines]]</f>
        <v>871</v>
      </c>
      <c r="W145">
        <v>3</v>
      </c>
      <c r="X145">
        <v>8</v>
      </c>
      <c r="Y145">
        <v>5</v>
      </c>
      <c r="Z145">
        <v>9</v>
      </c>
      <c r="AA145">
        <f t="shared" si="5"/>
        <v>25</v>
      </c>
      <c r="AB145" t="str" cm="1">
        <f t="array" ref="AB145">_xlfn.IFS(AND(AA145&gt;=0,AA145&lt;=15),"low purchase",AND(AA145&gt;=16,AA145&lt;=30),"mid purchase",AA145&gt;=31,"high purchase")</f>
        <v>mid purchase</v>
      </c>
      <c r="AC145">
        <v>6</v>
      </c>
      <c r="AD145" t="str">
        <f>IF(marketing_campaign[[#This Row],[NumWebVisitsMonth]]&gt;=5.3,"higher_webvists","lower_webvisits")</f>
        <v>higher_webvists</v>
      </c>
      <c r="AE145">
        <v>0</v>
      </c>
      <c r="AF145">
        <v>0</v>
      </c>
      <c r="AG145">
        <v>0</v>
      </c>
      <c r="AH145">
        <v>0</v>
      </c>
      <c r="AI145">
        <v>0</v>
      </c>
      <c r="AJ145">
        <v>0</v>
      </c>
      <c r="AK145">
        <v>3</v>
      </c>
      <c r="AL145">
        <v>11</v>
      </c>
      <c r="AM145">
        <v>0</v>
      </c>
      <c r="AN145">
        <f>marketing_campaign[[#This Row],[AcceptedCmp2]]+marketing_campaign[[#This Row],[AcceptedCmp1]]+marketing_campaign[[#This Row],[AcceptedCmp5]]+marketing_campaign[[#This Row],[AcceptedCmp4]]+marketing_campaign[[#This Row],[AcceptedCmp3]]+marketing_campaign[[#This Row],[Response]]</f>
        <v>0</v>
      </c>
      <c r="AO145" t="str" cm="1">
        <f t="array" ref="AO14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6" spans="1:41" x14ac:dyDescent="0.35">
      <c r="A146">
        <v>9701</v>
      </c>
      <c r="B146">
        <v>1988</v>
      </c>
      <c r="C146">
        <f t="shared" ca="1" si="4"/>
        <v>38</v>
      </c>
      <c r="D146" t="str" cm="1">
        <f t="array" aca="1" ref="D14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46" t="s">
        <v>29</v>
      </c>
      <c r="F146" t="s">
        <v>31</v>
      </c>
      <c r="G146" cm="1">
        <f t="array" ref="G146">_xlfn.IFS(marketing_campaign[[#This Row],[Marital_Status]]="Single",K146+L146+1,marketing_campaign[[#This Row],[Marital_Status]]="Together",K146+L146+2,marketing_campaign[[#This Row],[Marital_Status]]="Alone",K146+L146+1,marketing_campaign[[#This Row],[Marital_Status]]="Married",K146+L146+2,marketing_campaign[[#This Row],[Marital_Status]]="Divorced",K146+L146+1,marketing_campaign[[#This Row],[Marital_Status]]="YOLO",K146+L146+1,marketing_campaign[[#This Row],[Marital_Status]]="Absurd",K146+L146+1,marketing_campaign[[#This Row],[Marital_Status]]="Widow",K146+L146+1)</f>
        <v>3</v>
      </c>
      <c r="H146" t="str" cm="1">
        <f t="array" ref="H146">_xlfn.IFS(marketing_campaign[[#This Row],[Family_size]]=1,"Family_with_one_child",marketing_campaign[[#This Row],[Family_size]]&gt;1,"Family_with_more_children")</f>
        <v>Family_with_more_children</v>
      </c>
      <c r="I146">
        <v>41883</v>
      </c>
      <c r="J146" t="str">
        <f>IF(marketing_campaign[[#This Row],[Income]]&gt;=Sheet21!B196,"high_income","low_income")</f>
        <v>high_income</v>
      </c>
      <c r="K146">
        <v>1</v>
      </c>
      <c r="L146">
        <v>0</v>
      </c>
      <c r="M146" s="1">
        <v>41352</v>
      </c>
      <c r="N146">
        <v>13</v>
      </c>
      <c r="O146" t="str" cm="1">
        <f t="array" ref="O146">_xlfn.IFS(AND(marketing_campaign[[#This Row],[Recency]]&gt;=0,marketing_campaign[[#This Row],[Recency]]&lt;=14),"Early Recency",AND(marketing_campaign[[#This Row],[Recency]]&gt;=15,marketing_campaign[[#This Row],[Recency]]&lt;=31),"Mid-Recency",marketing_campaign[[#This Row],[Recency]]&gt;=32,"high Recency")</f>
        <v>Early Recency</v>
      </c>
      <c r="P146">
        <v>32</v>
      </c>
      <c r="Q146">
        <v>34</v>
      </c>
      <c r="R146">
        <v>41</v>
      </c>
      <c r="S146">
        <v>73</v>
      </c>
      <c r="T146">
        <v>16</v>
      </c>
      <c r="U146">
        <v>116</v>
      </c>
      <c r="V146">
        <f>marketing_campaign[[#This Row],[MntGoldProds]]+marketing_campaign[[#This Row],[MntSweetProducts]]+marketing_campaign[[#This Row],[MntFishProducts]]+marketing_campaign[[#This Row],[MntMeatProducts]]+marketing_campaign[[#This Row],[MntFruits]]+marketing_campaign[[#This Row],[MntWines]]</f>
        <v>312</v>
      </c>
      <c r="W146">
        <v>3</v>
      </c>
      <c r="X146">
        <v>4</v>
      </c>
      <c r="Y146">
        <v>2</v>
      </c>
      <c r="Z146">
        <v>3</v>
      </c>
      <c r="AA146">
        <f t="shared" si="5"/>
        <v>12</v>
      </c>
      <c r="AB146" t="str" cm="1">
        <f t="array" ref="AB146">_xlfn.IFS(AND(AA146&gt;=0,AA146&lt;=15),"low purchase",AND(AA146&gt;=16,AA146&lt;=30),"mid purchase",AA146&gt;=31,"high purchase")</f>
        <v>low purchase</v>
      </c>
      <c r="AC146">
        <v>7</v>
      </c>
      <c r="AD146" t="str">
        <f>IF(marketing_campaign[[#This Row],[NumWebVisitsMonth]]&gt;=5.3,"higher_webvists","lower_webvisits")</f>
        <v>higher_webvists</v>
      </c>
      <c r="AE146">
        <v>0</v>
      </c>
      <c r="AF146">
        <v>0</v>
      </c>
      <c r="AG146">
        <v>0</v>
      </c>
      <c r="AH146">
        <v>0</v>
      </c>
      <c r="AI146">
        <v>0</v>
      </c>
      <c r="AJ146">
        <v>0</v>
      </c>
      <c r="AK146">
        <v>3</v>
      </c>
      <c r="AL146">
        <v>11</v>
      </c>
      <c r="AM146">
        <v>0</v>
      </c>
      <c r="AN146">
        <f>marketing_campaign[[#This Row],[AcceptedCmp2]]+marketing_campaign[[#This Row],[AcceptedCmp1]]+marketing_campaign[[#This Row],[AcceptedCmp5]]+marketing_campaign[[#This Row],[AcceptedCmp4]]+marketing_campaign[[#This Row],[AcceptedCmp3]]+marketing_campaign[[#This Row],[Response]]</f>
        <v>0</v>
      </c>
      <c r="AO146" t="str" cm="1">
        <f t="array" ref="AO14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7" spans="1:41" x14ac:dyDescent="0.35">
      <c r="A147">
        <v>9949</v>
      </c>
      <c r="B147">
        <v>1976</v>
      </c>
      <c r="C147">
        <f t="shared" ca="1" si="4"/>
        <v>50</v>
      </c>
      <c r="D147" t="str" cm="1">
        <f t="array" aca="1" ref="D14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7" t="s">
        <v>29</v>
      </c>
      <c r="F147" t="s">
        <v>33</v>
      </c>
      <c r="G147" cm="1">
        <f t="array" ref="G147">_xlfn.IFS(marketing_campaign[[#This Row],[Marital_Status]]="Single",K147+L147+1,marketing_campaign[[#This Row],[Marital_Status]]="Together",K147+L147+2,marketing_campaign[[#This Row],[Marital_Status]]="Alone",K147+L147+1,marketing_campaign[[#This Row],[Marital_Status]]="Married",K147+L147+2,marketing_campaign[[#This Row],[Marital_Status]]="Divorced",K147+L147+1,marketing_campaign[[#This Row],[Marital_Status]]="YOLO",K147+L147+1,marketing_campaign[[#This Row],[Marital_Status]]="Absurd",K147+L147+1,marketing_campaign[[#This Row],[Marital_Status]]="Widow",K147+L147+1)</f>
        <v>4</v>
      </c>
      <c r="H147" t="str" cm="1">
        <f t="array" ref="H147">_xlfn.IFS(marketing_campaign[[#This Row],[Family_size]]=1,"Family_with_one_child",marketing_campaign[[#This Row],[Family_size]]&gt;1,"Family_with_more_children")</f>
        <v>Family_with_more_children</v>
      </c>
      <c r="I147">
        <v>59809</v>
      </c>
      <c r="J147" t="str">
        <f>IF(marketing_campaign[[#This Row],[Income]]&gt;=Sheet21!B197,"high_income","low_income")</f>
        <v>high_income</v>
      </c>
      <c r="K147">
        <v>0</v>
      </c>
      <c r="L147">
        <v>2</v>
      </c>
      <c r="M147" s="1">
        <v>41200</v>
      </c>
      <c r="N147">
        <v>36</v>
      </c>
      <c r="O147" t="str" cm="1">
        <f t="array" ref="O147">_xlfn.IFS(AND(marketing_campaign[[#This Row],[Recency]]&gt;=0,marketing_campaign[[#This Row],[Recency]]&lt;=14),"Early Recency",AND(marketing_campaign[[#This Row],[Recency]]&gt;=15,marketing_campaign[[#This Row],[Recency]]&lt;=31),"Mid-Recency",marketing_campaign[[#This Row],[Recency]]&gt;=32,"high Recency")</f>
        <v>high Recency</v>
      </c>
      <c r="P147">
        <v>598</v>
      </c>
      <c r="Q147">
        <v>16</v>
      </c>
      <c r="R147">
        <v>141</v>
      </c>
      <c r="S147">
        <v>32</v>
      </c>
      <c r="T147">
        <v>41</v>
      </c>
      <c r="U147">
        <v>49</v>
      </c>
      <c r="V147">
        <f>marketing_campaign[[#This Row],[MntGoldProds]]+marketing_campaign[[#This Row],[MntSweetProducts]]+marketing_campaign[[#This Row],[MntFishProducts]]+marketing_campaign[[#This Row],[MntMeatProducts]]+marketing_campaign[[#This Row],[MntFruits]]+marketing_campaign[[#This Row],[MntWines]]</f>
        <v>877</v>
      </c>
      <c r="W147">
        <v>3</v>
      </c>
      <c r="X147">
        <v>3</v>
      </c>
      <c r="Y147">
        <v>3</v>
      </c>
      <c r="Z147">
        <v>6</v>
      </c>
      <c r="AA147">
        <f t="shared" si="5"/>
        <v>15</v>
      </c>
      <c r="AB147" t="str" cm="1">
        <f t="array" ref="AB147">_xlfn.IFS(AND(AA147&gt;=0,AA147&lt;=15),"low purchase",AND(AA147&gt;=16,AA147&lt;=30),"mid purchase",AA147&gt;=31,"high purchase")</f>
        <v>low purchase</v>
      </c>
      <c r="AC147">
        <v>8</v>
      </c>
      <c r="AD147" t="str">
        <f>IF(marketing_campaign[[#This Row],[NumWebVisitsMonth]]&gt;=5.3,"higher_webvists","lower_webvisits")</f>
        <v>higher_webvists</v>
      </c>
      <c r="AE147">
        <v>0</v>
      </c>
      <c r="AF147">
        <v>0</v>
      </c>
      <c r="AG147">
        <v>0</v>
      </c>
      <c r="AH147">
        <v>0</v>
      </c>
      <c r="AI147">
        <v>0</v>
      </c>
      <c r="AJ147">
        <v>0</v>
      </c>
      <c r="AK147">
        <v>3</v>
      </c>
      <c r="AL147">
        <v>11</v>
      </c>
      <c r="AM147">
        <v>0</v>
      </c>
      <c r="AN147">
        <f>marketing_campaign[[#This Row],[AcceptedCmp2]]+marketing_campaign[[#This Row],[AcceptedCmp1]]+marketing_campaign[[#This Row],[AcceptedCmp5]]+marketing_campaign[[#This Row],[AcceptedCmp4]]+marketing_campaign[[#This Row],[AcceptedCmp3]]+marketing_campaign[[#This Row],[Response]]</f>
        <v>0</v>
      </c>
      <c r="AO147" t="str" cm="1">
        <f t="array" ref="AO14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8" spans="1:41" x14ac:dyDescent="0.35">
      <c r="A148">
        <v>10837</v>
      </c>
      <c r="B148">
        <v>1975</v>
      </c>
      <c r="C148">
        <f t="shared" ca="1" si="4"/>
        <v>51</v>
      </c>
      <c r="D148" t="str" cm="1">
        <f t="array" aca="1" ref="D14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8" t="s">
        <v>29</v>
      </c>
      <c r="F148" t="s">
        <v>33</v>
      </c>
      <c r="G148" cm="1">
        <f t="array" ref="G148">_xlfn.IFS(marketing_campaign[[#This Row],[Marital_Status]]="Single",K148+L148+1,marketing_campaign[[#This Row],[Marital_Status]]="Together",K148+L148+2,marketing_campaign[[#This Row],[Marital_Status]]="Alone",K148+L148+1,marketing_campaign[[#This Row],[Marital_Status]]="Married",K148+L148+2,marketing_campaign[[#This Row],[Marital_Status]]="Divorced",K148+L148+1,marketing_campaign[[#This Row],[Marital_Status]]="YOLO",K148+L148+1,marketing_campaign[[#This Row],[Marital_Status]]="Absurd",K148+L148+1,marketing_campaign[[#This Row],[Marital_Status]]="Widow",K148+L148+1)</f>
        <v>3</v>
      </c>
      <c r="H148" t="str" cm="1">
        <f t="array" ref="H148">_xlfn.IFS(marketing_campaign[[#This Row],[Family_size]]=1,"Family_with_one_child",marketing_campaign[[#This Row],[Family_size]]&gt;1,"Family_with_more_children")</f>
        <v>Family_with_more_children</v>
      </c>
      <c r="I148">
        <v>23957</v>
      </c>
      <c r="J148" t="str">
        <f>IF(marketing_campaign[[#This Row],[Income]]&gt;=Sheet21!B198,"high_income","low_income")</f>
        <v>high_income</v>
      </c>
      <c r="K148">
        <v>1</v>
      </c>
      <c r="L148">
        <v>0</v>
      </c>
      <c r="M148" s="1">
        <v>41210</v>
      </c>
      <c r="N148">
        <v>47</v>
      </c>
      <c r="O148" t="str" cm="1">
        <f t="array" ref="O148">_xlfn.IFS(AND(marketing_campaign[[#This Row],[Recency]]&gt;=0,marketing_campaign[[#This Row],[Recency]]&lt;=14),"Early Recency",AND(marketing_campaign[[#This Row],[Recency]]&gt;=15,marketing_campaign[[#This Row],[Recency]]&lt;=31),"Mid-Recency",marketing_campaign[[#This Row],[Recency]]&gt;=32,"high Recency")</f>
        <v>high Recency</v>
      </c>
      <c r="P148">
        <v>2</v>
      </c>
      <c r="Q148">
        <v>1</v>
      </c>
      <c r="R148">
        <v>18</v>
      </c>
      <c r="S148">
        <v>20</v>
      </c>
      <c r="T148">
        <v>11</v>
      </c>
      <c r="U148">
        <v>16</v>
      </c>
      <c r="V148">
        <f>marketing_campaign[[#This Row],[MntGoldProds]]+marketing_campaign[[#This Row],[MntSweetProducts]]+marketing_campaign[[#This Row],[MntFishProducts]]+marketing_campaign[[#This Row],[MntMeatProducts]]+marketing_campaign[[#This Row],[MntFruits]]+marketing_campaign[[#This Row],[MntWines]]</f>
        <v>68</v>
      </c>
      <c r="W148">
        <v>1</v>
      </c>
      <c r="X148">
        <v>2</v>
      </c>
      <c r="Y148">
        <v>0</v>
      </c>
      <c r="Z148">
        <v>3</v>
      </c>
      <c r="AA148">
        <f t="shared" si="5"/>
        <v>6</v>
      </c>
      <c r="AB148" t="str" cm="1">
        <f t="array" ref="AB148">_xlfn.IFS(AND(AA148&gt;=0,AA148&lt;=15),"low purchase",AND(AA148&gt;=16,AA148&lt;=30),"mid purchase",AA148&gt;=31,"high purchase")</f>
        <v>low purchase</v>
      </c>
      <c r="AC148">
        <v>6</v>
      </c>
      <c r="AD148" t="str">
        <f>IF(marketing_campaign[[#This Row],[NumWebVisitsMonth]]&gt;=5.3,"higher_webvists","lower_webvisits")</f>
        <v>higher_webvists</v>
      </c>
      <c r="AE148">
        <v>0</v>
      </c>
      <c r="AF148">
        <v>0</v>
      </c>
      <c r="AG148">
        <v>0</v>
      </c>
      <c r="AH148">
        <v>0</v>
      </c>
      <c r="AI148">
        <v>0</v>
      </c>
      <c r="AJ148">
        <v>0</v>
      </c>
      <c r="AK148">
        <v>3</v>
      </c>
      <c r="AL148">
        <v>11</v>
      </c>
      <c r="AM148">
        <v>1</v>
      </c>
      <c r="AN148">
        <f>marketing_campaign[[#This Row],[AcceptedCmp2]]+marketing_campaign[[#This Row],[AcceptedCmp1]]+marketing_campaign[[#This Row],[AcceptedCmp5]]+marketing_campaign[[#This Row],[AcceptedCmp4]]+marketing_campaign[[#This Row],[AcceptedCmp3]]+marketing_campaign[[#This Row],[Response]]</f>
        <v>1</v>
      </c>
      <c r="AO148" t="str" cm="1">
        <f t="array" ref="AO14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49" spans="1:41" x14ac:dyDescent="0.35">
      <c r="A149">
        <v>3120</v>
      </c>
      <c r="B149">
        <v>1981</v>
      </c>
      <c r="C149">
        <f t="shared" ca="1" si="4"/>
        <v>45</v>
      </c>
      <c r="D149" t="str" cm="1">
        <f t="array" aca="1" ref="D14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49" t="s">
        <v>29</v>
      </c>
      <c r="F149" t="s">
        <v>31</v>
      </c>
      <c r="G149" cm="1">
        <f t="array" ref="G149">_xlfn.IFS(marketing_campaign[[#This Row],[Marital_Status]]="Single",K149+L149+1,marketing_campaign[[#This Row],[Marital_Status]]="Together",K149+L149+2,marketing_campaign[[#This Row],[Marital_Status]]="Alone",K149+L149+1,marketing_campaign[[#This Row],[Marital_Status]]="Married",K149+L149+2,marketing_campaign[[#This Row],[Marital_Status]]="Divorced",K149+L149+1,marketing_campaign[[#This Row],[Marital_Status]]="YOLO",K149+L149+1,marketing_campaign[[#This Row],[Marital_Status]]="Absurd",K149+L149+1,marketing_campaign[[#This Row],[Marital_Status]]="Widow",K149+L149+1)</f>
        <v>3</v>
      </c>
      <c r="H149" t="str" cm="1">
        <f t="array" ref="H149">_xlfn.IFS(marketing_campaign[[#This Row],[Family_size]]=1,"Family_with_one_child",marketing_campaign[[#This Row],[Family_size]]&gt;1,"Family_with_more_children")</f>
        <v>Family_with_more_children</v>
      </c>
      <c r="I149">
        <v>38547</v>
      </c>
      <c r="J149" t="str">
        <f>IF(marketing_campaign[[#This Row],[Income]]&gt;=Sheet21!B199,"high_income","low_income")</f>
        <v>high_income</v>
      </c>
      <c r="K149">
        <v>1</v>
      </c>
      <c r="L149">
        <v>0</v>
      </c>
      <c r="M149" s="1">
        <v>41514</v>
      </c>
      <c r="N149">
        <v>49</v>
      </c>
      <c r="O149" t="str" cm="1">
        <f t="array" ref="O149">_xlfn.IFS(AND(marketing_campaign[[#This Row],[Recency]]&gt;=0,marketing_campaign[[#This Row],[Recency]]&lt;=14),"Early Recency",AND(marketing_campaign[[#This Row],[Recency]]&gt;=15,marketing_campaign[[#This Row],[Recency]]&lt;=31),"Mid-Recency",marketing_campaign[[#This Row],[Recency]]&gt;=32,"high Recency")</f>
        <v>high Recency</v>
      </c>
      <c r="P149">
        <v>6</v>
      </c>
      <c r="Q149">
        <v>1</v>
      </c>
      <c r="R149">
        <v>10</v>
      </c>
      <c r="S149">
        <v>0</v>
      </c>
      <c r="T149">
        <v>1</v>
      </c>
      <c r="U149">
        <v>4</v>
      </c>
      <c r="V149">
        <f>marketing_campaign[[#This Row],[MntGoldProds]]+marketing_campaign[[#This Row],[MntSweetProducts]]+marketing_campaign[[#This Row],[MntFishProducts]]+marketing_campaign[[#This Row],[MntMeatProducts]]+marketing_campaign[[#This Row],[MntFruits]]+marketing_campaign[[#This Row],[MntWines]]</f>
        <v>22</v>
      </c>
      <c r="W149">
        <v>1</v>
      </c>
      <c r="X149">
        <v>1</v>
      </c>
      <c r="Y149">
        <v>0</v>
      </c>
      <c r="Z149">
        <v>2</v>
      </c>
      <c r="AA149">
        <f t="shared" si="5"/>
        <v>4</v>
      </c>
      <c r="AB149" t="str" cm="1">
        <f t="array" ref="AB149">_xlfn.IFS(AND(AA149&gt;=0,AA149&lt;=15),"low purchase",AND(AA149&gt;=16,AA149&lt;=30),"mid purchase",AA149&gt;=31,"high purchase")</f>
        <v>low purchase</v>
      </c>
      <c r="AC149">
        <v>8</v>
      </c>
      <c r="AD149" t="str">
        <f>IF(marketing_campaign[[#This Row],[NumWebVisitsMonth]]&gt;=5.3,"higher_webvists","lower_webvisits")</f>
        <v>higher_webvists</v>
      </c>
      <c r="AE149">
        <v>0</v>
      </c>
      <c r="AF149">
        <v>0</v>
      </c>
      <c r="AG149">
        <v>0</v>
      </c>
      <c r="AH149">
        <v>0</v>
      </c>
      <c r="AI149">
        <v>0</v>
      </c>
      <c r="AJ149">
        <v>1</v>
      </c>
      <c r="AK149">
        <v>3</v>
      </c>
      <c r="AL149">
        <v>11</v>
      </c>
      <c r="AM149">
        <v>0</v>
      </c>
      <c r="AN149">
        <f>marketing_campaign[[#This Row],[AcceptedCmp2]]+marketing_campaign[[#This Row],[AcceptedCmp1]]+marketing_campaign[[#This Row],[AcceptedCmp5]]+marketing_campaign[[#This Row],[AcceptedCmp4]]+marketing_campaign[[#This Row],[AcceptedCmp3]]+marketing_campaign[[#This Row],[Response]]</f>
        <v>0</v>
      </c>
      <c r="AO149" t="str" cm="1">
        <f t="array" ref="AO14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0" spans="1:41" x14ac:dyDescent="0.35">
      <c r="A150">
        <v>5885</v>
      </c>
      <c r="B150">
        <v>1973</v>
      </c>
      <c r="C150">
        <f t="shared" ca="1" si="4"/>
        <v>53</v>
      </c>
      <c r="D150" t="str" cm="1">
        <f t="array" aca="1" ref="D15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0" t="s">
        <v>37</v>
      </c>
      <c r="F150" t="s">
        <v>33</v>
      </c>
      <c r="G150" cm="1">
        <f t="array" ref="G150">_xlfn.IFS(marketing_campaign[[#This Row],[Marital_Status]]="Single",K150+L150+1,marketing_campaign[[#This Row],[Marital_Status]]="Together",K150+L150+2,marketing_campaign[[#This Row],[Marital_Status]]="Alone",K150+L150+1,marketing_campaign[[#This Row],[Marital_Status]]="Married",K150+L150+2,marketing_campaign[[#This Row],[Marital_Status]]="Divorced",K150+L150+1,marketing_campaign[[#This Row],[Marital_Status]]="YOLO",K150+L150+1,marketing_campaign[[#This Row],[Marital_Status]]="Absurd",K150+L150+1,marketing_campaign[[#This Row],[Marital_Status]]="Widow",K150+L150+1)</f>
        <v>5</v>
      </c>
      <c r="H150" t="str" cm="1">
        <f t="array" ref="H150">_xlfn.IFS(marketing_campaign[[#This Row],[Family_size]]=1,"Family_with_one_child",marketing_campaign[[#This Row],[Family_size]]&gt;1,"Family_with_more_children")</f>
        <v>Family_with_more_children</v>
      </c>
      <c r="I150">
        <v>35688</v>
      </c>
      <c r="J150" t="str">
        <f>IF(marketing_campaign[[#This Row],[Income]]&gt;=Sheet21!B200,"high_income","low_income")</f>
        <v>high_income</v>
      </c>
      <c r="K150">
        <v>2</v>
      </c>
      <c r="L150">
        <v>1</v>
      </c>
      <c r="M150" s="1">
        <v>41143</v>
      </c>
      <c r="N150">
        <v>94</v>
      </c>
      <c r="O150" t="str" cm="1">
        <f t="array" ref="O150">_xlfn.IFS(AND(marketing_campaign[[#This Row],[Recency]]&gt;=0,marketing_campaign[[#This Row],[Recency]]&lt;=14),"Early Recency",AND(marketing_campaign[[#This Row],[Recency]]&gt;=15,marketing_campaign[[#This Row],[Recency]]&lt;=31),"Mid-Recency",marketing_campaign[[#This Row],[Recency]]&gt;=32,"high Recency")</f>
        <v>high Recency</v>
      </c>
      <c r="P150">
        <v>73</v>
      </c>
      <c r="Q150">
        <v>3</v>
      </c>
      <c r="R150">
        <v>90</v>
      </c>
      <c r="S150">
        <v>12</v>
      </c>
      <c r="T150">
        <v>1</v>
      </c>
      <c r="U150">
        <v>32</v>
      </c>
      <c r="V150">
        <f>marketing_campaign[[#This Row],[MntGoldProds]]+marketing_campaign[[#This Row],[MntSweetProducts]]+marketing_campaign[[#This Row],[MntFishProducts]]+marketing_campaign[[#This Row],[MntMeatProducts]]+marketing_campaign[[#This Row],[MntFruits]]+marketing_campaign[[#This Row],[MntWines]]</f>
        <v>211</v>
      </c>
      <c r="W150">
        <v>7</v>
      </c>
      <c r="X150">
        <v>4</v>
      </c>
      <c r="Y150">
        <v>1</v>
      </c>
      <c r="Z150">
        <v>4</v>
      </c>
      <c r="AA150">
        <f t="shared" si="5"/>
        <v>16</v>
      </c>
      <c r="AB150" t="str" cm="1">
        <f t="array" ref="AB150">_xlfn.IFS(AND(AA150&gt;=0,AA150&lt;=15),"low purchase",AND(AA150&gt;=16,AA150&lt;=30),"mid purchase",AA150&gt;=31,"high purchase")</f>
        <v>mid purchase</v>
      </c>
      <c r="AC150">
        <v>8</v>
      </c>
      <c r="AD150" t="str">
        <f>IF(marketing_campaign[[#This Row],[NumWebVisitsMonth]]&gt;=5.3,"higher_webvists","lower_webvisits")</f>
        <v>higher_webvists</v>
      </c>
      <c r="AE150">
        <v>0</v>
      </c>
      <c r="AF150">
        <v>0</v>
      </c>
      <c r="AG150">
        <v>0</v>
      </c>
      <c r="AH150">
        <v>0</v>
      </c>
      <c r="AI150">
        <v>0</v>
      </c>
      <c r="AJ150">
        <v>0</v>
      </c>
      <c r="AK150">
        <v>3</v>
      </c>
      <c r="AL150">
        <v>11</v>
      </c>
      <c r="AM150">
        <v>0</v>
      </c>
      <c r="AN150">
        <f>marketing_campaign[[#This Row],[AcceptedCmp2]]+marketing_campaign[[#This Row],[AcceptedCmp1]]+marketing_campaign[[#This Row],[AcceptedCmp5]]+marketing_campaign[[#This Row],[AcceptedCmp4]]+marketing_campaign[[#This Row],[AcceptedCmp3]]+marketing_campaign[[#This Row],[Response]]</f>
        <v>0</v>
      </c>
      <c r="AO150" t="str" cm="1">
        <f t="array" ref="AO15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1" spans="1:41" x14ac:dyDescent="0.35">
      <c r="A151">
        <v>4050</v>
      </c>
      <c r="B151">
        <v>1966</v>
      </c>
      <c r="C151">
        <f t="shared" ca="1" si="4"/>
        <v>60</v>
      </c>
      <c r="D151" t="str" cm="1">
        <f t="array" aca="1" ref="D15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1" t="s">
        <v>34</v>
      </c>
      <c r="F151" t="s">
        <v>33</v>
      </c>
      <c r="G151" cm="1">
        <f t="array" ref="G151">_xlfn.IFS(marketing_campaign[[#This Row],[Marital_Status]]="Single",K151+L151+1,marketing_campaign[[#This Row],[Marital_Status]]="Together",K151+L151+2,marketing_campaign[[#This Row],[Marital_Status]]="Alone",K151+L151+1,marketing_campaign[[#This Row],[Marital_Status]]="Married",K151+L151+2,marketing_campaign[[#This Row],[Marital_Status]]="Divorced",K151+L151+1,marketing_campaign[[#This Row],[Marital_Status]]="YOLO",K151+L151+1,marketing_campaign[[#This Row],[Marital_Status]]="Absurd",K151+L151+1,marketing_campaign[[#This Row],[Marital_Status]]="Widow",K151+L151+1)</f>
        <v>2</v>
      </c>
      <c r="H151" t="str" cm="1">
        <f t="array" ref="H151">_xlfn.IFS(marketing_campaign[[#This Row],[Family_size]]=1,"Family_with_one_child",marketing_campaign[[#This Row],[Family_size]]&gt;1,"Family_with_more_children")</f>
        <v>Family_with_more_children</v>
      </c>
      <c r="I151">
        <v>49605</v>
      </c>
      <c r="J151" t="str">
        <f>IF(marketing_campaign[[#This Row],[Income]]&gt;=Sheet21!B201,"high_income","low_income")</f>
        <v>high_income</v>
      </c>
      <c r="K151">
        <v>0</v>
      </c>
      <c r="L151">
        <v>0</v>
      </c>
      <c r="M151" s="1">
        <v>41811</v>
      </c>
      <c r="N151">
        <v>65</v>
      </c>
      <c r="O151" t="str" cm="1">
        <f t="array" ref="O151">_xlfn.IFS(AND(marketing_campaign[[#This Row],[Recency]]&gt;=0,marketing_campaign[[#This Row],[Recency]]&lt;=14),"Early Recency",AND(marketing_campaign[[#This Row],[Recency]]&gt;=15,marketing_campaign[[#This Row],[Recency]]&lt;=31),"Mid-Recency",marketing_campaign[[#This Row],[Recency]]&gt;=32,"high Recency")</f>
        <v>high Recency</v>
      </c>
      <c r="P151">
        <v>42</v>
      </c>
      <c r="Q151">
        <v>16</v>
      </c>
      <c r="R151">
        <v>29</v>
      </c>
      <c r="S151">
        <v>12</v>
      </c>
      <c r="T151">
        <v>20</v>
      </c>
      <c r="U151">
        <v>8</v>
      </c>
      <c r="V151">
        <f>marketing_campaign[[#This Row],[MntGoldProds]]+marketing_campaign[[#This Row],[MntSweetProducts]]+marketing_campaign[[#This Row],[MntFishProducts]]+marketing_campaign[[#This Row],[MntMeatProducts]]+marketing_campaign[[#This Row],[MntFruits]]+marketing_campaign[[#This Row],[MntWines]]</f>
        <v>127</v>
      </c>
      <c r="W151">
        <v>1</v>
      </c>
      <c r="X151">
        <v>2</v>
      </c>
      <c r="Y151">
        <v>1</v>
      </c>
      <c r="Z151">
        <v>4</v>
      </c>
      <c r="AA151">
        <f t="shared" si="5"/>
        <v>8</v>
      </c>
      <c r="AB151" t="str" cm="1">
        <f t="array" ref="AB151">_xlfn.IFS(AND(AA151&gt;=0,AA151&lt;=15),"low purchase",AND(AA151&gt;=16,AA151&lt;=30),"mid purchase",AA151&gt;=31,"high purchase")</f>
        <v>low purchase</v>
      </c>
      <c r="AC151">
        <v>3</v>
      </c>
      <c r="AD151" t="str">
        <f>IF(marketing_campaign[[#This Row],[NumWebVisitsMonth]]&gt;=5.3,"higher_webvists","lower_webvisits")</f>
        <v>lower_webvisits</v>
      </c>
      <c r="AE151">
        <v>0</v>
      </c>
      <c r="AF151">
        <v>0</v>
      </c>
      <c r="AG151">
        <v>0</v>
      </c>
      <c r="AH151">
        <v>0</v>
      </c>
      <c r="AI151">
        <v>0</v>
      </c>
      <c r="AJ151">
        <v>0</v>
      </c>
      <c r="AK151">
        <v>3</v>
      </c>
      <c r="AL151">
        <v>11</v>
      </c>
      <c r="AM151">
        <v>0</v>
      </c>
      <c r="AN151">
        <f>marketing_campaign[[#This Row],[AcceptedCmp2]]+marketing_campaign[[#This Row],[AcceptedCmp1]]+marketing_campaign[[#This Row],[AcceptedCmp5]]+marketing_campaign[[#This Row],[AcceptedCmp4]]+marketing_campaign[[#This Row],[AcceptedCmp3]]+marketing_campaign[[#This Row],[Response]]</f>
        <v>0</v>
      </c>
      <c r="AO151" t="str" cm="1">
        <f t="array" ref="AO15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2" spans="1:41" x14ac:dyDescent="0.35">
      <c r="A152">
        <v>3830</v>
      </c>
      <c r="B152">
        <v>1953</v>
      </c>
      <c r="C152">
        <f t="shared" ca="1" si="4"/>
        <v>73</v>
      </c>
      <c r="D152" t="str" cm="1">
        <f t="array" aca="1" ref="D15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2" t="s">
        <v>34</v>
      </c>
      <c r="F152" t="s">
        <v>33</v>
      </c>
      <c r="G152" cm="1">
        <f t="array" ref="G152">_xlfn.IFS(marketing_campaign[[#This Row],[Marital_Status]]="Single",K152+L152+1,marketing_campaign[[#This Row],[Marital_Status]]="Together",K152+L152+2,marketing_campaign[[#This Row],[Marital_Status]]="Alone",K152+L152+1,marketing_campaign[[#This Row],[Marital_Status]]="Married",K152+L152+2,marketing_campaign[[#This Row],[Marital_Status]]="Divorced",K152+L152+1,marketing_campaign[[#This Row],[Marital_Status]]="YOLO",K152+L152+1,marketing_campaign[[#This Row],[Marital_Status]]="Absurd",K152+L152+1,marketing_campaign[[#This Row],[Marital_Status]]="Widow",K152+L152+1)</f>
        <v>4</v>
      </c>
      <c r="H152" t="str" cm="1">
        <f t="array" ref="H152">_xlfn.IFS(marketing_campaign[[#This Row],[Family_size]]=1,"Family_with_one_child",marketing_campaign[[#This Row],[Family_size]]&gt;1,"Family_with_more_children")</f>
        <v>Family_with_more_children</v>
      </c>
      <c r="I152">
        <v>59354</v>
      </c>
      <c r="J152" t="str">
        <f>IF(marketing_campaign[[#This Row],[Income]]&gt;=Sheet21!B202,"high_income","low_income")</f>
        <v>high_income</v>
      </c>
      <c r="K152">
        <v>0</v>
      </c>
      <c r="L152">
        <v>2</v>
      </c>
      <c r="M152" s="1">
        <v>41753</v>
      </c>
      <c r="N152">
        <v>59</v>
      </c>
      <c r="O152" t="str" cm="1">
        <f t="array" ref="O152">_xlfn.IFS(AND(marketing_campaign[[#This Row],[Recency]]&gt;=0,marketing_campaign[[#This Row],[Recency]]&lt;=14),"Early Recency",AND(marketing_campaign[[#This Row],[Recency]]&gt;=15,marketing_campaign[[#This Row],[Recency]]&lt;=31),"Mid-Recency",marketing_campaign[[#This Row],[Recency]]&gt;=32,"high Recency")</f>
        <v>high Recency</v>
      </c>
      <c r="P152">
        <v>295</v>
      </c>
      <c r="Q152">
        <v>21</v>
      </c>
      <c r="R152">
        <v>78</v>
      </c>
      <c r="S152">
        <v>39</v>
      </c>
      <c r="T152">
        <v>13</v>
      </c>
      <c r="U152">
        <v>13</v>
      </c>
      <c r="V152">
        <f>marketing_campaign[[#This Row],[MntGoldProds]]+marketing_campaign[[#This Row],[MntSweetProducts]]+marketing_campaign[[#This Row],[MntFishProducts]]+marketing_campaign[[#This Row],[MntMeatProducts]]+marketing_campaign[[#This Row],[MntFruits]]+marketing_campaign[[#This Row],[MntWines]]</f>
        <v>459</v>
      </c>
      <c r="W152">
        <v>1</v>
      </c>
      <c r="X152">
        <v>4</v>
      </c>
      <c r="Y152">
        <v>4</v>
      </c>
      <c r="Z152">
        <v>7</v>
      </c>
      <c r="AA152">
        <f t="shared" si="5"/>
        <v>16</v>
      </c>
      <c r="AB152" t="str" cm="1">
        <f t="array" ref="AB152">_xlfn.IFS(AND(AA152&gt;=0,AA152&lt;=15),"low purchase",AND(AA152&gt;=16,AA152&lt;=30),"mid purchase",AA152&gt;=31,"high purchase")</f>
        <v>mid purchase</v>
      </c>
      <c r="AC152">
        <v>3</v>
      </c>
      <c r="AD152" t="str">
        <f>IF(marketing_campaign[[#This Row],[NumWebVisitsMonth]]&gt;=5.3,"higher_webvists","lower_webvisits")</f>
        <v>lower_webvisits</v>
      </c>
      <c r="AE152">
        <v>0</v>
      </c>
      <c r="AF152">
        <v>0</v>
      </c>
      <c r="AG152">
        <v>0</v>
      </c>
      <c r="AH152">
        <v>0</v>
      </c>
      <c r="AI152">
        <v>0</v>
      </c>
      <c r="AJ152">
        <v>0</v>
      </c>
      <c r="AK152">
        <v>3</v>
      </c>
      <c r="AL152">
        <v>11</v>
      </c>
      <c r="AM152">
        <v>0</v>
      </c>
      <c r="AN152">
        <f>marketing_campaign[[#This Row],[AcceptedCmp2]]+marketing_campaign[[#This Row],[AcceptedCmp1]]+marketing_campaign[[#This Row],[AcceptedCmp5]]+marketing_campaign[[#This Row],[AcceptedCmp4]]+marketing_campaign[[#This Row],[AcceptedCmp3]]+marketing_campaign[[#This Row],[Response]]</f>
        <v>0</v>
      </c>
      <c r="AO152" t="str" cm="1">
        <f t="array" ref="AO15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3" spans="1:41" x14ac:dyDescent="0.35">
      <c r="A153">
        <v>7987</v>
      </c>
      <c r="B153">
        <v>1969</v>
      </c>
      <c r="C153">
        <f t="shared" ca="1" si="4"/>
        <v>57</v>
      </c>
      <c r="D153" t="str" cm="1">
        <f t="array" aca="1" ref="D15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3" t="s">
        <v>29</v>
      </c>
      <c r="F153" t="s">
        <v>33</v>
      </c>
      <c r="G153" cm="1">
        <f t="array" ref="G153">_xlfn.IFS(marketing_campaign[[#This Row],[Marital_Status]]="Single",K153+L153+1,marketing_campaign[[#This Row],[Marital_Status]]="Together",K153+L153+2,marketing_campaign[[#This Row],[Marital_Status]]="Alone",K153+L153+1,marketing_campaign[[#This Row],[Marital_Status]]="Married",K153+L153+2,marketing_campaign[[#This Row],[Marital_Status]]="Divorced",K153+L153+1,marketing_campaign[[#This Row],[Marital_Status]]="YOLO",K153+L153+1,marketing_campaign[[#This Row],[Marital_Status]]="Absurd",K153+L153+1,marketing_campaign[[#This Row],[Marital_Status]]="Widow",K153+L153+1)</f>
        <v>3</v>
      </c>
      <c r="H153" t="str" cm="1">
        <f t="array" ref="H153">_xlfn.IFS(marketing_campaign[[#This Row],[Family_size]]=1,"Family_with_one_child",marketing_campaign[[#This Row],[Family_size]]&gt;1,"Family_with_more_children")</f>
        <v>Family_with_more_children</v>
      </c>
      <c r="I153">
        <v>65747</v>
      </c>
      <c r="J153" t="str">
        <f>IF(marketing_campaign[[#This Row],[Income]]&gt;=Sheet21!B203,"high_income","low_income")</f>
        <v>high_income</v>
      </c>
      <c r="K153">
        <v>0</v>
      </c>
      <c r="L153">
        <v>1</v>
      </c>
      <c r="M153" s="1">
        <v>41705</v>
      </c>
      <c r="N153">
        <v>96</v>
      </c>
      <c r="O153" t="str" cm="1">
        <f t="array" ref="O153">_xlfn.IFS(AND(marketing_campaign[[#This Row],[Recency]]&gt;=0,marketing_campaign[[#This Row],[Recency]]&lt;=14),"Early Recency",AND(marketing_campaign[[#This Row],[Recency]]&gt;=15,marketing_campaign[[#This Row],[Recency]]&lt;=31),"Mid-Recency",marketing_campaign[[#This Row],[Recency]]&gt;=32,"high Recency")</f>
        <v>high Recency</v>
      </c>
      <c r="P153">
        <v>346</v>
      </c>
      <c r="Q153">
        <v>17</v>
      </c>
      <c r="R153">
        <v>48</v>
      </c>
      <c r="S153">
        <v>23</v>
      </c>
      <c r="T153">
        <v>13</v>
      </c>
      <c r="U153">
        <v>13</v>
      </c>
      <c r="V153">
        <f>marketing_campaign[[#This Row],[MntGoldProds]]+marketing_campaign[[#This Row],[MntSweetProducts]]+marketing_campaign[[#This Row],[MntFishProducts]]+marketing_campaign[[#This Row],[MntMeatProducts]]+marketing_campaign[[#This Row],[MntFruits]]+marketing_campaign[[#This Row],[MntWines]]</f>
        <v>460</v>
      </c>
      <c r="W153">
        <v>4</v>
      </c>
      <c r="X153">
        <v>8</v>
      </c>
      <c r="Y153">
        <v>1</v>
      </c>
      <c r="Z153">
        <v>6</v>
      </c>
      <c r="AA153">
        <f t="shared" si="5"/>
        <v>19</v>
      </c>
      <c r="AB153" t="str" cm="1">
        <f t="array" ref="AB153">_xlfn.IFS(AND(AA153&gt;=0,AA153&lt;=15),"low purchase",AND(AA153&gt;=16,AA153&lt;=30),"mid purchase",AA153&gt;=31,"high purchase")</f>
        <v>mid purchase</v>
      </c>
      <c r="AC153">
        <v>6</v>
      </c>
      <c r="AD153" t="str">
        <f>IF(marketing_campaign[[#This Row],[NumWebVisitsMonth]]&gt;=5.3,"higher_webvists","lower_webvisits")</f>
        <v>higher_webvists</v>
      </c>
      <c r="AE153">
        <v>0</v>
      </c>
      <c r="AF153">
        <v>1</v>
      </c>
      <c r="AG153">
        <v>0</v>
      </c>
      <c r="AH153">
        <v>0</v>
      </c>
      <c r="AI153">
        <v>0</v>
      </c>
      <c r="AJ153">
        <v>0</v>
      </c>
      <c r="AK153">
        <v>3</v>
      </c>
      <c r="AL153">
        <v>11</v>
      </c>
      <c r="AM153">
        <v>0</v>
      </c>
      <c r="AN153">
        <f>marketing_campaign[[#This Row],[AcceptedCmp2]]+marketing_campaign[[#This Row],[AcceptedCmp1]]+marketing_campaign[[#This Row],[AcceptedCmp5]]+marketing_campaign[[#This Row],[AcceptedCmp4]]+marketing_campaign[[#This Row],[AcceptedCmp3]]+marketing_campaign[[#This Row],[Response]]</f>
        <v>1</v>
      </c>
      <c r="AO153" t="str" cm="1">
        <f t="array" ref="AO15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54" spans="1:41" x14ac:dyDescent="0.35">
      <c r="A154">
        <v>7798</v>
      </c>
      <c r="B154">
        <v>1972</v>
      </c>
      <c r="C154">
        <f t="shared" ca="1" si="4"/>
        <v>54</v>
      </c>
      <c r="D154" t="str" cm="1">
        <f t="array" aca="1" ref="D15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4" t="s">
        <v>37</v>
      </c>
      <c r="F154" t="s">
        <v>31</v>
      </c>
      <c r="G154" cm="1">
        <f t="array" ref="G154">_xlfn.IFS(marketing_campaign[[#This Row],[Marital_Status]]="Single",K154+L154+1,marketing_campaign[[#This Row],[Marital_Status]]="Together",K154+L154+2,marketing_campaign[[#This Row],[Marital_Status]]="Alone",K154+L154+1,marketing_campaign[[#This Row],[Marital_Status]]="Married",K154+L154+2,marketing_campaign[[#This Row],[Marital_Status]]="Divorced",K154+L154+1,marketing_campaign[[#This Row],[Marital_Status]]="YOLO",K154+L154+1,marketing_campaign[[#This Row],[Marital_Status]]="Absurd",K154+L154+1,marketing_campaign[[#This Row],[Marital_Status]]="Widow",K154+L154+1)</f>
        <v>3</v>
      </c>
      <c r="H154" t="str" cm="1">
        <f t="array" ref="H154">_xlfn.IFS(marketing_campaign[[#This Row],[Family_size]]=1,"Family_with_one_child",marketing_campaign[[#This Row],[Family_size]]&gt;1,"Family_with_more_children")</f>
        <v>Family_with_more_children</v>
      </c>
      <c r="I154">
        <v>46344</v>
      </c>
      <c r="J154" t="str">
        <f>IF(marketing_campaign[[#This Row],[Income]]&gt;=Sheet21!B204,"high_income","low_income")</f>
        <v>high_income</v>
      </c>
      <c r="K154">
        <v>0</v>
      </c>
      <c r="L154">
        <v>1</v>
      </c>
      <c r="M154" s="1">
        <v>41257</v>
      </c>
      <c r="N154">
        <v>28</v>
      </c>
      <c r="O154" t="str" cm="1">
        <f t="array" ref="O154">_xlfn.IFS(AND(marketing_campaign[[#This Row],[Recency]]&gt;=0,marketing_campaign[[#This Row],[Recency]]&lt;=14),"Early Recency",AND(marketing_campaign[[#This Row],[Recency]]&gt;=15,marketing_campaign[[#This Row],[Recency]]&lt;=31),"Mid-Recency",marketing_campaign[[#This Row],[Recency]]&gt;=32,"high Recency")</f>
        <v>Mid-Recency</v>
      </c>
      <c r="P154">
        <v>233</v>
      </c>
      <c r="Q154">
        <v>20</v>
      </c>
      <c r="R154">
        <v>57</v>
      </c>
      <c r="S154">
        <v>8</v>
      </c>
      <c r="T154">
        <v>20</v>
      </c>
      <c r="U154">
        <v>91</v>
      </c>
      <c r="V154">
        <f>marketing_campaign[[#This Row],[MntGoldProds]]+marketing_campaign[[#This Row],[MntSweetProducts]]+marketing_campaign[[#This Row],[MntFishProducts]]+marketing_campaign[[#This Row],[MntMeatProducts]]+marketing_campaign[[#This Row],[MntFruits]]+marketing_campaign[[#This Row],[MntWines]]</f>
        <v>429</v>
      </c>
      <c r="W154">
        <v>4</v>
      </c>
      <c r="X154">
        <v>7</v>
      </c>
      <c r="Y154">
        <v>1</v>
      </c>
      <c r="Z154">
        <v>5</v>
      </c>
      <c r="AA154">
        <f t="shared" si="5"/>
        <v>17</v>
      </c>
      <c r="AB154" t="str" cm="1">
        <f t="array" ref="AB154">_xlfn.IFS(AND(AA154&gt;=0,AA154&lt;=15),"low purchase",AND(AA154&gt;=16,AA154&lt;=30),"mid purchase",AA154&gt;=31,"high purchase")</f>
        <v>mid purchase</v>
      </c>
      <c r="AC154">
        <v>7</v>
      </c>
      <c r="AD154" t="str">
        <f>IF(marketing_campaign[[#This Row],[NumWebVisitsMonth]]&gt;=5.3,"higher_webvists","lower_webvisits")</f>
        <v>higher_webvists</v>
      </c>
      <c r="AE154">
        <v>0</v>
      </c>
      <c r="AF154">
        <v>0</v>
      </c>
      <c r="AG154">
        <v>0</v>
      </c>
      <c r="AH154">
        <v>0</v>
      </c>
      <c r="AI154">
        <v>0</v>
      </c>
      <c r="AJ154">
        <v>0</v>
      </c>
      <c r="AK154">
        <v>3</v>
      </c>
      <c r="AL154">
        <v>11</v>
      </c>
      <c r="AM154">
        <v>0</v>
      </c>
      <c r="AN154">
        <f>marketing_campaign[[#This Row],[AcceptedCmp2]]+marketing_campaign[[#This Row],[AcceptedCmp1]]+marketing_campaign[[#This Row],[AcceptedCmp5]]+marketing_campaign[[#This Row],[AcceptedCmp4]]+marketing_campaign[[#This Row],[AcceptedCmp3]]+marketing_campaign[[#This Row],[Response]]</f>
        <v>0</v>
      </c>
      <c r="AO154" t="str" cm="1">
        <f t="array" ref="AO15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5" spans="1:41" x14ac:dyDescent="0.35">
      <c r="A155">
        <v>92</v>
      </c>
      <c r="B155">
        <v>1988</v>
      </c>
      <c r="C155">
        <f t="shared" ca="1" si="4"/>
        <v>38</v>
      </c>
      <c r="D155" t="str" cm="1">
        <f t="array" aca="1" ref="D15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55" t="s">
        <v>29</v>
      </c>
      <c r="F155" t="s">
        <v>39</v>
      </c>
      <c r="G155" cm="1">
        <f t="array" ref="G155">_xlfn.IFS(marketing_campaign[[#This Row],[Marital_Status]]="Single",K155+L155+1,marketing_campaign[[#This Row],[Marital_Status]]="Together",K155+L155+2,marketing_campaign[[#This Row],[Marital_Status]]="Alone",K155+L155+1,marketing_campaign[[#This Row],[Marital_Status]]="Married",K155+L155+2,marketing_campaign[[#This Row],[Marital_Status]]="Divorced",K155+L155+1,marketing_campaign[[#This Row],[Marital_Status]]="YOLO",K155+L155+1,marketing_campaign[[#This Row],[Marital_Status]]="Absurd",K155+L155+1,marketing_campaign[[#This Row],[Marital_Status]]="Widow",K155+L155+1)</f>
        <v>2</v>
      </c>
      <c r="H155" t="str" cm="1">
        <f t="array" ref="H155">_xlfn.IFS(marketing_campaign[[#This Row],[Family_size]]=1,"Family_with_one_child",marketing_campaign[[#This Row],[Family_size]]&gt;1,"Family_with_more_children")</f>
        <v>Family_with_more_children</v>
      </c>
      <c r="I155">
        <v>34176</v>
      </c>
      <c r="J155" t="str">
        <f>IF(marketing_campaign[[#This Row],[Income]]&gt;=Sheet21!B205,"high_income","low_income")</f>
        <v>high_income</v>
      </c>
      <c r="K155">
        <v>1</v>
      </c>
      <c r="L155">
        <v>0</v>
      </c>
      <c r="M155" s="1">
        <v>41771</v>
      </c>
      <c r="N155">
        <v>12</v>
      </c>
      <c r="O155" t="str" cm="1">
        <f t="array" ref="O155">_xlfn.IFS(AND(marketing_campaign[[#This Row],[Recency]]&gt;=0,marketing_campaign[[#This Row],[Recency]]&lt;=14),"Early Recency",AND(marketing_campaign[[#This Row],[Recency]]&gt;=15,marketing_campaign[[#This Row],[Recency]]&lt;=31),"Mid-Recency",marketing_campaign[[#This Row],[Recency]]&gt;=32,"high Recency")</f>
        <v>Early Recency</v>
      </c>
      <c r="P155">
        <v>5</v>
      </c>
      <c r="Q155">
        <v>7</v>
      </c>
      <c r="R155">
        <v>24</v>
      </c>
      <c r="S155">
        <v>19</v>
      </c>
      <c r="T155">
        <v>14</v>
      </c>
      <c r="U155">
        <v>20</v>
      </c>
      <c r="V155">
        <f>marketing_campaign[[#This Row],[MntGoldProds]]+marketing_campaign[[#This Row],[MntSweetProducts]]+marketing_campaign[[#This Row],[MntFishProducts]]+marketing_campaign[[#This Row],[MntMeatProducts]]+marketing_campaign[[#This Row],[MntFruits]]+marketing_campaign[[#This Row],[MntWines]]</f>
        <v>89</v>
      </c>
      <c r="W155">
        <v>4</v>
      </c>
      <c r="X155">
        <v>3</v>
      </c>
      <c r="Y155">
        <v>0</v>
      </c>
      <c r="Z155">
        <v>4</v>
      </c>
      <c r="AA155">
        <f t="shared" si="5"/>
        <v>11</v>
      </c>
      <c r="AB155" t="str" cm="1">
        <f t="array" ref="AB155">_xlfn.IFS(AND(AA155&gt;=0,AA155&lt;=15),"low purchase",AND(AA155&gt;=16,AA155&lt;=30),"mid purchase",AA155&gt;=31,"high purchase")</f>
        <v>low purchase</v>
      </c>
      <c r="AC155">
        <v>6</v>
      </c>
      <c r="AD155" t="str">
        <f>IF(marketing_campaign[[#This Row],[NumWebVisitsMonth]]&gt;=5.3,"higher_webvists","lower_webvisits")</f>
        <v>higher_webvists</v>
      </c>
      <c r="AE155">
        <v>0</v>
      </c>
      <c r="AF155">
        <v>0</v>
      </c>
      <c r="AG155">
        <v>0</v>
      </c>
      <c r="AH155">
        <v>0</v>
      </c>
      <c r="AI155">
        <v>0</v>
      </c>
      <c r="AJ155">
        <v>0</v>
      </c>
      <c r="AK155">
        <v>3</v>
      </c>
      <c r="AL155">
        <v>11</v>
      </c>
      <c r="AM155">
        <v>0</v>
      </c>
      <c r="AN155">
        <f>marketing_campaign[[#This Row],[AcceptedCmp2]]+marketing_campaign[[#This Row],[AcceptedCmp1]]+marketing_campaign[[#This Row],[AcceptedCmp5]]+marketing_campaign[[#This Row],[AcceptedCmp4]]+marketing_campaign[[#This Row],[AcceptedCmp3]]+marketing_campaign[[#This Row],[Response]]</f>
        <v>0</v>
      </c>
      <c r="AO155" t="str" cm="1">
        <f t="array" ref="AO15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6" spans="1:41" x14ac:dyDescent="0.35">
      <c r="A156">
        <v>7055</v>
      </c>
      <c r="B156">
        <v>1952</v>
      </c>
      <c r="C156">
        <f t="shared" ca="1" si="4"/>
        <v>74</v>
      </c>
      <c r="D156" t="str" cm="1">
        <f t="array" aca="1" ref="D15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6" t="s">
        <v>32</v>
      </c>
      <c r="F156" t="s">
        <v>31</v>
      </c>
      <c r="G156" cm="1">
        <f t="array" ref="G156">_xlfn.IFS(marketing_campaign[[#This Row],[Marital_Status]]="Single",K156+L156+1,marketing_campaign[[#This Row],[Marital_Status]]="Together",K156+L156+2,marketing_campaign[[#This Row],[Marital_Status]]="Alone",K156+L156+1,marketing_campaign[[#This Row],[Marital_Status]]="Married",K156+L156+2,marketing_campaign[[#This Row],[Marital_Status]]="Divorced",K156+L156+1,marketing_campaign[[#This Row],[Marital_Status]]="YOLO",K156+L156+1,marketing_campaign[[#This Row],[Marital_Status]]="Absurd",K156+L156+1,marketing_campaign[[#This Row],[Marital_Status]]="Widow",K156+L156+1)</f>
        <v>3</v>
      </c>
      <c r="H156" t="str" cm="1">
        <f t="array" ref="H156">_xlfn.IFS(marketing_campaign[[#This Row],[Family_size]]=1,"Family_with_one_child",marketing_campaign[[#This Row],[Family_size]]&gt;1,"Family_with_more_children")</f>
        <v>Family_with_more_children</v>
      </c>
      <c r="I156">
        <v>61010</v>
      </c>
      <c r="J156" t="str">
        <f>IF(marketing_campaign[[#This Row],[Income]]&gt;=Sheet21!B206,"high_income","low_income")</f>
        <v>high_income</v>
      </c>
      <c r="K156">
        <v>0</v>
      </c>
      <c r="L156">
        <v>1</v>
      </c>
      <c r="M156" s="1">
        <v>41191</v>
      </c>
      <c r="N156">
        <v>57</v>
      </c>
      <c r="O156" t="str" cm="1">
        <f t="array" ref="O156">_xlfn.IFS(AND(marketing_campaign[[#This Row],[Recency]]&gt;=0,marketing_campaign[[#This Row],[Recency]]&lt;=14),"Early Recency",AND(marketing_campaign[[#This Row],[Recency]]&gt;=15,marketing_campaign[[#This Row],[Recency]]&lt;=31),"Mid-Recency",marketing_campaign[[#This Row],[Recency]]&gt;=32,"high Recency")</f>
        <v>high Recency</v>
      </c>
      <c r="P156">
        <v>888</v>
      </c>
      <c r="Q156">
        <v>0</v>
      </c>
      <c r="R156">
        <v>57</v>
      </c>
      <c r="S156">
        <v>0</v>
      </c>
      <c r="T156">
        <v>0</v>
      </c>
      <c r="U156">
        <v>76</v>
      </c>
      <c r="V156">
        <f>marketing_campaign[[#This Row],[MntGoldProds]]+marketing_campaign[[#This Row],[MntSweetProducts]]+marketing_campaign[[#This Row],[MntFishProducts]]+marketing_campaign[[#This Row],[MntMeatProducts]]+marketing_campaign[[#This Row],[MntFruits]]+marketing_campaign[[#This Row],[MntWines]]</f>
        <v>1021</v>
      </c>
      <c r="W156">
        <v>2</v>
      </c>
      <c r="X156">
        <v>8</v>
      </c>
      <c r="Y156">
        <v>5</v>
      </c>
      <c r="Z156">
        <v>11</v>
      </c>
      <c r="AA156">
        <f t="shared" si="5"/>
        <v>26</v>
      </c>
      <c r="AB156" t="str" cm="1">
        <f t="array" ref="AB156">_xlfn.IFS(AND(AA156&gt;=0,AA156&lt;=15),"low purchase",AND(AA156&gt;=16,AA156&lt;=30),"mid purchase",AA156&gt;=31,"high purchase")</f>
        <v>mid purchase</v>
      </c>
      <c r="AC156">
        <v>5</v>
      </c>
      <c r="AD156" t="str">
        <f>IF(marketing_campaign[[#This Row],[NumWebVisitsMonth]]&gt;=5.3,"higher_webvists","lower_webvisits")</f>
        <v>lower_webvisits</v>
      </c>
      <c r="AE156">
        <v>0</v>
      </c>
      <c r="AF156">
        <v>0</v>
      </c>
      <c r="AG156">
        <v>0</v>
      </c>
      <c r="AH156">
        <v>0</v>
      </c>
      <c r="AI156">
        <v>0</v>
      </c>
      <c r="AJ156">
        <v>0</v>
      </c>
      <c r="AK156">
        <v>3</v>
      </c>
      <c r="AL156">
        <v>11</v>
      </c>
      <c r="AM156">
        <v>0</v>
      </c>
      <c r="AN156">
        <f>marketing_campaign[[#This Row],[AcceptedCmp2]]+marketing_campaign[[#This Row],[AcceptedCmp1]]+marketing_campaign[[#This Row],[AcceptedCmp5]]+marketing_campaign[[#This Row],[AcceptedCmp4]]+marketing_campaign[[#This Row],[AcceptedCmp3]]+marketing_campaign[[#This Row],[Response]]</f>
        <v>0</v>
      </c>
      <c r="AO156" t="str" cm="1">
        <f t="array" ref="AO15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7" spans="1:41" x14ac:dyDescent="0.35">
      <c r="A157">
        <v>10240</v>
      </c>
      <c r="B157">
        <v>1949</v>
      </c>
      <c r="C157">
        <f t="shared" ca="1" si="4"/>
        <v>77</v>
      </c>
      <c r="D157" t="str" cm="1">
        <f t="array" aca="1" ref="D15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7" t="s">
        <v>29</v>
      </c>
      <c r="F157" t="s">
        <v>31</v>
      </c>
      <c r="G157" cm="1">
        <f t="array" ref="G157">_xlfn.IFS(marketing_campaign[[#This Row],[Marital_Status]]="Single",K157+L157+1,marketing_campaign[[#This Row],[Marital_Status]]="Together",K157+L157+2,marketing_campaign[[#This Row],[Marital_Status]]="Alone",K157+L157+1,marketing_campaign[[#This Row],[Marital_Status]]="Married",K157+L157+2,marketing_campaign[[#This Row],[Marital_Status]]="Divorced",K157+L157+1,marketing_campaign[[#This Row],[Marital_Status]]="YOLO",K157+L157+1,marketing_campaign[[#This Row],[Marital_Status]]="Absurd",K157+L157+1,marketing_campaign[[#This Row],[Marital_Status]]="Widow",K157+L157+1)</f>
        <v>2</v>
      </c>
      <c r="H157" t="str" cm="1">
        <f t="array" ref="H157">_xlfn.IFS(marketing_campaign[[#This Row],[Family_size]]=1,"Family_with_one_child",marketing_campaign[[#This Row],[Family_size]]&gt;1,"Family_with_more_children")</f>
        <v>Family_with_more_children</v>
      </c>
      <c r="I157">
        <v>69372</v>
      </c>
      <c r="J157" t="str">
        <f>IF(marketing_campaign[[#This Row],[Income]]&gt;=Sheet21!B207,"high_income","low_income")</f>
        <v>high_income</v>
      </c>
      <c r="K157">
        <v>0</v>
      </c>
      <c r="L157">
        <v>0</v>
      </c>
      <c r="M157" s="1">
        <v>41324</v>
      </c>
      <c r="N157">
        <v>10</v>
      </c>
      <c r="O157" t="str" cm="1">
        <f t="array" ref="O157">_xlfn.IFS(AND(marketing_campaign[[#This Row],[Recency]]&gt;=0,marketing_campaign[[#This Row],[Recency]]&lt;=14),"Early Recency",AND(marketing_campaign[[#This Row],[Recency]]&gt;=15,marketing_campaign[[#This Row],[Recency]]&lt;=31),"Mid-Recency",marketing_campaign[[#This Row],[Recency]]&gt;=32,"high Recency")</f>
        <v>Early Recency</v>
      </c>
      <c r="P157">
        <v>997</v>
      </c>
      <c r="Q157">
        <v>26</v>
      </c>
      <c r="R157">
        <v>269</v>
      </c>
      <c r="S157">
        <v>34</v>
      </c>
      <c r="T157">
        <v>13</v>
      </c>
      <c r="U157">
        <v>42</v>
      </c>
      <c r="V157">
        <f>marketing_campaign[[#This Row],[MntGoldProds]]+marketing_campaign[[#This Row],[MntSweetProducts]]+marketing_campaign[[#This Row],[MntFishProducts]]+marketing_campaign[[#This Row],[MntMeatProducts]]+marketing_campaign[[#This Row],[MntFruits]]+marketing_campaign[[#This Row],[MntWines]]</f>
        <v>1381</v>
      </c>
      <c r="W157">
        <v>1</v>
      </c>
      <c r="X157">
        <v>10</v>
      </c>
      <c r="Y157">
        <v>4</v>
      </c>
      <c r="Z157">
        <v>6</v>
      </c>
      <c r="AA157">
        <f t="shared" si="5"/>
        <v>21</v>
      </c>
      <c r="AB157" t="str" cm="1">
        <f t="array" ref="AB157">_xlfn.IFS(AND(AA157&gt;=0,AA157&lt;=15),"low purchase",AND(AA157&gt;=16,AA157&lt;=30),"mid purchase",AA157&gt;=31,"high purchase")</f>
        <v>mid purchase</v>
      </c>
      <c r="AC157">
        <v>4</v>
      </c>
      <c r="AD157" t="str">
        <f>IF(marketing_campaign[[#This Row],[NumWebVisitsMonth]]&gt;=5.3,"higher_webvists","lower_webvisits")</f>
        <v>lower_webvisits</v>
      </c>
      <c r="AE157">
        <v>0</v>
      </c>
      <c r="AF157">
        <v>1</v>
      </c>
      <c r="AG157">
        <v>1</v>
      </c>
      <c r="AH157">
        <v>0</v>
      </c>
      <c r="AI157">
        <v>0</v>
      </c>
      <c r="AJ157">
        <v>0</v>
      </c>
      <c r="AK157">
        <v>3</v>
      </c>
      <c r="AL157">
        <v>11</v>
      </c>
      <c r="AM157">
        <v>1</v>
      </c>
      <c r="AN157">
        <f>marketing_campaign[[#This Row],[AcceptedCmp2]]+marketing_campaign[[#This Row],[AcceptedCmp1]]+marketing_campaign[[#This Row],[AcceptedCmp5]]+marketing_campaign[[#This Row],[AcceptedCmp4]]+marketing_campaign[[#This Row],[AcceptedCmp3]]+marketing_campaign[[#This Row],[Response]]</f>
        <v>3</v>
      </c>
      <c r="AO157" t="str" cm="1">
        <f t="array" ref="AO15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3/5 campaign accepted</v>
      </c>
    </row>
    <row r="158" spans="1:41" x14ac:dyDescent="0.35">
      <c r="A158">
        <v>3025</v>
      </c>
      <c r="B158">
        <v>1958</v>
      </c>
      <c r="C158">
        <f t="shared" ca="1" si="4"/>
        <v>68</v>
      </c>
      <c r="D158" t="str" cm="1">
        <f t="array" aca="1" ref="D15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8" t="s">
        <v>29</v>
      </c>
      <c r="F158" t="s">
        <v>30</v>
      </c>
      <c r="G158" cm="1">
        <f t="array" ref="G158">_xlfn.IFS(marketing_campaign[[#This Row],[Marital_Status]]="Single",K158+L158+1,marketing_campaign[[#This Row],[Marital_Status]]="Together",K158+L158+2,marketing_campaign[[#This Row],[Marital_Status]]="Alone",K158+L158+1,marketing_campaign[[#This Row],[Marital_Status]]="Married",K158+L158+2,marketing_campaign[[#This Row],[Marital_Status]]="Divorced",K158+L158+1,marketing_campaign[[#This Row],[Marital_Status]]="YOLO",K158+L158+1,marketing_campaign[[#This Row],[Marital_Status]]="Absurd",K158+L158+1,marketing_campaign[[#This Row],[Marital_Status]]="Widow",K158+L158+1)</f>
        <v>2</v>
      </c>
      <c r="H158" t="str" cm="1">
        <f t="array" ref="H158">_xlfn.IFS(marketing_campaign[[#This Row],[Family_size]]=1,"Family_with_one_child",marketing_campaign[[#This Row],[Family_size]]&gt;1,"Family_with_more_children")</f>
        <v>Family_with_more_children</v>
      </c>
      <c r="I158">
        <v>49967</v>
      </c>
      <c r="J158" t="str">
        <f>IF(marketing_campaign[[#This Row],[Income]]&gt;=Sheet21!B208,"high_income","low_income")</f>
        <v>high_income</v>
      </c>
      <c r="K158">
        <v>0</v>
      </c>
      <c r="L158">
        <v>1</v>
      </c>
      <c r="M158" s="1">
        <v>41463</v>
      </c>
      <c r="N158">
        <v>4</v>
      </c>
      <c r="O158" t="str" cm="1">
        <f t="array" ref="O158">_xlfn.IFS(AND(marketing_campaign[[#This Row],[Recency]]&gt;=0,marketing_campaign[[#This Row],[Recency]]&lt;=14),"Early Recency",AND(marketing_campaign[[#This Row],[Recency]]&gt;=15,marketing_campaign[[#This Row],[Recency]]&lt;=31),"Mid-Recency",marketing_campaign[[#This Row],[Recency]]&gt;=32,"high Recency")</f>
        <v>Early Recency</v>
      </c>
      <c r="P158">
        <v>212</v>
      </c>
      <c r="Q158">
        <v>6</v>
      </c>
      <c r="R158">
        <v>69</v>
      </c>
      <c r="S158">
        <v>4</v>
      </c>
      <c r="T158">
        <v>12</v>
      </c>
      <c r="U158">
        <v>3</v>
      </c>
      <c r="V158">
        <f>marketing_campaign[[#This Row],[MntGoldProds]]+marketing_campaign[[#This Row],[MntSweetProducts]]+marketing_campaign[[#This Row],[MntFishProducts]]+marketing_campaign[[#This Row],[MntMeatProducts]]+marketing_campaign[[#This Row],[MntFruits]]+marketing_campaign[[#This Row],[MntWines]]</f>
        <v>306</v>
      </c>
      <c r="W158">
        <v>3</v>
      </c>
      <c r="X158">
        <v>6</v>
      </c>
      <c r="Y158">
        <v>1</v>
      </c>
      <c r="Z158">
        <v>5</v>
      </c>
      <c r="AA158">
        <f t="shared" si="5"/>
        <v>15</v>
      </c>
      <c r="AB158" t="str" cm="1">
        <f t="array" ref="AB158">_xlfn.IFS(AND(AA158&gt;=0,AA158&lt;=15),"low purchase",AND(AA158&gt;=16,AA158&lt;=30),"mid purchase",AA158&gt;=31,"high purchase")</f>
        <v>low purchase</v>
      </c>
      <c r="AC158">
        <v>7</v>
      </c>
      <c r="AD158" t="str">
        <f>IF(marketing_campaign[[#This Row],[NumWebVisitsMonth]]&gt;=5.3,"higher_webvists","lower_webvisits")</f>
        <v>higher_webvists</v>
      </c>
      <c r="AE158">
        <v>0</v>
      </c>
      <c r="AF158">
        <v>0</v>
      </c>
      <c r="AG158">
        <v>0</v>
      </c>
      <c r="AH158">
        <v>0</v>
      </c>
      <c r="AI158">
        <v>0</v>
      </c>
      <c r="AJ158">
        <v>0</v>
      </c>
      <c r="AK158">
        <v>3</v>
      </c>
      <c r="AL158">
        <v>11</v>
      </c>
      <c r="AM158">
        <v>0</v>
      </c>
      <c r="AN158">
        <f>marketing_campaign[[#This Row],[AcceptedCmp2]]+marketing_campaign[[#This Row],[AcceptedCmp1]]+marketing_campaign[[#This Row],[AcceptedCmp5]]+marketing_campaign[[#This Row],[AcceptedCmp4]]+marketing_campaign[[#This Row],[AcceptedCmp3]]+marketing_campaign[[#This Row],[Response]]</f>
        <v>0</v>
      </c>
      <c r="AO158" t="str" cm="1">
        <f t="array" ref="AO15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9" spans="1:41" x14ac:dyDescent="0.35">
      <c r="A159">
        <v>9283</v>
      </c>
      <c r="B159">
        <v>1978</v>
      </c>
      <c r="C159">
        <f t="shared" ca="1" si="4"/>
        <v>48</v>
      </c>
      <c r="D159" t="str" cm="1">
        <f t="array" aca="1" ref="D15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9" t="s">
        <v>29</v>
      </c>
      <c r="F159" t="s">
        <v>30</v>
      </c>
      <c r="G159" cm="1">
        <f t="array" ref="G159">_xlfn.IFS(marketing_campaign[[#This Row],[Marital_Status]]="Single",K159+L159+1,marketing_campaign[[#This Row],[Marital_Status]]="Together",K159+L159+2,marketing_campaign[[#This Row],[Marital_Status]]="Alone",K159+L159+1,marketing_campaign[[#This Row],[Marital_Status]]="Married",K159+L159+2,marketing_campaign[[#This Row],[Marital_Status]]="Divorced",K159+L159+1,marketing_campaign[[#This Row],[Marital_Status]]="YOLO",K159+L159+1,marketing_campaign[[#This Row],[Marital_Status]]="Absurd",K159+L159+1,marketing_campaign[[#This Row],[Marital_Status]]="Widow",K159+L159+1)</f>
        <v>4</v>
      </c>
      <c r="H159" t="str" cm="1">
        <f t="array" ref="H159">_xlfn.IFS(marketing_campaign[[#This Row],[Family_size]]=1,"Family_with_one_child",marketing_campaign[[#This Row],[Family_size]]&gt;1,"Family_with_more_children")</f>
        <v>Family_with_more_children</v>
      </c>
      <c r="I159">
        <v>60199</v>
      </c>
      <c r="J159" t="str">
        <f>IF(marketing_campaign[[#This Row],[Income]]&gt;=Sheet21!B209,"high_income","low_income")</f>
        <v>high_income</v>
      </c>
      <c r="K159">
        <v>1</v>
      </c>
      <c r="L159">
        <v>2</v>
      </c>
      <c r="M159" s="1">
        <v>41529</v>
      </c>
      <c r="N159">
        <v>49</v>
      </c>
      <c r="O159" t="str" cm="1">
        <f t="array" ref="O159">_xlfn.IFS(AND(marketing_campaign[[#This Row],[Recency]]&gt;=0,marketing_campaign[[#This Row],[Recency]]&lt;=14),"Early Recency",AND(marketing_campaign[[#This Row],[Recency]]&gt;=15,marketing_campaign[[#This Row],[Recency]]&lt;=31),"Mid-Recency",marketing_campaign[[#This Row],[Recency]]&gt;=32,"high Recency")</f>
        <v>high Recency</v>
      </c>
      <c r="P159">
        <v>8</v>
      </c>
      <c r="Q159">
        <v>1</v>
      </c>
      <c r="R159">
        <v>7</v>
      </c>
      <c r="S159">
        <v>2</v>
      </c>
      <c r="T159">
        <v>0</v>
      </c>
      <c r="U159">
        <v>0</v>
      </c>
      <c r="V159">
        <f>marketing_campaign[[#This Row],[MntGoldProds]]+marketing_campaign[[#This Row],[MntSweetProducts]]+marketing_campaign[[#This Row],[MntFishProducts]]+marketing_campaign[[#This Row],[MntMeatProducts]]+marketing_campaign[[#This Row],[MntFruits]]+marketing_campaign[[#This Row],[MntWines]]</f>
        <v>18</v>
      </c>
      <c r="W159">
        <v>1</v>
      </c>
      <c r="X159">
        <v>0</v>
      </c>
      <c r="Y159">
        <v>0</v>
      </c>
      <c r="Z159">
        <v>3</v>
      </c>
      <c r="AA159">
        <f t="shared" si="5"/>
        <v>4</v>
      </c>
      <c r="AB159" t="str" cm="1">
        <f t="array" ref="AB159">_xlfn.IFS(AND(AA159&gt;=0,AA159&lt;=15),"low purchase",AND(AA159&gt;=16,AA159&lt;=30),"mid purchase",AA159&gt;=31,"high purchase")</f>
        <v>low purchase</v>
      </c>
      <c r="AC159">
        <v>4</v>
      </c>
      <c r="AD159" t="str">
        <f>IF(marketing_campaign[[#This Row],[NumWebVisitsMonth]]&gt;=5.3,"higher_webvists","lower_webvisits")</f>
        <v>lower_webvisits</v>
      </c>
      <c r="AE159">
        <v>0</v>
      </c>
      <c r="AF159">
        <v>0</v>
      </c>
      <c r="AG159">
        <v>0</v>
      </c>
      <c r="AH159">
        <v>0</v>
      </c>
      <c r="AI159">
        <v>0</v>
      </c>
      <c r="AJ159">
        <v>0</v>
      </c>
      <c r="AK159">
        <v>3</v>
      </c>
      <c r="AL159">
        <v>11</v>
      </c>
      <c r="AM159">
        <v>0</v>
      </c>
      <c r="AN159">
        <f>marketing_campaign[[#This Row],[AcceptedCmp2]]+marketing_campaign[[#This Row],[AcceptedCmp1]]+marketing_campaign[[#This Row],[AcceptedCmp5]]+marketing_campaign[[#This Row],[AcceptedCmp4]]+marketing_campaign[[#This Row],[AcceptedCmp3]]+marketing_campaign[[#This Row],[Response]]</f>
        <v>0</v>
      </c>
      <c r="AO159" t="str" cm="1">
        <f t="array" ref="AO15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0" spans="1:41" x14ac:dyDescent="0.35">
      <c r="A160">
        <v>9970</v>
      </c>
      <c r="B160">
        <v>1977</v>
      </c>
      <c r="C160">
        <f t="shared" ca="1" si="4"/>
        <v>49</v>
      </c>
      <c r="D160" t="str" cm="1">
        <f t="array" aca="1" ref="D16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0" t="s">
        <v>29</v>
      </c>
      <c r="F160" t="s">
        <v>31</v>
      </c>
      <c r="G160" cm="1">
        <f t="array" ref="G160">_xlfn.IFS(marketing_campaign[[#This Row],[Marital_Status]]="Single",K160+L160+1,marketing_campaign[[#This Row],[Marital_Status]]="Together",K160+L160+2,marketing_campaign[[#This Row],[Marital_Status]]="Alone",K160+L160+1,marketing_campaign[[#This Row],[Marital_Status]]="Married",K160+L160+2,marketing_campaign[[#This Row],[Marital_Status]]="Divorced",K160+L160+1,marketing_campaign[[#This Row],[Marital_Status]]="YOLO",K160+L160+1,marketing_campaign[[#This Row],[Marital_Status]]="Absurd",K160+L160+1,marketing_campaign[[#This Row],[Marital_Status]]="Widow",K160+L160+1)</f>
        <v>3</v>
      </c>
      <c r="H160" t="str" cm="1">
        <f t="array" ref="H160">_xlfn.IFS(marketing_campaign[[#This Row],[Family_size]]=1,"Family_with_one_child",marketing_campaign[[#This Row],[Family_size]]&gt;1,"Family_with_more_children")</f>
        <v>Family_with_more_children</v>
      </c>
      <c r="I160">
        <v>55375</v>
      </c>
      <c r="J160" t="str">
        <f>IF(marketing_campaign[[#This Row],[Income]]&gt;=Sheet21!B210,"high_income","low_income")</f>
        <v>high_income</v>
      </c>
      <c r="K160">
        <v>0</v>
      </c>
      <c r="L160">
        <v>1</v>
      </c>
      <c r="M160" s="1">
        <v>41564</v>
      </c>
      <c r="N160">
        <v>3</v>
      </c>
      <c r="O160" t="str" cm="1">
        <f t="array" ref="O160">_xlfn.IFS(AND(marketing_campaign[[#This Row],[Recency]]&gt;=0,marketing_campaign[[#This Row],[Recency]]&lt;=14),"Early Recency",AND(marketing_campaign[[#This Row],[Recency]]&gt;=15,marketing_campaign[[#This Row],[Recency]]&lt;=31),"Mid-Recency",marketing_campaign[[#This Row],[Recency]]&gt;=32,"high Recency")</f>
        <v>Early Recency</v>
      </c>
      <c r="P160">
        <v>42</v>
      </c>
      <c r="Q160">
        <v>11</v>
      </c>
      <c r="R160">
        <v>57</v>
      </c>
      <c r="S160">
        <v>10</v>
      </c>
      <c r="T160">
        <v>28</v>
      </c>
      <c r="U160">
        <v>14</v>
      </c>
      <c r="V160">
        <f>marketing_campaign[[#This Row],[MntGoldProds]]+marketing_campaign[[#This Row],[MntSweetProducts]]+marketing_campaign[[#This Row],[MntFishProducts]]+marketing_campaign[[#This Row],[MntMeatProducts]]+marketing_campaign[[#This Row],[MntFruits]]+marketing_campaign[[#This Row],[MntWines]]</f>
        <v>162</v>
      </c>
      <c r="W160">
        <v>1</v>
      </c>
      <c r="X160">
        <v>1</v>
      </c>
      <c r="Y160">
        <v>1</v>
      </c>
      <c r="Z160">
        <v>6</v>
      </c>
      <c r="AA160">
        <f t="shared" si="5"/>
        <v>9</v>
      </c>
      <c r="AB160" t="str" cm="1">
        <f t="array" ref="AB160">_xlfn.IFS(AND(AA160&gt;=0,AA160&lt;=15),"low purchase",AND(AA160&gt;=16,AA160&lt;=30),"mid purchase",AA160&gt;=31,"high purchase")</f>
        <v>low purchase</v>
      </c>
      <c r="AC160">
        <v>2</v>
      </c>
      <c r="AD160" t="str">
        <f>IF(marketing_campaign[[#This Row],[NumWebVisitsMonth]]&gt;=5.3,"higher_webvists","lower_webvisits")</f>
        <v>lower_webvisits</v>
      </c>
      <c r="AE160">
        <v>0</v>
      </c>
      <c r="AF160">
        <v>0</v>
      </c>
      <c r="AG160">
        <v>0</v>
      </c>
      <c r="AH160">
        <v>0</v>
      </c>
      <c r="AI160">
        <v>0</v>
      </c>
      <c r="AJ160">
        <v>0</v>
      </c>
      <c r="AK160">
        <v>3</v>
      </c>
      <c r="AL160">
        <v>11</v>
      </c>
      <c r="AM160">
        <v>0</v>
      </c>
      <c r="AN160">
        <f>marketing_campaign[[#This Row],[AcceptedCmp2]]+marketing_campaign[[#This Row],[AcceptedCmp1]]+marketing_campaign[[#This Row],[AcceptedCmp5]]+marketing_campaign[[#This Row],[AcceptedCmp4]]+marketing_campaign[[#This Row],[AcceptedCmp3]]+marketing_campaign[[#This Row],[Response]]</f>
        <v>0</v>
      </c>
      <c r="AO160" t="str" cm="1">
        <f t="array" ref="AO16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1" spans="1:41" x14ac:dyDescent="0.35">
      <c r="A161">
        <v>2730</v>
      </c>
      <c r="B161">
        <v>1955</v>
      </c>
      <c r="C161">
        <f t="shared" ca="1" si="4"/>
        <v>71</v>
      </c>
      <c r="D161" t="str" cm="1">
        <f t="array" aca="1" ref="D16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1" t="s">
        <v>29</v>
      </c>
      <c r="F161" t="s">
        <v>30</v>
      </c>
      <c r="G161" cm="1">
        <f t="array" ref="G161">_xlfn.IFS(marketing_campaign[[#This Row],[Marital_Status]]="Single",K161+L161+1,marketing_campaign[[#This Row],[Marital_Status]]="Together",K161+L161+2,marketing_campaign[[#This Row],[Marital_Status]]="Alone",K161+L161+1,marketing_campaign[[#This Row],[Marital_Status]]="Married",K161+L161+2,marketing_campaign[[#This Row],[Marital_Status]]="Divorced",K161+L161+1,marketing_campaign[[#This Row],[Marital_Status]]="YOLO",K161+L161+1,marketing_campaign[[#This Row],[Marital_Status]]="Absurd",K161+L161+1,marketing_campaign[[#This Row],[Marital_Status]]="Widow",K161+L161+1)</f>
        <v>1</v>
      </c>
      <c r="H161" t="str" cm="1">
        <f t="array" ref="H161">_xlfn.IFS(marketing_campaign[[#This Row],[Family_size]]=1,"Family_with_one_child",marketing_campaign[[#This Row],[Family_size]]&gt;1,"Family_with_more_children")</f>
        <v>Family_with_one_child</v>
      </c>
      <c r="I161">
        <v>80317</v>
      </c>
      <c r="J161" t="str">
        <f>IF(marketing_campaign[[#This Row],[Income]]&gt;=Sheet21!B211,"high_income","low_income")</f>
        <v>high_income</v>
      </c>
      <c r="K161">
        <v>0</v>
      </c>
      <c r="L161">
        <v>0</v>
      </c>
      <c r="M161" s="1">
        <v>41506</v>
      </c>
      <c r="N161">
        <v>64</v>
      </c>
      <c r="O161" t="str" cm="1">
        <f t="array" ref="O161">_xlfn.IFS(AND(marketing_campaign[[#This Row],[Recency]]&gt;=0,marketing_campaign[[#This Row],[Recency]]&lt;=14),"Early Recency",AND(marketing_campaign[[#This Row],[Recency]]&gt;=15,marketing_campaign[[#This Row],[Recency]]&lt;=31),"Mid-Recency",marketing_campaign[[#This Row],[Recency]]&gt;=32,"high Recency")</f>
        <v>high Recency</v>
      </c>
      <c r="P161">
        <v>536</v>
      </c>
      <c r="Q161">
        <v>11</v>
      </c>
      <c r="R161">
        <v>387</v>
      </c>
      <c r="S161">
        <v>149</v>
      </c>
      <c r="T161">
        <v>91</v>
      </c>
      <c r="U161">
        <v>57</v>
      </c>
      <c r="V161">
        <f>marketing_campaign[[#This Row],[MntGoldProds]]+marketing_campaign[[#This Row],[MntSweetProducts]]+marketing_campaign[[#This Row],[MntFishProducts]]+marketing_campaign[[#This Row],[MntMeatProducts]]+marketing_campaign[[#This Row],[MntFruits]]+marketing_campaign[[#This Row],[MntWines]]</f>
        <v>1231</v>
      </c>
      <c r="W161">
        <v>1</v>
      </c>
      <c r="X161">
        <v>3</v>
      </c>
      <c r="Y161">
        <v>4</v>
      </c>
      <c r="Z161">
        <v>10</v>
      </c>
      <c r="AA161">
        <f t="shared" si="5"/>
        <v>18</v>
      </c>
      <c r="AB161" t="str" cm="1">
        <f t="array" ref="AB161">_xlfn.IFS(AND(AA161&gt;=0,AA161&lt;=15),"low purchase",AND(AA161&gt;=16,AA161&lt;=30),"mid purchase",AA161&gt;=31,"high purchase")</f>
        <v>mid purchase</v>
      </c>
      <c r="AC161">
        <v>1</v>
      </c>
      <c r="AD161" t="str">
        <f>IF(marketing_campaign[[#This Row],[NumWebVisitsMonth]]&gt;=5.3,"higher_webvists","lower_webvisits")</f>
        <v>lower_webvisits</v>
      </c>
      <c r="AE161">
        <v>0</v>
      </c>
      <c r="AF161">
        <v>0</v>
      </c>
      <c r="AG161">
        <v>0</v>
      </c>
      <c r="AH161">
        <v>0</v>
      </c>
      <c r="AI161">
        <v>0</v>
      </c>
      <c r="AJ161">
        <v>0</v>
      </c>
      <c r="AK161">
        <v>3</v>
      </c>
      <c r="AL161">
        <v>11</v>
      </c>
      <c r="AM161">
        <v>0</v>
      </c>
      <c r="AN161">
        <f>marketing_campaign[[#This Row],[AcceptedCmp2]]+marketing_campaign[[#This Row],[AcceptedCmp1]]+marketing_campaign[[#This Row],[AcceptedCmp5]]+marketing_campaign[[#This Row],[AcceptedCmp4]]+marketing_campaign[[#This Row],[AcceptedCmp3]]+marketing_campaign[[#This Row],[Response]]</f>
        <v>0</v>
      </c>
      <c r="AO161" t="str" cm="1">
        <f t="array" ref="AO16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2" spans="1:41" x14ac:dyDescent="0.35">
      <c r="A162">
        <v>2795</v>
      </c>
      <c r="B162">
        <v>1958</v>
      </c>
      <c r="C162">
        <f t="shared" ca="1" si="4"/>
        <v>68</v>
      </c>
      <c r="D162" t="str" cm="1">
        <f t="array" aca="1" ref="D16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2" t="s">
        <v>34</v>
      </c>
      <c r="F162" t="s">
        <v>30</v>
      </c>
      <c r="G162" cm="1">
        <f t="array" ref="G162">_xlfn.IFS(marketing_campaign[[#This Row],[Marital_Status]]="Single",K162+L162+1,marketing_campaign[[#This Row],[Marital_Status]]="Together",K162+L162+2,marketing_campaign[[#This Row],[Marital_Status]]="Alone",K162+L162+1,marketing_campaign[[#This Row],[Marital_Status]]="Married",K162+L162+2,marketing_campaign[[#This Row],[Marital_Status]]="Divorced",K162+L162+1,marketing_campaign[[#This Row],[Marital_Status]]="YOLO",K162+L162+1,marketing_campaign[[#This Row],[Marital_Status]]="Absurd",K162+L162+1,marketing_campaign[[#This Row],[Marital_Status]]="Widow",K162+L162+1)</f>
        <v>4</v>
      </c>
      <c r="H162" t="str" cm="1">
        <f t="array" ref="H162">_xlfn.IFS(marketing_campaign[[#This Row],[Family_size]]=1,"Family_with_one_child",marketing_campaign[[#This Row],[Family_size]]&gt;1,"Family_with_more_children")</f>
        <v>Family_with_more_children</v>
      </c>
      <c r="I162">
        <v>30523</v>
      </c>
      <c r="J162" t="str">
        <f>IF(marketing_campaign[[#This Row],[Income]]&gt;=Sheet21!B212,"high_income","low_income")</f>
        <v>high_income</v>
      </c>
      <c r="K162">
        <v>2</v>
      </c>
      <c r="L162">
        <v>1</v>
      </c>
      <c r="M162" s="1">
        <v>41456</v>
      </c>
      <c r="N162">
        <v>0</v>
      </c>
      <c r="O162" t="str" cm="1">
        <f t="array" ref="O162">_xlfn.IFS(AND(marketing_campaign[[#This Row],[Recency]]&gt;=0,marketing_campaign[[#This Row],[Recency]]&lt;=14),"Early Recency",AND(marketing_campaign[[#This Row],[Recency]]&gt;=15,marketing_campaign[[#This Row],[Recency]]&lt;=31),"Mid-Recency",marketing_campaign[[#This Row],[Recency]]&gt;=32,"high Recency")</f>
        <v>Early Recency</v>
      </c>
      <c r="P162">
        <v>5</v>
      </c>
      <c r="Q162">
        <v>0</v>
      </c>
      <c r="R162">
        <v>3</v>
      </c>
      <c r="S162">
        <v>0</v>
      </c>
      <c r="T162">
        <v>0</v>
      </c>
      <c r="U162">
        <v>5</v>
      </c>
      <c r="V162">
        <f>marketing_campaign[[#This Row],[MntGoldProds]]+marketing_campaign[[#This Row],[MntSweetProducts]]+marketing_campaign[[#This Row],[MntFishProducts]]+marketing_campaign[[#This Row],[MntMeatProducts]]+marketing_campaign[[#This Row],[MntFruits]]+marketing_campaign[[#This Row],[MntWines]]</f>
        <v>13</v>
      </c>
      <c r="W162">
        <v>1</v>
      </c>
      <c r="X162">
        <v>1</v>
      </c>
      <c r="Y162">
        <v>0</v>
      </c>
      <c r="Z162">
        <v>2</v>
      </c>
      <c r="AA162">
        <f t="shared" si="5"/>
        <v>4</v>
      </c>
      <c r="AB162" t="str" cm="1">
        <f t="array" ref="AB162">_xlfn.IFS(AND(AA162&gt;=0,AA162&lt;=15),"low purchase",AND(AA162&gt;=16,AA162&lt;=30),"mid purchase",AA162&gt;=31,"high purchase")</f>
        <v>low purchase</v>
      </c>
      <c r="AC162">
        <v>7</v>
      </c>
      <c r="AD162" t="str">
        <f>IF(marketing_campaign[[#This Row],[NumWebVisitsMonth]]&gt;=5.3,"higher_webvists","lower_webvisits")</f>
        <v>higher_webvists</v>
      </c>
      <c r="AE162">
        <v>0</v>
      </c>
      <c r="AF162">
        <v>0</v>
      </c>
      <c r="AG162">
        <v>0</v>
      </c>
      <c r="AH162">
        <v>0</v>
      </c>
      <c r="AI162">
        <v>0</v>
      </c>
      <c r="AJ162">
        <v>0</v>
      </c>
      <c r="AK162">
        <v>3</v>
      </c>
      <c r="AL162">
        <v>11</v>
      </c>
      <c r="AM162">
        <v>0</v>
      </c>
      <c r="AN162">
        <f>marketing_campaign[[#This Row],[AcceptedCmp2]]+marketing_campaign[[#This Row],[AcceptedCmp1]]+marketing_campaign[[#This Row],[AcceptedCmp5]]+marketing_campaign[[#This Row],[AcceptedCmp4]]+marketing_campaign[[#This Row],[AcceptedCmp3]]+marketing_campaign[[#This Row],[Response]]</f>
        <v>0</v>
      </c>
      <c r="AO162" t="str" cm="1">
        <f t="array" ref="AO16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3" spans="1:41" x14ac:dyDescent="0.35">
      <c r="A163">
        <v>9260</v>
      </c>
      <c r="B163">
        <v>1945</v>
      </c>
      <c r="C163">
        <f t="shared" ca="1" si="4"/>
        <v>81</v>
      </c>
      <c r="D163" t="str" cm="1">
        <f t="array" aca="1" ref="D16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63" t="s">
        <v>32</v>
      </c>
      <c r="F163" t="s">
        <v>33</v>
      </c>
      <c r="G163" cm="1">
        <f t="array" ref="G163">_xlfn.IFS(marketing_campaign[[#This Row],[Marital_Status]]="Single",K163+L163+1,marketing_campaign[[#This Row],[Marital_Status]]="Together",K163+L163+2,marketing_campaign[[#This Row],[Marital_Status]]="Alone",K163+L163+1,marketing_campaign[[#This Row],[Marital_Status]]="Married",K163+L163+2,marketing_campaign[[#This Row],[Marital_Status]]="Divorced",K163+L163+1,marketing_campaign[[#This Row],[Marital_Status]]="YOLO",K163+L163+1,marketing_campaign[[#This Row],[Marital_Status]]="Absurd",K163+L163+1,marketing_campaign[[#This Row],[Marital_Status]]="Widow",K163+L163+1)</f>
        <v>2</v>
      </c>
      <c r="H163" t="str" cm="1">
        <f t="array" ref="H163">_xlfn.IFS(marketing_campaign[[#This Row],[Family_size]]=1,"Family_with_one_child",marketing_campaign[[#This Row],[Family_size]]&gt;1,"Family_with_more_children")</f>
        <v>Family_with_more_children</v>
      </c>
      <c r="I163">
        <v>70356</v>
      </c>
      <c r="J163" t="str">
        <f>IF(marketing_campaign[[#This Row],[Income]]&gt;=Sheet21!B213,"high_income","low_income")</f>
        <v>high_income</v>
      </c>
      <c r="K163">
        <v>0</v>
      </c>
      <c r="L163">
        <v>0</v>
      </c>
      <c r="M163" s="1">
        <v>41218</v>
      </c>
      <c r="N163">
        <v>20</v>
      </c>
      <c r="O163" t="str" cm="1">
        <f t="array" ref="O163">_xlfn.IFS(AND(marketing_campaign[[#This Row],[Recency]]&gt;=0,marketing_campaign[[#This Row],[Recency]]&lt;=14),"Early Recency",AND(marketing_campaign[[#This Row],[Recency]]&gt;=15,marketing_campaign[[#This Row],[Recency]]&lt;=31),"Mid-Recency",marketing_campaign[[#This Row],[Recency]]&gt;=32,"high Recency")</f>
        <v>Mid-Recency</v>
      </c>
      <c r="P163">
        <v>1349</v>
      </c>
      <c r="Q163">
        <v>16</v>
      </c>
      <c r="R163">
        <v>249</v>
      </c>
      <c r="S163">
        <v>43</v>
      </c>
      <c r="T163">
        <v>16</v>
      </c>
      <c r="U163">
        <v>33</v>
      </c>
      <c r="V163">
        <f>marketing_campaign[[#This Row],[MntGoldProds]]+marketing_campaign[[#This Row],[MntSweetProducts]]+marketing_campaign[[#This Row],[MntFishProducts]]+marketing_campaign[[#This Row],[MntMeatProducts]]+marketing_campaign[[#This Row],[MntFruits]]+marketing_campaign[[#This Row],[MntWines]]</f>
        <v>1706</v>
      </c>
      <c r="W163">
        <v>2</v>
      </c>
      <c r="X163">
        <v>10</v>
      </c>
      <c r="Y163">
        <v>6</v>
      </c>
      <c r="Z163">
        <v>9</v>
      </c>
      <c r="AA163">
        <f t="shared" si="5"/>
        <v>27</v>
      </c>
      <c r="AB163" t="str" cm="1">
        <f t="array" ref="AB163">_xlfn.IFS(AND(AA163&gt;=0,AA163&lt;=15),"low purchase",AND(AA163&gt;=16,AA163&lt;=30),"mid purchase",AA163&gt;=31,"high purchase")</f>
        <v>mid purchase</v>
      </c>
      <c r="AC163">
        <v>6</v>
      </c>
      <c r="AD163" t="str">
        <f>IF(marketing_campaign[[#This Row],[NumWebVisitsMonth]]&gt;=5.3,"higher_webvists","lower_webvisits")</f>
        <v>higher_webvists</v>
      </c>
      <c r="AE163">
        <v>0</v>
      </c>
      <c r="AF163">
        <v>0</v>
      </c>
      <c r="AG163">
        <v>0</v>
      </c>
      <c r="AH163">
        <v>0</v>
      </c>
      <c r="AI163">
        <v>0</v>
      </c>
      <c r="AJ163">
        <v>0</v>
      </c>
      <c r="AK163">
        <v>3</v>
      </c>
      <c r="AL163">
        <v>11</v>
      </c>
      <c r="AM163">
        <v>0</v>
      </c>
      <c r="AN163">
        <f>marketing_campaign[[#This Row],[AcceptedCmp2]]+marketing_campaign[[#This Row],[AcceptedCmp1]]+marketing_campaign[[#This Row],[AcceptedCmp5]]+marketing_campaign[[#This Row],[AcceptedCmp4]]+marketing_campaign[[#This Row],[AcceptedCmp3]]+marketing_campaign[[#This Row],[Response]]</f>
        <v>0</v>
      </c>
      <c r="AO163" t="str" cm="1">
        <f t="array" ref="AO16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4" spans="1:41" x14ac:dyDescent="0.35">
      <c r="A164">
        <v>8182</v>
      </c>
      <c r="B164">
        <v>1984</v>
      </c>
      <c r="C164">
        <f t="shared" ca="1" si="4"/>
        <v>42</v>
      </c>
      <c r="D164" t="str" cm="1">
        <f t="array" aca="1" ref="D16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64" t="s">
        <v>29</v>
      </c>
      <c r="F164" t="s">
        <v>33</v>
      </c>
      <c r="G164" cm="1">
        <f t="array" ref="G164">_xlfn.IFS(marketing_campaign[[#This Row],[Marital_Status]]="Single",K164+L164+1,marketing_campaign[[#This Row],[Marital_Status]]="Together",K164+L164+2,marketing_campaign[[#This Row],[Marital_Status]]="Alone",K164+L164+1,marketing_campaign[[#This Row],[Marital_Status]]="Married",K164+L164+2,marketing_campaign[[#This Row],[Marital_Status]]="Divorced",K164+L164+1,marketing_campaign[[#This Row],[Marital_Status]]="YOLO",K164+L164+1,marketing_campaign[[#This Row],[Marital_Status]]="Absurd",K164+L164+1,marketing_campaign[[#This Row],[Marital_Status]]="Widow",K164+L164+1)</f>
        <v>3</v>
      </c>
      <c r="H164" t="str" cm="1">
        <f t="array" ref="H164">_xlfn.IFS(marketing_campaign[[#This Row],[Family_size]]=1,"Family_with_one_child",marketing_campaign[[#This Row],[Family_size]]&gt;1,"Family_with_more_children")</f>
        <v>Family_with_more_children</v>
      </c>
      <c r="I164">
        <v>23228</v>
      </c>
      <c r="J164" t="str">
        <f>IF(marketing_campaign[[#This Row],[Income]]&gt;=Sheet21!B214,"high_income","low_income")</f>
        <v>high_income</v>
      </c>
      <c r="K164">
        <v>1</v>
      </c>
      <c r="L164">
        <v>0</v>
      </c>
      <c r="M164" s="1">
        <v>41644</v>
      </c>
      <c r="N164">
        <v>91</v>
      </c>
      <c r="O164" t="str" cm="1">
        <f t="array" ref="O164">_xlfn.IFS(AND(marketing_campaign[[#This Row],[Recency]]&gt;=0,marketing_campaign[[#This Row],[Recency]]&lt;=14),"Early Recency",AND(marketing_campaign[[#This Row],[Recency]]&gt;=15,marketing_campaign[[#This Row],[Recency]]&lt;=31),"Mid-Recency",marketing_campaign[[#This Row],[Recency]]&gt;=32,"high Recency")</f>
        <v>high Recency</v>
      </c>
      <c r="P164">
        <v>53</v>
      </c>
      <c r="Q164">
        <v>3</v>
      </c>
      <c r="R164">
        <v>49</v>
      </c>
      <c r="S164">
        <v>7</v>
      </c>
      <c r="T164">
        <v>4</v>
      </c>
      <c r="U164">
        <v>5</v>
      </c>
      <c r="V164">
        <f>marketing_campaign[[#This Row],[MntGoldProds]]+marketing_campaign[[#This Row],[MntSweetProducts]]+marketing_campaign[[#This Row],[MntFishProducts]]+marketing_campaign[[#This Row],[MntMeatProducts]]+marketing_campaign[[#This Row],[MntFruits]]+marketing_campaign[[#This Row],[MntWines]]</f>
        <v>121</v>
      </c>
      <c r="W164">
        <v>4</v>
      </c>
      <c r="X164">
        <v>3</v>
      </c>
      <c r="Y164">
        <v>0</v>
      </c>
      <c r="Z164">
        <v>4</v>
      </c>
      <c r="AA164">
        <f t="shared" si="5"/>
        <v>11</v>
      </c>
      <c r="AB164" t="str" cm="1">
        <f t="array" ref="AB164">_xlfn.IFS(AND(AA164&gt;=0,AA164&lt;=15),"low purchase",AND(AA164&gt;=16,AA164&lt;=30),"mid purchase",AA164&gt;=31,"high purchase")</f>
        <v>low purchase</v>
      </c>
      <c r="AC164">
        <v>8</v>
      </c>
      <c r="AD164" t="str">
        <f>IF(marketing_campaign[[#This Row],[NumWebVisitsMonth]]&gt;=5.3,"higher_webvists","lower_webvisits")</f>
        <v>higher_webvists</v>
      </c>
      <c r="AE164">
        <v>0</v>
      </c>
      <c r="AF164">
        <v>0</v>
      </c>
      <c r="AG164">
        <v>0</v>
      </c>
      <c r="AH164">
        <v>0</v>
      </c>
      <c r="AI164">
        <v>0</v>
      </c>
      <c r="AJ164">
        <v>0</v>
      </c>
      <c r="AK164">
        <v>3</v>
      </c>
      <c r="AL164">
        <v>11</v>
      </c>
      <c r="AM164">
        <v>0</v>
      </c>
      <c r="AN164">
        <f>marketing_campaign[[#This Row],[AcceptedCmp2]]+marketing_campaign[[#This Row],[AcceptedCmp1]]+marketing_campaign[[#This Row],[AcceptedCmp5]]+marketing_campaign[[#This Row],[AcceptedCmp4]]+marketing_campaign[[#This Row],[AcceptedCmp3]]+marketing_campaign[[#This Row],[Response]]</f>
        <v>0</v>
      </c>
      <c r="AO164" t="str" cm="1">
        <f t="array" ref="AO16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5" spans="1:41" x14ac:dyDescent="0.35">
      <c r="A165">
        <v>10095</v>
      </c>
      <c r="B165">
        <v>1975</v>
      </c>
      <c r="C165">
        <f t="shared" ca="1" si="4"/>
        <v>51</v>
      </c>
      <c r="D165" t="str" cm="1">
        <f t="array" aca="1" ref="D16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5" t="s">
        <v>32</v>
      </c>
      <c r="F165" t="s">
        <v>35</v>
      </c>
      <c r="G165" cm="1">
        <f t="array" ref="G165">_xlfn.IFS(marketing_campaign[[#This Row],[Marital_Status]]="Single",K165+L165+1,marketing_campaign[[#This Row],[Marital_Status]]="Together",K165+L165+2,marketing_campaign[[#This Row],[Marital_Status]]="Alone",K165+L165+1,marketing_campaign[[#This Row],[Marital_Status]]="Married",K165+L165+2,marketing_campaign[[#This Row],[Marital_Status]]="Divorced",K165+L165+1,marketing_campaign[[#This Row],[Marital_Status]]="YOLO",K165+L165+1,marketing_campaign[[#This Row],[Marital_Status]]="Absurd",K165+L165+1,marketing_campaign[[#This Row],[Marital_Status]]="Widow",K165+L165+1)</f>
        <v>1</v>
      </c>
      <c r="H165" t="str" cm="1">
        <f t="array" ref="H165">_xlfn.IFS(marketing_campaign[[#This Row],[Family_size]]=1,"Family_with_one_child",marketing_campaign[[#This Row],[Family_size]]&gt;1,"Family_with_more_children")</f>
        <v>Family_with_one_child</v>
      </c>
      <c r="I165">
        <v>74165</v>
      </c>
      <c r="J165" t="str">
        <f>IF(marketing_campaign[[#This Row],[Income]]&gt;=Sheet21!B215,"high_income","low_income")</f>
        <v>high_income</v>
      </c>
      <c r="K165">
        <v>0</v>
      </c>
      <c r="L165">
        <v>0</v>
      </c>
      <c r="M165" s="1">
        <v>41395</v>
      </c>
      <c r="N165">
        <v>9</v>
      </c>
      <c r="O165" t="str" cm="1">
        <f t="array" ref="O165">_xlfn.IFS(AND(marketing_campaign[[#This Row],[Recency]]&gt;=0,marketing_campaign[[#This Row],[Recency]]&lt;=14),"Early Recency",AND(marketing_campaign[[#This Row],[Recency]]&gt;=15,marketing_campaign[[#This Row],[Recency]]&lt;=31),"Mid-Recency",marketing_campaign[[#This Row],[Recency]]&gt;=32,"high Recency")</f>
        <v>Early Recency</v>
      </c>
      <c r="P165">
        <v>1001</v>
      </c>
      <c r="Q165">
        <v>12</v>
      </c>
      <c r="R165">
        <v>240</v>
      </c>
      <c r="S165">
        <v>16</v>
      </c>
      <c r="T165">
        <v>12</v>
      </c>
      <c r="U165">
        <v>12</v>
      </c>
      <c r="V165">
        <f>marketing_campaign[[#This Row],[MntGoldProds]]+marketing_campaign[[#This Row],[MntSweetProducts]]+marketing_campaign[[#This Row],[MntFishProducts]]+marketing_campaign[[#This Row],[MntMeatProducts]]+marketing_campaign[[#This Row],[MntFruits]]+marketing_campaign[[#This Row],[MntWines]]</f>
        <v>1293</v>
      </c>
      <c r="W165">
        <v>1</v>
      </c>
      <c r="X165">
        <v>5</v>
      </c>
      <c r="Y165">
        <v>4</v>
      </c>
      <c r="Z165">
        <v>10</v>
      </c>
      <c r="AA165">
        <f t="shared" si="5"/>
        <v>20</v>
      </c>
      <c r="AB165" t="str" cm="1">
        <f t="array" ref="AB165">_xlfn.IFS(AND(AA165&gt;=0,AA165&lt;=15),"low purchase",AND(AA165&gt;=16,AA165&lt;=30),"mid purchase",AA165&gt;=31,"high purchase")</f>
        <v>mid purchase</v>
      </c>
      <c r="AC165">
        <v>2</v>
      </c>
      <c r="AD165" t="str">
        <f>IF(marketing_campaign[[#This Row],[NumWebVisitsMonth]]&gt;=5.3,"higher_webvists","lower_webvisits")</f>
        <v>lower_webvisits</v>
      </c>
      <c r="AE165">
        <v>0</v>
      </c>
      <c r="AF165">
        <v>0</v>
      </c>
      <c r="AG165">
        <v>0</v>
      </c>
      <c r="AH165">
        <v>0</v>
      </c>
      <c r="AI165">
        <v>0</v>
      </c>
      <c r="AJ165">
        <v>0</v>
      </c>
      <c r="AK165">
        <v>3</v>
      </c>
      <c r="AL165">
        <v>11</v>
      </c>
      <c r="AM165">
        <v>0</v>
      </c>
      <c r="AN165">
        <f>marketing_campaign[[#This Row],[AcceptedCmp2]]+marketing_campaign[[#This Row],[AcceptedCmp1]]+marketing_campaign[[#This Row],[AcceptedCmp5]]+marketing_campaign[[#This Row],[AcceptedCmp4]]+marketing_campaign[[#This Row],[AcceptedCmp3]]+marketing_campaign[[#This Row],[Response]]</f>
        <v>0</v>
      </c>
      <c r="AO165" t="str" cm="1">
        <f t="array" ref="AO16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6" spans="1:41" x14ac:dyDescent="0.35">
      <c r="A166">
        <v>8475</v>
      </c>
      <c r="B166">
        <v>1973</v>
      </c>
      <c r="C166">
        <f t="shared" ca="1" si="4"/>
        <v>53</v>
      </c>
      <c r="D166" t="str" cm="1">
        <f t="array" aca="1" ref="D16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6" t="s">
        <v>32</v>
      </c>
      <c r="F166" t="s">
        <v>33</v>
      </c>
      <c r="G166" cm="1">
        <f t="array" ref="G166">_xlfn.IFS(marketing_campaign[[#This Row],[Marital_Status]]="Single",K166+L166+1,marketing_campaign[[#This Row],[Marital_Status]]="Together",K166+L166+2,marketing_campaign[[#This Row],[Marital_Status]]="Alone",K166+L166+1,marketing_campaign[[#This Row],[Marital_Status]]="Married",K166+L166+2,marketing_campaign[[#This Row],[Marital_Status]]="Divorced",K166+L166+1,marketing_campaign[[#This Row],[Marital_Status]]="YOLO",K166+L166+1,marketing_campaign[[#This Row],[Marital_Status]]="Absurd",K166+L166+1,marketing_campaign[[#This Row],[Marital_Status]]="Widow",K166+L166+1)</f>
        <v>3</v>
      </c>
      <c r="H166" t="str" cm="1">
        <f t="array" ref="H166">_xlfn.IFS(marketing_campaign[[#This Row],[Family_size]]=1,"Family_with_one_child",marketing_campaign[[#This Row],[Family_size]]&gt;1,"Family_with_more_children")</f>
        <v>Family_with_more_children</v>
      </c>
      <c r="I166">
        <v>157243</v>
      </c>
      <c r="J166" t="str">
        <f>IF(marketing_campaign[[#This Row],[Income]]&gt;=Sheet21!B216,"high_income","low_income")</f>
        <v>high_income</v>
      </c>
      <c r="K166">
        <v>0</v>
      </c>
      <c r="L166">
        <v>1</v>
      </c>
      <c r="M166" s="1">
        <v>41699</v>
      </c>
      <c r="N166">
        <v>98</v>
      </c>
      <c r="O166" t="str" cm="1">
        <f t="array" ref="O166">_xlfn.IFS(AND(marketing_campaign[[#This Row],[Recency]]&gt;=0,marketing_campaign[[#This Row],[Recency]]&lt;=14),"Early Recency",AND(marketing_campaign[[#This Row],[Recency]]&gt;=15,marketing_campaign[[#This Row],[Recency]]&lt;=31),"Mid-Recency",marketing_campaign[[#This Row],[Recency]]&gt;=32,"high Recency")</f>
        <v>high Recency</v>
      </c>
      <c r="P166">
        <v>20</v>
      </c>
      <c r="Q166">
        <v>2</v>
      </c>
      <c r="R166">
        <v>1582</v>
      </c>
      <c r="S166">
        <v>1</v>
      </c>
      <c r="T166">
        <v>2</v>
      </c>
      <c r="U166">
        <v>1</v>
      </c>
      <c r="V166">
        <f>marketing_campaign[[#This Row],[MntGoldProds]]+marketing_campaign[[#This Row],[MntSweetProducts]]+marketing_campaign[[#This Row],[MntFishProducts]]+marketing_campaign[[#This Row],[MntMeatProducts]]+marketing_campaign[[#This Row],[MntFruits]]+marketing_campaign[[#This Row],[MntWines]]</f>
        <v>1608</v>
      </c>
      <c r="W166">
        <v>15</v>
      </c>
      <c r="X166">
        <v>0</v>
      </c>
      <c r="Y166">
        <v>22</v>
      </c>
      <c r="Z166">
        <v>0</v>
      </c>
      <c r="AA166">
        <f t="shared" si="5"/>
        <v>37</v>
      </c>
      <c r="AB166" t="str" cm="1">
        <f t="array" ref="AB166">_xlfn.IFS(AND(AA166&gt;=0,AA166&lt;=15),"low purchase",AND(AA166&gt;=16,AA166&lt;=30),"mid purchase",AA166&gt;=31,"high purchase")</f>
        <v>high purchase</v>
      </c>
      <c r="AC166">
        <v>0</v>
      </c>
      <c r="AD166" t="str">
        <f>IF(marketing_campaign[[#This Row],[NumWebVisitsMonth]]&gt;=5.3,"higher_webvists","lower_webvisits")</f>
        <v>lower_webvisits</v>
      </c>
      <c r="AE166">
        <v>0</v>
      </c>
      <c r="AF166">
        <v>0</v>
      </c>
      <c r="AG166">
        <v>0</v>
      </c>
      <c r="AH166">
        <v>0</v>
      </c>
      <c r="AI166">
        <v>0</v>
      </c>
      <c r="AJ166">
        <v>0</v>
      </c>
      <c r="AK166">
        <v>3</v>
      </c>
      <c r="AL166">
        <v>11</v>
      </c>
      <c r="AM166">
        <v>0</v>
      </c>
      <c r="AN166">
        <f>marketing_campaign[[#This Row],[AcceptedCmp2]]+marketing_campaign[[#This Row],[AcceptedCmp1]]+marketing_campaign[[#This Row],[AcceptedCmp5]]+marketing_campaign[[#This Row],[AcceptedCmp4]]+marketing_campaign[[#This Row],[AcceptedCmp3]]+marketing_campaign[[#This Row],[Response]]</f>
        <v>0</v>
      </c>
      <c r="AO166" t="str" cm="1">
        <f t="array" ref="AO16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7" spans="1:41" x14ac:dyDescent="0.35">
      <c r="A167">
        <v>4370</v>
      </c>
      <c r="B167">
        <v>1966</v>
      </c>
      <c r="C167">
        <f t="shared" ca="1" si="4"/>
        <v>60</v>
      </c>
      <c r="D167" t="str" cm="1">
        <f t="array" aca="1" ref="D16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7" t="s">
        <v>29</v>
      </c>
      <c r="F167" t="s">
        <v>31</v>
      </c>
      <c r="G167" cm="1">
        <f t="array" ref="G167">_xlfn.IFS(marketing_campaign[[#This Row],[Marital_Status]]="Single",K167+L167+1,marketing_campaign[[#This Row],[Marital_Status]]="Together",K167+L167+2,marketing_campaign[[#This Row],[Marital_Status]]="Alone",K167+L167+1,marketing_campaign[[#This Row],[Marital_Status]]="Married",K167+L167+2,marketing_campaign[[#This Row],[Marital_Status]]="Divorced",K167+L167+1,marketing_campaign[[#This Row],[Marital_Status]]="YOLO",K167+L167+1,marketing_campaign[[#This Row],[Marital_Status]]="Absurd",K167+L167+1,marketing_campaign[[#This Row],[Marital_Status]]="Widow",K167+L167+1)</f>
        <v>5</v>
      </c>
      <c r="H167" t="str" cm="1">
        <f t="array" ref="H167">_xlfn.IFS(marketing_campaign[[#This Row],[Family_size]]=1,"Family_with_one_child",marketing_campaign[[#This Row],[Family_size]]&gt;1,"Family_with_more_children")</f>
        <v>Family_with_more_children</v>
      </c>
      <c r="I167">
        <v>43482</v>
      </c>
      <c r="J167" t="str">
        <f>IF(marketing_campaign[[#This Row],[Income]]&gt;=Sheet21!B217,"high_income","low_income")</f>
        <v>high_income</v>
      </c>
      <c r="K167">
        <v>2</v>
      </c>
      <c r="L167">
        <v>1</v>
      </c>
      <c r="M167" s="1">
        <v>41591</v>
      </c>
      <c r="N167">
        <v>83</v>
      </c>
      <c r="O167" t="str" cm="1">
        <f t="array" ref="O167">_xlfn.IFS(AND(marketing_campaign[[#This Row],[Recency]]&gt;=0,marketing_campaign[[#This Row],[Recency]]&lt;=14),"Early Recency",AND(marketing_campaign[[#This Row],[Recency]]&gt;=15,marketing_campaign[[#This Row],[Recency]]&lt;=31),"Mid-Recency",marketing_campaign[[#This Row],[Recency]]&gt;=32,"high Recency")</f>
        <v>high Recency</v>
      </c>
      <c r="P167">
        <v>18</v>
      </c>
      <c r="Q167">
        <v>1</v>
      </c>
      <c r="R167">
        <v>32</v>
      </c>
      <c r="S167">
        <v>6</v>
      </c>
      <c r="T167">
        <v>3</v>
      </c>
      <c r="U167">
        <v>28</v>
      </c>
      <c r="V167">
        <f>marketing_campaign[[#This Row],[MntGoldProds]]+marketing_campaign[[#This Row],[MntSweetProducts]]+marketing_campaign[[#This Row],[MntFishProducts]]+marketing_campaign[[#This Row],[MntMeatProducts]]+marketing_campaign[[#This Row],[MntFruits]]+marketing_campaign[[#This Row],[MntWines]]</f>
        <v>88</v>
      </c>
      <c r="W167">
        <v>3</v>
      </c>
      <c r="X167">
        <v>2</v>
      </c>
      <c r="Y167">
        <v>0</v>
      </c>
      <c r="Z167">
        <v>4</v>
      </c>
      <c r="AA167">
        <f t="shared" si="5"/>
        <v>9</v>
      </c>
      <c r="AB167" t="str" cm="1">
        <f t="array" ref="AB167">_xlfn.IFS(AND(AA167&gt;=0,AA167&lt;=15),"low purchase",AND(AA167&gt;=16,AA167&lt;=30),"mid purchase",AA167&gt;=31,"high purchase")</f>
        <v>low purchase</v>
      </c>
      <c r="AC167">
        <v>6</v>
      </c>
      <c r="AD167" t="str">
        <f>IF(marketing_campaign[[#This Row],[NumWebVisitsMonth]]&gt;=5.3,"higher_webvists","lower_webvisits")</f>
        <v>higher_webvists</v>
      </c>
      <c r="AE167">
        <v>0</v>
      </c>
      <c r="AF167">
        <v>0</v>
      </c>
      <c r="AG167">
        <v>0</v>
      </c>
      <c r="AH167">
        <v>0</v>
      </c>
      <c r="AI167">
        <v>0</v>
      </c>
      <c r="AJ167">
        <v>0</v>
      </c>
      <c r="AK167">
        <v>3</v>
      </c>
      <c r="AL167">
        <v>11</v>
      </c>
      <c r="AM167">
        <v>0</v>
      </c>
      <c r="AN167">
        <f>marketing_campaign[[#This Row],[AcceptedCmp2]]+marketing_campaign[[#This Row],[AcceptedCmp1]]+marketing_campaign[[#This Row],[AcceptedCmp5]]+marketing_campaign[[#This Row],[AcceptedCmp4]]+marketing_campaign[[#This Row],[AcceptedCmp3]]+marketing_campaign[[#This Row],[Response]]</f>
        <v>0</v>
      </c>
      <c r="AO167" t="str" cm="1">
        <f t="array" ref="AO16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8" spans="1:41" x14ac:dyDescent="0.35">
      <c r="A168">
        <v>10573</v>
      </c>
      <c r="B168">
        <v>1953</v>
      </c>
      <c r="C168">
        <f t="shared" ca="1" si="4"/>
        <v>73</v>
      </c>
      <c r="D168" t="str" cm="1">
        <f t="array" aca="1" ref="D16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8" t="s">
        <v>29</v>
      </c>
      <c r="F168" t="s">
        <v>35</v>
      </c>
      <c r="G168" cm="1">
        <f t="array" ref="G168">_xlfn.IFS(marketing_campaign[[#This Row],[Marital_Status]]="Single",K168+L168+1,marketing_campaign[[#This Row],[Marital_Status]]="Together",K168+L168+2,marketing_campaign[[#This Row],[Marital_Status]]="Alone",K168+L168+1,marketing_campaign[[#This Row],[Marital_Status]]="Married",K168+L168+2,marketing_campaign[[#This Row],[Marital_Status]]="Divorced",K168+L168+1,marketing_campaign[[#This Row],[Marital_Status]]="YOLO",K168+L168+1,marketing_campaign[[#This Row],[Marital_Status]]="Absurd",K168+L168+1,marketing_campaign[[#This Row],[Marital_Status]]="Widow",K168+L168+1)</f>
        <v>1</v>
      </c>
      <c r="H168" t="str" cm="1">
        <f t="array" ref="H168">_xlfn.IFS(marketing_campaign[[#This Row],[Family_size]]=1,"Family_with_one_child",marketing_campaign[[#This Row],[Family_size]]&gt;1,"Family_with_more_children")</f>
        <v>Family_with_one_child</v>
      </c>
      <c r="I168">
        <v>62551</v>
      </c>
      <c r="J168" t="str">
        <f>IF(marketing_campaign[[#This Row],[Income]]&gt;=Sheet21!B218,"high_income","low_income")</f>
        <v>high_income</v>
      </c>
      <c r="K168">
        <v>0</v>
      </c>
      <c r="L168">
        <v>0</v>
      </c>
      <c r="M168" s="1">
        <v>41596</v>
      </c>
      <c r="N168">
        <v>27</v>
      </c>
      <c r="O168" t="str" cm="1">
        <f t="array" ref="O168">_xlfn.IFS(AND(marketing_campaign[[#This Row],[Recency]]&gt;=0,marketing_campaign[[#This Row],[Recency]]&lt;=14),"Early Recency",AND(marketing_campaign[[#This Row],[Recency]]&gt;=15,marketing_campaign[[#This Row],[Recency]]&lt;=31),"Mid-Recency",marketing_campaign[[#This Row],[Recency]]&gt;=32,"high Recency")</f>
        <v>Mid-Recency</v>
      </c>
      <c r="P168">
        <v>125</v>
      </c>
      <c r="Q168">
        <v>16</v>
      </c>
      <c r="R168">
        <v>98</v>
      </c>
      <c r="S168">
        <v>134</v>
      </c>
      <c r="T168">
        <v>21</v>
      </c>
      <c r="U168">
        <v>27</v>
      </c>
      <c r="V168">
        <f>marketing_campaign[[#This Row],[MntGoldProds]]+marketing_campaign[[#This Row],[MntSweetProducts]]+marketing_campaign[[#This Row],[MntFishProducts]]+marketing_campaign[[#This Row],[MntMeatProducts]]+marketing_campaign[[#This Row],[MntFruits]]+marketing_campaign[[#This Row],[MntWines]]</f>
        <v>421</v>
      </c>
      <c r="W168">
        <v>1</v>
      </c>
      <c r="X168">
        <v>6</v>
      </c>
      <c r="Y168">
        <v>7</v>
      </c>
      <c r="Z168">
        <v>4</v>
      </c>
      <c r="AA168">
        <f t="shared" si="5"/>
        <v>18</v>
      </c>
      <c r="AB168" t="str" cm="1">
        <f t="array" ref="AB168">_xlfn.IFS(AND(AA168&gt;=0,AA168&lt;=15),"low purchase",AND(AA168&gt;=16,AA168&lt;=30),"mid purchase",AA168&gt;=31,"high purchase")</f>
        <v>mid purchase</v>
      </c>
      <c r="AC168">
        <v>3</v>
      </c>
      <c r="AD168" t="str">
        <f>IF(marketing_campaign[[#This Row],[NumWebVisitsMonth]]&gt;=5.3,"higher_webvists","lower_webvisits")</f>
        <v>lower_webvisits</v>
      </c>
      <c r="AE168">
        <v>1</v>
      </c>
      <c r="AF168">
        <v>0</v>
      </c>
      <c r="AG168">
        <v>0</v>
      </c>
      <c r="AH168">
        <v>0</v>
      </c>
      <c r="AI168">
        <v>0</v>
      </c>
      <c r="AJ168">
        <v>0</v>
      </c>
      <c r="AK168">
        <v>3</v>
      </c>
      <c r="AL168">
        <v>11</v>
      </c>
      <c r="AM168">
        <v>0</v>
      </c>
      <c r="AN168">
        <f>marketing_campaign[[#This Row],[AcceptedCmp2]]+marketing_campaign[[#This Row],[AcceptedCmp1]]+marketing_campaign[[#This Row],[AcceptedCmp5]]+marketing_campaign[[#This Row],[AcceptedCmp4]]+marketing_campaign[[#This Row],[AcceptedCmp3]]+marketing_campaign[[#This Row],[Response]]</f>
        <v>1</v>
      </c>
      <c r="AO168" t="str" cm="1">
        <f t="array" ref="AO16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69" spans="1:41" x14ac:dyDescent="0.35">
      <c r="A169">
        <v>3712</v>
      </c>
      <c r="B169">
        <v>1959</v>
      </c>
      <c r="C169">
        <f t="shared" ca="1" si="4"/>
        <v>67</v>
      </c>
      <c r="D169" t="str" cm="1">
        <f t="array" aca="1" ref="D16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9" t="s">
        <v>29</v>
      </c>
      <c r="F169" t="s">
        <v>35</v>
      </c>
      <c r="G169" cm="1">
        <f t="array" ref="G169">_xlfn.IFS(marketing_campaign[[#This Row],[Marital_Status]]="Single",K169+L169+1,marketing_campaign[[#This Row],[Marital_Status]]="Together",K169+L169+2,marketing_campaign[[#This Row],[Marital_Status]]="Alone",K169+L169+1,marketing_campaign[[#This Row],[Marital_Status]]="Married",K169+L169+2,marketing_campaign[[#This Row],[Marital_Status]]="Divorced",K169+L169+1,marketing_campaign[[#This Row],[Marital_Status]]="YOLO",K169+L169+1,marketing_campaign[[#This Row],[Marital_Status]]="Absurd",K169+L169+1,marketing_campaign[[#This Row],[Marital_Status]]="Widow",K169+L169+1)</f>
        <v>1</v>
      </c>
      <c r="H169" t="str" cm="1">
        <f t="array" ref="H169">_xlfn.IFS(marketing_campaign[[#This Row],[Family_size]]=1,"Family_with_one_child",marketing_campaign[[#This Row],[Family_size]]&gt;1,"Family_with_more_children")</f>
        <v>Family_with_one_child</v>
      </c>
      <c r="I169">
        <v>52332</v>
      </c>
      <c r="J169" t="str">
        <f>IF(marketing_campaign[[#This Row],[Income]]&gt;=Sheet21!B219,"high_income","low_income")</f>
        <v>high_income</v>
      </c>
      <c r="K169">
        <v>0</v>
      </c>
      <c r="L169">
        <v>0</v>
      </c>
      <c r="M169" s="1">
        <v>41514</v>
      </c>
      <c r="N169">
        <v>63</v>
      </c>
      <c r="O169" t="str" cm="1">
        <f t="array" ref="O169">_xlfn.IFS(AND(marketing_campaign[[#This Row],[Recency]]&gt;=0,marketing_campaign[[#This Row],[Recency]]&lt;=14),"Early Recency",AND(marketing_campaign[[#This Row],[Recency]]&gt;=15,marketing_campaign[[#This Row],[Recency]]&lt;=31),"Mid-Recency",marketing_campaign[[#This Row],[Recency]]&gt;=32,"high Recency")</f>
        <v>high Recency</v>
      </c>
      <c r="P169">
        <v>212</v>
      </c>
      <c r="Q169">
        <v>5</v>
      </c>
      <c r="R169">
        <v>33</v>
      </c>
      <c r="S169">
        <v>7</v>
      </c>
      <c r="T169">
        <v>0</v>
      </c>
      <c r="U169">
        <v>2</v>
      </c>
      <c r="V169">
        <f>marketing_campaign[[#This Row],[MntGoldProds]]+marketing_campaign[[#This Row],[MntSweetProducts]]+marketing_campaign[[#This Row],[MntFishProducts]]+marketing_campaign[[#This Row],[MntMeatProducts]]+marketing_campaign[[#This Row],[MntFruits]]+marketing_campaign[[#This Row],[MntWines]]</f>
        <v>259</v>
      </c>
      <c r="W169">
        <v>1</v>
      </c>
      <c r="X169">
        <v>3</v>
      </c>
      <c r="Y169">
        <v>2</v>
      </c>
      <c r="Z169">
        <v>6</v>
      </c>
      <c r="AA169">
        <f t="shared" si="5"/>
        <v>12</v>
      </c>
      <c r="AB169" t="str" cm="1">
        <f t="array" ref="AB169">_xlfn.IFS(AND(AA169&gt;=0,AA169&lt;=15),"low purchase",AND(AA169&gt;=16,AA169&lt;=30),"mid purchase",AA169&gt;=31,"high purchase")</f>
        <v>low purchase</v>
      </c>
      <c r="AC169">
        <v>4</v>
      </c>
      <c r="AD169" t="str">
        <f>IF(marketing_campaign[[#This Row],[NumWebVisitsMonth]]&gt;=5.3,"higher_webvists","lower_webvisits")</f>
        <v>lower_webvisits</v>
      </c>
      <c r="AE169">
        <v>0</v>
      </c>
      <c r="AF169">
        <v>1</v>
      </c>
      <c r="AG169">
        <v>0</v>
      </c>
      <c r="AH169">
        <v>0</v>
      </c>
      <c r="AI169">
        <v>0</v>
      </c>
      <c r="AJ169">
        <v>0</v>
      </c>
      <c r="AK169">
        <v>3</v>
      </c>
      <c r="AL169">
        <v>11</v>
      </c>
      <c r="AM169">
        <v>0</v>
      </c>
      <c r="AN169">
        <f>marketing_campaign[[#This Row],[AcceptedCmp2]]+marketing_campaign[[#This Row],[AcceptedCmp1]]+marketing_campaign[[#This Row],[AcceptedCmp5]]+marketing_campaign[[#This Row],[AcceptedCmp4]]+marketing_campaign[[#This Row],[AcceptedCmp3]]+marketing_campaign[[#This Row],[Response]]</f>
        <v>1</v>
      </c>
      <c r="AO169" t="str" cm="1">
        <f t="array" ref="AO16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70" spans="1:41" x14ac:dyDescent="0.35">
      <c r="A170">
        <v>6637</v>
      </c>
      <c r="B170">
        <v>1988</v>
      </c>
      <c r="C170">
        <f t="shared" ca="1" si="4"/>
        <v>38</v>
      </c>
      <c r="D170" t="str" cm="1">
        <f t="array" aca="1" ref="D17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70" t="s">
        <v>29</v>
      </c>
      <c r="F170" t="s">
        <v>30</v>
      </c>
      <c r="G170" cm="1">
        <f t="array" ref="G170">_xlfn.IFS(marketing_campaign[[#This Row],[Marital_Status]]="Single",K170+L170+1,marketing_campaign[[#This Row],[Marital_Status]]="Together",K170+L170+2,marketing_campaign[[#This Row],[Marital_Status]]="Alone",K170+L170+1,marketing_campaign[[#This Row],[Marital_Status]]="Married",K170+L170+2,marketing_campaign[[#This Row],[Marital_Status]]="Divorced",K170+L170+1,marketing_campaign[[#This Row],[Marital_Status]]="YOLO",K170+L170+1,marketing_campaign[[#This Row],[Marital_Status]]="Absurd",K170+L170+1,marketing_campaign[[#This Row],[Marital_Status]]="Widow",K170+L170+1)</f>
        <v>1</v>
      </c>
      <c r="H170" t="str" cm="1">
        <f t="array" ref="H170">_xlfn.IFS(marketing_campaign[[#This Row],[Family_size]]=1,"Family_with_one_child",marketing_campaign[[#This Row],[Family_size]]&gt;1,"Family_with_more_children")</f>
        <v>Family_with_one_child</v>
      </c>
      <c r="I170">
        <v>66951</v>
      </c>
      <c r="J170" t="str">
        <f>IF(marketing_campaign[[#This Row],[Income]]&gt;=Sheet21!B220,"high_income","low_income")</f>
        <v>high_income</v>
      </c>
      <c r="K170">
        <v>0</v>
      </c>
      <c r="L170">
        <v>0</v>
      </c>
      <c r="M170" s="1">
        <v>41580</v>
      </c>
      <c r="N170">
        <v>46</v>
      </c>
      <c r="O170" t="str" cm="1">
        <f t="array" ref="O170">_xlfn.IFS(AND(marketing_campaign[[#This Row],[Recency]]&gt;=0,marketing_campaign[[#This Row],[Recency]]&lt;=14),"Early Recency",AND(marketing_campaign[[#This Row],[Recency]]&gt;=15,marketing_campaign[[#This Row],[Recency]]&lt;=31),"Mid-Recency",marketing_campaign[[#This Row],[Recency]]&gt;=32,"high Recency")</f>
        <v>high Recency</v>
      </c>
      <c r="P170">
        <v>277</v>
      </c>
      <c r="Q170">
        <v>162</v>
      </c>
      <c r="R170">
        <v>305</v>
      </c>
      <c r="S170">
        <v>173</v>
      </c>
      <c r="T170">
        <v>76</v>
      </c>
      <c r="U170">
        <v>124</v>
      </c>
      <c r="V170">
        <f>marketing_campaign[[#This Row],[MntGoldProds]]+marketing_campaign[[#This Row],[MntSweetProducts]]+marketing_campaign[[#This Row],[MntFishProducts]]+marketing_campaign[[#This Row],[MntMeatProducts]]+marketing_campaign[[#This Row],[MntFruits]]+marketing_campaign[[#This Row],[MntWines]]</f>
        <v>1117</v>
      </c>
      <c r="W170">
        <v>1</v>
      </c>
      <c r="X170">
        <v>3</v>
      </c>
      <c r="Y170">
        <v>4</v>
      </c>
      <c r="Z170">
        <v>7</v>
      </c>
      <c r="AA170">
        <f t="shared" si="5"/>
        <v>15</v>
      </c>
      <c r="AB170" t="str" cm="1">
        <f t="array" ref="AB170">_xlfn.IFS(AND(AA170&gt;=0,AA170&lt;=15),"low purchase",AND(AA170&gt;=16,AA170&lt;=30),"mid purchase",AA170&gt;=31,"high purchase")</f>
        <v>low purchase</v>
      </c>
      <c r="AC170">
        <v>1</v>
      </c>
      <c r="AD170" t="str">
        <f>IF(marketing_campaign[[#This Row],[NumWebVisitsMonth]]&gt;=5.3,"higher_webvists","lower_webvisits")</f>
        <v>lower_webvisits</v>
      </c>
      <c r="AE170">
        <v>0</v>
      </c>
      <c r="AF170">
        <v>0</v>
      </c>
      <c r="AG170">
        <v>0</v>
      </c>
      <c r="AH170">
        <v>0</v>
      </c>
      <c r="AI170">
        <v>0</v>
      </c>
      <c r="AJ170">
        <v>0</v>
      </c>
      <c r="AK170">
        <v>3</v>
      </c>
      <c r="AL170">
        <v>11</v>
      </c>
      <c r="AM170">
        <v>0</v>
      </c>
      <c r="AN170">
        <f>marketing_campaign[[#This Row],[AcceptedCmp2]]+marketing_campaign[[#This Row],[AcceptedCmp1]]+marketing_campaign[[#This Row],[AcceptedCmp5]]+marketing_campaign[[#This Row],[AcceptedCmp4]]+marketing_campaign[[#This Row],[AcceptedCmp3]]+marketing_campaign[[#This Row],[Response]]</f>
        <v>0</v>
      </c>
      <c r="AO170" t="str" cm="1">
        <f t="array" ref="AO17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1" spans="1:41" x14ac:dyDescent="0.35">
      <c r="A171">
        <v>3152</v>
      </c>
      <c r="B171">
        <v>1957</v>
      </c>
      <c r="C171">
        <f t="shared" ca="1" si="4"/>
        <v>69</v>
      </c>
      <c r="D171" t="str" cm="1">
        <f t="array" aca="1" ref="D17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1" t="s">
        <v>29</v>
      </c>
      <c r="F171" t="s">
        <v>31</v>
      </c>
      <c r="G171" cm="1">
        <f t="array" ref="G171">_xlfn.IFS(marketing_campaign[[#This Row],[Marital_Status]]="Single",K171+L171+1,marketing_campaign[[#This Row],[Marital_Status]]="Together",K171+L171+2,marketing_campaign[[#This Row],[Marital_Status]]="Alone",K171+L171+1,marketing_campaign[[#This Row],[Marital_Status]]="Married",K171+L171+2,marketing_campaign[[#This Row],[Marital_Status]]="Divorced",K171+L171+1,marketing_campaign[[#This Row],[Marital_Status]]="YOLO",K171+L171+1,marketing_campaign[[#This Row],[Marital_Status]]="Absurd",K171+L171+1,marketing_campaign[[#This Row],[Marital_Status]]="Widow",K171+L171+1)</f>
        <v>4</v>
      </c>
      <c r="H171" t="str" cm="1">
        <f t="array" ref="H171">_xlfn.IFS(marketing_campaign[[#This Row],[Family_size]]=1,"Family_with_one_child",marketing_campaign[[#This Row],[Family_size]]&gt;1,"Family_with_more_children")</f>
        <v>Family_with_more_children</v>
      </c>
      <c r="I171">
        <v>26091</v>
      </c>
      <c r="J171" t="str">
        <f>IF(marketing_campaign[[#This Row],[Income]]&gt;=Sheet21!B221,"high_income","low_income")</f>
        <v>high_income</v>
      </c>
      <c r="K171">
        <v>1</v>
      </c>
      <c r="L171">
        <v>1</v>
      </c>
      <c r="M171" s="1">
        <v>41695</v>
      </c>
      <c r="N171">
        <v>84</v>
      </c>
      <c r="O171" t="str" cm="1">
        <f t="array" ref="O171">_xlfn.IFS(AND(marketing_campaign[[#This Row],[Recency]]&gt;=0,marketing_campaign[[#This Row],[Recency]]&lt;=14),"Early Recency",AND(marketing_campaign[[#This Row],[Recency]]&gt;=15,marketing_campaign[[#This Row],[Recency]]&lt;=31),"Mid-Recency",marketing_campaign[[#This Row],[Recency]]&gt;=32,"high Recency")</f>
        <v>high Recency</v>
      </c>
      <c r="P171">
        <v>15</v>
      </c>
      <c r="Q171">
        <v>10</v>
      </c>
      <c r="R171">
        <v>19</v>
      </c>
      <c r="S171">
        <v>8</v>
      </c>
      <c r="T171">
        <v>17</v>
      </c>
      <c r="U171">
        <v>20</v>
      </c>
      <c r="V171">
        <f>marketing_campaign[[#This Row],[MntGoldProds]]+marketing_campaign[[#This Row],[MntSweetProducts]]+marketing_campaign[[#This Row],[MntFishProducts]]+marketing_campaign[[#This Row],[MntMeatProducts]]+marketing_campaign[[#This Row],[MntFruits]]+marketing_campaign[[#This Row],[MntWines]]</f>
        <v>89</v>
      </c>
      <c r="W171">
        <v>3</v>
      </c>
      <c r="X171">
        <v>2</v>
      </c>
      <c r="Y171">
        <v>1</v>
      </c>
      <c r="Z171">
        <v>3</v>
      </c>
      <c r="AA171">
        <f t="shared" si="5"/>
        <v>9</v>
      </c>
      <c r="AB171" t="str" cm="1">
        <f t="array" ref="AB171">_xlfn.IFS(AND(AA171&gt;=0,AA171&lt;=15),"low purchase",AND(AA171&gt;=16,AA171&lt;=30),"mid purchase",AA171&gt;=31,"high purchase")</f>
        <v>low purchase</v>
      </c>
      <c r="AC171">
        <v>5</v>
      </c>
      <c r="AD171" t="str">
        <f>IF(marketing_campaign[[#This Row],[NumWebVisitsMonth]]&gt;=5.3,"higher_webvists","lower_webvisits")</f>
        <v>lower_webvisits</v>
      </c>
      <c r="AE171">
        <v>0</v>
      </c>
      <c r="AF171">
        <v>0</v>
      </c>
      <c r="AG171">
        <v>0</v>
      </c>
      <c r="AH171">
        <v>0</v>
      </c>
      <c r="AI171">
        <v>0</v>
      </c>
      <c r="AJ171">
        <v>0</v>
      </c>
      <c r="AK171">
        <v>3</v>
      </c>
      <c r="AL171">
        <v>11</v>
      </c>
      <c r="AM171">
        <v>0</v>
      </c>
      <c r="AN171">
        <f>marketing_campaign[[#This Row],[AcceptedCmp2]]+marketing_campaign[[#This Row],[AcceptedCmp1]]+marketing_campaign[[#This Row],[AcceptedCmp5]]+marketing_campaign[[#This Row],[AcceptedCmp4]]+marketing_campaign[[#This Row],[AcceptedCmp3]]+marketing_campaign[[#This Row],[Response]]</f>
        <v>0</v>
      </c>
      <c r="AO171" t="str" cm="1">
        <f t="array" ref="AO17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2" spans="1:41" x14ac:dyDescent="0.35">
      <c r="A172">
        <v>5610</v>
      </c>
      <c r="B172">
        <v>1965</v>
      </c>
      <c r="C172">
        <f t="shared" ca="1" si="4"/>
        <v>61</v>
      </c>
      <c r="D172" t="str" cm="1">
        <f t="array" aca="1" ref="D17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2" t="s">
        <v>29</v>
      </c>
      <c r="F172" t="s">
        <v>31</v>
      </c>
      <c r="G172" cm="1">
        <f t="array" ref="G172">_xlfn.IFS(marketing_campaign[[#This Row],[Marital_Status]]="Single",K172+L172+1,marketing_campaign[[#This Row],[Marital_Status]]="Together",K172+L172+2,marketing_campaign[[#This Row],[Marital_Status]]="Alone",K172+L172+1,marketing_campaign[[#This Row],[Marital_Status]]="Married",K172+L172+2,marketing_campaign[[#This Row],[Marital_Status]]="Divorced",K172+L172+1,marketing_campaign[[#This Row],[Marital_Status]]="YOLO",K172+L172+1,marketing_campaign[[#This Row],[Marital_Status]]="Absurd",K172+L172+1,marketing_campaign[[#This Row],[Marital_Status]]="Widow",K172+L172+1)</f>
        <v>4</v>
      </c>
      <c r="H172" t="str" cm="1">
        <f t="array" ref="H172">_xlfn.IFS(marketing_campaign[[#This Row],[Family_size]]=1,"Family_with_one_child",marketing_campaign[[#This Row],[Family_size]]&gt;1,"Family_with_more_children")</f>
        <v>Family_with_more_children</v>
      </c>
      <c r="I172">
        <v>33456</v>
      </c>
      <c r="J172" t="str">
        <f>IF(marketing_campaign[[#This Row],[Income]]&gt;=Sheet21!B222,"high_income","low_income")</f>
        <v>high_income</v>
      </c>
      <c r="K172">
        <v>1</v>
      </c>
      <c r="L172">
        <v>1</v>
      </c>
      <c r="M172" s="1">
        <v>41750</v>
      </c>
      <c r="N172">
        <v>58</v>
      </c>
      <c r="O172" t="str" cm="1">
        <f t="array" ref="O172">_xlfn.IFS(AND(marketing_campaign[[#This Row],[Recency]]&gt;=0,marketing_campaign[[#This Row],[Recency]]&lt;=14),"Early Recency",AND(marketing_campaign[[#This Row],[Recency]]&gt;=15,marketing_campaign[[#This Row],[Recency]]&lt;=31),"Mid-Recency",marketing_campaign[[#This Row],[Recency]]&gt;=32,"high Recency")</f>
        <v>high Recency</v>
      </c>
      <c r="P172">
        <v>7</v>
      </c>
      <c r="Q172">
        <v>3</v>
      </c>
      <c r="R172">
        <v>10</v>
      </c>
      <c r="S172">
        <v>8</v>
      </c>
      <c r="T172">
        <v>1</v>
      </c>
      <c r="U172">
        <v>7</v>
      </c>
      <c r="V172">
        <f>marketing_campaign[[#This Row],[MntGoldProds]]+marketing_campaign[[#This Row],[MntSweetProducts]]+marketing_campaign[[#This Row],[MntFishProducts]]+marketing_campaign[[#This Row],[MntMeatProducts]]+marketing_campaign[[#This Row],[MntFruits]]+marketing_campaign[[#This Row],[MntWines]]</f>
        <v>36</v>
      </c>
      <c r="W172">
        <v>2</v>
      </c>
      <c r="X172">
        <v>1</v>
      </c>
      <c r="Y172">
        <v>0</v>
      </c>
      <c r="Z172">
        <v>3</v>
      </c>
      <c r="AA172">
        <f t="shared" si="5"/>
        <v>6</v>
      </c>
      <c r="AB172" t="str" cm="1">
        <f t="array" ref="AB172">_xlfn.IFS(AND(AA172&gt;=0,AA172&lt;=15),"low purchase",AND(AA172&gt;=16,AA172&lt;=30),"mid purchase",AA172&gt;=31,"high purchase")</f>
        <v>low purchase</v>
      </c>
      <c r="AC172">
        <v>7</v>
      </c>
      <c r="AD172" t="str">
        <f>IF(marketing_campaign[[#This Row],[NumWebVisitsMonth]]&gt;=5.3,"higher_webvists","lower_webvisits")</f>
        <v>higher_webvists</v>
      </c>
      <c r="AE172">
        <v>0</v>
      </c>
      <c r="AF172">
        <v>0</v>
      </c>
      <c r="AG172">
        <v>0</v>
      </c>
      <c r="AH172">
        <v>0</v>
      </c>
      <c r="AI172">
        <v>0</v>
      </c>
      <c r="AJ172">
        <v>0</v>
      </c>
      <c r="AK172">
        <v>3</v>
      </c>
      <c r="AL172">
        <v>11</v>
      </c>
      <c r="AM172">
        <v>0</v>
      </c>
      <c r="AN172">
        <f>marketing_campaign[[#This Row],[AcceptedCmp2]]+marketing_campaign[[#This Row],[AcceptedCmp1]]+marketing_campaign[[#This Row],[AcceptedCmp5]]+marketing_campaign[[#This Row],[AcceptedCmp4]]+marketing_campaign[[#This Row],[AcceptedCmp3]]+marketing_campaign[[#This Row],[Response]]</f>
        <v>0</v>
      </c>
      <c r="AO172" t="str" cm="1">
        <f t="array" ref="AO17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3" spans="1:41" x14ac:dyDescent="0.35">
      <c r="A173">
        <v>6460</v>
      </c>
      <c r="B173">
        <v>1982</v>
      </c>
      <c r="C173">
        <f t="shared" ca="1" si="4"/>
        <v>44</v>
      </c>
      <c r="D173" t="str" cm="1">
        <f t="array" aca="1" ref="D17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73" t="s">
        <v>29</v>
      </c>
      <c r="F173" t="s">
        <v>33</v>
      </c>
      <c r="G173" cm="1">
        <f t="array" ref="G173">_xlfn.IFS(marketing_campaign[[#This Row],[Marital_Status]]="Single",K173+L173+1,marketing_campaign[[#This Row],[Marital_Status]]="Together",K173+L173+2,marketing_campaign[[#This Row],[Marital_Status]]="Alone",K173+L173+1,marketing_campaign[[#This Row],[Marital_Status]]="Married",K173+L173+2,marketing_campaign[[#This Row],[Marital_Status]]="Divorced",K173+L173+1,marketing_campaign[[#This Row],[Marital_Status]]="YOLO",K173+L173+1,marketing_campaign[[#This Row],[Marital_Status]]="Absurd",K173+L173+1,marketing_campaign[[#This Row],[Marital_Status]]="Widow",K173+L173+1)</f>
        <v>3</v>
      </c>
      <c r="H173" t="str" cm="1">
        <f t="array" ref="H173">_xlfn.IFS(marketing_campaign[[#This Row],[Family_size]]=1,"Family_with_one_child",marketing_campaign[[#This Row],[Family_size]]&gt;1,"Family_with_more_children")</f>
        <v>Family_with_more_children</v>
      </c>
      <c r="I173">
        <v>28718</v>
      </c>
      <c r="J173" t="str">
        <f>IF(marketing_campaign[[#This Row],[Income]]&gt;=Sheet21!B223,"high_income","low_income")</f>
        <v>high_income</v>
      </c>
      <c r="K173">
        <v>1</v>
      </c>
      <c r="L173">
        <v>0</v>
      </c>
      <c r="M173" s="1">
        <v>41468</v>
      </c>
      <c r="N173">
        <v>78</v>
      </c>
      <c r="O173" t="str" cm="1">
        <f t="array" ref="O173">_xlfn.IFS(AND(marketing_campaign[[#This Row],[Recency]]&gt;=0,marketing_campaign[[#This Row],[Recency]]&lt;=14),"Early Recency",AND(marketing_campaign[[#This Row],[Recency]]&gt;=15,marketing_campaign[[#This Row],[Recency]]&lt;=31),"Mid-Recency",marketing_campaign[[#This Row],[Recency]]&gt;=32,"high Recency")</f>
        <v>high Recency</v>
      </c>
      <c r="P173">
        <v>12</v>
      </c>
      <c r="Q173">
        <v>4</v>
      </c>
      <c r="R173">
        <v>6</v>
      </c>
      <c r="S173">
        <v>11</v>
      </c>
      <c r="T173">
        <v>8</v>
      </c>
      <c r="U173">
        <v>16</v>
      </c>
      <c r="V173">
        <f>marketing_campaign[[#This Row],[MntGoldProds]]+marketing_campaign[[#This Row],[MntSweetProducts]]+marketing_campaign[[#This Row],[MntFishProducts]]+marketing_campaign[[#This Row],[MntMeatProducts]]+marketing_campaign[[#This Row],[MntFruits]]+marketing_campaign[[#This Row],[MntWines]]</f>
        <v>57</v>
      </c>
      <c r="W173">
        <v>2</v>
      </c>
      <c r="X173">
        <v>2</v>
      </c>
      <c r="Y173">
        <v>0</v>
      </c>
      <c r="Z173">
        <v>3</v>
      </c>
      <c r="AA173">
        <f t="shared" si="5"/>
        <v>7</v>
      </c>
      <c r="AB173" t="str" cm="1">
        <f t="array" ref="AB173">_xlfn.IFS(AND(AA173&gt;=0,AA173&lt;=15),"low purchase",AND(AA173&gt;=16,AA173&lt;=30),"mid purchase",AA173&gt;=31,"high purchase")</f>
        <v>low purchase</v>
      </c>
      <c r="AC173">
        <v>8</v>
      </c>
      <c r="AD173" t="str">
        <f>IF(marketing_campaign[[#This Row],[NumWebVisitsMonth]]&gt;=5.3,"higher_webvists","lower_webvisits")</f>
        <v>higher_webvists</v>
      </c>
      <c r="AE173">
        <v>0</v>
      </c>
      <c r="AF173">
        <v>0</v>
      </c>
      <c r="AG173">
        <v>0</v>
      </c>
      <c r="AH173">
        <v>0</v>
      </c>
      <c r="AI173">
        <v>0</v>
      </c>
      <c r="AJ173">
        <v>0</v>
      </c>
      <c r="AK173">
        <v>3</v>
      </c>
      <c r="AL173">
        <v>11</v>
      </c>
      <c r="AM173">
        <v>0</v>
      </c>
      <c r="AN173">
        <f>marketing_campaign[[#This Row],[AcceptedCmp2]]+marketing_campaign[[#This Row],[AcceptedCmp1]]+marketing_campaign[[#This Row],[AcceptedCmp5]]+marketing_campaign[[#This Row],[AcceptedCmp4]]+marketing_campaign[[#This Row],[AcceptedCmp3]]+marketing_campaign[[#This Row],[Response]]</f>
        <v>0</v>
      </c>
      <c r="AO173" t="str" cm="1">
        <f t="array" ref="AO17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4" spans="1:41" x14ac:dyDescent="0.35">
      <c r="A174">
        <v>1349</v>
      </c>
      <c r="B174">
        <v>1970</v>
      </c>
      <c r="C174">
        <f t="shared" ca="1" si="4"/>
        <v>56</v>
      </c>
      <c r="D174" t="str" cm="1">
        <f t="array" aca="1" ref="D17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4" t="s">
        <v>29</v>
      </c>
      <c r="F174" t="s">
        <v>33</v>
      </c>
      <c r="G174" cm="1">
        <f t="array" ref="G174">_xlfn.IFS(marketing_campaign[[#This Row],[Marital_Status]]="Single",K174+L174+1,marketing_campaign[[#This Row],[Marital_Status]]="Together",K174+L174+2,marketing_campaign[[#This Row],[Marital_Status]]="Alone",K174+L174+1,marketing_campaign[[#This Row],[Marital_Status]]="Married",K174+L174+2,marketing_campaign[[#This Row],[Marital_Status]]="Divorced",K174+L174+1,marketing_campaign[[#This Row],[Marital_Status]]="YOLO",K174+L174+1,marketing_campaign[[#This Row],[Marital_Status]]="Absurd",K174+L174+1,marketing_campaign[[#This Row],[Marital_Status]]="Widow",K174+L174+1)</f>
        <v>4</v>
      </c>
      <c r="H174" t="str" cm="1">
        <f t="array" ref="H174">_xlfn.IFS(marketing_campaign[[#This Row],[Family_size]]=1,"Family_with_one_child",marketing_campaign[[#This Row],[Family_size]]&gt;1,"Family_with_more_children")</f>
        <v>Family_with_more_children</v>
      </c>
      <c r="I174">
        <v>50447</v>
      </c>
      <c r="J174" t="str">
        <f>IF(marketing_campaign[[#This Row],[Income]]&gt;=Sheet21!B224,"high_income","low_income")</f>
        <v>high_income</v>
      </c>
      <c r="K174">
        <v>2</v>
      </c>
      <c r="L174">
        <v>0</v>
      </c>
      <c r="M174" s="1">
        <v>41750</v>
      </c>
      <c r="N174">
        <v>4</v>
      </c>
      <c r="O174" t="str" cm="1">
        <f t="array" ref="O174">_xlfn.IFS(AND(marketing_campaign[[#This Row],[Recency]]&gt;=0,marketing_campaign[[#This Row],[Recency]]&lt;=14),"Early Recency",AND(marketing_campaign[[#This Row],[Recency]]&gt;=15,marketing_campaign[[#This Row],[Recency]]&lt;=31),"Mid-Recency",marketing_campaign[[#This Row],[Recency]]&gt;=32,"high Recency")</f>
        <v>Early Recency</v>
      </c>
      <c r="P174">
        <v>85</v>
      </c>
      <c r="Q174">
        <v>7</v>
      </c>
      <c r="R174">
        <v>24</v>
      </c>
      <c r="S174">
        <v>2</v>
      </c>
      <c r="T174">
        <v>3</v>
      </c>
      <c r="U174">
        <v>27</v>
      </c>
      <c r="V174">
        <f>marketing_campaign[[#This Row],[MntGoldProds]]+marketing_campaign[[#This Row],[MntSweetProducts]]+marketing_campaign[[#This Row],[MntFishProducts]]+marketing_campaign[[#This Row],[MntMeatProducts]]+marketing_campaign[[#This Row],[MntFruits]]+marketing_campaign[[#This Row],[MntWines]]</f>
        <v>148</v>
      </c>
      <c r="W174">
        <v>1</v>
      </c>
      <c r="X174">
        <v>3</v>
      </c>
      <c r="Y174">
        <v>1</v>
      </c>
      <c r="Z174">
        <v>3</v>
      </c>
      <c r="AA174">
        <f t="shared" si="5"/>
        <v>8</v>
      </c>
      <c r="AB174" t="str" cm="1">
        <f t="array" ref="AB174">_xlfn.IFS(AND(AA174&gt;=0,AA174&lt;=15),"low purchase",AND(AA174&gt;=16,AA174&lt;=30),"mid purchase",AA174&gt;=31,"high purchase")</f>
        <v>low purchase</v>
      </c>
      <c r="AC174">
        <v>6</v>
      </c>
      <c r="AD174" t="str">
        <f>IF(marketing_campaign[[#This Row],[NumWebVisitsMonth]]&gt;=5.3,"higher_webvists","lower_webvisits")</f>
        <v>higher_webvists</v>
      </c>
      <c r="AE174">
        <v>0</v>
      </c>
      <c r="AF174">
        <v>0</v>
      </c>
      <c r="AG174">
        <v>0</v>
      </c>
      <c r="AH174">
        <v>0</v>
      </c>
      <c r="AI174">
        <v>0</v>
      </c>
      <c r="AJ174">
        <v>0</v>
      </c>
      <c r="AK174">
        <v>3</v>
      </c>
      <c r="AL174">
        <v>11</v>
      </c>
      <c r="AM174">
        <v>0</v>
      </c>
      <c r="AN174">
        <f>marketing_campaign[[#This Row],[AcceptedCmp2]]+marketing_campaign[[#This Row],[AcceptedCmp1]]+marketing_campaign[[#This Row],[AcceptedCmp5]]+marketing_campaign[[#This Row],[AcceptedCmp4]]+marketing_campaign[[#This Row],[AcceptedCmp3]]+marketing_campaign[[#This Row],[Response]]</f>
        <v>0</v>
      </c>
      <c r="AO174" t="str" cm="1">
        <f t="array" ref="AO17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5" spans="1:41" x14ac:dyDescent="0.35">
      <c r="A175">
        <v>1880</v>
      </c>
      <c r="B175">
        <v>1959</v>
      </c>
      <c r="C175">
        <f t="shared" ca="1" si="4"/>
        <v>67</v>
      </c>
      <c r="D175" t="str" cm="1">
        <f t="array" aca="1" ref="D17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5" t="s">
        <v>32</v>
      </c>
      <c r="F175" t="s">
        <v>31</v>
      </c>
      <c r="G175" cm="1">
        <f t="array" ref="G175">_xlfn.IFS(marketing_campaign[[#This Row],[Marital_Status]]="Single",K175+L175+1,marketing_campaign[[#This Row],[Marital_Status]]="Together",K175+L175+2,marketing_campaign[[#This Row],[Marital_Status]]="Alone",K175+L175+1,marketing_campaign[[#This Row],[Marital_Status]]="Married",K175+L175+2,marketing_campaign[[#This Row],[Marital_Status]]="Divorced",K175+L175+1,marketing_campaign[[#This Row],[Marital_Status]]="YOLO",K175+L175+1,marketing_campaign[[#This Row],[Marital_Status]]="Absurd",K175+L175+1,marketing_campaign[[#This Row],[Marital_Status]]="Widow",K175+L175+1)</f>
        <v>4</v>
      </c>
      <c r="H175" t="str" cm="1">
        <f t="array" ref="H175">_xlfn.IFS(marketing_campaign[[#This Row],[Family_size]]=1,"Family_with_one_child",marketing_campaign[[#This Row],[Family_size]]&gt;1,"Family_with_more_children")</f>
        <v>Family_with_more_children</v>
      </c>
      <c r="I175">
        <v>53537</v>
      </c>
      <c r="J175" t="str">
        <f>IF(marketing_campaign[[#This Row],[Income]]&gt;=Sheet21!B225,"high_income","low_income")</f>
        <v>high_income</v>
      </c>
      <c r="K175">
        <v>1</v>
      </c>
      <c r="L175">
        <v>1</v>
      </c>
      <c r="M175" s="1">
        <v>41669</v>
      </c>
      <c r="N175">
        <v>17</v>
      </c>
      <c r="O175" t="str" cm="1">
        <f t="array" ref="O175">_xlfn.IFS(AND(marketing_campaign[[#This Row],[Recency]]&gt;=0,marketing_campaign[[#This Row],[Recency]]&lt;=14),"Early Recency",AND(marketing_campaign[[#This Row],[Recency]]&gt;=15,marketing_campaign[[#This Row],[Recency]]&lt;=31),"Mid-Recency",marketing_campaign[[#This Row],[Recency]]&gt;=32,"high Recency")</f>
        <v>Mid-Recency</v>
      </c>
      <c r="P175">
        <v>81</v>
      </c>
      <c r="Q175">
        <v>0</v>
      </c>
      <c r="R175">
        <v>6</v>
      </c>
      <c r="S175">
        <v>0</v>
      </c>
      <c r="T175">
        <v>0</v>
      </c>
      <c r="U175">
        <v>6</v>
      </c>
      <c r="V175">
        <f>marketing_campaign[[#This Row],[MntGoldProds]]+marketing_campaign[[#This Row],[MntSweetProducts]]+marketing_campaign[[#This Row],[MntFishProducts]]+marketing_campaign[[#This Row],[MntMeatProducts]]+marketing_campaign[[#This Row],[MntFruits]]+marketing_campaign[[#This Row],[MntWines]]</f>
        <v>93</v>
      </c>
      <c r="W175">
        <v>2</v>
      </c>
      <c r="X175">
        <v>2</v>
      </c>
      <c r="Y175">
        <v>1</v>
      </c>
      <c r="Z175">
        <v>3</v>
      </c>
      <c r="AA175">
        <f t="shared" si="5"/>
        <v>8</v>
      </c>
      <c r="AB175" t="str" cm="1">
        <f t="array" ref="AB175">_xlfn.IFS(AND(AA175&gt;=0,AA175&lt;=15),"low purchase",AND(AA175&gt;=16,AA175&lt;=30),"mid purchase",AA175&gt;=31,"high purchase")</f>
        <v>low purchase</v>
      </c>
      <c r="AC175">
        <v>5</v>
      </c>
      <c r="AD175" t="str">
        <f>IF(marketing_campaign[[#This Row],[NumWebVisitsMonth]]&gt;=5.3,"higher_webvists","lower_webvisits")</f>
        <v>lower_webvisits</v>
      </c>
      <c r="AE175">
        <v>0</v>
      </c>
      <c r="AF175">
        <v>0</v>
      </c>
      <c r="AG175">
        <v>0</v>
      </c>
      <c r="AH175">
        <v>0</v>
      </c>
      <c r="AI175">
        <v>0</v>
      </c>
      <c r="AJ175">
        <v>0</v>
      </c>
      <c r="AK175">
        <v>3</v>
      </c>
      <c r="AL175">
        <v>11</v>
      </c>
      <c r="AM175">
        <v>0</v>
      </c>
      <c r="AN175">
        <f>marketing_campaign[[#This Row],[AcceptedCmp2]]+marketing_campaign[[#This Row],[AcceptedCmp1]]+marketing_campaign[[#This Row],[AcceptedCmp5]]+marketing_campaign[[#This Row],[AcceptedCmp4]]+marketing_campaign[[#This Row],[AcceptedCmp3]]+marketing_campaign[[#This Row],[Response]]</f>
        <v>0</v>
      </c>
      <c r="AO175" t="str" cm="1">
        <f t="array" ref="AO17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6" spans="1:41" x14ac:dyDescent="0.35">
      <c r="A176">
        <v>641</v>
      </c>
      <c r="B176">
        <v>1967</v>
      </c>
      <c r="C176">
        <f t="shared" ca="1" si="4"/>
        <v>59</v>
      </c>
      <c r="D176" t="str" cm="1">
        <f t="array" aca="1" ref="D17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6" t="s">
        <v>29</v>
      </c>
      <c r="F176" t="s">
        <v>30</v>
      </c>
      <c r="G176" cm="1">
        <f t="array" ref="G176">_xlfn.IFS(marketing_campaign[[#This Row],[Marital_Status]]="Single",K176+L176+1,marketing_campaign[[#This Row],[Marital_Status]]="Together",K176+L176+2,marketing_campaign[[#This Row],[Marital_Status]]="Alone",K176+L176+1,marketing_campaign[[#This Row],[Marital_Status]]="Married",K176+L176+2,marketing_campaign[[#This Row],[Marital_Status]]="Divorced",K176+L176+1,marketing_campaign[[#This Row],[Marital_Status]]="YOLO",K176+L176+1,marketing_campaign[[#This Row],[Marital_Status]]="Absurd",K176+L176+1,marketing_campaign[[#This Row],[Marital_Status]]="Widow",K176+L176+1)</f>
        <v>2</v>
      </c>
      <c r="H176" t="str" cm="1">
        <f t="array" ref="H176">_xlfn.IFS(marketing_campaign[[#This Row],[Family_size]]=1,"Family_with_one_child",marketing_campaign[[#This Row],[Family_size]]&gt;1,"Family_with_more_children")</f>
        <v>Family_with_more_children</v>
      </c>
      <c r="I176">
        <v>52074</v>
      </c>
      <c r="J176" t="str">
        <f>IF(marketing_campaign[[#This Row],[Income]]&gt;=Sheet21!B226,"high_income","low_income")</f>
        <v>high_income</v>
      </c>
      <c r="K176">
        <v>0</v>
      </c>
      <c r="L176">
        <v>1</v>
      </c>
      <c r="M176" s="1">
        <v>41733</v>
      </c>
      <c r="N176">
        <v>77</v>
      </c>
      <c r="O176" t="str" cm="1">
        <f t="array" ref="O176">_xlfn.IFS(AND(marketing_campaign[[#This Row],[Recency]]&gt;=0,marketing_campaign[[#This Row],[Recency]]&lt;=14),"Early Recency",AND(marketing_campaign[[#This Row],[Recency]]&gt;=15,marketing_campaign[[#This Row],[Recency]]&lt;=31),"Mid-Recency",marketing_campaign[[#This Row],[Recency]]&gt;=32,"high Recency")</f>
        <v>high Recency</v>
      </c>
      <c r="P176">
        <v>59</v>
      </c>
      <c r="Q176">
        <v>0</v>
      </c>
      <c r="R176">
        <v>12</v>
      </c>
      <c r="S176">
        <v>0</v>
      </c>
      <c r="T176">
        <v>0</v>
      </c>
      <c r="U176">
        <v>48</v>
      </c>
      <c r="V176">
        <f>marketing_campaign[[#This Row],[MntGoldProds]]+marketing_campaign[[#This Row],[MntSweetProducts]]+marketing_campaign[[#This Row],[MntFishProducts]]+marketing_campaign[[#This Row],[MntMeatProducts]]+marketing_campaign[[#This Row],[MntFruits]]+marketing_campaign[[#This Row],[MntWines]]</f>
        <v>119</v>
      </c>
      <c r="W176">
        <v>1</v>
      </c>
      <c r="X176">
        <v>2</v>
      </c>
      <c r="Y176">
        <v>2</v>
      </c>
      <c r="Z176">
        <v>2</v>
      </c>
      <c r="AA176">
        <f t="shared" si="5"/>
        <v>7</v>
      </c>
      <c r="AB176" t="str" cm="1">
        <f t="array" ref="AB176">_xlfn.IFS(AND(AA176&gt;=0,AA176&lt;=15),"low purchase",AND(AA176&gt;=16,AA176&lt;=30),"mid purchase",AA176&gt;=31,"high purchase")</f>
        <v>low purchase</v>
      </c>
      <c r="AC176">
        <v>4</v>
      </c>
      <c r="AD176" t="str">
        <f>IF(marketing_campaign[[#This Row],[NumWebVisitsMonth]]&gt;=5.3,"higher_webvists","lower_webvisits")</f>
        <v>lower_webvisits</v>
      </c>
      <c r="AE176">
        <v>1</v>
      </c>
      <c r="AF176">
        <v>0</v>
      </c>
      <c r="AG176">
        <v>0</v>
      </c>
      <c r="AH176">
        <v>0</v>
      </c>
      <c r="AI176">
        <v>0</v>
      </c>
      <c r="AJ176">
        <v>0</v>
      </c>
      <c r="AK176">
        <v>3</v>
      </c>
      <c r="AL176">
        <v>11</v>
      </c>
      <c r="AM176">
        <v>0</v>
      </c>
      <c r="AN176">
        <f>marketing_campaign[[#This Row],[AcceptedCmp2]]+marketing_campaign[[#This Row],[AcceptedCmp1]]+marketing_campaign[[#This Row],[AcceptedCmp5]]+marketing_campaign[[#This Row],[AcceptedCmp4]]+marketing_campaign[[#This Row],[AcceptedCmp3]]+marketing_campaign[[#This Row],[Response]]</f>
        <v>1</v>
      </c>
      <c r="AO176" t="str" cm="1">
        <f t="array" ref="AO17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77" spans="1:41" x14ac:dyDescent="0.35">
      <c r="A177">
        <v>8717</v>
      </c>
      <c r="B177">
        <v>1975</v>
      </c>
      <c r="C177">
        <f t="shared" ca="1" si="4"/>
        <v>51</v>
      </c>
      <c r="D177" t="str" cm="1">
        <f t="array" aca="1" ref="D17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7" t="s">
        <v>32</v>
      </c>
      <c r="F177" t="s">
        <v>33</v>
      </c>
      <c r="G177" cm="1">
        <f t="array" ref="G177">_xlfn.IFS(marketing_campaign[[#This Row],[Marital_Status]]="Single",K177+L177+1,marketing_campaign[[#This Row],[Marital_Status]]="Together",K177+L177+2,marketing_campaign[[#This Row],[Marital_Status]]="Alone",K177+L177+1,marketing_campaign[[#This Row],[Marital_Status]]="Married",K177+L177+2,marketing_campaign[[#This Row],[Marital_Status]]="Divorced",K177+L177+1,marketing_campaign[[#This Row],[Marital_Status]]="YOLO",K177+L177+1,marketing_campaign[[#This Row],[Marital_Status]]="Absurd",K177+L177+1,marketing_campaign[[#This Row],[Marital_Status]]="Widow",K177+L177+1)</f>
        <v>3</v>
      </c>
      <c r="H177" t="str" cm="1">
        <f t="array" ref="H177">_xlfn.IFS(marketing_campaign[[#This Row],[Family_size]]=1,"Family_with_one_child",marketing_campaign[[#This Row],[Family_size]]&gt;1,"Family_with_more_children")</f>
        <v>Family_with_more_children</v>
      </c>
      <c r="I177">
        <v>80427</v>
      </c>
      <c r="J177" t="str">
        <f>IF(marketing_campaign[[#This Row],[Income]]&gt;=Sheet21!B227,"high_income","low_income")</f>
        <v>high_income</v>
      </c>
      <c r="K177">
        <v>0</v>
      </c>
      <c r="L177">
        <v>1</v>
      </c>
      <c r="M177" s="1">
        <v>41164</v>
      </c>
      <c r="N177">
        <v>56</v>
      </c>
      <c r="O177" t="str" cm="1">
        <f t="array" ref="O177">_xlfn.IFS(AND(marketing_campaign[[#This Row],[Recency]]&gt;=0,marketing_campaign[[#This Row],[Recency]]&lt;=14),"Early Recency",AND(marketing_campaign[[#This Row],[Recency]]&gt;=15,marketing_campaign[[#This Row],[Recency]]&lt;=31),"Mid-Recency",marketing_campaign[[#This Row],[Recency]]&gt;=32,"high Recency")</f>
        <v>high Recency</v>
      </c>
      <c r="P177">
        <v>1149</v>
      </c>
      <c r="Q177">
        <v>71</v>
      </c>
      <c r="R177">
        <v>449</v>
      </c>
      <c r="S177">
        <v>69</v>
      </c>
      <c r="T177">
        <v>71</v>
      </c>
      <c r="U177">
        <v>26</v>
      </c>
      <c r="V177">
        <f>marketing_campaign[[#This Row],[MntGoldProds]]+marketing_campaign[[#This Row],[MntSweetProducts]]+marketing_campaign[[#This Row],[MntFishProducts]]+marketing_campaign[[#This Row],[MntMeatProducts]]+marketing_campaign[[#This Row],[MntFruits]]+marketing_campaign[[#This Row],[MntWines]]</f>
        <v>1835</v>
      </c>
      <c r="W177">
        <v>1</v>
      </c>
      <c r="X177">
        <v>11</v>
      </c>
      <c r="Y177">
        <v>8</v>
      </c>
      <c r="Z177">
        <v>8</v>
      </c>
      <c r="AA177">
        <f t="shared" si="5"/>
        <v>28</v>
      </c>
      <c r="AB177" t="str" cm="1">
        <f t="array" ref="AB177">_xlfn.IFS(AND(AA177&gt;=0,AA177&lt;=15),"low purchase",AND(AA177&gt;=16,AA177&lt;=30),"mid purchase",AA177&gt;=31,"high purchase")</f>
        <v>mid purchase</v>
      </c>
      <c r="AC177">
        <v>5</v>
      </c>
      <c r="AD177" t="str">
        <f>IF(marketing_campaign[[#This Row],[NumWebVisitsMonth]]&gt;=5.3,"higher_webvists","lower_webvisits")</f>
        <v>lower_webvisits</v>
      </c>
      <c r="AE177">
        <v>0</v>
      </c>
      <c r="AF177">
        <v>0</v>
      </c>
      <c r="AG177">
        <v>0</v>
      </c>
      <c r="AH177">
        <v>0</v>
      </c>
      <c r="AI177">
        <v>0</v>
      </c>
      <c r="AJ177">
        <v>0</v>
      </c>
      <c r="AK177">
        <v>3</v>
      </c>
      <c r="AL177">
        <v>11</v>
      </c>
      <c r="AM177">
        <v>0</v>
      </c>
      <c r="AN177">
        <f>marketing_campaign[[#This Row],[AcceptedCmp2]]+marketing_campaign[[#This Row],[AcceptedCmp1]]+marketing_campaign[[#This Row],[AcceptedCmp5]]+marketing_campaign[[#This Row],[AcceptedCmp4]]+marketing_campaign[[#This Row],[AcceptedCmp3]]+marketing_campaign[[#This Row],[Response]]</f>
        <v>0</v>
      </c>
      <c r="AO177" t="str" cm="1">
        <f t="array" ref="AO17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8" spans="1:41" x14ac:dyDescent="0.35">
      <c r="A178">
        <v>10314</v>
      </c>
      <c r="B178">
        <v>1948</v>
      </c>
      <c r="C178">
        <f t="shared" ca="1" si="4"/>
        <v>78</v>
      </c>
      <c r="D178" t="str" cm="1">
        <f t="array" aca="1" ref="D17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78" t="s">
        <v>32</v>
      </c>
      <c r="F178" t="s">
        <v>33</v>
      </c>
      <c r="G178" cm="1">
        <f t="array" ref="G178">_xlfn.IFS(marketing_campaign[[#This Row],[Marital_Status]]="Single",K178+L178+1,marketing_campaign[[#This Row],[Marital_Status]]="Together",K178+L178+2,marketing_campaign[[#This Row],[Marital_Status]]="Alone",K178+L178+1,marketing_campaign[[#This Row],[Marital_Status]]="Married",K178+L178+2,marketing_campaign[[#This Row],[Marital_Status]]="Divorced",K178+L178+1,marketing_campaign[[#This Row],[Marital_Status]]="YOLO",K178+L178+1,marketing_campaign[[#This Row],[Marital_Status]]="Absurd",K178+L178+1,marketing_campaign[[#This Row],[Marital_Status]]="Widow",K178+L178+1)</f>
        <v>2</v>
      </c>
      <c r="H178" t="str" cm="1">
        <f t="array" ref="H178">_xlfn.IFS(marketing_campaign[[#This Row],[Family_size]]=1,"Family_with_one_child",marketing_campaign[[#This Row],[Family_size]]&gt;1,"Family_with_more_children")</f>
        <v>Family_with_more_children</v>
      </c>
      <c r="I178">
        <v>83837</v>
      </c>
      <c r="J178" t="str">
        <f>IF(marketing_campaign[[#This Row],[Income]]&gt;=Sheet21!B228,"high_income","low_income")</f>
        <v>high_income</v>
      </c>
      <c r="K178">
        <v>0</v>
      </c>
      <c r="L178">
        <v>0</v>
      </c>
      <c r="M178" s="1">
        <v>41259</v>
      </c>
      <c r="N178">
        <v>79</v>
      </c>
      <c r="O178" t="str" cm="1">
        <f t="array" ref="O178">_xlfn.IFS(AND(marketing_campaign[[#This Row],[Recency]]&gt;=0,marketing_campaign[[#This Row],[Recency]]&lt;=14),"Early Recency",AND(marketing_campaign[[#This Row],[Recency]]&gt;=15,marketing_campaign[[#This Row],[Recency]]&lt;=31),"Mid-Recency",marketing_campaign[[#This Row],[Recency]]&gt;=32,"high Recency")</f>
        <v>high Recency</v>
      </c>
      <c r="P178">
        <v>847</v>
      </c>
      <c r="Q178">
        <v>66</v>
      </c>
      <c r="R178">
        <v>119</v>
      </c>
      <c r="S178">
        <v>86</v>
      </c>
      <c r="T178">
        <v>89</v>
      </c>
      <c r="U178">
        <v>111</v>
      </c>
      <c r="V178">
        <f>marketing_campaign[[#This Row],[MntGoldProds]]+marketing_campaign[[#This Row],[MntSweetProducts]]+marketing_campaign[[#This Row],[MntFishProducts]]+marketing_campaign[[#This Row],[MntMeatProducts]]+marketing_campaign[[#This Row],[MntFruits]]+marketing_campaign[[#This Row],[MntWines]]</f>
        <v>1318</v>
      </c>
      <c r="W178">
        <v>1</v>
      </c>
      <c r="X178">
        <v>9</v>
      </c>
      <c r="Y178">
        <v>10</v>
      </c>
      <c r="Z178">
        <v>5</v>
      </c>
      <c r="AA178">
        <f t="shared" si="5"/>
        <v>25</v>
      </c>
      <c r="AB178" t="str" cm="1">
        <f t="array" ref="AB178">_xlfn.IFS(AND(AA178&gt;=0,AA178&lt;=15),"low purchase",AND(AA178&gt;=16,AA178&lt;=30),"mid purchase",AA178&gt;=31,"high purchase")</f>
        <v>mid purchase</v>
      </c>
      <c r="AC178">
        <v>4</v>
      </c>
      <c r="AD178" t="str">
        <f>IF(marketing_campaign[[#This Row],[NumWebVisitsMonth]]&gt;=5.3,"higher_webvists","lower_webvisits")</f>
        <v>lower_webvisits</v>
      </c>
      <c r="AE178">
        <v>0</v>
      </c>
      <c r="AF178">
        <v>1</v>
      </c>
      <c r="AG178">
        <v>0</v>
      </c>
      <c r="AH178">
        <v>1</v>
      </c>
      <c r="AI178">
        <v>0</v>
      </c>
      <c r="AJ178">
        <v>0</v>
      </c>
      <c r="AK178">
        <v>3</v>
      </c>
      <c r="AL178">
        <v>11</v>
      </c>
      <c r="AM178">
        <v>1</v>
      </c>
      <c r="AN178">
        <f>marketing_campaign[[#This Row],[AcceptedCmp2]]+marketing_campaign[[#This Row],[AcceptedCmp1]]+marketing_campaign[[#This Row],[AcceptedCmp5]]+marketing_campaign[[#This Row],[AcceptedCmp4]]+marketing_campaign[[#This Row],[AcceptedCmp3]]+marketing_campaign[[#This Row],[Response]]</f>
        <v>3</v>
      </c>
      <c r="AO178" t="str" cm="1">
        <f t="array" ref="AO17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3/5 campaign accepted</v>
      </c>
    </row>
    <row r="179" spans="1:41" x14ac:dyDescent="0.35">
      <c r="A179">
        <v>10854</v>
      </c>
      <c r="B179">
        <v>1970</v>
      </c>
      <c r="C179">
        <f t="shared" ca="1" si="4"/>
        <v>56</v>
      </c>
      <c r="D179" t="str" cm="1">
        <f t="array" aca="1" ref="D17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9" t="s">
        <v>32</v>
      </c>
      <c r="F179" t="s">
        <v>33</v>
      </c>
      <c r="G179" cm="1">
        <f t="array" ref="G179">_xlfn.IFS(marketing_campaign[[#This Row],[Marital_Status]]="Single",K179+L179+1,marketing_campaign[[#This Row],[Marital_Status]]="Together",K179+L179+2,marketing_campaign[[#This Row],[Marital_Status]]="Alone",K179+L179+1,marketing_campaign[[#This Row],[Marital_Status]]="Married",K179+L179+2,marketing_campaign[[#This Row],[Marital_Status]]="Divorced",K179+L179+1,marketing_campaign[[#This Row],[Marital_Status]]="YOLO",K179+L179+1,marketing_campaign[[#This Row],[Marital_Status]]="Absurd",K179+L179+1,marketing_campaign[[#This Row],[Marital_Status]]="Widow",K179+L179+1)</f>
        <v>4</v>
      </c>
      <c r="H179" t="str" cm="1">
        <f t="array" ref="H179">_xlfn.IFS(marketing_campaign[[#This Row],[Family_size]]=1,"Family_with_one_child",marketing_campaign[[#This Row],[Family_size]]&gt;1,"Family_with_more_children")</f>
        <v>Family_with_more_children</v>
      </c>
      <c r="I179">
        <v>38853</v>
      </c>
      <c r="J179" t="str">
        <f>IF(marketing_campaign[[#This Row],[Income]]&gt;=Sheet21!B229,"high_income","low_income")</f>
        <v>high_income</v>
      </c>
      <c r="K179">
        <v>1</v>
      </c>
      <c r="L179">
        <v>1</v>
      </c>
      <c r="M179" s="1">
        <v>41782</v>
      </c>
      <c r="N179">
        <v>90</v>
      </c>
      <c r="O179" t="str" cm="1">
        <f t="array" ref="O179">_xlfn.IFS(AND(marketing_campaign[[#This Row],[Recency]]&gt;=0,marketing_campaign[[#This Row],[Recency]]&lt;=14),"Early Recency",AND(marketing_campaign[[#This Row],[Recency]]&gt;=15,marketing_campaign[[#This Row],[Recency]]&lt;=31),"Mid-Recency",marketing_campaign[[#This Row],[Recency]]&gt;=32,"high Recency")</f>
        <v>high Recency</v>
      </c>
      <c r="P179">
        <v>29</v>
      </c>
      <c r="Q179">
        <v>0</v>
      </c>
      <c r="R179">
        <v>14</v>
      </c>
      <c r="S179">
        <v>0</v>
      </c>
      <c r="T179">
        <v>0</v>
      </c>
      <c r="U179">
        <v>2</v>
      </c>
      <c r="V179">
        <f>marketing_campaign[[#This Row],[MntGoldProds]]+marketing_campaign[[#This Row],[MntSweetProducts]]+marketing_campaign[[#This Row],[MntFishProducts]]+marketing_campaign[[#This Row],[MntMeatProducts]]+marketing_campaign[[#This Row],[MntFruits]]+marketing_campaign[[#This Row],[MntWines]]</f>
        <v>45</v>
      </c>
      <c r="W179">
        <v>2</v>
      </c>
      <c r="X179">
        <v>2</v>
      </c>
      <c r="Y179">
        <v>0</v>
      </c>
      <c r="Z179">
        <v>3</v>
      </c>
      <c r="AA179">
        <f t="shared" si="5"/>
        <v>7</v>
      </c>
      <c r="AB179" t="str" cm="1">
        <f t="array" ref="AB179">_xlfn.IFS(AND(AA179&gt;=0,AA179&lt;=15),"low purchase",AND(AA179&gt;=16,AA179&lt;=30),"mid purchase",AA179&gt;=31,"high purchase")</f>
        <v>low purchase</v>
      </c>
      <c r="AC179">
        <v>7</v>
      </c>
      <c r="AD179" t="str">
        <f>IF(marketing_campaign[[#This Row],[NumWebVisitsMonth]]&gt;=5.3,"higher_webvists","lower_webvisits")</f>
        <v>higher_webvists</v>
      </c>
      <c r="AE179">
        <v>0</v>
      </c>
      <c r="AF179">
        <v>0</v>
      </c>
      <c r="AG179">
        <v>0</v>
      </c>
      <c r="AH179">
        <v>0</v>
      </c>
      <c r="AI179">
        <v>0</v>
      </c>
      <c r="AJ179">
        <v>0</v>
      </c>
      <c r="AK179">
        <v>3</v>
      </c>
      <c r="AL179">
        <v>11</v>
      </c>
      <c r="AM179">
        <v>0</v>
      </c>
      <c r="AN179">
        <f>marketing_campaign[[#This Row],[AcceptedCmp2]]+marketing_campaign[[#This Row],[AcceptedCmp1]]+marketing_campaign[[#This Row],[AcceptedCmp5]]+marketing_campaign[[#This Row],[AcceptedCmp4]]+marketing_campaign[[#This Row],[AcceptedCmp3]]+marketing_campaign[[#This Row],[Response]]</f>
        <v>0</v>
      </c>
      <c r="AO179" t="str" cm="1">
        <f t="array" ref="AO17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0" spans="1:41" x14ac:dyDescent="0.35">
      <c r="A180">
        <v>10492</v>
      </c>
      <c r="B180">
        <v>1959</v>
      </c>
      <c r="C180">
        <f t="shared" ca="1" si="4"/>
        <v>67</v>
      </c>
      <c r="D180" t="str" cm="1">
        <f t="array" aca="1" ref="D18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0" t="s">
        <v>29</v>
      </c>
      <c r="F180" t="s">
        <v>31</v>
      </c>
      <c r="G180" cm="1">
        <f t="array" ref="G180">_xlfn.IFS(marketing_campaign[[#This Row],[Marital_Status]]="Single",K180+L180+1,marketing_campaign[[#This Row],[Marital_Status]]="Together",K180+L180+2,marketing_campaign[[#This Row],[Marital_Status]]="Alone",K180+L180+1,marketing_campaign[[#This Row],[Marital_Status]]="Married",K180+L180+2,marketing_campaign[[#This Row],[Marital_Status]]="Divorced",K180+L180+1,marketing_campaign[[#This Row],[Marital_Status]]="YOLO",K180+L180+1,marketing_campaign[[#This Row],[Marital_Status]]="Absurd",K180+L180+1,marketing_campaign[[#This Row],[Marital_Status]]="Widow",K180+L180+1)</f>
        <v>5</v>
      </c>
      <c r="H180" t="str" cm="1">
        <f t="array" ref="H180">_xlfn.IFS(marketing_campaign[[#This Row],[Family_size]]=1,"Family_with_one_child",marketing_campaign[[#This Row],[Family_size]]&gt;1,"Family_with_more_children")</f>
        <v>Family_with_more_children</v>
      </c>
      <c r="I180">
        <v>38285</v>
      </c>
      <c r="J180" t="str">
        <f>IF(marketing_campaign[[#This Row],[Income]]&gt;=Sheet21!B230,"high_income","low_income")</f>
        <v>high_income</v>
      </c>
      <c r="K180">
        <v>2</v>
      </c>
      <c r="L180">
        <v>1</v>
      </c>
      <c r="M180" s="1">
        <v>41814</v>
      </c>
      <c r="N180">
        <v>96</v>
      </c>
      <c r="O180" t="str" cm="1">
        <f t="array" ref="O180">_xlfn.IFS(AND(marketing_campaign[[#This Row],[Recency]]&gt;=0,marketing_campaign[[#This Row],[Recency]]&lt;=14),"Early Recency",AND(marketing_campaign[[#This Row],[Recency]]&gt;=15,marketing_campaign[[#This Row],[Recency]]&lt;=31),"Mid-Recency",marketing_campaign[[#This Row],[Recency]]&gt;=32,"high Recency")</f>
        <v>high Recency</v>
      </c>
      <c r="P180">
        <v>2</v>
      </c>
      <c r="Q180">
        <v>0</v>
      </c>
      <c r="R180">
        <v>5</v>
      </c>
      <c r="S180">
        <v>2</v>
      </c>
      <c r="T180">
        <v>0</v>
      </c>
      <c r="U180">
        <v>1</v>
      </c>
      <c r="V180">
        <f>marketing_campaign[[#This Row],[MntGoldProds]]+marketing_campaign[[#This Row],[MntSweetProducts]]+marketing_campaign[[#This Row],[MntFishProducts]]+marketing_campaign[[#This Row],[MntMeatProducts]]+marketing_campaign[[#This Row],[MntFruits]]+marketing_campaign[[#This Row],[MntWines]]</f>
        <v>10</v>
      </c>
      <c r="W180">
        <v>1</v>
      </c>
      <c r="X180">
        <v>0</v>
      </c>
      <c r="Y180">
        <v>0</v>
      </c>
      <c r="Z180">
        <v>3</v>
      </c>
      <c r="AA180">
        <f t="shared" si="5"/>
        <v>4</v>
      </c>
      <c r="AB180" t="str" cm="1">
        <f t="array" ref="AB180">_xlfn.IFS(AND(AA180&gt;=0,AA180&lt;=15),"low purchase",AND(AA180&gt;=16,AA180&lt;=30),"mid purchase",AA180&gt;=31,"high purchase")</f>
        <v>low purchase</v>
      </c>
      <c r="AC180">
        <v>2</v>
      </c>
      <c r="AD180" t="str">
        <f>IF(marketing_campaign[[#This Row],[NumWebVisitsMonth]]&gt;=5.3,"higher_webvists","lower_webvisits")</f>
        <v>lower_webvisits</v>
      </c>
      <c r="AE180">
        <v>0</v>
      </c>
      <c r="AF180">
        <v>0</v>
      </c>
      <c r="AG180">
        <v>0</v>
      </c>
      <c r="AH180">
        <v>0</v>
      </c>
      <c r="AI180">
        <v>0</v>
      </c>
      <c r="AJ180">
        <v>0</v>
      </c>
      <c r="AK180">
        <v>3</v>
      </c>
      <c r="AL180">
        <v>11</v>
      </c>
      <c r="AM180">
        <v>0</v>
      </c>
      <c r="AN180">
        <f>marketing_campaign[[#This Row],[AcceptedCmp2]]+marketing_campaign[[#This Row],[AcceptedCmp1]]+marketing_campaign[[#This Row],[AcceptedCmp5]]+marketing_campaign[[#This Row],[AcceptedCmp4]]+marketing_campaign[[#This Row],[AcceptedCmp3]]+marketing_campaign[[#This Row],[Response]]</f>
        <v>0</v>
      </c>
      <c r="AO180" t="str" cm="1">
        <f t="array" ref="AO18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1" spans="1:41" x14ac:dyDescent="0.35">
      <c r="A181">
        <v>6935</v>
      </c>
      <c r="B181">
        <v>1951</v>
      </c>
      <c r="C181">
        <f t="shared" ca="1" si="4"/>
        <v>75</v>
      </c>
      <c r="D181" t="str" cm="1">
        <f t="array" aca="1" ref="D18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1" t="s">
        <v>37</v>
      </c>
      <c r="F181" t="s">
        <v>33</v>
      </c>
      <c r="G181" cm="1">
        <f t="array" ref="G181">_xlfn.IFS(marketing_campaign[[#This Row],[Marital_Status]]="Single",K181+L181+1,marketing_campaign[[#This Row],[Marital_Status]]="Together",K181+L181+2,marketing_campaign[[#This Row],[Marital_Status]]="Alone",K181+L181+1,marketing_campaign[[#This Row],[Marital_Status]]="Married",K181+L181+2,marketing_campaign[[#This Row],[Marital_Status]]="Divorced",K181+L181+1,marketing_campaign[[#This Row],[Marital_Status]]="YOLO",K181+L181+1,marketing_campaign[[#This Row],[Marital_Status]]="Absurd",K181+L181+1,marketing_campaign[[#This Row],[Marital_Status]]="Widow",K181+L181+1)</f>
        <v>2</v>
      </c>
      <c r="H181" t="str" cm="1">
        <f t="array" ref="H181">_xlfn.IFS(marketing_campaign[[#This Row],[Family_size]]=1,"Family_with_one_child",marketing_campaign[[#This Row],[Family_size]]&gt;1,"Family_with_more_children")</f>
        <v>Family_with_more_children</v>
      </c>
      <c r="I181">
        <v>78497</v>
      </c>
      <c r="J181" t="str">
        <f>IF(marketing_campaign[[#This Row],[Income]]&gt;=Sheet21!B231,"high_income","low_income")</f>
        <v>high_income</v>
      </c>
      <c r="K181">
        <v>0</v>
      </c>
      <c r="L181">
        <v>0</v>
      </c>
      <c r="M181" s="1">
        <v>41609</v>
      </c>
      <c r="N181">
        <v>44</v>
      </c>
      <c r="O181" t="str" cm="1">
        <f t="array" ref="O181">_xlfn.IFS(AND(marketing_campaign[[#This Row],[Recency]]&gt;=0,marketing_campaign[[#This Row],[Recency]]&lt;=14),"Early Recency",AND(marketing_campaign[[#This Row],[Recency]]&gt;=15,marketing_campaign[[#This Row],[Recency]]&lt;=31),"Mid-Recency",marketing_campaign[[#This Row],[Recency]]&gt;=32,"high Recency")</f>
        <v>high Recency</v>
      </c>
      <c r="P181">
        <v>207</v>
      </c>
      <c r="Q181">
        <v>26</v>
      </c>
      <c r="R181">
        <v>447</v>
      </c>
      <c r="S181">
        <v>75</v>
      </c>
      <c r="T181">
        <v>0</v>
      </c>
      <c r="U181">
        <v>223</v>
      </c>
      <c r="V181">
        <f>marketing_campaign[[#This Row],[MntGoldProds]]+marketing_campaign[[#This Row],[MntSweetProducts]]+marketing_campaign[[#This Row],[MntFishProducts]]+marketing_campaign[[#This Row],[MntMeatProducts]]+marketing_campaign[[#This Row],[MntFruits]]+marketing_campaign[[#This Row],[MntWines]]</f>
        <v>978</v>
      </c>
      <c r="W181">
        <v>1</v>
      </c>
      <c r="X181">
        <v>5</v>
      </c>
      <c r="Y181">
        <v>7</v>
      </c>
      <c r="Z181">
        <v>12</v>
      </c>
      <c r="AA181">
        <f t="shared" si="5"/>
        <v>25</v>
      </c>
      <c r="AB181" t="str" cm="1">
        <f t="array" ref="AB181">_xlfn.IFS(AND(AA181&gt;=0,AA181&lt;=15),"low purchase",AND(AA181&gt;=16,AA181&lt;=30),"mid purchase",AA181&gt;=31,"high purchase")</f>
        <v>mid purchase</v>
      </c>
      <c r="AC181">
        <v>2</v>
      </c>
      <c r="AD181" t="str">
        <f>IF(marketing_campaign[[#This Row],[NumWebVisitsMonth]]&gt;=5.3,"higher_webvists","lower_webvisits")</f>
        <v>lower_webvisits</v>
      </c>
      <c r="AE181">
        <v>0</v>
      </c>
      <c r="AF181">
        <v>0</v>
      </c>
      <c r="AG181">
        <v>0</v>
      </c>
      <c r="AH181">
        <v>1</v>
      </c>
      <c r="AI181">
        <v>0</v>
      </c>
      <c r="AJ181">
        <v>0</v>
      </c>
      <c r="AK181">
        <v>3</v>
      </c>
      <c r="AL181">
        <v>11</v>
      </c>
      <c r="AM181">
        <v>0</v>
      </c>
      <c r="AN181">
        <f>marketing_campaign[[#This Row],[AcceptedCmp2]]+marketing_campaign[[#This Row],[AcceptedCmp1]]+marketing_campaign[[#This Row],[AcceptedCmp5]]+marketing_campaign[[#This Row],[AcceptedCmp4]]+marketing_campaign[[#This Row],[AcceptedCmp3]]+marketing_campaign[[#This Row],[Response]]</f>
        <v>1</v>
      </c>
      <c r="AO181" t="str" cm="1">
        <f t="array" ref="AO18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82" spans="1:41" x14ac:dyDescent="0.35">
      <c r="A182">
        <v>7698</v>
      </c>
      <c r="B182">
        <v>1976</v>
      </c>
      <c r="C182">
        <f t="shared" ca="1" si="4"/>
        <v>50</v>
      </c>
      <c r="D182" t="str" cm="1">
        <f t="array" aca="1" ref="D18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2" t="s">
        <v>32</v>
      </c>
      <c r="F182" t="s">
        <v>33</v>
      </c>
      <c r="G182" cm="1">
        <f t="array" ref="G182">_xlfn.IFS(marketing_campaign[[#This Row],[Marital_Status]]="Single",K182+L182+1,marketing_campaign[[#This Row],[Marital_Status]]="Together",K182+L182+2,marketing_campaign[[#This Row],[Marital_Status]]="Alone",K182+L182+1,marketing_campaign[[#This Row],[Marital_Status]]="Married",K182+L182+2,marketing_campaign[[#This Row],[Marital_Status]]="Divorced",K182+L182+1,marketing_campaign[[#This Row],[Marital_Status]]="YOLO",K182+L182+1,marketing_campaign[[#This Row],[Marital_Status]]="Absurd",K182+L182+1,marketing_campaign[[#This Row],[Marital_Status]]="Widow",K182+L182+1)</f>
        <v>3</v>
      </c>
      <c r="H182" t="str" cm="1">
        <f t="array" ref="H182">_xlfn.IFS(marketing_campaign[[#This Row],[Family_size]]=1,"Family_with_one_child",marketing_campaign[[#This Row],[Family_size]]&gt;1,"Family_with_more_children")</f>
        <v>Family_with_more_children</v>
      </c>
      <c r="I182">
        <v>51650</v>
      </c>
      <c r="J182" t="str">
        <f>IF(marketing_campaign[[#This Row],[Income]]&gt;=Sheet21!B232,"high_income","low_income")</f>
        <v>high_income</v>
      </c>
      <c r="K182">
        <v>0</v>
      </c>
      <c r="L182">
        <v>1</v>
      </c>
      <c r="M182" s="1">
        <v>41770</v>
      </c>
      <c r="N182">
        <v>81</v>
      </c>
      <c r="O182" t="str" cm="1">
        <f t="array" ref="O182">_xlfn.IFS(AND(marketing_campaign[[#This Row],[Recency]]&gt;=0,marketing_campaign[[#This Row],[Recency]]&lt;=14),"Early Recency",AND(marketing_campaign[[#This Row],[Recency]]&gt;=15,marketing_campaign[[#This Row],[Recency]]&lt;=31),"Mid-Recency",marketing_campaign[[#This Row],[Recency]]&gt;=32,"high Recency")</f>
        <v>high Recency</v>
      </c>
      <c r="P182">
        <v>152</v>
      </c>
      <c r="Q182">
        <v>3</v>
      </c>
      <c r="R182">
        <v>22</v>
      </c>
      <c r="S182">
        <v>2</v>
      </c>
      <c r="T182">
        <v>5</v>
      </c>
      <c r="U182">
        <v>7</v>
      </c>
      <c r="V182">
        <f>marketing_campaign[[#This Row],[MntGoldProds]]+marketing_campaign[[#This Row],[MntSweetProducts]]+marketing_campaign[[#This Row],[MntFishProducts]]+marketing_campaign[[#This Row],[MntMeatProducts]]+marketing_campaign[[#This Row],[MntFruits]]+marketing_campaign[[#This Row],[MntWines]]</f>
        <v>191</v>
      </c>
      <c r="W182">
        <v>1</v>
      </c>
      <c r="X182">
        <v>4</v>
      </c>
      <c r="Y182">
        <v>1</v>
      </c>
      <c r="Z182">
        <v>4</v>
      </c>
      <c r="AA182">
        <f t="shared" si="5"/>
        <v>10</v>
      </c>
      <c r="AB182" t="str" cm="1">
        <f t="array" ref="AB182">_xlfn.IFS(AND(AA182&gt;=0,AA182&lt;=15),"low purchase",AND(AA182&gt;=16,AA182&lt;=30),"mid purchase",AA182&gt;=31,"high purchase")</f>
        <v>low purchase</v>
      </c>
      <c r="AC182">
        <v>5</v>
      </c>
      <c r="AD182" t="str">
        <f>IF(marketing_campaign[[#This Row],[NumWebVisitsMonth]]&gt;=5.3,"higher_webvists","lower_webvisits")</f>
        <v>lower_webvisits</v>
      </c>
      <c r="AE182">
        <v>0</v>
      </c>
      <c r="AF182">
        <v>0</v>
      </c>
      <c r="AG182">
        <v>0</v>
      </c>
      <c r="AH182">
        <v>0</v>
      </c>
      <c r="AI182">
        <v>0</v>
      </c>
      <c r="AJ182">
        <v>0</v>
      </c>
      <c r="AK182">
        <v>3</v>
      </c>
      <c r="AL182">
        <v>11</v>
      </c>
      <c r="AM182">
        <v>0</v>
      </c>
      <c r="AN182">
        <f>marketing_campaign[[#This Row],[AcceptedCmp2]]+marketing_campaign[[#This Row],[AcceptedCmp1]]+marketing_campaign[[#This Row],[AcceptedCmp5]]+marketing_campaign[[#This Row],[AcceptedCmp4]]+marketing_campaign[[#This Row],[AcceptedCmp3]]+marketing_campaign[[#This Row],[Response]]</f>
        <v>0</v>
      </c>
      <c r="AO182" t="str" cm="1">
        <f t="array" ref="AO18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3" spans="1:41" x14ac:dyDescent="0.35">
      <c r="A183">
        <v>3559</v>
      </c>
      <c r="B183">
        <v>1988</v>
      </c>
      <c r="C183">
        <f t="shared" ca="1" si="4"/>
        <v>38</v>
      </c>
      <c r="D183" t="str" cm="1">
        <f t="array" aca="1" ref="D18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83" t="s">
        <v>37</v>
      </c>
      <c r="F183" t="s">
        <v>33</v>
      </c>
      <c r="G183" cm="1">
        <f t="array" ref="G183">_xlfn.IFS(marketing_campaign[[#This Row],[Marital_Status]]="Single",K183+L183+1,marketing_campaign[[#This Row],[Marital_Status]]="Together",K183+L183+2,marketing_campaign[[#This Row],[Marital_Status]]="Alone",K183+L183+1,marketing_campaign[[#This Row],[Marital_Status]]="Married",K183+L183+2,marketing_campaign[[#This Row],[Marital_Status]]="Divorced",K183+L183+1,marketing_campaign[[#This Row],[Marital_Status]]="YOLO",K183+L183+1,marketing_campaign[[#This Row],[Marital_Status]]="Absurd",K183+L183+1,marketing_campaign[[#This Row],[Marital_Status]]="Widow",K183+L183+1)</f>
        <v>3</v>
      </c>
      <c r="H183" t="str" cm="1">
        <f t="array" ref="H183">_xlfn.IFS(marketing_campaign[[#This Row],[Family_size]]=1,"Family_with_one_child",marketing_campaign[[#This Row],[Family_size]]&gt;1,"Family_with_more_children")</f>
        <v>Family_with_more_children</v>
      </c>
      <c r="I183">
        <v>16248</v>
      </c>
      <c r="J183" t="str">
        <f>IF(marketing_campaign[[#This Row],[Income]]&gt;=Sheet21!B233,"high_income","low_income")</f>
        <v>high_income</v>
      </c>
      <c r="K183">
        <v>1</v>
      </c>
      <c r="L183">
        <v>0</v>
      </c>
      <c r="M183" s="1">
        <v>41769</v>
      </c>
      <c r="N183">
        <v>77</v>
      </c>
      <c r="O183" t="str" cm="1">
        <f t="array" ref="O183">_xlfn.IFS(AND(marketing_campaign[[#This Row],[Recency]]&gt;=0,marketing_campaign[[#This Row],[Recency]]&lt;=14),"Early Recency",AND(marketing_campaign[[#This Row],[Recency]]&gt;=15,marketing_campaign[[#This Row],[Recency]]&lt;=31),"Mid-Recency",marketing_campaign[[#This Row],[Recency]]&gt;=32,"high Recency")</f>
        <v>high Recency</v>
      </c>
      <c r="P183">
        <v>12</v>
      </c>
      <c r="Q183">
        <v>11</v>
      </c>
      <c r="R183">
        <v>10</v>
      </c>
      <c r="S183">
        <v>3</v>
      </c>
      <c r="T183">
        <v>12</v>
      </c>
      <c r="U183">
        <v>9</v>
      </c>
      <c r="V183">
        <f>marketing_campaign[[#This Row],[MntGoldProds]]+marketing_campaign[[#This Row],[MntSweetProducts]]+marketing_campaign[[#This Row],[MntFishProducts]]+marketing_campaign[[#This Row],[MntMeatProducts]]+marketing_campaign[[#This Row],[MntFruits]]+marketing_campaign[[#This Row],[MntWines]]</f>
        <v>57</v>
      </c>
      <c r="W183">
        <v>3</v>
      </c>
      <c r="X183">
        <v>2</v>
      </c>
      <c r="Y183">
        <v>1</v>
      </c>
      <c r="Z183">
        <v>3</v>
      </c>
      <c r="AA183">
        <f t="shared" si="5"/>
        <v>9</v>
      </c>
      <c r="AB183" t="str" cm="1">
        <f t="array" ref="AB183">_xlfn.IFS(AND(AA183&gt;=0,AA183&lt;=15),"low purchase",AND(AA183&gt;=16,AA183&lt;=30),"mid purchase",AA183&gt;=31,"high purchase")</f>
        <v>low purchase</v>
      </c>
      <c r="AC183">
        <v>6</v>
      </c>
      <c r="AD183" t="str">
        <f>IF(marketing_campaign[[#This Row],[NumWebVisitsMonth]]&gt;=5.3,"higher_webvists","lower_webvisits")</f>
        <v>higher_webvists</v>
      </c>
      <c r="AE183">
        <v>0</v>
      </c>
      <c r="AF183">
        <v>0</v>
      </c>
      <c r="AG183">
        <v>0</v>
      </c>
      <c r="AH183">
        <v>0</v>
      </c>
      <c r="AI183">
        <v>0</v>
      </c>
      <c r="AJ183">
        <v>0</v>
      </c>
      <c r="AK183">
        <v>3</v>
      </c>
      <c r="AL183">
        <v>11</v>
      </c>
      <c r="AM183">
        <v>0</v>
      </c>
      <c r="AN183">
        <f>marketing_campaign[[#This Row],[AcceptedCmp2]]+marketing_campaign[[#This Row],[AcceptedCmp1]]+marketing_campaign[[#This Row],[AcceptedCmp5]]+marketing_campaign[[#This Row],[AcceptedCmp4]]+marketing_campaign[[#This Row],[AcceptedCmp3]]+marketing_campaign[[#This Row],[Response]]</f>
        <v>0</v>
      </c>
      <c r="AO183" t="str" cm="1">
        <f t="array" ref="AO18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4" spans="1:41" x14ac:dyDescent="0.35">
      <c r="A184">
        <v>10562</v>
      </c>
      <c r="B184">
        <v>1946</v>
      </c>
      <c r="C184">
        <f t="shared" ca="1" si="4"/>
        <v>80</v>
      </c>
      <c r="D184" t="str" cm="1">
        <f t="array" aca="1" ref="D18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84" t="s">
        <v>34</v>
      </c>
      <c r="F184" t="s">
        <v>33</v>
      </c>
      <c r="G184" cm="1">
        <f t="array" ref="G184">_xlfn.IFS(marketing_campaign[[#This Row],[Marital_Status]]="Single",K184+L184+1,marketing_campaign[[#This Row],[Marital_Status]]="Together",K184+L184+2,marketing_campaign[[#This Row],[Marital_Status]]="Alone",K184+L184+1,marketing_campaign[[#This Row],[Marital_Status]]="Married",K184+L184+2,marketing_campaign[[#This Row],[Marital_Status]]="Divorced",K184+L184+1,marketing_campaign[[#This Row],[Marital_Status]]="YOLO",K184+L184+1,marketing_campaign[[#This Row],[Marital_Status]]="Absurd",K184+L184+1,marketing_campaign[[#This Row],[Marital_Status]]="Widow",K184+L184+1)</f>
        <v>2</v>
      </c>
      <c r="H184" t="str" cm="1">
        <f t="array" ref="H184">_xlfn.IFS(marketing_campaign[[#This Row],[Family_size]]=1,"Family_with_one_child",marketing_campaign[[#This Row],[Family_size]]&gt;1,"Family_with_more_children")</f>
        <v>Family_with_more_children</v>
      </c>
      <c r="I184">
        <v>66835</v>
      </c>
      <c r="J184" t="str">
        <f>IF(marketing_campaign[[#This Row],[Income]]&gt;=Sheet21!B234,"high_income","low_income")</f>
        <v>high_income</v>
      </c>
      <c r="K184">
        <v>0</v>
      </c>
      <c r="L184">
        <v>0</v>
      </c>
      <c r="M184" s="1">
        <v>41545</v>
      </c>
      <c r="N184">
        <v>21</v>
      </c>
      <c r="O184" t="str" cm="1">
        <f t="array" ref="O184">_xlfn.IFS(AND(marketing_campaign[[#This Row],[Recency]]&gt;=0,marketing_campaign[[#This Row],[Recency]]&lt;=14),"Early Recency",AND(marketing_campaign[[#This Row],[Recency]]&gt;=15,marketing_campaign[[#This Row],[Recency]]&lt;=31),"Mid-Recency",marketing_campaign[[#This Row],[Recency]]&gt;=32,"high Recency")</f>
        <v>Mid-Recency</v>
      </c>
      <c r="P184">
        <v>620</v>
      </c>
      <c r="Q184">
        <v>26</v>
      </c>
      <c r="R184">
        <v>195</v>
      </c>
      <c r="S184">
        <v>34</v>
      </c>
      <c r="T184">
        <v>17</v>
      </c>
      <c r="U184">
        <v>141</v>
      </c>
      <c r="V184">
        <f>marketing_campaign[[#This Row],[MntGoldProds]]+marketing_campaign[[#This Row],[MntSweetProducts]]+marketing_campaign[[#This Row],[MntFishProducts]]+marketing_campaign[[#This Row],[MntMeatProducts]]+marketing_campaign[[#This Row],[MntFruits]]+marketing_campaign[[#This Row],[MntWines]]</f>
        <v>1033</v>
      </c>
      <c r="W184">
        <v>1</v>
      </c>
      <c r="X184">
        <v>6</v>
      </c>
      <c r="Y184">
        <v>4</v>
      </c>
      <c r="Z184">
        <v>13</v>
      </c>
      <c r="AA184">
        <f t="shared" si="5"/>
        <v>24</v>
      </c>
      <c r="AB184" t="str" cm="1">
        <f t="array" ref="AB184">_xlfn.IFS(AND(AA184&gt;=0,AA184&lt;=15),"low purchase",AND(AA184&gt;=16,AA184&lt;=30),"mid purchase",AA184&gt;=31,"high purchase")</f>
        <v>mid purchase</v>
      </c>
      <c r="AC184">
        <v>2</v>
      </c>
      <c r="AD184" t="str">
        <f>IF(marketing_campaign[[#This Row],[NumWebVisitsMonth]]&gt;=5.3,"higher_webvists","lower_webvisits")</f>
        <v>lower_webvisits</v>
      </c>
      <c r="AE184">
        <v>0</v>
      </c>
      <c r="AF184">
        <v>0</v>
      </c>
      <c r="AG184">
        <v>0</v>
      </c>
      <c r="AH184">
        <v>0</v>
      </c>
      <c r="AI184">
        <v>0</v>
      </c>
      <c r="AJ184">
        <v>0</v>
      </c>
      <c r="AK184">
        <v>3</v>
      </c>
      <c r="AL184">
        <v>11</v>
      </c>
      <c r="AM184">
        <v>0</v>
      </c>
      <c r="AN184">
        <f>marketing_campaign[[#This Row],[AcceptedCmp2]]+marketing_campaign[[#This Row],[AcceptedCmp1]]+marketing_campaign[[#This Row],[AcceptedCmp5]]+marketing_campaign[[#This Row],[AcceptedCmp4]]+marketing_campaign[[#This Row],[AcceptedCmp3]]+marketing_campaign[[#This Row],[Response]]</f>
        <v>0</v>
      </c>
      <c r="AO184" t="str" cm="1">
        <f t="array" ref="AO18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5" spans="1:41" x14ac:dyDescent="0.35">
      <c r="A185">
        <v>10796</v>
      </c>
      <c r="B185">
        <v>1984</v>
      </c>
      <c r="C185">
        <f t="shared" ca="1" si="4"/>
        <v>42</v>
      </c>
      <c r="D185" t="str" cm="1">
        <f t="array" aca="1" ref="D18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85" t="s">
        <v>34</v>
      </c>
      <c r="F185" t="s">
        <v>33</v>
      </c>
      <c r="G185" cm="1">
        <f t="array" ref="G185">_xlfn.IFS(marketing_campaign[[#This Row],[Marital_Status]]="Single",K185+L185+1,marketing_campaign[[#This Row],[Marital_Status]]="Together",K185+L185+2,marketing_campaign[[#This Row],[Marital_Status]]="Alone",K185+L185+1,marketing_campaign[[#This Row],[Marital_Status]]="Married",K185+L185+2,marketing_campaign[[#This Row],[Marital_Status]]="Divorced",K185+L185+1,marketing_campaign[[#This Row],[Marital_Status]]="YOLO",K185+L185+1,marketing_campaign[[#This Row],[Marital_Status]]="Absurd",K185+L185+1,marketing_campaign[[#This Row],[Marital_Status]]="Widow",K185+L185+1)</f>
        <v>3</v>
      </c>
      <c r="H185" t="str" cm="1">
        <f t="array" ref="H185">_xlfn.IFS(marketing_campaign[[#This Row],[Family_size]]=1,"Family_with_one_child",marketing_campaign[[#This Row],[Family_size]]&gt;1,"Family_with_more_children")</f>
        <v>Family_with_more_children</v>
      </c>
      <c r="I185">
        <v>30477</v>
      </c>
      <c r="J185" t="str">
        <f>IF(marketing_campaign[[#This Row],[Income]]&gt;=Sheet21!B235,"high_income","low_income")</f>
        <v>high_income</v>
      </c>
      <c r="K185">
        <v>1</v>
      </c>
      <c r="L185">
        <v>0</v>
      </c>
      <c r="M185" s="1">
        <v>41661</v>
      </c>
      <c r="N185">
        <v>16</v>
      </c>
      <c r="O185" t="str" cm="1">
        <f t="array" ref="O185">_xlfn.IFS(AND(marketing_campaign[[#This Row],[Recency]]&gt;=0,marketing_campaign[[#This Row],[Recency]]&lt;=14),"Early Recency",AND(marketing_campaign[[#This Row],[Recency]]&gt;=15,marketing_campaign[[#This Row],[Recency]]&lt;=31),"Mid-Recency",marketing_campaign[[#This Row],[Recency]]&gt;=32,"high Recency")</f>
        <v>Mid-Recency</v>
      </c>
      <c r="P185">
        <v>47</v>
      </c>
      <c r="Q185">
        <v>1</v>
      </c>
      <c r="R185">
        <v>6</v>
      </c>
      <c r="S185">
        <v>0</v>
      </c>
      <c r="T185">
        <v>0</v>
      </c>
      <c r="U185">
        <v>12</v>
      </c>
      <c r="V185">
        <f>marketing_campaign[[#This Row],[MntGoldProds]]+marketing_campaign[[#This Row],[MntSweetProducts]]+marketing_campaign[[#This Row],[MntFishProducts]]+marketing_campaign[[#This Row],[MntMeatProducts]]+marketing_campaign[[#This Row],[MntFruits]]+marketing_campaign[[#This Row],[MntWines]]</f>
        <v>66</v>
      </c>
      <c r="W185">
        <v>1</v>
      </c>
      <c r="X185">
        <v>1</v>
      </c>
      <c r="Y185">
        <v>1</v>
      </c>
      <c r="Z185">
        <v>3</v>
      </c>
      <c r="AA185">
        <f t="shared" si="5"/>
        <v>6</v>
      </c>
      <c r="AB185" t="str" cm="1">
        <f t="array" ref="AB185">_xlfn.IFS(AND(AA185&gt;=0,AA185&lt;=15),"low purchase",AND(AA185&gt;=16,AA185&lt;=30),"mid purchase",AA185&gt;=31,"high purchase")</f>
        <v>low purchase</v>
      </c>
      <c r="AC185">
        <v>6</v>
      </c>
      <c r="AD185" t="str">
        <f>IF(marketing_campaign[[#This Row],[NumWebVisitsMonth]]&gt;=5.3,"higher_webvists","lower_webvisits")</f>
        <v>higher_webvists</v>
      </c>
      <c r="AE185">
        <v>0</v>
      </c>
      <c r="AF185">
        <v>0</v>
      </c>
      <c r="AG185">
        <v>0</v>
      </c>
      <c r="AH185">
        <v>0</v>
      </c>
      <c r="AI185">
        <v>0</v>
      </c>
      <c r="AJ185">
        <v>0</v>
      </c>
      <c r="AK185">
        <v>3</v>
      </c>
      <c r="AL185">
        <v>11</v>
      </c>
      <c r="AM185">
        <v>0</v>
      </c>
      <c r="AN185">
        <f>marketing_campaign[[#This Row],[AcceptedCmp2]]+marketing_campaign[[#This Row],[AcceptedCmp1]]+marketing_campaign[[#This Row],[AcceptedCmp5]]+marketing_campaign[[#This Row],[AcceptedCmp4]]+marketing_campaign[[#This Row],[AcceptedCmp3]]+marketing_campaign[[#This Row],[Response]]</f>
        <v>0</v>
      </c>
      <c r="AO185" t="str" cm="1">
        <f t="array" ref="AO18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6" spans="1:41" x14ac:dyDescent="0.35">
      <c r="A186">
        <v>2563</v>
      </c>
      <c r="B186">
        <v>1961</v>
      </c>
      <c r="C186">
        <f t="shared" ca="1" si="4"/>
        <v>65</v>
      </c>
      <c r="D186" t="str" cm="1">
        <f t="array" aca="1" ref="D18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6" t="s">
        <v>36</v>
      </c>
      <c r="F186" t="s">
        <v>33</v>
      </c>
      <c r="G186" cm="1">
        <f t="array" ref="G186">_xlfn.IFS(marketing_campaign[[#This Row],[Marital_Status]]="Single",K186+L186+1,marketing_campaign[[#This Row],[Marital_Status]]="Together",K186+L186+2,marketing_campaign[[#This Row],[Marital_Status]]="Alone",K186+L186+1,marketing_campaign[[#This Row],[Marital_Status]]="Married",K186+L186+2,marketing_campaign[[#This Row],[Marital_Status]]="Divorced",K186+L186+1,marketing_campaign[[#This Row],[Marital_Status]]="YOLO",K186+L186+1,marketing_campaign[[#This Row],[Marital_Status]]="Absurd",K186+L186+1,marketing_campaign[[#This Row],[Marital_Status]]="Widow",K186+L186+1)</f>
        <v>2</v>
      </c>
      <c r="H186" t="str" cm="1">
        <f t="array" ref="H186">_xlfn.IFS(marketing_campaign[[#This Row],[Family_size]]=1,"Family_with_one_child",marketing_campaign[[#This Row],[Family_size]]&gt;1,"Family_with_more_children")</f>
        <v>Family_with_more_children</v>
      </c>
      <c r="I186">
        <v>28249</v>
      </c>
      <c r="J186" t="str">
        <f>IF(marketing_campaign[[#This Row],[Income]]&gt;=Sheet21!B236,"high_income","low_income")</f>
        <v>high_income</v>
      </c>
      <c r="K186">
        <v>0</v>
      </c>
      <c r="L186">
        <v>0</v>
      </c>
      <c r="M186" s="1">
        <v>41805</v>
      </c>
      <c r="N186">
        <v>80</v>
      </c>
      <c r="O186" t="str" cm="1">
        <f t="array" ref="O186">_xlfn.IFS(AND(marketing_campaign[[#This Row],[Recency]]&gt;=0,marketing_campaign[[#This Row],[Recency]]&lt;=14),"Early Recency",AND(marketing_campaign[[#This Row],[Recency]]&gt;=15,marketing_campaign[[#This Row],[Recency]]&lt;=31),"Mid-Recency",marketing_campaign[[#This Row],[Recency]]&gt;=32,"high Recency")</f>
        <v>high Recency</v>
      </c>
      <c r="P186">
        <v>1</v>
      </c>
      <c r="Q186">
        <v>9</v>
      </c>
      <c r="R186">
        <v>7</v>
      </c>
      <c r="S186">
        <v>2</v>
      </c>
      <c r="T186">
        <v>14</v>
      </c>
      <c r="U186">
        <v>10</v>
      </c>
      <c r="V186">
        <f>marketing_campaign[[#This Row],[MntGoldProds]]+marketing_campaign[[#This Row],[MntSweetProducts]]+marketing_campaign[[#This Row],[MntFishProducts]]+marketing_campaign[[#This Row],[MntMeatProducts]]+marketing_campaign[[#This Row],[MntFruits]]+marketing_campaign[[#This Row],[MntWines]]</f>
        <v>43</v>
      </c>
      <c r="W186">
        <v>1</v>
      </c>
      <c r="X186">
        <v>2</v>
      </c>
      <c r="Y186">
        <v>0</v>
      </c>
      <c r="Z186">
        <v>3</v>
      </c>
      <c r="AA186">
        <f t="shared" si="5"/>
        <v>6</v>
      </c>
      <c r="AB186" t="str" cm="1">
        <f t="array" ref="AB186">_xlfn.IFS(AND(AA186&gt;=0,AA186&lt;=15),"low purchase",AND(AA186&gt;=16,AA186&lt;=30),"mid purchase",AA186&gt;=31,"high purchase")</f>
        <v>low purchase</v>
      </c>
      <c r="AC186">
        <v>6</v>
      </c>
      <c r="AD186" t="str">
        <f>IF(marketing_campaign[[#This Row],[NumWebVisitsMonth]]&gt;=5.3,"higher_webvists","lower_webvisits")</f>
        <v>higher_webvists</v>
      </c>
      <c r="AE186">
        <v>0</v>
      </c>
      <c r="AF186">
        <v>0</v>
      </c>
      <c r="AG186">
        <v>0</v>
      </c>
      <c r="AH186">
        <v>0</v>
      </c>
      <c r="AI186">
        <v>0</v>
      </c>
      <c r="AJ186">
        <v>0</v>
      </c>
      <c r="AK186">
        <v>3</v>
      </c>
      <c r="AL186">
        <v>11</v>
      </c>
      <c r="AM186">
        <v>0</v>
      </c>
      <c r="AN186">
        <f>marketing_campaign[[#This Row],[AcceptedCmp2]]+marketing_campaign[[#This Row],[AcceptedCmp1]]+marketing_campaign[[#This Row],[AcceptedCmp5]]+marketing_campaign[[#This Row],[AcceptedCmp4]]+marketing_campaign[[#This Row],[AcceptedCmp3]]+marketing_campaign[[#This Row],[Response]]</f>
        <v>0</v>
      </c>
      <c r="AO186" t="str" cm="1">
        <f t="array" ref="AO18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7" spans="1:41" x14ac:dyDescent="0.35">
      <c r="A187">
        <v>3518</v>
      </c>
      <c r="B187">
        <v>1983</v>
      </c>
      <c r="C187">
        <f t="shared" ca="1" si="4"/>
        <v>43</v>
      </c>
      <c r="D187" t="str" cm="1">
        <f t="array" aca="1" ref="D18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87" t="s">
        <v>29</v>
      </c>
      <c r="F187" t="s">
        <v>33</v>
      </c>
      <c r="G187" cm="1">
        <f t="array" ref="G187">_xlfn.IFS(marketing_campaign[[#This Row],[Marital_Status]]="Single",K187+L187+1,marketing_campaign[[#This Row],[Marital_Status]]="Together",K187+L187+2,marketing_campaign[[#This Row],[Marital_Status]]="Alone",K187+L187+1,marketing_campaign[[#This Row],[Marital_Status]]="Married",K187+L187+2,marketing_campaign[[#This Row],[Marital_Status]]="Divorced",K187+L187+1,marketing_campaign[[#This Row],[Marital_Status]]="YOLO",K187+L187+1,marketing_campaign[[#This Row],[Marital_Status]]="Absurd",K187+L187+1,marketing_campaign[[#This Row],[Marital_Status]]="Widow",K187+L187+1)</f>
        <v>3</v>
      </c>
      <c r="H187" t="str" cm="1">
        <f t="array" ref="H187">_xlfn.IFS(marketing_campaign[[#This Row],[Family_size]]=1,"Family_with_one_child",marketing_campaign[[#This Row],[Family_size]]&gt;1,"Family_with_more_children")</f>
        <v>Family_with_more_children</v>
      </c>
      <c r="I187">
        <v>25271</v>
      </c>
      <c r="J187" t="str">
        <f>IF(marketing_campaign[[#This Row],[Income]]&gt;=Sheet21!B237,"high_income","low_income")</f>
        <v>high_income</v>
      </c>
      <c r="K187">
        <v>1</v>
      </c>
      <c r="L187">
        <v>0</v>
      </c>
      <c r="M187" s="1">
        <v>41248</v>
      </c>
      <c r="N187">
        <v>45</v>
      </c>
      <c r="O187" t="str" cm="1">
        <f t="array" ref="O187">_xlfn.IFS(AND(marketing_campaign[[#This Row],[Recency]]&gt;=0,marketing_campaign[[#This Row],[Recency]]&lt;=14),"Early Recency",AND(marketing_campaign[[#This Row],[Recency]]&gt;=15,marketing_campaign[[#This Row],[Recency]]&lt;=31),"Mid-Recency",marketing_campaign[[#This Row],[Recency]]&gt;=32,"high Recency")</f>
        <v>high Recency</v>
      </c>
      <c r="P187">
        <v>10</v>
      </c>
      <c r="Q187">
        <v>1</v>
      </c>
      <c r="R187">
        <v>18</v>
      </c>
      <c r="S187">
        <v>10</v>
      </c>
      <c r="T187">
        <v>4</v>
      </c>
      <c r="U187">
        <v>7</v>
      </c>
      <c r="V187">
        <f>marketing_campaign[[#This Row],[MntGoldProds]]+marketing_campaign[[#This Row],[MntSweetProducts]]+marketing_campaign[[#This Row],[MntFishProducts]]+marketing_campaign[[#This Row],[MntMeatProducts]]+marketing_campaign[[#This Row],[MntFruits]]+marketing_campaign[[#This Row],[MntWines]]</f>
        <v>50</v>
      </c>
      <c r="W187">
        <v>1</v>
      </c>
      <c r="X187">
        <v>1</v>
      </c>
      <c r="Y187">
        <v>1</v>
      </c>
      <c r="Z187">
        <v>2</v>
      </c>
      <c r="AA187">
        <f t="shared" si="5"/>
        <v>5</v>
      </c>
      <c r="AB187" t="str" cm="1">
        <f t="array" ref="AB187">_xlfn.IFS(AND(AA187&gt;=0,AA187&lt;=15),"low purchase",AND(AA187&gt;=16,AA187&lt;=30),"mid purchase",AA187&gt;=31,"high purchase")</f>
        <v>low purchase</v>
      </c>
      <c r="AC187">
        <v>9</v>
      </c>
      <c r="AD187" t="str">
        <f>IF(marketing_campaign[[#This Row],[NumWebVisitsMonth]]&gt;=5.3,"higher_webvists","lower_webvisits")</f>
        <v>higher_webvists</v>
      </c>
      <c r="AE187">
        <v>0</v>
      </c>
      <c r="AF187">
        <v>0</v>
      </c>
      <c r="AG187">
        <v>0</v>
      </c>
      <c r="AH187">
        <v>0</v>
      </c>
      <c r="AI187">
        <v>0</v>
      </c>
      <c r="AJ187">
        <v>0</v>
      </c>
      <c r="AK187">
        <v>3</v>
      </c>
      <c r="AL187">
        <v>11</v>
      </c>
      <c r="AM187">
        <v>0</v>
      </c>
      <c r="AN187">
        <f>marketing_campaign[[#This Row],[AcceptedCmp2]]+marketing_campaign[[#This Row],[AcceptedCmp1]]+marketing_campaign[[#This Row],[AcceptedCmp5]]+marketing_campaign[[#This Row],[AcceptedCmp4]]+marketing_campaign[[#This Row],[AcceptedCmp3]]+marketing_campaign[[#This Row],[Response]]</f>
        <v>0</v>
      </c>
      <c r="AO187" t="str" cm="1">
        <f t="array" ref="AO18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8" spans="1:41" x14ac:dyDescent="0.35">
      <c r="A188">
        <v>5823</v>
      </c>
      <c r="B188">
        <v>1970</v>
      </c>
      <c r="C188">
        <f t="shared" ca="1" si="4"/>
        <v>56</v>
      </c>
      <c r="D188" t="str" cm="1">
        <f t="array" aca="1" ref="D18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8" t="s">
        <v>32</v>
      </c>
      <c r="F188" t="s">
        <v>30</v>
      </c>
      <c r="G188" cm="1">
        <f t="array" ref="G188">_xlfn.IFS(marketing_campaign[[#This Row],[Marital_Status]]="Single",K188+L188+1,marketing_campaign[[#This Row],[Marital_Status]]="Together",K188+L188+2,marketing_campaign[[#This Row],[Marital_Status]]="Alone",K188+L188+1,marketing_campaign[[#This Row],[Marital_Status]]="Married",K188+L188+2,marketing_campaign[[#This Row],[Marital_Status]]="Divorced",K188+L188+1,marketing_campaign[[#This Row],[Marital_Status]]="YOLO",K188+L188+1,marketing_campaign[[#This Row],[Marital_Status]]="Absurd",K188+L188+1,marketing_campaign[[#This Row],[Marital_Status]]="Widow",K188+L188+1)</f>
        <v>2</v>
      </c>
      <c r="H188" t="str" cm="1">
        <f t="array" ref="H188">_xlfn.IFS(marketing_campaign[[#This Row],[Family_size]]=1,"Family_with_one_child",marketing_campaign[[#This Row],[Family_size]]&gt;1,"Family_with_more_children")</f>
        <v>Family_with_more_children</v>
      </c>
      <c r="I188">
        <v>32303</v>
      </c>
      <c r="J188" t="str">
        <f>IF(marketing_campaign[[#This Row],[Income]]&gt;=Sheet21!B238,"high_income","low_income")</f>
        <v>high_income</v>
      </c>
      <c r="K188">
        <v>0</v>
      </c>
      <c r="L188">
        <v>1</v>
      </c>
      <c r="M188" s="1">
        <v>41706</v>
      </c>
      <c r="N188">
        <v>63</v>
      </c>
      <c r="O188" t="str" cm="1">
        <f t="array" ref="O188">_xlfn.IFS(AND(marketing_campaign[[#This Row],[Recency]]&gt;=0,marketing_campaign[[#This Row],[Recency]]&lt;=14),"Early Recency",AND(marketing_campaign[[#This Row],[Recency]]&gt;=15,marketing_campaign[[#This Row],[Recency]]&lt;=31),"Mid-Recency",marketing_campaign[[#This Row],[Recency]]&gt;=32,"high Recency")</f>
        <v>high Recency</v>
      </c>
      <c r="P188">
        <v>35</v>
      </c>
      <c r="Q188">
        <v>0</v>
      </c>
      <c r="R188">
        <v>2</v>
      </c>
      <c r="S188">
        <v>0</v>
      </c>
      <c r="T188">
        <v>0</v>
      </c>
      <c r="U188">
        <v>2</v>
      </c>
      <c r="V188">
        <f>marketing_campaign[[#This Row],[MntGoldProds]]+marketing_campaign[[#This Row],[MntSweetProducts]]+marketing_campaign[[#This Row],[MntFishProducts]]+marketing_campaign[[#This Row],[MntMeatProducts]]+marketing_campaign[[#This Row],[MntFruits]]+marketing_campaign[[#This Row],[MntWines]]</f>
        <v>39</v>
      </c>
      <c r="W188">
        <v>2</v>
      </c>
      <c r="X188">
        <v>1</v>
      </c>
      <c r="Y188">
        <v>0</v>
      </c>
      <c r="Z188">
        <v>4</v>
      </c>
      <c r="AA188">
        <f t="shared" si="5"/>
        <v>7</v>
      </c>
      <c r="AB188" t="str" cm="1">
        <f t="array" ref="AB188">_xlfn.IFS(AND(AA188&gt;=0,AA188&lt;=15),"low purchase",AND(AA188&gt;=16,AA188&lt;=30),"mid purchase",AA188&gt;=31,"high purchase")</f>
        <v>low purchase</v>
      </c>
      <c r="AC188">
        <v>5</v>
      </c>
      <c r="AD188" t="str">
        <f>IF(marketing_campaign[[#This Row],[NumWebVisitsMonth]]&gt;=5.3,"higher_webvists","lower_webvisits")</f>
        <v>lower_webvisits</v>
      </c>
      <c r="AE188">
        <v>0</v>
      </c>
      <c r="AF188">
        <v>0</v>
      </c>
      <c r="AG188">
        <v>0</v>
      </c>
      <c r="AH188">
        <v>0</v>
      </c>
      <c r="AI188">
        <v>0</v>
      </c>
      <c r="AJ188">
        <v>0</v>
      </c>
      <c r="AK188">
        <v>3</v>
      </c>
      <c r="AL188">
        <v>11</v>
      </c>
      <c r="AM188">
        <v>0</v>
      </c>
      <c r="AN188">
        <f>marketing_campaign[[#This Row],[AcceptedCmp2]]+marketing_campaign[[#This Row],[AcceptedCmp1]]+marketing_campaign[[#This Row],[AcceptedCmp5]]+marketing_campaign[[#This Row],[AcceptedCmp4]]+marketing_campaign[[#This Row],[AcceptedCmp3]]+marketing_campaign[[#This Row],[Response]]</f>
        <v>0</v>
      </c>
      <c r="AO188" t="str" cm="1">
        <f t="array" ref="AO18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9" spans="1:41" x14ac:dyDescent="0.35">
      <c r="A189">
        <v>3934</v>
      </c>
      <c r="B189">
        <v>1966</v>
      </c>
      <c r="C189">
        <f t="shared" ca="1" si="4"/>
        <v>60</v>
      </c>
      <c r="D189" t="str" cm="1">
        <f t="array" aca="1" ref="D18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9" t="s">
        <v>29</v>
      </c>
      <c r="F189" t="s">
        <v>33</v>
      </c>
      <c r="G189" cm="1">
        <f t="array" ref="G189">_xlfn.IFS(marketing_campaign[[#This Row],[Marital_Status]]="Single",K189+L189+1,marketing_campaign[[#This Row],[Marital_Status]]="Together",K189+L189+2,marketing_campaign[[#This Row],[Marital_Status]]="Alone",K189+L189+1,marketing_campaign[[#This Row],[Marital_Status]]="Married",K189+L189+2,marketing_campaign[[#This Row],[Marital_Status]]="Divorced",K189+L189+1,marketing_campaign[[#This Row],[Marital_Status]]="YOLO",K189+L189+1,marketing_campaign[[#This Row],[Marital_Status]]="Absurd",K189+L189+1,marketing_campaign[[#This Row],[Marital_Status]]="Widow",K189+L189+1)</f>
        <v>3</v>
      </c>
      <c r="H189" t="str" cm="1">
        <f t="array" ref="H189">_xlfn.IFS(marketing_campaign[[#This Row],[Family_size]]=1,"Family_with_one_child",marketing_campaign[[#This Row],[Family_size]]&gt;1,"Family_with_more_children")</f>
        <v>Family_with_more_children</v>
      </c>
      <c r="I189">
        <v>61286</v>
      </c>
      <c r="J189" t="str">
        <f>IF(marketing_campaign[[#This Row],[Income]]&gt;=Sheet21!B239,"high_income","low_income")</f>
        <v>high_income</v>
      </c>
      <c r="K189">
        <v>0</v>
      </c>
      <c r="L189">
        <v>1</v>
      </c>
      <c r="M189" s="1">
        <v>41488</v>
      </c>
      <c r="N189">
        <v>34</v>
      </c>
      <c r="O189" t="str" cm="1">
        <f t="array" ref="O189">_xlfn.IFS(AND(marketing_campaign[[#This Row],[Recency]]&gt;=0,marketing_campaign[[#This Row],[Recency]]&lt;=14),"Early Recency",AND(marketing_campaign[[#This Row],[Recency]]&gt;=15,marketing_campaign[[#This Row],[Recency]]&lt;=31),"Mid-Recency",marketing_campaign[[#This Row],[Recency]]&gt;=32,"high Recency")</f>
        <v>high Recency</v>
      </c>
      <c r="P189">
        <v>356</v>
      </c>
      <c r="Q189">
        <v>0</v>
      </c>
      <c r="R189">
        <v>107</v>
      </c>
      <c r="S189">
        <v>19</v>
      </c>
      <c r="T189">
        <v>9</v>
      </c>
      <c r="U189">
        <v>117</v>
      </c>
      <c r="V189">
        <f>marketing_campaign[[#This Row],[MntGoldProds]]+marketing_campaign[[#This Row],[MntSweetProducts]]+marketing_campaign[[#This Row],[MntFishProducts]]+marketing_campaign[[#This Row],[MntMeatProducts]]+marketing_campaign[[#This Row],[MntFruits]]+marketing_campaign[[#This Row],[MntWines]]</f>
        <v>608</v>
      </c>
      <c r="W189">
        <v>2</v>
      </c>
      <c r="X189">
        <v>7</v>
      </c>
      <c r="Y189">
        <v>1</v>
      </c>
      <c r="Z189">
        <v>8</v>
      </c>
      <c r="AA189">
        <f t="shared" si="5"/>
        <v>18</v>
      </c>
      <c r="AB189" t="str" cm="1">
        <f t="array" ref="AB189">_xlfn.IFS(AND(AA189&gt;=0,AA189&lt;=15),"low purchase",AND(AA189&gt;=16,AA189&lt;=30),"mid purchase",AA189&gt;=31,"high purchase")</f>
        <v>mid purchase</v>
      </c>
      <c r="AC189">
        <v>5</v>
      </c>
      <c r="AD189" t="str">
        <f>IF(marketing_campaign[[#This Row],[NumWebVisitsMonth]]&gt;=5.3,"higher_webvists","lower_webvisits")</f>
        <v>lower_webvisits</v>
      </c>
      <c r="AE189">
        <v>0</v>
      </c>
      <c r="AF189">
        <v>0</v>
      </c>
      <c r="AG189">
        <v>0</v>
      </c>
      <c r="AH189">
        <v>0</v>
      </c>
      <c r="AI189">
        <v>0</v>
      </c>
      <c r="AJ189">
        <v>0</v>
      </c>
      <c r="AK189">
        <v>3</v>
      </c>
      <c r="AL189">
        <v>11</v>
      </c>
      <c r="AM189">
        <v>0</v>
      </c>
      <c r="AN189">
        <f>marketing_campaign[[#This Row],[AcceptedCmp2]]+marketing_campaign[[#This Row],[AcceptedCmp1]]+marketing_campaign[[#This Row],[AcceptedCmp5]]+marketing_campaign[[#This Row],[AcceptedCmp4]]+marketing_campaign[[#This Row],[AcceptedCmp3]]+marketing_campaign[[#This Row],[Response]]</f>
        <v>0</v>
      </c>
      <c r="AO189" t="str" cm="1">
        <f t="array" ref="AO18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0" spans="1:41" x14ac:dyDescent="0.35">
      <c r="A190">
        <v>6982</v>
      </c>
      <c r="B190">
        <v>1976</v>
      </c>
      <c r="C190">
        <f t="shared" ca="1" si="4"/>
        <v>50</v>
      </c>
      <c r="D190" t="str" cm="1">
        <f t="array" aca="1" ref="D19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0" t="s">
        <v>29</v>
      </c>
      <c r="F190" t="s">
        <v>33</v>
      </c>
      <c r="G190" cm="1">
        <f t="array" ref="G190">_xlfn.IFS(marketing_campaign[[#This Row],[Marital_Status]]="Single",K190+L190+1,marketing_campaign[[#This Row],[Marital_Status]]="Together",K190+L190+2,marketing_campaign[[#This Row],[Marital_Status]]="Alone",K190+L190+1,marketing_campaign[[#This Row],[Marital_Status]]="Married",K190+L190+2,marketing_campaign[[#This Row],[Marital_Status]]="Divorced",K190+L190+1,marketing_campaign[[#This Row],[Marital_Status]]="YOLO",K190+L190+1,marketing_campaign[[#This Row],[Marital_Status]]="Absurd",K190+L190+1,marketing_campaign[[#This Row],[Marital_Status]]="Widow",K190+L190+1)</f>
        <v>2</v>
      </c>
      <c r="H190" t="str" cm="1">
        <f t="array" ref="H190">_xlfn.IFS(marketing_campaign[[#This Row],[Family_size]]=1,"Family_with_one_child",marketing_campaign[[#This Row],[Family_size]]&gt;1,"Family_with_more_children")</f>
        <v>Family_with_more_children</v>
      </c>
      <c r="I190">
        <v>74068</v>
      </c>
      <c r="J190" t="str">
        <f>IF(marketing_campaign[[#This Row],[Income]]&gt;=Sheet21!B240,"high_income","low_income")</f>
        <v>high_income</v>
      </c>
      <c r="K190">
        <v>0</v>
      </c>
      <c r="L190">
        <v>0</v>
      </c>
      <c r="M190" s="1">
        <v>41352</v>
      </c>
      <c r="N190">
        <v>14</v>
      </c>
      <c r="O190" t="str" cm="1">
        <f t="array" ref="O190">_xlfn.IFS(AND(marketing_campaign[[#This Row],[Recency]]&gt;=0,marketing_campaign[[#This Row],[Recency]]&lt;=14),"Early Recency",AND(marketing_campaign[[#This Row],[Recency]]&gt;=15,marketing_campaign[[#This Row],[Recency]]&lt;=31),"Mid-Recency",marketing_campaign[[#This Row],[Recency]]&gt;=32,"high Recency")</f>
        <v>Early Recency</v>
      </c>
      <c r="P190">
        <v>783</v>
      </c>
      <c r="Q190">
        <v>30</v>
      </c>
      <c r="R190">
        <v>537</v>
      </c>
      <c r="S190">
        <v>140</v>
      </c>
      <c r="T190">
        <v>76</v>
      </c>
      <c r="U190">
        <v>15</v>
      </c>
      <c r="V190">
        <f>marketing_campaign[[#This Row],[MntGoldProds]]+marketing_campaign[[#This Row],[MntSweetProducts]]+marketing_campaign[[#This Row],[MntFishProducts]]+marketing_campaign[[#This Row],[MntMeatProducts]]+marketing_campaign[[#This Row],[MntFruits]]+marketing_campaign[[#This Row],[MntWines]]</f>
        <v>1581</v>
      </c>
      <c r="W190">
        <v>1</v>
      </c>
      <c r="X190">
        <v>4</v>
      </c>
      <c r="Y190">
        <v>10</v>
      </c>
      <c r="Z190">
        <v>9</v>
      </c>
      <c r="AA190">
        <f t="shared" si="5"/>
        <v>24</v>
      </c>
      <c r="AB190" t="str" cm="1">
        <f t="array" ref="AB190">_xlfn.IFS(AND(AA190&gt;=0,AA190&lt;=15),"low purchase",AND(AA190&gt;=16,AA190&lt;=30),"mid purchase",AA190&gt;=31,"high purchase")</f>
        <v>mid purchase</v>
      </c>
      <c r="AC190">
        <v>2</v>
      </c>
      <c r="AD190" t="str">
        <f>IF(marketing_campaign[[#This Row],[NumWebVisitsMonth]]&gt;=5.3,"higher_webvists","lower_webvisits")</f>
        <v>lower_webvisits</v>
      </c>
      <c r="AE190">
        <v>0</v>
      </c>
      <c r="AF190">
        <v>0</v>
      </c>
      <c r="AG190">
        <v>0</v>
      </c>
      <c r="AH190">
        <v>0</v>
      </c>
      <c r="AI190">
        <v>0</v>
      </c>
      <c r="AJ190">
        <v>0</v>
      </c>
      <c r="AK190">
        <v>3</v>
      </c>
      <c r="AL190">
        <v>11</v>
      </c>
      <c r="AM190">
        <v>0</v>
      </c>
      <c r="AN190">
        <f>marketing_campaign[[#This Row],[AcceptedCmp2]]+marketing_campaign[[#This Row],[AcceptedCmp1]]+marketing_campaign[[#This Row],[AcceptedCmp5]]+marketing_campaign[[#This Row],[AcceptedCmp4]]+marketing_campaign[[#This Row],[AcceptedCmp3]]+marketing_campaign[[#This Row],[Response]]</f>
        <v>0</v>
      </c>
      <c r="AO190" t="str" cm="1">
        <f t="array" ref="AO19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1" spans="1:41" x14ac:dyDescent="0.35">
      <c r="A191">
        <v>6431</v>
      </c>
      <c r="B191">
        <v>1964</v>
      </c>
      <c r="C191">
        <f t="shared" ca="1" si="4"/>
        <v>62</v>
      </c>
      <c r="D191" t="str" cm="1">
        <f t="array" aca="1" ref="D19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1" t="s">
        <v>32</v>
      </c>
      <c r="F191" t="s">
        <v>33</v>
      </c>
      <c r="G191" cm="1">
        <f t="array" ref="G191">_xlfn.IFS(marketing_campaign[[#This Row],[Marital_Status]]="Single",K191+L191+1,marketing_campaign[[#This Row],[Marital_Status]]="Together",K191+L191+2,marketing_campaign[[#This Row],[Marital_Status]]="Alone",K191+L191+1,marketing_campaign[[#This Row],[Marital_Status]]="Married",K191+L191+2,marketing_campaign[[#This Row],[Marital_Status]]="Divorced",K191+L191+1,marketing_campaign[[#This Row],[Marital_Status]]="YOLO",K191+L191+1,marketing_campaign[[#This Row],[Marital_Status]]="Absurd",K191+L191+1,marketing_campaign[[#This Row],[Marital_Status]]="Widow",K191+L191+1)</f>
        <v>4</v>
      </c>
      <c r="H191" t="str" cm="1">
        <f t="array" ref="H191">_xlfn.IFS(marketing_campaign[[#This Row],[Family_size]]=1,"Family_with_one_child",marketing_campaign[[#This Row],[Family_size]]&gt;1,"Family_with_more_children")</f>
        <v>Family_with_more_children</v>
      </c>
      <c r="I191">
        <v>45759</v>
      </c>
      <c r="J191" t="str">
        <f>IF(marketing_campaign[[#This Row],[Income]]&gt;=Sheet21!B241,"high_income","low_income")</f>
        <v>high_income</v>
      </c>
      <c r="K191">
        <v>1</v>
      </c>
      <c r="L191">
        <v>1</v>
      </c>
      <c r="M191" s="1">
        <v>41328</v>
      </c>
      <c r="N191">
        <v>13</v>
      </c>
      <c r="O191" t="str" cm="1">
        <f t="array" ref="O191">_xlfn.IFS(AND(marketing_campaign[[#This Row],[Recency]]&gt;=0,marketing_campaign[[#This Row],[Recency]]&lt;=14),"Early Recency",AND(marketing_campaign[[#This Row],[Recency]]&gt;=15,marketing_campaign[[#This Row],[Recency]]&lt;=31),"Mid-Recency",marketing_campaign[[#This Row],[Recency]]&gt;=32,"high Recency")</f>
        <v>Early Recency</v>
      </c>
      <c r="P191">
        <v>42</v>
      </c>
      <c r="Q191">
        <v>1</v>
      </c>
      <c r="R191">
        <v>18</v>
      </c>
      <c r="S191">
        <v>3</v>
      </c>
      <c r="T191">
        <v>0</v>
      </c>
      <c r="U191">
        <v>4</v>
      </c>
      <c r="V191">
        <f>marketing_campaign[[#This Row],[MntGoldProds]]+marketing_campaign[[#This Row],[MntSweetProducts]]+marketing_campaign[[#This Row],[MntFishProducts]]+marketing_campaign[[#This Row],[MntMeatProducts]]+marketing_campaign[[#This Row],[MntFruits]]+marketing_campaign[[#This Row],[MntWines]]</f>
        <v>68</v>
      </c>
      <c r="W191">
        <v>2</v>
      </c>
      <c r="X191">
        <v>2</v>
      </c>
      <c r="Y191">
        <v>0</v>
      </c>
      <c r="Z191">
        <v>3</v>
      </c>
      <c r="AA191">
        <f t="shared" si="5"/>
        <v>7</v>
      </c>
      <c r="AB191" t="str" cm="1">
        <f t="array" ref="AB191">_xlfn.IFS(AND(AA191&gt;=0,AA191&lt;=15),"low purchase",AND(AA191&gt;=16,AA191&lt;=30),"mid purchase",AA191&gt;=31,"high purchase")</f>
        <v>low purchase</v>
      </c>
      <c r="AC191">
        <v>7</v>
      </c>
      <c r="AD191" t="str">
        <f>IF(marketing_campaign[[#This Row],[NumWebVisitsMonth]]&gt;=5.3,"higher_webvists","lower_webvisits")</f>
        <v>higher_webvists</v>
      </c>
      <c r="AE191">
        <v>0</v>
      </c>
      <c r="AF191">
        <v>0</v>
      </c>
      <c r="AG191">
        <v>0</v>
      </c>
      <c r="AH191">
        <v>0</v>
      </c>
      <c r="AI191">
        <v>0</v>
      </c>
      <c r="AJ191">
        <v>0</v>
      </c>
      <c r="AK191">
        <v>3</v>
      </c>
      <c r="AL191">
        <v>11</v>
      </c>
      <c r="AM191">
        <v>0</v>
      </c>
      <c r="AN191">
        <f>marketing_campaign[[#This Row],[AcceptedCmp2]]+marketing_campaign[[#This Row],[AcceptedCmp1]]+marketing_campaign[[#This Row],[AcceptedCmp5]]+marketing_campaign[[#This Row],[AcceptedCmp4]]+marketing_campaign[[#This Row],[AcceptedCmp3]]+marketing_campaign[[#This Row],[Response]]</f>
        <v>0</v>
      </c>
      <c r="AO191" t="str" cm="1">
        <f t="array" ref="AO19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2" spans="1:41" x14ac:dyDescent="0.35">
      <c r="A192">
        <v>9733</v>
      </c>
      <c r="B192">
        <v>1978</v>
      </c>
      <c r="C192">
        <f t="shared" ca="1" si="4"/>
        <v>48</v>
      </c>
      <c r="D192" t="str" cm="1">
        <f t="array" aca="1" ref="D19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2" t="s">
        <v>36</v>
      </c>
      <c r="F192" t="s">
        <v>31</v>
      </c>
      <c r="G192" cm="1">
        <f t="array" ref="G192">_xlfn.IFS(marketing_campaign[[#This Row],[Marital_Status]]="Single",K192+L192+1,marketing_campaign[[#This Row],[Marital_Status]]="Together",K192+L192+2,marketing_campaign[[#This Row],[Marital_Status]]="Alone",K192+L192+1,marketing_campaign[[#This Row],[Marital_Status]]="Married",K192+L192+2,marketing_campaign[[#This Row],[Marital_Status]]="Divorced",K192+L192+1,marketing_campaign[[#This Row],[Marital_Status]]="YOLO",K192+L192+1,marketing_campaign[[#This Row],[Marital_Status]]="Absurd",K192+L192+1,marketing_campaign[[#This Row],[Marital_Status]]="Widow",K192+L192+1)</f>
        <v>3</v>
      </c>
      <c r="H192" t="str" cm="1">
        <f t="array" ref="H192">_xlfn.IFS(marketing_campaign[[#This Row],[Family_size]]=1,"Family_with_one_child",marketing_campaign[[#This Row],[Family_size]]&gt;1,"Family_with_more_children")</f>
        <v>Family_with_more_children</v>
      </c>
      <c r="I192">
        <v>24882</v>
      </c>
      <c r="J192" t="str">
        <f>IF(marketing_campaign[[#This Row],[Income]]&gt;=Sheet21!B242,"high_income","low_income")</f>
        <v>high_income</v>
      </c>
      <c r="K192">
        <v>1</v>
      </c>
      <c r="L192">
        <v>0</v>
      </c>
      <c r="M192" s="1">
        <v>41161</v>
      </c>
      <c r="N192">
        <v>52</v>
      </c>
      <c r="O192" t="str" cm="1">
        <f t="array" ref="O192">_xlfn.IFS(AND(marketing_campaign[[#This Row],[Recency]]&gt;=0,marketing_campaign[[#This Row],[Recency]]&lt;=14),"Early Recency",AND(marketing_campaign[[#This Row],[Recency]]&gt;=15,marketing_campaign[[#This Row],[Recency]]&lt;=31),"Mid-Recency",marketing_campaign[[#This Row],[Recency]]&gt;=32,"high Recency")</f>
        <v>high Recency</v>
      </c>
      <c r="P192">
        <v>1</v>
      </c>
      <c r="Q192">
        <v>4</v>
      </c>
      <c r="R192">
        <v>10</v>
      </c>
      <c r="S192">
        <v>29</v>
      </c>
      <c r="T192">
        <v>0</v>
      </c>
      <c r="U192">
        <v>36</v>
      </c>
      <c r="V192">
        <f>marketing_campaign[[#This Row],[MntGoldProds]]+marketing_campaign[[#This Row],[MntSweetProducts]]+marketing_campaign[[#This Row],[MntFishProducts]]+marketing_campaign[[#This Row],[MntMeatProducts]]+marketing_campaign[[#This Row],[MntFruits]]+marketing_campaign[[#This Row],[MntWines]]</f>
        <v>80</v>
      </c>
      <c r="W192">
        <v>1</v>
      </c>
      <c r="X192">
        <v>1</v>
      </c>
      <c r="Y192">
        <v>1</v>
      </c>
      <c r="Z192">
        <v>2</v>
      </c>
      <c r="AA192">
        <f t="shared" si="5"/>
        <v>5</v>
      </c>
      <c r="AB192" t="str" cm="1">
        <f t="array" ref="AB192">_xlfn.IFS(AND(AA192&gt;=0,AA192&lt;=15),"low purchase",AND(AA192&gt;=16,AA192&lt;=30),"mid purchase",AA192&gt;=31,"high purchase")</f>
        <v>low purchase</v>
      </c>
      <c r="AC192">
        <v>6</v>
      </c>
      <c r="AD192" t="str">
        <f>IF(marketing_campaign[[#This Row],[NumWebVisitsMonth]]&gt;=5.3,"higher_webvists","lower_webvisits")</f>
        <v>higher_webvists</v>
      </c>
      <c r="AE192">
        <v>1</v>
      </c>
      <c r="AF192">
        <v>0</v>
      </c>
      <c r="AG192">
        <v>0</v>
      </c>
      <c r="AH192">
        <v>0</v>
      </c>
      <c r="AI192">
        <v>0</v>
      </c>
      <c r="AJ192">
        <v>0</v>
      </c>
      <c r="AK192">
        <v>3</v>
      </c>
      <c r="AL192">
        <v>11</v>
      </c>
      <c r="AM192">
        <v>0</v>
      </c>
      <c r="AN192">
        <f>marketing_campaign[[#This Row],[AcceptedCmp2]]+marketing_campaign[[#This Row],[AcceptedCmp1]]+marketing_campaign[[#This Row],[AcceptedCmp5]]+marketing_campaign[[#This Row],[AcceptedCmp4]]+marketing_campaign[[#This Row],[AcceptedCmp3]]+marketing_campaign[[#This Row],[Response]]</f>
        <v>1</v>
      </c>
      <c r="AO192" t="str" cm="1">
        <f t="array" ref="AO19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93" spans="1:41" x14ac:dyDescent="0.35">
      <c r="A193">
        <v>5602</v>
      </c>
      <c r="B193">
        <v>1989</v>
      </c>
      <c r="C193">
        <f t="shared" ca="1" si="4"/>
        <v>37</v>
      </c>
      <c r="D193" t="str" cm="1">
        <f t="array" aca="1" ref="D19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93" t="s">
        <v>32</v>
      </c>
      <c r="F193" t="s">
        <v>31</v>
      </c>
      <c r="G193" cm="1">
        <f t="array" ref="G193">_xlfn.IFS(marketing_campaign[[#This Row],[Marital_Status]]="Single",K193+L193+1,marketing_campaign[[#This Row],[Marital_Status]]="Together",K193+L193+2,marketing_campaign[[#This Row],[Marital_Status]]="Alone",K193+L193+1,marketing_campaign[[#This Row],[Marital_Status]]="Married",K193+L193+2,marketing_campaign[[#This Row],[Marital_Status]]="Divorced",K193+L193+1,marketing_campaign[[#This Row],[Marital_Status]]="YOLO",K193+L193+1,marketing_campaign[[#This Row],[Marital_Status]]="Absurd",K193+L193+1,marketing_campaign[[#This Row],[Marital_Status]]="Widow",K193+L193+1)</f>
        <v>2</v>
      </c>
      <c r="H193" t="str" cm="1">
        <f t="array" ref="H193">_xlfn.IFS(marketing_campaign[[#This Row],[Family_size]]=1,"Family_with_one_child",marketing_campaign[[#This Row],[Family_size]]&gt;1,"Family_with_more_children")</f>
        <v>Family_with_more_children</v>
      </c>
      <c r="I193">
        <v>66973</v>
      </c>
      <c r="J193" t="str">
        <f>IF(marketing_campaign[[#This Row],[Income]]&gt;=Sheet21!B243,"high_income","low_income")</f>
        <v>high_income</v>
      </c>
      <c r="K193">
        <v>0</v>
      </c>
      <c r="L193">
        <v>0</v>
      </c>
      <c r="M193" s="1">
        <v>41411</v>
      </c>
      <c r="N193">
        <v>98</v>
      </c>
      <c r="O193" t="str" cm="1">
        <f t="array" ref="O193">_xlfn.IFS(AND(marketing_campaign[[#This Row],[Recency]]&gt;=0,marketing_campaign[[#This Row],[Recency]]&lt;=14),"Early Recency",AND(marketing_campaign[[#This Row],[Recency]]&gt;=15,marketing_campaign[[#This Row],[Recency]]&lt;=31),"Mid-Recency",marketing_campaign[[#This Row],[Recency]]&gt;=32,"high Recency")</f>
        <v>high Recency</v>
      </c>
      <c r="P193">
        <v>466</v>
      </c>
      <c r="Q193">
        <v>22</v>
      </c>
      <c r="R193">
        <v>432</v>
      </c>
      <c r="S193">
        <v>147</v>
      </c>
      <c r="T193">
        <v>113</v>
      </c>
      <c r="U193">
        <v>102</v>
      </c>
      <c r="V193">
        <f>marketing_campaign[[#This Row],[MntGoldProds]]+marketing_campaign[[#This Row],[MntSweetProducts]]+marketing_campaign[[#This Row],[MntFishProducts]]+marketing_campaign[[#This Row],[MntMeatProducts]]+marketing_campaign[[#This Row],[MntFruits]]+marketing_campaign[[#This Row],[MntWines]]</f>
        <v>1282</v>
      </c>
      <c r="W193">
        <v>1</v>
      </c>
      <c r="X193">
        <v>8</v>
      </c>
      <c r="Y193">
        <v>7</v>
      </c>
      <c r="Z193">
        <v>12</v>
      </c>
      <c r="AA193">
        <f t="shared" si="5"/>
        <v>28</v>
      </c>
      <c r="AB193" t="str" cm="1">
        <f t="array" ref="AB193">_xlfn.IFS(AND(AA193&gt;=0,AA193&lt;=15),"low purchase",AND(AA193&gt;=16,AA193&lt;=30),"mid purchase",AA193&gt;=31,"high purchase")</f>
        <v>mid purchase</v>
      </c>
      <c r="AC193">
        <v>3</v>
      </c>
      <c r="AD193" t="str">
        <f>IF(marketing_campaign[[#This Row],[NumWebVisitsMonth]]&gt;=5.3,"higher_webvists","lower_webvisits")</f>
        <v>lower_webvisits</v>
      </c>
      <c r="AE193">
        <v>0</v>
      </c>
      <c r="AF193">
        <v>0</v>
      </c>
      <c r="AG193">
        <v>0</v>
      </c>
      <c r="AH193">
        <v>0</v>
      </c>
      <c r="AI193">
        <v>0</v>
      </c>
      <c r="AJ193">
        <v>0</v>
      </c>
      <c r="AK193">
        <v>3</v>
      </c>
      <c r="AL193">
        <v>11</v>
      </c>
      <c r="AM193">
        <v>0</v>
      </c>
      <c r="AN193">
        <f>marketing_campaign[[#This Row],[AcceptedCmp2]]+marketing_campaign[[#This Row],[AcceptedCmp1]]+marketing_campaign[[#This Row],[AcceptedCmp5]]+marketing_campaign[[#This Row],[AcceptedCmp4]]+marketing_campaign[[#This Row],[AcceptedCmp3]]+marketing_campaign[[#This Row],[Response]]</f>
        <v>0</v>
      </c>
      <c r="AO193" t="str" cm="1">
        <f t="array" ref="AO19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4" spans="1:41" x14ac:dyDescent="0.35">
      <c r="A194">
        <v>7829</v>
      </c>
      <c r="B194">
        <v>1900</v>
      </c>
      <c r="C194">
        <f t="shared" ref="C194:C257" ca="1" si="6">YEAR(TODAY())-B194</f>
        <v>126</v>
      </c>
      <c r="D194" t="str" cm="1">
        <f t="array" aca="1" ref="D19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94" t="s">
        <v>37</v>
      </c>
      <c r="F194" t="s">
        <v>35</v>
      </c>
      <c r="G194" cm="1">
        <f t="array" ref="G194">_xlfn.IFS(marketing_campaign[[#This Row],[Marital_Status]]="Single",K194+L194+1,marketing_campaign[[#This Row],[Marital_Status]]="Together",K194+L194+2,marketing_campaign[[#This Row],[Marital_Status]]="Alone",K194+L194+1,marketing_campaign[[#This Row],[Marital_Status]]="Married",K194+L194+2,marketing_campaign[[#This Row],[Marital_Status]]="Divorced",K194+L194+1,marketing_campaign[[#This Row],[Marital_Status]]="YOLO",K194+L194+1,marketing_campaign[[#This Row],[Marital_Status]]="Absurd",K194+L194+1,marketing_campaign[[#This Row],[Marital_Status]]="Widow",K194+L194+1)</f>
        <v>2</v>
      </c>
      <c r="H194" t="str" cm="1">
        <f t="array" ref="H194">_xlfn.IFS(marketing_campaign[[#This Row],[Family_size]]=1,"Family_with_one_child",marketing_campaign[[#This Row],[Family_size]]&gt;1,"Family_with_more_children")</f>
        <v>Family_with_more_children</v>
      </c>
      <c r="I194">
        <v>36640</v>
      </c>
      <c r="J194" t="str">
        <f>IF(marketing_campaign[[#This Row],[Income]]&gt;=Sheet21!B244,"high_income","low_income")</f>
        <v>high_income</v>
      </c>
      <c r="K194">
        <v>1</v>
      </c>
      <c r="L194">
        <v>0</v>
      </c>
      <c r="M194" s="1">
        <v>41543</v>
      </c>
      <c r="N194">
        <v>99</v>
      </c>
      <c r="O194" t="str" cm="1">
        <f t="array" ref="O194">_xlfn.IFS(AND(marketing_campaign[[#This Row],[Recency]]&gt;=0,marketing_campaign[[#This Row],[Recency]]&lt;=14),"Early Recency",AND(marketing_campaign[[#This Row],[Recency]]&gt;=15,marketing_campaign[[#This Row],[Recency]]&lt;=31),"Mid-Recency",marketing_campaign[[#This Row],[Recency]]&gt;=32,"high Recency")</f>
        <v>high Recency</v>
      </c>
      <c r="P194">
        <v>15</v>
      </c>
      <c r="Q194">
        <v>6</v>
      </c>
      <c r="R194">
        <v>8</v>
      </c>
      <c r="S194">
        <v>7</v>
      </c>
      <c r="T194">
        <v>4</v>
      </c>
      <c r="U194">
        <v>25</v>
      </c>
      <c r="V194">
        <f>marketing_campaign[[#This Row],[MntGoldProds]]+marketing_campaign[[#This Row],[MntSweetProducts]]+marketing_campaign[[#This Row],[MntFishProducts]]+marketing_campaign[[#This Row],[MntMeatProducts]]+marketing_campaign[[#This Row],[MntFruits]]+marketing_campaign[[#This Row],[MntWines]]</f>
        <v>65</v>
      </c>
      <c r="W194">
        <v>1</v>
      </c>
      <c r="X194">
        <v>2</v>
      </c>
      <c r="Y194">
        <v>1</v>
      </c>
      <c r="Z194">
        <v>2</v>
      </c>
      <c r="AA194">
        <f t="shared" ref="AA194:AA257" si="7">W194+X194+Y194+Z194</f>
        <v>6</v>
      </c>
      <c r="AB194" t="str" cm="1">
        <f t="array" ref="AB194">_xlfn.IFS(AND(AA194&gt;=0,AA194&lt;=15),"low purchase",AND(AA194&gt;=16,AA194&lt;=30),"mid purchase",AA194&gt;=31,"high purchase")</f>
        <v>low purchase</v>
      </c>
      <c r="AC194">
        <v>5</v>
      </c>
      <c r="AD194" t="str">
        <f>IF(marketing_campaign[[#This Row],[NumWebVisitsMonth]]&gt;=5.3,"higher_webvists","lower_webvisits")</f>
        <v>lower_webvisits</v>
      </c>
      <c r="AE194">
        <v>0</v>
      </c>
      <c r="AF194">
        <v>0</v>
      </c>
      <c r="AG194">
        <v>0</v>
      </c>
      <c r="AH194">
        <v>0</v>
      </c>
      <c r="AI194">
        <v>0</v>
      </c>
      <c r="AJ194">
        <v>1</v>
      </c>
      <c r="AK194">
        <v>3</v>
      </c>
      <c r="AL194">
        <v>11</v>
      </c>
      <c r="AM194">
        <v>0</v>
      </c>
      <c r="AN194">
        <f>marketing_campaign[[#This Row],[AcceptedCmp2]]+marketing_campaign[[#This Row],[AcceptedCmp1]]+marketing_campaign[[#This Row],[AcceptedCmp5]]+marketing_campaign[[#This Row],[AcceptedCmp4]]+marketing_campaign[[#This Row],[AcceptedCmp3]]+marketing_campaign[[#This Row],[Response]]</f>
        <v>0</v>
      </c>
      <c r="AO194" t="str" cm="1">
        <f t="array" ref="AO19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5" spans="1:41" x14ac:dyDescent="0.35">
      <c r="A195">
        <v>1324</v>
      </c>
      <c r="B195">
        <v>1988</v>
      </c>
      <c r="C195">
        <f t="shared" ca="1" si="6"/>
        <v>38</v>
      </c>
      <c r="D195" t="str" cm="1">
        <f t="array" aca="1" ref="D19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95" t="s">
        <v>29</v>
      </c>
      <c r="F195" t="s">
        <v>33</v>
      </c>
      <c r="G195" cm="1">
        <f t="array" ref="G195">_xlfn.IFS(marketing_campaign[[#This Row],[Marital_Status]]="Single",K195+L195+1,marketing_campaign[[#This Row],[Marital_Status]]="Together",K195+L195+2,marketing_campaign[[#This Row],[Marital_Status]]="Alone",K195+L195+1,marketing_campaign[[#This Row],[Marital_Status]]="Married",K195+L195+2,marketing_campaign[[#This Row],[Marital_Status]]="Divorced",K195+L195+1,marketing_campaign[[#This Row],[Marital_Status]]="YOLO",K195+L195+1,marketing_campaign[[#This Row],[Marital_Status]]="Absurd",K195+L195+1,marketing_campaign[[#This Row],[Marital_Status]]="Widow",K195+L195+1)</f>
        <v>3</v>
      </c>
      <c r="H195" t="str" cm="1">
        <f t="array" ref="H195">_xlfn.IFS(marketing_campaign[[#This Row],[Family_size]]=1,"Family_with_one_child",marketing_campaign[[#This Row],[Family_size]]&gt;1,"Family_with_more_children")</f>
        <v>Family_with_more_children</v>
      </c>
      <c r="I195">
        <v>38872</v>
      </c>
      <c r="J195" t="str">
        <f>IF(marketing_campaign[[#This Row],[Income]]&gt;=Sheet21!B245,"high_income","low_income")</f>
        <v>high_income</v>
      </c>
      <c r="K195">
        <v>1</v>
      </c>
      <c r="L195">
        <v>0</v>
      </c>
      <c r="M195" s="1">
        <v>41424</v>
      </c>
      <c r="N195">
        <v>93</v>
      </c>
      <c r="O195" t="str" cm="1">
        <f t="array" ref="O195">_xlfn.IFS(AND(marketing_campaign[[#This Row],[Recency]]&gt;=0,marketing_campaign[[#This Row],[Recency]]&lt;=14),"Early Recency",AND(marketing_campaign[[#This Row],[Recency]]&gt;=15,marketing_campaign[[#This Row],[Recency]]&lt;=31),"Mid-Recency",marketing_campaign[[#This Row],[Recency]]&gt;=32,"high Recency")</f>
        <v>high Recency</v>
      </c>
      <c r="P195">
        <v>23</v>
      </c>
      <c r="Q195">
        <v>3</v>
      </c>
      <c r="R195">
        <v>21</v>
      </c>
      <c r="S195">
        <v>3</v>
      </c>
      <c r="T195">
        <v>19</v>
      </c>
      <c r="U195">
        <v>22</v>
      </c>
      <c r="V195">
        <f>marketing_campaign[[#This Row],[MntGoldProds]]+marketing_campaign[[#This Row],[MntSweetProducts]]+marketing_campaign[[#This Row],[MntFishProducts]]+marketing_campaign[[#This Row],[MntMeatProducts]]+marketing_campaign[[#This Row],[MntFruits]]+marketing_campaign[[#This Row],[MntWines]]</f>
        <v>91</v>
      </c>
      <c r="W195">
        <v>2</v>
      </c>
      <c r="X195">
        <v>3</v>
      </c>
      <c r="Y195">
        <v>0</v>
      </c>
      <c r="Z195">
        <v>3</v>
      </c>
      <c r="AA195">
        <f t="shared" si="7"/>
        <v>8</v>
      </c>
      <c r="AB195" t="str" cm="1">
        <f t="array" ref="AB195">_xlfn.IFS(AND(AA195&gt;=0,AA195&lt;=15),"low purchase",AND(AA195&gt;=16,AA195&lt;=30),"mid purchase",AA195&gt;=31,"high purchase")</f>
        <v>low purchase</v>
      </c>
      <c r="AC195">
        <v>8</v>
      </c>
      <c r="AD195" t="str">
        <f>IF(marketing_campaign[[#This Row],[NumWebVisitsMonth]]&gt;=5.3,"higher_webvists","lower_webvisits")</f>
        <v>higher_webvists</v>
      </c>
      <c r="AE195">
        <v>0</v>
      </c>
      <c r="AF195">
        <v>0</v>
      </c>
      <c r="AG195">
        <v>0</v>
      </c>
      <c r="AH195">
        <v>0</v>
      </c>
      <c r="AI195">
        <v>0</v>
      </c>
      <c r="AJ195">
        <v>0</v>
      </c>
      <c r="AK195">
        <v>3</v>
      </c>
      <c r="AL195">
        <v>11</v>
      </c>
      <c r="AM195">
        <v>0</v>
      </c>
      <c r="AN195">
        <f>marketing_campaign[[#This Row],[AcceptedCmp2]]+marketing_campaign[[#This Row],[AcceptedCmp1]]+marketing_campaign[[#This Row],[AcceptedCmp5]]+marketing_campaign[[#This Row],[AcceptedCmp4]]+marketing_campaign[[#This Row],[AcceptedCmp3]]+marketing_campaign[[#This Row],[Response]]</f>
        <v>0</v>
      </c>
      <c r="AO195" t="str" cm="1">
        <f t="array" ref="AO19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6" spans="1:41" x14ac:dyDescent="0.35">
      <c r="A196">
        <v>326</v>
      </c>
      <c r="B196">
        <v>1973</v>
      </c>
      <c r="C196">
        <f t="shared" ca="1" si="6"/>
        <v>53</v>
      </c>
      <c r="D196" t="str" cm="1">
        <f t="array" aca="1" ref="D19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6" t="s">
        <v>29</v>
      </c>
      <c r="F196" t="s">
        <v>33</v>
      </c>
      <c r="G196" cm="1">
        <f t="array" ref="G196">_xlfn.IFS(marketing_campaign[[#This Row],[Marital_Status]]="Single",K196+L196+1,marketing_campaign[[#This Row],[Marital_Status]]="Together",K196+L196+2,marketing_campaign[[#This Row],[Marital_Status]]="Alone",K196+L196+1,marketing_campaign[[#This Row],[Marital_Status]]="Married",K196+L196+2,marketing_campaign[[#This Row],[Marital_Status]]="Divorced",K196+L196+1,marketing_campaign[[#This Row],[Marital_Status]]="YOLO",K196+L196+1,marketing_campaign[[#This Row],[Marital_Status]]="Absurd",K196+L196+1,marketing_campaign[[#This Row],[Marital_Status]]="Widow",K196+L196+1)</f>
        <v>4</v>
      </c>
      <c r="H196" t="str" cm="1">
        <f t="array" ref="H196">_xlfn.IFS(marketing_campaign[[#This Row],[Family_size]]=1,"Family_with_one_child",marketing_campaign[[#This Row],[Family_size]]&gt;1,"Family_with_more_children")</f>
        <v>Family_with_more_children</v>
      </c>
      <c r="I196">
        <v>51148</v>
      </c>
      <c r="J196" t="str">
        <f>IF(marketing_campaign[[#This Row],[Income]]&gt;=Sheet21!B246,"high_income","low_income")</f>
        <v>high_income</v>
      </c>
      <c r="K196">
        <v>1</v>
      </c>
      <c r="L196">
        <v>1</v>
      </c>
      <c r="M196" s="1">
        <v>41323</v>
      </c>
      <c r="N196">
        <v>38</v>
      </c>
      <c r="O196" t="str" cm="1">
        <f t="array" ref="O196">_xlfn.IFS(AND(marketing_campaign[[#This Row],[Recency]]&gt;=0,marketing_campaign[[#This Row],[Recency]]&lt;=14),"Early Recency",AND(marketing_campaign[[#This Row],[Recency]]&gt;=15,marketing_campaign[[#This Row],[Recency]]&lt;=31),"Mid-Recency",marketing_campaign[[#This Row],[Recency]]&gt;=32,"high Recency")</f>
        <v>high Recency</v>
      </c>
      <c r="P196">
        <v>235</v>
      </c>
      <c r="Q196">
        <v>6</v>
      </c>
      <c r="R196">
        <v>45</v>
      </c>
      <c r="S196">
        <v>8</v>
      </c>
      <c r="T196">
        <v>9</v>
      </c>
      <c r="U196">
        <v>12</v>
      </c>
      <c r="V196">
        <f>marketing_campaign[[#This Row],[MntGoldProds]]+marketing_campaign[[#This Row],[MntSweetProducts]]+marketing_campaign[[#This Row],[MntFishProducts]]+marketing_campaign[[#This Row],[MntMeatProducts]]+marketing_campaign[[#This Row],[MntFruits]]+marketing_campaign[[#This Row],[MntWines]]</f>
        <v>315</v>
      </c>
      <c r="W196">
        <v>4</v>
      </c>
      <c r="X196">
        <v>5</v>
      </c>
      <c r="Y196">
        <v>1</v>
      </c>
      <c r="Z196">
        <v>6</v>
      </c>
      <c r="AA196">
        <f t="shared" si="7"/>
        <v>16</v>
      </c>
      <c r="AB196" t="str" cm="1">
        <f t="array" ref="AB196">_xlfn.IFS(AND(AA196&gt;=0,AA196&lt;=15),"low purchase",AND(AA196&gt;=16,AA196&lt;=30),"mid purchase",AA196&gt;=31,"high purchase")</f>
        <v>mid purchase</v>
      </c>
      <c r="AC196">
        <v>6</v>
      </c>
      <c r="AD196" t="str">
        <f>IF(marketing_campaign[[#This Row],[NumWebVisitsMonth]]&gt;=5.3,"higher_webvists","lower_webvisits")</f>
        <v>higher_webvists</v>
      </c>
      <c r="AE196">
        <v>0</v>
      </c>
      <c r="AF196">
        <v>0</v>
      </c>
      <c r="AG196">
        <v>0</v>
      </c>
      <c r="AH196">
        <v>0</v>
      </c>
      <c r="AI196">
        <v>0</v>
      </c>
      <c r="AJ196">
        <v>0</v>
      </c>
      <c r="AK196">
        <v>3</v>
      </c>
      <c r="AL196">
        <v>11</v>
      </c>
      <c r="AM196">
        <v>0</v>
      </c>
      <c r="AN196">
        <f>marketing_campaign[[#This Row],[AcceptedCmp2]]+marketing_campaign[[#This Row],[AcceptedCmp1]]+marketing_campaign[[#This Row],[AcceptedCmp5]]+marketing_campaign[[#This Row],[AcceptedCmp4]]+marketing_campaign[[#This Row],[AcceptedCmp3]]+marketing_campaign[[#This Row],[Response]]</f>
        <v>0</v>
      </c>
      <c r="AO196" t="str" cm="1">
        <f t="array" ref="AO19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7" spans="1:41" x14ac:dyDescent="0.35">
      <c r="A197">
        <v>7224</v>
      </c>
      <c r="B197">
        <v>1977</v>
      </c>
      <c r="C197">
        <f t="shared" ca="1" si="6"/>
        <v>49</v>
      </c>
      <c r="D197" t="str" cm="1">
        <f t="array" aca="1" ref="D19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7" t="s">
        <v>29</v>
      </c>
      <c r="F197" t="s">
        <v>33</v>
      </c>
      <c r="G197" cm="1">
        <f t="array" ref="G197">_xlfn.IFS(marketing_campaign[[#This Row],[Marital_Status]]="Single",K197+L197+1,marketing_campaign[[#This Row],[Marital_Status]]="Together",K197+L197+2,marketing_campaign[[#This Row],[Marital_Status]]="Alone",K197+L197+1,marketing_campaign[[#This Row],[Marital_Status]]="Married",K197+L197+2,marketing_campaign[[#This Row],[Marital_Status]]="Divorced",K197+L197+1,marketing_campaign[[#This Row],[Marital_Status]]="YOLO",K197+L197+1,marketing_campaign[[#This Row],[Marital_Status]]="Absurd",K197+L197+1,marketing_campaign[[#This Row],[Marital_Status]]="Widow",K197+L197+1)</f>
        <v>4</v>
      </c>
      <c r="H197" t="str" cm="1">
        <f t="array" ref="H197">_xlfn.IFS(marketing_campaign[[#This Row],[Family_size]]=1,"Family_with_one_child",marketing_campaign[[#This Row],[Family_size]]&gt;1,"Family_with_more_children")</f>
        <v>Family_with_more_children</v>
      </c>
      <c r="I197">
        <v>31353</v>
      </c>
      <c r="J197" t="str">
        <f>IF(marketing_campaign[[#This Row],[Income]]&gt;=Sheet21!B247,"high_income","low_income")</f>
        <v>high_income</v>
      </c>
      <c r="K197">
        <v>1</v>
      </c>
      <c r="L197">
        <v>1</v>
      </c>
      <c r="M197" s="1">
        <v>41637</v>
      </c>
      <c r="N197">
        <v>24</v>
      </c>
      <c r="O197" t="str" cm="1">
        <f t="array" ref="O197">_xlfn.IFS(AND(marketing_campaign[[#This Row],[Recency]]&gt;=0,marketing_campaign[[#This Row],[Recency]]&lt;=14),"Early Recency",AND(marketing_campaign[[#This Row],[Recency]]&gt;=15,marketing_campaign[[#This Row],[Recency]]&lt;=31),"Mid-Recency",marketing_campaign[[#This Row],[Recency]]&gt;=32,"high Recency")</f>
        <v>Mid-Recency</v>
      </c>
      <c r="P197">
        <v>10</v>
      </c>
      <c r="Q197">
        <v>0</v>
      </c>
      <c r="R197">
        <v>10</v>
      </c>
      <c r="S197">
        <v>3</v>
      </c>
      <c r="T197">
        <v>1</v>
      </c>
      <c r="U197">
        <v>7</v>
      </c>
      <c r="V197">
        <f>marketing_campaign[[#This Row],[MntGoldProds]]+marketing_campaign[[#This Row],[MntSweetProducts]]+marketing_campaign[[#This Row],[MntFishProducts]]+marketing_campaign[[#This Row],[MntMeatProducts]]+marketing_campaign[[#This Row],[MntFruits]]+marketing_campaign[[#This Row],[MntWines]]</f>
        <v>31</v>
      </c>
      <c r="W197">
        <v>2</v>
      </c>
      <c r="X197">
        <v>1</v>
      </c>
      <c r="Y197">
        <v>1</v>
      </c>
      <c r="Z197">
        <v>2</v>
      </c>
      <c r="AA197">
        <f t="shared" si="7"/>
        <v>6</v>
      </c>
      <c r="AB197" t="str" cm="1">
        <f t="array" ref="AB197">_xlfn.IFS(AND(AA197&gt;=0,AA197&lt;=15),"low purchase",AND(AA197&gt;=16,AA197&lt;=30),"mid purchase",AA197&gt;=31,"high purchase")</f>
        <v>low purchase</v>
      </c>
      <c r="AC197">
        <v>8</v>
      </c>
      <c r="AD197" t="str">
        <f>IF(marketing_campaign[[#This Row],[NumWebVisitsMonth]]&gt;=5.3,"higher_webvists","lower_webvisits")</f>
        <v>higher_webvists</v>
      </c>
      <c r="AE197">
        <v>0</v>
      </c>
      <c r="AF197">
        <v>0</v>
      </c>
      <c r="AG197">
        <v>0</v>
      </c>
      <c r="AH197">
        <v>0</v>
      </c>
      <c r="AI197">
        <v>0</v>
      </c>
      <c r="AJ197">
        <v>0</v>
      </c>
      <c r="AK197">
        <v>3</v>
      </c>
      <c r="AL197">
        <v>11</v>
      </c>
      <c r="AM197">
        <v>0</v>
      </c>
      <c r="AN197">
        <f>marketing_campaign[[#This Row],[AcceptedCmp2]]+marketing_campaign[[#This Row],[AcceptedCmp1]]+marketing_campaign[[#This Row],[AcceptedCmp5]]+marketing_campaign[[#This Row],[AcceptedCmp4]]+marketing_campaign[[#This Row],[AcceptedCmp3]]+marketing_campaign[[#This Row],[Response]]</f>
        <v>0</v>
      </c>
      <c r="AO197" t="str" cm="1">
        <f t="array" ref="AO19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8" spans="1:41" x14ac:dyDescent="0.35">
      <c r="A198">
        <v>6999</v>
      </c>
      <c r="B198">
        <v>1980</v>
      </c>
      <c r="C198">
        <f t="shared" ca="1" si="6"/>
        <v>46</v>
      </c>
      <c r="D198" t="str" cm="1">
        <f t="array" aca="1" ref="D19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8" t="s">
        <v>34</v>
      </c>
      <c r="F198" t="s">
        <v>33</v>
      </c>
      <c r="G198" cm="1">
        <f t="array" ref="G198">_xlfn.IFS(marketing_campaign[[#This Row],[Marital_Status]]="Single",K198+L198+1,marketing_campaign[[#This Row],[Marital_Status]]="Together",K198+L198+2,marketing_campaign[[#This Row],[Marital_Status]]="Alone",K198+L198+1,marketing_campaign[[#This Row],[Marital_Status]]="Married",K198+L198+2,marketing_campaign[[#This Row],[Marital_Status]]="Divorced",K198+L198+1,marketing_campaign[[#This Row],[Marital_Status]]="YOLO",K198+L198+1,marketing_campaign[[#This Row],[Marital_Status]]="Absurd",K198+L198+1,marketing_campaign[[#This Row],[Marital_Status]]="Widow",K198+L198+1)</f>
        <v>2</v>
      </c>
      <c r="H198" t="str" cm="1">
        <f t="array" ref="H198">_xlfn.IFS(marketing_campaign[[#This Row],[Family_size]]=1,"Family_with_one_child",marketing_campaign[[#This Row],[Family_size]]&gt;1,"Family_with_more_children")</f>
        <v>Family_with_more_children</v>
      </c>
      <c r="I198">
        <v>69661</v>
      </c>
      <c r="J198" t="str">
        <f>IF(marketing_campaign[[#This Row],[Income]]&gt;=Sheet21!B248,"high_income","low_income")</f>
        <v>high_income</v>
      </c>
      <c r="K198">
        <v>0</v>
      </c>
      <c r="L198">
        <v>0</v>
      </c>
      <c r="M198" s="1">
        <v>41772</v>
      </c>
      <c r="N198">
        <v>80</v>
      </c>
      <c r="O198" t="str" cm="1">
        <f t="array" ref="O198">_xlfn.IFS(AND(marketing_campaign[[#This Row],[Recency]]&gt;=0,marketing_campaign[[#This Row],[Recency]]&lt;=14),"Early Recency",AND(marketing_campaign[[#This Row],[Recency]]&gt;=15,marketing_campaign[[#This Row],[Recency]]&lt;=31),"Mid-Recency",marketing_campaign[[#This Row],[Recency]]&gt;=32,"high Recency")</f>
        <v>high Recency</v>
      </c>
      <c r="P198">
        <v>656</v>
      </c>
      <c r="Q198">
        <v>16</v>
      </c>
      <c r="R198">
        <v>106</v>
      </c>
      <c r="S198">
        <v>32</v>
      </c>
      <c r="T198">
        <v>16</v>
      </c>
      <c r="U198">
        <v>8</v>
      </c>
      <c r="V198">
        <f>marketing_campaign[[#This Row],[MntGoldProds]]+marketing_campaign[[#This Row],[MntSweetProducts]]+marketing_campaign[[#This Row],[MntFishProducts]]+marketing_campaign[[#This Row],[MntMeatProducts]]+marketing_campaign[[#This Row],[MntFruits]]+marketing_campaign[[#This Row],[MntWines]]</f>
        <v>834</v>
      </c>
      <c r="W198">
        <v>1</v>
      </c>
      <c r="X198">
        <v>7</v>
      </c>
      <c r="Y198">
        <v>3</v>
      </c>
      <c r="Z198">
        <v>12</v>
      </c>
      <c r="AA198">
        <f t="shared" si="7"/>
        <v>23</v>
      </c>
      <c r="AB198" t="str" cm="1">
        <f t="array" ref="AB198">_xlfn.IFS(AND(AA198&gt;=0,AA198&lt;=15),"low purchase",AND(AA198&gt;=16,AA198&lt;=30),"mid purchase",AA198&gt;=31,"high purchase")</f>
        <v>mid purchase</v>
      </c>
      <c r="AC198">
        <v>3</v>
      </c>
      <c r="AD198" t="str">
        <f>IF(marketing_campaign[[#This Row],[NumWebVisitsMonth]]&gt;=5.3,"higher_webvists","lower_webvisits")</f>
        <v>lower_webvisits</v>
      </c>
      <c r="AE198">
        <v>0</v>
      </c>
      <c r="AF198">
        <v>0</v>
      </c>
      <c r="AG198">
        <v>0</v>
      </c>
      <c r="AH198">
        <v>0</v>
      </c>
      <c r="AI198">
        <v>0</v>
      </c>
      <c r="AJ198">
        <v>0</v>
      </c>
      <c r="AK198">
        <v>3</v>
      </c>
      <c r="AL198">
        <v>11</v>
      </c>
      <c r="AM198">
        <v>0</v>
      </c>
      <c r="AN198">
        <f>marketing_campaign[[#This Row],[AcceptedCmp2]]+marketing_campaign[[#This Row],[AcceptedCmp1]]+marketing_campaign[[#This Row],[AcceptedCmp5]]+marketing_campaign[[#This Row],[AcceptedCmp4]]+marketing_campaign[[#This Row],[AcceptedCmp3]]+marketing_campaign[[#This Row],[Response]]</f>
        <v>0</v>
      </c>
      <c r="AO198" t="str" cm="1">
        <f t="array" ref="AO19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9" spans="1:41" x14ac:dyDescent="0.35">
      <c r="A199">
        <v>9938</v>
      </c>
      <c r="B199">
        <v>1954</v>
      </c>
      <c r="C199">
        <f t="shared" ca="1" si="6"/>
        <v>72</v>
      </c>
      <c r="D199" t="str" cm="1">
        <f t="array" aca="1" ref="D19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9" t="s">
        <v>29</v>
      </c>
      <c r="F199" t="s">
        <v>33</v>
      </c>
      <c r="G199" cm="1">
        <f t="array" ref="G199">_xlfn.IFS(marketing_campaign[[#This Row],[Marital_Status]]="Single",K199+L199+1,marketing_campaign[[#This Row],[Marital_Status]]="Together",K199+L199+2,marketing_campaign[[#This Row],[Marital_Status]]="Alone",K199+L199+1,marketing_campaign[[#This Row],[Marital_Status]]="Married",K199+L199+2,marketing_campaign[[#This Row],[Marital_Status]]="Divorced",K199+L199+1,marketing_campaign[[#This Row],[Marital_Status]]="YOLO",K199+L199+1,marketing_campaign[[#This Row],[Marital_Status]]="Absurd",K199+L199+1,marketing_campaign[[#This Row],[Marital_Status]]="Widow",K199+L199+1)</f>
        <v>2</v>
      </c>
      <c r="H199" t="str" cm="1">
        <f t="array" ref="H199">_xlfn.IFS(marketing_campaign[[#This Row],[Family_size]]=1,"Family_with_one_child",marketing_campaign[[#This Row],[Family_size]]&gt;1,"Family_with_more_children")</f>
        <v>Family_with_more_children</v>
      </c>
      <c r="I199">
        <v>80067</v>
      </c>
      <c r="J199" t="str">
        <f>IF(marketing_campaign[[#This Row],[Income]]&gt;=Sheet21!B249,"high_income","low_income")</f>
        <v>high_income</v>
      </c>
      <c r="K199">
        <v>0</v>
      </c>
      <c r="L199">
        <v>0</v>
      </c>
      <c r="M199" s="1">
        <v>41536</v>
      </c>
      <c r="N199">
        <v>82</v>
      </c>
      <c r="O199" t="str" cm="1">
        <f t="array" ref="O199">_xlfn.IFS(AND(marketing_campaign[[#This Row],[Recency]]&gt;=0,marketing_campaign[[#This Row],[Recency]]&lt;=14),"Early Recency",AND(marketing_campaign[[#This Row],[Recency]]&gt;=15,marketing_campaign[[#This Row],[Recency]]&lt;=31),"Mid-Recency",marketing_campaign[[#This Row],[Recency]]&gt;=32,"high Recency")</f>
        <v>high Recency</v>
      </c>
      <c r="P199">
        <v>519</v>
      </c>
      <c r="Q199">
        <v>17</v>
      </c>
      <c r="R199">
        <v>813</v>
      </c>
      <c r="S199">
        <v>27</v>
      </c>
      <c r="T199">
        <v>173</v>
      </c>
      <c r="U199">
        <v>51</v>
      </c>
      <c r="V199">
        <f>marketing_campaign[[#This Row],[MntGoldProds]]+marketing_campaign[[#This Row],[MntSweetProducts]]+marketing_campaign[[#This Row],[MntFishProducts]]+marketing_campaign[[#This Row],[MntMeatProducts]]+marketing_campaign[[#This Row],[MntFruits]]+marketing_campaign[[#This Row],[MntWines]]</f>
        <v>1600</v>
      </c>
      <c r="W199">
        <v>1</v>
      </c>
      <c r="X199">
        <v>4</v>
      </c>
      <c r="Y199">
        <v>6</v>
      </c>
      <c r="Z199">
        <v>6</v>
      </c>
      <c r="AA199">
        <f t="shared" si="7"/>
        <v>17</v>
      </c>
      <c r="AB199" t="str" cm="1">
        <f t="array" ref="AB199">_xlfn.IFS(AND(AA199&gt;=0,AA199&lt;=15),"low purchase",AND(AA199&gt;=16,AA199&lt;=30),"mid purchase",AA199&gt;=31,"high purchase")</f>
        <v>mid purchase</v>
      </c>
      <c r="AC199">
        <v>2</v>
      </c>
      <c r="AD199" t="str">
        <f>IF(marketing_campaign[[#This Row],[NumWebVisitsMonth]]&gt;=5.3,"higher_webvists","lower_webvisits")</f>
        <v>lower_webvisits</v>
      </c>
      <c r="AE199">
        <v>0</v>
      </c>
      <c r="AF199">
        <v>0</v>
      </c>
      <c r="AG199">
        <v>1</v>
      </c>
      <c r="AH199">
        <v>0</v>
      </c>
      <c r="AI199">
        <v>0</v>
      </c>
      <c r="AJ199">
        <v>0</v>
      </c>
      <c r="AK199">
        <v>3</v>
      </c>
      <c r="AL199">
        <v>11</v>
      </c>
      <c r="AM199">
        <v>0</v>
      </c>
      <c r="AN199">
        <f>marketing_campaign[[#This Row],[AcceptedCmp2]]+marketing_campaign[[#This Row],[AcceptedCmp1]]+marketing_campaign[[#This Row],[AcceptedCmp5]]+marketing_campaign[[#This Row],[AcceptedCmp4]]+marketing_campaign[[#This Row],[AcceptedCmp3]]+marketing_campaign[[#This Row],[Response]]</f>
        <v>1</v>
      </c>
      <c r="AO199" t="str" cm="1">
        <f t="array" ref="AO19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200" spans="1:41" x14ac:dyDescent="0.35">
      <c r="A200">
        <v>6422</v>
      </c>
      <c r="B200">
        <v>1954</v>
      </c>
      <c r="C200">
        <f t="shared" ca="1" si="6"/>
        <v>72</v>
      </c>
      <c r="D200" t="str" cm="1">
        <f t="array" aca="1" ref="D20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0" t="s">
        <v>29</v>
      </c>
      <c r="F200" t="s">
        <v>33</v>
      </c>
      <c r="G200" cm="1">
        <f t="array" ref="G200">_xlfn.IFS(marketing_campaign[[#This Row],[Marital_Status]]="Single",K200+L200+1,marketing_campaign[[#This Row],[Marital_Status]]="Together",K200+L200+2,marketing_campaign[[#This Row],[Marital_Status]]="Alone",K200+L200+1,marketing_campaign[[#This Row],[Marital_Status]]="Married",K200+L200+2,marketing_campaign[[#This Row],[Marital_Status]]="Divorced",K200+L200+1,marketing_campaign[[#This Row],[Marital_Status]]="YOLO",K200+L200+1,marketing_campaign[[#This Row],[Marital_Status]]="Absurd",K200+L200+1,marketing_campaign[[#This Row],[Marital_Status]]="Widow",K200+L200+1)</f>
        <v>2</v>
      </c>
      <c r="H200" t="str" cm="1">
        <f t="array" ref="H200">_xlfn.IFS(marketing_campaign[[#This Row],[Family_size]]=1,"Family_with_one_child",marketing_campaign[[#This Row],[Family_size]]&gt;1,"Family_with_more_children")</f>
        <v>Family_with_more_children</v>
      </c>
      <c r="I200">
        <v>86718</v>
      </c>
      <c r="J200" t="str">
        <f>IF(marketing_campaign[[#This Row],[Income]]&gt;=Sheet21!B250,"high_income","low_income")</f>
        <v>high_income</v>
      </c>
      <c r="K200">
        <v>0</v>
      </c>
      <c r="L200">
        <v>0</v>
      </c>
      <c r="M200" s="1">
        <v>41291</v>
      </c>
      <c r="N200">
        <v>20</v>
      </c>
      <c r="O200" t="str" cm="1">
        <f t="array" ref="O200">_xlfn.IFS(AND(marketing_campaign[[#This Row],[Recency]]&gt;=0,marketing_campaign[[#This Row],[Recency]]&lt;=14),"Early Recency",AND(marketing_campaign[[#This Row],[Recency]]&gt;=15,marketing_campaign[[#This Row],[Recency]]&lt;=31),"Mid-Recency",marketing_campaign[[#This Row],[Recency]]&gt;=32,"high Recency")</f>
        <v>Mid-Recency</v>
      </c>
      <c r="P200">
        <v>344</v>
      </c>
      <c r="Q200">
        <v>189</v>
      </c>
      <c r="R200">
        <v>482</v>
      </c>
      <c r="S200">
        <v>50</v>
      </c>
      <c r="T200">
        <v>33</v>
      </c>
      <c r="U200">
        <v>172</v>
      </c>
      <c r="V200">
        <f>marketing_campaign[[#This Row],[MntGoldProds]]+marketing_campaign[[#This Row],[MntSweetProducts]]+marketing_campaign[[#This Row],[MntFishProducts]]+marketing_campaign[[#This Row],[MntMeatProducts]]+marketing_campaign[[#This Row],[MntFruits]]+marketing_campaign[[#This Row],[MntWines]]</f>
        <v>1270</v>
      </c>
      <c r="W200">
        <v>1</v>
      </c>
      <c r="X200">
        <v>5</v>
      </c>
      <c r="Y200">
        <v>6</v>
      </c>
      <c r="Z200">
        <v>5</v>
      </c>
      <c r="AA200">
        <f t="shared" si="7"/>
        <v>17</v>
      </c>
      <c r="AB200" t="str" cm="1">
        <f t="array" ref="AB200">_xlfn.IFS(AND(AA200&gt;=0,AA200&lt;=15),"low purchase",AND(AA200&gt;=16,AA200&lt;=30),"mid purchase",AA200&gt;=31,"high purchase")</f>
        <v>mid purchase</v>
      </c>
      <c r="AC200">
        <v>2</v>
      </c>
      <c r="AD200" t="str">
        <f>IF(marketing_campaign[[#This Row],[NumWebVisitsMonth]]&gt;=5.3,"higher_webvists","lower_webvisits")</f>
        <v>lower_webvisits</v>
      </c>
      <c r="AE200">
        <v>0</v>
      </c>
      <c r="AF200">
        <v>0</v>
      </c>
      <c r="AG200">
        <v>0</v>
      </c>
      <c r="AH200">
        <v>0</v>
      </c>
      <c r="AI200">
        <v>0</v>
      </c>
      <c r="AJ200">
        <v>0</v>
      </c>
      <c r="AK200">
        <v>3</v>
      </c>
      <c r="AL200">
        <v>11</v>
      </c>
      <c r="AM200">
        <v>0</v>
      </c>
      <c r="AN200">
        <f>marketing_campaign[[#This Row],[AcceptedCmp2]]+marketing_campaign[[#This Row],[AcceptedCmp1]]+marketing_campaign[[#This Row],[AcceptedCmp5]]+marketing_campaign[[#This Row],[AcceptedCmp4]]+marketing_campaign[[#This Row],[AcceptedCmp3]]+marketing_campaign[[#This Row],[Response]]</f>
        <v>0</v>
      </c>
      <c r="AO200" t="str" cm="1">
        <f t="array" ref="AO20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1" spans="1:41" x14ac:dyDescent="0.35">
      <c r="A201">
        <v>3182</v>
      </c>
      <c r="B201">
        <v>1973</v>
      </c>
      <c r="C201">
        <f t="shared" ca="1" si="6"/>
        <v>53</v>
      </c>
      <c r="D201" t="str" cm="1">
        <f t="array" aca="1" ref="D20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1" t="s">
        <v>32</v>
      </c>
      <c r="F201" t="s">
        <v>30</v>
      </c>
      <c r="G201" cm="1">
        <f t="array" ref="G201">_xlfn.IFS(marketing_campaign[[#This Row],[Marital_Status]]="Single",K201+L201+1,marketing_campaign[[#This Row],[Marital_Status]]="Together",K201+L201+2,marketing_campaign[[#This Row],[Marital_Status]]="Alone",K201+L201+1,marketing_campaign[[#This Row],[Marital_Status]]="Married",K201+L201+2,marketing_campaign[[#This Row],[Marital_Status]]="Divorced",K201+L201+1,marketing_campaign[[#This Row],[Marital_Status]]="YOLO",K201+L201+1,marketing_campaign[[#This Row],[Marital_Status]]="Absurd",K201+L201+1,marketing_campaign[[#This Row],[Marital_Status]]="Widow",K201+L201+1)</f>
        <v>3</v>
      </c>
      <c r="H201" t="str" cm="1">
        <f t="array" ref="H201">_xlfn.IFS(marketing_campaign[[#This Row],[Family_size]]=1,"Family_with_one_child",marketing_campaign[[#This Row],[Family_size]]&gt;1,"Family_with_more_children")</f>
        <v>Family_with_more_children</v>
      </c>
      <c r="I201">
        <v>46854</v>
      </c>
      <c r="J201" t="str">
        <f>IF(marketing_campaign[[#This Row],[Income]]&gt;=Sheet21!B251,"high_income","low_income")</f>
        <v>high_income</v>
      </c>
      <c r="K201">
        <v>1</v>
      </c>
      <c r="L201">
        <v>1</v>
      </c>
      <c r="M201" s="1">
        <v>41729</v>
      </c>
      <c r="N201">
        <v>81</v>
      </c>
      <c r="O201" t="str" cm="1">
        <f t="array" ref="O201">_xlfn.IFS(AND(marketing_campaign[[#This Row],[Recency]]&gt;=0,marketing_campaign[[#This Row],[Recency]]&lt;=14),"Early Recency",AND(marketing_campaign[[#This Row],[Recency]]&gt;=15,marketing_campaign[[#This Row],[Recency]]&lt;=31),"Mid-Recency",marketing_campaign[[#This Row],[Recency]]&gt;=32,"high Recency")</f>
        <v>high Recency</v>
      </c>
      <c r="P201">
        <v>96</v>
      </c>
      <c r="Q201">
        <v>1</v>
      </c>
      <c r="R201">
        <v>79</v>
      </c>
      <c r="S201">
        <v>7</v>
      </c>
      <c r="T201">
        <v>1</v>
      </c>
      <c r="U201">
        <v>79</v>
      </c>
      <c r="V201">
        <f>marketing_campaign[[#This Row],[MntGoldProds]]+marketing_campaign[[#This Row],[MntSweetProducts]]+marketing_campaign[[#This Row],[MntFishProducts]]+marketing_campaign[[#This Row],[MntMeatProducts]]+marketing_campaign[[#This Row],[MntFruits]]+marketing_campaign[[#This Row],[MntWines]]</f>
        <v>263</v>
      </c>
      <c r="W201">
        <v>6</v>
      </c>
      <c r="X201">
        <v>5</v>
      </c>
      <c r="Y201">
        <v>1</v>
      </c>
      <c r="Z201">
        <v>3</v>
      </c>
      <c r="AA201">
        <f t="shared" si="7"/>
        <v>15</v>
      </c>
      <c r="AB201" t="str" cm="1">
        <f t="array" ref="AB201">_xlfn.IFS(AND(AA201&gt;=0,AA201&lt;=15),"low purchase",AND(AA201&gt;=16,AA201&lt;=30),"mid purchase",AA201&gt;=31,"high purchase")</f>
        <v>low purchase</v>
      </c>
      <c r="AC201">
        <v>8</v>
      </c>
      <c r="AD201" t="str">
        <f>IF(marketing_campaign[[#This Row],[NumWebVisitsMonth]]&gt;=5.3,"higher_webvists","lower_webvisits")</f>
        <v>higher_webvists</v>
      </c>
      <c r="AE201">
        <v>1</v>
      </c>
      <c r="AF201">
        <v>0</v>
      </c>
      <c r="AG201">
        <v>0</v>
      </c>
      <c r="AH201">
        <v>0</v>
      </c>
      <c r="AI201">
        <v>0</v>
      </c>
      <c r="AJ201">
        <v>0</v>
      </c>
      <c r="AK201">
        <v>3</v>
      </c>
      <c r="AL201">
        <v>11</v>
      </c>
      <c r="AM201">
        <v>1</v>
      </c>
      <c r="AN201">
        <f>marketing_campaign[[#This Row],[AcceptedCmp2]]+marketing_campaign[[#This Row],[AcceptedCmp1]]+marketing_campaign[[#This Row],[AcceptedCmp5]]+marketing_campaign[[#This Row],[AcceptedCmp4]]+marketing_campaign[[#This Row],[AcceptedCmp3]]+marketing_campaign[[#This Row],[Response]]</f>
        <v>2</v>
      </c>
      <c r="AO201" t="str" cm="1">
        <f t="array" ref="AO20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202" spans="1:41" x14ac:dyDescent="0.35">
      <c r="A202">
        <v>7300</v>
      </c>
      <c r="B202">
        <v>1952</v>
      </c>
      <c r="C202">
        <f t="shared" ca="1" si="6"/>
        <v>74</v>
      </c>
      <c r="D202" t="str" cm="1">
        <f t="array" aca="1" ref="D20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2" t="s">
        <v>29</v>
      </c>
      <c r="F202" t="s">
        <v>35</v>
      </c>
      <c r="G202" cm="1">
        <f t="array" ref="G202">_xlfn.IFS(marketing_campaign[[#This Row],[Marital_Status]]="Single",K202+L202+1,marketing_campaign[[#This Row],[Marital_Status]]="Together",K202+L202+2,marketing_campaign[[#This Row],[Marital_Status]]="Alone",K202+L202+1,marketing_campaign[[#This Row],[Marital_Status]]="Married",K202+L202+2,marketing_campaign[[#This Row],[Marital_Status]]="Divorced",K202+L202+1,marketing_campaign[[#This Row],[Marital_Status]]="YOLO",K202+L202+1,marketing_campaign[[#This Row],[Marital_Status]]="Absurd",K202+L202+1,marketing_campaign[[#This Row],[Marital_Status]]="Widow",K202+L202+1)</f>
        <v>2</v>
      </c>
      <c r="H202" t="str" cm="1">
        <f t="array" ref="H202">_xlfn.IFS(marketing_campaign[[#This Row],[Family_size]]=1,"Family_with_one_child",marketing_campaign[[#This Row],[Family_size]]&gt;1,"Family_with_more_children")</f>
        <v>Family_with_more_children</v>
      </c>
      <c r="I202">
        <v>69142</v>
      </c>
      <c r="J202" t="str">
        <f>IF(marketing_campaign[[#This Row],[Income]]&gt;=Sheet21!B252,"high_income","low_income")</f>
        <v>high_income</v>
      </c>
      <c r="K202">
        <v>0</v>
      </c>
      <c r="L202">
        <v>1</v>
      </c>
      <c r="M202" s="1">
        <v>41819</v>
      </c>
      <c r="N202">
        <v>50</v>
      </c>
      <c r="O202" t="str" cm="1">
        <f t="array" ref="O202">_xlfn.IFS(AND(marketing_campaign[[#This Row],[Recency]]&gt;=0,marketing_campaign[[#This Row],[Recency]]&lt;=14),"Early Recency",AND(marketing_campaign[[#This Row],[Recency]]&gt;=15,marketing_campaign[[#This Row],[Recency]]&lt;=31),"Mid-Recency",marketing_campaign[[#This Row],[Recency]]&gt;=32,"high Recency")</f>
        <v>high Recency</v>
      </c>
      <c r="P202">
        <v>448</v>
      </c>
      <c r="Q202">
        <v>4</v>
      </c>
      <c r="R202">
        <v>34</v>
      </c>
      <c r="S202">
        <v>6</v>
      </c>
      <c r="T202">
        <v>4</v>
      </c>
      <c r="U202">
        <v>39</v>
      </c>
      <c r="V202">
        <f>marketing_campaign[[#This Row],[MntGoldProds]]+marketing_campaign[[#This Row],[MntSweetProducts]]+marketing_campaign[[#This Row],[MntFishProducts]]+marketing_campaign[[#This Row],[MntMeatProducts]]+marketing_campaign[[#This Row],[MntFruits]]+marketing_campaign[[#This Row],[MntWines]]</f>
        <v>535</v>
      </c>
      <c r="W202">
        <v>3</v>
      </c>
      <c r="X202">
        <v>8</v>
      </c>
      <c r="Y202">
        <v>1</v>
      </c>
      <c r="Z202">
        <v>7</v>
      </c>
      <c r="AA202">
        <f t="shared" si="7"/>
        <v>19</v>
      </c>
      <c r="AB202" t="str" cm="1">
        <f t="array" ref="AB202">_xlfn.IFS(AND(AA202&gt;=0,AA202&lt;=15),"low purchase",AND(AA202&gt;=16,AA202&lt;=30),"mid purchase",AA202&gt;=31,"high purchase")</f>
        <v>mid purchase</v>
      </c>
      <c r="AC202">
        <v>5</v>
      </c>
      <c r="AD202" t="str">
        <f>IF(marketing_campaign[[#This Row],[NumWebVisitsMonth]]&gt;=5.3,"higher_webvists","lower_webvisits")</f>
        <v>lower_webvisits</v>
      </c>
      <c r="AE202">
        <v>0</v>
      </c>
      <c r="AF202">
        <v>1</v>
      </c>
      <c r="AG202">
        <v>0</v>
      </c>
      <c r="AH202">
        <v>0</v>
      </c>
      <c r="AI202">
        <v>0</v>
      </c>
      <c r="AJ202">
        <v>0</v>
      </c>
      <c r="AK202">
        <v>3</v>
      </c>
      <c r="AL202">
        <v>11</v>
      </c>
      <c r="AM202">
        <v>0</v>
      </c>
      <c r="AN202">
        <f>marketing_campaign[[#This Row],[AcceptedCmp2]]+marketing_campaign[[#This Row],[AcceptedCmp1]]+marketing_campaign[[#This Row],[AcceptedCmp5]]+marketing_campaign[[#This Row],[AcceptedCmp4]]+marketing_campaign[[#This Row],[AcceptedCmp3]]+marketing_campaign[[#This Row],[Response]]</f>
        <v>1</v>
      </c>
      <c r="AO202" t="str" cm="1">
        <f t="array" ref="AO20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203" spans="1:41" x14ac:dyDescent="0.35">
      <c r="A203">
        <v>10424</v>
      </c>
      <c r="B203">
        <v>1968</v>
      </c>
      <c r="C203">
        <f t="shared" ca="1" si="6"/>
        <v>58</v>
      </c>
      <c r="D203" t="str" cm="1">
        <f t="array" aca="1" ref="D20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3" t="s">
        <v>29</v>
      </c>
      <c r="F203" t="s">
        <v>30</v>
      </c>
      <c r="G203" cm="1">
        <f t="array" ref="G203">_xlfn.IFS(marketing_campaign[[#This Row],[Marital_Status]]="Single",K203+L203+1,marketing_campaign[[#This Row],[Marital_Status]]="Together",K203+L203+2,marketing_campaign[[#This Row],[Marital_Status]]="Alone",K203+L203+1,marketing_campaign[[#This Row],[Marital_Status]]="Married",K203+L203+2,marketing_campaign[[#This Row],[Marital_Status]]="Divorced",K203+L203+1,marketing_campaign[[#This Row],[Marital_Status]]="YOLO",K203+L203+1,marketing_campaign[[#This Row],[Marital_Status]]="Absurd",K203+L203+1,marketing_campaign[[#This Row],[Marital_Status]]="Widow",K203+L203+1)</f>
        <v>1</v>
      </c>
      <c r="H203" t="str" cm="1">
        <f t="array" ref="H203">_xlfn.IFS(marketing_campaign[[#This Row],[Family_size]]=1,"Family_with_one_child",marketing_campaign[[#This Row],[Family_size]]&gt;1,"Family_with_more_children")</f>
        <v>Family_with_one_child</v>
      </c>
      <c r="I203">
        <v>75922</v>
      </c>
      <c r="J203" t="str">
        <f>IF(marketing_campaign[[#This Row],[Income]]&gt;=Sheet21!B253,"high_income","low_income")</f>
        <v>high_income</v>
      </c>
      <c r="K203">
        <v>0</v>
      </c>
      <c r="L203">
        <v>0</v>
      </c>
      <c r="M203" s="1">
        <v>41617</v>
      </c>
      <c r="N203">
        <v>60</v>
      </c>
      <c r="O203" t="str" cm="1">
        <f t="array" ref="O203">_xlfn.IFS(AND(marketing_campaign[[#This Row],[Recency]]&gt;=0,marketing_campaign[[#This Row],[Recency]]&lt;=14),"Early Recency",AND(marketing_campaign[[#This Row],[Recency]]&gt;=15,marketing_campaign[[#This Row],[Recency]]&lt;=31),"Mid-Recency",marketing_campaign[[#This Row],[Recency]]&gt;=32,"high Recency")</f>
        <v>high Recency</v>
      </c>
      <c r="P203">
        <v>265</v>
      </c>
      <c r="Q203">
        <v>138</v>
      </c>
      <c r="R203">
        <v>553</v>
      </c>
      <c r="S203">
        <v>224</v>
      </c>
      <c r="T203">
        <v>23</v>
      </c>
      <c r="U203">
        <v>92</v>
      </c>
      <c r="V203">
        <f>marketing_campaign[[#This Row],[MntGoldProds]]+marketing_campaign[[#This Row],[MntSweetProducts]]+marketing_campaign[[#This Row],[MntFishProducts]]+marketing_campaign[[#This Row],[MntMeatProducts]]+marketing_campaign[[#This Row],[MntFruits]]+marketing_campaign[[#This Row],[MntWines]]</f>
        <v>1295</v>
      </c>
      <c r="W203">
        <v>1</v>
      </c>
      <c r="X203">
        <v>4</v>
      </c>
      <c r="Y203">
        <v>4</v>
      </c>
      <c r="Z203">
        <v>9</v>
      </c>
      <c r="AA203">
        <f t="shared" si="7"/>
        <v>18</v>
      </c>
      <c r="AB203" t="str" cm="1">
        <f t="array" ref="AB203">_xlfn.IFS(AND(AA203&gt;=0,AA203&lt;=15),"low purchase",AND(AA203&gt;=16,AA203&lt;=30),"mid purchase",AA203&gt;=31,"high purchase")</f>
        <v>mid purchase</v>
      </c>
      <c r="AC203">
        <v>1</v>
      </c>
      <c r="AD203" t="str">
        <f>IF(marketing_campaign[[#This Row],[NumWebVisitsMonth]]&gt;=5.3,"higher_webvists","lower_webvisits")</f>
        <v>lower_webvisits</v>
      </c>
      <c r="AE203">
        <v>0</v>
      </c>
      <c r="AF203">
        <v>0</v>
      </c>
      <c r="AG203">
        <v>0</v>
      </c>
      <c r="AH203">
        <v>0</v>
      </c>
      <c r="AI203">
        <v>0</v>
      </c>
      <c r="AJ203">
        <v>0</v>
      </c>
      <c r="AK203">
        <v>3</v>
      </c>
      <c r="AL203">
        <v>11</v>
      </c>
      <c r="AM203">
        <v>0</v>
      </c>
      <c r="AN203">
        <f>marketing_campaign[[#This Row],[AcceptedCmp2]]+marketing_campaign[[#This Row],[AcceptedCmp1]]+marketing_campaign[[#This Row],[AcceptedCmp5]]+marketing_campaign[[#This Row],[AcceptedCmp4]]+marketing_campaign[[#This Row],[AcceptedCmp3]]+marketing_campaign[[#This Row],[Response]]</f>
        <v>0</v>
      </c>
      <c r="AO203" t="str" cm="1">
        <f t="array" ref="AO20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4" spans="1:41" x14ac:dyDescent="0.35">
      <c r="A204">
        <v>8727</v>
      </c>
      <c r="B204">
        <v>1978</v>
      </c>
      <c r="C204">
        <f t="shared" ca="1" si="6"/>
        <v>48</v>
      </c>
      <c r="D204" t="str" cm="1">
        <f t="array" aca="1" ref="D20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4" t="s">
        <v>29</v>
      </c>
      <c r="F204" t="s">
        <v>35</v>
      </c>
      <c r="G204" cm="1">
        <f t="array" ref="G204">_xlfn.IFS(marketing_campaign[[#This Row],[Marital_Status]]="Single",K204+L204+1,marketing_campaign[[#This Row],[Marital_Status]]="Together",K204+L204+2,marketing_campaign[[#This Row],[Marital_Status]]="Alone",K204+L204+1,marketing_campaign[[#This Row],[Marital_Status]]="Married",K204+L204+2,marketing_campaign[[#This Row],[Marital_Status]]="Divorced",K204+L204+1,marketing_campaign[[#This Row],[Marital_Status]]="YOLO",K204+L204+1,marketing_campaign[[#This Row],[Marital_Status]]="Absurd",K204+L204+1,marketing_campaign[[#This Row],[Marital_Status]]="Widow",K204+L204+1)</f>
        <v>2</v>
      </c>
      <c r="H204" t="str" cm="1">
        <f t="array" ref="H204">_xlfn.IFS(marketing_campaign[[#This Row],[Family_size]]=1,"Family_with_one_child",marketing_campaign[[#This Row],[Family_size]]&gt;1,"Family_with_more_children")</f>
        <v>Family_with_more_children</v>
      </c>
      <c r="I204">
        <v>63693</v>
      </c>
      <c r="J204" t="str">
        <f>IF(marketing_campaign[[#This Row],[Income]]&gt;=Sheet21!B254,"high_income","low_income")</f>
        <v>high_income</v>
      </c>
      <c r="K204">
        <v>0</v>
      </c>
      <c r="L204">
        <v>1</v>
      </c>
      <c r="M204" s="1">
        <v>41561</v>
      </c>
      <c r="N204">
        <v>63</v>
      </c>
      <c r="O204" t="str" cm="1">
        <f t="array" ref="O204">_xlfn.IFS(AND(marketing_campaign[[#This Row],[Recency]]&gt;=0,marketing_campaign[[#This Row],[Recency]]&lt;=14),"Early Recency",AND(marketing_campaign[[#This Row],[Recency]]&gt;=15,marketing_campaign[[#This Row],[Recency]]&lt;=31),"Mid-Recency",marketing_campaign[[#This Row],[Recency]]&gt;=32,"high Recency")</f>
        <v>high Recency</v>
      </c>
      <c r="P204">
        <v>587</v>
      </c>
      <c r="Q204">
        <v>43</v>
      </c>
      <c r="R204">
        <v>337</v>
      </c>
      <c r="S204">
        <v>42</v>
      </c>
      <c r="T204">
        <v>87</v>
      </c>
      <c r="U204">
        <v>54</v>
      </c>
      <c r="V204">
        <f>marketing_campaign[[#This Row],[MntGoldProds]]+marketing_campaign[[#This Row],[MntSweetProducts]]+marketing_campaign[[#This Row],[MntFishProducts]]+marketing_campaign[[#This Row],[MntMeatProducts]]+marketing_campaign[[#This Row],[MntFruits]]+marketing_campaign[[#This Row],[MntWines]]</f>
        <v>1150</v>
      </c>
      <c r="W204">
        <v>3</v>
      </c>
      <c r="X204">
        <v>11</v>
      </c>
      <c r="Y204">
        <v>6</v>
      </c>
      <c r="Z204">
        <v>9</v>
      </c>
      <c r="AA204">
        <f t="shared" si="7"/>
        <v>29</v>
      </c>
      <c r="AB204" t="str" cm="1">
        <f t="array" ref="AB204">_xlfn.IFS(AND(AA204&gt;=0,AA204&lt;=15),"low purchase",AND(AA204&gt;=16,AA204&lt;=30),"mid purchase",AA204&gt;=31,"high purchase")</f>
        <v>mid purchase</v>
      </c>
      <c r="AC204">
        <v>6</v>
      </c>
      <c r="AD204" t="str">
        <f>IF(marketing_campaign[[#This Row],[NumWebVisitsMonth]]&gt;=5.3,"higher_webvists","lower_webvisits")</f>
        <v>higher_webvists</v>
      </c>
      <c r="AE204">
        <v>0</v>
      </c>
      <c r="AF204">
        <v>0</v>
      </c>
      <c r="AG204">
        <v>0</v>
      </c>
      <c r="AH204">
        <v>0</v>
      </c>
      <c r="AI204">
        <v>0</v>
      </c>
      <c r="AJ204">
        <v>0</v>
      </c>
      <c r="AK204">
        <v>3</v>
      </c>
      <c r="AL204">
        <v>11</v>
      </c>
      <c r="AM204">
        <v>0</v>
      </c>
      <c r="AN204">
        <f>marketing_campaign[[#This Row],[AcceptedCmp2]]+marketing_campaign[[#This Row],[AcceptedCmp1]]+marketing_campaign[[#This Row],[AcceptedCmp5]]+marketing_campaign[[#This Row],[AcceptedCmp4]]+marketing_campaign[[#This Row],[AcceptedCmp3]]+marketing_campaign[[#This Row],[Response]]</f>
        <v>0</v>
      </c>
      <c r="AO204" t="str" cm="1">
        <f t="array" ref="AO20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5" spans="1:41" x14ac:dyDescent="0.35">
      <c r="A205">
        <v>2798</v>
      </c>
      <c r="B205">
        <v>1977</v>
      </c>
      <c r="C205">
        <f t="shared" ca="1" si="6"/>
        <v>49</v>
      </c>
      <c r="D205" t="str" cm="1">
        <f t="array" aca="1" ref="D20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5" t="s">
        <v>32</v>
      </c>
      <c r="F205" t="s">
        <v>31</v>
      </c>
      <c r="G205" cm="1">
        <f t="array" ref="G205">_xlfn.IFS(marketing_campaign[[#This Row],[Marital_Status]]="Single",K205+L205+1,marketing_campaign[[#This Row],[Marital_Status]]="Together",K205+L205+2,marketing_campaign[[#This Row],[Marital_Status]]="Alone",K205+L205+1,marketing_campaign[[#This Row],[Marital_Status]]="Married",K205+L205+2,marketing_campaign[[#This Row],[Marital_Status]]="Divorced",K205+L205+1,marketing_campaign[[#This Row],[Marital_Status]]="YOLO",K205+L205+1,marketing_campaign[[#This Row],[Marital_Status]]="Absurd",K205+L205+1,marketing_campaign[[#This Row],[Marital_Status]]="Widow",K205+L205+1)</f>
        <v>2</v>
      </c>
      <c r="H205" t="str" cm="1">
        <f t="array" ref="H205">_xlfn.IFS(marketing_campaign[[#This Row],[Family_size]]=1,"Family_with_one_child",marketing_campaign[[#This Row],[Family_size]]&gt;1,"Family_with_more_children")</f>
        <v>Family_with_more_children</v>
      </c>
      <c r="I205">
        <v>102160</v>
      </c>
      <c r="J205" t="str">
        <f>IF(marketing_campaign[[#This Row],[Income]]&gt;=Sheet21!B255,"high_income","low_income")</f>
        <v>high_income</v>
      </c>
      <c r="K205">
        <v>0</v>
      </c>
      <c r="L205">
        <v>0</v>
      </c>
      <c r="M205" s="1">
        <v>41215</v>
      </c>
      <c r="N205">
        <v>54</v>
      </c>
      <c r="O205" t="str" cm="1">
        <f t="array" ref="O205">_xlfn.IFS(AND(marketing_campaign[[#This Row],[Recency]]&gt;=0,marketing_campaign[[#This Row],[Recency]]&lt;=14),"Early Recency",AND(marketing_campaign[[#This Row],[Recency]]&gt;=15,marketing_campaign[[#This Row],[Recency]]&lt;=31),"Mid-Recency",marketing_campaign[[#This Row],[Recency]]&gt;=32,"high Recency")</f>
        <v>high Recency</v>
      </c>
      <c r="P205">
        <v>763</v>
      </c>
      <c r="Q205">
        <v>29</v>
      </c>
      <c r="R205">
        <v>138</v>
      </c>
      <c r="S205">
        <v>76</v>
      </c>
      <c r="T205">
        <v>176</v>
      </c>
      <c r="U205">
        <v>58</v>
      </c>
      <c r="V205">
        <f>marketing_campaign[[#This Row],[MntGoldProds]]+marketing_campaign[[#This Row],[MntSweetProducts]]+marketing_campaign[[#This Row],[MntFishProducts]]+marketing_campaign[[#This Row],[MntMeatProducts]]+marketing_campaign[[#This Row],[MntFruits]]+marketing_campaign[[#This Row],[MntWines]]</f>
        <v>1240</v>
      </c>
      <c r="W205">
        <v>0</v>
      </c>
      <c r="X205">
        <v>7</v>
      </c>
      <c r="Y205">
        <v>9</v>
      </c>
      <c r="Z205">
        <v>10</v>
      </c>
      <c r="AA205">
        <f t="shared" si="7"/>
        <v>26</v>
      </c>
      <c r="AB205" t="str" cm="1">
        <f t="array" ref="AB205">_xlfn.IFS(AND(AA205&gt;=0,AA205&lt;=15),"low purchase",AND(AA205&gt;=16,AA205&lt;=30),"mid purchase",AA205&gt;=31,"high purchase")</f>
        <v>mid purchase</v>
      </c>
      <c r="AC205">
        <v>4</v>
      </c>
      <c r="AD205" t="str">
        <f>IF(marketing_campaign[[#This Row],[NumWebVisitsMonth]]&gt;=5.3,"higher_webvists","lower_webvisits")</f>
        <v>lower_webvisits</v>
      </c>
      <c r="AE205">
        <v>0</v>
      </c>
      <c r="AF205">
        <v>1</v>
      </c>
      <c r="AG205">
        <v>1</v>
      </c>
      <c r="AH205">
        <v>1</v>
      </c>
      <c r="AI205">
        <v>0</v>
      </c>
      <c r="AJ205">
        <v>0</v>
      </c>
      <c r="AK205">
        <v>3</v>
      </c>
      <c r="AL205">
        <v>11</v>
      </c>
      <c r="AM205">
        <v>1</v>
      </c>
      <c r="AN205">
        <f>marketing_campaign[[#This Row],[AcceptedCmp2]]+marketing_campaign[[#This Row],[AcceptedCmp1]]+marketing_campaign[[#This Row],[AcceptedCmp5]]+marketing_campaign[[#This Row],[AcceptedCmp4]]+marketing_campaign[[#This Row],[AcceptedCmp3]]+marketing_campaign[[#This Row],[Response]]</f>
        <v>4</v>
      </c>
      <c r="AO205" t="str" cm="1">
        <f t="array" ref="AO20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4/5 campaign accepted</v>
      </c>
    </row>
    <row r="206" spans="1:41" x14ac:dyDescent="0.35">
      <c r="A206">
        <v>1030</v>
      </c>
      <c r="B206">
        <v>1965</v>
      </c>
      <c r="C206">
        <f t="shared" ca="1" si="6"/>
        <v>61</v>
      </c>
      <c r="D206" t="str" cm="1">
        <f t="array" aca="1" ref="D20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6" t="s">
        <v>32</v>
      </c>
      <c r="F206" t="s">
        <v>30</v>
      </c>
      <c r="G206" cm="1">
        <f t="array" ref="G206">_xlfn.IFS(marketing_campaign[[#This Row],[Marital_Status]]="Single",K206+L206+1,marketing_campaign[[#This Row],[Marital_Status]]="Together",K206+L206+2,marketing_campaign[[#This Row],[Marital_Status]]="Alone",K206+L206+1,marketing_campaign[[#This Row],[Marital_Status]]="Married",K206+L206+2,marketing_campaign[[#This Row],[Marital_Status]]="Divorced",K206+L206+1,marketing_campaign[[#This Row],[Marital_Status]]="YOLO",K206+L206+1,marketing_campaign[[#This Row],[Marital_Status]]="Absurd",K206+L206+1,marketing_campaign[[#This Row],[Marital_Status]]="Widow",K206+L206+1)</f>
        <v>3</v>
      </c>
      <c r="H206" t="str" cm="1">
        <f t="array" ref="H206">_xlfn.IFS(marketing_campaign[[#This Row],[Family_size]]=1,"Family_with_one_child",marketing_campaign[[#This Row],[Family_size]]&gt;1,"Family_with_more_children")</f>
        <v>Family_with_more_children</v>
      </c>
      <c r="I206">
        <v>40637</v>
      </c>
      <c r="J206" t="str">
        <f>IF(marketing_campaign[[#This Row],[Income]]&gt;=Sheet21!B256,"high_income","low_income")</f>
        <v>high_income</v>
      </c>
      <c r="K206">
        <v>1</v>
      </c>
      <c r="L206">
        <v>1</v>
      </c>
      <c r="M206" s="1">
        <v>41472</v>
      </c>
      <c r="N206">
        <v>72</v>
      </c>
      <c r="O206" t="str" cm="1">
        <f t="array" ref="O206">_xlfn.IFS(AND(marketing_campaign[[#This Row],[Recency]]&gt;=0,marketing_campaign[[#This Row],[Recency]]&lt;=14),"Early Recency",AND(marketing_campaign[[#This Row],[Recency]]&gt;=15,marketing_campaign[[#This Row],[Recency]]&lt;=31),"Mid-Recency",marketing_campaign[[#This Row],[Recency]]&gt;=32,"high Recency")</f>
        <v>high Recency</v>
      </c>
      <c r="P206">
        <v>22</v>
      </c>
      <c r="Q206">
        <v>0</v>
      </c>
      <c r="R206">
        <v>13</v>
      </c>
      <c r="S206">
        <v>0</v>
      </c>
      <c r="T206">
        <v>0</v>
      </c>
      <c r="U206">
        <v>3</v>
      </c>
      <c r="V206">
        <f>marketing_campaign[[#This Row],[MntGoldProds]]+marketing_campaign[[#This Row],[MntSweetProducts]]+marketing_campaign[[#This Row],[MntFishProducts]]+marketing_campaign[[#This Row],[MntMeatProducts]]+marketing_campaign[[#This Row],[MntFruits]]+marketing_campaign[[#This Row],[MntWines]]</f>
        <v>38</v>
      </c>
      <c r="W206">
        <v>2</v>
      </c>
      <c r="X206">
        <v>1</v>
      </c>
      <c r="Y206">
        <v>0</v>
      </c>
      <c r="Z206">
        <v>3</v>
      </c>
      <c r="AA206">
        <f t="shared" si="7"/>
        <v>6</v>
      </c>
      <c r="AB206" t="str" cm="1">
        <f t="array" ref="AB206">_xlfn.IFS(AND(AA206&gt;=0,AA206&lt;=15),"low purchase",AND(AA206&gt;=16,AA206&lt;=30),"mid purchase",AA206&gt;=31,"high purchase")</f>
        <v>low purchase</v>
      </c>
      <c r="AC206">
        <v>7</v>
      </c>
      <c r="AD206" t="str">
        <f>IF(marketing_campaign[[#This Row],[NumWebVisitsMonth]]&gt;=5.3,"higher_webvists","lower_webvisits")</f>
        <v>higher_webvists</v>
      </c>
      <c r="AE206">
        <v>0</v>
      </c>
      <c r="AF206">
        <v>0</v>
      </c>
      <c r="AG206">
        <v>0</v>
      </c>
      <c r="AH206">
        <v>0</v>
      </c>
      <c r="AI206">
        <v>0</v>
      </c>
      <c r="AJ206">
        <v>0</v>
      </c>
      <c r="AK206">
        <v>3</v>
      </c>
      <c r="AL206">
        <v>11</v>
      </c>
      <c r="AM206">
        <v>0</v>
      </c>
      <c r="AN206">
        <f>marketing_campaign[[#This Row],[AcceptedCmp2]]+marketing_campaign[[#This Row],[AcceptedCmp1]]+marketing_campaign[[#This Row],[AcceptedCmp5]]+marketing_campaign[[#This Row],[AcceptedCmp4]]+marketing_campaign[[#This Row],[AcceptedCmp3]]+marketing_campaign[[#This Row],[Response]]</f>
        <v>0</v>
      </c>
      <c r="AO206" t="str" cm="1">
        <f t="array" ref="AO20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7" spans="1:41" x14ac:dyDescent="0.35">
      <c r="A207">
        <v>624</v>
      </c>
      <c r="B207">
        <v>1984</v>
      </c>
      <c r="C207">
        <f t="shared" ca="1" si="6"/>
        <v>42</v>
      </c>
      <c r="D207" t="str" cm="1">
        <f t="array" aca="1" ref="D20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07" t="s">
        <v>34</v>
      </c>
      <c r="F207" t="s">
        <v>30</v>
      </c>
      <c r="G207" cm="1">
        <f t="array" ref="G207">_xlfn.IFS(marketing_campaign[[#This Row],[Marital_Status]]="Single",K207+L207+1,marketing_campaign[[#This Row],[Marital_Status]]="Together",K207+L207+2,marketing_campaign[[#This Row],[Marital_Status]]="Alone",K207+L207+1,marketing_campaign[[#This Row],[Marital_Status]]="Married",K207+L207+2,marketing_campaign[[#This Row],[Marital_Status]]="Divorced",K207+L207+1,marketing_campaign[[#This Row],[Marital_Status]]="YOLO",K207+L207+1,marketing_campaign[[#This Row],[Marital_Status]]="Absurd",K207+L207+1,marketing_campaign[[#This Row],[Marital_Status]]="Widow",K207+L207+1)</f>
        <v>1</v>
      </c>
      <c r="H207" t="str" cm="1">
        <f t="array" ref="H207">_xlfn.IFS(marketing_campaign[[#This Row],[Family_size]]=1,"Family_with_one_child",marketing_campaign[[#This Row],[Family_size]]&gt;1,"Family_with_more_children")</f>
        <v>Family_with_one_child</v>
      </c>
      <c r="I207">
        <v>18890</v>
      </c>
      <c r="J207" t="str">
        <f>IF(marketing_campaign[[#This Row],[Income]]&gt;=Sheet21!B257,"high_income","low_income")</f>
        <v>high_income</v>
      </c>
      <c r="K207">
        <v>0</v>
      </c>
      <c r="L207">
        <v>0</v>
      </c>
      <c r="M207" s="1">
        <v>41223</v>
      </c>
      <c r="N207">
        <v>5</v>
      </c>
      <c r="O207" t="str" cm="1">
        <f t="array" ref="O207">_xlfn.IFS(AND(marketing_campaign[[#This Row],[Recency]]&gt;=0,marketing_campaign[[#This Row],[Recency]]&lt;=14),"Early Recency",AND(marketing_campaign[[#This Row],[Recency]]&gt;=15,marketing_campaign[[#This Row],[Recency]]&lt;=31),"Mid-Recency",marketing_campaign[[#This Row],[Recency]]&gt;=32,"high Recency")</f>
        <v>Early Recency</v>
      </c>
      <c r="P207">
        <v>6</v>
      </c>
      <c r="Q207">
        <v>4</v>
      </c>
      <c r="R207">
        <v>1</v>
      </c>
      <c r="S207">
        <v>7</v>
      </c>
      <c r="T207">
        <v>2</v>
      </c>
      <c r="U207">
        <v>15</v>
      </c>
      <c r="V207">
        <f>marketing_campaign[[#This Row],[MntGoldProds]]+marketing_campaign[[#This Row],[MntSweetProducts]]+marketing_campaign[[#This Row],[MntFishProducts]]+marketing_campaign[[#This Row],[MntMeatProducts]]+marketing_campaign[[#This Row],[MntFruits]]+marketing_campaign[[#This Row],[MntWines]]</f>
        <v>35</v>
      </c>
      <c r="W207">
        <v>1</v>
      </c>
      <c r="X207">
        <v>0</v>
      </c>
      <c r="Y207">
        <v>1</v>
      </c>
      <c r="Z207">
        <v>2</v>
      </c>
      <c r="AA207">
        <f t="shared" si="7"/>
        <v>4</v>
      </c>
      <c r="AB207" t="str" cm="1">
        <f t="array" ref="AB207">_xlfn.IFS(AND(AA207&gt;=0,AA207&lt;=15),"low purchase",AND(AA207&gt;=16,AA207&lt;=30),"mid purchase",AA207&gt;=31,"high purchase")</f>
        <v>low purchase</v>
      </c>
      <c r="AC207">
        <v>6</v>
      </c>
      <c r="AD207" t="str">
        <f>IF(marketing_campaign[[#This Row],[NumWebVisitsMonth]]&gt;=5.3,"higher_webvists","lower_webvisits")</f>
        <v>higher_webvists</v>
      </c>
      <c r="AE207">
        <v>1</v>
      </c>
      <c r="AF207">
        <v>0</v>
      </c>
      <c r="AG207">
        <v>0</v>
      </c>
      <c r="AH207">
        <v>0</v>
      </c>
      <c r="AI207">
        <v>0</v>
      </c>
      <c r="AJ207">
        <v>0</v>
      </c>
      <c r="AK207">
        <v>3</v>
      </c>
      <c r="AL207">
        <v>11</v>
      </c>
      <c r="AM207">
        <v>1</v>
      </c>
      <c r="AN207">
        <f>marketing_campaign[[#This Row],[AcceptedCmp2]]+marketing_campaign[[#This Row],[AcceptedCmp1]]+marketing_campaign[[#This Row],[AcceptedCmp5]]+marketing_campaign[[#This Row],[AcceptedCmp4]]+marketing_campaign[[#This Row],[AcceptedCmp3]]+marketing_campaign[[#This Row],[Response]]</f>
        <v>2</v>
      </c>
      <c r="AO207" t="str" cm="1">
        <f t="array" ref="AO20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208" spans="1:41" x14ac:dyDescent="0.35">
      <c r="A208">
        <v>5176</v>
      </c>
      <c r="B208">
        <v>1988</v>
      </c>
      <c r="C208">
        <f t="shared" ca="1" si="6"/>
        <v>38</v>
      </c>
      <c r="D208" t="str" cm="1">
        <f t="array" aca="1" ref="D20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08" t="s">
        <v>29</v>
      </c>
      <c r="F208" t="s">
        <v>31</v>
      </c>
      <c r="G208" cm="1">
        <f t="array" ref="G208">_xlfn.IFS(marketing_campaign[[#This Row],[Marital_Status]]="Single",K208+L208+1,marketing_campaign[[#This Row],[Marital_Status]]="Together",K208+L208+2,marketing_campaign[[#This Row],[Marital_Status]]="Alone",K208+L208+1,marketing_campaign[[#This Row],[Marital_Status]]="Married",K208+L208+2,marketing_campaign[[#This Row],[Marital_Status]]="Divorced",K208+L208+1,marketing_campaign[[#This Row],[Marital_Status]]="YOLO",K208+L208+1,marketing_campaign[[#This Row],[Marital_Status]]="Absurd",K208+L208+1,marketing_campaign[[#This Row],[Marital_Status]]="Widow",K208+L208+1)</f>
        <v>3</v>
      </c>
      <c r="H208" t="str" cm="1">
        <f t="array" ref="H208">_xlfn.IFS(marketing_campaign[[#This Row],[Family_size]]=1,"Family_with_one_child",marketing_campaign[[#This Row],[Family_size]]&gt;1,"Family_with_more_children")</f>
        <v>Family_with_more_children</v>
      </c>
      <c r="I208">
        <v>29604</v>
      </c>
      <c r="J208" t="str">
        <f>IF(marketing_campaign[[#This Row],[Income]]&gt;=Sheet21!B258,"high_income","low_income")</f>
        <v>high_income</v>
      </c>
      <c r="K208">
        <v>1</v>
      </c>
      <c r="L208">
        <v>0</v>
      </c>
      <c r="M208" s="1">
        <v>41616</v>
      </c>
      <c r="N208">
        <v>88</v>
      </c>
      <c r="O208" t="str" cm="1">
        <f t="array" ref="O208">_xlfn.IFS(AND(marketing_campaign[[#This Row],[Recency]]&gt;=0,marketing_campaign[[#This Row],[Recency]]&lt;=14),"Early Recency",AND(marketing_campaign[[#This Row],[Recency]]&gt;=15,marketing_campaign[[#This Row],[Recency]]&lt;=31),"Mid-Recency",marketing_campaign[[#This Row],[Recency]]&gt;=32,"high Recency")</f>
        <v>high Recency</v>
      </c>
      <c r="P208">
        <v>7</v>
      </c>
      <c r="Q208">
        <v>6</v>
      </c>
      <c r="R208">
        <v>13</v>
      </c>
      <c r="S208">
        <v>7</v>
      </c>
      <c r="T208">
        <v>6</v>
      </c>
      <c r="U208">
        <v>14</v>
      </c>
      <c r="V208">
        <f>marketing_campaign[[#This Row],[MntGoldProds]]+marketing_campaign[[#This Row],[MntSweetProducts]]+marketing_campaign[[#This Row],[MntFishProducts]]+marketing_campaign[[#This Row],[MntMeatProducts]]+marketing_campaign[[#This Row],[MntFruits]]+marketing_campaign[[#This Row],[MntWines]]</f>
        <v>53</v>
      </c>
      <c r="W208">
        <v>1</v>
      </c>
      <c r="X208">
        <v>1</v>
      </c>
      <c r="Y208">
        <v>0</v>
      </c>
      <c r="Z208">
        <v>3</v>
      </c>
      <c r="AA208">
        <f t="shared" si="7"/>
        <v>5</v>
      </c>
      <c r="AB208" t="str" cm="1">
        <f t="array" ref="AB208">_xlfn.IFS(AND(AA208&gt;=0,AA208&lt;=15),"low purchase",AND(AA208&gt;=16,AA208&lt;=30),"mid purchase",AA208&gt;=31,"high purchase")</f>
        <v>low purchase</v>
      </c>
      <c r="AC208">
        <v>9</v>
      </c>
      <c r="AD208" t="str">
        <f>IF(marketing_campaign[[#This Row],[NumWebVisitsMonth]]&gt;=5.3,"higher_webvists","lower_webvisits")</f>
        <v>higher_webvists</v>
      </c>
      <c r="AE208">
        <v>1</v>
      </c>
      <c r="AF208">
        <v>0</v>
      </c>
      <c r="AG208">
        <v>0</v>
      </c>
      <c r="AH208">
        <v>0</v>
      </c>
      <c r="AI208">
        <v>0</v>
      </c>
      <c r="AJ208">
        <v>0</v>
      </c>
      <c r="AK208">
        <v>3</v>
      </c>
      <c r="AL208">
        <v>11</v>
      </c>
      <c r="AM208">
        <v>0</v>
      </c>
      <c r="AN208">
        <f>marketing_campaign[[#This Row],[AcceptedCmp2]]+marketing_campaign[[#This Row],[AcceptedCmp1]]+marketing_campaign[[#This Row],[AcceptedCmp5]]+marketing_campaign[[#This Row],[AcceptedCmp4]]+marketing_campaign[[#This Row],[AcceptedCmp3]]+marketing_campaign[[#This Row],[Response]]</f>
        <v>1</v>
      </c>
      <c r="AO208" t="str" cm="1">
        <f t="array" ref="AO20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209" spans="1:41" x14ac:dyDescent="0.35">
      <c r="A209">
        <v>5552</v>
      </c>
      <c r="B209">
        <v>1963</v>
      </c>
      <c r="C209">
        <f t="shared" ca="1" si="6"/>
        <v>63</v>
      </c>
      <c r="D209" t="str" cm="1">
        <f t="array" aca="1" ref="D20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9" t="s">
        <v>34</v>
      </c>
      <c r="F209" t="s">
        <v>35</v>
      </c>
      <c r="G209" cm="1">
        <f t="array" ref="G209">_xlfn.IFS(marketing_campaign[[#This Row],[Marital_Status]]="Single",K209+L209+1,marketing_campaign[[#This Row],[Marital_Status]]="Together",K209+L209+2,marketing_campaign[[#This Row],[Marital_Status]]="Alone",K209+L209+1,marketing_campaign[[#This Row],[Marital_Status]]="Married",K209+L209+2,marketing_campaign[[#This Row],[Marital_Status]]="Divorced",K209+L209+1,marketing_campaign[[#This Row],[Marital_Status]]="YOLO",K209+L209+1,marketing_campaign[[#This Row],[Marital_Status]]="Absurd",K209+L209+1,marketing_campaign[[#This Row],[Marital_Status]]="Widow",K209+L209+1)</f>
        <v>3</v>
      </c>
      <c r="H209" t="str" cm="1">
        <f t="array" ref="H209">_xlfn.IFS(marketing_campaign[[#This Row],[Family_size]]=1,"Family_with_one_child",marketing_campaign[[#This Row],[Family_size]]&gt;1,"Family_with_more_children")</f>
        <v>Family_with_more_children</v>
      </c>
      <c r="I209">
        <v>48721</v>
      </c>
      <c r="J209" t="str">
        <f>IF(marketing_campaign[[#This Row],[Income]]&gt;=Sheet21!B259,"high_income","low_income")</f>
        <v>high_income</v>
      </c>
      <c r="K209">
        <v>1</v>
      </c>
      <c r="L209">
        <v>1</v>
      </c>
      <c r="M209" s="1">
        <v>41407</v>
      </c>
      <c r="N209">
        <v>50</v>
      </c>
      <c r="O209" t="str" cm="1">
        <f t="array" ref="O209">_xlfn.IFS(AND(marketing_campaign[[#This Row],[Recency]]&gt;=0,marketing_campaign[[#This Row],[Recency]]&lt;=14),"Early Recency",AND(marketing_campaign[[#This Row],[Recency]]&gt;=15,marketing_campaign[[#This Row],[Recency]]&lt;=31),"Mid-Recency",marketing_campaign[[#This Row],[Recency]]&gt;=32,"high Recency")</f>
        <v>high Recency</v>
      </c>
      <c r="P209">
        <v>81</v>
      </c>
      <c r="Q209">
        <v>18</v>
      </c>
      <c r="R209">
        <v>113</v>
      </c>
      <c r="S209">
        <v>47</v>
      </c>
      <c r="T209">
        <v>13</v>
      </c>
      <c r="U209">
        <v>21</v>
      </c>
      <c r="V209">
        <f>marketing_campaign[[#This Row],[MntGoldProds]]+marketing_campaign[[#This Row],[MntSweetProducts]]+marketing_campaign[[#This Row],[MntFishProducts]]+marketing_campaign[[#This Row],[MntMeatProducts]]+marketing_campaign[[#This Row],[MntFruits]]+marketing_campaign[[#This Row],[MntWines]]</f>
        <v>293</v>
      </c>
      <c r="W209">
        <v>6</v>
      </c>
      <c r="X209">
        <v>4</v>
      </c>
      <c r="Y209">
        <v>2</v>
      </c>
      <c r="Z209">
        <v>5</v>
      </c>
      <c r="AA209">
        <f t="shared" si="7"/>
        <v>17</v>
      </c>
      <c r="AB209" t="str" cm="1">
        <f t="array" ref="AB209">_xlfn.IFS(AND(AA209&gt;=0,AA209&lt;=15),"low purchase",AND(AA209&gt;=16,AA209&lt;=30),"mid purchase",AA209&gt;=31,"high purchase")</f>
        <v>mid purchase</v>
      </c>
      <c r="AC209">
        <v>6</v>
      </c>
      <c r="AD209" t="str">
        <f>IF(marketing_campaign[[#This Row],[NumWebVisitsMonth]]&gt;=5.3,"higher_webvists","lower_webvisits")</f>
        <v>higher_webvists</v>
      </c>
      <c r="AE209">
        <v>0</v>
      </c>
      <c r="AF209">
        <v>0</v>
      </c>
      <c r="AG209">
        <v>0</v>
      </c>
      <c r="AH209">
        <v>0</v>
      </c>
      <c r="AI209">
        <v>0</v>
      </c>
      <c r="AJ209">
        <v>0</v>
      </c>
      <c r="AK209">
        <v>3</v>
      </c>
      <c r="AL209">
        <v>11</v>
      </c>
      <c r="AM209">
        <v>0</v>
      </c>
      <c r="AN209">
        <f>marketing_campaign[[#This Row],[AcceptedCmp2]]+marketing_campaign[[#This Row],[AcceptedCmp1]]+marketing_campaign[[#This Row],[AcceptedCmp5]]+marketing_campaign[[#This Row],[AcceptedCmp4]]+marketing_campaign[[#This Row],[AcceptedCmp3]]+marketing_campaign[[#This Row],[Response]]</f>
        <v>0</v>
      </c>
      <c r="AO209" t="str" cm="1">
        <f t="array" ref="AO20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0" spans="1:41" x14ac:dyDescent="0.35">
      <c r="A210">
        <v>868</v>
      </c>
      <c r="B210">
        <v>1966</v>
      </c>
      <c r="C210">
        <f t="shared" ca="1" si="6"/>
        <v>60</v>
      </c>
      <c r="D210" t="str" cm="1">
        <f t="array" aca="1" ref="D21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0" t="s">
        <v>29</v>
      </c>
      <c r="F210" t="s">
        <v>33</v>
      </c>
      <c r="G210" cm="1">
        <f t="array" ref="G210">_xlfn.IFS(marketing_campaign[[#This Row],[Marital_Status]]="Single",K210+L210+1,marketing_campaign[[#This Row],[Marital_Status]]="Together",K210+L210+2,marketing_campaign[[#This Row],[Marital_Status]]="Alone",K210+L210+1,marketing_campaign[[#This Row],[Marital_Status]]="Married",K210+L210+2,marketing_campaign[[#This Row],[Marital_Status]]="Divorced",K210+L210+1,marketing_campaign[[#This Row],[Marital_Status]]="YOLO",K210+L210+1,marketing_campaign[[#This Row],[Marital_Status]]="Absurd",K210+L210+1,marketing_campaign[[#This Row],[Marital_Status]]="Widow",K210+L210+1)</f>
        <v>3</v>
      </c>
      <c r="H210" t="str" cm="1">
        <f t="array" ref="H210">_xlfn.IFS(marketing_campaign[[#This Row],[Family_size]]=1,"Family_with_one_child",marketing_campaign[[#This Row],[Family_size]]&gt;1,"Family_with_more_children")</f>
        <v>Family_with_more_children</v>
      </c>
      <c r="I210">
        <v>44794</v>
      </c>
      <c r="J210" t="str">
        <f>IF(marketing_campaign[[#This Row],[Income]]&gt;=Sheet21!B260,"high_income","low_income")</f>
        <v>high_income</v>
      </c>
      <c r="K210">
        <v>0</v>
      </c>
      <c r="L210">
        <v>1</v>
      </c>
      <c r="M210" s="1">
        <v>41798</v>
      </c>
      <c r="N210">
        <v>99</v>
      </c>
      <c r="O210" t="str" cm="1">
        <f t="array" ref="O210">_xlfn.IFS(AND(marketing_campaign[[#This Row],[Recency]]&gt;=0,marketing_campaign[[#This Row],[Recency]]&lt;=14),"Early Recency",AND(marketing_campaign[[#This Row],[Recency]]&gt;=15,marketing_campaign[[#This Row],[Recency]]&lt;=31),"Mid-Recency",marketing_campaign[[#This Row],[Recency]]&gt;=32,"high Recency")</f>
        <v>high Recency</v>
      </c>
      <c r="P210">
        <v>54</v>
      </c>
      <c r="Q210">
        <v>0</v>
      </c>
      <c r="R210">
        <v>7</v>
      </c>
      <c r="S210">
        <v>0</v>
      </c>
      <c r="T210">
        <v>0</v>
      </c>
      <c r="U210">
        <v>4</v>
      </c>
      <c r="V210">
        <f>marketing_campaign[[#This Row],[MntGoldProds]]+marketing_campaign[[#This Row],[MntSweetProducts]]+marketing_campaign[[#This Row],[MntFishProducts]]+marketing_campaign[[#This Row],[MntMeatProducts]]+marketing_campaign[[#This Row],[MntFruits]]+marketing_campaign[[#This Row],[MntWines]]</f>
        <v>65</v>
      </c>
      <c r="W210">
        <v>1</v>
      </c>
      <c r="X210">
        <v>2</v>
      </c>
      <c r="Y210">
        <v>0</v>
      </c>
      <c r="Z210">
        <v>3</v>
      </c>
      <c r="AA210">
        <f t="shared" si="7"/>
        <v>6</v>
      </c>
      <c r="AB210" t="str" cm="1">
        <f t="array" ref="AB210">_xlfn.IFS(AND(AA210&gt;=0,AA210&lt;=15),"low purchase",AND(AA210&gt;=16,AA210&lt;=30),"mid purchase",AA210&gt;=31,"high purchase")</f>
        <v>low purchase</v>
      </c>
      <c r="AC210">
        <v>6</v>
      </c>
      <c r="AD210" t="str">
        <f>IF(marketing_campaign[[#This Row],[NumWebVisitsMonth]]&gt;=5.3,"higher_webvists","lower_webvisits")</f>
        <v>higher_webvists</v>
      </c>
      <c r="AE210">
        <v>0</v>
      </c>
      <c r="AF210">
        <v>0</v>
      </c>
      <c r="AG210">
        <v>0</v>
      </c>
      <c r="AH210">
        <v>0</v>
      </c>
      <c r="AI210">
        <v>0</v>
      </c>
      <c r="AJ210">
        <v>0</v>
      </c>
      <c r="AK210">
        <v>3</v>
      </c>
      <c r="AL210">
        <v>11</v>
      </c>
      <c r="AM210">
        <v>0</v>
      </c>
      <c r="AN210">
        <f>marketing_campaign[[#This Row],[AcceptedCmp2]]+marketing_campaign[[#This Row],[AcceptedCmp1]]+marketing_campaign[[#This Row],[AcceptedCmp5]]+marketing_campaign[[#This Row],[AcceptedCmp4]]+marketing_campaign[[#This Row],[AcceptedCmp3]]+marketing_campaign[[#This Row],[Response]]</f>
        <v>0</v>
      </c>
      <c r="AO210" t="str" cm="1">
        <f t="array" ref="AO21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1" spans="1:41" x14ac:dyDescent="0.35">
      <c r="A211">
        <v>380</v>
      </c>
      <c r="B211">
        <v>1954</v>
      </c>
      <c r="C211">
        <f t="shared" ca="1" si="6"/>
        <v>72</v>
      </c>
      <c r="D211" t="str" cm="1">
        <f t="array" aca="1" ref="D21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1" t="s">
        <v>29</v>
      </c>
      <c r="F211" t="s">
        <v>35</v>
      </c>
      <c r="G211" cm="1">
        <f t="array" ref="G211">_xlfn.IFS(marketing_campaign[[#This Row],[Marital_Status]]="Single",K211+L211+1,marketing_campaign[[#This Row],[Marital_Status]]="Together",K211+L211+2,marketing_campaign[[#This Row],[Marital_Status]]="Alone",K211+L211+1,marketing_campaign[[#This Row],[Marital_Status]]="Married",K211+L211+2,marketing_campaign[[#This Row],[Marital_Status]]="Divorced",K211+L211+1,marketing_campaign[[#This Row],[Marital_Status]]="YOLO",K211+L211+1,marketing_campaign[[#This Row],[Marital_Status]]="Absurd",K211+L211+1,marketing_campaign[[#This Row],[Marital_Status]]="Widow",K211+L211+1)</f>
        <v>2</v>
      </c>
      <c r="H211" t="str" cm="1">
        <f t="array" ref="H211">_xlfn.IFS(marketing_campaign[[#This Row],[Family_size]]=1,"Family_with_one_child",marketing_campaign[[#This Row],[Family_size]]&gt;1,"Family_with_more_children")</f>
        <v>Family_with_more_children</v>
      </c>
      <c r="I211">
        <v>64497</v>
      </c>
      <c r="J211" t="str">
        <f>IF(marketing_campaign[[#This Row],[Income]]&gt;=Sheet21!B261,"high_income","low_income")</f>
        <v>high_income</v>
      </c>
      <c r="K211">
        <v>0</v>
      </c>
      <c r="L211">
        <v>1</v>
      </c>
      <c r="M211" s="1">
        <v>41162</v>
      </c>
      <c r="N211">
        <v>17</v>
      </c>
      <c r="O211" t="str" cm="1">
        <f t="array" ref="O211">_xlfn.IFS(AND(marketing_campaign[[#This Row],[Recency]]&gt;=0,marketing_campaign[[#This Row],[Recency]]&lt;=14),"Early Recency",AND(marketing_campaign[[#This Row],[Recency]]&gt;=15,marketing_campaign[[#This Row],[Recency]]&lt;=31),"Mid-Recency",marketing_campaign[[#This Row],[Recency]]&gt;=32,"high Recency")</f>
        <v>Mid-Recency</v>
      </c>
      <c r="P211">
        <v>1170</v>
      </c>
      <c r="Q211">
        <v>48</v>
      </c>
      <c r="R211">
        <v>320</v>
      </c>
      <c r="S211">
        <v>42</v>
      </c>
      <c r="T211">
        <v>32</v>
      </c>
      <c r="U211">
        <v>192</v>
      </c>
      <c r="V211">
        <f>marketing_campaign[[#This Row],[MntGoldProds]]+marketing_campaign[[#This Row],[MntSweetProducts]]+marketing_campaign[[#This Row],[MntFishProducts]]+marketing_campaign[[#This Row],[MntMeatProducts]]+marketing_campaign[[#This Row],[MntFruits]]+marketing_campaign[[#This Row],[MntWines]]</f>
        <v>1804</v>
      </c>
      <c r="W211">
        <v>5</v>
      </c>
      <c r="X211">
        <v>11</v>
      </c>
      <c r="Y211">
        <v>4</v>
      </c>
      <c r="Z211">
        <v>9</v>
      </c>
      <c r="AA211">
        <f t="shared" si="7"/>
        <v>29</v>
      </c>
      <c r="AB211" t="str" cm="1">
        <f t="array" ref="AB211">_xlfn.IFS(AND(AA211&gt;=0,AA211&lt;=15),"low purchase",AND(AA211&gt;=16,AA211&lt;=30),"mid purchase",AA211&gt;=31,"high purchase")</f>
        <v>mid purchase</v>
      </c>
      <c r="AC211">
        <v>8</v>
      </c>
      <c r="AD211" t="str">
        <f>IF(marketing_campaign[[#This Row],[NumWebVisitsMonth]]&gt;=5.3,"higher_webvists","lower_webvisits")</f>
        <v>higher_webvists</v>
      </c>
      <c r="AE211">
        <v>1</v>
      </c>
      <c r="AF211">
        <v>0</v>
      </c>
      <c r="AG211">
        <v>0</v>
      </c>
      <c r="AH211">
        <v>0</v>
      </c>
      <c r="AI211">
        <v>0</v>
      </c>
      <c r="AJ211">
        <v>0</v>
      </c>
      <c r="AK211">
        <v>3</v>
      </c>
      <c r="AL211">
        <v>11</v>
      </c>
      <c r="AM211">
        <v>1</v>
      </c>
      <c r="AN211">
        <f>marketing_campaign[[#This Row],[AcceptedCmp2]]+marketing_campaign[[#This Row],[AcceptedCmp1]]+marketing_campaign[[#This Row],[AcceptedCmp5]]+marketing_campaign[[#This Row],[AcceptedCmp4]]+marketing_campaign[[#This Row],[AcceptedCmp3]]+marketing_campaign[[#This Row],[Response]]</f>
        <v>2</v>
      </c>
      <c r="AO211" t="str" cm="1">
        <f t="array" ref="AO21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212" spans="1:41" x14ac:dyDescent="0.35">
      <c r="A212">
        <v>2677</v>
      </c>
      <c r="B212">
        <v>1956</v>
      </c>
      <c r="C212">
        <f t="shared" ca="1" si="6"/>
        <v>70</v>
      </c>
      <c r="D212" t="str" cm="1">
        <f t="array" aca="1" ref="D21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2" t="s">
        <v>29</v>
      </c>
      <c r="F212" t="s">
        <v>31</v>
      </c>
      <c r="G212" cm="1">
        <f t="array" ref="G212">_xlfn.IFS(marketing_campaign[[#This Row],[Marital_Status]]="Single",K212+L212+1,marketing_campaign[[#This Row],[Marital_Status]]="Together",K212+L212+2,marketing_campaign[[#This Row],[Marital_Status]]="Alone",K212+L212+1,marketing_campaign[[#This Row],[Marital_Status]]="Married",K212+L212+2,marketing_campaign[[#This Row],[Marital_Status]]="Divorced",K212+L212+1,marketing_campaign[[#This Row],[Marital_Status]]="YOLO",K212+L212+1,marketing_campaign[[#This Row],[Marital_Status]]="Absurd",K212+L212+1,marketing_campaign[[#This Row],[Marital_Status]]="Widow",K212+L212+1)</f>
        <v>3</v>
      </c>
      <c r="H212" t="str" cm="1">
        <f t="array" ref="H212">_xlfn.IFS(marketing_campaign[[#This Row],[Family_size]]=1,"Family_with_one_child",marketing_campaign[[#This Row],[Family_size]]&gt;1,"Family_with_more_children")</f>
        <v>Family_with_more_children</v>
      </c>
      <c r="I212">
        <v>46097</v>
      </c>
      <c r="J212" t="str">
        <f>IF(marketing_campaign[[#This Row],[Income]]&gt;=Sheet21!B262,"high_income","low_income")</f>
        <v>high_income</v>
      </c>
      <c r="K212">
        <v>0</v>
      </c>
      <c r="L212">
        <v>1</v>
      </c>
      <c r="M212" s="1">
        <v>41364</v>
      </c>
      <c r="N212">
        <v>11</v>
      </c>
      <c r="O212" t="str" cm="1">
        <f t="array" ref="O212">_xlfn.IFS(AND(marketing_campaign[[#This Row],[Recency]]&gt;=0,marketing_campaign[[#This Row],[Recency]]&lt;=14),"Early Recency",AND(marketing_campaign[[#This Row],[Recency]]&gt;=15,marketing_campaign[[#This Row],[Recency]]&lt;=31),"Mid-Recency",marketing_campaign[[#This Row],[Recency]]&gt;=32,"high Recency")</f>
        <v>Early Recency</v>
      </c>
      <c r="P212">
        <v>72</v>
      </c>
      <c r="Q212">
        <v>24</v>
      </c>
      <c r="R212">
        <v>68</v>
      </c>
      <c r="S212">
        <v>65</v>
      </c>
      <c r="T212">
        <v>4</v>
      </c>
      <c r="U212">
        <v>8</v>
      </c>
      <c r="V212">
        <f>marketing_campaign[[#This Row],[MntGoldProds]]+marketing_campaign[[#This Row],[MntSweetProducts]]+marketing_campaign[[#This Row],[MntFishProducts]]+marketing_campaign[[#This Row],[MntMeatProducts]]+marketing_campaign[[#This Row],[MntFruits]]+marketing_campaign[[#This Row],[MntWines]]</f>
        <v>241</v>
      </c>
      <c r="W212">
        <v>5</v>
      </c>
      <c r="X212">
        <v>3</v>
      </c>
      <c r="Y212">
        <v>1</v>
      </c>
      <c r="Z212">
        <v>6</v>
      </c>
      <c r="AA212">
        <f t="shared" si="7"/>
        <v>15</v>
      </c>
      <c r="AB212" t="str" cm="1">
        <f t="array" ref="AB212">_xlfn.IFS(AND(AA212&gt;=0,AA212&lt;=15),"low purchase",AND(AA212&gt;=16,AA212&lt;=30),"mid purchase",AA212&gt;=31,"high purchase")</f>
        <v>low purchase</v>
      </c>
      <c r="AC212">
        <v>4</v>
      </c>
      <c r="AD212" t="str">
        <f>IF(marketing_campaign[[#This Row],[NumWebVisitsMonth]]&gt;=5.3,"higher_webvists","lower_webvisits")</f>
        <v>lower_webvisits</v>
      </c>
      <c r="AE212">
        <v>0</v>
      </c>
      <c r="AF212">
        <v>0</v>
      </c>
      <c r="AG212">
        <v>0</v>
      </c>
      <c r="AH212">
        <v>0</v>
      </c>
      <c r="AI212">
        <v>0</v>
      </c>
      <c r="AJ212">
        <v>0</v>
      </c>
      <c r="AK212">
        <v>3</v>
      </c>
      <c r="AL212">
        <v>11</v>
      </c>
      <c r="AM212">
        <v>0</v>
      </c>
      <c r="AN212">
        <f>marketing_campaign[[#This Row],[AcceptedCmp2]]+marketing_campaign[[#This Row],[AcceptedCmp1]]+marketing_campaign[[#This Row],[AcceptedCmp5]]+marketing_campaign[[#This Row],[AcceptedCmp4]]+marketing_campaign[[#This Row],[AcceptedCmp3]]+marketing_campaign[[#This Row],[Response]]</f>
        <v>0</v>
      </c>
      <c r="AO212" t="str" cm="1">
        <f t="array" ref="AO21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3" spans="1:41" x14ac:dyDescent="0.35">
      <c r="A213">
        <v>6521</v>
      </c>
      <c r="B213">
        <v>1954</v>
      </c>
      <c r="C213">
        <f t="shared" ca="1" si="6"/>
        <v>72</v>
      </c>
      <c r="D213" t="str" cm="1">
        <f t="array" aca="1" ref="D21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3" t="s">
        <v>29</v>
      </c>
      <c r="F213" t="s">
        <v>31</v>
      </c>
      <c r="G213" cm="1">
        <f t="array" ref="G213">_xlfn.IFS(marketing_campaign[[#This Row],[Marital_Status]]="Single",K213+L213+1,marketing_campaign[[#This Row],[Marital_Status]]="Together",K213+L213+2,marketing_campaign[[#This Row],[Marital_Status]]="Alone",K213+L213+1,marketing_campaign[[#This Row],[Marital_Status]]="Married",K213+L213+2,marketing_campaign[[#This Row],[Marital_Status]]="Divorced",K213+L213+1,marketing_campaign[[#This Row],[Marital_Status]]="YOLO",K213+L213+1,marketing_campaign[[#This Row],[Marital_Status]]="Absurd",K213+L213+1,marketing_campaign[[#This Row],[Marital_Status]]="Widow",K213+L213+1)</f>
        <v>2</v>
      </c>
      <c r="H213" t="str" cm="1">
        <f t="array" ref="H213">_xlfn.IFS(marketing_campaign[[#This Row],[Family_size]]=1,"Family_with_one_child",marketing_campaign[[#This Row],[Family_size]]&gt;1,"Family_with_more_children")</f>
        <v>Family_with_more_children</v>
      </c>
      <c r="I213">
        <v>77972</v>
      </c>
      <c r="J213" t="str">
        <f>IF(marketing_campaign[[#This Row],[Income]]&gt;=Sheet21!B263,"high_income","low_income")</f>
        <v>high_income</v>
      </c>
      <c r="K213">
        <v>0</v>
      </c>
      <c r="L213">
        <v>0</v>
      </c>
      <c r="M213" s="1">
        <v>41716</v>
      </c>
      <c r="N213">
        <v>18</v>
      </c>
      <c r="O213" t="str" cm="1">
        <f t="array" ref="O213">_xlfn.IFS(AND(marketing_campaign[[#This Row],[Recency]]&gt;=0,marketing_campaign[[#This Row],[Recency]]&lt;=14),"Early Recency",AND(marketing_campaign[[#This Row],[Recency]]&gt;=15,marketing_campaign[[#This Row],[Recency]]&lt;=31),"Mid-Recency",marketing_campaign[[#This Row],[Recency]]&gt;=32,"high Recency")</f>
        <v>Mid-Recency</v>
      </c>
      <c r="P213">
        <v>613</v>
      </c>
      <c r="Q213">
        <v>22</v>
      </c>
      <c r="R213">
        <v>319</v>
      </c>
      <c r="S213">
        <v>33</v>
      </c>
      <c r="T213">
        <v>102</v>
      </c>
      <c r="U213">
        <v>12</v>
      </c>
      <c r="V213">
        <f>marketing_campaign[[#This Row],[MntGoldProds]]+marketing_campaign[[#This Row],[MntSweetProducts]]+marketing_campaign[[#This Row],[MntFishProducts]]+marketing_campaign[[#This Row],[MntMeatProducts]]+marketing_campaign[[#This Row],[MntFruits]]+marketing_campaign[[#This Row],[MntWines]]</f>
        <v>1101</v>
      </c>
      <c r="W213">
        <v>1</v>
      </c>
      <c r="X213">
        <v>4</v>
      </c>
      <c r="Y213">
        <v>6</v>
      </c>
      <c r="Z213">
        <v>9</v>
      </c>
      <c r="AA213">
        <f t="shared" si="7"/>
        <v>20</v>
      </c>
      <c r="AB213" t="str" cm="1">
        <f t="array" ref="AB213">_xlfn.IFS(AND(AA213&gt;=0,AA213&lt;=15),"low purchase",AND(AA213&gt;=16,AA213&lt;=30),"mid purchase",AA213&gt;=31,"high purchase")</f>
        <v>mid purchase</v>
      </c>
      <c r="AC213">
        <v>1</v>
      </c>
      <c r="AD213" t="str">
        <f>IF(marketing_campaign[[#This Row],[NumWebVisitsMonth]]&gt;=5.3,"higher_webvists","lower_webvisits")</f>
        <v>lower_webvisits</v>
      </c>
      <c r="AE213">
        <v>0</v>
      </c>
      <c r="AF213">
        <v>0</v>
      </c>
      <c r="AG213">
        <v>0</v>
      </c>
      <c r="AH213">
        <v>0</v>
      </c>
      <c r="AI213">
        <v>0</v>
      </c>
      <c r="AJ213">
        <v>0</v>
      </c>
      <c r="AK213">
        <v>3</v>
      </c>
      <c r="AL213">
        <v>11</v>
      </c>
      <c r="AM213">
        <v>0</v>
      </c>
      <c r="AN213">
        <f>marketing_campaign[[#This Row],[AcceptedCmp2]]+marketing_campaign[[#This Row],[AcceptedCmp1]]+marketing_campaign[[#This Row],[AcceptedCmp5]]+marketing_campaign[[#This Row],[AcceptedCmp4]]+marketing_campaign[[#This Row],[AcceptedCmp3]]+marketing_campaign[[#This Row],[Response]]</f>
        <v>0</v>
      </c>
      <c r="AO213" t="str" cm="1">
        <f t="array" ref="AO21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4" spans="1:41" x14ac:dyDescent="0.35">
      <c r="A214">
        <v>6927</v>
      </c>
      <c r="B214">
        <v>1968</v>
      </c>
      <c r="C214">
        <f t="shared" ca="1" si="6"/>
        <v>58</v>
      </c>
      <c r="D214" t="str" cm="1">
        <f t="array" aca="1" ref="D21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4" t="s">
        <v>32</v>
      </c>
      <c r="F214" t="s">
        <v>33</v>
      </c>
      <c r="G214" cm="1">
        <f t="array" ref="G214">_xlfn.IFS(marketing_campaign[[#This Row],[Marital_Status]]="Single",K214+L214+1,marketing_campaign[[#This Row],[Marital_Status]]="Together",K214+L214+2,marketing_campaign[[#This Row],[Marital_Status]]="Alone",K214+L214+1,marketing_campaign[[#This Row],[Marital_Status]]="Married",K214+L214+2,marketing_campaign[[#This Row],[Marital_Status]]="Divorced",K214+L214+1,marketing_campaign[[#This Row],[Marital_Status]]="YOLO",K214+L214+1,marketing_campaign[[#This Row],[Marital_Status]]="Absurd",K214+L214+1,marketing_campaign[[#This Row],[Marital_Status]]="Widow",K214+L214+1)</f>
        <v>4</v>
      </c>
      <c r="H214" t="str" cm="1">
        <f t="array" ref="H214">_xlfn.IFS(marketing_campaign[[#This Row],[Family_size]]=1,"Family_with_one_child",marketing_campaign[[#This Row],[Family_size]]&gt;1,"Family_with_more_children")</f>
        <v>Family_with_more_children</v>
      </c>
      <c r="I214">
        <v>44377</v>
      </c>
      <c r="J214" t="str">
        <f>IF(marketing_campaign[[#This Row],[Income]]&gt;=Sheet21!B264,"high_income","low_income")</f>
        <v>high_income</v>
      </c>
      <c r="K214">
        <v>1</v>
      </c>
      <c r="L214">
        <v>1</v>
      </c>
      <c r="M214" s="1">
        <v>41187</v>
      </c>
      <c r="N214">
        <v>70</v>
      </c>
      <c r="O214" t="str" cm="1">
        <f t="array" ref="O214">_xlfn.IFS(AND(marketing_campaign[[#This Row],[Recency]]&gt;=0,marketing_campaign[[#This Row],[Recency]]&lt;=14),"Early Recency",AND(marketing_campaign[[#This Row],[Recency]]&gt;=15,marketing_campaign[[#This Row],[Recency]]&lt;=31),"Mid-Recency",marketing_campaign[[#This Row],[Recency]]&gt;=32,"high Recency")</f>
        <v>high Recency</v>
      </c>
      <c r="P214">
        <v>224</v>
      </c>
      <c r="Q214">
        <v>0</v>
      </c>
      <c r="R214">
        <v>30</v>
      </c>
      <c r="S214">
        <v>0</v>
      </c>
      <c r="T214">
        <v>0</v>
      </c>
      <c r="U214">
        <v>10</v>
      </c>
      <c r="V214">
        <f>marketing_campaign[[#This Row],[MntGoldProds]]+marketing_campaign[[#This Row],[MntSweetProducts]]+marketing_campaign[[#This Row],[MntFishProducts]]+marketing_campaign[[#This Row],[MntMeatProducts]]+marketing_campaign[[#This Row],[MntFruits]]+marketing_campaign[[#This Row],[MntWines]]</f>
        <v>264</v>
      </c>
      <c r="W214">
        <v>8</v>
      </c>
      <c r="X214">
        <v>5</v>
      </c>
      <c r="Y214">
        <v>1</v>
      </c>
      <c r="Z214">
        <v>5</v>
      </c>
      <c r="AA214">
        <f t="shared" si="7"/>
        <v>19</v>
      </c>
      <c r="AB214" t="str" cm="1">
        <f t="array" ref="AB214">_xlfn.IFS(AND(AA214&gt;=0,AA214&lt;=15),"low purchase",AND(AA214&gt;=16,AA214&lt;=30),"mid purchase",AA214&gt;=31,"high purchase")</f>
        <v>mid purchase</v>
      </c>
      <c r="AC214">
        <v>8</v>
      </c>
      <c r="AD214" t="str">
        <f>IF(marketing_campaign[[#This Row],[NumWebVisitsMonth]]&gt;=5.3,"higher_webvists","lower_webvisits")</f>
        <v>higher_webvists</v>
      </c>
      <c r="AE214">
        <v>0</v>
      </c>
      <c r="AF214">
        <v>0</v>
      </c>
      <c r="AG214">
        <v>0</v>
      </c>
      <c r="AH214">
        <v>0</v>
      </c>
      <c r="AI214">
        <v>0</v>
      </c>
      <c r="AJ214">
        <v>0</v>
      </c>
      <c r="AK214">
        <v>3</v>
      </c>
      <c r="AL214">
        <v>11</v>
      </c>
      <c r="AM214">
        <v>0</v>
      </c>
      <c r="AN214">
        <f>marketing_campaign[[#This Row],[AcceptedCmp2]]+marketing_campaign[[#This Row],[AcceptedCmp1]]+marketing_campaign[[#This Row],[AcceptedCmp5]]+marketing_campaign[[#This Row],[AcceptedCmp4]]+marketing_campaign[[#This Row],[AcceptedCmp3]]+marketing_campaign[[#This Row],[Response]]</f>
        <v>0</v>
      </c>
      <c r="AO214" t="str" cm="1">
        <f t="array" ref="AO21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5" spans="1:41" x14ac:dyDescent="0.35">
      <c r="A215">
        <v>2877</v>
      </c>
      <c r="B215">
        <v>1974</v>
      </c>
      <c r="C215">
        <f t="shared" ca="1" si="6"/>
        <v>52</v>
      </c>
      <c r="D215" t="str" cm="1">
        <f t="array" aca="1" ref="D21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5" t="s">
        <v>34</v>
      </c>
      <c r="F215" t="s">
        <v>31</v>
      </c>
      <c r="G215" cm="1">
        <f t="array" ref="G215">_xlfn.IFS(marketing_campaign[[#This Row],[Marital_Status]]="Single",K215+L215+1,marketing_campaign[[#This Row],[Marital_Status]]="Together",K215+L215+2,marketing_campaign[[#This Row],[Marital_Status]]="Alone",K215+L215+1,marketing_campaign[[#This Row],[Marital_Status]]="Married",K215+L215+2,marketing_campaign[[#This Row],[Marital_Status]]="Divorced",K215+L215+1,marketing_campaign[[#This Row],[Marital_Status]]="YOLO",K215+L215+1,marketing_campaign[[#This Row],[Marital_Status]]="Absurd",K215+L215+1,marketing_campaign[[#This Row],[Marital_Status]]="Widow",K215+L215+1)</f>
        <v>4</v>
      </c>
      <c r="H215" t="str" cm="1">
        <f t="array" ref="H215">_xlfn.IFS(marketing_campaign[[#This Row],[Family_size]]=1,"Family_with_one_child",marketing_campaign[[#This Row],[Family_size]]&gt;1,"Family_with_more_children")</f>
        <v>Family_with_more_children</v>
      </c>
      <c r="I215">
        <v>46014</v>
      </c>
      <c r="J215" t="str">
        <f>IF(marketing_campaign[[#This Row],[Income]]&gt;=Sheet21!B265,"high_income","low_income")</f>
        <v>high_income</v>
      </c>
      <c r="K215">
        <v>1</v>
      </c>
      <c r="L215">
        <v>1</v>
      </c>
      <c r="M215" s="1">
        <v>41295</v>
      </c>
      <c r="N215">
        <v>21</v>
      </c>
      <c r="O215" t="str" cm="1">
        <f t="array" ref="O215">_xlfn.IFS(AND(marketing_campaign[[#This Row],[Recency]]&gt;=0,marketing_campaign[[#This Row],[Recency]]&lt;=14),"Early Recency",AND(marketing_campaign[[#This Row],[Recency]]&gt;=15,marketing_campaign[[#This Row],[Recency]]&lt;=31),"Mid-Recency",marketing_campaign[[#This Row],[Recency]]&gt;=32,"high Recency")</f>
        <v>Mid-Recency</v>
      </c>
      <c r="P215">
        <v>410</v>
      </c>
      <c r="Q215">
        <v>0</v>
      </c>
      <c r="R215">
        <v>59</v>
      </c>
      <c r="S215">
        <v>19</v>
      </c>
      <c r="T215">
        <v>9</v>
      </c>
      <c r="U215">
        <v>44</v>
      </c>
      <c r="V215">
        <f>marketing_campaign[[#This Row],[MntGoldProds]]+marketing_campaign[[#This Row],[MntSweetProducts]]+marketing_campaign[[#This Row],[MntFishProducts]]+marketing_campaign[[#This Row],[MntMeatProducts]]+marketing_campaign[[#This Row],[MntFruits]]+marketing_campaign[[#This Row],[MntWines]]</f>
        <v>541</v>
      </c>
      <c r="W215">
        <v>10</v>
      </c>
      <c r="X215">
        <v>7</v>
      </c>
      <c r="Y215">
        <v>1</v>
      </c>
      <c r="Z215">
        <v>8</v>
      </c>
      <c r="AA215">
        <f t="shared" si="7"/>
        <v>26</v>
      </c>
      <c r="AB215" t="str" cm="1">
        <f t="array" ref="AB215">_xlfn.IFS(AND(AA215&gt;=0,AA215&lt;=15),"low purchase",AND(AA215&gt;=16,AA215&lt;=30),"mid purchase",AA215&gt;=31,"high purchase")</f>
        <v>mid purchase</v>
      </c>
      <c r="AC215">
        <v>7</v>
      </c>
      <c r="AD215" t="str">
        <f>IF(marketing_campaign[[#This Row],[NumWebVisitsMonth]]&gt;=5.3,"higher_webvists","lower_webvisits")</f>
        <v>higher_webvists</v>
      </c>
      <c r="AE215">
        <v>0</v>
      </c>
      <c r="AF215">
        <v>0</v>
      </c>
      <c r="AG215">
        <v>0</v>
      </c>
      <c r="AH215">
        <v>0</v>
      </c>
      <c r="AI215">
        <v>0</v>
      </c>
      <c r="AJ215">
        <v>0</v>
      </c>
      <c r="AK215">
        <v>3</v>
      </c>
      <c r="AL215">
        <v>11</v>
      </c>
      <c r="AM215">
        <v>0</v>
      </c>
      <c r="AN215">
        <f>marketing_campaign[[#This Row],[AcceptedCmp2]]+marketing_campaign[[#This Row],[AcceptedCmp1]]+marketing_campaign[[#This Row],[AcceptedCmp5]]+marketing_campaign[[#This Row],[AcceptedCmp4]]+marketing_campaign[[#This Row],[AcceptedCmp3]]+marketing_campaign[[#This Row],[Response]]</f>
        <v>0</v>
      </c>
      <c r="AO215" t="str" cm="1">
        <f t="array" ref="AO21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6" spans="1:41" x14ac:dyDescent="0.35">
      <c r="A216">
        <v>0</v>
      </c>
      <c r="B216">
        <v>1985</v>
      </c>
      <c r="C216">
        <f t="shared" ca="1" si="6"/>
        <v>41</v>
      </c>
      <c r="D216" t="str" cm="1">
        <f t="array" aca="1" ref="D21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16" t="s">
        <v>29</v>
      </c>
      <c r="F216" t="s">
        <v>33</v>
      </c>
      <c r="G216" cm="1">
        <f t="array" ref="G216">_xlfn.IFS(marketing_campaign[[#This Row],[Marital_Status]]="Single",K216+L216+1,marketing_campaign[[#This Row],[Marital_Status]]="Together",K216+L216+2,marketing_campaign[[#This Row],[Marital_Status]]="Alone",K216+L216+1,marketing_campaign[[#This Row],[Marital_Status]]="Married",K216+L216+2,marketing_campaign[[#This Row],[Marital_Status]]="Divorced",K216+L216+1,marketing_campaign[[#This Row],[Marital_Status]]="YOLO",K216+L216+1,marketing_campaign[[#This Row],[Marital_Status]]="Absurd",K216+L216+1,marketing_campaign[[#This Row],[Marital_Status]]="Widow",K216+L216+1)</f>
        <v>2</v>
      </c>
      <c r="H216" t="str" cm="1">
        <f t="array" ref="H216">_xlfn.IFS(marketing_campaign[[#This Row],[Family_size]]=1,"Family_with_one_child",marketing_campaign[[#This Row],[Family_size]]&gt;1,"Family_with_more_children")</f>
        <v>Family_with_more_children</v>
      </c>
      <c r="I216">
        <v>70951</v>
      </c>
      <c r="J216" t="str">
        <f>IF(marketing_campaign[[#This Row],[Income]]&gt;=Sheet21!B266,"high_income","low_income")</f>
        <v>high_income</v>
      </c>
      <c r="K216">
        <v>0</v>
      </c>
      <c r="L216">
        <v>0</v>
      </c>
      <c r="M216" s="1">
        <v>41398</v>
      </c>
      <c r="N216">
        <v>66</v>
      </c>
      <c r="O216" t="str" cm="1">
        <f t="array" ref="O216">_xlfn.IFS(AND(marketing_campaign[[#This Row],[Recency]]&gt;=0,marketing_campaign[[#This Row],[Recency]]&lt;=14),"Early Recency",AND(marketing_campaign[[#This Row],[Recency]]&gt;=15,marketing_campaign[[#This Row],[Recency]]&lt;=31),"Mid-Recency",marketing_campaign[[#This Row],[Recency]]&gt;=32,"high Recency")</f>
        <v>high Recency</v>
      </c>
      <c r="P216">
        <v>239</v>
      </c>
      <c r="Q216">
        <v>10</v>
      </c>
      <c r="R216">
        <v>554</v>
      </c>
      <c r="S216">
        <v>254</v>
      </c>
      <c r="T216">
        <v>87</v>
      </c>
      <c r="U216">
        <v>54</v>
      </c>
      <c r="V216">
        <f>marketing_campaign[[#This Row],[MntGoldProds]]+marketing_campaign[[#This Row],[MntSweetProducts]]+marketing_campaign[[#This Row],[MntFishProducts]]+marketing_campaign[[#This Row],[MntMeatProducts]]+marketing_campaign[[#This Row],[MntFruits]]+marketing_campaign[[#This Row],[MntWines]]</f>
        <v>1198</v>
      </c>
      <c r="W216">
        <v>1</v>
      </c>
      <c r="X216">
        <v>3</v>
      </c>
      <c r="Y216">
        <v>4</v>
      </c>
      <c r="Z216">
        <v>9</v>
      </c>
      <c r="AA216">
        <f t="shared" si="7"/>
        <v>17</v>
      </c>
      <c r="AB216" t="str" cm="1">
        <f t="array" ref="AB216">_xlfn.IFS(AND(AA216&gt;=0,AA216&lt;=15),"low purchase",AND(AA216&gt;=16,AA216&lt;=30),"mid purchase",AA216&gt;=31,"high purchase")</f>
        <v>mid purchase</v>
      </c>
      <c r="AC216">
        <v>1</v>
      </c>
      <c r="AD216" t="str">
        <f>IF(marketing_campaign[[#This Row],[NumWebVisitsMonth]]&gt;=5.3,"higher_webvists","lower_webvisits")</f>
        <v>lower_webvisits</v>
      </c>
      <c r="AE216">
        <v>0</v>
      </c>
      <c r="AF216">
        <v>0</v>
      </c>
      <c r="AG216">
        <v>0</v>
      </c>
      <c r="AH216">
        <v>0</v>
      </c>
      <c r="AI216">
        <v>0</v>
      </c>
      <c r="AJ216">
        <v>0</v>
      </c>
      <c r="AK216">
        <v>3</v>
      </c>
      <c r="AL216">
        <v>11</v>
      </c>
      <c r="AM216">
        <v>0</v>
      </c>
      <c r="AN216">
        <f>marketing_campaign[[#This Row],[AcceptedCmp2]]+marketing_campaign[[#This Row],[AcceptedCmp1]]+marketing_campaign[[#This Row],[AcceptedCmp5]]+marketing_campaign[[#This Row],[AcceptedCmp4]]+marketing_campaign[[#This Row],[AcceptedCmp3]]+marketing_campaign[[#This Row],[Response]]</f>
        <v>0</v>
      </c>
      <c r="AO216" t="str" cm="1">
        <f t="array" ref="AO21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7" spans="1:41" x14ac:dyDescent="0.35">
      <c r="A217">
        <v>1584</v>
      </c>
      <c r="B217">
        <v>1977</v>
      </c>
      <c r="C217">
        <f t="shared" ca="1" si="6"/>
        <v>49</v>
      </c>
      <c r="D217" t="str" cm="1">
        <f t="array" aca="1" ref="D21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7" t="s">
        <v>29</v>
      </c>
      <c r="F217" t="s">
        <v>33</v>
      </c>
      <c r="G217" cm="1">
        <f t="array" ref="G217">_xlfn.IFS(marketing_campaign[[#This Row],[Marital_Status]]="Single",K217+L217+1,marketing_campaign[[#This Row],[Marital_Status]]="Together",K217+L217+2,marketing_campaign[[#This Row],[Marital_Status]]="Alone",K217+L217+1,marketing_campaign[[#This Row],[Marital_Status]]="Married",K217+L217+2,marketing_campaign[[#This Row],[Marital_Status]]="Divorced",K217+L217+1,marketing_campaign[[#This Row],[Marital_Status]]="YOLO",K217+L217+1,marketing_campaign[[#This Row],[Marital_Status]]="Absurd",K217+L217+1,marketing_campaign[[#This Row],[Marital_Status]]="Widow",K217+L217+1)</f>
        <v>3</v>
      </c>
      <c r="H217" t="str" cm="1">
        <f t="array" ref="H217">_xlfn.IFS(marketing_campaign[[#This Row],[Family_size]]=1,"Family_with_one_child",marketing_campaign[[#This Row],[Family_size]]&gt;1,"Family_with_more_children")</f>
        <v>Family_with_more_children</v>
      </c>
      <c r="I217">
        <v>41443</v>
      </c>
      <c r="J217" t="str">
        <f>IF(marketing_campaign[[#This Row],[Income]]&gt;=Sheet21!B267,"high_income","low_income")</f>
        <v>high_income</v>
      </c>
      <c r="K217">
        <v>1</v>
      </c>
      <c r="L217">
        <v>0</v>
      </c>
      <c r="M217" s="1">
        <v>41730</v>
      </c>
      <c r="N217">
        <v>79</v>
      </c>
      <c r="O217" t="str" cm="1">
        <f t="array" ref="O217">_xlfn.IFS(AND(marketing_campaign[[#This Row],[Recency]]&gt;=0,marketing_campaign[[#This Row],[Recency]]&lt;=14),"Early Recency",AND(marketing_campaign[[#This Row],[Recency]]&gt;=15,marketing_campaign[[#This Row],[Recency]]&lt;=31),"Mid-Recency",marketing_campaign[[#This Row],[Recency]]&gt;=32,"high Recency")</f>
        <v>high Recency</v>
      </c>
      <c r="P217">
        <v>171</v>
      </c>
      <c r="Q217">
        <v>7</v>
      </c>
      <c r="R217">
        <v>171</v>
      </c>
      <c r="S217">
        <v>25</v>
      </c>
      <c r="T217">
        <v>19</v>
      </c>
      <c r="U217">
        <v>89</v>
      </c>
      <c r="V217">
        <f>marketing_campaign[[#This Row],[MntGoldProds]]+marketing_campaign[[#This Row],[MntSweetProducts]]+marketing_campaign[[#This Row],[MntFishProducts]]+marketing_campaign[[#This Row],[MntMeatProducts]]+marketing_campaign[[#This Row],[MntFruits]]+marketing_campaign[[#This Row],[MntWines]]</f>
        <v>482</v>
      </c>
      <c r="W217">
        <v>6</v>
      </c>
      <c r="X217">
        <v>8</v>
      </c>
      <c r="Y217">
        <v>1</v>
      </c>
      <c r="Z217">
        <v>5</v>
      </c>
      <c r="AA217">
        <f t="shared" si="7"/>
        <v>20</v>
      </c>
      <c r="AB217" t="str" cm="1">
        <f t="array" ref="AB217">_xlfn.IFS(AND(AA217&gt;=0,AA217&lt;=15),"low purchase",AND(AA217&gt;=16,AA217&lt;=30),"mid purchase",AA217&gt;=31,"high purchase")</f>
        <v>mid purchase</v>
      </c>
      <c r="AC217">
        <v>8</v>
      </c>
      <c r="AD217" t="str">
        <f>IF(marketing_campaign[[#This Row],[NumWebVisitsMonth]]&gt;=5.3,"higher_webvists","lower_webvisits")</f>
        <v>higher_webvists</v>
      </c>
      <c r="AE217">
        <v>0</v>
      </c>
      <c r="AF217">
        <v>0</v>
      </c>
      <c r="AG217">
        <v>0</v>
      </c>
      <c r="AH217">
        <v>0</v>
      </c>
      <c r="AI217">
        <v>0</v>
      </c>
      <c r="AJ217">
        <v>0</v>
      </c>
      <c r="AK217">
        <v>3</v>
      </c>
      <c r="AL217">
        <v>11</v>
      </c>
      <c r="AM217">
        <v>0</v>
      </c>
      <c r="AN217">
        <f>marketing_campaign[[#This Row],[AcceptedCmp2]]+marketing_campaign[[#This Row],[AcceptedCmp1]]+marketing_campaign[[#This Row],[AcceptedCmp5]]+marketing_campaign[[#This Row],[AcceptedCmp4]]+marketing_campaign[[#This Row],[AcceptedCmp3]]+marketing_campaign[[#This Row],[Response]]</f>
        <v>0</v>
      </c>
      <c r="AO217" t="str" cm="1">
        <f t="array" ref="AO21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8" spans="1:41" x14ac:dyDescent="0.35">
      <c r="A218">
        <v>7264</v>
      </c>
      <c r="B218">
        <v>1978</v>
      </c>
      <c r="C218">
        <f t="shared" ca="1" si="6"/>
        <v>48</v>
      </c>
      <c r="D218" t="str" cm="1">
        <f t="array" aca="1" ref="D21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8" t="s">
        <v>37</v>
      </c>
      <c r="F218" t="s">
        <v>30</v>
      </c>
      <c r="G218" cm="1">
        <f t="array" ref="G218">_xlfn.IFS(marketing_campaign[[#This Row],[Marital_Status]]="Single",K218+L218+1,marketing_campaign[[#This Row],[Marital_Status]]="Together",K218+L218+2,marketing_campaign[[#This Row],[Marital_Status]]="Alone",K218+L218+1,marketing_campaign[[#This Row],[Marital_Status]]="Married",K218+L218+2,marketing_campaign[[#This Row],[Marital_Status]]="Divorced",K218+L218+1,marketing_campaign[[#This Row],[Marital_Status]]="YOLO",K218+L218+1,marketing_campaign[[#This Row],[Marital_Status]]="Absurd",K218+L218+1,marketing_campaign[[#This Row],[Marital_Status]]="Widow",K218+L218+1)</f>
        <v>4</v>
      </c>
      <c r="H218" t="str" cm="1">
        <f t="array" ref="H218">_xlfn.IFS(marketing_campaign[[#This Row],[Family_size]]=1,"Family_with_one_child",marketing_campaign[[#This Row],[Family_size]]&gt;1,"Family_with_more_children")</f>
        <v>Family_with_more_children</v>
      </c>
      <c r="I218">
        <v>52195</v>
      </c>
      <c r="J218" t="str">
        <f>IF(marketing_campaign[[#This Row],[Income]]&gt;=Sheet21!B268,"high_income","low_income")</f>
        <v>high_income</v>
      </c>
      <c r="K218">
        <v>2</v>
      </c>
      <c r="L218">
        <v>1</v>
      </c>
      <c r="M218" s="1">
        <v>41771</v>
      </c>
      <c r="N218">
        <v>2</v>
      </c>
      <c r="O218" t="str" cm="1">
        <f t="array" ref="O218">_xlfn.IFS(AND(marketing_campaign[[#This Row],[Recency]]&gt;=0,marketing_campaign[[#This Row],[Recency]]&lt;=14),"Early Recency",AND(marketing_campaign[[#This Row],[Recency]]&gt;=15,marketing_campaign[[#This Row],[Recency]]&lt;=31),"Mid-Recency",marketing_campaign[[#This Row],[Recency]]&gt;=32,"high Recency")</f>
        <v>Early Recency</v>
      </c>
      <c r="P218">
        <v>12</v>
      </c>
      <c r="Q218">
        <v>0</v>
      </c>
      <c r="R218">
        <v>4</v>
      </c>
      <c r="S218">
        <v>0</v>
      </c>
      <c r="T218">
        <v>0</v>
      </c>
      <c r="U218">
        <v>1</v>
      </c>
      <c r="V218">
        <f>marketing_campaign[[#This Row],[MntGoldProds]]+marketing_campaign[[#This Row],[MntSweetProducts]]+marketing_campaign[[#This Row],[MntFishProducts]]+marketing_campaign[[#This Row],[MntMeatProducts]]+marketing_campaign[[#This Row],[MntFruits]]+marketing_campaign[[#This Row],[MntWines]]</f>
        <v>17</v>
      </c>
      <c r="W218">
        <v>1</v>
      </c>
      <c r="X218">
        <v>1</v>
      </c>
      <c r="Y218">
        <v>0</v>
      </c>
      <c r="Z218">
        <v>2</v>
      </c>
      <c r="AA218">
        <f t="shared" si="7"/>
        <v>4</v>
      </c>
      <c r="AB218" t="str" cm="1">
        <f t="array" ref="AB218">_xlfn.IFS(AND(AA218&gt;=0,AA218&lt;=15),"low purchase",AND(AA218&gt;=16,AA218&lt;=30),"mid purchase",AA218&gt;=31,"high purchase")</f>
        <v>low purchase</v>
      </c>
      <c r="AC218">
        <v>8</v>
      </c>
      <c r="AD218" t="str">
        <f>IF(marketing_campaign[[#This Row],[NumWebVisitsMonth]]&gt;=5.3,"higher_webvists","lower_webvisits")</f>
        <v>higher_webvists</v>
      </c>
      <c r="AE218">
        <v>0</v>
      </c>
      <c r="AF218">
        <v>0</v>
      </c>
      <c r="AG218">
        <v>0</v>
      </c>
      <c r="AH218">
        <v>0</v>
      </c>
      <c r="AI218">
        <v>0</v>
      </c>
      <c r="AJ218">
        <v>0</v>
      </c>
      <c r="AK218">
        <v>3</v>
      </c>
      <c r="AL218">
        <v>11</v>
      </c>
      <c r="AM218">
        <v>0</v>
      </c>
      <c r="AN218">
        <f>marketing_campaign[[#This Row],[AcceptedCmp2]]+marketing_campaign[[#This Row],[AcceptedCmp1]]+marketing_campaign[[#This Row],[AcceptedCmp5]]+marketing_campaign[[#This Row],[AcceptedCmp4]]+marketing_campaign[[#This Row],[AcceptedCmp3]]+marketing_campaign[[#This Row],[Response]]</f>
        <v>0</v>
      </c>
      <c r="AO218" t="str" cm="1">
        <f t="array" ref="AO21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9" spans="1:41" x14ac:dyDescent="0.35">
      <c r="A219">
        <v>6274</v>
      </c>
      <c r="B219">
        <v>1948</v>
      </c>
      <c r="C219">
        <f t="shared" ca="1" si="6"/>
        <v>78</v>
      </c>
      <c r="D219" t="str" cm="1">
        <f t="array" aca="1" ref="D21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219" t="s">
        <v>34</v>
      </c>
      <c r="F219" t="s">
        <v>33</v>
      </c>
      <c r="G219" cm="1">
        <f t="array" ref="G219">_xlfn.IFS(marketing_campaign[[#This Row],[Marital_Status]]="Single",K219+L219+1,marketing_campaign[[#This Row],[Marital_Status]]="Together",K219+L219+2,marketing_campaign[[#This Row],[Marital_Status]]="Alone",K219+L219+1,marketing_campaign[[#This Row],[Marital_Status]]="Married",K219+L219+2,marketing_campaign[[#This Row],[Marital_Status]]="Divorced",K219+L219+1,marketing_campaign[[#This Row],[Marital_Status]]="YOLO",K219+L219+1,marketing_campaign[[#This Row],[Marital_Status]]="Absurd",K219+L219+1,marketing_campaign[[#This Row],[Marital_Status]]="Widow",K219+L219+1)</f>
        <v>2</v>
      </c>
      <c r="H219" t="str" cm="1">
        <f t="array" ref="H219">_xlfn.IFS(marketing_campaign[[#This Row],[Family_size]]=1,"Family_with_one_child",marketing_campaign[[#This Row],[Family_size]]&gt;1,"Family_with_more_children")</f>
        <v>Family_with_more_children</v>
      </c>
      <c r="I219">
        <v>83790</v>
      </c>
      <c r="J219" t="str">
        <f>IF(marketing_campaign[[#This Row],[Income]]&gt;=Sheet21!B269,"high_income","low_income")</f>
        <v>high_income</v>
      </c>
      <c r="K219">
        <v>0</v>
      </c>
      <c r="L219">
        <v>0</v>
      </c>
      <c r="M219" s="1">
        <v>41593</v>
      </c>
      <c r="N219">
        <v>81</v>
      </c>
      <c r="O219" t="str" cm="1">
        <f t="array" ref="O219">_xlfn.IFS(AND(marketing_campaign[[#This Row],[Recency]]&gt;=0,marketing_campaign[[#This Row],[Recency]]&lt;=14),"Early Recency",AND(marketing_campaign[[#This Row],[Recency]]&gt;=15,marketing_campaign[[#This Row],[Recency]]&lt;=31),"Mid-Recency",marketing_campaign[[#This Row],[Recency]]&gt;=32,"high Recency")</f>
        <v>high Recency</v>
      </c>
      <c r="P219">
        <v>1076</v>
      </c>
      <c r="Q219">
        <v>16</v>
      </c>
      <c r="R219">
        <v>417</v>
      </c>
      <c r="S219">
        <v>42</v>
      </c>
      <c r="T219">
        <v>48</v>
      </c>
      <c r="U219">
        <v>16</v>
      </c>
      <c r="V219">
        <f>marketing_campaign[[#This Row],[MntGoldProds]]+marketing_campaign[[#This Row],[MntSweetProducts]]+marketing_campaign[[#This Row],[MntFishProducts]]+marketing_campaign[[#This Row],[MntMeatProducts]]+marketing_campaign[[#This Row],[MntFruits]]+marketing_campaign[[#This Row],[MntWines]]</f>
        <v>1615</v>
      </c>
      <c r="W219">
        <v>1</v>
      </c>
      <c r="X219">
        <v>8</v>
      </c>
      <c r="Y219">
        <v>10</v>
      </c>
      <c r="Z219">
        <v>6</v>
      </c>
      <c r="AA219">
        <f t="shared" si="7"/>
        <v>25</v>
      </c>
      <c r="AB219" t="str" cm="1">
        <f t="array" ref="AB219">_xlfn.IFS(AND(AA219&gt;=0,AA219&lt;=15),"low purchase",AND(AA219&gt;=16,AA219&lt;=30),"mid purchase",AA219&gt;=31,"high purchase")</f>
        <v>mid purchase</v>
      </c>
      <c r="AC219">
        <v>3</v>
      </c>
      <c r="AD219" t="str">
        <f>IF(marketing_campaign[[#This Row],[NumWebVisitsMonth]]&gt;=5.3,"higher_webvists","lower_webvisits")</f>
        <v>lower_webvisits</v>
      </c>
      <c r="AE219">
        <v>0</v>
      </c>
      <c r="AF219">
        <v>1</v>
      </c>
      <c r="AG219">
        <v>1</v>
      </c>
      <c r="AH219">
        <v>0</v>
      </c>
      <c r="AI219">
        <v>0</v>
      </c>
      <c r="AJ219">
        <v>0</v>
      </c>
      <c r="AK219">
        <v>3</v>
      </c>
      <c r="AL219">
        <v>11</v>
      </c>
      <c r="AM219">
        <v>0</v>
      </c>
      <c r="AN219">
        <f>marketing_campaign[[#This Row],[AcceptedCmp2]]+marketing_campaign[[#This Row],[AcceptedCmp1]]+marketing_campaign[[#This Row],[AcceptedCmp5]]+marketing_campaign[[#This Row],[AcceptedCmp4]]+marketing_campaign[[#This Row],[AcceptedCmp3]]+marketing_campaign[[#This Row],[Response]]</f>
        <v>2</v>
      </c>
      <c r="AO219" t="str" cm="1">
        <f t="array" ref="AO21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220" spans="1:41" x14ac:dyDescent="0.35">
      <c r="A220">
        <v>1377</v>
      </c>
      <c r="B220">
        <v>1954</v>
      </c>
      <c r="C220">
        <f t="shared" ca="1" si="6"/>
        <v>72</v>
      </c>
      <c r="D220" t="str" cm="1">
        <f t="array" aca="1" ref="D22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20" t="s">
        <v>34</v>
      </c>
      <c r="F220" t="s">
        <v>38</v>
      </c>
      <c r="G220" cm="1">
        <f t="array" ref="G220">_xlfn.IFS(marketing_campaign[[#This Row],[Marital_Status]]="Single",K220+L220+1,marketing_campaign[[#This Row],[Marital_Status]]="Together",K220+L220+2,marketing_campaign[[#This Row],[Marital_Status]]="Alone",K220+L220+1,marketing_campaign[[#This Row],[Marital_Status]]="Married",K220+L220+2,marketing_campaign[[#This Row],[Marital_Status]]="Divorced",K220+L220+1,marketing_campaign[[#This Row],[Marital_Status]]="YOLO",K220+L220+1,marketing_campaign[[#This Row],[Marital_Status]]="Absurd",K220+L220+1,marketing_campaign[[#This Row],[Marital_Status]]="Widow",K220+L220+1)</f>
        <v>2</v>
      </c>
      <c r="H220" t="str" cm="1">
        <f t="array" ref="H220">_xlfn.IFS(marketing_campaign[[#This Row],[Family_size]]=1,"Family_with_one_child",marketing_campaign[[#This Row],[Family_size]]&gt;1,"Family_with_more_children")</f>
        <v>Family_with_more_children</v>
      </c>
      <c r="I220">
        <v>44551</v>
      </c>
      <c r="J220" t="str">
        <f>IF(marketing_campaign[[#This Row],[Income]]&gt;=Sheet21!B270,"high_income","low_income")</f>
        <v>high_income</v>
      </c>
      <c r="K220">
        <v>0</v>
      </c>
      <c r="L220">
        <v>1</v>
      </c>
      <c r="M220" s="1">
        <v>41517</v>
      </c>
      <c r="N220">
        <v>24</v>
      </c>
      <c r="O220" t="str" cm="1">
        <f t="array" ref="O220">_xlfn.IFS(AND(marketing_campaign[[#This Row],[Recency]]&gt;=0,marketing_campaign[[#This Row],[Recency]]&lt;=14),"Early Recency",AND(marketing_campaign[[#This Row],[Recency]]&gt;=15,marketing_campaign[[#This Row],[Recency]]&lt;=31),"Mid-Recency",marketing_campaign[[#This Row],[Recency]]&gt;=32,"high Recency")</f>
        <v>Mid-Recency</v>
      </c>
      <c r="P220">
        <v>182</v>
      </c>
      <c r="Q220">
        <v>4</v>
      </c>
      <c r="R220">
        <v>33</v>
      </c>
      <c r="S220">
        <v>0</v>
      </c>
      <c r="T220">
        <v>0</v>
      </c>
      <c r="U220">
        <v>66</v>
      </c>
      <c r="V220">
        <f>marketing_campaign[[#This Row],[MntGoldProds]]+marketing_campaign[[#This Row],[MntSweetProducts]]+marketing_campaign[[#This Row],[MntFishProducts]]+marketing_campaign[[#This Row],[MntMeatProducts]]+marketing_campaign[[#This Row],[MntFruits]]+marketing_campaign[[#This Row],[MntWines]]</f>
        <v>285</v>
      </c>
      <c r="W220">
        <v>2</v>
      </c>
      <c r="X220">
        <v>4</v>
      </c>
      <c r="Y220">
        <v>1</v>
      </c>
      <c r="Z220">
        <v>5</v>
      </c>
      <c r="AA220">
        <f t="shared" si="7"/>
        <v>12</v>
      </c>
      <c r="AB220" t="str" cm="1">
        <f t="array" ref="AB220">_xlfn.IFS(AND(AA220&gt;=0,AA220&lt;=15),"low purchase",AND(AA220&gt;=16,AA220&lt;=30),"mid purchase",AA220&gt;=31,"high purchase")</f>
        <v>low purchase</v>
      </c>
      <c r="AC220">
        <v>7</v>
      </c>
      <c r="AD220" t="str">
        <f>IF(marketing_campaign[[#This Row],[NumWebVisitsMonth]]&gt;=5.3,"higher_webvists","lower_webvisits")</f>
        <v>higher_webvists</v>
      </c>
      <c r="AE220">
        <v>0</v>
      </c>
      <c r="AF220">
        <v>0</v>
      </c>
      <c r="AG220">
        <v>0</v>
      </c>
      <c r="AH220">
        <v>0</v>
      </c>
      <c r="AI220">
        <v>0</v>
      </c>
      <c r="AJ220">
        <v>0</v>
      </c>
      <c r="AK220">
        <v>3</v>
      </c>
      <c r="AL220">
        <v>11</v>
      </c>
      <c r="AM220">
        <v>0</v>
      </c>
      <c r="AN220">
        <f>marketing_campaign[[#This Row],[AcceptedCmp2]]+marketing_campaign[[#This Row],[AcceptedCmp1]]+marketing_campaign[[#This Row],[AcceptedCmp5]]+marketing_campaign[[#This Row],[AcceptedCmp4]]+marketing_campaign[[#This Row],[AcceptedCmp3]]+marketing_campaign[[#This Row],[Response]]</f>
        <v>0</v>
      </c>
      <c r="AO220" t="str" cm="1">
        <f t="array" ref="AO22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21" spans="1:41" x14ac:dyDescent="0.35">
      <c r="A221">
        <v>454</v>
      </c>
      <c r="B221">
        <v>1980</v>
      </c>
      <c r="C221">
        <f t="shared" ca="1" si="6"/>
        <v>46</v>
      </c>
      <c r="D221" t="str" cm="1">
        <f t="array" aca="1" ref="D22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21" t="s">
        <v>29</v>
      </c>
      <c r="F221" t="s">
        <v>31</v>
      </c>
      <c r="G221" cm="1">
        <f t="array" ref="G221">_xlfn.IFS(marketing_campaign[[#This Row],[Marital_Status]]="Single",K221+L221+1,marketing_campaign[[#This Row],[Marital_Status]]="Together",K221+L221+2,marketing_campaign[[#This Row],[Marital_Status]]="Alone",K221+L221+1,marketing_campaign[[#This Row],[Marital_Status]]="Married",K221+L221+2,marketing_campaign[[#This Row],[Marital_Status]]="Divorced",K221+L221+1,marketing_campaign[[#This Row],[Marital_Status]]="YOLO",K221+L221+1,marketing_campaign[[#This Row],[Marital_Status]]="Absurd",K221+L221+1,marketing_campaign[[#This Row],[Marital_Status]]="Widow",K221+L221+1)</f>
        <v>3</v>
      </c>
      <c r="H221" t="str" cm="1">
        <f t="array" ref="H221">_xlfn.IFS(marketing_campaign[[#This Row],[Family_size]]=1,"Family_with_one_child",marketing_campaign[[#This Row],[Family_size]]&gt;1,"Family_with_more_children")</f>
        <v>Family_with_more_children</v>
      </c>
      <c r="I221">
        <v>69508</v>
      </c>
      <c r="J221" t="str">
        <f>IF(marketing_campaign[[#This Row],[Income]]&gt;=Sheet21!B271,"high_income","low_income")</f>
        <v>high_income</v>
      </c>
      <c r="K221">
        <v>1</v>
      </c>
      <c r="L221">
        <v>0</v>
      </c>
      <c r="M221" s="1">
        <v>41227</v>
      </c>
      <c r="N221">
        <v>48</v>
      </c>
      <c r="O221" t="str" cm="1">
        <f t="array" ref="O221">_xlfn.IFS(AND(marketing_campaign[[#This Row],[Recency]]&gt;=0,marketing_campaign[[#This Row],[Recency]]&lt;=14),"Early Recency",AND(marketing_campaign[[#This Row],[Recency]]&gt;=15,marketing_campaign[[#This Row],[Recency]]&lt;=31),"Mid-Recency",marketing_campaign[[#This Row],[Recency]]&gt;=32,"high Recency")</f>
        <v>high Recency</v>
      </c>
      <c r="P221">
        <v>824</v>
      </c>
      <c r="Q221">
        <v>32</v>
      </c>
      <c r="R221">
        <v>162</v>
      </c>
      <c r="S221">
        <v>42</v>
      </c>
      <c r="T221">
        <v>32</v>
      </c>
      <c r="U221">
        <v>43</v>
      </c>
      <c r="V221">
        <f>marketing_campaign[[#This Row],[MntGoldProds]]+marketing_campaign[[#This Row],[MntSweetProducts]]+marketing_campaign[[#This Row],[MntFishProducts]]+marketing_campaign[[#This Row],[MntMeatProducts]]+marketing_campaign[[#This Row],[MntFruits]]+marketing_campaign[[#This Row],[MntWines]]</f>
        <v>1135</v>
      </c>
      <c r="W221">
        <v>2</v>
      </c>
      <c r="X221">
        <v>11</v>
      </c>
      <c r="Y221">
        <v>4</v>
      </c>
      <c r="Z221">
        <v>11</v>
      </c>
      <c r="AA221">
        <f t="shared" si="7"/>
        <v>28</v>
      </c>
      <c r="AB221" t="str" cm="1">
        <f t="array" ref="AB221">_xlfn.IFS(AND(AA221&gt;=0,AA221&lt;=15),"low purchase",AND(AA221&gt;=16,AA221&lt;=30),"mid purchase",AA221&gt;=31,"high purchase")</f>
        <v>mid purchase</v>
      </c>
      <c r="AC221">
        <v>6</v>
      </c>
      <c r="AD221" t="str">
        <f>IF(marketing_campaign[[#This Row],[NumWebVisitsMonth]]&gt;=5.3,"higher_webvists","lower_webvisits")</f>
        <v>higher_webvists</v>
      </c>
      <c r="AE221">
        <v>0</v>
      </c>
      <c r="AF221">
        <v>0</v>
      </c>
      <c r="AG221">
        <v>0</v>
      </c>
      <c r="AH221">
        <v>0</v>
      </c>
      <c r="AI221">
        <v>0</v>
      </c>
      <c r="AJ221">
        <v>0</v>
      </c>
      <c r="AK221">
        <v>3</v>
      </c>
      <c r="AL221">
        <v>11</v>
      </c>
      <c r="AM221">
        <v>0</v>
      </c>
      <c r="AN221">
        <f>marketing_campaign[[#This Row],[AcceptedCmp2]]+marketing_campaign[[#This Row],[AcceptedCmp1]]+marketing_campaign[[#This Row],[AcceptedCmp5]]+marketing_campaign[[#This Row],[AcceptedCmp4]]+marketing_campaign[[#This Row],[AcceptedCmp3]]+marketing_campaign[[#This Row],[Response]]</f>
        <v>0</v>
      </c>
      <c r="AO221" t="str" cm="1">
        <f t="array" ref="AO22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22" spans="1:41" x14ac:dyDescent="0.35">
      <c r="A222">
        <v>1755</v>
      </c>
      <c r="B222">
        <v>1988</v>
      </c>
      <c r="C222">
        <f t="shared" ca="1" si="6"/>
        <v>38</v>
      </c>
      <c r="D222" t="str" cm="1">
        <f t="array" aca="1" ref="D22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22" t="s">
        <v>37</v>
      </c>
      <c r="F222" t="s">
        <v>31</v>
      </c>
      <c r="G222" cm="1">
        <f t="array" ref="G222">_xlfn.IFS(marketing_campaign[[#This Row],[Marital_Status]]="Single",K222+L222+1,marketing_campaign[[#This Row],[Marital_Status]]="Together",K222+L222+2,marketing_campaign[[#This Row],[Marital_Status]]="Alone",K222+L222+1,marketing_campaign[[#This Row],[Marital_Status]]="Married",K222+L222+2,marketing_campaign[[#This Row],[Marital_Status]]="Divorced",K222+L222+1,marketing_campaign[[#This Row],[Marital_Status]]="YOLO",K222+L222+1,marketing_campaign[[#This Row],[Marital_Status]]="Absurd",K222+L222+1,marketing_campaign[[#This Row],[Marital_Status]]="Widow",K222+L222+1)</f>
        <v>3</v>
      </c>
      <c r="H222" t="str" cm="1">
        <f t="array" ref="H222">_xlfn.IFS(marketing_campaign[[#This Row],[Family_size]]=1,"Family_with_one_child",marketing_campaign[[#This Row],[Family_size]]&gt;1,"Family_with_more_children")</f>
        <v>Family_with_more_children</v>
      </c>
      <c r="I222">
        <v>45204</v>
      </c>
      <c r="J222" t="str">
        <f>IF(marketing_campaign[[#This Row],[Income]]&gt;=Sheet21!B272,"high_income","low_income")</f>
        <v>high_income</v>
      </c>
      <c r="K222">
        <v>1</v>
      </c>
      <c r="L222">
        <v>0</v>
      </c>
      <c r="M222" s="1">
        <v>41740</v>
      </c>
      <c r="N222">
        <v>93</v>
      </c>
      <c r="O222" t="str" cm="1">
        <f t="array" ref="O222">_xlfn.IFS(AND(marketing_campaign[[#This Row],[Recency]]&gt;=0,marketing_campaign[[#This Row],[Recency]]&lt;=14),"Early Recency",AND(marketing_campaign[[#This Row],[Recency]]&gt;=15,marketing_campaign[[#This Row],[Recency]]&lt;=31),"Mid-Recency",marketing_campaign[[#This Row],[Recency]]&gt;=32,"high Recency")</f>
        <v>high Recency</v>
      </c>
      <c r="P222">
        <v>30</v>
      </c>
      <c r="Q222">
        <v>11</v>
      </c>
      <c r="R222">
        <v>25</v>
      </c>
      <c r="S222">
        <v>29</v>
      </c>
      <c r="T222">
        <v>1</v>
      </c>
      <c r="U222">
        <v>18</v>
      </c>
      <c r="V222">
        <f>marketing_campaign[[#This Row],[MntGoldProds]]+marketing_campaign[[#This Row],[MntSweetProducts]]+marketing_campaign[[#This Row],[MntFishProducts]]+marketing_campaign[[#This Row],[MntMeatProducts]]+marketing_campaign[[#This Row],[MntFruits]]+marketing_campaign[[#This Row],[MntWines]]</f>
        <v>114</v>
      </c>
      <c r="W222">
        <v>1</v>
      </c>
      <c r="X222">
        <v>1</v>
      </c>
      <c r="Y222">
        <v>1</v>
      </c>
      <c r="Z222">
        <v>4</v>
      </c>
      <c r="AA222">
        <f t="shared" si="7"/>
        <v>7</v>
      </c>
      <c r="AB222" t="str" cm="1">
        <f t="array" ref="AB222">_xlfn.IFS(AND(AA222&gt;=0,AA222&lt;=15),"low purchase",AND(AA222&gt;=16,AA222&lt;=30),"mid purchase",AA222&gt;=31,"high purchase")</f>
        <v>low purchase</v>
      </c>
      <c r="AC222">
        <v>3</v>
      </c>
      <c r="AD222" t="str">
        <f>IF(marketing_campaign[[#This Row],[NumWebVisitsMonth]]&gt;=5.3,"higher_webvists","lower_webvisits")</f>
        <v>lower_webvisits</v>
      </c>
      <c r="AE222">
        <v>0</v>
      </c>
      <c r="AF222">
        <v>0</v>
      </c>
      <c r="AG222">
        <v>0</v>
      </c>
      <c r="AH222">
        <v>0</v>
      </c>
      <c r="AI222">
        <v>0</v>
      </c>
      <c r="AJ222">
        <v>0</v>
      </c>
      <c r="AK222">
        <v>3</v>
      </c>
      <c r="AL222">
        <v>11</v>
      </c>
      <c r="AM222">
        <v>0</v>
      </c>
      <c r="AN222">
        <f>marketing_campaign[[#This Row],[AcceptedCmp2]]+marketing_campaign[[#This Row],[AcceptedCmp1]]+marketing_campaign[[#This Row],[AcceptedCmp5]]+marketing_campaign[[#This Row],[AcceptedCmp4]]+marketing_campaign[[#This Row],[AcceptedCmp3]]+marketing_campaign[[#This Row],[Response]]</f>
        <v>0</v>
      </c>
      <c r="AO222" t="str" cm="1">
        <f t="array" ref="AO22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23" spans="1:41" x14ac:dyDescent="0.35">
      <c r="A223">
        <v>2075</v>
      </c>
      <c r="B223">
        <v>1969</v>
      </c>
      <c r="C223">
        <f t="shared" ca="1" si="6"/>
        <v>57</v>
      </c>
      <c r="D223" t="str" cm="1">
        <f t="array" aca="1" ref="D22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23" t="s">
        <v>29</v>
      </c>
      <c r="F223" t="s">
        <v>33</v>
      </c>
      <c r="G223" cm="1">
        <f t="array" ref="G223">_xlfn.IFS(marketing_campaign[[#This Row],[Marital_Status]]="Single",K223+L223+1,marketing_campaign[[#This Row],[Marital_Status]]="Together",K223+L223+2,marketing_campaign[[#This Row],[Marital_Status]]="Alone",K223+L223+1,marketing_campaign[[#This Row],[Marital_Status]]="Married",K223+L223+2,marketing_campaign[[#This Row],[Marital_Status]]="Divorced",K223+L223+1,marketing_campaign[[#This Row],[Marital_Status]]="YOLO",K223+L223+1,marketing_campaign[[#This Row],[Marital_Status]]="Absurd",K223+L223+1,marketing_campaign[[#This Row],[Marital_Status]]="Widow",K223+L223+1)</f>
        <v>2</v>
      </c>
      <c r="H223" t="str" cm="1">
        <f t="array" ref="H223">_xlfn.IFS(marketing_campaign[[#This Row],[Family_size]]=1,"Family_with_one_child",marketing_campaign[[#This Row],[Family_size]]&gt;1,"Family_with_more_children")</f>
        <v>Family_with_more_children</v>
      </c>
      <c r="I223">
        <v>72460</v>
      </c>
      <c r="J223" t="str">
        <f>IF(marketing_campaign[[#This Row],[Income]]&gt;=Sheet21!B273,"high_income","low_income")</f>
        <v>high_income</v>
      </c>
      <c r="K223">
        <v>0</v>
      </c>
      <c r="L223">
        <v>0</v>
      </c>
      <c r="M223" s="1">
        <v>41592</v>
      </c>
      <c r="N223">
        <v>56</v>
      </c>
      <c r="O223" t="str" cm="1">
        <f t="array" ref="O223">_xlfn.IFS(AND(marketing_campaign[[#This Row],[Recency]]&gt;=0,marketing_campaign[[#This Row],[Recency]]&lt;=14),"Early Recency",AND(marketing_campaign[[#This Row],[Recency]]&gt;=15,marketing_campaign[[#This Row],[Recency]]&lt;=31),"Mid-Recency",marketing_campaign[[#This Row],[Recency]]&gt;=32,"high Recency")</f>
        <v>high Recency</v>
      </c>
      <c r="P223">
        <v>377</v>
      </c>
      <c r="Q223">
        <v>10</v>
      </c>
      <c r="R223">
        <v>540</v>
      </c>
      <c r="S223">
        <v>80</v>
      </c>
      <c r="T223">
        <v>30</v>
      </c>
      <c r="U223">
        <v>10</v>
      </c>
      <c r="V223">
        <f>marketing_campaign[[#This Row],[MntGoldProds]]+marketing_campaign[[#This Row],[MntSweetProducts]]+marketing_campaign[[#This Row],[MntFishProducts]]+marketing_campaign[[#This Row],[MntMeatProducts]]+marketing_campaign[[#This Row],[MntFruits]]+marketing_campaign[[#This Row],[MntWines]]</f>
        <v>1047</v>
      </c>
      <c r="W223">
        <v>1</v>
      </c>
      <c r="X223">
        <v>3</v>
      </c>
      <c r="Y223">
        <v>5</v>
      </c>
      <c r="Z223">
        <v>7</v>
      </c>
      <c r="AA223">
        <f t="shared" si="7"/>
        <v>16</v>
      </c>
      <c r="AB223" t="str" cm="1">
        <f t="array" ref="AB223">_xlfn.IFS(AND(AA223&gt;=0,AA223&lt;=15),"low purchase",AND(AA223&gt;=16,AA223&lt;=30),"mid purchase",AA223&gt;=31,"high purchase")</f>
        <v>mid purchase</v>
      </c>
      <c r="AC223">
        <v>1</v>
      </c>
      <c r="AD223" t="str">
        <f>IF(marketing_campaign[[#This Row],[NumWebVisitsMonth]]&gt;=5.3,"higher_webvists","lower_webvisits")</f>
        <v>lower_webvisits</v>
      </c>
      <c r="AE223">
        <v>0</v>
      </c>
      <c r="AF223">
        <v>0</v>
      </c>
      <c r="AG223">
        <v>0</v>
      </c>
      <c r="AH223">
        <v>0</v>
      </c>
      <c r="AI223">
        <v>0</v>
      </c>
      <c r="AJ223">
        <v>0</v>
      </c>
      <c r="AK223">
        <v>3</v>
      </c>
      <c r="AL223">
        <v>11</v>
      </c>
      <c r="AM223">
        <v>0</v>
      </c>
      <c r="AN223">
        <f>marketing_campaign[[#This Row],[AcceptedCmp2]]+marketing_campaign[[#This Row],[AcceptedCmp1]]+marketing_campaign[[#This Row],[AcceptedCmp5]]+marketing_campaign[[#This Row],[AcceptedCmp4]]+marketing_campaign[[#This Row],[AcceptedCmp3]]+marketing_campaign[[#This Row],[Response]]</f>
        <v>0</v>
      </c>
      <c r="AO223" t="str" cm="1">
        <f t="array" ref="AO22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24" spans="1:41" x14ac:dyDescent="0.35">
      <c r="A224">
        <v>4785</v>
      </c>
      <c r="B224">
        <v>1970</v>
      </c>
      <c r="C224">
        <f t="shared" ca="1" si="6"/>
        <v>56</v>
      </c>
      <c r="D224" t="str" cm="1">
        <f t="array" aca="1" ref="D22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24" t="s">
        <v>32</v>
      </c>
      <c r="F224" t="s">
        <v>31</v>
      </c>
      <c r="G224" cm="1">
        <f t="array" ref="G224">_xlfn.IFS(marketing_campaign[[#This Row],[Marital_Status]]="Single",K224+L224+1,marketing_campaign[[#This Row],[Marital_Status]]="Together",K224+L224+2,marketing_campaign[[#This Row],[Marital_Status]]="Alone",K224+L224+1,marketing_campaign[[#This Row],[Marital_Status]]="Married",K224+L224+2,marketing_campaign[[#This Row],[Marital_Status]]="Divorced",K224+L224+1,marketing_campaign[[#This Row],[Marital_Status]]="YOLO",K224+L224+1,marketing_campaign[[#This Row],[Marital_Status]]="Absurd",K224+L224+1,marketing_campaign[[#This Row],[Marital_Status]]="Widow",K224+L224+1)</f>
        <v>4</v>
      </c>
      <c r="H224" t="str" cm="1">
        <f t="array" ref="H224">_xlfn.IFS(marketing_campaign[[#This Row],[Family_size]]=1,"Family_with_one_child",marketing_campaign[[#This Row],[Family_size]]&gt;1,"Family_with_more_children")</f>
        <v>Family_with_more_children</v>
      </c>
      <c r="I224">
        <v>77622</v>
      </c>
      <c r="J224" t="str">
        <f>IF(marketing_campaign[[#This Row],[Income]]&gt;=Sheet21!B274,"high_income","low_income")</f>
        <v>high_income</v>
      </c>
      <c r="K224">
        <v>0</v>
      </c>
      <c r="L224">
        <v>2</v>
      </c>
      <c r="M224" s="1">
        <v>41743</v>
      </c>
      <c r="N224">
        <v>3</v>
      </c>
      <c r="O224" t="str" cm="1">
        <f t="array" ref="O224">_xlfn.IFS(AND(marketing_campaign[[#This Row],[Recency]]&gt;=0,marketing_campaign[[#This Row],[Recency]]&lt;=14),"Early Recency",AND(marketing_campaign[[#This Row],[Recency]]&gt;=15,marketing_campaign[[#This Row],[Recency]]&lt;=31),"Mid-Recency",marketing_campaign[[#This Row],[Recency]]&gt;=32,"high Recency")</f>
        <v>Early Recency</v>
      </c>
      <c r="P224">
        <v>520</v>
      </c>
      <c r="Q224">
        <v>7</v>
      </c>
      <c r="R224">
        <v>154</v>
      </c>
      <c r="S224">
        <v>19</v>
      </c>
      <c r="T224">
        <v>0</v>
      </c>
      <c r="U224">
        <v>14</v>
      </c>
      <c r="V224">
        <f>marketing_campaign[[#This Row],[MntGoldProds]]+marketing_campaign[[#This Row],[MntSweetProducts]]+marketing_campaign[[#This Row],[MntFishProducts]]+marketing_campaign[[#This Row],[MntMeatProducts]]+marketing_campaign[[#This Row],[MntFruits]]+marketing_campaign[[#This Row],[MntWines]]</f>
        <v>714</v>
      </c>
      <c r="W224">
        <v>2</v>
      </c>
      <c r="X224">
        <v>6</v>
      </c>
      <c r="Y224">
        <v>3</v>
      </c>
      <c r="Z224">
        <v>11</v>
      </c>
      <c r="AA224">
        <f t="shared" si="7"/>
        <v>22</v>
      </c>
      <c r="AB224" t="str" cm="1">
        <f t="array" ref="AB224">_xlfn.IFS(AND(AA224&gt;=0,AA224&lt;=15),"low purchase",AND(AA224&gt;=16,AA224&lt;=30),"mid purchase",AA224&gt;=31,"high purchase")</f>
        <v>mid purchase</v>
      </c>
      <c r="AC224">
        <v>3</v>
      </c>
      <c r="AD224" t="str">
        <f>IF(marketing_campaign[[#This Row],[NumWebVisitsMonth]]&gt;=5.3,"higher_webvists","lower_webvisits")</f>
        <v>lower_webvisits</v>
      </c>
      <c r="AE224">
        <v>0</v>
      </c>
      <c r="AF224">
        <v>0</v>
      </c>
      <c r="AG224">
        <v>0</v>
      </c>
      <c r="AH224">
        <v>0</v>
      </c>
      <c r="AI224">
        <v>0</v>
      </c>
      <c r="AJ224">
        <v>0</v>
      </c>
      <c r="AK224">
        <v>3</v>
      </c>
      <c r="AL224">
        <v>11</v>
      </c>
      <c r="AM224">
        <v>0</v>
      </c>
      <c r="AN224">
        <f>marketing_campaign[[#This Row],[AcceptedCmp2]]+marketing_campaign[[#This Row],[AcceptedCmp1]]+marketing_campaign[[#This Row],[AcceptedCmp5]]+marketing_campaign[[#This Row],[AcceptedCmp4]]+marketing_campaign[[#This Row],[AcceptedCmp3]]+marketing_campaign[[#This Row],[Response]]</f>
        <v>0</v>
      </c>
      <c r="AO224" t="str" cm="1">
        <f t="array" ref="AO22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25" spans="1:41" x14ac:dyDescent="0.35">
      <c r="A225">
        <v>9076</v>
      </c>
      <c r="B225">
        <v>1980</v>
      </c>
      <c r="C225">
        <f t="shared" ca="1" si="6"/>
        <v>46</v>
      </c>
      <c r="D225" t="str" cm="1">
        <f t="array" aca="1" ref="D22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25" t="s">
        <v>32</v>
      </c>
      <c r="F225" t="s">
        <v>33</v>
      </c>
      <c r="G225" cm="1">
        <f t="array" ref="G225">_xlfn.IFS(marketing_campaign[[#This Row],[Marital_Status]]="Single",K225+L225+1,marketing_campaign[[#This Row],[Marital_Status]]="Together",K225+L225+2,marketing_campaign[[#This Row],[Marital_Status]]="Alone",K225+L225+1,marketing_campaign[[#This Row],[Marital_Status]]="Married",K225+L225+2,marketing_campaign[[#This Row],[Marital_Status]]="Divorced",K225+L225+1,marketing_campaign[[#This Row],[Marital_Status]]="YOLO",K225+L225+1,marketing_campaign[[#This Row],[Marital_Status]]="Absurd",K225+L225+1,marketing_campaign[[#This Row],[Marital_Status]]="Widow",K225+L225+1)</f>
        <v>3</v>
      </c>
      <c r="H225" t="str" cm="1">
        <f t="array" ref="H225">_xlfn.IFS(marketing_campaign[[#This Row],[Family_size]]=1,"Family_with_one_child",marketing_campaign[[#This Row],[Family_size]]&gt;1,"Family_with_more_children")</f>
        <v>Family_with_more_children</v>
      </c>
      <c r="I225">
        <v>30732</v>
      </c>
      <c r="J225" t="str">
        <f>IF(marketing_campaign[[#This Row],[Income]]&gt;=Sheet21!B275,"high_income","low_income")</f>
        <v>high_income</v>
      </c>
      <c r="K225">
        <v>1</v>
      </c>
      <c r="L225">
        <v>0</v>
      </c>
      <c r="M225" s="1">
        <v>41279</v>
      </c>
      <c r="N225">
        <v>44</v>
      </c>
      <c r="O225" t="str" cm="1">
        <f t="array" ref="O225">_xlfn.IFS(AND(marketing_campaign[[#This Row],[Recency]]&gt;=0,marketing_campaign[[#This Row],[Recency]]&lt;=14),"Early Recency",AND(marketing_campaign[[#This Row],[Recency]]&gt;=15,marketing_campaign[[#This Row],[Recency]]&lt;=31),"Mid-Recency",marketing_campaign[[#This Row],[Recency]]&gt;=32,"high Recency")</f>
        <v>high Recency</v>
      </c>
      <c r="P225">
        <v>155</v>
      </c>
      <c r="Q225">
        <v>1</v>
      </c>
      <c r="R225">
        <v>25</v>
      </c>
      <c r="S225">
        <v>0</v>
      </c>
      <c r="T225">
        <v>1</v>
      </c>
      <c r="U225">
        <v>3</v>
      </c>
      <c r="V225">
        <f>marketing_campaign[[#This Row],[MntGoldProds]]+marketing_campaign[[#This Row],[MntSweetProducts]]+marketing_campaign[[#This Row],[MntFishProducts]]+marketing_campaign[[#This Row],[MntMeatProducts]]+marketing_campaign[[#This Row],[MntFruits]]+marketing_campaign[[#This Row],[MntWines]]</f>
        <v>185</v>
      </c>
      <c r="W225">
        <v>4</v>
      </c>
      <c r="X225">
        <v>4</v>
      </c>
      <c r="Y225">
        <v>1</v>
      </c>
      <c r="Z225">
        <v>4</v>
      </c>
      <c r="AA225">
        <f t="shared" si="7"/>
        <v>13</v>
      </c>
      <c r="AB225" t="str" cm="1">
        <f t="array" ref="AB225">_xlfn.IFS(AND(AA225&gt;=0,AA225&lt;=15),"low purchase",AND(AA225&gt;=16,AA225&lt;=30),"mid purchase",AA225&gt;=31,"high purchase")</f>
        <v>low purchase</v>
      </c>
      <c r="AC225">
        <v>8</v>
      </c>
      <c r="AD225" t="str">
        <f>IF(marketing_campaign[[#This Row],[NumWebVisitsMonth]]&gt;=5.3,"higher_webvists","lower_webvisits")</f>
        <v>higher_webvists</v>
      </c>
      <c r="AE225">
        <v>0</v>
      </c>
      <c r="AF225">
        <v>0</v>
      </c>
      <c r="AG225">
        <v>0</v>
      </c>
      <c r="AH225">
        <v>0</v>
      </c>
      <c r="AI225">
        <v>0</v>
      </c>
      <c r="AJ225">
        <v>0</v>
      </c>
      <c r="AK225">
        <v>3</v>
      </c>
      <c r="AL225">
        <v>11</v>
      </c>
      <c r="AM225">
        <v>0</v>
      </c>
      <c r="AN225">
        <f>marketing_campaign[[#This Row],[AcceptedCmp2]]+marketing_campaign[[#This Row],[AcceptedCmp1]]+marketing_campaign[[#This Row],[AcceptedCmp5]]+marketing_campaign[[#This Row],[AcceptedCmp4]]+marketing_campaign[[#This Row],[AcceptedCmp3]]+marketing_campaign[[#This Row],[Response]]</f>
        <v>0</v>
      </c>
      <c r="AO225" t="str" cm="1">
        <f t="array" ref="AO22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26" spans="1:41" x14ac:dyDescent="0.35">
      <c r="A226">
        <v>7079</v>
      </c>
      <c r="B226">
        <v>1962</v>
      </c>
      <c r="C226">
        <f t="shared" ca="1" si="6"/>
        <v>64</v>
      </c>
      <c r="D226" t="str" cm="1">
        <f t="array" aca="1" ref="D22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26" t="s">
        <v>29</v>
      </c>
      <c r="F226" t="s">
        <v>35</v>
      </c>
      <c r="G226" cm="1">
        <f t="array" ref="G226">_xlfn.IFS(marketing_campaign[[#This Row],[Marital_Status]]="Single",K226+L226+1,marketing_campaign[[#This Row],[Marital_Status]]="Together",K226+L226+2,marketing_campaign[[#This Row],[Marital_Status]]="Alone",K226+L226+1,marketing_campaign[[#This Row],[Marital_Status]]="Married",K226+L226+2,marketing_campaign[[#This Row],[Marital_Status]]="Divorced",K226+L226+1,marketing_campaign[[#This Row],[Marital_Status]]="YOLO",K226+L226+1,marketing_campaign[[#This Row],[Marital_Status]]="Absurd",K226+L226+1,marketing_campaign[[#This Row],[Marital_Status]]="Widow",K226+L226+1)</f>
        <v>2</v>
      </c>
      <c r="H226" t="str" cm="1">
        <f t="array" ref="H226">_xlfn.IFS(marketing_campaign[[#This Row],[Family_size]]=1,"Family_with_one_child",marketing_campaign[[#This Row],[Family_size]]&gt;1,"Family_with_more_children")</f>
        <v>Family_with_more_children</v>
      </c>
      <c r="I226">
        <v>63887</v>
      </c>
      <c r="J226" t="str">
        <f>IF(marketing_campaign[[#This Row],[Income]]&gt;=Sheet21!B276,"high_income","low_income")</f>
        <v>high_income</v>
      </c>
      <c r="K226">
        <v>0</v>
      </c>
      <c r="L226">
        <v>1</v>
      </c>
      <c r="M226" s="1">
        <v>41160</v>
      </c>
      <c r="N226">
        <v>38</v>
      </c>
      <c r="O226" t="str" cm="1">
        <f t="array" ref="O226">_xlfn.IFS(AND(marketing_campaign[[#This Row],[Recency]]&gt;=0,marketing_campaign[[#This Row],[Recency]]&lt;=14),"Early Recency",AND(marketing_campaign[[#This Row],[Recency]]&gt;=15,marketing_campaign[[#This Row],[Recency]]&lt;=31),"Mid-Recency",marketing_campaign[[#This Row],[Recency]]&gt;=32,"high Recency")</f>
        <v>high Recency</v>
      </c>
      <c r="P226">
        <v>897</v>
      </c>
      <c r="Q226">
        <v>23</v>
      </c>
      <c r="R226">
        <v>207</v>
      </c>
      <c r="S226">
        <v>15</v>
      </c>
      <c r="T226">
        <v>11</v>
      </c>
      <c r="U226">
        <v>92</v>
      </c>
      <c r="V226">
        <f>marketing_campaign[[#This Row],[MntGoldProds]]+marketing_campaign[[#This Row],[MntSweetProducts]]+marketing_campaign[[#This Row],[MntFishProducts]]+marketing_campaign[[#This Row],[MntMeatProducts]]+marketing_campaign[[#This Row],[MntFruits]]+marketing_campaign[[#This Row],[MntWines]]</f>
        <v>1245</v>
      </c>
      <c r="W226">
        <v>5</v>
      </c>
      <c r="X226">
        <v>9</v>
      </c>
      <c r="Y226">
        <v>6</v>
      </c>
      <c r="Z226">
        <v>12</v>
      </c>
      <c r="AA226">
        <f t="shared" si="7"/>
        <v>32</v>
      </c>
      <c r="AB226" t="str" cm="1">
        <f t="array" ref="AB226">_xlfn.IFS(AND(AA226&gt;=0,AA226&lt;=15),"low purchase",AND(AA226&gt;=16,AA226&lt;=30),"mid purchase",AA226&gt;=31,"high purchase")</f>
        <v>high purchase</v>
      </c>
      <c r="AC226">
        <v>6</v>
      </c>
      <c r="AD226" t="str">
        <f>IF(marketing_campaign[[#This Row],[NumWebVisitsMonth]]&gt;=5.3,"higher_webvists","lower_webvisits")</f>
        <v>higher_webvists</v>
      </c>
      <c r="AE226">
        <v>0</v>
      </c>
      <c r="AF226">
        <v>0</v>
      </c>
      <c r="AG226">
        <v>0</v>
      </c>
      <c r="AH226">
        <v>0</v>
      </c>
      <c r="AI226">
        <v>0</v>
      </c>
      <c r="AJ226">
        <v>0</v>
      </c>
      <c r="AK226">
        <v>3</v>
      </c>
      <c r="AL226">
        <v>11</v>
      </c>
      <c r="AM226">
        <v>0</v>
      </c>
      <c r="AN226">
        <f>marketing_campaign[[#This Row],[AcceptedCmp2]]+marketing_campaign[[#This Row],[AcceptedCmp1]]+marketing_campaign[[#This Row],[AcceptedCmp5]]+marketing_campaign[[#This Row],[AcceptedCmp4]]+marketing_campaign[[#This Row],[AcceptedCmp3]]+marketing_campaign[[#This Row],[Response]]</f>
        <v>0</v>
      </c>
      <c r="AO226" t="str" cm="1">
        <f t="array" ref="AO22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27" spans="1:41" x14ac:dyDescent="0.35">
      <c r="A227">
        <v>4653</v>
      </c>
      <c r="B227">
        <v>1978</v>
      </c>
      <c r="C227">
        <f t="shared" ca="1" si="6"/>
        <v>48</v>
      </c>
      <c r="D227" t="str" cm="1">
        <f t="array" aca="1" ref="D22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27" t="s">
        <v>29</v>
      </c>
      <c r="F227" t="s">
        <v>31</v>
      </c>
      <c r="G227" cm="1">
        <f t="array" ref="G227">_xlfn.IFS(marketing_campaign[[#This Row],[Marital_Status]]="Single",K227+L227+1,marketing_campaign[[#This Row],[Marital_Status]]="Together",K227+L227+2,marketing_campaign[[#This Row],[Marital_Status]]="Alone",K227+L227+1,marketing_campaign[[#This Row],[Marital_Status]]="Married",K227+L227+2,marketing_campaign[[#This Row],[Marital_Status]]="Divorced",K227+L227+1,marketing_campaign[[#This Row],[Marital_Status]]="YOLO",K227+L227+1,marketing_campaign[[#This Row],[Marital_Status]]="Absurd",K227+L227+1,marketing_campaign[[#This Row],[Marital_Status]]="Widow",K227+L227+1)</f>
        <v>3</v>
      </c>
      <c r="H227" t="str" cm="1">
        <f t="array" ref="H227">_xlfn.IFS(marketing_campaign[[#This Row],[Family_size]]=1,"Family_with_one_child",marketing_campaign[[#This Row],[Family_size]]&gt;1,"Family_with_more_children")</f>
        <v>Family_with_more_children</v>
      </c>
      <c r="I227">
        <v>42011</v>
      </c>
      <c r="J227" t="str">
        <f>IF(marketing_campaign[[#This Row],[Income]]&gt;=Sheet21!B277,"high_income","low_income")</f>
        <v>high_income</v>
      </c>
      <c r="K227">
        <v>1</v>
      </c>
      <c r="L227">
        <v>0</v>
      </c>
      <c r="M227" s="1">
        <v>41359</v>
      </c>
      <c r="N227">
        <v>46</v>
      </c>
      <c r="O227" t="str" cm="1">
        <f t="array" ref="O227">_xlfn.IFS(AND(marketing_campaign[[#This Row],[Recency]]&gt;=0,marketing_campaign[[#This Row],[Recency]]&lt;=14),"Early Recency",AND(marketing_campaign[[#This Row],[Recency]]&gt;=15,marketing_campaign[[#This Row],[Recency]]&lt;=31),"Mid-Recency",marketing_campaign[[#This Row],[Recency]]&gt;=32,"high Recency")</f>
        <v>high Recency</v>
      </c>
      <c r="P227">
        <v>131</v>
      </c>
      <c r="Q227">
        <v>0</v>
      </c>
      <c r="R227">
        <v>16</v>
      </c>
      <c r="S227">
        <v>2</v>
      </c>
      <c r="T227">
        <v>1</v>
      </c>
      <c r="U227">
        <v>39</v>
      </c>
      <c r="V227">
        <f>marketing_campaign[[#This Row],[MntGoldProds]]+marketing_campaign[[#This Row],[MntSweetProducts]]+marketing_campaign[[#This Row],[MntFishProducts]]+marketing_campaign[[#This Row],[MntMeatProducts]]+marketing_campaign[[#This Row],[MntFruits]]+marketing_campaign[[#This Row],[MntWines]]</f>
        <v>189</v>
      </c>
      <c r="W227">
        <v>4</v>
      </c>
      <c r="X227">
        <v>3</v>
      </c>
      <c r="Y227">
        <v>1</v>
      </c>
      <c r="Z227">
        <v>4</v>
      </c>
      <c r="AA227">
        <f t="shared" si="7"/>
        <v>12</v>
      </c>
      <c r="AB227" t="str" cm="1">
        <f t="array" ref="AB227">_xlfn.IFS(AND(AA227&gt;=0,AA227&lt;=15),"low purchase",AND(AA227&gt;=16,AA227&lt;=30),"mid purchase",AA227&gt;=31,"high purchase")</f>
        <v>low purchase</v>
      </c>
      <c r="AC227">
        <v>8</v>
      </c>
      <c r="AD227" t="str">
        <f>IF(marketing_campaign[[#This Row],[NumWebVisitsMonth]]&gt;=5.3,"higher_webvists","lower_webvisits")</f>
        <v>higher_webvists</v>
      </c>
      <c r="AE227">
        <v>0</v>
      </c>
      <c r="AF227">
        <v>0</v>
      </c>
      <c r="AG227">
        <v>0</v>
      </c>
      <c r="AH227">
        <v>0</v>
      </c>
      <c r="AI227">
        <v>0</v>
      </c>
      <c r="AJ227">
        <v>0</v>
      </c>
      <c r="AK227">
        <v>3</v>
      </c>
      <c r="AL227">
        <v>11</v>
      </c>
      <c r="AM227">
        <v>0</v>
      </c>
      <c r="AN227">
        <f>marketing_campaign[[#This Row],[AcceptedCmp2]]+marketing_campaign[[#This Row],[AcceptedCmp1]]+marketing_campaign[[#This Row],[AcceptedCmp5]]+marketing_campaign[[#This Row],[AcceptedCmp4]]+marketing_campaign[[#This Row],[AcceptedCmp3]]+marketing_campaign[[#This Row],[Response]]</f>
        <v>0</v>
      </c>
      <c r="AO227" t="str" cm="1">
        <f t="array" ref="AO22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28" spans="1:41" x14ac:dyDescent="0.35">
      <c r="A228">
        <v>7375</v>
      </c>
      <c r="B228">
        <v>1976</v>
      </c>
      <c r="C228">
        <f t="shared" ca="1" si="6"/>
        <v>50</v>
      </c>
      <c r="D228" t="str" cm="1">
        <f t="array" aca="1" ref="D22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28" t="s">
        <v>29</v>
      </c>
      <c r="F228" t="s">
        <v>31</v>
      </c>
      <c r="G228" cm="1">
        <f t="array" ref="G228">_xlfn.IFS(marketing_campaign[[#This Row],[Marital_Status]]="Single",K228+L228+1,marketing_campaign[[#This Row],[Marital_Status]]="Together",K228+L228+2,marketing_campaign[[#This Row],[Marital_Status]]="Alone",K228+L228+1,marketing_campaign[[#This Row],[Marital_Status]]="Married",K228+L228+2,marketing_campaign[[#This Row],[Marital_Status]]="Divorced",K228+L228+1,marketing_campaign[[#This Row],[Marital_Status]]="YOLO",K228+L228+1,marketing_campaign[[#This Row],[Marital_Status]]="Absurd",K228+L228+1,marketing_campaign[[#This Row],[Marital_Status]]="Widow",K228+L228+1)</f>
        <v>3</v>
      </c>
      <c r="H228" t="str" cm="1">
        <f t="array" ref="H228">_xlfn.IFS(marketing_campaign[[#This Row],[Family_size]]=1,"Family_with_one_child",marketing_campaign[[#This Row],[Family_size]]&gt;1,"Family_with_more_children")</f>
        <v>Family_with_more_children</v>
      </c>
      <c r="I228">
        <v>51369</v>
      </c>
      <c r="J228" t="str">
        <f>IF(marketing_campaign[[#This Row],[Income]]&gt;=Sheet21!B278,"high_income","low_income")</f>
        <v>high_income</v>
      </c>
      <c r="K228">
        <v>0</v>
      </c>
      <c r="L228">
        <v>1</v>
      </c>
      <c r="M228" s="1">
        <v>41207</v>
      </c>
      <c r="N228">
        <v>84</v>
      </c>
      <c r="O228" t="str" cm="1">
        <f t="array" ref="O228">_xlfn.IFS(AND(marketing_campaign[[#This Row],[Recency]]&gt;=0,marketing_campaign[[#This Row],[Recency]]&lt;=14),"Early Recency",AND(marketing_campaign[[#This Row],[Recency]]&gt;=15,marketing_campaign[[#This Row],[Recency]]&lt;=31),"Mid-Recency",marketing_campaign[[#This Row],[Recency]]&gt;=32,"high Recency")</f>
        <v>high Recency</v>
      </c>
      <c r="P228">
        <v>297</v>
      </c>
      <c r="Q228">
        <v>7</v>
      </c>
      <c r="R228">
        <v>79</v>
      </c>
      <c r="S228">
        <v>0</v>
      </c>
      <c r="T228">
        <v>11</v>
      </c>
      <c r="U228">
        <v>182</v>
      </c>
      <c r="V228">
        <f>marketing_campaign[[#This Row],[MntGoldProds]]+marketing_campaign[[#This Row],[MntSweetProducts]]+marketing_campaign[[#This Row],[MntFishProducts]]+marketing_campaign[[#This Row],[MntMeatProducts]]+marketing_campaign[[#This Row],[MntFruits]]+marketing_campaign[[#This Row],[MntWines]]</f>
        <v>576</v>
      </c>
      <c r="W228">
        <v>2</v>
      </c>
      <c r="X228">
        <v>8</v>
      </c>
      <c r="Y228">
        <v>2</v>
      </c>
      <c r="Z228">
        <v>4</v>
      </c>
      <c r="AA228">
        <f t="shared" si="7"/>
        <v>16</v>
      </c>
      <c r="AB228" t="str" cm="1">
        <f t="array" ref="AB228">_xlfn.IFS(AND(AA228&gt;=0,AA228&lt;=15),"low purchase",AND(AA228&gt;=16,AA228&lt;=30),"mid purchase",AA228&gt;=31,"high purchase")</f>
        <v>mid purchase</v>
      </c>
      <c r="AC228">
        <v>8</v>
      </c>
      <c r="AD228" t="str">
        <f>IF(marketing_campaign[[#This Row],[NumWebVisitsMonth]]&gt;=5.3,"higher_webvists","lower_webvisits")</f>
        <v>higher_webvists</v>
      </c>
      <c r="AE228">
        <v>0</v>
      </c>
      <c r="AF228">
        <v>0</v>
      </c>
      <c r="AG228">
        <v>0</v>
      </c>
      <c r="AH228">
        <v>0</v>
      </c>
      <c r="AI228">
        <v>0</v>
      </c>
      <c r="AJ228">
        <v>0</v>
      </c>
      <c r="AK228">
        <v>3</v>
      </c>
      <c r="AL228">
        <v>11</v>
      </c>
      <c r="AM228">
        <v>0</v>
      </c>
      <c r="AN228">
        <f>marketing_campaign[[#This Row],[AcceptedCmp2]]+marketing_campaign[[#This Row],[AcceptedCmp1]]+marketing_campaign[[#This Row],[AcceptedCmp5]]+marketing_campaign[[#This Row],[AcceptedCmp4]]+marketing_campaign[[#This Row],[AcceptedCmp3]]+marketing_campaign[[#This Row],[Response]]</f>
        <v>0</v>
      </c>
      <c r="AO228" t="str" cm="1">
        <f t="array" ref="AO22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29" spans="1:41" x14ac:dyDescent="0.35">
      <c r="A229">
        <v>709</v>
      </c>
      <c r="B229">
        <v>1952</v>
      </c>
      <c r="C229">
        <f t="shared" ca="1" si="6"/>
        <v>74</v>
      </c>
      <c r="D229" t="str" cm="1">
        <f t="array" aca="1" ref="D22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29" t="s">
        <v>29</v>
      </c>
      <c r="F229" t="s">
        <v>35</v>
      </c>
      <c r="G229" cm="1">
        <f t="array" ref="G229">_xlfn.IFS(marketing_campaign[[#This Row],[Marital_Status]]="Single",K229+L229+1,marketing_campaign[[#This Row],[Marital_Status]]="Together",K229+L229+2,marketing_campaign[[#This Row],[Marital_Status]]="Alone",K229+L229+1,marketing_campaign[[#This Row],[Marital_Status]]="Married",K229+L229+2,marketing_campaign[[#This Row],[Marital_Status]]="Divorced",K229+L229+1,marketing_campaign[[#This Row],[Marital_Status]]="YOLO",K229+L229+1,marketing_campaign[[#This Row],[Marital_Status]]="Absurd",K229+L229+1,marketing_campaign[[#This Row],[Marital_Status]]="Widow",K229+L229+1)</f>
        <v>2</v>
      </c>
      <c r="H229" t="str" cm="1">
        <f t="array" ref="H229">_xlfn.IFS(marketing_campaign[[#This Row],[Family_size]]=1,"Family_with_one_child",marketing_campaign[[#This Row],[Family_size]]&gt;1,"Family_with_more_children")</f>
        <v>Family_with_more_children</v>
      </c>
      <c r="I229">
        <v>51537</v>
      </c>
      <c r="J229" t="str">
        <f>IF(marketing_campaign[[#This Row],[Income]]&gt;=Sheet21!B279,"high_income","low_income")</f>
        <v>high_income</v>
      </c>
      <c r="K229">
        <v>0</v>
      </c>
      <c r="L229">
        <v>1</v>
      </c>
      <c r="M229" s="1">
        <v>41252</v>
      </c>
      <c r="N229">
        <v>27</v>
      </c>
      <c r="O229" t="str" cm="1">
        <f t="array" ref="O229">_xlfn.IFS(AND(marketing_campaign[[#This Row],[Recency]]&gt;=0,marketing_campaign[[#This Row],[Recency]]&lt;=14),"Early Recency",AND(marketing_campaign[[#This Row],[Recency]]&gt;=15,marketing_campaign[[#This Row],[Recency]]&lt;=31),"Mid-Recency",marketing_campaign[[#This Row],[Recency]]&gt;=32,"high Recency")</f>
        <v>Mid-Recency</v>
      </c>
      <c r="P229">
        <v>787</v>
      </c>
      <c r="Q229">
        <v>20</v>
      </c>
      <c r="R229">
        <v>204</v>
      </c>
      <c r="S229">
        <v>0</v>
      </c>
      <c r="T229">
        <v>0</v>
      </c>
      <c r="U229">
        <v>92</v>
      </c>
      <c r="V229">
        <f>marketing_campaign[[#This Row],[MntGoldProds]]+marketing_campaign[[#This Row],[MntSweetProducts]]+marketing_campaign[[#This Row],[MntFishProducts]]+marketing_campaign[[#This Row],[MntMeatProducts]]+marketing_campaign[[#This Row],[MntFruits]]+marketing_campaign[[#This Row],[MntWines]]</f>
        <v>1103</v>
      </c>
      <c r="W229">
        <v>3</v>
      </c>
      <c r="X229">
        <v>2</v>
      </c>
      <c r="Y229">
        <v>2</v>
      </c>
      <c r="Z229">
        <v>11</v>
      </c>
      <c r="AA229">
        <f t="shared" si="7"/>
        <v>18</v>
      </c>
      <c r="AB229" t="str" cm="1">
        <f t="array" ref="AB229">_xlfn.IFS(AND(AA229&gt;=0,AA229&lt;=15),"low purchase",AND(AA229&gt;=16,AA229&lt;=30),"mid purchase",AA229&gt;=31,"high purchase")</f>
        <v>mid purchase</v>
      </c>
      <c r="AC229">
        <v>8</v>
      </c>
      <c r="AD229" t="str">
        <f>IF(marketing_campaign[[#This Row],[NumWebVisitsMonth]]&gt;=5.3,"higher_webvists","lower_webvisits")</f>
        <v>higher_webvists</v>
      </c>
      <c r="AE229">
        <v>0</v>
      </c>
      <c r="AF229">
        <v>0</v>
      </c>
      <c r="AG229">
        <v>0</v>
      </c>
      <c r="AH229">
        <v>0</v>
      </c>
      <c r="AI229">
        <v>0</v>
      </c>
      <c r="AJ229">
        <v>0</v>
      </c>
      <c r="AK229">
        <v>3</v>
      </c>
      <c r="AL229">
        <v>11</v>
      </c>
      <c r="AM229">
        <v>0</v>
      </c>
      <c r="AN229">
        <f>marketing_campaign[[#This Row],[AcceptedCmp2]]+marketing_campaign[[#This Row],[AcceptedCmp1]]+marketing_campaign[[#This Row],[AcceptedCmp5]]+marketing_campaign[[#This Row],[AcceptedCmp4]]+marketing_campaign[[#This Row],[AcceptedCmp3]]+marketing_campaign[[#This Row],[Response]]</f>
        <v>0</v>
      </c>
      <c r="AO229" t="str" cm="1">
        <f t="array" ref="AO22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30" spans="1:41" x14ac:dyDescent="0.35">
      <c r="A230">
        <v>460</v>
      </c>
      <c r="B230">
        <v>1972</v>
      </c>
      <c r="C230">
        <f t="shared" ca="1" si="6"/>
        <v>54</v>
      </c>
      <c r="D230" t="str" cm="1">
        <f t="array" aca="1" ref="D23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30" t="s">
        <v>32</v>
      </c>
      <c r="F230" t="s">
        <v>33</v>
      </c>
      <c r="G230" cm="1">
        <f t="array" ref="G230">_xlfn.IFS(marketing_campaign[[#This Row],[Marital_Status]]="Single",K230+L230+1,marketing_campaign[[#This Row],[Marital_Status]]="Together",K230+L230+2,marketing_campaign[[#This Row],[Marital_Status]]="Alone",K230+L230+1,marketing_campaign[[#This Row],[Marital_Status]]="Married",K230+L230+2,marketing_campaign[[#This Row],[Marital_Status]]="Divorced",K230+L230+1,marketing_campaign[[#This Row],[Marital_Status]]="YOLO",K230+L230+1,marketing_campaign[[#This Row],[Marital_Status]]="Absurd",K230+L230+1,marketing_campaign[[#This Row],[Marital_Status]]="Widow",K230+L230+1)</f>
        <v>2</v>
      </c>
      <c r="H230" t="str" cm="1">
        <f t="array" ref="H230">_xlfn.IFS(marketing_campaign[[#This Row],[Family_size]]=1,"Family_with_one_child",marketing_campaign[[#This Row],[Family_size]]&gt;1,"Family_with_more_children")</f>
        <v>Family_with_more_children</v>
      </c>
      <c r="I230">
        <v>79930</v>
      </c>
      <c r="J230" t="str">
        <f>IF(marketing_campaign[[#This Row],[Income]]&gt;=Sheet21!B280,"high_income","low_income")</f>
        <v>high_income</v>
      </c>
      <c r="K230">
        <v>0</v>
      </c>
      <c r="L230">
        <v>0</v>
      </c>
      <c r="M230" s="1">
        <v>41129</v>
      </c>
      <c r="N230">
        <v>72</v>
      </c>
      <c r="O230" t="str" cm="1">
        <f t="array" ref="O230">_xlfn.IFS(AND(marketing_campaign[[#This Row],[Recency]]&gt;=0,marketing_campaign[[#This Row],[Recency]]&lt;=14),"Early Recency",AND(marketing_campaign[[#This Row],[Recency]]&gt;=15,marketing_campaign[[#This Row],[Recency]]&lt;=31),"Mid-Recency",marketing_campaign[[#This Row],[Recency]]&gt;=32,"high Recency")</f>
        <v>high Recency</v>
      </c>
      <c r="P230">
        <v>792</v>
      </c>
      <c r="Q230">
        <v>86</v>
      </c>
      <c r="R230">
        <v>740</v>
      </c>
      <c r="S230">
        <v>67</v>
      </c>
      <c r="T230">
        <v>51</v>
      </c>
      <c r="U230">
        <v>17</v>
      </c>
      <c r="V230">
        <f>marketing_campaign[[#This Row],[MntGoldProds]]+marketing_campaign[[#This Row],[MntSweetProducts]]+marketing_campaign[[#This Row],[MntFishProducts]]+marketing_campaign[[#This Row],[MntMeatProducts]]+marketing_campaign[[#This Row],[MntFruits]]+marketing_campaign[[#This Row],[MntWines]]</f>
        <v>1753</v>
      </c>
      <c r="W230">
        <v>1</v>
      </c>
      <c r="X230">
        <v>3</v>
      </c>
      <c r="Y230">
        <v>5</v>
      </c>
      <c r="Z230">
        <v>8</v>
      </c>
      <c r="AA230">
        <f t="shared" si="7"/>
        <v>17</v>
      </c>
      <c r="AB230" t="str" cm="1">
        <f t="array" ref="AB230">_xlfn.IFS(AND(AA230&gt;=0,AA230&lt;=15),"low purchase",AND(AA230&gt;=16,AA230&lt;=30),"mid purchase",AA230&gt;=31,"high purchase")</f>
        <v>mid purchase</v>
      </c>
      <c r="AC230">
        <v>2</v>
      </c>
      <c r="AD230" t="str">
        <f>IF(marketing_campaign[[#This Row],[NumWebVisitsMonth]]&gt;=5.3,"higher_webvists","lower_webvisits")</f>
        <v>lower_webvisits</v>
      </c>
      <c r="AE230">
        <v>0</v>
      </c>
      <c r="AF230">
        <v>0</v>
      </c>
      <c r="AG230">
        <v>0</v>
      </c>
      <c r="AH230">
        <v>0</v>
      </c>
      <c r="AI230">
        <v>0</v>
      </c>
      <c r="AJ230">
        <v>0</v>
      </c>
      <c r="AK230">
        <v>3</v>
      </c>
      <c r="AL230">
        <v>11</v>
      </c>
      <c r="AM230">
        <v>0</v>
      </c>
      <c r="AN230">
        <f>marketing_campaign[[#This Row],[AcceptedCmp2]]+marketing_campaign[[#This Row],[AcceptedCmp1]]+marketing_campaign[[#This Row],[AcceptedCmp5]]+marketing_campaign[[#This Row],[AcceptedCmp4]]+marketing_campaign[[#This Row],[AcceptedCmp3]]+marketing_campaign[[#This Row],[Response]]</f>
        <v>0</v>
      </c>
      <c r="AO230" t="str" cm="1">
        <f t="array" ref="AO23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31" spans="1:41" x14ac:dyDescent="0.35">
      <c r="A231">
        <v>3726</v>
      </c>
      <c r="B231">
        <v>1986</v>
      </c>
      <c r="C231">
        <f t="shared" ca="1" si="6"/>
        <v>40</v>
      </c>
      <c r="D231" t="str" cm="1">
        <f t="array" aca="1" ref="D23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31" t="s">
        <v>32</v>
      </c>
      <c r="F231" t="s">
        <v>31</v>
      </c>
      <c r="G231" cm="1">
        <f t="array" ref="G231">_xlfn.IFS(marketing_campaign[[#This Row],[Marital_Status]]="Single",K231+L231+1,marketing_campaign[[#This Row],[Marital_Status]]="Together",K231+L231+2,marketing_campaign[[#This Row],[Marital_Status]]="Alone",K231+L231+1,marketing_campaign[[#This Row],[Marital_Status]]="Married",K231+L231+2,marketing_campaign[[#This Row],[Marital_Status]]="Divorced",K231+L231+1,marketing_campaign[[#This Row],[Marital_Status]]="YOLO",K231+L231+1,marketing_campaign[[#This Row],[Marital_Status]]="Absurd",K231+L231+1,marketing_campaign[[#This Row],[Marital_Status]]="Widow",K231+L231+1)</f>
        <v>3</v>
      </c>
      <c r="H231" t="str" cm="1">
        <f t="array" ref="H231">_xlfn.IFS(marketing_campaign[[#This Row],[Family_size]]=1,"Family_with_one_child",marketing_campaign[[#This Row],[Family_size]]&gt;1,"Family_with_more_children")</f>
        <v>Family_with_more_children</v>
      </c>
      <c r="I231">
        <v>34320</v>
      </c>
      <c r="J231" t="str">
        <f>IF(marketing_campaign[[#This Row],[Income]]&gt;=Sheet21!B281,"high_income","low_income")</f>
        <v>high_income</v>
      </c>
      <c r="K231">
        <v>1</v>
      </c>
      <c r="L231">
        <v>0</v>
      </c>
      <c r="M231" s="1">
        <v>41686</v>
      </c>
      <c r="N231">
        <v>66</v>
      </c>
      <c r="O231" t="str" cm="1">
        <f t="array" ref="O231">_xlfn.IFS(AND(marketing_campaign[[#This Row],[Recency]]&gt;=0,marketing_campaign[[#This Row],[Recency]]&lt;=14),"Early Recency",AND(marketing_campaign[[#This Row],[Recency]]&gt;=15,marketing_campaign[[#This Row],[Recency]]&lt;=31),"Mid-Recency",marketing_campaign[[#This Row],[Recency]]&gt;=32,"high Recency")</f>
        <v>high Recency</v>
      </c>
      <c r="P231">
        <v>4</v>
      </c>
      <c r="Q231">
        <v>1</v>
      </c>
      <c r="R231">
        <v>9</v>
      </c>
      <c r="S231">
        <v>3</v>
      </c>
      <c r="T231">
        <v>0</v>
      </c>
      <c r="U231">
        <v>0</v>
      </c>
      <c r="V231">
        <f>marketing_campaign[[#This Row],[MntGoldProds]]+marketing_campaign[[#This Row],[MntSweetProducts]]+marketing_campaign[[#This Row],[MntFishProducts]]+marketing_campaign[[#This Row],[MntMeatProducts]]+marketing_campaign[[#This Row],[MntFruits]]+marketing_campaign[[#This Row],[MntWines]]</f>
        <v>17</v>
      </c>
      <c r="W231">
        <v>1</v>
      </c>
      <c r="X231">
        <v>1</v>
      </c>
      <c r="Y231">
        <v>0</v>
      </c>
      <c r="Z231">
        <v>2</v>
      </c>
      <c r="AA231">
        <f t="shared" si="7"/>
        <v>4</v>
      </c>
      <c r="AB231" t="str" cm="1">
        <f t="array" ref="AB231">_xlfn.IFS(AND(AA231&gt;=0,AA231&lt;=15),"low purchase",AND(AA231&gt;=16,AA231&lt;=30),"mid purchase",AA231&gt;=31,"high purchase")</f>
        <v>low purchase</v>
      </c>
      <c r="AC231">
        <v>8</v>
      </c>
      <c r="AD231" t="str">
        <f>IF(marketing_campaign[[#This Row],[NumWebVisitsMonth]]&gt;=5.3,"higher_webvists","lower_webvisits")</f>
        <v>higher_webvists</v>
      </c>
      <c r="AE231">
        <v>0</v>
      </c>
      <c r="AF231">
        <v>0</v>
      </c>
      <c r="AG231">
        <v>0</v>
      </c>
      <c r="AH231">
        <v>0</v>
      </c>
      <c r="AI231">
        <v>0</v>
      </c>
      <c r="AJ231">
        <v>0</v>
      </c>
      <c r="AK231">
        <v>3</v>
      </c>
      <c r="AL231">
        <v>11</v>
      </c>
      <c r="AM231">
        <v>0</v>
      </c>
      <c r="AN231">
        <f>marketing_campaign[[#This Row],[AcceptedCmp2]]+marketing_campaign[[#This Row],[AcceptedCmp1]]+marketing_campaign[[#This Row],[AcceptedCmp5]]+marketing_campaign[[#This Row],[AcceptedCmp4]]+marketing_campaign[[#This Row],[AcceptedCmp3]]+marketing_campaign[[#This Row],[Response]]</f>
        <v>0</v>
      </c>
      <c r="AO231" t="str" cm="1">
        <f t="array" ref="AO23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32" spans="1:41" x14ac:dyDescent="0.35">
      <c r="A232">
        <v>6798</v>
      </c>
      <c r="B232">
        <v>1966</v>
      </c>
      <c r="C232">
        <f t="shared" ca="1" si="6"/>
        <v>60</v>
      </c>
      <c r="D232" t="str" cm="1">
        <f t="array" aca="1" ref="D23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32" t="s">
        <v>29</v>
      </c>
      <c r="F232" t="s">
        <v>30</v>
      </c>
      <c r="G232" cm="1">
        <f t="array" ref="G232">_xlfn.IFS(marketing_campaign[[#This Row],[Marital_Status]]="Single",K232+L232+1,marketing_campaign[[#This Row],[Marital_Status]]="Together",K232+L232+2,marketing_campaign[[#This Row],[Marital_Status]]="Alone",K232+L232+1,marketing_campaign[[#This Row],[Marital_Status]]="Married",K232+L232+2,marketing_campaign[[#This Row],[Marital_Status]]="Divorced",K232+L232+1,marketing_campaign[[#This Row],[Marital_Status]]="YOLO",K232+L232+1,marketing_campaign[[#This Row],[Marital_Status]]="Absurd",K232+L232+1,marketing_campaign[[#This Row],[Marital_Status]]="Widow",K232+L232+1)</f>
        <v>3</v>
      </c>
      <c r="H232" t="str" cm="1">
        <f t="array" ref="H232">_xlfn.IFS(marketing_campaign[[#This Row],[Family_size]]=1,"Family_with_one_child",marketing_campaign[[#This Row],[Family_size]]&gt;1,"Family_with_more_children")</f>
        <v>Family_with_more_children</v>
      </c>
      <c r="I232">
        <v>37070</v>
      </c>
      <c r="J232" t="str">
        <f>IF(marketing_campaign[[#This Row],[Income]]&gt;=Sheet21!B282,"high_income","low_income")</f>
        <v>high_income</v>
      </c>
      <c r="K232">
        <v>1</v>
      </c>
      <c r="L232">
        <v>1</v>
      </c>
      <c r="M232" s="1">
        <v>41353</v>
      </c>
      <c r="N232">
        <v>30</v>
      </c>
      <c r="O232" t="str" cm="1">
        <f t="array" ref="O232">_xlfn.IFS(AND(marketing_campaign[[#This Row],[Recency]]&gt;=0,marketing_campaign[[#This Row],[Recency]]&lt;=14),"Early Recency",AND(marketing_campaign[[#This Row],[Recency]]&gt;=15,marketing_campaign[[#This Row],[Recency]]&lt;=31),"Mid-Recency",marketing_campaign[[#This Row],[Recency]]&gt;=32,"high Recency")</f>
        <v>Mid-Recency</v>
      </c>
      <c r="P232">
        <v>231</v>
      </c>
      <c r="Q232">
        <v>7</v>
      </c>
      <c r="R232">
        <v>137</v>
      </c>
      <c r="S232">
        <v>4</v>
      </c>
      <c r="T232">
        <v>15</v>
      </c>
      <c r="U232">
        <v>39</v>
      </c>
      <c r="V232">
        <f>marketing_campaign[[#This Row],[MntGoldProds]]+marketing_campaign[[#This Row],[MntSweetProducts]]+marketing_campaign[[#This Row],[MntFishProducts]]+marketing_campaign[[#This Row],[MntMeatProducts]]+marketing_campaign[[#This Row],[MntFruits]]+marketing_campaign[[#This Row],[MntWines]]</f>
        <v>433</v>
      </c>
      <c r="W232">
        <v>9</v>
      </c>
      <c r="X232">
        <v>5</v>
      </c>
      <c r="Y232">
        <v>1</v>
      </c>
      <c r="Z232">
        <v>8</v>
      </c>
      <c r="AA232">
        <f t="shared" si="7"/>
        <v>23</v>
      </c>
      <c r="AB232" t="str" cm="1">
        <f t="array" ref="AB232">_xlfn.IFS(AND(AA232&gt;=0,AA232&lt;=15),"low purchase",AND(AA232&gt;=16,AA232&lt;=30),"mid purchase",AA232&gt;=31,"high purchase")</f>
        <v>mid purchase</v>
      </c>
      <c r="AC232">
        <v>7</v>
      </c>
      <c r="AD232" t="str">
        <f>IF(marketing_campaign[[#This Row],[NumWebVisitsMonth]]&gt;=5.3,"higher_webvists","lower_webvisits")</f>
        <v>higher_webvists</v>
      </c>
      <c r="AE232">
        <v>0</v>
      </c>
      <c r="AF232">
        <v>0</v>
      </c>
      <c r="AG232">
        <v>0</v>
      </c>
      <c r="AH232">
        <v>0</v>
      </c>
      <c r="AI232">
        <v>0</v>
      </c>
      <c r="AJ232">
        <v>0</v>
      </c>
      <c r="AK232">
        <v>3</v>
      </c>
      <c r="AL232">
        <v>11</v>
      </c>
      <c r="AM232">
        <v>1</v>
      </c>
      <c r="AN232">
        <f>marketing_campaign[[#This Row],[AcceptedCmp2]]+marketing_campaign[[#This Row],[AcceptedCmp1]]+marketing_campaign[[#This Row],[AcceptedCmp5]]+marketing_campaign[[#This Row],[AcceptedCmp4]]+marketing_campaign[[#This Row],[AcceptedCmp3]]+marketing_campaign[[#This Row],[Response]]</f>
        <v>1</v>
      </c>
      <c r="AO232" t="str" cm="1">
        <f t="array" ref="AO23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233" spans="1:41" x14ac:dyDescent="0.35">
      <c r="A233">
        <v>5341</v>
      </c>
      <c r="B233">
        <v>1962</v>
      </c>
      <c r="C233">
        <f t="shared" ca="1" si="6"/>
        <v>64</v>
      </c>
      <c r="D233" t="str" cm="1">
        <f t="array" aca="1" ref="D23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33" t="s">
        <v>37</v>
      </c>
      <c r="F233" t="s">
        <v>35</v>
      </c>
      <c r="G233" cm="1">
        <f t="array" ref="G233">_xlfn.IFS(marketing_campaign[[#This Row],[Marital_Status]]="Single",K233+L233+1,marketing_campaign[[#This Row],[Marital_Status]]="Together",K233+L233+2,marketing_campaign[[#This Row],[Marital_Status]]="Alone",K233+L233+1,marketing_campaign[[#This Row],[Marital_Status]]="Married",K233+L233+2,marketing_campaign[[#This Row],[Marital_Status]]="Divorced",K233+L233+1,marketing_campaign[[#This Row],[Marital_Status]]="YOLO",K233+L233+1,marketing_campaign[[#This Row],[Marital_Status]]="Absurd",K233+L233+1,marketing_campaign[[#This Row],[Marital_Status]]="Widow",K233+L233+1)</f>
        <v>2</v>
      </c>
      <c r="H233" t="str" cm="1">
        <f t="array" ref="H233">_xlfn.IFS(marketing_campaign[[#This Row],[Family_size]]=1,"Family_with_one_child",marketing_campaign[[#This Row],[Family_size]]&gt;1,"Family_with_more_children")</f>
        <v>Family_with_more_children</v>
      </c>
      <c r="I233">
        <v>81975</v>
      </c>
      <c r="J233" t="str">
        <f>IF(marketing_campaign[[#This Row],[Income]]&gt;=Sheet21!B283,"high_income","low_income")</f>
        <v>high_income</v>
      </c>
      <c r="K233">
        <v>0</v>
      </c>
      <c r="L233">
        <v>1</v>
      </c>
      <c r="M233" s="1">
        <v>41279</v>
      </c>
      <c r="N233">
        <v>2</v>
      </c>
      <c r="O233" t="str" cm="1">
        <f t="array" ref="O233">_xlfn.IFS(AND(marketing_campaign[[#This Row],[Recency]]&gt;=0,marketing_campaign[[#This Row],[Recency]]&lt;=14),"Early Recency",AND(marketing_campaign[[#This Row],[Recency]]&gt;=15,marketing_campaign[[#This Row],[Recency]]&lt;=31),"Mid-Recency",marketing_campaign[[#This Row],[Recency]]&gt;=32,"high Recency")</f>
        <v>Early Recency</v>
      </c>
      <c r="P233">
        <v>983</v>
      </c>
      <c r="Q233">
        <v>76</v>
      </c>
      <c r="R233">
        <v>184</v>
      </c>
      <c r="S233">
        <v>180</v>
      </c>
      <c r="T233">
        <v>138</v>
      </c>
      <c r="U233">
        <v>27</v>
      </c>
      <c r="V233">
        <f>marketing_campaign[[#This Row],[MntGoldProds]]+marketing_campaign[[#This Row],[MntSweetProducts]]+marketing_campaign[[#This Row],[MntFishProducts]]+marketing_campaign[[#This Row],[MntMeatProducts]]+marketing_campaign[[#This Row],[MntFruits]]+marketing_campaign[[#This Row],[MntWines]]</f>
        <v>1588</v>
      </c>
      <c r="W233">
        <v>1</v>
      </c>
      <c r="X233">
        <v>6</v>
      </c>
      <c r="Y233">
        <v>3</v>
      </c>
      <c r="Z233">
        <v>4</v>
      </c>
      <c r="AA233">
        <f t="shared" si="7"/>
        <v>14</v>
      </c>
      <c r="AB233" t="str" cm="1">
        <f t="array" ref="AB233">_xlfn.IFS(AND(AA233&gt;=0,AA233&lt;=15),"low purchase",AND(AA233&gt;=16,AA233&lt;=30),"mid purchase",AA233&gt;=31,"high purchase")</f>
        <v>low purchase</v>
      </c>
      <c r="AC233">
        <v>7</v>
      </c>
      <c r="AD233" t="str">
        <f>IF(marketing_campaign[[#This Row],[NumWebVisitsMonth]]&gt;=5.3,"higher_webvists","lower_webvisits")</f>
        <v>higher_webvists</v>
      </c>
      <c r="AE233">
        <v>0</v>
      </c>
      <c r="AF233">
        <v>0</v>
      </c>
      <c r="AG233">
        <v>1</v>
      </c>
      <c r="AH233">
        <v>0</v>
      </c>
      <c r="AI233">
        <v>0</v>
      </c>
      <c r="AJ233">
        <v>0</v>
      </c>
      <c r="AK233">
        <v>3</v>
      </c>
      <c r="AL233">
        <v>11</v>
      </c>
      <c r="AM233">
        <v>0</v>
      </c>
      <c r="AN233">
        <f>marketing_campaign[[#This Row],[AcceptedCmp2]]+marketing_campaign[[#This Row],[AcceptedCmp1]]+marketing_campaign[[#This Row],[AcceptedCmp5]]+marketing_campaign[[#This Row],[AcceptedCmp4]]+marketing_campaign[[#This Row],[AcceptedCmp3]]+marketing_campaign[[#This Row],[Response]]</f>
        <v>1</v>
      </c>
      <c r="AO233" t="str" cm="1">
        <f t="array" ref="AO23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234" spans="1:41" x14ac:dyDescent="0.35">
      <c r="A234">
        <v>1606</v>
      </c>
      <c r="B234">
        <v>1971</v>
      </c>
      <c r="C234">
        <f t="shared" ca="1" si="6"/>
        <v>55</v>
      </c>
      <c r="D234" t="str" cm="1">
        <f t="array" aca="1" ref="D23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34" t="s">
        <v>29</v>
      </c>
      <c r="F234" t="s">
        <v>31</v>
      </c>
      <c r="G234" cm="1">
        <f t="array" ref="G234">_xlfn.IFS(marketing_campaign[[#This Row],[Marital_Status]]="Single",K234+L234+1,marketing_campaign[[#This Row],[Marital_Status]]="Together",K234+L234+2,marketing_campaign[[#This Row],[Marital_Status]]="Alone",K234+L234+1,marketing_campaign[[#This Row],[Marital_Status]]="Married",K234+L234+2,marketing_campaign[[#This Row],[Marital_Status]]="Divorced",K234+L234+1,marketing_campaign[[#This Row],[Marital_Status]]="YOLO",K234+L234+1,marketing_campaign[[#This Row],[Marital_Status]]="Absurd",K234+L234+1,marketing_campaign[[#This Row],[Marital_Status]]="Widow",K234+L234+1)</f>
        <v>3</v>
      </c>
      <c r="H234" t="str" cm="1">
        <f t="array" ref="H234">_xlfn.IFS(marketing_campaign[[#This Row],[Family_size]]=1,"Family_with_one_child",marketing_campaign[[#This Row],[Family_size]]&gt;1,"Family_with_more_children")</f>
        <v>Family_with_more_children</v>
      </c>
      <c r="I234">
        <v>38590</v>
      </c>
      <c r="J234" t="str">
        <f>IF(marketing_campaign[[#This Row],[Income]]&gt;=Sheet21!B284,"high_income","low_income")</f>
        <v>high_income</v>
      </c>
      <c r="K234">
        <v>1</v>
      </c>
      <c r="L234">
        <v>0</v>
      </c>
      <c r="M234" s="1">
        <v>41409</v>
      </c>
      <c r="N234">
        <v>65</v>
      </c>
      <c r="O234" t="str" cm="1">
        <f t="array" ref="O234">_xlfn.IFS(AND(marketing_campaign[[#This Row],[Recency]]&gt;=0,marketing_campaign[[#This Row],[Recency]]&lt;=14),"Early Recency",AND(marketing_campaign[[#This Row],[Recency]]&gt;=15,marketing_campaign[[#This Row],[Recency]]&lt;=31),"Mid-Recency",marketing_campaign[[#This Row],[Recency]]&gt;=32,"high Recency")</f>
        <v>high Recency</v>
      </c>
      <c r="P234">
        <v>3</v>
      </c>
      <c r="Q234">
        <v>1</v>
      </c>
      <c r="R234">
        <v>8</v>
      </c>
      <c r="S234">
        <v>4</v>
      </c>
      <c r="T234">
        <v>3</v>
      </c>
      <c r="U234">
        <v>3</v>
      </c>
      <c r="V234">
        <f>marketing_campaign[[#This Row],[MntGoldProds]]+marketing_campaign[[#This Row],[MntSweetProducts]]+marketing_campaign[[#This Row],[MntFishProducts]]+marketing_campaign[[#This Row],[MntMeatProducts]]+marketing_campaign[[#This Row],[MntFruits]]+marketing_campaign[[#This Row],[MntWines]]</f>
        <v>22</v>
      </c>
      <c r="W234">
        <v>1</v>
      </c>
      <c r="X234">
        <v>1</v>
      </c>
      <c r="Y234">
        <v>0</v>
      </c>
      <c r="Z234">
        <v>2</v>
      </c>
      <c r="AA234">
        <f t="shared" si="7"/>
        <v>4</v>
      </c>
      <c r="AB234" t="str" cm="1">
        <f t="array" ref="AB234">_xlfn.IFS(AND(AA234&gt;=0,AA234&lt;=15),"low purchase",AND(AA234&gt;=16,AA234&lt;=30),"mid purchase",AA234&gt;=31,"high purchase")</f>
        <v>low purchase</v>
      </c>
      <c r="AC234">
        <v>8</v>
      </c>
      <c r="AD234" t="str">
        <f>IF(marketing_campaign[[#This Row],[NumWebVisitsMonth]]&gt;=5.3,"higher_webvists","lower_webvisits")</f>
        <v>higher_webvists</v>
      </c>
      <c r="AE234">
        <v>0</v>
      </c>
      <c r="AF234">
        <v>0</v>
      </c>
      <c r="AG234">
        <v>0</v>
      </c>
      <c r="AH234">
        <v>0</v>
      </c>
      <c r="AI234">
        <v>0</v>
      </c>
      <c r="AJ234">
        <v>0</v>
      </c>
      <c r="AK234">
        <v>3</v>
      </c>
      <c r="AL234">
        <v>11</v>
      </c>
      <c r="AM234">
        <v>0</v>
      </c>
      <c r="AN234">
        <f>marketing_campaign[[#This Row],[AcceptedCmp2]]+marketing_campaign[[#This Row],[AcceptedCmp1]]+marketing_campaign[[#This Row],[AcceptedCmp5]]+marketing_campaign[[#This Row],[AcceptedCmp4]]+marketing_campaign[[#This Row],[AcceptedCmp3]]+marketing_campaign[[#This Row],[Response]]</f>
        <v>0</v>
      </c>
      <c r="AO234" t="str" cm="1">
        <f t="array" ref="AO23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35" spans="1:41" x14ac:dyDescent="0.35">
      <c r="A235">
        <v>9617</v>
      </c>
      <c r="B235">
        <v>1951</v>
      </c>
      <c r="C235">
        <f t="shared" ca="1" si="6"/>
        <v>75</v>
      </c>
      <c r="D235" t="str" cm="1">
        <f t="array" aca="1" ref="D23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35" t="s">
        <v>29</v>
      </c>
      <c r="F235" t="s">
        <v>30</v>
      </c>
      <c r="G235" cm="1">
        <f t="array" ref="G235">_xlfn.IFS(marketing_campaign[[#This Row],[Marital_Status]]="Single",K235+L235+1,marketing_campaign[[#This Row],[Marital_Status]]="Together",K235+L235+2,marketing_campaign[[#This Row],[Marital_Status]]="Alone",K235+L235+1,marketing_campaign[[#This Row],[Marital_Status]]="Married",K235+L235+2,marketing_campaign[[#This Row],[Marital_Status]]="Divorced",K235+L235+1,marketing_campaign[[#This Row],[Marital_Status]]="YOLO",K235+L235+1,marketing_campaign[[#This Row],[Marital_Status]]="Absurd",K235+L235+1,marketing_campaign[[#This Row],[Marital_Status]]="Widow",K235+L235+1)</f>
        <v>1</v>
      </c>
      <c r="H235" t="str" cm="1">
        <f t="array" ref="H235">_xlfn.IFS(marketing_campaign[[#This Row],[Family_size]]=1,"Family_with_one_child",marketing_campaign[[#This Row],[Family_size]]&gt;1,"Family_with_more_children")</f>
        <v>Family_with_one_child</v>
      </c>
      <c r="I235">
        <v>15033</v>
      </c>
      <c r="J235" t="str">
        <f>IF(marketing_campaign[[#This Row],[Income]]&gt;=Sheet21!B285,"high_income","low_income")</f>
        <v>high_income</v>
      </c>
      <c r="K235">
        <v>0</v>
      </c>
      <c r="L235">
        <v>0</v>
      </c>
      <c r="M235" s="1">
        <v>41745</v>
      </c>
      <c r="N235">
        <v>37</v>
      </c>
      <c r="O235" t="str" cm="1">
        <f t="array" ref="O235">_xlfn.IFS(AND(marketing_campaign[[#This Row],[Recency]]&gt;=0,marketing_campaign[[#This Row],[Recency]]&lt;=14),"Early Recency",AND(marketing_campaign[[#This Row],[Recency]]&gt;=15,marketing_campaign[[#This Row],[Recency]]&lt;=31),"Mid-Recency",marketing_campaign[[#This Row],[Recency]]&gt;=32,"high Recency")</f>
        <v>high Recency</v>
      </c>
      <c r="P235">
        <v>0</v>
      </c>
      <c r="Q235">
        <v>4</v>
      </c>
      <c r="R235">
        <v>5</v>
      </c>
      <c r="S235">
        <v>6</v>
      </c>
      <c r="T235">
        <v>0</v>
      </c>
      <c r="U235">
        <v>4</v>
      </c>
      <c r="V235">
        <f>marketing_campaign[[#This Row],[MntGoldProds]]+marketing_campaign[[#This Row],[MntSweetProducts]]+marketing_campaign[[#This Row],[MntFishProducts]]+marketing_campaign[[#This Row],[MntMeatProducts]]+marketing_campaign[[#This Row],[MntFruits]]+marketing_campaign[[#This Row],[MntWines]]</f>
        <v>19</v>
      </c>
      <c r="W235">
        <v>1</v>
      </c>
      <c r="X235">
        <v>1</v>
      </c>
      <c r="Y235">
        <v>0</v>
      </c>
      <c r="Z235">
        <v>3</v>
      </c>
      <c r="AA235">
        <f t="shared" si="7"/>
        <v>5</v>
      </c>
      <c r="AB235" t="str" cm="1">
        <f t="array" ref="AB235">_xlfn.IFS(AND(AA235&gt;=0,AA235&lt;=15),"low purchase",AND(AA235&gt;=16,AA235&lt;=30),"mid purchase",AA235&gt;=31,"high purchase")</f>
        <v>low purchase</v>
      </c>
      <c r="AC235">
        <v>3</v>
      </c>
      <c r="AD235" t="str">
        <f>IF(marketing_campaign[[#This Row],[NumWebVisitsMonth]]&gt;=5.3,"higher_webvists","lower_webvisits")</f>
        <v>lower_webvisits</v>
      </c>
      <c r="AE235">
        <v>0</v>
      </c>
      <c r="AF235">
        <v>0</v>
      </c>
      <c r="AG235">
        <v>0</v>
      </c>
      <c r="AH235">
        <v>0</v>
      </c>
      <c r="AI235">
        <v>0</v>
      </c>
      <c r="AJ235">
        <v>0</v>
      </c>
      <c r="AK235">
        <v>3</v>
      </c>
      <c r="AL235">
        <v>11</v>
      </c>
      <c r="AM235">
        <v>0</v>
      </c>
      <c r="AN235">
        <f>marketing_campaign[[#This Row],[AcceptedCmp2]]+marketing_campaign[[#This Row],[AcceptedCmp1]]+marketing_campaign[[#This Row],[AcceptedCmp5]]+marketing_campaign[[#This Row],[AcceptedCmp4]]+marketing_campaign[[#This Row],[AcceptedCmp3]]+marketing_campaign[[#This Row],[Response]]</f>
        <v>0</v>
      </c>
      <c r="AO235" t="str" cm="1">
        <f t="array" ref="AO23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36" spans="1:41" x14ac:dyDescent="0.35">
      <c r="A236">
        <v>3233</v>
      </c>
      <c r="B236">
        <v>1965</v>
      </c>
      <c r="C236">
        <f t="shared" ca="1" si="6"/>
        <v>61</v>
      </c>
      <c r="D236" t="str" cm="1">
        <f t="array" aca="1" ref="D23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36" t="s">
        <v>32</v>
      </c>
      <c r="F236" t="s">
        <v>33</v>
      </c>
      <c r="G236" cm="1">
        <f t="array" ref="G236">_xlfn.IFS(marketing_campaign[[#This Row],[Marital_Status]]="Single",K236+L236+1,marketing_campaign[[#This Row],[Marital_Status]]="Together",K236+L236+2,marketing_campaign[[#This Row],[Marital_Status]]="Alone",K236+L236+1,marketing_campaign[[#This Row],[Marital_Status]]="Married",K236+L236+2,marketing_campaign[[#This Row],[Marital_Status]]="Divorced",K236+L236+1,marketing_campaign[[#This Row],[Marital_Status]]="YOLO",K236+L236+1,marketing_campaign[[#This Row],[Marital_Status]]="Absurd",K236+L236+1,marketing_campaign[[#This Row],[Marital_Status]]="Widow",K236+L236+1)</f>
        <v>3</v>
      </c>
      <c r="H236" t="str" cm="1">
        <f t="array" ref="H236">_xlfn.IFS(marketing_campaign[[#This Row],[Family_size]]=1,"Family_with_one_child",marketing_campaign[[#This Row],[Family_size]]&gt;1,"Family_with_more_children")</f>
        <v>Family_with_more_children</v>
      </c>
      <c r="I236">
        <v>62745</v>
      </c>
      <c r="J236" t="str">
        <f>IF(marketing_campaign[[#This Row],[Income]]&gt;=Sheet21!B286,"high_income","low_income")</f>
        <v>high_income</v>
      </c>
      <c r="K236">
        <v>0</v>
      </c>
      <c r="L236">
        <v>1</v>
      </c>
      <c r="M236" s="1">
        <v>41356</v>
      </c>
      <c r="N236">
        <v>89</v>
      </c>
      <c r="O236" t="str" cm="1">
        <f t="array" ref="O236">_xlfn.IFS(AND(marketing_campaign[[#This Row],[Recency]]&gt;=0,marketing_campaign[[#This Row],[Recency]]&lt;=14),"Early Recency",AND(marketing_campaign[[#This Row],[Recency]]&gt;=15,marketing_campaign[[#This Row],[Recency]]&lt;=31),"Mid-Recency",marketing_campaign[[#This Row],[Recency]]&gt;=32,"high Recency")</f>
        <v>high Recency</v>
      </c>
      <c r="P236">
        <v>562</v>
      </c>
      <c r="Q236">
        <v>21</v>
      </c>
      <c r="R236">
        <v>464</v>
      </c>
      <c r="S236">
        <v>28</v>
      </c>
      <c r="T236">
        <v>10</v>
      </c>
      <c r="U236">
        <v>32</v>
      </c>
      <c r="V236">
        <f>marketing_campaign[[#This Row],[MntGoldProds]]+marketing_campaign[[#This Row],[MntSweetProducts]]+marketing_campaign[[#This Row],[MntFishProducts]]+marketing_campaign[[#This Row],[MntMeatProducts]]+marketing_campaign[[#This Row],[MntFruits]]+marketing_campaign[[#This Row],[MntWines]]</f>
        <v>1117</v>
      </c>
      <c r="W236">
        <v>3</v>
      </c>
      <c r="X236">
        <v>7</v>
      </c>
      <c r="Y236">
        <v>8</v>
      </c>
      <c r="Z236">
        <v>11</v>
      </c>
      <c r="AA236">
        <f t="shared" si="7"/>
        <v>29</v>
      </c>
      <c r="AB236" t="str" cm="1">
        <f t="array" ref="AB236">_xlfn.IFS(AND(AA236&gt;=0,AA236&lt;=15),"low purchase",AND(AA236&gt;=16,AA236&lt;=30),"mid purchase",AA236&gt;=31,"high purchase")</f>
        <v>mid purchase</v>
      </c>
      <c r="AC236">
        <v>5</v>
      </c>
      <c r="AD236" t="str">
        <f>IF(marketing_campaign[[#This Row],[NumWebVisitsMonth]]&gt;=5.3,"higher_webvists","lower_webvisits")</f>
        <v>lower_webvisits</v>
      </c>
      <c r="AE236">
        <v>0</v>
      </c>
      <c r="AF236">
        <v>0</v>
      </c>
      <c r="AG236">
        <v>0</v>
      </c>
      <c r="AH236">
        <v>0</v>
      </c>
      <c r="AI236">
        <v>0</v>
      </c>
      <c r="AJ236">
        <v>0</v>
      </c>
      <c r="AK236">
        <v>3</v>
      </c>
      <c r="AL236">
        <v>11</v>
      </c>
      <c r="AM236">
        <v>0</v>
      </c>
      <c r="AN236">
        <f>marketing_campaign[[#This Row],[AcceptedCmp2]]+marketing_campaign[[#This Row],[AcceptedCmp1]]+marketing_campaign[[#This Row],[AcceptedCmp5]]+marketing_campaign[[#This Row],[AcceptedCmp4]]+marketing_campaign[[#This Row],[AcceptedCmp3]]+marketing_campaign[[#This Row],[Response]]</f>
        <v>0</v>
      </c>
      <c r="AO236" t="str" cm="1">
        <f t="array" ref="AO23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37" spans="1:41" x14ac:dyDescent="0.35">
      <c r="A237">
        <v>89</v>
      </c>
      <c r="B237">
        <v>1975</v>
      </c>
      <c r="C237">
        <f t="shared" ca="1" si="6"/>
        <v>51</v>
      </c>
      <c r="D237" t="str" cm="1">
        <f t="array" aca="1" ref="D23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37" t="s">
        <v>37</v>
      </c>
      <c r="F237" t="s">
        <v>33</v>
      </c>
      <c r="G237" cm="1">
        <f t="array" ref="G237">_xlfn.IFS(marketing_campaign[[#This Row],[Marital_Status]]="Single",K237+L237+1,marketing_campaign[[#This Row],[Marital_Status]]="Together",K237+L237+2,marketing_campaign[[#This Row],[Marital_Status]]="Alone",K237+L237+1,marketing_campaign[[#This Row],[Marital_Status]]="Married",K237+L237+2,marketing_campaign[[#This Row],[Marital_Status]]="Divorced",K237+L237+1,marketing_campaign[[#This Row],[Marital_Status]]="YOLO",K237+L237+1,marketing_campaign[[#This Row],[Marital_Status]]="Absurd",K237+L237+1,marketing_campaign[[#This Row],[Marital_Status]]="Widow",K237+L237+1)</f>
        <v>3</v>
      </c>
      <c r="H237" t="str" cm="1">
        <f t="array" ref="H237">_xlfn.IFS(marketing_campaign[[#This Row],[Family_size]]=1,"Family_with_one_child",marketing_campaign[[#This Row],[Family_size]]&gt;1,"Family_with_more_children")</f>
        <v>Family_with_more_children</v>
      </c>
      <c r="I237">
        <v>22212</v>
      </c>
      <c r="J237" t="str">
        <f>IF(marketing_campaign[[#This Row],[Income]]&gt;=Sheet21!B287,"high_income","low_income")</f>
        <v>high_income</v>
      </c>
      <c r="K237">
        <v>1</v>
      </c>
      <c r="L237">
        <v>0</v>
      </c>
      <c r="M237" s="1">
        <v>41617</v>
      </c>
      <c r="N237">
        <v>49</v>
      </c>
      <c r="O237" t="str" cm="1">
        <f t="array" ref="O237">_xlfn.IFS(AND(marketing_campaign[[#This Row],[Recency]]&gt;=0,marketing_campaign[[#This Row],[Recency]]&lt;=14),"Early Recency",AND(marketing_campaign[[#This Row],[Recency]]&gt;=15,marketing_campaign[[#This Row],[Recency]]&lt;=31),"Mid-Recency",marketing_campaign[[#This Row],[Recency]]&gt;=32,"high Recency")</f>
        <v>high Recency</v>
      </c>
      <c r="P237">
        <v>5</v>
      </c>
      <c r="Q237">
        <v>9</v>
      </c>
      <c r="R237">
        <v>20</v>
      </c>
      <c r="S237">
        <v>6</v>
      </c>
      <c r="T237">
        <v>8</v>
      </c>
      <c r="U237">
        <v>21</v>
      </c>
      <c r="V237">
        <f>marketing_campaign[[#This Row],[MntGoldProds]]+marketing_campaign[[#This Row],[MntSweetProducts]]+marketing_campaign[[#This Row],[MntFishProducts]]+marketing_campaign[[#This Row],[MntMeatProducts]]+marketing_campaign[[#This Row],[MntFruits]]+marketing_campaign[[#This Row],[MntWines]]</f>
        <v>69</v>
      </c>
      <c r="W237">
        <v>2</v>
      </c>
      <c r="X237">
        <v>2</v>
      </c>
      <c r="Y237">
        <v>0</v>
      </c>
      <c r="Z237">
        <v>4</v>
      </c>
      <c r="AA237">
        <f t="shared" si="7"/>
        <v>8</v>
      </c>
      <c r="AB237" t="str" cm="1">
        <f t="array" ref="AB237">_xlfn.IFS(AND(AA237&gt;=0,AA237&lt;=15),"low purchase",AND(AA237&gt;=16,AA237&lt;=30),"mid purchase",AA237&gt;=31,"high purchase")</f>
        <v>low purchase</v>
      </c>
      <c r="AC237">
        <v>6</v>
      </c>
      <c r="AD237" t="str">
        <f>IF(marketing_campaign[[#This Row],[NumWebVisitsMonth]]&gt;=5.3,"higher_webvists","lower_webvisits")</f>
        <v>higher_webvists</v>
      </c>
      <c r="AE237">
        <v>0</v>
      </c>
      <c r="AF237">
        <v>0</v>
      </c>
      <c r="AG237">
        <v>0</v>
      </c>
      <c r="AH237">
        <v>0</v>
      </c>
      <c r="AI237">
        <v>0</v>
      </c>
      <c r="AJ237">
        <v>0</v>
      </c>
      <c r="AK237">
        <v>3</v>
      </c>
      <c r="AL237">
        <v>11</v>
      </c>
      <c r="AM237">
        <v>0</v>
      </c>
      <c r="AN237">
        <f>marketing_campaign[[#This Row],[AcceptedCmp2]]+marketing_campaign[[#This Row],[AcceptedCmp1]]+marketing_campaign[[#This Row],[AcceptedCmp5]]+marketing_campaign[[#This Row],[AcceptedCmp4]]+marketing_campaign[[#This Row],[AcceptedCmp3]]+marketing_campaign[[#This Row],[Response]]</f>
        <v>0</v>
      </c>
      <c r="AO237" t="str" cm="1">
        <f t="array" ref="AO23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38" spans="1:41" x14ac:dyDescent="0.35">
      <c r="A238">
        <v>2936</v>
      </c>
      <c r="B238">
        <v>1982</v>
      </c>
      <c r="C238">
        <f t="shared" ca="1" si="6"/>
        <v>44</v>
      </c>
      <c r="D238" t="str" cm="1">
        <f t="array" aca="1" ref="D23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38" t="s">
        <v>34</v>
      </c>
      <c r="F238" t="s">
        <v>31</v>
      </c>
      <c r="G238" cm="1">
        <f t="array" ref="G238">_xlfn.IFS(marketing_campaign[[#This Row],[Marital_Status]]="Single",K238+L238+1,marketing_campaign[[#This Row],[Marital_Status]]="Together",K238+L238+2,marketing_campaign[[#This Row],[Marital_Status]]="Alone",K238+L238+1,marketing_campaign[[#This Row],[Marital_Status]]="Married",K238+L238+2,marketing_campaign[[#This Row],[Marital_Status]]="Divorced",K238+L238+1,marketing_campaign[[#This Row],[Marital_Status]]="YOLO",K238+L238+1,marketing_campaign[[#This Row],[Marital_Status]]="Absurd",K238+L238+1,marketing_campaign[[#This Row],[Marital_Status]]="Widow",K238+L238+1)</f>
        <v>3</v>
      </c>
      <c r="H238" t="str" cm="1">
        <f t="array" ref="H238">_xlfn.IFS(marketing_campaign[[#This Row],[Family_size]]=1,"Family_with_one_child",marketing_campaign[[#This Row],[Family_size]]&gt;1,"Family_with_more_children")</f>
        <v>Family_with_more_children</v>
      </c>
      <c r="I238">
        <v>23661</v>
      </c>
      <c r="J238" t="str">
        <f>IF(marketing_campaign[[#This Row],[Income]]&gt;=Sheet21!B288,"high_income","low_income")</f>
        <v>high_income</v>
      </c>
      <c r="K238">
        <v>1</v>
      </c>
      <c r="L238">
        <v>0</v>
      </c>
      <c r="M238" s="1">
        <v>41612</v>
      </c>
      <c r="N238">
        <v>46</v>
      </c>
      <c r="O238" t="str" cm="1">
        <f t="array" ref="O238">_xlfn.IFS(AND(marketing_campaign[[#This Row],[Recency]]&gt;=0,marketing_campaign[[#This Row],[Recency]]&lt;=14),"Early Recency",AND(marketing_campaign[[#This Row],[Recency]]&gt;=15,marketing_campaign[[#This Row],[Recency]]&lt;=31),"Mid-Recency",marketing_campaign[[#This Row],[Recency]]&gt;=32,"high Recency")</f>
        <v>high Recency</v>
      </c>
      <c r="P238">
        <v>18</v>
      </c>
      <c r="Q238">
        <v>0</v>
      </c>
      <c r="R238">
        <v>4</v>
      </c>
      <c r="S238">
        <v>0</v>
      </c>
      <c r="T238">
        <v>0</v>
      </c>
      <c r="U238">
        <v>1</v>
      </c>
      <c r="V238">
        <f>marketing_campaign[[#This Row],[MntGoldProds]]+marketing_campaign[[#This Row],[MntSweetProducts]]+marketing_campaign[[#This Row],[MntFishProducts]]+marketing_campaign[[#This Row],[MntMeatProducts]]+marketing_campaign[[#This Row],[MntFruits]]+marketing_campaign[[#This Row],[MntWines]]</f>
        <v>23</v>
      </c>
      <c r="W238">
        <v>1</v>
      </c>
      <c r="X238">
        <v>1</v>
      </c>
      <c r="Y238">
        <v>0</v>
      </c>
      <c r="Z238">
        <v>3</v>
      </c>
      <c r="AA238">
        <f t="shared" si="7"/>
        <v>5</v>
      </c>
      <c r="AB238" t="str" cm="1">
        <f t="array" ref="AB238">_xlfn.IFS(AND(AA238&gt;=0,AA238&lt;=15),"low purchase",AND(AA238&gt;=16,AA238&lt;=30),"mid purchase",AA238&gt;=31,"high purchase")</f>
        <v>low purchase</v>
      </c>
      <c r="AC238">
        <v>7</v>
      </c>
      <c r="AD238" t="str">
        <f>IF(marketing_campaign[[#This Row],[NumWebVisitsMonth]]&gt;=5.3,"higher_webvists","lower_webvisits")</f>
        <v>higher_webvists</v>
      </c>
      <c r="AE238">
        <v>0</v>
      </c>
      <c r="AF238">
        <v>0</v>
      </c>
      <c r="AG238">
        <v>0</v>
      </c>
      <c r="AH238">
        <v>0</v>
      </c>
      <c r="AI238">
        <v>0</v>
      </c>
      <c r="AJ238">
        <v>0</v>
      </c>
      <c r="AK238">
        <v>3</v>
      </c>
      <c r="AL238">
        <v>11</v>
      </c>
      <c r="AM238">
        <v>0</v>
      </c>
      <c r="AN238">
        <f>marketing_campaign[[#This Row],[AcceptedCmp2]]+marketing_campaign[[#This Row],[AcceptedCmp1]]+marketing_campaign[[#This Row],[AcceptedCmp5]]+marketing_campaign[[#This Row],[AcceptedCmp4]]+marketing_campaign[[#This Row],[AcceptedCmp3]]+marketing_campaign[[#This Row],[Response]]</f>
        <v>0</v>
      </c>
      <c r="AO238" t="str" cm="1">
        <f t="array" ref="AO23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39" spans="1:41" x14ac:dyDescent="0.35">
      <c r="A239">
        <v>9449</v>
      </c>
      <c r="B239">
        <v>1958</v>
      </c>
      <c r="C239">
        <f t="shared" ca="1" si="6"/>
        <v>68</v>
      </c>
      <c r="D239" t="str" cm="1">
        <f t="array" aca="1" ref="D23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39" t="s">
        <v>32</v>
      </c>
      <c r="F239" t="s">
        <v>30</v>
      </c>
      <c r="G239" cm="1">
        <f t="array" ref="G239">_xlfn.IFS(marketing_campaign[[#This Row],[Marital_Status]]="Single",K239+L239+1,marketing_campaign[[#This Row],[Marital_Status]]="Together",K239+L239+2,marketing_campaign[[#This Row],[Marital_Status]]="Alone",K239+L239+1,marketing_campaign[[#This Row],[Marital_Status]]="Married",K239+L239+2,marketing_campaign[[#This Row],[Marital_Status]]="Divorced",K239+L239+1,marketing_campaign[[#This Row],[Marital_Status]]="YOLO",K239+L239+1,marketing_campaign[[#This Row],[Marital_Status]]="Absurd",K239+L239+1,marketing_campaign[[#This Row],[Marital_Status]]="Widow",K239+L239+1)</f>
        <v>2</v>
      </c>
      <c r="H239" t="str" cm="1">
        <f t="array" ref="H239">_xlfn.IFS(marketing_campaign[[#This Row],[Family_size]]=1,"Family_with_one_child",marketing_campaign[[#This Row],[Family_size]]&gt;1,"Family_with_more_children")</f>
        <v>Family_with_more_children</v>
      </c>
      <c r="I239">
        <v>79761</v>
      </c>
      <c r="J239" t="str">
        <f>IF(marketing_campaign[[#This Row],[Income]]&gt;=Sheet21!B289,"high_income","low_income")</f>
        <v>high_income</v>
      </c>
      <c r="K239">
        <v>0</v>
      </c>
      <c r="L239">
        <v>1</v>
      </c>
      <c r="M239" s="1">
        <v>41551</v>
      </c>
      <c r="N239">
        <v>32</v>
      </c>
      <c r="O239" t="str" cm="1">
        <f t="array" ref="O239">_xlfn.IFS(AND(marketing_campaign[[#This Row],[Recency]]&gt;=0,marketing_campaign[[#This Row],[Recency]]&lt;=14),"Early Recency",AND(marketing_campaign[[#This Row],[Recency]]&gt;=15,marketing_campaign[[#This Row],[Recency]]&lt;=31),"Mid-Recency",marketing_campaign[[#This Row],[Recency]]&gt;=32,"high Recency")</f>
        <v>high Recency</v>
      </c>
      <c r="P239">
        <v>415</v>
      </c>
      <c r="Q239">
        <v>5</v>
      </c>
      <c r="R239">
        <v>124</v>
      </c>
      <c r="S239">
        <v>15</v>
      </c>
      <c r="T239">
        <v>35</v>
      </c>
      <c r="U239">
        <v>11</v>
      </c>
      <c r="V239">
        <f>marketing_campaign[[#This Row],[MntGoldProds]]+marketing_campaign[[#This Row],[MntSweetProducts]]+marketing_campaign[[#This Row],[MntFishProducts]]+marketing_campaign[[#This Row],[MntMeatProducts]]+marketing_campaign[[#This Row],[MntFruits]]+marketing_campaign[[#This Row],[MntWines]]</f>
        <v>605</v>
      </c>
      <c r="W239">
        <v>1</v>
      </c>
      <c r="X239">
        <v>5</v>
      </c>
      <c r="Y239">
        <v>2</v>
      </c>
      <c r="Z239">
        <v>11</v>
      </c>
      <c r="AA239">
        <f t="shared" si="7"/>
        <v>19</v>
      </c>
      <c r="AB239" t="str" cm="1">
        <f t="array" ref="AB239">_xlfn.IFS(AND(AA239&gt;=0,AA239&lt;=15),"low purchase",AND(AA239&gt;=16,AA239&lt;=30),"mid purchase",AA239&gt;=31,"high purchase")</f>
        <v>mid purchase</v>
      </c>
      <c r="AC239">
        <v>3</v>
      </c>
      <c r="AD239" t="str">
        <f>IF(marketing_campaign[[#This Row],[NumWebVisitsMonth]]&gt;=5.3,"higher_webvists","lower_webvisits")</f>
        <v>lower_webvisits</v>
      </c>
      <c r="AE239">
        <v>0</v>
      </c>
      <c r="AF239">
        <v>0</v>
      </c>
      <c r="AG239">
        <v>0</v>
      </c>
      <c r="AH239">
        <v>0</v>
      </c>
      <c r="AI239">
        <v>0</v>
      </c>
      <c r="AJ239">
        <v>0</v>
      </c>
      <c r="AK239">
        <v>3</v>
      </c>
      <c r="AL239">
        <v>11</v>
      </c>
      <c r="AM239">
        <v>0</v>
      </c>
      <c r="AN239">
        <f>marketing_campaign[[#This Row],[AcceptedCmp2]]+marketing_campaign[[#This Row],[AcceptedCmp1]]+marketing_campaign[[#This Row],[AcceptedCmp5]]+marketing_campaign[[#This Row],[AcceptedCmp4]]+marketing_campaign[[#This Row],[AcceptedCmp3]]+marketing_campaign[[#This Row],[Response]]</f>
        <v>0</v>
      </c>
      <c r="AO239" t="str" cm="1">
        <f t="array" ref="AO23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40" spans="1:41" x14ac:dyDescent="0.35">
      <c r="A240">
        <v>7297</v>
      </c>
      <c r="B240">
        <v>1973</v>
      </c>
      <c r="C240">
        <f t="shared" ca="1" si="6"/>
        <v>53</v>
      </c>
      <c r="D240" t="str" cm="1">
        <f t="array" aca="1" ref="D24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40" t="s">
        <v>29</v>
      </c>
      <c r="F240" t="s">
        <v>30</v>
      </c>
      <c r="G240" cm="1">
        <f t="array" ref="G240">_xlfn.IFS(marketing_campaign[[#This Row],[Marital_Status]]="Single",K240+L240+1,marketing_campaign[[#This Row],[Marital_Status]]="Together",K240+L240+2,marketing_campaign[[#This Row],[Marital_Status]]="Alone",K240+L240+1,marketing_campaign[[#This Row],[Marital_Status]]="Married",K240+L240+2,marketing_campaign[[#This Row],[Marital_Status]]="Divorced",K240+L240+1,marketing_campaign[[#This Row],[Marital_Status]]="YOLO",K240+L240+1,marketing_campaign[[#This Row],[Marital_Status]]="Absurd",K240+L240+1,marketing_campaign[[#This Row],[Marital_Status]]="Widow",K240+L240+1)</f>
        <v>2</v>
      </c>
      <c r="H240" t="str" cm="1">
        <f t="array" ref="H240">_xlfn.IFS(marketing_campaign[[#This Row],[Family_size]]=1,"Family_with_one_child",marketing_campaign[[#This Row],[Family_size]]&gt;1,"Family_with_more_children")</f>
        <v>Family_with_more_children</v>
      </c>
      <c r="I240">
        <v>7500</v>
      </c>
      <c r="J240" t="str">
        <f>IF(marketing_campaign[[#This Row],[Income]]&gt;=Sheet21!B290,"high_income","low_income")</f>
        <v>high_income</v>
      </c>
      <c r="K240">
        <v>1</v>
      </c>
      <c r="L240">
        <v>0</v>
      </c>
      <c r="M240" s="1">
        <v>41634</v>
      </c>
      <c r="N240">
        <v>54</v>
      </c>
      <c r="O240" t="str" cm="1">
        <f t="array" ref="O240">_xlfn.IFS(AND(marketing_campaign[[#This Row],[Recency]]&gt;=0,marketing_campaign[[#This Row],[Recency]]&lt;=14),"Early Recency",AND(marketing_campaign[[#This Row],[Recency]]&gt;=15,marketing_campaign[[#This Row],[Recency]]&lt;=31),"Mid-Recency",marketing_campaign[[#This Row],[Recency]]&gt;=32,"high Recency")</f>
        <v>high Recency</v>
      </c>
      <c r="P240">
        <v>5</v>
      </c>
      <c r="Q240">
        <v>3</v>
      </c>
      <c r="R240">
        <v>10</v>
      </c>
      <c r="S240">
        <v>12</v>
      </c>
      <c r="T240">
        <v>7</v>
      </c>
      <c r="U240">
        <v>20</v>
      </c>
      <c r="V240">
        <f>marketing_campaign[[#This Row],[MntGoldProds]]+marketing_campaign[[#This Row],[MntSweetProducts]]+marketing_campaign[[#This Row],[MntFishProducts]]+marketing_campaign[[#This Row],[MntMeatProducts]]+marketing_campaign[[#This Row],[MntFruits]]+marketing_campaign[[#This Row],[MntWines]]</f>
        <v>57</v>
      </c>
      <c r="W240">
        <v>4</v>
      </c>
      <c r="X240">
        <v>3</v>
      </c>
      <c r="Y240">
        <v>1</v>
      </c>
      <c r="Z240">
        <v>3</v>
      </c>
      <c r="AA240">
        <f t="shared" si="7"/>
        <v>11</v>
      </c>
      <c r="AB240" t="str" cm="1">
        <f t="array" ref="AB240">_xlfn.IFS(AND(AA240&gt;=0,AA240&lt;=15),"low purchase",AND(AA240&gt;=16,AA240&lt;=30),"mid purchase",AA240&gt;=31,"high purchase")</f>
        <v>low purchase</v>
      </c>
      <c r="AC240">
        <v>7</v>
      </c>
      <c r="AD240" t="str">
        <f>IF(marketing_campaign[[#This Row],[NumWebVisitsMonth]]&gt;=5.3,"higher_webvists","lower_webvisits")</f>
        <v>higher_webvists</v>
      </c>
      <c r="AE240">
        <v>0</v>
      </c>
      <c r="AF240">
        <v>0</v>
      </c>
      <c r="AG240">
        <v>0</v>
      </c>
      <c r="AH240">
        <v>0</v>
      </c>
      <c r="AI240">
        <v>0</v>
      </c>
      <c r="AJ240">
        <v>0</v>
      </c>
      <c r="AK240">
        <v>3</v>
      </c>
      <c r="AL240">
        <v>11</v>
      </c>
      <c r="AM240">
        <v>0</v>
      </c>
      <c r="AN240">
        <f>marketing_campaign[[#This Row],[AcceptedCmp2]]+marketing_campaign[[#This Row],[AcceptedCmp1]]+marketing_campaign[[#This Row],[AcceptedCmp5]]+marketing_campaign[[#This Row],[AcceptedCmp4]]+marketing_campaign[[#This Row],[AcceptedCmp3]]+marketing_campaign[[#This Row],[Response]]</f>
        <v>0</v>
      </c>
      <c r="AO240" t="str" cm="1">
        <f t="array" ref="AO24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41" spans="1:41" x14ac:dyDescent="0.35">
      <c r="A241">
        <v>11004</v>
      </c>
      <c r="B241">
        <v>1893</v>
      </c>
      <c r="C241">
        <f t="shared" ca="1" si="6"/>
        <v>133</v>
      </c>
      <c r="D241" t="str" cm="1">
        <f t="array" aca="1" ref="D24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241" t="s">
        <v>37</v>
      </c>
      <c r="F241" t="s">
        <v>30</v>
      </c>
      <c r="G241" cm="1">
        <f t="array" ref="G241">_xlfn.IFS(marketing_campaign[[#This Row],[Marital_Status]]="Single",K241+L241+1,marketing_campaign[[#This Row],[Marital_Status]]="Together",K241+L241+2,marketing_campaign[[#This Row],[Marital_Status]]="Alone",K241+L241+1,marketing_campaign[[#This Row],[Marital_Status]]="Married",K241+L241+2,marketing_campaign[[#This Row],[Marital_Status]]="Divorced",K241+L241+1,marketing_campaign[[#This Row],[Marital_Status]]="YOLO",K241+L241+1,marketing_campaign[[#This Row],[Marital_Status]]="Absurd",K241+L241+1,marketing_campaign[[#This Row],[Marital_Status]]="Widow",K241+L241+1)</f>
        <v>2</v>
      </c>
      <c r="H241" t="str" cm="1">
        <f t="array" ref="H241">_xlfn.IFS(marketing_campaign[[#This Row],[Family_size]]=1,"Family_with_one_child",marketing_campaign[[#This Row],[Family_size]]&gt;1,"Family_with_more_children")</f>
        <v>Family_with_more_children</v>
      </c>
      <c r="I241">
        <v>60182</v>
      </c>
      <c r="J241" t="str">
        <f>IF(marketing_campaign[[#This Row],[Income]]&gt;=Sheet21!B291,"high_income","low_income")</f>
        <v>high_income</v>
      </c>
      <c r="K241">
        <v>0</v>
      </c>
      <c r="L241">
        <v>1</v>
      </c>
      <c r="M241" s="1">
        <v>41776</v>
      </c>
      <c r="N241">
        <v>23</v>
      </c>
      <c r="O241" t="str" cm="1">
        <f t="array" ref="O241">_xlfn.IFS(AND(marketing_campaign[[#This Row],[Recency]]&gt;=0,marketing_campaign[[#This Row],[Recency]]&lt;=14),"Early Recency",AND(marketing_campaign[[#This Row],[Recency]]&gt;=15,marketing_campaign[[#This Row],[Recency]]&lt;=31),"Mid-Recency",marketing_campaign[[#This Row],[Recency]]&gt;=32,"high Recency")</f>
        <v>Mid-Recency</v>
      </c>
      <c r="P241">
        <v>8</v>
      </c>
      <c r="Q241">
        <v>0</v>
      </c>
      <c r="R241">
        <v>5</v>
      </c>
      <c r="S241">
        <v>7</v>
      </c>
      <c r="T241">
        <v>0</v>
      </c>
      <c r="U241">
        <v>2</v>
      </c>
      <c r="V241">
        <f>marketing_campaign[[#This Row],[MntGoldProds]]+marketing_campaign[[#This Row],[MntSweetProducts]]+marketing_campaign[[#This Row],[MntFishProducts]]+marketing_campaign[[#This Row],[MntMeatProducts]]+marketing_campaign[[#This Row],[MntFruits]]+marketing_campaign[[#This Row],[MntWines]]</f>
        <v>22</v>
      </c>
      <c r="W241">
        <v>1</v>
      </c>
      <c r="X241">
        <v>1</v>
      </c>
      <c r="Y241">
        <v>0</v>
      </c>
      <c r="Z241">
        <v>2</v>
      </c>
      <c r="AA241">
        <f t="shared" si="7"/>
        <v>4</v>
      </c>
      <c r="AB241" t="str" cm="1">
        <f t="array" ref="AB241">_xlfn.IFS(AND(AA241&gt;=0,AA241&lt;=15),"low purchase",AND(AA241&gt;=16,AA241&lt;=30),"mid purchase",AA241&gt;=31,"high purchase")</f>
        <v>low purchase</v>
      </c>
      <c r="AC241">
        <v>4</v>
      </c>
      <c r="AD241" t="str">
        <f>IF(marketing_campaign[[#This Row],[NumWebVisitsMonth]]&gt;=5.3,"higher_webvists","lower_webvisits")</f>
        <v>lower_webvisits</v>
      </c>
      <c r="AE241">
        <v>0</v>
      </c>
      <c r="AF241">
        <v>0</v>
      </c>
      <c r="AG241">
        <v>0</v>
      </c>
      <c r="AH241">
        <v>0</v>
      </c>
      <c r="AI241">
        <v>0</v>
      </c>
      <c r="AJ241">
        <v>0</v>
      </c>
      <c r="AK241">
        <v>3</v>
      </c>
      <c r="AL241">
        <v>11</v>
      </c>
      <c r="AM241">
        <v>0</v>
      </c>
      <c r="AN241">
        <f>marketing_campaign[[#This Row],[AcceptedCmp2]]+marketing_campaign[[#This Row],[AcceptedCmp1]]+marketing_campaign[[#This Row],[AcceptedCmp5]]+marketing_campaign[[#This Row],[AcceptedCmp4]]+marketing_campaign[[#This Row],[AcceptedCmp3]]+marketing_campaign[[#This Row],[Response]]</f>
        <v>0</v>
      </c>
      <c r="AO241" t="str" cm="1">
        <f t="array" ref="AO24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42" spans="1:41" x14ac:dyDescent="0.35">
      <c r="A242">
        <v>313</v>
      </c>
      <c r="B242">
        <v>1968</v>
      </c>
      <c r="C242">
        <f t="shared" ca="1" si="6"/>
        <v>58</v>
      </c>
      <c r="D242" t="str" cm="1">
        <f t="array" aca="1" ref="D24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42" t="s">
        <v>29</v>
      </c>
      <c r="F242" t="s">
        <v>38</v>
      </c>
      <c r="G242" cm="1">
        <f t="array" ref="G242">_xlfn.IFS(marketing_campaign[[#This Row],[Marital_Status]]="Single",K242+L242+1,marketing_campaign[[#This Row],[Marital_Status]]="Together",K242+L242+2,marketing_campaign[[#This Row],[Marital_Status]]="Alone",K242+L242+1,marketing_campaign[[#This Row],[Marital_Status]]="Married",K242+L242+2,marketing_campaign[[#This Row],[Marital_Status]]="Divorced",K242+L242+1,marketing_campaign[[#This Row],[Marital_Status]]="YOLO",K242+L242+1,marketing_campaign[[#This Row],[Marital_Status]]="Absurd",K242+L242+1,marketing_campaign[[#This Row],[Marital_Status]]="Widow",K242+L242+1)</f>
        <v>1</v>
      </c>
      <c r="H242" t="str" cm="1">
        <f t="array" ref="H242">_xlfn.IFS(marketing_campaign[[#This Row],[Family_size]]=1,"Family_with_one_child",marketing_campaign[[#This Row],[Family_size]]&gt;1,"Family_with_more_children")</f>
        <v>Family_with_one_child</v>
      </c>
      <c r="I242">
        <v>73455</v>
      </c>
      <c r="J242" t="str">
        <f>IF(marketing_campaign[[#This Row],[Income]]&gt;=Sheet21!B292,"high_income","low_income")</f>
        <v>high_income</v>
      </c>
      <c r="K242">
        <v>0</v>
      </c>
      <c r="L242">
        <v>0</v>
      </c>
      <c r="M242" s="1">
        <v>41575</v>
      </c>
      <c r="N242">
        <v>98</v>
      </c>
      <c r="O242" t="str" cm="1">
        <f t="array" ref="O242">_xlfn.IFS(AND(marketing_campaign[[#This Row],[Recency]]&gt;=0,marketing_campaign[[#This Row],[Recency]]&lt;=14),"Early Recency",AND(marketing_campaign[[#This Row],[Recency]]&gt;=15,marketing_campaign[[#This Row],[Recency]]&lt;=31),"Mid-Recency",marketing_campaign[[#This Row],[Recency]]&gt;=32,"high Recency")</f>
        <v>high Recency</v>
      </c>
      <c r="P242">
        <v>901</v>
      </c>
      <c r="Q242">
        <v>61</v>
      </c>
      <c r="R242">
        <v>757</v>
      </c>
      <c r="S242">
        <v>186</v>
      </c>
      <c r="T242">
        <v>163</v>
      </c>
      <c r="U242">
        <v>20</v>
      </c>
      <c r="V242">
        <f>marketing_campaign[[#This Row],[MntGoldProds]]+marketing_campaign[[#This Row],[MntSweetProducts]]+marketing_campaign[[#This Row],[MntFishProducts]]+marketing_campaign[[#This Row],[MntMeatProducts]]+marketing_campaign[[#This Row],[MntFruits]]+marketing_campaign[[#This Row],[MntWines]]</f>
        <v>2088</v>
      </c>
      <c r="W242">
        <v>1</v>
      </c>
      <c r="X242">
        <v>6</v>
      </c>
      <c r="Y242">
        <v>5</v>
      </c>
      <c r="Z242">
        <v>10</v>
      </c>
      <c r="AA242">
        <f t="shared" si="7"/>
        <v>22</v>
      </c>
      <c r="AB242" t="str" cm="1">
        <f t="array" ref="AB242">_xlfn.IFS(AND(AA242&gt;=0,AA242&lt;=15),"low purchase",AND(AA242&gt;=16,AA242&lt;=30),"mid purchase",AA242&gt;=31,"high purchase")</f>
        <v>mid purchase</v>
      </c>
      <c r="AC242">
        <v>3</v>
      </c>
      <c r="AD242" t="str">
        <f>IF(marketing_campaign[[#This Row],[NumWebVisitsMonth]]&gt;=5.3,"higher_webvists","lower_webvisits")</f>
        <v>lower_webvisits</v>
      </c>
      <c r="AE242">
        <v>0</v>
      </c>
      <c r="AF242">
        <v>1</v>
      </c>
      <c r="AG242">
        <v>0</v>
      </c>
      <c r="AH242">
        <v>0</v>
      </c>
      <c r="AI242">
        <v>0</v>
      </c>
      <c r="AJ242">
        <v>0</v>
      </c>
      <c r="AK242">
        <v>3</v>
      </c>
      <c r="AL242">
        <v>11</v>
      </c>
      <c r="AM242">
        <v>0</v>
      </c>
      <c r="AN242">
        <f>marketing_campaign[[#This Row],[AcceptedCmp2]]+marketing_campaign[[#This Row],[AcceptedCmp1]]+marketing_campaign[[#This Row],[AcceptedCmp5]]+marketing_campaign[[#This Row],[AcceptedCmp4]]+marketing_campaign[[#This Row],[AcceptedCmp3]]+marketing_campaign[[#This Row],[Response]]</f>
        <v>1</v>
      </c>
      <c r="AO242" t="str" cm="1">
        <f t="array" ref="AO24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243" spans="1:41" x14ac:dyDescent="0.35">
      <c r="A243">
        <v>9940</v>
      </c>
      <c r="B243">
        <v>1958</v>
      </c>
      <c r="C243">
        <f t="shared" ca="1" si="6"/>
        <v>68</v>
      </c>
      <c r="D243" t="str" cm="1">
        <f t="array" aca="1" ref="D24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43" t="s">
        <v>29</v>
      </c>
      <c r="F243" t="s">
        <v>31</v>
      </c>
      <c r="G243" cm="1">
        <f t="array" ref="G243">_xlfn.IFS(marketing_campaign[[#This Row],[Marital_Status]]="Single",K243+L243+1,marketing_campaign[[#This Row],[Marital_Status]]="Together",K243+L243+2,marketing_campaign[[#This Row],[Marital_Status]]="Alone",K243+L243+1,marketing_campaign[[#This Row],[Marital_Status]]="Married",K243+L243+2,marketing_campaign[[#This Row],[Marital_Status]]="Divorced",K243+L243+1,marketing_campaign[[#This Row],[Marital_Status]]="YOLO",K243+L243+1,marketing_campaign[[#This Row],[Marital_Status]]="Absurd",K243+L243+1,marketing_campaign[[#This Row],[Marital_Status]]="Widow",K243+L243+1)</f>
        <v>3</v>
      </c>
      <c r="H243" t="str" cm="1">
        <f t="array" ref="H243">_xlfn.IFS(marketing_campaign[[#This Row],[Family_size]]=1,"Family_with_one_child",marketing_campaign[[#This Row],[Family_size]]&gt;1,"Family_with_more_children")</f>
        <v>Family_with_more_children</v>
      </c>
      <c r="I243">
        <v>64961</v>
      </c>
      <c r="J243" t="str">
        <f>IF(marketing_campaign[[#This Row],[Income]]&gt;=Sheet21!B293,"high_income","low_income")</f>
        <v>high_income</v>
      </c>
      <c r="K243">
        <v>0</v>
      </c>
      <c r="L243">
        <v>1</v>
      </c>
      <c r="M243" s="1">
        <v>41266</v>
      </c>
      <c r="N243">
        <v>97</v>
      </c>
      <c r="O243" t="str" cm="1">
        <f t="array" ref="O243">_xlfn.IFS(AND(marketing_campaign[[#This Row],[Recency]]&gt;=0,marketing_campaign[[#This Row],[Recency]]&lt;=14),"Early Recency",AND(marketing_campaign[[#This Row],[Recency]]&gt;=15,marketing_campaign[[#This Row],[Recency]]&lt;=31),"Mid-Recency",marketing_campaign[[#This Row],[Recency]]&gt;=32,"high Recency")</f>
        <v>high Recency</v>
      </c>
      <c r="P243">
        <v>382</v>
      </c>
      <c r="Q243">
        <v>114</v>
      </c>
      <c r="R243">
        <v>276</v>
      </c>
      <c r="S243">
        <v>75</v>
      </c>
      <c r="T243">
        <v>124</v>
      </c>
      <c r="U243">
        <v>38</v>
      </c>
      <c r="V243">
        <f>marketing_campaign[[#This Row],[MntGoldProds]]+marketing_campaign[[#This Row],[MntSweetProducts]]+marketing_campaign[[#This Row],[MntFishProducts]]+marketing_campaign[[#This Row],[MntMeatProducts]]+marketing_campaign[[#This Row],[MntFruits]]+marketing_campaign[[#This Row],[MntWines]]</f>
        <v>1009</v>
      </c>
      <c r="W243">
        <v>2</v>
      </c>
      <c r="X243">
        <v>6</v>
      </c>
      <c r="Y243">
        <v>4</v>
      </c>
      <c r="Z243">
        <v>4</v>
      </c>
      <c r="AA243">
        <f t="shared" si="7"/>
        <v>16</v>
      </c>
      <c r="AB243" t="str" cm="1">
        <f t="array" ref="AB243">_xlfn.IFS(AND(AA243&gt;=0,AA243&lt;=15),"low purchase",AND(AA243&gt;=16,AA243&lt;=30),"mid purchase",AA243&gt;=31,"high purchase")</f>
        <v>mid purchase</v>
      </c>
      <c r="AC243">
        <v>3</v>
      </c>
      <c r="AD243" t="str">
        <f>IF(marketing_campaign[[#This Row],[NumWebVisitsMonth]]&gt;=5.3,"higher_webvists","lower_webvisits")</f>
        <v>lower_webvisits</v>
      </c>
      <c r="AE243">
        <v>0</v>
      </c>
      <c r="AF243">
        <v>0</v>
      </c>
      <c r="AG243">
        <v>0</v>
      </c>
      <c r="AH243">
        <v>0</v>
      </c>
      <c r="AI243">
        <v>0</v>
      </c>
      <c r="AJ243">
        <v>0</v>
      </c>
      <c r="AK243">
        <v>3</v>
      </c>
      <c r="AL243">
        <v>11</v>
      </c>
      <c r="AM243">
        <v>0</v>
      </c>
      <c r="AN243">
        <f>marketing_campaign[[#This Row],[AcceptedCmp2]]+marketing_campaign[[#This Row],[AcceptedCmp1]]+marketing_campaign[[#This Row],[AcceptedCmp5]]+marketing_campaign[[#This Row],[AcceptedCmp4]]+marketing_campaign[[#This Row],[AcceptedCmp3]]+marketing_campaign[[#This Row],[Response]]</f>
        <v>0</v>
      </c>
      <c r="AO243" t="str" cm="1">
        <f t="array" ref="AO24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44" spans="1:41" x14ac:dyDescent="0.35">
      <c r="A244">
        <v>10735</v>
      </c>
      <c r="B244">
        <v>1971</v>
      </c>
      <c r="C244">
        <f t="shared" ca="1" si="6"/>
        <v>55</v>
      </c>
      <c r="D244" t="str" cm="1">
        <f t="array" aca="1" ref="D24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44" t="s">
        <v>29</v>
      </c>
      <c r="F244" t="s">
        <v>30</v>
      </c>
      <c r="G244" cm="1">
        <f t="array" ref="G244">_xlfn.IFS(marketing_campaign[[#This Row],[Marital_Status]]="Single",K244+L244+1,marketing_campaign[[#This Row],[Marital_Status]]="Together",K244+L244+2,marketing_campaign[[#This Row],[Marital_Status]]="Alone",K244+L244+1,marketing_campaign[[#This Row],[Marital_Status]]="Married",K244+L244+2,marketing_campaign[[#This Row],[Marital_Status]]="Divorced",K244+L244+1,marketing_campaign[[#This Row],[Marital_Status]]="YOLO",K244+L244+1,marketing_campaign[[#This Row],[Marital_Status]]="Absurd",K244+L244+1,marketing_campaign[[#This Row],[Marital_Status]]="Widow",K244+L244+1)</f>
        <v>2</v>
      </c>
      <c r="H244" t="str" cm="1">
        <f t="array" ref="H244">_xlfn.IFS(marketing_campaign[[#This Row],[Family_size]]=1,"Family_with_one_child",marketing_campaign[[#This Row],[Family_size]]&gt;1,"Family_with_more_children")</f>
        <v>Family_with_more_children</v>
      </c>
      <c r="I244">
        <v>22804</v>
      </c>
      <c r="J244" t="str">
        <f>IF(marketing_campaign[[#This Row],[Income]]&gt;=Sheet21!B294,"high_income","low_income")</f>
        <v>high_income</v>
      </c>
      <c r="K244">
        <v>1</v>
      </c>
      <c r="L244">
        <v>0</v>
      </c>
      <c r="M244" s="1">
        <v>41486</v>
      </c>
      <c r="N244">
        <v>75</v>
      </c>
      <c r="O244" t="str" cm="1">
        <f t="array" ref="O244">_xlfn.IFS(AND(marketing_campaign[[#This Row],[Recency]]&gt;=0,marketing_campaign[[#This Row],[Recency]]&lt;=14),"Early Recency",AND(marketing_campaign[[#This Row],[Recency]]&gt;=15,marketing_campaign[[#This Row],[Recency]]&lt;=31),"Mid-Recency",marketing_campaign[[#This Row],[Recency]]&gt;=32,"high Recency")</f>
        <v>high Recency</v>
      </c>
      <c r="P244">
        <v>14</v>
      </c>
      <c r="Q244">
        <v>1</v>
      </c>
      <c r="R244">
        <v>7</v>
      </c>
      <c r="S244">
        <v>2</v>
      </c>
      <c r="T244">
        <v>1</v>
      </c>
      <c r="U244">
        <v>1</v>
      </c>
      <c r="V244">
        <f>marketing_campaign[[#This Row],[MntGoldProds]]+marketing_campaign[[#This Row],[MntSweetProducts]]+marketing_campaign[[#This Row],[MntFishProducts]]+marketing_campaign[[#This Row],[MntMeatProducts]]+marketing_campaign[[#This Row],[MntFruits]]+marketing_campaign[[#This Row],[MntWines]]</f>
        <v>26</v>
      </c>
      <c r="W244">
        <v>1</v>
      </c>
      <c r="X244">
        <v>2</v>
      </c>
      <c r="Y244">
        <v>0</v>
      </c>
      <c r="Z244">
        <v>2</v>
      </c>
      <c r="AA244">
        <f t="shared" si="7"/>
        <v>5</v>
      </c>
      <c r="AB244" t="str" cm="1">
        <f t="array" ref="AB244">_xlfn.IFS(AND(AA244&gt;=0,AA244&lt;=15),"low purchase",AND(AA244&gt;=16,AA244&lt;=30),"mid purchase",AA244&gt;=31,"high purchase")</f>
        <v>low purchase</v>
      </c>
      <c r="AC244">
        <v>9</v>
      </c>
      <c r="AD244" t="str">
        <f>IF(marketing_campaign[[#This Row],[NumWebVisitsMonth]]&gt;=5.3,"higher_webvists","lower_webvisits")</f>
        <v>higher_webvists</v>
      </c>
      <c r="AE244">
        <v>0</v>
      </c>
      <c r="AF244">
        <v>0</v>
      </c>
      <c r="AG244">
        <v>0</v>
      </c>
      <c r="AH244">
        <v>0</v>
      </c>
      <c r="AI244">
        <v>0</v>
      </c>
      <c r="AJ244">
        <v>0</v>
      </c>
      <c r="AK244">
        <v>3</v>
      </c>
      <c r="AL244">
        <v>11</v>
      </c>
      <c r="AM244">
        <v>0</v>
      </c>
      <c r="AN244">
        <f>marketing_campaign[[#This Row],[AcceptedCmp2]]+marketing_campaign[[#This Row],[AcceptedCmp1]]+marketing_campaign[[#This Row],[AcceptedCmp5]]+marketing_campaign[[#This Row],[AcceptedCmp4]]+marketing_campaign[[#This Row],[AcceptedCmp3]]+marketing_campaign[[#This Row],[Response]]</f>
        <v>0</v>
      </c>
      <c r="AO244" t="str" cm="1">
        <f t="array" ref="AO24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45" spans="1:41" x14ac:dyDescent="0.35">
      <c r="A245">
        <v>9529</v>
      </c>
      <c r="B245">
        <v>1990</v>
      </c>
      <c r="C245">
        <f t="shared" ca="1" si="6"/>
        <v>36</v>
      </c>
      <c r="D245" t="str" cm="1">
        <f t="array" aca="1" ref="D24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45" t="s">
        <v>29</v>
      </c>
      <c r="F245" t="s">
        <v>33</v>
      </c>
      <c r="G245" cm="1">
        <f t="array" ref="G245">_xlfn.IFS(marketing_campaign[[#This Row],[Marital_Status]]="Single",K245+L245+1,marketing_campaign[[#This Row],[Marital_Status]]="Together",K245+L245+2,marketing_campaign[[#This Row],[Marital_Status]]="Alone",K245+L245+1,marketing_campaign[[#This Row],[Marital_Status]]="Married",K245+L245+2,marketing_campaign[[#This Row],[Marital_Status]]="Divorced",K245+L245+1,marketing_campaign[[#This Row],[Marital_Status]]="YOLO",K245+L245+1,marketing_campaign[[#This Row],[Marital_Status]]="Absurd",K245+L245+1,marketing_campaign[[#This Row],[Marital_Status]]="Widow",K245+L245+1)</f>
        <v>2</v>
      </c>
      <c r="H245" t="str" cm="1">
        <f t="array" ref="H245">_xlfn.IFS(marketing_campaign[[#This Row],[Family_size]]=1,"Family_with_one_child",marketing_campaign[[#This Row],[Family_size]]&gt;1,"Family_with_more_children")</f>
        <v>Family_with_more_children</v>
      </c>
      <c r="I245">
        <v>73687</v>
      </c>
      <c r="J245" t="str">
        <f>IF(marketing_campaign[[#This Row],[Income]]&gt;=Sheet21!B295,"high_income","low_income")</f>
        <v>high_income</v>
      </c>
      <c r="K245">
        <v>0</v>
      </c>
      <c r="L245">
        <v>0</v>
      </c>
      <c r="M245" s="1">
        <v>41606</v>
      </c>
      <c r="N245">
        <v>8</v>
      </c>
      <c r="O245" t="str" cm="1">
        <f t="array" ref="O245">_xlfn.IFS(AND(marketing_campaign[[#This Row],[Recency]]&gt;=0,marketing_campaign[[#This Row],[Recency]]&lt;=14),"Early Recency",AND(marketing_campaign[[#This Row],[Recency]]&gt;=15,marketing_campaign[[#This Row],[Recency]]&lt;=31),"Mid-Recency",marketing_campaign[[#This Row],[Recency]]&gt;=32,"high Recency")</f>
        <v>Early Recency</v>
      </c>
      <c r="P245">
        <v>559</v>
      </c>
      <c r="Q245">
        <v>153</v>
      </c>
      <c r="R245">
        <v>503</v>
      </c>
      <c r="S245">
        <v>218</v>
      </c>
      <c r="T245">
        <v>13</v>
      </c>
      <c r="U245">
        <v>181</v>
      </c>
      <c r="V245">
        <f>marketing_campaign[[#This Row],[MntGoldProds]]+marketing_campaign[[#This Row],[MntSweetProducts]]+marketing_campaign[[#This Row],[MntFishProducts]]+marketing_campaign[[#This Row],[MntMeatProducts]]+marketing_campaign[[#This Row],[MntFruits]]+marketing_campaign[[#This Row],[MntWines]]</f>
        <v>1627</v>
      </c>
      <c r="W245">
        <v>1</v>
      </c>
      <c r="X245">
        <v>3</v>
      </c>
      <c r="Y245">
        <v>9</v>
      </c>
      <c r="Z245">
        <v>9</v>
      </c>
      <c r="AA245">
        <f t="shared" si="7"/>
        <v>22</v>
      </c>
      <c r="AB245" t="str" cm="1">
        <f t="array" ref="AB245">_xlfn.IFS(AND(AA245&gt;=0,AA245&lt;=15),"low purchase",AND(AA245&gt;=16,AA245&lt;=30),"mid purchase",AA245&gt;=31,"high purchase")</f>
        <v>mid purchase</v>
      </c>
      <c r="AC245">
        <v>2</v>
      </c>
      <c r="AD245" t="str">
        <f>IF(marketing_campaign[[#This Row],[NumWebVisitsMonth]]&gt;=5.3,"higher_webvists","lower_webvisits")</f>
        <v>lower_webvisits</v>
      </c>
      <c r="AE245">
        <v>0</v>
      </c>
      <c r="AF245">
        <v>0</v>
      </c>
      <c r="AG245">
        <v>0</v>
      </c>
      <c r="AH245">
        <v>1</v>
      </c>
      <c r="AI245">
        <v>0</v>
      </c>
      <c r="AJ245">
        <v>0</v>
      </c>
      <c r="AK245">
        <v>3</v>
      </c>
      <c r="AL245">
        <v>11</v>
      </c>
      <c r="AM245">
        <v>1</v>
      </c>
      <c r="AN245">
        <f>marketing_campaign[[#This Row],[AcceptedCmp2]]+marketing_campaign[[#This Row],[AcceptedCmp1]]+marketing_campaign[[#This Row],[AcceptedCmp5]]+marketing_campaign[[#This Row],[AcceptedCmp4]]+marketing_campaign[[#This Row],[AcceptedCmp3]]+marketing_campaign[[#This Row],[Response]]</f>
        <v>2</v>
      </c>
      <c r="AO245" t="str" cm="1">
        <f t="array" ref="AO24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246" spans="1:41" x14ac:dyDescent="0.35">
      <c r="A246">
        <v>6439</v>
      </c>
      <c r="B246">
        <v>1958</v>
      </c>
      <c r="C246">
        <f t="shared" ca="1" si="6"/>
        <v>68</v>
      </c>
      <c r="D246" t="str" cm="1">
        <f t="array" aca="1" ref="D24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46" t="s">
        <v>29</v>
      </c>
      <c r="F246" t="s">
        <v>33</v>
      </c>
      <c r="G246" cm="1">
        <f t="array" ref="G246">_xlfn.IFS(marketing_campaign[[#This Row],[Marital_Status]]="Single",K246+L246+1,marketing_campaign[[#This Row],[Marital_Status]]="Together",K246+L246+2,marketing_campaign[[#This Row],[Marital_Status]]="Alone",K246+L246+1,marketing_campaign[[#This Row],[Marital_Status]]="Married",K246+L246+2,marketing_campaign[[#This Row],[Marital_Status]]="Divorced",K246+L246+1,marketing_campaign[[#This Row],[Marital_Status]]="YOLO",K246+L246+1,marketing_campaign[[#This Row],[Marital_Status]]="Absurd",K246+L246+1,marketing_campaign[[#This Row],[Marital_Status]]="Widow",K246+L246+1)</f>
        <v>3</v>
      </c>
      <c r="H246" t="str" cm="1">
        <f t="array" ref="H246">_xlfn.IFS(marketing_campaign[[#This Row],[Family_size]]=1,"Family_with_one_child",marketing_campaign[[#This Row],[Family_size]]&gt;1,"Family_with_more_children")</f>
        <v>Family_with_more_children</v>
      </c>
      <c r="I246">
        <v>61074</v>
      </c>
      <c r="J246" t="str">
        <f>IF(marketing_campaign[[#This Row],[Income]]&gt;=Sheet21!B296,"high_income","low_income")</f>
        <v>high_income</v>
      </c>
      <c r="K246">
        <v>0</v>
      </c>
      <c r="L246">
        <v>1</v>
      </c>
      <c r="M246" s="1">
        <v>41138</v>
      </c>
      <c r="N246">
        <v>37</v>
      </c>
      <c r="O246" t="str" cm="1">
        <f t="array" ref="O246">_xlfn.IFS(AND(marketing_campaign[[#This Row],[Recency]]&gt;=0,marketing_campaign[[#This Row],[Recency]]&lt;=14),"Early Recency",AND(marketing_campaign[[#This Row],[Recency]]&gt;=15,marketing_campaign[[#This Row],[Recency]]&lt;=31),"Mid-Recency",marketing_campaign[[#This Row],[Recency]]&gt;=32,"high Recency")</f>
        <v>high Recency</v>
      </c>
      <c r="P246">
        <v>789</v>
      </c>
      <c r="Q246">
        <v>0</v>
      </c>
      <c r="R246">
        <v>133</v>
      </c>
      <c r="S246">
        <v>0</v>
      </c>
      <c r="T246">
        <v>28</v>
      </c>
      <c r="U246">
        <v>152</v>
      </c>
      <c r="V246">
        <f>marketing_campaign[[#This Row],[MntGoldProds]]+marketing_campaign[[#This Row],[MntSweetProducts]]+marketing_campaign[[#This Row],[MntFishProducts]]+marketing_campaign[[#This Row],[MntMeatProducts]]+marketing_campaign[[#This Row],[MntFruits]]+marketing_campaign[[#This Row],[MntWines]]</f>
        <v>1102</v>
      </c>
      <c r="W246">
        <v>7</v>
      </c>
      <c r="X246">
        <v>11</v>
      </c>
      <c r="Y246">
        <v>5</v>
      </c>
      <c r="Z246">
        <v>8</v>
      </c>
      <c r="AA246">
        <f t="shared" si="7"/>
        <v>31</v>
      </c>
      <c r="AB246" t="str" cm="1">
        <f t="array" ref="AB246">_xlfn.IFS(AND(AA246&gt;=0,AA246&lt;=15),"low purchase",AND(AA246&gt;=16,AA246&lt;=30),"mid purchase",AA246&gt;=31,"high purchase")</f>
        <v>high purchase</v>
      </c>
      <c r="AC246">
        <v>7</v>
      </c>
      <c r="AD246" t="str">
        <f>IF(marketing_campaign[[#This Row],[NumWebVisitsMonth]]&gt;=5.3,"higher_webvists","lower_webvisits")</f>
        <v>higher_webvists</v>
      </c>
      <c r="AE246">
        <v>0</v>
      </c>
      <c r="AF246">
        <v>0</v>
      </c>
      <c r="AG246">
        <v>0</v>
      </c>
      <c r="AH246">
        <v>0</v>
      </c>
      <c r="AI246">
        <v>0</v>
      </c>
      <c r="AJ246">
        <v>0</v>
      </c>
      <c r="AK246">
        <v>3</v>
      </c>
      <c r="AL246">
        <v>11</v>
      </c>
      <c r="AM246">
        <v>0</v>
      </c>
      <c r="AN246">
        <f>marketing_campaign[[#This Row],[AcceptedCmp2]]+marketing_campaign[[#This Row],[AcceptedCmp1]]+marketing_campaign[[#This Row],[AcceptedCmp5]]+marketing_campaign[[#This Row],[AcceptedCmp4]]+marketing_campaign[[#This Row],[AcceptedCmp3]]+marketing_campaign[[#This Row],[Response]]</f>
        <v>0</v>
      </c>
      <c r="AO246" t="str" cm="1">
        <f t="array" ref="AO24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47" spans="1:41" x14ac:dyDescent="0.35">
      <c r="A247">
        <v>7411</v>
      </c>
      <c r="B247">
        <v>1964</v>
      </c>
      <c r="C247">
        <f t="shared" ca="1" si="6"/>
        <v>62</v>
      </c>
      <c r="D247" t="str" cm="1">
        <f t="array" aca="1" ref="D24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47" t="s">
        <v>32</v>
      </c>
      <c r="F247" t="s">
        <v>33</v>
      </c>
      <c r="G247" cm="1">
        <f t="array" ref="G247">_xlfn.IFS(marketing_campaign[[#This Row],[Marital_Status]]="Single",K247+L247+1,marketing_campaign[[#This Row],[Marital_Status]]="Together",K247+L247+2,marketing_campaign[[#This Row],[Marital_Status]]="Alone",K247+L247+1,marketing_campaign[[#This Row],[Marital_Status]]="Married",K247+L247+2,marketing_campaign[[#This Row],[Marital_Status]]="Divorced",K247+L247+1,marketing_campaign[[#This Row],[Marital_Status]]="YOLO",K247+L247+1,marketing_campaign[[#This Row],[Marital_Status]]="Absurd",K247+L247+1,marketing_campaign[[#This Row],[Marital_Status]]="Widow",K247+L247+1)</f>
        <v>4</v>
      </c>
      <c r="H247" t="str" cm="1">
        <f t="array" ref="H247">_xlfn.IFS(marketing_campaign[[#This Row],[Family_size]]=1,"Family_with_one_child",marketing_campaign[[#This Row],[Family_size]]&gt;1,"Family_with_more_children")</f>
        <v>Family_with_more_children</v>
      </c>
      <c r="I247">
        <v>31686</v>
      </c>
      <c r="J247" t="str">
        <f>IF(marketing_campaign[[#This Row],[Income]]&gt;=Sheet21!B297,"high_income","low_income")</f>
        <v>high_income</v>
      </c>
      <c r="K247">
        <v>1</v>
      </c>
      <c r="L247">
        <v>1</v>
      </c>
      <c r="M247" s="1">
        <v>41795</v>
      </c>
      <c r="N247">
        <v>31</v>
      </c>
      <c r="O247" t="str" cm="1">
        <f t="array" ref="O247">_xlfn.IFS(AND(marketing_campaign[[#This Row],[Recency]]&gt;=0,marketing_campaign[[#This Row],[Recency]]&lt;=14),"Early Recency",AND(marketing_campaign[[#This Row],[Recency]]&gt;=15,marketing_campaign[[#This Row],[Recency]]&lt;=31),"Mid-Recency",marketing_campaign[[#This Row],[Recency]]&gt;=32,"high Recency")</f>
        <v>Mid-Recency</v>
      </c>
      <c r="P247">
        <v>11</v>
      </c>
      <c r="Q247">
        <v>0</v>
      </c>
      <c r="R247">
        <v>5</v>
      </c>
      <c r="S247">
        <v>0</v>
      </c>
      <c r="T247">
        <v>0</v>
      </c>
      <c r="U247">
        <v>1</v>
      </c>
      <c r="V247">
        <f>marketing_campaign[[#This Row],[MntGoldProds]]+marketing_campaign[[#This Row],[MntSweetProducts]]+marketing_campaign[[#This Row],[MntFishProducts]]+marketing_campaign[[#This Row],[MntMeatProducts]]+marketing_campaign[[#This Row],[MntFruits]]+marketing_campaign[[#This Row],[MntWines]]</f>
        <v>17</v>
      </c>
      <c r="W247">
        <v>2</v>
      </c>
      <c r="X247">
        <v>1</v>
      </c>
      <c r="Y247">
        <v>0</v>
      </c>
      <c r="Z247">
        <v>3</v>
      </c>
      <c r="AA247">
        <f t="shared" si="7"/>
        <v>6</v>
      </c>
      <c r="AB247" t="str" cm="1">
        <f t="array" ref="AB247">_xlfn.IFS(AND(AA247&gt;=0,AA247&lt;=15),"low purchase",AND(AA247&gt;=16,AA247&lt;=30),"mid purchase",AA247&gt;=31,"high purchase")</f>
        <v>low purchase</v>
      </c>
      <c r="AC247">
        <v>6</v>
      </c>
      <c r="AD247" t="str">
        <f>IF(marketing_campaign[[#This Row],[NumWebVisitsMonth]]&gt;=5.3,"higher_webvists","lower_webvisits")</f>
        <v>higher_webvists</v>
      </c>
      <c r="AE247">
        <v>0</v>
      </c>
      <c r="AF247">
        <v>0</v>
      </c>
      <c r="AG247">
        <v>0</v>
      </c>
      <c r="AH247">
        <v>0</v>
      </c>
      <c r="AI247">
        <v>0</v>
      </c>
      <c r="AJ247">
        <v>0</v>
      </c>
      <c r="AK247">
        <v>3</v>
      </c>
      <c r="AL247">
        <v>11</v>
      </c>
      <c r="AM247">
        <v>0</v>
      </c>
      <c r="AN247">
        <f>marketing_campaign[[#This Row],[AcceptedCmp2]]+marketing_campaign[[#This Row],[AcceptedCmp1]]+marketing_campaign[[#This Row],[AcceptedCmp5]]+marketing_campaign[[#This Row],[AcceptedCmp4]]+marketing_campaign[[#This Row],[AcceptedCmp3]]+marketing_campaign[[#This Row],[Response]]</f>
        <v>0</v>
      </c>
      <c r="AO247" t="str" cm="1">
        <f t="array" ref="AO24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48" spans="1:41" x14ac:dyDescent="0.35">
      <c r="A248">
        <v>2176</v>
      </c>
      <c r="B248">
        <v>1972</v>
      </c>
      <c r="C248">
        <f t="shared" ca="1" si="6"/>
        <v>54</v>
      </c>
      <c r="D248" t="str" cm="1">
        <f t="array" aca="1" ref="D24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48" t="s">
        <v>29</v>
      </c>
      <c r="F248" t="s">
        <v>33</v>
      </c>
      <c r="G248" cm="1">
        <f t="array" ref="G248">_xlfn.IFS(marketing_campaign[[#This Row],[Marital_Status]]="Single",K248+L248+1,marketing_campaign[[#This Row],[Marital_Status]]="Together",K248+L248+2,marketing_campaign[[#This Row],[Marital_Status]]="Alone",K248+L248+1,marketing_campaign[[#This Row],[Marital_Status]]="Married",K248+L248+2,marketing_campaign[[#This Row],[Marital_Status]]="Divorced",K248+L248+1,marketing_campaign[[#This Row],[Marital_Status]]="YOLO",K248+L248+1,marketing_campaign[[#This Row],[Marital_Status]]="Absurd",K248+L248+1,marketing_campaign[[#This Row],[Marital_Status]]="Widow",K248+L248+1)</f>
        <v>3</v>
      </c>
      <c r="H248" t="str" cm="1">
        <f t="array" ref="H248">_xlfn.IFS(marketing_campaign[[#This Row],[Family_size]]=1,"Family_with_one_child",marketing_campaign[[#This Row],[Family_size]]&gt;1,"Family_with_more_children")</f>
        <v>Family_with_more_children</v>
      </c>
      <c r="I248">
        <v>80134</v>
      </c>
      <c r="J248" t="str">
        <f>IF(marketing_campaign[[#This Row],[Income]]&gt;=Sheet21!B298,"high_income","low_income")</f>
        <v>high_income</v>
      </c>
      <c r="K248">
        <v>1</v>
      </c>
      <c r="L248">
        <v>0</v>
      </c>
      <c r="M248" s="1">
        <v>41414</v>
      </c>
      <c r="N248">
        <v>40</v>
      </c>
      <c r="O248" t="str" cm="1">
        <f t="array" ref="O248">_xlfn.IFS(AND(marketing_campaign[[#This Row],[Recency]]&gt;=0,marketing_campaign[[#This Row],[Recency]]&lt;=14),"Early Recency",AND(marketing_campaign[[#This Row],[Recency]]&gt;=15,marketing_campaign[[#This Row],[Recency]]&lt;=31),"Mid-Recency",marketing_campaign[[#This Row],[Recency]]&gt;=32,"high Recency")</f>
        <v>high Recency</v>
      </c>
      <c r="P248">
        <v>1218</v>
      </c>
      <c r="Q248">
        <v>16</v>
      </c>
      <c r="R248">
        <v>272</v>
      </c>
      <c r="S248">
        <v>104</v>
      </c>
      <c r="T248">
        <v>0</v>
      </c>
      <c r="U248">
        <v>80</v>
      </c>
      <c r="V248">
        <f>marketing_campaign[[#This Row],[MntGoldProds]]+marketing_campaign[[#This Row],[MntSweetProducts]]+marketing_campaign[[#This Row],[MntFishProducts]]+marketing_campaign[[#This Row],[MntMeatProducts]]+marketing_campaign[[#This Row],[MntFruits]]+marketing_campaign[[#This Row],[MntWines]]</f>
        <v>1690</v>
      </c>
      <c r="W248">
        <v>2</v>
      </c>
      <c r="X248">
        <v>5</v>
      </c>
      <c r="Y248">
        <v>3</v>
      </c>
      <c r="Z248">
        <v>6</v>
      </c>
      <c r="AA248">
        <f t="shared" si="7"/>
        <v>16</v>
      </c>
      <c r="AB248" t="str" cm="1">
        <f t="array" ref="AB248">_xlfn.IFS(AND(AA248&gt;=0,AA248&lt;=15),"low purchase",AND(AA248&gt;=16,AA248&lt;=30),"mid purchase",AA248&gt;=31,"high purchase")</f>
        <v>mid purchase</v>
      </c>
      <c r="AC248">
        <v>6</v>
      </c>
      <c r="AD248" t="str">
        <f>IF(marketing_campaign[[#This Row],[NumWebVisitsMonth]]&gt;=5.3,"higher_webvists","lower_webvisits")</f>
        <v>higher_webvists</v>
      </c>
      <c r="AE248">
        <v>0</v>
      </c>
      <c r="AF248">
        <v>1</v>
      </c>
      <c r="AG248">
        <v>1</v>
      </c>
      <c r="AH248">
        <v>1</v>
      </c>
      <c r="AI248">
        <v>0</v>
      </c>
      <c r="AJ248">
        <v>0</v>
      </c>
      <c r="AK248">
        <v>3</v>
      </c>
      <c r="AL248">
        <v>11</v>
      </c>
      <c r="AM248">
        <v>1</v>
      </c>
      <c r="AN248">
        <f>marketing_campaign[[#This Row],[AcceptedCmp2]]+marketing_campaign[[#This Row],[AcceptedCmp1]]+marketing_campaign[[#This Row],[AcceptedCmp5]]+marketing_campaign[[#This Row],[AcceptedCmp4]]+marketing_campaign[[#This Row],[AcceptedCmp3]]+marketing_campaign[[#This Row],[Response]]</f>
        <v>4</v>
      </c>
      <c r="AO248" t="str" cm="1">
        <f t="array" ref="AO24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4/5 campaign accepted</v>
      </c>
    </row>
    <row r="249" spans="1:41" x14ac:dyDescent="0.35">
      <c r="A249">
        <v>9265</v>
      </c>
      <c r="B249">
        <v>1953</v>
      </c>
      <c r="C249">
        <f t="shared" ca="1" si="6"/>
        <v>73</v>
      </c>
      <c r="D249" t="str" cm="1">
        <f t="array" aca="1" ref="D24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49" t="s">
        <v>29</v>
      </c>
      <c r="F249" t="s">
        <v>33</v>
      </c>
      <c r="G249" cm="1">
        <f t="array" ref="G249">_xlfn.IFS(marketing_campaign[[#This Row],[Marital_Status]]="Single",K249+L249+1,marketing_campaign[[#This Row],[Marital_Status]]="Together",K249+L249+2,marketing_campaign[[#This Row],[Marital_Status]]="Alone",K249+L249+1,marketing_campaign[[#This Row],[Marital_Status]]="Married",K249+L249+2,marketing_campaign[[#This Row],[Marital_Status]]="Divorced",K249+L249+1,marketing_campaign[[#This Row],[Marital_Status]]="YOLO",K249+L249+1,marketing_campaign[[#This Row],[Marital_Status]]="Absurd",K249+L249+1,marketing_campaign[[#This Row],[Marital_Status]]="Widow",K249+L249+1)</f>
        <v>3</v>
      </c>
      <c r="H249" t="str" cm="1">
        <f t="array" ref="H249">_xlfn.IFS(marketing_campaign[[#This Row],[Family_size]]=1,"Family_with_one_child",marketing_campaign[[#This Row],[Family_size]]&gt;1,"Family_with_more_children")</f>
        <v>Family_with_more_children</v>
      </c>
      <c r="I249">
        <v>75027</v>
      </c>
      <c r="J249" t="str">
        <f>IF(marketing_campaign[[#This Row],[Income]]&gt;=Sheet21!B299,"high_income","low_income")</f>
        <v>high_income</v>
      </c>
      <c r="K249">
        <v>0</v>
      </c>
      <c r="L249">
        <v>1</v>
      </c>
      <c r="M249" s="1">
        <v>41283</v>
      </c>
      <c r="N249">
        <v>74</v>
      </c>
      <c r="O249" t="str" cm="1">
        <f t="array" ref="O249">_xlfn.IFS(AND(marketing_campaign[[#This Row],[Recency]]&gt;=0,marketing_campaign[[#This Row],[Recency]]&lt;=14),"Early Recency",AND(marketing_campaign[[#This Row],[Recency]]&gt;=15,marketing_campaign[[#This Row],[Recency]]&lt;=31),"Mid-Recency",marketing_campaign[[#This Row],[Recency]]&gt;=32,"high Recency")</f>
        <v>high Recency</v>
      </c>
      <c r="P249">
        <v>925</v>
      </c>
      <c r="Q249">
        <v>64</v>
      </c>
      <c r="R249">
        <v>179</v>
      </c>
      <c r="S249">
        <v>133</v>
      </c>
      <c r="T249">
        <v>12</v>
      </c>
      <c r="U249">
        <v>77</v>
      </c>
      <c r="V249">
        <f>marketing_campaign[[#This Row],[MntGoldProds]]+marketing_campaign[[#This Row],[MntSweetProducts]]+marketing_campaign[[#This Row],[MntFishProducts]]+marketing_campaign[[#This Row],[MntMeatProducts]]+marketing_campaign[[#This Row],[MntFruits]]+marketing_campaign[[#This Row],[MntWines]]</f>
        <v>1390</v>
      </c>
      <c r="W249">
        <v>2</v>
      </c>
      <c r="X249">
        <v>9</v>
      </c>
      <c r="Y249">
        <v>4</v>
      </c>
      <c r="Z249">
        <v>6</v>
      </c>
      <c r="AA249">
        <f t="shared" si="7"/>
        <v>21</v>
      </c>
      <c r="AB249" t="str" cm="1">
        <f t="array" ref="AB249">_xlfn.IFS(AND(AA249&gt;=0,AA249&lt;=15),"low purchase",AND(AA249&gt;=16,AA249&lt;=30),"mid purchase",AA249&gt;=31,"high purchase")</f>
        <v>mid purchase</v>
      </c>
      <c r="AC249">
        <v>5</v>
      </c>
      <c r="AD249" t="str">
        <f>IF(marketing_campaign[[#This Row],[NumWebVisitsMonth]]&gt;=5.3,"higher_webvists","lower_webvisits")</f>
        <v>lower_webvisits</v>
      </c>
      <c r="AE249">
        <v>0</v>
      </c>
      <c r="AF249">
        <v>0</v>
      </c>
      <c r="AG249">
        <v>0</v>
      </c>
      <c r="AH249">
        <v>0</v>
      </c>
      <c r="AI249">
        <v>0</v>
      </c>
      <c r="AJ249">
        <v>0</v>
      </c>
      <c r="AK249">
        <v>3</v>
      </c>
      <c r="AL249">
        <v>11</v>
      </c>
      <c r="AM249">
        <v>0</v>
      </c>
      <c r="AN249">
        <f>marketing_campaign[[#This Row],[AcceptedCmp2]]+marketing_campaign[[#This Row],[AcceptedCmp1]]+marketing_campaign[[#This Row],[AcceptedCmp5]]+marketing_campaign[[#This Row],[AcceptedCmp4]]+marketing_campaign[[#This Row],[AcceptedCmp3]]+marketing_campaign[[#This Row],[Response]]</f>
        <v>0</v>
      </c>
      <c r="AO249" t="str" cm="1">
        <f t="array" ref="AO24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50" spans="1:41" x14ac:dyDescent="0.35">
      <c r="A250">
        <v>8867</v>
      </c>
      <c r="B250">
        <v>1988</v>
      </c>
      <c r="C250">
        <f t="shared" ca="1" si="6"/>
        <v>38</v>
      </c>
      <c r="D250" t="str" cm="1">
        <f t="array" aca="1" ref="D25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50" t="s">
        <v>32</v>
      </c>
      <c r="F250" t="s">
        <v>33</v>
      </c>
      <c r="G250" cm="1">
        <f t="array" ref="G250">_xlfn.IFS(marketing_campaign[[#This Row],[Marital_Status]]="Single",K250+L250+1,marketing_campaign[[#This Row],[Marital_Status]]="Together",K250+L250+2,marketing_campaign[[#This Row],[Marital_Status]]="Alone",K250+L250+1,marketing_campaign[[#This Row],[Marital_Status]]="Married",K250+L250+2,marketing_campaign[[#This Row],[Marital_Status]]="Divorced",K250+L250+1,marketing_campaign[[#This Row],[Marital_Status]]="YOLO",K250+L250+1,marketing_campaign[[#This Row],[Marital_Status]]="Absurd",K250+L250+1,marketing_campaign[[#This Row],[Marital_Status]]="Widow",K250+L250+1)</f>
        <v>2</v>
      </c>
      <c r="H250" t="str" cm="1">
        <f t="array" ref="H250">_xlfn.IFS(marketing_campaign[[#This Row],[Family_size]]=1,"Family_with_one_child",marketing_campaign[[#This Row],[Family_size]]&gt;1,"Family_with_more_children")</f>
        <v>Family_with_more_children</v>
      </c>
      <c r="I250">
        <v>67546</v>
      </c>
      <c r="J250" t="str">
        <f>IF(marketing_campaign[[#This Row],[Income]]&gt;=Sheet21!B300,"high_income","low_income")</f>
        <v>high_income</v>
      </c>
      <c r="K250">
        <v>0</v>
      </c>
      <c r="L250">
        <v>0</v>
      </c>
      <c r="M250" s="1">
        <v>41152</v>
      </c>
      <c r="N250">
        <v>90</v>
      </c>
      <c r="O250" t="str" cm="1">
        <f t="array" ref="O250">_xlfn.IFS(AND(marketing_campaign[[#This Row],[Recency]]&gt;=0,marketing_campaign[[#This Row],[Recency]]&lt;=14),"Early Recency",AND(marketing_campaign[[#This Row],[Recency]]&gt;=15,marketing_campaign[[#This Row],[Recency]]&lt;=31),"Mid-Recency",marketing_campaign[[#This Row],[Recency]]&gt;=32,"high Recency")</f>
        <v>high Recency</v>
      </c>
      <c r="P250">
        <v>864</v>
      </c>
      <c r="Q250">
        <v>134</v>
      </c>
      <c r="R250">
        <v>768</v>
      </c>
      <c r="S250">
        <v>150</v>
      </c>
      <c r="T250">
        <v>38</v>
      </c>
      <c r="U250">
        <v>172</v>
      </c>
      <c r="V250">
        <f>marketing_campaign[[#This Row],[MntGoldProds]]+marketing_campaign[[#This Row],[MntSweetProducts]]+marketing_campaign[[#This Row],[MntFishProducts]]+marketing_campaign[[#This Row],[MntMeatProducts]]+marketing_campaign[[#This Row],[MntFruits]]+marketing_campaign[[#This Row],[MntWines]]</f>
        <v>2126</v>
      </c>
      <c r="W250">
        <v>1</v>
      </c>
      <c r="X250">
        <v>4</v>
      </c>
      <c r="Y250">
        <v>10</v>
      </c>
      <c r="Z250">
        <v>5</v>
      </c>
      <c r="AA250">
        <f t="shared" si="7"/>
        <v>20</v>
      </c>
      <c r="AB250" t="str" cm="1">
        <f t="array" ref="AB250">_xlfn.IFS(AND(AA250&gt;=0,AA250&lt;=15),"low purchase",AND(AA250&gt;=16,AA250&lt;=30),"mid purchase",AA250&gt;=31,"high purchase")</f>
        <v>mid purchase</v>
      </c>
      <c r="AC250">
        <v>3</v>
      </c>
      <c r="AD250" t="str">
        <f>IF(marketing_campaign[[#This Row],[NumWebVisitsMonth]]&gt;=5.3,"higher_webvists","lower_webvisits")</f>
        <v>lower_webvisits</v>
      </c>
      <c r="AE250">
        <v>0</v>
      </c>
      <c r="AF250">
        <v>0</v>
      </c>
      <c r="AG250">
        <v>0</v>
      </c>
      <c r="AH250">
        <v>0</v>
      </c>
      <c r="AI250">
        <v>0</v>
      </c>
      <c r="AJ250">
        <v>0</v>
      </c>
      <c r="AK250">
        <v>3</v>
      </c>
      <c r="AL250">
        <v>11</v>
      </c>
      <c r="AM250">
        <v>0</v>
      </c>
      <c r="AN250">
        <f>marketing_campaign[[#This Row],[AcceptedCmp2]]+marketing_campaign[[#This Row],[AcceptedCmp1]]+marketing_campaign[[#This Row],[AcceptedCmp5]]+marketing_campaign[[#This Row],[AcceptedCmp4]]+marketing_campaign[[#This Row],[AcceptedCmp3]]+marketing_campaign[[#This Row],[Response]]</f>
        <v>0</v>
      </c>
      <c r="AO250" t="str" cm="1">
        <f t="array" ref="AO25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51" spans="1:41" x14ac:dyDescent="0.35">
      <c r="A251">
        <v>8932</v>
      </c>
      <c r="B251">
        <v>1969</v>
      </c>
      <c r="C251">
        <f t="shared" ca="1" si="6"/>
        <v>57</v>
      </c>
      <c r="D251" t="str" cm="1">
        <f t="array" aca="1" ref="D25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51" t="s">
        <v>34</v>
      </c>
      <c r="F251" t="s">
        <v>31</v>
      </c>
      <c r="G251" cm="1">
        <f t="array" ref="G251">_xlfn.IFS(marketing_campaign[[#This Row],[Marital_Status]]="Single",K251+L251+1,marketing_campaign[[#This Row],[Marital_Status]]="Together",K251+L251+2,marketing_campaign[[#This Row],[Marital_Status]]="Alone",K251+L251+1,marketing_campaign[[#This Row],[Marital_Status]]="Married",K251+L251+2,marketing_campaign[[#This Row],[Marital_Status]]="Divorced",K251+L251+1,marketing_campaign[[#This Row],[Marital_Status]]="YOLO",K251+L251+1,marketing_campaign[[#This Row],[Marital_Status]]="Absurd",K251+L251+1,marketing_campaign[[#This Row],[Marital_Status]]="Widow",K251+L251+1)</f>
        <v>3</v>
      </c>
      <c r="H251" t="str" cm="1">
        <f t="array" ref="H251">_xlfn.IFS(marketing_campaign[[#This Row],[Family_size]]=1,"Family_with_one_child",marketing_campaign[[#This Row],[Family_size]]&gt;1,"Family_with_more_children")</f>
        <v>Family_with_more_children</v>
      </c>
      <c r="I251">
        <v>65176</v>
      </c>
      <c r="J251" t="str">
        <f>IF(marketing_campaign[[#This Row],[Income]]&gt;=Sheet21!B301,"high_income","low_income")</f>
        <v>high_income</v>
      </c>
      <c r="K251">
        <v>0</v>
      </c>
      <c r="L251">
        <v>1</v>
      </c>
      <c r="M251" s="1">
        <v>41211</v>
      </c>
      <c r="N251">
        <v>57</v>
      </c>
      <c r="O251" t="str" cm="1">
        <f t="array" ref="O251">_xlfn.IFS(AND(marketing_campaign[[#This Row],[Recency]]&gt;=0,marketing_campaign[[#This Row],[Recency]]&lt;=14),"Early Recency",AND(marketing_campaign[[#This Row],[Recency]]&gt;=15,marketing_campaign[[#This Row],[Recency]]&lt;=31),"Mid-Recency",marketing_campaign[[#This Row],[Recency]]&gt;=32,"high Recency")</f>
        <v>high Recency</v>
      </c>
      <c r="P251">
        <v>960</v>
      </c>
      <c r="Q251">
        <v>28</v>
      </c>
      <c r="R251">
        <v>183</v>
      </c>
      <c r="S251">
        <v>220</v>
      </c>
      <c r="T251">
        <v>70</v>
      </c>
      <c r="U251">
        <v>70</v>
      </c>
      <c r="V251">
        <f>marketing_campaign[[#This Row],[MntGoldProds]]+marketing_campaign[[#This Row],[MntSweetProducts]]+marketing_campaign[[#This Row],[MntFishProducts]]+marketing_campaign[[#This Row],[MntMeatProducts]]+marketing_campaign[[#This Row],[MntFruits]]+marketing_campaign[[#This Row],[MntWines]]</f>
        <v>1531</v>
      </c>
      <c r="W251">
        <v>4</v>
      </c>
      <c r="X251">
        <v>9</v>
      </c>
      <c r="Y251">
        <v>6</v>
      </c>
      <c r="Z251">
        <v>6</v>
      </c>
      <c r="AA251">
        <f t="shared" si="7"/>
        <v>25</v>
      </c>
      <c r="AB251" t="str" cm="1">
        <f t="array" ref="AB251">_xlfn.IFS(AND(AA251&gt;=0,AA251&lt;=15),"low purchase",AND(AA251&gt;=16,AA251&lt;=30),"mid purchase",AA251&gt;=31,"high purchase")</f>
        <v>mid purchase</v>
      </c>
      <c r="AC251">
        <v>6</v>
      </c>
      <c r="AD251" t="str">
        <f>IF(marketing_campaign[[#This Row],[NumWebVisitsMonth]]&gt;=5.3,"higher_webvists","lower_webvisits")</f>
        <v>higher_webvists</v>
      </c>
      <c r="AE251">
        <v>0</v>
      </c>
      <c r="AF251">
        <v>0</v>
      </c>
      <c r="AG251">
        <v>0</v>
      </c>
      <c r="AH251">
        <v>0</v>
      </c>
      <c r="AI251">
        <v>0</v>
      </c>
      <c r="AJ251">
        <v>0</v>
      </c>
      <c r="AK251">
        <v>3</v>
      </c>
      <c r="AL251">
        <v>11</v>
      </c>
      <c r="AM251">
        <v>0</v>
      </c>
      <c r="AN251">
        <f>marketing_campaign[[#This Row],[AcceptedCmp2]]+marketing_campaign[[#This Row],[AcceptedCmp1]]+marketing_campaign[[#This Row],[AcceptedCmp5]]+marketing_campaign[[#This Row],[AcceptedCmp4]]+marketing_campaign[[#This Row],[AcceptedCmp3]]+marketing_campaign[[#This Row],[Response]]</f>
        <v>0</v>
      </c>
      <c r="AO251" t="str" cm="1">
        <f t="array" ref="AO25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52" spans="1:41" x14ac:dyDescent="0.35">
      <c r="A252">
        <v>10236</v>
      </c>
      <c r="B252">
        <v>1975</v>
      </c>
      <c r="C252">
        <f t="shared" ca="1" si="6"/>
        <v>51</v>
      </c>
      <c r="D252" t="str" cm="1">
        <f t="array" aca="1" ref="D25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52" t="s">
        <v>34</v>
      </c>
      <c r="F252" t="s">
        <v>30</v>
      </c>
      <c r="G252" cm="1">
        <f t="array" ref="G252">_xlfn.IFS(marketing_campaign[[#This Row],[Marital_Status]]="Single",K252+L252+1,marketing_campaign[[#This Row],[Marital_Status]]="Together",K252+L252+2,marketing_campaign[[#This Row],[Marital_Status]]="Alone",K252+L252+1,marketing_campaign[[#This Row],[Marital_Status]]="Married",K252+L252+2,marketing_campaign[[#This Row],[Marital_Status]]="Divorced",K252+L252+1,marketing_campaign[[#This Row],[Marital_Status]]="YOLO",K252+L252+1,marketing_campaign[[#This Row],[Marital_Status]]="Absurd",K252+L252+1,marketing_campaign[[#This Row],[Marital_Status]]="Widow",K252+L252+1)</f>
        <v>2</v>
      </c>
      <c r="H252" t="str" cm="1">
        <f t="array" ref="H252">_xlfn.IFS(marketing_campaign[[#This Row],[Family_size]]=1,"Family_with_one_child",marketing_campaign[[#This Row],[Family_size]]&gt;1,"Family_with_more_children")</f>
        <v>Family_with_more_children</v>
      </c>
      <c r="I252">
        <v>31160</v>
      </c>
      <c r="J252" t="str">
        <f>IF(marketing_campaign[[#This Row],[Income]]&gt;=Sheet21!B302,"high_income","low_income")</f>
        <v>high_income</v>
      </c>
      <c r="K252">
        <v>1</v>
      </c>
      <c r="L252">
        <v>0</v>
      </c>
      <c r="M252" s="1">
        <v>41533</v>
      </c>
      <c r="N252">
        <v>59</v>
      </c>
      <c r="O252" t="str" cm="1">
        <f t="array" ref="O252">_xlfn.IFS(AND(marketing_campaign[[#This Row],[Recency]]&gt;=0,marketing_campaign[[#This Row],[Recency]]&lt;=14),"Early Recency",AND(marketing_campaign[[#This Row],[Recency]]&gt;=15,marketing_campaign[[#This Row],[Recency]]&lt;=31),"Mid-Recency",marketing_campaign[[#This Row],[Recency]]&gt;=32,"high Recency")</f>
        <v>high Recency</v>
      </c>
      <c r="P252">
        <v>16</v>
      </c>
      <c r="Q252">
        <v>3</v>
      </c>
      <c r="R252">
        <v>25</v>
      </c>
      <c r="S252">
        <v>6</v>
      </c>
      <c r="T252">
        <v>1</v>
      </c>
      <c r="U252">
        <v>13</v>
      </c>
      <c r="V252">
        <f>marketing_campaign[[#This Row],[MntGoldProds]]+marketing_campaign[[#This Row],[MntSweetProducts]]+marketing_campaign[[#This Row],[MntFishProducts]]+marketing_campaign[[#This Row],[MntMeatProducts]]+marketing_campaign[[#This Row],[MntFruits]]+marketing_campaign[[#This Row],[MntWines]]</f>
        <v>64</v>
      </c>
      <c r="W252">
        <v>2</v>
      </c>
      <c r="X252">
        <v>2</v>
      </c>
      <c r="Y252">
        <v>0</v>
      </c>
      <c r="Z252">
        <v>3</v>
      </c>
      <c r="AA252">
        <f t="shared" si="7"/>
        <v>7</v>
      </c>
      <c r="AB252" t="str" cm="1">
        <f t="array" ref="AB252">_xlfn.IFS(AND(AA252&gt;=0,AA252&lt;=15),"low purchase",AND(AA252&gt;=16,AA252&lt;=30),"mid purchase",AA252&gt;=31,"high purchase")</f>
        <v>low purchase</v>
      </c>
      <c r="AC252">
        <v>8</v>
      </c>
      <c r="AD252" t="str">
        <f>IF(marketing_campaign[[#This Row],[NumWebVisitsMonth]]&gt;=5.3,"higher_webvists","lower_webvisits")</f>
        <v>higher_webvists</v>
      </c>
      <c r="AE252">
        <v>0</v>
      </c>
      <c r="AF252">
        <v>0</v>
      </c>
      <c r="AG252">
        <v>0</v>
      </c>
      <c r="AH252">
        <v>0</v>
      </c>
      <c r="AI252">
        <v>0</v>
      </c>
      <c r="AJ252">
        <v>0</v>
      </c>
      <c r="AK252">
        <v>3</v>
      </c>
      <c r="AL252">
        <v>11</v>
      </c>
      <c r="AM252">
        <v>0</v>
      </c>
      <c r="AN252">
        <f>marketing_campaign[[#This Row],[AcceptedCmp2]]+marketing_campaign[[#This Row],[AcceptedCmp1]]+marketing_campaign[[#This Row],[AcceptedCmp5]]+marketing_campaign[[#This Row],[AcceptedCmp4]]+marketing_campaign[[#This Row],[AcceptedCmp3]]+marketing_campaign[[#This Row],[Response]]</f>
        <v>0</v>
      </c>
      <c r="AO252" t="str" cm="1">
        <f t="array" ref="AO25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53" spans="1:41" x14ac:dyDescent="0.35">
      <c r="A253">
        <v>6340</v>
      </c>
      <c r="B253">
        <v>1985</v>
      </c>
      <c r="C253">
        <f t="shared" ca="1" si="6"/>
        <v>41</v>
      </c>
      <c r="D253" t="str" cm="1">
        <f t="array" aca="1" ref="D25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53" t="s">
        <v>29</v>
      </c>
      <c r="F253" t="s">
        <v>30</v>
      </c>
      <c r="G253" cm="1">
        <f t="array" ref="G253">_xlfn.IFS(marketing_campaign[[#This Row],[Marital_Status]]="Single",K253+L253+1,marketing_campaign[[#This Row],[Marital_Status]]="Together",K253+L253+2,marketing_campaign[[#This Row],[Marital_Status]]="Alone",K253+L253+1,marketing_campaign[[#This Row],[Marital_Status]]="Married",K253+L253+2,marketing_campaign[[#This Row],[Marital_Status]]="Divorced",K253+L253+1,marketing_campaign[[#This Row],[Marital_Status]]="YOLO",K253+L253+1,marketing_campaign[[#This Row],[Marital_Status]]="Absurd",K253+L253+1,marketing_campaign[[#This Row],[Marital_Status]]="Widow",K253+L253+1)</f>
        <v>2</v>
      </c>
      <c r="H253" t="str" cm="1">
        <f t="array" ref="H253">_xlfn.IFS(marketing_campaign[[#This Row],[Family_size]]=1,"Family_with_one_child",marketing_campaign[[#This Row],[Family_size]]&gt;1,"Family_with_more_children")</f>
        <v>Family_with_more_children</v>
      </c>
      <c r="I253">
        <v>29938</v>
      </c>
      <c r="J253" t="str">
        <f>IF(marketing_campaign[[#This Row],[Income]]&gt;=Sheet21!B303,"high_income","low_income")</f>
        <v>high_income</v>
      </c>
      <c r="K253">
        <v>1</v>
      </c>
      <c r="L253">
        <v>0</v>
      </c>
      <c r="M253" s="1">
        <v>41574</v>
      </c>
      <c r="N253">
        <v>52</v>
      </c>
      <c r="O253" t="str" cm="1">
        <f t="array" ref="O253">_xlfn.IFS(AND(marketing_campaign[[#This Row],[Recency]]&gt;=0,marketing_campaign[[#This Row],[Recency]]&lt;=14),"Early Recency",AND(marketing_campaign[[#This Row],[Recency]]&gt;=15,marketing_campaign[[#This Row],[Recency]]&lt;=31),"Mid-Recency",marketing_campaign[[#This Row],[Recency]]&gt;=32,"high Recency")</f>
        <v>high Recency</v>
      </c>
      <c r="P253">
        <v>3</v>
      </c>
      <c r="Q253">
        <v>3</v>
      </c>
      <c r="R253">
        <v>7</v>
      </c>
      <c r="S253">
        <v>0</v>
      </c>
      <c r="T253">
        <v>2</v>
      </c>
      <c r="U253">
        <v>11</v>
      </c>
      <c r="V253">
        <f>marketing_campaign[[#This Row],[MntGoldProds]]+marketing_campaign[[#This Row],[MntSweetProducts]]+marketing_campaign[[#This Row],[MntFishProducts]]+marketing_campaign[[#This Row],[MntMeatProducts]]+marketing_campaign[[#This Row],[MntFruits]]+marketing_campaign[[#This Row],[MntWines]]</f>
        <v>26</v>
      </c>
      <c r="W253">
        <v>2</v>
      </c>
      <c r="X253">
        <v>1</v>
      </c>
      <c r="Y253">
        <v>0</v>
      </c>
      <c r="Z253">
        <v>3</v>
      </c>
      <c r="AA253">
        <f t="shared" si="7"/>
        <v>6</v>
      </c>
      <c r="AB253" t="str" cm="1">
        <f t="array" ref="AB253">_xlfn.IFS(AND(AA253&gt;=0,AA253&lt;=15),"low purchase",AND(AA253&gt;=16,AA253&lt;=30),"mid purchase",AA253&gt;=31,"high purchase")</f>
        <v>low purchase</v>
      </c>
      <c r="AC253">
        <v>6</v>
      </c>
      <c r="AD253" t="str">
        <f>IF(marketing_campaign[[#This Row],[NumWebVisitsMonth]]&gt;=5.3,"higher_webvists","lower_webvisits")</f>
        <v>higher_webvists</v>
      </c>
      <c r="AE253">
        <v>0</v>
      </c>
      <c r="AF253">
        <v>0</v>
      </c>
      <c r="AG253">
        <v>0</v>
      </c>
      <c r="AH253">
        <v>0</v>
      </c>
      <c r="AI253">
        <v>0</v>
      </c>
      <c r="AJ253">
        <v>0</v>
      </c>
      <c r="AK253">
        <v>3</v>
      </c>
      <c r="AL253">
        <v>11</v>
      </c>
      <c r="AM253">
        <v>0</v>
      </c>
      <c r="AN253">
        <f>marketing_campaign[[#This Row],[AcceptedCmp2]]+marketing_campaign[[#This Row],[AcceptedCmp1]]+marketing_campaign[[#This Row],[AcceptedCmp5]]+marketing_campaign[[#This Row],[AcceptedCmp4]]+marketing_campaign[[#This Row],[AcceptedCmp3]]+marketing_campaign[[#This Row],[Response]]</f>
        <v>0</v>
      </c>
      <c r="AO253" t="str" cm="1">
        <f t="array" ref="AO25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54" spans="1:41" x14ac:dyDescent="0.35">
      <c r="A254">
        <v>10089</v>
      </c>
      <c r="B254">
        <v>1974</v>
      </c>
      <c r="C254">
        <f t="shared" ca="1" si="6"/>
        <v>52</v>
      </c>
      <c r="D254" t="str" cm="1">
        <f t="array" aca="1" ref="D25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54" t="s">
        <v>29</v>
      </c>
      <c r="F254" t="s">
        <v>35</v>
      </c>
      <c r="G254" cm="1">
        <f t="array" ref="G254">_xlfn.IFS(marketing_campaign[[#This Row],[Marital_Status]]="Single",K254+L254+1,marketing_campaign[[#This Row],[Marital_Status]]="Together",K254+L254+2,marketing_campaign[[#This Row],[Marital_Status]]="Alone",K254+L254+1,marketing_campaign[[#This Row],[Marital_Status]]="Married",K254+L254+2,marketing_campaign[[#This Row],[Marital_Status]]="Divorced",K254+L254+1,marketing_campaign[[#This Row],[Marital_Status]]="YOLO",K254+L254+1,marketing_campaign[[#This Row],[Marital_Status]]="Absurd",K254+L254+1,marketing_campaign[[#This Row],[Marital_Status]]="Widow",K254+L254+1)</f>
        <v>1</v>
      </c>
      <c r="H254" t="str" cm="1">
        <f t="array" ref="H254">_xlfn.IFS(marketing_campaign[[#This Row],[Family_size]]=1,"Family_with_one_child",marketing_campaign[[#This Row],[Family_size]]&gt;1,"Family_with_more_children")</f>
        <v>Family_with_one_child</v>
      </c>
      <c r="I254">
        <v>102692</v>
      </c>
      <c r="J254" t="str">
        <f>IF(marketing_campaign[[#This Row],[Income]]&gt;=Sheet21!B304,"high_income","low_income")</f>
        <v>high_income</v>
      </c>
      <c r="K254">
        <v>0</v>
      </c>
      <c r="L254">
        <v>0</v>
      </c>
      <c r="M254" s="1">
        <v>41369</v>
      </c>
      <c r="N254">
        <v>5</v>
      </c>
      <c r="O254" t="str" cm="1">
        <f t="array" ref="O254">_xlfn.IFS(AND(marketing_campaign[[#This Row],[Recency]]&gt;=0,marketing_campaign[[#This Row],[Recency]]&lt;=14),"Early Recency",AND(marketing_campaign[[#This Row],[Recency]]&gt;=15,marketing_campaign[[#This Row],[Recency]]&lt;=31),"Mid-Recency",marketing_campaign[[#This Row],[Recency]]&gt;=32,"high Recency")</f>
        <v>Early Recency</v>
      </c>
      <c r="P254">
        <v>168</v>
      </c>
      <c r="Q254">
        <v>148</v>
      </c>
      <c r="R254">
        <v>444</v>
      </c>
      <c r="S254">
        <v>32</v>
      </c>
      <c r="T254">
        <v>172</v>
      </c>
      <c r="U254">
        <v>148</v>
      </c>
      <c r="V254">
        <f>marketing_campaign[[#This Row],[MntGoldProds]]+marketing_campaign[[#This Row],[MntSweetProducts]]+marketing_campaign[[#This Row],[MntFishProducts]]+marketing_campaign[[#This Row],[MntMeatProducts]]+marketing_campaign[[#This Row],[MntFruits]]+marketing_campaign[[#This Row],[MntWines]]</f>
        <v>1112</v>
      </c>
      <c r="W254">
        <v>1</v>
      </c>
      <c r="X254">
        <v>6</v>
      </c>
      <c r="Y254">
        <v>9</v>
      </c>
      <c r="Z254">
        <v>13</v>
      </c>
      <c r="AA254">
        <f t="shared" si="7"/>
        <v>29</v>
      </c>
      <c r="AB254" t="str" cm="1">
        <f t="array" ref="AB254">_xlfn.IFS(AND(AA254&gt;=0,AA254&lt;=15),"low purchase",AND(AA254&gt;=16,AA254&lt;=30),"mid purchase",AA254&gt;=31,"high purchase")</f>
        <v>mid purchase</v>
      </c>
      <c r="AC254">
        <v>2</v>
      </c>
      <c r="AD254" t="str">
        <f>IF(marketing_campaign[[#This Row],[NumWebVisitsMonth]]&gt;=5.3,"higher_webvists","lower_webvisits")</f>
        <v>lower_webvisits</v>
      </c>
      <c r="AE254">
        <v>0</v>
      </c>
      <c r="AF254">
        <v>1</v>
      </c>
      <c r="AG254">
        <v>1</v>
      </c>
      <c r="AH254">
        <v>1</v>
      </c>
      <c r="AI254">
        <v>1</v>
      </c>
      <c r="AJ254">
        <v>0</v>
      </c>
      <c r="AK254">
        <v>3</v>
      </c>
      <c r="AL254">
        <v>11</v>
      </c>
      <c r="AM254">
        <v>1</v>
      </c>
      <c r="AN254">
        <f>marketing_campaign[[#This Row],[AcceptedCmp2]]+marketing_campaign[[#This Row],[AcceptedCmp1]]+marketing_campaign[[#This Row],[AcceptedCmp5]]+marketing_campaign[[#This Row],[AcceptedCmp4]]+marketing_campaign[[#This Row],[AcceptedCmp3]]+marketing_campaign[[#This Row],[Response]]</f>
        <v>5</v>
      </c>
      <c r="AO254" t="str" cm="1">
        <f t="array" ref="AO25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high campaign response</v>
      </c>
    </row>
    <row r="255" spans="1:41" x14ac:dyDescent="0.35">
      <c r="A255">
        <v>2227</v>
      </c>
      <c r="B255">
        <v>1958</v>
      </c>
      <c r="C255">
        <f t="shared" ca="1" si="6"/>
        <v>68</v>
      </c>
      <c r="D255" t="str" cm="1">
        <f t="array" aca="1" ref="D25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55" t="s">
        <v>37</v>
      </c>
      <c r="F255" t="s">
        <v>31</v>
      </c>
      <c r="G255" cm="1">
        <f t="array" ref="G255">_xlfn.IFS(marketing_campaign[[#This Row],[Marital_Status]]="Single",K255+L255+1,marketing_campaign[[#This Row],[Marital_Status]]="Together",K255+L255+2,marketing_campaign[[#This Row],[Marital_Status]]="Alone",K255+L255+1,marketing_campaign[[#This Row],[Marital_Status]]="Married",K255+L255+2,marketing_campaign[[#This Row],[Marital_Status]]="Divorced",K255+L255+1,marketing_campaign[[#This Row],[Marital_Status]]="YOLO",K255+L255+1,marketing_campaign[[#This Row],[Marital_Status]]="Absurd",K255+L255+1,marketing_campaign[[#This Row],[Marital_Status]]="Widow",K255+L255+1)</f>
        <v>2</v>
      </c>
      <c r="H255" t="str" cm="1">
        <f t="array" ref="H255">_xlfn.IFS(marketing_campaign[[#This Row],[Family_size]]=1,"Family_with_one_child",marketing_campaign[[#This Row],[Family_size]]&gt;1,"Family_with_more_children")</f>
        <v>Family_with_more_children</v>
      </c>
      <c r="I255">
        <v>26490</v>
      </c>
      <c r="J255" t="str">
        <f>IF(marketing_campaign[[#This Row],[Income]]&gt;=Sheet21!B305,"high_income","low_income")</f>
        <v>high_income</v>
      </c>
      <c r="K255">
        <v>0</v>
      </c>
      <c r="L255">
        <v>0</v>
      </c>
      <c r="M255" s="1">
        <v>41174</v>
      </c>
      <c r="N255">
        <v>92</v>
      </c>
      <c r="O255" t="str" cm="1">
        <f t="array" ref="O255">_xlfn.IFS(AND(marketing_campaign[[#This Row],[Recency]]&gt;=0,marketing_campaign[[#This Row],[Recency]]&lt;=14),"Early Recency",AND(marketing_campaign[[#This Row],[Recency]]&gt;=15,marketing_campaign[[#This Row],[Recency]]&lt;=31),"Mid-Recency",marketing_campaign[[#This Row],[Recency]]&gt;=32,"high Recency")</f>
        <v>high Recency</v>
      </c>
      <c r="P255">
        <v>45</v>
      </c>
      <c r="Q255">
        <v>47</v>
      </c>
      <c r="R255">
        <v>52</v>
      </c>
      <c r="S255">
        <v>21</v>
      </c>
      <c r="T255">
        <v>20</v>
      </c>
      <c r="U255">
        <v>25</v>
      </c>
      <c r="V255">
        <f>marketing_campaign[[#This Row],[MntGoldProds]]+marketing_campaign[[#This Row],[MntSweetProducts]]+marketing_campaign[[#This Row],[MntFishProducts]]+marketing_campaign[[#This Row],[MntMeatProducts]]+marketing_campaign[[#This Row],[MntFruits]]+marketing_campaign[[#This Row],[MntWines]]</f>
        <v>210</v>
      </c>
      <c r="W255">
        <v>2</v>
      </c>
      <c r="X255">
        <v>3</v>
      </c>
      <c r="Y255">
        <v>1</v>
      </c>
      <c r="Z255">
        <v>5</v>
      </c>
      <c r="AA255">
        <f t="shared" si="7"/>
        <v>11</v>
      </c>
      <c r="AB255" t="str" cm="1">
        <f t="array" ref="AB255">_xlfn.IFS(AND(AA255&gt;=0,AA255&lt;=15),"low purchase",AND(AA255&gt;=16,AA255&lt;=30),"mid purchase",AA255&gt;=31,"high purchase")</f>
        <v>low purchase</v>
      </c>
      <c r="AC255">
        <v>6</v>
      </c>
      <c r="AD255" t="str">
        <f>IF(marketing_campaign[[#This Row],[NumWebVisitsMonth]]&gt;=5.3,"higher_webvists","lower_webvisits")</f>
        <v>higher_webvists</v>
      </c>
      <c r="AE255">
        <v>0</v>
      </c>
      <c r="AF255">
        <v>0</v>
      </c>
      <c r="AG255">
        <v>0</v>
      </c>
      <c r="AH255">
        <v>0</v>
      </c>
      <c r="AI255">
        <v>0</v>
      </c>
      <c r="AJ255">
        <v>0</v>
      </c>
      <c r="AK255">
        <v>3</v>
      </c>
      <c r="AL255">
        <v>11</v>
      </c>
      <c r="AM255">
        <v>0</v>
      </c>
      <c r="AN255">
        <f>marketing_campaign[[#This Row],[AcceptedCmp2]]+marketing_campaign[[#This Row],[AcceptedCmp1]]+marketing_campaign[[#This Row],[AcceptedCmp5]]+marketing_campaign[[#This Row],[AcceptedCmp4]]+marketing_campaign[[#This Row],[AcceptedCmp3]]+marketing_campaign[[#This Row],[Response]]</f>
        <v>0</v>
      </c>
      <c r="AO255" t="str" cm="1">
        <f t="array" ref="AO25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56" spans="1:41" x14ac:dyDescent="0.35">
      <c r="A256">
        <v>10992</v>
      </c>
      <c r="B256">
        <v>1967</v>
      </c>
      <c r="C256">
        <f t="shared" ca="1" si="6"/>
        <v>59</v>
      </c>
      <c r="D256" t="str" cm="1">
        <f t="array" aca="1" ref="D25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56" t="s">
        <v>29</v>
      </c>
      <c r="F256" t="s">
        <v>31</v>
      </c>
      <c r="G256" cm="1">
        <f t="array" ref="G256">_xlfn.IFS(marketing_campaign[[#This Row],[Marital_Status]]="Single",K256+L256+1,marketing_campaign[[#This Row],[Marital_Status]]="Together",K256+L256+2,marketing_campaign[[#This Row],[Marital_Status]]="Alone",K256+L256+1,marketing_campaign[[#This Row],[Marital_Status]]="Married",K256+L256+2,marketing_campaign[[#This Row],[Marital_Status]]="Divorced",K256+L256+1,marketing_campaign[[#This Row],[Marital_Status]]="YOLO",K256+L256+1,marketing_campaign[[#This Row],[Marital_Status]]="Absurd",K256+L256+1,marketing_campaign[[#This Row],[Marital_Status]]="Widow",K256+L256+1)</f>
        <v>4</v>
      </c>
      <c r="H256" t="str" cm="1">
        <f t="array" ref="H256">_xlfn.IFS(marketing_campaign[[#This Row],[Family_size]]=1,"Family_with_one_child",marketing_campaign[[#This Row],[Family_size]]&gt;1,"Family_with_more_children")</f>
        <v>Family_with_more_children</v>
      </c>
      <c r="I256">
        <v>75702</v>
      </c>
      <c r="J256" t="str">
        <f>IF(marketing_campaign[[#This Row],[Income]]&gt;=Sheet21!B306,"high_income","low_income")</f>
        <v>high_income</v>
      </c>
      <c r="K256">
        <v>1</v>
      </c>
      <c r="L256">
        <v>1</v>
      </c>
      <c r="M256" s="1">
        <v>41150</v>
      </c>
      <c r="N256">
        <v>77</v>
      </c>
      <c r="O256" t="str" cm="1">
        <f t="array" ref="O256">_xlfn.IFS(AND(marketing_campaign[[#This Row],[Recency]]&gt;=0,marketing_campaign[[#This Row],[Recency]]&lt;=14),"Early Recency",AND(marketing_campaign[[#This Row],[Recency]]&gt;=15,marketing_campaign[[#This Row],[Recency]]&lt;=31),"Mid-Recency",marketing_campaign[[#This Row],[Recency]]&gt;=32,"high Recency")</f>
        <v>high Recency</v>
      </c>
      <c r="P256">
        <v>650</v>
      </c>
      <c r="Q256">
        <v>28</v>
      </c>
      <c r="R256">
        <v>353</v>
      </c>
      <c r="S256">
        <v>45</v>
      </c>
      <c r="T256">
        <v>42</v>
      </c>
      <c r="U256">
        <v>30</v>
      </c>
      <c r="V256">
        <f>marketing_campaign[[#This Row],[MntGoldProds]]+marketing_campaign[[#This Row],[MntSweetProducts]]+marketing_campaign[[#This Row],[MntFishProducts]]+marketing_campaign[[#This Row],[MntMeatProducts]]+marketing_campaign[[#This Row],[MntFruits]]+marketing_campaign[[#This Row],[MntWines]]</f>
        <v>1148</v>
      </c>
      <c r="W256">
        <v>5</v>
      </c>
      <c r="X256">
        <v>4</v>
      </c>
      <c r="Y256">
        <v>6</v>
      </c>
      <c r="Z256">
        <v>11</v>
      </c>
      <c r="AA256">
        <f t="shared" si="7"/>
        <v>26</v>
      </c>
      <c r="AB256" t="str" cm="1">
        <f t="array" ref="AB256">_xlfn.IFS(AND(AA256&gt;=0,AA256&lt;=15),"low purchase",AND(AA256&gt;=16,AA256&lt;=30),"mid purchase",AA256&gt;=31,"high purchase")</f>
        <v>mid purchase</v>
      </c>
      <c r="AC256">
        <v>8</v>
      </c>
      <c r="AD256" t="str">
        <f>IF(marketing_campaign[[#This Row],[NumWebVisitsMonth]]&gt;=5.3,"higher_webvists","lower_webvisits")</f>
        <v>higher_webvists</v>
      </c>
      <c r="AE256">
        <v>0</v>
      </c>
      <c r="AF256">
        <v>0</v>
      </c>
      <c r="AG256">
        <v>0</v>
      </c>
      <c r="AH256">
        <v>0</v>
      </c>
      <c r="AI256">
        <v>0</v>
      </c>
      <c r="AJ256">
        <v>0</v>
      </c>
      <c r="AK256">
        <v>3</v>
      </c>
      <c r="AL256">
        <v>11</v>
      </c>
      <c r="AM256">
        <v>0</v>
      </c>
      <c r="AN256">
        <f>marketing_campaign[[#This Row],[AcceptedCmp2]]+marketing_campaign[[#This Row],[AcceptedCmp1]]+marketing_campaign[[#This Row],[AcceptedCmp5]]+marketing_campaign[[#This Row],[AcceptedCmp4]]+marketing_campaign[[#This Row],[AcceptedCmp3]]+marketing_campaign[[#This Row],[Response]]</f>
        <v>0</v>
      </c>
      <c r="AO256" t="str" cm="1">
        <f t="array" ref="AO25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57" spans="1:41" x14ac:dyDescent="0.35">
      <c r="A257">
        <v>5304</v>
      </c>
      <c r="B257">
        <v>1974</v>
      </c>
      <c r="C257">
        <f t="shared" ca="1" si="6"/>
        <v>52</v>
      </c>
      <c r="D257" t="str" cm="1">
        <f t="array" aca="1" ref="D25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57" t="s">
        <v>32</v>
      </c>
      <c r="F257" t="s">
        <v>30</v>
      </c>
      <c r="G257" cm="1">
        <f t="array" ref="G257">_xlfn.IFS(marketing_campaign[[#This Row],[Marital_Status]]="Single",K257+L257+1,marketing_campaign[[#This Row],[Marital_Status]]="Together",K257+L257+2,marketing_campaign[[#This Row],[Marital_Status]]="Alone",K257+L257+1,marketing_campaign[[#This Row],[Marital_Status]]="Married",K257+L257+2,marketing_campaign[[#This Row],[Marital_Status]]="Divorced",K257+L257+1,marketing_campaign[[#This Row],[Marital_Status]]="YOLO",K257+L257+1,marketing_campaign[[#This Row],[Marital_Status]]="Absurd",K257+L257+1,marketing_campaign[[#This Row],[Marital_Status]]="Widow",K257+L257+1)</f>
        <v>2</v>
      </c>
      <c r="H257" t="str" cm="1">
        <f t="array" ref="H257">_xlfn.IFS(marketing_campaign[[#This Row],[Family_size]]=1,"Family_with_one_child",marketing_campaign[[#This Row],[Family_size]]&gt;1,"Family_with_more_children")</f>
        <v>Family_with_more_children</v>
      </c>
      <c r="I257">
        <v>30899</v>
      </c>
      <c r="J257" t="str">
        <f>IF(marketing_campaign[[#This Row],[Income]]&gt;=Sheet21!B307,"high_income","low_income")</f>
        <v>high_income</v>
      </c>
      <c r="K257">
        <v>1</v>
      </c>
      <c r="L257">
        <v>0</v>
      </c>
      <c r="M257" s="1">
        <v>41195</v>
      </c>
      <c r="N257">
        <v>35</v>
      </c>
      <c r="O257" t="str" cm="1">
        <f t="array" ref="O257">_xlfn.IFS(AND(marketing_campaign[[#This Row],[Recency]]&gt;=0,marketing_campaign[[#This Row],[Recency]]&lt;=14),"Early Recency",AND(marketing_campaign[[#This Row],[Recency]]&gt;=15,marketing_campaign[[#This Row],[Recency]]&lt;=31),"Mid-Recency",marketing_campaign[[#This Row],[Recency]]&gt;=32,"high Recency")</f>
        <v>high Recency</v>
      </c>
      <c r="P257">
        <v>24</v>
      </c>
      <c r="Q257">
        <v>0</v>
      </c>
      <c r="R257">
        <v>8</v>
      </c>
      <c r="S257">
        <v>0</v>
      </c>
      <c r="T257">
        <v>0</v>
      </c>
      <c r="U257">
        <v>1</v>
      </c>
      <c r="V257">
        <f>marketing_campaign[[#This Row],[MntGoldProds]]+marketing_campaign[[#This Row],[MntSweetProducts]]+marketing_campaign[[#This Row],[MntFishProducts]]+marketing_campaign[[#This Row],[MntMeatProducts]]+marketing_campaign[[#This Row],[MntFruits]]+marketing_campaign[[#This Row],[MntWines]]</f>
        <v>33</v>
      </c>
      <c r="W257">
        <v>2</v>
      </c>
      <c r="X257">
        <v>1</v>
      </c>
      <c r="Y257">
        <v>0</v>
      </c>
      <c r="Z257">
        <v>3</v>
      </c>
      <c r="AA257">
        <f t="shared" si="7"/>
        <v>6</v>
      </c>
      <c r="AB257" t="str" cm="1">
        <f t="array" ref="AB257">_xlfn.IFS(AND(AA257&gt;=0,AA257&lt;=15),"low purchase",AND(AA257&gt;=16,AA257&lt;=30),"mid purchase",AA257&gt;=31,"high purchase")</f>
        <v>low purchase</v>
      </c>
      <c r="AC257">
        <v>6</v>
      </c>
      <c r="AD257" t="str">
        <f>IF(marketing_campaign[[#This Row],[NumWebVisitsMonth]]&gt;=5.3,"higher_webvists","lower_webvisits")</f>
        <v>higher_webvists</v>
      </c>
      <c r="AE257">
        <v>0</v>
      </c>
      <c r="AF257">
        <v>0</v>
      </c>
      <c r="AG257">
        <v>0</v>
      </c>
      <c r="AH257">
        <v>0</v>
      </c>
      <c r="AI257">
        <v>0</v>
      </c>
      <c r="AJ257">
        <v>0</v>
      </c>
      <c r="AK257">
        <v>3</v>
      </c>
      <c r="AL257">
        <v>11</v>
      </c>
      <c r="AM257">
        <v>0</v>
      </c>
      <c r="AN257">
        <f>marketing_campaign[[#This Row],[AcceptedCmp2]]+marketing_campaign[[#This Row],[AcceptedCmp1]]+marketing_campaign[[#This Row],[AcceptedCmp5]]+marketing_campaign[[#This Row],[AcceptedCmp4]]+marketing_campaign[[#This Row],[AcceptedCmp3]]+marketing_campaign[[#This Row],[Response]]</f>
        <v>0</v>
      </c>
      <c r="AO257" t="str" cm="1">
        <f t="array" ref="AO25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58" spans="1:41" x14ac:dyDescent="0.35">
      <c r="A258">
        <v>309</v>
      </c>
      <c r="B258">
        <v>1961</v>
      </c>
      <c r="C258">
        <f t="shared" ref="C258:C321" ca="1" si="8">YEAR(TODAY())-B258</f>
        <v>65</v>
      </c>
      <c r="D258" t="str" cm="1">
        <f t="array" aca="1" ref="D25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58" t="s">
        <v>32</v>
      </c>
      <c r="F258" t="s">
        <v>31</v>
      </c>
      <c r="G258" cm="1">
        <f t="array" ref="G258">_xlfn.IFS(marketing_campaign[[#This Row],[Marital_Status]]="Single",K258+L258+1,marketing_campaign[[#This Row],[Marital_Status]]="Together",K258+L258+2,marketing_campaign[[#This Row],[Marital_Status]]="Alone",K258+L258+1,marketing_campaign[[#This Row],[Marital_Status]]="Married",K258+L258+2,marketing_campaign[[#This Row],[Marital_Status]]="Divorced",K258+L258+1,marketing_campaign[[#This Row],[Marital_Status]]="YOLO",K258+L258+1,marketing_campaign[[#This Row],[Marital_Status]]="Absurd",K258+L258+1,marketing_campaign[[#This Row],[Marital_Status]]="Widow",K258+L258+1)</f>
        <v>3</v>
      </c>
      <c r="H258" t="str" cm="1">
        <f t="array" ref="H258">_xlfn.IFS(marketing_campaign[[#This Row],[Family_size]]=1,"Family_with_one_child",marketing_campaign[[#This Row],[Family_size]]&gt;1,"Family_with_more_children")</f>
        <v>Family_with_more_children</v>
      </c>
      <c r="I258">
        <v>63342</v>
      </c>
      <c r="J258" t="str">
        <f>IF(marketing_campaign[[#This Row],[Income]]&gt;=Sheet21!B308,"high_income","low_income")</f>
        <v>high_income</v>
      </c>
      <c r="K258">
        <v>0</v>
      </c>
      <c r="L258">
        <v>1</v>
      </c>
      <c r="M258" s="1">
        <v>41198</v>
      </c>
      <c r="N258">
        <v>48</v>
      </c>
      <c r="O258" t="str" cm="1">
        <f t="array" ref="O258">_xlfn.IFS(AND(marketing_campaign[[#This Row],[Recency]]&gt;=0,marketing_campaign[[#This Row],[Recency]]&lt;=14),"Early Recency",AND(marketing_campaign[[#This Row],[Recency]]&gt;=15,marketing_campaign[[#This Row],[Recency]]&lt;=31),"Mid-Recency",marketing_campaign[[#This Row],[Recency]]&gt;=32,"high Recency")</f>
        <v>high Recency</v>
      </c>
      <c r="P258">
        <v>918</v>
      </c>
      <c r="Q258">
        <v>21</v>
      </c>
      <c r="R258">
        <v>118</v>
      </c>
      <c r="S258">
        <v>13</v>
      </c>
      <c r="T258">
        <v>10</v>
      </c>
      <c r="U258">
        <v>21</v>
      </c>
      <c r="V258">
        <f>marketing_campaign[[#This Row],[MntGoldProds]]+marketing_campaign[[#This Row],[MntSweetProducts]]+marketing_campaign[[#This Row],[MntFishProducts]]+marketing_campaign[[#This Row],[MntMeatProducts]]+marketing_campaign[[#This Row],[MntFruits]]+marketing_campaign[[#This Row],[MntWines]]</f>
        <v>1101</v>
      </c>
      <c r="W258">
        <v>3</v>
      </c>
      <c r="X258">
        <v>8</v>
      </c>
      <c r="Y258">
        <v>3</v>
      </c>
      <c r="Z258">
        <v>5</v>
      </c>
      <c r="AA258">
        <f t="shared" ref="AA258:AA321" si="9">W258+X258+Y258+Z258</f>
        <v>19</v>
      </c>
      <c r="AB258" t="str" cm="1">
        <f t="array" ref="AB258">_xlfn.IFS(AND(AA258&gt;=0,AA258&lt;=15),"low purchase",AND(AA258&gt;=16,AA258&lt;=30),"mid purchase",AA258&gt;=31,"high purchase")</f>
        <v>mid purchase</v>
      </c>
      <c r="AC258">
        <v>6</v>
      </c>
      <c r="AD258" t="str">
        <f>IF(marketing_campaign[[#This Row],[NumWebVisitsMonth]]&gt;=5.3,"higher_webvists","lower_webvisits")</f>
        <v>higher_webvists</v>
      </c>
      <c r="AE258">
        <v>0</v>
      </c>
      <c r="AF258">
        <v>1</v>
      </c>
      <c r="AG258">
        <v>0</v>
      </c>
      <c r="AH258">
        <v>0</v>
      </c>
      <c r="AI258">
        <v>0</v>
      </c>
      <c r="AJ258">
        <v>0</v>
      </c>
      <c r="AK258">
        <v>3</v>
      </c>
      <c r="AL258">
        <v>11</v>
      </c>
      <c r="AM258">
        <v>0</v>
      </c>
      <c r="AN258">
        <f>marketing_campaign[[#This Row],[AcceptedCmp2]]+marketing_campaign[[#This Row],[AcceptedCmp1]]+marketing_campaign[[#This Row],[AcceptedCmp5]]+marketing_campaign[[#This Row],[AcceptedCmp4]]+marketing_campaign[[#This Row],[AcceptedCmp3]]+marketing_campaign[[#This Row],[Response]]</f>
        <v>1</v>
      </c>
      <c r="AO258" t="str" cm="1">
        <f t="array" ref="AO25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259" spans="1:41" x14ac:dyDescent="0.35">
      <c r="A259">
        <v>3406</v>
      </c>
      <c r="B259">
        <v>1964</v>
      </c>
      <c r="C259">
        <f t="shared" ca="1" si="8"/>
        <v>62</v>
      </c>
      <c r="D259" t="str" cm="1">
        <f t="array" aca="1" ref="D25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59" t="s">
        <v>29</v>
      </c>
      <c r="F259" t="s">
        <v>30</v>
      </c>
      <c r="G259" cm="1">
        <f t="array" ref="G259">_xlfn.IFS(marketing_campaign[[#This Row],[Marital_Status]]="Single",K259+L259+1,marketing_campaign[[#This Row],[Marital_Status]]="Together",K259+L259+2,marketing_campaign[[#This Row],[Marital_Status]]="Alone",K259+L259+1,marketing_campaign[[#This Row],[Marital_Status]]="Married",K259+L259+2,marketing_campaign[[#This Row],[Marital_Status]]="Divorced",K259+L259+1,marketing_campaign[[#This Row],[Marital_Status]]="YOLO",K259+L259+1,marketing_campaign[[#This Row],[Marital_Status]]="Absurd",K259+L259+1,marketing_campaign[[#This Row],[Marital_Status]]="Widow",K259+L259+1)</f>
        <v>2</v>
      </c>
      <c r="H259" t="str" cm="1">
        <f t="array" ref="H259">_xlfn.IFS(marketing_campaign[[#This Row],[Family_size]]=1,"Family_with_one_child",marketing_campaign[[#This Row],[Family_size]]&gt;1,"Family_with_more_children")</f>
        <v>Family_with_more_children</v>
      </c>
      <c r="I259">
        <v>45989</v>
      </c>
      <c r="J259" t="str">
        <f>IF(marketing_campaign[[#This Row],[Income]]&gt;=Sheet21!B309,"high_income","low_income")</f>
        <v>high_income</v>
      </c>
      <c r="K259">
        <v>0</v>
      </c>
      <c r="L259">
        <v>1</v>
      </c>
      <c r="M259" s="1">
        <v>41204</v>
      </c>
      <c r="N259">
        <v>97</v>
      </c>
      <c r="O259" t="str" cm="1">
        <f t="array" ref="O259">_xlfn.IFS(AND(marketing_campaign[[#This Row],[Recency]]&gt;=0,marketing_campaign[[#This Row],[Recency]]&lt;=14),"Early Recency",AND(marketing_campaign[[#This Row],[Recency]]&gt;=15,marketing_campaign[[#This Row],[Recency]]&lt;=31),"Mid-Recency",marketing_campaign[[#This Row],[Recency]]&gt;=32,"high Recency")</f>
        <v>high Recency</v>
      </c>
      <c r="P259">
        <v>138</v>
      </c>
      <c r="Q259">
        <v>33</v>
      </c>
      <c r="R259">
        <v>87</v>
      </c>
      <c r="S259">
        <v>28</v>
      </c>
      <c r="T259">
        <v>24</v>
      </c>
      <c r="U259">
        <v>12</v>
      </c>
      <c r="V259">
        <f>marketing_campaign[[#This Row],[MntGoldProds]]+marketing_campaign[[#This Row],[MntSweetProducts]]+marketing_campaign[[#This Row],[MntFishProducts]]+marketing_campaign[[#This Row],[MntMeatProducts]]+marketing_campaign[[#This Row],[MntFruits]]+marketing_campaign[[#This Row],[MntWines]]</f>
        <v>322</v>
      </c>
      <c r="W259">
        <v>4</v>
      </c>
      <c r="X259">
        <v>3</v>
      </c>
      <c r="Y259">
        <v>2</v>
      </c>
      <c r="Z259">
        <v>7</v>
      </c>
      <c r="AA259">
        <f t="shared" si="9"/>
        <v>16</v>
      </c>
      <c r="AB259" t="str" cm="1">
        <f t="array" ref="AB259">_xlfn.IFS(AND(AA259&gt;=0,AA259&lt;=15),"low purchase",AND(AA259&gt;=16,AA259&lt;=30),"mid purchase",AA259&gt;=31,"high purchase")</f>
        <v>mid purchase</v>
      </c>
      <c r="AC259">
        <v>3</v>
      </c>
      <c r="AD259" t="str">
        <f>IF(marketing_campaign[[#This Row],[NumWebVisitsMonth]]&gt;=5.3,"higher_webvists","lower_webvisits")</f>
        <v>lower_webvisits</v>
      </c>
      <c r="AE259">
        <v>0</v>
      </c>
      <c r="AF259">
        <v>0</v>
      </c>
      <c r="AG259">
        <v>0</v>
      </c>
      <c r="AH259">
        <v>0</v>
      </c>
      <c r="AI259">
        <v>0</v>
      </c>
      <c r="AJ259">
        <v>0</v>
      </c>
      <c r="AK259">
        <v>3</v>
      </c>
      <c r="AL259">
        <v>11</v>
      </c>
      <c r="AM259">
        <v>0</v>
      </c>
      <c r="AN259">
        <f>marketing_campaign[[#This Row],[AcceptedCmp2]]+marketing_campaign[[#This Row],[AcceptedCmp1]]+marketing_campaign[[#This Row],[AcceptedCmp5]]+marketing_campaign[[#This Row],[AcceptedCmp4]]+marketing_campaign[[#This Row],[AcceptedCmp3]]+marketing_campaign[[#This Row],[Response]]</f>
        <v>0</v>
      </c>
      <c r="AO259" t="str" cm="1">
        <f t="array" ref="AO25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60" spans="1:41" x14ac:dyDescent="0.35">
      <c r="A260">
        <v>2661</v>
      </c>
      <c r="B260">
        <v>1964</v>
      </c>
      <c r="C260">
        <f t="shared" ca="1" si="8"/>
        <v>62</v>
      </c>
      <c r="D260" t="str" cm="1">
        <f t="array" aca="1" ref="D26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60" t="s">
        <v>29</v>
      </c>
      <c r="F260" t="s">
        <v>30</v>
      </c>
      <c r="G260" cm="1">
        <f t="array" ref="G260">_xlfn.IFS(marketing_campaign[[#This Row],[Marital_Status]]="Single",K260+L260+1,marketing_campaign[[#This Row],[Marital_Status]]="Together",K260+L260+2,marketing_campaign[[#This Row],[Marital_Status]]="Alone",K260+L260+1,marketing_campaign[[#This Row],[Marital_Status]]="Married",K260+L260+2,marketing_campaign[[#This Row],[Marital_Status]]="Divorced",K260+L260+1,marketing_campaign[[#This Row],[Marital_Status]]="YOLO",K260+L260+1,marketing_campaign[[#This Row],[Marital_Status]]="Absurd",K260+L260+1,marketing_campaign[[#This Row],[Marital_Status]]="Widow",K260+L260+1)</f>
        <v>3</v>
      </c>
      <c r="H260" t="str" cm="1">
        <f t="array" ref="H260">_xlfn.IFS(marketing_campaign[[#This Row],[Family_size]]=1,"Family_with_one_child",marketing_campaign[[#This Row],[Family_size]]&gt;1,"Family_with_more_children")</f>
        <v>Family_with_more_children</v>
      </c>
      <c r="I260">
        <v>18701</v>
      </c>
      <c r="J260" t="str">
        <f>IF(marketing_campaign[[#This Row],[Income]]&gt;=Sheet21!B310,"high_income","low_income")</f>
        <v>high_income</v>
      </c>
      <c r="K260">
        <v>1</v>
      </c>
      <c r="L260">
        <v>1</v>
      </c>
      <c r="M260" s="1">
        <v>41429</v>
      </c>
      <c r="N260">
        <v>95</v>
      </c>
      <c r="O260" t="str" cm="1">
        <f t="array" ref="O260">_xlfn.IFS(AND(marketing_campaign[[#This Row],[Recency]]&gt;=0,marketing_campaign[[#This Row],[Recency]]&lt;=14),"Early Recency",AND(marketing_campaign[[#This Row],[Recency]]&gt;=15,marketing_campaign[[#This Row],[Recency]]&lt;=31),"Mid-Recency",marketing_campaign[[#This Row],[Recency]]&gt;=32,"high Recency")</f>
        <v>high Recency</v>
      </c>
      <c r="P260">
        <v>12</v>
      </c>
      <c r="Q260">
        <v>4</v>
      </c>
      <c r="R260">
        <v>2</v>
      </c>
      <c r="S260">
        <v>10</v>
      </c>
      <c r="T260">
        <v>6</v>
      </c>
      <c r="U260">
        <v>10</v>
      </c>
      <c r="V260">
        <f>marketing_campaign[[#This Row],[MntGoldProds]]+marketing_campaign[[#This Row],[MntSweetProducts]]+marketing_campaign[[#This Row],[MntFishProducts]]+marketing_campaign[[#This Row],[MntMeatProducts]]+marketing_campaign[[#This Row],[MntFruits]]+marketing_campaign[[#This Row],[MntWines]]</f>
        <v>44</v>
      </c>
      <c r="W260">
        <v>4</v>
      </c>
      <c r="X260">
        <v>2</v>
      </c>
      <c r="Y260">
        <v>0</v>
      </c>
      <c r="Z260">
        <v>4</v>
      </c>
      <c r="AA260">
        <f t="shared" si="9"/>
        <v>10</v>
      </c>
      <c r="AB260" t="str" cm="1">
        <f t="array" ref="AB260">_xlfn.IFS(AND(AA260&gt;=0,AA260&lt;=15),"low purchase",AND(AA260&gt;=16,AA260&lt;=30),"mid purchase",AA260&gt;=31,"high purchase")</f>
        <v>low purchase</v>
      </c>
      <c r="AC260">
        <v>5</v>
      </c>
      <c r="AD260" t="str">
        <f>IF(marketing_campaign[[#This Row],[NumWebVisitsMonth]]&gt;=5.3,"higher_webvists","lower_webvisits")</f>
        <v>lower_webvisits</v>
      </c>
      <c r="AE260">
        <v>0</v>
      </c>
      <c r="AF260">
        <v>0</v>
      </c>
      <c r="AG260">
        <v>0</v>
      </c>
      <c r="AH260">
        <v>0</v>
      </c>
      <c r="AI260">
        <v>0</v>
      </c>
      <c r="AJ260">
        <v>0</v>
      </c>
      <c r="AK260">
        <v>3</v>
      </c>
      <c r="AL260">
        <v>11</v>
      </c>
      <c r="AM260">
        <v>0</v>
      </c>
      <c r="AN260">
        <f>marketing_campaign[[#This Row],[AcceptedCmp2]]+marketing_campaign[[#This Row],[AcceptedCmp1]]+marketing_campaign[[#This Row],[AcceptedCmp5]]+marketing_campaign[[#This Row],[AcceptedCmp4]]+marketing_campaign[[#This Row],[AcceptedCmp3]]+marketing_campaign[[#This Row],[Response]]</f>
        <v>0</v>
      </c>
      <c r="AO260" t="str" cm="1">
        <f t="array" ref="AO26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61" spans="1:41" x14ac:dyDescent="0.35">
      <c r="A261">
        <v>3153</v>
      </c>
      <c r="B261">
        <v>1957</v>
      </c>
      <c r="C261">
        <f t="shared" ca="1" si="8"/>
        <v>69</v>
      </c>
      <c r="D261" t="str" cm="1">
        <f t="array" aca="1" ref="D26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61" t="s">
        <v>32</v>
      </c>
      <c r="F261" t="s">
        <v>30</v>
      </c>
      <c r="G261" cm="1">
        <f t="array" ref="G261">_xlfn.IFS(marketing_campaign[[#This Row],[Marital_Status]]="Single",K261+L261+1,marketing_campaign[[#This Row],[Marital_Status]]="Together",K261+L261+2,marketing_campaign[[#This Row],[Marital_Status]]="Alone",K261+L261+1,marketing_campaign[[#This Row],[Marital_Status]]="Married",K261+L261+2,marketing_campaign[[#This Row],[Marital_Status]]="Divorced",K261+L261+1,marketing_campaign[[#This Row],[Marital_Status]]="YOLO",K261+L261+1,marketing_campaign[[#This Row],[Marital_Status]]="Absurd",K261+L261+1,marketing_campaign[[#This Row],[Marital_Status]]="Widow",K261+L261+1)</f>
        <v>4</v>
      </c>
      <c r="H261" t="str" cm="1">
        <f t="array" ref="H261">_xlfn.IFS(marketing_campaign[[#This Row],[Family_size]]=1,"Family_with_one_child",marketing_campaign[[#This Row],[Family_size]]&gt;1,"Family_with_more_children")</f>
        <v>Family_with_more_children</v>
      </c>
      <c r="I261">
        <v>40737</v>
      </c>
      <c r="J261" t="str">
        <f>IF(marketing_campaign[[#This Row],[Income]]&gt;=Sheet21!B311,"high_income","low_income")</f>
        <v>high_income</v>
      </c>
      <c r="K261">
        <v>2</v>
      </c>
      <c r="L261">
        <v>1</v>
      </c>
      <c r="M261" s="1">
        <v>41616</v>
      </c>
      <c r="N261">
        <v>24</v>
      </c>
      <c r="O261" t="str" cm="1">
        <f t="array" ref="O261">_xlfn.IFS(AND(marketing_campaign[[#This Row],[Recency]]&gt;=0,marketing_campaign[[#This Row],[Recency]]&lt;=14),"Early Recency",AND(marketing_campaign[[#This Row],[Recency]]&gt;=15,marketing_campaign[[#This Row],[Recency]]&lt;=31),"Mid-Recency",marketing_campaign[[#This Row],[Recency]]&gt;=32,"high Recency")</f>
        <v>Mid-Recency</v>
      </c>
      <c r="P261">
        <v>11</v>
      </c>
      <c r="Q261">
        <v>0</v>
      </c>
      <c r="R261">
        <v>4</v>
      </c>
      <c r="S261">
        <v>0</v>
      </c>
      <c r="T261">
        <v>0</v>
      </c>
      <c r="U261">
        <v>2</v>
      </c>
      <c r="V261">
        <f>marketing_campaign[[#This Row],[MntGoldProds]]+marketing_campaign[[#This Row],[MntSweetProducts]]+marketing_campaign[[#This Row],[MntFishProducts]]+marketing_campaign[[#This Row],[MntMeatProducts]]+marketing_campaign[[#This Row],[MntFruits]]+marketing_campaign[[#This Row],[MntWines]]</f>
        <v>17</v>
      </c>
      <c r="W261">
        <v>1</v>
      </c>
      <c r="X261">
        <v>1</v>
      </c>
      <c r="Y261">
        <v>0</v>
      </c>
      <c r="Z261">
        <v>2</v>
      </c>
      <c r="AA261">
        <f t="shared" si="9"/>
        <v>4</v>
      </c>
      <c r="AB261" t="str" cm="1">
        <f t="array" ref="AB261">_xlfn.IFS(AND(AA261&gt;=0,AA261&lt;=15),"low purchase",AND(AA261&gt;=16,AA261&lt;=30),"mid purchase",AA261&gt;=31,"high purchase")</f>
        <v>low purchase</v>
      </c>
      <c r="AC261">
        <v>8</v>
      </c>
      <c r="AD261" t="str">
        <f>IF(marketing_campaign[[#This Row],[NumWebVisitsMonth]]&gt;=5.3,"higher_webvists","lower_webvisits")</f>
        <v>higher_webvists</v>
      </c>
      <c r="AE261">
        <v>0</v>
      </c>
      <c r="AF261">
        <v>0</v>
      </c>
      <c r="AG261">
        <v>0</v>
      </c>
      <c r="AH261">
        <v>0</v>
      </c>
      <c r="AI261">
        <v>0</v>
      </c>
      <c r="AJ261">
        <v>0</v>
      </c>
      <c r="AK261">
        <v>3</v>
      </c>
      <c r="AL261">
        <v>11</v>
      </c>
      <c r="AM261">
        <v>0</v>
      </c>
      <c r="AN261">
        <f>marketing_campaign[[#This Row],[AcceptedCmp2]]+marketing_campaign[[#This Row],[AcceptedCmp1]]+marketing_campaign[[#This Row],[AcceptedCmp5]]+marketing_campaign[[#This Row],[AcceptedCmp4]]+marketing_campaign[[#This Row],[AcceptedCmp3]]+marketing_campaign[[#This Row],[Response]]</f>
        <v>0</v>
      </c>
      <c r="AO261" t="str" cm="1">
        <f t="array" ref="AO26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62" spans="1:41" x14ac:dyDescent="0.35">
      <c r="A262">
        <v>10264</v>
      </c>
      <c r="B262">
        <v>1979</v>
      </c>
      <c r="C262">
        <f t="shared" ca="1" si="8"/>
        <v>47</v>
      </c>
      <c r="D262" t="str" cm="1">
        <f t="array" aca="1" ref="D26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62" t="s">
        <v>29</v>
      </c>
      <c r="F262" t="s">
        <v>35</v>
      </c>
      <c r="G262" cm="1">
        <f t="array" ref="G262">_xlfn.IFS(marketing_campaign[[#This Row],[Marital_Status]]="Single",K262+L262+1,marketing_campaign[[#This Row],[Marital_Status]]="Together",K262+L262+2,marketing_campaign[[#This Row],[Marital_Status]]="Alone",K262+L262+1,marketing_campaign[[#This Row],[Marital_Status]]="Married",K262+L262+2,marketing_campaign[[#This Row],[Marital_Status]]="Divorced",K262+L262+1,marketing_campaign[[#This Row],[Marital_Status]]="YOLO",K262+L262+1,marketing_campaign[[#This Row],[Marital_Status]]="Absurd",K262+L262+1,marketing_campaign[[#This Row],[Marital_Status]]="Widow",K262+L262+1)</f>
        <v>2</v>
      </c>
      <c r="H262" t="str" cm="1">
        <f t="array" ref="H262">_xlfn.IFS(marketing_campaign[[#This Row],[Family_size]]=1,"Family_with_one_child",marketing_campaign[[#This Row],[Family_size]]&gt;1,"Family_with_more_children")</f>
        <v>Family_with_more_children</v>
      </c>
      <c r="I262">
        <v>15287</v>
      </c>
      <c r="J262" t="str">
        <f>IF(marketing_campaign[[#This Row],[Income]]&gt;=Sheet21!B312,"high_income","low_income")</f>
        <v>high_income</v>
      </c>
      <c r="K262">
        <v>1</v>
      </c>
      <c r="L262">
        <v>0</v>
      </c>
      <c r="M262" s="1">
        <v>41192</v>
      </c>
      <c r="N262">
        <v>60</v>
      </c>
      <c r="O262" t="str" cm="1">
        <f t="array" ref="O262">_xlfn.IFS(AND(marketing_campaign[[#This Row],[Recency]]&gt;=0,marketing_campaign[[#This Row],[Recency]]&lt;=14),"Early Recency",AND(marketing_campaign[[#This Row],[Recency]]&gt;=15,marketing_campaign[[#This Row],[Recency]]&lt;=31),"Mid-Recency",marketing_campaign[[#This Row],[Recency]]&gt;=32,"high Recency")</f>
        <v>high Recency</v>
      </c>
      <c r="P262">
        <v>1</v>
      </c>
      <c r="Q262">
        <v>2</v>
      </c>
      <c r="R262">
        <v>8</v>
      </c>
      <c r="S262">
        <v>4</v>
      </c>
      <c r="T262">
        <v>3</v>
      </c>
      <c r="U262">
        <v>13</v>
      </c>
      <c r="V262">
        <f>marketing_campaign[[#This Row],[MntGoldProds]]+marketing_campaign[[#This Row],[MntSweetProducts]]+marketing_campaign[[#This Row],[MntFishProducts]]+marketing_campaign[[#This Row],[MntMeatProducts]]+marketing_campaign[[#This Row],[MntFruits]]+marketing_campaign[[#This Row],[MntWines]]</f>
        <v>31</v>
      </c>
      <c r="W262">
        <v>2</v>
      </c>
      <c r="X262">
        <v>1</v>
      </c>
      <c r="Y262">
        <v>1</v>
      </c>
      <c r="Z262">
        <v>2</v>
      </c>
      <c r="AA262">
        <f t="shared" si="9"/>
        <v>6</v>
      </c>
      <c r="AB262" t="str" cm="1">
        <f t="array" ref="AB262">_xlfn.IFS(AND(AA262&gt;=0,AA262&lt;=15),"low purchase",AND(AA262&gt;=16,AA262&lt;=30),"mid purchase",AA262&gt;=31,"high purchase")</f>
        <v>low purchase</v>
      </c>
      <c r="AC262">
        <v>7</v>
      </c>
      <c r="AD262" t="str">
        <f>IF(marketing_campaign[[#This Row],[NumWebVisitsMonth]]&gt;=5.3,"higher_webvists","lower_webvisits")</f>
        <v>higher_webvists</v>
      </c>
      <c r="AE262">
        <v>1</v>
      </c>
      <c r="AF262">
        <v>0</v>
      </c>
      <c r="AG262">
        <v>0</v>
      </c>
      <c r="AH262">
        <v>0</v>
      </c>
      <c r="AI262">
        <v>0</v>
      </c>
      <c r="AJ262">
        <v>0</v>
      </c>
      <c r="AK262">
        <v>3</v>
      </c>
      <c r="AL262">
        <v>11</v>
      </c>
      <c r="AM262">
        <v>1</v>
      </c>
      <c r="AN262">
        <f>marketing_campaign[[#This Row],[AcceptedCmp2]]+marketing_campaign[[#This Row],[AcceptedCmp1]]+marketing_campaign[[#This Row],[AcceptedCmp5]]+marketing_campaign[[#This Row],[AcceptedCmp4]]+marketing_campaign[[#This Row],[AcceptedCmp3]]+marketing_campaign[[#This Row],[Response]]</f>
        <v>2</v>
      </c>
      <c r="AO262" t="str" cm="1">
        <f t="array" ref="AO26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263" spans="1:41" x14ac:dyDescent="0.35">
      <c r="A263">
        <v>1184</v>
      </c>
      <c r="B263">
        <v>1968</v>
      </c>
      <c r="C263">
        <f t="shared" ca="1" si="8"/>
        <v>58</v>
      </c>
      <c r="D263" t="str" cm="1">
        <f t="array" aca="1" ref="D26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63" t="s">
        <v>32</v>
      </c>
      <c r="F263" t="s">
        <v>35</v>
      </c>
      <c r="G263" cm="1">
        <f t="array" ref="G263">_xlfn.IFS(marketing_campaign[[#This Row],[Marital_Status]]="Single",K263+L263+1,marketing_campaign[[#This Row],[Marital_Status]]="Together",K263+L263+2,marketing_campaign[[#This Row],[Marital_Status]]="Alone",K263+L263+1,marketing_campaign[[#This Row],[Marital_Status]]="Married",K263+L263+2,marketing_campaign[[#This Row],[Marital_Status]]="Divorced",K263+L263+1,marketing_campaign[[#This Row],[Marital_Status]]="YOLO",K263+L263+1,marketing_campaign[[#This Row],[Marital_Status]]="Absurd",K263+L263+1,marketing_campaign[[#This Row],[Marital_Status]]="Widow",K263+L263+1)</f>
        <v>3</v>
      </c>
      <c r="H263" t="str" cm="1">
        <f t="array" ref="H263">_xlfn.IFS(marketing_campaign[[#This Row],[Family_size]]=1,"Family_with_one_child",marketing_campaign[[#This Row],[Family_size]]&gt;1,"Family_with_more_children")</f>
        <v>Family_with_more_children</v>
      </c>
      <c r="I263">
        <v>69674</v>
      </c>
      <c r="J263" t="str">
        <f>IF(marketing_campaign[[#This Row],[Income]]&gt;=Sheet21!B313,"high_income","low_income")</f>
        <v>high_income</v>
      </c>
      <c r="K263">
        <v>0</v>
      </c>
      <c r="L263">
        <v>2</v>
      </c>
      <c r="M263" s="1">
        <v>41416</v>
      </c>
      <c r="N263">
        <v>46</v>
      </c>
      <c r="O263" t="str" cm="1">
        <f t="array" ref="O263">_xlfn.IFS(AND(marketing_campaign[[#This Row],[Recency]]&gt;=0,marketing_campaign[[#This Row],[Recency]]&lt;=14),"Early Recency",AND(marketing_campaign[[#This Row],[Recency]]&gt;=15,marketing_campaign[[#This Row],[Recency]]&lt;=31),"Mid-Recency",marketing_campaign[[#This Row],[Recency]]&gt;=32,"high Recency")</f>
        <v>high Recency</v>
      </c>
      <c r="P263">
        <v>554</v>
      </c>
      <c r="Q263">
        <v>41</v>
      </c>
      <c r="R263">
        <v>215</v>
      </c>
      <c r="S263">
        <v>11</v>
      </c>
      <c r="T263">
        <v>0</v>
      </c>
      <c r="U263">
        <v>24</v>
      </c>
      <c r="V263">
        <f>marketing_campaign[[#This Row],[MntGoldProds]]+marketing_campaign[[#This Row],[MntSweetProducts]]+marketing_campaign[[#This Row],[MntFishProducts]]+marketing_campaign[[#This Row],[MntMeatProducts]]+marketing_campaign[[#This Row],[MntFruits]]+marketing_campaign[[#This Row],[MntWines]]</f>
        <v>845</v>
      </c>
      <c r="W263">
        <v>3</v>
      </c>
      <c r="X263">
        <v>10</v>
      </c>
      <c r="Y263">
        <v>2</v>
      </c>
      <c r="Z263">
        <v>10</v>
      </c>
      <c r="AA263">
        <f t="shared" si="9"/>
        <v>25</v>
      </c>
      <c r="AB263" t="str" cm="1">
        <f t="array" ref="AB263">_xlfn.IFS(AND(AA263&gt;=0,AA263&lt;=15),"low purchase",AND(AA263&gt;=16,AA263&lt;=30),"mid purchase",AA263&gt;=31,"high purchase")</f>
        <v>mid purchase</v>
      </c>
      <c r="AC263">
        <v>5</v>
      </c>
      <c r="AD263" t="str">
        <f>IF(marketing_campaign[[#This Row],[NumWebVisitsMonth]]&gt;=5.3,"higher_webvists","lower_webvisits")</f>
        <v>lower_webvisits</v>
      </c>
      <c r="AE263">
        <v>0</v>
      </c>
      <c r="AF263">
        <v>0</v>
      </c>
      <c r="AG263">
        <v>0</v>
      </c>
      <c r="AH263">
        <v>0</v>
      </c>
      <c r="AI263">
        <v>0</v>
      </c>
      <c r="AJ263">
        <v>0</v>
      </c>
      <c r="AK263">
        <v>3</v>
      </c>
      <c r="AL263">
        <v>11</v>
      </c>
      <c r="AM263">
        <v>0</v>
      </c>
      <c r="AN263">
        <f>marketing_campaign[[#This Row],[AcceptedCmp2]]+marketing_campaign[[#This Row],[AcceptedCmp1]]+marketing_campaign[[#This Row],[AcceptedCmp5]]+marketing_campaign[[#This Row],[AcceptedCmp4]]+marketing_campaign[[#This Row],[AcceptedCmp3]]+marketing_campaign[[#This Row],[Response]]</f>
        <v>0</v>
      </c>
      <c r="AO263" t="str" cm="1">
        <f t="array" ref="AO26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64" spans="1:41" x14ac:dyDescent="0.35">
      <c r="A264">
        <v>4200</v>
      </c>
      <c r="B264">
        <v>1970</v>
      </c>
      <c r="C264">
        <f t="shared" ca="1" si="8"/>
        <v>56</v>
      </c>
      <c r="D264" t="str" cm="1">
        <f t="array" aca="1" ref="D26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64" t="s">
        <v>34</v>
      </c>
      <c r="F264" t="s">
        <v>33</v>
      </c>
      <c r="G264" cm="1">
        <f t="array" ref="G264">_xlfn.IFS(marketing_campaign[[#This Row],[Marital_Status]]="Single",K264+L264+1,marketing_campaign[[#This Row],[Marital_Status]]="Together",K264+L264+2,marketing_campaign[[#This Row],[Marital_Status]]="Alone",K264+L264+1,marketing_campaign[[#This Row],[Marital_Status]]="Married",K264+L264+2,marketing_campaign[[#This Row],[Marital_Status]]="Divorced",K264+L264+1,marketing_campaign[[#This Row],[Marital_Status]]="YOLO",K264+L264+1,marketing_campaign[[#This Row],[Marital_Status]]="Absurd",K264+L264+1,marketing_campaign[[#This Row],[Marital_Status]]="Widow",K264+L264+1)</f>
        <v>3</v>
      </c>
      <c r="H264" t="str" cm="1">
        <f t="array" ref="H264">_xlfn.IFS(marketing_campaign[[#This Row],[Family_size]]=1,"Family_with_one_child",marketing_campaign[[#This Row],[Family_size]]&gt;1,"Family_with_more_children")</f>
        <v>Family_with_more_children</v>
      </c>
      <c r="I264">
        <v>44159</v>
      </c>
      <c r="J264" t="str">
        <f>IF(marketing_campaign[[#This Row],[Income]]&gt;=Sheet21!B314,"high_income","low_income")</f>
        <v>high_income</v>
      </c>
      <c r="K264">
        <v>1</v>
      </c>
      <c r="L264">
        <v>0</v>
      </c>
      <c r="M264" s="1">
        <v>41807</v>
      </c>
      <c r="N264">
        <v>85</v>
      </c>
      <c r="O264" t="str" cm="1">
        <f t="array" ref="O264">_xlfn.IFS(AND(marketing_campaign[[#This Row],[Recency]]&gt;=0,marketing_campaign[[#This Row],[Recency]]&lt;=14),"Early Recency",AND(marketing_campaign[[#This Row],[Recency]]&gt;=15,marketing_campaign[[#This Row],[Recency]]&lt;=31),"Mid-Recency",marketing_campaign[[#This Row],[Recency]]&gt;=32,"high Recency")</f>
        <v>high Recency</v>
      </c>
      <c r="P264">
        <v>167</v>
      </c>
      <c r="Q264">
        <v>2</v>
      </c>
      <c r="R264">
        <v>62</v>
      </c>
      <c r="S264">
        <v>24</v>
      </c>
      <c r="T264">
        <v>13</v>
      </c>
      <c r="U264">
        <v>7</v>
      </c>
      <c r="V264">
        <f>marketing_campaign[[#This Row],[MntGoldProds]]+marketing_campaign[[#This Row],[MntSweetProducts]]+marketing_campaign[[#This Row],[MntFishProducts]]+marketing_campaign[[#This Row],[MntMeatProducts]]+marketing_campaign[[#This Row],[MntFruits]]+marketing_campaign[[#This Row],[MntWines]]</f>
        <v>275</v>
      </c>
      <c r="W264">
        <v>4</v>
      </c>
      <c r="X264">
        <v>4</v>
      </c>
      <c r="Y264">
        <v>1</v>
      </c>
      <c r="Z264">
        <v>6</v>
      </c>
      <c r="AA264">
        <f t="shared" si="9"/>
        <v>15</v>
      </c>
      <c r="AB264" t="str" cm="1">
        <f t="array" ref="AB264">_xlfn.IFS(AND(AA264&gt;=0,AA264&lt;=15),"low purchase",AND(AA264&gt;=16,AA264&lt;=30),"mid purchase",AA264&gt;=31,"high purchase")</f>
        <v>low purchase</v>
      </c>
      <c r="AC264">
        <v>5</v>
      </c>
      <c r="AD264" t="str">
        <f>IF(marketing_campaign[[#This Row],[NumWebVisitsMonth]]&gt;=5.3,"higher_webvists","lower_webvisits")</f>
        <v>lower_webvisits</v>
      </c>
      <c r="AE264">
        <v>0</v>
      </c>
      <c r="AF264">
        <v>0</v>
      </c>
      <c r="AG264">
        <v>0</v>
      </c>
      <c r="AH264">
        <v>0</v>
      </c>
      <c r="AI264">
        <v>0</v>
      </c>
      <c r="AJ264">
        <v>0</v>
      </c>
      <c r="AK264">
        <v>3</v>
      </c>
      <c r="AL264">
        <v>11</v>
      </c>
      <c r="AM264">
        <v>0</v>
      </c>
      <c r="AN264">
        <f>marketing_campaign[[#This Row],[AcceptedCmp2]]+marketing_campaign[[#This Row],[AcceptedCmp1]]+marketing_campaign[[#This Row],[AcceptedCmp5]]+marketing_campaign[[#This Row],[AcceptedCmp4]]+marketing_campaign[[#This Row],[AcceptedCmp3]]+marketing_campaign[[#This Row],[Response]]</f>
        <v>0</v>
      </c>
      <c r="AO264" t="str" cm="1">
        <f t="array" ref="AO26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65" spans="1:41" x14ac:dyDescent="0.35">
      <c r="A265">
        <v>9396</v>
      </c>
      <c r="B265">
        <v>1978</v>
      </c>
      <c r="C265">
        <f t="shared" ca="1" si="8"/>
        <v>48</v>
      </c>
      <c r="D265" t="str" cm="1">
        <f t="array" aca="1" ref="D26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65" t="s">
        <v>32</v>
      </c>
      <c r="F265" t="s">
        <v>33</v>
      </c>
      <c r="G265" cm="1">
        <f t="array" ref="G265">_xlfn.IFS(marketing_campaign[[#This Row],[Marital_Status]]="Single",K265+L265+1,marketing_campaign[[#This Row],[Marital_Status]]="Together",K265+L265+2,marketing_campaign[[#This Row],[Marital_Status]]="Alone",K265+L265+1,marketing_campaign[[#This Row],[Marital_Status]]="Married",K265+L265+2,marketing_campaign[[#This Row],[Marital_Status]]="Divorced",K265+L265+1,marketing_campaign[[#This Row],[Marital_Status]]="YOLO",K265+L265+1,marketing_campaign[[#This Row],[Marital_Status]]="Absurd",K265+L265+1,marketing_campaign[[#This Row],[Marital_Status]]="Widow",K265+L265+1)</f>
        <v>3</v>
      </c>
      <c r="H265" t="str" cm="1">
        <f t="array" ref="H265">_xlfn.IFS(marketing_campaign[[#This Row],[Family_size]]=1,"Family_with_one_child",marketing_campaign[[#This Row],[Family_size]]&gt;1,"Family_with_more_children")</f>
        <v>Family_with_more_children</v>
      </c>
      <c r="I265">
        <v>37717</v>
      </c>
      <c r="J265" t="str">
        <f>IF(marketing_campaign[[#This Row],[Income]]&gt;=Sheet21!B315,"high_income","low_income")</f>
        <v>high_income</v>
      </c>
      <c r="K265">
        <v>1</v>
      </c>
      <c r="L265">
        <v>0</v>
      </c>
      <c r="M265" s="1">
        <v>41236</v>
      </c>
      <c r="N265">
        <v>31</v>
      </c>
      <c r="O265" t="str" cm="1">
        <f t="array" ref="O265">_xlfn.IFS(AND(marketing_campaign[[#This Row],[Recency]]&gt;=0,marketing_campaign[[#This Row],[Recency]]&lt;=14),"Early Recency",AND(marketing_campaign[[#This Row],[Recency]]&gt;=15,marketing_campaign[[#This Row],[Recency]]&lt;=31),"Mid-Recency",marketing_campaign[[#This Row],[Recency]]&gt;=32,"high Recency")</f>
        <v>Mid-Recency</v>
      </c>
      <c r="P265">
        <v>9</v>
      </c>
      <c r="Q265">
        <v>0</v>
      </c>
      <c r="R265">
        <v>6</v>
      </c>
      <c r="S265">
        <v>4</v>
      </c>
      <c r="T265">
        <v>1</v>
      </c>
      <c r="U265">
        <v>5</v>
      </c>
      <c r="V265">
        <f>marketing_campaign[[#This Row],[MntGoldProds]]+marketing_campaign[[#This Row],[MntSweetProducts]]+marketing_campaign[[#This Row],[MntFishProducts]]+marketing_campaign[[#This Row],[MntMeatProducts]]+marketing_campaign[[#This Row],[MntFruits]]+marketing_campaign[[#This Row],[MntWines]]</f>
        <v>25</v>
      </c>
      <c r="W265">
        <v>1</v>
      </c>
      <c r="X265">
        <v>1</v>
      </c>
      <c r="Y265">
        <v>0</v>
      </c>
      <c r="Z265">
        <v>2</v>
      </c>
      <c r="AA265">
        <f t="shared" si="9"/>
        <v>4</v>
      </c>
      <c r="AB265" t="str" cm="1">
        <f t="array" ref="AB265">_xlfn.IFS(AND(AA265&gt;=0,AA265&lt;=15),"low purchase",AND(AA265&gt;=16,AA265&lt;=30),"mid purchase",AA265&gt;=31,"high purchase")</f>
        <v>low purchase</v>
      </c>
      <c r="AC265">
        <v>9</v>
      </c>
      <c r="AD265" t="str">
        <f>IF(marketing_campaign[[#This Row],[NumWebVisitsMonth]]&gt;=5.3,"higher_webvists","lower_webvisits")</f>
        <v>higher_webvists</v>
      </c>
      <c r="AE265">
        <v>0</v>
      </c>
      <c r="AF265">
        <v>0</v>
      </c>
      <c r="AG265">
        <v>0</v>
      </c>
      <c r="AH265">
        <v>0</v>
      </c>
      <c r="AI265">
        <v>0</v>
      </c>
      <c r="AJ265">
        <v>0</v>
      </c>
      <c r="AK265">
        <v>3</v>
      </c>
      <c r="AL265">
        <v>11</v>
      </c>
      <c r="AM265">
        <v>0</v>
      </c>
      <c r="AN265">
        <f>marketing_campaign[[#This Row],[AcceptedCmp2]]+marketing_campaign[[#This Row],[AcceptedCmp1]]+marketing_campaign[[#This Row],[AcceptedCmp5]]+marketing_campaign[[#This Row],[AcceptedCmp4]]+marketing_campaign[[#This Row],[AcceptedCmp3]]+marketing_campaign[[#This Row],[Response]]</f>
        <v>0</v>
      </c>
      <c r="AO265" t="str" cm="1">
        <f t="array" ref="AO26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66" spans="1:41" x14ac:dyDescent="0.35">
      <c r="A266">
        <v>2387</v>
      </c>
      <c r="B266">
        <v>1952</v>
      </c>
      <c r="C266">
        <f t="shared" ca="1" si="8"/>
        <v>74</v>
      </c>
      <c r="D266" t="str" cm="1">
        <f t="array" aca="1" ref="D26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66" t="s">
        <v>34</v>
      </c>
      <c r="F266" t="s">
        <v>31</v>
      </c>
      <c r="G266" cm="1">
        <f t="array" ref="G266">_xlfn.IFS(marketing_campaign[[#This Row],[Marital_Status]]="Single",K266+L266+1,marketing_campaign[[#This Row],[Marital_Status]]="Together",K266+L266+2,marketing_campaign[[#This Row],[Marital_Status]]="Alone",K266+L266+1,marketing_campaign[[#This Row],[Marital_Status]]="Married",K266+L266+2,marketing_campaign[[#This Row],[Marital_Status]]="Divorced",K266+L266+1,marketing_campaign[[#This Row],[Marital_Status]]="YOLO",K266+L266+1,marketing_campaign[[#This Row],[Marital_Status]]="Absurd",K266+L266+1,marketing_campaign[[#This Row],[Marital_Status]]="Widow",K266+L266+1)</f>
        <v>4</v>
      </c>
      <c r="H266" t="str" cm="1">
        <f t="array" ref="H266">_xlfn.IFS(marketing_campaign[[#This Row],[Family_size]]=1,"Family_with_one_child",marketing_campaign[[#This Row],[Family_size]]&gt;1,"Family_with_more_children")</f>
        <v>Family_with_more_children</v>
      </c>
      <c r="I266">
        <v>43776</v>
      </c>
      <c r="J266" t="str">
        <f>IF(marketing_campaign[[#This Row],[Income]]&gt;=Sheet21!B316,"high_income","low_income")</f>
        <v>high_income</v>
      </c>
      <c r="K266">
        <v>1</v>
      </c>
      <c r="L266">
        <v>1</v>
      </c>
      <c r="M266" s="1">
        <v>41308</v>
      </c>
      <c r="N266">
        <v>9</v>
      </c>
      <c r="O266" t="str" cm="1">
        <f t="array" ref="O266">_xlfn.IFS(AND(marketing_campaign[[#This Row],[Recency]]&gt;=0,marketing_campaign[[#This Row],[Recency]]&lt;=14),"Early Recency",AND(marketing_campaign[[#This Row],[Recency]]&gt;=15,marketing_campaign[[#This Row],[Recency]]&lt;=31),"Mid-Recency",marketing_campaign[[#This Row],[Recency]]&gt;=32,"high Recency")</f>
        <v>Early Recency</v>
      </c>
      <c r="P266">
        <v>177</v>
      </c>
      <c r="Q266">
        <v>2</v>
      </c>
      <c r="R266">
        <v>71</v>
      </c>
      <c r="S266">
        <v>3</v>
      </c>
      <c r="T266">
        <v>2</v>
      </c>
      <c r="U266">
        <v>20</v>
      </c>
      <c r="V266">
        <f>marketing_campaign[[#This Row],[MntGoldProds]]+marketing_campaign[[#This Row],[MntSweetProducts]]+marketing_campaign[[#This Row],[MntFishProducts]]+marketing_campaign[[#This Row],[MntMeatProducts]]+marketing_campaign[[#This Row],[MntFruits]]+marketing_campaign[[#This Row],[MntWines]]</f>
        <v>275</v>
      </c>
      <c r="W266">
        <v>6</v>
      </c>
      <c r="X266">
        <v>5</v>
      </c>
      <c r="Y266">
        <v>2</v>
      </c>
      <c r="Z266">
        <v>4</v>
      </c>
      <c r="AA266">
        <f t="shared" si="9"/>
        <v>17</v>
      </c>
      <c r="AB266" t="str" cm="1">
        <f t="array" ref="AB266">_xlfn.IFS(AND(AA266&gt;=0,AA266&lt;=15),"low purchase",AND(AA266&gt;=16,AA266&lt;=30),"mid purchase",AA266&gt;=31,"high purchase")</f>
        <v>mid purchase</v>
      </c>
      <c r="AC266">
        <v>8</v>
      </c>
      <c r="AD266" t="str">
        <f>IF(marketing_campaign[[#This Row],[NumWebVisitsMonth]]&gt;=5.3,"higher_webvists","lower_webvisits")</f>
        <v>higher_webvists</v>
      </c>
      <c r="AE266">
        <v>0</v>
      </c>
      <c r="AF266">
        <v>0</v>
      </c>
      <c r="AG266">
        <v>0</v>
      </c>
      <c r="AH266">
        <v>0</v>
      </c>
      <c r="AI266">
        <v>0</v>
      </c>
      <c r="AJ266">
        <v>0</v>
      </c>
      <c r="AK266">
        <v>3</v>
      </c>
      <c r="AL266">
        <v>11</v>
      </c>
      <c r="AM266">
        <v>1</v>
      </c>
      <c r="AN266">
        <f>marketing_campaign[[#This Row],[AcceptedCmp2]]+marketing_campaign[[#This Row],[AcceptedCmp1]]+marketing_campaign[[#This Row],[AcceptedCmp5]]+marketing_campaign[[#This Row],[AcceptedCmp4]]+marketing_campaign[[#This Row],[AcceptedCmp3]]+marketing_campaign[[#This Row],[Response]]</f>
        <v>1</v>
      </c>
      <c r="AO266" t="str" cm="1">
        <f t="array" ref="AO26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267" spans="1:41" x14ac:dyDescent="0.35">
      <c r="A267">
        <v>6690</v>
      </c>
      <c r="B267">
        <v>1966</v>
      </c>
      <c r="C267">
        <f t="shared" ca="1" si="8"/>
        <v>60</v>
      </c>
      <c r="D267" t="str" cm="1">
        <f t="array" aca="1" ref="D26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67" t="s">
        <v>34</v>
      </c>
      <c r="F267" t="s">
        <v>33</v>
      </c>
      <c r="G267" cm="1">
        <f t="array" ref="G267">_xlfn.IFS(marketing_campaign[[#This Row],[Marital_Status]]="Single",K267+L267+1,marketing_campaign[[#This Row],[Marital_Status]]="Together",K267+L267+2,marketing_campaign[[#This Row],[Marital_Status]]="Alone",K267+L267+1,marketing_campaign[[#This Row],[Marital_Status]]="Married",K267+L267+2,marketing_campaign[[#This Row],[Marital_Status]]="Divorced",K267+L267+1,marketing_campaign[[#This Row],[Marital_Status]]="YOLO",K267+L267+1,marketing_campaign[[#This Row],[Marital_Status]]="Absurd",K267+L267+1,marketing_campaign[[#This Row],[Marital_Status]]="Widow",K267+L267+1)</f>
        <v>4</v>
      </c>
      <c r="H267" t="str" cm="1">
        <f t="array" ref="H267">_xlfn.IFS(marketing_campaign[[#This Row],[Family_size]]=1,"Family_with_one_child",marketing_campaign[[#This Row],[Family_size]]&gt;1,"Family_with_more_children")</f>
        <v>Family_with_more_children</v>
      </c>
      <c r="I267">
        <v>38179</v>
      </c>
      <c r="J267" t="str">
        <f>IF(marketing_campaign[[#This Row],[Income]]&gt;=Sheet21!B317,"high_income","low_income")</f>
        <v>high_income</v>
      </c>
      <c r="K267">
        <v>1</v>
      </c>
      <c r="L267">
        <v>1</v>
      </c>
      <c r="M267" s="1">
        <v>41347</v>
      </c>
      <c r="N267">
        <v>30</v>
      </c>
      <c r="O267" t="str" cm="1">
        <f t="array" ref="O267">_xlfn.IFS(AND(marketing_campaign[[#This Row],[Recency]]&gt;=0,marketing_campaign[[#This Row],[Recency]]&lt;=14),"Early Recency",AND(marketing_campaign[[#This Row],[Recency]]&gt;=15,marketing_campaign[[#This Row],[Recency]]&lt;=31),"Mid-Recency",marketing_campaign[[#This Row],[Recency]]&gt;=32,"high Recency")</f>
        <v>Mid-Recency</v>
      </c>
      <c r="P267">
        <v>38</v>
      </c>
      <c r="Q267">
        <v>4</v>
      </c>
      <c r="R267">
        <v>22</v>
      </c>
      <c r="S267">
        <v>4</v>
      </c>
      <c r="T267">
        <v>2</v>
      </c>
      <c r="U267">
        <v>20</v>
      </c>
      <c r="V267">
        <f>marketing_campaign[[#This Row],[MntGoldProds]]+marketing_campaign[[#This Row],[MntSweetProducts]]+marketing_campaign[[#This Row],[MntFishProducts]]+marketing_campaign[[#This Row],[MntMeatProducts]]+marketing_campaign[[#This Row],[MntFruits]]+marketing_campaign[[#This Row],[MntWines]]</f>
        <v>90</v>
      </c>
      <c r="W267">
        <v>4</v>
      </c>
      <c r="X267">
        <v>3</v>
      </c>
      <c r="Y267">
        <v>1</v>
      </c>
      <c r="Z267">
        <v>3</v>
      </c>
      <c r="AA267">
        <f t="shared" si="9"/>
        <v>11</v>
      </c>
      <c r="AB267" t="str" cm="1">
        <f t="array" ref="AB267">_xlfn.IFS(AND(AA267&gt;=0,AA267&lt;=15),"low purchase",AND(AA267&gt;=16,AA267&lt;=30),"mid purchase",AA267&gt;=31,"high purchase")</f>
        <v>low purchase</v>
      </c>
      <c r="AC267">
        <v>7</v>
      </c>
      <c r="AD267" t="str">
        <f>IF(marketing_campaign[[#This Row],[NumWebVisitsMonth]]&gt;=5.3,"higher_webvists","lower_webvisits")</f>
        <v>higher_webvists</v>
      </c>
      <c r="AE267">
        <v>0</v>
      </c>
      <c r="AF267">
        <v>0</v>
      </c>
      <c r="AG267">
        <v>0</v>
      </c>
      <c r="AH267">
        <v>0</v>
      </c>
      <c r="AI267">
        <v>0</v>
      </c>
      <c r="AJ267">
        <v>0</v>
      </c>
      <c r="AK267">
        <v>3</v>
      </c>
      <c r="AL267">
        <v>11</v>
      </c>
      <c r="AM267">
        <v>0</v>
      </c>
      <c r="AN267">
        <f>marketing_campaign[[#This Row],[AcceptedCmp2]]+marketing_campaign[[#This Row],[AcceptedCmp1]]+marketing_campaign[[#This Row],[AcceptedCmp5]]+marketing_campaign[[#This Row],[AcceptedCmp4]]+marketing_campaign[[#This Row],[AcceptedCmp3]]+marketing_campaign[[#This Row],[Response]]</f>
        <v>0</v>
      </c>
      <c r="AO267" t="str" cm="1">
        <f t="array" ref="AO26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68" spans="1:41" x14ac:dyDescent="0.35">
      <c r="A268">
        <v>1225</v>
      </c>
      <c r="B268">
        <v>1963</v>
      </c>
      <c r="C268">
        <f t="shared" ca="1" si="8"/>
        <v>63</v>
      </c>
      <c r="D268" t="str" cm="1">
        <f t="array" aca="1" ref="D26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68" t="s">
        <v>29</v>
      </c>
      <c r="F268" t="s">
        <v>33</v>
      </c>
      <c r="G268" cm="1">
        <f t="array" ref="G268">_xlfn.IFS(marketing_campaign[[#This Row],[Marital_Status]]="Single",K268+L268+1,marketing_campaign[[#This Row],[Marital_Status]]="Together",K268+L268+2,marketing_campaign[[#This Row],[Marital_Status]]="Alone",K268+L268+1,marketing_campaign[[#This Row],[Marital_Status]]="Married",K268+L268+2,marketing_campaign[[#This Row],[Marital_Status]]="Divorced",K268+L268+1,marketing_campaign[[#This Row],[Marital_Status]]="YOLO",K268+L268+1,marketing_campaign[[#This Row],[Marital_Status]]="Absurd",K268+L268+1,marketing_campaign[[#This Row],[Marital_Status]]="Widow",K268+L268+1)</f>
        <v>2</v>
      </c>
      <c r="H268" t="str" cm="1">
        <f t="array" ref="H268">_xlfn.IFS(marketing_campaign[[#This Row],[Family_size]]=1,"Family_with_one_child",marketing_campaign[[#This Row],[Family_size]]&gt;1,"Family_with_more_children")</f>
        <v>Family_with_more_children</v>
      </c>
      <c r="I268">
        <v>80124</v>
      </c>
      <c r="J268" t="str">
        <f>IF(marketing_campaign[[#This Row],[Income]]&gt;=Sheet21!B318,"high_income","low_income")</f>
        <v>high_income</v>
      </c>
      <c r="K268">
        <v>0</v>
      </c>
      <c r="L268">
        <v>0</v>
      </c>
      <c r="M268" s="1">
        <v>41816</v>
      </c>
      <c r="N268">
        <v>47</v>
      </c>
      <c r="O268" t="str" cm="1">
        <f t="array" ref="O268">_xlfn.IFS(AND(marketing_campaign[[#This Row],[Recency]]&gt;=0,marketing_campaign[[#This Row],[Recency]]&lt;=14),"Early Recency",AND(marketing_campaign[[#This Row],[Recency]]&gt;=15,marketing_campaign[[#This Row],[Recency]]&lt;=31),"Mid-Recency",marketing_campaign[[#This Row],[Recency]]&gt;=32,"high Recency")</f>
        <v>high Recency</v>
      </c>
      <c r="P268">
        <v>483</v>
      </c>
      <c r="Q268">
        <v>84</v>
      </c>
      <c r="R268">
        <v>398</v>
      </c>
      <c r="S268">
        <v>205</v>
      </c>
      <c r="T268">
        <v>84</v>
      </c>
      <c r="U268">
        <v>241</v>
      </c>
      <c r="V268">
        <f>marketing_campaign[[#This Row],[MntGoldProds]]+marketing_campaign[[#This Row],[MntSweetProducts]]+marketing_campaign[[#This Row],[MntFishProducts]]+marketing_campaign[[#This Row],[MntMeatProducts]]+marketing_campaign[[#This Row],[MntFruits]]+marketing_campaign[[#This Row],[MntWines]]</f>
        <v>1495</v>
      </c>
      <c r="W268">
        <v>1</v>
      </c>
      <c r="X268">
        <v>3</v>
      </c>
      <c r="Y268">
        <v>7</v>
      </c>
      <c r="Z268">
        <v>8</v>
      </c>
      <c r="AA268">
        <f t="shared" si="9"/>
        <v>19</v>
      </c>
      <c r="AB268" t="str" cm="1">
        <f t="array" ref="AB268">_xlfn.IFS(AND(AA268&gt;=0,AA268&lt;=15),"low purchase",AND(AA268&gt;=16,AA268&lt;=30),"mid purchase",AA268&gt;=31,"high purchase")</f>
        <v>mid purchase</v>
      </c>
      <c r="AC268">
        <v>1</v>
      </c>
      <c r="AD268" t="str">
        <f>IF(marketing_campaign[[#This Row],[NumWebVisitsMonth]]&gt;=5.3,"higher_webvists","lower_webvisits")</f>
        <v>lower_webvisits</v>
      </c>
      <c r="AE268">
        <v>1</v>
      </c>
      <c r="AF268">
        <v>0</v>
      </c>
      <c r="AG268">
        <v>0</v>
      </c>
      <c r="AH268">
        <v>0</v>
      </c>
      <c r="AI268">
        <v>0</v>
      </c>
      <c r="AJ268">
        <v>0</v>
      </c>
      <c r="AK268">
        <v>3</v>
      </c>
      <c r="AL268">
        <v>11</v>
      </c>
      <c r="AM268">
        <v>0</v>
      </c>
      <c r="AN268">
        <f>marketing_campaign[[#This Row],[AcceptedCmp2]]+marketing_campaign[[#This Row],[AcceptedCmp1]]+marketing_campaign[[#This Row],[AcceptedCmp5]]+marketing_campaign[[#This Row],[AcceptedCmp4]]+marketing_campaign[[#This Row],[AcceptedCmp3]]+marketing_campaign[[#This Row],[Response]]</f>
        <v>1</v>
      </c>
      <c r="AO268" t="str" cm="1">
        <f t="array" ref="AO26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269" spans="1:41" x14ac:dyDescent="0.35">
      <c r="A269">
        <v>9703</v>
      </c>
      <c r="B269">
        <v>1970</v>
      </c>
      <c r="C269">
        <f t="shared" ca="1" si="8"/>
        <v>56</v>
      </c>
      <c r="D269" t="str" cm="1">
        <f t="array" aca="1" ref="D26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69" t="s">
        <v>32</v>
      </c>
      <c r="F269" t="s">
        <v>33</v>
      </c>
      <c r="G269" cm="1">
        <f t="array" ref="G269">_xlfn.IFS(marketing_campaign[[#This Row],[Marital_Status]]="Single",K269+L269+1,marketing_campaign[[#This Row],[Marital_Status]]="Together",K269+L269+2,marketing_campaign[[#This Row],[Marital_Status]]="Alone",K269+L269+1,marketing_campaign[[#This Row],[Marital_Status]]="Married",K269+L269+2,marketing_campaign[[#This Row],[Marital_Status]]="Divorced",K269+L269+1,marketing_campaign[[#This Row],[Marital_Status]]="YOLO",K269+L269+1,marketing_campaign[[#This Row],[Marital_Status]]="Absurd",K269+L269+1,marketing_campaign[[#This Row],[Marital_Status]]="Widow",K269+L269+1)</f>
        <v>4</v>
      </c>
      <c r="H269" t="str" cm="1">
        <f t="array" ref="H269">_xlfn.IFS(marketing_campaign[[#This Row],[Family_size]]=1,"Family_with_one_child",marketing_campaign[[#This Row],[Family_size]]&gt;1,"Family_with_more_children")</f>
        <v>Family_with_more_children</v>
      </c>
      <c r="I269">
        <v>38097</v>
      </c>
      <c r="J269" t="str">
        <f>IF(marketing_campaign[[#This Row],[Income]]&gt;=Sheet21!B319,"high_income","low_income")</f>
        <v>high_income</v>
      </c>
      <c r="K269">
        <v>1</v>
      </c>
      <c r="L269">
        <v>1</v>
      </c>
      <c r="M269" s="1">
        <v>41197</v>
      </c>
      <c r="N269">
        <v>70</v>
      </c>
      <c r="O269" t="str" cm="1">
        <f t="array" ref="O269">_xlfn.IFS(AND(marketing_campaign[[#This Row],[Recency]]&gt;=0,marketing_campaign[[#This Row],[Recency]]&lt;=14),"Early Recency",AND(marketing_campaign[[#This Row],[Recency]]&gt;=15,marketing_campaign[[#This Row],[Recency]]&lt;=31),"Mid-Recency",marketing_campaign[[#This Row],[Recency]]&gt;=32,"high Recency")</f>
        <v>high Recency</v>
      </c>
      <c r="P269">
        <v>77</v>
      </c>
      <c r="Q269">
        <v>2</v>
      </c>
      <c r="R269">
        <v>35</v>
      </c>
      <c r="S269">
        <v>0</v>
      </c>
      <c r="T269">
        <v>1</v>
      </c>
      <c r="U269">
        <v>69</v>
      </c>
      <c r="V269">
        <f>marketing_campaign[[#This Row],[MntGoldProds]]+marketing_campaign[[#This Row],[MntSweetProducts]]+marketing_campaign[[#This Row],[MntFishProducts]]+marketing_campaign[[#This Row],[MntMeatProducts]]+marketing_campaign[[#This Row],[MntFruits]]+marketing_campaign[[#This Row],[MntWines]]</f>
        <v>184</v>
      </c>
      <c r="W269">
        <v>4</v>
      </c>
      <c r="X269">
        <v>3</v>
      </c>
      <c r="Y269">
        <v>2</v>
      </c>
      <c r="Z269">
        <v>2</v>
      </c>
      <c r="AA269">
        <f t="shared" si="9"/>
        <v>11</v>
      </c>
      <c r="AB269" t="str" cm="1">
        <f t="array" ref="AB269">_xlfn.IFS(AND(AA269&gt;=0,AA269&lt;=15),"low purchase",AND(AA269&gt;=16,AA269&lt;=30),"mid purchase",AA269&gt;=31,"high purchase")</f>
        <v>low purchase</v>
      </c>
      <c r="AC269">
        <v>7</v>
      </c>
      <c r="AD269" t="str">
        <f>IF(marketing_campaign[[#This Row],[NumWebVisitsMonth]]&gt;=5.3,"higher_webvists","lower_webvisits")</f>
        <v>higher_webvists</v>
      </c>
      <c r="AE269">
        <v>1</v>
      </c>
      <c r="AF269">
        <v>0</v>
      </c>
      <c r="AG269">
        <v>0</v>
      </c>
      <c r="AH269">
        <v>0</v>
      </c>
      <c r="AI269">
        <v>0</v>
      </c>
      <c r="AJ269">
        <v>0</v>
      </c>
      <c r="AK269">
        <v>3</v>
      </c>
      <c r="AL269">
        <v>11</v>
      </c>
      <c r="AM269">
        <v>1</v>
      </c>
      <c r="AN269">
        <f>marketing_campaign[[#This Row],[AcceptedCmp2]]+marketing_campaign[[#This Row],[AcceptedCmp1]]+marketing_campaign[[#This Row],[AcceptedCmp5]]+marketing_campaign[[#This Row],[AcceptedCmp4]]+marketing_campaign[[#This Row],[AcceptedCmp3]]+marketing_campaign[[#This Row],[Response]]</f>
        <v>2</v>
      </c>
      <c r="AO269" t="str" cm="1">
        <f t="array" ref="AO26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270" spans="1:41" x14ac:dyDescent="0.35">
      <c r="A270">
        <v>291</v>
      </c>
      <c r="B270">
        <v>1970</v>
      </c>
      <c r="C270">
        <f t="shared" ca="1" si="8"/>
        <v>56</v>
      </c>
      <c r="D270" t="str" cm="1">
        <f t="array" aca="1" ref="D27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70" t="s">
        <v>29</v>
      </c>
      <c r="F270" t="s">
        <v>33</v>
      </c>
      <c r="G270" cm="1">
        <f t="array" ref="G270">_xlfn.IFS(marketing_campaign[[#This Row],[Marital_Status]]="Single",K270+L270+1,marketing_campaign[[#This Row],[Marital_Status]]="Together",K270+L270+2,marketing_campaign[[#This Row],[Marital_Status]]="Alone",K270+L270+1,marketing_campaign[[#This Row],[Marital_Status]]="Married",K270+L270+2,marketing_campaign[[#This Row],[Marital_Status]]="Divorced",K270+L270+1,marketing_campaign[[#This Row],[Marital_Status]]="YOLO",K270+L270+1,marketing_campaign[[#This Row],[Marital_Status]]="Absurd",K270+L270+1,marketing_campaign[[#This Row],[Marital_Status]]="Widow",K270+L270+1)</f>
        <v>2</v>
      </c>
      <c r="H270" t="str" cm="1">
        <f t="array" ref="H270">_xlfn.IFS(marketing_campaign[[#This Row],[Family_size]]=1,"Family_with_one_child",marketing_campaign[[#This Row],[Family_size]]&gt;1,"Family_with_more_children")</f>
        <v>Family_with_more_children</v>
      </c>
      <c r="I270">
        <v>72940</v>
      </c>
      <c r="J270" t="str">
        <f>IF(marketing_campaign[[#This Row],[Income]]&gt;=Sheet21!B320,"high_income","low_income")</f>
        <v>high_income</v>
      </c>
      <c r="K270">
        <v>0</v>
      </c>
      <c r="L270">
        <v>0</v>
      </c>
      <c r="M270" s="1">
        <v>41444</v>
      </c>
      <c r="N270">
        <v>13</v>
      </c>
      <c r="O270" t="str" cm="1">
        <f t="array" ref="O270">_xlfn.IFS(AND(marketing_campaign[[#This Row],[Recency]]&gt;=0,marketing_campaign[[#This Row],[Recency]]&lt;=14),"Early Recency",AND(marketing_campaign[[#This Row],[Recency]]&gt;=15,marketing_campaign[[#This Row],[Recency]]&lt;=31),"Mid-Recency",marketing_campaign[[#This Row],[Recency]]&gt;=32,"high Recency")</f>
        <v>Early Recency</v>
      </c>
      <c r="P270">
        <v>182</v>
      </c>
      <c r="Q270">
        <v>74</v>
      </c>
      <c r="R270">
        <v>298</v>
      </c>
      <c r="S270">
        <v>162</v>
      </c>
      <c r="T270">
        <v>149</v>
      </c>
      <c r="U270">
        <v>116</v>
      </c>
      <c r="V270">
        <f>marketing_campaign[[#This Row],[MntGoldProds]]+marketing_campaign[[#This Row],[MntSweetProducts]]+marketing_campaign[[#This Row],[MntFishProducts]]+marketing_campaign[[#This Row],[MntMeatProducts]]+marketing_campaign[[#This Row],[MntFruits]]+marketing_campaign[[#This Row],[MntWines]]</f>
        <v>981</v>
      </c>
      <c r="W270">
        <v>1</v>
      </c>
      <c r="X270">
        <v>3</v>
      </c>
      <c r="Y270">
        <v>3</v>
      </c>
      <c r="Z270">
        <v>6</v>
      </c>
      <c r="AA270">
        <f t="shared" si="9"/>
        <v>13</v>
      </c>
      <c r="AB270" t="str" cm="1">
        <f t="array" ref="AB270">_xlfn.IFS(AND(AA270&gt;=0,AA270&lt;=15),"low purchase",AND(AA270&gt;=16,AA270&lt;=30),"mid purchase",AA270&gt;=31,"high purchase")</f>
        <v>low purchase</v>
      </c>
      <c r="AC270">
        <v>1</v>
      </c>
      <c r="AD270" t="str">
        <f>IF(marketing_campaign[[#This Row],[NumWebVisitsMonth]]&gt;=5.3,"higher_webvists","lower_webvisits")</f>
        <v>lower_webvisits</v>
      </c>
      <c r="AE270">
        <v>0</v>
      </c>
      <c r="AF270">
        <v>0</v>
      </c>
      <c r="AG270">
        <v>0</v>
      </c>
      <c r="AH270">
        <v>0</v>
      </c>
      <c r="AI270">
        <v>0</v>
      </c>
      <c r="AJ270">
        <v>0</v>
      </c>
      <c r="AK270">
        <v>3</v>
      </c>
      <c r="AL270">
        <v>11</v>
      </c>
      <c r="AM270">
        <v>0</v>
      </c>
      <c r="AN270">
        <f>marketing_campaign[[#This Row],[AcceptedCmp2]]+marketing_campaign[[#This Row],[AcceptedCmp1]]+marketing_campaign[[#This Row],[AcceptedCmp5]]+marketing_campaign[[#This Row],[AcceptedCmp4]]+marketing_campaign[[#This Row],[AcceptedCmp3]]+marketing_campaign[[#This Row],[Response]]</f>
        <v>0</v>
      </c>
      <c r="AO270" t="str" cm="1">
        <f t="array" ref="AO27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71" spans="1:41" x14ac:dyDescent="0.35">
      <c r="A271">
        <v>4557</v>
      </c>
      <c r="B271">
        <v>1970</v>
      </c>
      <c r="C271">
        <f t="shared" ca="1" si="8"/>
        <v>56</v>
      </c>
      <c r="D271" t="str" cm="1">
        <f t="array" aca="1" ref="D27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71" t="s">
        <v>29</v>
      </c>
      <c r="F271" t="s">
        <v>31</v>
      </c>
      <c r="G271" cm="1">
        <f t="array" ref="G271">_xlfn.IFS(marketing_campaign[[#This Row],[Marital_Status]]="Single",K271+L271+1,marketing_campaign[[#This Row],[Marital_Status]]="Together",K271+L271+2,marketing_campaign[[#This Row],[Marital_Status]]="Alone",K271+L271+1,marketing_campaign[[#This Row],[Marital_Status]]="Married",K271+L271+2,marketing_campaign[[#This Row],[Marital_Status]]="Divorced",K271+L271+1,marketing_campaign[[#This Row],[Marital_Status]]="YOLO",K271+L271+1,marketing_campaign[[#This Row],[Marital_Status]]="Absurd",K271+L271+1,marketing_campaign[[#This Row],[Marital_Status]]="Widow",K271+L271+1)</f>
        <v>3</v>
      </c>
      <c r="H271" t="str" cm="1">
        <f t="array" ref="H271">_xlfn.IFS(marketing_campaign[[#This Row],[Family_size]]=1,"Family_with_one_child",marketing_campaign[[#This Row],[Family_size]]&gt;1,"Family_with_more_children")</f>
        <v>Family_with_more_children</v>
      </c>
      <c r="I271">
        <v>22070</v>
      </c>
      <c r="J271" t="str">
        <f>IF(marketing_campaign[[#This Row],[Income]]&gt;=Sheet21!B321,"high_income","low_income")</f>
        <v>high_income</v>
      </c>
      <c r="K271">
        <v>1</v>
      </c>
      <c r="L271">
        <v>0</v>
      </c>
      <c r="M271" s="1">
        <v>41551</v>
      </c>
      <c r="N271">
        <v>11</v>
      </c>
      <c r="O271" t="str" cm="1">
        <f t="array" ref="O271">_xlfn.IFS(AND(marketing_campaign[[#This Row],[Recency]]&gt;=0,marketing_campaign[[#This Row],[Recency]]&lt;=14),"Early Recency",AND(marketing_campaign[[#This Row],[Recency]]&gt;=15,marketing_campaign[[#This Row],[Recency]]&lt;=31),"Mid-Recency",marketing_campaign[[#This Row],[Recency]]&gt;=32,"high Recency")</f>
        <v>Early Recency</v>
      </c>
      <c r="P271">
        <v>10</v>
      </c>
      <c r="Q271">
        <v>7</v>
      </c>
      <c r="R271">
        <v>19</v>
      </c>
      <c r="S271">
        <v>8</v>
      </c>
      <c r="T271">
        <v>2</v>
      </c>
      <c r="U271">
        <v>21</v>
      </c>
      <c r="V271">
        <f>marketing_campaign[[#This Row],[MntGoldProds]]+marketing_campaign[[#This Row],[MntSweetProducts]]+marketing_campaign[[#This Row],[MntFishProducts]]+marketing_campaign[[#This Row],[MntMeatProducts]]+marketing_campaign[[#This Row],[MntFruits]]+marketing_campaign[[#This Row],[MntWines]]</f>
        <v>67</v>
      </c>
      <c r="W271">
        <v>2</v>
      </c>
      <c r="X271">
        <v>2</v>
      </c>
      <c r="Y271">
        <v>2</v>
      </c>
      <c r="Z271">
        <v>2</v>
      </c>
      <c r="AA271">
        <f t="shared" si="9"/>
        <v>8</v>
      </c>
      <c r="AB271" t="str" cm="1">
        <f t="array" ref="AB271">_xlfn.IFS(AND(AA271&gt;=0,AA271&lt;=15),"low purchase",AND(AA271&gt;=16,AA271&lt;=30),"mid purchase",AA271&gt;=31,"high purchase")</f>
        <v>low purchase</v>
      </c>
      <c r="AC271">
        <v>6</v>
      </c>
      <c r="AD271" t="str">
        <f>IF(marketing_campaign[[#This Row],[NumWebVisitsMonth]]&gt;=5.3,"higher_webvists","lower_webvisits")</f>
        <v>higher_webvists</v>
      </c>
      <c r="AE271">
        <v>0</v>
      </c>
      <c r="AF271">
        <v>0</v>
      </c>
      <c r="AG271">
        <v>0</v>
      </c>
      <c r="AH271">
        <v>0</v>
      </c>
      <c r="AI271">
        <v>0</v>
      </c>
      <c r="AJ271">
        <v>0</v>
      </c>
      <c r="AK271">
        <v>3</v>
      </c>
      <c r="AL271">
        <v>11</v>
      </c>
      <c r="AM271">
        <v>0</v>
      </c>
      <c r="AN271">
        <f>marketing_campaign[[#This Row],[AcceptedCmp2]]+marketing_campaign[[#This Row],[AcceptedCmp1]]+marketing_campaign[[#This Row],[AcceptedCmp5]]+marketing_campaign[[#This Row],[AcceptedCmp4]]+marketing_campaign[[#This Row],[AcceptedCmp3]]+marketing_campaign[[#This Row],[Response]]</f>
        <v>0</v>
      </c>
      <c r="AO271" t="str" cm="1">
        <f t="array" ref="AO27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72" spans="1:41" x14ac:dyDescent="0.35">
      <c r="A272">
        <v>2379</v>
      </c>
      <c r="B272">
        <v>1953</v>
      </c>
      <c r="C272">
        <f t="shared" ca="1" si="8"/>
        <v>73</v>
      </c>
      <c r="D272" t="str" cm="1">
        <f t="array" aca="1" ref="D27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72" t="s">
        <v>29</v>
      </c>
      <c r="F272" t="s">
        <v>30</v>
      </c>
      <c r="G272" cm="1">
        <f t="array" ref="G272">_xlfn.IFS(marketing_campaign[[#This Row],[Marital_Status]]="Single",K272+L272+1,marketing_campaign[[#This Row],[Marital_Status]]="Together",K272+L272+2,marketing_campaign[[#This Row],[Marital_Status]]="Alone",K272+L272+1,marketing_campaign[[#This Row],[Marital_Status]]="Married",K272+L272+2,marketing_campaign[[#This Row],[Marital_Status]]="Divorced",K272+L272+1,marketing_campaign[[#This Row],[Marital_Status]]="YOLO",K272+L272+1,marketing_campaign[[#This Row],[Marital_Status]]="Absurd",K272+L272+1,marketing_campaign[[#This Row],[Marital_Status]]="Widow",K272+L272+1)</f>
        <v>1</v>
      </c>
      <c r="H272" t="str" cm="1">
        <f t="array" ref="H272">_xlfn.IFS(marketing_campaign[[#This Row],[Family_size]]=1,"Family_with_one_child",marketing_campaign[[#This Row],[Family_size]]&gt;1,"Family_with_more_children")</f>
        <v>Family_with_one_child</v>
      </c>
      <c r="I272">
        <v>69267</v>
      </c>
      <c r="J272" t="str">
        <f>IF(marketing_campaign[[#This Row],[Income]]&gt;=Sheet21!B322,"high_income","low_income")</f>
        <v>high_income</v>
      </c>
      <c r="K272">
        <v>0</v>
      </c>
      <c r="L272">
        <v>0</v>
      </c>
      <c r="M272" s="1">
        <v>41174</v>
      </c>
      <c r="N272">
        <v>31</v>
      </c>
      <c r="O272" t="str" cm="1">
        <f t="array" ref="O272">_xlfn.IFS(AND(marketing_campaign[[#This Row],[Recency]]&gt;=0,marketing_campaign[[#This Row],[Recency]]&lt;=14),"Early Recency",AND(marketing_campaign[[#This Row],[Recency]]&gt;=15,marketing_campaign[[#This Row],[Recency]]&lt;=31),"Mid-Recency",marketing_campaign[[#This Row],[Recency]]&gt;=32,"high Recency")</f>
        <v>Mid-Recency</v>
      </c>
      <c r="P272">
        <v>778</v>
      </c>
      <c r="Q272">
        <v>44</v>
      </c>
      <c r="R272">
        <v>499</v>
      </c>
      <c r="S272">
        <v>95</v>
      </c>
      <c r="T272">
        <v>73</v>
      </c>
      <c r="U272">
        <v>146</v>
      </c>
      <c r="V272">
        <f>marketing_campaign[[#This Row],[MntGoldProds]]+marketing_campaign[[#This Row],[MntSweetProducts]]+marketing_campaign[[#This Row],[MntFishProducts]]+marketing_campaign[[#This Row],[MntMeatProducts]]+marketing_campaign[[#This Row],[MntFruits]]+marketing_campaign[[#This Row],[MntWines]]</f>
        <v>1635</v>
      </c>
      <c r="W272">
        <v>2</v>
      </c>
      <c r="X272">
        <v>3</v>
      </c>
      <c r="Y272">
        <v>4</v>
      </c>
      <c r="Z272">
        <v>5</v>
      </c>
      <c r="AA272">
        <f t="shared" si="9"/>
        <v>14</v>
      </c>
      <c r="AB272" t="str" cm="1">
        <f t="array" ref="AB272">_xlfn.IFS(AND(AA272&gt;=0,AA272&lt;=15),"low purchase",AND(AA272&gt;=16,AA272&lt;=30),"mid purchase",AA272&gt;=31,"high purchase")</f>
        <v>low purchase</v>
      </c>
      <c r="AC272">
        <v>7</v>
      </c>
      <c r="AD272" t="str">
        <f>IF(marketing_campaign[[#This Row],[NumWebVisitsMonth]]&gt;=5.3,"higher_webvists","lower_webvisits")</f>
        <v>higher_webvists</v>
      </c>
      <c r="AE272">
        <v>0</v>
      </c>
      <c r="AF272">
        <v>0</v>
      </c>
      <c r="AG272">
        <v>0</v>
      </c>
      <c r="AH272">
        <v>0</v>
      </c>
      <c r="AI272">
        <v>0</v>
      </c>
      <c r="AJ272">
        <v>0</v>
      </c>
      <c r="AK272">
        <v>3</v>
      </c>
      <c r="AL272">
        <v>11</v>
      </c>
      <c r="AM272">
        <v>1</v>
      </c>
      <c r="AN272">
        <f>marketing_campaign[[#This Row],[AcceptedCmp2]]+marketing_campaign[[#This Row],[AcceptedCmp1]]+marketing_campaign[[#This Row],[AcceptedCmp5]]+marketing_campaign[[#This Row],[AcceptedCmp4]]+marketing_campaign[[#This Row],[AcceptedCmp3]]+marketing_campaign[[#This Row],[Response]]</f>
        <v>1</v>
      </c>
      <c r="AO272" t="str" cm="1">
        <f t="array" ref="AO27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273" spans="1:41" x14ac:dyDescent="0.35">
      <c r="A273">
        <v>5726</v>
      </c>
      <c r="B273">
        <v>1983</v>
      </c>
      <c r="C273">
        <f t="shared" ca="1" si="8"/>
        <v>43</v>
      </c>
      <c r="D273" t="str" cm="1">
        <f t="array" aca="1" ref="D27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73" t="s">
        <v>34</v>
      </c>
      <c r="F273" t="s">
        <v>30</v>
      </c>
      <c r="G273" cm="1">
        <f t="array" ref="G273">_xlfn.IFS(marketing_campaign[[#This Row],[Marital_Status]]="Single",K273+L273+1,marketing_campaign[[#This Row],[Marital_Status]]="Together",K273+L273+2,marketing_campaign[[#This Row],[Marital_Status]]="Alone",K273+L273+1,marketing_campaign[[#This Row],[Marital_Status]]="Married",K273+L273+2,marketing_campaign[[#This Row],[Marital_Status]]="Divorced",K273+L273+1,marketing_campaign[[#This Row],[Marital_Status]]="YOLO",K273+L273+1,marketing_campaign[[#This Row],[Marital_Status]]="Absurd",K273+L273+1,marketing_campaign[[#This Row],[Marital_Status]]="Widow",K273+L273+1)</f>
        <v>2</v>
      </c>
      <c r="H273" t="str" cm="1">
        <f t="array" ref="H273">_xlfn.IFS(marketing_campaign[[#This Row],[Family_size]]=1,"Family_with_one_child",marketing_campaign[[#This Row],[Family_size]]&gt;1,"Family_with_more_children")</f>
        <v>Family_with_more_children</v>
      </c>
      <c r="I273">
        <v>31788</v>
      </c>
      <c r="J273" t="str">
        <f>IF(marketing_campaign[[#This Row],[Income]]&gt;=Sheet21!B323,"high_income","low_income")</f>
        <v>high_income</v>
      </c>
      <c r="K273">
        <v>1</v>
      </c>
      <c r="L273">
        <v>0</v>
      </c>
      <c r="M273" s="1">
        <v>41718</v>
      </c>
      <c r="N273">
        <v>15</v>
      </c>
      <c r="O273" t="str" cm="1">
        <f t="array" ref="O273">_xlfn.IFS(AND(marketing_campaign[[#This Row],[Recency]]&gt;=0,marketing_campaign[[#This Row],[Recency]]&lt;=14),"Early Recency",AND(marketing_campaign[[#This Row],[Recency]]&gt;=15,marketing_campaign[[#This Row],[Recency]]&lt;=31),"Mid-Recency",marketing_campaign[[#This Row],[Recency]]&gt;=32,"high Recency")</f>
        <v>Mid-Recency</v>
      </c>
      <c r="P273">
        <v>16</v>
      </c>
      <c r="Q273">
        <v>7</v>
      </c>
      <c r="R273">
        <v>23</v>
      </c>
      <c r="S273">
        <v>0</v>
      </c>
      <c r="T273">
        <v>8</v>
      </c>
      <c r="U273">
        <v>6</v>
      </c>
      <c r="V273">
        <f>marketing_campaign[[#This Row],[MntGoldProds]]+marketing_campaign[[#This Row],[MntSweetProducts]]+marketing_campaign[[#This Row],[MntFishProducts]]+marketing_campaign[[#This Row],[MntMeatProducts]]+marketing_campaign[[#This Row],[MntFruits]]+marketing_campaign[[#This Row],[MntWines]]</f>
        <v>60</v>
      </c>
      <c r="W273">
        <v>3</v>
      </c>
      <c r="X273">
        <v>3</v>
      </c>
      <c r="Y273">
        <v>0</v>
      </c>
      <c r="Z273">
        <v>4</v>
      </c>
      <c r="AA273">
        <f t="shared" si="9"/>
        <v>10</v>
      </c>
      <c r="AB273" t="str" cm="1">
        <f t="array" ref="AB273">_xlfn.IFS(AND(AA273&gt;=0,AA273&lt;=15),"low purchase",AND(AA273&gt;=16,AA273&lt;=30),"mid purchase",AA273&gt;=31,"high purchase")</f>
        <v>low purchase</v>
      </c>
      <c r="AC273">
        <v>5</v>
      </c>
      <c r="AD273" t="str">
        <f>IF(marketing_campaign[[#This Row],[NumWebVisitsMonth]]&gt;=5.3,"higher_webvists","lower_webvisits")</f>
        <v>lower_webvisits</v>
      </c>
      <c r="AE273">
        <v>0</v>
      </c>
      <c r="AF273">
        <v>0</v>
      </c>
      <c r="AG273">
        <v>0</v>
      </c>
      <c r="AH273">
        <v>0</v>
      </c>
      <c r="AI273">
        <v>0</v>
      </c>
      <c r="AJ273">
        <v>1</v>
      </c>
      <c r="AK273">
        <v>3</v>
      </c>
      <c r="AL273">
        <v>11</v>
      </c>
      <c r="AM273">
        <v>0</v>
      </c>
      <c r="AN273">
        <f>marketing_campaign[[#This Row],[AcceptedCmp2]]+marketing_campaign[[#This Row],[AcceptedCmp1]]+marketing_campaign[[#This Row],[AcceptedCmp5]]+marketing_campaign[[#This Row],[AcceptedCmp4]]+marketing_campaign[[#This Row],[AcceptedCmp3]]+marketing_campaign[[#This Row],[Response]]</f>
        <v>0</v>
      </c>
      <c r="AO273" t="str" cm="1">
        <f t="array" ref="AO27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74" spans="1:41" x14ac:dyDescent="0.35">
      <c r="A274">
        <v>3066</v>
      </c>
      <c r="B274">
        <v>1975</v>
      </c>
      <c r="C274">
        <f t="shared" ca="1" si="8"/>
        <v>51</v>
      </c>
      <c r="D274" t="str" cm="1">
        <f t="array" aca="1" ref="D27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74" t="s">
        <v>32</v>
      </c>
      <c r="F274" t="s">
        <v>31</v>
      </c>
      <c r="G274" cm="1">
        <f t="array" ref="G274">_xlfn.IFS(marketing_campaign[[#This Row],[Marital_Status]]="Single",K274+L274+1,marketing_campaign[[#This Row],[Marital_Status]]="Together",K274+L274+2,marketing_campaign[[#This Row],[Marital_Status]]="Alone",K274+L274+1,marketing_campaign[[#This Row],[Marital_Status]]="Married",K274+L274+2,marketing_campaign[[#This Row],[Marital_Status]]="Divorced",K274+L274+1,marketing_campaign[[#This Row],[Marital_Status]]="YOLO",K274+L274+1,marketing_campaign[[#This Row],[Marital_Status]]="Absurd",K274+L274+1,marketing_campaign[[#This Row],[Marital_Status]]="Widow",K274+L274+1)</f>
        <v>3</v>
      </c>
      <c r="H274" t="str" cm="1">
        <f t="array" ref="H274">_xlfn.IFS(marketing_campaign[[#This Row],[Family_size]]=1,"Family_with_one_child",marketing_campaign[[#This Row],[Family_size]]&gt;1,"Family_with_more_children")</f>
        <v>Family_with_more_children</v>
      </c>
      <c r="I274">
        <v>61905</v>
      </c>
      <c r="J274" t="str">
        <f>IF(marketing_campaign[[#This Row],[Income]]&gt;=Sheet21!B324,"high_income","low_income")</f>
        <v>high_income</v>
      </c>
      <c r="K274">
        <v>0</v>
      </c>
      <c r="L274">
        <v>1</v>
      </c>
      <c r="M274" s="1">
        <v>41674</v>
      </c>
      <c r="N274">
        <v>2</v>
      </c>
      <c r="O274" t="str" cm="1">
        <f t="array" ref="O274">_xlfn.IFS(AND(marketing_campaign[[#This Row],[Recency]]&gt;=0,marketing_campaign[[#This Row],[Recency]]&lt;=14),"Early Recency",AND(marketing_campaign[[#This Row],[Recency]]&gt;=15,marketing_campaign[[#This Row],[Recency]]&lt;=31),"Mid-Recency",marketing_campaign[[#This Row],[Recency]]&gt;=32,"high Recency")</f>
        <v>Early Recency</v>
      </c>
      <c r="P274">
        <v>167</v>
      </c>
      <c r="Q274">
        <v>0</v>
      </c>
      <c r="R274">
        <v>43</v>
      </c>
      <c r="S274">
        <v>6</v>
      </c>
      <c r="T274">
        <v>2</v>
      </c>
      <c r="U274">
        <v>13</v>
      </c>
      <c r="V274">
        <f>marketing_campaign[[#This Row],[MntGoldProds]]+marketing_campaign[[#This Row],[MntSweetProducts]]+marketing_campaign[[#This Row],[MntFishProducts]]+marketing_campaign[[#This Row],[MntMeatProducts]]+marketing_campaign[[#This Row],[MntFruits]]+marketing_campaign[[#This Row],[MntWines]]</f>
        <v>231</v>
      </c>
      <c r="W274">
        <v>2</v>
      </c>
      <c r="X274">
        <v>4</v>
      </c>
      <c r="Y274">
        <v>2</v>
      </c>
      <c r="Z274">
        <v>4</v>
      </c>
      <c r="AA274">
        <f t="shared" si="9"/>
        <v>12</v>
      </c>
      <c r="AB274" t="str" cm="1">
        <f t="array" ref="AB274">_xlfn.IFS(AND(AA274&gt;=0,AA274&lt;=15),"low purchase",AND(AA274&gt;=16,AA274&lt;=30),"mid purchase",AA274&gt;=31,"high purchase")</f>
        <v>low purchase</v>
      </c>
      <c r="AC274">
        <v>5</v>
      </c>
      <c r="AD274" t="str">
        <f>IF(marketing_campaign[[#This Row],[NumWebVisitsMonth]]&gt;=5.3,"higher_webvists","lower_webvisits")</f>
        <v>lower_webvisits</v>
      </c>
      <c r="AE274">
        <v>0</v>
      </c>
      <c r="AF274">
        <v>0</v>
      </c>
      <c r="AG274">
        <v>0</v>
      </c>
      <c r="AH274">
        <v>0</v>
      </c>
      <c r="AI274">
        <v>0</v>
      </c>
      <c r="AJ274">
        <v>0</v>
      </c>
      <c r="AK274">
        <v>3</v>
      </c>
      <c r="AL274">
        <v>11</v>
      </c>
      <c r="AM274">
        <v>0</v>
      </c>
      <c r="AN274">
        <f>marketing_campaign[[#This Row],[AcceptedCmp2]]+marketing_campaign[[#This Row],[AcceptedCmp1]]+marketing_campaign[[#This Row],[AcceptedCmp5]]+marketing_campaign[[#This Row],[AcceptedCmp4]]+marketing_campaign[[#This Row],[AcceptedCmp3]]+marketing_campaign[[#This Row],[Response]]</f>
        <v>0</v>
      </c>
      <c r="AO274" t="str" cm="1">
        <f t="array" ref="AO27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75" spans="1:41" x14ac:dyDescent="0.35">
      <c r="A275">
        <v>6336</v>
      </c>
      <c r="B275">
        <v>1960</v>
      </c>
      <c r="C275">
        <f t="shared" ca="1" si="8"/>
        <v>66</v>
      </c>
      <c r="D275" t="str" cm="1">
        <f t="array" aca="1" ref="D27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75" t="s">
        <v>29</v>
      </c>
      <c r="F275" t="s">
        <v>33</v>
      </c>
      <c r="G275" cm="1">
        <f t="array" ref="G275">_xlfn.IFS(marketing_campaign[[#This Row],[Marital_Status]]="Single",K275+L275+1,marketing_campaign[[#This Row],[Marital_Status]]="Together",K275+L275+2,marketing_campaign[[#This Row],[Marital_Status]]="Alone",K275+L275+1,marketing_campaign[[#This Row],[Marital_Status]]="Married",K275+L275+2,marketing_campaign[[#This Row],[Marital_Status]]="Divorced",K275+L275+1,marketing_campaign[[#This Row],[Marital_Status]]="YOLO",K275+L275+1,marketing_campaign[[#This Row],[Marital_Status]]="Absurd",K275+L275+1,marketing_campaign[[#This Row],[Marital_Status]]="Widow",K275+L275+1)</f>
        <v>4</v>
      </c>
      <c r="H275" t="str" cm="1">
        <f t="array" ref="H275">_xlfn.IFS(marketing_campaign[[#This Row],[Family_size]]=1,"Family_with_one_child",marketing_campaign[[#This Row],[Family_size]]&gt;1,"Family_with_more_children")</f>
        <v>Family_with_more_children</v>
      </c>
      <c r="I275">
        <v>29315</v>
      </c>
      <c r="J275" t="str">
        <f>IF(marketing_campaign[[#This Row],[Income]]&gt;=Sheet21!B325,"high_income","low_income")</f>
        <v>high_income</v>
      </c>
      <c r="K275">
        <v>1</v>
      </c>
      <c r="L275">
        <v>1</v>
      </c>
      <c r="M275" s="1">
        <v>41735</v>
      </c>
      <c r="N275">
        <v>55</v>
      </c>
      <c r="O275" t="str" cm="1">
        <f t="array" ref="O275">_xlfn.IFS(AND(marketing_campaign[[#This Row],[Recency]]&gt;=0,marketing_campaign[[#This Row],[Recency]]&lt;=14),"Early Recency",AND(marketing_campaign[[#This Row],[Recency]]&gt;=15,marketing_campaign[[#This Row],[Recency]]&lt;=31),"Mid-Recency",marketing_campaign[[#This Row],[Recency]]&gt;=32,"high Recency")</f>
        <v>high Recency</v>
      </c>
      <c r="P275">
        <v>13</v>
      </c>
      <c r="Q275">
        <v>2</v>
      </c>
      <c r="R275">
        <v>14</v>
      </c>
      <c r="S275">
        <v>8</v>
      </c>
      <c r="T275">
        <v>7</v>
      </c>
      <c r="U275">
        <v>4</v>
      </c>
      <c r="V275">
        <f>marketing_campaign[[#This Row],[MntGoldProds]]+marketing_campaign[[#This Row],[MntSweetProducts]]+marketing_campaign[[#This Row],[MntFishProducts]]+marketing_campaign[[#This Row],[MntMeatProducts]]+marketing_campaign[[#This Row],[MntFruits]]+marketing_campaign[[#This Row],[MntWines]]</f>
        <v>48</v>
      </c>
      <c r="W275">
        <v>4</v>
      </c>
      <c r="X275">
        <v>2</v>
      </c>
      <c r="Y275">
        <v>0</v>
      </c>
      <c r="Z275">
        <v>4</v>
      </c>
      <c r="AA275">
        <f t="shared" si="9"/>
        <v>10</v>
      </c>
      <c r="AB275" t="str" cm="1">
        <f t="array" ref="AB275">_xlfn.IFS(AND(AA275&gt;=0,AA275&lt;=15),"low purchase",AND(AA275&gt;=16,AA275&lt;=30),"mid purchase",AA275&gt;=31,"high purchase")</f>
        <v>low purchase</v>
      </c>
      <c r="AC275">
        <v>6</v>
      </c>
      <c r="AD275" t="str">
        <f>IF(marketing_campaign[[#This Row],[NumWebVisitsMonth]]&gt;=5.3,"higher_webvists","lower_webvisits")</f>
        <v>higher_webvists</v>
      </c>
      <c r="AE275">
        <v>0</v>
      </c>
      <c r="AF275">
        <v>0</v>
      </c>
      <c r="AG275">
        <v>0</v>
      </c>
      <c r="AH275">
        <v>0</v>
      </c>
      <c r="AI275">
        <v>0</v>
      </c>
      <c r="AJ275">
        <v>0</v>
      </c>
      <c r="AK275">
        <v>3</v>
      </c>
      <c r="AL275">
        <v>11</v>
      </c>
      <c r="AM275">
        <v>0</v>
      </c>
      <c r="AN275">
        <f>marketing_campaign[[#This Row],[AcceptedCmp2]]+marketing_campaign[[#This Row],[AcceptedCmp1]]+marketing_campaign[[#This Row],[AcceptedCmp5]]+marketing_campaign[[#This Row],[AcceptedCmp4]]+marketing_campaign[[#This Row],[AcceptedCmp3]]+marketing_campaign[[#This Row],[Response]]</f>
        <v>0</v>
      </c>
      <c r="AO275" t="str" cm="1">
        <f t="array" ref="AO27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76" spans="1:41" x14ac:dyDescent="0.35">
      <c r="A276">
        <v>10967</v>
      </c>
      <c r="B276">
        <v>1963</v>
      </c>
      <c r="C276">
        <f t="shared" ca="1" si="8"/>
        <v>63</v>
      </c>
      <c r="D276" t="str" cm="1">
        <f t="array" aca="1" ref="D27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76" t="s">
        <v>29</v>
      </c>
      <c r="F276" t="s">
        <v>35</v>
      </c>
      <c r="G276" cm="1">
        <f t="array" ref="G276">_xlfn.IFS(marketing_campaign[[#This Row],[Marital_Status]]="Single",K276+L276+1,marketing_campaign[[#This Row],[Marital_Status]]="Together",K276+L276+2,marketing_campaign[[#This Row],[Marital_Status]]="Alone",K276+L276+1,marketing_campaign[[#This Row],[Marital_Status]]="Married",K276+L276+2,marketing_campaign[[#This Row],[Marital_Status]]="Divorced",K276+L276+1,marketing_campaign[[#This Row],[Marital_Status]]="YOLO",K276+L276+1,marketing_campaign[[#This Row],[Marital_Status]]="Absurd",K276+L276+1,marketing_campaign[[#This Row],[Marital_Status]]="Widow",K276+L276+1)</f>
        <v>3</v>
      </c>
      <c r="H276" t="str" cm="1">
        <f t="array" ref="H276">_xlfn.IFS(marketing_campaign[[#This Row],[Family_size]]=1,"Family_with_one_child",marketing_campaign[[#This Row],[Family_size]]&gt;1,"Family_with_more_children")</f>
        <v>Family_with_more_children</v>
      </c>
      <c r="I276">
        <v>33378</v>
      </c>
      <c r="J276" t="str">
        <f>IF(marketing_campaign[[#This Row],[Income]]&gt;=Sheet21!B326,"high_income","low_income")</f>
        <v>high_income</v>
      </c>
      <c r="K276">
        <v>1</v>
      </c>
      <c r="L276">
        <v>1</v>
      </c>
      <c r="M276" s="1">
        <v>41311</v>
      </c>
      <c r="N276">
        <v>38</v>
      </c>
      <c r="O276" t="str" cm="1">
        <f t="array" ref="O276">_xlfn.IFS(AND(marketing_campaign[[#This Row],[Recency]]&gt;=0,marketing_campaign[[#This Row],[Recency]]&lt;=14),"Early Recency",AND(marketing_campaign[[#This Row],[Recency]]&gt;=15,marketing_campaign[[#This Row],[Recency]]&lt;=31),"Mid-Recency",marketing_campaign[[#This Row],[Recency]]&gt;=32,"high Recency")</f>
        <v>high Recency</v>
      </c>
      <c r="P276">
        <v>33</v>
      </c>
      <c r="Q276">
        <v>6</v>
      </c>
      <c r="R276">
        <v>40</v>
      </c>
      <c r="S276">
        <v>3</v>
      </c>
      <c r="T276">
        <v>7</v>
      </c>
      <c r="U276">
        <v>10</v>
      </c>
      <c r="V276">
        <f>marketing_campaign[[#This Row],[MntGoldProds]]+marketing_campaign[[#This Row],[MntSweetProducts]]+marketing_campaign[[#This Row],[MntFishProducts]]+marketing_campaign[[#This Row],[MntMeatProducts]]+marketing_campaign[[#This Row],[MntFruits]]+marketing_campaign[[#This Row],[MntWines]]</f>
        <v>99</v>
      </c>
      <c r="W276">
        <v>3</v>
      </c>
      <c r="X276">
        <v>2</v>
      </c>
      <c r="Y276">
        <v>0</v>
      </c>
      <c r="Z276">
        <v>4</v>
      </c>
      <c r="AA276">
        <f t="shared" si="9"/>
        <v>9</v>
      </c>
      <c r="AB276" t="str" cm="1">
        <f t="array" ref="AB276">_xlfn.IFS(AND(AA276&gt;=0,AA276&lt;=15),"low purchase",AND(AA276&gt;=16,AA276&lt;=30),"mid purchase",AA276&gt;=31,"high purchase")</f>
        <v>low purchase</v>
      </c>
      <c r="AC276">
        <v>7</v>
      </c>
      <c r="AD276" t="str">
        <f>IF(marketing_campaign[[#This Row],[NumWebVisitsMonth]]&gt;=5.3,"higher_webvists","lower_webvisits")</f>
        <v>higher_webvists</v>
      </c>
      <c r="AE276">
        <v>0</v>
      </c>
      <c r="AF276">
        <v>0</v>
      </c>
      <c r="AG276">
        <v>0</v>
      </c>
      <c r="AH276">
        <v>0</v>
      </c>
      <c r="AI276">
        <v>0</v>
      </c>
      <c r="AJ276">
        <v>0</v>
      </c>
      <c r="AK276">
        <v>3</v>
      </c>
      <c r="AL276">
        <v>11</v>
      </c>
      <c r="AM276">
        <v>0</v>
      </c>
      <c r="AN276">
        <f>marketing_campaign[[#This Row],[AcceptedCmp2]]+marketing_campaign[[#This Row],[AcceptedCmp1]]+marketing_campaign[[#This Row],[AcceptedCmp5]]+marketing_campaign[[#This Row],[AcceptedCmp4]]+marketing_campaign[[#This Row],[AcceptedCmp3]]+marketing_campaign[[#This Row],[Response]]</f>
        <v>0</v>
      </c>
      <c r="AO276" t="str" cm="1">
        <f t="array" ref="AO27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77" spans="1:41" x14ac:dyDescent="0.35">
      <c r="A277">
        <v>2304</v>
      </c>
      <c r="B277">
        <v>1963</v>
      </c>
      <c r="C277">
        <f t="shared" ca="1" si="8"/>
        <v>63</v>
      </c>
      <c r="D277" t="str" cm="1">
        <f t="array" aca="1" ref="D27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77" t="s">
        <v>32</v>
      </c>
      <c r="F277" t="s">
        <v>31</v>
      </c>
      <c r="G277" cm="1">
        <f t="array" ref="G277">_xlfn.IFS(marketing_campaign[[#This Row],[Marital_Status]]="Single",K277+L277+1,marketing_campaign[[#This Row],[Marital_Status]]="Together",K277+L277+2,marketing_campaign[[#This Row],[Marital_Status]]="Alone",K277+L277+1,marketing_campaign[[#This Row],[Marital_Status]]="Married",K277+L277+2,marketing_campaign[[#This Row],[Marital_Status]]="Divorced",K277+L277+1,marketing_campaign[[#This Row],[Marital_Status]]="YOLO",K277+L277+1,marketing_campaign[[#This Row],[Marital_Status]]="Absurd",K277+L277+1,marketing_campaign[[#This Row],[Marital_Status]]="Widow",K277+L277+1)</f>
        <v>3</v>
      </c>
      <c r="H277" t="str" cm="1">
        <f t="array" ref="H277">_xlfn.IFS(marketing_campaign[[#This Row],[Family_size]]=1,"Family_with_one_child",marketing_campaign[[#This Row],[Family_size]]&gt;1,"Family_with_more_children")</f>
        <v>Family_with_more_children</v>
      </c>
      <c r="I277">
        <v>66313</v>
      </c>
      <c r="J277" t="str">
        <f>IF(marketing_campaign[[#This Row],[Income]]&gt;=Sheet21!B327,"high_income","low_income")</f>
        <v>high_income</v>
      </c>
      <c r="K277">
        <v>0</v>
      </c>
      <c r="L277">
        <v>1</v>
      </c>
      <c r="M277" s="1">
        <v>41533</v>
      </c>
      <c r="N277">
        <v>86</v>
      </c>
      <c r="O277" t="str" cm="1">
        <f t="array" ref="O277">_xlfn.IFS(AND(marketing_campaign[[#This Row],[Recency]]&gt;=0,marketing_campaign[[#This Row],[Recency]]&lt;=14),"Early Recency",AND(marketing_campaign[[#This Row],[Recency]]&gt;=15,marketing_campaign[[#This Row],[Recency]]&lt;=31),"Mid-Recency",marketing_campaign[[#This Row],[Recency]]&gt;=32,"high Recency")</f>
        <v>high Recency</v>
      </c>
      <c r="P277">
        <v>625</v>
      </c>
      <c r="Q277">
        <v>7</v>
      </c>
      <c r="R277">
        <v>99</v>
      </c>
      <c r="S277">
        <v>10</v>
      </c>
      <c r="T277">
        <v>22</v>
      </c>
      <c r="U277">
        <v>7</v>
      </c>
      <c r="V277">
        <f>marketing_campaign[[#This Row],[MntGoldProds]]+marketing_campaign[[#This Row],[MntSweetProducts]]+marketing_campaign[[#This Row],[MntFishProducts]]+marketing_campaign[[#This Row],[MntMeatProducts]]+marketing_campaign[[#This Row],[MntFruits]]+marketing_campaign[[#This Row],[MntWines]]</f>
        <v>770</v>
      </c>
      <c r="W277">
        <v>2</v>
      </c>
      <c r="X277">
        <v>6</v>
      </c>
      <c r="Y277">
        <v>3</v>
      </c>
      <c r="Z277">
        <v>12</v>
      </c>
      <c r="AA277">
        <f t="shared" si="9"/>
        <v>23</v>
      </c>
      <c r="AB277" t="str" cm="1">
        <f t="array" ref="AB277">_xlfn.IFS(AND(AA277&gt;=0,AA277&lt;=15),"low purchase",AND(AA277&gt;=16,AA277&lt;=30),"mid purchase",AA277&gt;=31,"high purchase")</f>
        <v>mid purchase</v>
      </c>
      <c r="AC277">
        <v>4</v>
      </c>
      <c r="AD277" t="str">
        <f>IF(marketing_campaign[[#This Row],[NumWebVisitsMonth]]&gt;=5.3,"higher_webvists","lower_webvisits")</f>
        <v>lower_webvisits</v>
      </c>
      <c r="AE277">
        <v>0</v>
      </c>
      <c r="AF277">
        <v>0</v>
      </c>
      <c r="AG277">
        <v>0</v>
      </c>
      <c r="AH277">
        <v>0</v>
      </c>
      <c r="AI277">
        <v>0</v>
      </c>
      <c r="AJ277">
        <v>0</v>
      </c>
      <c r="AK277">
        <v>3</v>
      </c>
      <c r="AL277">
        <v>11</v>
      </c>
      <c r="AM277">
        <v>0</v>
      </c>
      <c r="AN277">
        <f>marketing_campaign[[#This Row],[AcceptedCmp2]]+marketing_campaign[[#This Row],[AcceptedCmp1]]+marketing_campaign[[#This Row],[AcceptedCmp5]]+marketing_campaign[[#This Row],[AcceptedCmp4]]+marketing_campaign[[#This Row],[AcceptedCmp3]]+marketing_campaign[[#This Row],[Response]]</f>
        <v>0</v>
      </c>
      <c r="AO277" t="str" cm="1">
        <f t="array" ref="AO27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78" spans="1:41" x14ac:dyDescent="0.35">
      <c r="A278">
        <v>3445</v>
      </c>
      <c r="B278">
        <v>1956</v>
      </c>
      <c r="C278">
        <f t="shared" ca="1" si="8"/>
        <v>70</v>
      </c>
      <c r="D278" t="str" cm="1">
        <f t="array" aca="1" ref="D27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78" t="s">
        <v>29</v>
      </c>
      <c r="F278" t="s">
        <v>30</v>
      </c>
      <c r="G278" cm="1">
        <f t="array" ref="G278">_xlfn.IFS(marketing_campaign[[#This Row],[Marital_Status]]="Single",K278+L278+1,marketing_campaign[[#This Row],[Marital_Status]]="Together",K278+L278+2,marketing_campaign[[#This Row],[Marital_Status]]="Alone",K278+L278+1,marketing_campaign[[#This Row],[Marital_Status]]="Married",K278+L278+2,marketing_campaign[[#This Row],[Marital_Status]]="Divorced",K278+L278+1,marketing_campaign[[#This Row],[Marital_Status]]="YOLO",K278+L278+1,marketing_campaign[[#This Row],[Marital_Status]]="Absurd",K278+L278+1,marketing_campaign[[#This Row],[Marital_Status]]="Widow",K278+L278+1)</f>
        <v>1</v>
      </c>
      <c r="H278" t="str" cm="1">
        <f t="array" ref="H278">_xlfn.IFS(marketing_campaign[[#This Row],[Family_size]]=1,"Family_with_one_child",marketing_campaign[[#This Row],[Family_size]]&gt;1,"Family_with_more_children")</f>
        <v>Family_with_one_child</v>
      </c>
      <c r="I278">
        <v>60714</v>
      </c>
      <c r="J278" t="str">
        <f>IF(marketing_campaign[[#This Row],[Income]]&gt;=Sheet21!B328,"high_income","low_income")</f>
        <v>high_income</v>
      </c>
      <c r="K278">
        <v>0</v>
      </c>
      <c r="L278">
        <v>0</v>
      </c>
      <c r="M278" s="1">
        <v>41291</v>
      </c>
      <c r="N278">
        <v>56</v>
      </c>
      <c r="O278" t="str" cm="1">
        <f t="array" ref="O278">_xlfn.IFS(AND(marketing_campaign[[#This Row],[Recency]]&gt;=0,marketing_campaign[[#This Row],[Recency]]&lt;=14),"Early Recency",AND(marketing_campaign[[#This Row],[Recency]]&gt;=15,marketing_campaign[[#This Row],[Recency]]&lt;=31),"Mid-Recency",marketing_campaign[[#This Row],[Recency]]&gt;=32,"high Recency")</f>
        <v>high Recency</v>
      </c>
      <c r="P278">
        <v>216</v>
      </c>
      <c r="Q278">
        <v>162</v>
      </c>
      <c r="R278">
        <v>224</v>
      </c>
      <c r="S278">
        <v>101</v>
      </c>
      <c r="T278">
        <v>92</v>
      </c>
      <c r="U278">
        <v>162</v>
      </c>
      <c r="V278">
        <f>marketing_campaign[[#This Row],[MntGoldProds]]+marketing_campaign[[#This Row],[MntSweetProducts]]+marketing_campaign[[#This Row],[MntFishProducts]]+marketing_campaign[[#This Row],[MntMeatProducts]]+marketing_campaign[[#This Row],[MntFruits]]+marketing_campaign[[#This Row],[MntWines]]</f>
        <v>957</v>
      </c>
      <c r="W278">
        <v>2</v>
      </c>
      <c r="X278">
        <v>7</v>
      </c>
      <c r="Y278">
        <v>4</v>
      </c>
      <c r="Z278">
        <v>10</v>
      </c>
      <c r="AA278">
        <f t="shared" si="9"/>
        <v>23</v>
      </c>
      <c r="AB278" t="str" cm="1">
        <f t="array" ref="AB278">_xlfn.IFS(AND(AA278&gt;=0,AA278&lt;=15),"low purchase",AND(AA278&gt;=16,AA278&lt;=30),"mid purchase",AA278&gt;=31,"high purchase")</f>
        <v>mid purchase</v>
      </c>
      <c r="AC278">
        <v>5</v>
      </c>
      <c r="AD278" t="str">
        <f>IF(marketing_campaign[[#This Row],[NumWebVisitsMonth]]&gt;=5.3,"higher_webvists","lower_webvisits")</f>
        <v>lower_webvisits</v>
      </c>
      <c r="AE278">
        <v>0</v>
      </c>
      <c r="AF278">
        <v>0</v>
      </c>
      <c r="AG278">
        <v>0</v>
      </c>
      <c r="AH278">
        <v>0</v>
      </c>
      <c r="AI278">
        <v>0</v>
      </c>
      <c r="AJ278">
        <v>0</v>
      </c>
      <c r="AK278">
        <v>3</v>
      </c>
      <c r="AL278">
        <v>11</v>
      </c>
      <c r="AM278">
        <v>1</v>
      </c>
      <c r="AN278">
        <f>marketing_campaign[[#This Row],[AcceptedCmp2]]+marketing_campaign[[#This Row],[AcceptedCmp1]]+marketing_campaign[[#This Row],[AcceptedCmp5]]+marketing_campaign[[#This Row],[AcceptedCmp4]]+marketing_campaign[[#This Row],[AcceptedCmp3]]+marketing_campaign[[#This Row],[Response]]</f>
        <v>1</v>
      </c>
      <c r="AO278" t="str" cm="1">
        <f t="array" ref="AO27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279" spans="1:41" x14ac:dyDescent="0.35">
      <c r="A279">
        <v>7828</v>
      </c>
      <c r="B279">
        <v>1981</v>
      </c>
      <c r="C279">
        <f t="shared" ca="1" si="8"/>
        <v>45</v>
      </c>
      <c r="D279" t="str" cm="1">
        <f t="array" aca="1" ref="D27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79" t="s">
        <v>34</v>
      </c>
      <c r="F279" t="s">
        <v>31</v>
      </c>
      <c r="G279" cm="1">
        <f t="array" ref="G279">_xlfn.IFS(marketing_campaign[[#This Row],[Marital_Status]]="Single",K279+L279+1,marketing_campaign[[#This Row],[Marital_Status]]="Together",K279+L279+2,marketing_campaign[[#This Row],[Marital_Status]]="Alone",K279+L279+1,marketing_campaign[[#This Row],[Marital_Status]]="Married",K279+L279+2,marketing_campaign[[#This Row],[Marital_Status]]="Divorced",K279+L279+1,marketing_campaign[[#This Row],[Marital_Status]]="YOLO",K279+L279+1,marketing_campaign[[#This Row],[Marital_Status]]="Absurd",K279+L279+1,marketing_campaign[[#This Row],[Marital_Status]]="Widow",K279+L279+1)</f>
        <v>2</v>
      </c>
      <c r="H279" t="str" cm="1">
        <f t="array" ref="H279">_xlfn.IFS(marketing_campaign[[#This Row],[Family_size]]=1,"Family_with_one_child",marketing_campaign[[#This Row],[Family_size]]&gt;1,"Family_with_more_children")</f>
        <v>Family_with_more_children</v>
      </c>
      <c r="I279">
        <v>77882</v>
      </c>
      <c r="J279" t="str">
        <f>IF(marketing_campaign[[#This Row],[Income]]&gt;=Sheet21!B329,"high_income","low_income")</f>
        <v>high_income</v>
      </c>
      <c r="K279">
        <v>0</v>
      </c>
      <c r="L279">
        <v>0</v>
      </c>
      <c r="M279" s="1">
        <v>41759</v>
      </c>
      <c r="N279">
        <v>29</v>
      </c>
      <c r="O279" t="str" cm="1">
        <f t="array" ref="O279">_xlfn.IFS(AND(marketing_campaign[[#This Row],[Recency]]&gt;=0,marketing_campaign[[#This Row],[Recency]]&lt;=14),"Early Recency",AND(marketing_campaign[[#This Row],[Recency]]&gt;=15,marketing_campaign[[#This Row],[Recency]]&lt;=31),"Mid-Recency",marketing_campaign[[#This Row],[Recency]]&gt;=32,"high Recency")</f>
        <v>Mid-Recency</v>
      </c>
      <c r="P279">
        <v>68</v>
      </c>
      <c r="Q279">
        <v>129</v>
      </c>
      <c r="R279">
        <v>396</v>
      </c>
      <c r="S279">
        <v>188</v>
      </c>
      <c r="T279">
        <v>22</v>
      </c>
      <c r="U279">
        <v>15</v>
      </c>
      <c r="V279">
        <f>marketing_campaign[[#This Row],[MntGoldProds]]+marketing_campaign[[#This Row],[MntSweetProducts]]+marketing_campaign[[#This Row],[MntFishProducts]]+marketing_campaign[[#This Row],[MntMeatProducts]]+marketing_campaign[[#This Row],[MntFruits]]+marketing_campaign[[#This Row],[MntWines]]</f>
        <v>818</v>
      </c>
      <c r="W279">
        <v>1</v>
      </c>
      <c r="X279">
        <v>3</v>
      </c>
      <c r="Y279">
        <v>3</v>
      </c>
      <c r="Z279">
        <v>5</v>
      </c>
      <c r="AA279">
        <f t="shared" si="9"/>
        <v>12</v>
      </c>
      <c r="AB279" t="str" cm="1">
        <f t="array" ref="AB279">_xlfn.IFS(AND(AA279&gt;=0,AA279&lt;=15),"low purchase",AND(AA279&gt;=16,AA279&lt;=30),"mid purchase",AA279&gt;=31,"high purchase")</f>
        <v>low purchase</v>
      </c>
      <c r="AC279">
        <v>1</v>
      </c>
      <c r="AD279" t="str">
        <f>IF(marketing_campaign[[#This Row],[NumWebVisitsMonth]]&gt;=5.3,"higher_webvists","lower_webvisits")</f>
        <v>lower_webvisits</v>
      </c>
      <c r="AE279">
        <v>0</v>
      </c>
      <c r="AF279">
        <v>0</v>
      </c>
      <c r="AG279">
        <v>0</v>
      </c>
      <c r="AH279">
        <v>0</v>
      </c>
      <c r="AI279">
        <v>0</v>
      </c>
      <c r="AJ279">
        <v>0</v>
      </c>
      <c r="AK279">
        <v>3</v>
      </c>
      <c r="AL279">
        <v>11</v>
      </c>
      <c r="AM279">
        <v>0</v>
      </c>
      <c r="AN279">
        <f>marketing_campaign[[#This Row],[AcceptedCmp2]]+marketing_campaign[[#This Row],[AcceptedCmp1]]+marketing_campaign[[#This Row],[AcceptedCmp5]]+marketing_campaign[[#This Row],[AcceptedCmp4]]+marketing_campaign[[#This Row],[AcceptedCmp3]]+marketing_campaign[[#This Row],[Response]]</f>
        <v>0</v>
      </c>
      <c r="AO279" t="str" cm="1">
        <f t="array" ref="AO27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80" spans="1:41" x14ac:dyDescent="0.35">
      <c r="A280">
        <v>3762</v>
      </c>
      <c r="B280">
        <v>1986</v>
      </c>
      <c r="C280">
        <f t="shared" ca="1" si="8"/>
        <v>40</v>
      </c>
      <c r="D280" t="str" cm="1">
        <f t="array" aca="1" ref="D28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80" t="s">
        <v>32</v>
      </c>
      <c r="F280" t="s">
        <v>30</v>
      </c>
      <c r="G280" cm="1">
        <f t="array" ref="G280">_xlfn.IFS(marketing_campaign[[#This Row],[Marital_Status]]="Single",K280+L280+1,marketing_campaign[[#This Row],[Marital_Status]]="Together",K280+L280+2,marketing_campaign[[#This Row],[Marital_Status]]="Alone",K280+L280+1,marketing_campaign[[#This Row],[Marital_Status]]="Married",K280+L280+2,marketing_campaign[[#This Row],[Marital_Status]]="Divorced",K280+L280+1,marketing_campaign[[#This Row],[Marital_Status]]="YOLO",K280+L280+1,marketing_campaign[[#This Row],[Marital_Status]]="Absurd",K280+L280+1,marketing_campaign[[#This Row],[Marital_Status]]="Widow",K280+L280+1)</f>
        <v>1</v>
      </c>
      <c r="H280" t="str" cm="1">
        <f t="array" ref="H280">_xlfn.IFS(marketing_campaign[[#This Row],[Family_size]]=1,"Family_with_one_child",marketing_campaign[[#This Row],[Family_size]]&gt;1,"Family_with_more_children")</f>
        <v>Family_with_one_child</v>
      </c>
      <c r="I280">
        <v>69867</v>
      </c>
      <c r="J280" t="str">
        <f>IF(marketing_campaign[[#This Row],[Income]]&gt;=Sheet21!B330,"high_income","low_income")</f>
        <v>high_income</v>
      </c>
      <c r="K280">
        <v>0</v>
      </c>
      <c r="L280">
        <v>0</v>
      </c>
      <c r="M280" s="1">
        <v>41366</v>
      </c>
      <c r="N280">
        <v>30</v>
      </c>
      <c r="O280" t="str" cm="1">
        <f t="array" ref="O280">_xlfn.IFS(AND(marketing_campaign[[#This Row],[Recency]]&gt;=0,marketing_campaign[[#This Row],[Recency]]&lt;=14),"Early Recency",AND(marketing_campaign[[#This Row],[Recency]]&gt;=15,marketing_campaign[[#This Row],[Recency]]&lt;=31),"Mid-Recency",marketing_campaign[[#This Row],[Recency]]&gt;=32,"high Recency")</f>
        <v>Mid-Recency</v>
      </c>
      <c r="P280">
        <v>196</v>
      </c>
      <c r="Q280">
        <v>0</v>
      </c>
      <c r="R280">
        <v>512</v>
      </c>
      <c r="S280">
        <v>33</v>
      </c>
      <c r="T280">
        <v>130</v>
      </c>
      <c r="U280">
        <v>54</v>
      </c>
      <c r="V280">
        <f>marketing_campaign[[#This Row],[MntGoldProds]]+marketing_campaign[[#This Row],[MntSweetProducts]]+marketing_campaign[[#This Row],[MntFishProducts]]+marketing_campaign[[#This Row],[MntMeatProducts]]+marketing_campaign[[#This Row],[MntFruits]]+marketing_campaign[[#This Row],[MntWines]]</f>
        <v>925</v>
      </c>
      <c r="W280">
        <v>1</v>
      </c>
      <c r="X280">
        <v>3</v>
      </c>
      <c r="Y280">
        <v>5</v>
      </c>
      <c r="Z280">
        <v>8</v>
      </c>
      <c r="AA280">
        <f t="shared" si="9"/>
        <v>17</v>
      </c>
      <c r="AB280" t="str" cm="1">
        <f t="array" ref="AB280">_xlfn.IFS(AND(AA280&gt;=0,AA280&lt;=15),"low purchase",AND(AA280&gt;=16,AA280&lt;=30),"mid purchase",AA280&gt;=31,"high purchase")</f>
        <v>mid purchase</v>
      </c>
      <c r="AC280">
        <v>1</v>
      </c>
      <c r="AD280" t="str">
        <f>IF(marketing_campaign[[#This Row],[NumWebVisitsMonth]]&gt;=5.3,"higher_webvists","lower_webvisits")</f>
        <v>lower_webvisits</v>
      </c>
      <c r="AE280">
        <v>0</v>
      </c>
      <c r="AF280">
        <v>0</v>
      </c>
      <c r="AG280">
        <v>0</v>
      </c>
      <c r="AH280">
        <v>1</v>
      </c>
      <c r="AI280">
        <v>0</v>
      </c>
      <c r="AJ280">
        <v>0</v>
      </c>
      <c r="AK280">
        <v>3</v>
      </c>
      <c r="AL280">
        <v>11</v>
      </c>
      <c r="AM280">
        <v>1</v>
      </c>
      <c r="AN280">
        <f>marketing_campaign[[#This Row],[AcceptedCmp2]]+marketing_campaign[[#This Row],[AcceptedCmp1]]+marketing_campaign[[#This Row],[AcceptedCmp5]]+marketing_campaign[[#This Row],[AcceptedCmp4]]+marketing_campaign[[#This Row],[AcceptedCmp3]]+marketing_campaign[[#This Row],[Response]]</f>
        <v>2</v>
      </c>
      <c r="AO280" t="str" cm="1">
        <f t="array" ref="AO28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281" spans="1:41" x14ac:dyDescent="0.35">
      <c r="A281">
        <v>4391</v>
      </c>
      <c r="B281">
        <v>1968</v>
      </c>
      <c r="C281">
        <f t="shared" ca="1" si="8"/>
        <v>58</v>
      </c>
      <c r="D281" t="str" cm="1">
        <f t="array" aca="1" ref="D28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81" t="s">
        <v>34</v>
      </c>
      <c r="F281" t="s">
        <v>35</v>
      </c>
      <c r="G281" cm="1">
        <f t="array" ref="G281">_xlfn.IFS(marketing_campaign[[#This Row],[Marital_Status]]="Single",K281+L281+1,marketing_campaign[[#This Row],[Marital_Status]]="Together",K281+L281+2,marketing_campaign[[#This Row],[Marital_Status]]="Alone",K281+L281+1,marketing_campaign[[#This Row],[Marital_Status]]="Married",K281+L281+2,marketing_campaign[[#This Row],[Marital_Status]]="Divorced",K281+L281+1,marketing_campaign[[#This Row],[Marital_Status]]="YOLO",K281+L281+1,marketing_campaign[[#This Row],[Marital_Status]]="Absurd",K281+L281+1,marketing_campaign[[#This Row],[Marital_Status]]="Widow",K281+L281+1)</f>
        <v>2</v>
      </c>
      <c r="H281" t="str" cm="1">
        <f t="array" ref="H281">_xlfn.IFS(marketing_campaign[[#This Row],[Family_size]]=1,"Family_with_one_child",marketing_campaign[[#This Row],[Family_size]]&gt;1,"Family_with_more_children")</f>
        <v>Family_with_more_children</v>
      </c>
      <c r="I281">
        <v>63841</v>
      </c>
      <c r="J281" t="str">
        <f>IF(marketing_campaign[[#This Row],[Income]]&gt;=Sheet21!B331,"high_income","low_income")</f>
        <v>high_income</v>
      </c>
      <c r="K281">
        <v>0</v>
      </c>
      <c r="L281">
        <v>1</v>
      </c>
      <c r="M281" s="1">
        <v>41385</v>
      </c>
      <c r="N281">
        <v>64</v>
      </c>
      <c r="O281" t="str" cm="1">
        <f t="array" ref="O281">_xlfn.IFS(AND(marketing_campaign[[#This Row],[Recency]]&gt;=0,marketing_campaign[[#This Row],[Recency]]&lt;=14),"Early Recency",AND(marketing_campaign[[#This Row],[Recency]]&gt;=15,marketing_campaign[[#This Row],[Recency]]&lt;=31),"Mid-Recency",marketing_campaign[[#This Row],[Recency]]&gt;=32,"high Recency")</f>
        <v>high Recency</v>
      </c>
      <c r="P281">
        <v>635</v>
      </c>
      <c r="Q281">
        <v>15</v>
      </c>
      <c r="R281">
        <v>100</v>
      </c>
      <c r="S281">
        <v>20</v>
      </c>
      <c r="T281">
        <v>7</v>
      </c>
      <c r="U281">
        <v>131</v>
      </c>
      <c r="V281">
        <f>marketing_campaign[[#This Row],[MntGoldProds]]+marketing_campaign[[#This Row],[MntSweetProducts]]+marketing_campaign[[#This Row],[MntFishProducts]]+marketing_campaign[[#This Row],[MntMeatProducts]]+marketing_campaign[[#This Row],[MntFruits]]+marketing_campaign[[#This Row],[MntWines]]</f>
        <v>908</v>
      </c>
      <c r="W281">
        <v>1</v>
      </c>
      <c r="X281">
        <v>9</v>
      </c>
      <c r="Y281">
        <v>3</v>
      </c>
      <c r="Z281">
        <v>9</v>
      </c>
      <c r="AA281">
        <f t="shared" si="9"/>
        <v>22</v>
      </c>
      <c r="AB281" t="str" cm="1">
        <f t="array" ref="AB281">_xlfn.IFS(AND(AA281&gt;=0,AA281&lt;=15),"low purchase",AND(AA281&gt;=16,AA281&lt;=30),"mid purchase",AA281&gt;=31,"high purchase")</f>
        <v>mid purchase</v>
      </c>
      <c r="AC281">
        <v>6</v>
      </c>
      <c r="AD281" t="str">
        <f>IF(marketing_campaign[[#This Row],[NumWebVisitsMonth]]&gt;=5.3,"higher_webvists","lower_webvisits")</f>
        <v>higher_webvists</v>
      </c>
      <c r="AE281">
        <v>0</v>
      </c>
      <c r="AF281">
        <v>0</v>
      </c>
      <c r="AG281">
        <v>0</v>
      </c>
      <c r="AH281">
        <v>0</v>
      </c>
      <c r="AI281">
        <v>0</v>
      </c>
      <c r="AJ281">
        <v>0</v>
      </c>
      <c r="AK281">
        <v>3</v>
      </c>
      <c r="AL281">
        <v>11</v>
      </c>
      <c r="AM281">
        <v>0</v>
      </c>
      <c r="AN281">
        <f>marketing_campaign[[#This Row],[AcceptedCmp2]]+marketing_campaign[[#This Row],[AcceptedCmp1]]+marketing_campaign[[#This Row],[AcceptedCmp5]]+marketing_campaign[[#This Row],[AcceptedCmp4]]+marketing_campaign[[#This Row],[AcceptedCmp3]]+marketing_campaign[[#This Row],[Response]]</f>
        <v>0</v>
      </c>
      <c r="AO281" t="str" cm="1">
        <f t="array" ref="AO28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82" spans="1:41" x14ac:dyDescent="0.35">
      <c r="A282">
        <v>4669</v>
      </c>
      <c r="B282">
        <v>1981</v>
      </c>
      <c r="C282">
        <f t="shared" ca="1" si="8"/>
        <v>45</v>
      </c>
      <c r="D282" t="str" cm="1">
        <f t="array" aca="1" ref="D28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82" t="s">
        <v>36</v>
      </c>
      <c r="F282" t="s">
        <v>33</v>
      </c>
      <c r="G282" cm="1">
        <f t="array" ref="G282">_xlfn.IFS(marketing_campaign[[#This Row],[Marital_Status]]="Single",K282+L282+1,marketing_campaign[[#This Row],[Marital_Status]]="Together",K282+L282+2,marketing_campaign[[#This Row],[Marital_Status]]="Alone",K282+L282+1,marketing_campaign[[#This Row],[Marital_Status]]="Married",K282+L282+2,marketing_campaign[[#This Row],[Marital_Status]]="Divorced",K282+L282+1,marketing_campaign[[#This Row],[Marital_Status]]="YOLO",K282+L282+1,marketing_campaign[[#This Row],[Marital_Status]]="Absurd",K282+L282+1,marketing_campaign[[#This Row],[Marital_Status]]="Widow",K282+L282+1)</f>
        <v>3</v>
      </c>
      <c r="H282" t="str" cm="1">
        <f t="array" ref="H282">_xlfn.IFS(marketing_campaign[[#This Row],[Family_size]]=1,"Family_with_one_child",marketing_campaign[[#This Row],[Family_size]]&gt;1,"Family_with_more_children")</f>
        <v>Family_with_more_children</v>
      </c>
      <c r="I282">
        <v>24480</v>
      </c>
      <c r="J282" t="str">
        <f>IF(marketing_campaign[[#This Row],[Income]]&gt;=Sheet21!B332,"high_income","low_income")</f>
        <v>high_income</v>
      </c>
      <c r="K282">
        <v>1</v>
      </c>
      <c r="L282">
        <v>0</v>
      </c>
      <c r="M282" s="1">
        <v>41316</v>
      </c>
      <c r="N282">
        <v>46</v>
      </c>
      <c r="O282" t="str" cm="1">
        <f t="array" ref="O282">_xlfn.IFS(AND(marketing_campaign[[#This Row],[Recency]]&gt;=0,marketing_campaign[[#This Row],[Recency]]&lt;=14),"Early Recency",AND(marketing_campaign[[#This Row],[Recency]]&gt;=15,marketing_campaign[[#This Row],[Recency]]&lt;=31),"Mid-Recency",marketing_campaign[[#This Row],[Recency]]&gt;=32,"high Recency")</f>
        <v>high Recency</v>
      </c>
      <c r="P282">
        <v>4</v>
      </c>
      <c r="Q282">
        <v>19</v>
      </c>
      <c r="R282">
        <v>9</v>
      </c>
      <c r="S282">
        <v>28</v>
      </c>
      <c r="T282">
        <v>25</v>
      </c>
      <c r="U282">
        <v>17</v>
      </c>
      <c r="V282">
        <f>marketing_campaign[[#This Row],[MntGoldProds]]+marketing_campaign[[#This Row],[MntSweetProducts]]+marketing_campaign[[#This Row],[MntFishProducts]]+marketing_campaign[[#This Row],[MntMeatProducts]]+marketing_campaign[[#This Row],[MntFruits]]+marketing_campaign[[#This Row],[MntWines]]</f>
        <v>102</v>
      </c>
      <c r="W282">
        <v>3</v>
      </c>
      <c r="X282">
        <v>3</v>
      </c>
      <c r="Y282">
        <v>0</v>
      </c>
      <c r="Z282">
        <v>4</v>
      </c>
      <c r="AA282">
        <f t="shared" si="9"/>
        <v>10</v>
      </c>
      <c r="AB282" t="str" cm="1">
        <f t="array" ref="AB282">_xlfn.IFS(AND(AA282&gt;=0,AA282&lt;=15),"low purchase",AND(AA282&gt;=16,AA282&lt;=30),"mid purchase",AA282&gt;=31,"high purchase")</f>
        <v>low purchase</v>
      </c>
      <c r="AC282">
        <v>7</v>
      </c>
      <c r="AD282" t="str">
        <f>IF(marketing_campaign[[#This Row],[NumWebVisitsMonth]]&gt;=5.3,"higher_webvists","lower_webvisits")</f>
        <v>higher_webvists</v>
      </c>
      <c r="AE282">
        <v>0</v>
      </c>
      <c r="AF282">
        <v>0</v>
      </c>
      <c r="AG282">
        <v>0</v>
      </c>
      <c r="AH282">
        <v>0</v>
      </c>
      <c r="AI282">
        <v>0</v>
      </c>
      <c r="AJ282">
        <v>0</v>
      </c>
      <c r="AK282">
        <v>3</v>
      </c>
      <c r="AL282">
        <v>11</v>
      </c>
      <c r="AM282">
        <v>0</v>
      </c>
      <c r="AN282">
        <f>marketing_campaign[[#This Row],[AcceptedCmp2]]+marketing_campaign[[#This Row],[AcceptedCmp1]]+marketing_campaign[[#This Row],[AcceptedCmp5]]+marketing_campaign[[#This Row],[AcceptedCmp4]]+marketing_campaign[[#This Row],[AcceptedCmp3]]+marketing_campaign[[#This Row],[Response]]</f>
        <v>0</v>
      </c>
      <c r="AO282" t="str" cm="1">
        <f t="array" ref="AO28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83" spans="1:41" x14ac:dyDescent="0.35">
      <c r="A283">
        <v>10144</v>
      </c>
      <c r="B283">
        <v>1976</v>
      </c>
      <c r="C283">
        <f t="shared" ca="1" si="8"/>
        <v>50</v>
      </c>
      <c r="D283" t="str" cm="1">
        <f t="array" aca="1" ref="D28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83" t="s">
        <v>29</v>
      </c>
      <c r="F283" t="s">
        <v>31</v>
      </c>
      <c r="G283" cm="1">
        <f t="array" ref="G283">_xlfn.IFS(marketing_campaign[[#This Row],[Marital_Status]]="Single",K283+L283+1,marketing_campaign[[#This Row],[Marital_Status]]="Together",K283+L283+2,marketing_campaign[[#This Row],[Marital_Status]]="Alone",K283+L283+1,marketing_campaign[[#This Row],[Marital_Status]]="Married",K283+L283+2,marketing_campaign[[#This Row],[Marital_Status]]="Divorced",K283+L283+1,marketing_campaign[[#This Row],[Marital_Status]]="YOLO",K283+L283+1,marketing_campaign[[#This Row],[Marital_Status]]="Absurd",K283+L283+1,marketing_campaign[[#This Row],[Marital_Status]]="Widow",K283+L283+1)</f>
        <v>3</v>
      </c>
      <c r="H283" t="str" cm="1">
        <f t="array" ref="H283">_xlfn.IFS(marketing_campaign[[#This Row],[Family_size]]=1,"Family_with_one_child",marketing_campaign[[#This Row],[Family_size]]&gt;1,"Family_with_more_children")</f>
        <v>Family_with_more_children</v>
      </c>
      <c r="I283">
        <v>51369</v>
      </c>
      <c r="J283" t="str">
        <f>IF(marketing_campaign[[#This Row],[Income]]&gt;=Sheet21!B333,"high_income","low_income")</f>
        <v>high_income</v>
      </c>
      <c r="K283">
        <v>0</v>
      </c>
      <c r="L283">
        <v>1</v>
      </c>
      <c r="M283" s="1">
        <v>41207</v>
      </c>
      <c r="N283">
        <v>84</v>
      </c>
      <c r="O283" t="str" cm="1">
        <f t="array" ref="O283">_xlfn.IFS(AND(marketing_campaign[[#This Row],[Recency]]&gt;=0,marketing_campaign[[#This Row],[Recency]]&lt;=14),"Early Recency",AND(marketing_campaign[[#This Row],[Recency]]&gt;=15,marketing_campaign[[#This Row],[Recency]]&lt;=31),"Mid-Recency",marketing_campaign[[#This Row],[Recency]]&gt;=32,"high Recency")</f>
        <v>high Recency</v>
      </c>
      <c r="P283">
        <v>297</v>
      </c>
      <c r="Q283">
        <v>7</v>
      </c>
      <c r="R283">
        <v>79</v>
      </c>
      <c r="S283">
        <v>0</v>
      </c>
      <c r="T283">
        <v>11</v>
      </c>
      <c r="U283">
        <v>182</v>
      </c>
      <c r="V283">
        <f>marketing_campaign[[#This Row],[MntGoldProds]]+marketing_campaign[[#This Row],[MntSweetProducts]]+marketing_campaign[[#This Row],[MntFishProducts]]+marketing_campaign[[#This Row],[MntMeatProducts]]+marketing_campaign[[#This Row],[MntFruits]]+marketing_campaign[[#This Row],[MntWines]]</f>
        <v>576</v>
      </c>
      <c r="W283">
        <v>2</v>
      </c>
      <c r="X283">
        <v>8</v>
      </c>
      <c r="Y283">
        <v>2</v>
      </c>
      <c r="Z283">
        <v>4</v>
      </c>
      <c r="AA283">
        <f t="shared" si="9"/>
        <v>16</v>
      </c>
      <c r="AB283" t="str" cm="1">
        <f t="array" ref="AB283">_xlfn.IFS(AND(AA283&gt;=0,AA283&lt;=15),"low purchase",AND(AA283&gt;=16,AA283&lt;=30),"mid purchase",AA283&gt;=31,"high purchase")</f>
        <v>mid purchase</v>
      </c>
      <c r="AC283">
        <v>8</v>
      </c>
      <c r="AD283" t="str">
        <f>IF(marketing_campaign[[#This Row],[NumWebVisitsMonth]]&gt;=5.3,"higher_webvists","lower_webvisits")</f>
        <v>higher_webvists</v>
      </c>
      <c r="AE283">
        <v>0</v>
      </c>
      <c r="AF283">
        <v>0</v>
      </c>
      <c r="AG283">
        <v>0</v>
      </c>
      <c r="AH283">
        <v>0</v>
      </c>
      <c r="AI283">
        <v>0</v>
      </c>
      <c r="AJ283">
        <v>0</v>
      </c>
      <c r="AK283">
        <v>3</v>
      </c>
      <c r="AL283">
        <v>11</v>
      </c>
      <c r="AM283">
        <v>0</v>
      </c>
      <c r="AN283">
        <f>marketing_campaign[[#This Row],[AcceptedCmp2]]+marketing_campaign[[#This Row],[AcceptedCmp1]]+marketing_campaign[[#This Row],[AcceptedCmp5]]+marketing_campaign[[#This Row],[AcceptedCmp4]]+marketing_campaign[[#This Row],[AcceptedCmp3]]+marketing_campaign[[#This Row],[Response]]</f>
        <v>0</v>
      </c>
      <c r="AO283" t="str" cm="1">
        <f t="array" ref="AO28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84" spans="1:41" x14ac:dyDescent="0.35">
      <c r="A284">
        <v>8652</v>
      </c>
      <c r="B284">
        <v>1946</v>
      </c>
      <c r="C284">
        <f t="shared" ca="1" si="8"/>
        <v>80</v>
      </c>
      <c r="D284" t="str" cm="1">
        <f t="array" aca="1" ref="D28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284" t="s">
        <v>29</v>
      </c>
      <c r="F284" t="s">
        <v>31</v>
      </c>
      <c r="G284" cm="1">
        <f t="array" ref="G284">_xlfn.IFS(marketing_campaign[[#This Row],[Marital_Status]]="Single",K284+L284+1,marketing_campaign[[#This Row],[Marital_Status]]="Together",K284+L284+2,marketing_campaign[[#This Row],[Marital_Status]]="Alone",K284+L284+1,marketing_campaign[[#This Row],[Marital_Status]]="Married",K284+L284+2,marketing_campaign[[#This Row],[Marital_Status]]="Divorced",K284+L284+1,marketing_campaign[[#This Row],[Marital_Status]]="YOLO",K284+L284+1,marketing_campaign[[#This Row],[Marital_Status]]="Absurd",K284+L284+1,marketing_campaign[[#This Row],[Marital_Status]]="Widow",K284+L284+1)</f>
        <v>2</v>
      </c>
      <c r="H284" t="str" cm="1">
        <f t="array" ref="H284">_xlfn.IFS(marketing_campaign[[#This Row],[Family_size]]=1,"Family_with_one_child",marketing_campaign[[#This Row],[Family_size]]&gt;1,"Family_with_more_children")</f>
        <v>Family_with_more_children</v>
      </c>
      <c r="I284">
        <v>37760</v>
      </c>
      <c r="J284" t="str">
        <f>IF(marketing_campaign[[#This Row],[Income]]&gt;=Sheet21!B334,"high_income","low_income")</f>
        <v>high_income</v>
      </c>
      <c r="K284">
        <v>0</v>
      </c>
      <c r="L284">
        <v>0</v>
      </c>
      <c r="M284" s="1">
        <v>41152</v>
      </c>
      <c r="N284">
        <v>20</v>
      </c>
      <c r="O284" t="str" cm="1">
        <f t="array" ref="O284">_xlfn.IFS(AND(marketing_campaign[[#This Row],[Recency]]&gt;=0,marketing_campaign[[#This Row],[Recency]]&lt;=14),"Early Recency",AND(marketing_campaign[[#This Row],[Recency]]&gt;=15,marketing_campaign[[#This Row],[Recency]]&lt;=31),"Mid-Recency",marketing_campaign[[#This Row],[Recency]]&gt;=32,"high Recency")</f>
        <v>Mid-Recency</v>
      </c>
      <c r="P284">
        <v>84</v>
      </c>
      <c r="Q284">
        <v>5</v>
      </c>
      <c r="R284">
        <v>38</v>
      </c>
      <c r="S284">
        <v>150</v>
      </c>
      <c r="T284">
        <v>12</v>
      </c>
      <c r="U284">
        <v>28</v>
      </c>
      <c r="V284">
        <f>marketing_campaign[[#This Row],[MntGoldProds]]+marketing_campaign[[#This Row],[MntSweetProducts]]+marketing_campaign[[#This Row],[MntFishProducts]]+marketing_campaign[[#This Row],[MntMeatProducts]]+marketing_campaign[[#This Row],[MntFruits]]+marketing_campaign[[#This Row],[MntWines]]</f>
        <v>317</v>
      </c>
      <c r="W284">
        <v>2</v>
      </c>
      <c r="X284">
        <v>4</v>
      </c>
      <c r="Y284">
        <v>1</v>
      </c>
      <c r="Z284">
        <v>6</v>
      </c>
      <c r="AA284">
        <f t="shared" si="9"/>
        <v>13</v>
      </c>
      <c r="AB284" t="str" cm="1">
        <f t="array" ref="AB284">_xlfn.IFS(AND(AA284&gt;=0,AA284&lt;=15),"low purchase",AND(AA284&gt;=16,AA284&lt;=30),"mid purchase",AA284&gt;=31,"high purchase")</f>
        <v>low purchase</v>
      </c>
      <c r="AC284">
        <v>7</v>
      </c>
      <c r="AD284" t="str">
        <f>IF(marketing_campaign[[#This Row],[NumWebVisitsMonth]]&gt;=5.3,"higher_webvists","lower_webvisits")</f>
        <v>higher_webvists</v>
      </c>
      <c r="AE284">
        <v>0</v>
      </c>
      <c r="AF284">
        <v>0</v>
      </c>
      <c r="AG284">
        <v>0</v>
      </c>
      <c r="AH284">
        <v>0</v>
      </c>
      <c r="AI284">
        <v>0</v>
      </c>
      <c r="AJ284">
        <v>0</v>
      </c>
      <c r="AK284">
        <v>3</v>
      </c>
      <c r="AL284">
        <v>11</v>
      </c>
      <c r="AM284">
        <v>0</v>
      </c>
      <c r="AN284">
        <f>marketing_campaign[[#This Row],[AcceptedCmp2]]+marketing_campaign[[#This Row],[AcceptedCmp1]]+marketing_campaign[[#This Row],[AcceptedCmp5]]+marketing_campaign[[#This Row],[AcceptedCmp4]]+marketing_campaign[[#This Row],[AcceptedCmp3]]+marketing_campaign[[#This Row],[Response]]</f>
        <v>0</v>
      </c>
      <c r="AO284" t="str" cm="1">
        <f t="array" ref="AO28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85" spans="1:41" x14ac:dyDescent="0.35">
      <c r="A285">
        <v>1672</v>
      </c>
      <c r="B285">
        <v>1974</v>
      </c>
      <c r="C285">
        <f t="shared" ca="1" si="8"/>
        <v>52</v>
      </c>
      <c r="D285" t="str" cm="1">
        <f t="array" aca="1" ref="D28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85" t="s">
        <v>32</v>
      </c>
      <c r="F285" t="s">
        <v>31</v>
      </c>
      <c r="G285" cm="1">
        <f t="array" ref="G285">_xlfn.IFS(marketing_campaign[[#This Row],[Marital_Status]]="Single",K285+L285+1,marketing_campaign[[#This Row],[Marital_Status]]="Together",K285+L285+2,marketing_campaign[[#This Row],[Marital_Status]]="Alone",K285+L285+1,marketing_campaign[[#This Row],[Marital_Status]]="Married",K285+L285+2,marketing_campaign[[#This Row],[Marital_Status]]="Divorced",K285+L285+1,marketing_campaign[[#This Row],[Marital_Status]]="YOLO",K285+L285+1,marketing_campaign[[#This Row],[Marital_Status]]="Absurd",K285+L285+1,marketing_campaign[[#This Row],[Marital_Status]]="Widow",K285+L285+1)</f>
        <v>3</v>
      </c>
      <c r="H285" t="str" cm="1">
        <f t="array" ref="H285">_xlfn.IFS(marketing_campaign[[#This Row],[Family_size]]=1,"Family_with_one_child",marketing_campaign[[#This Row],[Family_size]]&gt;1,"Family_with_more_children")</f>
        <v>Family_with_more_children</v>
      </c>
      <c r="I285">
        <v>65640</v>
      </c>
      <c r="J285" t="str">
        <f>IF(marketing_campaign[[#This Row],[Income]]&gt;=Sheet21!B335,"high_income","low_income")</f>
        <v>high_income</v>
      </c>
      <c r="K285">
        <v>0</v>
      </c>
      <c r="L285">
        <v>1</v>
      </c>
      <c r="M285" s="1">
        <v>41699</v>
      </c>
      <c r="N285">
        <v>74</v>
      </c>
      <c r="O285" t="str" cm="1">
        <f t="array" ref="O285">_xlfn.IFS(AND(marketing_campaign[[#This Row],[Recency]]&gt;=0,marketing_campaign[[#This Row],[Recency]]&lt;=14),"Early Recency",AND(marketing_campaign[[#This Row],[Recency]]&gt;=15,marketing_campaign[[#This Row],[Recency]]&lt;=31),"Mid-Recency",marketing_campaign[[#This Row],[Recency]]&gt;=32,"high Recency")</f>
        <v>high Recency</v>
      </c>
      <c r="P285">
        <v>204</v>
      </c>
      <c r="Q285">
        <v>7</v>
      </c>
      <c r="R285">
        <v>149</v>
      </c>
      <c r="S285">
        <v>20</v>
      </c>
      <c r="T285">
        <v>15</v>
      </c>
      <c r="U285">
        <v>66</v>
      </c>
      <c r="V285">
        <f>marketing_campaign[[#This Row],[MntGoldProds]]+marketing_campaign[[#This Row],[MntSweetProducts]]+marketing_campaign[[#This Row],[MntFishProducts]]+marketing_campaign[[#This Row],[MntMeatProducts]]+marketing_campaign[[#This Row],[MntFruits]]+marketing_campaign[[#This Row],[MntWines]]</f>
        <v>461</v>
      </c>
      <c r="W285">
        <v>1</v>
      </c>
      <c r="X285">
        <v>5</v>
      </c>
      <c r="Y285">
        <v>1</v>
      </c>
      <c r="Z285">
        <v>8</v>
      </c>
      <c r="AA285">
        <f t="shared" si="9"/>
        <v>15</v>
      </c>
      <c r="AB285" t="str" cm="1">
        <f t="array" ref="AB285">_xlfn.IFS(AND(AA285&gt;=0,AA285&lt;=15),"low purchase",AND(AA285&gt;=16,AA285&lt;=30),"mid purchase",AA285&gt;=31,"high purchase")</f>
        <v>low purchase</v>
      </c>
      <c r="AC285">
        <v>2</v>
      </c>
      <c r="AD285" t="str">
        <f>IF(marketing_campaign[[#This Row],[NumWebVisitsMonth]]&gt;=5.3,"higher_webvists","lower_webvisits")</f>
        <v>lower_webvisits</v>
      </c>
      <c r="AE285">
        <v>0</v>
      </c>
      <c r="AF285">
        <v>0</v>
      </c>
      <c r="AG285">
        <v>0</v>
      </c>
      <c r="AH285">
        <v>0</v>
      </c>
      <c r="AI285">
        <v>0</v>
      </c>
      <c r="AJ285">
        <v>0</v>
      </c>
      <c r="AK285">
        <v>3</v>
      </c>
      <c r="AL285">
        <v>11</v>
      </c>
      <c r="AM285">
        <v>0</v>
      </c>
      <c r="AN285">
        <f>marketing_campaign[[#This Row],[AcceptedCmp2]]+marketing_campaign[[#This Row],[AcceptedCmp1]]+marketing_campaign[[#This Row],[AcceptedCmp5]]+marketing_campaign[[#This Row],[AcceptedCmp4]]+marketing_campaign[[#This Row],[AcceptedCmp3]]+marketing_campaign[[#This Row],[Response]]</f>
        <v>0</v>
      </c>
      <c r="AO285" t="str" cm="1">
        <f t="array" ref="AO28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86" spans="1:41" x14ac:dyDescent="0.35">
      <c r="A286">
        <v>8962</v>
      </c>
      <c r="B286">
        <v>1975</v>
      </c>
      <c r="C286">
        <f t="shared" ca="1" si="8"/>
        <v>51</v>
      </c>
      <c r="D286" t="str" cm="1">
        <f t="array" aca="1" ref="D28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86" t="s">
        <v>34</v>
      </c>
      <c r="F286" t="s">
        <v>33</v>
      </c>
      <c r="G286" cm="1">
        <f t="array" ref="G286">_xlfn.IFS(marketing_campaign[[#This Row],[Marital_Status]]="Single",K286+L286+1,marketing_campaign[[#This Row],[Marital_Status]]="Together",K286+L286+2,marketing_campaign[[#This Row],[Marital_Status]]="Alone",K286+L286+1,marketing_campaign[[#This Row],[Marital_Status]]="Married",K286+L286+2,marketing_campaign[[#This Row],[Marital_Status]]="Divorced",K286+L286+1,marketing_campaign[[#This Row],[Marital_Status]]="YOLO",K286+L286+1,marketing_campaign[[#This Row],[Marital_Status]]="Absurd",K286+L286+1,marketing_campaign[[#This Row],[Marital_Status]]="Widow",K286+L286+1)</f>
        <v>4</v>
      </c>
      <c r="H286" t="str" cm="1">
        <f t="array" ref="H286">_xlfn.IFS(marketing_campaign[[#This Row],[Family_size]]=1,"Family_with_one_child",marketing_campaign[[#This Row],[Family_size]]&gt;1,"Family_with_more_children")</f>
        <v>Family_with_more_children</v>
      </c>
      <c r="I286">
        <v>44319</v>
      </c>
      <c r="J286" t="str">
        <f>IF(marketing_campaign[[#This Row],[Income]]&gt;=Sheet21!B336,"high_income","low_income")</f>
        <v>high_income</v>
      </c>
      <c r="K286">
        <v>1</v>
      </c>
      <c r="L286">
        <v>1</v>
      </c>
      <c r="M286" s="1">
        <v>41746</v>
      </c>
      <c r="N286">
        <v>18</v>
      </c>
      <c r="O286" t="str" cm="1">
        <f t="array" ref="O286">_xlfn.IFS(AND(marketing_campaign[[#This Row],[Recency]]&gt;=0,marketing_campaign[[#This Row],[Recency]]&lt;=14),"Early Recency",AND(marketing_campaign[[#This Row],[Recency]]&gt;=15,marketing_campaign[[#This Row],[Recency]]&lt;=31),"Mid-Recency",marketing_campaign[[#This Row],[Recency]]&gt;=32,"high Recency")</f>
        <v>Mid-Recency</v>
      </c>
      <c r="P286">
        <v>26</v>
      </c>
      <c r="Q286">
        <v>0</v>
      </c>
      <c r="R286">
        <v>8</v>
      </c>
      <c r="S286">
        <v>0</v>
      </c>
      <c r="T286">
        <v>0</v>
      </c>
      <c r="U286">
        <v>3</v>
      </c>
      <c r="V286">
        <f>marketing_campaign[[#This Row],[MntGoldProds]]+marketing_campaign[[#This Row],[MntSweetProducts]]+marketing_campaign[[#This Row],[MntFishProducts]]+marketing_campaign[[#This Row],[MntMeatProducts]]+marketing_campaign[[#This Row],[MntFruits]]+marketing_campaign[[#This Row],[MntWines]]</f>
        <v>37</v>
      </c>
      <c r="W286">
        <v>2</v>
      </c>
      <c r="X286">
        <v>2</v>
      </c>
      <c r="Y286">
        <v>0</v>
      </c>
      <c r="Z286">
        <v>3</v>
      </c>
      <c r="AA286">
        <f t="shared" si="9"/>
        <v>7</v>
      </c>
      <c r="AB286" t="str" cm="1">
        <f t="array" ref="AB286">_xlfn.IFS(AND(AA286&gt;=0,AA286&lt;=15),"low purchase",AND(AA286&gt;=16,AA286&lt;=30),"mid purchase",AA286&gt;=31,"high purchase")</f>
        <v>low purchase</v>
      </c>
      <c r="AC286">
        <v>5</v>
      </c>
      <c r="AD286" t="str">
        <f>IF(marketing_campaign[[#This Row],[NumWebVisitsMonth]]&gt;=5.3,"higher_webvists","lower_webvisits")</f>
        <v>lower_webvisits</v>
      </c>
      <c r="AE286">
        <v>0</v>
      </c>
      <c r="AF286">
        <v>0</v>
      </c>
      <c r="AG286">
        <v>0</v>
      </c>
      <c r="AH286">
        <v>0</v>
      </c>
      <c r="AI286">
        <v>0</v>
      </c>
      <c r="AJ286">
        <v>0</v>
      </c>
      <c r="AK286">
        <v>3</v>
      </c>
      <c r="AL286">
        <v>11</v>
      </c>
      <c r="AM286">
        <v>0</v>
      </c>
      <c r="AN286">
        <f>marketing_campaign[[#This Row],[AcceptedCmp2]]+marketing_campaign[[#This Row],[AcceptedCmp1]]+marketing_campaign[[#This Row],[AcceptedCmp5]]+marketing_campaign[[#This Row],[AcceptedCmp4]]+marketing_campaign[[#This Row],[AcceptedCmp3]]+marketing_campaign[[#This Row],[Response]]</f>
        <v>0</v>
      </c>
      <c r="AO286" t="str" cm="1">
        <f t="array" ref="AO28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87" spans="1:41" x14ac:dyDescent="0.35">
      <c r="A287">
        <v>9974</v>
      </c>
      <c r="B287">
        <v>1974</v>
      </c>
      <c r="C287">
        <f t="shared" ca="1" si="8"/>
        <v>52</v>
      </c>
      <c r="D287" t="str" cm="1">
        <f t="array" aca="1" ref="D28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87" t="s">
        <v>29</v>
      </c>
      <c r="F287" t="s">
        <v>33</v>
      </c>
      <c r="G287" cm="1">
        <f t="array" ref="G287">_xlfn.IFS(marketing_campaign[[#This Row],[Marital_Status]]="Single",K287+L287+1,marketing_campaign[[#This Row],[Marital_Status]]="Together",K287+L287+2,marketing_campaign[[#This Row],[Marital_Status]]="Alone",K287+L287+1,marketing_campaign[[#This Row],[Marital_Status]]="Married",K287+L287+2,marketing_campaign[[#This Row],[Marital_Status]]="Divorced",K287+L287+1,marketing_campaign[[#This Row],[Marital_Status]]="YOLO",K287+L287+1,marketing_campaign[[#This Row],[Marital_Status]]="Absurd",K287+L287+1,marketing_campaign[[#This Row],[Marital_Status]]="Widow",K287+L287+1)</f>
        <v>3</v>
      </c>
      <c r="H287" t="str" cm="1">
        <f t="array" ref="H287">_xlfn.IFS(marketing_campaign[[#This Row],[Family_size]]=1,"Family_with_one_child",marketing_campaign[[#This Row],[Family_size]]&gt;1,"Family_with_more_children")</f>
        <v>Family_with_more_children</v>
      </c>
      <c r="I287">
        <v>30631</v>
      </c>
      <c r="J287" t="str">
        <f>IF(marketing_campaign[[#This Row],[Income]]&gt;=Sheet21!B337,"high_income","low_income")</f>
        <v>high_income</v>
      </c>
      <c r="K287">
        <v>1</v>
      </c>
      <c r="L287">
        <v>0</v>
      </c>
      <c r="M287" s="1">
        <v>41467</v>
      </c>
      <c r="N287">
        <v>75</v>
      </c>
      <c r="O287" t="str" cm="1">
        <f t="array" ref="O287">_xlfn.IFS(AND(marketing_campaign[[#This Row],[Recency]]&gt;=0,marketing_campaign[[#This Row],[Recency]]&lt;=14),"Early Recency",AND(marketing_campaign[[#This Row],[Recency]]&gt;=15,marketing_campaign[[#This Row],[Recency]]&lt;=31),"Mid-Recency",marketing_campaign[[#This Row],[Recency]]&gt;=32,"high Recency")</f>
        <v>high Recency</v>
      </c>
      <c r="P287">
        <v>15</v>
      </c>
      <c r="Q287">
        <v>6</v>
      </c>
      <c r="R287">
        <v>20</v>
      </c>
      <c r="S287">
        <v>4</v>
      </c>
      <c r="T287">
        <v>5</v>
      </c>
      <c r="U287">
        <v>20</v>
      </c>
      <c r="V287">
        <f>marketing_campaign[[#This Row],[MntGoldProds]]+marketing_campaign[[#This Row],[MntSweetProducts]]+marketing_campaign[[#This Row],[MntFishProducts]]+marketing_campaign[[#This Row],[MntMeatProducts]]+marketing_campaign[[#This Row],[MntFruits]]+marketing_campaign[[#This Row],[MntWines]]</f>
        <v>70</v>
      </c>
      <c r="W287">
        <v>1</v>
      </c>
      <c r="X287">
        <v>3</v>
      </c>
      <c r="Y287">
        <v>1</v>
      </c>
      <c r="Z287">
        <v>2</v>
      </c>
      <c r="AA287">
        <f t="shared" si="9"/>
        <v>7</v>
      </c>
      <c r="AB287" t="str" cm="1">
        <f t="array" ref="AB287">_xlfn.IFS(AND(AA287&gt;=0,AA287&lt;=15),"low purchase",AND(AA287&gt;=16,AA287&lt;=30),"mid purchase",AA287&gt;=31,"high purchase")</f>
        <v>low purchase</v>
      </c>
      <c r="AC287">
        <v>7</v>
      </c>
      <c r="AD287" t="str">
        <f>IF(marketing_campaign[[#This Row],[NumWebVisitsMonth]]&gt;=5.3,"higher_webvists","lower_webvisits")</f>
        <v>higher_webvists</v>
      </c>
      <c r="AE287">
        <v>0</v>
      </c>
      <c r="AF287">
        <v>0</v>
      </c>
      <c r="AG287">
        <v>0</v>
      </c>
      <c r="AH287">
        <v>0</v>
      </c>
      <c r="AI287">
        <v>0</v>
      </c>
      <c r="AJ287">
        <v>0</v>
      </c>
      <c r="AK287">
        <v>3</v>
      </c>
      <c r="AL287">
        <v>11</v>
      </c>
      <c r="AM287">
        <v>0</v>
      </c>
      <c r="AN287">
        <f>marketing_campaign[[#This Row],[AcceptedCmp2]]+marketing_campaign[[#This Row],[AcceptedCmp1]]+marketing_campaign[[#This Row],[AcceptedCmp5]]+marketing_campaign[[#This Row],[AcceptedCmp4]]+marketing_campaign[[#This Row],[AcceptedCmp3]]+marketing_campaign[[#This Row],[Response]]</f>
        <v>0</v>
      </c>
      <c r="AO287" t="str" cm="1">
        <f t="array" ref="AO28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88" spans="1:41" x14ac:dyDescent="0.35">
      <c r="A288">
        <v>10983</v>
      </c>
      <c r="B288">
        <v>1952</v>
      </c>
      <c r="C288">
        <f t="shared" ca="1" si="8"/>
        <v>74</v>
      </c>
      <c r="D288" t="str" cm="1">
        <f t="array" aca="1" ref="D28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88" t="s">
        <v>29</v>
      </c>
      <c r="F288" t="s">
        <v>31</v>
      </c>
      <c r="G288" cm="1">
        <f t="array" ref="G288">_xlfn.IFS(marketing_campaign[[#This Row],[Marital_Status]]="Single",K288+L288+1,marketing_campaign[[#This Row],[Marital_Status]]="Together",K288+L288+2,marketing_campaign[[#This Row],[Marital_Status]]="Alone",K288+L288+1,marketing_campaign[[#This Row],[Marital_Status]]="Married",K288+L288+2,marketing_campaign[[#This Row],[Marital_Status]]="Divorced",K288+L288+1,marketing_campaign[[#This Row],[Marital_Status]]="YOLO",K288+L288+1,marketing_campaign[[#This Row],[Marital_Status]]="Absurd",K288+L288+1,marketing_campaign[[#This Row],[Marital_Status]]="Widow",K288+L288+1)</f>
        <v>2</v>
      </c>
      <c r="H288" t="str" cm="1">
        <f t="array" ref="H288">_xlfn.IFS(marketing_campaign[[#This Row],[Family_size]]=1,"Family_with_one_child",marketing_campaign[[#This Row],[Family_size]]&gt;1,"Family_with_more_children")</f>
        <v>Family_with_more_children</v>
      </c>
      <c r="I288">
        <v>75278</v>
      </c>
      <c r="J288" t="str">
        <f>IF(marketing_campaign[[#This Row],[Income]]&gt;=Sheet21!B338,"high_income","low_income")</f>
        <v>high_income</v>
      </c>
      <c r="K288">
        <v>0</v>
      </c>
      <c r="L288">
        <v>0</v>
      </c>
      <c r="M288" s="1">
        <v>41303</v>
      </c>
      <c r="N288">
        <v>17</v>
      </c>
      <c r="O288" t="str" cm="1">
        <f t="array" ref="O288">_xlfn.IFS(AND(marketing_campaign[[#This Row],[Recency]]&gt;=0,marketing_campaign[[#This Row],[Recency]]&lt;=14),"Early Recency",AND(marketing_campaign[[#This Row],[Recency]]&gt;=15,marketing_campaign[[#This Row],[Recency]]&lt;=31),"Mid-Recency",marketing_campaign[[#This Row],[Recency]]&gt;=32,"high Recency")</f>
        <v>Mid-Recency</v>
      </c>
      <c r="P288">
        <v>304</v>
      </c>
      <c r="Q288">
        <v>98</v>
      </c>
      <c r="R288">
        <v>230</v>
      </c>
      <c r="S288">
        <v>150</v>
      </c>
      <c r="T288">
        <v>74</v>
      </c>
      <c r="U288">
        <v>74</v>
      </c>
      <c r="V288">
        <f>marketing_campaign[[#This Row],[MntGoldProds]]+marketing_campaign[[#This Row],[MntSweetProducts]]+marketing_campaign[[#This Row],[MntFishProducts]]+marketing_campaign[[#This Row],[MntMeatProducts]]+marketing_campaign[[#This Row],[MntFruits]]+marketing_campaign[[#This Row],[MntWines]]</f>
        <v>930</v>
      </c>
      <c r="W288">
        <v>1</v>
      </c>
      <c r="X288">
        <v>6</v>
      </c>
      <c r="Y288">
        <v>3</v>
      </c>
      <c r="Z288">
        <v>13</v>
      </c>
      <c r="AA288">
        <f t="shared" si="9"/>
        <v>23</v>
      </c>
      <c r="AB288" t="str" cm="1">
        <f t="array" ref="AB288">_xlfn.IFS(AND(AA288&gt;=0,AA288&lt;=15),"low purchase",AND(AA288&gt;=16,AA288&lt;=30),"mid purchase",AA288&gt;=31,"high purchase")</f>
        <v>mid purchase</v>
      </c>
      <c r="AC288">
        <v>3</v>
      </c>
      <c r="AD288" t="str">
        <f>IF(marketing_campaign[[#This Row],[NumWebVisitsMonth]]&gt;=5.3,"higher_webvists","lower_webvisits")</f>
        <v>lower_webvisits</v>
      </c>
      <c r="AE288">
        <v>0</v>
      </c>
      <c r="AF288">
        <v>0</v>
      </c>
      <c r="AG288">
        <v>0</v>
      </c>
      <c r="AH288">
        <v>0</v>
      </c>
      <c r="AI288">
        <v>0</v>
      </c>
      <c r="AJ288">
        <v>0</v>
      </c>
      <c r="AK288">
        <v>3</v>
      </c>
      <c r="AL288">
        <v>11</v>
      </c>
      <c r="AM288">
        <v>0</v>
      </c>
      <c r="AN288">
        <f>marketing_campaign[[#This Row],[AcceptedCmp2]]+marketing_campaign[[#This Row],[AcceptedCmp1]]+marketing_campaign[[#This Row],[AcceptedCmp5]]+marketing_campaign[[#This Row],[AcceptedCmp4]]+marketing_campaign[[#This Row],[AcceptedCmp3]]+marketing_campaign[[#This Row],[Response]]</f>
        <v>0</v>
      </c>
      <c r="AO288" t="str" cm="1">
        <f t="array" ref="AO28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89" spans="1:41" x14ac:dyDescent="0.35">
      <c r="A289">
        <v>8148</v>
      </c>
      <c r="B289">
        <v>1956</v>
      </c>
      <c r="C289">
        <f t="shared" ca="1" si="8"/>
        <v>70</v>
      </c>
      <c r="D289" t="str" cm="1">
        <f t="array" aca="1" ref="D28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89" t="s">
        <v>34</v>
      </c>
      <c r="F289" t="s">
        <v>31</v>
      </c>
      <c r="G289" cm="1">
        <f t="array" ref="G289">_xlfn.IFS(marketing_campaign[[#This Row],[Marital_Status]]="Single",K289+L289+1,marketing_campaign[[#This Row],[Marital_Status]]="Together",K289+L289+2,marketing_campaign[[#This Row],[Marital_Status]]="Alone",K289+L289+1,marketing_campaign[[#This Row],[Marital_Status]]="Married",K289+L289+2,marketing_campaign[[#This Row],[Marital_Status]]="Divorced",K289+L289+1,marketing_campaign[[#This Row],[Marital_Status]]="YOLO",K289+L289+1,marketing_campaign[[#This Row],[Marital_Status]]="Absurd",K289+L289+1,marketing_campaign[[#This Row],[Marital_Status]]="Widow",K289+L289+1)</f>
        <v>4</v>
      </c>
      <c r="H289" t="str" cm="1">
        <f t="array" ref="H289">_xlfn.IFS(marketing_campaign[[#This Row],[Family_size]]=1,"Family_with_one_child",marketing_campaign[[#This Row],[Family_size]]&gt;1,"Family_with_more_children")</f>
        <v>Family_with_more_children</v>
      </c>
      <c r="I289">
        <v>50898</v>
      </c>
      <c r="J289" t="str">
        <f>IF(marketing_campaign[[#This Row],[Income]]&gt;=Sheet21!B339,"high_income","low_income")</f>
        <v>high_income</v>
      </c>
      <c r="K289">
        <v>1</v>
      </c>
      <c r="L289">
        <v>1</v>
      </c>
      <c r="M289" s="1">
        <v>41282</v>
      </c>
      <c r="N289">
        <v>88</v>
      </c>
      <c r="O289" t="str" cm="1">
        <f t="array" ref="O289">_xlfn.IFS(AND(marketing_campaign[[#This Row],[Recency]]&gt;=0,marketing_campaign[[#This Row],[Recency]]&lt;=14),"Early Recency",AND(marketing_campaign[[#This Row],[Recency]]&gt;=15,marketing_campaign[[#This Row],[Recency]]&lt;=31),"Mid-Recency",marketing_campaign[[#This Row],[Recency]]&gt;=32,"high Recency")</f>
        <v>high Recency</v>
      </c>
      <c r="P289">
        <v>285</v>
      </c>
      <c r="Q289">
        <v>28</v>
      </c>
      <c r="R289">
        <v>242</v>
      </c>
      <c r="S289">
        <v>55</v>
      </c>
      <c r="T289">
        <v>114</v>
      </c>
      <c r="U289">
        <v>135</v>
      </c>
      <c r="V289">
        <f>marketing_campaign[[#This Row],[MntGoldProds]]+marketing_campaign[[#This Row],[MntSweetProducts]]+marketing_campaign[[#This Row],[MntFishProducts]]+marketing_campaign[[#This Row],[MntMeatProducts]]+marketing_campaign[[#This Row],[MntFruits]]+marketing_campaign[[#This Row],[MntWines]]</f>
        <v>859</v>
      </c>
      <c r="W289">
        <v>13</v>
      </c>
      <c r="X289">
        <v>6</v>
      </c>
      <c r="Y289">
        <v>2</v>
      </c>
      <c r="Z289">
        <v>12</v>
      </c>
      <c r="AA289">
        <f t="shared" si="9"/>
        <v>33</v>
      </c>
      <c r="AB289" t="str" cm="1">
        <f t="array" ref="AB289">_xlfn.IFS(AND(AA289&gt;=0,AA289&lt;=15),"low purchase",AND(AA289&gt;=16,AA289&lt;=30),"mid purchase",AA289&gt;=31,"high purchase")</f>
        <v>high purchase</v>
      </c>
      <c r="AC289">
        <v>5</v>
      </c>
      <c r="AD289" t="str">
        <f>IF(marketing_campaign[[#This Row],[NumWebVisitsMonth]]&gt;=5.3,"higher_webvists","lower_webvisits")</f>
        <v>lower_webvisits</v>
      </c>
      <c r="AE289">
        <v>0</v>
      </c>
      <c r="AF289">
        <v>0</v>
      </c>
      <c r="AG289">
        <v>0</v>
      </c>
      <c r="AH289">
        <v>0</v>
      </c>
      <c r="AI289">
        <v>0</v>
      </c>
      <c r="AJ289">
        <v>0</v>
      </c>
      <c r="AK289">
        <v>3</v>
      </c>
      <c r="AL289">
        <v>11</v>
      </c>
      <c r="AM289">
        <v>0</v>
      </c>
      <c r="AN289">
        <f>marketing_campaign[[#This Row],[AcceptedCmp2]]+marketing_campaign[[#This Row],[AcceptedCmp1]]+marketing_campaign[[#This Row],[AcceptedCmp5]]+marketing_campaign[[#This Row],[AcceptedCmp4]]+marketing_campaign[[#This Row],[AcceptedCmp3]]+marketing_campaign[[#This Row],[Response]]</f>
        <v>0</v>
      </c>
      <c r="AO289" t="str" cm="1">
        <f t="array" ref="AO28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90" spans="1:41" x14ac:dyDescent="0.35">
      <c r="A290">
        <v>10102</v>
      </c>
      <c r="B290">
        <v>1966</v>
      </c>
      <c r="C290">
        <f t="shared" ca="1" si="8"/>
        <v>60</v>
      </c>
      <c r="D290" t="str" cm="1">
        <f t="array" aca="1" ref="D29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90" t="s">
        <v>29</v>
      </c>
      <c r="F290" t="s">
        <v>38</v>
      </c>
      <c r="G290" cm="1">
        <f t="array" ref="G290">_xlfn.IFS(marketing_campaign[[#This Row],[Marital_Status]]="Single",K290+L290+1,marketing_campaign[[#This Row],[Marital_Status]]="Together",K290+L290+2,marketing_campaign[[#This Row],[Marital_Status]]="Alone",K290+L290+1,marketing_campaign[[#This Row],[Marital_Status]]="Married",K290+L290+2,marketing_campaign[[#This Row],[Marital_Status]]="Divorced",K290+L290+1,marketing_campaign[[#This Row],[Marital_Status]]="YOLO",K290+L290+1,marketing_campaign[[#This Row],[Marital_Status]]="Absurd",K290+L290+1,marketing_campaign[[#This Row],[Marital_Status]]="Widow",K290+L290+1)</f>
        <v>1</v>
      </c>
      <c r="H290" t="str" cm="1">
        <f t="array" ref="H290">_xlfn.IFS(marketing_campaign[[#This Row],[Family_size]]=1,"Family_with_one_child",marketing_campaign[[#This Row],[Family_size]]&gt;1,"Family_with_more_children")</f>
        <v>Family_with_one_child</v>
      </c>
      <c r="I290">
        <v>79946</v>
      </c>
      <c r="J290" t="str">
        <f>IF(marketing_campaign[[#This Row],[Income]]&gt;=Sheet21!B340,"high_income","low_income")</f>
        <v>high_income</v>
      </c>
      <c r="K290">
        <v>0</v>
      </c>
      <c r="L290">
        <v>0</v>
      </c>
      <c r="M290" s="1">
        <v>41771</v>
      </c>
      <c r="N290">
        <v>19</v>
      </c>
      <c r="O290" t="str" cm="1">
        <f t="array" ref="O290">_xlfn.IFS(AND(marketing_campaign[[#This Row],[Recency]]&gt;=0,marketing_campaign[[#This Row],[Recency]]&lt;=14),"Early Recency",AND(marketing_campaign[[#This Row],[Recency]]&gt;=15,marketing_campaign[[#This Row],[Recency]]&lt;=31),"Mid-Recency",marketing_campaign[[#This Row],[Recency]]&gt;=32,"high Recency")</f>
        <v>Mid-Recency</v>
      </c>
      <c r="P290">
        <v>395</v>
      </c>
      <c r="Q290">
        <v>183</v>
      </c>
      <c r="R290">
        <v>565</v>
      </c>
      <c r="S290">
        <v>166</v>
      </c>
      <c r="T290">
        <v>141</v>
      </c>
      <c r="U290">
        <v>28</v>
      </c>
      <c r="V290">
        <f>marketing_campaign[[#This Row],[MntGoldProds]]+marketing_campaign[[#This Row],[MntSweetProducts]]+marketing_campaign[[#This Row],[MntFishProducts]]+marketing_campaign[[#This Row],[MntMeatProducts]]+marketing_campaign[[#This Row],[MntFruits]]+marketing_campaign[[#This Row],[MntWines]]</f>
        <v>1478</v>
      </c>
      <c r="W290">
        <v>1</v>
      </c>
      <c r="X290">
        <v>5</v>
      </c>
      <c r="Y290">
        <v>11</v>
      </c>
      <c r="Z290">
        <v>5</v>
      </c>
      <c r="AA290">
        <f t="shared" si="9"/>
        <v>22</v>
      </c>
      <c r="AB290" t="str" cm="1">
        <f t="array" ref="AB290">_xlfn.IFS(AND(AA290&gt;=0,AA290&lt;=15),"low purchase",AND(AA290&gt;=16,AA290&lt;=30),"mid purchase",AA290&gt;=31,"high purchase")</f>
        <v>mid purchase</v>
      </c>
      <c r="AC290">
        <v>3</v>
      </c>
      <c r="AD290" t="str">
        <f>IF(marketing_campaign[[#This Row],[NumWebVisitsMonth]]&gt;=5.3,"higher_webvists","lower_webvisits")</f>
        <v>lower_webvisits</v>
      </c>
      <c r="AE290">
        <v>0</v>
      </c>
      <c r="AF290">
        <v>0</v>
      </c>
      <c r="AG290">
        <v>0</v>
      </c>
      <c r="AH290">
        <v>0</v>
      </c>
      <c r="AI290">
        <v>0</v>
      </c>
      <c r="AJ290">
        <v>0</v>
      </c>
      <c r="AK290">
        <v>3</v>
      </c>
      <c r="AL290">
        <v>11</v>
      </c>
      <c r="AM290">
        <v>0</v>
      </c>
      <c r="AN290">
        <f>marketing_campaign[[#This Row],[AcceptedCmp2]]+marketing_campaign[[#This Row],[AcceptedCmp1]]+marketing_campaign[[#This Row],[AcceptedCmp5]]+marketing_campaign[[#This Row],[AcceptedCmp4]]+marketing_campaign[[#This Row],[AcceptedCmp3]]+marketing_campaign[[#This Row],[Response]]</f>
        <v>0</v>
      </c>
      <c r="AO290" t="str" cm="1">
        <f t="array" ref="AO29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91" spans="1:41" x14ac:dyDescent="0.35">
      <c r="A291">
        <v>4697</v>
      </c>
      <c r="B291">
        <v>1949</v>
      </c>
      <c r="C291">
        <f t="shared" ca="1" si="8"/>
        <v>77</v>
      </c>
      <c r="D291" t="str" cm="1">
        <f t="array" aca="1" ref="D29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91" t="s">
        <v>34</v>
      </c>
      <c r="F291" t="s">
        <v>35</v>
      </c>
      <c r="G291" cm="1">
        <f t="array" ref="G291">_xlfn.IFS(marketing_campaign[[#This Row],[Marital_Status]]="Single",K291+L291+1,marketing_campaign[[#This Row],[Marital_Status]]="Together",K291+L291+2,marketing_campaign[[#This Row],[Marital_Status]]="Alone",K291+L291+1,marketing_campaign[[#This Row],[Marital_Status]]="Married",K291+L291+2,marketing_campaign[[#This Row],[Marital_Status]]="Divorced",K291+L291+1,marketing_campaign[[#This Row],[Marital_Status]]="YOLO",K291+L291+1,marketing_campaign[[#This Row],[Marital_Status]]="Absurd",K291+L291+1,marketing_campaign[[#This Row],[Marital_Status]]="Widow",K291+L291+1)</f>
        <v>1</v>
      </c>
      <c r="H291" t="str" cm="1">
        <f t="array" ref="H291">_xlfn.IFS(marketing_campaign[[#This Row],[Family_size]]=1,"Family_with_one_child",marketing_campaign[[#This Row],[Family_size]]&gt;1,"Family_with_more_children")</f>
        <v>Family_with_one_child</v>
      </c>
      <c r="I291">
        <v>35416</v>
      </c>
      <c r="J291" t="str">
        <f>IF(marketing_campaign[[#This Row],[Income]]&gt;=Sheet21!B341,"high_income","low_income")</f>
        <v>high_income</v>
      </c>
      <c r="K291">
        <v>0</v>
      </c>
      <c r="L291">
        <v>0</v>
      </c>
      <c r="M291" s="1">
        <v>41438</v>
      </c>
      <c r="N291">
        <v>62</v>
      </c>
      <c r="O291" t="str" cm="1">
        <f t="array" ref="O291">_xlfn.IFS(AND(marketing_campaign[[#This Row],[Recency]]&gt;=0,marketing_campaign[[#This Row],[Recency]]&lt;=14),"Early Recency",AND(marketing_campaign[[#This Row],[Recency]]&gt;=15,marketing_campaign[[#This Row],[Recency]]&lt;=31),"Mid-Recency",marketing_campaign[[#This Row],[Recency]]&gt;=32,"high Recency")</f>
        <v>high Recency</v>
      </c>
      <c r="P291">
        <v>248</v>
      </c>
      <c r="Q291">
        <v>3</v>
      </c>
      <c r="R291">
        <v>81</v>
      </c>
      <c r="S291">
        <v>4</v>
      </c>
      <c r="T291">
        <v>3</v>
      </c>
      <c r="U291">
        <v>51</v>
      </c>
      <c r="V291">
        <f>marketing_campaign[[#This Row],[MntGoldProds]]+marketing_campaign[[#This Row],[MntSweetProducts]]+marketing_campaign[[#This Row],[MntFishProducts]]+marketing_campaign[[#This Row],[MntMeatProducts]]+marketing_campaign[[#This Row],[MntFruits]]+marketing_campaign[[#This Row],[MntWines]]</f>
        <v>390</v>
      </c>
      <c r="W291">
        <v>3</v>
      </c>
      <c r="X291">
        <v>7</v>
      </c>
      <c r="Y291">
        <v>1</v>
      </c>
      <c r="Z291">
        <v>5</v>
      </c>
      <c r="AA291">
        <f t="shared" si="9"/>
        <v>16</v>
      </c>
      <c r="AB291" t="str" cm="1">
        <f t="array" ref="AB291">_xlfn.IFS(AND(AA291&gt;=0,AA291&lt;=15),"low purchase",AND(AA291&gt;=16,AA291&lt;=30),"mid purchase",AA291&gt;=31,"high purchase")</f>
        <v>mid purchase</v>
      </c>
      <c r="AC291">
        <v>8</v>
      </c>
      <c r="AD291" t="str">
        <f>IF(marketing_campaign[[#This Row],[NumWebVisitsMonth]]&gt;=5.3,"higher_webvists","lower_webvisits")</f>
        <v>higher_webvists</v>
      </c>
      <c r="AE291">
        <v>0</v>
      </c>
      <c r="AF291">
        <v>0</v>
      </c>
      <c r="AG291">
        <v>0</v>
      </c>
      <c r="AH291">
        <v>0</v>
      </c>
      <c r="AI291">
        <v>0</v>
      </c>
      <c r="AJ291">
        <v>0</v>
      </c>
      <c r="AK291">
        <v>3</v>
      </c>
      <c r="AL291">
        <v>11</v>
      </c>
      <c r="AM291">
        <v>0</v>
      </c>
      <c r="AN291">
        <f>marketing_campaign[[#This Row],[AcceptedCmp2]]+marketing_campaign[[#This Row],[AcceptedCmp1]]+marketing_campaign[[#This Row],[AcceptedCmp5]]+marketing_campaign[[#This Row],[AcceptedCmp4]]+marketing_campaign[[#This Row],[AcceptedCmp3]]+marketing_campaign[[#This Row],[Response]]</f>
        <v>0</v>
      </c>
      <c r="AO291" t="str" cm="1">
        <f t="array" ref="AO29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92" spans="1:41" x14ac:dyDescent="0.35">
      <c r="A292">
        <v>9262</v>
      </c>
      <c r="B292">
        <v>1984</v>
      </c>
      <c r="C292">
        <f t="shared" ca="1" si="8"/>
        <v>42</v>
      </c>
      <c r="D292" t="str" cm="1">
        <f t="array" aca="1" ref="D29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92" t="s">
        <v>37</v>
      </c>
      <c r="F292" t="s">
        <v>31</v>
      </c>
      <c r="G292" cm="1">
        <f t="array" ref="G292">_xlfn.IFS(marketing_campaign[[#This Row],[Marital_Status]]="Single",K292+L292+1,marketing_campaign[[#This Row],[Marital_Status]]="Together",K292+L292+2,marketing_campaign[[#This Row],[Marital_Status]]="Alone",K292+L292+1,marketing_campaign[[#This Row],[Marital_Status]]="Married",K292+L292+2,marketing_campaign[[#This Row],[Marital_Status]]="Divorced",K292+L292+1,marketing_campaign[[#This Row],[Marital_Status]]="YOLO",K292+L292+1,marketing_campaign[[#This Row],[Marital_Status]]="Absurd",K292+L292+1,marketing_campaign[[#This Row],[Marital_Status]]="Widow",K292+L292+1)</f>
        <v>2</v>
      </c>
      <c r="H292" t="str" cm="1">
        <f t="array" ref="H292">_xlfn.IFS(marketing_campaign[[#This Row],[Family_size]]=1,"Family_with_one_child",marketing_campaign[[#This Row],[Family_size]]&gt;1,"Family_with_more_children")</f>
        <v>Family_with_more_children</v>
      </c>
      <c r="I292">
        <v>32414</v>
      </c>
      <c r="J292" t="str">
        <f>IF(marketing_campaign[[#This Row],[Income]]&gt;=Sheet21!B342,"high_income","low_income")</f>
        <v>high_income</v>
      </c>
      <c r="K292">
        <v>0</v>
      </c>
      <c r="L292">
        <v>0</v>
      </c>
      <c r="M292" s="1">
        <v>41459</v>
      </c>
      <c r="N292">
        <v>11</v>
      </c>
      <c r="O292" t="str" cm="1">
        <f t="array" ref="O292">_xlfn.IFS(AND(marketing_campaign[[#This Row],[Recency]]&gt;=0,marketing_campaign[[#This Row],[Recency]]&lt;=14),"Early Recency",AND(marketing_campaign[[#This Row],[Recency]]&gt;=15,marketing_campaign[[#This Row],[Recency]]&lt;=31),"Mid-Recency",marketing_campaign[[#This Row],[Recency]]&gt;=32,"high Recency")</f>
        <v>Early Recency</v>
      </c>
      <c r="P292">
        <v>20</v>
      </c>
      <c r="Q292">
        <v>6</v>
      </c>
      <c r="R292">
        <v>5</v>
      </c>
      <c r="S292">
        <v>0</v>
      </c>
      <c r="T292">
        <v>9</v>
      </c>
      <c r="U292">
        <v>12</v>
      </c>
      <c r="V292">
        <f>marketing_campaign[[#This Row],[MntGoldProds]]+marketing_campaign[[#This Row],[MntSweetProducts]]+marketing_campaign[[#This Row],[MntFishProducts]]+marketing_campaign[[#This Row],[MntMeatProducts]]+marketing_campaign[[#This Row],[MntFruits]]+marketing_campaign[[#This Row],[MntWines]]</f>
        <v>52</v>
      </c>
      <c r="W292">
        <v>1</v>
      </c>
      <c r="X292">
        <v>1</v>
      </c>
      <c r="Y292">
        <v>0</v>
      </c>
      <c r="Z292">
        <v>3</v>
      </c>
      <c r="AA292">
        <f t="shared" si="9"/>
        <v>5</v>
      </c>
      <c r="AB292" t="str" cm="1">
        <f t="array" ref="AB292">_xlfn.IFS(AND(AA292&gt;=0,AA292&lt;=15),"low purchase",AND(AA292&gt;=16,AA292&lt;=30),"mid purchase",AA292&gt;=31,"high purchase")</f>
        <v>low purchase</v>
      </c>
      <c r="AC292">
        <v>7</v>
      </c>
      <c r="AD292" t="str">
        <f>IF(marketing_campaign[[#This Row],[NumWebVisitsMonth]]&gt;=5.3,"higher_webvists","lower_webvisits")</f>
        <v>higher_webvists</v>
      </c>
      <c r="AE292">
        <v>1</v>
      </c>
      <c r="AF292">
        <v>0</v>
      </c>
      <c r="AG292">
        <v>0</v>
      </c>
      <c r="AH292">
        <v>0</v>
      </c>
      <c r="AI292">
        <v>0</v>
      </c>
      <c r="AJ292">
        <v>0</v>
      </c>
      <c r="AK292">
        <v>3</v>
      </c>
      <c r="AL292">
        <v>11</v>
      </c>
      <c r="AM292">
        <v>0</v>
      </c>
      <c r="AN292">
        <f>marketing_campaign[[#This Row],[AcceptedCmp2]]+marketing_campaign[[#This Row],[AcceptedCmp1]]+marketing_campaign[[#This Row],[AcceptedCmp5]]+marketing_campaign[[#This Row],[AcceptedCmp4]]+marketing_campaign[[#This Row],[AcceptedCmp3]]+marketing_campaign[[#This Row],[Response]]</f>
        <v>1</v>
      </c>
      <c r="AO292" t="str" cm="1">
        <f t="array" ref="AO29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293" spans="1:41" x14ac:dyDescent="0.35">
      <c r="A293">
        <v>7254</v>
      </c>
      <c r="B293">
        <v>1969</v>
      </c>
      <c r="C293">
        <f t="shared" ca="1" si="8"/>
        <v>57</v>
      </c>
      <c r="D293" t="str" cm="1">
        <f t="array" aca="1" ref="D29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93" t="s">
        <v>29</v>
      </c>
      <c r="F293" t="s">
        <v>31</v>
      </c>
      <c r="G293" cm="1">
        <f t="array" ref="G293">_xlfn.IFS(marketing_campaign[[#This Row],[Marital_Status]]="Single",K293+L293+1,marketing_campaign[[#This Row],[Marital_Status]]="Together",K293+L293+2,marketing_campaign[[#This Row],[Marital_Status]]="Alone",K293+L293+1,marketing_campaign[[#This Row],[Marital_Status]]="Married",K293+L293+2,marketing_campaign[[#This Row],[Marital_Status]]="Divorced",K293+L293+1,marketing_campaign[[#This Row],[Marital_Status]]="YOLO",K293+L293+1,marketing_campaign[[#This Row],[Marital_Status]]="Absurd",K293+L293+1,marketing_campaign[[#This Row],[Marital_Status]]="Widow",K293+L293+1)</f>
        <v>3</v>
      </c>
      <c r="H293" t="str" cm="1">
        <f t="array" ref="H293">_xlfn.IFS(marketing_campaign[[#This Row],[Family_size]]=1,"Family_with_one_child",marketing_campaign[[#This Row],[Family_size]]&gt;1,"Family_with_more_children")</f>
        <v>Family_with_more_children</v>
      </c>
      <c r="I293">
        <v>38361</v>
      </c>
      <c r="J293" t="str">
        <f>IF(marketing_campaign[[#This Row],[Income]]&gt;=Sheet21!B343,"high_income","low_income")</f>
        <v>high_income</v>
      </c>
      <c r="K293">
        <v>1</v>
      </c>
      <c r="L293">
        <v>0</v>
      </c>
      <c r="M293" s="1">
        <v>41635</v>
      </c>
      <c r="N293">
        <v>74</v>
      </c>
      <c r="O293" t="str" cm="1">
        <f t="array" ref="O293">_xlfn.IFS(AND(marketing_campaign[[#This Row],[Recency]]&gt;=0,marketing_campaign[[#This Row],[Recency]]&lt;=14),"Early Recency",AND(marketing_campaign[[#This Row],[Recency]]&gt;=15,marketing_campaign[[#This Row],[Recency]]&lt;=31),"Mid-Recency",marketing_campaign[[#This Row],[Recency]]&gt;=32,"high Recency")</f>
        <v>high Recency</v>
      </c>
      <c r="P293">
        <v>39</v>
      </c>
      <c r="Q293">
        <v>0</v>
      </c>
      <c r="R293">
        <v>56</v>
      </c>
      <c r="S293">
        <v>20</v>
      </c>
      <c r="T293">
        <v>8</v>
      </c>
      <c r="U293">
        <v>14</v>
      </c>
      <c r="V293">
        <f>marketing_campaign[[#This Row],[MntGoldProds]]+marketing_campaign[[#This Row],[MntSweetProducts]]+marketing_campaign[[#This Row],[MntFishProducts]]+marketing_campaign[[#This Row],[MntMeatProducts]]+marketing_campaign[[#This Row],[MntFruits]]+marketing_campaign[[#This Row],[MntWines]]</f>
        <v>137</v>
      </c>
      <c r="W293">
        <v>3</v>
      </c>
      <c r="X293">
        <v>3</v>
      </c>
      <c r="Y293">
        <v>1</v>
      </c>
      <c r="Z293">
        <v>3</v>
      </c>
      <c r="AA293">
        <f t="shared" si="9"/>
        <v>10</v>
      </c>
      <c r="AB293" t="str" cm="1">
        <f t="array" ref="AB293">_xlfn.IFS(AND(AA293&gt;=0,AA293&lt;=15),"low purchase",AND(AA293&gt;=16,AA293&lt;=30),"mid purchase",AA293&gt;=31,"high purchase")</f>
        <v>low purchase</v>
      </c>
      <c r="AC293">
        <v>7</v>
      </c>
      <c r="AD293" t="str">
        <f>IF(marketing_campaign[[#This Row],[NumWebVisitsMonth]]&gt;=5.3,"higher_webvists","lower_webvisits")</f>
        <v>higher_webvists</v>
      </c>
      <c r="AE293">
        <v>0</v>
      </c>
      <c r="AF293">
        <v>0</v>
      </c>
      <c r="AG293">
        <v>0</v>
      </c>
      <c r="AH293">
        <v>0</v>
      </c>
      <c r="AI293">
        <v>0</v>
      </c>
      <c r="AJ293">
        <v>0</v>
      </c>
      <c r="AK293">
        <v>3</v>
      </c>
      <c r="AL293">
        <v>11</v>
      </c>
      <c r="AM293">
        <v>0</v>
      </c>
      <c r="AN293">
        <f>marketing_campaign[[#This Row],[AcceptedCmp2]]+marketing_campaign[[#This Row],[AcceptedCmp1]]+marketing_campaign[[#This Row],[AcceptedCmp5]]+marketing_campaign[[#This Row],[AcceptedCmp4]]+marketing_campaign[[#This Row],[AcceptedCmp3]]+marketing_campaign[[#This Row],[Response]]</f>
        <v>0</v>
      </c>
      <c r="AO293" t="str" cm="1">
        <f t="array" ref="AO29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94" spans="1:41" x14ac:dyDescent="0.35">
      <c r="A294">
        <v>4543</v>
      </c>
      <c r="B294">
        <v>1980</v>
      </c>
      <c r="C294">
        <f t="shared" ca="1" si="8"/>
        <v>46</v>
      </c>
      <c r="D294" t="str" cm="1">
        <f t="array" aca="1" ref="D29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94" t="s">
        <v>29</v>
      </c>
      <c r="F294" t="s">
        <v>33</v>
      </c>
      <c r="G294" cm="1">
        <f t="array" ref="G294">_xlfn.IFS(marketing_campaign[[#This Row],[Marital_Status]]="Single",K294+L294+1,marketing_campaign[[#This Row],[Marital_Status]]="Together",K294+L294+2,marketing_campaign[[#This Row],[Marital_Status]]="Alone",K294+L294+1,marketing_campaign[[#This Row],[Marital_Status]]="Married",K294+L294+2,marketing_campaign[[#This Row],[Marital_Status]]="Divorced",K294+L294+1,marketing_campaign[[#This Row],[Marital_Status]]="YOLO",K294+L294+1,marketing_campaign[[#This Row],[Marital_Status]]="Absurd",K294+L294+1,marketing_campaign[[#This Row],[Marital_Status]]="Widow",K294+L294+1)</f>
        <v>2</v>
      </c>
      <c r="H294" t="str" cm="1">
        <f t="array" ref="H294">_xlfn.IFS(marketing_campaign[[#This Row],[Family_size]]=1,"Family_with_one_child",marketing_campaign[[#This Row],[Family_size]]&gt;1,"Family_with_more_children")</f>
        <v>Family_with_more_children</v>
      </c>
      <c r="I294">
        <v>82497</v>
      </c>
      <c r="J294" t="str">
        <f>IF(marketing_campaign[[#This Row],[Income]]&gt;=Sheet21!B344,"high_income","low_income")</f>
        <v>high_income</v>
      </c>
      <c r="K294">
        <v>0</v>
      </c>
      <c r="L294">
        <v>0</v>
      </c>
      <c r="M294" s="1">
        <v>41213</v>
      </c>
      <c r="N294">
        <v>32</v>
      </c>
      <c r="O294" t="str" cm="1">
        <f t="array" ref="O294">_xlfn.IFS(AND(marketing_campaign[[#This Row],[Recency]]&gt;=0,marketing_campaign[[#This Row],[Recency]]&lt;=14),"Early Recency",AND(marketing_campaign[[#This Row],[Recency]]&gt;=15,marketing_campaign[[#This Row],[Recency]]&lt;=31),"Mid-Recency",marketing_campaign[[#This Row],[Recency]]&gt;=32,"high Recency")</f>
        <v>high Recency</v>
      </c>
      <c r="P294">
        <v>777</v>
      </c>
      <c r="Q294">
        <v>129</v>
      </c>
      <c r="R294">
        <v>573</v>
      </c>
      <c r="S294">
        <v>216</v>
      </c>
      <c r="T294">
        <v>21</v>
      </c>
      <c r="U294">
        <v>203</v>
      </c>
      <c r="V294">
        <f>marketing_campaign[[#This Row],[MntGoldProds]]+marketing_campaign[[#This Row],[MntSweetProducts]]+marketing_campaign[[#This Row],[MntFishProducts]]+marketing_campaign[[#This Row],[MntMeatProducts]]+marketing_campaign[[#This Row],[MntFruits]]+marketing_campaign[[#This Row],[MntWines]]</f>
        <v>1919</v>
      </c>
      <c r="W294">
        <v>1</v>
      </c>
      <c r="X294">
        <v>2</v>
      </c>
      <c r="Y294">
        <v>7</v>
      </c>
      <c r="Z294">
        <v>9</v>
      </c>
      <c r="AA294">
        <f t="shared" si="9"/>
        <v>19</v>
      </c>
      <c r="AB294" t="str" cm="1">
        <f t="array" ref="AB294">_xlfn.IFS(AND(AA294&gt;=0,AA294&lt;=15),"low purchase",AND(AA294&gt;=16,AA294&lt;=30),"mid purchase",AA294&gt;=31,"high purchase")</f>
        <v>mid purchase</v>
      </c>
      <c r="AC294">
        <v>4</v>
      </c>
      <c r="AD294" t="str">
        <f>IF(marketing_campaign[[#This Row],[NumWebVisitsMonth]]&gt;=5.3,"higher_webvists","lower_webvisits")</f>
        <v>lower_webvisits</v>
      </c>
      <c r="AE294">
        <v>0</v>
      </c>
      <c r="AF294">
        <v>0</v>
      </c>
      <c r="AG294">
        <v>1</v>
      </c>
      <c r="AH294">
        <v>0</v>
      </c>
      <c r="AI294">
        <v>0</v>
      </c>
      <c r="AJ294">
        <v>0</v>
      </c>
      <c r="AK294">
        <v>3</v>
      </c>
      <c r="AL294">
        <v>11</v>
      </c>
      <c r="AM294">
        <v>0</v>
      </c>
      <c r="AN294">
        <f>marketing_campaign[[#This Row],[AcceptedCmp2]]+marketing_campaign[[#This Row],[AcceptedCmp1]]+marketing_campaign[[#This Row],[AcceptedCmp5]]+marketing_campaign[[#This Row],[AcceptedCmp4]]+marketing_campaign[[#This Row],[AcceptedCmp3]]+marketing_campaign[[#This Row],[Response]]</f>
        <v>1</v>
      </c>
      <c r="AO294" t="str" cm="1">
        <f t="array" ref="AO29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295" spans="1:41" x14ac:dyDescent="0.35">
      <c r="A295">
        <v>4927</v>
      </c>
      <c r="B295">
        <v>1971</v>
      </c>
      <c r="C295">
        <f t="shared" ca="1" si="8"/>
        <v>55</v>
      </c>
      <c r="D295" t="str" cm="1">
        <f t="array" aca="1" ref="D29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95" t="s">
        <v>29</v>
      </c>
      <c r="F295" t="s">
        <v>31</v>
      </c>
      <c r="G295" cm="1">
        <f t="array" ref="G295">_xlfn.IFS(marketing_campaign[[#This Row],[Marital_Status]]="Single",K295+L295+1,marketing_campaign[[#This Row],[Marital_Status]]="Together",K295+L295+2,marketing_campaign[[#This Row],[Marital_Status]]="Alone",K295+L295+1,marketing_campaign[[#This Row],[Marital_Status]]="Married",K295+L295+2,marketing_campaign[[#This Row],[Marital_Status]]="Divorced",K295+L295+1,marketing_campaign[[#This Row],[Marital_Status]]="YOLO",K295+L295+1,marketing_campaign[[#This Row],[Marital_Status]]="Absurd",K295+L295+1,marketing_campaign[[#This Row],[Marital_Status]]="Widow",K295+L295+1)</f>
        <v>4</v>
      </c>
      <c r="H295" t="str" cm="1">
        <f t="array" ref="H295">_xlfn.IFS(marketing_campaign[[#This Row],[Family_size]]=1,"Family_with_one_child",marketing_campaign[[#This Row],[Family_size]]&gt;1,"Family_with_more_children")</f>
        <v>Family_with_more_children</v>
      </c>
      <c r="I295">
        <v>16626</v>
      </c>
      <c r="J295" t="str">
        <f>IF(marketing_campaign[[#This Row],[Income]]&gt;=Sheet21!B345,"high_income","low_income")</f>
        <v>high_income</v>
      </c>
      <c r="K295">
        <v>2</v>
      </c>
      <c r="L295">
        <v>0</v>
      </c>
      <c r="M295" s="1">
        <v>41654</v>
      </c>
      <c r="N295">
        <v>76</v>
      </c>
      <c r="O295" t="str" cm="1">
        <f t="array" ref="O295">_xlfn.IFS(AND(marketing_campaign[[#This Row],[Recency]]&gt;=0,marketing_campaign[[#This Row],[Recency]]&lt;=14),"Early Recency",AND(marketing_campaign[[#This Row],[Recency]]&gt;=15,marketing_campaign[[#This Row],[Recency]]&lt;=31),"Mid-Recency",marketing_campaign[[#This Row],[Recency]]&gt;=32,"high Recency")</f>
        <v>high Recency</v>
      </c>
      <c r="P295">
        <v>8</v>
      </c>
      <c r="Q295">
        <v>3</v>
      </c>
      <c r="R295">
        <v>22</v>
      </c>
      <c r="S295">
        <v>21</v>
      </c>
      <c r="T295">
        <v>1</v>
      </c>
      <c r="U295">
        <v>13</v>
      </c>
      <c r="V295">
        <f>marketing_campaign[[#This Row],[MntGoldProds]]+marketing_campaign[[#This Row],[MntSweetProducts]]+marketing_campaign[[#This Row],[MntFishProducts]]+marketing_campaign[[#This Row],[MntMeatProducts]]+marketing_campaign[[#This Row],[MntFruits]]+marketing_campaign[[#This Row],[MntWines]]</f>
        <v>68</v>
      </c>
      <c r="W295">
        <v>3</v>
      </c>
      <c r="X295">
        <v>3</v>
      </c>
      <c r="Y295">
        <v>0</v>
      </c>
      <c r="Z295">
        <v>3</v>
      </c>
      <c r="AA295">
        <f t="shared" si="9"/>
        <v>9</v>
      </c>
      <c r="AB295" t="str" cm="1">
        <f t="array" ref="AB295">_xlfn.IFS(AND(AA295&gt;=0,AA295&lt;=15),"low purchase",AND(AA295&gt;=16,AA295&lt;=30),"mid purchase",AA295&gt;=31,"high purchase")</f>
        <v>low purchase</v>
      </c>
      <c r="AC295">
        <v>9</v>
      </c>
      <c r="AD295" t="str">
        <f>IF(marketing_campaign[[#This Row],[NumWebVisitsMonth]]&gt;=5.3,"higher_webvists","lower_webvisits")</f>
        <v>higher_webvists</v>
      </c>
      <c r="AE295">
        <v>0</v>
      </c>
      <c r="AF295">
        <v>0</v>
      </c>
      <c r="AG295">
        <v>0</v>
      </c>
      <c r="AH295">
        <v>0</v>
      </c>
      <c r="AI295">
        <v>0</v>
      </c>
      <c r="AJ295">
        <v>0</v>
      </c>
      <c r="AK295">
        <v>3</v>
      </c>
      <c r="AL295">
        <v>11</v>
      </c>
      <c r="AM295">
        <v>0</v>
      </c>
      <c r="AN295">
        <f>marketing_campaign[[#This Row],[AcceptedCmp2]]+marketing_campaign[[#This Row],[AcceptedCmp1]]+marketing_campaign[[#This Row],[AcceptedCmp5]]+marketing_campaign[[#This Row],[AcceptedCmp4]]+marketing_campaign[[#This Row],[AcceptedCmp3]]+marketing_campaign[[#This Row],[Response]]</f>
        <v>0</v>
      </c>
      <c r="AO295" t="str" cm="1">
        <f t="array" ref="AO29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96" spans="1:41" x14ac:dyDescent="0.35">
      <c r="A296">
        <v>10451</v>
      </c>
      <c r="B296">
        <v>1965</v>
      </c>
      <c r="C296">
        <f t="shared" ca="1" si="8"/>
        <v>61</v>
      </c>
      <c r="D296" t="str" cm="1">
        <f t="array" aca="1" ref="D29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96" t="s">
        <v>29</v>
      </c>
      <c r="F296" t="s">
        <v>31</v>
      </c>
      <c r="G296" cm="1">
        <f t="array" ref="G296">_xlfn.IFS(marketing_campaign[[#This Row],[Marital_Status]]="Single",K296+L296+1,marketing_campaign[[#This Row],[Marital_Status]]="Together",K296+L296+2,marketing_campaign[[#This Row],[Marital_Status]]="Alone",K296+L296+1,marketing_campaign[[#This Row],[Marital_Status]]="Married",K296+L296+2,marketing_campaign[[#This Row],[Marital_Status]]="Divorced",K296+L296+1,marketing_campaign[[#This Row],[Marital_Status]]="YOLO",K296+L296+1,marketing_campaign[[#This Row],[Marital_Status]]="Absurd",K296+L296+1,marketing_campaign[[#This Row],[Marital_Status]]="Widow",K296+L296+1)</f>
        <v>4</v>
      </c>
      <c r="H296" t="str" cm="1">
        <f t="array" ref="H296">_xlfn.IFS(marketing_campaign[[#This Row],[Family_size]]=1,"Family_with_one_child",marketing_campaign[[#This Row],[Family_size]]&gt;1,"Family_with_more_children")</f>
        <v>Family_with_more_children</v>
      </c>
      <c r="I296">
        <v>29672</v>
      </c>
      <c r="J296" t="str">
        <f>IF(marketing_campaign[[#This Row],[Income]]&gt;=Sheet21!B346,"high_income","low_income")</f>
        <v>high_income</v>
      </c>
      <c r="K296">
        <v>1</v>
      </c>
      <c r="L296">
        <v>1</v>
      </c>
      <c r="M296" s="1">
        <v>41345</v>
      </c>
      <c r="N296">
        <v>6</v>
      </c>
      <c r="O296" t="str" cm="1">
        <f t="array" ref="O296">_xlfn.IFS(AND(marketing_campaign[[#This Row],[Recency]]&gt;=0,marketing_campaign[[#This Row],[Recency]]&lt;=14),"Early Recency",AND(marketing_campaign[[#This Row],[Recency]]&gt;=15,marketing_campaign[[#This Row],[Recency]]&lt;=31),"Mid-Recency",marketing_campaign[[#This Row],[Recency]]&gt;=32,"high Recency")</f>
        <v>Early Recency</v>
      </c>
      <c r="P296">
        <v>9</v>
      </c>
      <c r="Q296">
        <v>1</v>
      </c>
      <c r="R296">
        <v>3</v>
      </c>
      <c r="S296">
        <v>0</v>
      </c>
      <c r="T296">
        <v>4</v>
      </c>
      <c r="U296">
        <v>8</v>
      </c>
      <c r="V296">
        <f>marketing_campaign[[#This Row],[MntGoldProds]]+marketing_campaign[[#This Row],[MntSweetProducts]]+marketing_campaign[[#This Row],[MntFishProducts]]+marketing_campaign[[#This Row],[MntMeatProducts]]+marketing_campaign[[#This Row],[MntFruits]]+marketing_campaign[[#This Row],[MntWines]]</f>
        <v>25</v>
      </c>
      <c r="W296">
        <v>1</v>
      </c>
      <c r="X296">
        <v>0</v>
      </c>
      <c r="Y296">
        <v>0</v>
      </c>
      <c r="Z296">
        <v>3</v>
      </c>
      <c r="AA296">
        <f t="shared" si="9"/>
        <v>4</v>
      </c>
      <c r="AB296" t="str" cm="1">
        <f t="array" ref="AB296">_xlfn.IFS(AND(AA296&gt;=0,AA296&lt;=15),"low purchase",AND(AA296&gt;=16,AA296&lt;=30),"mid purchase",AA296&gt;=31,"high purchase")</f>
        <v>low purchase</v>
      </c>
      <c r="AC296">
        <v>6</v>
      </c>
      <c r="AD296" t="str">
        <f>IF(marketing_campaign[[#This Row],[NumWebVisitsMonth]]&gt;=5.3,"higher_webvists","lower_webvisits")</f>
        <v>higher_webvists</v>
      </c>
      <c r="AE296">
        <v>0</v>
      </c>
      <c r="AF296">
        <v>0</v>
      </c>
      <c r="AG296">
        <v>0</v>
      </c>
      <c r="AH296">
        <v>0</v>
      </c>
      <c r="AI296">
        <v>0</v>
      </c>
      <c r="AJ296">
        <v>0</v>
      </c>
      <c r="AK296">
        <v>3</v>
      </c>
      <c r="AL296">
        <v>11</v>
      </c>
      <c r="AM296">
        <v>0</v>
      </c>
      <c r="AN296">
        <f>marketing_campaign[[#This Row],[AcceptedCmp2]]+marketing_campaign[[#This Row],[AcceptedCmp1]]+marketing_campaign[[#This Row],[AcceptedCmp5]]+marketing_campaign[[#This Row],[AcceptedCmp4]]+marketing_campaign[[#This Row],[AcceptedCmp3]]+marketing_campaign[[#This Row],[Response]]</f>
        <v>0</v>
      </c>
      <c r="AO296" t="str" cm="1">
        <f t="array" ref="AO29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97" spans="1:41" x14ac:dyDescent="0.35">
      <c r="A297">
        <v>2926</v>
      </c>
      <c r="B297">
        <v>1952</v>
      </c>
      <c r="C297">
        <f t="shared" ca="1" si="8"/>
        <v>74</v>
      </c>
      <c r="D297" t="str" cm="1">
        <f t="array" aca="1" ref="D29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97" t="s">
        <v>34</v>
      </c>
      <c r="F297" t="s">
        <v>31</v>
      </c>
      <c r="G297" cm="1">
        <f t="array" ref="G297">_xlfn.IFS(marketing_campaign[[#This Row],[Marital_Status]]="Single",K297+L297+1,marketing_campaign[[#This Row],[Marital_Status]]="Together",K297+L297+2,marketing_campaign[[#This Row],[Marital_Status]]="Alone",K297+L297+1,marketing_campaign[[#This Row],[Marital_Status]]="Married",K297+L297+2,marketing_campaign[[#This Row],[Marital_Status]]="Divorced",K297+L297+1,marketing_campaign[[#This Row],[Marital_Status]]="YOLO",K297+L297+1,marketing_campaign[[#This Row],[Marital_Status]]="Absurd",K297+L297+1,marketing_campaign[[#This Row],[Marital_Status]]="Widow",K297+L297+1)</f>
        <v>3</v>
      </c>
      <c r="H297" t="str" cm="1">
        <f t="array" ref="H297">_xlfn.IFS(marketing_campaign[[#This Row],[Family_size]]=1,"Family_with_one_child",marketing_campaign[[#This Row],[Family_size]]&gt;1,"Family_with_more_children")</f>
        <v>Family_with_more_children</v>
      </c>
      <c r="I297">
        <v>55951</v>
      </c>
      <c r="J297" t="str">
        <f>IF(marketing_campaign[[#This Row],[Income]]&gt;=Sheet21!B347,"high_income","low_income")</f>
        <v>high_income</v>
      </c>
      <c r="K297">
        <v>0</v>
      </c>
      <c r="L297">
        <v>1</v>
      </c>
      <c r="M297" s="1">
        <v>41144</v>
      </c>
      <c r="N297">
        <v>62</v>
      </c>
      <c r="O297" t="str" cm="1">
        <f t="array" ref="O297">_xlfn.IFS(AND(marketing_campaign[[#This Row],[Recency]]&gt;=0,marketing_campaign[[#This Row],[Recency]]&lt;=14),"Early Recency",AND(marketing_campaign[[#This Row],[Recency]]&gt;=15,marketing_campaign[[#This Row],[Recency]]&lt;=31),"Mid-Recency",marketing_campaign[[#This Row],[Recency]]&gt;=32,"high Recency")</f>
        <v>high Recency</v>
      </c>
      <c r="P297">
        <v>1241</v>
      </c>
      <c r="Q297">
        <v>0</v>
      </c>
      <c r="R297">
        <v>80</v>
      </c>
      <c r="S297">
        <v>0</v>
      </c>
      <c r="T297">
        <v>13</v>
      </c>
      <c r="U297">
        <v>40</v>
      </c>
      <c r="V297">
        <f>marketing_campaign[[#This Row],[MntGoldProds]]+marketing_campaign[[#This Row],[MntSweetProducts]]+marketing_campaign[[#This Row],[MntFishProducts]]+marketing_campaign[[#This Row],[MntMeatProducts]]+marketing_campaign[[#This Row],[MntFruits]]+marketing_campaign[[#This Row],[MntWines]]</f>
        <v>1374</v>
      </c>
      <c r="W297">
        <v>3</v>
      </c>
      <c r="X297">
        <v>3</v>
      </c>
      <c r="Y297">
        <v>6</v>
      </c>
      <c r="Z297">
        <v>11</v>
      </c>
      <c r="AA297">
        <f t="shared" si="9"/>
        <v>23</v>
      </c>
      <c r="AB297" t="str" cm="1">
        <f t="array" ref="AB297">_xlfn.IFS(AND(AA297&gt;=0,AA297&lt;=15),"low purchase",AND(AA297&gt;=16,AA297&lt;=30),"mid purchase",AA297&gt;=31,"high purchase")</f>
        <v>mid purchase</v>
      </c>
      <c r="AC297">
        <v>8</v>
      </c>
      <c r="AD297" t="str">
        <f>IF(marketing_campaign[[#This Row],[NumWebVisitsMonth]]&gt;=5.3,"higher_webvists","lower_webvisits")</f>
        <v>higher_webvists</v>
      </c>
      <c r="AE297">
        <v>0</v>
      </c>
      <c r="AF297">
        <v>1</v>
      </c>
      <c r="AG297">
        <v>0</v>
      </c>
      <c r="AH297">
        <v>0</v>
      </c>
      <c r="AI297">
        <v>1</v>
      </c>
      <c r="AJ297">
        <v>0</v>
      </c>
      <c r="AK297">
        <v>3</v>
      </c>
      <c r="AL297">
        <v>11</v>
      </c>
      <c r="AM297">
        <v>0</v>
      </c>
      <c r="AN297">
        <f>marketing_campaign[[#This Row],[AcceptedCmp2]]+marketing_campaign[[#This Row],[AcceptedCmp1]]+marketing_campaign[[#This Row],[AcceptedCmp5]]+marketing_campaign[[#This Row],[AcceptedCmp4]]+marketing_campaign[[#This Row],[AcceptedCmp3]]+marketing_campaign[[#This Row],[Response]]</f>
        <v>2</v>
      </c>
      <c r="AO297" t="str" cm="1">
        <f t="array" ref="AO29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298" spans="1:41" x14ac:dyDescent="0.35">
      <c r="A298">
        <v>2874</v>
      </c>
      <c r="B298">
        <v>1988</v>
      </c>
      <c r="C298">
        <f t="shared" ca="1" si="8"/>
        <v>38</v>
      </c>
      <c r="D298" t="str" cm="1">
        <f t="array" aca="1" ref="D29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98" t="s">
        <v>37</v>
      </c>
      <c r="F298" t="s">
        <v>35</v>
      </c>
      <c r="G298" cm="1">
        <f t="array" ref="G298">_xlfn.IFS(marketing_campaign[[#This Row],[Marital_Status]]="Single",K298+L298+1,marketing_campaign[[#This Row],[Marital_Status]]="Together",K298+L298+2,marketing_campaign[[#This Row],[Marital_Status]]="Alone",K298+L298+1,marketing_campaign[[#This Row],[Marital_Status]]="Married",K298+L298+2,marketing_campaign[[#This Row],[Marital_Status]]="Divorced",K298+L298+1,marketing_campaign[[#This Row],[Marital_Status]]="YOLO",K298+L298+1,marketing_campaign[[#This Row],[Marital_Status]]="Absurd",K298+L298+1,marketing_campaign[[#This Row],[Marital_Status]]="Widow",K298+L298+1)</f>
        <v>2</v>
      </c>
      <c r="H298" t="str" cm="1">
        <f t="array" ref="H298">_xlfn.IFS(marketing_campaign[[#This Row],[Family_size]]=1,"Family_with_one_child",marketing_campaign[[#This Row],[Family_size]]&gt;1,"Family_with_more_children")</f>
        <v>Family_with_more_children</v>
      </c>
      <c r="I298">
        <v>35388</v>
      </c>
      <c r="J298" t="str">
        <f>IF(marketing_campaign[[#This Row],[Income]]&gt;=Sheet21!B348,"high_income","low_income")</f>
        <v>high_income</v>
      </c>
      <c r="K298">
        <v>1</v>
      </c>
      <c r="L298">
        <v>0</v>
      </c>
      <c r="M298" s="1">
        <v>41340</v>
      </c>
      <c r="N298">
        <v>20</v>
      </c>
      <c r="O298" t="str" cm="1">
        <f t="array" ref="O298">_xlfn.IFS(AND(marketing_campaign[[#This Row],[Recency]]&gt;=0,marketing_campaign[[#This Row],[Recency]]&lt;=14),"Early Recency",AND(marketing_campaign[[#This Row],[Recency]]&gt;=15,marketing_campaign[[#This Row],[Recency]]&lt;=31),"Mid-Recency",marketing_campaign[[#This Row],[Recency]]&gt;=32,"high Recency")</f>
        <v>Mid-Recency</v>
      </c>
      <c r="P298">
        <v>6</v>
      </c>
      <c r="Q298">
        <v>4</v>
      </c>
      <c r="R298">
        <v>7</v>
      </c>
      <c r="S298">
        <v>4</v>
      </c>
      <c r="T298">
        <v>3</v>
      </c>
      <c r="U298">
        <v>8</v>
      </c>
      <c r="V298">
        <f>marketing_campaign[[#This Row],[MntGoldProds]]+marketing_campaign[[#This Row],[MntSweetProducts]]+marketing_campaign[[#This Row],[MntFishProducts]]+marketing_campaign[[#This Row],[MntMeatProducts]]+marketing_campaign[[#This Row],[MntFruits]]+marketing_campaign[[#This Row],[MntWines]]</f>
        <v>32</v>
      </c>
      <c r="W298">
        <v>1</v>
      </c>
      <c r="X298">
        <v>1</v>
      </c>
      <c r="Y298">
        <v>0</v>
      </c>
      <c r="Z298">
        <v>3</v>
      </c>
      <c r="AA298">
        <f t="shared" si="9"/>
        <v>5</v>
      </c>
      <c r="AB298" t="str" cm="1">
        <f t="array" ref="AB298">_xlfn.IFS(AND(AA298&gt;=0,AA298&lt;=15),"low purchase",AND(AA298&gt;=16,AA298&lt;=30),"mid purchase",AA298&gt;=31,"high purchase")</f>
        <v>low purchase</v>
      </c>
      <c r="AC298">
        <v>7</v>
      </c>
      <c r="AD298" t="str">
        <f>IF(marketing_campaign[[#This Row],[NumWebVisitsMonth]]&gt;=5.3,"higher_webvists","lower_webvisits")</f>
        <v>higher_webvists</v>
      </c>
      <c r="AE298">
        <v>0</v>
      </c>
      <c r="AF298">
        <v>0</v>
      </c>
      <c r="AG298">
        <v>0</v>
      </c>
      <c r="AH298">
        <v>0</v>
      </c>
      <c r="AI298">
        <v>0</v>
      </c>
      <c r="AJ298">
        <v>0</v>
      </c>
      <c r="AK298">
        <v>3</v>
      </c>
      <c r="AL298">
        <v>11</v>
      </c>
      <c r="AM298">
        <v>0</v>
      </c>
      <c r="AN298">
        <f>marketing_campaign[[#This Row],[AcceptedCmp2]]+marketing_campaign[[#This Row],[AcceptedCmp1]]+marketing_campaign[[#This Row],[AcceptedCmp5]]+marketing_campaign[[#This Row],[AcceptedCmp4]]+marketing_campaign[[#This Row],[AcceptedCmp3]]+marketing_campaign[[#This Row],[Response]]</f>
        <v>0</v>
      </c>
      <c r="AO298" t="str" cm="1">
        <f t="array" ref="AO29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99" spans="1:41" x14ac:dyDescent="0.35">
      <c r="A299">
        <v>9738</v>
      </c>
      <c r="B299">
        <v>1986</v>
      </c>
      <c r="C299">
        <f t="shared" ca="1" si="8"/>
        <v>40</v>
      </c>
      <c r="D299" t="str" cm="1">
        <f t="array" aca="1" ref="D29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99" t="s">
        <v>34</v>
      </c>
      <c r="F299" t="s">
        <v>31</v>
      </c>
      <c r="G299" cm="1">
        <f t="array" ref="G299">_xlfn.IFS(marketing_campaign[[#This Row],[Marital_Status]]="Single",K299+L299+1,marketing_campaign[[#This Row],[Marital_Status]]="Together",K299+L299+2,marketing_campaign[[#This Row],[Marital_Status]]="Alone",K299+L299+1,marketing_campaign[[#This Row],[Marital_Status]]="Married",K299+L299+2,marketing_campaign[[#This Row],[Marital_Status]]="Divorced",K299+L299+1,marketing_campaign[[#This Row],[Marital_Status]]="YOLO",K299+L299+1,marketing_campaign[[#This Row],[Marital_Status]]="Absurd",K299+L299+1,marketing_campaign[[#This Row],[Marital_Status]]="Widow",K299+L299+1)</f>
        <v>3</v>
      </c>
      <c r="H299" t="str" cm="1">
        <f t="array" ref="H299">_xlfn.IFS(marketing_campaign[[#This Row],[Family_size]]=1,"Family_with_one_child",marketing_campaign[[#This Row],[Family_size]]&gt;1,"Family_with_more_children")</f>
        <v>Family_with_more_children</v>
      </c>
      <c r="I299">
        <v>42386</v>
      </c>
      <c r="J299" t="str">
        <f>IF(marketing_campaign[[#This Row],[Income]]&gt;=Sheet21!B349,"high_income","low_income")</f>
        <v>high_income</v>
      </c>
      <c r="K299">
        <v>1</v>
      </c>
      <c r="L299">
        <v>0</v>
      </c>
      <c r="M299" s="1">
        <v>41287</v>
      </c>
      <c r="N299">
        <v>43</v>
      </c>
      <c r="O299" t="str" cm="1">
        <f t="array" ref="O299">_xlfn.IFS(AND(marketing_campaign[[#This Row],[Recency]]&gt;=0,marketing_campaign[[#This Row],[Recency]]&lt;=14),"Early Recency",AND(marketing_campaign[[#This Row],[Recency]]&gt;=15,marketing_campaign[[#This Row],[Recency]]&lt;=31),"Mid-Recency",marketing_campaign[[#This Row],[Recency]]&gt;=32,"high Recency")</f>
        <v>high Recency</v>
      </c>
      <c r="P299">
        <v>65</v>
      </c>
      <c r="Q299">
        <v>4</v>
      </c>
      <c r="R299">
        <v>16</v>
      </c>
      <c r="S299">
        <v>0</v>
      </c>
      <c r="T299">
        <v>4</v>
      </c>
      <c r="U299">
        <v>11</v>
      </c>
      <c r="V299">
        <f>marketing_campaign[[#This Row],[MntGoldProds]]+marketing_campaign[[#This Row],[MntSweetProducts]]+marketing_campaign[[#This Row],[MntFishProducts]]+marketing_campaign[[#This Row],[MntMeatProducts]]+marketing_campaign[[#This Row],[MntFruits]]+marketing_campaign[[#This Row],[MntWines]]</f>
        <v>100</v>
      </c>
      <c r="W299">
        <v>1</v>
      </c>
      <c r="X299">
        <v>3</v>
      </c>
      <c r="Y299">
        <v>0</v>
      </c>
      <c r="Z299">
        <v>3</v>
      </c>
      <c r="AA299">
        <f t="shared" si="9"/>
        <v>7</v>
      </c>
      <c r="AB299" t="str" cm="1">
        <f t="array" ref="AB299">_xlfn.IFS(AND(AA299&gt;=0,AA299&lt;=15),"low purchase",AND(AA299&gt;=16,AA299&lt;=30),"mid purchase",AA299&gt;=31,"high purchase")</f>
        <v>low purchase</v>
      </c>
      <c r="AC299">
        <v>8</v>
      </c>
      <c r="AD299" t="str">
        <f>IF(marketing_campaign[[#This Row],[NumWebVisitsMonth]]&gt;=5.3,"higher_webvists","lower_webvisits")</f>
        <v>higher_webvists</v>
      </c>
      <c r="AE299">
        <v>0</v>
      </c>
      <c r="AF299">
        <v>0</v>
      </c>
      <c r="AG299">
        <v>0</v>
      </c>
      <c r="AH299">
        <v>0</v>
      </c>
      <c r="AI299">
        <v>0</v>
      </c>
      <c r="AJ299">
        <v>0</v>
      </c>
      <c r="AK299">
        <v>3</v>
      </c>
      <c r="AL299">
        <v>11</v>
      </c>
      <c r="AM299">
        <v>0</v>
      </c>
      <c r="AN299">
        <f>marketing_campaign[[#This Row],[AcceptedCmp2]]+marketing_campaign[[#This Row],[AcceptedCmp1]]+marketing_campaign[[#This Row],[AcceptedCmp5]]+marketing_campaign[[#This Row],[AcceptedCmp4]]+marketing_campaign[[#This Row],[AcceptedCmp3]]+marketing_campaign[[#This Row],[Response]]</f>
        <v>0</v>
      </c>
      <c r="AO299" t="str" cm="1">
        <f t="array" ref="AO29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00" spans="1:41" x14ac:dyDescent="0.35">
      <c r="A300">
        <v>7119</v>
      </c>
      <c r="B300">
        <v>1982</v>
      </c>
      <c r="C300">
        <f t="shared" ca="1" si="8"/>
        <v>44</v>
      </c>
      <c r="D300" t="str" cm="1">
        <f t="array" aca="1" ref="D30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300" t="s">
        <v>29</v>
      </c>
      <c r="F300" t="s">
        <v>30</v>
      </c>
      <c r="G300" cm="1">
        <f t="array" ref="G300">_xlfn.IFS(marketing_campaign[[#This Row],[Marital_Status]]="Single",K300+L300+1,marketing_campaign[[#This Row],[Marital_Status]]="Together",K300+L300+2,marketing_campaign[[#This Row],[Marital_Status]]="Alone",K300+L300+1,marketing_campaign[[#This Row],[Marital_Status]]="Married",K300+L300+2,marketing_campaign[[#This Row],[Marital_Status]]="Divorced",K300+L300+1,marketing_campaign[[#This Row],[Marital_Status]]="YOLO",K300+L300+1,marketing_campaign[[#This Row],[Marital_Status]]="Absurd",K300+L300+1,marketing_campaign[[#This Row],[Marital_Status]]="Widow",K300+L300+1)</f>
        <v>1</v>
      </c>
      <c r="H300" t="str" cm="1">
        <f t="array" ref="H300">_xlfn.IFS(marketing_campaign[[#This Row],[Family_size]]=1,"Family_with_one_child",marketing_campaign[[#This Row],[Family_size]]&gt;1,"Family_with_more_children")</f>
        <v>Family_with_one_child</v>
      </c>
      <c r="I300">
        <v>68627</v>
      </c>
      <c r="J300" t="str">
        <f>IF(marketing_campaign[[#This Row],[Income]]&gt;=Sheet21!B350,"high_income","low_income")</f>
        <v>high_income</v>
      </c>
      <c r="K300">
        <v>0</v>
      </c>
      <c r="L300">
        <v>0</v>
      </c>
      <c r="M300" s="1">
        <v>41286</v>
      </c>
      <c r="N300">
        <v>45</v>
      </c>
      <c r="O300" t="str" cm="1">
        <f t="array" ref="O300">_xlfn.IFS(AND(marketing_campaign[[#This Row],[Recency]]&gt;=0,marketing_campaign[[#This Row],[Recency]]&lt;=14),"Early Recency",AND(marketing_campaign[[#This Row],[Recency]]&gt;=15,marketing_campaign[[#This Row],[Recency]]&lt;=31),"Mid-Recency",marketing_campaign[[#This Row],[Recency]]&gt;=32,"high Recency")</f>
        <v>high Recency</v>
      </c>
      <c r="P300">
        <v>395</v>
      </c>
      <c r="Q300">
        <v>15</v>
      </c>
      <c r="R300">
        <v>263</v>
      </c>
      <c r="S300">
        <v>60</v>
      </c>
      <c r="T300">
        <v>54</v>
      </c>
      <c r="U300">
        <v>38</v>
      </c>
      <c r="V300">
        <f>marketing_campaign[[#This Row],[MntGoldProds]]+marketing_campaign[[#This Row],[MntSweetProducts]]+marketing_campaign[[#This Row],[MntFishProducts]]+marketing_campaign[[#This Row],[MntMeatProducts]]+marketing_campaign[[#This Row],[MntFruits]]+marketing_campaign[[#This Row],[MntWines]]</f>
        <v>825</v>
      </c>
      <c r="W300">
        <v>1</v>
      </c>
      <c r="X300">
        <v>2</v>
      </c>
      <c r="Y300">
        <v>3</v>
      </c>
      <c r="Z300">
        <v>6</v>
      </c>
      <c r="AA300">
        <f t="shared" si="9"/>
        <v>12</v>
      </c>
      <c r="AB300" t="str" cm="1">
        <f t="array" ref="AB300">_xlfn.IFS(AND(AA300&gt;=0,AA300&lt;=15),"low purchase",AND(AA300&gt;=16,AA300&lt;=30),"mid purchase",AA300&gt;=31,"high purchase")</f>
        <v>low purchase</v>
      </c>
      <c r="AC300">
        <v>1</v>
      </c>
      <c r="AD300" t="str">
        <f>IF(marketing_campaign[[#This Row],[NumWebVisitsMonth]]&gt;=5.3,"higher_webvists","lower_webvisits")</f>
        <v>lower_webvisits</v>
      </c>
      <c r="AE300">
        <v>0</v>
      </c>
      <c r="AF300">
        <v>0</v>
      </c>
      <c r="AG300">
        <v>0</v>
      </c>
      <c r="AH300">
        <v>0</v>
      </c>
      <c r="AI300">
        <v>0</v>
      </c>
      <c r="AJ300">
        <v>0</v>
      </c>
      <c r="AK300">
        <v>3</v>
      </c>
      <c r="AL300">
        <v>11</v>
      </c>
      <c r="AM300">
        <v>0</v>
      </c>
      <c r="AN300">
        <f>marketing_campaign[[#This Row],[AcceptedCmp2]]+marketing_campaign[[#This Row],[AcceptedCmp1]]+marketing_campaign[[#This Row],[AcceptedCmp5]]+marketing_campaign[[#This Row],[AcceptedCmp4]]+marketing_campaign[[#This Row],[AcceptedCmp3]]+marketing_campaign[[#This Row],[Response]]</f>
        <v>0</v>
      </c>
      <c r="AO300" t="str" cm="1">
        <f t="array" ref="AO30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01" spans="1:41" x14ac:dyDescent="0.35">
      <c r="A301">
        <v>3924</v>
      </c>
      <c r="B301">
        <v>1965</v>
      </c>
      <c r="C301">
        <f t="shared" ca="1" si="8"/>
        <v>61</v>
      </c>
      <c r="D301" t="str" cm="1">
        <f t="array" aca="1" ref="D30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01" t="s">
        <v>32</v>
      </c>
      <c r="F301" t="s">
        <v>35</v>
      </c>
      <c r="G301" cm="1">
        <f t="array" ref="G301">_xlfn.IFS(marketing_campaign[[#This Row],[Marital_Status]]="Single",K301+L301+1,marketing_campaign[[#This Row],[Marital_Status]]="Together",K301+L301+2,marketing_campaign[[#This Row],[Marital_Status]]="Alone",K301+L301+1,marketing_campaign[[#This Row],[Marital_Status]]="Married",K301+L301+2,marketing_campaign[[#This Row],[Marital_Status]]="Divorced",K301+L301+1,marketing_campaign[[#This Row],[Marital_Status]]="YOLO",K301+L301+1,marketing_campaign[[#This Row],[Marital_Status]]="Absurd",K301+L301+1,marketing_campaign[[#This Row],[Marital_Status]]="Widow",K301+L301+1)</f>
        <v>2</v>
      </c>
      <c r="H301" t="str" cm="1">
        <f t="array" ref="H301">_xlfn.IFS(marketing_campaign[[#This Row],[Family_size]]=1,"Family_with_one_child",marketing_campaign[[#This Row],[Family_size]]&gt;1,"Family_with_more_children")</f>
        <v>Family_with_more_children</v>
      </c>
      <c r="I301">
        <v>57912</v>
      </c>
      <c r="J301" t="str">
        <f>IF(marketing_campaign[[#This Row],[Income]]&gt;=Sheet21!B351,"high_income","low_income")</f>
        <v>high_income</v>
      </c>
      <c r="K301">
        <v>0</v>
      </c>
      <c r="L301">
        <v>1</v>
      </c>
      <c r="M301" s="1">
        <v>41715</v>
      </c>
      <c r="N301">
        <v>34</v>
      </c>
      <c r="O301" t="str" cm="1">
        <f t="array" ref="O301">_xlfn.IFS(AND(marketing_campaign[[#This Row],[Recency]]&gt;=0,marketing_campaign[[#This Row],[Recency]]&lt;=14),"Early Recency",AND(marketing_campaign[[#This Row],[Recency]]&gt;=15,marketing_campaign[[#This Row],[Recency]]&lt;=31),"Mid-Recency",marketing_campaign[[#This Row],[Recency]]&gt;=32,"high Recency")</f>
        <v>high Recency</v>
      </c>
      <c r="P301">
        <v>801</v>
      </c>
      <c r="Q301">
        <v>0</v>
      </c>
      <c r="R301">
        <v>80</v>
      </c>
      <c r="S301">
        <v>0</v>
      </c>
      <c r="T301">
        <v>0</v>
      </c>
      <c r="U301">
        <v>35</v>
      </c>
      <c r="V301">
        <f>marketing_campaign[[#This Row],[MntGoldProds]]+marketing_campaign[[#This Row],[MntSweetProducts]]+marketing_campaign[[#This Row],[MntFishProducts]]+marketing_campaign[[#This Row],[MntMeatProducts]]+marketing_campaign[[#This Row],[MntFruits]]+marketing_campaign[[#This Row],[MntWines]]</f>
        <v>916</v>
      </c>
      <c r="W301">
        <v>5</v>
      </c>
      <c r="X301">
        <v>8</v>
      </c>
      <c r="Y301">
        <v>3</v>
      </c>
      <c r="Z301">
        <v>12</v>
      </c>
      <c r="AA301">
        <f t="shared" si="9"/>
        <v>28</v>
      </c>
      <c r="AB301" t="str" cm="1">
        <f t="array" ref="AB301">_xlfn.IFS(AND(AA301&gt;=0,AA301&lt;=15),"low purchase",AND(AA301&gt;=16,AA301&lt;=30),"mid purchase",AA301&gt;=31,"high purchase")</f>
        <v>mid purchase</v>
      </c>
      <c r="AC301">
        <v>5</v>
      </c>
      <c r="AD301" t="str">
        <f>IF(marketing_campaign[[#This Row],[NumWebVisitsMonth]]&gt;=5.3,"higher_webvists","lower_webvisits")</f>
        <v>lower_webvisits</v>
      </c>
      <c r="AE301">
        <v>0</v>
      </c>
      <c r="AF301">
        <v>1</v>
      </c>
      <c r="AG301">
        <v>0</v>
      </c>
      <c r="AH301">
        <v>0</v>
      </c>
      <c r="AI301">
        <v>0</v>
      </c>
      <c r="AJ301">
        <v>0</v>
      </c>
      <c r="AK301">
        <v>3</v>
      </c>
      <c r="AL301">
        <v>11</v>
      </c>
      <c r="AM301">
        <v>0</v>
      </c>
      <c r="AN301">
        <f>marketing_campaign[[#This Row],[AcceptedCmp2]]+marketing_campaign[[#This Row],[AcceptedCmp1]]+marketing_campaign[[#This Row],[AcceptedCmp5]]+marketing_campaign[[#This Row],[AcceptedCmp4]]+marketing_campaign[[#This Row],[AcceptedCmp3]]+marketing_campaign[[#This Row],[Response]]</f>
        <v>1</v>
      </c>
      <c r="AO301" t="str" cm="1">
        <f t="array" ref="AO30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302" spans="1:41" x14ac:dyDescent="0.35">
      <c r="A302">
        <v>5827</v>
      </c>
      <c r="B302">
        <v>1958</v>
      </c>
      <c r="C302">
        <f t="shared" ca="1" si="8"/>
        <v>68</v>
      </c>
      <c r="D302" t="str" cm="1">
        <f t="array" aca="1" ref="D30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302" t="s">
        <v>29</v>
      </c>
      <c r="F302" t="s">
        <v>35</v>
      </c>
      <c r="G302" cm="1">
        <f t="array" ref="G302">_xlfn.IFS(marketing_campaign[[#This Row],[Marital_Status]]="Single",K302+L302+1,marketing_campaign[[#This Row],[Marital_Status]]="Together",K302+L302+2,marketing_campaign[[#This Row],[Marital_Status]]="Alone",K302+L302+1,marketing_campaign[[#This Row],[Marital_Status]]="Married",K302+L302+2,marketing_campaign[[#This Row],[Marital_Status]]="Divorced",K302+L302+1,marketing_campaign[[#This Row],[Marital_Status]]="YOLO",K302+L302+1,marketing_campaign[[#This Row],[Marital_Status]]="Absurd",K302+L302+1,marketing_campaign[[#This Row],[Marital_Status]]="Widow",K302+L302+1)</f>
        <v>3</v>
      </c>
      <c r="H302" t="str" cm="1">
        <f t="array" ref="H302">_xlfn.IFS(marketing_campaign[[#This Row],[Family_size]]=1,"Family_with_one_child",marketing_campaign[[#This Row],[Family_size]]&gt;1,"Family_with_more_children")</f>
        <v>Family_with_more_children</v>
      </c>
      <c r="I302">
        <v>35246</v>
      </c>
      <c r="J302" t="str">
        <f>IF(marketing_campaign[[#This Row],[Income]]&gt;=Sheet21!B352,"high_income","low_income")</f>
        <v>high_income</v>
      </c>
      <c r="K302">
        <v>1</v>
      </c>
      <c r="L302">
        <v>1</v>
      </c>
      <c r="M302" s="1">
        <v>41745</v>
      </c>
      <c r="N302">
        <v>53</v>
      </c>
      <c r="O302" t="str" cm="1">
        <f t="array" ref="O302">_xlfn.IFS(AND(marketing_campaign[[#This Row],[Recency]]&gt;=0,marketing_campaign[[#This Row],[Recency]]&lt;=14),"Early Recency",AND(marketing_campaign[[#This Row],[Recency]]&gt;=15,marketing_campaign[[#This Row],[Recency]]&lt;=31),"Mid-Recency",marketing_campaign[[#This Row],[Recency]]&gt;=32,"high Recency")</f>
        <v>high Recency</v>
      </c>
      <c r="P302">
        <v>36</v>
      </c>
      <c r="Q302">
        <v>0</v>
      </c>
      <c r="R302">
        <v>12</v>
      </c>
      <c r="S302">
        <v>2</v>
      </c>
      <c r="T302">
        <v>2</v>
      </c>
      <c r="U302">
        <v>10</v>
      </c>
      <c r="V302">
        <f>marketing_campaign[[#This Row],[MntGoldProds]]+marketing_campaign[[#This Row],[MntSweetProducts]]+marketing_campaign[[#This Row],[MntFishProducts]]+marketing_campaign[[#This Row],[MntMeatProducts]]+marketing_campaign[[#This Row],[MntFruits]]+marketing_campaign[[#This Row],[MntWines]]</f>
        <v>62</v>
      </c>
      <c r="W302">
        <v>4</v>
      </c>
      <c r="X302">
        <v>3</v>
      </c>
      <c r="Y302">
        <v>1</v>
      </c>
      <c r="Z302">
        <v>3</v>
      </c>
      <c r="AA302">
        <f t="shared" si="9"/>
        <v>11</v>
      </c>
      <c r="AB302" t="str" cm="1">
        <f t="array" ref="AB302">_xlfn.IFS(AND(AA302&gt;=0,AA302&lt;=15),"low purchase",AND(AA302&gt;=16,AA302&lt;=30),"mid purchase",AA302&gt;=31,"high purchase")</f>
        <v>low purchase</v>
      </c>
      <c r="AC302">
        <v>5</v>
      </c>
      <c r="AD302" t="str">
        <f>IF(marketing_campaign[[#This Row],[NumWebVisitsMonth]]&gt;=5.3,"higher_webvists","lower_webvisits")</f>
        <v>lower_webvisits</v>
      </c>
      <c r="AE302">
        <v>0</v>
      </c>
      <c r="AF302">
        <v>0</v>
      </c>
      <c r="AG302">
        <v>0</v>
      </c>
      <c r="AH302">
        <v>0</v>
      </c>
      <c r="AI302">
        <v>0</v>
      </c>
      <c r="AJ302">
        <v>0</v>
      </c>
      <c r="AK302">
        <v>3</v>
      </c>
      <c r="AL302">
        <v>11</v>
      </c>
      <c r="AM302">
        <v>0</v>
      </c>
      <c r="AN302">
        <f>marketing_campaign[[#This Row],[AcceptedCmp2]]+marketing_campaign[[#This Row],[AcceptedCmp1]]+marketing_campaign[[#This Row],[AcceptedCmp5]]+marketing_campaign[[#This Row],[AcceptedCmp4]]+marketing_campaign[[#This Row],[AcceptedCmp3]]+marketing_campaign[[#This Row],[Response]]</f>
        <v>0</v>
      </c>
      <c r="AO302" t="str" cm="1">
        <f t="array" ref="AO30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03" spans="1:41" x14ac:dyDescent="0.35">
      <c r="A303">
        <v>5596</v>
      </c>
      <c r="B303">
        <v>1956</v>
      </c>
      <c r="C303">
        <f t="shared" ca="1" si="8"/>
        <v>70</v>
      </c>
      <c r="D303" t="str" cm="1">
        <f t="array" aca="1" ref="D30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303" t="s">
        <v>37</v>
      </c>
      <c r="F303" t="s">
        <v>31</v>
      </c>
      <c r="G303" cm="1">
        <f t="array" ref="G303">_xlfn.IFS(marketing_campaign[[#This Row],[Marital_Status]]="Single",K303+L303+1,marketing_campaign[[#This Row],[Marital_Status]]="Together",K303+L303+2,marketing_campaign[[#This Row],[Marital_Status]]="Alone",K303+L303+1,marketing_campaign[[#This Row],[Marital_Status]]="Married",K303+L303+2,marketing_campaign[[#This Row],[Marital_Status]]="Divorced",K303+L303+1,marketing_campaign[[#This Row],[Marital_Status]]="YOLO",K303+L303+1,marketing_campaign[[#This Row],[Marital_Status]]="Absurd",K303+L303+1,marketing_campaign[[#This Row],[Marital_Status]]="Widow",K303+L303+1)</f>
        <v>3</v>
      </c>
      <c r="H303" t="str" cm="1">
        <f t="array" ref="H303">_xlfn.IFS(marketing_campaign[[#This Row],[Family_size]]=1,"Family_with_one_child",marketing_campaign[[#This Row],[Family_size]]&gt;1,"Family_with_more_children")</f>
        <v>Family_with_more_children</v>
      </c>
      <c r="I303">
        <v>58821</v>
      </c>
      <c r="J303" t="str">
        <f>IF(marketing_campaign[[#This Row],[Income]]&gt;=Sheet21!B353,"high_income","low_income")</f>
        <v>high_income</v>
      </c>
      <c r="K303">
        <v>0</v>
      </c>
      <c r="L303">
        <v>1</v>
      </c>
      <c r="M303" s="1">
        <v>41559</v>
      </c>
      <c r="N303">
        <v>44</v>
      </c>
      <c r="O303" t="str" cm="1">
        <f t="array" ref="O303">_xlfn.IFS(AND(marketing_campaign[[#This Row],[Recency]]&gt;=0,marketing_campaign[[#This Row],[Recency]]&lt;=14),"Early Recency",AND(marketing_campaign[[#This Row],[Recency]]&gt;=15,marketing_campaign[[#This Row],[Recency]]&lt;=31),"Mid-Recency",marketing_campaign[[#This Row],[Recency]]&gt;=32,"high Recency")</f>
        <v>high Recency</v>
      </c>
      <c r="P303">
        <v>513</v>
      </c>
      <c r="Q303">
        <v>14</v>
      </c>
      <c r="R303">
        <v>154</v>
      </c>
      <c r="S303">
        <v>19</v>
      </c>
      <c r="T303">
        <v>0</v>
      </c>
      <c r="U303">
        <v>28</v>
      </c>
      <c r="V303">
        <f>marketing_campaign[[#This Row],[MntGoldProds]]+marketing_campaign[[#This Row],[MntSweetProducts]]+marketing_campaign[[#This Row],[MntFishProducts]]+marketing_campaign[[#This Row],[MntMeatProducts]]+marketing_campaign[[#This Row],[MntFruits]]+marketing_campaign[[#This Row],[MntWines]]</f>
        <v>728</v>
      </c>
      <c r="W303">
        <v>1</v>
      </c>
      <c r="X303">
        <v>9</v>
      </c>
      <c r="Y303">
        <v>2</v>
      </c>
      <c r="Z303">
        <v>9</v>
      </c>
      <c r="AA303">
        <f t="shared" si="9"/>
        <v>21</v>
      </c>
      <c r="AB303" t="str" cm="1">
        <f t="array" ref="AB303">_xlfn.IFS(AND(AA303&gt;=0,AA303&lt;=15),"low purchase",AND(AA303&gt;=16,AA303&lt;=30),"mid purchase",AA303&gt;=31,"high purchase")</f>
        <v>mid purchase</v>
      </c>
      <c r="AC303">
        <v>6</v>
      </c>
      <c r="AD303" t="str">
        <f>IF(marketing_campaign[[#This Row],[NumWebVisitsMonth]]&gt;=5.3,"higher_webvists","lower_webvisits")</f>
        <v>higher_webvists</v>
      </c>
      <c r="AE303">
        <v>0</v>
      </c>
      <c r="AF303">
        <v>0</v>
      </c>
      <c r="AG303">
        <v>0</v>
      </c>
      <c r="AH303">
        <v>0</v>
      </c>
      <c r="AI303">
        <v>0</v>
      </c>
      <c r="AJ303">
        <v>0</v>
      </c>
      <c r="AK303">
        <v>3</v>
      </c>
      <c r="AL303">
        <v>11</v>
      </c>
      <c r="AM303">
        <v>0</v>
      </c>
      <c r="AN303">
        <f>marketing_campaign[[#This Row],[AcceptedCmp2]]+marketing_campaign[[#This Row],[AcceptedCmp1]]+marketing_campaign[[#This Row],[AcceptedCmp5]]+marketing_campaign[[#This Row],[AcceptedCmp4]]+marketing_campaign[[#This Row],[AcceptedCmp3]]+marketing_campaign[[#This Row],[Response]]</f>
        <v>0</v>
      </c>
      <c r="AO303" t="str" cm="1">
        <f t="array" ref="AO30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04" spans="1:41" x14ac:dyDescent="0.35">
      <c r="A304">
        <v>10812</v>
      </c>
      <c r="B304">
        <v>1978</v>
      </c>
      <c r="C304">
        <f t="shared" ca="1" si="8"/>
        <v>48</v>
      </c>
      <c r="D304" t="str" cm="1">
        <f t="array" aca="1" ref="D30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04" t="s">
        <v>32</v>
      </c>
      <c r="F304" t="s">
        <v>33</v>
      </c>
      <c r="G304" cm="1">
        <f t="array" ref="G304">_xlfn.IFS(marketing_campaign[[#This Row],[Marital_Status]]="Single",K304+L304+1,marketing_campaign[[#This Row],[Marital_Status]]="Together",K304+L304+2,marketing_campaign[[#This Row],[Marital_Status]]="Alone",K304+L304+1,marketing_campaign[[#This Row],[Marital_Status]]="Married",K304+L304+2,marketing_campaign[[#This Row],[Marital_Status]]="Divorced",K304+L304+1,marketing_campaign[[#This Row],[Marital_Status]]="YOLO",K304+L304+1,marketing_campaign[[#This Row],[Marital_Status]]="Absurd",K304+L304+1,marketing_campaign[[#This Row],[Marital_Status]]="Widow",K304+L304+1)</f>
        <v>3</v>
      </c>
      <c r="H304" t="str" cm="1">
        <f t="array" ref="H304">_xlfn.IFS(marketing_campaign[[#This Row],[Family_size]]=1,"Family_with_one_child",marketing_campaign[[#This Row],[Family_size]]&gt;1,"Family_with_more_children")</f>
        <v>Family_with_more_children</v>
      </c>
      <c r="I304">
        <v>46377</v>
      </c>
      <c r="J304" t="str">
        <f>IF(marketing_campaign[[#This Row],[Income]]&gt;=Sheet21!B354,"high_income","low_income")</f>
        <v>high_income</v>
      </c>
      <c r="K304">
        <v>1</v>
      </c>
      <c r="L304">
        <v>0</v>
      </c>
      <c r="M304" s="1">
        <v>41699</v>
      </c>
      <c r="N304">
        <v>89</v>
      </c>
      <c r="O304" t="str" cm="1">
        <f t="array" ref="O304">_xlfn.IFS(AND(marketing_campaign[[#This Row],[Recency]]&gt;=0,marketing_campaign[[#This Row],[Recency]]&lt;=14),"Early Recency",AND(marketing_campaign[[#This Row],[Recency]]&gt;=15,marketing_campaign[[#This Row],[Recency]]&lt;=31),"Mid-Recency",marketing_campaign[[#This Row],[Recency]]&gt;=32,"high Recency")</f>
        <v>high Recency</v>
      </c>
      <c r="P304">
        <v>37</v>
      </c>
      <c r="Q304">
        <v>0</v>
      </c>
      <c r="R304">
        <v>46</v>
      </c>
      <c r="S304">
        <v>4</v>
      </c>
      <c r="T304">
        <v>3</v>
      </c>
      <c r="U304">
        <v>0</v>
      </c>
      <c r="V304">
        <f>marketing_campaign[[#This Row],[MntGoldProds]]+marketing_campaign[[#This Row],[MntSweetProducts]]+marketing_campaign[[#This Row],[MntFishProducts]]+marketing_campaign[[#This Row],[MntMeatProducts]]+marketing_campaign[[#This Row],[MntFruits]]+marketing_campaign[[#This Row],[MntWines]]</f>
        <v>90</v>
      </c>
      <c r="W304">
        <v>1</v>
      </c>
      <c r="X304">
        <v>2</v>
      </c>
      <c r="Y304">
        <v>1</v>
      </c>
      <c r="Z304">
        <v>3</v>
      </c>
      <c r="AA304">
        <f t="shared" si="9"/>
        <v>7</v>
      </c>
      <c r="AB304" t="str" cm="1">
        <f t="array" ref="AB304">_xlfn.IFS(AND(AA304&gt;=0,AA304&lt;=15),"low purchase",AND(AA304&gt;=16,AA304&lt;=30),"mid purchase",AA304&gt;=31,"high purchase")</f>
        <v>low purchase</v>
      </c>
      <c r="AC304">
        <v>4</v>
      </c>
      <c r="AD304" t="str">
        <f>IF(marketing_campaign[[#This Row],[NumWebVisitsMonth]]&gt;=5.3,"higher_webvists","lower_webvisits")</f>
        <v>lower_webvisits</v>
      </c>
      <c r="AE304">
        <v>0</v>
      </c>
      <c r="AF304">
        <v>0</v>
      </c>
      <c r="AG304">
        <v>0</v>
      </c>
      <c r="AH304">
        <v>0</v>
      </c>
      <c r="AI304">
        <v>0</v>
      </c>
      <c r="AJ304">
        <v>0</v>
      </c>
      <c r="AK304">
        <v>3</v>
      </c>
      <c r="AL304">
        <v>11</v>
      </c>
      <c r="AM304">
        <v>0</v>
      </c>
      <c r="AN304">
        <f>marketing_campaign[[#This Row],[AcceptedCmp2]]+marketing_campaign[[#This Row],[AcceptedCmp1]]+marketing_campaign[[#This Row],[AcceptedCmp5]]+marketing_campaign[[#This Row],[AcceptedCmp4]]+marketing_campaign[[#This Row],[AcceptedCmp3]]+marketing_campaign[[#This Row],[Response]]</f>
        <v>0</v>
      </c>
      <c r="AO304" t="str" cm="1">
        <f t="array" ref="AO30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05" spans="1:41" x14ac:dyDescent="0.35">
      <c r="A305">
        <v>1717</v>
      </c>
      <c r="B305">
        <v>1988</v>
      </c>
      <c r="C305">
        <f t="shared" ca="1" si="8"/>
        <v>38</v>
      </c>
      <c r="D305" t="str" cm="1">
        <f t="array" aca="1" ref="D30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305" t="s">
        <v>29</v>
      </c>
      <c r="F305" t="s">
        <v>30</v>
      </c>
      <c r="G305" cm="1">
        <f t="array" ref="G305">_xlfn.IFS(marketing_campaign[[#This Row],[Marital_Status]]="Single",K305+L305+1,marketing_campaign[[#This Row],[Marital_Status]]="Together",K305+L305+2,marketing_campaign[[#This Row],[Marital_Status]]="Alone",K305+L305+1,marketing_campaign[[#This Row],[Marital_Status]]="Married",K305+L305+2,marketing_campaign[[#This Row],[Marital_Status]]="Divorced",K305+L305+1,marketing_campaign[[#This Row],[Marital_Status]]="YOLO",K305+L305+1,marketing_campaign[[#This Row],[Marital_Status]]="Absurd",K305+L305+1,marketing_campaign[[#This Row],[Marital_Status]]="Widow",K305+L305+1)</f>
        <v>2</v>
      </c>
      <c r="H305" t="str" cm="1">
        <f t="array" ref="H305">_xlfn.IFS(marketing_campaign[[#This Row],[Family_size]]=1,"Family_with_one_child",marketing_campaign[[#This Row],[Family_size]]&gt;1,"Family_with_more_children")</f>
        <v>Family_with_more_children</v>
      </c>
      <c r="I305">
        <v>39747</v>
      </c>
      <c r="J305" t="str">
        <f>IF(marketing_campaign[[#This Row],[Income]]&gt;=Sheet21!B355,"high_income","low_income")</f>
        <v>high_income</v>
      </c>
      <c r="K305">
        <v>1</v>
      </c>
      <c r="L305">
        <v>0</v>
      </c>
      <c r="M305" s="1">
        <v>41742</v>
      </c>
      <c r="N305">
        <v>43</v>
      </c>
      <c r="O305" t="str" cm="1">
        <f t="array" ref="O305">_xlfn.IFS(AND(marketing_campaign[[#This Row],[Recency]]&gt;=0,marketing_campaign[[#This Row],[Recency]]&lt;=14),"Early Recency",AND(marketing_campaign[[#This Row],[Recency]]&gt;=15,marketing_campaign[[#This Row],[Recency]]&lt;=31),"Mid-Recency",marketing_campaign[[#This Row],[Recency]]&gt;=32,"high Recency")</f>
        <v>high Recency</v>
      </c>
      <c r="P305">
        <v>80</v>
      </c>
      <c r="Q305">
        <v>15</v>
      </c>
      <c r="R305">
        <v>93</v>
      </c>
      <c r="S305">
        <v>20</v>
      </c>
      <c r="T305">
        <v>13</v>
      </c>
      <c r="U305">
        <v>52</v>
      </c>
      <c r="V305">
        <f>marketing_campaign[[#This Row],[MntGoldProds]]+marketing_campaign[[#This Row],[MntSweetProducts]]+marketing_campaign[[#This Row],[MntFishProducts]]+marketing_campaign[[#This Row],[MntMeatProducts]]+marketing_campaign[[#This Row],[MntFruits]]+marketing_campaign[[#This Row],[MntWines]]</f>
        <v>273</v>
      </c>
      <c r="W305">
        <v>3</v>
      </c>
      <c r="X305">
        <v>5</v>
      </c>
      <c r="Y305">
        <v>1</v>
      </c>
      <c r="Z305">
        <v>4</v>
      </c>
      <c r="AA305">
        <f t="shared" si="9"/>
        <v>13</v>
      </c>
      <c r="AB305" t="str" cm="1">
        <f t="array" ref="AB305">_xlfn.IFS(AND(AA305&gt;=0,AA305&lt;=15),"low purchase",AND(AA305&gt;=16,AA305&lt;=30),"mid purchase",AA305&gt;=31,"high purchase")</f>
        <v>low purchase</v>
      </c>
      <c r="AC305">
        <v>8</v>
      </c>
      <c r="AD305" t="str">
        <f>IF(marketing_campaign[[#This Row],[NumWebVisitsMonth]]&gt;=5.3,"higher_webvists","lower_webvisits")</f>
        <v>higher_webvists</v>
      </c>
      <c r="AE305">
        <v>0</v>
      </c>
      <c r="AF305">
        <v>0</v>
      </c>
      <c r="AG305">
        <v>0</v>
      </c>
      <c r="AH305">
        <v>0</v>
      </c>
      <c r="AI305">
        <v>0</v>
      </c>
      <c r="AJ305">
        <v>0</v>
      </c>
      <c r="AK305">
        <v>3</v>
      </c>
      <c r="AL305">
        <v>11</v>
      </c>
      <c r="AM305">
        <v>0</v>
      </c>
      <c r="AN305">
        <f>marketing_campaign[[#This Row],[AcceptedCmp2]]+marketing_campaign[[#This Row],[AcceptedCmp1]]+marketing_campaign[[#This Row],[AcceptedCmp5]]+marketing_campaign[[#This Row],[AcceptedCmp4]]+marketing_campaign[[#This Row],[AcceptedCmp3]]+marketing_campaign[[#This Row],[Response]]</f>
        <v>0</v>
      </c>
      <c r="AO305" t="str" cm="1">
        <f t="array" ref="AO30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06" spans="1:41" x14ac:dyDescent="0.35">
      <c r="A306">
        <v>9491</v>
      </c>
      <c r="B306">
        <v>1984</v>
      </c>
      <c r="C306">
        <f t="shared" ca="1" si="8"/>
        <v>42</v>
      </c>
      <c r="D306" t="str" cm="1">
        <f t="array" aca="1" ref="D30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306" t="s">
        <v>29</v>
      </c>
      <c r="F306" t="s">
        <v>31</v>
      </c>
      <c r="G306" cm="1">
        <f t="array" ref="G306">_xlfn.IFS(marketing_campaign[[#This Row],[Marital_Status]]="Single",K306+L306+1,marketing_campaign[[#This Row],[Marital_Status]]="Together",K306+L306+2,marketing_campaign[[#This Row],[Marital_Status]]="Alone",K306+L306+1,marketing_campaign[[#This Row],[Marital_Status]]="Married",K306+L306+2,marketing_campaign[[#This Row],[Marital_Status]]="Divorced",K306+L306+1,marketing_campaign[[#This Row],[Marital_Status]]="YOLO",K306+L306+1,marketing_campaign[[#This Row],[Marital_Status]]="Absurd",K306+L306+1,marketing_campaign[[#This Row],[Marital_Status]]="Widow",K306+L306+1)</f>
        <v>3</v>
      </c>
      <c r="H306" t="str" cm="1">
        <f t="array" ref="H306">_xlfn.IFS(marketing_campaign[[#This Row],[Family_size]]=1,"Family_with_one_child",marketing_campaign[[#This Row],[Family_size]]&gt;1,"Family_with_more_children")</f>
        <v>Family_with_more_children</v>
      </c>
      <c r="I306">
        <v>23976</v>
      </c>
      <c r="J306" t="str">
        <f>IF(marketing_campaign[[#This Row],[Income]]&gt;=Sheet21!B356,"high_income","low_income")</f>
        <v>high_income</v>
      </c>
      <c r="K306">
        <v>1</v>
      </c>
      <c r="L306">
        <v>0</v>
      </c>
      <c r="M306" s="1">
        <v>41635</v>
      </c>
      <c r="N306">
        <v>68</v>
      </c>
      <c r="O306" t="str" cm="1">
        <f t="array" ref="O306">_xlfn.IFS(AND(marketing_campaign[[#This Row],[Recency]]&gt;=0,marketing_campaign[[#This Row],[Recency]]&lt;=14),"Early Recency",AND(marketing_campaign[[#This Row],[Recency]]&gt;=15,marketing_campaign[[#This Row],[Recency]]&lt;=31),"Mid-Recency",marketing_campaign[[#This Row],[Recency]]&gt;=32,"high Recency")</f>
        <v>high Recency</v>
      </c>
      <c r="P306">
        <v>14</v>
      </c>
      <c r="Q306">
        <v>1</v>
      </c>
      <c r="R306">
        <v>21</v>
      </c>
      <c r="S306">
        <v>2</v>
      </c>
      <c r="T306">
        <v>3</v>
      </c>
      <c r="U306">
        <v>25</v>
      </c>
      <c r="V306">
        <f>marketing_campaign[[#This Row],[MntGoldProds]]+marketing_campaign[[#This Row],[MntSweetProducts]]+marketing_campaign[[#This Row],[MntFishProducts]]+marketing_campaign[[#This Row],[MntMeatProducts]]+marketing_campaign[[#This Row],[MntFruits]]+marketing_campaign[[#This Row],[MntWines]]</f>
        <v>66</v>
      </c>
      <c r="W306">
        <v>3</v>
      </c>
      <c r="X306">
        <v>3</v>
      </c>
      <c r="Y306">
        <v>1</v>
      </c>
      <c r="Z306">
        <v>3</v>
      </c>
      <c r="AA306">
        <f t="shared" si="9"/>
        <v>10</v>
      </c>
      <c r="AB306" t="str" cm="1">
        <f t="array" ref="AB306">_xlfn.IFS(AND(AA306&gt;=0,AA306&lt;=15),"low purchase",AND(AA306&gt;=16,AA306&lt;=30),"mid purchase",AA306&gt;=31,"high purchase")</f>
        <v>low purchase</v>
      </c>
      <c r="AC306">
        <v>7</v>
      </c>
      <c r="AD306" t="str">
        <f>IF(marketing_campaign[[#This Row],[NumWebVisitsMonth]]&gt;=5.3,"higher_webvists","lower_webvisits")</f>
        <v>higher_webvists</v>
      </c>
      <c r="AE306">
        <v>0</v>
      </c>
      <c r="AF306">
        <v>0</v>
      </c>
      <c r="AG306">
        <v>0</v>
      </c>
      <c r="AH306">
        <v>0</v>
      </c>
      <c r="AI306">
        <v>0</v>
      </c>
      <c r="AJ306">
        <v>0</v>
      </c>
      <c r="AK306">
        <v>3</v>
      </c>
      <c r="AL306">
        <v>11</v>
      </c>
      <c r="AM306">
        <v>0</v>
      </c>
      <c r="AN306">
        <f>marketing_campaign[[#This Row],[AcceptedCmp2]]+marketing_campaign[[#This Row],[AcceptedCmp1]]+marketing_campaign[[#This Row],[AcceptedCmp5]]+marketing_campaign[[#This Row],[AcceptedCmp4]]+marketing_campaign[[#This Row],[AcceptedCmp3]]+marketing_campaign[[#This Row],[Response]]</f>
        <v>0</v>
      </c>
      <c r="AO306" t="str" cm="1">
        <f t="array" ref="AO30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07" spans="1:41" x14ac:dyDescent="0.35">
      <c r="A307">
        <v>9274</v>
      </c>
      <c r="B307">
        <v>1961</v>
      </c>
      <c r="C307">
        <f t="shared" ca="1" si="8"/>
        <v>65</v>
      </c>
      <c r="D307" t="str" cm="1">
        <f t="array" aca="1" ref="D30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307" t="s">
        <v>34</v>
      </c>
      <c r="F307" t="s">
        <v>33</v>
      </c>
      <c r="G307" cm="1">
        <f t="array" ref="G307">_xlfn.IFS(marketing_campaign[[#This Row],[Marital_Status]]="Single",K307+L307+1,marketing_campaign[[#This Row],[Marital_Status]]="Together",K307+L307+2,marketing_campaign[[#This Row],[Marital_Status]]="Alone",K307+L307+1,marketing_campaign[[#This Row],[Marital_Status]]="Married",K307+L307+2,marketing_campaign[[#This Row],[Marital_Status]]="Divorced",K307+L307+1,marketing_campaign[[#This Row],[Marital_Status]]="YOLO",K307+L307+1,marketing_campaign[[#This Row],[Marital_Status]]="Absurd",K307+L307+1,marketing_campaign[[#This Row],[Marital_Status]]="Widow",K307+L307+1)</f>
        <v>2</v>
      </c>
      <c r="H307" t="str" cm="1">
        <f t="array" ref="H307">_xlfn.IFS(marketing_campaign[[#This Row],[Family_size]]=1,"Family_with_one_child",marketing_campaign[[#This Row],[Family_size]]&gt;1,"Family_with_more_children")</f>
        <v>Family_with_more_children</v>
      </c>
      <c r="I307">
        <v>80950</v>
      </c>
      <c r="J307" t="str">
        <f>IF(marketing_campaign[[#This Row],[Income]]&gt;=Sheet21!B357,"high_income","low_income")</f>
        <v>high_income</v>
      </c>
      <c r="K307">
        <v>0</v>
      </c>
      <c r="L307">
        <v>0</v>
      </c>
      <c r="M307" s="1">
        <v>41361</v>
      </c>
      <c r="N307">
        <v>44</v>
      </c>
      <c r="O307" t="str" cm="1">
        <f t="array" ref="O307">_xlfn.IFS(AND(marketing_campaign[[#This Row],[Recency]]&gt;=0,marketing_campaign[[#This Row],[Recency]]&lt;=14),"Early Recency",AND(marketing_campaign[[#This Row],[Recency]]&gt;=15,marketing_campaign[[#This Row],[Recency]]&lt;=31),"Mid-Recency",marketing_campaign[[#This Row],[Recency]]&gt;=32,"high Recency")</f>
        <v>high Recency</v>
      </c>
      <c r="P307">
        <v>525</v>
      </c>
      <c r="Q307">
        <v>147</v>
      </c>
      <c r="R307">
        <v>112</v>
      </c>
      <c r="S307">
        <v>219</v>
      </c>
      <c r="T307">
        <v>147</v>
      </c>
      <c r="U307">
        <v>63</v>
      </c>
      <c r="V307">
        <f>marketing_campaign[[#This Row],[MntGoldProds]]+marketing_campaign[[#This Row],[MntSweetProducts]]+marketing_campaign[[#This Row],[MntFishProducts]]+marketing_campaign[[#This Row],[MntMeatProducts]]+marketing_campaign[[#This Row],[MntFruits]]+marketing_campaign[[#This Row],[MntWines]]</f>
        <v>1213</v>
      </c>
      <c r="W307">
        <v>1</v>
      </c>
      <c r="X307">
        <v>6</v>
      </c>
      <c r="Y307">
        <v>7</v>
      </c>
      <c r="Z307">
        <v>9</v>
      </c>
      <c r="AA307">
        <f t="shared" si="9"/>
        <v>23</v>
      </c>
      <c r="AB307" t="str" cm="1">
        <f t="array" ref="AB307">_xlfn.IFS(AND(AA307&gt;=0,AA307&lt;=15),"low purchase",AND(AA307&gt;=16,AA307&lt;=30),"mid purchase",AA307&gt;=31,"high purchase")</f>
        <v>mid purchase</v>
      </c>
      <c r="AC307">
        <v>2</v>
      </c>
      <c r="AD307" t="str">
        <f>IF(marketing_campaign[[#This Row],[NumWebVisitsMonth]]&gt;=5.3,"higher_webvists","lower_webvisits")</f>
        <v>lower_webvisits</v>
      </c>
      <c r="AE307">
        <v>0</v>
      </c>
      <c r="AF307">
        <v>0</v>
      </c>
      <c r="AG307">
        <v>0</v>
      </c>
      <c r="AH307">
        <v>1</v>
      </c>
      <c r="AI307">
        <v>0</v>
      </c>
      <c r="AJ307">
        <v>0</v>
      </c>
      <c r="AK307">
        <v>3</v>
      </c>
      <c r="AL307">
        <v>11</v>
      </c>
      <c r="AM307">
        <v>0</v>
      </c>
      <c r="AN307">
        <f>marketing_campaign[[#This Row],[AcceptedCmp2]]+marketing_campaign[[#This Row],[AcceptedCmp1]]+marketing_campaign[[#This Row],[AcceptedCmp5]]+marketing_campaign[[#This Row],[AcceptedCmp4]]+marketing_campaign[[#This Row],[AcceptedCmp3]]+marketing_campaign[[#This Row],[Response]]</f>
        <v>1</v>
      </c>
      <c r="AO307" t="str" cm="1">
        <f t="array" ref="AO30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308" spans="1:41" x14ac:dyDescent="0.35">
      <c r="A308">
        <v>6609</v>
      </c>
      <c r="B308">
        <v>1966</v>
      </c>
      <c r="C308">
        <f t="shared" ca="1" si="8"/>
        <v>60</v>
      </c>
      <c r="D308" t="str" cm="1">
        <f t="array" aca="1" ref="D30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08" t="s">
        <v>29</v>
      </c>
      <c r="F308" t="s">
        <v>38</v>
      </c>
      <c r="G308" cm="1">
        <f t="array" ref="G308">_xlfn.IFS(marketing_campaign[[#This Row],[Marital_Status]]="Single",K308+L308+1,marketing_campaign[[#This Row],[Marital_Status]]="Together",K308+L308+2,marketing_campaign[[#This Row],[Marital_Status]]="Alone",K308+L308+1,marketing_campaign[[#This Row],[Marital_Status]]="Married",K308+L308+2,marketing_campaign[[#This Row],[Marital_Status]]="Divorced",K308+L308+1,marketing_campaign[[#This Row],[Marital_Status]]="YOLO",K308+L308+1,marketing_campaign[[#This Row],[Marital_Status]]="Absurd",K308+L308+1,marketing_campaign[[#This Row],[Marital_Status]]="Widow",K308+L308+1)</f>
        <v>1</v>
      </c>
      <c r="H308" t="str" cm="1">
        <f t="array" ref="H308">_xlfn.IFS(marketing_campaign[[#This Row],[Family_size]]=1,"Family_with_one_child",marketing_campaign[[#This Row],[Family_size]]&gt;1,"Family_with_more_children")</f>
        <v>Family_with_one_child</v>
      </c>
      <c r="I308">
        <v>27038</v>
      </c>
      <c r="J308" t="str">
        <f>IF(marketing_campaign[[#This Row],[Income]]&gt;=Sheet21!B358,"high_income","low_income")</f>
        <v>high_income</v>
      </c>
      <c r="K308">
        <v>0</v>
      </c>
      <c r="L308">
        <v>0</v>
      </c>
      <c r="M308" s="1">
        <v>41170</v>
      </c>
      <c r="N308">
        <v>64</v>
      </c>
      <c r="O308" t="str" cm="1">
        <f t="array" ref="O308">_xlfn.IFS(AND(marketing_campaign[[#This Row],[Recency]]&gt;=0,marketing_campaign[[#This Row],[Recency]]&lt;=14),"Early Recency",AND(marketing_campaign[[#This Row],[Recency]]&gt;=15,marketing_campaign[[#This Row],[Recency]]&lt;=31),"Mid-Recency",marketing_campaign[[#This Row],[Recency]]&gt;=32,"high Recency")</f>
        <v>high Recency</v>
      </c>
      <c r="P308">
        <v>1</v>
      </c>
      <c r="Q308">
        <v>26</v>
      </c>
      <c r="R308">
        <v>25</v>
      </c>
      <c r="S308">
        <v>17</v>
      </c>
      <c r="T308">
        <v>23</v>
      </c>
      <c r="U308">
        <v>15</v>
      </c>
      <c r="V308">
        <f>marketing_campaign[[#This Row],[MntGoldProds]]+marketing_campaign[[#This Row],[MntSweetProducts]]+marketing_campaign[[#This Row],[MntFishProducts]]+marketing_campaign[[#This Row],[MntMeatProducts]]+marketing_campaign[[#This Row],[MntFruits]]+marketing_campaign[[#This Row],[MntWines]]</f>
        <v>107</v>
      </c>
      <c r="W308">
        <v>1</v>
      </c>
      <c r="X308">
        <v>3</v>
      </c>
      <c r="Y308">
        <v>0</v>
      </c>
      <c r="Z308">
        <v>3</v>
      </c>
      <c r="AA308">
        <f t="shared" si="9"/>
        <v>7</v>
      </c>
      <c r="AB308" t="str" cm="1">
        <f t="array" ref="AB308">_xlfn.IFS(AND(AA308&gt;=0,AA308&lt;=15),"low purchase",AND(AA308&gt;=16,AA308&lt;=30),"mid purchase",AA308&gt;=31,"high purchase")</f>
        <v>low purchase</v>
      </c>
      <c r="AC308">
        <v>9</v>
      </c>
      <c r="AD308" t="str">
        <f>IF(marketing_campaign[[#This Row],[NumWebVisitsMonth]]&gt;=5.3,"higher_webvists","lower_webvisits")</f>
        <v>higher_webvists</v>
      </c>
      <c r="AE308">
        <v>0</v>
      </c>
      <c r="AF308">
        <v>0</v>
      </c>
      <c r="AG308">
        <v>0</v>
      </c>
      <c r="AH308">
        <v>0</v>
      </c>
      <c r="AI308">
        <v>0</v>
      </c>
      <c r="AJ308">
        <v>0</v>
      </c>
      <c r="AK308">
        <v>3</v>
      </c>
      <c r="AL308">
        <v>11</v>
      </c>
      <c r="AM308">
        <v>1</v>
      </c>
      <c r="AN308">
        <f>marketing_campaign[[#This Row],[AcceptedCmp2]]+marketing_campaign[[#This Row],[AcceptedCmp1]]+marketing_campaign[[#This Row],[AcceptedCmp5]]+marketing_campaign[[#This Row],[AcceptedCmp4]]+marketing_campaign[[#This Row],[AcceptedCmp3]]+marketing_campaign[[#This Row],[Response]]</f>
        <v>1</v>
      </c>
      <c r="AO308" t="str" cm="1">
        <f t="array" ref="AO30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309" spans="1:41" x14ac:dyDescent="0.35">
      <c r="A309">
        <v>6963</v>
      </c>
      <c r="B309">
        <v>1947</v>
      </c>
      <c r="C309">
        <f t="shared" ca="1" si="8"/>
        <v>79</v>
      </c>
      <c r="D309" t="str" cm="1">
        <f t="array" aca="1" ref="D30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309" t="s">
        <v>29</v>
      </c>
      <c r="F309" t="s">
        <v>30</v>
      </c>
      <c r="G309" cm="1">
        <f t="array" ref="G309">_xlfn.IFS(marketing_campaign[[#This Row],[Marital_Status]]="Single",K309+L309+1,marketing_campaign[[#This Row],[Marital_Status]]="Together",K309+L309+2,marketing_campaign[[#This Row],[Marital_Status]]="Alone",K309+L309+1,marketing_campaign[[#This Row],[Marital_Status]]="Married",K309+L309+2,marketing_campaign[[#This Row],[Marital_Status]]="Divorced",K309+L309+1,marketing_campaign[[#This Row],[Marital_Status]]="YOLO",K309+L309+1,marketing_campaign[[#This Row],[Marital_Status]]="Absurd",K309+L309+1,marketing_campaign[[#This Row],[Marital_Status]]="Widow",K309+L309+1)</f>
        <v>1</v>
      </c>
      <c r="H309" t="str" cm="1">
        <f t="array" ref="H309">_xlfn.IFS(marketing_campaign[[#This Row],[Family_size]]=1,"Family_with_one_child",marketing_campaign[[#This Row],[Family_size]]&gt;1,"Family_with_more_children")</f>
        <v>Family_with_one_child</v>
      </c>
      <c r="I309">
        <v>77457</v>
      </c>
      <c r="J309" t="str">
        <f>IF(marketing_campaign[[#This Row],[Income]]&gt;=Sheet21!B359,"high_income","low_income")</f>
        <v>high_income</v>
      </c>
      <c r="K309">
        <v>0</v>
      </c>
      <c r="L309">
        <v>0</v>
      </c>
      <c r="M309" s="1">
        <v>41703</v>
      </c>
      <c r="N309">
        <v>85</v>
      </c>
      <c r="O309" t="str" cm="1">
        <f t="array" ref="O309">_xlfn.IFS(AND(marketing_campaign[[#This Row],[Recency]]&gt;=0,marketing_campaign[[#This Row],[Recency]]&lt;=14),"Early Recency",AND(marketing_campaign[[#This Row],[Recency]]&gt;=15,marketing_campaign[[#This Row],[Recency]]&lt;=31),"Mid-Recency",marketing_campaign[[#This Row],[Recency]]&gt;=32,"high Recency")</f>
        <v>high Recency</v>
      </c>
      <c r="P309">
        <v>675</v>
      </c>
      <c r="Q309">
        <v>11</v>
      </c>
      <c r="R309">
        <v>400</v>
      </c>
      <c r="S309">
        <v>15</v>
      </c>
      <c r="T309">
        <v>45</v>
      </c>
      <c r="U309">
        <v>11</v>
      </c>
      <c r="V309">
        <f>marketing_campaign[[#This Row],[MntGoldProds]]+marketing_campaign[[#This Row],[MntSweetProducts]]+marketing_campaign[[#This Row],[MntFishProducts]]+marketing_campaign[[#This Row],[MntMeatProducts]]+marketing_campaign[[#This Row],[MntFruits]]+marketing_campaign[[#This Row],[MntWines]]</f>
        <v>1157</v>
      </c>
      <c r="W309">
        <v>1</v>
      </c>
      <c r="X309">
        <v>2</v>
      </c>
      <c r="Y309">
        <v>5</v>
      </c>
      <c r="Z309">
        <v>10</v>
      </c>
      <c r="AA309">
        <f t="shared" si="9"/>
        <v>18</v>
      </c>
      <c r="AB309" t="str" cm="1">
        <f t="array" ref="AB309">_xlfn.IFS(AND(AA309&gt;=0,AA309&lt;=15),"low purchase",AND(AA309&gt;=16,AA309&lt;=30),"mid purchase",AA309&gt;=31,"high purchase")</f>
        <v>mid purchase</v>
      </c>
      <c r="AC309">
        <v>1</v>
      </c>
      <c r="AD309" t="str">
        <f>IF(marketing_campaign[[#This Row],[NumWebVisitsMonth]]&gt;=5.3,"higher_webvists","lower_webvisits")</f>
        <v>lower_webvisits</v>
      </c>
      <c r="AE309">
        <v>0</v>
      </c>
      <c r="AF309">
        <v>0</v>
      </c>
      <c r="AG309">
        <v>1</v>
      </c>
      <c r="AH309">
        <v>0</v>
      </c>
      <c r="AI309">
        <v>0</v>
      </c>
      <c r="AJ309">
        <v>0</v>
      </c>
      <c r="AK309">
        <v>3</v>
      </c>
      <c r="AL309">
        <v>11</v>
      </c>
      <c r="AM309">
        <v>0</v>
      </c>
      <c r="AN309">
        <f>marketing_campaign[[#This Row],[AcceptedCmp2]]+marketing_campaign[[#This Row],[AcceptedCmp1]]+marketing_campaign[[#This Row],[AcceptedCmp5]]+marketing_campaign[[#This Row],[AcceptedCmp4]]+marketing_campaign[[#This Row],[AcceptedCmp3]]+marketing_campaign[[#This Row],[Response]]</f>
        <v>1</v>
      </c>
      <c r="AO309" t="str" cm="1">
        <f t="array" ref="AO30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310" spans="1:41" x14ac:dyDescent="0.35">
      <c r="A310">
        <v>4440</v>
      </c>
      <c r="B310">
        <v>1964</v>
      </c>
      <c r="C310">
        <f t="shared" ca="1" si="8"/>
        <v>62</v>
      </c>
      <c r="D310" t="str" cm="1">
        <f t="array" aca="1" ref="D31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310" t="s">
        <v>34</v>
      </c>
      <c r="F310" t="s">
        <v>33</v>
      </c>
      <c r="G310" cm="1">
        <f t="array" ref="G310">_xlfn.IFS(marketing_campaign[[#This Row],[Marital_Status]]="Single",K310+L310+1,marketing_campaign[[#This Row],[Marital_Status]]="Together",K310+L310+2,marketing_campaign[[#This Row],[Marital_Status]]="Alone",K310+L310+1,marketing_campaign[[#This Row],[Marital_Status]]="Married",K310+L310+2,marketing_campaign[[#This Row],[Marital_Status]]="Divorced",K310+L310+1,marketing_campaign[[#This Row],[Marital_Status]]="YOLO",K310+L310+1,marketing_campaign[[#This Row],[Marital_Status]]="Absurd",K310+L310+1,marketing_campaign[[#This Row],[Marital_Status]]="Widow",K310+L310+1)</f>
        <v>3</v>
      </c>
      <c r="H310" t="str" cm="1">
        <f t="array" ref="H310">_xlfn.IFS(marketing_campaign[[#This Row],[Family_size]]=1,"Family_with_one_child",marketing_campaign[[#This Row],[Family_size]]&gt;1,"Family_with_more_children")</f>
        <v>Family_with_more_children</v>
      </c>
      <c r="I310">
        <v>64100</v>
      </c>
      <c r="J310" t="str">
        <f>IF(marketing_campaign[[#This Row],[Income]]&gt;=Sheet21!B360,"high_income","low_income")</f>
        <v>high_income</v>
      </c>
      <c r="K310">
        <v>0</v>
      </c>
      <c r="L310">
        <v>1</v>
      </c>
      <c r="M310" s="1">
        <v>41527</v>
      </c>
      <c r="N310">
        <v>93</v>
      </c>
      <c r="O310" t="str" cm="1">
        <f t="array" ref="O310">_xlfn.IFS(AND(marketing_campaign[[#This Row],[Recency]]&gt;=0,marketing_campaign[[#This Row],[Recency]]&lt;=14),"Early Recency",AND(marketing_campaign[[#This Row],[Recency]]&gt;=15,marketing_campaign[[#This Row],[Recency]]&lt;=31),"Mid-Recency",marketing_campaign[[#This Row],[Recency]]&gt;=32,"high Recency")</f>
        <v>high Recency</v>
      </c>
      <c r="P310">
        <v>509</v>
      </c>
      <c r="Q310">
        <v>0</v>
      </c>
      <c r="R310">
        <v>27</v>
      </c>
      <c r="S310">
        <v>0</v>
      </c>
      <c r="T310">
        <v>0</v>
      </c>
      <c r="U310">
        <v>10</v>
      </c>
      <c r="V310">
        <f>marketing_campaign[[#This Row],[MntGoldProds]]+marketing_campaign[[#This Row],[MntSweetProducts]]+marketing_campaign[[#This Row],[MntFishProducts]]+marketing_campaign[[#This Row],[MntMeatProducts]]+marketing_campaign[[#This Row],[MntFruits]]+marketing_campaign[[#This Row],[MntWines]]</f>
        <v>546</v>
      </c>
      <c r="W310">
        <v>1</v>
      </c>
      <c r="X310">
        <v>8</v>
      </c>
      <c r="Y310">
        <v>3</v>
      </c>
      <c r="Z310">
        <v>6</v>
      </c>
      <c r="AA310">
        <f t="shared" si="9"/>
        <v>18</v>
      </c>
      <c r="AB310" t="str" cm="1">
        <f t="array" ref="AB310">_xlfn.IFS(AND(AA310&gt;=0,AA310&lt;=15),"low purchase",AND(AA310&gt;=16,AA310&lt;=30),"mid purchase",AA310&gt;=31,"high purchase")</f>
        <v>mid purchase</v>
      </c>
      <c r="AC310">
        <v>7</v>
      </c>
      <c r="AD310" t="str">
        <f>IF(marketing_campaign[[#This Row],[NumWebVisitsMonth]]&gt;=5.3,"higher_webvists","lower_webvisits")</f>
        <v>higher_webvists</v>
      </c>
      <c r="AE310">
        <v>0</v>
      </c>
      <c r="AF310">
        <v>1</v>
      </c>
      <c r="AG310">
        <v>0</v>
      </c>
      <c r="AH310">
        <v>0</v>
      </c>
      <c r="AI310">
        <v>0</v>
      </c>
      <c r="AJ310">
        <v>0</v>
      </c>
      <c r="AK310">
        <v>3</v>
      </c>
      <c r="AL310">
        <v>11</v>
      </c>
      <c r="AM310">
        <v>0</v>
      </c>
      <c r="AN310">
        <f>marketing_campaign[[#This Row],[AcceptedCmp2]]+marketing_campaign[[#This Row],[AcceptedCmp1]]+marketing_campaign[[#This Row],[AcceptedCmp5]]+marketing_campaign[[#This Row],[AcceptedCmp4]]+marketing_campaign[[#This Row],[AcceptedCmp3]]+marketing_campaign[[#This Row],[Response]]</f>
        <v>1</v>
      </c>
      <c r="AO310" t="str" cm="1">
        <f t="array" ref="AO31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311" spans="1:41" x14ac:dyDescent="0.35">
      <c r="A311">
        <v>1379</v>
      </c>
      <c r="B311">
        <v>1992</v>
      </c>
      <c r="C311">
        <f t="shared" ca="1" si="8"/>
        <v>34</v>
      </c>
      <c r="D311" t="str" cm="1">
        <f t="array" aca="1" ref="D31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311" t="s">
        <v>34</v>
      </c>
      <c r="F311" t="s">
        <v>31</v>
      </c>
      <c r="G311" cm="1">
        <f t="array" ref="G311">_xlfn.IFS(marketing_campaign[[#This Row],[Marital_Status]]="Single",K311+L311+1,marketing_campaign[[#This Row],[Marital_Status]]="Together",K311+L311+2,marketing_campaign[[#This Row],[Marital_Status]]="Alone",K311+L311+1,marketing_campaign[[#This Row],[Marital_Status]]="Married",K311+L311+2,marketing_campaign[[#This Row],[Marital_Status]]="Divorced",K311+L311+1,marketing_campaign[[#This Row],[Marital_Status]]="YOLO",K311+L311+1,marketing_campaign[[#This Row],[Marital_Status]]="Absurd",K311+L311+1,marketing_campaign[[#This Row],[Marital_Status]]="Widow",K311+L311+1)</f>
        <v>2</v>
      </c>
      <c r="H311" t="str" cm="1">
        <f t="array" ref="H311">_xlfn.IFS(marketing_campaign[[#This Row],[Family_size]]=1,"Family_with_one_child",marketing_campaign[[#This Row],[Family_size]]&gt;1,"Family_with_more_children")</f>
        <v>Family_with_more_children</v>
      </c>
      <c r="I311">
        <v>42670</v>
      </c>
      <c r="J311" t="str">
        <f>IF(marketing_campaign[[#This Row],[Income]]&gt;=Sheet21!B361,"high_income","low_income")</f>
        <v>high_income</v>
      </c>
      <c r="K311">
        <v>0</v>
      </c>
      <c r="L311">
        <v>0</v>
      </c>
      <c r="M311" s="1">
        <v>41391</v>
      </c>
      <c r="N311">
        <v>12</v>
      </c>
      <c r="O311" t="str" cm="1">
        <f t="array" ref="O311">_xlfn.IFS(AND(marketing_campaign[[#This Row],[Recency]]&gt;=0,marketing_campaign[[#This Row],[Recency]]&lt;=14),"Early Recency",AND(marketing_campaign[[#This Row],[Recency]]&gt;=15,marketing_campaign[[#This Row],[Recency]]&lt;=31),"Mid-Recency",marketing_campaign[[#This Row],[Recency]]&gt;=32,"high Recency")</f>
        <v>Early Recency</v>
      </c>
      <c r="P311">
        <v>154</v>
      </c>
      <c r="Q311">
        <v>2</v>
      </c>
      <c r="R311">
        <v>46</v>
      </c>
      <c r="S311">
        <v>20</v>
      </c>
      <c r="T311">
        <v>4</v>
      </c>
      <c r="U311">
        <v>15</v>
      </c>
      <c r="V311">
        <f>marketing_campaign[[#This Row],[MntGoldProds]]+marketing_campaign[[#This Row],[MntSweetProducts]]+marketing_campaign[[#This Row],[MntFishProducts]]+marketing_campaign[[#This Row],[MntMeatProducts]]+marketing_campaign[[#This Row],[MntFruits]]+marketing_campaign[[#This Row],[MntWines]]</f>
        <v>241</v>
      </c>
      <c r="W311">
        <v>1</v>
      </c>
      <c r="X311">
        <v>4</v>
      </c>
      <c r="Y311">
        <v>2</v>
      </c>
      <c r="Z311">
        <v>4</v>
      </c>
      <c r="AA311">
        <f t="shared" si="9"/>
        <v>11</v>
      </c>
      <c r="AB311" t="str" cm="1">
        <f t="array" ref="AB311">_xlfn.IFS(AND(AA311&gt;=0,AA311&lt;=15),"low purchase",AND(AA311&gt;=16,AA311&lt;=30),"mid purchase",AA311&gt;=31,"high purchase")</f>
        <v>low purchase</v>
      </c>
      <c r="AC311">
        <v>4</v>
      </c>
      <c r="AD311" t="str">
        <f>IF(marketing_campaign[[#This Row],[NumWebVisitsMonth]]&gt;=5.3,"higher_webvists","lower_webvisits")</f>
        <v>lower_webvisits</v>
      </c>
      <c r="AE311">
        <v>0</v>
      </c>
      <c r="AF311">
        <v>0</v>
      </c>
      <c r="AG311">
        <v>0</v>
      </c>
      <c r="AH311">
        <v>0</v>
      </c>
      <c r="AI311">
        <v>0</v>
      </c>
      <c r="AJ311">
        <v>0</v>
      </c>
      <c r="AK311">
        <v>3</v>
      </c>
      <c r="AL311">
        <v>11</v>
      </c>
      <c r="AM311">
        <v>0</v>
      </c>
      <c r="AN311">
        <f>marketing_campaign[[#This Row],[AcceptedCmp2]]+marketing_campaign[[#This Row],[AcceptedCmp1]]+marketing_campaign[[#This Row],[AcceptedCmp5]]+marketing_campaign[[#This Row],[AcceptedCmp4]]+marketing_campaign[[#This Row],[AcceptedCmp3]]+marketing_campaign[[#This Row],[Response]]</f>
        <v>0</v>
      </c>
      <c r="AO311" t="str" cm="1">
        <f t="array" ref="AO31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12" spans="1:41" x14ac:dyDescent="0.35">
      <c r="A312">
        <v>10032</v>
      </c>
      <c r="B312">
        <v>1976</v>
      </c>
      <c r="C312">
        <f t="shared" ca="1" si="8"/>
        <v>50</v>
      </c>
      <c r="D312" t="str" cm="1">
        <f t="array" aca="1" ref="D31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12" t="s">
        <v>29</v>
      </c>
      <c r="F312" t="s">
        <v>35</v>
      </c>
      <c r="G312" cm="1">
        <f t="array" ref="G312">_xlfn.IFS(marketing_campaign[[#This Row],[Marital_Status]]="Single",K312+L312+1,marketing_campaign[[#This Row],[Marital_Status]]="Together",K312+L312+2,marketing_campaign[[#This Row],[Marital_Status]]="Alone",K312+L312+1,marketing_campaign[[#This Row],[Marital_Status]]="Married",K312+L312+2,marketing_campaign[[#This Row],[Marital_Status]]="Divorced",K312+L312+1,marketing_campaign[[#This Row],[Marital_Status]]="YOLO",K312+L312+1,marketing_campaign[[#This Row],[Marital_Status]]="Absurd",K312+L312+1,marketing_campaign[[#This Row],[Marital_Status]]="Widow",K312+L312+1)</f>
        <v>2</v>
      </c>
      <c r="H312" t="str" cm="1">
        <f t="array" ref="H312">_xlfn.IFS(marketing_campaign[[#This Row],[Family_size]]=1,"Family_with_one_child",marketing_campaign[[#This Row],[Family_size]]&gt;1,"Family_with_more_children")</f>
        <v>Family_with_more_children</v>
      </c>
      <c r="I312">
        <v>12571</v>
      </c>
      <c r="J312" t="str">
        <f>IF(marketing_campaign[[#This Row],[Income]]&gt;=Sheet21!B362,"high_income","low_income")</f>
        <v>high_income</v>
      </c>
      <c r="K312">
        <v>1</v>
      </c>
      <c r="L312">
        <v>0</v>
      </c>
      <c r="M312" s="1">
        <v>41657</v>
      </c>
      <c r="N312">
        <v>86</v>
      </c>
      <c r="O312" t="str" cm="1">
        <f t="array" ref="O312">_xlfn.IFS(AND(marketing_campaign[[#This Row],[Recency]]&gt;=0,marketing_campaign[[#This Row],[Recency]]&lt;=14),"Early Recency",AND(marketing_campaign[[#This Row],[Recency]]&gt;=15,marketing_campaign[[#This Row],[Recency]]&lt;=31),"Mid-Recency",marketing_campaign[[#This Row],[Recency]]&gt;=32,"high Recency")</f>
        <v>high Recency</v>
      </c>
      <c r="P312">
        <v>3</v>
      </c>
      <c r="Q312">
        <v>5</v>
      </c>
      <c r="R312">
        <v>14</v>
      </c>
      <c r="S312">
        <v>2</v>
      </c>
      <c r="T312">
        <v>12</v>
      </c>
      <c r="U312">
        <v>17</v>
      </c>
      <c r="V312">
        <f>marketing_campaign[[#This Row],[MntGoldProds]]+marketing_campaign[[#This Row],[MntSweetProducts]]+marketing_campaign[[#This Row],[MntFishProducts]]+marketing_campaign[[#This Row],[MntMeatProducts]]+marketing_campaign[[#This Row],[MntFruits]]+marketing_campaign[[#This Row],[MntWines]]</f>
        <v>53</v>
      </c>
      <c r="W312">
        <v>4</v>
      </c>
      <c r="X312">
        <v>3</v>
      </c>
      <c r="Y312">
        <v>1</v>
      </c>
      <c r="Z312">
        <v>3</v>
      </c>
      <c r="AA312">
        <f t="shared" si="9"/>
        <v>11</v>
      </c>
      <c r="AB312" t="str" cm="1">
        <f t="array" ref="AB312">_xlfn.IFS(AND(AA312&gt;=0,AA312&lt;=15),"low purchase",AND(AA312&gt;=16,AA312&lt;=30),"mid purchase",AA312&gt;=31,"high purchase")</f>
        <v>low purchase</v>
      </c>
      <c r="AC312">
        <v>6</v>
      </c>
      <c r="AD312" t="str">
        <f>IF(marketing_campaign[[#This Row],[NumWebVisitsMonth]]&gt;=5.3,"higher_webvists","lower_webvisits")</f>
        <v>higher_webvists</v>
      </c>
      <c r="AE312">
        <v>0</v>
      </c>
      <c r="AF312">
        <v>0</v>
      </c>
      <c r="AG312">
        <v>0</v>
      </c>
      <c r="AH312">
        <v>0</v>
      </c>
      <c r="AI312">
        <v>0</v>
      </c>
      <c r="AJ312">
        <v>0</v>
      </c>
      <c r="AK312">
        <v>3</v>
      </c>
      <c r="AL312">
        <v>11</v>
      </c>
      <c r="AM312">
        <v>0</v>
      </c>
      <c r="AN312">
        <f>marketing_campaign[[#This Row],[AcceptedCmp2]]+marketing_campaign[[#This Row],[AcceptedCmp1]]+marketing_campaign[[#This Row],[AcceptedCmp5]]+marketing_campaign[[#This Row],[AcceptedCmp4]]+marketing_campaign[[#This Row],[AcceptedCmp3]]+marketing_campaign[[#This Row],[Response]]</f>
        <v>0</v>
      </c>
      <c r="AO312" t="str" cm="1">
        <f t="array" ref="AO31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13" spans="1:41" x14ac:dyDescent="0.35">
      <c r="A313">
        <v>2826</v>
      </c>
      <c r="B313">
        <v>1967</v>
      </c>
      <c r="C313">
        <f t="shared" ca="1" si="8"/>
        <v>59</v>
      </c>
      <c r="D313" t="str" cm="1">
        <f t="array" aca="1" ref="D31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13" t="s">
        <v>29</v>
      </c>
      <c r="F313" t="s">
        <v>33</v>
      </c>
      <c r="G313" cm="1">
        <f t="array" ref="G313">_xlfn.IFS(marketing_campaign[[#This Row],[Marital_Status]]="Single",K313+L313+1,marketing_campaign[[#This Row],[Marital_Status]]="Together",K313+L313+2,marketing_campaign[[#This Row],[Marital_Status]]="Alone",K313+L313+1,marketing_campaign[[#This Row],[Marital_Status]]="Married",K313+L313+2,marketing_campaign[[#This Row],[Marital_Status]]="Divorced",K313+L313+1,marketing_campaign[[#This Row],[Marital_Status]]="YOLO",K313+L313+1,marketing_campaign[[#This Row],[Marital_Status]]="Absurd",K313+L313+1,marketing_campaign[[#This Row],[Marital_Status]]="Widow",K313+L313+1)</f>
        <v>5</v>
      </c>
      <c r="H313" t="str" cm="1">
        <f t="array" ref="H313">_xlfn.IFS(marketing_campaign[[#This Row],[Family_size]]=1,"Family_with_one_child",marketing_campaign[[#This Row],[Family_size]]&gt;1,"Family_with_more_children")</f>
        <v>Family_with_more_children</v>
      </c>
      <c r="I313">
        <v>22574</v>
      </c>
      <c r="J313" t="str">
        <f>IF(marketing_campaign[[#This Row],[Income]]&gt;=Sheet21!B363,"high_income","low_income")</f>
        <v>high_income</v>
      </c>
      <c r="K313">
        <v>2</v>
      </c>
      <c r="L313">
        <v>1</v>
      </c>
      <c r="M313" s="1">
        <v>41575</v>
      </c>
      <c r="N313">
        <v>28</v>
      </c>
      <c r="O313" t="str" cm="1">
        <f t="array" ref="O313">_xlfn.IFS(AND(marketing_campaign[[#This Row],[Recency]]&gt;=0,marketing_campaign[[#This Row],[Recency]]&lt;=14),"Early Recency",AND(marketing_campaign[[#This Row],[Recency]]&gt;=15,marketing_campaign[[#This Row],[Recency]]&lt;=31),"Mid-Recency",marketing_campaign[[#This Row],[Recency]]&gt;=32,"high Recency")</f>
        <v>Mid-Recency</v>
      </c>
      <c r="P313">
        <v>25</v>
      </c>
      <c r="Q313">
        <v>0</v>
      </c>
      <c r="R313">
        <v>8</v>
      </c>
      <c r="S313">
        <v>2</v>
      </c>
      <c r="T313">
        <v>0</v>
      </c>
      <c r="U313">
        <v>2</v>
      </c>
      <c r="V313">
        <f>marketing_campaign[[#This Row],[MntGoldProds]]+marketing_campaign[[#This Row],[MntSweetProducts]]+marketing_campaign[[#This Row],[MntFishProducts]]+marketing_campaign[[#This Row],[MntMeatProducts]]+marketing_campaign[[#This Row],[MntFruits]]+marketing_campaign[[#This Row],[MntWines]]</f>
        <v>37</v>
      </c>
      <c r="W313">
        <v>2</v>
      </c>
      <c r="X313">
        <v>2</v>
      </c>
      <c r="Y313">
        <v>0</v>
      </c>
      <c r="Z313">
        <v>3</v>
      </c>
      <c r="AA313">
        <f t="shared" si="9"/>
        <v>7</v>
      </c>
      <c r="AB313" t="str" cm="1">
        <f t="array" ref="AB313">_xlfn.IFS(AND(AA313&gt;=0,AA313&lt;=15),"low purchase",AND(AA313&gt;=16,AA313&lt;=30),"mid purchase",AA313&gt;=31,"high purchase")</f>
        <v>low purchase</v>
      </c>
      <c r="AC313">
        <v>7</v>
      </c>
      <c r="AD313" t="str">
        <f>IF(marketing_campaign[[#This Row],[NumWebVisitsMonth]]&gt;=5.3,"higher_webvists","lower_webvisits")</f>
        <v>higher_webvists</v>
      </c>
      <c r="AE313">
        <v>0</v>
      </c>
      <c r="AF313">
        <v>0</v>
      </c>
      <c r="AG313">
        <v>0</v>
      </c>
      <c r="AH313">
        <v>0</v>
      </c>
      <c r="AI313">
        <v>0</v>
      </c>
      <c r="AJ313">
        <v>0</v>
      </c>
      <c r="AK313">
        <v>3</v>
      </c>
      <c r="AL313">
        <v>11</v>
      </c>
      <c r="AM313">
        <v>0</v>
      </c>
      <c r="AN313">
        <f>marketing_campaign[[#This Row],[AcceptedCmp2]]+marketing_campaign[[#This Row],[AcceptedCmp1]]+marketing_campaign[[#This Row],[AcceptedCmp5]]+marketing_campaign[[#This Row],[AcceptedCmp4]]+marketing_campaign[[#This Row],[AcceptedCmp3]]+marketing_campaign[[#This Row],[Response]]</f>
        <v>0</v>
      </c>
      <c r="AO313" t="str" cm="1">
        <f t="array" ref="AO31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14" spans="1:41" x14ac:dyDescent="0.35">
      <c r="A314">
        <v>2437</v>
      </c>
      <c r="B314">
        <v>1989</v>
      </c>
      <c r="C314">
        <f t="shared" ca="1" si="8"/>
        <v>37</v>
      </c>
      <c r="D314" t="str" cm="1">
        <f t="array" aca="1" ref="D31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314" t="s">
        <v>29</v>
      </c>
      <c r="F314" t="s">
        <v>33</v>
      </c>
      <c r="G314" cm="1">
        <f t="array" ref="G314">_xlfn.IFS(marketing_campaign[[#This Row],[Marital_Status]]="Single",K314+L314+1,marketing_campaign[[#This Row],[Marital_Status]]="Together",K314+L314+2,marketing_campaign[[#This Row],[Marital_Status]]="Alone",K314+L314+1,marketing_campaign[[#This Row],[Marital_Status]]="Married",K314+L314+2,marketing_campaign[[#This Row],[Marital_Status]]="Divorced",K314+L314+1,marketing_campaign[[#This Row],[Marital_Status]]="YOLO",K314+L314+1,marketing_campaign[[#This Row],[Marital_Status]]="Absurd",K314+L314+1,marketing_campaign[[#This Row],[Marital_Status]]="Widow",K314+L314+1)</f>
        <v>2</v>
      </c>
      <c r="H314" t="str" cm="1">
        <f t="array" ref="H314">_xlfn.IFS(marketing_campaign[[#This Row],[Family_size]]=1,"Family_with_one_child",marketing_campaign[[#This Row],[Family_size]]&gt;1,"Family_with_more_children")</f>
        <v>Family_with_more_children</v>
      </c>
      <c r="I314">
        <v>51386</v>
      </c>
      <c r="J314" t="str">
        <f>IF(marketing_campaign[[#This Row],[Income]]&gt;=Sheet21!B364,"high_income","low_income")</f>
        <v>high_income</v>
      </c>
      <c r="K314">
        <v>0</v>
      </c>
      <c r="L314">
        <v>0</v>
      </c>
      <c r="M314" s="1">
        <v>41428</v>
      </c>
      <c r="N314">
        <v>69</v>
      </c>
      <c r="O314" t="str" cm="1">
        <f t="array" ref="O314">_xlfn.IFS(AND(marketing_campaign[[#This Row],[Recency]]&gt;=0,marketing_campaign[[#This Row],[Recency]]&lt;=14),"Early Recency",AND(marketing_campaign[[#This Row],[Recency]]&gt;=15,marketing_campaign[[#This Row],[Recency]]&lt;=31),"Mid-Recency",marketing_campaign[[#This Row],[Recency]]&gt;=32,"high Recency")</f>
        <v>high Recency</v>
      </c>
      <c r="P314">
        <v>861</v>
      </c>
      <c r="Q314">
        <v>138</v>
      </c>
      <c r="R314">
        <v>461</v>
      </c>
      <c r="S314">
        <v>60</v>
      </c>
      <c r="T314">
        <v>30</v>
      </c>
      <c r="U314">
        <v>61</v>
      </c>
      <c r="V314">
        <f>marketing_campaign[[#This Row],[MntGoldProds]]+marketing_campaign[[#This Row],[MntSweetProducts]]+marketing_campaign[[#This Row],[MntFishProducts]]+marketing_campaign[[#This Row],[MntMeatProducts]]+marketing_campaign[[#This Row],[MntFruits]]+marketing_campaign[[#This Row],[MntWines]]</f>
        <v>1611</v>
      </c>
      <c r="W314">
        <v>1</v>
      </c>
      <c r="X314">
        <v>6</v>
      </c>
      <c r="Y314">
        <v>5</v>
      </c>
      <c r="Z314">
        <v>12</v>
      </c>
      <c r="AA314">
        <f t="shared" si="9"/>
        <v>24</v>
      </c>
      <c r="AB314" t="str" cm="1">
        <f t="array" ref="AB314">_xlfn.IFS(AND(AA314&gt;=0,AA314&lt;=15),"low purchase",AND(AA314&gt;=16,AA314&lt;=30),"mid purchase",AA314&gt;=31,"high purchase")</f>
        <v>mid purchase</v>
      </c>
      <c r="AC314">
        <v>3</v>
      </c>
      <c r="AD314" t="str">
        <f>IF(marketing_campaign[[#This Row],[NumWebVisitsMonth]]&gt;=5.3,"higher_webvists","lower_webvisits")</f>
        <v>lower_webvisits</v>
      </c>
      <c r="AE314">
        <v>0</v>
      </c>
      <c r="AF314">
        <v>1</v>
      </c>
      <c r="AG314">
        <v>0</v>
      </c>
      <c r="AH314">
        <v>1</v>
      </c>
      <c r="AI314">
        <v>0</v>
      </c>
      <c r="AJ314">
        <v>0</v>
      </c>
      <c r="AK314">
        <v>3</v>
      </c>
      <c r="AL314">
        <v>11</v>
      </c>
      <c r="AM314">
        <v>0</v>
      </c>
      <c r="AN314">
        <f>marketing_campaign[[#This Row],[AcceptedCmp2]]+marketing_campaign[[#This Row],[AcceptedCmp1]]+marketing_campaign[[#This Row],[AcceptedCmp5]]+marketing_campaign[[#This Row],[AcceptedCmp4]]+marketing_campaign[[#This Row],[AcceptedCmp3]]+marketing_campaign[[#This Row],[Response]]</f>
        <v>2</v>
      </c>
      <c r="AO314" t="str" cm="1">
        <f t="array" ref="AO31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315" spans="1:41" x14ac:dyDescent="0.35">
      <c r="A315">
        <v>6320</v>
      </c>
      <c r="B315">
        <v>1976</v>
      </c>
      <c r="C315">
        <f t="shared" ca="1" si="8"/>
        <v>50</v>
      </c>
      <c r="D315" t="str" cm="1">
        <f t="array" aca="1" ref="D31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15" t="s">
        <v>34</v>
      </c>
      <c r="F315" t="s">
        <v>30</v>
      </c>
      <c r="G315" cm="1">
        <f t="array" ref="G315">_xlfn.IFS(marketing_campaign[[#This Row],[Marital_Status]]="Single",K315+L315+1,marketing_campaign[[#This Row],[Marital_Status]]="Together",K315+L315+2,marketing_campaign[[#This Row],[Marital_Status]]="Alone",K315+L315+1,marketing_campaign[[#This Row],[Marital_Status]]="Married",K315+L315+2,marketing_campaign[[#This Row],[Marital_Status]]="Divorced",K315+L315+1,marketing_campaign[[#This Row],[Marital_Status]]="YOLO",K315+L315+1,marketing_campaign[[#This Row],[Marital_Status]]="Absurd",K315+L315+1,marketing_campaign[[#This Row],[Marital_Status]]="Widow",K315+L315+1)</f>
        <v>1</v>
      </c>
      <c r="H315" t="str" cm="1">
        <f t="array" ref="H315">_xlfn.IFS(marketing_campaign[[#This Row],[Family_size]]=1,"Family_with_one_child",marketing_campaign[[#This Row],[Family_size]]&gt;1,"Family_with_more_children")</f>
        <v>Family_with_one_child</v>
      </c>
      <c r="I315">
        <v>70893</v>
      </c>
      <c r="J315" t="str">
        <f>IF(marketing_campaign[[#This Row],[Income]]&gt;=Sheet21!B365,"high_income","low_income")</f>
        <v>high_income</v>
      </c>
      <c r="K315">
        <v>0</v>
      </c>
      <c r="L315">
        <v>0</v>
      </c>
      <c r="M315" s="1">
        <v>41311</v>
      </c>
      <c r="N315">
        <v>42</v>
      </c>
      <c r="O315" t="str" cm="1">
        <f t="array" ref="O315">_xlfn.IFS(AND(marketing_campaign[[#This Row],[Recency]]&gt;=0,marketing_campaign[[#This Row],[Recency]]&lt;=14),"Early Recency",AND(marketing_campaign[[#This Row],[Recency]]&gt;=15,marketing_campaign[[#This Row],[Recency]]&lt;=31),"Mid-Recency",marketing_campaign[[#This Row],[Recency]]&gt;=32,"high Recency")</f>
        <v>high Recency</v>
      </c>
      <c r="P315">
        <v>768</v>
      </c>
      <c r="Q315">
        <v>44</v>
      </c>
      <c r="R315">
        <v>561</v>
      </c>
      <c r="S315">
        <v>77</v>
      </c>
      <c r="T315">
        <v>44</v>
      </c>
      <c r="U315">
        <v>14</v>
      </c>
      <c r="V315">
        <f>marketing_campaign[[#This Row],[MntGoldProds]]+marketing_campaign[[#This Row],[MntSweetProducts]]+marketing_campaign[[#This Row],[MntFishProducts]]+marketing_campaign[[#This Row],[MntMeatProducts]]+marketing_campaign[[#This Row],[MntFruits]]+marketing_campaign[[#This Row],[MntWines]]</f>
        <v>1508</v>
      </c>
      <c r="W315">
        <v>1</v>
      </c>
      <c r="X315">
        <v>6</v>
      </c>
      <c r="Y315">
        <v>6</v>
      </c>
      <c r="Z315">
        <v>10</v>
      </c>
      <c r="AA315">
        <f t="shared" si="9"/>
        <v>23</v>
      </c>
      <c r="AB315" t="str" cm="1">
        <f t="array" ref="AB315">_xlfn.IFS(AND(AA315&gt;=0,AA315&lt;=15),"low purchase",AND(AA315&gt;=16,AA315&lt;=30),"mid purchase",AA315&gt;=31,"high purchase")</f>
        <v>mid purchase</v>
      </c>
      <c r="AC315">
        <v>3</v>
      </c>
      <c r="AD315" t="str">
        <f>IF(marketing_campaign[[#This Row],[NumWebVisitsMonth]]&gt;=5.3,"higher_webvists","lower_webvisits")</f>
        <v>lower_webvisits</v>
      </c>
      <c r="AE315">
        <v>0</v>
      </c>
      <c r="AF315">
        <v>0</v>
      </c>
      <c r="AG315">
        <v>0</v>
      </c>
      <c r="AH315">
        <v>0</v>
      </c>
      <c r="AI315">
        <v>0</v>
      </c>
      <c r="AJ315">
        <v>0</v>
      </c>
      <c r="AK315">
        <v>3</v>
      </c>
      <c r="AL315">
        <v>11</v>
      </c>
      <c r="AM315">
        <v>0</v>
      </c>
      <c r="AN315">
        <f>marketing_campaign[[#This Row],[AcceptedCmp2]]+marketing_campaign[[#This Row],[AcceptedCmp1]]+marketing_campaign[[#This Row],[AcceptedCmp5]]+marketing_campaign[[#This Row],[AcceptedCmp4]]+marketing_campaign[[#This Row],[AcceptedCmp3]]+marketing_campaign[[#This Row],[Response]]</f>
        <v>0</v>
      </c>
      <c r="AO315" t="str" cm="1">
        <f t="array" ref="AO31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16" spans="1:41" x14ac:dyDescent="0.35">
      <c r="A316">
        <v>3050</v>
      </c>
      <c r="B316">
        <v>1966</v>
      </c>
      <c r="C316">
        <f t="shared" ca="1" si="8"/>
        <v>60</v>
      </c>
      <c r="D316" t="str" cm="1">
        <f t="array" aca="1" ref="D31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16" t="s">
        <v>29</v>
      </c>
      <c r="F316" t="s">
        <v>33</v>
      </c>
      <c r="G316" cm="1">
        <f t="array" ref="G316">_xlfn.IFS(marketing_campaign[[#This Row],[Marital_Status]]="Single",K316+L316+1,marketing_campaign[[#This Row],[Marital_Status]]="Together",K316+L316+2,marketing_campaign[[#This Row],[Marital_Status]]="Alone",K316+L316+1,marketing_campaign[[#This Row],[Marital_Status]]="Married",K316+L316+2,marketing_campaign[[#This Row],[Marital_Status]]="Divorced",K316+L316+1,marketing_campaign[[#This Row],[Marital_Status]]="YOLO",K316+L316+1,marketing_campaign[[#This Row],[Marital_Status]]="Absurd",K316+L316+1,marketing_campaign[[#This Row],[Marital_Status]]="Widow",K316+L316+1)</f>
        <v>4</v>
      </c>
      <c r="H316" t="str" cm="1">
        <f t="array" ref="H316">_xlfn.IFS(marketing_campaign[[#This Row],[Family_size]]=1,"Family_with_one_child",marketing_campaign[[#This Row],[Family_size]]&gt;1,"Family_with_more_children")</f>
        <v>Family_with_more_children</v>
      </c>
      <c r="I316">
        <v>54198</v>
      </c>
      <c r="J316" t="str">
        <f>IF(marketing_campaign[[#This Row],[Income]]&gt;=Sheet21!B366,"high_income","low_income")</f>
        <v>high_income</v>
      </c>
      <c r="K316">
        <v>1</v>
      </c>
      <c r="L316">
        <v>1</v>
      </c>
      <c r="M316" s="1">
        <v>41625</v>
      </c>
      <c r="N316">
        <v>13</v>
      </c>
      <c r="O316" t="str" cm="1">
        <f t="array" ref="O316">_xlfn.IFS(AND(marketing_campaign[[#This Row],[Recency]]&gt;=0,marketing_campaign[[#This Row],[Recency]]&lt;=14),"Early Recency",AND(marketing_campaign[[#This Row],[Recency]]&gt;=15,marketing_campaign[[#This Row],[Recency]]&lt;=31),"Mid-Recency",marketing_campaign[[#This Row],[Recency]]&gt;=32,"high Recency")</f>
        <v>Early Recency</v>
      </c>
      <c r="P316">
        <v>185</v>
      </c>
      <c r="Q316">
        <v>0</v>
      </c>
      <c r="R316">
        <v>28</v>
      </c>
      <c r="S316">
        <v>3</v>
      </c>
      <c r="T316">
        <v>2</v>
      </c>
      <c r="U316">
        <v>17</v>
      </c>
      <c r="V316">
        <f>marketing_campaign[[#This Row],[MntGoldProds]]+marketing_campaign[[#This Row],[MntSweetProducts]]+marketing_campaign[[#This Row],[MntFishProducts]]+marketing_campaign[[#This Row],[MntMeatProducts]]+marketing_campaign[[#This Row],[MntFruits]]+marketing_campaign[[#This Row],[MntWines]]</f>
        <v>235</v>
      </c>
      <c r="W316">
        <v>6</v>
      </c>
      <c r="X316">
        <v>3</v>
      </c>
      <c r="Y316">
        <v>1</v>
      </c>
      <c r="Z316">
        <v>6</v>
      </c>
      <c r="AA316">
        <f t="shared" si="9"/>
        <v>16</v>
      </c>
      <c r="AB316" t="str" cm="1">
        <f t="array" ref="AB316">_xlfn.IFS(AND(AA316&gt;=0,AA316&lt;=15),"low purchase",AND(AA316&gt;=16,AA316&lt;=30),"mid purchase",AA316&gt;=31,"high purchase")</f>
        <v>mid purchase</v>
      </c>
      <c r="AC316">
        <v>4</v>
      </c>
      <c r="AD316" t="str">
        <f>IF(marketing_campaign[[#This Row],[NumWebVisitsMonth]]&gt;=5.3,"higher_webvists","lower_webvisits")</f>
        <v>lower_webvisits</v>
      </c>
      <c r="AE316">
        <v>0</v>
      </c>
      <c r="AF316">
        <v>0</v>
      </c>
      <c r="AG316">
        <v>0</v>
      </c>
      <c r="AH316">
        <v>0</v>
      </c>
      <c r="AI316">
        <v>0</v>
      </c>
      <c r="AJ316">
        <v>0</v>
      </c>
      <c r="AK316">
        <v>3</v>
      </c>
      <c r="AL316">
        <v>11</v>
      </c>
      <c r="AM316">
        <v>0</v>
      </c>
      <c r="AN316">
        <f>marketing_campaign[[#This Row],[AcceptedCmp2]]+marketing_campaign[[#This Row],[AcceptedCmp1]]+marketing_campaign[[#This Row],[AcceptedCmp5]]+marketing_campaign[[#This Row],[AcceptedCmp4]]+marketing_campaign[[#This Row],[AcceptedCmp3]]+marketing_campaign[[#This Row],[Response]]</f>
        <v>0</v>
      </c>
      <c r="AO316" t="str" cm="1">
        <f t="array" ref="AO31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17" spans="1:41" x14ac:dyDescent="0.35">
      <c r="A317">
        <v>231</v>
      </c>
      <c r="B317">
        <v>1956</v>
      </c>
      <c r="C317">
        <f t="shared" ca="1" si="8"/>
        <v>70</v>
      </c>
      <c r="D317" t="str" cm="1">
        <f t="array" aca="1" ref="D31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317" t="s">
        <v>34</v>
      </c>
      <c r="F317" t="s">
        <v>31</v>
      </c>
      <c r="G317" cm="1">
        <f t="array" ref="G317">_xlfn.IFS(marketing_campaign[[#This Row],[Marital_Status]]="Single",K317+L317+1,marketing_campaign[[#This Row],[Marital_Status]]="Together",K317+L317+2,marketing_campaign[[#This Row],[Marital_Status]]="Alone",K317+L317+1,marketing_campaign[[#This Row],[Marital_Status]]="Married",K317+L317+2,marketing_campaign[[#This Row],[Marital_Status]]="Divorced",K317+L317+1,marketing_campaign[[#This Row],[Marital_Status]]="YOLO",K317+L317+1,marketing_campaign[[#This Row],[Marital_Status]]="Absurd",K317+L317+1,marketing_campaign[[#This Row],[Marital_Status]]="Widow",K317+L317+1)</f>
        <v>4</v>
      </c>
      <c r="H317" t="str" cm="1">
        <f t="array" ref="H317">_xlfn.IFS(marketing_campaign[[#This Row],[Family_size]]=1,"Family_with_one_child",marketing_campaign[[#This Row],[Family_size]]&gt;1,"Family_with_more_children")</f>
        <v>Family_with_more_children</v>
      </c>
      <c r="I317">
        <v>28839</v>
      </c>
      <c r="J317" t="str">
        <f>IF(marketing_campaign[[#This Row],[Income]]&gt;=Sheet21!B367,"high_income","low_income")</f>
        <v>high_income</v>
      </c>
      <c r="K317">
        <v>1</v>
      </c>
      <c r="L317">
        <v>1</v>
      </c>
      <c r="M317" s="1">
        <v>41709</v>
      </c>
      <c r="N317">
        <v>86</v>
      </c>
      <c r="O317" t="str" cm="1">
        <f t="array" ref="O317">_xlfn.IFS(AND(marketing_campaign[[#This Row],[Recency]]&gt;=0,marketing_campaign[[#This Row],[Recency]]&lt;=14),"Early Recency",AND(marketing_campaign[[#This Row],[Recency]]&gt;=15,marketing_campaign[[#This Row],[Recency]]&lt;=31),"Mid-Recency",marketing_campaign[[#This Row],[Recency]]&gt;=32,"high Recency")</f>
        <v>high Recency</v>
      </c>
      <c r="P317">
        <v>24</v>
      </c>
      <c r="Q317">
        <v>0</v>
      </c>
      <c r="R317">
        <v>7</v>
      </c>
      <c r="S317">
        <v>0</v>
      </c>
      <c r="T317">
        <v>0</v>
      </c>
      <c r="U317">
        <v>1</v>
      </c>
      <c r="V317">
        <f>marketing_campaign[[#This Row],[MntGoldProds]]+marketing_campaign[[#This Row],[MntSweetProducts]]+marketing_campaign[[#This Row],[MntFishProducts]]+marketing_campaign[[#This Row],[MntMeatProducts]]+marketing_campaign[[#This Row],[MntFruits]]+marketing_campaign[[#This Row],[MntWines]]</f>
        <v>32</v>
      </c>
      <c r="W317">
        <v>2</v>
      </c>
      <c r="X317">
        <v>2</v>
      </c>
      <c r="Y317">
        <v>0</v>
      </c>
      <c r="Z317">
        <v>3</v>
      </c>
      <c r="AA317">
        <f t="shared" si="9"/>
        <v>7</v>
      </c>
      <c r="AB317" t="str" cm="1">
        <f t="array" ref="AB317">_xlfn.IFS(AND(AA317&gt;=0,AA317&lt;=15),"low purchase",AND(AA317&gt;=16,AA317&lt;=30),"mid purchase",AA317&gt;=31,"high purchase")</f>
        <v>low purchase</v>
      </c>
      <c r="AC317">
        <v>5</v>
      </c>
      <c r="AD317" t="str">
        <f>IF(marketing_campaign[[#This Row],[NumWebVisitsMonth]]&gt;=5.3,"higher_webvists","lower_webvisits")</f>
        <v>lower_webvisits</v>
      </c>
      <c r="AE317">
        <v>0</v>
      </c>
      <c r="AF317">
        <v>0</v>
      </c>
      <c r="AG317">
        <v>0</v>
      </c>
      <c r="AH317">
        <v>0</v>
      </c>
      <c r="AI317">
        <v>0</v>
      </c>
      <c r="AJ317">
        <v>0</v>
      </c>
      <c r="AK317">
        <v>3</v>
      </c>
      <c r="AL317">
        <v>11</v>
      </c>
      <c r="AM317">
        <v>0</v>
      </c>
      <c r="AN317">
        <f>marketing_campaign[[#This Row],[AcceptedCmp2]]+marketing_campaign[[#This Row],[AcceptedCmp1]]+marketing_campaign[[#This Row],[AcceptedCmp5]]+marketing_campaign[[#This Row],[AcceptedCmp4]]+marketing_campaign[[#This Row],[AcceptedCmp3]]+marketing_campaign[[#This Row],[Response]]</f>
        <v>0</v>
      </c>
      <c r="AO317" t="str" cm="1">
        <f t="array" ref="AO31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18" spans="1:41" x14ac:dyDescent="0.35">
      <c r="A318">
        <v>2392</v>
      </c>
      <c r="B318">
        <v>1972</v>
      </c>
      <c r="C318">
        <f t="shared" ca="1" si="8"/>
        <v>54</v>
      </c>
      <c r="D318" t="str" cm="1">
        <f t="array" aca="1" ref="D31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18" t="s">
        <v>29</v>
      </c>
      <c r="F318" t="s">
        <v>33</v>
      </c>
      <c r="G318" cm="1">
        <f t="array" ref="G318">_xlfn.IFS(marketing_campaign[[#This Row],[Marital_Status]]="Single",K318+L318+1,marketing_campaign[[#This Row],[Marital_Status]]="Together",K318+L318+2,marketing_campaign[[#This Row],[Marital_Status]]="Alone",K318+L318+1,marketing_campaign[[#This Row],[Marital_Status]]="Married",K318+L318+2,marketing_campaign[[#This Row],[Marital_Status]]="Divorced",K318+L318+1,marketing_campaign[[#This Row],[Marital_Status]]="YOLO",K318+L318+1,marketing_campaign[[#This Row],[Marital_Status]]="Absurd",K318+L318+1,marketing_campaign[[#This Row],[Marital_Status]]="Widow",K318+L318+1)</f>
        <v>4</v>
      </c>
      <c r="H318" t="str" cm="1">
        <f t="array" ref="H318">_xlfn.IFS(marketing_campaign[[#This Row],[Family_size]]=1,"Family_with_one_child",marketing_campaign[[#This Row],[Family_size]]&gt;1,"Family_with_more_children")</f>
        <v>Family_with_more_children</v>
      </c>
      <c r="I318">
        <v>40321</v>
      </c>
      <c r="J318" t="str">
        <f>IF(marketing_campaign[[#This Row],[Income]]&gt;=Sheet21!B368,"high_income","low_income")</f>
        <v>high_income</v>
      </c>
      <c r="K318">
        <v>1</v>
      </c>
      <c r="L318">
        <v>1</v>
      </c>
      <c r="M318" s="1">
        <v>41484</v>
      </c>
      <c r="N318">
        <v>59</v>
      </c>
      <c r="O318" t="str" cm="1">
        <f t="array" ref="O318">_xlfn.IFS(AND(marketing_campaign[[#This Row],[Recency]]&gt;=0,marketing_campaign[[#This Row],[Recency]]&lt;=14),"Early Recency",AND(marketing_campaign[[#This Row],[Recency]]&gt;=15,marketing_campaign[[#This Row],[Recency]]&lt;=31),"Mid-Recency",marketing_campaign[[#This Row],[Recency]]&gt;=32,"high Recency")</f>
        <v>high Recency</v>
      </c>
      <c r="P318">
        <v>44</v>
      </c>
      <c r="Q318">
        <v>4</v>
      </c>
      <c r="R318">
        <v>21</v>
      </c>
      <c r="S318">
        <v>6</v>
      </c>
      <c r="T318">
        <v>0</v>
      </c>
      <c r="U318">
        <v>27</v>
      </c>
      <c r="V318">
        <f>marketing_campaign[[#This Row],[MntGoldProds]]+marketing_campaign[[#This Row],[MntSweetProducts]]+marketing_campaign[[#This Row],[MntFishProducts]]+marketing_campaign[[#This Row],[MntMeatProducts]]+marketing_campaign[[#This Row],[MntFruits]]+marketing_campaign[[#This Row],[MntWines]]</f>
        <v>102</v>
      </c>
      <c r="W318">
        <v>2</v>
      </c>
      <c r="X318">
        <v>3</v>
      </c>
      <c r="Y318">
        <v>0</v>
      </c>
      <c r="Z318">
        <v>3</v>
      </c>
      <c r="AA318">
        <f t="shared" si="9"/>
        <v>8</v>
      </c>
      <c r="AB318" t="str" cm="1">
        <f t="array" ref="AB318">_xlfn.IFS(AND(AA318&gt;=0,AA318&lt;=15),"low purchase",AND(AA318&gt;=16,AA318&lt;=30),"mid purchase",AA318&gt;=31,"high purchase")</f>
        <v>low purchase</v>
      </c>
      <c r="AC318">
        <v>7</v>
      </c>
      <c r="AD318" t="str">
        <f>IF(marketing_campaign[[#This Row],[NumWebVisitsMonth]]&gt;=5.3,"higher_webvists","lower_webvisits")</f>
        <v>higher_webvists</v>
      </c>
      <c r="AE318">
        <v>0</v>
      </c>
      <c r="AF318">
        <v>0</v>
      </c>
      <c r="AG318">
        <v>0</v>
      </c>
      <c r="AH318">
        <v>0</v>
      </c>
      <c r="AI318">
        <v>0</v>
      </c>
      <c r="AJ318">
        <v>0</v>
      </c>
      <c r="AK318">
        <v>3</v>
      </c>
      <c r="AL318">
        <v>11</v>
      </c>
      <c r="AM318">
        <v>0</v>
      </c>
      <c r="AN318">
        <f>marketing_campaign[[#This Row],[AcceptedCmp2]]+marketing_campaign[[#This Row],[AcceptedCmp1]]+marketing_campaign[[#This Row],[AcceptedCmp5]]+marketing_campaign[[#This Row],[AcceptedCmp4]]+marketing_campaign[[#This Row],[AcceptedCmp3]]+marketing_campaign[[#This Row],[Response]]</f>
        <v>0</v>
      </c>
      <c r="AO318" t="str" cm="1">
        <f t="array" ref="AO31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19" spans="1:41" x14ac:dyDescent="0.35">
      <c r="A319">
        <v>9478</v>
      </c>
      <c r="B319">
        <v>1985</v>
      </c>
      <c r="C319">
        <f t="shared" ca="1" si="8"/>
        <v>41</v>
      </c>
      <c r="D319" t="str" cm="1">
        <f t="array" aca="1" ref="D31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319" t="s">
        <v>29</v>
      </c>
      <c r="F319" t="s">
        <v>30</v>
      </c>
      <c r="G319" cm="1">
        <f t="array" ref="G319">_xlfn.IFS(marketing_campaign[[#This Row],[Marital_Status]]="Single",K319+L319+1,marketing_campaign[[#This Row],[Marital_Status]]="Together",K319+L319+2,marketing_campaign[[#This Row],[Marital_Status]]="Alone",K319+L319+1,marketing_campaign[[#This Row],[Marital_Status]]="Married",K319+L319+2,marketing_campaign[[#This Row],[Marital_Status]]="Divorced",K319+L319+1,marketing_campaign[[#This Row],[Marital_Status]]="YOLO",K319+L319+1,marketing_campaign[[#This Row],[Marital_Status]]="Absurd",K319+L319+1,marketing_campaign[[#This Row],[Marital_Status]]="Widow",K319+L319+1)</f>
        <v>2</v>
      </c>
      <c r="H319" t="str" cm="1">
        <f t="array" ref="H319">_xlfn.IFS(marketing_campaign[[#This Row],[Family_size]]=1,"Family_with_one_child",marketing_campaign[[#This Row],[Family_size]]&gt;1,"Family_with_more_children")</f>
        <v>Family_with_more_children</v>
      </c>
      <c r="I319">
        <v>66503</v>
      </c>
      <c r="J319" t="str">
        <f>IF(marketing_campaign[[#This Row],[Income]]&gt;=Sheet21!B369,"high_income","low_income")</f>
        <v>high_income</v>
      </c>
      <c r="K319">
        <v>1</v>
      </c>
      <c r="L319">
        <v>0</v>
      </c>
      <c r="M319" s="1">
        <v>41135</v>
      </c>
      <c r="N319">
        <v>30</v>
      </c>
      <c r="O319" t="str" cm="1">
        <f t="array" ref="O319">_xlfn.IFS(AND(marketing_campaign[[#This Row],[Recency]]&gt;=0,marketing_campaign[[#This Row],[Recency]]&lt;=14),"Early Recency",AND(marketing_campaign[[#This Row],[Recency]]&gt;=15,marketing_campaign[[#This Row],[Recency]]&lt;=31),"Mid-Recency",marketing_campaign[[#This Row],[Recency]]&gt;=32,"high Recency")</f>
        <v>Mid-Recency</v>
      </c>
      <c r="P319">
        <v>91</v>
      </c>
      <c r="Q319">
        <v>64</v>
      </c>
      <c r="R319">
        <v>128</v>
      </c>
      <c r="S319">
        <v>65</v>
      </c>
      <c r="T319">
        <v>3</v>
      </c>
      <c r="U319">
        <v>50</v>
      </c>
      <c r="V319">
        <f>marketing_campaign[[#This Row],[MntGoldProds]]+marketing_campaign[[#This Row],[MntSweetProducts]]+marketing_campaign[[#This Row],[MntFishProducts]]+marketing_campaign[[#This Row],[MntMeatProducts]]+marketing_campaign[[#This Row],[MntFruits]]+marketing_campaign[[#This Row],[MntWines]]</f>
        <v>401</v>
      </c>
      <c r="W319">
        <v>2</v>
      </c>
      <c r="X319">
        <v>4</v>
      </c>
      <c r="Y319">
        <v>3</v>
      </c>
      <c r="Z319">
        <v>6</v>
      </c>
      <c r="AA319">
        <f t="shared" si="9"/>
        <v>15</v>
      </c>
      <c r="AB319" t="str" cm="1">
        <f t="array" ref="AB319">_xlfn.IFS(AND(AA319&gt;=0,AA319&lt;=15),"low purchase",AND(AA319&gt;=16,AA319&lt;=30),"mid purchase",AA319&gt;=31,"high purchase")</f>
        <v>low purchase</v>
      </c>
      <c r="AC319">
        <v>3</v>
      </c>
      <c r="AD319" t="str">
        <f>IF(marketing_campaign[[#This Row],[NumWebVisitsMonth]]&gt;=5.3,"higher_webvists","lower_webvisits")</f>
        <v>lower_webvisits</v>
      </c>
      <c r="AE319">
        <v>0</v>
      </c>
      <c r="AF319">
        <v>0</v>
      </c>
      <c r="AG319">
        <v>0</v>
      </c>
      <c r="AH319">
        <v>0</v>
      </c>
      <c r="AI319">
        <v>0</v>
      </c>
      <c r="AJ319">
        <v>0</v>
      </c>
      <c r="AK319">
        <v>3</v>
      </c>
      <c r="AL319">
        <v>11</v>
      </c>
      <c r="AM319">
        <v>0</v>
      </c>
      <c r="AN319">
        <f>marketing_campaign[[#This Row],[AcceptedCmp2]]+marketing_campaign[[#This Row],[AcceptedCmp1]]+marketing_campaign[[#This Row],[AcceptedCmp5]]+marketing_campaign[[#This Row],[AcceptedCmp4]]+marketing_campaign[[#This Row],[AcceptedCmp3]]+marketing_campaign[[#This Row],[Response]]</f>
        <v>0</v>
      </c>
      <c r="AO319" t="str" cm="1">
        <f t="array" ref="AO31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20" spans="1:41" x14ac:dyDescent="0.35">
      <c r="A320">
        <v>113</v>
      </c>
      <c r="B320">
        <v>1951</v>
      </c>
      <c r="C320">
        <f t="shared" ca="1" si="8"/>
        <v>75</v>
      </c>
      <c r="D320" t="str" cm="1">
        <f t="array" aca="1" ref="D32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320" t="s">
        <v>29</v>
      </c>
      <c r="F320" t="s">
        <v>33</v>
      </c>
      <c r="G320" cm="1">
        <f t="array" ref="G320">_xlfn.IFS(marketing_campaign[[#This Row],[Marital_Status]]="Single",K320+L320+1,marketing_campaign[[#This Row],[Marital_Status]]="Together",K320+L320+2,marketing_campaign[[#This Row],[Marital_Status]]="Alone",K320+L320+1,marketing_campaign[[#This Row],[Marital_Status]]="Married",K320+L320+2,marketing_campaign[[#This Row],[Marital_Status]]="Divorced",K320+L320+1,marketing_campaign[[#This Row],[Marital_Status]]="YOLO",K320+L320+1,marketing_campaign[[#This Row],[Marital_Status]]="Absurd",K320+L320+1,marketing_campaign[[#This Row],[Marital_Status]]="Widow",K320+L320+1)</f>
        <v>4</v>
      </c>
      <c r="H320" t="str" cm="1">
        <f t="array" ref="H320">_xlfn.IFS(marketing_campaign[[#This Row],[Family_size]]=1,"Family_with_one_child",marketing_campaign[[#This Row],[Family_size]]&gt;1,"Family_with_more_children")</f>
        <v>Family_with_more_children</v>
      </c>
      <c r="I320">
        <v>30833</v>
      </c>
      <c r="J320" t="str">
        <f>IF(marketing_campaign[[#This Row],[Income]]&gt;=Sheet21!B370,"high_income","low_income")</f>
        <v>high_income</v>
      </c>
      <c r="K320">
        <v>1</v>
      </c>
      <c r="L320">
        <v>1</v>
      </c>
      <c r="M320" s="1">
        <v>41471</v>
      </c>
      <c r="N320">
        <v>33</v>
      </c>
      <c r="O320" t="str" cm="1">
        <f t="array" ref="O320">_xlfn.IFS(AND(marketing_campaign[[#This Row],[Recency]]&gt;=0,marketing_campaign[[#This Row],[Recency]]&lt;=14),"Early Recency",AND(marketing_campaign[[#This Row],[Recency]]&gt;=15,marketing_campaign[[#This Row],[Recency]]&lt;=31),"Mid-Recency",marketing_campaign[[#This Row],[Recency]]&gt;=32,"high Recency")</f>
        <v>high Recency</v>
      </c>
      <c r="P320">
        <v>11</v>
      </c>
      <c r="Q320">
        <v>0</v>
      </c>
      <c r="R320">
        <v>7</v>
      </c>
      <c r="S320">
        <v>3</v>
      </c>
      <c r="T320">
        <v>1</v>
      </c>
      <c r="U320">
        <v>6</v>
      </c>
      <c r="V320">
        <f>marketing_campaign[[#This Row],[MntGoldProds]]+marketing_campaign[[#This Row],[MntSweetProducts]]+marketing_campaign[[#This Row],[MntFishProducts]]+marketing_campaign[[#This Row],[MntMeatProducts]]+marketing_campaign[[#This Row],[MntFruits]]+marketing_campaign[[#This Row],[MntWines]]</f>
        <v>28</v>
      </c>
      <c r="W320">
        <v>2</v>
      </c>
      <c r="X320">
        <v>1</v>
      </c>
      <c r="Y320">
        <v>0</v>
      </c>
      <c r="Z320">
        <v>3</v>
      </c>
      <c r="AA320">
        <f t="shared" si="9"/>
        <v>6</v>
      </c>
      <c r="AB320" t="str" cm="1">
        <f t="array" ref="AB320">_xlfn.IFS(AND(AA320&gt;=0,AA320&lt;=15),"low purchase",AND(AA320&gt;=16,AA320&lt;=30),"mid purchase",AA320&gt;=31,"high purchase")</f>
        <v>low purchase</v>
      </c>
      <c r="AC320">
        <v>5</v>
      </c>
      <c r="AD320" t="str">
        <f>IF(marketing_campaign[[#This Row],[NumWebVisitsMonth]]&gt;=5.3,"higher_webvists","lower_webvisits")</f>
        <v>lower_webvisits</v>
      </c>
      <c r="AE320">
        <v>0</v>
      </c>
      <c r="AF320">
        <v>0</v>
      </c>
      <c r="AG320">
        <v>0</v>
      </c>
      <c r="AH320">
        <v>0</v>
      </c>
      <c r="AI320">
        <v>0</v>
      </c>
      <c r="AJ320">
        <v>0</v>
      </c>
      <c r="AK320">
        <v>3</v>
      </c>
      <c r="AL320">
        <v>11</v>
      </c>
      <c r="AM320">
        <v>0</v>
      </c>
      <c r="AN320">
        <f>marketing_campaign[[#This Row],[AcceptedCmp2]]+marketing_campaign[[#This Row],[AcceptedCmp1]]+marketing_campaign[[#This Row],[AcceptedCmp5]]+marketing_campaign[[#This Row],[AcceptedCmp4]]+marketing_campaign[[#This Row],[AcceptedCmp3]]+marketing_campaign[[#This Row],[Response]]</f>
        <v>0</v>
      </c>
      <c r="AO320" t="str" cm="1">
        <f t="array" ref="AO32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21" spans="1:41" x14ac:dyDescent="0.35">
      <c r="A321">
        <v>2863</v>
      </c>
      <c r="B321">
        <v>1970</v>
      </c>
      <c r="C321">
        <f t="shared" ca="1" si="8"/>
        <v>56</v>
      </c>
      <c r="D321" t="str" cm="1">
        <f t="array" aca="1" ref="D32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21" t="s">
        <v>29</v>
      </c>
      <c r="F321" t="s">
        <v>30</v>
      </c>
      <c r="G321" cm="1">
        <f t="array" ref="G321">_xlfn.IFS(marketing_campaign[[#This Row],[Marital_Status]]="Single",K321+L321+1,marketing_campaign[[#This Row],[Marital_Status]]="Together",K321+L321+2,marketing_campaign[[#This Row],[Marital_Status]]="Alone",K321+L321+1,marketing_campaign[[#This Row],[Marital_Status]]="Married",K321+L321+2,marketing_campaign[[#This Row],[Marital_Status]]="Divorced",K321+L321+1,marketing_campaign[[#This Row],[Marital_Status]]="YOLO",K321+L321+1,marketing_campaign[[#This Row],[Marital_Status]]="Absurd",K321+L321+1,marketing_campaign[[#This Row],[Marital_Status]]="Widow",K321+L321+1)</f>
        <v>4</v>
      </c>
      <c r="H321" t="str" cm="1">
        <f t="array" ref="H321">_xlfn.IFS(marketing_campaign[[#This Row],[Family_size]]=1,"Family_with_one_child",marketing_campaign[[#This Row],[Family_size]]&gt;1,"Family_with_more_children")</f>
        <v>Family_with_more_children</v>
      </c>
      <c r="I321">
        <v>51386</v>
      </c>
      <c r="J321" t="str">
        <f>IF(marketing_campaign[[#This Row],[Income]]&gt;=Sheet21!B371,"high_income","low_income")</f>
        <v>high_income</v>
      </c>
      <c r="K321">
        <v>1</v>
      </c>
      <c r="L321">
        <v>2</v>
      </c>
      <c r="M321" s="1">
        <v>41509</v>
      </c>
      <c r="N321">
        <v>67</v>
      </c>
      <c r="O321" t="str" cm="1">
        <f t="array" ref="O321">_xlfn.IFS(AND(marketing_campaign[[#This Row],[Recency]]&gt;=0,marketing_campaign[[#This Row],[Recency]]&lt;=14),"Early Recency",AND(marketing_campaign[[#This Row],[Recency]]&gt;=15,marketing_campaign[[#This Row],[Recency]]&lt;=31),"Mid-Recency",marketing_campaign[[#This Row],[Recency]]&gt;=32,"high Recency")</f>
        <v>high Recency</v>
      </c>
      <c r="P321">
        <v>738</v>
      </c>
      <c r="Q321">
        <v>20</v>
      </c>
      <c r="R321">
        <v>172</v>
      </c>
      <c r="S321">
        <v>52</v>
      </c>
      <c r="T321">
        <v>50</v>
      </c>
      <c r="U321">
        <v>20</v>
      </c>
      <c r="V321">
        <f>marketing_campaign[[#This Row],[MntGoldProds]]+marketing_campaign[[#This Row],[MntSweetProducts]]+marketing_campaign[[#This Row],[MntFishProducts]]+marketing_campaign[[#This Row],[MntMeatProducts]]+marketing_campaign[[#This Row],[MntFruits]]+marketing_campaign[[#This Row],[MntWines]]</f>
        <v>1052</v>
      </c>
      <c r="W321">
        <v>6</v>
      </c>
      <c r="X321">
        <v>2</v>
      </c>
      <c r="Y321">
        <v>3</v>
      </c>
      <c r="Z321">
        <v>10</v>
      </c>
      <c r="AA321">
        <f t="shared" si="9"/>
        <v>21</v>
      </c>
      <c r="AB321" t="str" cm="1">
        <f t="array" ref="AB321">_xlfn.IFS(AND(AA321&gt;=0,AA321&lt;=15),"low purchase",AND(AA321&gt;=16,AA321&lt;=30),"mid purchase",AA321&gt;=31,"high purchase")</f>
        <v>mid purchase</v>
      </c>
      <c r="AC321">
        <v>7</v>
      </c>
      <c r="AD321" t="str">
        <f>IF(marketing_campaign[[#This Row],[NumWebVisitsMonth]]&gt;=5.3,"higher_webvists","lower_webvisits")</f>
        <v>higher_webvists</v>
      </c>
      <c r="AE321">
        <v>0</v>
      </c>
      <c r="AF321">
        <v>1</v>
      </c>
      <c r="AG321">
        <v>0</v>
      </c>
      <c r="AH321">
        <v>1</v>
      </c>
      <c r="AI321">
        <v>0</v>
      </c>
      <c r="AJ321">
        <v>0</v>
      </c>
      <c r="AK321">
        <v>3</v>
      </c>
      <c r="AL321">
        <v>11</v>
      </c>
      <c r="AM321">
        <v>0</v>
      </c>
      <c r="AN321">
        <f>marketing_campaign[[#This Row],[AcceptedCmp2]]+marketing_campaign[[#This Row],[AcceptedCmp1]]+marketing_campaign[[#This Row],[AcceptedCmp5]]+marketing_campaign[[#This Row],[AcceptedCmp4]]+marketing_campaign[[#This Row],[AcceptedCmp3]]+marketing_campaign[[#This Row],[Response]]</f>
        <v>2</v>
      </c>
      <c r="AO321" t="str" cm="1">
        <f t="array" ref="AO32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322" spans="1:41" x14ac:dyDescent="0.35">
      <c r="A322">
        <v>1802</v>
      </c>
      <c r="B322">
        <v>1971</v>
      </c>
      <c r="C322">
        <f t="shared" ref="C322:C385" ca="1" si="10">YEAR(TODAY())-B322</f>
        <v>55</v>
      </c>
      <c r="D322" t="str" cm="1">
        <f t="array" aca="1" ref="D32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22" t="s">
        <v>29</v>
      </c>
      <c r="F322" t="s">
        <v>33</v>
      </c>
      <c r="G322" cm="1">
        <f t="array" ref="G322">_xlfn.IFS(marketing_campaign[[#This Row],[Marital_Status]]="Single",K322+L322+1,marketing_campaign[[#This Row],[Marital_Status]]="Together",K322+L322+2,marketing_campaign[[#This Row],[Marital_Status]]="Alone",K322+L322+1,marketing_campaign[[#This Row],[Marital_Status]]="Married",K322+L322+2,marketing_campaign[[#This Row],[Marital_Status]]="Divorced",K322+L322+1,marketing_campaign[[#This Row],[Marital_Status]]="YOLO",K322+L322+1,marketing_campaign[[#This Row],[Marital_Status]]="Absurd",K322+L322+1,marketing_campaign[[#This Row],[Marital_Status]]="Widow",K322+L322+1)</f>
        <v>3</v>
      </c>
      <c r="H322" t="str" cm="1">
        <f t="array" ref="H322">_xlfn.IFS(marketing_campaign[[#This Row],[Family_size]]=1,"Family_with_one_child",marketing_campaign[[#This Row],[Family_size]]&gt;1,"Family_with_more_children")</f>
        <v>Family_with_more_children</v>
      </c>
      <c r="I322">
        <v>64795</v>
      </c>
      <c r="J322" t="str">
        <f>IF(marketing_campaign[[#This Row],[Income]]&gt;=Sheet21!B372,"high_income","low_income")</f>
        <v>high_income</v>
      </c>
      <c r="K322">
        <v>0</v>
      </c>
      <c r="L322">
        <v>1</v>
      </c>
      <c r="M322" s="1">
        <v>41291</v>
      </c>
      <c r="N322">
        <v>23</v>
      </c>
      <c r="O322" t="str" cm="1">
        <f t="array" ref="O322">_xlfn.IFS(AND(marketing_campaign[[#This Row],[Recency]]&gt;=0,marketing_campaign[[#This Row],[Recency]]&lt;=14),"Early Recency",AND(marketing_campaign[[#This Row],[Recency]]&gt;=15,marketing_campaign[[#This Row],[Recency]]&lt;=31),"Mid-Recency",marketing_campaign[[#This Row],[Recency]]&gt;=32,"high Recency")</f>
        <v>Mid-Recency</v>
      </c>
      <c r="P322">
        <v>412</v>
      </c>
      <c r="Q322">
        <v>5</v>
      </c>
      <c r="R322">
        <v>119</v>
      </c>
      <c r="S322">
        <v>38</v>
      </c>
      <c r="T322">
        <v>29</v>
      </c>
      <c r="U322">
        <v>77</v>
      </c>
      <c r="V322">
        <f>marketing_campaign[[#This Row],[MntGoldProds]]+marketing_campaign[[#This Row],[MntSweetProducts]]+marketing_campaign[[#This Row],[MntFishProducts]]+marketing_campaign[[#This Row],[MntMeatProducts]]+marketing_campaign[[#This Row],[MntFruits]]+marketing_campaign[[#This Row],[MntWines]]</f>
        <v>680</v>
      </c>
      <c r="W322">
        <v>3</v>
      </c>
      <c r="X322">
        <v>3</v>
      </c>
      <c r="Y322">
        <v>3</v>
      </c>
      <c r="Z322">
        <v>12</v>
      </c>
      <c r="AA322">
        <f t="shared" ref="AA322:AA385" si="11">W322+X322+Y322+Z322</f>
        <v>21</v>
      </c>
      <c r="AB322" t="str" cm="1">
        <f t="array" ref="AB322">_xlfn.IFS(AND(AA322&gt;=0,AA322&lt;=15),"low purchase",AND(AA322&gt;=16,AA322&lt;=30),"mid purchase",AA322&gt;=31,"high purchase")</f>
        <v>mid purchase</v>
      </c>
      <c r="AC322">
        <v>2</v>
      </c>
      <c r="AD322" t="str">
        <f>IF(marketing_campaign[[#This Row],[NumWebVisitsMonth]]&gt;=5.3,"higher_webvists","lower_webvisits")</f>
        <v>lower_webvisits</v>
      </c>
      <c r="AE322">
        <v>0</v>
      </c>
      <c r="AF322">
        <v>0</v>
      </c>
      <c r="AG322">
        <v>0</v>
      </c>
      <c r="AH322">
        <v>0</v>
      </c>
      <c r="AI322">
        <v>0</v>
      </c>
      <c r="AJ322">
        <v>0</v>
      </c>
      <c r="AK322">
        <v>3</v>
      </c>
      <c r="AL322">
        <v>11</v>
      </c>
      <c r="AM322">
        <v>0</v>
      </c>
      <c r="AN322">
        <f>marketing_campaign[[#This Row],[AcceptedCmp2]]+marketing_campaign[[#This Row],[AcceptedCmp1]]+marketing_campaign[[#This Row],[AcceptedCmp5]]+marketing_campaign[[#This Row],[AcceptedCmp4]]+marketing_campaign[[#This Row],[AcceptedCmp3]]+marketing_campaign[[#This Row],[Response]]</f>
        <v>0</v>
      </c>
      <c r="AO322" t="str" cm="1">
        <f t="array" ref="AO32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23" spans="1:41" x14ac:dyDescent="0.35">
      <c r="A323">
        <v>520</v>
      </c>
      <c r="B323">
        <v>1974</v>
      </c>
      <c r="C323">
        <f t="shared" ca="1" si="10"/>
        <v>52</v>
      </c>
      <c r="D323" t="str" cm="1">
        <f t="array" aca="1" ref="D32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23" t="s">
        <v>29</v>
      </c>
      <c r="F323" t="s">
        <v>33</v>
      </c>
      <c r="G323" cm="1">
        <f t="array" ref="G323">_xlfn.IFS(marketing_campaign[[#This Row],[Marital_Status]]="Single",K323+L323+1,marketing_campaign[[#This Row],[Marital_Status]]="Together",K323+L323+2,marketing_campaign[[#This Row],[Marital_Status]]="Alone",K323+L323+1,marketing_campaign[[#This Row],[Marital_Status]]="Married",K323+L323+2,marketing_campaign[[#This Row],[Marital_Status]]="Divorced",K323+L323+1,marketing_campaign[[#This Row],[Marital_Status]]="YOLO",K323+L323+1,marketing_campaign[[#This Row],[Marital_Status]]="Absurd",K323+L323+1,marketing_campaign[[#This Row],[Marital_Status]]="Widow",K323+L323+1)</f>
        <v>3</v>
      </c>
      <c r="H323" t="str" cm="1">
        <f t="array" ref="H323">_xlfn.IFS(marketing_campaign[[#This Row],[Family_size]]=1,"Family_with_one_child",marketing_campaign[[#This Row],[Family_size]]&gt;1,"Family_with_more_children")</f>
        <v>Family_with_more_children</v>
      </c>
      <c r="I323">
        <v>34421</v>
      </c>
      <c r="J323" t="str">
        <f>IF(marketing_campaign[[#This Row],[Income]]&gt;=Sheet21!B373,"high_income","low_income")</f>
        <v>high_income</v>
      </c>
      <c r="K323">
        <v>1</v>
      </c>
      <c r="L323">
        <v>0</v>
      </c>
      <c r="M323" s="1">
        <v>41456</v>
      </c>
      <c r="N323">
        <v>81</v>
      </c>
      <c r="O323" t="str" cm="1">
        <f t="array" ref="O323">_xlfn.IFS(AND(marketing_campaign[[#This Row],[Recency]]&gt;=0,marketing_campaign[[#This Row],[Recency]]&lt;=14),"Early Recency",AND(marketing_campaign[[#This Row],[Recency]]&gt;=15,marketing_campaign[[#This Row],[Recency]]&lt;=31),"Mid-Recency",marketing_campaign[[#This Row],[Recency]]&gt;=32,"high Recency")</f>
        <v>high Recency</v>
      </c>
      <c r="P323">
        <v>3</v>
      </c>
      <c r="Q323">
        <v>3</v>
      </c>
      <c r="R323">
        <v>7</v>
      </c>
      <c r="S323">
        <v>6</v>
      </c>
      <c r="T323">
        <v>2</v>
      </c>
      <c r="U323">
        <v>9</v>
      </c>
      <c r="V323">
        <f>marketing_campaign[[#This Row],[MntGoldProds]]+marketing_campaign[[#This Row],[MntSweetProducts]]+marketing_campaign[[#This Row],[MntFishProducts]]+marketing_campaign[[#This Row],[MntMeatProducts]]+marketing_campaign[[#This Row],[MntFruits]]+marketing_campaign[[#This Row],[MntWines]]</f>
        <v>30</v>
      </c>
      <c r="W323">
        <v>1</v>
      </c>
      <c r="X323">
        <v>1</v>
      </c>
      <c r="Y323">
        <v>0</v>
      </c>
      <c r="Z323">
        <v>2</v>
      </c>
      <c r="AA323">
        <f t="shared" si="11"/>
        <v>4</v>
      </c>
      <c r="AB323" t="str" cm="1">
        <f t="array" ref="AB323">_xlfn.IFS(AND(AA323&gt;=0,AA323&lt;=15),"low purchase",AND(AA323&gt;=16,AA323&lt;=30),"mid purchase",AA323&gt;=31,"high purchase")</f>
        <v>low purchase</v>
      </c>
      <c r="AC323">
        <v>7</v>
      </c>
      <c r="AD323" t="str">
        <f>IF(marketing_campaign[[#This Row],[NumWebVisitsMonth]]&gt;=5.3,"higher_webvists","lower_webvisits")</f>
        <v>higher_webvists</v>
      </c>
      <c r="AE323">
        <v>0</v>
      </c>
      <c r="AF323">
        <v>0</v>
      </c>
      <c r="AG323">
        <v>0</v>
      </c>
      <c r="AH323">
        <v>0</v>
      </c>
      <c r="AI323">
        <v>0</v>
      </c>
      <c r="AJ323">
        <v>0</v>
      </c>
      <c r="AK323">
        <v>3</v>
      </c>
      <c r="AL323">
        <v>11</v>
      </c>
      <c r="AM323">
        <v>0</v>
      </c>
      <c r="AN323">
        <f>marketing_campaign[[#This Row],[AcceptedCmp2]]+marketing_campaign[[#This Row],[AcceptedCmp1]]+marketing_campaign[[#This Row],[AcceptedCmp5]]+marketing_campaign[[#This Row],[AcceptedCmp4]]+marketing_campaign[[#This Row],[AcceptedCmp3]]+marketing_campaign[[#This Row],[Response]]</f>
        <v>0</v>
      </c>
      <c r="AO323" t="str" cm="1">
        <f t="array" ref="AO32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24" spans="1:41" x14ac:dyDescent="0.35">
      <c r="A324">
        <v>8275</v>
      </c>
      <c r="B324">
        <v>1965</v>
      </c>
      <c r="C324">
        <f t="shared" ca="1" si="10"/>
        <v>61</v>
      </c>
      <c r="D324" t="str" cm="1">
        <f t="array" aca="1" ref="D32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24" t="s">
        <v>32</v>
      </c>
      <c r="F324" t="s">
        <v>35</v>
      </c>
      <c r="G324" cm="1">
        <f t="array" ref="G324">_xlfn.IFS(marketing_campaign[[#This Row],[Marital_Status]]="Single",K324+L324+1,marketing_campaign[[#This Row],[Marital_Status]]="Together",K324+L324+2,marketing_campaign[[#This Row],[Marital_Status]]="Alone",K324+L324+1,marketing_campaign[[#This Row],[Marital_Status]]="Married",K324+L324+2,marketing_campaign[[#This Row],[Marital_Status]]="Divorced",K324+L324+1,marketing_campaign[[#This Row],[Marital_Status]]="YOLO",K324+L324+1,marketing_campaign[[#This Row],[Marital_Status]]="Absurd",K324+L324+1,marketing_campaign[[#This Row],[Marital_Status]]="Widow",K324+L324+1)</f>
        <v>3</v>
      </c>
      <c r="H324" t="str" cm="1">
        <f t="array" ref="H324">_xlfn.IFS(marketing_campaign[[#This Row],[Family_size]]=1,"Family_with_one_child",marketing_campaign[[#This Row],[Family_size]]&gt;1,"Family_with_more_children")</f>
        <v>Family_with_more_children</v>
      </c>
      <c r="I324">
        <v>47025</v>
      </c>
      <c r="J324" t="str">
        <f>IF(marketing_campaign[[#This Row],[Income]]&gt;=Sheet21!B374,"high_income","low_income")</f>
        <v>high_income</v>
      </c>
      <c r="K324">
        <v>1</v>
      </c>
      <c r="L324">
        <v>1</v>
      </c>
      <c r="M324" s="1">
        <v>41679</v>
      </c>
      <c r="N324">
        <v>6</v>
      </c>
      <c r="O324" t="str" cm="1">
        <f t="array" ref="O324">_xlfn.IFS(AND(marketing_campaign[[#This Row],[Recency]]&gt;=0,marketing_campaign[[#This Row],[Recency]]&lt;=14),"Early Recency",AND(marketing_campaign[[#This Row],[Recency]]&gt;=15,marketing_campaign[[#This Row],[Recency]]&lt;=31),"Mid-Recency",marketing_campaign[[#This Row],[Recency]]&gt;=32,"high Recency")</f>
        <v>Early Recency</v>
      </c>
      <c r="P324">
        <v>16</v>
      </c>
      <c r="Q324">
        <v>0</v>
      </c>
      <c r="R324">
        <v>3</v>
      </c>
      <c r="S324">
        <v>0</v>
      </c>
      <c r="T324">
        <v>0</v>
      </c>
      <c r="U324">
        <v>1</v>
      </c>
      <c r="V324">
        <f>marketing_campaign[[#This Row],[MntGoldProds]]+marketing_campaign[[#This Row],[MntSweetProducts]]+marketing_campaign[[#This Row],[MntFishProducts]]+marketing_campaign[[#This Row],[MntMeatProducts]]+marketing_campaign[[#This Row],[MntFruits]]+marketing_campaign[[#This Row],[MntWines]]</f>
        <v>20</v>
      </c>
      <c r="W324">
        <v>1</v>
      </c>
      <c r="X324">
        <v>1</v>
      </c>
      <c r="Y324">
        <v>0</v>
      </c>
      <c r="Z324">
        <v>2</v>
      </c>
      <c r="AA324">
        <f t="shared" si="11"/>
        <v>4</v>
      </c>
      <c r="AB324" t="str" cm="1">
        <f t="array" ref="AB324">_xlfn.IFS(AND(AA324&gt;=0,AA324&lt;=15),"low purchase",AND(AA324&gt;=16,AA324&lt;=30),"mid purchase",AA324&gt;=31,"high purchase")</f>
        <v>low purchase</v>
      </c>
      <c r="AC324">
        <v>7</v>
      </c>
      <c r="AD324" t="str">
        <f>IF(marketing_campaign[[#This Row],[NumWebVisitsMonth]]&gt;=5.3,"higher_webvists","lower_webvisits")</f>
        <v>higher_webvists</v>
      </c>
      <c r="AE324">
        <v>0</v>
      </c>
      <c r="AF324">
        <v>0</v>
      </c>
      <c r="AG324">
        <v>0</v>
      </c>
      <c r="AH324">
        <v>0</v>
      </c>
      <c r="AI324">
        <v>0</v>
      </c>
      <c r="AJ324">
        <v>0</v>
      </c>
      <c r="AK324">
        <v>3</v>
      </c>
      <c r="AL324">
        <v>11</v>
      </c>
      <c r="AM324">
        <v>0</v>
      </c>
      <c r="AN324">
        <f>marketing_campaign[[#This Row],[AcceptedCmp2]]+marketing_campaign[[#This Row],[AcceptedCmp1]]+marketing_campaign[[#This Row],[AcceptedCmp5]]+marketing_campaign[[#This Row],[AcceptedCmp4]]+marketing_campaign[[#This Row],[AcceptedCmp3]]+marketing_campaign[[#This Row],[Response]]</f>
        <v>0</v>
      </c>
      <c r="AO324" t="str" cm="1">
        <f t="array" ref="AO32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25" spans="1:41" x14ac:dyDescent="0.35">
      <c r="A325">
        <v>9750</v>
      </c>
      <c r="B325">
        <v>1961</v>
      </c>
      <c r="C325">
        <f t="shared" ca="1" si="10"/>
        <v>65</v>
      </c>
      <c r="D325" t="str" cm="1">
        <f t="array" aca="1" ref="D32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325" t="s">
        <v>32</v>
      </c>
      <c r="F325" t="s">
        <v>35</v>
      </c>
      <c r="G325" cm="1">
        <f t="array" ref="G325">_xlfn.IFS(marketing_campaign[[#This Row],[Marital_Status]]="Single",K325+L325+1,marketing_campaign[[#This Row],[Marital_Status]]="Together",K325+L325+2,marketing_campaign[[#This Row],[Marital_Status]]="Alone",K325+L325+1,marketing_campaign[[#This Row],[Marital_Status]]="Married",K325+L325+2,marketing_campaign[[#This Row],[Marital_Status]]="Divorced",K325+L325+1,marketing_campaign[[#This Row],[Marital_Status]]="YOLO",K325+L325+1,marketing_campaign[[#This Row],[Marital_Status]]="Absurd",K325+L325+1,marketing_campaign[[#This Row],[Marital_Status]]="Widow",K325+L325+1)</f>
        <v>2</v>
      </c>
      <c r="H325" t="str" cm="1">
        <f t="array" ref="H325">_xlfn.IFS(marketing_campaign[[#This Row],[Family_size]]=1,"Family_with_one_child",marketing_campaign[[#This Row],[Family_size]]&gt;1,"Family_with_more_children")</f>
        <v>Family_with_more_children</v>
      </c>
      <c r="I325">
        <v>64325</v>
      </c>
      <c r="J325" t="str">
        <f>IF(marketing_campaign[[#This Row],[Income]]&gt;=Sheet21!B375,"high_income","low_income")</f>
        <v>high_income</v>
      </c>
      <c r="K325">
        <v>0</v>
      </c>
      <c r="L325">
        <v>1</v>
      </c>
      <c r="M325" s="1">
        <v>41312</v>
      </c>
      <c r="N325">
        <v>41</v>
      </c>
      <c r="O325" t="str" cm="1">
        <f t="array" ref="O325">_xlfn.IFS(AND(marketing_campaign[[#This Row],[Recency]]&gt;=0,marketing_campaign[[#This Row],[Recency]]&lt;=14),"Early Recency",AND(marketing_campaign[[#This Row],[Recency]]&gt;=15,marketing_campaign[[#This Row],[Recency]]&lt;=31),"Mid-Recency",marketing_campaign[[#This Row],[Recency]]&gt;=32,"high Recency")</f>
        <v>high Recency</v>
      </c>
      <c r="P325">
        <v>731</v>
      </c>
      <c r="Q325">
        <v>60</v>
      </c>
      <c r="R325">
        <v>353</v>
      </c>
      <c r="S325">
        <v>78</v>
      </c>
      <c r="T325">
        <v>12</v>
      </c>
      <c r="U325">
        <v>73</v>
      </c>
      <c r="V325">
        <f>marketing_campaign[[#This Row],[MntGoldProds]]+marketing_campaign[[#This Row],[MntSweetProducts]]+marketing_campaign[[#This Row],[MntFishProducts]]+marketing_campaign[[#This Row],[MntMeatProducts]]+marketing_campaign[[#This Row],[MntFruits]]+marketing_campaign[[#This Row],[MntWines]]</f>
        <v>1307</v>
      </c>
      <c r="W325">
        <v>5</v>
      </c>
      <c r="X325">
        <v>10</v>
      </c>
      <c r="Y325">
        <v>3</v>
      </c>
      <c r="Z325">
        <v>5</v>
      </c>
      <c r="AA325">
        <f t="shared" si="11"/>
        <v>23</v>
      </c>
      <c r="AB325" t="str" cm="1">
        <f t="array" ref="AB325">_xlfn.IFS(AND(AA325&gt;=0,AA325&lt;=15),"low purchase",AND(AA325&gt;=16,AA325&lt;=30),"mid purchase",AA325&gt;=31,"high purchase")</f>
        <v>mid purchase</v>
      </c>
      <c r="AC325">
        <v>7</v>
      </c>
      <c r="AD325" t="str">
        <f>IF(marketing_campaign[[#This Row],[NumWebVisitsMonth]]&gt;=5.3,"higher_webvists","lower_webvisits")</f>
        <v>higher_webvists</v>
      </c>
      <c r="AE325">
        <v>0</v>
      </c>
      <c r="AF325">
        <v>0</v>
      </c>
      <c r="AG325">
        <v>0</v>
      </c>
      <c r="AH325">
        <v>0</v>
      </c>
      <c r="AI325">
        <v>0</v>
      </c>
      <c r="AJ325">
        <v>0</v>
      </c>
      <c r="AK325">
        <v>3</v>
      </c>
      <c r="AL325">
        <v>11</v>
      </c>
      <c r="AM325">
        <v>0</v>
      </c>
      <c r="AN325">
        <f>marketing_campaign[[#This Row],[AcceptedCmp2]]+marketing_campaign[[#This Row],[AcceptedCmp1]]+marketing_campaign[[#This Row],[AcceptedCmp5]]+marketing_campaign[[#This Row],[AcceptedCmp4]]+marketing_campaign[[#This Row],[AcceptedCmp3]]+marketing_campaign[[#This Row],[Response]]</f>
        <v>0</v>
      </c>
      <c r="AO325" t="str" cm="1">
        <f t="array" ref="AO32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26" spans="1:41" x14ac:dyDescent="0.35">
      <c r="A326">
        <v>2607</v>
      </c>
      <c r="B326">
        <v>1953</v>
      </c>
      <c r="C326">
        <f t="shared" ca="1" si="10"/>
        <v>73</v>
      </c>
      <c r="D326" t="str" cm="1">
        <f t="array" aca="1" ref="D32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326" t="s">
        <v>29</v>
      </c>
      <c r="F326" t="s">
        <v>30</v>
      </c>
      <c r="G326" cm="1">
        <f t="array" ref="G326">_xlfn.IFS(marketing_campaign[[#This Row],[Marital_Status]]="Single",K326+L326+1,marketing_campaign[[#This Row],[Marital_Status]]="Together",K326+L326+2,marketing_campaign[[#This Row],[Marital_Status]]="Alone",K326+L326+1,marketing_campaign[[#This Row],[Marital_Status]]="Married",K326+L326+2,marketing_campaign[[#This Row],[Marital_Status]]="Divorced",K326+L326+1,marketing_campaign[[#This Row],[Marital_Status]]="YOLO",K326+L326+1,marketing_campaign[[#This Row],[Marital_Status]]="Absurd",K326+L326+1,marketing_campaign[[#This Row],[Marital_Status]]="Widow",K326+L326+1)</f>
        <v>2</v>
      </c>
      <c r="H326" t="str" cm="1">
        <f t="array" ref="H326">_xlfn.IFS(marketing_campaign[[#This Row],[Family_size]]=1,"Family_with_one_child",marketing_campaign[[#This Row],[Family_size]]&gt;1,"Family_with_more_children")</f>
        <v>Family_with_more_children</v>
      </c>
      <c r="I326">
        <v>40464</v>
      </c>
      <c r="J326" t="str">
        <f>IF(marketing_campaign[[#This Row],[Income]]&gt;=Sheet21!B376,"high_income","low_income")</f>
        <v>high_income</v>
      </c>
      <c r="K326">
        <v>0</v>
      </c>
      <c r="L326">
        <v>1</v>
      </c>
      <c r="M326" s="1">
        <v>41285</v>
      </c>
      <c r="N326">
        <v>78</v>
      </c>
      <c r="O326" t="str" cm="1">
        <f t="array" ref="O326">_xlfn.IFS(AND(marketing_campaign[[#This Row],[Recency]]&gt;=0,marketing_campaign[[#This Row],[Recency]]&lt;=14),"Early Recency",AND(marketing_campaign[[#This Row],[Recency]]&gt;=15,marketing_campaign[[#This Row],[Recency]]&lt;=31),"Mid-Recency",marketing_campaign[[#This Row],[Recency]]&gt;=32,"high Recency")</f>
        <v>high Recency</v>
      </c>
      <c r="P326">
        <v>424</v>
      </c>
      <c r="Q326">
        <v>17</v>
      </c>
      <c r="R326">
        <v>118</v>
      </c>
      <c r="S326">
        <v>7</v>
      </c>
      <c r="T326">
        <v>23</v>
      </c>
      <c r="U326">
        <v>41</v>
      </c>
      <c r="V326">
        <f>marketing_campaign[[#This Row],[MntGoldProds]]+marketing_campaign[[#This Row],[MntSweetProducts]]+marketing_campaign[[#This Row],[MntFishProducts]]+marketing_campaign[[#This Row],[MntMeatProducts]]+marketing_campaign[[#This Row],[MntFruits]]+marketing_campaign[[#This Row],[MntWines]]</f>
        <v>630</v>
      </c>
      <c r="W326">
        <v>6</v>
      </c>
      <c r="X326">
        <v>8</v>
      </c>
      <c r="Y326">
        <v>2</v>
      </c>
      <c r="Z326">
        <v>8</v>
      </c>
      <c r="AA326">
        <f t="shared" si="11"/>
        <v>24</v>
      </c>
      <c r="AB326" t="str" cm="1">
        <f t="array" ref="AB326">_xlfn.IFS(AND(AA326&gt;=0,AA326&lt;=15),"low purchase",AND(AA326&gt;=16,AA326&lt;=30),"mid purchase",AA326&gt;=31,"high purchase")</f>
        <v>mid purchase</v>
      </c>
      <c r="AC326">
        <v>8</v>
      </c>
      <c r="AD326" t="str">
        <f>IF(marketing_campaign[[#This Row],[NumWebVisitsMonth]]&gt;=5.3,"higher_webvists","lower_webvisits")</f>
        <v>higher_webvists</v>
      </c>
      <c r="AE326">
        <v>0</v>
      </c>
      <c r="AF326">
        <v>0</v>
      </c>
      <c r="AG326">
        <v>0</v>
      </c>
      <c r="AH326">
        <v>0</v>
      </c>
      <c r="AI326">
        <v>0</v>
      </c>
      <c r="AJ326">
        <v>0</v>
      </c>
      <c r="AK326">
        <v>3</v>
      </c>
      <c r="AL326">
        <v>11</v>
      </c>
      <c r="AM326">
        <v>0</v>
      </c>
      <c r="AN326">
        <f>marketing_campaign[[#This Row],[AcceptedCmp2]]+marketing_campaign[[#This Row],[AcceptedCmp1]]+marketing_campaign[[#This Row],[AcceptedCmp5]]+marketing_campaign[[#This Row],[AcceptedCmp4]]+marketing_campaign[[#This Row],[AcceptedCmp3]]+marketing_campaign[[#This Row],[Response]]</f>
        <v>0</v>
      </c>
      <c r="AO326" t="str" cm="1">
        <f t="array" ref="AO32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27" spans="1:41" x14ac:dyDescent="0.35">
      <c r="A327">
        <v>7214</v>
      </c>
      <c r="B327">
        <v>1957</v>
      </c>
      <c r="C327">
        <f t="shared" ca="1" si="10"/>
        <v>69</v>
      </c>
      <c r="D327" t="str" cm="1">
        <f t="array" aca="1" ref="D32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327" t="s">
        <v>29</v>
      </c>
      <c r="F327" t="s">
        <v>33</v>
      </c>
      <c r="G327" cm="1">
        <f t="array" ref="G327">_xlfn.IFS(marketing_campaign[[#This Row],[Marital_Status]]="Single",K327+L327+1,marketing_campaign[[#This Row],[Marital_Status]]="Together",K327+L327+2,marketing_campaign[[#This Row],[Marital_Status]]="Alone",K327+L327+1,marketing_campaign[[#This Row],[Marital_Status]]="Married",K327+L327+2,marketing_campaign[[#This Row],[Marital_Status]]="Divorced",K327+L327+1,marketing_campaign[[#This Row],[Marital_Status]]="YOLO",K327+L327+1,marketing_campaign[[#This Row],[Marital_Status]]="Absurd",K327+L327+1,marketing_campaign[[#This Row],[Marital_Status]]="Widow",K327+L327+1)</f>
        <v>2</v>
      </c>
      <c r="H327" t="str" cm="1">
        <f t="array" ref="H327">_xlfn.IFS(marketing_campaign[[#This Row],[Family_size]]=1,"Family_with_one_child",marketing_campaign[[#This Row],[Family_size]]&gt;1,"Family_with_more_children")</f>
        <v>Family_with_more_children</v>
      </c>
      <c r="I327">
        <v>62187</v>
      </c>
      <c r="J327" t="str">
        <f>IF(marketing_campaign[[#This Row],[Income]]&gt;=Sheet21!B377,"high_income","low_income")</f>
        <v>high_income</v>
      </c>
      <c r="K327">
        <v>0</v>
      </c>
      <c r="L327">
        <v>0</v>
      </c>
      <c r="M327" s="1">
        <v>41460</v>
      </c>
      <c r="N327">
        <v>49</v>
      </c>
      <c r="O327" t="str" cm="1">
        <f t="array" ref="O327">_xlfn.IFS(AND(marketing_campaign[[#This Row],[Recency]]&gt;=0,marketing_campaign[[#This Row],[Recency]]&lt;=14),"Early Recency",AND(marketing_campaign[[#This Row],[Recency]]&gt;=15,marketing_campaign[[#This Row],[Recency]]&lt;=31),"Mid-Recency",marketing_campaign[[#This Row],[Recency]]&gt;=32,"high Recency")</f>
        <v>high Recency</v>
      </c>
      <c r="P327">
        <v>792</v>
      </c>
      <c r="Q327">
        <v>0</v>
      </c>
      <c r="R327">
        <v>275</v>
      </c>
      <c r="S327">
        <v>45</v>
      </c>
      <c r="T327">
        <v>45</v>
      </c>
      <c r="U327">
        <v>126</v>
      </c>
      <c r="V327">
        <f>marketing_campaign[[#This Row],[MntGoldProds]]+marketing_campaign[[#This Row],[MntSweetProducts]]+marketing_campaign[[#This Row],[MntFishProducts]]+marketing_campaign[[#This Row],[MntMeatProducts]]+marketing_campaign[[#This Row],[MntFruits]]+marketing_campaign[[#This Row],[MntWines]]</f>
        <v>1283</v>
      </c>
      <c r="W327">
        <v>1</v>
      </c>
      <c r="X327">
        <v>4</v>
      </c>
      <c r="Y327">
        <v>8</v>
      </c>
      <c r="Z327">
        <v>5</v>
      </c>
      <c r="AA327">
        <f t="shared" si="11"/>
        <v>18</v>
      </c>
      <c r="AB327" t="str" cm="1">
        <f t="array" ref="AB327">_xlfn.IFS(AND(AA327&gt;=0,AA327&lt;=15),"low purchase",AND(AA327&gt;=16,AA327&lt;=30),"mid purchase",AA327&gt;=31,"high purchase")</f>
        <v>mid purchase</v>
      </c>
      <c r="AC327">
        <v>3</v>
      </c>
      <c r="AD327" t="str">
        <f>IF(marketing_campaign[[#This Row],[NumWebVisitsMonth]]&gt;=5.3,"higher_webvists","lower_webvisits")</f>
        <v>lower_webvisits</v>
      </c>
      <c r="AE327">
        <v>0</v>
      </c>
      <c r="AF327">
        <v>0</v>
      </c>
      <c r="AG327">
        <v>0</v>
      </c>
      <c r="AH327">
        <v>0</v>
      </c>
      <c r="AI327">
        <v>0</v>
      </c>
      <c r="AJ327">
        <v>0</v>
      </c>
      <c r="AK327">
        <v>3</v>
      </c>
      <c r="AL327">
        <v>11</v>
      </c>
      <c r="AM327">
        <v>0</v>
      </c>
      <c r="AN327">
        <f>marketing_campaign[[#This Row],[AcceptedCmp2]]+marketing_campaign[[#This Row],[AcceptedCmp1]]+marketing_campaign[[#This Row],[AcceptedCmp5]]+marketing_campaign[[#This Row],[AcceptedCmp4]]+marketing_campaign[[#This Row],[AcceptedCmp3]]+marketing_campaign[[#This Row],[Response]]</f>
        <v>0</v>
      </c>
      <c r="AO327" t="str" cm="1">
        <f t="array" ref="AO32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28" spans="1:41" x14ac:dyDescent="0.35">
      <c r="A328">
        <v>5835</v>
      </c>
      <c r="B328">
        <v>1976</v>
      </c>
      <c r="C328">
        <f t="shared" ca="1" si="10"/>
        <v>50</v>
      </c>
      <c r="D328" t="str" cm="1">
        <f t="array" aca="1" ref="D32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28" t="s">
        <v>32</v>
      </c>
      <c r="F328" t="s">
        <v>35</v>
      </c>
      <c r="G328" cm="1">
        <f t="array" ref="G328">_xlfn.IFS(marketing_campaign[[#This Row],[Marital_Status]]="Single",K328+L328+1,marketing_campaign[[#This Row],[Marital_Status]]="Together",K328+L328+2,marketing_campaign[[#This Row],[Marital_Status]]="Alone",K328+L328+1,marketing_campaign[[#This Row],[Marital_Status]]="Married",K328+L328+2,marketing_campaign[[#This Row],[Marital_Status]]="Divorced",K328+L328+1,marketing_campaign[[#This Row],[Marital_Status]]="YOLO",K328+L328+1,marketing_campaign[[#This Row],[Marital_Status]]="Absurd",K328+L328+1,marketing_campaign[[#This Row],[Marital_Status]]="Widow",K328+L328+1)</f>
        <v>2</v>
      </c>
      <c r="H328" t="str" cm="1">
        <f t="array" ref="H328">_xlfn.IFS(marketing_campaign[[#This Row],[Family_size]]=1,"Family_with_one_child",marketing_campaign[[#This Row],[Family_size]]&gt;1,"Family_with_more_children")</f>
        <v>Family_with_more_children</v>
      </c>
      <c r="I328">
        <v>14849</v>
      </c>
      <c r="J328" t="str">
        <f>IF(marketing_campaign[[#This Row],[Income]]&gt;=Sheet21!B378,"high_income","low_income")</f>
        <v>high_income</v>
      </c>
      <c r="K328">
        <v>1</v>
      </c>
      <c r="L328">
        <v>0</v>
      </c>
      <c r="M328" s="1">
        <v>41457</v>
      </c>
      <c r="N328">
        <v>39</v>
      </c>
      <c r="O328" t="str" cm="1">
        <f t="array" ref="O328">_xlfn.IFS(AND(marketing_campaign[[#This Row],[Recency]]&gt;=0,marketing_campaign[[#This Row],[Recency]]&lt;=14),"Early Recency",AND(marketing_campaign[[#This Row],[Recency]]&gt;=15,marketing_campaign[[#This Row],[Recency]]&lt;=31),"Mid-Recency",marketing_campaign[[#This Row],[Recency]]&gt;=32,"high Recency")</f>
        <v>high Recency</v>
      </c>
      <c r="P328">
        <v>21</v>
      </c>
      <c r="Q328">
        <v>2</v>
      </c>
      <c r="R328">
        <v>28</v>
      </c>
      <c r="S328">
        <v>3</v>
      </c>
      <c r="T328">
        <v>2</v>
      </c>
      <c r="U328">
        <v>9</v>
      </c>
      <c r="V328">
        <f>marketing_campaign[[#This Row],[MntGoldProds]]+marketing_campaign[[#This Row],[MntSweetProducts]]+marketing_campaign[[#This Row],[MntFishProducts]]+marketing_campaign[[#This Row],[MntMeatProducts]]+marketing_campaign[[#This Row],[MntFruits]]+marketing_campaign[[#This Row],[MntWines]]</f>
        <v>65</v>
      </c>
      <c r="W328">
        <v>3</v>
      </c>
      <c r="X328">
        <v>2</v>
      </c>
      <c r="Y328">
        <v>0</v>
      </c>
      <c r="Z328">
        <v>4</v>
      </c>
      <c r="AA328">
        <f t="shared" si="11"/>
        <v>9</v>
      </c>
      <c r="AB328" t="str" cm="1">
        <f t="array" ref="AB328">_xlfn.IFS(AND(AA328&gt;=0,AA328&lt;=15),"low purchase",AND(AA328&gt;=16,AA328&lt;=30),"mid purchase",AA328&gt;=31,"high purchase")</f>
        <v>low purchase</v>
      </c>
      <c r="AC328">
        <v>8</v>
      </c>
      <c r="AD328" t="str">
        <f>IF(marketing_campaign[[#This Row],[NumWebVisitsMonth]]&gt;=5.3,"higher_webvists","lower_webvisits")</f>
        <v>higher_webvists</v>
      </c>
      <c r="AE328">
        <v>0</v>
      </c>
      <c r="AF328">
        <v>0</v>
      </c>
      <c r="AG328">
        <v>0</v>
      </c>
      <c r="AH328">
        <v>0</v>
      </c>
      <c r="AI328">
        <v>0</v>
      </c>
      <c r="AJ328">
        <v>0</v>
      </c>
      <c r="AK328">
        <v>3</v>
      </c>
      <c r="AL328">
        <v>11</v>
      </c>
      <c r="AM328">
        <v>0</v>
      </c>
      <c r="AN328">
        <f>marketing_campaign[[#This Row],[AcceptedCmp2]]+marketing_campaign[[#This Row],[AcceptedCmp1]]+marketing_campaign[[#This Row],[AcceptedCmp5]]+marketing_campaign[[#This Row],[AcceptedCmp4]]+marketing_campaign[[#This Row],[AcceptedCmp3]]+marketing_campaign[[#This Row],[Response]]</f>
        <v>0</v>
      </c>
      <c r="AO328" t="str" cm="1">
        <f t="array" ref="AO32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29" spans="1:41" x14ac:dyDescent="0.35">
      <c r="A329">
        <v>3896</v>
      </c>
      <c r="B329">
        <v>1984</v>
      </c>
      <c r="C329">
        <f t="shared" ca="1" si="10"/>
        <v>42</v>
      </c>
      <c r="D329" t="str" cm="1">
        <f t="array" aca="1" ref="D32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329" t="s">
        <v>29</v>
      </c>
      <c r="F329" t="s">
        <v>33</v>
      </c>
      <c r="G329" cm="1">
        <f t="array" ref="G329">_xlfn.IFS(marketing_campaign[[#This Row],[Marital_Status]]="Single",K329+L329+1,marketing_campaign[[#This Row],[Marital_Status]]="Together",K329+L329+2,marketing_campaign[[#This Row],[Marital_Status]]="Alone",K329+L329+1,marketing_campaign[[#This Row],[Marital_Status]]="Married",K329+L329+2,marketing_campaign[[#This Row],[Marital_Status]]="Divorced",K329+L329+1,marketing_campaign[[#This Row],[Marital_Status]]="YOLO",K329+L329+1,marketing_campaign[[#This Row],[Marital_Status]]="Absurd",K329+L329+1,marketing_campaign[[#This Row],[Marital_Status]]="Widow",K329+L329+1)</f>
        <v>3</v>
      </c>
      <c r="H329" t="str" cm="1">
        <f t="array" ref="H329">_xlfn.IFS(marketing_campaign[[#This Row],[Family_size]]=1,"Family_with_one_child",marketing_campaign[[#This Row],[Family_size]]&gt;1,"Family_with_more_children")</f>
        <v>Family_with_more_children</v>
      </c>
      <c r="I329">
        <v>27255</v>
      </c>
      <c r="J329" t="str">
        <f>IF(marketing_campaign[[#This Row],[Income]]&gt;=Sheet21!B379,"high_income","low_income")</f>
        <v>high_income</v>
      </c>
      <c r="K329">
        <v>1</v>
      </c>
      <c r="L329">
        <v>0</v>
      </c>
      <c r="M329" s="1">
        <v>41585</v>
      </c>
      <c r="N329">
        <v>3</v>
      </c>
      <c r="O329" t="str" cm="1">
        <f t="array" ref="O329">_xlfn.IFS(AND(marketing_campaign[[#This Row],[Recency]]&gt;=0,marketing_campaign[[#This Row],[Recency]]&lt;=14),"Early Recency",AND(marketing_campaign[[#This Row],[Recency]]&gt;=15,marketing_campaign[[#This Row],[Recency]]&lt;=31),"Mid-Recency",marketing_campaign[[#This Row],[Recency]]&gt;=32,"high Recency")</f>
        <v>Early Recency</v>
      </c>
      <c r="P329">
        <v>22</v>
      </c>
      <c r="Q329">
        <v>1</v>
      </c>
      <c r="R329">
        <v>11</v>
      </c>
      <c r="S329">
        <v>0</v>
      </c>
      <c r="T329">
        <v>1</v>
      </c>
      <c r="U329">
        <v>2</v>
      </c>
      <c r="V329">
        <f>marketing_campaign[[#This Row],[MntGoldProds]]+marketing_campaign[[#This Row],[MntSweetProducts]]+marketing_campaign[[#This Row],[MntFishProducts]]+marketing_campaign[[#This Row],[MntMeatProducts]]+marketing_campaign[[#This Row],[MntFruits]]+marketing_campaign[[#This Row],[MntWines]]</f>
        <v>37</v>
      </c>
      <c r="W329">
        <v>1</v>
      </c>
      <c r="X329">
        <v>1</v>
      </c>
      <c r="Y329">
        <v>0</v>
      </c>
      <c r="Z329">
        <v>3</v>
      </c>
      <c r="AA329">
        <f t="shared" si="11"/>
        <v>5</v>
      </c>
      <c r="AB329" t="str" cm="1">
        <f t="array" ref="AB329">_xlfn.IFS(AND(AA329&gt;=0,AA329&lt;=15),"low purchase",AND(AA329&gt;=16,AA329&lt;=30),"mid purchase",AA329&gt;=31,"high purchase")</f>
        <v>low purchase</v>
      </c>
      <c r="AC329">
        <v>7</v>
      </c>
      <c r="AD329" t="str">
        <f>IF(marketing_campaign[[#This Row],[NumWebVisitsMonth]]&gt;=5.3,"higher_webvists","lower_webvisits")</f>
        <v>higher_webvists</v>
      </c>
      <c r="AE329">
        <v>0</v>
      </c>
      <c r="AF329">
        <v>0</v>
      </c>
      <c r="AG329">
        <v>0</v>
      </c>
      <c r="AH329">
        <v>0</v>
      </c>
      <c r="AI329">
        <v>0</v>
      </c>
      <c r="AJ329">
        <v>0</v>
      </c>
      <c r="AK329">
        <v>3</v>
      </c>
      <c r="AL329">
        <v>11</v>
      </c>
      <c r="AM329">
        <v>0</v>
      </c>
      <c r="AN329">
        <f>marketing_campaign[[#This Row],[AcceptedCmp2]]+marketing_campaign[[#This Row],[AcceptedCmp1]]+marketing_campaign[[#This Row],[AcceptedCmp5]]+marketing_campaign[[#This Row],[AcceptedCmp4]]+marketing_campaign[[#This Row],[AcceptedCmp3]]+marketing_campaign[[#This Row],[Response]]</f>
        <v>0</v>
      </c>
      <c r="AO329" t="str" cm="1">
        <f t="array" ref="AO32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30" spans="1:41" x14ac:dyDescent="0.35">
      <c r="A330">
        <v>10350</v>
      </c>
      <c r="B330">
        <v>1950</v>
      </c>
      <c r="C330">
        <f t="shared" ca="1" si="10"/>
        <v>76</v>
      </c>
      <c r="D330" t="str" cm="1">
        <f t="array" aca="1" ref="D33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330" t="s">
        <v>32</v>
      </c>
      <c r="F330" t="s">
        <v>33</v>
      </c>
      <c r="G330" cm="1">
        <f t="array" ref="G330">_xlfn.IFS(marketing_campaign[[#This Row],[Marital_Status]]="Single",K330+L330+1,marketing_campaign[[#This Row],[Marital_Status]]="Together",K330+L330+2,marketing_campaign[[#This Row],[Marital_Status]]="Alone",K330+L330+1,marketing_campaign[[#This Row],[Marital_Status]]="Married",K330+L330+2,marketing_campaign[[#This Row],[Marital_Status]]="Divorced",K330+L330+1,marketing_campaign[[#This Row],[Marital_Status]]="YOLO",K330+L330+1,marketing_campaign[[#This Row],[Marital_Status]]="Absurd",K330+L330+1,marketing_campaign[[#This Row],[Marital_Status]]="Widow",K330+L330+1)</f>
        <v>5</v>
      </c>
      <c r="H330" t="str" cm="1">
        <f t="array" ref="H330">_xlfn.IFS(marketing_campaign[[#This Row],[Family_size]]=1,"Family_with_one_child",marketing_campaign[[#This Row],[Family_size]]&gt;1,"Family_with_more_children")</f>
        <v>Family_with_more_children</v>
      </c>
      <c r="I330">
        <v>54432</v>
      </c>
      <c r="J330" t="str">
        <f>IF(marketing_campaign[[#This Row],[Income]]&gt;=Sheet21!B380,"high_income","low_income")</f>
        <v>high_income</v>
      </c>
      <c r="K330">
        <v>2</v>
      </c>
      <c r="L330">
        <v>1</v>
      </c>
      <c r="M330" s="1">
        <v>41403</v>
      </c>
      <c r="N330">
        <v>37</v>
      </c>
      <c r="O330" t="str" cm="1">
        <f t="array" ref="O330">_xlfn.IFS(AND(marketing_campaign[[#This Row],[Recency]]&gt;=0,marketing_campaign[[#This Row],[Recency]]&lt;=14),"Early Recency",AND(marketing_campaign[[#This Row],[Recency]]&gt;=15,marketing_campaign[[#This Row],[Recency]]&lt;=31),"Mid-Recency",marketing_campaign[[#This Row],[Recency]]&gt;=32,"high Recency")</f>
        <v>high Recency</v>
      </c>
      <c r="P330">
        <v>33</v>
      </c>
      <c r="Q330">
        <v>0</v>
      </c>
      <c r="R330">
        <v>5</v>
      </c>
      <c r="S330">
        <v>0</v>
      </c>
      <c r="T330">
        <v>0</v>
      </c>
      <c r="U330">
        <v>0</v>
      </c>
      <c r="V330">
        <f>marketing_campaign[[#This Row],[MntGoldProds]]+marketing_campaign[[#This Row],[MntSweetProducts]]+marketing_campaign[[#This Row],[MntFishProducts]]+marketing_campaign[[#This Row],[MntMeatProducts]]+marketing_campaign[[#This Row],[MntFruits]]+marketing_campaign[[#This Row],[MntWines]]</f>
        <v>38</v>
      </c>
      <c r="W330">
        <v>1</v>
      </c>
      <c r="X330">
        <v>1</v>
      </c>
      <c r="Y330">
        <v>0</v>
      </c>
      <c r="Z330">
        <v>3</v>
      </c>
      <c r="AA330">
        <f t="shared" si="11"/>
        <v>5</v>
      </c>
      <c r="AB330" t="str" cm="1">
        <f t="array" ref="AB330">_xlfn.IFS(AND(AA330&gt;=0,AA330&lt;=15),"low purchase",AND(AA330&gt;=16,AA330&lt;=30),"mid purchase",AA330&gt;=31,"high purchase")</f>
        <v>low purchase</v>
      </c>
      <c r="AC330">
        <v>4</v>
      </c>
      <c r="AD330" t="str">
        <f>IF(marketing_campaign[[#This Row],[NumWebVisitsMonth]]&gt;=5.3,"higher_webvists","lower_webvisits")</f>
        <v>lower_webvisits</v>
      </c>
      <c r="AE330">
        <v>0</v>
      </c>
      <c r="AF330">
        <v>0</v>
      </c>
      <c r="AG330">
        <v>0</v>
      </c>
      <c r="AH330">
        <v>0</v>
      </c>
      <c r="AI330">
        <v>0</v>
      </c>
      <c r="AJ330">
        <v>0</v>
      </c>
      <c r="AK330">
        <v>3</v>
      </c>
      <c r="AL330">
        <v>11</v>
      </c>
      <c r="AM330">
        <v>0</v>
      </c>
      <c r="AN330">
        <f>marketing_campaign[[#This Row],[AcceptedCmp2]]+marketing_campaign[[#This Row],[AcceptedCmp1]]+marketing_campaign[[#This Row],[AcceptedCmp5]]+marketing_campaign[[#This Row],[AcceptedCmp4]]+marketing_campaign[[#This Row],[AcceptedCmp3]]+marketing_campaign[[#This Row],[Response]]</f>
        <v>0</v>
      </c>
      <c r="AO330" t="str" cm="1">
        <f t="array" ref="AO33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31" spans="1:41" x14ac:dyDescent="0.35">
      <c r="A331">
        <v>7786</v>
      </c>
      <c r="B331">
        <v>1986</v>
      </c>
      <c r="C331">
        <f t="shared" ca="1" si="10"/>
        <v>40</v>
      </c>
      <c r="D331" t="str" cm="1">
        <f t="array" aca="1" ref="D33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331" t="s">
        <v>32</v>
      </c>
      <c r="F331" t="s">
        <v>30</v>
      </c>
      <c r="G331" cm="1">
        <f t="array" ref="G331">_xlfn.IFS(marketing_campaign[[#This Row],[Marital_Status]]="Single",K331+L331+1,marketing_campaign[[#This Row],[Marital_Status]]="Together",K331+L331+2,marketing_campaign[[#This Row],[Marital_Status]]="Alone",K331+L331+1,marketing_campaign[[#This Row],[Marital_Status]]="Married",K331+L331+2,marketing_campaign[[#This Row],[Marital_Status]]="Divorced",K331+L331+1,marketing_campaign[[#This Row],[Marital_Status]]="YOLO",K331+L331+1,marketing_campaign[[#This Row],[Marital_Status]]="Absurd",K331+L331+1,marketing_campaign[[#This Row],[Marital_Status]]="Widow",K331+L331+1)</f>
        <v>2</v>
      </c>
      <c r="H331" t="str" cm="1">
        <f t="array" ref="H331">_xlfn.IFS(marketing_campaign[[#This Row],[Family_size]]=1,"Family_with_one_child",marketing_campaign[[#This Row],[Family_size]]&gt;1,"Family_with_more_children")</f>
        <v>Family_with_more_children</v>
      </c>
      <c r="I331">
        <v>29999</v>
      </c>
      <c r="J331" t="str">
        <f>IF(marketing_campaign[[#This Row],[Income]]&gt;=Sheet21!B381,"high_income","low_income")</f>
        <v>high_income</v>
      </c>
      <c r="K331">
        <v>1</v>
      </c>
      <c r="L331">
        <v>0</v>
      </c>
      <c r="M331" s="1">
        <v>41318</v>
      </c>
      <c r="N331">
        <v>22</v>
      </c>
      <c r="O331" t="str" cm="1">
        <f t="array" ref="O331">_xlfn.IFS(AND(marketing_campaign[[#This Row],[Recency]]&gt;=0,marketing_campaign[[#This Row],[Recency]]&lt;=14),"Early Recency",AND(marketing_campaign[[#This Row],[Recency]]&gt;=15,marketing_campaign[[#This Row],[Recency]]&lt;=31),"Mid-Recency",marketing_campaign[[#This Row],[Recency]]&gt;=32,"high Recency")</f>
        <v>Mid-Recency</v>
      </c>
      <c r="P331">
        <v>68</v>
      </c>
      <c r="Q331">
        <v>7</v>
      </c>
      <c r="R331">
        <v>59</v>
      </c>
      <c r="S331">
        <v>10</v>
      </c>
      <c r="T331">
        <v>5</v>
      </c>
      <c r="U331">
        <v>11</v>
      </c>
      <c r="V331">
        <f>marketing_campaign[[#This Row],[MntGoldProds]]+marketing_campaign[[#This Row],[MntSweetProducts]]+marketing_campaign[[#This Row],[MntFishProducts]]+marketing_campaign[[#This Row],[MntMeatProducts]]+marketing_campaign[[#This Row],[MntFruits]]+marketing_campaign[[#This Row],[MntWines]]</f>
        <v>160</v>
      </c>
      <c r="W331">
        <v>4</v>
      </c>
      <c r="X331">
        <v>3</v>
      </c>
      <c r="Y331">
        <v>1</v>
      </c>
      <c r="Z331">
        <v>4</v>
      </c>
      <c r="AA331">
        <f t="shared" si="11"/>
        <v>12</v>
      </c>
      <c r="AB331" t="str" cm="1">
        <f t="array" ref="AB331">_xlfn.IFS(AND(AA331&gt;=0,AA331&lt;=15),"low purchase",AND(AA331&gt;=16,AA331&lt;=30),"mid purchase",AA331&gt;=31,"high purchase")</f>
        <v>low purchase</v>
      </c>
      <c r="AC331">
        <v>8</v>
      </c>
      <c r="AD331" t="str">
        <f>IF(marketing_campaign[[#This Row],[NumWebVisitsMonth]]&gt;=5.3,"higher_webvists","lower_webvisits")</f>
        <v>higher_webvists</v>
      </c>
      <c r="AE331">
        <v>0</v>
      </c>
      <c r="AF331">
        <v>0</v>
      </c>
      <c r="AG331">
        <v>0</v>
      </c>
      <c r="AH331">
        <v>0</v>
      </c>
      <c r="AI331">
        <v>0</v>
      </c>
      <c r="AJ331">
        <v>0</v>
      </c>
      <c r="AK331">
        <v>3</v>
      </c>
      <c r="AL331">
        <v>11</v>
      </c>
      <c r="AM331">
        <v>0</v>
      </c>
      <c r="AN331">
        <f>marketing_campaign[[#This Row],[AcceptedCmp2]]+marketing_campaign[[#This Row],[AcceptedCmp1]]+marketing_campaign[[#This Row],[AcceptedCmp5]]+marketing_campaign[[#This Row],[AcceptedCmp4]]+marketing_campaign[[#This Row],[AcceptedCmp3]]+marketing_campaign[[#This Row],[Response]]</f>
        <v>0</v>
      </c>
      <c r="AO331" t="str" cm="1">
        <f t="array" ref="AO33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32" spans="1:41" x14ac:dyDescent="0.35">
      <c r="A332">
        <v>2861</v>
      </c>
      <c r="B332">
        <v>1983</v>
      </c>
      <c r="C332">
        <f t="shared" ca="1" si="10"/>
        <v>43</v>
      </c>
      <c r="D332" t="str" cm="1">
        <f t="array" aca="1" ref="D33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332" t="s">
        <v>29</v>
      </c>
      <c r="F332" t="s">
        <v>30</v>
      </c>
      <c r="G332" cm="1">
        <f t="array" ref="G332">_xlfn.IFS(marketing_campaign[[#This Row],[Marital_Status]]="Single",K332+L332+1,marketing_campaign[[#This Row],[Marital_Status]]="Together",K332+L332+2,marketing_campaign[[#This Row],[Marital_Status]]="Alone",K332+L332+1,marketing_campaign[[#This Row],[Marital_Status]]="Married",K332+L332+2,marketing_campaign[[#This Row],[Marital_Status]]="Divorced",K332+L332+1,marketing_campaign[[#This Row],[Marital_Status]]="YOLO",K332+L332+1,marketing_campaign[[#This Row],[Marital_Status]]="Absurd",K332+L332+1,marketing_campaign[[#This Row],[Marital_Status]]="Widow",K332+L332+1)</f>
        <v>2</v>
      </c>
      <c r="H332" t="str" cm="1">
        <f t="array" ref="H332">_xlfn.IFS(marketing_campaign[[#This Row],[Family_size]]=1,"Family_with_one_child",marketing_campaign[[#This Row],[Family_size]]&gt;1,"Family_with_more_children")</f>
        <v>Family_with_more_children</v>
      </c>
      <c r="I332">
        <v>24072</v>
      </c>
      <c r="J332" t="str">
        <f>IF(marketing_campaign[[#This Row],[Income]]&gt;=Sheet21!B382,"high_income","low_income")</f>
        <v>high_income</v>
      </c>
      <c r="K332">
        <v>1</v>
      </c>
      <c r="L332">
        <v>0</v>
      </c>
      <c r="M332" s="1">
        <v>41380</v>
      </c>
      <c r="N332">
        <v>79</v>
      </c>
      <c r="O332" t="str" cm="1">
        <f t="array" ref="O332">_xlfn.IFS(AND(marketing_campaign[[#This Row],[Recency]]&gt;=0,marketing_campaign[[#This Row],[Recency]]&lt;=14),"Early Recency",AND(marketing_campaign[[#This Row],[Recency]]&gt;=15,marketing_campaign[[#This Row],[Recency]]&lt;=31),"Mid-Recency",marketing_campaign[[#This Row],[Recency]]&gt;=32,"high Recency")</f>
        <v>high Recency</v>
      </c>
      <c r="P332">
        <v>9</v>
      </c>
      <c r="Q332">
        <v>1</v>
      </c>
      <c r="R332">
        <v>6</v>
      </c>
      <c r="S332">
        <v>3</v>
      </c>
      <c r="T332">
        <v>0</v>
      </c>
      <c r="U332">
        <v>4</v>
      </c>
      <c r="V332">
        <f>marketing_campaign[[#This Row],[MntGoldProds]]+marketing_campaign[[#This Row],[MntSweetProducts]]+marketing_campaign[[#This Row],[MntFishProducts]]+marketing_campaign[[#This Row],[MntMeatProducts]]+marketing_campaign[[#This Row],[MntFruits]]+marketing_campaign[[#This Row],[MntWines]]</f>
        <v>23</v>
      </c>
      <c r="W332">
        <v>1</v>
      </c>
      <c r="X332">
        <v>1</v>
      </c>
      <c r="Y332">
        <v>0</v>
      </c>
      <c r="Z332">
        <v>2</v>
      </c>
      <c r="AA332">
        <f t="shared" si="11"/>
        <v>4</v>
      </c>
      <c r="AB332" t="str" cm="1">
        <f t="array" ref="AB332">_xlfn.IFS(AND(AA332&gt;=0,AA332&lt;=15),"low purchase",AND(AA332&gt;=16,AA332&lt;=30),"mid purchase",AA332&gt;=31,"high purchase")</f>
        <v>low purchase</v>
      </c>
      <c r="AC332">
        <v>8</v>
      </c>
      <c r="AD332" t="str">
        <f>IF(marketing_campaign[[#This Row],[NumWebVisitsMonth]]&gt;=5.3,"higher_webvists","lower_webvisits")</f>
        <v>higher_webvists</v>
      </c>
      <c r="AE332">
        <v>0</v>
      </c>
      <c r="AF332">
        <v>0</v>
      </c>
      <c r="AG332">
        <v>0</v>
      </c>
      <c r="AH332">
        <v>0</v>
      </c>
      <c r="AI332">
        <v>0</v>
      </c>
      <c r="AJ332">
        <v>0</v>
      </c>
      <c r="AK332">
        <v>3</v>
      </c>
      <c r="AL332">
        <v>11</v>
      </c>
      <c r="AM332">
        <v>0</v>
      </c>
      <c r="AN332">
        <f>marketing_campaign[[#This Row],[AcceptedCmp2]]+marketing_campaign[[#This Row],[AcceptedCmp1]]+marketing_campaign[[#This Row],[AcceptedCmp5]]+marketing_campaign[[#This Row],[AcceptedCmp4]]+marketing_campaign[[#This Row],[AcceptedCmp3]]+marketing_campaign[[#This Row],[Response]]</f>
        <v>0</v>
      </c>
      <c r="AO332" t="str" cm="1">
        <f t="array" ref="AO33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33" spans="1:41" x14ac:dyDescent="0.35">
      <c r="A333">
        <v>663</v>
      </c>
      <c r="B333">
        <v>1989</v>
      </c>
      <c r="C333">
        <f t="shared" ca="1" si="10"/>
        <v>37</v>
      </c>
      <c r="D333" t="str" cm="1">
        <f t="array" aca="1" ref="D33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333" t="s">
        <v>32</v>
      </c>
      <c r="F333" t="s">
        <v>30</v>
      </c>
      <c r="G333" cm="1">
        <f t="array" ref="G333">_xlfn.IFS(marketing_campaign[[#This Row],[Marital_Status]]="Single",K333+L333+1,marketing_campaign[[#This Row],[Marital_Status]]="Together",K333+L333+2,marketing_campaign[[#This Row],[Marital_Status]]="Alone",K333+L333+1,marketing_campaign[[#This Row],[Marital_Status]]="Married",K333+L333+2,marketing_campaign[[#This Row],[Marital_Status]]="Divorced",K333+L333+1,marketing_campaign[[#This Row],[Marital_Status]]="YOLO",K333+L333+1,marketing_campaign[[#This Row],[Marital_Status]]="Absurd",K333+L333+1,marketing_campaign[[#This Row],[Marital_Status]]="Widow",K333+L333+1)</f>
        <v>1</v>
      </c>
      <c r="H333" t="str" cm="1">
        <f t="array" ref="H333">_xlfn.IFS(marketing_campaign[[#This Row],[Family_size]]=1,"Family_with_one_child",marketing_campaign[[#This Row],[Family_size]]&gt;1,"Family_with_more_children")</f>
        <v>Family_with_one_child</v>
      </c>
      <c r="I333">
        <v>33996</v>
      </c>
      <c r="J333" t="str">
        <f>IF(marketing_campaign[[#This Row],[Income]]&gt;=Sheet21!B383,"high_income","low_income")</f>
        <v>high_income</v>
      </c>
      <c r="K333">
        <v>0</v>
      </c>
      <c r="L333">
        <v>0</v>
      </c>
      <c r="M333" s="1">
        <v>41528</v>
      </c>
      <c r="N333">
        <v>46</v>
      </c>
      <c r="O333" t="str" cm="1">
        <f t="array" ref="O333">_xlfn.IFS(AND(marketing_campaign[[#This Row],[Recency]]&gt;=0,marketing_campaign[[#This Row],[Recency]]&lt;=14),"Early Recency",AND(marketing_campaign[[#This Row],[Recency]]&gt;=15,marketing_campaign[[#This Row],[Recency]]&lt;=31),"Mid-Recency",marketing_campaign[[#This Row],[Recency]]&gt;=32,"high Recency")</f>
        <v>high Recency</v>
      </c>
      <c r="P333">
        <v>40</v>
      </c>
      <c r="Q333">
        <v>2</v>
      </c>
      <c r="R333">
        <v>15</v>
      </c>
      <c r="S333">
        <v>8</v>
      </c>
      <c r="T333">
        <v>0</v>
      </c>
      <c r="U333">
        <v>6</v>
      </c>
      <c r="V333">
        <f>marketing_campaign[[#This Row],[MntGoldProds]]+marketing_campaign[[#This Row],[MntSweetProducts]]+marketing_campaign[[#This Row],[MntFishProducts]]+marketing_campaign[[#This Row],[MntMeatProducts]]+marketing_campaign[[#This Row],[MntFruits]]+marketing_campaign[[#This Row],[MntWines]]</f>
        <v>71</v>
      </c>
      <c r="W333">
        <v>1</v>
      </c>
      <c r="X333">
        <v>1</v>
      </c>
      <c r="Y333">
        <v>1</v>
      </c>
      <c r="Z333">
        <v>3</v>
      </c>
      <c r="AA333">
        <f t="shared" si="11"/>
        <v>6</v>
      </c>
      <c r="AB333" t="str" cm="1">
        <f t="array" ref="AB333">_xlfn.IFS(AND(AA333&gt;=0,AA333&lt;=15),"low purchase",AND(AA333&gt;=16,AA333&lt;=30),"mid purchase",AA333&gt;=31,"high purchase")</f>
        <v>low purchase</v>
      </c>
      <c r="AC333">
        <v>4</v>
      </c>
      <c r="AD333" t="str">
        <f>IF(marketing_campaign[[#This Row],[NumWebVisitsMonth]]&gt;=5.3,"higher_webvists","lower_webvisits")</f>
        <v>lower_webvisits</v>
      </c>
      <c r="AE333">
        <v>0</v>
      </c>
      <c r="AF333">
        <v>0</v>
      </c>
      <c r="AG333">
        <v>0</v>
      </c>
      <c r="AH333">
        <v>0</v>
      </c>
      <c r="AI333">
        <v>0</v>
      </c>
      <c r="AJ333">
        <v>0</v>
      </c>
      <c r="AK333">
        <v>3</v>
      </c>
      <c r="AL333">
        <v>11</v>
      </c>
      <c r="AM333">
        <v>0</v>
      </c>
      <c r="AN333">
        <f>marketing_campaign[[#This Row],[AcceptedCmp2]]+marketing_campaign[[#This Row],[AcceptedCmp1]]+marketing_campaign[[#This Row],[AcceptedCmp5]]+marketing_campaign[[#This Row],[AcceptedCmp4]]+marketing_campaign[[#This Row],[AcceptedCmp3]]+marketing_campaign[[#This Row],[Response]]</f>
        <v>0</v>
      </c>
      <c r="AO333" t="str" cm="1">
        <f t="array" ref="AO33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34" spans="1:41" x14ac:dyDescent="0.35">
      <c r="A334">
        <v>10675</v>
      </c>
      <c r="B334">
        <v>1956</v>
      </c>
      <c r="C334">
        <f t="shared" ca="1" si="10"/>
        <v>70</v>
      </c>
      <c r="D334" t="str" cm="1">
        <f t="array" aca="1" ref="D33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334" t="s">
        <v>32</v>
      </c>
      <c r="F334" t="s">
        <v>33</v>
      </c>
      <c r="G334" cm="1">
        <f t="array" ref="G334">_xlfn.IFS(marketing_campaign[[#This Row],[Marital_Status]]="Single",K334+L334+1,marketing_campaign[[#This Row],[Marital_Status]]="Together",K334+L334+2,marketing_campaign[[#This Row],[Marital_Status]]="Alone",K334+L334+1,marketing_campaign[[#This Row],[Marital_Status]]="Married",K334+L334+2,marketing_campaign[[#This Row],[Marital_Status]]="Divorced",K334+L334+1,marketing_campaign[[#This Row],[Marital_Status]]="YOLO",K334+L334+1,marketing_campaign[[#This Row],[Marital_Status]]="Absurd",K334+L334+1,marketing_campaign[[#This Row],[Marital_Status]]="Widow",K334+L334+1)</f>
        <v>3</v>
      </c>
      <c r="H334" t="str" cm="1">
        <f t="array" ref="H334">_xlfn.IFS(marketing_campaign[[#This Row],[Family_size]]=1,"Family_with_one_child",marketing_campaign[[#This Row],[Family_size]]&gt;1,"Family_with_more_children")</f>
        <v>Family_with_more_children</v>
      </c>
      <c r="I334">
        <v>66334</v>
      </c>
      <c r="J334" t="str">
        <f>IF(marketing_campaign[[#This Row],[Income]]&gt;=Sheet21!B384,"high_income","low_income")</f>
        <v>high_income</v>
      </c>
      <c r="K334">
        <v>0</v>
      </c>
      <c r="L334">
        <v>1</v>
      </c>
      <c r="M334" s="1">
        <v>41367</v>
      </c>
      <c r="N334">
        <v>82</v>
      </c>
      <c r="O334" t="str" cm="1">
        <f t="array" ref="O334">_xlfn.IFS(AND(marketing_campaign[[#This Row],[Recency]]&gt;=0,marketing_campaign[[#This Row],[Recency]]&lt;=14),"Early Recency",AND(marketing_campaign[[#This Row],[Recency]]&gt;=15,marketing_campaign[[#This Row],[Recency]]&lt;=31),"Mid-Recency",marketing_campaign[[#This Row],[Recency]]&gt;=32,"high Recency")</f>
        <v>high Recency</v>
      </c>
      <c r="P334">
        <v>909</v>
      </c>
      <c r="Q334">
        <v>11</v>
      </c>
      <c r="R334">
        <v>218</v>
      </c>
      <c r="S334">
        <v>0</v>
      </c>
      <c r="T334">
        <v>0</v>
      </c>
      <c r="U334">
        <v>23</v>
      </c>
      <c r="V334">
        <f>marketing_campaign[[#This Row],[MntGoldProds]]+marketing_campaign[[#This Row],[MntSweetProducts]]+marketing_campaign[[#This Row],[MntFishProducts]]+marketing_campaign[[#This Row],[MntMeatProducts]]+marketing_campaign[[#This Row],[MntFruits]]+marketing_campaign[[#This Row],[MntWines]]</f>
        <v>1161</v>
      </c>
      <c r="W334">
        <v>2</v>
      </c>
      <c r="X334">
        <v>9</v>
      </c>
      <c r="Y334">
        <v>3</v>
      </c>
      <c r="Z334">
        <v>5</v>
      </c>
      <c r="AA334">
        <f t="shared" si="11"/>
        <v>19</v>
      </c>
      <c r="AB334" t="str" cm="1">
        <f t="array" ref="AB334">_xlfn.IFS(AND(AA334&gt;=0,AA334&lt;=15),"low purchase",AND(AA334&gt;=16,AA334&lt;=30),"mid purchase",AA334&gt;=31,"high purchase")</f>
        <v>mid purchase</v>
      </c>
      <c r="AC334">
        <v>5</v>
      </c>
      <c r="AD334" t="str">
        <f>IF(marketing_campaign[[#This Row],[NumWebVisitsMonth]]&gt;=5.3,"higher_webvists","lower_webvisits")</f>
        <v>lower_webvisits</v>
      </c>
      <c r="AE334">
        <v>0</v>
      </c>
      <c r="AF334">
        <v>0</v>
      </c>
      <c r="AG334">
        <v>0</v>
      </c>
      <c r="AH334">
        <v>0</v>
      </c>
      <c r="AI334">
        <v>0</v>
      </c>
      <c r="AJ334">
        <v>0</v>
      </c>
      <c r="AK334">
        <v>3</v>
      </c>
      <c r="AL334">
        <v>11</v>
      </c>
      <c r="AM334">
        <v>1</v>
      </c>
      <c r="AN334">
        <f>marketing_campaign[[#This Row],[AcceptedCmp2]]+marketing_campaign[[#This Row],[AcceptedCmp1]]+marketing_campaign[[#This Row],[AcceptedCmp5]]+marketing_campaign[[#This Row],[AcceptedCmp4]]+marketing_campaign[[#This Row],[AcceptedCmp3]]+marketing_campaign[[#This Row],[Response]]</f>
        <v>1</v>
      </c>
      <c r="AO334" t="str" cm="1">
        <f t="array" ref="AO33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335" spans="1:41" x14ac:dyDescent="0.35">
      <c r="A335">
        <v>2521</v>
      </c>
      <c r="B335">
        <v>1971</v>
      </c>
      <c r="C335">
        <f t="shared" ca="1" si="10"/>
        <v>55</v>
      </c>
      <c r="D335" t="str" cm="1">
        <f t="array" aca="1" ref="D33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35" t="s">
        <v>34</v>
      </c>
      <c r="F335" t="s">
        <v>33</v>
      </c>
      <c r="G335" cm="1">
        <f t="array" ref="G335">_xlfn.IFS(marketing_campaign[[#This Row],[Marital_Status]]="Single",K335+L335+1,marketing_campaign[[#This Row],[Marital_Status]]="Together",K335+L335+2,marketing_campaign[[#This Row],[Marital_Status]]="Alone",K335+L335+1,marketing_campaign[[#This Row],[Marital_Status]]="Married",K335+L335+2,marketing_campaign[[#This Row],[Marital_Status]]="Divorced",K335+L335+1,marketing_campaign[[#This Row],[Marital_Status]]="YOLO",K335+L335+1,marketing_campaign[[#This Row],[Marital_Status]]="Absurd",K335+L335+1,marketing_campaign[[#This Row],[Marital_Status]]="Widow",K335+L335+1)</f>
        <v>3</v>
      </c>
      <c r="H335" t="str" cm="1">
        <f t="array" ref="H335">_xlfn.IFS(marketing_campaign[[#This Row],[Family_size]]=1,"Family_with_one_child",marketing_campaign[[#This Row],[Family_size]]&gt;1,"Family_with_more_children")</f>
        <v>Family_with_more_children</v>
      </c>
      <c r="I335">
        <v>35178</v>
      </c>
      <c r="J335" t="str">
        <f>IF(marketing_campaign[[#This Row],[Income]]&gt;=Sheet21!B385,"high_income","low_income")</f>
        <v>high_income</v>
      </c>
      <c r="K335">
        <v>1</v>
      </c>
      <c r="L335">
        <v>0</v>
      </c>
      <c r="M335" s="1">
        <v>41284</v>
      </c>
      <c r="N335">
        <v>10</v>
      </c>
      <c r="O335" t="str" cm="1">
        <f t="array" ref="O335">_xlfn.IFS(AND(marketing_campaign[[#This Row],[Recency]]&gt;=0,marketing_campaign[[#This Row],[Recency]]&lt;=14),"Early Recency",AND(marketing_campaign[[#This Row],[Recency]]&gt;=15,marketing_campaign[[#This Row],[Recency]]&lt;=31),"Mid-Recency",marketing_campaign[[#This Row],[Recency]]&gt;=32,"high Recency")</f>
        <v>Early Recency</v>
      </c>
      <c r="P335">
        <v>23</v>
      </c>
      <c r="Q335">
        <v>1</v>
      </c>
      <c r="R335">
        <v>13</v>
      </c>
      <c r="S335">
        <v>2</v>
      </c>
      <c r="T335">
        <v>2</v>
      </c>
      <c r="U335">
        <v>18</v>
      </c>
      <c r="V335">
        <f>marketing_campaign[[#This Row],[MntGoldProds]]+marketing_campaign[[#This Row],[MntSweetProducts]]+marketing_campaign[[#This Row],[MntFishProducts]]+marketing_campaign[[#This Row],[MntMeatProducts]]+marketing_campaign[[#This Row],[MntFruits]]+marketing_campaign[[#This Row],[MntWines]]</f>
        <v>59</v>
      </c>
      <c r="W335">
        <v>1</v>
      </c>
      <c r="X335">
        <v>1</v>
      </c>
      <c r="Y335">
        <v>1</v>
      </c>
      <c r="Z335">
        <v>2</v>
      </c>
      <c r="AA335">
        <f t="shared" si="11"/>
        <v>5</v>
      </c>
      <c r="AB335" t="str" cm="1">
        <f t="array" ref="AB335">_xlfn.IFS(AND(AA335&gt;=0,AA335&lt;=15),"low purchase",AND(AA335&gt;=16,AA335&lt;=30),"mid purchase",AA335&gt;=31,"high purchase")</f>
        <v>low purchase</v>
      </c>
      <c r="AC335">
        <v>7</v>
      </c>
      <c r="AD335" t="str">
        <f>IF(marketing_campaign[[#This Row],[NumWebVisitsMonth]]&gt;=5.3,"higher_webvists","lower_webvisits")</f>
        <v>higher_webvists</v>
      </c>
      <c r="AE335">
        <v>1</v>
      </c>
      <c r="AF335">
        <v>0</v>
      </c>
      <c r="AG335">
        <v>0</v>
      </c>
      <c r="AH335">
        <v>0</v>
      </c>
      <c r="AI335">
        <v>0</v>
      </c>
      <c r="AJ335">
        <v>0</v>
      </c>
      <c r="AK335">
        <v>3</v>
      </c>
      <c r="AL335">
        <v>11</v>
      </c>
      <c r="AM335">
        <v>1</v>
      </c>
      <c r="AN335">
        <f>marketing_campaign[[#This Row],[AcceptedCmp2]]+marketing_campaign[[#This Row],[AcceptedCmp1]]+marketing_campaign[[#This Row],[AcceptedCmp5]]+marketing_campaign[[#This Row],[AcceptedCmp4]]+marketing_campaign[[#This Row],[AcceptedCmp3]]+marketing_campaign[[#This Row],[Response]]</f>
        <v>2</v>
      </c>
      <c r="AO335" t="str" cm="1">
        <f t="array" ref="AO33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336" spans="1:41" x14ac:dyDescent="0.35">
      <c r="A336">
        <v>9592</v>
      </c>
      <c r="B336">
        <v>1983</v>
      </c>
      <c r="C336">
        <f t="shared" ca="1" si="10"/>
        <v>43</v>
      </c>
      <c r="D336" t="str" cm="1">
        <f t="array" aca="1" ref="D33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336" t="s">
        <v>29</v>
      </c>
      <c r="F336" t="s">
        <v>31</v>
      </c>
      <c r="G336" cm="1">
        <f t="array" ref="G336">_xlfn.IFS(marketing_campaign[[#This Row],[Marital_Status]]="Single",K336+L336+1,marketing_campaign[[#This Row],[Marital_Status]]="Together",K336+L336+2,marketing_campaign[[#This Row],[Marital_Status]]="Alone",K336+L336+1,marketing_campaign[[#This Row],[Marital_Status]]="Married",K336+L336+2,marketing_campaign[[#This Row],[Marital_Status]]="Divorced",K336+L336+1,marketing_campaign[[#This Row],[Marital_Status]]="YOLO",K336+L336+1,marketing_campaign[[#This Row],[Marital_Status]]="Absurd",K336+L336+1,marketing_campaign[[#This Row],[Marital_Status]]="Widow",K336+L336+1)</f>
        <v>3</v>
      </c>
      <c r="H336" t="str" cm="1">
        <f t="array" ref="H336">_xlfn.IFS(marketing_campaign[[#This Row],[Family_size]]=1,"Family_with_one_child",marketing_campaign[[#This Row],[Family_size]]&gt;1,"Family_with_more_children")</f>
        <v>Family_with_more_children</v>
      </c>
      <c r="I336">
        <v>22010</v>
      </c>
      <c r="J336" t="str">
        <f>IF(marketing_campaign[[#This Row],[Income]]&gt;=Sheet21!B386,"high_income","low_income")</f>
        <v>high_income</v>
      </c>
      <c r="K336">
        <v>1</v>
      </c>
      <c r="L336">
        <v>0</v>
      </c>
      <c r="M336" s="1">
        <v>41455</v>
      </c>
      <c r="N336">
        <v>51</v>
      </c>
      <c r="O336" t="str" cm="1">
        <f t="array" ref="O336">_xlfn.IFS(AND(marketing_campaign[[#This Row],[Recency]]&gt;=0,marketing_campaign[[#This Row],[Recency]]&lt;=14),"Early Recency",AND(marketing_campaign[[#This Row],[Recency]]&gt;=15,marketing_campaign[[#This Row],[Recency]]&lt;=31),"Mid-Recency",marketing_campaign[[#This Row],[Recency]]&gt;=32,"high Recency")</f>
        <v>high Recency</v>
      </c>
      <c r="P336">
        <v>11</v>
      </c>
      <c r="Q336">
        <v>2</v>
      </c>
      <c r="R336">
        <v>9</v>
      </c>
      <c r="S336">
        <v>3</v>
      </c>
      <c r="T336">
        <v>0</v>
      </c>
      <c r="U336">
        <v>8</v>
      </c>
      <c r="V336">
        <f>marketing_campaign[[#This Row],[MntGoldProds]]+marketing_campaign[[#This Row],[MntSweetProducts]]+marketing_campaign[[#This Row],[MntFishProducts]]+marketing_campaign[[#This Row],[MntMeatProducts]]+marketing_campaign[[#This Row],[MntFruits]]+marketing_campaign[[#This Row],[MntWines]]</f>
        <v>33</v>
      </c>
      <c r="W336">
        <v>2</v>
      </c>
      <c r="X336">
        <v>2</v>
      </c>
      <c r="Y336">
        <v>0</v>
      </c>
      <c r="Z336">
        <v>3</v>
      </c>
      <c r="AA336">
        <f t="shared" si="11"/>
        <v>7</v>
      </c>
      <c r="AB336" t="str" cm="1">
        <f t="array" ref="AB336">_xlfn.IFS(AND(AA336&gt;=0,AA336&lt;=15),"low purchase",AND(AA336&gt;=16,AA336&lt;=30),"mid purchase",AA336&gt;=31,"high purchase")</f>
        <v>low purchase</v>
      </c>
      <c r="AC336">
        <v>8</v>
      </c>
      <c r="AD336" t="str">
        <f>IF(marketing_campaign[[#This Row],[NumWebVisitsMonth]]&gt;=5.3,"higher_webvists","lower_webvisits")</f>
        <v>higher_webvists</v>
      </c>
      <c r="AE336">
        <v>0</v>
      </c>
      <c r="AF336">
        <v>0</v>
      </c>
      <c r="AG336">
        <v>0</v>
      </c>
      <c r="AH336">
        <v>0</v>
      </c>
      <c r="AI336">
        <v>0</v>
      </c>
      <c r="AJ336">
        <v>0</v>
      </c>
      <c r="AK336">
        <v>3</v>
      </c>
      <c r="AL336">
        <v>11</v>
      </c>
      <c r="AM336">
        <v>0</v>
      </c>
      <c r="AN336">
        <f>marketing_campaign[[#This Row],[AcceptedCmp2]]+marketing_campaign[[#This Row],[AcceptedCmp1]]+marketing_campaign[[#This Row],[AcceptedCmp5]]+marketing_campaign[[#This Row],[AcceptedCmp4]]+marketing_campaign[[#This Row],[AcceptedCmp3]]+marketing_campaign[[#This Row],[Response]]</f>
        <v>0</v>
      </c>
      <c r="AO336" t="str" cm="1">
        <f t="array" ref="AO33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37" spans="1:41" x14ac:dyDescent="0.35">
      <c r="A337">
        <v>10151</v>
      </c>
      <c r="B337">
        <v>1960</v>
      </c>
      <c r="C337">
        <f t="shared" ca="1" si="10"/>
        <v>66</v>
      </c>
      <c r="D337" t="str" cm="1">
        <f t="array" aca="1" ref="D33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337" t="s">
        <v>29</v>
      </c>
      <c r="F337" t="s">
        <v>35</v>
      </c>
      <c r="G337" cm="1">
        <f t="array" ref="G337">_xlfn.IFS(marketing_campaign[[#This Row],[Marital_Status]]="Single",K337+L337+1,marketing_campaign[[#This Row],[Marital_Status]]="Together",K337+L337+2,marketing_campaign[[#This Row],[Marital_Status]]="Alone",K337+L337+1,marketing_campaign[[#This Row],[Marital_Status]]="Married",K337+L337+2,marketing_campaign[[#This Row],[Marital_Status]]="Divorced",K337+L337+1,marketing_campaign[[#This Row],[Marital_Status]]="YOLO",K337+L337+1,marketing_campaign[[#This Row],[Marital_Status]]="Absurd",K337+L337+1,marketing_campaign[[#This Row],[Marital_Status]]="Widow",K337+L337+1)</f>
        <v>3</v>
      </c>
      <c r="H337" t="str" cm="1">
        <f t="array" ref="H337">_xlfn.IFS(marketing_campaign[[#This Row],[Family_size]]=1,"Family_with_one_child",marketing_campaign[[#This Row],[Family_size]]&gt;1,"Family_with_more_children")</f>
        <v>Family_with_more_children</v>
      </c>
      <c r="I337">
        <v>62204</v>
      </c>
      <c r="J337" t="str">
        <f>IF(marketing_campaign[[#This Row],[Income]]&gt;=Sheet21!B387,"high_income","low_income")</f>
        <v>high_income</v>
      </c>
      <c r="K337">
        <v>0</v>
      </c>
      <c r="L337">
        <v>2</v>
      </c>
      <c r="M337" s="1">
        <v>41164</v>
      </c>
      <c r="N337">
        <v>38</v>
      </c>
      <c r="O337" t="str" cm="1">
        <f t="array" ref="O337">_xlfn.IFS(AND(marketing_campaign[[#This Row],[Recency]]&gt;=0,marketing_campaign[[#This Row],[Recency]]&lt;=14),"Early Recency",AND(marketing_campaign[[#This Row],[Recency]]&gt;=15,marketing_campaign[[#This Row],[Recency]]&lt;=31),"Mid-Recency",marketing_campaign[[#This Row],[Recency]]&gt;=32,"high Recency")</f>
        <v>high Recency</v>
      </c>
      <c r="P337">
        <v>317</v>
      </c>
      <c r="Q337">
        <v>46</v>
      </c>
      <c r="R337">
        <v>247</v>
      </c>
      <c r="S337">
        <v>151</v>
      </c>
      <c r="T337">
        <v>46</v>
      </c>
      <c r="U337">
        <v>139</v>
      </c>
      <c r="V337">
        <f>marketing_campaign[[#This Row],[MntGoldProds]]+marketing_campaign[[#This Row],[MntSweetProducts]]+marketing_campaign[[#This Row],[MntFishProducts]]+marketing_campaign[[#This Row],[MntMeatProducts]]+marketing_campaign[[#This Row],[MntFruits]]+marketing_campaign[[#This Row],[MntWines]]</f>
        <v>946</v>
      </c>
      <c r="W337">
        <v>1</v>
      </c>
      <c r="X337">
        <v>4</v>
      </c>
      <c r="Y337">
        <v>5</v>
      </c>
      <c r="Z337">
        <v>12</v>
      </c>
      <c r="AA337">
        <f t="shared" si="11"/>
        <v>22</v>
      </c>
      <c r="AB337" t="str" cm="1">
        <f t="array" ref="AB337">_xlfn.IFS(AND(AA337&gt;=0,AA337&lt;=15),"low purchase",AND(AA337&gt;=16,AA337&lt;=30),"mid purchase",AA337&gt;=31,"high purchase")</f>
        <v>mid purchase</v>
      </c>
      <c r="AC337">
        <v>3</v>
      </c>
      <c r="AD337" t="str">
        <f>IF(marketing_campaign[[#This Row],[NumWebVisitsMonth]]&gt;=5.3,"higher_webvists","lower_webvisits")</f>
        <v>lower_webvisits</v>
      </c>
      <c r="AE337">
        <v>0</v>
      </c>
      <c r="AF337">
        <v>0</v>
      </c>
      <c r="AG337">
        <v>0</v>
      </c>
      <c r="AH337">
        <v>0</v>
      </c>
      <c r="AI337">
        <v>0</v>
      </c>
      <c r="AJ337">
        <v>0</v>
      </c>
      <c r="AK337">
        <v>3</v>
      </c>
      <c r="AL337">
        <v>11</v>
      </c>
      <c r="AM337">
        <v>0</v>
      </c>
      <c r="AN337">
        <f>marketing_campaign[[#This Row],[AcceptedCmp2]]+marketing_campaign[[#This Row],[AcceptedCmp1]]+marketing_campaign[[#This Row],[AcceptedCmp5]]+marketing_campaign[[#This Row],[AcceptedCmp4]]+marketing_campaign[[#This Row],[AcceptedCmp3]]+marketing_campaign[[#This Row],[Response]]</f>
        <v>0</v>
      </c>
      <c r="AO337" t="str" cm="1">
        <f t="array" ref="AO33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38" spans="1:41" x14ac:dyDescent="0.35">
      <c r="A338">
        <v>7381</v>
      </c>
      <c r="B338">
        <v>1968</v>
      </c>
      <c r="C338">
        <f t="shared" ca="1" si="10"/>
        <v>58</v>
      </c>
      <c r="D338" t="str" cm="1">
        <f t="array" aca="1" ref="D33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38" t="s">
        <v>29</v>
      </c>
      <c r="F338" t="s">
        <v>35</v>
      </c>
      <c r="G338" cm="1">
        <f t="array" ref="G338">_xlfn.IFS(marketing_campaign[[#This Row],[Marital_Status]]="Single",K338+L338+1,marketing_campaign[[#This Row],[Marital_Status]]="Together",K338+L338+2,marketing_campaign[[#This Row],[Marital_Status]]="Alone",K338+L338+1,marketing_campaign[[#This Row],[Marital_Status]]="Married",K338+L338+2,marketing_campaign[[#This Row],[Marital_Status]]="Divorced",K338+L338+1,marketing_campaign[[#This Row],[Marital_Status]]="YOLO",K338+L338+1,marketing_campaign[[#This Row],[Marital_Status]]="Absurd",K338+L338+1,marketing_campaign[[#This Row],[Marital_Status]]="Widow",K338+L338+1)</f>
        <v>1</v>
      </c>
      <c r="H338" t="str" cm="1">
        <f t="array" ref="H338">_xlfn.IFS(marketing_campaign[[#This Row],[Family_size]]=1,"Family_with_one_child",marketing_campaign[[#This Row],[Family_size]]&gt;1,"Family_with_more_children")</f>
        <v>Family_with_one_child</v>
      </c>
      <c r="I338">
        <v>75693</v>
      </c>
      <c r="J338" t="str">
        <f>IF(marketing_campaign[[#This Row],[Income]]&gt;=Sheet21!B388,"high_income","low_income")</f>
        <v>high_income</v>
      </c>
      <c r="K338">
        <v>0</v>
      </c>
      <c r="L338">
        <v>0</v>
      </c>
      <c r="M338" s="1">
        <v>41249</v>
      </c>
      <c r="N338">
        <v>10</v>
      </c>
      <c r="O338" t="str" cm="1">
        <f t="array" ref="O338">_xlfn.IFS(AND(marketing_campaign[[#This Row],[Recency]]&gt;=0,marketing_campaign[[#This Row],[Recency]]&lt;=14),"Early Recency",AND(marketing_campaign[[#This Row],[Recency]]&gt;=15,marketing_campaign[[#This Row],[Recency]]&lt;=31),"Mid-Recency",marketing_campaign[[#This Row],[Recency]]&gt;=32,"high Recency")</f>
        <v>Early Recency</v>
      </c>
      <c r="P338">
        <v>797</v>
      </c>
      <c r="Q338">
        <v>153</v>
      </c>
      <c r="R338">
        <v>293</v>
      </c>
      <c r="S338">
        <v>72</v>
      </c>
      <c r="T338">
        <v>97</v>
      </c>
      <c r="U338">
        <v>30</v>
      </c>
      <c r="V338">
        <f>marketing_campaign[[#This Row],[MntGoldProds]]+marketing_campaign[[#This Row],[MntSweetProducts]]+marketing_campaign[[#This Row],[MntFishProducts]]+marketing_campaign[[#This Row],[MntMeatProducts]]+marketing_campaign[[#This Row],[MntFruits]]+marketing_campaign[[#This Row],[MntWines]]</f>
        <v>1442</v>
      </c>
      <c r="W338">
        <v>1</v>
      </c>
      <c r="X338">
        <v>11</v>
      </c>
      <c r="Y338">
        <v>4</v>
      </c>
      <c r="Z338">
        <v>6</v>
      </c>
      <c r="AA338">
        <f t="shared" si="11"/>
        <v>22</v>
      </c>
      <c r="AB338" t="str" cm="1">
        <f t="array" ref="AB338">_xlfn.IFS(AND(AA338&gt;=0,AA338&lt;=15),"low purchase",AND(AA338&gt;=16,AA338&lt;=30),"mid purchase",AA338&gt;=31,"high purchase")</f>
        <v>mid purchase</v>
      </c>
      <c r="AC338">
        <v>4</v>
      </c>
      <c r="AD338" t="str">
        <f>IF(marketing_campaign[[#This Row],[NumWebVisitsMonth]]&gt;=5.3,"higher_webvists","lower_webvisits")</f>
        <v>lower_webvisits</v>
      </c>
      <c r="AE338">
        <v>0</v>
      </c>
      <c r="AF338">
        <v>1</v>
      </c>
      <c r="AG338">
        <v>1</v>
      </c>
      <c r="AH338">
        <v>1</v>
      </c>
      <c r="AI338">
        <v>0</v>
      </c>
      <c r="AJ338">
        <v>0</v>
      </c>
      <c r="AK338">
        <v>3</v>
      </c>
      <c r="AL338">
        <v>11</v>
      </c>
      <c r="AM338">
        <v>1</v>
      </c>
      <c r="AN338">
        <f>marketing_campaign[[#This Row],[AcceptedCmp2]]+marketing_campaign[[#This Row],[AcceptedCmp1]]+marketing_campaign[[#This Row],[AcceptedCmp5]]+marketing_campaign[[#This Row],[AcceptedCmp4]]+marketing_campaign[[#This Row],[AcceptedCmp3]]+marketing_campaign[[#This Row],[Response]]</f>
        <v>4</v>
      </c>
      <c r="AO338" t="str" cm="1">
        <f t="array" ref="AO33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4/5 campaign accepted</v>
      </c>
    </row>
    <row r="339" spans="1:41" x14ac:dyDescent="0.35">
      <c r="A339">
        <v>4099</v>
      </c>
      <c r="B339">
        <v>1972</v>
      </c>
      <c r="C339">
        <f t="shared" ca="1" si="10"/>
        <v>54</v>
      </c>
      <c r="D339" t="str" cm="1">
        <f t="array" aca="1" ref="D33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39" t="s">
        <v>29</v>
      </c>
      <c r="F339" t="s">
        <v>33</v>
      </c>
      <c r="G339" cm="1">
        <f t="array" ref="G339">_xlfn.IFS(marketing_campaign[[#This Row],[Marital_Status]]="Single",K339+L339+1,marketing_campaign[[#This Row],[Marital_Status]]="Together",K339+L339+2,marketing_campaign[[#This Row],[Marital_Status]]="Alone",K339+L339+1,marketing_campaign[[#This Row],[Marital_Status]]="Married",K339+L339+2,marketing_campaign[[#This Row],[Marital_Status]]="Divorced",K339+L339+1,marketing_campaign[[#This Row],[Marital_Status]]="YOLO",K339+L339+1,marketing_campaign[[#This Row],[Marital_Status]]="Absurd",K339+L339+1,marketing_campaign[[#This Row],[Marital_Status]]="Widow",K339+L339+1)</f>
        <v>3</v>
      </c>
      <c r="H339" t="str" cm="1">
        <f t="array" ref="H339">_xlfn.IFS(marketing_campaign[[#This Row],[Family_size]]=1,"Family_with_one_child",marketing_campaign[[#This Row],[Family_size]]&gt;1,"Family_with_more_children")</f>
        <v>Family_with_more_children</v>
      </c>
      <c r="I339">
        <v>30675</v>
      </c>
      <c r="J339" t="str">
        <f>IF(marketing_campaign[[#This Row],[Income]]&gt;=Sheet21!B389,"high_income","low_income")</f>
        <v>high_income</v>
      </c>
      <c r="K339">
        <v>1</v>
      </c>
      <c r="L339">
        <v>0</v>
      </c>
      <c r="M339" s="1">
        <v>41225</v>
      </c>
      <c r="N339">
        <v>14</v>
      </c>
      <c r="O339" t="str" cm="1">
        <f t="array" ref="O339">_xlfn.IFS(AND(marketing_campaign[[#This Row],[Recency]]&gt;=0,marketing_campaign[[#This Row],[Recency]]&lt;=14),"Early Recency",AND(marketing_campaign[[#This Row],[Recency]]&gt;=15,marketing_campaign[[#This Row],[Recency]]&lt;=31),"Mid-Recency",marketing_campaign[[#This Row],[Recency]]&gt;=32,"high Recency")</f>
        <v>Early Recency</v>
      </c>
      <c r="P339">
        <v>10</v>
      </c>
      <c r="Q339">
        <v>2</v>
      </c>
      <c r="R339">
        <v>16</v>
      </c>
      <c r="S339">
        <v>11</v>
      </c>
      <c r="T339">
        <v>2</v>
      </c>
      <c r="U339">
        <v>21</v>
      </c>
      <c r="V339">
        <f>marketing_campaign[[#This Row],[MntGoldProds]]+marketing_campaign[[#This Row],[MntSweetProducts]]+marketing_campaign[[#This Row],[MntFishProducts]]+marketing_campaign[[#This Row],[MntMeatProducts]]+marketing_campaign[[#This Row],[MntFruits]]+marketing_campaign[[#This Row],[MntWines]]</f>
        <v>62</v>
      </c>
      <c r="W339">
        <v>1</v>
      </c>
      <c r="X339">
        <v>1</v>
      </c>
      <c r="Y339">
        <v>0</v>
      </c>
      <c r="Z339">
        <v>3</v>
      </c>
      <c r="AA339">
        <f t="shared" si="11"/>
        <v>5</v>
      </c>
      <c r="AB339" t="str" cm="1">
        <f t="array" ref="AB339">_xlfn.IFS(AND(AA339&gt;=0,AA339&lt;=15),"low purchase",AND(AA339&gt;=16,AA339&lt;=30),"mid purchase",AA339&gt;=31,"high purchase")</f>
        <v>low purchase</v>
      </c>
      <c r="AC339">
        <v>8</v>
      </c>
      <c r="AD339" t="str">
        <f>IF(marketing_campaign[[#This Row],[NumWebVisitsMonth]]&gt;=5.3,"higher_webvists","lower_webvisits")</f>
        <v>higher_webvists</v>
      </c>
      <c r="AE339">
        <v>0</v>
      </c>
      <c r="AF339">
        <v>0</v>
      </c>
      <c r="AG339">
        <v>0</v>
      </c>
      <c r="AH339">
        <v>0</v>
      </c>
      <c r="AI339">
        <v>0</v>
      </c>
      <c r="AJ339">
        <v>0</v>
      </c>
      <c r="AK339">
        <v>3</v>
      </c>
      <c r="AL339">
        <v>11</v>
      </c>
      <c r="AM339">
        <v>0</v>
      </c>
      <c r="AN339">
        <f>marketing_campaign[[#This Row],[AcceptedCmp2]]+marketing_campaign[[#This Row],[AcceptedCmp1]]+marketing_campaign[[#This Row],[AcceptedCmp5]]+marketing_campaign[[#This Row],[AcceptedCmp4]]+marketing_campaign[[#This Row],[AcceptedCmp3]]+marketing_campaign[[#This Row],[Response]]</f>
        <v>0</v>
      </c>
      <c r="AO339" t="str" cm="1">
        <f t="array" ref="AO33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40" spans="1:41" x14ac:dyDescent="0.35">
      <c r="A340">
        <v>9560</v>
      </c>
      <c r="B340">
        <v>1965</v>
      </c>
      <c r="C340">
        <f t="shared" ca="1" si="10"/>
        <v>61</v>
      </c>
      <c r="D340" t="str" cm="1">
        <f t="array" aca="1" ref="D34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40" t="s">
        <v>29</v>
      </c>
      <c r="F340" t="s">
        <v>31</v>
      </c>
      <c r="G340" cm="1">
        <f t="array" ref="G340">_xlfn.IFS(marketing_campaign[[#This Row],[Marital_Status]]="Single",K340+L340+1,marketing_campaign[[#This Row],[Marital_Status]]="Together",K340+L340+2,marketing_campaign[[#This Row],[Marital_Status]]="Alone",K340+L340+1,marketing_campaign[[#This Row],[Marital_Status]]="Married",K340+L340+2,marketing_campaign[[#This Row],[Marital_Status]]="Divorced",K340+L340+1,marketing_campaign[[#This Row],[Marital_Status]]="YOLO",K340+L340+1,marketing_campaign[[#This Row],[Marital_Status]]="Absurd",K340+L340+1,marketing_campaign[[#This Row],[Marital_Status]]="Widow",K340+L340+1)</f>
        <v>2</v>
      </c>
      <c r="H340" t="str" cm="1">
        <f t="array" ref="H340">_xlfn.IFS(marketing_campaign[[#This Row],[Family_size]]=1,"Family_with_one_child",marketing_campaign[[#This Row],[Family_size]]&gt;1,"Family_with_more_children")</f>
        <v>Family_with_more_children</v>
      </c>
      <c r="I340">
        <v>83003</v>
      </c>
      <c r="J340" t="str">
        <f>IF(marketing_campaign[[#This Row],[Income]]&gt;=Sheet21!B390,"high_income","low_income")</f>
        <v>high_income</v>
      </c>
      <c r="K340">
        <v>0</v>
      </c>
      <c r="L340">
        <v>0</v>
      </c>
      <c r="M340" s="1">
        <v>41336</v>
      </c>
      <c r="N340">
        <v>18</v>
      </c>
      <c r="O340" t="str" cm="1">
        <f t="array" ref="O340">_xlfn.IFS(AND(marketing_campaign[[#This Row],[Recency]]&gt;=0,marketing_campaign[[#This Row],[Recency]]&lt;=14),"Early Recency",AND(marketing_campaign[[#This Row],[Recency]]&gt;=15,marketing_campaign[[#This Row],[Recency]]&lt;=31),"Mid-Recency",marketing_campaign[[#This Row],[Recency]]&gt;=32,"high Recency")</f>
        <v>Mid-Recency</v>
      </c>
      <c r="P340">
        <v>856</v>
      </c>
      <c r="Q340">
        <v>61</v>
      </c>
      <c r="R340">
        <v>570</v>
      </c>
      <c r="S340">
        <v>40</v>
      </c>
      <c r="T340">
        <v>25</v>
      </c>
      <c r="U340">
        <v>122</v>
      </c>
      <c r="V340">
        <f>marketing_campaign[[#This Row],[MntGoldProds]]+marketing_campaign[[#This Row],[MntSweetProducts]]+marketing_campaign[[#This Row],[MntFishProducts]]+marketing_campaign[[#This Row],[MntMeatProducts]]+marketing_campaign[[#This Row],[MntFruits]]+marketing_campaign[[#This Row],[MntWines]]</f>
        <v>1674</v>
      </c>
      <c r="W340">
        <v>1</v>
      </c>
      <c r="X340">
        <v>7</v>
      </c>
      <c r="Y340">
        <v>6</v>
      </c>
      <c r="Z340">
        <v>8</v>
      </c>
      <c r="AA340">
        <f t="shared" si="11"/>
        <v>22</v>
      </c>
      <c r="AB340" t="str" cm="1">
        <f t="array" ref="AB340">_xlfn.IFS(AND(AA340&gt;=0,AA340&lt;=15),"low purchase",AND(AA340&gt;=16,AA340&lt;=30),"mid purchase",AA340&gt;=31,"high purchase")</f>
        <v>mid purchase</v>
      </c>
      <c r="AC340">
        <v>3</v>
      </c>
      <c r="AD340" t="str">
        <f>IF(marketing_campaign[[#This Row],[NumWebVisitsMonth]]&gt;=5.3,"higher_webvists","lower_webvisits")</f>
        <v>lower_webvisits</v>
      </c>
      <c r="AE340">
        <v>0</v>
      </c>
      <c r="AF340">
        <v>0</v>
      </c>
      <c r="AG340">
        <v>1</v>
      </c>
      <c r="AH340">
        <v>0</v>
      </c>
      <c r="AI340">
        <v>0</v>
      </c>
      <c r="AJ340">
        <v>0</v>
      </c>
      <c r="AK340">
        <v>3</v>
      </c>
      <c r="AL340">
        <v>11</v>
      </c>
      <c r="AM340">
        <v>1</v>
      </c>
      <c r="AN340">
        <f>marketing_campaign[[#This Row],[AcceptedCmp2]]+marketing_campaign[[#This Row],[AcceptedCmp1]]+marketing_campaign[[#This Row],[AcceptedCmp5]]+marketing_campaign[[#This Row],[AcceptedCmp4]]+marketing_campaign[[#This Row],[AcceptedCmp3]]+marketing_campaign[[#This Row],[Response]]</f>
        <v>2</v>
      </c>
      <c r="AO340" t="str" cm="1">
        <f t="array" ref="AO34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341" spans="1:41" x14ac:dyDescent="0.35">
      <c r="A341">
        <v>1150</v>
      </c>
      <c r="B341">
        <v>1899</v>
      </c>
      <c r="C341">
        <f t="shared" ca="1" si="10"/>
        <v>127</v>
      </c>
      <c r="D341" t="str" cm="1">
        <f t="array" aca="1" ref="D34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341" t="s">
        <v>32</v>
      </c>
      <c r="F341" t="s">
        <v>31</v>
      </c>
      <c r="G341" cm="1">
        <f t="array" ref="G341">_xlfn.IFS(marketing_campaign[[#This Row],[Marital_Status]]="Single",K341+L341+1,marketing_campaign[[#This Row],[Marital_Status]]="Together",K341+L341+2,marketing_campaign[[#This Row],[Marital_Status]]="Alone",K341+L341+1,marketing_campaign[[#This Row],[Marital_Status]]="Married",K341+L341+2,marketing_campaign[[#This Row],[Marital_Status]]="Divorced",K341+L341+1,marketing_campaign[[#This Row],[Marital_Status]]="YOLO",K341+L341+1,marketing_campaign[[#This Row],[Marital_Status]]="Absurd",K341+L341+1,marketing_campaign[[#This Row],[Marital_Status]]="Widow",K341+L341+1)</f>
        <v>2</v>
      </c>
      <c r="H341" t="str" cm="1">
        <f t="array" ref="H341">_xlfn.IFS(marketing_campaign[[#This Row],[Family_size]]=1,"Family_with_one_child",marketing_campaign[[#This Row],[Family_size]]&gt;1,"Family_with_more_children")</f>
        <v>Family_with_more_children</v>
      </c>
      <c r="I341">
        <v>83532</v>
      </c>
      <c r="J341" t="str">
        <f>IF(marketing_campaign[[#This Row],[Income]]&gt;=Sheet21!B391,"high_income","low_income")</f>
        <v>high_income</v>
      </c>
      <c r="K341">
        <v>0</v>
      </c>
      <c r="L341">
        <v>0</v>
      </c>
      <c r="M341" s="1">
        <v>41543</v>
      </c>
      <c r="N341">
        <v>36</v>
      </c>
      <c r="O341" t="str" cm="1">
        <f t="array" ref="O341">_xlfn.IFS(AND(marketing_campaign[[#This Row],[Recency]]&gt;=0,marketing_campaign[[#This Row],[Recency]]&lt;=14),"Early Recency",AND(marketing_campaign[[#This Row],[Recency]]&gt;=15,marketing_campaign[[#This Row],[Recency]]&lt;=31),"Mid-Recency",marketing_campaign[[#This Row],[Recency]]&gt;=32,"high Recency")</f>
        <v>high Recency</v>
      </c>
      <c r="P341">
        <v>755</v>
      </c>
      <c r="Q341">
        <v>144</v>
      </c>
      <c r="R341">
        <v>562</v>
      </c>
      <c r="S341">
        <v>104</v>
      </c>
      <c r="T341">
        <v>64</v>
      </c>
      <c r="U341">
        <v>224</v>
      </c>
      <c r="V341">
        <f>marketing_campaign[[#This Row],[MntGoldProds]]+marketing_campaign[[#This Row],[MntSweetProducts]]+marketing_campaign[[#This Row],[MntFishProducts]]+marketing_campaign[[#This Row],[MntMeatProducts]]+marketing_campaign[[#This Row],[MntFruits]]+marketing_campaign[[#This Row],[MntWines]]</f>
        <v>1853</v>
      </c>
      <c r="W341">
        <v>1</v>
      </c>
      <c r="X341">
        <v>4</v>
      </c>
      <c r="Y341">
        <v>6</v>
      </c>
      <c r="Z341">
        <v>4</v>
      </c>
      <c r="AA341">
        <f t="shared" si="11"/>
        <v>15</v>
      </c>
      <c r="AB341" t="str" cm="1">
        <f t="array" ref="AB341">_xlfn.IFS(AND(AA341&gt;=0,AA341&lt;=15),"low purchase",AND(AA341&gt;=16,AA341&lt;=30),"mid purchase",AA341&gt;=31,"high purchase")</f>
        <v>low purchase</v>
      </c>
      <c r="AC341">
        <v>1</v>
      </c>
      <c r="AD341" t="str">
        <f>IF(marketing_campaign[[#This Row],[NumWebVisitsMonth]]&gt;=5.3,"higher_webvists","lower_webvisits")</f>
        <v>lower_webvisits</v>
      </c>
      <c r="AE341">
        <v>0</v>
      </c>
      <c r="AF341">
        <v>0</v>
      </c>
      <c r="AG341">
        <v>1</v>
      </c>
      <c r="AH341">
        <v>0</v>
      </c>
      <c r="AI341">
        <v>0</v>
      </c>
      <c r="AJ341">
        <v>0</v>
      </c>
      <c r="AK341">
        <v>3</v>
      </c>
      <c r="AL341">
        <v>11</v>
      </c>
      <c r="AM341">
        <v>0</v>
      </c>
      <c r="AN341">
        <f>marketing_campaign[[#This Row],[AcceptedCmp2]]+marketing_campaign[[#This Row],[AcceptedCmp1]]+marketing_campaign[[#This Row],[AcceptedCmp5]]+marketing_campaign[[#This Row],[AcceptedCmp4]]+marketing_campaign[[#This Row],[AcceptedCmp3]]+marketing_campaign[[#This Row],[Response]]</f>
        <v>1</v>
      </c>
      <c r="AO341" t="str" cm="1">
        <f t="array" ref="AO34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342" spans="1:41" x14ac:dyDescent="0.35">
      <c r="A342">
        <v>10172</v>
      </c>
      <c r="B342">
        <v>1988</v>
      </c>
      <c r="C342">
        <f t="shared" ca="1" si="10"/>
        <v>38</v>
      </c>
      <c r="D342" t="str" cm="1">
        <f t="array" aca="1" ref="D34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342" t="s">
        <v>29</v>
      </c>
      <c r="F342" t="s">
        <v>30</v>
      </c>
      <c r="G342" cm="1">
        <f t="array" ref="G342">_xlfn.IFS(marketing_campaign[[#This Row],[Marital_Status]]="Single",K342+L342+1,marketing_campaign[[#This Row],[Marital_Status]]="Together",K342+L342+2,marketing_campaign[[#This Row],[Marital_Status]]="Alone",K342+L342+1,marketing_campaign[[#This Row],[Marital_Status]]="Married",K342+L342+2,marketing_campaign[[#This Row],[Marital_Status]]="Divorced",K342+L342+1,marketing_campaign[[#This Row],[Marital_Status]]="YOLO",K342+L342+1,marketing_campaign[[#This Row],[Marital_Status]]="Absurd",K342+L342+1,marketing_campaign[[#This Row],[Marital_Status]]="Widow",K342+L342+1)</f>
        <v>1</v>
      </c>
      <c r="H342" t="str" cm="1">
        <f t="array" ref="H342">_xlfn.IFS(marketing_campaign[[#This Row],[Family_size]]=1,"Family_with_one_child",marketing_campaign[[#This Row],[Family_size]]&gt;1,"Family_with_more_children")</f>
        <v>Family_with_one_child</v>
      </c>
      <c r="I342">
        <v>68655</v>
      </c>
      <c r="J342" t="str">
        <f>IF(marketing_campaign[[#This Row],[Income]]&gt;=Sheet21!B392,"high_income","low_income")</f>
        <v>high_income</v>
      </c>
      <c r="K342">
        <v>0</v>
      </c>
      <c r="L342">
        <v>0</v>
      </c>
      <c r="M342" s="1">
        <v>41131</v>
      </c>
      <c r="N342">
        <v>95</v>
      </c>
      <c r="O342" t="str" cm="1">
        <f t="array" ref="O342">_xlfn.IFS(AND(marketing_campaign[[#This Row],[Recency]]&gt;=0,marketing_campaign[[#This Row],[Recency]]&lt;=14),"Early Recency",AND(marketing_campaign[[#This Row],[Recency]]&gt;=15,marketing_campaign[[#This Row],[Recency]]&lt;=31),"Mid-Recency",marketing_campaign[[#This Row],[Recency]]&gt;=32,"high Recency")</f>
        <v>high Recency</v>
      </c>
      <c r="P342">
        <v>456</v>
      </c>
      <c r="Q342">
        <v>19</v>
      </c>
      <c r="R342">
        <v>832</v>
      </c>
      <c r="S342">
        <v>75</v>
      </c>
      <c r="T342">
        <v>118</v>
      </c>
      <c r="U342">
        <v>38</v>
      </c>
      <c r="V342">
        <f>marketing_campaign[[#This Row],[MntGoldProds]]+marketing_campaign[[#This Row],[MntSweetProducts]]+marketing_campaign[[#This Row],[MntFishProducts]]+marketing_campaign[[#This Row],[MntMeatProducts]]+marketing_campaign[[#This Row],[MntFruits]]+marketing_campaign[[#This Row],[MntWines]]</f>
        <v>1538</v>
      </c>
      <c r="W342">
        <v>1</v>
      </c>
      <c r="X342">
        <v>4</v>
      </c>
      <c r="Y342">
        <v>5</v>
      </c>
      <c r="Z342">
        <v>11</v>
      </c>
      <c r="AA342">
        <f t="shared" si="11"/>
        <v>21</v>
      </c>
      <c r="AB342" t="str" cm="1">
        <f t="array" ref="AB342">_xlfn.IFS(AND(AA342&gt;=0,AA342&lt;=15),"low purchase",AND(AA342&gt;=16,AA342&lt;=30),"mid purchase",AA342&gt;=31,"high purchase")</f>
        <v>mid purchase</v>
      </c>
      <c r="AC342">
        <v>3</v>
      </c>
      <c r="AD342" t="str">
        <f>IF(marketing_campaign[[#This Row],[NumWebVisitsMonth]]&gt;=5.3,"higher_webvists","lower_webvisits")</f>
        <v>lower_webvisits</v>
      </c>
      <c r="AE342">
        <v>0</v>
      </c>
      <c r="AF342">
        <v>0</v>
      </c>
      <c r="AG342">
        <v>0</v>
      </c>
      <c r="AH342">
        <v>0</v>
      </c>
      <c r="AI342">
        <v>0</v>
      </c>
      <c r="AJ342">
        <v>0</v>
      </c>
      <c r="AK342">
        <v>3</v>
      </c>
      <c r="AL342">
        <v>11</v>
      </c>
      <c r="AM342">
        <v>0</v>
      </c>
      <c r="AN342">
        <f>marketing_campaign[[#This Row],[AcceptedCmp2]]+marketing_campaign[[#This Row],[AcceptedCmp1]]+marketing_campaign[[#This Row],[AcceptedCmp5]]+marketing_campaign[[#This Row],[AcceptedCmp4]]+marketing_campaign[[#This Row],[AcceptedCmp3]]+marketing_campaign[[#This Row],[Response]]</f>
        <v>0</v>
      </c>
      <c r="AO342" t="str" cm="1">
        <f t="array" ref="AO34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43" spans="1:41" x14ac:dyDescent="0.35">
      <c r="A343">
        <v>11191</v>
      </c>
      <c r="B343">
        <v>1986</v>
      </c>
      <c r="C343">
        <f t="shared" ca="1" si="10"/>
        <v>40</v>
      </c>
      <c r="D343" t="str" cm="1">
        <f t="array" aca="1" ref="D34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343" t="s">
        <v>29</v>
      </c>
      <c r="F343" t="s">
        <v>35</v>
      </c>
      <c r="G343" cm="1">
        <f t="array" ref="G343">_xlfn.IFS(marketing_campaign[[#This Row],[Marital_Status]]="Single",K343+L343+1,marketing_campaign[[#This Row],[Marital_Status]]="Together",K343+L343+2,marketing_campaign[[#This Row],[Marital_Status]]="Alone",K343+L343+1,marketing_campaign[[#This Row],[Marital_Status]]="Married",K343+L343+2,marketing_campaign[[#This Row],[Marital_Status]]="Divorced",K343+L343+1,marketing_campaign[[#This Row],[Marital_Status]]="YOLO",K343+L343+1,marketing_campaign[[#This Row],[Marital_Status]]="Absurd",K343+L343+1,marketing_campaign[[#This Row],[Marital_Status]]="Widow",K343+L343+1)</f>
        <v>1</v>
      </c>
      <c r="H343" t="str" cm="1">
        <f t="array" ref="H343">_xlfn.IFS(marketing_campaign[[#This Row],[Family_size]]=1,"Family_with_one_child",marketing_campaign[[#This Row],[Family_size]]&gt;1,"Family_with_more_children")</f>
        <v>Family_with_one_child</v>
      </c>
      <c r="I343">
        <v>41411</v>
      </c>
      <c r="J343" t="str">
        <f>IF(marketing_campaign[[#This Row],[Income]]&gt;=Sheet21!B393,"high_income","low_income")</f>
        <v>high_income</v>
      </c>
      <c r="K343">
        <v>0</v>
      </c>
      <c r="L343">
        <v>0</v>
      </c>
      <c r="M343" s="1">
        <v>41615</v>
      </c>
      <c r="N343">
        <v>11</v>
      </c>
      <c r="O343" t="str" cm="1">
        <f t="array" ref="O343">_xlfn.IFS(AND(marketing_campaign[[#This Row],[Recency]]&gt;=0,marketing_campaign[[#This Row],[Recency]]&lt;=14),"Early Recency",AND(marketing_campaign[[#This Row],[Recency]]&gt;=15,marketing_campaign[[#This Row],[Recency]]&lt;=31),"Mid-Recency",marketing_campaign[[#This Row],[Recency]]&gt;=32,"high Recency")</f>
        <v>Early Recency</v>
      </c>
      <c r="P343">
        <v>37</v>
      </c>
      <c r="Q343">
        <v>32</v>
      </c>
      <c r="R343">
        <v>38</v>
      </c>
      <c r="S343">
        <v>11</v>
      </c>
      <c r="T343">
        <v>3</v>
      </c>
      <c r="U343">
        <v>18</v>
      </c>
      <c r="V343">
        <f>marketing_campaign[[#This Row],[MntGoldProds]]+marketing_campaign[[#This Row],[MntSweetProducts]]+marketing_campaign[[#This Row],[MntFishProducts]]+marketing_campaign[[#This Row],[MntMeatProducts]]+marketing_campaign[[#This Row],[MntFruits]]+marketing_campaign[[#This Row],[MntWines]]</f>
        <v>139</v>
      </c>
      <c r="W343">
        <v>1</v>
      </c>
      <c r="X343">
        <v>2</v>
      </c>
      <c r="Y343">
        <v>1</v>
      </c>
      <c r="Z343">
        <v>4</v>
      </c>
      <c r="AA343">
        <f t="shared" si="11"/>
        <v>8</v>
      </c>
      <c r="AB343" t="str" cm="1">
        <f t="array" ref="AB343">_xlfn.IFS(AND(AA343&gt;=0,AA343&lt;=15),"low purchase",AND(AA343&gt;=16,AA343&lt;=30),"mid purchase",AA343&gt;=31,"high purchase")</f>
        <v>low purchase</v>
      </c>
      <c r="AC343">
        <v>6</v>
      </c>
      <c r="AD343" t="str">
        <f>IF(marketing_campaign[[#This Row],[NumWebVisitsMonth]]&gt;=5.3,"higher_webvists","lower_webvisits")</f>
        <v>higher_webvists</v>
      </c>
      <c r="AE343">
        <v>0</v>
      </c>
      <c r="AF343">
        <v>0</v>
      </c>
      <c r="AG343">
        <v>0</v>
      </c>
      <c r="AH343">
        <v>0</v>
      </c>
      <c r="AI343">
        <v>0</v>
      </c>
      <c r="AJ343">
        <v>0</v>
      </c>
      <c r="AK343">
        <v>3</v>
      </c>
      <c r="AL343">
        <v>11</v>
      </c>
      <c r="AM343">
        <v>0</v>
      </c>
      <c r="AN343">
        <f>marketing_campaign[[#This Row],[AcceptedCmp2]]+marketing_campaign[[#This Row],[AcceptedCmp1]]+marketing_campaign[[#This Row],[AcceptedCmp5]]+marketing_campaign[[#This Row],[AcceptedCmp4]]+marketing_campaign[[#This Row],[AcceptedCmp3]]+marketing_campaign[[#This Row],[Response]]</f>
        <v>0</v>
      </c>
      <c r="AO343" t="str" cm="1">
        <f t="array" ref="AO34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44" spans="1:41" x14ac:dyDescent="0.35">
      <c r="A344">
        <v>9707</v>
      </c>
      <c r="B344">
        <v>1969</v>
      </c>
      <c r="C344">
        <f t="shared" ca="1" si="10"/>
        <v>57</v>
      </c>
      <c r="D344" t="str" cm="1">
        <f t="array" aca="1" ref="D34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44" t="s">
        <v>32</v>
      </c>
      <c r="F344" t="s">
        <v>33</v>
      </c>
      <c r="G344" cm="1">
        <f t="array" ref="G344">_xlfn.IFS(marketing_campaign[[#This Row],[Marital_Status]]="Single",K344+L344+1,marketing_campaign[[#This Row],[Marital_Status]]="Together",K344+L344+2,marketing_campaign[[#This Row],[Marital_Status]]="Alone",K344+L344+1,marketing_campaign[[#This Row],[Marital_Status]]="Married",K344+L344+2,marketing_campaign[[#This Row],[Marital_Status]]="Divorced",K344+L344+1,marketing_campaign[[#This Row],[Marital_Status]]="YOLO",K344+L344+1,marketing_campaign[[#This Row],[Marital_Status]]="Absurd",K344+L344+1,marketing_campaign[[#This Row],[Marital_Status]]="Widow",K344+L344+1)</f>
        <v>3</v>
      </c>
      <c r="H344" t="str" cm="1">
        <f t="array" ref="H344">_xlfn.IFS(marketing_campaign[[#This Row],[Family_size]]=1,"Family_with_one_child",marketing_campaign[[#This Row],[Family_size]]&gt;1,"Family_with_more_children")</f>
        <v>Family_with_more_children</v>
      </c>
      <c r="I344">
        <v>55212</v>
      </c>
      <c r="J344" t="str">
        <f>IF(marketing_campaign[[#This Row],[Income]]&gt;=Sheet21!B394,"high_income","low_income")</f>
        <v>high_income</v>
      </c>
      <c r="K344">
        <v>0</v>
      </c>
      <c r="L344">
        <v>1</v>
      </c>
      <c r="M344" s="1">
        <v>41236</v>
      </c>
      <c r="N344">
        <v>65</v>
      </c>
      <c r="O344" t="str" cm="1">
        <f t="array" ref="O344">_xlfn.IFS(AND(marketing_campaign[[#This Row],[Recency]]&gt;=0,marketing_campaign[[#This Row],[Recency]]&lt;=14),"Early Recency",AND(marketing_campaign[[#This Row],[Recency]]&gt;=15,marketing_campaign[[#This Row],[Recency]]&lt;=31),"Mid-Recency",marketing_campaign[[#This Row],[Recency]]&gt;=32,"high Recency")</f>
        <v>high Recency</v>
      </c>
      <c r="P344">
        <v>1103</v>
      </c>
      <c r="Q344">
        <v>0</v>
      </c>
      <c r="R344">
        <v>45</v>
      </c>
      <c r="S344">
        <v>0</v>
      </c>
      <c r="T344">
        <v>0</v>
      </c>
      <c r="U344">
        <v>34</v>
      </c>
      <c r="V344">
        <f>marketing_campaign[[#This Row],[MntGoldProds]]+marketing_campaign[[#This Row],[MntSweetProducts]]+marketing_campaign[[#This Row],[MntFishProducts]]+marketing_campaign[[#This Row],[MntMeatProducts]]+marketing_campaign[[#This Row],[MntFruits]]+marketing_campaign[[#This Row],[MntWines]]</f>
        <v>1182</v>
      </c>
      <c r="W344">
        <v>3</v>
      </c>
      <c r="X344">
        <v>4</v>
      </c>
      <c r="Y344">
        <v>2</v>
      </c>
      <c r="Z344">
        <v>11</v>
      </c>
      <c r="AA344">
        <f t="shared" si="11"/>
        <v>20</v>
      </c>
      <c r="AB344" t="str" cm="1">
        <f t="array" ref="AB344">_xlfn.IFS(AND(AA344&gt;=0,AA344&lt;=15),"low purchase",AND(AA344&gt;=16,AA344&lt;=30),"mid purchase",AA344&gt;=31,"high purchase")</f>
        <v>mid purchase</v>
      </c>
      <c r="AC344">
        <v>8</v>
      </c>
      <c r="AD344" t="str">
        <f>IF(marketing_campaign[[#This Row],[NumWebVisitsMonth]]&gt;=5.3,"higher_webvists","lower_webvisits")</f>
        <v>higher_webvists</v>
      </c>
      <c r="AE344">
        <v>0</v>
      </c>
      <c r="AF344">
        <v>1</v>
      </c>
      <c r="AG344">
        <v>0</v>
      </c>
      <c r="AH344">
        <v>0</v>
      </c>
      <c r="AI344">
        <v>1</v>
      </c>
      <c r="AJ344">
        <v>0</v>
      </c>
      <c r="AK344">
        <v>3</v>
      </c>
      <c r="AL344">
        <v>11</v>
      </c>
      <c r="AM344">
        <v>0</v>
      </c>
      <c r="AN344">
        <f>marketing_campaign[[#This Row],[AcceptedCmp2]]+marketing_campaign[[#This Row],[AcceptedCmp1]]+marketing_campaign[[#This Row],[AcceptedCmp5]]+marketing_campaign[[#This Row],[AcceptedCmp4]]+marketing_campaign[[#This Row],[AcceptedCmp3]]+marketing_campaign[[#This Row],[Response]]</f>
        <v>2</v>
      </c>
      <c r="AO344" t="str" cm="1">
        <f t="array" ref="AO34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345" spans="1:41" x14ac:dyDescent="0.35">
      <c r="A345">
        <v>6245</v>
      </c>
      <c r="B345">
        <v>1950</v>
      </c>
      <c r="C345">
        <f t="shared" ca="1" si="10"/>
        <v>76</v>
      </c>
      <c r="D345" t="str" cm="1">
        <f t="array" aca="1" ref="D34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345" t="s">
        <v>32</v>
      </c>
      <c r="F345" t="s">
        <v>31</v>
      </c>
      <c r="G345" cm="1">
        <f t="array" ref="G345">_xlfn.IFS(marketing_campaign[[#This Row],[Marital_Status]]="Single",K345+L345+1,marketing_campaign[[#This Row],[Marital_Status]]="Together",K345+L345+2,marketing_campaign[[#This Row],[Marital_Status]]="Alone",K345+L345+1,marketing_campaign[[#This Row],[Marital_Status]]="Married",K345+L345+2,marketing_campaign[[#This Row],[Marital_Status]]="Divorced",K345+L345+1,marketing_campaign[[#This Row],[Marital_Status]]="YOLO",K345+L345+1,marketing_campaign[[#This Row],[Marital_Status]]="Absurd",K345+L345+1,marketing_campaign[[#This Row],[Marital_Status]]="Widow",K345+L345+1)</f>
        <v>3</v>
      </c>
      <c r="H345" t="str" cm="1">
        <f t="array" ref="H345">_xlfn.IFS(marketing_campaign[[#This Row],[Family_size]]=1,"Family_with_one_child",marketing_campaign[[#This Row],[Family_size]]&gt;1,"Family_with_more_children")</f>
        <v>Family_with_more_children</v>
      </c>
      <c r="I345">
        <v>59292</v>
      </c>
      <c r="J345" t="str">
        <f>IF(marketing_campaign[[#This Row],[Income]]&gt;=Sheet21!B395,"high_income","low_income")</f>
        <v>high_income</v>
      </c>
      <c r="K345">
        <v>0</v>
      </c>
      <c r="L345">
        <v>1</v>
      </c>
      <c r="M345" s="1">
        <v>41438</v>
      </c>
      <c r="N345">
        <v>71</v>
      </c>
      <c r="O345" t="str" cm="1">
        <f t="array" ref="O345">_xlfn.IFS(AND(marketing_campaign[[#This Row],[Recency]]&gt;=0,marketing_campaign[[#This Row],[Recency]]&lt;=14),"Early Recency",AND(marketing_campaign[[#This Row],[Recency]]&gt;=15,marketing_campaign[[#This Row],[Recency]]&lt;=31),"Mid-Recency",marketing_campaign[[#This Row],[Recency]]&gt;=32,"high Recency")</f>
        <v>high Recency</v>
      </c>
      <c r="P345">
        <v>378</v>
      </c>
      <c r="Q345">
        <v>14</v>
      </c>
      <c r="R345">
        <v>68</v>
      </c>
      <c r="S345">
        <v>19</v>
      </c>
      <c r="T345">
        <v>14</v>
      </c>
      <c r="U345">
        <v>14</v>
      </c>
      <c r="V345">
        <f>marketing_campaign[[#This Row],[MntGoldProds]]+marketing_campaign[[#This Row],[MntSweetProducts]]+marketing_campaign[[#This Row],[MntFishProducts]]+marketing_campaign[[#This Row],[MntMeatProducts]]+marketing_campaign[[#This Row],[MntFruits]]+marketing_campaign[[#This Row],[MntWines]]</f>
        <v>507</v>
      </c>
      <c r="W345">
        <v>2</v>
      </c>
      <c r="X345">
        <v>3</v>
      </c>
      <c r="Y345">
        <v>5</v>
      </c>
      <c r="Z345">
        <v>8</v>
      </c>
      <c r="AA345">
        <f t="shared" si="11"/>
        <v>18</v>
      </c>
      <c r="AB345" t="str" cm="1">
        <f t="array" ref="AB345">_xlfn.IFS(AND(AA345&gt;=0,AA345&lt;=15),"low purchase",AND(AA345&gt;=16,AA345&lt;=30),"mid purchase",AA345&gt;=31,"high purchase")</f>
        <v>mid purchase</v>
      </c>
      <c r="AC345">
        <v>3</v>
      </c>
      <c r="AD345" t="str">
        <f>IF(marketing_campaign[[#This Row],[NumWebVisitsMonth]]&gt;=5.3,"higher_webvists","lower_webvisits")</f>
        <v>lower_webvisits</v>
      </c>
      <c r="AE345">
        <v>0</v>
      </c>
      <c r="AF345">
        <v>0</v>
      </c>
      <c r="AG345">
        <v>0</v>
      </c>
      <c r="AH345">
        <v>0</v>
      </c>
      <c r="AI345">
        <v>0</v>
      </c>
      <c r="AJ345">
        <v>0</v>
      </c>
      <c r="AK345">
        <v>3</v>
      </c>
      <c r="AL345">
        <v>11</v>
      </c>
      <c r="AM345">
        <v>0</v>
      </c>
      <c r="AN345">
        <f>marketing_campaign[[#This Row],[AcceptedCmp2]]+marketing_campaign[[#This Row],[AcceptedCmp1]]+marketing_campaign[[#This Row],[AcceptedCmp5]]+marketing_campaign[[#This Row],[AcceptedCmp4]]+marketing_campaign[[#This Row],[AcceptedCmp3]]+marketing_campaign[[#This Row],[Response]]</f>
        <v>0</v>
      </c>
      <c r="AO345" t="str" cm="1">
        <f t="array" ref="AO34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46" spans="1:41" x14ac:dyDescent="0.35">
      <c r="A346">
        <v>8234</v>
      </c>
      <c r="B346">
        <v>1973</v>
      </c>
      <c r="C346">
        <f t="shared" ca="1" si="10"/>
        <v>53</v>
      </c>
      <c r="D346" t="str" cm="1">
        <f t="array" aca="1" ref="D34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46" t="s">
        <v>36</v>
      </c>
      <c r="F346" t="s">
        <v>31</v>
      </c>
      <c r="G346" cm="1">
        <f t="array" ref="G346">_xlfn.IFS(marketing_campaign[[#This Row],[Marital_Status]]="Single",K346+L346+1,marketing_campaign[[#This Row],[Marital_Status]]="Together",K346+L346+2,marketing_campaign[[#This Row],[Marital_Status]]="Alone",K346+L346+1,marketing_campaign[[#This Row],[Marital_Status]]="Married",K346+L346+2,marketing_campaign[[#This Row],[Marital_Status]]="Divorced",K346+L346+1,marketing_campaign[[#This Row],[Marital_Status]]="YOLO",K346+L346+1,marketing_campaign[[#This Row],[Marital_Status]]="Absurd",K346+L346+1,marketing_campaign[[#This Row],[Marital_Status]]="Widow",K346+L346+1)</f>
        <v>3</v>
      </c>
      <c r="H346" t="str" cm="1">
        <f t="array" ref="H346">_xlfn.IFS(marketing_campaign[[#This Row],[Family_size]]=1,"Family_with_one_child",marketing_campaign[[#This Row],[Family_size]]&gt;1,"Family_with_more_children")</f>
        <v>Family_with_more_children</v>
      </c>
      <c r="I346">
        <v>27190</v>
      </c>
      <c r="J346" t="str">
        <f>IF(marketing_campaign[[#This Row],[Income]]&gt;=Sheet21!B396,"high_income","low_income")</f>
        <v>high_income</v>
      </c>
      <c r="K346">
        <v>1</v>
      </c>
      <c r="L346">
        <v>0</v>
      </c>
      <c r="M346" s="1">
        <v>41501</v>
      </c>
      <c r="N346">
        <v>13</v>
      </c>
      <c r="O346" t="str" cm="1">
        <f t="array" ref="O346">_xlfn.IFS(AND(marketing_campaign[[#This Row],[Recency]]&gt;=0,marketing_campaign[[#This Row],[Recency]]&lt;=14),"Early Recency",AND(marketing_campaign[[#This Row],[Recency]]&gt;=15,marketing_campaign[[#This Row],[Recency]]&lt;=31),"Mid-Recency",marketing_campaign[[#This Row],[Recency]]&gt;=32,"high Recency")</f>
        <v>Early Recency</v>
      </c>
      <c r="P346">
        <v>1</v>
      </c>
      <c r="Q346">
        <v>6</v>
      </c>
      <c r="R346">
        <v>7</v>
      </c>
      <c r="S346">
        <v>0</v>
      </c>
      <c r="T346">
        <v>1</v>
      </c>
      <c r="U346">
        <v>3</v>
      </c>
      <c r="V346">
        <f>marketing_campaign[[#This Row],[MntGoldProds]]+marketing_campaign[[#This Row],[MntSweetProducts]]+marketing_campaign[[#This Row],[MntFishProducts]]+marketing_campaign[[#This Row],[MntMeatProducts]]+marketing_campaign[[#This Row],[MntFruits]]+marketing_campaign[[#This Row],[MntWines]]</f>
        <v>18</v>
      </c>
      <c r="W346">
        <v>1</v>
      </c>
      <c r="X346">
        <v>1</v>
      </c>
      <c r="Y346">
        <v>0</v>
      </c>
      <c r="Z346">
        <v>2</v>
      </c>
      <c r="AA346">
        <f t="shared" si="11"/>
        <v>4</v>
      </c>
      <c r="AB346" t="str" cm="1">
        <f t="array" ref="AB346">_xlfn.IFS(AND(AA346&gt;=0,AA346&lt;=15),"low purchase",AND(AA346&gt;=16,AA346&lt;=30),"mid purchase",AA346&gt;=31,"high purchase")</f>
        <v>low purchase</v>
      </c>
      <c r="AC346">
        <v>8</v>
      </c>
      <c r="AD346" t="str">
        <f>IF(marketing_campaign[[#This Row],[NumWebVisitsMonth]]&gt;=5.3,"higher_webvists","lower_webvisits")</f>
        <v>higher_webvists</v>
      </c>
      <c r="AE346">
        <v>1</v>
      </c>
      <c r="AF346">
        <v>0</v>
      </c>
      <c r="AG346">
        <v>0</v>
      </c>
      <c r="AH346">
        <v>0</v>
      </c>
      <c r="AI346">
        <v>0</v>
      </c>
      <c r="AJ346">
        <v>0</v>
      </c>
      <c r="AK346">
        <v>3</v>
      </c>
      <c r="AL346">
        <v>11</v>
      </c>
      <c r="AM346">
        <v>1</v>
      </c>
      <c r="AN346">
        <f>marketing_campaign[[#This Row],[AcceptedCmp2]]+marketing_campaign[[#This Row],[AcceptedCmp1]]+marketing_campaign[[#This Row],[AcceptedCmp5]]+marketing_campaign[[#This Row],[AcceptedCmp4]]+marketing_campaign[[#This Row],[AcceptedCmp3]]+marketing_campaign[[#This Row],[Response]]</f>
        <v>2</v>
      </c>
      <c r="AO346" t="str" cm="1">
        <f t="array" ref="AO34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347" spans="1:41" x14ac:dyDescent="0.35">
      <c r="A347">
        <v>1411</v>
      </c>
      <c r="B347">
        <v>1952</v>
      </c>
      <c r="C347">
        <f t="shared" ca="1" si="10"/>
        <v>74</v>
      </c>
      <c r="D347" t="str" cm="1">
        <f t="array" aca="1" ref="D34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347" t="s">
        <v>29</v>
      </c>
      <c r="F347" t="s">
        <v>35</v>
      </c>
      <c r="G347" cm="1">
        <f t="array" ref="G347">_xlfn.IFS(marketing_campaign[[#This Row],[Marital_Status]]="Single",K347+L347+1,marketing_campaign[[#This Row],[Marital_Status]]="Together",K347+L347+2,marketing_campaign[[#This Row],[Marital_Status]]="Alone",K347+L347+1,marketing_campaign[[#This Row],[Marital_Status]]="Married",K347+L347+2,marketing_campaign[[#This Row],[Marital_Status]]="Divorced",K347+L347+1,marketing_campaign[[#This Row],[Marital_Status]]="YOLO",K347+L347+1,marketing_campaign[[#This Row],[Marital_Status]]="Absurd",K347+L347+1,marketing_campaign[[#This Row],[Marital_Status]]="Widow",K347+L347+1)</f>
        <v>1</v>
      </c>
      <c r="H347" t="str" cm="1">
        <f t="array" ref="H347">_xlfn.IFS(marketing_campaign[[#This Row],[Family_size]]=1,"Family_with_one_child",marketing_campaign[[#This Row],[Family_size]]&gt;1,"Family_with_more_children")</f>
        <v>Family_with_one_child</v>
      </c>
      <c r="I347">
        <v>82623</v>
      </c>
      <c r="J347" t="str">
        <f>IF(marketing_campaign[[#This Row],[Income]]&gt;=Sheet21!B397,"high_income","low_income")</f>
        <v>high_income</v>
      </c>
      <c r="K347">
        <v>0</v>
      </c>
      <c r="L347">
        <v>0</v>
      </c>
      <c r="M347" s="1">
        <v>41588</v>
      </c>
      <c r="N347">
        <v>58</v>
      </c>
      <c r="O347" t="str" cm="1">
        <f t="array" ref="O347">_xlfn.IFS(AND(marketing_campaign[[#This Row],[Recency]]&gt;=0,marketing_campaign[[#This Row],[Recency]]&lt;=14),"Early Recency",AND(marketing_campaign[[#This Row],[Recency]]&gt;=15,marketing_campaign[[#This Row],[Recency]]&lt;=31),"Mid-Recency",marketing_campaign[[#This Row],[Recency]]&gt;=32,"high Recency")</f>
        <v>high Recency</v>
      </c>
      <c r="P347">
        <v>204</v>
      </c>
      <c r="Q347">
        <v>34</v>
      </c>
      <c r="R347">
        <v>204</v>
      </c>
      <c r="S347">
        <v>172</v>
      </c>
      <c r="T347">
        <v>153</v>
      </c>
      <c r="U347">
        <v>173</v>
      </c>
      <c r="V347">
        <f>marketing_campaign[[#This Row],[MntGoldProds]]+marketing_campaign[[#This Row],[MntSweetProducts]]+marketing_campaign[[#This Row],[MntFishProducts]]+marketing_campaign[[#This Row],[MntMeatProducts]]+marketing_campaign[[#This Row],[MntFruits]]+marketing_campaign[[#This Row],[MntWines]]</f>
        <v>940</v>
      </c>
      <c r="W347">
        <v>1</v>
      </c>
      <c r="X347">
        <v>2</v>
      </c>
      <c r="Y347">
        <v>9</v>
      </c>
      <c r="Z347">
        <v>4</v>
      </c>
      <c r="AA347">
        <f t="shared" si="11"/>
        <v>16</v>
      </c>
      <c r="AB347" t="str" cm="1">
        <f t="array" ref="AB347">_xlfn.IFS(AND(AA347&gt;=0,AA347&lt;=15),"low purchase",AND(AA347&gt;=16,AA347&lt;=30),"mid purchase",AA347&gt;=31,"high purchase")</f>
        <v>mid purchase</v>
      </c>
      <c r="AC347">
        <v>1</v>
      </c>
      <c r="AD347" t="str">
        <f>IF(marketing_campaign[[#This Row],[NumWebVisitsMonth]]&gt;=5.3,"higher_webvists","lower_webvisits")</f>
        <v>lower_webvisits</v>
      </c>
      <c r="AE347">
        <v>0</v>
      </c>
      <c r="AF347">
        <v>0</v>
      </c>
      <c r="AG347">
        <v>0</v>
      </c>
      <c r="AH347">
        <v>0</v>
      </c>
      <c r="AI347">
        <v>0</v>
      </c>
      <c r="AJ347">
        <v>0</v>
      </c>
      <c r="AK347">
        <v>3</v>
      </c>
      <c r="AL347">
        <v>11</v>
      </c>
      <c r="AM347">
        <v>0</v>
      </c>
      <c r="AN347">
        <f>marketing_campaign[[#This Row],[AcceptedCmp2]]+marketing_campaign[[#This Row],[AcceptedCmp1]]+marketing_campaign[[#This Row],[AcceptedCmp5]]+marketing_campaign[[#This Row],[AcceptedCmp4]]+marketing_campaign[[#This Row],[AcceptedCmp3]]+marketing_campaign[[#This Row],[Response]]</f>
        <v>0</v>
      </c>
      <c r="AO347" t="str" cm="1">
        <f t="array" ref="AO34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48" spans="1:41" x14ac:dyDescent="0.35">
      <c r="A348">
        <v>8553</v>
      </c>
      <c r="B348">
        <v>1965</v>
      </c>
      <c r="C348">
        <f t="shared" ca="1" si="10"/>
        <v>61</v>
      </c>
      <c r="D348" t="str" cm="1">
        <f t="array" aca="1" ref="D34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48" t="s">
        <v>29</v>
      </c>
      <c r="F348" t="s">
        <v>33</v>
      </c>
      <c r="G348" cm="1">
        <f t="array" ref="G348">_xlfn.IFS(marketing_campaign[[#This Row],[Marital_Status]]="Single",K348+L348+1,marketing_campaign[[#This Row],[Marital_Status]]="Together",K348+L348+2,marketing_campaign[[#This Row],[Marital_Status]]="Alone",K348+L348+1,marketing_campaign[[#This Row],[Marital_Status]]="Married",K348+L348+2,marketing_campaign[[#This Row],[Marital_Status]]="Divorced",K348+L348+1,marketing_campaign[[#This Row],[Marital_Status]]="YOLO",K348+L348+1,marketing_campaign[[#This Row],[Marital_Status]]="Absurd",K348+L348+1,marketing_campaign[[#This Row],[Marital_Status]]="Widow",K348+L348+1)</f>
        <v>4</v>
      </c>
      <c r="H348" t="str" cm="1">
        <f t="array" ref="H348">_xlfn.IFS(marketing_campaign[[#This Row],[Family_size]]=1,"Family_with_one_child",marketing_campaign[[#This Row],[Family_size]]&gt;1,"Family_with_more_children")</f>
        <v>Family_with_more_children</v>
      </c>
      <c r="I348">
        <v>44300</v>
      </c>
      <c r="J348" t="str">
        <f>IF(marketing_campaign[[#This Row],[Income]]&gt;=Sheet21!B398,"high_income","low_income")</f>
        <v>high_income</v>
      </c>
      <c r="K348">
        <v>1</v>
      </c>
      <c r="L348">
        <v>1</v>
      </c>
      <c r="M348" s="1">
        <v>41448</v>
      </c>
      <c r="N348">
        <v>65</v>
      </c>
      <c r="O348" t="str" cm="1">
        <f t="array" ref="O348">_xlfn.IFS(AND(marketing_campaign[[#This Row],[Recency]]&gt;=0,marketing_campaign[[#This Row],[Recency]]&lt;=14),"Early Recency",AND(marketing_campaign[[#This Row],[Recency]]&gt;=15,marketing_campaign[[#This Row],[Recency]]&lt;=31),"Mid-Recency",marketing_campaign[[#This Row],[Recency]]&gt;=32,"high Recency")</f>
        <v>high Recency</v>
      </c>
      <c r="P348">
        <v>30</v>
      </c>
      <c r="Q348">
        <v>0</v>
      </c>
      <c r="R348">
        <v>9</v>
      </c>
      <c r="S348">
        <v>0</v>
      </c>
      <c r="T348">
        <v>0</v>
      </c>
      <c r="U348">
        <v>3</v>
      </c>
      <c r="V348">
        <f>marketing_campaign[[#This Row],[MntGoldProds]]+marketing_campaign[[#This Row],[MntSweetProducts]]+marketing_campaign[[#This Row],[MntFishProducts]]+marketing_campaign[[#This Row],[MntMeatProducts]]+marketing_campaign[[#This Row],[MntFruits]]+marketing_campaign[[#This Row],[MntWines]]</f>
        <v>42</v>
      </c>
      <c r="W348">
        <v>2</v>
      </c>
      <c r="X348">
        <v>1</v>
      </c>
      <c r="Y348">
        <v>0</v>
      </c>
      <c r="Z348">
        <v>3</v>
      </c>
      <c r="AA348">
        <f t="shared" si="11"/>
        <v>6</v>
      </c>
      <c r="AB348" t="str" cm="1">
        <f t="array" ref="AB348">_xlfn.IFS(AND(AA348&gt;=0,AA348&lt;=15),"low purchase",AND(AA348&gt;=16,AA348&lt;=30),"mid purchase",AA348&gt;=31,"high purchase")</f>
        <v>low purchase</v>
      </c>
      <c r="AC348">
        <v>6</v>
      </c>
      <c r="AD348" t="str">
        <f>IF(marketing_campaign[[#This Row],[NumWebVisitsMonth]]&gt;=5.3,"higher_webvists","lower_webvisits")</f>
        <v>higher_webvists</v>
      </c>
      <c r="AE348">
        <v>0</v>
      </c>
      <c r="AF348">
        <v>0</v>
      </c>
      <c r="AG348">
        <v>0</v>
      </c>
      <c r="AH348">
        <v>0</v>
      </c>
      <c r="AI348">
        <v>0</v>
      </c>
      <c r="AJ348">
        <v>0</v>
      </c>
      <c r="AK348">
        <v>3</v>
      </c>
      <c r="AL348">
        <v>11</v>
      </c>
      <c r="AM348">
        <v>0</v>
      </c>
      <c r="AN348">
        <f>marketing_campaign[[#This Row],[AcceptedCmp2]]+marketing_campaign[[#This Row],[AcceptedCmp1]]+marketing_campaign[[#This Row],[AcceptedCmp5]]+marketing_campaign[[#This Row],[AcceptedCmp4]]+marketing_campaign[[#This Row],[AcceptedCmp3]]+marketing_campaign[[#This Row],[Response]]</f>
        <v>0</v>
      </c>
      <c r="AO348" t="str" cm="1">
        <f t="array" ref="AO34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49" spans="1:41" x14ac:dyDescent="0.35">
      <c r="A349">
        <v>1826</v>
      </c>
      <c r="B349">
        <v>1970</v>
      </c>
      <c r="C349">
        <f t="shared" ca="1" si="10"/>
        <v>56</v>
      </c>
      <c r="D349" t="str" cm="1">
        <f t="array" aca="1" ref="D34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49" t="s">
        <v>29</v>
      </c>
      <c r="F349" t="s">
        <v>35</v>
      </c>
      <c r="G349" cm="1">
        <f t="array" ref="G349">_xlfn.IFS(marketing_campaign[[#This Row],[Marital_Status]]="Single",K349+L349+1,marketing_campaign[[#This Row],[Marital_Status]]="Together",K349+L349+2,marketing_campaign[[#This Row],[Marital_Status]]="Alone",K349+L349+1,marketing_campaign[[#This Row],[Marital_Status]]="Married",K349+L349+2,marketing_campaign[[#This Row],[Marital_Status]]="Divorced",K349+L349+1,marketing_campaign[[#This Row],[Marital_Status]]="YOLO",K349+L349+1,marketing_campaign[[#This Row],[Marital_Status]]="Absurd",K349+L349+1,marketing_campaign[[#This Row],[Marital_Status]]="Widow",K349+L349+1)</f>
        <v>1</v>
      </c>
      <c r="H349" t="str" cm="1">
        <f t="array" ref="H349">_xlfn.IFS(marketing_campaign[[#This Row],[Family_size]]=1,"Family_with_one_child",marketing_campaign[[#This Row],[Family_size]]&gt;1,"Family_with_more_children")</f>
        <v>Family_with_one_child</v>
      </c>
      <c r="I349">
        <v>84835</v>
      </c>
      <c r="J349" t="str">
        <f>IF(marketing_campaign[[#This Row],[Income]]&gt;=Sheet21!B399,"high_income","low_income")</f>
        <v>high_income</v>
      </c>
      <c r="K349">
        <v>0</v>
      </c>
      <c r="L349">
        <v>0</v>
      </c>
      <c r="M349" s="1">
        <v>41806</v>
      </c>
      <c r="N349">
        <v>0</v>
      </c>
      <c r="O349" t="str" cm="1">
        <f t="array" ref="O349">_xlfn.IFS(AND(marketing_campaign[[#This Row],[Recency]]&gt;=0,marketing_campaign[[#This Row],[Recency]]&lt;=14),"Early Recency",AND(marketing_campaign[[#This Row],[Recency]]&gt;=15,marketing_campaign[[#This Row],[Recency]]&lt;=31),"Mid-Recency",marketing_campaign[[#This Row],[Recency]]&gt;=32,"high Recency")</f>
        <v>Early Recency</v>
      </c>
      <c r="P349">
        <v>189</v>
      </c>
      <c r="Q349">
        <v>104</v>
      </c>
      <c r="R349">
        <v>379</v>
      </c>
      <c r="S349">
        <v>111</v>
      </c>
      <c r="T349">
        <v>189</v>
      </c>
      <c r="U349">
        <v>218</v>
      </c>
      <c r="V349">
        <f>marketing_campaign[[#This Row],[MntGoldProds]]+marketing_campaign[[#This Row],[MntSweetProducts]]+marketing_campaign[[#This Row],[MntFishProducts]]+marketing_campaign[[#This Row],[MntMeatProducts]]+marketing_campaign[[#This Row],[MntFruits]]+marketing_campaign[[#This Row],[MntWines]]</f>
        <v>1190</v>
      </c>
      <c r="W349">
        <v>1</v>
      </c>
      <c r="X349">
        <v>4</v>
      </c>
      <c r="Y349">
        <v>4</v>
      </c>
      <c r="Z349">
        <v>6</v>
      </c>
      <c r="AA349">
        <f t="shared" si="11"/>
        <v>15</v>
      </c>
      <c r="AB349" t="str" cm="1">
        <f t="array" ref="AB349">_xlfn.IFS(AND(AA349&gt;=0,AA349&lt;=15),"low purchase",AND(AA349&gt;=16,AA349&lt;=30),"mid purchase",AA349&gt;=31,"high purchase")</f>
        <v>low purchase</v>
      </c>
      <c r="AC349">
        <v>1</v>
      </c>
      <c r="AD349" t="str">
        <f>IF(marketing_campaign[[#This Row],[NumWebVisitsMonth]]&gt;=5.3,"higher_webvists","lower_webvisits")</f>
        <v>lower_webvisits</v>
      </c>
      <c r="AE349">
        <v>0</v>
      </c>
      <c r="AF349">
        <v>0</v>
      </c>
      <c r="AG349">
        <v>0</v>
      </c>
      <c r="AH349">
        <v>0</v>
      </c>
      <c r="AI349">
        <v>0</v>
      </c>
      <c r="AJ349">
        <v>0</v>
      </c>
      <c r="AK349">
        <v>3</v>
      </c>
      <c r="AL349">
        <v>11</v>
      </c>
      <c r="AM349">
        <v>1</v>
      </c>
      <c r="AN349">
        <f>marketing_campaign[[#This Row],[AcceptedCmp2]]+marketing_campaign[[#This Row],[AcceptedCmp1]]+marketing_campaign[[#This Row],[AcceptedCmp5]]+marketing_campaign[[#This Row],[AcceptedCmp4]]+marketing_campaign[[#This Row],[AcceptedCmp3]]+marketing_campaign[[#This Row],[Response]]</f>
        <v>1</v>
      </c>
      <c r="AO349" t="str" cm="1">
        <f t="array" ref="AO34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350" spans="1:41" x14ac:dyDescent="0.35">
      <c r="A350">
        <v>8842</v>
      </c>
      <c r="B350">
        <v>1971</v>
      </c>
      <c r="C350">
        <f t="shared" ca="1" si="10"/>
        <v>55</v>
      </c>
      <c r="D350" t="str" cm="1">
        <f t="array" aca="1" ref="D35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50" t="s">
        <v>29</v>
      </c>
      <c r="F350" t="s">
        <v>38</v>
      </c>
      <c r="G350" cm="1">
        <f t="array" ref="G350">_xlfn.IFS(marketing_campaign[[#This Row],[Marital_Status]]="Single",K350+L350+1,marketing_campaign[[#This Row],[Marital_Status]]="Together",K350+L350+2,marketing_campaign[[#This Row],[Marital_Status]]="Alone",K350+L350+1,marketing_campaign[[#This Row],[Marital_Status]]="Married",K350+L350+2,marketing_campaign[[#This Row],[Marital_Status]]="Divorced",K350+L350+1,marketing_campaign[[#This Row],[Marital_Status]]="YOLO",K350+L350+1,marketing_campaign[[#This Row],[Marital_Status]]="Absurd",K350+L350+1,marketing_campaign[[#This Row],[Marital_Status]]="Widow",K350+L350+1)</f>
        <v>3</v>
      </c>
      <c r="H350" t="str" cm="1">
        <f t="array" ref="H350">_xlfn.IFS(marketing_campaign[[#This Row],[Family_size]]=1,"Family_with_one_child",marketing_campaign[[#This Row],[Family_size]]&gt;1,"Family_with_more_children")</f>
        <v>Family_with_more_children</v>
      </c>
      <c r="I350">
        <v>30372</v>
      </c>
      <c r="J350" t="str">
        <f>IF(marketing_campaign[[#This Row],[Income]]&gt;=Sheet21!B400,"high_income","low_income")</f>
        <v>high_income</v>
      </c>
      <c r="K350">
        <v>1</v>
      </c>
      <c r="L350">
        <v>1</v>
      </c>
      <c r="M350" s="1">
        <v>41268</v>
      </c>
      <c r="N350">
        <v>33</v>
      </c>
      <c r="O350" t="str" cm="1">
        <f t="array" ref="O350">_xlfn.IFS(AND(marketing_campaign[[#This Row],[Recency]]&gt;=0,marketing_campaign[[#This Row],[Recency]]&lt;=14),"Early Recency",AND(marketing_campaign[[#This Row],[Recency]]&gt;=15,marketing_campaign[[#This Row],[Recency]]&lt;=31),"Mid-Recency",marketing_campaign[[#This Row],[Recency]]&gt;=32,"high Recency")</f>
        <v>high Recency</v>
      </c>
      <c r="P350">
        <v>15</v>
      </c>
      <c r="Q350">
        <v>0</v>
      </c>
      <c r="R350">
        <v>12</v>
      </c>
      <c r="S350">
        <v>7</v>
      </c>
      <c r="T350">
        <v>3</v>
      </c>
      <c r="U350">
        <v>7</v>
      </c>
      <c r="V350">
        <f>marketing_campaign[[#This Row],[MntGoldProds]]+marketing_campaign[[#This Row],[MntSweetProducts]]+marketing_campaign[[#This Row],[MntFishProducts]]+marketing_campaign[[#This Row],[MntMeatProducts]]+marketing_campaign[[#This Row],[MntFruits]]+marketing_campaign[[#This Row],[MntWines]]</f>
        <v>44</v>
      </c>
      <c r="W350">
        <v>3</v>
      </c>
      <c r="X350">
        <v>2</v>
      </c>
      <c r="Y350">
        <v>0</v>
      </c>
      <c r="Z350">
        <v>3</v>
      </c>
      <c r="AA350">
        <f t="shared" si="11"/>
        <v>8</v>
      </c>
      <c r="AB350" t="str" cm="1">
        <f t="array" ref="AB350">_xlfn.IFS(AND(AA350&gt;=0,AA350&lt;=15),"low purchase",AND(AA350&gt;=16,AA350&lt;=30),"mid purchase",AA350&gt;=31,"high purchase")</f>
        <v>low purchase</v>
      </c>
      <c r="AC350">
        <v>7</v>
      </c>
      <c r="AD350" t="str">
        <f>IF(marketing_campaign[[#This Row],[NumWebVisitsMonth]]&gt;=5.3,"higher_webvists","lower_webvisits")</f>
        <v>higher_webvists</v>
      </c>
      <c r="AE350">
        <v>0</v>
      </c>
      <c r="AF350">
        <v>0</v>
      </c>
      <c r="AG350">
        <v>0</v>
      </c>
      <c r="AH350">
        <v>0</v>
      </c>
      <c r="AI350">
        <v>0</v>
      </c>
      <c r="AJ350">
        <v>0</v>
      </c>
      <c r="AK350">
        <v>3</v>
      </c>
      <c r="AL350">
        <v>11</v>
      </c>
      <c r="AM350">
        <v>0</v>
      </c>
      <c r="AN350">
        <f>marketing_campaign[[#This Row],[AcceptedCmp2]]+marketing_campaign[[#This Row],[AcceptedCmp1]]+marketing_campaign[[#This Row],[AcceptedCmp5]]+marketing_campaign[[#This Row],[AcceptedCmp4]]+marketing_campaign[[#This Row],[AcceptedCmp3]]+marketing_campaign[[#This Row],[Response]]</f>
        <v>0</v>
      </c>
      <c r="AO350" t="str" cm="1">
        <f t="array" ref="AO35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51" spans="1:41" x14ac:dyDescent="0.35">
      <c r="A351">
        <v>11030</v>
      </c>
      <c r="B351">
        <v>1976</v>
      </c>
      <c r="C351">
        <f t="shared" ca="1" si="10"/>
        <v>50</v>
      </c>
      <c r="D351" t="str" cm="1">
        <f t="array" aca="1" ref="D35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51" t="s">
        <v>34</v>
      </c>
      <c r="F351" t="s">
        <v>33</v>
      </c>
      <c r="G351" cm="1">
        <f t="array" ref="G351">_xlfn.IFS(marketing_campaign[[#This Row],[Marital_Status]]="Single",K351+L351+1,marketing_campaign[[#This Row],[Marital_Status]]="Together",K351+L351+2,marketing_campaign[[#This Row],[Marital_Status]]="Alone",K351+L351+1,marketing_campaign[[#This Row],[Marital_Status]]="Married",K351+L351+2,marketing_campaign[[#This Row],[Marital_Status]]="Divorced",K351+L351+1,marketing_campaign[[#This Row],[Marital_Status]]="YOLO",K351+L351+1,marketing_campaign[[#This Row],[Marital_Status]]="Absurd",K351+L351+1,marketing_campaign[[#This Row],[Marital_Status]]="Widow",K351+L351+1)</f>
        <v>3</v>
      </c>
      <c r="H351" t="str" cm="1">
        <f t="array" ref="H351">_xlfn.IFS(marketing_campaign[[#This Row],[Family_size]]=1,"Family_with_one_child",marketing_campaign[[#This Row],[Family_size]]&gt;1,"Family_with_more_children")</f>
        <v>Family_with_more_children</v>
      </c>
      <c r="I351">
        <v>33181</v>
      </c>
      <c r="J351" t="str">
        <f>IF(marketing_campaign[[#This Row],[Income]]&gt;=Sheet21!B401,"high_income","low_income")</f>
        <v>high_income</v>
      </c>
      <c r="K351">
        <v>1</v>
      </c>
      <c r="L351">
        <v>0</v>
      </c>
      <c r="M351" s="1">
        <v>41642</v>
      </c>
      <c r="N351">
        <v>90</v>
      </c>
      <c r="O351" t="str" cm="1">
        <f t="array" ref="O351">_xlfn.IFS(AND(marketing_campaign[[#This Row],[Recency]]&gt;=0,marketing_campaign[[#This Row],[Recency]]&lt;=14),"Early Recency",AND(marketing_campaign[[#This Row],[Recency]]&gt;=15,marketing_campaign[[#This Row],[Recency]]&lt;=31),"Mid-Recency",marketing_campaign[[#This Row],[Recency]]&gt;=32,"high Recency")</f>
        <v>high Recency</v>
      </c>
      <c r="P351">
        <v>9</v>
      </c>
      <c r="Q351">
        <v>0</v>
      </c>
      <c r="R351">
        <v>3</v>
      </c>
      <c r="S351">
        <v>0</v>
      </c>
      <c r="T351">
        <v>0</v>
      </c>
      <c r="U351">
        <v>4</v>
      </c>
      <c r="V351">
        <f>marketing_campaign[[#This Row],[MntGoldProds]]+marketing_campaign[[#This Row],[MntSweetProducts]]+marketing_campaign[[#This Row],[MntFishProducts]]+marketing_campaign[[#This Row],[MntMeatProducts]]+marketing_campaign[[#This Row],[MntFruits]]+marketing_campaign[[#This Row],[MntWines]]</f>
        <v>16</v>
      </c>
      <c r="W351">
        <v>1</v>
      </c>
      <c r="X351">
        <v>1</v>
      </c>
      <c r="Y351">
        <v>0</v>
      </c>
      <c r="Z351">
        <v>2</v>
      </c>
      <c r="AA351">
        <f t="shared" si="11"/>
        <v>4</v>
      </c>
      <c r="AB351" t="str" cm="1">
        <f t="array" ref="AB351">_xlfn.IFS(AND(AA351&gt;=0,AA351&lt;=15),"low purchase",AND(AA351&gt;=16,AA351&lt;=30),"mid purchase",AA351&gt;=31,"high purchase")</f>
        <v>low purchase</v>
      </c>
      <c r="AC351">
        <v>6</v>
      </c>
      <c r="AD351" t="str">
        <f>IF(marketing_campaign[[#This Row],[NumWebVisitsMonth]]&gt;=5.3,"higher_webvists","lower_webvisits")</f>
        <v>higher_webvists</v>
      </c>
      <c r="AE351">
        <v>1</v>
      </c>
      <c r="AF351">
        <v>0</v>
      </c>
      <c r="AG351">
        <v>0</v>
      </c>
      <c r="AH351">
        <v>0</v>
      </c>
      <c r="AI351">
        <v>0</v>
      </c>
      <c r="AJ351">
        <v>0</v>
      </c>
      <c r="AK351">
        <v>3</v>
      </c>
      <c r="AL351">
        <v>11</v>
      </c>
      <c r="AM351">
        <v>0</v>
      </c>
      <c r="AN351">
        <f>marketing_campaign[[#This Row],[AcceptedCmp2]]+marketing_campaign[[#This Row],[AcceptedCmp1]]+marketing_campaign[[#This Row],[AcceptedCmp5]]+marketing_campaign[[#This Row],[AcceptedCmp4]]+marketing_campaign[[#This Row],[AcceptedCmp3]]+marketing_campaign[[#This Row],[Response]]</f>
        <v>1</v>
      </c>
      <c r="AO351" t="str" cm="1">
        <f t="array" ref="AO35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352" spans="1:41" x14ac:dyDescent="0.35">
      <c r="A352">
        <v>2579</v>
      </c>
      <c r="B352">
        <v>1957</v>
      </c>
      <c r="C352">
        <f t="shared" ca="1" si="10"/>
        <v>69</v>
      </c>
      <c r="D352" t="str" cm="1">
        <f t="array" aca="1" ref="D35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352" t="s">
        <v>29</v>
      </c>
      <c r="F352" t="s">
        <v>33</v>
      </c>
      <c r="G352" cm="1">
        <f t="array" ref="G352">_xlfn.IFS(marketing_campaign[[#This Row],[Marital_Status]]="Single",K352+L352+1,marketing_campaign[[#This Row],[Marital_Status]]="Together",K352+L352+2,marketing_campaign[[#This Row],[Marital_Status]]="Alone",K352+L352+1,marketing_campaign[[#This Row],[Marital_Status]]="Married",K352+L352+2,marketing_campaign[[#This Row],[Marital_Status]]="Divorced",K352+L352+1,marketing_campaign[[#This Row],[Marital_Status]]="YOLO",K352+L352+1,marketing_campaign[[#This Row],[Marital_Status]]="Absurd",K352+L352+1,marketing_campaign[[#This Row],[Marital_Status]]="Widow",K352+L352+1)</f>
        <v>3</v>
      </c>
      <c r="H352" t="str" cm="1">
        <f t="array" ref="H352">_xlfn.IFS(marketing_campaign[[#This Row],[Family_size]]=1,"Family_with_one_child",marketing_campaign[[#This Row],[Family_size]]&gt;1,"Family_with_more_children")</f>
        <v>Family_with_more_children</v>
      </c>
      <c r="I352">
        <v>71113</v>
      </c>
      <c r="J352" t="str">
        <f>IF(marketing_campaign[[#This Row],[Income]]&gt;=Sheet21!B402,"high_income","low_income")</f>
        <v>high_income</v>
      </c>
      <c r="K352">
        <v>0</v>
      </c>
      <c r="L352">
        <v>1</v>
      </c>
      <c r="M352" s="1">
        <v>41625</v>
      </c>
      <c r="N352">
        <v>95</v>
      </c>
      <c r="O352" t="str" cm="1">
        <f t="array" ref="O352">_xlfn.IFS(AND(marketing_campaign[[#This Row],[Recency]]&gt;=0,marketing_campaign[[#This Row],[Recency]]&lt;=14),"Early Recency",AND(marketing_campaign[[#This Row],[Recency]]&gt;=15,marketing_campaign[[#This Row],[Recency]]&lt;=31),"Mid-Recency",marketing_campaign[[#This Row],[Recency]]&gt;=32,"high Recency")</f>
        <v>high Recency</v>
      </c>
      <c r="P352">
        <v>495</v>
      </c>
      <c r="Q352">
        <v>33</v>
      </c>
      <c r="R352">
        <v>255</v>
      </c>
      <c r="S352">
        <v>11</v>
      </c>
      <c r="T352">
        <v>33</v>
      </c>
      <c r="U352">
        <v>8</v>
      </c>
      <c r="V352">
        <f>marketing_campaign[[#This Row],[MntGoldProds]]+marketing_campaign[[#This Row],[MntSweetProducts]]+marketing_campaign[[#This Row],[MntFishProducts]]+marketing_campaign[[#This Row],[MntMeatProducts]]+marketing_campaign[[#This Row],[MntFruits]]+marketing_campaign[[#This Row],[MntWines]]</f>
        <v>835</v>
      </c>
      <c r="W352">
        <v>4</v>
      </c>
      <c r="X352">
        <v>6</v>
      </c>
      <c r="Y352">
        <v>7</v>
      </c>
      <c r="Z352">
        <v>9</v>
      </c>
      <c r="AA352">
        <f t="shared" si="11"/>
        <v>26</v>
      </c>
      <c r="AB352" t="str" cm="1">
        <f t="array" ref="AB352">_xlfn.IFS(AND(AA352&gt;=0,AA352&lt;=15),"low purchase",AND(AA352&gt;=16,AA352&lt;=30),"mid purchase",AA352&gt;=31,"high purchase")</f>
        <v>mid purchase</v>
      </c>
      <c r="AC352">
        <v>4</v>
      </c>
      <c r="AD352" t="str">
        <f>IF(marketing_campaign[[#This Row],[NumWebVisitsMonth]]&gt;=5.3,"higher_webvists","lower_webvisits")</f>
        <v>lower_webvisits</v>
      </c>
      <c r="AE352">
        <v>0</v>
      </c>
      <c r="AF352">
        <v>0</v>
      </c>
      <c r="AG352">
        <v>0</v>
      </c>
      <c r="AH352">
        <v>0</v>
      </c>
      <c r="AI352">
        <v>0</v>
      </c>
      <c r="AJ352">
        <v>0</v>
      </c>
      <c r="AK352">
        <v>3</v>
      </c>
      <c r="AL352">
        <v>11</v>
      </c>
      <c r="AM352">
        <v>0</v>
      </c>
      <c r="AN352">
        <f>marketing_campaign[[#This Row],[AcceptedCmp2]]+marketing_campaign[[#This Row],[AcceptedCmp1]]+marketing_campaign[[#This Row],[AcceptedCmp5]]+marketing_campaign[[#This Row],[AcceptedCmp4]]+marketing_campaign[[#This Row],[AcceptedCmp3]]+marketing_campaign[[#This Row],[Response]]</f>
        <v>0</v>
      </c>
      <c r="AO352" t="str" cm="1">
        <f t="array" ref="AO35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53" spans="1:41" x14ac:dyDescent="0.35">
      <c r="A353">
        <v>175</v>
      </c>
      <c r="B353">
        <v>1986</v>
      </c>
      <c r="C353">
        <f t="shared" ca="1" si="10"/>
        <v>40</v>
      </c>
      <c r="D353" t="str" cm="1">
        <f t="array" aca="1" ref="D35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353" t="s">
        <v>29</v>
      </c>
      <c r="F353" t="s">
        <v>33</v>
      </c>
      <c r="G353" cm="1">
        <f t="array" ref="G353">_xlfn.IFS(marketing_campaign[[#This Row],[Marital_Status]]="Single",K353+L353+1,marketing_campaign[[#This Row],[Marital_Status]]="Together",K353+L353+2,marketing_campaign[[#This Row],[Marital_Status]]="Alone",K353+L353+1,marketing_campaign[[#This Row],[Marital_Status]]="Married",K353+L353+2,marketing_campaign[[#This Row],[Marital_Status]]="Divorced",K353+L353+1,marketing_campaign[[#This Row],[Marital_Status]]="YOLO",K353+L353+1,marketing_campaign[[#This Row],[Marital_Status]]="Absurd",K353+L353+1,marketing_campaign[[#This Row],[Marital_Status]]="Widow",K353+L353+1)</f>
        <v>3</v>
      </c>
      <c r="H353" t="str" cm="1">
        <f t="array" ref="H353">_xlfn.IFS(marketing_campaign[[#This Row],[Family_size]]=1,"Family_with_one_child",marketing_campaign[[#This Row],[Family_size]]&gt;1,"Family_with_more_children")</f>
        <v>Family_with_more_children</v>
      </c>
      <c r="I353">
        <v>71952</v>
      </c>
      <c r="J353" t="str">
        <f>IF(marketing_campaign[[#This Row],[Income]]&gt;=Sheet21!B403,"high_income","low_income")</f>
        <v>high_income</v>
      </c>
      <c r="K353">
        <v>1</v>
      </c>
      <c r="L353">
        <v>0</v>
      </c>
      <c r="M353" s="1">
        <v>41284</v>
      </c>
      <c r="N353">
        <v>93</v>
      </c>
      <c r="O353" t="str" cm="1">
        <f t="array" ref="O353">_xlfn.IFS(AND(marketing_campaign[[#This Row],[Recency]]&gt;=0,marketing_campaign[[#This Row],[Recency]]&lt;=14),"Early Recency",AND(marketing_campaign[[#This Row],[Recency]]&gt;=15,marketing_campaign[[#This Row],[Recency]]&lt;=31),"Mid-Recency",marketing_campaign[[#This Row],[Recency]]&gt;=32,"high Recency")</f>
        <v>high Recency</v>
      </c>
      <c r="P353">
        <v>656</v>
      </c>
      <c r="Q353">
        <v>80</v>
      </c>
      <c r="R353">
        <v>455</v>
      </c>
      <c r="S353">
        <v>52</v>
      </c>
      <c r="T353">
        <v>107</v>
      </c>
      <c r="U353">
        <v>93</v>
      </c>
      <c r="V353">
        <f>marketing_campaign[[#This Row],[MntGoldProds]]+marketing_campaign[[#This Row],[MntSweetProducts]]+marketing_campaign[[#This Row],[MntFishProducts]]+marketing_campaign[[#This Row],[MntMeatProducts]]+marketing_campaign[[#This Row],[MntFruits]]+marketing_campaign[[#This Row],[MntWines]]</f>
        <v>1443</v>
      </c>
      <c r="W353">
        <v>2</v>
      </c>
      <c r="X353">
        <v>8</v>
      </c>
      <c r="Y353">
        <v>4</v>
      </c>
      <c r="Z353">
        <v>8</v>
      </c>
      <c r="AA353">
        <f t="shared" si="11"/>
        <v>22</v>
      </c>
      <c r="AB353" t="str" cm="1">
        <f t="array" ref="AB353">_xlfn.IFS(AND(AA353&gt;=0,AA353&lt;=15),"low purchase",AND(AA353&gt;=16,AA353&lt;=30),"mid purchase",AA353&gt;=31,"high purchase")</f>
        <v>mid purchase</v>
      </c>
      <c r="AC353">
        <v>4</v>
      </c>
      <c r="AD353" t="str">
        <f>IF(marketing_campaign[[#This Row],[NumWebVisitsMonth]]&gt;=5.3,"higher_webvists","lower_webvisits")</f>
        <v>lower_webvisits</v>
      </c>
      <c r="AE353">
        <v>1</v>
      </c>
      <c r="AF353">
        <v>0</v>
      </c>
      <c r="AG353">
        <v>1</v>
      </c>
      <c r="AH353">
        <v>0</v>
      </c>
      <c r="AI353">
        <v>0</v>
      </c>
      <c r="AJ353">
        <v>0</v>
      </c>
      <c r="AK353">
        <v>3</v>
      </c>
      <c r="AL353">
        <v>11</v>
      </c>
      <c r="AM353">
        <v>0</v>
      </c>
      <c r="AN353">
        <f>marketing_campaign[[#This Row],[AcceptedCmp2]]+marketing_campaign[[#This Row],[AcceptedCmp1]]+marketing_campaign[[#This Row],[AcceptedCmp5]]+marketing_campaign[[#This Row],[AcceptedCmp4]]+marketing_campaign[[#This Row],[AcceptedCmp3]]+marketing_campaign[[#This Row],[Response]]</f>
        <v>2</v>
      </c>
      <c r="AO353" t="str" cm="1">
        <f t="array" ref="AO35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354" spans="1:41" x14ac:dyDescent="0.35">
      <c r="A354">
        <v>9185</v>
      </c>
      <c r="B354">
        <v>1966</v>
      </c>
      <c r="C354">
        <f t="shared" ca="1" si="10"/>
        <v>60</v>
      </c>
      <c r="D354" t="str" cm="1">
        <f t="array" aca="1" ref="D35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54" t="s">
        <v>32</v>
      </c>
      <c r="F354" t="s">
        <v>30</v>
      </c>
      <c r="G354" cm="1">
        <f t="array" ref="G354">_xlfn.IFS(marketing_campaign[[#This Row],[Marital_Status]]="Single",K354+L354+1,marketing_campaign[[#This Row],[Marital_Status]]="Together",K354+L354+2,marketing_campaign[[#This Row],[Marital_Status]]="Alone",K354+L354+1,marketing_campaign[[#This Row],[Marital_Status]]="Married",K354+L354+2,marketing_campaign[[#This Row],[Marital_Status]]="Divorced",K354+L354+1,marketing_campaign[[#This Row],[Marital_Status]]="YOLO",K354+L354+1,marketing_campaign[[#This Row],[Marital_Status]]="Absurd",K354+L354+1,marketing_campaign[[#This Row],[Marital_Status]]="Widow",K354+L354+1)</f>
        <v>1</v>
      </c>
      <c r="H354" t="str" cm="1">
        <f t="array" ref="H354">_xlfn.IFS(marketing_campaign[[#This Row],[Family_size]]=1,"Family_with_one_child",marketing_campaign[[#This Row],[Family_size]]&gt;1,"Family_with_more_children")</f>
        <v>Family_with_one_child</v>
      </c>
      <c r="I354">
        <v>69759</v>
      </c>
      <c r="J354" t="str">
        <f>IF(marketing_campaign[[#This Row],[Income]]&gt;=Sheet21!B404,"high_income","low_income")</f>
        <v>high_income</v>
      </c>
      <c r="K354">
        <v>0</v>
      </c>
      <c r="L354">
        <v>0</v>
      </c>
      <c r="M354" s="1">
        <v>41575</v>
      </c>
      <c r="N354">
        <v>38</v>
      </c>
      <c r="O354" t="str" cm="1">
        <f t="array" ref="O354">_xlfn.IFS(AND(marketing_campaign[[#This Row],[Recency]]&gt;=0,marketing_campaign[[#This Row],[Recency]]&lt;=14),"Early Recency",AND(marketing_campaign[[#This Row],[Recency]]&gt;=15,marketing_campaign[[#This Row],[Recency]]&lt;=31),"Mid-Recency",marketing_campaign[[#This Row],[Recency]]&gt;=32,"high Recency")</f>
        <v>high Recency</v>
      </c>
      <c r="P354">
        <v>452</v>
      </c>
      <c r="Q354">
        <v>20</v>
      </c>
      <c r="R354">
        <v>514</v>
      </c>
      <c r="S354">
        <v>13</v>
      </c>
      <c r="T354">
        <v>30</v>
      </c>
      <c r="U354">
        <v>0</v>
      </c>
      <c r="V354">
        <f>marketing_campaign[[#This Row],[MntGoldProds]]+marketing_campaign[[#This Row],[MntSweetProducts]]+marketing_campaign[[#This Row],[MntFishProducts]]+marketing_campaign[[#This Row],[MntMeatProducts]]+marketing_campaign[[#This Row],[MntFruits]]+marketing_campaign[[#This Row],[MntWines]]</f>
        <v>1029</v>
      </c>
      <c r="W354">
        <v>3</v>
      </c>
      <c r="X354">
        <v>4</v>
      </c>
      <c r="Y354">
        <v>6</v>
      </c>
      <c r="Z354">
        <v>5</v>
      </c>
      <c r="AA354">
        <f t="shared" si="11"/>
        <v>18</v>
      </c>
      <c r="AB354" t="str" cm="1">
        <f t="array" ref="AB354">_xlfn.IFS(AND(AA354&gt;=0,AA354&lt;=15),"low purchase",AND(AA354&gt;=16,AA354&lt;=30),"mid purchase",AA354&gt;=31,"high purchase")</f>
        <v>mid purchase</v>
      </c>
      <c r="AC354">
        <v>3</v>
      </c>
      <c r="AD354" t="str">
        <f>IF(marketing_campaign[[#This Row],[NumWebVisitsMonth]]&gt;=5.3,"higher_webvists","lower_webvisits")</f>
        <v>lower_webvisits</v>
      </c>
      <c r="AE354">
        <v>0</v>
      </c>
      <c r="AF354">
        <v>0</v>
      </c>
      <c r="AG354">
        <v>0</v>
      </c>
      <c r="AH354">
        <v>0</v>
      </c>
      <c r="AI354">
        <v>0</v>
      </c>
      <c r="AJ354">
        <v>0</v>
      </c>
      <c r="AK354">
        <v>3</v>
      </c>
      <c r="AL354">
        <v>11</v>
      </c>
      <c r="AM354">
        <v>1</v>
      </c>
      <c r="AN354">
        <f>marketing_campaign[[#This Row],[AcceptedCmp2]]+marketing_campaign[[#This Row],[AcceptedCmp1]]+marketing_campaign[[#This Row],[AcceptedCmp5]]+marketing_campaign[[#This Row],[AcceptedCmp4]]+marketing_campaign[[#This Row],[AcceptedCmp3]]+marketing_campaign[[#This Row],[Response]]</f>
        <v>1</v>
      </c>
      <c r="AO354" t="str" cm="1">
        <f t="array" ref="AO35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355" spans="1:41" x14ac:dyDescent="0.35">
      <c r="A355">
        <v>11056</v>
      </c>
      <c r="B355">
        <v>1974</v>
      </c>
      <c r="C355">
        <f t="shared" ca="1" si="10"/>
        <v>52</v>
      </c>
      <c r="D355" t="str" cm="1">
        <f t="array" aca="1" ref="D35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55" t="s">
        <v>29</v>
      </c>
      <c r="F355" t="s">
        <v>33</v>
      </c>
      <c r="G355" cm="1">
        <f t="array" ref="G355">_xlfn.IFS(marketing_campaign[[#This Row],[Marital_Status]]="Single",K355+L355+1,marketing_campaign[[#This Row],[Marital_Status]]="Together",K355+L355+2,marketing_campaign[[#This Row],[Marital_Status]]="Alone",K355+L355+1,marketing_campaign[[#This Row],[Marital_Status]]="Married",K355+L355+2,marketing_campaign[[#This Row],[Marital_Status]]="Divorced",K355+L355+1,marketing_campaign[[#This Row],[Marital_Status]]="YOLO",K355+L355+1,marketing_campaign[[#This Row],[Marital_Status]]="Absurd",K355+L355+1,marketing_campaign[[#This Row],[Marital_Status]]="Widow",K355+L355+1)</f>
        <v>2</v>
      </c>
      <c r="H355" t="str" cm="1">
        <f t="array" ref="H355">_xlfn.IFS(marketing_campaign[[#This Row],[Family_size]]=1,"Family_with_one_child",marketing_campaign[[#This Row],[Family_size]]&gt;1,"Family_with_more_children")</f>
        <v>Family_with_more_children</v>
      </c>
      <c r="I355">
        <v>72099</v>
      </c>
      <c r="J355" t="str">
        <f>IF(marketing_campaign[[#This Row],[Income]]&gt;=Sheet21!B405,"high_income","low_income")</f>
        <v>high_income</v>
      </c>
      <c r="K355">
        <v>0</v>
      </c>
      <c r="L355">
        <v>0</v>
      </c>
      <c r="M355" s="1">
        <v>41209</v>
      </c>
      <c r="N355">
        <v>18</v>
      </c>
      <c r="O355" t="str" cm="1">
        <f t="array" ref="O355">_xlfn.IFS(AND(marketing_campaign[[#This Row],[Recency]]&gt;=0,marketing_campaign[[#This Row],[Recency]]&lt;=14),"Early Recency",AND(marketing_campaign[[#This Row],[Recency]]&gt;=15,marketing_campaign[[#This Row],[Recency]]&lt;=31),"Mid-Recency",marketing_campaign[[#This Row],[Recency]]&gt;=32,"high Recency")</f>
        <v>Mid-Recency</v>
      </c>
      <c r="P355">
        <v>546</v>
      </c>
      <c r="Q355">
        <v>91</v>
      </c>
      <c r="R355">
        <v>410</v>
      </c>
      <c r="S355">
        <v>119</v>
      </c>
      <c r="T355">
        <v>0</v>
      </c>
      <c r="U355">
        <v>22</v>
      </c>
      <c r="V355">
        <f>marketing_campaign[[#This Row],[MntGoldProds]]+marketing_campaign[[#This Row],[MntSweetProducts]]+marketing_campaign[[#This Row],[MntFishProducts]]+marketing_campaign[[#This Row],[MntMeatProducts]]+marketing_campaign[[#This Row],[MntFruits]]+marketing_campaign[[#This Row],[MntWines]]</f>
        <v>1188</v>
      </c>
      <c r="W355">
        <v>1</v>
      </c>
      <c r="X355">
        <v>3</v>
      </c>
      <c r="Y355">
        <v>4</v>
      </c>
      <c r="Z355">
        <v>10</v>
      </c>
      <c r="AA355">
        <f t="shared" si="11"/>
        <v>18</v>
      </c>
      <c r="AB355" t="str" cm="1">
        <f t="array" ref="AB355">_xlfn.IFS(AND(AA355&gt;=0,AA355&lt;=15),"low purchase",AND(AA355&gt;=16,AA355&lt;=30),"mid purchase",AA355&gt;=31,"high purchase")</f>
        <v>mid purchase</v>
      </c>
      <c r="AC355">
        <v>1</v>
      </c>
      <c r="AD355" t="str">
        <f>IF(marketing_campaign[[#This Row],[NumWebVisitsMonth]]&gt;=5.3,"higher_webvists","lower_webvisits")</f>
        <v>lower_webvisits</v>
      </c>
      <c r="AE355">
        <v>0</v>
      </c>
      <c r="AF355">
        <v>0</v>
      </c>
      <c r="AG355">
        <v>0</v>
      </c>
      <c r="AH355">
        <v>0</v>
      </c>
      <c r="AI355">
        <v>0</v>
      </c>
      <c r="AJ355">
        <v>0</v>
      </c>
      <c r="AK355">
        <v>3</v>
      </c>
      <c r="AL355">
        <v>11</v>
      </c>
      <c r="AM355">
        <v>0</v>
      </c>
      <c r="AN355">
        <f>marketing_campaign[[#This Row],[AcceptedCmp2]]+marketing_campaign[[#This Row],[AcceptedCmp1]]+marketing_campaign[[#This Row],[AcceptedCmp5]]+marketing_campaign[[#This Row],[AcceptedCmp4]]+marketing_campaign[[#This Row],[AcceptedCmp3]]+marketing_campaign[[#This Row],[Response]]</f>
        <v>0</v>
      </c>
      <c r="AO355" t="str" cm="1">
        <f t="array" ref="AO35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56" spans="1:41" x14ac:dyDescent="0.35">
      <c r="A356">
        <v>9365</v>
      </c>
      <c r="B356">
        <v>1976</v>
      </c>
      <c r="C356">
        <f t="shared" ca="1" si="10"/>
        <v>50</v>
      </c>
      <c r="D356" t="str" cm="1">
        <f t="array" aca="1" ref="D35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56" t="s">
        <v>32</v>
      </c>
      <c r="F356" t="s">
        <v>30</v>
      </c>
      <c r="G356" cm="1">
        <f t="array" ref="G356">_xlfn.IFS(marketing_campaign[[#This Row],[Marital_Status]]="Single",K356+L356+1,marketing_campaign[[#This Row],[Marital_Status]]="Together",K356+L356+2,marketing_campaign[[#This Row],[Marital_Status]]="Alone",K356+L356+1,marketing_campaign[[#This Row],[Marital_Status]]="Married",K356+L356+2,marketing_campaign[[#This Row],[Marital_Status]]="Divorced",K356+L356+1,marketing_campaign[[#This Row],[Marital_Status]]="YOLO",K356+L356+1,marketing_campaign[[#This Row],[Marital_Status]]="Absurd",K356+L356+1,marketing_campaign[[#This Row],[Marital_Status]]="Widow",K356+L356+1)</f>
        <v>2</v>
      </c>
      <c r="H356" t="str" cm="1">
        <f t="array" ref="H356">_xlfn.IFS(marketing_campaign[[#This Row],[Family_size]]=1,"Family_with_one_child",marketing_campaign[[#This Row],[Family_size]]&gt;1,"Family_with_more_children")</f>
        <v>Family_with_more_children</v>
      </c>
      <c r="I356">
        <v>60000</v>
      </c>
      <c r="J356" t="str">
        <f>IF(marketing_campaign[[#This Row],[Income]]&gt;=Sheet21!B406,"high_income","low_income")</f>
        <v>high_income</v>
      </c>
      <c r="K356">
        <v>0</v>
      </c>
      <c r="L356">
        <v>1</v>
      </c>
      <c r="M356" s="1">
        <v>41265</v>
      </c>
      <c r="N356">
        <v>57</v>
      </c>
      <c r="O356" t="str" cm="1">
        <f t="array" ref="O356">_xlfn.IFS(AND(marketing_campaign[[#This Row],[Recency]]&gt;=0,marketing_campaign[[#This Row],[Recency]]&lt;=14),"Early Recency",AND(marketing_campaign[[#This Row],[Recency]]&gt;=15,marketing_campaign[[#This Row],[Recency]]&lt;=31),"Mid-Recency",marketing_campaign[[#This Row],[Recency]]&gt;=32,"high Recency")</f>
        <v>high Recency</v>
      </c>
      <c r="P356">
        <v>1048</v>
      </c>
      <c r="Q356">
        <v>0</v>
      </c>
      <c r="R356">
        <v>217</v>
      </c>
      <c r="S356">
        <v>0</v>
      </c>
      <c r="T356">
        <v>0</v>
      </c>
      <c r="U356">
        <v>12</v>
      </c>
      <c r="V356">
        <f>marketing_campaign[[#This Row],[MntGoldProds]]+marketing_campaign[[#This Row],[MntSweetProducts]]+marketing_campaign[[#This Row],[MntFishProducts]]+marketing_campaign[[#This Row],[MntMeatProducts]]+marketing_campaign[[#This Row],[MntFruits]]+marketing_campaign[[#This Row],[MntWines]]</f>
        <v>1277</v>
      </c>
      <c r="W356">
        <v>5</v>
      </c>
      <c r="X356">
        <v>11</v>
      </c>
      <c r="Y356">
        <v>3</v>
      </c>
      <c r="Z356">
        <v>5</v>
      </c>
      <c r="AA356">
        <f t="shared" si="11"/>
        <v>24</v>
      </c>
      <c r="AB356" t="str" cm="1">
        <f t="array" ref="AB356">_xlfn.IFS(AND(AA356&gt;=0,AA356&lt;=15),"low purchase",AND(AA356&gt;=16,AA356&lt;=30),"mid purchase",AA356&gt;=31,"high purchase")</f>
        <v>mid purchase</v>
      </c>
      <c r="AC356">
        <v>6</v>
      </c>
      <c r="AD356" t="str">
        <f>IF(marketing_campaign[[#This Row],[NumWebVisitsMonth]]&gt;=5.3,"higher_webvists","lower_webvisits")</f>
        <v>higher_webvists</v>
      </c>
      <c r="AE356">
        <v>0</v>
      </c>
      <c r="AF356">
        <v>0</v>
      </c>
      <c r="AG356">
        <v>0</v>
      </c>
      <c r="AH356">
        <v>0</v>
      </c>
      <c r="AI356">
        <v>0</v>
      </c>
      <c r="AJ356">
        <v>0</v>
      </c>
      <c r="AK356">
        <v>3</v>
      </c>
      <c r="AL356">
        <v>11</v>
      </c>
      <c r="AM356">
        <v>0</v>
      </c>
      <c r="AN356">
        <f>marketing_campaign[[#This Row],[AcceptedCmp2]]+marketing_campaign[[#This Row],[AcceptedCmp1]]+marketing_campaign[[#This Row],[AcceptedCmp5]]+marketing_campaign[[#This Row],[AcceptedCmp4]]+marketing_campaign[[#This Row],[AcceptedCmp3]]+marketing_campaign[[#This Row],[Response]]</f>
        <v>0</v>
      </c>
      <c r="AO356" t="str" cm="1">
        <f t="array" ref="AO35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57" spans="1:41" x14ac:dyDescent="0.35">
      <c r="A357">
        <v>6201</v>
      </c>
      <c r="B357">
        <v>1978</v>
      </c>
      <c r="C357">
        <f t="shared" ca="1" si="10"/>
        <v>48</v>
      </c>
      <c r="D357" t="str" cm="1">
        <f t="array" aca="1" ref="D35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57" t="s">
        <v>29</v>
      </c>
      <c r="F357" t="s">
        <v>30</v>
      </c>
      <c r="G357" cm="1">
        <f t="array" ref="G357">_xlfn.IFS(marketing_campaign[[#This Row],[Marital_Status]]="Single",K357+L357+1,marketing_campaign[[#This Row],[Marital_Status]]="Together",K357+L357+2,marketing_campaign[[#This Row],[Marital_Status]]="Alone",K357+L357+1,marketing_campaign[[#This Row],[Marital_Status]]="Married",K357+L357+2,marketing_campaign[[#This Row],[Marital_Status]]="Divorced",K357+L357+1,marketing_campaign[[#This Row],[Marital_Status]]="YOLO",K357+L357+1,marketing_campaign[[#This Row],[Marital_Status]]="Absurd",K357+L357+1,marketing_campaign[[#This Row],[Marital_Status]]="Widow",K357+L357+1)</f>
        <v>3</v>
      </c>
      <c r="H357" t="str" cm="1">
        <f t="array" ref="H357">_xlfn.IFS(marketing_campaign[[#This Row],[Family_size]]=1,"Family_with_one_child",marketing_campaign[[#This Row],[Family_size]]&gt;1,"Family_with_more_children")</f>
        <v>Family_with_more_children</v>
      </c>
      <c r="I357">
        <v>38643</v>
      </c>
      <c r="J357" t="str">
        <f>IF(marketing_campaign[[#This Row],[Income]]&gt;=Sheet21!B407,"high_income","low_income")</f>
        <v>high_income</v>
      </c>
      <c r="K357">
        <v>1</v>
      </c>
      <c r="L357">
        <v>1</v>
      </c>
      <c r="M357" s="1">
        <v>41607</v>
      </c>
      <c r="N357">
        <v>45</v>
      </c>
      <c r="O357" t="str" cm="1">
        <f t="array" ref="O357">_xlfn.IFS(AND(marketing_campaign[[#This Row],[Recency]]&gt;=0,marketing_campaign[[#This Row],[Recency]]&lt;=14),"Early Recency",AND(marketing_campaign[[#This Row],[Recency]]&gt;=15,marketing_campaign[[#This Row],[Recency]]&lt;=31),"Mid-Recency",marketing_campaign[[#This Row],[Recency]]&gt;=32,"high Recency")</f>
        <v>high Recency</v>
      </c>
      <c r="P357">
        <v>22</v>
      </c>
      <c r="Q357">
        <v>2</v>
      </c>
      <c r="R357">
        <v>14</v>
      </c>
      <c r="S357">
        <v>0</v>
      </c>
      <c r="T357">
        <v>1</v>
      </c>
      <c r="U357">
        <v>10</v>
      </c>
      <c r="V357">
        <f>marketing_campaign[[#This Row],[MntGoldProds]]+marketing_campaign[[#This Row],[MntSweetProducts]]+marketing_campaign[[#This Row],[MntFishProducts]]+marketing_campaign[[#This Row],[MntMeatProducts]]+marketing_campaign[[#This Row],[MntFruits]]+marketing_campaign[[#This Row],[MntWines]]</f>
        <v>49</v>
      </c>
      <c r="W357">
        <v>2</v>
      </c>
      <c r="X357">
        <v>2</v>
      </c>
      <c r="Y357">
        <v>0</v>
      </c>
      <c r="Z357">
        <v>3</v>
      </c>
      <c r="AA357">
        <f t="shared" si="11"/>
        <v>7</v>
      </c>
      <c r="AB357" t="str" cm="1">
        <f t="array" ref="AB357">_xlfn.IFS(AND(AA357&gt;=0,AA357&lt;=15),"low purchase",AND(AA357&gt;=16,AA357&lt;=30),"mid purchase",AA357&gt;=31,"high purchase")</f>
        <v>low purchase</v>
      </c>
      <c r="AC357">
        <v>7</v>
      </c>
      <c r="AD357" t="str">
        <f>IF(marketing_campaign[[#This Row],[NumWebVisitsMonth]]&gt;=5.3,"higher_webvists","lower_webvisits")</f>
        <v>higher_webvists</v>
      </c>
      <c r="AE357">
        <v>0</v>
      </c>
      <c r="AF357">
        <v>0</v>
      </c>
      <c r="AG357">
        <v>0</v>
      </c>
      <c r="AH357">
        <v>0</v>
      </c>
      <c r="AI357">
        <v>0</v>
      </c>
      <c r="AJ357">
        <v>1</v>
      </c>
      <c r="AK357">
        <v>3</v>
      </c>
      <c r="AL357">
        <v>11</v>
      </c>
      <c r="AM357">
        <v>0</v>
      </c>
      <c r="AN357">
        <f>marketing_campaign[[#This Row],[AcceptedCmp2]]+marketing_campaign[[#This Row],[AcceptedCmp1]]+marketing_campaign[[#This Row],[AcceptedCmp5]]+marketing_campaign[[#This Row],[AcceptedCmp4]]+marketing_campaign[[#This Row],[AcceptedCmp3]]+marketing_campaign[[#This Row],[Response]]</f>
        <v>0</v>
      </c>
      <c r="AO357" t="str" cm="1">
        <f t="array" ref="AO35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58" spans="1:41" x14ac:dyDescent="0.35">
      <c r="A358">
        <v>2061</v>
      </c>
      <c r="B358">
        <v>1955</v>
      </c>
      <c r="C358">
        <f t="shared" ca="1" si="10"/>
        <v>71</v>
      </c>
      <c r="D358" t="str" cm="1">
        <f t="array" aca="1" ref="D35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358" t="s">
        <v>29</v>
      </c>
      <c r="F358" t="s">
        <v>33</v>
      </c>
      <c r="G358" cm="1">
        <f t="array" ref="G358">_xlfn.IFS(marketing_campaign[[#This Row],[Marital_Status]]="Single",K358+L358+1,marketing_campaign[[#This Row],[Marital_Status]]="Together",K358+L358+2,marketing_campaign[[#This Row],[Marital_Status]]="Alone",K358+L358+1,marketing_campaign[[#This Row],[Marital_Status]]="Married",K358+L358+2,marketing_campaign[[#This Row],[Marital_Status]]="Divorced",K358+L358+1,marketing_campaign[[#This Row],[Marital_Status]]="YOLO",K358+L358+1,marketing_campaign[[#This Row],[Marital_Status]]="Absurd",K358+L358+1,marketing_campaign[[#This Row],[Marital_Status]]="Widow",K358+L358+1)</f>
        <v>3</v>
      </c>
      <c r="H358" t="str" cm="1">
        <f t="array" ref="H358">_xlfn.IFS(marketing_campaign[[#This Row],[Family_size]]=1,"Family_with_one_child",marketing_campaign[[#This Row],[Family_size]]&gt;1,"Family_with_more_children")</f>
        <v>Family_with_more_children</v>
      </c>
      <c r="I358">
        <v>50737</v>
      </c>
      <c r="J358" t="str">
        <f>IF(marketing_campaign[[#This Row],[Income]]&gt;=Sheet21!B408,"high_income","low_income")</f>
        <v>high_income</v>
      </c>
      <c r="K358">
        <v>0</v>
      </c>
      <c r="L358">
        <v>1</v>
      </c>
      <c r="M358" s="1">
        <v>41405</v>
      </c>
      <c r="N358">
        <v>61</v>
      </c>
      <c r="O358" t="str" cm="1">
        <f t="array" ref="O358">_xlfn.IFS(AND(marketing_campaign[[#This Row],[Recency]]&gt;=0,marketing_campaign[[#This Row],[Recency]]&lt;=14),"Early Recency",AND(marketing_campaign[[#This Row],[Recency]]&gt;=15,marketing_campaign[[#This Row],[Recency]]&lt;=31),"Mid-Recency",marketing_campaign[[#This Row],[Recency]]&gt;=32,"high Recency")</f>
        <v>high Recency</v>
      </c>
      <c r="P358">
        <v>78</v>
      </c>
      <c r="Q358">
        <v>0</v>
      </c>
      <c r="R358">
        <v>11</v>
      </c>
      <c r="S358">
        <v>0</v>
      </c>
      <c r="T358">
        <v>0</v>
      </c>
      <c r="U358">
        <v>10</v>
      </c>
      <c r="V358">
        <f>marketing_campaign[[#This Row],[MntGoldProds]]+marketing_campaign[[#This Row],[MntSweetProducts]]+marketing_campaign[[#This Row],[MntFishProducts]]+marketing_campaign[[#This Row],[MntMeatProducts]]+marketing_campaign[[#This Row],[MntFruits]]+marketing_campaign[[#This Row],[MntWines]]</f>
        <v>99</v>
      </c>
      <c r="W358">
        <v>1</v>
      </c>
      <c r="X358">
        <v>2</v>
      </c>
      <c r="Y358">
        <v>0</v>
      </c>
      <c r="Z358">
        <v>4</v>
      </c>
      <c r="AA358">
        <f t="shared" si="11"/>
        <v>7</v>
      </c>
      <c r="AB358" t="str" cm="1">
        <f t="array" ref="AB358">_xlfn.IFS(AND(AA358&gt;=0,AA358&lt;=15),"low purchase",AND(AA358&gt;=16,AA358&lt;=30),"mid purchase",AA358&gt;=31,"high purchase")</f>
        <v>low purchase</v>
      </c>
      <c r="AC358">
        <v>6</v>
      </c>
      <c r="AD358" t="str">
        <f>IF(marketing_campaign[[#This Row],[NumWebVisitsMonth]]&gt;=5.3,"higher_webvists","lower_webvisits")</f>
        <v>higher_webvists</v>
      </c>
      <c r="AE358">
        <v>0</v>
      </c>
      <c r="AF358">
        <v>1</v>
      </c>
      <c r="AG358">
        <v>0</v>
      </c>
      <c r="AH358">
        <v>0</v>
      </c>
      <c r="AI358">
        <v>0</v>
      </c>
      <c r="AJ358">
        <v>0</v>
      </c>
      <c r="AK358">
        <v>3</v>
      </c>
      <c r="AL358">
        <v>11</v>
      </c>
      <c r="AM358">
        <v>0</v>
      </c>
      <c r="AN358">
        <f>marketing_campaign[[#This Row],[AcceptedCmp2]]+marketing_campaign[[#This Row],[AcceptedCmp1]]+marketing_campaign[[#This Row],[AcceptedCmp5]]+marketing_campaign[[#This Row],[AcceptedCmp4]]+marketing_campaign[[#This Row],[AcceptedCmp3]]+marketing_campaign[[#This Row],[Response]]</f>
        <v>1</v>
      </c>
      <c r="AO358" t="str" cm="1">
        <f t="array" ref="AO35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359" spans="1:41" x14ac:dyDescent="0.35">
      <c r="A359">
        <v>6184</v>
      </c>
      <c r="B359">
        <v>1969</v>
      </c>
      <c r="C359">
        <f t="shared" ca="1" si="10"/>
        <v>57</v>
      </c>
      <c r="D359" t="str" cm="1">
        <f t="array" aca="1" ref="D35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59" t="s">
        <v>32</v>
      </c>
      <c r="F359" t="s">
        <v>33</v>
      </c>
      <c r="G359" cm="1">
        <f t="array" ref="G359">_xlfn.IFS(marketing_campaign[[#This Row],[Marital_Status]]="Single",K359+L359+1,marketing_campaign[[#This Row],[Marital_Status]]="Together",K359+L359+2,marketing_campaign[[#This Row],[Marital_Status]]="Alone",K359+L359+1,marketing_campaign[[#This Row],[Marital_Status]]="Married",K359+L359+2,marketing_campaign[[#This Row],[Marital_Status]]="Divorced",K359+L359+1,marketing_campaign[[#This Row],[Marital_Status]]="YOLO",K359+L359+1,marketing_campaign[[#This Row],[Marital_Status]]="Absurd",K359+L359+1,marketing_campaign[[#This Row],[Marital_Status]]="Widow",K359+L359+1)</f>
        <v>2</v>
      </c>
      <c r="H359" t="str" cm="1">
        <f t="array" ref="H359">_xlfn.IFS(marketing_campaign[[#This Row],[Family_size]]=1,"Family_with_one_child",marketing_campaign[[#This Row],[Family_size]]&gt;1,"Family_with_more_children")</f>
        <v>Family_with_more_children</v>
      </c>
      <c r="I359">
        <v>68462</v>
      </c>
      <c r="J359" t="str">
        <f>IF(marketing_campaign[[#This Row],[Income]]&gt;=Sheet21!B409,"high_income","low_income")</f>
        <v>high_income</v>
      </c>
      <c r="K359">
        <v>0</v>
      </c>
      <c r="L359">
        <v>0</v>
      </c>
      <c r="M359" s="1">
        <v>41255</v>
      </c>
      <c r="N359">
        <v>6</v>
      </c>
      <c r="O359" t="str" cm="1">
        <f t="array" ref="O359">_xlfn.IFS(AND(marketing_campaign[[#This Row],[Recency]]&gt;=0,marketing_campaign[[#This Row],[Recency]]&lt;=14),"Early Recency",AND(marketing_campaign[[#This Row],[Recency]]&gt;=15,marketing_campaign[[#This Row],[Recency]]&lt;=31),"Mid-Recency",marketing_campaign[[#This Row],[Recency]]&gt;=32,"high Recency")</f>
        <v>Early Recency</v>
      </c>
      <c r="P359">
        <v>561</v>
      </c>
      <c r="Q359">
        <v>64</v>
      </c>
      <c r="R359">
        <v>785</v>
      </c>
      <c r="S359">
        <v>84</v>
      </c>
      <c r="T359">
        <v>128</v>
      </c>
      <c r="U359">
        <v>48</v>
      </c>
      <c r="V359">
        <f>marketing_campaign[[#This Row],[MntGoldProds]]+marketing_campaign[[#This Row],[MntSweetProducts]]+marketing_campaign[[#This Row],[MntFishProducts]]+marketing_campaign[[#This Row],[MntMeatProducts]]+marketing_campaign[[#This Row],[MntFruits]]+marketing_campaign[[#This Row],[MntWines]]</f>
        <v>1670</v>
      </c>
      <c r="W359">
        <v>1</v>
      </c>
      <c r="X359">
        <v>3</v>
      </c>
      <c r="Y359">
        <v>3</v>
      </c>
      <c r="Z359">
        <v>8</v>
      </c>
      <c r="AA359">
        <f t="shared" si="11"/>
        <v>15</v>
      </c>
      <c r="AB359" t="str" cm="1">
        <f t="array" ref="AB359">_xlfn.IFS(AND(AA359&gt;=0,AA359&lt;=15),"low purchase",AND(AA359&gt;=16,AA359&lt;=30),"mid purchase",AA359&gt;=31,"high purchase")</f>
        <v>low purchase</v>
      </c>
      <c r="AC359">
        <v>1</v>
      </c>
      <c r="AD359" t="str">
        <f>IF(marketing_campaign[[#This Row],[NumWebVisitsMonth]]&gt;=5.3,"higher_webvists","lower_webvisits")</f>
        <v>lower_webvisits</v>
      </c>
      <c r="AE359">
        <v>0</v>
      </c>
      <c r="AF359">
        <v>0</v>
      </c>
      <c r="AG359">
        <v>0</v>
      </c>
      <c r="AH359">
        <v>0</v>
      </c>
      <c r="AI359">
        <v>0</v>
      </c>
      <c r="AJ359">
        <v>0</v>
      </c>
      <c r="AK359">
        <v>3</v>
      </c>
      <c r="AL359">
        <v>11</v>
      </c>
      <c r="AM359">
        <v>0</v>
      </c>
      <c r="AN359">
        <f>marketing_campaign[[#This Row],[AcceptedCmp2]]+marketing_campaign[[#This Row],[AcceptedCmp1]]+marketing_campaign[[#This Row],[AcceptedCmp5]]+marketing_campaign[[#This Row],[AcceptedCmp4]]+marketing_campaign[[#This Row],[AcceptedCmp3]]+marketing_campaign[[#This Row],[Response]]</f>
        <v>0</v>
      </c>
      <c r="AO359" t="str" cm="1">
        <f t="array" ref="AO35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60" spans="1:41" x14ac:dyDescent="0.35">
      <c r="A360">
        <v>6142</v>
      </c>
      <c r="B360">
        <v>1943</v>
      </c>
      <c r="C360">
        <f t="shared" ca="1" si="10"/>
        <v>83</v>
      </c>
      <c r="D360" t="str" cm="1">
        <f t="array" aca="1" ref="D36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360" t="s">
        <v>34</v>
      </c>
      <c r="F360" t="s">
        <v>33</v>
      </c>
      <c r="G360" cm="1">
        <f t="array" ref="G360">_xlfn.IFS(marketing_campaign[[#This Row],[Marital_Status]]="Single",K360+L360+1,marketing_campaign[[#This Row],[Marital_Status]]="Together",K360+L360+2,marketing_campaign[[#This Row],[Marital_Status]]="Alone",K360+L360+1,marketing_campaign[[#This Row],[Marital_Status]]="Married",K360+L360+2,marketing_campaign[[#This Row],[Marital_Status]]="Divorced",K360+L360+1,marketing_campaign[[#This Row],[Marital_Status]]="YOLO",K360+L360+1,marketing_campaign[[#This Row],[Marital_Status]]="Absurd",K360+L360+1,marketing_campaign[[#This Row],[Marital_Status]]="Widow",K360+L360+1)</f>
        <v>2</v>
      </c>
      <c r="H360" t="str" cm="1">
        <f t="array" ref="H360">_xlfn.IFS(marketing_campaign[[#This Row],[Family_size]]=1,"Family_with_one_child",marketing_campaign[[#This Row],[Family_size]]&gt;1,"Family_with_more_children")</f>
        <v>Family_with_more_children</v>
      </c>
      <c r="I360">
        <v>65073</v>
      </c>
      <c r="J360" t="str">
        <f>IF(marketing_campaign[[#This Row],[Income]]&gt;=Sheet21!B410,"high_income","low_income")</f>
        <v>high_income</v>
      </c>
      <c r="K360">
        <v>0</v>
      </c>
      <c r="L360">
        <v>0</v>
      </c>
      <c r="M360" s="1">
        <v>41506</v>
      </c>
      <c r="N360">
        <v>65</v>
      </c>
      <c r="O360" t="str" cm="1">
        <f t="array" ref="O360">_xlfn.IFS(AND(marketing_campaign[[#This Row],[Recency]]&gt;=0,marketing_campaign[[#This Row],[Recency]]&lt;=14),"Early Recency",AND(marketing_campaign[[#This Row],[Recency]]&gt;=15,marketing_campaign[[#This Row],[Recency]]&lt;=31),"Mid-Recency",marketing_campaign[[#This Row],[Recency]]&gt;=32,"high Recency")</f>
        <v>high Recency</v>
      </c>
      <c r="P360">
        <v>629</v>
      </c>
      <c r="Q360">
        <v>17</v>
      </c>
      <c r="R360">
        <v>177</v>
      </c>
      <c r="S360">
        <v>69</v>
      </c>
      <c r="T360">
        <v>0</v>
      </c>
      <c r="U360">
        <v>8</v>
      </c>
      <c r="V360">
        <f>marketing_campaign[[#This Row],[MntGoldProds]]+marketing_campaign[[#This Row],[MntSweetProducts]]+marketing_campaign[[#This Row],[MntFishProducts]]+marketing_campaign[[#This Row],[MntMeatProducts]]+marketing_campaign[[#This Row],[MntFruits]]+marketing_campaign[[#This Row],[MntWines]]</f>
        <v>900</v>
      </c>
      <c r="W360">
        <v>1</v>
      </c>
      <c r="X360">
        <v>5</v>
      </c>
      <c r="Y360">
        <v>3</v>
      </c>
      <c r="Z360">
        <v>5</v>
      </c>
      <c r="AA360">
        <f t="shared" si="11"/>
        <v>14</v>
      </c>
      <c r="AB360" t="str" cm="1">
        <f t="array" ref="AB360">_xlfn.IFS(AND(AA360&gt;=0,AA360&lt;=15),"low purchase",AND(AA360&gt;=16,AA360&lt;=30),"mid purchase",AA360&gt;=31,"high purchase")</f>
        <v>low purchase</v>
      </c>
      <c r="AC360">
        <v>2</v>
      </c>
      <c r="AD360" t="str">
        <f>IF(marketing_campaign[[#This Row],[NumWebVisitsMonth]]&gt;=5.3,"higher_webvists","lower_webvisits")</f>
        <v>lower_webvisits</v>
      </c>
      <c r="AE360">
        <v>0</v>
      </c>
      <c r="AF360">
        <v>0</v>
      </c>
      <c r="AG360">
        <v>0</v>
      </c>
      <c r="AH360">
        <v>0</v>
      </c>
      <c r="AI360">
        <v>0</v>
      </c>
      <c r="AJ360">
        <v>1</v>
      </c>
      <c r="AK360">
        <v>3</v>
      </c>
      <c r="AL360">
        <v>11</v>
      </c>
      <c r="AM360">
        <v>0</v>
      </c>
      <c r="AN360">
        <f>marketing_campaign[[#This Row],[AcceptedCmp2]]+marketing_campaign[[#This Row],[AcceptedCmp1]]+marketing_campaign[[#This Row],[AcceptedCmp5]]+marketing_campaign[[#This Row],[AcceptedCmp4]]+marketing_campaign[[#This Row],[AcceptedCmp3]]+marketing_campaign[[#This Row],[Response]]</f>
        <v>0</v>
      </c>
      <c r="AO360" t="str" cm="1">
        <f t="array" ref="AO36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61" spans="1:41" x14ac:dyDescent="0.35">
      <c r="A361">
        <v>4107</v>
      </c>
      <c r="B361">
        <v>1948</v>
      </c>
      <c r="C361">
        <f t="shared" ca="1" si="10"/>
        <v>78</v>
      </c>
      <c r="D361" t="str" cm="1">
        <f t="array" aca="1" ref="D36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361" t="s">
        <v>32</v>
      </c>
      <c r="F361" t="s">
        <v>31</v>
      </c>
      <c r="G361" cm="1">
        <f t="array" ref="G361">_xlfn.IFS(marketing_campaign[[#This Row],[Marital_Status]]="Single",K361+L361+1,marketing_campaign[[#This Row],[Marital_Status]]="Together",K361+L361+2,marketing_campaign[[#This Row],[Marital_Status]]="Alone",K361+L361+1,marketing_campaign[[#This Row],[Marital_Status]]="Married",K361+L361+2,marketing_campaign[[#This Row],[Marital_Status]]="Divorced",K361+L361+1,marketing_campaign[[#This Row],[Marital_Status]]="YOLO",K361+L361+1,marketing_campaign[[#This Row],[Marital_Status]]="Absurd",K361+L361+1,marketing_campaign[[#This Row],[Marital_Status]]="Widow",K361+L361+1)</f>
        <v>4</v>
      </c>
      <c r="H361" t="str" cm="1">
        <f t="array" ref="H361">_xlfn.IFS(marketing_campaign[[#This Row],[Family_size]]=1,"Family_with_one_child",marketing_campaign[[#This Row],[Family_size]]&gt;1,"Family_with_more_children")</f>
        <v>Family_with_more_children</v>
      </c>
      <c r="I361">
        <v>46681</v>
      </c>
      <c r="J361" t="str">
        <f>IF(marketing_campaign[[#This Row],[Income]]&gt;=Sheet21!B411,"high_income","low_income")</f>
        <v>high_income</v>
      </c>
      <c r="K361">
        <v>0</v>
      </c>
      <c r="L361">
        <v>2</v>
      </c>
      <c r="M361" s="1">
        <v>41555</v>
      </c>
      <c r="N361">
        <v>52</v>
      </c>
      <c r="O361" t="str" cm="1">
        <f t="array" ref="O361">_xlfn.IFS(AND(marketing_campaign[[#This Row],[Recency]]&gt;=0,marketing_campaign[[#This Row],[Recency]]&lt;=14),"Early Recency",AND(marketing_campaign[[#This Row],[Recency]]&gt;=15,marketing_campaign[[#This Row],[Recency]]&lt;=31),"Mid-Recency",marketing_campaign[[#This Row],[Recency]]&gt;=32,"high Recency")</f>
        <v>high Recency</v>
      </c>
      <c r="P361">
        <v>269</v>
      </c>
      <c r="Q361">
        <v>15</v>
      </c>
      <c r="R361">
        <v>69</v>
      </c>
      <c r="S361">
        <v>15</v>
      </c>
      <c r="T361">
        <v>19</v>
      </c>
      <c r="U361">
        <v>38</v>
      </c>
      <c r="V361">
        <f>marketing_campaign[[#This Row],[MntGoldProds]]+marketing_campaign[[#This Row],[MntSweetProducts]]+marketing_campaign[[#This Row],[MntFishProducts]]+marketing_campaign[[#This Row],[MntMeatProducts]]+marketing_campaign[[#This Row],[MntFruits]]+marketing_campaign[[#This Row],[MntWines]]</f>
        <v>425</v>
      </c>
      <c r="W361">
        <v>2</v>
      </c>
      <c r="X361">
        <v>4</v>
      </c>
      <c r="Y361">
        <v>6</v>
      </c>
      <c r="Z361">
        <v>4</v>
      </c>
      <c r="AA361">
        <f t="shared" si="11"/>
        <v>16</v>
      </c>
      <c r="AB361" t="str" cm="1">
        <f t="array" ref="AB361">_xlfn.IFS(AND(AA361&gt;=0,AA361&lt;=15),"low purchase",AND(AA361&gt;=16,AA361&lt;=30),"mid purchase",AA361&gt;=31,"high purchase")</f>
        <v>mid purchase</v>
      </c>
      <c r="AC361">
        <v>5</v>
      </c>
      <c r="AD361" t="str">
        <f>IF(marketing_campaign[[#This Row],[NumWebVisitsMonth]]&gt;=5.3,"higher_webvists","lower_webvisits")</f>
        <v>lower_webvisits</v>
      </c>
      <c r="AE361">
        <v>0</v>
      </c>
      <c r="AF361">
        <v>0</v>
      </c>
      <c r="AG361">
        <v>0</v>
      </c>
      <c r="AH361">
        <v>0</v>
      </c>
      <c r="AI361">
        <v>0</v>
      </c>
      <c r="AJ361">
        <v>0</v>
      </c>
      <c r="AK361">
        <v>3</v>
      </c>
      <c r="AL361">
        <v>11</v>
      </c>
      <c r="AM361">
        <v>0</v>
      </c>
      <c r="AN361">
        <f>marketing_campaign[[#This Row],[AcceptedCmp2]]+marketing_campaign[[#This Row],[AcceptedCmp1]]+marketing_campaign[[#This Row],[AcceptedCmp5]]+marketing_campaign[[#This Row],[AcceptedCmp4]]+marketing_campaign[[#This Row],[AcceptedCmp3]]+marketing_campaign[[#This Row],[Response]]</f>
        <v>0</v>
      </c>
      <c r="AO361" t="str" cm="1">
        <f t="array" ref="AO36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62" spans="1:41" x14ac:dyDescent="0.35">
      <c r="A362">
        <v>7274</v>
      </c>
      <c r="B362">
        <v>1957</v>
      </c>
      <c r="C362">
        <f t="shared" ca="1" si="10"/>
        <v>69</v>
      </c>
      <c r="D362" t="str" cm="1">
        <f t="array" aca="1" ref="D36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362" t="s">
        <v>29</v>
      </c>
      <c r="F362" t="s">
        <v>33</v>
      </c>
      <c r="G362" cm="1">
        <f t="array" ref="G362">_xlfn.IFS(marketing_campaign[[#This Row],[Marital_Status]]="Single",K362+L362+1,marketing_campaign[[#This Row],[Marital_Status]]="Together",K362+L362+2,marketing_campaign[[#This Row],[Marital_Status]]="Alone",K362+L362+1,marketing_campaign[[#This Row],[Marital_Status]]="Married",K362+L362+2,marketing_campaign[[#This Row],[Marital_Status]]="Divorced",K362+L362+1,marketing_campaign[[#This Row],[Marital_Status]]="YOLO",K362+L362+1,marketing_campaign[[#This Row],[Marital_Status]]="Absurd",K362+L362+1,marketing_campaign[[#This Row],[Marital_Status]]="Widow",K362+L362+1)</f>
        <v>2</v>
      </c>
      <c r="H362" t="str" cm="1">
        <f t="array" ref="H362">_xlfn.IFS(marketing_campaign[[#This Row],[Family_size]]=1,"Family_with_one_child",marketing_campaign[[#This Row],[Family_size]]&gt;1,"Family_with_more_children")</f>
        <v>Family_with_more_children</v>
      </c>
      <c r="I362">
        <v>78618</v>
      </c>
      <c r="J362" t="str">
        <f>IF(marketing_campaign[[#This Row],[Income]]&gt;=Sheet21!B412,"high_income","low_income")</f>
        <v>high_income</v>
      </c>
      <c r="K362">
        <v>0</v>
      </c>
      <c r="L362">
        <v>0</v>
      </c>
      <c r="M362" s="1">
        <v>41180</v>
      </c>
      <c r="N362">
        <v>87</v>
      </c>
      <c r="O362" t="str" cm="1">
        <f t="array" ref="O362">_xlfn.IFS(AND(marketing_campaign[[#This Row],[Recency]]&gt;=0,marketing_campaign[[#This Row],[Recency]]&lt;=14),"Early Recency",AND(marketing_campaign[[#This Row],[Recency]]&gt;=15,marketing_campaign[[#This Row],[Recency]]&lt;=31),"Mid-Recency",marketing_campaign[[#This Row],[Recency]]&gt;=32,"high Recency")</f>
        <v>high Recency</v>
      </c>
      <c r="P362">
        <v>736</v>
      </c>
      <c r="Q362">
        <v>163</v>
      </c>
      <c r="R362">
        <v>818</v>
      </c>
      <c r="S362">
        <v>212</v>
      </c>
      <c r="T362">
        <v>163</v>
      </c>
      <c r="U362">
        <v>61</v>
      </c>
      <c r="V362">
        <f>marketing_campaign[[#This Row],[MntGoldProds]]+marketing_campaign[[#This Row],[MntSweetProducts]]+marketing_campaign[[#This Row],[MntFishProducts]]+marketing_campaign[[#This Row],[MntMeatProducts]]+marketing_campaign[[#This Row],[MntFruits]]+marketing_campaign[[#This Row],[MntWines]]</f>
        <v>2153</v>
      </c>
      <c r="W362">
        <v>1</v>
      </c>
      <c r="X362">
        <v>4</v>
      </c>
      <c r="Y362">
        <v>7</v>
      </c>
      <c r="Z362">
        <v>10</v>
      </c>
      <c r="AA362">
        <f t="shared" si="11"/>
        <v>22</v>
      </c>
      <c r="AB362" t="str" cm="1">
        <f t="array" ref="AB362">_xlfn.IFS(AND(AA362&gt;=0,AA362&lt;=15),"low purchase",AND(AA362&gt;=16,AA362&lt;=30),"mid purchase",AA362&gt;=31,"high purchase")</f>
        <v>mid purchase</v>
      </c>
      <c r="AC362">
        <v>2</v>
      </c>
      <c r="AD362" t="str">
        <f>IF(marketing_campaign[[#This Row],[NumWebVisitsMonth]]&gt;=5.3,"higher_webvists","lower_webvisits")</f>
        <v>lower_webvisits</v>
      </c>
      <c r="AE362">
        <v>0</v>
      </c>
      <c r="AF362">
        <v>1</v>
      </c>
      <c r="AG362">
        <v>0</v>
      </c>
      <c r="AH362">
        <v>0</v>
      </c>
      <c r="AI362">
        <v>0</v>
      </c>
      <c r="AJ362">
        <v>0</v>
      </c>
      <c r="AK362">
        <v>3</v>
      </c>
      <c r="AL362">
        <v>11</v>
      </c>
      <c r="AM362">
        <v>0</v>
      </c>
      <c r="AN362">
        <f>marketing_campaign[[#This Row],[AcceptedCmp2]]+marketing_campaign[[#This Row],[AcceptedCmp1]]+marketing_campaign[[#This Row],[AcceptedCmp5]]+marketing_campaign[[#This Row],[AcceptedCmp4]]+marketing_campaign[[#This Row],[AcceptedCmp3]]+marketing_campaign[[#This Row],[Response]]</f>
        <v>1</v>
      </c>
      <c r="AO362" t="str" cm="1">
        <f t="array" ref="AO36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363" spans="1:41" x14ac:dyDescent="0.35">
      <c r="A363">
        <v>9336</v>
      </c>
      <c r="B363">
        <v>1969</v>
      </c>
      <c r="C363">
        <f t="shared" ca="1" si="10"/>
        <v>57</v>
      </c>
      <c r="D363" t="str" cm="1">
        <f t="array" aca="1" ref="D36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63" t="s">
        <v>32</v>
      </c>
      <c r="F363" t="s">
        <v>38</v>
      </c>
      <c r="G363" cm="1">
        <f t="array" ref="G363">_xlfn.IFS(marketing_campaign[[#This Row],[Marital_Status]]="Single",K363+L363+1,marketing_campaign[[#This Row],[Marital_Status]]="Together",K363+L363+2,marketing_campaign[[#This Row],[Marital_Status]]="Alone",K363+L363+1,marketing_campaign[[#This Row],[Marital_Status]]="Married",K363+L363+2,marketing_campaign[[#This Row],[Marital_Status]]="Divorced",K363+L363+1,marketing_campaign[[#This Row],[Marital_Status]]="YOLO",K363+L363+1,marketing_campaign[[#This Row],[Marital_Status]]="Absurd",K363+L363+1,marketing_campaign[[#This Row],[Marital_Status]]="Widow",K363+L363+1)</f>
        <v>2</v>
      </c>
      <c r="H363" t="str" cm="1">
        <f t="array" ref="H363">_xlfn.IFS(marketing_campaign[[#This Row],[Family_size]]=1,"Family_with_one_child",marketing_campaign[[#This Row],[Family_size]]&gt;1,"Family_with_more_children")</f>
        <v>Family_with_more_children</v>
      </c>
      <c r="I363">
        <v>62187</v>
      </c>
      <c r="J363" t="str">
        <f>IF(marketing_campaign[[#This Row],[Income]]&gt;=Sheet21!B413,"high_income","low_income")</f>
        <v>high_income</v>
      </c>
      <c r="K363">
        <v>0</v>
      </c>
      <c r="L363">
        <v>1</v>
      </c>
      <c r="M363" s="1">
        <v>41720</v>
      </c>
      <c r="N363">
        <v>38</v>
      </c>
      <c r="O363" t="str" cm="1">
        <f t="array" ref="O363">_xlfn.IFS(AND(marketing_campaign[[#This Row],[Recency]]&gt;=0,marketing_campaign[[#This Row],[Recency]]&lt;=14),"Early Recency",AND(marketing_campaign[[#This Row],[Recency]]&gt;=15,marketing_campaign[[#This Row],[Recency]]&lt;=31),"Mid-Recency",marketing_campaign[[#This Row],[Recency]]&gt;=32,"high Recency")</f>
        <v>high Recency</v>
      </c>
      <c r="P363">
        <v>512</v>
      </c>
      <c r="Q363">
        <v>0</v>
      </c>
      <c r="R363">
        <v>83</v>
      </c>
      <c r="S363">
        <v>0</v>
      </c>
      <c r="T363">
        <v>0</v>
      </c>
      <c r="U363">
        <v>41</v>
      </c>
      <c r="V363">
        <f>marketing_campaign[[#This Row],[MntGoldProds]]+marketing_campaign[[#This Row],[MntSweetProducts]]+marketing_campaign[[#This Row],[MntFishProducts]]+marketing_campaign[[#This Row],[MntMeatProducts]]+marketing_campaign[[#This Row],[MntFruits]]+marketing_campaign[[#This Row],[MntWines]]</f>
        <v>636</v>
      </c>
      <c r="W363">
        <v>3</v>
      </c>
      <c r="X363">
        <v>6</v>
      </c>
      <c r="Y363">
        <v>2</v>
      </c>
      <c r="Z363">
        <v>10</v>
      </c>
      <c r="AA363">
        <f t="shared" si="11"/>
        <v>21</v>
      </c>
      <c r="AB363" t="str" cm="1">
        <f t="array" ref="AB363">_xlfn.IFS(AND(AA363&gt;=0,AA363&lt;=15),"low purchase",AND(AA363&gt;=16,AA363&lt;=30),"mid purchase",AA363&gt;=31,"high purchase")</f>
        <v>mid purchase</v>
      </c>
      <c r="AC363">
        <v>4</v>
      </c>
      <c r="AD363" t="str">
        <f>IF(marketing_campaign[[#This Row],[NumWebVisitsMonth]]&gt;=5.3,"higher_webvists","lower_webvisits")</f>
        <v>lower_webvisits</v>
      </c>
      <c r="AE363">
        <v>0</v>
      </c>
      <c r="AF363">
        <v>0</v>
      </c>
      <c r="AG363">
        <v>0</v>
      </c>
      <c r="AH363">
        <v>0</v>
      </c>
      <c r="AI363">
        <v>0</v>
      </c>
      <c r="AJ363">
        <v>0</v>
      </c>
      <c r="AK363">
        <v>3</v>
      </c>
      <c r="AL363">
        <v>11</v>
      </c>
      <c r="AM363">
        <v>0</v>
      </c>
      <c r="AN363">
        <f>marketing_campaign[[#This Row],[AcceptedCmp2]]+marketing_campaign[[#This Row],[AcceptedCmp1]]+marketing_campaign[[#This Row],[AcceptedCmp5]]+marketing_campaign[[#This Row],[AcceptedCmp4]]+marketing_campaign[[#This Row],[AcceptedCmp3]]+marketing_campaign[[#This Row],[Response]]</f>
        <v>0</v>
      </c>
      <c r="AO363" t="str" cm="1">
        <f t="array" ref="AO36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64" spans="1:41" x14ac:dyDescent="0.35">
      <c r="A364">
        <v>2958</v>
      </c>
      <c r="B364">
        <v>1978</v>
      </c>
      <c r="C364">
        <f t="shared" ca="1" si="10"/>
        <v>48</v>
      </c>
      <c r="D364" t="str" cm="1">
        <f t="array" aca="1" ref="D36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64" t="s">
        <v>29</v>
      </c>
      <c r="F364" t="s">
        <v>33</v>
      </c>
      <c r="G364" cm="1">
        <f t="array" ref="G364">_xlfn.IFS(marketing_campaign[[#This Row],[Marital_Status]]="Single",K364+L364+1,marketing_campaign[[#This Row],[Marital_Status]]="Together",K364+L364+2,marketing_campaign[[#This Row],[Marital_Status]]="Alone",K364+L364+1,marketing_campaign[[#This Row],[Marital_Status]]="Married",K364+L364+2,marketing_campaign[[#This Row],[Marital_Status]]="Divorced",K364+L364+1,marketing_campaign[[#This Row],[Marital_Status]]="YOLO",K364+L364+1,marketing_campaign[[#This Row],[Marital_Status]]="Absurd",K364+L364+1,marketing_campaign[[#This Row],[Marital_Status]]="Widow",K364+L364+1)</f>
        <v>4</v>
      </c>
      <c r="H364" t="str" cm="1">
        <f t="array" ref="H364">_xlfn.IFS(marketing_campaign[[#This Row],[Family_size]]=1,"Family_with_one_child",marketing_campaign[[#This Row],[Family_size]]&gt;1,"Family_with_more_children")</f>
        <v>Family_with_more_children</v>
      </c>
      <c r="I364">
        <v>28442</v>
      </c>
      <c r="J364" t="str">
        <f>IF(marketing_campaign[[#This Row],[Income]]&gt;=Sheet21!B414,"high_income","low_income")</f>
        <v>high_income</v>
      </c>
      <c r="K364">
        <v>2</v>
      </c>
      <c r="L364">
        <v>0</v>
      </c>
      <c r="M364" s="1">
        <v>41694</v>
      </c>
      <c r="N364">
        <v>53</v>
      </c>
      <c r="O364" t="str" cm="1">
        <f t="array" ref="O364">_xlfn.IFS(AND(marketing_campaign[[#This Row],[Recency]]&gt;=0,marketing_campaign[[#This Row],[Recency]]&lt;=14),"Early Recency",AND(marketing_campaign[[#This Row],[Recency]]&gt;=15,marketing_campaign[[#This Row],[Recency]]&lt;=31),"Mid-Recency",marketing_campaign[[#This Row],[Recency]]&gt;=32,"high Recency")</f>
        <v>high Recency</v>
      </c>
      <c r="P364">
        <v>19</v>
      </c>
      <c r="Q364">
        <v>3</v>
      </c>
      <c r="R364">
        <v>10</v>
      </c>
      <c r="S364">
        <v>11</v>
      </c>
      <c r="T364">
        <v>8</v>
      </c>
      <c r="U364">
        <v>6</v>
      </c>
      <c r="V364">
        <f>marketing_campaign[[#This Row],[MntGoldProds]]+marketing_campaign[[#This Row],[MntSweetProducts]]+marketing_campaign[[#This Row],[MntFishProducts]]+marketing_campaign[[#This Row],[MntMeatProducts]]+marketing_campaign[[#This Row],[MntFruits]]+marketing_campaign[[#This Row],[MntWines]]</f>
        <v>57</v>
      </c>
      <c r="W364">
        <v>3</v>
      </c>
      <c r="X364">
        <v>2</v>
      </c>
      <c r="Y364">
        <v>1</v>
      </c>
      <c r="Z364">
        <v>4</v>
      </c>
      <c r="AA364">
        <f t="shared" si="11"/>
        <v>10</v>
      </c>
      <c r="AB364" t="str" cm="1">
        <f t="array" ref="AB364">_xlfn.IFS(AND(AA364&gt;=0,AA364&lt;=15),"low purchase",AND(AA364&gt;=16,AA364&lt;=30),"mid purchase",AA364&gt;=31,"high purchase")</f>
        <v>low purchase</v>
      </c>
      <c r="AC364">
        <v>4</v>
      </c>
      <c r="AD364" t="str">
        <f>IF(marketing_campaign[[#This Row],[NumWebVisitsMonth]]&gt;=5.3,"higher_webvists","lower_webvisits")</f>
        <v>lower_webvisits</v>
      </c>
      <c r="AE364">
        <v>0</v>
      </c>
      <c r="AF364">
        <v>0</v>
      </c>
      <c r="AG364">
        <v>0</v>
      </c>
      <c r="AH364">
        <v>0</v>
      </c>
      <c r="AI364">
        <v>0</v>
      </c>
      <c r="AJ364">
        <v>0</v>
      </c>
      <c r="AK364">
        <v>3</v>
      </c>
      <c r="AL364">
        <v>11</v>
      </c>
      <c r="AM364">
        <v>0</v>
      </c>
      <c r="AN364">
        <f>marketing_campaign[[#This Row],[AcceptedCmp2]]+marketing_campaign[[#This Row],[AcceptedCmp1]]+marketing_campaign[[#This Row],[AcceptedCmp5]]+marketing_campaign[[#This Row],[AcceptedCmp4]]+marketing_campaign[[#This Row],[AcceptedCmp3]]+marketing_campaign[[#This Row],[Response]]</f>
        <v>0</v>
      </c>
      <c r="AO364" t="str" cm="1">
        <f t="array" ref="AO36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65" spans="1:41" x14ac:dyDescent="0.35">
      <c r="A365">
        <v>933</v>
      </c>
      <c r="B365">
        <v>1978</v>
      </c>
      <c r="C365">
        <f t="shared" ca="1" si="10"/>
        <v>48</v>
      </c>
      <c r="D365" t="str" cm="1">
        <f t="array" aca="1" ref="D36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65" t="s">
        <v>32</v>
      </c>
      <c r="F365" t="s">
        <v>33</v>
      </c>
      <c r="G365" cm="1">
        <f t="array" ref="G365">_xlfn.IFS(marketing_campaign[[#This Row],[Marital_Status]]="Single",K365+L365+1,marketing_campaign[[#This Row],[Marital_Status]]="Together",K365+L365+2,marketing_campaign[[#This Row],[Marital_Status]]="Alone",K365+L365+1,marketing_campaign[[#This Row],[Marital_Status]]="Married",K365+L365+2,marketing_campaign[[#This Row],[Marital_Status]]="Divorced",K365+L365+1,marketing_campaign[[#This Row],[Marital_Status]]="YOLO",K365+L365+1,marketing_campaign[[#This Row],[Marital_Status]]="Absurd",K365+L365+1,marketing_campaign[[#This Row],[Marital_Status]]="Widow",K365+L365+1)</f>
        <v>3</v>
      </c>
      <c r="H365" t="str" cm="1">
        <f t="array" ref="H365">_xlfn.IFS(marketing_campaign[[#This Row],[Family_size]]=1,"Family_with_one_child",marketing_campaign[[#This Row],[Family_size]]&gt;1,"Family_with_more_children")</f>
        <v>Family_with_more_children</v>
      </c>
      <c r="I365">
        <v>37717</v>
      </c>
      <c r="J365" t="str">
        <f>IF(marketing_campaign[[#This Row],[Income]]&gt;=Sheet21!B415,"high_income","low_income")</f>
        <v>high_income</v>
      </c>
      <c r="K365">
        <v>1</v>
      </c>
      <c r="L365">
        <v>0</v>
      </c>
      <c r="M365" s="1">
        <v>41236</v>
      </c>
      <c r="N365">
        <v>31</v>
      </c>
      <c r="O365" t="str" cm="1">
        <f t="array" ref="O365">_xlfn.IFS(AND(marketing_campaign[[#This Row],[Recency]]&gt;=0,marketing_campaign[[#This Row],[Recency]]&lt;=14),"Early Recency",AND(marketing_campaign[[#This Row],[Recency]]&gt;=15,marketing_campaign[[#This Row],[Recency]]&lt;=31),"Mid-Recency",marketing_campaign[[#This Row],[Recency]]&gt;=32,"high Recency")</f>
        <v>Mid-Recency</v>
      </c>
      <c r="P365">
        <v>9</v>
      </c>
      <c r="Q365">
        <v>0</v>
      </c>
      <c r="R365">
        <v>6</v>
      </c>
      <c r="S365">
        <v>4</v>
      </c>
      <c r="T365">
        <v>1</v>
      </c>
      <c r="U365">
        <v>5</v>
      </c>
      <c r="V365">
        <f>marketing_campaign[[#This Row],[MntGoldProds]]+marketing_campaign[[#This Row],[MntSweetProducts]]+marketing_campaign[[#This Row],[MntFishProducts]]+marketing_campaign[[#This Row],[MntMeatProducts]]+marketing_campaign[[#This Row],[MntFruits]]+marketing_campaign[[#This Row],[MntWines]]</f>
        <v>25</v>
      </c>
      <c r="W365">
        <v>1</v>
      </c>
      <c r="X365">
        <v>1</v>
      </c>
      <c r="Y365">
        <v>0</v>
      </c>
      <c r="Z365">
        <v>2</v>
      </c>
      <c r="AA365">
        <f t="shared" si="11"/>
        <v>4</v>
      </c>
      <c r="AB365" t="str" cm="1">
        <f t="array" ref="AB365">_xlfn.IFS(AND(AA365&gt;=0,AA365&lt;=15),"low purchase",AND(AA365&gt;=16,AA365&lt;=30),"mid purchase",AA365&gt;=31,"high purchase")</f>
        <v>low purchase</v>
      </c>
      <c r="AC365">
        <v>9</v>
      </c>
      <c r="AD365" t="str">
        <f>IF(marketing_campaign[[#This Row],[NumWebVisitsMonth]]&gt;=5.3,"higher_webvists","lower_webvisits")</f>
        <v>higher_webvists</v>
      </c>
      <c r="AE365">
        <v>0</v>
      </c>
      <c r="AF365">
        <v>0</v>
      </c>
      <c r="AG365">
        <v>0</v>
      </c>
      <c r="AH365">
        <v>0</v>
      </c>
      <c r="AI365">
        <v>0</v>
      </c>
      <c r="AJ365">
        <v>0</v>
      </c>
      <c r="AK365">
        <v>3</v>
      </c>
      <c r="AL365">
        <v>11</v>
      </c>
      <c r="AM365">
        <v>0</v>
      </c>
      <c r="AN365">
        <f>marketing_campaign[[#This Row],[AcceptedCmp2]]+marketing_campaign[[#This Row],[AcceptedCmp1]]+marketing_campaign[[#This Row],[AcceptedCmp5]]+marketing_campaign[[#This Row],[AcceptedCmp4]]+marketing_campaign[[#This Row],[AcceptedCmp3]]+marketing_campaign[[#This Row],[Response]]</f>
        <v>0</v>
      </c>
      <c r="AO365" t="str" cm="1">
        <f t="array" ref="AO36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66" spans="1:41" x14ac:dyDescent="0.35">
      <c r="A366">
        <v>5837</v>
      </c>
      <c r="B366">
        <v>1967</v>
      </c>
      <c r="C366">
        <f t="shared" ca="1" si="10"/>
        <v>59</v>
      </c>
      <c r="D366" t="str" cm="1">
        <f t="array" aca="1" ref="D36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66" t="s">
        <v>29</v>
      </c>
      <c r="F366" t="s">
        <v>33</v>
      </c>
      <c r="G366" cm="1">
        <f t="array" ref="G366">_xlfn.IFS(marketing_campaign[[#This Row],[Marital_Status]]="Single",K366+L366+1,marketing_campaign[[#This Row],[Marital_Status]]="Together",K366+L366+2,marketing_campaign[[#This Row],[Marital_Status]]="Alone",K366+L366+1,marketing_campaign[[#This Row],[Marital_Status]]="Married",K366+L366+2,marketing_campaign[[#This Row],[Marital_Status]]="Divorced",K366+L366+1,marketing_campaign[[#This Row],[Marital_Status]]="YOLO",K366+L366+1,marketing_campaign[[#This Row],[Marital_Status]]="Absurd",K366+L366+1,marketing_campaign[[#This Row],[Marital_Status]]="Widow",K366+L366+1)</f>
        <v>4</v>
      </c>
      <c r="H366" t="str" cm="1">
        <f t="array" ref="H366">_xlfn.IFS(marketing_campaign[[#This Row],[Family_size]]=1,"Family_with_one_child",marketing_campaign[[#This Row],[Family_size]]&gt;1,"Family_with_more_children")</f>
        <v>Family_with_more_children</v>
      </c>
      <c r="I366">
        <v>51479</v>
      </c>
      <c r="J366" t="str">
        <f>IF(marketing_campaign[[#This Row],[Income]]&gt;=Sheet21!B416,"high_income","low_income")</f>
        <v>high_income</v>
      </c>
      <c r="K366">
        <v>1</v>
      </c>
      <c r="L366">
        <v>1</v>
      </c>
      <c r="M366" s="1">
        <v>41271</v>
      </c>
      <c r="N366">
        <v>67</v>
      </c>
      <c r="O366" t="str" cm="1">
        <f t="array" ref="O366">_xlfn.IFS(AND(marketing_campaign[[#This Row],[Recency]]&gt;=0,marketing_campaign[[#This Row],[Recency]]&lt;=14),"Early Recency",AND(marketing_campaign[[#This Row],[Recency]]&gt;=15,marketing_campaign[[#This Row],[Recency]]&lt;=31),"Mid-Recency",marketing_campaign[[#This Row],[Recency]]&gt;=32,"high Recency")</f>
        <v>high Recency</v>
      </c>
      <c r="P366">
        <v>247</v>
      </c>
      <c r="Q366">
        <v>8</v>
      </c>
      <c r="R366">
        <v>160</v>
      </c>
      <c r="S366">
        <v>6</v>
      </c>
      <c r="T366">
        <v>8</v>
      </c>
      <c r="U366">
        <v>65</v>
      </c>
      <c r="V366">
        <f>marketing_campaign[[#This Row],[MntGoldProds]]+marketing_campaign[[#This Row],[MntSweetProducts]]+marketing_campaign[[#This Row],[MntFishProducts]]+marketing_campaign[[#This Row],[MntMeatProducts]]+marketing_campaign[[#This Row],[MntFruits]]+marketing_campaign[[#This Row],[MntWines]]</f>
        <v>494</v>
      </c>
      <c r="W366">
        <v>7</v>
      </c>
      <c r="X366">
        <v>6</v>
      </c>
      <c r="Y366">
        <v>3</v>
      </c>
      <c r="Z366">
        <v>6</v>
      </c>
      <c r="AA366">
        <f t="shared" si="11"/>
        <v>22</v>
      </c>
      <c r="AB366" t="str" cm="1">
        <f t="array" ref="AB366">_xlfn.IFS(AND(AA366&gt;=0,AA366&lt;=15),"low purchase",AND(AA366&gt;=16,AA366&lt;=30),"mid purchase",AA366&gt;=31,"high purchase")</f>
        <v>mid purchase</v>
      </c>
      <c r="AC366">
        <v>7</v>
      </c>
      <c r="AD366" t="str">
        <f>IF(marketing_campaign[[#This Row],[NumWebVisitsMonth]]&gt;=5.3,"higher_webvists","lower_webvisits")</f>
        <v>higher_webvists</v>
      </c>
      <c r="AE366">
        <v>0</v>
      </c>
      <c r="AF366">
        <v>0</v>
      </c>
      <c r="AG366">
        <v>0</v>
      </c>
      <c r="AH366">
        <v>0</v>
      </c>
      <c r="AI366">
        <v>0</v>
      </c>
      <c r="AJ366">
        <v>0</v>
      </c>
      <c r="AK366">
        <v>3</v>
      </c>
      <c r="AL366">
        <v>11</v>
      </c>
      <c r="AM366">
        <v>0</v>
      </c>
      <c r="AN366">
        <f>marketing_campaign[[#This Row],[AcceptedCmp2]]+marketing_campaign[[#This Row],[AcceptedCmp1]]+marketing_campaign[[#This Row],[AcceptedCmp5]]+marketing_campaign[[#This Row],[AcceptedCmp4]]+marketing_campaign[[#This Row],[AcceptedCmp3]]+marketing_campaign[[#This Row],[Response]]</f>
        <v>0</v>
      </c>
      <c r="AO366" t="str" cm="1">
        <f t="array" ref="AO36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67" spans="1:41" x14ac:dyDescent="0.35">
      <c r="A367">
        <v>10704</v>
      </c>
      <c r="B367">
        <v>1969</v>
      </c>
      <c r="C367">
        <f t="shared" ca="1" si="10"/>
        <v>57</v>
      </c>
      <c r="D367" t="str" cm="1">
        <f t="array" aca="1" ref="D36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67" t="s">
        <v>29</v>
      </c>
      <c r="F367" t="s">
        <v>30</v>
      </c>
      <c r="G367" cm="1">
        <f t="array" ref="G367">_xlfn.IFS(marketing_campaign[[#This Row],[Marital_Status]]="Single",K367+L367+1,marketing_campaign[[#This Row],[Marital_Status]]="Together",K367+L367+2,marketing_campaign[[#This Row],[Marital_Status]]="Alone",K367+L367+1,marketing_campaign[[#This Row],[Marital_Status]]="Married",K367+L367+2,marketing_campaign[[#This Row],[Marital_Status]]="Divorced",K367+L367+1,marketing_campaign[[#This Row],[Marital_Status]]="YOLO",K367+L367+1,marketing_campaign[[#This Row],[Marital_Status]]="Absurd",K367+L367+1,marketing_campaign[[#This Row],[Marital_Status]]="Widow",K367+L367+1)</f>
        <v>2</v>
      </c>
      <c r="H367" t="str" cm="1">
        <f t="array" ref="H367">_xlfn.IFS(marketing_campaign[[#This Row],[Family_size]]=1,"Family_with_one_child",marketing_campaign[[#This Row],[Family_size]]&gt;1,"Family_with_more_children")</f>
        <v>Family_with_more_children</v>
      </c>
      <c r="I367">
        <v>54803</v>
      </c>
      <c r="J367" t="str">
        <f>IF(marketing_campaign[[#This Row],[Income]]&gt;=Sheet21!B417,"high_income","low_income")</f>
        <v>high_income</v>
      </c>
      <c r="K367">
        <v>0</v>
      </c>
      <c r="L367">
        <v>1</v>
      </c>
      <c r="M367" s="1">
        <v>41142</v>
      </c>
      <c r="N367">
        <v>65</v>
      </c>
      <c r="O367" t="str" cm="1">
        <f t="array" ref="O367">_xlfn.IFS(AND(marketing_campaign[[#This Row],[Recency]]&gt;=0,marketing_campaign[[#This Row],[Recency]]&lt;=14),"Early Recency",AND(marketing_campaign[[#This Row],[Recency]]&gt;=15,marketing_campaign[[#This Row],[Recency]]&lt;=31),"Mid-Recency",marketing_campaign[[#This Row],[Recency]]&gt;=32,"high Recency")</f>
        <v>high Recency</v>
      </c>
      <c r="P367">
        <v>404</v>
      </c>
      <c r="Q367">
        <v>0</v>
      </c>
      <c r="R367">
        <v>92</v>
      </c>
      <c r="S367">
        <v>28</v>
      </c>
      <c r="T367">
        <v>27</v>
      </c>
      <c r="U367">
        <v>142</v>
      </c>
      <c r="V367">
        <f>marketing_campaign[[#This Row],[MntGoldProds]]+marketing_campaign[[#This Row],[MntSweetProducts]]+marketing_campaign[[#This Row],[MntFishProducts]]+marketing_campaign[[#This Row],[MntMeatProducts]]+marketing_campaign[[#This Row],[MntFruits]]+marketing_campaign[[#This Row],[MntWines]]</f>
        <v>693</v>
      </c>
      <c r="W367">
        <v>2</v>
      </c>
      <c r="X367">
        <v>6</v>
      </c>
      <c r="Y367">
        <v>2</v>
      </c>
      <c r="Z367">
        <v>9</v>
      </c>
      <c r="AA367">
        <f t="shared" si="11"/>
        <v>19</v>
      </c>
      <c r="AB367" t="str" cm="1">
        <f t="array" ref="AB367">_xlfn.IFS(AND(AA367&gt;=0,AA367&lt;=15),"low purchase",AND(AA367&gt;=16,AA367&lt;=30),"mid purchase",AA367&gt;=31,"high purchase")</f>
        <v>mid purchase</v>
      </c>
      <c r="AC367">
        <v>4</v>
      </c>
      <c r="AD367" t="str">
        <f>IF(marketing_campaign[[#This Row],[NumWebVisitsMonth]]&gt;=5.3,"higher_webvists","lower_webvisits")</f>
        <v>lower_webvisits</v>
      </c>
      <c r="AE367">
        <v>0</v>
      </c>
      <c r="AF367">
        <v>0</v>
      </c>
      <c r="AG367">
        <v>0</v>
      </c>
      <c r="AH367">
        <v>0</v>
      </c>
      <c r="AI367">
        <v>0</v>
      </c>
      <c r="AJ367">
        <v>0</v>
      </c>
      <c r="AK367">
        <v>3</v>
      </c>
      <c r="AL367">
        <v>11</v>
      </c>
      <c r="AM367">
        <v>0</v>
      </c>
      <c r="AN367">
        <f>marketing_campaign[[#This Row],[AcceptedCmp2]]+marketing_campaign[[#This Row],[AcceptedCmp1]]+marketing_campaign[[#This Row],[AcceptedCmp5]]+marketing_campaign[[#This Row],[AcceptedCmp4]]+marketing_campaign[[#This Row],[AcceptedCmp3]]+marketing_campaign[[#This Row],[Response]]</f>
        <v>0</v>
      </c>
      <c r="AO367" t="str" cm="1">
        <f t="array" ref="AO36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68" spans="1:41" x14ac:dyDescent="0.35">
      <c r="A368">
        <v>5125</v>
      </c>
      <c r="B368">
        <v>1960</v>
      </c>
      <c r="C368">
        <f t="shared" ca="1" si="10"/>
        <v>66</v>
      </c>
      <c r="D368" t="str" cm="1">
        <f t="array" aca="1" ref="D36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368" t="s">
        <v>29</v>
      </c>
      <c r="F368" t="s">
        <v>33</v>
      </c>
      <c r="G368" cm="1">
        <f t="array" ref="G368">_xlfn.IFS(marketing_campaign[[#This Row],[Marital_Status]]="Single",K368+L368+1,marketing_campaign[[#This Row],[Marital_Status]]="Together",K368+L368+2,marketing_campaign[[#This Row],[Marital_Status]]="Alone",K368+L368+1,marketing_campaign[[#This Row],[Marital_Status]]="Married",K368+L368+2,marketing_campaign[[#This Row],[Marital_Status]]="Divorced",K368+L368+1,marketing_campaign[[#This Row],[Marital_Status]]="YOLO",K368+L368+1,marketing_campaign[[#This Row],[Marital_Status]]="Absurd",K368+L368+1,marketing_campaign[[#This Row],[Marital_Status]]="Widow",K368+L368+1)</f>
        <v>2</v>
      </c>
      <c r="H368" t="str" cm="1">
        <f t="array" ref="H368">_xlfn.IFS(marketing_campaign[[#This Row],[Family_size]]=1,"Family_with_one_child",marketing_campaign[[#This Row],[Family_size]]&gt;1,"Family_with_more_children")</f>
        <v>Family_with_more_children</v>
      </c>
      <c r="I368">
        <v>79530</v>
      </c>
      <c r="J368" t="str">
        <f>IF(marketing_campaign[[#This Row],[Income]]&gt;=Sheet21!B418,"high_income","low_income")</f>
        <v>high_income</v>
      </c>
      <c r="K368">
        <v>0</v>
      </c>
      <c r="L368">
        <v>0</v>
      </c>
      <c r="M368" s="1">
        <v>41411</v>
      </c>
      <c r="N368">
        <v>64</v>
      </c>
      <c r="O368" t="str" cm="1">
        <f t="array" ref="O368">_xlfn.IFS(AND(marketing_campaign[[#This Row],[Recency]]&gt;=0,marketing_campaign[[#This Row],[Recency]]&lt;=14),"Early Recency",AND(marketing_campaign[[#This Row],[Recency]]&gt;=15,marketing_campaign[[#This Row],[Recency]]&lt;=31),"Mid-Recency",marketing_campaign[[#This Row],[Recency]]&gt;=32,"high Recency")</f>
        <v>high Recency</v>
      </c>
      <c r="P368">
        <v>333</v>
      </c>
      <c r="Q368">
        <v>0</v>
      </c>
      <c r="R368">
        <v>815</v>
      </c>
      <c r="S368">
        <v>129</v>
      </c>
      <c r="T368">
        <v>42</v>
      </c>
      <c r="U368">
        <v>29</v>
      </c>
      <c r="V368">
        <f>marketing_campaign[[#This Row],[MntGoldProds]]+marketing_campaign[[#This Row],[MntSweetProducts]]+marketing_campaign[[#This Row],[MntFishProducts]]+marketing_campaign[[#This Row],[MntMeatProducts]]+marketing_campaign[[#This Row],[MntFruits]]+marketing_campaign[[#This Row],[MntWines]]</f>
        <v>1348</v>
      </c>
      <c r="W368">
        <v>1</v>
      </c>
      <c r="X368">
        <v>4</v>
      </c>
      <c r="Y368">
        <v>10</v>
      </c>
      <c r="Z368">
        <v>11</v>
      </c>
      <c r="AA368">
        <f t="shared" si="11"/>
        <v>26</v>
      </c>
      <c r="AB368" t="str" cm="1">
        <f t="array" ref="AB368">_xlfn.IFS(AND(AA368&gt;=0,AA368&lt;=15),"low purchase",AND(AA368&gt;=16,AA368&lt;=30),"mid purchase",AA368&gt;=31,"high purchase")</f>
        <v>mid purchase</v>
      </c>
      <c r="AC368">
        <v>2</v>
      </c>
      <c r="AD368" t="str">
        <f>IF(marketing_campaign[[#This Row],[NumWebVisitsMonth]]&gt;=5.3,"higher_webvists","lower_webvisits")</f>
        <v>lower_webvisits</v>
      </c>
      <c r="AE368">
        <v>0</v>
      </c>
      <c r="AF368">
        <v>0</v>
      </c>
      <c r="AG368">
        <v>0</v>
      </c>
      <c r="AH368">
        <v>0</v>
      </c>
      <c r="AI368">
        <v>0</v>
      </c>
      <c r="AJ368">
        <v>0</v>
      </c>
      <c r="AK368">
        <v>3</v>
      </c>
      <c r="AL368">
        <v>11</v>
      </c>
      <c r="AM368">
        <v>0</v>
      </c>
      <c r="AN368">
        <f>marketing_campaign[[#This Row],[AcceptedCmp2]]+marketing_campaign[[#This Row],[AcceptedCmp1]]+marketing_campaign[[#This Row],[AcceptedCmp5]]+marketing_campaign[[#This Row],[AcceptedCmp4]]+marketing_campaign[[#This Row],[AcceptedCmp3]]+marketing_campaign[[#This Row],[Response]]</f>
        <v>0</v>
      </c>
      <c r="AO368" t="str" cm="1">
        <f t="array" ref="AO36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69" spans="1:41" x14ac:dyDescent="0.35">
      <c r="A369">
        <v>4432</v>
      </c>
      <c r="B369">
        <v>1976</v>
      </c>
      <c r="C369">
        <f t="shared" ca="1" si="10"/>
        <v>50</v>
      </c>
      <c r="D369" t="str" cm="1">
        <f t="array" aca="1" ref="D36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69" t="s">
        <v>29</v>
      </c>
      <c r="F369" t="s">
        <v>35</v>
      </c>
      <c r="G369" cm="1">
        <f t="array" ref="G369">_xlfn.IFS(marketing_campaign[[#This Row],[Marital_Status]]="Single",K369+L369+1,marketing_campaign[[#This Row],[Marital_Status]]="Together",K369+L369+2,marketing_campaign[[#This Row],[Marital_Status]]="Alone",K369+L369+1,marketing_campaign[[#This Row],[Marital_Status]]="Married",K369+L369+2,marketing_campaign[[#This Row],[Marital_Status]]="Divorced",K369+L369+1,marketing_campaign[[#This Row],[Marital_Status]]="YOLO",K369+L369+1,marketing_campaign[[#This Row],[Marital_Status]]="Absurd",K369+L369+1,marketing_campaign[[#This Row],[Marital_Status]]="Widow",K369+L369+1)</f>
        <v>2</v>
      </c>
      <c r="H369" t="str" cm="1">
        <f t="array" ref="H369">_xlfn.IFS(marketing_campaign[[#This Row],[Family_size]]=1,"Family_with_one_child",marketing_campaign[[#This Row],[Family_size]]&gt;1,"Family_with_more_children")</f>
        <v>Family_with_more_children</v>
      </c>
      <c r="I369">
        <v>31615</v>
      </c>
      <c r="J369" t="str">
        <f>IF(marketing_campaign[[#This Row],[Income]]&gt;=Sheet21!B419,"high_income","low_income")</f>
        <v>high_income</v>
      </c>
      <c r="K369">
        <v>1</v>
      </c>
      <c r="L369">
        <v>0</v>
      </c>
      <c r="M369" s="1">
        <v>41349</v>
      </c>
      <c r="N369">
        <v>82</v>
      </c>
      <c r="O369" t="str" cm="1">
        <f t="array" ref="O369">_xlfn.IFS(AND(marketing_campaign[[#This Row],[Recency]]&gt;=0,marketing_campaign[[#This Row],[Recency]]&lt;=14),"Early Recency",AND(marketing_campaign[[#This Row],[Recency]]&gt;=15,marketing_campaign[[#This Row],[Recency]]&lt;=31),"Mid-Recency",marketing_campaign[[#This Row],[Recency]]&gt;=32,"high Recency")</f>
        <v>high Recency</v>
      </c>
      <c r="P369">
        <v>2</v>
      </c>
      <c r="Q369">
        <v>3</v>
      </c>
      <c r="R369">
        <v>20</v>
      </c>
      <c r="S369">
        <v>6</v>
      </c>
      <c r="T369">
        <v>11</v>
      </c>
      <c r="U369">
        <v>9</v>
      </c>
      <c r="V369">
        <f>marketing_campaign[[#This Row],[MntGoldProds]]+marketing_campaign[[#This Row],[MntSweetProducts]]+marketing_campaign[[#This Row],[MntFishProducts]]+marketing_campaign[[#This Row],[MntMeatProducts]]+marketing_campaign[[#This Row],[MntFruits]]+marketing_campaign[[#This Row],[MntWines]]</f>
        <v>51</v>
      </c>
      <c r="W369">
        <v>2</v>
      </c>
      <c r="X369">
        <v>2</v>
      </c>
      <c r="Y369">
        <v>0</v>
      </c>
      <c r="Z369">
        <v>3</v>
      </c>
      <c r="AA369">
        <f t="shared" si="11"/>
        <v>7</v>
      </c>
      <c r="AB369" t="str" cm="1">
        <f t="array" ref="AB369">_xlfn.IFS(AND(AA369&gt;=0,AA369&lt;=15),"low purchase",AND(AA369&gt;=16,AA369&lt;=30),"mid purchase",AA369&gt;=31,"high purchase")</f>
        <v>low purchase</v>
      </c>
      <c r="AC369">
        <v>7</v>
      </c>
      <c r="AD369" t="str">
        <f>IF(marketing_campaign[[#This Row],[NumWebVisitsMonth]]&gt;=5.3,"higher_webvists","lower_webvisits")</f>
        <v>higher_webvists</v>
      </c>
      <c r="AE369">
        <v>0</v>
      </c>
      <c r="AF369">
        <v>0</v>
      </c>
      <c r="AG369">
        <v>0</v>
      </c>
      <c r="AH369">
        <v>0</v>
      </c>
      <c r="AI369">
        <v>0</v>
      </c>
      <c r="AJ369">
        <v>0</v>
      </c>
      <c r="AK369">
        <v>3</v>
      </c>
      <c r="AL369">
        <v>11</v>
      </c>
      <c r="AM369">
        <v>0</v>
      </c>
      <c r="AN369">
        <f>marketing_campaign[[#This Row],[AcceptedCmp2]]+marketing_campaign[[#This Row],[AcceptedCmp1]]+marketing_campaign[[#This Row],[AcceptedCmp5]]+marketing_campaign[[#This Row],[AcceptedCmp4]]+marketing_campaign[[#This Row],[AcceptedCmp3]]+marketing_campaign[[#This Row],[Response]]</f>
        <v>0</v>
      </c>
      <c r="AO369" t="str" cm="1">
        <f t="array" ref="AO36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70" spans="1:41" x14ac:dyDescent="0.35">
      <c r="A370">
        <v>5955</v>
      </c>
      <c r="B370">
        <v>1962</v>
      </c>
      <c r="C370">
        <f t="shared" ca="1" si="10"/>
        <v>64</v>
      </c>
      <c r="D370" t="str" cm="1">
        <f t="array" aca="1" ref="D37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370" t="s">
        <v>29</v>
      </c>
      <c r="F370" t="s">
        <v>31</v>
      </c>
      <c r="G370" cm="1">
        <f t="array" ref="G370">_xlfn.IFS(marketing_campaign[[#This Row],[Marital_Status]]="Single",K370+L370+1,marketing_campaign[[#This Row],[Marital_Status]]="Together",K370+L370+2,marketing_campaign[[#This Row],[Marital_Status]]="Alone",K370+L370+1,marketing_campaign[[#This Row],[Marital_Status]]="Married",K370+L370+2,marketing_campaign[[#This Row],[Marital_Status]]="Divorced",K370+L370+1,marketing_campaign[[#This Row],[Marital_Status]]="YOLO",K370+L370+1,marketing_campaign[[#This Row],[Marital_Status]]="Absurd",K370+L370+1,marketing_campaign[[#This Row],[Marital_Status]]="Widow",K370+L370+1)</f>
        <v>2</v>
      </c>
      <c r="H370" t="str" cm="1">
        <f t="array" ref="H370">_xlfn.IFS(marketing_campaign[[#This Row],[Family_size]]=1,"Family_with_one_child",marketing_campaign[[#This Row],[Family_size]]&gt;1,"Family_with_more_children")</f>
        <v>Family_with_more_children</v>
      </c>
      <c r="I370">
        <v>72025</v>
      </c>
      <c r="J370" t="str">
        <f>IF(marketing_campaign[[#This Row],[Income]]&gt;=Sheet21!B420,"high_income","low_income")</f>
        <v>high_income</v>
      </c>
      <c r="K370">
        <v>0</v>
      </c>
      <c r="L370">
        <v>0</v>
      </c>
      <c r="M370" s="1">
        <v>41230</v>
      </c>
      <c r="N370">
        <v>27</v>
      </c>
      <c r="O370" t="str" cm="1">
        <f t="array" ref="O370">_xlfn.IFS(AND(marketing_campaign[[#This Row],[Recency]]&gt;=0,marketing_campaign[[#This Row],[Recency]]&lt;=14),"Early Recency",AND(marketing_campaign[[#This Row],[Recency]]&gt;=15,marketing_campaign[[#This Row],[Recency]]&lt;=31),"Mid-Recency",marketing_campaign[[#This Row],[Recency]]&gt;=32,"high Recency")</f>
        <v>Mid-Recency</v>
      </c>
      <c r="P370">
        <v>833</v>
      </c>
      <c r="Q370">
        <v>33</v>
      </c>
      <c r="R370">
        <v>549</v>
      </c>
      <c r="S370">
        <v>151</v>
      </c>
      <c r="T370">
        <v>133</v>
      </c>
      <c r="U370">
        <v>233</v>
      </c>
      <c r="V370">
        <f>marketing_campaign[[#This Row],[MntGoldProds]]+marketing_campaign[[#This Row],[MntSweetProducts]]+marketing_campaign[[#This Row],[MntFishProducts]]+marketing_campaign[[#This Row],[MntMeatProducts]]+marketing_campaign[[#This Row],[MntFruits]]+marketing_campaign[[#This Row],[MntWines]]</f>
        <v>1932</v>
      </c>
      <c r="W370">
        <v>1</v>
      </c>
      <c r="X370">
        <v>4</v>
      </c>
      <c r="Y370">
        <v>3</v>
      </c>
      <c r="Z370">
        <v>8</v>
      </c>
      <c r="AA370">
        <f t="shared" si="11"/>
        <v>16</v>
      </c>
      <c r="AB370" t="str" cm="1">
        <f t="array" ref="AB370">_xlfn.IFS(AND(AA370&gt;=0,AA370&lt;=15),"low purchase",AND(AA370&gt;=16,AA370&lt;=30),"mid purchase",AA370&gt;=31,"high purchase")</f>
        <v>mid purchase</v>
      </c>
      <c r="AC370">
        <v>3</v>
      </c>
      <c r="AD370" t="str">
        <f>IF(marketing_campaign[[#This Row],[NumWebVisitsMonth]]&gt;=5.3,"higher_webvists","lower_webvisits")</f>
        <v>lower_webvisits</v>
      </c>
      <c r="AE370">
        <v>0</v>
      </c>
      <c r="AF370">
        <v>0</v>
      </c>
      <c r="AG370">
        <v>0</v>
      </c>
      <c r="AH370">
        <v>0</v>
      </c>
      <c r="AI370">
        <v>0</v>
      </c>
      <c r="AJ370">
        <v>0</v>
      </c>
      <c r="AK370">
        <v>3</v>
      </c>
      <c r="AL370">
        <v>11</v>
      </c>
      <c r="AM370">
        <v>0</v>
      </c>
      <c r="AN370">
        <f>marketing_campaign[[#This Row],[AcceptedCmp2]]+marketing_campaign[[#This Row],[AcceptedCmp1]]+marketing_campaign[[#This Row],[AcceptedCmp5]]+marketing_campaign[[#This Row],[AcceptedCmp4]]+marketing_campaign[[#This Row],[AcceptedCmp3]]+marketing_campaign[[#This Row],[Response]]</f>
        <v>0</v>
      </c>
      <c r="AO370" t="str" cm="1">
        <f t="array" ref="AO37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71" spans="1:41" x14ac:dyDescent="0.35">
      <c r="A371">
        <v>2928</v>
      </c>
      <c r="B371">
        <v>1975</v>
      </c>
      <c r="C371">
        <f t="shared" ca="1" si="10"/>
        <v>51</v>
      </c>
      <c r="D371" t="str" cm="1">
        <f t="array" aca="1" ref="D37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71" t="s">
        <v>32</v>
      </c>
      <c r="F371" t="s">
        <v>30</v>
      </c>
      <c r="G371" cm="1">
        <f t="array" ref="G371">_xlfn.IFS(marketing_campaign[[#This Row],[Marital_Status]]="Single",K371+L371+1,marketing_campaign[[#This Row],[Marital_Status]]="Together",K371+L371+2,marketing_campaign[[#This Row],[Marital_Status]]="Alone",K371+L371+1,marketing_campaign[[#This Row],[Marital_Status]]="Married",K371+L371+2,marketing_campaign[[#This Row],[Marital_Status]]="Divorced",K371+L371+1,marketing_campaign[[#This Row],[Marital_Status]]="YOLO",K371+L371+1,marketing_campaign[[#This Row],[Marital_Status]]="Absurd",K371+L371+1,marketing_campaign[[#This Row],[Marital_Status]]="Widow",K371+L371+1)</f>
        <v>2</v>
      </c>
      <c r="H371" t="str" cm="1">
        <f t="array" ref="H371">_xlfn.IFS(marketing_campaign[[#This Row],[Family_size]]=1,"Family_with_one_child",marketing_campaign[[#This Row],[Family_size]]&gt;1,"Family_with_more_children")</f>
        <v>Family_with_more_children</v>
      </c>
      <c r="I371">
        <v>52614</v>
      </c>
      <c r="J371" t="str">
        <f>IF(marketing_campaign[[#This Row],[Income]]&gt;=Sheet21!B421,"high_income","low_income")</f>
        <v>high_income</v>
      </c>
      <c r="K371">
        <v>0</v>
      </c>
      <c r="L371">
        <v>1</v>
      </c>
      <c r="M371" s="1">
        <v>41244</v>
      </c>
      <c r="N371">
        <v>63</v>
      </c>
      <c r="O371" t="str" cm="1">
        <f t="array" ref="O371">_xlfn.IFS(AND(marketing_campaign[[#This Row],[Recency]]&gt;=0,marketing_campaign[[#This Row],[Recency]]&lt;=14),"Early Recency",AND(marketing_campaign[[#This Row],[Recency]]&gt;=15,marketing_campaign[[#This Row],[Recency]]&lt;=31),"Mid-Recency",marketing_campaign[[#This Row],[Recency]]&gt;=32,"high Recency")</f>
        <v>high Recency</v>
      </c>
      <c r="P371">
        <v>789</v>
      </c>
      <c r="Q371">
        <v>0</v>
      </c>
      <c r="R371">
        <v>142</v>
      </c>
      <c r="S371">
        <v>12</v>
      </c>
      <c r="T371">
        <v>9</v>
      </c>
      <c r="U371">
        <v>38</v>
      </c>
      <c r="V371">
        <f>marketing_campaign[[#This Row],[MntGoldProds]]+marketing_campaign[[#This Row],[MntSweetProducts]]+marketing_campaign[[#This Row],[MntFishProducts]]+marketing_campaign[[#This Row],[MntMeatProducts]]+marketing_campaign[[#This Row],[MntFruits]]+marketing_campaign[[#This Row],[MntWines]]</f>
        <v>990</v>
      </c>
      <c r="W371">
        <v>2</v>
      </c>
      <c r="X371">
        <v>2</v>
      </c>
      <c r="Y371">
        <v>4</v>
      </c>
      <c r="Z371">
        <v>8</v>
      </c>
      <c r="AA371">
        <f t="shared" si="11"/>
        <v>16</v>
      </c>
      <c r="AB371" t="str" cm="1">
        <f t="array" ref="AB371">_xlfn.IFS(AND(AA371&gt;=0,AA371&lt;=15),"low purchase",AND(AA371&gt;=16,AA371&lt;=30),"mid purchase",AA371&gt;=31,"high purchase")</f>
        <v>mid purchase</v>
      </c>
      <c r="AC371">
        <v>8</v>
      </c>
      <c r="AD371" t="str">
        <f>IF(marketing_campaign[[#This Row],[NumWebVisitsMonth]]&gt;=5.3,"higher_webvists","lower_webvisits")</f>
        <v>higher_webvists</v>
      </c>
      <c r="AE371">
        <v>0</v>
      </c>
      <c r="AF371">
        <v>0</v>
      </c>
      <c r="AG371">
        <v>0</v>
      </c>
      <c r="AH371">
        <v>0</v>
      </c>
      <c r="AI371">
        <v>0</v>
      </c>
      <c r="AJ371">
        <v>0</v>
      </c>
      <c r="AK371">
        <v>3</v>
      </c>
      <c r="AL371">
        <v>11</v>
      </c>
      <c r="AM371">
        <v>0</v>
      </c>
      <c r="AN371">
        <f>marketing_campaign[[#This Row],[AcceptedCmp2]]+marketing_campaign[[#This Row],[AcceptedCmp1]]+marketing_campaign[[#This Row],[AcceptedCmp5]]+marketing_campaign[[#This Row],[AcceptedCmp4]]+marketing_campaign[[#This Row],[AcceptedCmp3]]+marketing_campaign[[#This Row],[Response]]</f>
        <v>0</v>
      </c>
      <c r="AO371" t="str" cm="1">
        <f t="array" ref="AO37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72" spans="1:41" x14ac:dyDescent="0.35">
      <c r="A372">
        <v>5680</v>
      </c>
      <c r="B372">
        <v>1984</v>
      </c>
      <c r="C372">
        <f t="shared" ca="1" si="10"/>
        <v>42</v>
      </c>
      <c r="D372" t="str" cm="1">
        <f t="array" aca="1" ref="D37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372" t="s">
        <v>37</v>
      </c>
      <c r="F372" t="s">
        <v>33</v>
      </c>
      <c r="G372" cm="1">
        <f t="array" ref="G372">_xlfn.IFS(marketing_campaign[[#This Row],[Marital_Status]]="Single",K372+L372+1,marketing_campaign[[#This Row],[Marital_Status]]="Together",K372+L372+2,marketing_campaign[[#This Row],[Marital_Status]]="Alone",K372+L372+1,marketing_campaign[[#This Row],[Marital_Status]]="Married",K372+L372+2,marketing_campaign[[#This Row],[Marital_Status]]="Divorced",K372+L372+1,marketing_campaign[[#This Row],[Marital_Status]]="YOLO",K372+L372+1,marketing_campaign[[#This Row],[Marital_Status]]="Absurd",K372+L372+1,marketing_campaign[[#This Row],[Marital_Status]]="Widow",K372+L372+1)</f>
        <v>3</v>
      </c>
      <c r="H372" t="str" cm="1">
        <f t="array" ref="H372">_xlfn.IFS(marketing_campaign[[#This Row],[Family_size]]=1,"Family_with_one_child",marketing_campaign[[#This Row],[Family_size]]&gt;1,"Family_with_more_children")</f>
        <v>Family_with_more_children</v>
      </c>
      <c r="I372">
        <v>35684</v>
      </c>
      <c r="J372" t="str">
        <f>IF(marketing_campaign[[#This Row],[Income]]&gt;=Sheet21!B422,"high_income","low_income")</f>
        <v>high_income</v>
      </c>
      <c r="K372">
        <v>1</v>
      </c>
      <c r="L372">
        <v>0</v>
      </c>
      <c r="M372" s="1">
        <v>41751</v>
      </c>
      <c r="N372">
        <v>66</v>
      </c>
      <c r="O372" t="str" cm="1">
        <f t="array" ref="O372">_xlfn.IFS(AND(marketing_campaign[[#This Row],[Recency]]&gt;=0,marketing_campaign[[#This Row],[Recency]]&lt;=14),"Early Recency",AND(marketing_campaign[[#This Row],[Recency]]&gt;=15,marketing_campaign[[#This Row],[Recency]]&lt;=31),"Mid-Recency",marketing_campaign[[#This Row],[Recency]]&gt;=32,"high Recency")</f>
        <v>high Recency</v>
      </c>
      <c r="P372">
        <v>10</v>
      </c>
      <c r="Q372">
        <v>4</v>
      </c>
      <c r="R372">
        <v>7</v>
      </c>
      <c r="S372">
        <v>0</v>
      </c>
      <c r="T372">
        <v>6</v>
      </c>
      <c r="U372">
        <v>3</v>
      </c>
      <c r="V372">
        <f>marketing_campaign[[#This Row],[MntGoldProds]]+marketing_campaign[[#This Row],[MntSweetProducts]]+marketing_campaign[[#This Row],[MntFishProducts]]+marketing_campaign[[#This Row],[MntMeatProducts]]+marketing_campaign[[#This Row],[MntFruits]]+marketing_campaign[[#This Row],[MntWines]]</f>
        <v>30</v>
      </c>
      <c r="W372">
        <v>1</v>
      </c>
      <c r="X372">
        <v>1</v>
      </c>
      <c r="Y372">
        <v>0</v>
      </c>
      <c r="Z372">
        <v>3</v>
      </c>
      <c r="AA372">
        <f t="shared" si="11"/>
        <v>5</v>
      </c>
      <c r="AB372" t="str" cm="1">
        <f t="array" ref="AB372">_xlfn.IFS(AND(AA372&gt;=0,AA372&lt;=15),"low purchase",AND(AA372&gt;=16,AA372&lt;=30),"mid purchase",AA372&gt;=31,"high purchase")</f>
        <v>low purchase</v>
      </c>
      <c r="AC372">
        <v>6</v>
      </c>
      <c r="AD372" t="str">
        <f>IF(marketing_campaign[[#This Row],[NumWebVisitsMonth]]&gt;=5.3,"higher_webvists","lower_webvisits")</f>
        <v>higher_webvists</v>
      </c>
      <c r="AE372">
        <v>0</v>
      </c>
      <c r="AF372">
        <v>0</v>
      </c>
      <c r="AG372">
        <v>0</v>
      </c>
      <c r="AH372">
        <v>0</v>
      </c>
      <c r="AI372">
        <v>0</v>
      </c>
      <c r="AJ372">
        <v>0</v>
      </c>
      <c r="AK372">
        <v>3</v>
      </c>
      <c r="AL372">
        <v>11</v>
      </c>
      <c r="AM372">
        <v>0</v>
      </c>
      <c r="AN372">
        <f>marketing_campaign[[#This Row],[AcceptedCmp2]]+marketing_campaign[[#This Row],[AcceptedCmp1]]+marketing_campaign[[#This Row],[AcceptedCmp5]]+marketing_campaign[[#This Row],[AcceptedCmp4]]+marketing_campaign[[#This Row],[AcceptedCmp3]]+marketing_campaign[[#This Row],[Response]]</f>
        <v>0</v>
      </c>
      <c r="AO372" t="str" cm="1">
        <f t="array" ref="AO37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73" spans="1:41" x14ac:dyDescent="0.35">
      <c r="A373">
        <v>10313</v>
      </c>
      <c r="B373">
        <v>1975</v>
      </c>
      <c r="C373">
        <f t="shared" ca="1" si="10"/>
        <v>51</v>
      </c>
      <c r="D373" t="str" cm="1">
        <f t="array" aca="1" ref="D37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73" t="s">
        <v>29</v>
      </c>
      <c r="F373" t="s">
        <v>33</v>
      </c>
      <c r="G373" cm="1">
        <f t="array" ref="G373">_xlfn.IFS(marketing_campaign[[#This Row],[Marital_Status]]="Single",K373+L373+1,marketing_campaign[[#This Row],[Marital_Status]]="Together",K373+L373+2,marketing_campaign[[#This Row],[Marital_Status]]="Alone",K373+L373+1,marketing_campaign[[#This Row],[Marital_Status]]="Married",K373+L373+2,marketing_campaign[[#This Row],[Marital_Status]]="Divorced",K373+L373+1,marketing_campaign[[#This Row],[Marital_Status]]="YOLO",K373+L373+1,marketing_campaign[[#This Row],[Marital_Status]]="Absurd",K373+L373+1,marketing_campaign[[#This Row],[Marital_Status]]="Widow",K373+L373+1)</f>
        <v>4</v>
      </c>
      <c r="H373" t="str" cm="1">
        <f t="array" ref="H373">_xlfn.IFS(marketing_campaign[[#This Row],[Family_size]]=1,"Family_with_one_child",marketing_campaign[[#This Row],[Family_size]]&gt;1,"Family_with_more_children")</f>
        <v>Family_with_more_children</v>
      </c>
      <c r="I373">
        <v>48178</v>
      </c>
      <c r="J373" t="str">
        <f>IF(marketing_campaign[[#This Row],[Income]]&gt;=Sheet21!B423,"high_income","low_income")</f>
        <v>high_income</v>
      </c>
      <c r="K373">
        <v>1</v>
      </c>
      <c r="L373">
        <v>1</v>
      </c>
      <c r="M373" s="1">
        <v>41210</v>
      </c>
      <c r="N373">
        <v>69</v>
      </c>
      <c r="O373" t="str" cm="1">
        <f t="array" ref="O373">_xlfn.IFS(AND(marketing_campaign[[#This Row],[Recency]]&gt;=0,marketing_campaign[[#This Row],[Recency]]&lt;=14),"Early Recency",AND(marketing_campaign[[#This Row],[Recency]]&gt;=15,marketing_campaign[[#This Row],[Recency]]&lt;=31),"Mid-Recency",marketing_campaign[[#This Row],[Recency]]&gt;=32,"high Recency")</f>
        <v>high Recency</v>
      </c>
      <c r="P373">
        <v>159</v>
      </c>
      <c r="Q373">
        <v>4</v>
      </c>
      <c r="R373">
        <v>45</v>
      </c>
      <c r="S373">
        <v>6</v>
      </c>
      <c r="T373">
        <v>2</v>
      </c>
      <c r="U373">
        <v>38</v>
      </c>
      <c r="V373">
        <f>marketing_campaign[[#This Row],[MntGoldProds]]+marketing_campaign[[#This Row],[MntSweetProducts]]+marketing_campaign[[#This Row],[MntFishProducts]]+marketing_campaign[[#This Row],[MntMeatProducts]]+marketing_campaign[[#This Row],[MntFruits]]+marketing_campaign[[#This Row],[MntWines]]</f>
        <v>254</v>
      </c>
      <c r="W373">
        <v>6</v>
      </c>
      <c r="X373">
        <v>5</v>
      </c>
      <c r="Y373">
        <v>1</v>
      </c>
      <c r="Z373">
        <v>4</v>
      </c>
      <c r="AA373">
        <f t="shared" si="11"/>
        <v>16</v>
      </c>
      <c r="AB373" t="str" cm="1">
        <f t="array" ref="AB373">_xlfn.IFS(AND(AA373&gt;=0,AA373&lt;=15),"low purchase",AND(AA373&gt;=16,AA373&lt;=30),"mid purchase",AA373&gt;=31,"high purchase")</f>
        <v>mid purchase</v>
      </c>
      <c r="AC373">
        <v>8</v>
      </c>
      <c r="AD373" t="str">
        <f>IF(marketing_campaign[[#This Row],[NumWebVisitsMonth]]&gt;=5.3,"higher_webvists","lower_webvisits")</f>
        <v>higher_webvists</v>
      </c>
      <c r="AE373">
        <v>0</v>
      </c>
      <c r="AF373">
        <v>0</v>
      </c>
      <c r="AG373">
        <v>0</v>
      </c>
      <c r="AH373">
        <v>0</v>
      </c>
      <c r="AI373">
        <v>0</v>
      </c>
      <c r="AJ373">
        <v>0</v>
      </c>
      <c r="AK373">
        <v>3</v>
      </c>
      <c r="AL373">
        <v>11</v>
      </c>
      <c r="AM373">
        <v>0</v>
      </c>
      <c r="AN373">
        <f>marketing_campaign[[#This Row],[AcceptedCmp2]]+marketing_campaign[[#This Row],[AcceptedCmp1]]+marketing_campaign[[#This Row],[AcceptedCmp5]]+marketing_campaign[[#This Row],[AcceptedCmp4]]+marketing_campaign[[#This Row],[AcceptedCmp3]]+marketing_campaign[[#This Row],[Response]]</f>
        <v>0</v>
      </c>
      <c r="AO373" t="str" cm="1">
        <f t="array" ref="AO37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74" spans="1:41" x14ac:dyDescent="0.35">
      <c r="A374">
        <v>2557</v>
      </c>
      <c r="B374">
        <v>1970</v>
      </c>
      <c r="C374">
        <f t="shared" ca="1" si="10"/>
        <v>56</v>
      </c>
      <c r="D374" t="str" cm="1">
        <f t="array" aca="1" ref="D37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74" t="s">
        <v>34</v>
      </c>
      <c r="F374" t="s">
        <v>30</v>
      </c>
      <c r="G374" cm="1">
        <f t="array" ref="G374">_xlfn.IFS(marketing_campaign[[#This Row],[Marital_Status]]="Single",K374+L374+1,marketing_campaign[[#This Row],[Marital_Status]]="Together",K374+L374+2,marketing_campaign[[#This Row],[Marital_Status]]="Alone",K374+L374+1,marketing_campaign[[#This Row],[Marital_Status]]="Married",K374+L374+2,marketing_campaign[[#This Row],[Marital_Status]]="Divorced",K374+L374+1,marketing_campaign[[#This Row],[Marital_Status]]="YOLO",K374+L374+1,marketing_campaign[[#This Row],[Marital_Status]]="Absurd",K374+L374+1,marketing_campaign[[#This Row],[Marital_Status]]="Widow",K374+L374+1)</f>
        <v>2</v>
      </c>
      <c r="H374" t="str" cm="1">
        <f t="array" ref="H374">_xlfn.IFS(marketing_campaign[[#This Row],[Family_size]]=1,"Family_with_one_child",marketing_campaign[[#This Row],[Family_size]]&gt;1,"Family_with_more_children")</f>
        <v>Family_with_more_children</v>
      </c>
      <c r="I374">
        <v>29548</v>
      </c>
      <c r="J374" t="str">
        <f>IF(marketing_campaign[[#This Row],[Income]]&gt;=Sheet21!B424,"high_income","low_income")</f>
        <v>high_income</v>
      </c>
      <c r="K374">
        <v>1</v>
      </c>
      <c r="L374">
        <v>0</v>
      </c>
      <c r="M374" s="1">
        <v>41515</v>
      </c>
      <c r="N374">
        <v>52</v>
      </c>
      <c r="O374" t="str" cm="1">
        <f t="array" ref="O374">_xlfn.IFS(AND(marketing_campaign[[#This Row],[Recency]]&gt;=0,marketing_campaign[[#This Row],[Recency]]&lt;=14),"Early Recency",AND(marketing_campaign[[#This Row],[Recency]]&gt;=15,marketing_campaign[[#This Row],[Recency]]&lt;=31),"Mid-Recency",marketing_campaign[[#This Row],[Recency]]&gt;=32,"high Recency")</f>
        <v>high Recency</v>
      </c>
      <c r="P374">
        <v>7</v>
      </c>
      <c r="Q374">
        <v>1</v>
      </c>
      <c r="R374">
        <v>6</v>
      </c>
      <c r="S374">
        <v>3</v>
      </c>
      <c r="T374">
        <v>1</v>
      </c>
      <c r="U374">
        <v>11</v>
      </c>
      <c r="V374">
        <f>marketing_campaign[[#This Row],[MntGoldProds]]+marketing_campaign[[#This Row],[MntSweetProducts]]+marketing_campaign[[#This Row],[MntFishProducts]]+marketing_campaign[[#This Row],[MntMeatProducts]]+marketing_campaign[[#This Row],[MntFruits]]+marketing_campaign[[#This Row],[MntWines]]</f>
        <v>29</v>
      </c>
      <c r="W374">
        <v>1</v>
      </c>
      <c r="X374">
        <v>1</v>
      </c>
      <c r="Y374">
        <v>1</v>
      </c>
      <c r="Z374">
        <v>2</v>
      </c>
      <c r="AA374">
        <f t="shared" si="11"/>
        <v>5</v>
      </c>
      <c r="AB374" t="str" cm="1">
        <f t="array" ref="AB374">_xlfn.IFS(AND(AA374&gt;=0,AA374&lt;=15),"low purchase",AND(AA374&gt;=16,AA374&lt;=30),"mid purchase",AA374&gt;=31,"high purchase")</f>
        <v>low purchase</v>
      </c>
      <c r="AC374">
        <v>4</v>
      </c>
      <c r="AD374" t="str">
        <f>IF(marketing_campaign[[#This Row],[NumWebVisitsMonth]]&gt;=5.3,"higher_webvists","lower_webvisits")</f>
        <v>lower_webvisits</v>
      </c>
      <c r="AE374">
        <v>1</v>
      </c>
      <c r="AF374">
        <v>0</v>
      </c>
      <c r="AG374">
        <v>0</v>
      </c>
      <c r="AH374">
        <v>0</v>
      </c>
      <c r="AI374">
        <v>0</v>
      </c>
      <c r="AJ374">
        <v>0</v>
      </c>
      <c r="AK374">
        <v>3</v>
      </c>
      <c r="AL374">
        <v>11</v>
      </c>
      <c r="AM374">
        <v>0</v>
      </c>
      <c r="AN374">
        <f>marketing_campaign[[#This Row],[AcceptedCmp2]]+marketing_campaign[[#This Row],[AcceptedCmp1]]+marketing_campaign[[#This Row],[AcceptedCmp5]]+marketing_campaign[[#This Row],[AcceptedCmp4]]+marketing_campaign[[#This Row],[AcceptedCmp3]]+marketing_campaign[[#This Row],[Response]]</f>
        <v>1</v>
      </c>
      <c r="AO374" t="str" cm="1">
        <f t="array" ref="AO37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375" spans="1:41" x14ac:dyDescent="0.35">
      <c r="A375">
        <v>1245</v>
      </c>
      <c r="B375">
        <v>1966</v>
      </c>
      <c r="C375">
        <f t="shared" ca="1" si="10"/>
        <v>60</v>
      </c>
      <c r="D375" t="str" cm="1">
        <f t="array" aca="1" ref="D37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75" t="s">
        <v>29</v>
      </c>
      <c r="F375" t="s">
        <v>30</v>
      </c>
      <c r="G375" cm="1">
        <f t="array" ref="G375">_xlfn.IFS(marketing_campaign[[#This Row],[Marital_Status]]="Single",K375+L375+1,marketing_campaign[[#This Row],[Marital_Status]]="Together",K375+L375+2,marketing_campaign[[#This Row],[Marital_Status]]="Alone",K375+L375+1,marketing_campaign[[#This Row],[Marital_Status]]="Married",K375+L375+2,marketing_campaign[[#This Row],[Marital_Status]]="Divorced",K375+L375+1,marketing_campaign[[#This Row],[Marital_Status]]="YOLO",K375+L375+1,marketing_campaign[[#This Row],[Marital_Status]]="Absurd",K375+L375+1,marketing_campaign[[#This Row],[Marital_Status]]="Widow",K375+L375+1)</f>
        <v>2</v>
      </c>
      <c r="H375" t="str" cm="1">
        <f t="array" ref="H375">_xlfn.IFS(marketing_campaign[[#This Row],[Family_size]]=1,"Family_with_one_child",marketing_campaign[[#This Row],[Family_size]]&gt;1,"Family_with_more_children")</f>
        <v>Family_with_more_children</v>
      </c>
      <c r="I375">
        <v>63810</v>
      </c>
      <c r="J375" t="str">
        <f>IF(marketing_campaign[[#This Row],[Income]]&gt;=Sheet21!B425,"high_income","low_income")</f>
        <v>high_income</v>
      </c>
      <c r="K375">
        <v>0</v>
      </c>
      <c r="L375">
        <v>1</v>
      </c>
      <c r="M375" s="1">
        <v>41224</v>
      </c>
      <c r="N375">
        <v>45</v>
      </c>
      <c r="O375" t="str" cm="1">
        <f t="array" ref="O375">_xlfn.IFS(AND(marketing_campaign[[#This Row],[Recency]]&gt;=0,marketing_campaign[[#This Row],[Recency]]&lt;=14),"Early Recency",AND(marketing_campaign[[#This Row],[Recency]]&gt;=15,marketing_campaign[[#This Row],[Recency]]&lt;=31),"Mid-Recency",marketing_campaign[[#This Row],[Recency]]&gt;=32,"high Recency")</f>
        <v>high Recency</v>
      </c>
      <c r="P375">
        <v>977</v>
      </c>
      <c r="Q375">
        <v>12</v>
      </c>
      <c r="R375">
        <v>253</v>
      </c>
      <c r="S375">
        <v>16</v>
      </c>
      <c r="T375">
        <v>12</v>
      </c>
      <c r="U375">
        <v>101</v>
      </c>
      <c r="V375">
        <f>marketing_campaign[[#This Row],[MntGoldProds]]+marketing_campaign[[#This Row],[MntSweetProducts]]+marketing_campaign[[#This Row],[MntFishProducts]]+marketing_campaign[[#This Row],[MntMeatProducts]]+marketing_campaign[[#This Row],[MntFruits]]+marketing_campaign[[#This Row],[MntWines]]</f>
        <v>1371</v>
      </c>
      <c r="W375">
        <v>4</v>
      </c>
      <c r="X375">
        <v>4</v>
      </c>
      <c r="Y375">
        <v>3</v>
      </c>
      <c r="Z375">
        <v>12</v>
      </c>
      <c r="AA375">
        <f t="shared" si="11"/>
        <v>23</v>
      </c>
      <c r="AB375" t="str" cm="1">
        <f t="array" ref="AB375">_xlfn.IFS(AND(AA375&gt;=0,AA375&lt;=15),"low purchase",AND(AA375&gt;=16,AA375&lt;=30),"mid purchase",AA375&gt;=31,"high purchase")</f>
        <v>mid purchase</v>
      </c>
      <c r="AC375">
        <v>8</v>
      </c>
      <c r="AD375" t="str">
        <f>IF(marketing_campaign[[#This Row],[NumWebVisitsMonth]]&gt;=5.3,"higher_webvists","lower_webvisits")</f>
        <v>higher_webvists</v>
      </c>
      <c r="AE375">
        <v>0</v>
      </c>
      <c r="AF375">
        <v>1</v>
      </c>
      <c r="AG375">
        <v>0</v>
      </c>
      <c r="AH375">
        <v>0</v>
      </c>
      <c r="AI375">
        <v>0</v>
      </c>
      <c r="AJ375">
        <v>0</v>
      </c>
      <c r="AK375">
        <v>3</v>
      </c>
      <c r="AL375">
        <v>11</v>
      </c>
      <c r="AM375">
        <v>0</v>
      </c>
      <c r="AN375">
        <f>marketing_campaign[[#This Row],[AcceptedCmp2]]+marketing_campaign[[#This Row],[AcceptedCmp1]]+marketing_campaign[[#This Row],[AcceptedCmp5]]+marketing_campaign[[#This Row],[AcceptedCmp4]]+marketing_campaign[[#This Row],[AcceptedCmp3]]+marketing_campaign[[#This Row],[Response]]</f>
        <v>1</v>
      </c>
      <c r="AO375" t="str" cm="1">
        <f t="array" ref="AO37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376" spans="1:41" x14ac:dyDescent="0.35">
      <c r="A376">
        <v>1519</v>
      </c>
      <c r="B376">
        <v>1972</v>
      </c>
      <c r="C376">
        <f t="shared" ca="1" si="10"/>
        <v>54</v>
      </c>
      <c r="D376" t="str" cm="1">
        <f t="array" aca="1" ref="D37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76" t="s">
        <v>32</v>
      </c>
      <c r="F376" t="s">
        <v>30</v>
      </c>
      <c r="G376" cm="1">
        <f t="array" ref="G376">_xlfn.IFS(marketing_campaign[[#This Row],[Marital_Status]]="Single",K376+L376+1,marketing_campaign[[#This Row],[Marital_Status]]="Together",K376+L376+2,marketing_campaign[[#This Row],[Marital_Status]]="Alone",K376+L376+1,marketing_campaign[[#This Row],[Marital_Status]]="Married",K376+L376+2,marketing_campaign[[#This Row],[Marital_Status]]="Divorced",K376+L376+1,marketing_campaign[[#This Row],[Marital_Status]]="YOLO",K376+L376+1,marketing_campaign[[#This Row],[Marital_Status]]="Absurd",K376+L376+1,marketing_campaign[[#This Row],[Marital_Status]]="Widow",K376+L376+1)</f>
        <v>3</v>
      </c>
      <c r="H376" t="str" cm="1">
        <f t="array" ref="H376">_xlfn.IFS(marketing_campaign[[#This Row],[Family_size]]=1,"Family_with_one_child",marketing_campaign[[#This Row],[Family_size]]&gt;1,"Family_with_more_children")</f>
        <v>Family_with_more_children</v>
      </c>
      <c r="I376">
        <v>38578</v>
      </c>
      <c r="J376" t="str">
        <f>IF(marketing_campaign[[#This Row],[Income]]&gt;=Sheet21!B426,"high_income","low_income")</f>
        <v>high_income</v>
      </c>
      <c r="K376">
        <v>1</v>
      </c>
      <c r="L376">
        <v>1</v>
      </c>
      <c r="M376" s="1">
        <v>41447</v>
      </c>
      <c r="N376">
        <v>2</v>
      </c>
      <c r="O376" t="str" cm="1">
        <f t="array" ref="O376">_xlfn.IFS(AND(marketing_campaign[[#This Row],[Recency]]&gt;=0,marketing_campaign[[#This Row],[Recency]]&lt;=14),"Early Recency",AND(marketing_campaign[[#This Row],[Recency]]&gt;=15,marketing_campaign[[#This Row],[Recency]]&lt;=31),"Mid-Recency",marketing_campaign[[#This Row],[Recency]]&gt;=32,"high Recency")</f>
        <v>Early Recency</v>
      </c>
      <c r="P376">
        <v>38</v>
      </c>
      <c r="Q376">
        <v>4</v>
      </c>
      <c r="R376">
        <v>22</v>
      </c>
      <c r="S376">
        <v>3</v>
      </c>
      <c r="T376">
        <v>3</v>
      </c>
      <c r="U376">
        <v>3</v>
      </c>
      <c r="V376">
        <f>marketing_campaign[[#This Row],[MntGoldProds]]+marketing_campaign[[#This Row],[MntSweetProducts]]+marketing_campaign[[#This Row],[MntFishProducts]]+marketing_campaign[[#This Row],[MntMeatProducts]]+marketing_campaign[[#This Row],[MntFruits]]+marketing_campaign[[#This Row],[MntWines]]</f>
        <v>73</v>
      </c>
      <c r="W376">
        <v>3</v>
      </c>
      <c r="X376">
        <v>3</v>
      </c>
      <c r="Y376">
        <v>0</v>
      </c>
      <c r="Z376">
        <v>3</v>
      </c>
      <c r="AA376">
        <f t="shared" si="11"/>
        <v>9</v>
      </c>
      <c r="AB376" t="str" cm="1">
        <f t="array" ref="AB376">_xlfn.IFS(AND(AA376&gt;=0,AA376&lt;=15),"low purchase",AND(AA376&gt;=16,AA376&lt;=30),"mid purchase",AA376&gt;=31,"high purchase")</f>
        <v>low purchase</v>
      </c>
      <c r="AC376">
        <v>8</v>
      </c>
      <c r="AD376" t="str">
        <f>IF(marketing_campaign[[#This Row],[NumWebVisitsMonth]]&gt;=5.3,"higher_webvists","lower_webvisits")</f>
        <v>higher_webvists</v>
      </c>
      <c r="AE376">
        <v>0</v>
      </c>
      <c r="AF376">
        <v>0</v>
      </c>
      <c r="AG376">
        <v>0</v>
      </c>
      <c r="AH376">
        <v>0</v>
      </c>
      <c r="AI376">
        <v>0</v>
      </c>
      <c r="AJ376">
        <v>0</v>
      </c>
      <c r="AK376">
        <v>3</v>
      </c>
      <c r="AL376">
        <v>11</v>
      </c>
      <c r="AM376">
        <v>1</v>
      </c>
      <c r="AN376">
        <f>marketing_campaign[[#This Row],[AcceptedCmp2]]+marketing_campaign[[#This Row],[AcceptedCmp1]]+marketing_campaign[[#This Row],[AcceptedCmp5]]+marketing_campaign[[#This Row],[AcceptedCmp4]]+marketing_campaign[[#This Row],[AcceptedCmp3]]+marketing_campaign[[#This Row],[Response]]</f>
        <v>1</v>
      </c>
      <c r="AO376" t="str" cm="1">
        <f t="array" ref="AO37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377" spans="1:41" x14ac:dyDescent="0.35">
      <c r="A377">
        <v>10703</v>
      </c>
      <c r="B377">
        <v>1975</v>
      </c>
      <c r="C377">
        <f t="shared" ca="1" si="10"/>
        <v>51</v>
      </c>
      <c r="D377" t="str" cm="1">
        <f t="array" aca="1" ref="D37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77" t="s">
        <v>34</v>
      </c>
      <c r="F377" t="s">
        <v>30</v>
      </c>
      <c r="G377" cm="1">
        <f t="array" ref="G377">_xlfn.IFS(marketing_campaign[[#This Row],[Marital_Status]]="Single",K377+L377+1,marketing_campaign[[#This Row],[Marital_Status]]="Together",K377+L377+2,marketing_campaign[[#This Row],[Marital_Status]]="Alone",K377+L377+1,marketing_campaign[[#This Row],[Marital_Status]]="Married",K377+L377+2,marketing_campaign[[#This Row],[Marital_Status]]="Divorced",K377+L377+1,marketing_campaign[[#This Row],[Marital_Status]]="YOLO",K377+L377+1,marketing_campaign[[#This Row],[Marital_Status]]="Absurd",K377+L377+1,marketing_campaign[[#This Row],[Marital_Status]]="Widow",K377+L377+1)</f>
        <v>3</v>
      </c>
      <c r="H377" t="str" cm="1">
        <f t="array" ref="H377">_xlfn.IFS(marketing_campaign[[#This Row],[Family_size]]=1,"Family_with_one_child",marketing_campaign[[#This Row],[Family_size]]&gt;1,"Family_with_more_children")</f>
        <v>Family_with_more_children</v>
      </c>
      <c r="I377">
        <v>46098</v>
      </c>
      <c r="J377" t="str">
        <f>IF(marketing_campaign[[#This Row],[Income]]&gt;=Sheet21!B427,"high_income","low_income")</f>
        <v>high_income</v>
      </c>
      <c r="K377">
        <v>1</v>
      </c>
      <c r="L377">
        <v>1</v>
      </c>
      <c r="M377" s="1">
        <v>41139</v>
      </c>
      <c r="N377">
        <v>86</v>
      </c>
      <c r="O377" t="str" cm="1">
        <f t="array" ref="O377">_xlfn.IFS(AND(marketing_campaign[[#This Row],[Recency]]&gt;=0,marketing_campaign[[#This Row],[Recency]]&lt;=14),"Early Recency",AND(marketing_campaign[[#This Row],[Recency]]&gt;=15,marketing_campaign[[#This Row],[Recency]]&lt;=31),"Mid-Recency",marketing_campaign[[#This Row],[Recency]]&gt;=32,"high Recency")</f>
        <v>high Recency</v>
      </c>
      <c r="P377">
        <v>57</v>
      </c>
      <c r="Q377">
        <v>0</v>
      </c>
      <c r="R377">
        <v>27</v>
      </c>
      <c r="S377">
        <v>0</v>
      </c>
      <c r="T377">
        <v>0</v>
      </c>
      <c r="U377">
        <v>36</v>
      </c>
      <c r="V377">
        <f>marketing_campaign[[#This Row],[MntGoldProds]]+marketing_campaign[[#This Row],[MntSweetProducts]]+marketing_campaign[[#This Row],[MntFishProducts]]+marketing_campaign[[#This Row],[MntMeatProducts]]+marketing_campaign[[#This Row],[MntFruits]]+marketing_campaign[[#This Row],[MntWines]]</f>
        <v>120</v>
      </c>
      <c r="W377">
        <v>4</v>
      </c>
      <c r="X377">
        <v>3</v>
      </c>
      <c r="Y377">
        <v>2</v>
      </c>
      <c r="Z377">
        <v>2</v>
      </c>
      <c r="AA377">
        <f t="shared" si="11"/>
        <v>11</v>
      </c>
      <c r="AB377" t="str" cm="1">
        <f t="array" ref="AB377">_xlfn.IFS(AND(AA377&gt;=0,AA377&lt;=15),"low purchase",AND(AA377&gt;=16,AA377&lt;=30),"mid purchase",AA377&gt;=31,"high purchase")</f>
        <v>low purchase</v>
      </c>
      <c r="AC377">
        <v>8</v>
      </c>
      <c r="AD377" t="str">
        <f>IF(marketing_campaign[[#This Row],[NumWebVisitsMonth]]&gt;=5.3,"higher_webvists","lower_webvisits")</f>
        <v>higher_webvists</v>
      </c>
      <c r="AE377">
        <v>0</v>
      </c>
      <c r="AF377">
        <v>0</v>
      </c>
      <c r="AG377">
        <v>0</v>
      </c>
      <c r="AH377">
        <v>0</v>
      </c>
      <c r="AI377">
        <v>0</v>
      </c>
      <c r="AJ377">
        <v>0</v>
      </c>
      <c r="AK377">
        <v>3</v>
      </c>
      <c r="AL377">
        <v>11</v>
      </c>
      <c r="AM377">
        <v>0</v>
      </c>
      <c r="AN377">
        <f>marketing_campaign[[#This Row],[AcceptedCmp2]]+marketing_campaign[[#This Row],[AcceptedCmp1]]+marketing_campaign[[#This Row],[AcceptedCmp5]]+marketing_campaign[[#This Row],[AcceptedCmp4]]+marketing_campaign[[#This Row],[AcceptedCmp3]]+marketing_campaign[[#This Row],[Response]]</f>
        <v>0</v>
      </c>
      <c r="AO377" t="str" cm="1">
        <f t="array" ref="AO37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78" spans="1:41" x14ac:dyDescent="0.35">
      <c r="A378">
        <v>1726</v>
      </c>
      <c r="B378">
        <v>1970</v>
      </c>
      <c r="C378">
        <f t="shared" ca="1" si="10"/>
        <v>56</v>
      </c>
      <c r="D378" t="str" cm="1">
        <f t="array" aca="1" ref="D37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78" t="s">
        <v>29</v>
      </c>
      <c r="F378" t="s">
        <v>30</v>
      </c>
      <c r="G378" cm="1">
        <f t="array" ref="G378">_xlfn.IFS(marketing_campaign[[#This Row],[Marital_Status]]="Single",K378+L378+1,marketing_campaign[[#This Row],[Marital_Status]]="Together",K378+L378+2,marketing_campaign[[#This Row],[Marital_Status]]="Alone",K378+L378+1,marketing_campaign[[#This Row],[Marital_Status]]="Married",K378+L378+2,marketing_campaign[[#This Row],[Marital_Status]]="Divorced",K378+L378+1,marketing_campaign[[#This Row],[Marital_Status]]="YOLO",K378+L378+1,marketing_campaign[[#This Row],[Marital_Status]]="Absurd",K378+L378+1,marketing_campaign[[#This Row],[Marital_Status]]="Widow",K378+L378+1)</f>
        <v>1</v>
      </c>
      <c r="H378" t="str" cm="1">
        <f t="array" ref="H378">_xlfn.IFS(marketing_campaign[[#This Row],[Family_size]]=1,"Family_with_one_child",marketing_campaign[[#This Row],[Family_size]]&gt;1,"Family_with_more_children")</f>
        <v>Family_with_one_child</v>
      </c>
      <c r="I378">
        <v>22585</v>
      </c>
      <c r="J378" t="str">
        <f>IF(marketing_campaign[[#This Row],[Income]]&gt;=Sheet21!B428,"high_income","low_income")</f>
        <v>high_income</v>
      </c>
      <c r="K378">
        <v>0</v>
      </c>
      <c r="L378">
        <v>0</v>
      </c>
      <c r="M378" s="1">
        <v>41351</v>
      </c>
      <c r="N378">
        <v>23</v>
      </c>
      <c r="O378" t="str" cm="1">
        <f t="array" ref="O378">_xlfn.IFS(AND(marketing_campaign[[#This Row],[Recency]]&gt;=0,marketing_campaign[[#This Row],[Recency]]&lt;=14),"Early Recency",AND(marketing_campaign[[#This Row],[Recency]]&gt;=15,marketing_campaign[[#This Row],[Recency]]&lt;=31),"Mid-Recency",marketing_campaign[[#This Row],[Recency]]&gt;=32,"high Recency")</f>
        <v>Mid-Recency</v>
      </c>
      <c r="P378">
        <v>3</v>
      </c>
      <c r="Q378">
        <v>9</v>
      </c>
      <c r="R378">
        <v>15</v>
      </c>
      <c r="S378">
        <v>13</v>
      </c>
      <c r="T378">
        <v>2</v>
      </c>
      <c r="U378">
        <v>39</v>
      </c>
      <c r="V378">
        <f>marketing_campaign[[#This Row],[MntGoldProds]]+marketing_campaign[[#This Row],[MntSweetProducts]]+marketing_campaign[[#This Row],[MntFishProducts]]+marketing_campaign[[#This Row],[MntMeatProducts]]+marketing_campaign[[#This Row],[MntFruits]]+marketing_campaign[[#This Row],[MntWines]]</f>
        <v>81</v>
      </c>
      <c r="W378">
        <v>1</v>
      </c>
      <c r="X378">
        <v>1</v>
      </c>
      <c r="Y378">
        <v>1</v>
      </c>
      <c r="Z378">
        <v>2</v>
      </c>
      <c r="AA378">
        <f t="shared" si="11"/>
        <v>5</v>
      </c>
      <c r="AB378" t="str" cm="1">
        <f t="array" ref="AB378">_xlfn.IFS(AND(AA378&gt;=0,AA378&lt;=15),"low purchase",AND(AA378&gt;=16,AA378&lt;=30),"mid purchase",AA378&gt;=31,"high purchase")</f>
        <v>low purchase</v>
      </c>
      <c r="AC378">
        <v>9</v>
      </c>
      <c r="AD378" t="str">
        <f>IF(marketing_campaign[[#This Row],[NumWebVisitsMonth]]&gt;=5.3,"higher_webvists","lower_webvisits")</f>
        <v>higher_webvists</v>
      </c>
      <c r="AE378">
        <v>1</v>
      </c>
      <c r="AF378">
        <v>0</v>
      </c>
      <c r="AG378">
        <v>0</v>
      </c>
      <c r="AH378">
        <v>0</v>
      </c>
      <c r="AI378">
        <v>0</v>
      </c>
      <c r="AJ378">
        <v>0</v>
      </c>
      <c r="AK378">
        <v>3</v>
      </c>
      <c r="AL378">
        <v>11</v>
      </c>
      <c r="AM378">
        <v>1</v>
      </c>
      <c r="AN378">
        <f>marketing_campaign[[#This Row],[AcceptedCmp2]]+marketing_campaign[[#This Row],[AcceptedCmp1]]+marketing_campaign[[#This Row],[AcceptedCmp5]]+marketing_campaign[[#This Row],[AcceptedCmp4]]+marketing_campaign[[#This Row],[AcceptedCmp3]]+marketing_campaign[[#This Row],[Response]]</f>
        <v>2</v>
      </c>
      <c r="AO378" t="str" cm="1">
        <f t="array" ref="AO37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379" spans="1:41" x14ac:dyDescent="0.35">
      <c r="A379">
        <v>4459</v>
      </c>
      <c r="B379">
        <v>1989</v>
      </c>
      <c r="C379">
        <f t="shared" ca="1" si="10"/>
        <v>37</v>
      </c>
      <c r="D379" t="str" cm="1">
        <f t="array" aca="1" ref="D37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379" t="s">
        <v>29</v>
      </c>
      <c r="F379" t="s">
        <v>30</v>
      </c>
      <c r="G379" cm="1">
        <f t="array" ref="G379">_xlfn.IFS(marketing_campaign[[#This Row],[Marital_Status]]="Single",K379+L379+1,marketing_campaign[[#This Row],[Marital_Status]]="Together",K379+L379+2,marketing_campaign[[#This Row],[Marital_Status]]="Alone",K379+L379+1,marketing_campaign[[#This Row],[Marital_Status]]="Married",K379+L379+2,marketing_campaign[[#This Row],[Marital_Status]]="Divorced",K379+L379+1,marketing_campaign[[#This Row],[Marital_Status]]="YOLO",K379+L379+1,marketing_campaign[[#This Row],[Marital_Status]]="Absurd",K379+L379+1,marketing_campaign[[#This Row],[Marital_Status]]="Widow",K379+L379+1)</f>
        <v>2</v>
      </c>
      <c r="H379" t="str" cm="1">
        <f t="array" ref="H379">_xlfn.IFS(marketing_campaign[[#This Row],[Family_size]]=1,"Family_with_one_child",marketing_campaign[[#This Row],[Family_size]]&gt;1,"Family_with_more_children")</f>
        <v>Family_with_more_children</v>
      </c>
      <c r="I379">
        <v>30279</v>
      </c>
      <c r="J379" t="str">
        <f>IF(marketing_campaign[[#This Row],[Income]]&gt;=Sheet21!B429,"high_income","low_income")</f>
        <v>high_income</v>
      </c>
      <c r="K379">
        <v>1</v>
      </c>
      <c r="L379">
        <v>0</v>
      </c>
      <c r="M379" s="1">
        <v>41273</v>
      </c>
      <c r="N379">
        <v>13</v>
      </c>
      <c r="O379" t="str" cm="1">
        <f t="array" ref="O379">_xlfn.IFS(AND(marketing_campaign[[#This Row],[Recency]]&gt;=0,marketing_campaign[[#This Row],[Recency]]&lt;=14),"Early Recency",AND(marketing_campaign[[#This Row],[Recency]]&gt;=15,marketing_campaign[[#This Row],[Recency]]&lt;=31),"Mid-Recency",marketing_campaign[[#This Row],[Recency]]&gt;=32,"high Recency")</f>
        <v>Early Recency</v>
      </c>
      <c r="P379">
        <v>10</v>
      </c>
      <c r="Q379">
        <v>4</v>
      </c>
      <c r="R379">
        <v>14</v>
      </c>
      <c r="S379">
        <v>4</v>
      </c>
      <c r="T379">
        <v>4</v>
      </c>
      <c r="U379">
        <v>1</v>
      </c>
      <c r="V379">
        <f>marketing_campaign[[#This Row],[MntGoldProds]]+marketing_campaign[[#This Row],[MntSweetProducts]]+marketing_campaign[[#This Row],[MntFishProducts]]+marketing_campaign[[#This Row],[MntMeatProducts]]+marketing_campaign[[#This Row],[MntFruits]]+marketing_campaign[[#This Row],[MntWines]]</f>
        <v>37</v>
      </c>
      <c r="W379">
        <v>1</v>
      </c>
      <c r="X379">
        <v>1</v>
      </c>
      <c r="Y379">
        <v>0</v>
      </c>
      <c r="Z379">
        <v>3</v>
      </c>
      <c r="AA379">
        <f t="shared" si="11"/>
        <v>5</v>
      </c>
      <c r="AB379" t="str" cm="1">
        <f t="array" ref="AB379">_xlfn.IFS(AND(AA379&gt;=0,AA379&lt;=15),"low purchase",AND(AA379&gt;=16,AA379&lt;=30),"mid purchase",AA379&gt;=31,"high purchase")</f>
        <v>low purchase</v>
      </c>
      <c r="AC379">
        <v>8</v>
      </c>
      <c r="AD379" t="str">
        <f>IF(marketing_campaign[[#This Row],[NumWebVisitsMonth]]&gt;=5.3,"higher_webvists","lower_webvisits")</f>
        <v>higher_webvists</v>
      </c>
      <c r="AE379">
        <v>0</v>
      </c>
      <c r="AF379">
        <v>0</v>
      </c>
      <c r="AG379">
        <v>0</v>
      </c>
      <c r="AH379">
        <v>0</v>
      </c>
      <c r="AI379">
        <v>0</v>
      </c>
      <c r="AJ379">
        <v>0</v>
      </c>
      <c r="AK379">
        <v>3</v>
      </c>
      <c r="AL379">
        <v>11</v>
      </c>
      <c r="AM379">
        <v>0</v>
      </c>
      <c r="AN379">
        <f>marketing_campaign[[#This Row],[AcceptedCmp2]]+marketing_campaign[[#This Row],[AcceptedCmp1]]+marketing_campaign[[#This Row],[AcceptedCmp5]]+marketing_campaign[[#This Row],[AcceptedCmp4]]+marketing_campaign[[#This Row],[AcceptedCmp3]]+marketing_campaign[[#This Row],[Response]]</f>
        <v>0</v>
      </c>
      <c r="AO379" t="str" cm="1">
        <f t="array" ref="AO37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80" spans="1:41" x14ac:dyDescent="0.35">
      <c r="A380">
        <v>1729</v>
      </c>
      <c r="B380">
        <v>1961</v>
      </c>
      <c r="C380">
        <f t="shared" ca="1" si="10"/>
        <v>65</v>
      </c>
      <c r="D380" t="str" cm="1">
        <f t="array" aca="1" ref="D38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380" t="s">
        <v>32</v>
      </c>
      <c r="F380" t="s">
        <v>31</v>
      </c>
      <c r="G380" cm="1">
        <f t="array" ref="G380">_xlfn.IFS(marketing_campaign[[#This Row],[Marital_Status]]="Single",K380+L380+1,marketing_campaign[[#This Row],[Marital_Status]]="Together",K380+L380+2,marketing_campaign[[#This Row],[Marital_Status]]="Alone",K380+L380+1,marketing_campaign[[#This Row],[Marital_Status]]="Married",K380+L380+2,marketing_campaign[[#This Row],[Marital_Status]]="Divorced",K380+L380+1,marketing_campaign[[#This Row],[Marital_Status]]="YOLO",K380+L380+1,marketing_campaign[[#This Row],[Marital_Status]]="Absurd",K380+L380+1,marketing_campaign[[#This Row],[Marital_Status]]="Widow",K380+L380+1)</f>
        <v>3</v>
      </c>
      <c r="H380" t="str" cm="1">
        <f t="array" ref="H380">_xlfn.IFS(marketing_campaign[[#This Row],[Family_size]]=1,"Family_with_one_child",marketing_campaign[[#This Row],[Family_size]]&gt;1,"Family_with_more_children")</f>
        <v>Family_with_more_children</v>
      </c>
      <c r="I380">
        <v>66426</v>
      </c>
      <c r="J380" t="str">
        <f>IF(marketing_campaign[[#This Row],[Income]]&gt;=Sheet21!B430,"high_income","low_income")</f>
        <v>high_income</v>
      </c>
      <c r="K380">
        <v>0</v>
      </c>
      <c r="L380">
        <v>1</v>
      </c>
      <c r="M380" s="1">
        <v>41549</v>
      </c>
      <c r="N380">
        <v>14</v>
      </c>
      <c r="O380" t="str" cm="1">
        <f t="array" ref="O380">_xlfn.IFS(AND(marketing_campaign[[#This Row],[Recency]]&gt;=0,marketing_campaign[[#This Row],[Recency]]&lt;=14),"Early Recency",AND(marketing_campaign[[#This Row],[Recency]]&gt;=15,marketing_campaign[[#This Row],[Recency]]&lt;=31),"Mid-Recency",marketing_campaign[[#This Row],[Recency]]&gt;=32,"high Recency")</f>
        <v>Early Recency</v>
      </c>
      <c r="P380">
        <v>1043</v>
      </c>
      <c r="Q380">
        <v>24</v>
      </c>
      <c r="R380">
        <v>97</v>
      </c>
      <c r="S380">
        <v>32</v>
      </c>
      <c r="T380">
        <v>24</v>
      </c>
      <c r="U380">
        <v>157</v>
      </c>
      <c r="V380">
        <f>marketing_campaign[[#This Row],[MntGoldProds]]+marketing_campaign[[#This Row],[MntSweetProducts]]+marketing_campaign[[#This Row],[MntFishProducts]]+marketing_campaign[[#This Row],[MntMeatProducts]]+marketing_campaign[[#This Row],[MntFruits]]+marketing_campaign[[#This Row],[MntWines]]</f>
        <v>1377</v>
      </c>
      <c r="W380">
        <v>2</v>
      </c>
      <c r="X380">
        <v>3</v>
      </c>
      <c r="Y380">
        <v>5</v>
      </c>
      <c r="Z380">
        <v>10</v>
      </c>
      <c r="AA380">
        <f t="shared" si="11"/>
        <v>20</v>
      </c>
      <c r="AB380" t="str" cm="1">
        <f t="array" ref="AB380">_xlfn.IFS(AND(AA380&gt;=0,AA380&lt;=15),"low purchase",AND(AA380&gt;=16,AA380&lt;=30),"mid purchase",AA380&gt;=31,"high purchase")</f>
        <v>mid purchase</v>
      </c>
      <c r="AC380">
        <v>6</v>
      </c>
      <c r="AD380" t="str">
        <f>IF(marketing_campaign[[#This Row],[NumWebVisitsMonth]]&gt;=5.3,"higher_webvists","lower_webvisits")</f>
        <v>higher_webvists</v>
      </c>
      <c r="AE380">
        <v>0</v>
      </c>
      <c r="AF380">
        <v>0</v>
      </c>
      <c r="AG380">
        <v>0</v>
      </c>
      <c r="AH380">
        <v>0</v>
      </c>
      <c r="AI380">
        <v>0</v>
      </c>
      <c r="AJ380">
        <v>0</v>
      </c>
      <c r="AK380">
        <v>3</v>
      </c>
      <c r="AL380">
        <v>11</v>
      </c>
      <c r="AM380">
        <v>0</v>
      </c>
      <c r="AN380">
        <f>marketing_campaign[[#This Row],[AcceptedCmp2]]+marketing_campaign[[#This Row],[AcceptedCmp1]]+marketing_campaign[[#This Row],[AcceptedCmp5]]+marketing_campaign[[#This Row],[AcceptedCmp4]]+marketing_campaign[[#This Row],[AcceptedCmp3]]+marketing_campaign[[#This Row],[Response]]</f>
        <v>0</v>
      </c>
      <c r="AO380" t="str" cm="1">
        <f t="array" ref="AO38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81" spans="1:41" x14ac:dyDescent="0.35">
      <c r="A381">
        <v>1517</v>
      </c>
      <c r="B381">
        <v>1969</v>
      </c>
      <c r="C381">
        <f t="shared" ca="1" si="10"/>
        <v>57</v>
      </c>
      <c r="D381" t="str" cm="1">
        <f t="array" aca="1" ref="D38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81" t="s">
        <v>29</v>
      </c>
      <c r="F381" t="s">
        <v>30</v>
      </c>
      <c r="G381" cm="1">
        <f t="array" ref="G381">_xlfn.IFS(marketing_campaign[[#This Row],[Marital_Status]]="Single",K381+L381+1,marketing_campaign[[#This Row],[Marital_Status]]="Together",K381+L381+2,marketing_campaign[[#This Row],[Marital_Status]]="Alone",K381+L381+1,marketing_campaign[[#This Row],[Marital_Status]]="Married",K381+L381+2,marketing_campaign[[#This Row],[Marital_Status]]="Divorced",K381+L381+1,marketing_campaign[[#This Row],[Marital_Status]]="YOLO",K381+L381+1,marketing_campaign[[#This Row],[Marital_Status]]="Absurd",K381+L381+1,marketing_campaign[[#This Row],[Marital_Status]]="Widow",K381+L381+1)</f>
        <v>2</v>
      </c>
      <c r="H381" t="str" cm="1">
        <f t="array" ref="H381">_xlfn.IFS(marketing_campaign[[#This Row],[Family_size]]=1,"Family_with_one_child",marketing_campaign[[#This Row],[Family_size]]&gt;1,"Family_with_more_children")</f>
        <v>Family_with_more_children</v>
      </c>
      <c r="I381">
        <v>30822</v>
      </c>
      <c r="J381" t="str">
        <f>IF(marketing_campaign[[#This Row],[Income]]&gt;=Sheet21!B431,"high_income","low_income")</f>
        <v>high_income</v>
      </c>
      <c r="K381">
        <v>1</v>
      </c>
      <c r="L381">
        <v>0</v>
      </c>
      <c r="M381" s="1">
        <v>41439</v>
      </c>
      <c r="N381">
        <v>92</v>
      </c>
      <c r="O381" t="str" cm="1">
        <f t="array" ref="O381">_xlfn.IFS(AND(marketing_campaign[[#This Row],[Recency]]&gt;=0,marketing_campaign[[#This Row],[Recency]]&lt;=14),"Early Recency",AND(marketing_campaign[[#This Row],[Recency]]&gt;=15,marketing_campaign[[#This Row],[Recency]]&lt;=31),"Mid-Recency",marketing_campaign[[#This Row],[Recency]]&gt;=32,"high Recency")</f>
        <v>high Recency</v>
      </c>
      <c r="P381">
        <v>3</v>
      </c>
      <c r="Q381">
        <v>9</v>
      </c>
      <c r="R381">
        <v>13</v>
      </c>
      <c r="S381">
        <v>2</v>
      </c>
      <c r="T381">
        <v>12</v>
      </c>
      <c r="U381">
        <v>12</v>
      </c>
      <c r="V381">
        <f>marketing_campaign[[#This Row],[MntGoldProds]]+marketing_campaign[[#This Row],[MntSweetProducts]]+marketing_campaign[[#This Row],[MntFishProducts]]+marketing_campaign[[#This Row],[MntMeatProducts]]+marketing_campaign[[#This Row],[MntFruits]]+marketing_campaign[[#This Row],[MntWines]]</f>
        <v>51</v>
      </c>
      <c r="W381">
        <v>1</v>
      </c>
      <c r="X381">
        <v>1</v>
      </c>
      <c r="Y381">
        <v>0</v>
      </c>
      <c r="Z381">
        <v>3</v>
      </c>
      <c r="AA381">
        <f t="shared" si="11"/>
        <v>5</v>
      </c>
      <c r="AB381" t="str" cm="1">
        <f t="array" ref="AB381">_xlfn.IFS(AND(AA381&gt;=0,AA381&lt;=15),"low purchase",AND(AA381&gt;=16,AA381&lt;=30),"mid purchase",AA381&gt;=31,"high purchase")</f>
        <v>low purchase</v>
      </c>
      <c r="AC381">
        <v>7</v>
      </c>
      <c r="AD381" t="str">
        <f>IF(marketing_campaign[[#This Row],[NumWebVisitsMonth]]&gt;=5.3,"higher_webvists","lower_webvisits")</f>
        <v>higher_webvists</v>
      </c>
      <c r="AE381">
        <v>0</v>
      </c>
      <c r="AF381">
        <v>0</v>
      </c>
      <c r="AG381">
        <v>0</v>
      </c>
      <c r="AH381">
        <v>0</v>
      </c>
      <c r="AI381">
        <v>0</v>
      </c>
      <c r="AJ381">
        <v>0</v>
      </c>
      <c r="AK381">
        <v>3</v>
      </c>
      <c r="AL381">
        <v>11</v>
      </c>
      <c r="AM381">
        <v>0</v>
      </c>
      <c r="AN381">
        <f>marketing_campaign[[#This Row],[AcceptedCmp2]]+marketing_campaign[[#This Row],[AcceptedCmp1]]+marketing_campaign[[#This Row],[AcceptedCmp5]]+marketing_campaign[[#This Row],[AcceptedCmp4]]+marketing_campaign[[#This Row],[AcceptedCmp3]]+marketing_campaign[[#This Row],[Response]]</f>
        <v>0</v>
      </c>
      <c r="AO381" t="str" cm="1">
        <f t="array" ref="AO38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82" spans="1:41" x14ac:dyDescent="0.35">
      <c r="A382">
        <v>2098</v>
      </c>
      <c r="B382">
        <v>1969</v>
      </c>
      <c r="C382">
        <f t="shared" ca="1" si="10"/>
        <v>57</v>
      </c>
      <c r="D382" t="str" cm="1">
        <f t="array" aca="1" ref="D38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82" t="s">
        <v>32</v>
      </c>
      <c r="F382" t="s">
        <v>33</v>
      </c>
      <c r="G382" cm="1">
        <f t="array" ref="G382">_xlfn.IFS(marketing_campaign[[#This Row],[Marital_Status]]="Single",K382+L382+1,marketing_campaign[[#This Row],[Marital_Status]]="Together",K382+L382+2,marketing_campaign[[#This Row],[Marital_Status]]="Alone",K382+L382+1,marketing_campaign[[#This Row],[Marital_Status]]="Married",K382+L382+2,marketing_campaign[[#This Row],[Marital_Status]]="Divorced",K382+L382+1,marketing_campaign[[#This Row],[Marital_Status]]="YOLO",K382+L382+1,marketing_campaign[[#This Row],[Marital_Status]]="Absurd",K382+L382+1,marketing_campaign[[#This Row],[Marital_Status]]="Widow",K382+L382+1)</f>
        <v>4</v>
      </c>
      <c r="H382" t="str" cm="1">
        <f t="array" ref="H382">_xlfn.IFS(marketing_campaign[[#This Row],[Family_size]]=1,"Family_with_one_child",marketing_campaign[[#This Row],[Family_size]]&gt;1,"Family_with_more_children")</f>
        <v>Family_with_more_children</v>
      </c>
      <c r="I382">
        <v>33581</v>
      </c>
      <c r="J382" t="str">
        <f>IF(marketing_campaign[[#This Row],[Income]]&gt;=Sheet21!B432,"high_income","low_income")</f>
        <v>high_income</v>
      </c>
      <c r="K382">
        <v>2</v>
      </c>
      <c r="L382">
        <v>0</v>
      </c>
      <c r="M382" s="1">
        <v>41282</v>
      </c>
      <c r="N382">
        <v>38</v>
      </c>
      <c r="O382" t="str" cm="1">
        <f t="array" ref="O382">_xlfn.IFS(AND(marketing_campaign[[#This Row],[Recency]]&gt;=0,marketing_campaign[[#This Row],[Recency]]&lt;=14),"Early Recency",AND(marketing_campaign[[#This Row],[Recency]]&gt;=15,marketing_campaign[[#This Row],[Recency]]&lt;=31),"Mid-Recency",marketing_campaign[[#This Row],[Recency]]&gt;=32,"high Recency")</f>
        <v>high Recency</v>
      </c>
      <c r="P382">
        <v>11</v>
      </c>
      <c r="Q382">
        <v>0</v>
      </c>
      <c r="R382">
        <v>5</v>
      </c>
      <c r="S382">
        <v>0</v>
      </c>
      <c r="T382">
        <v>0</v>
      </c>
      <c r="U382">
        <v>1</v>
      </c>
      <c r="V382">
        <f>marketing_campaign[[#This Row],[MntGoldProds]]+marketing_campaign[[#This Row],[MntSweetProducts]]+marketing_campaign[[#This Row],[MntFishProducts]]+marketing_campaign[[#This Row],[MntMeatProducts]]+marketing_campaign[[#This Row],[MntFruits]]+marketing_campaign[[#This Row],[MntWines]]</f>
        <v>17</v>
      </c>
      <c r="W382">
        <v>1</v>
      </c>
      <c r="X382">
        <v>1</v>
      </c>
      <c r="Y382">
        <v>0</v>
      </c>
      <c r="Z382">
        <v>2</v>
      </c>
      <c r="AA382">
        <f t="shared" si="11"/>
        <v>4</v>
      </c>
      <c r="AB382" t="str" cm="1">
        <f t="array" ref="AB382">_xlfn.IFS(AND(AA382&gt;=0,AA382&lt;=15),"low purchase",AND(AA382&gt;=16,AA382&lt;=30),"mid purchase",AA382&gt;=31,"high purchase")</f>
        <v>low purchase</v>
      </c>
      <c r="AC382">
        <v>8</v>
      </c>
      <c r="AD382" t="str">
        <f>IF(marketing_campaign[[#This Row],[NumWebVisitsMonth]]&gt;=5.3,"higher_webvists","lower_webvisits")</f>
        <v>higher_webvists</v>
      </c>
      <c r="AE382">
        <v>0</v>
      </c>
      <c r="AF382">
        <v>0</v>
      </c>
      <c r="AG382">
        <v>0</v>
      </c>
      <c r="AH382">
        <v>0</v>
      </c>
      <c r="AI382">
        <v>0</v>
      </c>
      <c r="AJ382">
        <v>0</v>
      </c>
      <c r="AK382">
        <v>3</v>
      </c>
      <c r="AL382">
        <v>11</v>
      </c>
      <c r="AM382">
        <v>0</v>
      </c>
      <c r="AN382">
        <f>marketing_campaign[[#This Row],[AcceptedCmp2]]+marketing_campaign[[#This Row],[AcceptedCmp1]]+marketing_campaign[[#This Row],[AcceptedCmp5]]+marketing_campaign[[#This Row],[AcceptedCmp4]]+marketing_campaign[[#This Row],[AcceptedCmp3]]+marketing_campaign[[#This Row],[Response]]</f>
        <v>0</v>
      </c>
      <c r="AO382" t="str" cm="1">
        <f t="array" ref="AO38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83" spans="1:41" x14ac:dyDescent="0.35">
      <c r="A383">
        <v>9543</v>
      </c>
      <c r="B383">
        <v>1985</v>
      </c>
      <c r="C383">
        <f t="shared" ca="1" si="10"/>
        <v>41</v>
      </c>
      <c r="D383" t="str" cm="1">
        <f t="array" aca="1" ref="D38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383" t="s">
        <v>29</v>
      </c>
      <c r="F383" t="s">
        <v>33</v>
      </c>
      <c r="G383" cm="1">
        <f t="array" ref="G383">_xlfn.IFS(marketing_campaign[[#This Row],[Marital_Status]]="Single",K383+L383+1,marketing_campaign[[#This Row],[Marital_Status]]="Together",K383+L383+2,marketing_campaign[[#This Row],[Marital_Status]]="Alone",K383+L383+1,marketing_campaign[[#This Row],[Marital_Status]]="Married",K383+L383+2,marketing_campaign[[#This Row],[Marital_Status]]="Divorced",K383+L383+1,marketing_campaign[[#This Row],[Marital_Status]]="YOLO",K383+L383+1,marketing_campaign[[#This Row],[Marital_Status]]="Absurd",K383+L383+1,marketing_campaign[[#This Row],[Marital_Status]]="Widow",K383+L383+1)</f>
        <v>3</v>
      </c>
      <c r="H383" t="str" cm="1">
        <f t="array" ref="H383">_xlfn.IFS(marketing_campaign[[#This Row],[Family_size]]=1,"Family_with_one_child",marketing_campaign[[#This Row],[Family_size]]&gt;1,"Family_with_more_children")</f>
        <v>Family_with_more_children</v>
      </c>
      <c r="I383">
        <v>19986</v>
      </c>
      <c r="J383" t="str">
        <f>IF(marketing_campaign[[#This Row],[Income]]&gt;=Sheet21!B433,"high_income","low_income")</f>
        <v>high_income</v>
      </c>
      <c r="K383">
        <v>1</v>
      </c>
      <c r="L383">
        <v>0</v>
      </c>
      <c r="M383" s="1">
        <v>41592</v>
      </c>
      <c r="N383">
        <v>74</v>
      </c>
      <c r="O383" t="str" cm="1">
        <f t="array" ref="O383">_xlfn.IFS(AND(marketing_campaign[[#This Row],[Recency]]&gt;=0,marketing_campaign[[#This Row],[Recency]]&lt;=14),"Early Recency",AND(marketing_campaign[[#This Row],[Recency]]&gt;=15,marketing_campaign[[#This Row],[Recency]]&lt;=31),"Mid-Recency",marketing_campaign[[#This Row],[Recency]]&gt;=32,"high Recency")</f>
        <v>high Recency</v>
      </c>
      <c r="P383">
        <v>3</v>
      </c>
      <c r="Q383">
        <v>6</v>
      </c>
      <c r="R383">
        <v>5</v>
      </c>
      <c r="S383">
        <v>0</v>
      </c>
      <c r="T383">
        <v>2</v>
      </c>
      <c r="U383">
        <v>6</v>
      </c>
      <c r="V383">
        <f>marketing_campaign[[#This Row],[MntGoldProds]]+marketing_campaign[[#This Row],[MntSweetProducts]]+marketing_campaign[[#This Row],[MntFishProducts]]+marketing_campaign[[#This Row],[MntMeatProducts]]+marketing_campaign[[#This Row],[MntFruits]]+marketing_campaign[[#This Row],[MntWines]]</f>
        <v>22</v>
      </c>
      <c r="W383">
        <v>1</v>
      </c>
      <c r="X383">
        <v>0</v>
      </c>
      <c r="Y383">
        <v>0</v>
      </c>
      <c r="Z383">
        <v>3</v>
      </c>
      <c r="AA383">
        <f t="shared" si="11"/>
        <v>4</v>
      </c>
      <c r="AB383" t="str" cm="1">
        <f t="array" ref="AB383">_xlfn.IFS(AND(AA383&gt;=0,AA383&lt;=15),"low purchase",AND(AA383&gt;=16,AA383&lt;=30),"mid purchase",AA383&gt;=31,"high purchase")</f>
        <v>low purchase</v>
      </c>
      <c r="AC383">
        <v>7</v>
      </c>
      <c r="AD383" t="str">
        <f>IF(marketing_campaign[[#This Row],[NumWebVisitsMonth]]&gt;=5.3,"higher_webvists","lower_webvisits")</f>
        <v>higher_webvists</v>
      </c>
      <c r="AE383">
        <v>0</v>
      </c>
      <c r="AF383">
        <v>0</v>
      </c>
      <c r="AG383">
        <v>0</v>
      </c>
      <c r="AH383">
        <v>0</v>
      </c>
      <c r="AI383">
        <v>0</v>
      </c>
      <c r="AJ383">
        <v>0</v>
      </c>
      <c r="AK383">
        <v>3</v>
      </c>
      <c r="AL383">
        <v>11</v>
      </c>
      <c r="AM383">
        <v>0</v>
      </c>
      <c r="AN383">
        <f>marketing_campaign[[#This Row],[AcceptedCmp2]]+marketing_campaign[[#This Row],[AcceptedCmp1]]+marketing_campaign[[#This Row],[AcceptedCmp5]]+marketing_campaign[[#This Row],[AcceptedCmp4]]+marketing_campaign[[#This Row],[AcceptedCmp3]]+marketing_campaign[[#This Row],[Response]]</f>
        <v>0</v>
      </c>
      <c r="AO383" t="str" cm="1">
        <f t="array" ref="AO38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84" spans="1:41" x14ac:dyDescent="0.35">
      <c r="A384">
        <v>6878</v>
      </c>
      <c r="B384">
        <v>1954</v>
      </c>
      <c r="C384">
        <f t="shared" ca="1" si="10"/>
        <v>72</v>
      </c>
      <c r="D384" t="str" cm="1">
        <f t="array" aca="1" ref="D38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384" t="s">
        <v>29</v>
      </c>
      <c r="F384" t="s">
        <v>38</v>
      </c>
      <c r="G384" cm="1">
        <f t="array" ref="G384">_xlfn.IFS(marketing_campaign[[#This Row],[Marital_Status]]="Single",K384+L384+1,marketing_campaign[[#This Row],[Marital_Status]]="Together",K384+L384+2,marketing_campaign[[#This Row],[Marital_Status]]="Alone",K384+L384+1,marketing_campaign[[#This Row],[Marital_Status]]="Married",K384+L384+2,marketing_campaign[[#This Row],[Marital_Status]]="Divorced",K384+L384+1,marketing_campaign[[#This Row],[Marital_Status]]="YOLO",K384+L384+1,marketing_campaign[[#This Row],[Marital_Status]]="Absurd",K384+L384+1,marketing_campaign[[#This Row],[Marital_Status]]="Widow",K384+L384+1)</f>
        <v>1</v>
      </c>
      <c r="H384" t="str" cm="1">
        <f t="array" ref="H384">_xlfn.IFS(marketing_campaign[[#This Row],[Family_size]]=1,"Family_with_one_child",marketing_campaign[[#This Row],[Family_size]]&gt;1,"Family_with_more_children")</f>
        <v>Family_with_one_child</v>
      </c>
      <c r="I384">
        <v>27421</v>
      </c>
      <c r="J384" t="str">
        <f>IF(marketing_campaign[[#This Row],[Income]]&gt;=Sheet21!B434,"high_income","low_income")</f>
        <v>high_income</v>
      </c>
      <c r="K384">
        <v>0</v>
      </c>
      <c r="L384">
        <v>0</v>
      </c>
      <c r="M384" s="1">
        <v>41255</v>
      </c>
      <c r="N384">
        <v>14</v>
      </c>
      <c r="O384" t="str" cm="1">
        <f t="array" ref="O384">_xlfn.IFS(AND(marketing_campaign[[#This Row],[Recency]]&gt;=0,marketing_campaign[[#This Row],[Recency]]&lt;=14),"Early Recency",AND(marketing_campaign[[#This Row],[Recency]]&gt;=15,marketing_campaign[[#This Row],[Recency]]&lt;=31),"Mid-Recency",marketing_campaign[[#This Row],[Recency]]&gt;=32,"high Recency")</f>
        <v>Early Recency</v>
      </c>
      <c r="P384">
        <v>43</v>
      </c>
      <c r="Q384">
        <v>12</v>
      </c>
      <c r="R384">
        <v>96</v>
      </c>
      <c r="S384">
        <v>78</v>
      </c>
      <c r="T384">
        <v>40</v>
      </c>
      <c r="U384">
        <v>55</v>
      </c>
      <c r="V384">
        <f>marketing_campaign[[#This Row],[MntGoldProds]]+marketing_campaign[[#This Row],[MntSweetProducts]]+marketing_campaign[[#This Row],[MntFishProducts]]+marketing_campaign[[#This Row],[MntMeatProducts]]+marketing_campaign[[#This Row],[MntFruits]]+marketing_campaign[[#This Row],[MntWines]]</f>
        <v>324</v>
      </c>
      <c r="W384">
        <v>3</v>
      </c>
      <c r="X384">
        <v>4</v>
      </c>
      <c r="Y384">
        <v>1</v>
      </c>
      <c r="Z384">
        <v>6</v>
      </c>
      <c r="AA384">
        <f t="shared" si="11"/>
        <v>14</v>
      </c>
      <c r="AB384" t="str" cm="1">
        <f t="array" ref="AB384">_xlfn.IFS(AND(AA384&gt;=0,AA384&lt;=15),"low purchase",AND(AA384&gt;=16,AA384&lt;=30),"mid purchase",AA384&gt;=31,"high purchase")</f>
        <v>low purchase</v>
      </c>
      <c r="AC384">
        <v>7</v>
      </c>
      <c r="AD384" t="str">
        <f>IF(marketing_campaign[[#This Row],[NumWebVisitsMonth]]&gt;=5.3,"higher_webvists","lower_webvisits")</f>
        <v>higher_webvists</v>
      </c>
      <c r="AE384">
        <v>0</v>
      </c>
      <c r="AF384">
        <v>0</v>
      </c>
      <c r="AG384">
        <v>0</v>
      </c>
      <c r="AH384">
        <v>0</v>
      </c>
      <c r="AI384">
        <v>0</v>
      </c>
      <c r="AJ384">
        <v>0</v>
      </c>
      <c r="AK384">
        <v>3</v>
      </c>
      <c r="AL384">
        <v>11</v>
      </c>
      <c r="AM384">
        <v>0</v>
      </c>
      <c r="AN384">
        <f>marketing_campaign[[#This Row],[AcceptedCmp2]]+marketing_campaign[[#This Row],[AcceptedCmp1]]+marketing_campaign[[#This Row],[AcceptedCmp5]]+marketing_campaign[[#This Row],[AcceptedCmp4]]+marketing_campaign[[#This Row],[AcceptedCmp3]]+marketing_campaign[[#This Row],[Response]]</f>
        <v>0</v>
      </c>
      <c r="AO384" t="str" cm="1">
        <f t="array" ref="AO38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85" spans="1:41" x14ac:dyDescent="0.35">
      <c r="A385">
        <v>3310</v>
      </c>
      <c r="B385">
        <v>1973</v>
      </c>
      <c r="C385">
        <f t="shared" ca="1" si="10"/>
        <v>53</v>
      </c>
      <c r="D385" t="str" cm="1">
        <f t="array" aca="1" ref="D38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85" t="s">
        <v>37</v>
      </c>
      <c r="F385" t="s">
        <v>33</v>
      </c>
      <c r="G385" cm="1">
        <f t="array" ref="G385">_xlfn.IFS(marketing_campaign[[#This Row],[Marital_Status]]="Single",K385+L385+1,marketing_campaign[[#This Row],[Marital_Status]]="Together",K385+L385+2,marketing_campaign[[#This Row],[Marital_Status]]="Alone",K385+L385+1,marketing_campaign[[#This Row],[Marital_Status]]="Married",K385+L385+2,marketing_campaign[[#This Row],[Marital_Status]]="Divorced",K385+L385+1,marketing_campaign[[#This Row],[Marital_Status]]="YOLO",K385+L385+1,marketing_campaign[[#This Row],[Marital_Status]]="Absurd",K385+L385+1,marketing_campaign[[#This Row],[Marital_Status]]="Widow",K385+L385+1)</f>
        <v>5</v>
      </c>
      <c r="H385" t="str" cm="1">
        <f t="array" ref="H385">_xlfn.IFS(marketing_campaign[[#This Row],[Family_size]]=1,"Family_with_one_child",marketing_campaign[[#This Row],[Family_size]]&gt;1,"Family_with_more_children")</f>
        <v>Family_with_more_children</v>
      </c>
      <c r="I385">
        <v>35688</v>
      </c>
      <c r="J385" t="str">
        <f>IF(marketing_campaign[[#This Row],[Income]]&gt;=Sheet21!B435,"high_income","low_income")</f>
        <v>high_income</v>
      </c>
      <c r="K385">
        <v>2</v>
      </c>
      <c r="L385">
        <v>1</v>
      </c>
      <c r="M385" s="1">
        <v>41143</v>
      </c>
      <c r="N385">
        <v>94</v>
      </c>
      <c r="O385" t="str" cm="1">
        <f t="array" ref="O385">_xlfn.IFS(AND(marketing_campaign[[#This Row],[Recency]]&gt;=0,marketing_campaign[[#This Row],[Recency]]&lt;=14),"Early Recency",AND(marketing_campaign[[#This Row],[Recency]]&gt;=15,marketing_campaign[[#This Row],[Recency]]&lt;=31),"Mid-Recency",marketing_campaign[[#This Row],[Recency]]&gt;=32,"high Recency")</f>
        <v>high Recency</v>
      </c>
      <c r="P385">
        <v>73</v>
      </c>
      <c r="Q385">
        <v>3</v>
      </c>
      <c r="R385">
        <v>90</v>
      </c>
      <c r="S385">
        <v>12</v>
      </c>
      <c r="T385">
        <v>1</v>
      </c>
      <c r="U385">
        <v>32</v>
      </c>
      <c r="V385">
        <f>marketing_campaign[[#This Row],[MntGoldProds]]+marketing_campaign[[#This Row],[MntSweetProducts]]+marketing_campaign[[#This Row],[MntFishProducts]]+marketing_campaign[[#This Row],[MntMeatProducts]]+marketing_campaign[[#This Row],[MntFruits]]+marketing_campaign[[#This Row],[MntWines]]</f>
        <v>211</v>
      </c>
      <c r="W385">
        <v>7</v>
      </c>
      <c r="X385">
        <v>4</v>
      </c>
      <c r="Y385">
        <v>1</v>
      </c>
      <c r="Z385">
        <v>4</v>
      </c>
      <c r="AA385">
        <f t="shared" si="11"/>
        <v>16</v>
      </c>
      <c r="AB385" t="str" cm="1">
        <f t="array" ref="AB385">_xlfn.IFS(AND(AA385&gt;=0,AA385&lt;=15),"low purchase",AND(AA385&gt;=16,AA385&lt;=30),"mid purchase",AA385&gt;=31,"high purchase")</f>
        <v>mid purchase</v>
      </c>
      <c r="AC385">
        <v>8</v>
      </c>
      <c r="AD385" t="str">
        <f>IF(marketing_campaign[[#This Row],[NumWebVisitsMonth]]&gt;=5.3,"higher_webvists","lower_webvisits")</f>
        <v>higher_webvists</v>
      </c>
      <c r="AE385">
        <v>0</v>
      </c>
      <c r="AF385">
        <v>0</v>
      </c>
      <c r="AG385">
        <v>0</v>
      </c>
      <c r="AH385">
        <v>0</v>
      </c>
      <c r="AI385">
        <v>0</v>
      </c>
      <c r="AJ385">
        <v>0</v>
      </c>
      <c r="AK385">
        <v>3</v>
      </c>
      <c r="AL385">
        <v>11</v>
      </c>
      <c r="AM385">
        <v>0</v>
      </c>
      <c r="AN385">
        <f>marketing_campaign[[#This Row],[AcceptedCmp2]]+marketing_campaign[[#This Row],[AcceptedCmp1]]+marketing_campaign[[#This Row],[AcceptedCmp5]]+marketing_campaign[[#This Row],[AcceptedCmp4]]+marketing_campaign[[#This Row],[AcceptedCmp3]]+marketing_campaign[[#This Row],[Response]]</f>
        <v>0</v>
      </c>
      <c r="AO385" t="str" cm="1">
        <f t="array" ref="AO38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86" spans="1:41" x14ac:dyDescent="0.35">
      <c r="A386">
        <v>2724</v>
      </c>
      <c r="B386">
        <v>1981</v>
      </c>
      <c r="C386">
        <f t="shared" ref="C386:C449" ca="1" si="12">YEAR(TODAY())-B386</f>
        <v>45</v>
      </c>
      <c r="D386" t="str" cm="1">
        <f t="array" aca="1" ref="D38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386" t="s">
        <v>34</v>
      </c>
      <c r="F386" t="s">
        <v>30</v>
      </c>
      <c r="G386" cm="1">
        <f t="array" ref="G386">_xlfn.IFS(marketing_campaign[[#This Row],[Marital_Status]]="Single",K386+L386+1,marketing_campaign[[#This Row],[Marital_Status]]="Together",K386+L386+2,marketing_campaign[[#This Row],[Marital_Status]]="Alone",K386+L386+1,marketing_campaign[[#This Row],[Marital_Status]]="Married",K386+L386+2,marketing_campaign[[#This Row],[Marital_Status]]="Divorced",K386+L386+1,marketing_campaign[[#This Row],[Marital_Status]]="YOLO",K386+L386+1,marketing_campaign[[#This Row],[Marital_Status]]="Absurd",K386+L386+1,marketing_campaign[[#This Row],[Marital_Status]]="Widow",K386+L386+1)</f>
        <v>2</v>
      </c>
      <c r="H386" t="str" cm="1">
        <f t="array" ref="H386">_xlfn.IFS(marketing_campaign[[#This Row],[Family_size]]=1,"Family_with_one_child",marketing_campaign[[#This Row],[Family_size]]&gt;1,"Family_with_more_children")</f>
        <v>Family_with_more_children</v>
      </c>
      <c r="I386">
        <v>36143</v>
      </c>
      <c r="J386" t="str">
        <f>IF(marketing_campaign[[#This Row],[Income]]&gt;=Sheet21!B436,"high_income","low_income")</f>
        <v>high_income</v>
      </c>
      <c r="K386">
        <v>1</v>
      </c>
      <c r="L386">
        <v>0</v>
      </c>
      <c r="M386" s="1">
        <v>41728</v>
      </c>
      <c r="N386">
        <v>33</v>
      </c>
      <c r="O386" t="str" cm="1">
        <f t="array" ref="O386">_xlfn.IFS(AND(marketing_campaign[[#This Row],[Recency]]&gt;=0,marketing_campaign[[#This Row],[Recency]]&lt;=14),"Early Recency",AND(marketing_campaign[[#This Row],[Recency]]&gt;=15,marketing_campaign[[#This Row],[Recency]]&lt;=31),"Mid-Recency",marketing_campaign[[#This Row],[Recency]]&gt;=32,"high Recency")</f>
        <v>high Recency</v>
      </c>
      <c r="P386">
        <v>12</v>
      </c>
      <c r="Q386">
        <v>0</v>
      </c>
      <c r="R386">
        <v>1</v>
      </c>
      <c r="S386">
        <v>0</v>
      </c>
      <c r="T386">
        <v>0</v>
      </c>
      <c r="U386">
        <v>6</v>
      </c>
      <c r="V386">
        <f>marketing_campaign[[#This Row],[MntGoldProds]]+marketing_campaign[[#This Row],[MntSweetProducts]]+marketing_campaign[[#This Row],[MntFishProducts]]+marketing_campaign[[#This Row],[MntMeatProducts]]+marketing_campaign[[#This Row],[MntFruits]]+marketing_campaign[[#This Row],[MntWines]]</f>
        <v>19</v>
      </c>
      <c r="W386">
        <v>1</v>
      </c>
      <c r="X386">
        <v>0</v>
      </c>
      <c r="Y386">
        <v>1</v>
      </c>
      <c r="Z386">
        <v>2</v>
      </c>
      <c r="AA386">
        <f t="shared" ref="AA386:AA449" si="13">W386+X386+Y386+Z386</f>
        <v>4</v>
      </c>
      <c r="AB386" t="str" cm="1">
        <f t="array" ref="AB386">_xlfn.IFS(AND(AA386&gt;=0,AA386&lt;=15),"low purchase",AND(AA386&gt;=16,AA386&lt;=30),"mid purchase",AA386&gt;=31,"high purchase")</f>
        <v>low purchase</v>
      </c>
      <c r="AC386">
        <v>3</v>
      </c>
      <c r="AD386" t="str">
        <f>IF(marketing_campaign[[#This Row],[NumWebVisitsMonth]]&gt;=5.3,"higher_webvists","lower_webvisits")</f>
        <v>lower_webvisits</v>
      </c>
      <c r="AE386">
        <v>0</v>
      </c>
      <c r="AF386">
        <v>0</v>
      </c>
      <c r="AG386">
        <v>0</v>
      </c>
      <c r="AH386">
        <v>0</v>
      </c>
      <c r="AI386">
        <v>0</v>
      </c>
      <c r="AJ386">
        <v>0</v>
      </c>
      <c r="AK386">
        <v>3</v>
      </c>
      <c r="AL386">
        <v>11</v>
      </c>
      <c r="AM386">
        <v>0</v>
      </c>
      <c r="AN386">
        <f>marketing_campaign[[#This Row],[AcceptedCmp2]]+marketing_campaign[[#This Row],[AcceptedCmp1]]+marketing_campaign[[#This Row],[AcceptedCmp5]]+marketing_campaign[[#This Row],[AcceptedCmp4]]+marketing_campaign[[#This Row],[AcceptedCmp3]]+marketing_campaign[[#This Row],[Response]]</f>
        <v>0</v>
      </c>
      <c r="AO386" t="str" cm="1">
        <f t="array" ref="AO38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87" spans="1:41" x14ac:dyDescent="0.35">
      <c r="A387">
        <v>948</v>
      </c>
      <c r="B387">
        <v>1971</v>
      </c>
      <c r="C387">
        <f t="shared" ca="1" si="12"/>
        <v>55</v>
      </c>
      <c r="D387" t="str" cm="1">
        <f t="array" aca="1" ref="D38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87" t="s">
        <v>29</v>
      </c>
      <c r="F387" t="s">
        <v>30</v>
      </c>
      <c r="G387" cm="1">
        <f t="array" ref="G387">_xlfn.IFS(marketing_campaign[[#This Row],[Marital_Status]]="Single",K387+L387+1,marketing_campaign[[#This Row],[Marital_Status]]="Together",K387+L387+2,marketing_campaign[[#This Row],[Marital_Status]]="Alone",K387+L387+1,marketing_campaign[[#This Row],[Marital_Status]]="Married",K387+L387+2,marketing_campaign[[#This Row],[Marital_Status]]="Divorced",K387+L387+1,marketing_campaign[[#This Row],[Marital_Status]]="YOLO",K387+L387+1,marketing_campaign[[#This Row],[Marital_Status]]="Absurd",K387+L387+1,marketing_campaign[[#This Row],[Marital_Status]]="Widow",K387+L387+1)</f>
        <v>2</v>
      </c>
      <c r="H387" t="str" cm="1">
        <f t="array" ref="H387">_xlfn.IFS(marketing_campaign[[#This Row],[Family_size]]=1,"Family_with_one_child",marketing_campaign[[#This Row],[Family_size]]&gt;1,"Family_with_more_children")</f>
        <v>Family_with_more_children</v>
      </c>
      <c r="I387">
        <v>10245</v>
      </c>
      <c r="J387" t="str">
        <f>IF(marketing_campaign[[#This Row],[Income]]&gt;=Sheet21!B437,"high_income","low_income")</f>
        <v>high_income</v>
      </c>
      <c r="K387">
        <v>1</v>
      </c>
      <c r="L387">
        <v>0</v>
      </c>
      <c r="M387" s="1">
        <v>41409</v>
      </c>
      <c r="N387">
        <v>32</v>
      </c>
      <c r="O387" t="str" cm="1">
        <f t="array" ref="O387">_xlfn.IFS(AND(marketing_campaign[[#This Row],[Recency]]&gt;=0,marketing_campaign[[#This Row],[Recency]]&lt;=14),"Early Recency",AND(marketing_campaign[[#This Row],[Recency]]&gt;=15,marketing_campaign[[#This Row],[Recency]]&lt;=31),"Mid-Recency",marketing_campaign[[#This Row],[Recency]]&gt;=32,"high Recency")</f>
        <v>high Recency</v>
      </c>
      <c r="P387">
        <v>4</v>
      </c>
      <c r="Q387">
        <v>7</v>
      </c>
      <c r="R387">
        <v>7</v>
      </c>
      <c r="S387">
        <v>6</v>
      </c>
      <c r="T387">
        <v>4</v>
      </c>
      <c r="U387">
        <v>13</v>
      </c>
      <c r="V387">
        <f>marketing_campaign[[#This Row],[MntGoldProds]]+marketing_campaign[[#This Row],[MntSweetProducts]]+marketing_campaign[[#This Row],[MntFishProducts]]+marketing_campaign[[#This Row],[MntMeatProducts]]+marketing_campaign[[#This Row],[MntFruits]]+marketing_campaign[[#This Row],[MntWines]]</f>
        <v>41</v>
      </c>
      <c r="W387">
        <v>3</v>
      </c>
      <c r="X387">
        <v>1</v>
      </c>
      <c r="Y387">
        <v>2</v>
      </c>
      <c r="Z387">
        <v>2</v>
      </c>
      <c r="AA387">
        <f t="shared" si="13"/>
        <v>8</v>
      </c>
      <c r="AB387" t="str" cm="1">
        <f t="array" ref="AB387">_xlfn.IFS(AND(AA387&gt;=0,AA387&lt;=15),"low purchase",AND(AA387&gt;=16,AA387&lt;=30),"mid purchase",AA387&gt;=31,"high purchase")</f>
        <v>low purchase</v>
      </c>
      <c r="AC387">
        <v>5</v>
      </c>
      <c r="AD387" t="str">
        <f>IF(marketing_campaign[[#This Row],[NumWebVisitsMonth]]&gt;=5.3,"higher_webvists","lower_webvisits")</f>
        <v>lower_webvisits</v>
      </c>
      <c r="AE387">
        <v>0</v>
      </c>
      <c r="AF387">
        <v>0</v>
      </c>
      <c r="AG387">
        <v>0</v>
      </c>
      <c r="AH387">
        <v>0</v>
      </c>
      <c r="AI387">
        <v>0</v>
      </c>
      <c r="AJ387">
        <v>0</v>
      </c>
      <c r="AK387">
        <v>3</v>
      </c>
      <c r="AL387">
        <v>11</v>
      </c>
      <c r="AM387">
        <v>0</v>
      </c>
      <c r="AN387">
        <f>marketing_campaign[[#This Row],[AcceptedCmp2]]+marketing_campaign[[#This Row],[AcceptedCmp1]]+marketing_campaign[[#This Row],[AcceptedCmp5]]+marketing_campaign[[#This Row],[AcceptedCmp4]]+marketing_campaign[[#This Row],[AcceptedCmp3]]+marketing_campaign[[#This Row],[Response]]</f>
        <v>0</v>
      </c>
      <c r="AO387" t="str" cm="1">
        <f t="array" ref="AO38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88" spans="1:41" x14ac:dyDescent="0.35">
      <c r="A388">
        <v>6720</v>
      </c>
      <c r="B388">
        <v>1968</v>
      </c>
      <c r="C388">
        <f t="shared" ca="1" si="12"/>
        <v>58</v>
      </c>
      <c r="D388" t="str" cm="1">
        <f t="array" aca="1" ref="D38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88" t="s">
        <v>34</v>
      </c>
      <c r="F388" t="s">
        <v>31</v>
      </c>
      <c r="G388" cm="1">
        <f t="array" ref="G388">_xlfn.IFS(marketing_campaign[[#This Row],[Marital_Status]]="Single",K388+L388+1,marketing_campaign[[#This Row],[Marital_Status]]="Together",K388+L388+2,marketing_campaign[[#This Row],[Marital_Status]]="Alone",K388+L388+1,marketing_campaign[[#This Row],[Marital_Status]]="Married",K388+L388+2,marketing_campaign[[#This Row],[Marital_Status]]="Divorced",K388+L388+1,marketing_campaign[[#This Row],[Marital_Status]]="YOLO",K388+L388+1,marketing_campaign[[#This Row],[Marital_Status]]="Absurd",K388+L388+1,marketing_campaign[[#This Row],[Marital_Status]]="Widow",K388+L388+1)</f>
        <v>3</v>
      </c>
      <c r="H388" t="str" cm="1">
        <f t="array" ref="H388">_xlfn.IFS(marketing_campaign[[#This Row],[Family_size]]=1,"Family_with_one_child",marketing_campaign[[#This Row],[Family_size]]&gt;1,"Family_with_more_children")</f>
        <v>Family_with_more_children</v>
      </c>
      <c r="I388">
        <v>43795</v>
      </c>
      <c r="J388" t="str">
        <f>IF(marketing_campaign[[#This Row],[Income]]&gt;=Sheet21!B438,"high_income","low_income")</f>
        <v>high_income</v>
      </c>
      <c r="K388">
        <v>0</v>
      </c>
      <c r="L388">
        <v>1</v>
      </c>
      <c r="M388" s="1">
        <v>41563</v>
      </c>
      <c r="N388">
        <v>11</v>
      </c>
      <c r="O388" t="str" cm="1">
        <f t="array" ref="O388">_xlfn.IFS(AND(marketing_campaign[[#This Row],[Recency]]&gt;=0,marketing_campaign[[#This Row],[Recency]]&lt;=14),"Early Recency",AND(marketing_campaign[[#This Row],[Recency]]&gt;=15,marketing_campaign[[#This Row],[Recency]]&lt;=31),"Mid-Recency",marketing_campaign[[#This Row],[Recency]]&gt;=32,"high Recency")</f>
        <v>Early Recency</v>
      </c>
      <c r="P388">
        <v>314</v>
      </c>
      <c r="Q388">
        <v>11</v>
      </c>
      <c r="R388">
        <v>53</v>
      </c>
      <c r="S388">
        <v>4</v>
      </c>
      <c r="T388">
        <v>3</v>
      </c>
      <c r="U388">
        <v>107</v>
      </c>
      <c r="V388">
        <f>marketing_campaign[[#This Row],[MntGoldProds]]+marketing_campaign[[#This Row],[MntSweetProducts]]+marketing_campaign[[#This Row],[MntFishProducts]]+marketing_campaign[[#This Row],[MntMeatProducts]]+marketing_campaign[[#This Row],[MntFruits]]+marketing_campaign[[#This Row],[MntWines]]</f>
        <v>492</v>
      </c>
      <c r="W388">
        <v>3</v>
      </c>
      <c r="X388">
        <v>7</v>
      </c>
      <c r="Y388">
        <v>3</v>
      </c>
      <c r="Z388">
        <v>4</v>
      </c>
      <c r="AA388">
        <f t="shared" si="13"/>
        <v>17</v>
      </c>
      <c r="AB388" t="str" cm="1">
        <f t="array" ref="AB388">_xlfn.IFS(AND(AA388&gt;=0,AA388&lt;=15),"low purchase",AND(AA388&gt;=16,AA388&lt;=30),"mid purchase",AA388&gt;=31,"high purchase")</f>
        <v>mid purchase</v>
      </c>
      <c r="AC388">
        <v>7</v>
      </c>
      <c r="AD388" t="str">
        <f>IF(marketing_campaign[[#This Row],[NumWebVisitsMonth]]&gt;=5.3,"higher_webvists","lower_webvisits")</f>
        <v>higher_webvists</v>
      </c>
      <c r="AE388">
        <v>0</v>
      </c>
      <c r="AF388">
        <v>1</v>
      </c>
      <c r="AG388">
        <v>0</v>
      </c>
      <c r="AH388">
        <v>0</v>
      </c>
      <c r="AI388">
        <v>0</v>
      </c>
      <c r="AJ388">
        <v>0</v>
      </c>
      <c r="AK388">
        <v>3</v>
      </c>
      <c r="AL388">
        <v>11</v>
      </c>
      <c r="AM388">
        <v>1</v>
      </c>
      <c r="AN388">
        <f>marketing_campaign[[#This Row],[AcceptedCmp2]]+marketing_campaign[[#This Row],[AcceptedCmp1]]+marketing_campaign[[#This Row],[AcceptedCmp5]]+marketing_campaign[[#This Row],[AcceptedCmp4]]+marketing_campaign[[#This Row],[AcceptedCmp3]]+marketing_campaign[[#This Row],[Response]]</f>
        <v>2</v>
      </c>
      <c r="AO388" t="str" cm="1">
        <f t="array" ref="AO38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389" spans="1:41" x14ac:dyDescent="0.35">
      <c r="A389">
        <v>6202</v>
      </c>
      <c r="B389">
        <v>1960</v>
      </c>
      <c r="C389">
        <f t="shared" ca="1" si="12"/>
        <v>66</v>
      </c>
      <c r="D389" t="str" cm="1">
        <f t="array" aca="1" ref="D38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389" t="s">
        <v>29</v>
      </c>
      <c r="F389" t="s">
        <v>31</v>
      </c>
      <c r="G389" cm="1">
        <f t="array" ref="G389">_xlfn.IFS(marketing_campaign[[#This Row],[Marital_Status]]="Single",K389+L389+1,marketing_campaign[[#This Row],[Marital_Status]]="Together",K389+L389+2,marketing_campaign[[#This Row],[Marital_Status]]="Alone",K389+L389+1,marketing_campaign[[#This Row],[Marital_Status]]="Married",K389+L389+2,marketing_campaign[[#This Row],[Marital_Status]]="Divorced",K389+L389+1,marketing_campaign[[#This Row],[Marital_Status]]="YOLO",K389+L389+1,marketing_campaign[[#This Row],[Marital_Status]]="Absurd",K389+L389+1,marketing_campaign[[#This Row],[Marital_Status]]="Widow",K389+L389+1)</f>
        <v>3</v>
      </c>
      <c r="H389" t="str" cm="1">
        <f t="array" ref="H389">_xlfn.IFS(marketing_campaign[[#This Row],[Family_size]]=1,"Family_with_one_child",marketing_campaign[[#This Row],[Family_size]]&gt;1,"Family_with_more_children")</f>
        <v>Family_with_more_children</v>
      </c>
      <c r="I389">
        <v>63381</v>
      </c>
      <c r="J389" t="str">
        <f>IF(marketing_campaign[[#This Row],[Income]]&gt;=Sheet21!B439,"high_income","low_income")</f>
        <v>high_income</v>
      </c>
      <c r="K389">
        <v>0</v>
      </c>
      <c r="L389">
        <v>1</v>
      </c>
      <c r="M389" s="1">
        <v>41187</v>
      </c>
      <c r="N389">
        <v>78</v>
      </c>
      <c r="O389" t="str" cm="1">
        <f t="array" ref="O389">_xlfn.IFS(AND(marketing_campaign[[#This Row],[Recency]]&gt;=0,marketing_campaign[[#This Row],[Recency]]&lt;=14),"Early Recency",AND(marketing_campaign[[#This Row],[Recency]]&gt;=15,marketing_campaign[[#This Row],[Recency]]&lt;=31),"Mid-Recency",marketing_campaign[[#This Row],[Recency]]&gt;=32,"high Recency")</f>
        <v>high Recency</v>
      </c>
      <c r="P389">
        <v>571</v>
      </c>
      <c r="Q389">
        <v>50</v>
      </c>
      <c r="R389">
        <v>142</v>
      </c>
      <c r="S389">
        <v>33</v>
      </c>
      <c r="T389">
        <v>50</v>
      </c>
      <c r="U389">
        <v>159</v>
      </c>
      <c r="V389">
        <f>marketing_campaign[[#This Row],[MntGoldProds]]+marketing_campaign[[#This Row],[MntSweetProducts]]+marketing_campaign[[#This Row],[MntFishProducts]]+marketing_campaign[[#This Row],[MntMeatProducts]]+marketing_campaign[[#This Row],[MntFruits]]+marketing_campaign[[#This Row],[MntWines]]</f>
        <v>1005</v>
      </c>
      <c r="W389">
        <v>4</v>
      </c>
      <c r="X389">
        <v>4</v>
      </c>
      <c r="Y389">
        <v>5</v>
      </c>
      <c r="Z389">
        <v>13</v>
      </c>
      <c r="AA389">
        <f t="shared" si="13"/>
        <v>26</v>
      </c>
      <c r="AB389" t="str" cm="1">
        <f t="array" ref="AB389">_xlfn.IFS(AND(AA389&gt;=0,AA389&lt;=15),"low purchase",AND(AA389&gt;=16,AA389&lt;=30),"mid purchase",AA389&gt;=31,"high purchase")</f>
        <v>mid purchase</v>
      </c>
      <c r="AC389">
        <v>2</v>
      </c>
      <c r="AD389" t="str">
        <f>IF(marketing_campaign[[#This Row],[NumWebVisitsMonth]]&gt;=5.3,"higher_webvists","lower_webvisits")</f>
        <v>lower_webvisits</v>
      </c>
      <c r="AE389">
        <v>0</v>
      </c>
      <c r="AF389">
        <v>0</v>
      </c>
      <c r="AG389">
        <v>0</v>
      </c>
      <c r="AH389">
        <v>0</v>
      </c>
      <c r="AI389">
        <v>0</v>
      </c>
      <c r="AJ389">
        <v>0</v>
      </c>
      <c r="AK389">
        <v>3</v>
      </c>
      <c r="AL389">
        <v>11</v>
      </c>
      <c r="AM389">
        <v>0</v>
      </c>
      <c r="AN389">
        <f>marketing_campaign[[#This Row],[AcceptedCmp2]]+marketing_campaign[[#This Row],[AcceptedCmp1]]+marketing_campaign[[#This Row],[AcceptedCmp5]]+marketing_campaign[[#This Row],[AcceptedCmp4]]+marketing_campaign[[#This Row],[AcceptedCmp3]]+marketing_campaign[[#This Row],[Response]]</f>
        <v>0</v>
      </c>
      <c r="AO389" t="str" cm="1">
        <f t="array" ref="AO38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90" spans="1:41" x14ac:dyDescent="0.35">
      <c r="A390">
        <v>2066</v>
      </c>
      <c r="B390">
        <v>1949</v>
      </c>
      <c r="C390">
        <f t="shared" ca="1" si="12"/>
        <v>77</v>
      </c>
      <c r="D390" t="str" cm="1">
        <f t="array" aca="1" ref="D39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390" t="s">
        <v>29</v>
      </c>
      <c r="F390" t="s">
        <v>31</v>
      </c>
      <c r="G390" cm="1">
        <f t="array" ref="G390">_xlfn.IFS(marketing_campaign[[#This Row],[Marital_Status]]="Single",K390+L390+1,marketing_campaign[[#This Row],[Marital_Status]]="Together",K390+L390+2,marketing_campaign[[#This Row],[Marital_Status]]="Alone",K390+L390+1,marketing_campaign[[#This Row],[Marital_Status]]="Married",K390+L390+2,marketing_campaign[[#This Row],[Marital_Status]]="Divorced",K390+L390+1,marketing_campaign[[#This Row],[Marital_Status]]="YOLO",K390+L390+1,marketing_campaign[[#This Row],[Marital_Status]]="Absurd",K390+L390+1,marketing_campaign[[#This Row],[Marital_Status]]="Widow",K390+L390+1)</f>
        <v>3</v>
      </c>
      <c r="H390" t="str" cm="1">
        <f t="array" ref="H390">_xlfn.IFS(marketing_campaign[[#This Row],[Family_size]]=1,"Family_with_one_child",marketing_campaign[[#This Row],[Family_size]]&gt;1,"Family_with_more_children")</f>
        <v>Family_with_more_children</v>
      </c>
      <c r="I390">
        <v>38823</v>
      </c>
      <c r="J390" t="str">
        <f>IF(marketing_campaign[[#This Row],[Income]]&gt;=Sheet21!B440,"high_income","low_income")</f>
        <v>high_income</v>
      </c>
      <c r="K390">
        <v>0</v>
      </c>
      <c r="L390">
        <v>1</v>
      </c>
      <c r="M390" s="1">
        <v>41151</v>
      </c>
      <c r="N390">
        <v>56</v>
      </c>
      <c r="O390" t="str" cm="1">
        <f t="array" ref="O390">_xlfn.IFS(AND(marketing_campaign[[#This Row],[Recency]]&gt;=0,marketing_campaign[[#This Row],[Recency]]&lt;=14),"Early Recency",AND(marketing_campaign[[#This Row],[Recency]]&gt;=15,marketing_campaign[[#This Row],[Recency]]&lt;=31),"Mid-Recency",marketing_campaign[[#This Row],[Recency]]&gt;=32,"high Recency")</f>
        <v>high Recency</v>
      </c>
      <c r="P390">
        <v>70</v>
      </c>
      <c r="Q390">
        <v>0</v>
      </c>
      <c r="R390">
        <v>11</v>
      </c>
      <c r="S390">
        <v>2</v>
      </c>
      <c r="T390">
        <v>8</v>
      </c>
      <c r="U390">
        <v>23</v>
      </c>
      <c r="V390">
        <f>marketing_campaign[[#This Row],[MntGoldProds]]+marketing_campaign[[#This Row],[MntSweetProducts]]+marketing_campaign[[#This Row],[MntFishProducts]]+marketing_campaign[[#This Row],[MntMeatProducts]]+marketing_campaign[[#This Row],[MntFruits]]+marketing_campaign[[#This Row],[MntWines]]</f>
        <v>114</v>
      </c>
      <c r="W390">
        <v>1</v>
      </c>
      <c r="X390">
        <v>2</v>
      </c>
      <c r="Y390">
        <v>1</v>
      </c>
      <c r="Z390">
        <v>3</v>
      </c>
      <c r="AA390">
        <f t="shared" si="13"/>
        <v>7</v>
      </c>
      <c r="AB390" t="str" cm="1">
        <f t="array" ref="AB390">_xlfn.IFS(AND(AA390&gt;=0,AA390&lt;=15),"low purchase",AND(AA390&gt;=16,AA390&lt;=30),"mid purchase",AA390&gt;=31,"high purchase")</f>
        <v>low purchase</v>
      </c>
      <c r="AC390">
        <v>6</v>
      </c>
      <c r="AD390" t="str">
        <f>IF(marketing_campaign[[#This Row],[NumWebVisitsMonth]]&gt;=5.3,"higher_webvists","lower_webvisits")</f>
        <v>higher_webvists</v>
      </c>
      <c r="AE390">
        <v>0</v>
      </c>
      <c r="AF390">
        <v>0</v>
      </c>
      <c r="AG390">
        <v>0</v>
      </c>
      <c r="AH390">
        <v>0</v>
      </c>
      <c r="AI390">
        <v>0</v>
      </c>
      <c r="AJ390">
        <v>0</v>
      </c>
      <c r="AK390">
        <v>3</v>
      </c>
      <c r="AL390">
        <v>11</v>
      </c>
      <c r="AM390">
        <v>0</v>
      </c>
      <c r="AN390">
        <f>marketing_campaign[[#This Row],[AcceptedCmp2]]+marketing_campaign[[#This Row],[AcceptedCmp1]]+marketing_campaign[[#This Row],[AcceptedCmp5]]+marketing_campaign[[#This Row],[AcceptedCmp4]]+marketing_campaign[[#This Row],[AcceptedCmp3]]+marketing_campaign[[#This Row],[Response]]</f>
        <v>0</v>
      </c>
      <c r="AO390" t="str" cm="1">
        <f t="array" ref="AO39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91" spans="1:41" x14ac:dyDescent="0.35">
      <c r="A391">
        <v>9799</v>
      </c>
      <c r="B391">
        <v>1968</v>
      </c>
      <c r="C391">
        <f t="shared" ca="1" si="12"/>
        <v>58</v>
      </c>
      <c r="D391" t="str" cm="1">
        <f t="array" aca="1" ref="D39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91" t="s">
        <v>32</v>
      </c>
      <c r="F391" t="s">
        <v>35</v>
      </c>
      <c r="G391" cm="1">
        <f t="array" ref="G391">_xlfn.IFS(marketing_campaign[[#This Row],[Marital_Status]]="Single",K391+L391+1,marketing_campaign[[#This Row],[Marital_Status]]="Together",K391+L391+2,marketing_campaign[[#This Row],[Marital_Status]]="Alone",K391+L391+1,marketing_campaign[[#This Row],[Marital_Status]]="Married",K391+L391+2,marketing_campaign[[#This Row],[Marital_Status]]="Divorced",K391+L391+1,marketing_campaign[[#This Row],[Marital_Status]]="YOLO",K391+L391+1,marketing_campaign[[#This Row],[Marital_Status]]="Absurd",K391+L391+1,marketing_campaign[[#This Row],[Marital_Status]]="Widow",K391+L391+1)</f>
        <v>3</v>
      </c>
      <c r="H391" t="str" cm="1">
        <f t="array" ref="H391">_xlfn.IFS(marketing_campaign[[#This Row],[Family_size]]=1,"Family_with_one_child",marketing_campaign[[#This Row],[Family_size]]&gt;1,"Family_with_more_children")</f>
        <v>Family_with_more_children</v>
      </c>
      <c r="I391">
        <v>83664</v>
      </c>
      <c r="J391" t="str">
        <f>IF(marketing_campaign[[#This Row],[Income]]&gt;=Sheet21!B441,"high_income","low_income")</f>
        <v>high_income</v>
      </c>
      <c r="K391">
        <v>1</v>
      </c>
      <c r="L391">
        <v>1</v>
      </c>
      <c r="M391" s="1">
        <v>41402</v>
      </c>
      <c r="N391">
        <v>57</v>
      </c>
      <c r="O391" t="str" cm="1">
        <f t="array" ref="O391">_xlfn.IFS(AND(marketing_campaign[[#This Row],[Recency]]&gt;=0,marketing_campaign[[#This Row],[Recency]]&lt;=14),"Early Recency",AND(marketing_campaign[[#This Row],[Recency]]&gt;=15,marketing_campaign[[#This Row],[Recency]]&lt;=31),"Mid-Recency",marketing_campaign[[#This Row],[Recency]]&gt;=32,"high Recency")</f>
        <v>high Recency</v>
      </c>
      <c r="P391">
        <v>866</v>
      </c>
      <c r="Q391">
        <v>21</v>
      </c>
      <c r="R391">
        <v>151</v>
      </c>
      <c r="S391">
        <v>28</v>
      </c>
      <c r="T391">
        <v>21</v>
      </c>
      <c r="U391">
        <v>86</v>
      </c>
      <c r="V391">
        <f>marketing_campaign[[#This Row],[MntGoldProds]]+marketing_campaign[[#This Row],[MntSweetProducts]]+marketing_campaign[[#This Row],[MntFishProducts]]+marketing_campaign[[#This Row],[MntMeatProducts]]+marketing_campaign[[#This Row],[MntFruits]]+marketing_campaign[[#This Row],[MntWines]]</f>
        <v>1173</v>
      </c>
      <c r="W391">
        <v>3</v>
      </c>
      <c r="X391">
        <v>2</v>
      </c>
      <c r="Y391">
        <v>2</v>
      </c>
      <c r="Z391">
        <v>12</v>
      </c>
      <c r="AA391">
        <f t="shared" si="13"/>
        <v>19</v>
      </c>
      <c r="AB391" t="str" cm="1">
        <f t="array" ref="AB391">_xlfn.IFS(AND(AA391&gt;=0,AA391&lt;=15),"low purchase",AND(AA391&gt;=16,AA391&lt;=30),"mid purchase",AA391&gt;=31,"high purchase")</f>
        <v>mid purchase</v>
      </c>
      <c r="AC391">
        <v>5</v>
      </c>
      <c r="AD391" t="str">
        <f>IF(marketing_campaign[[#This Row],[NumWebVisitsMonth]]&gt;=5.3,"higher_webvists","lower_webvisits")</f>
        <v>lower_webvisits</v>
      </c>
      <c r="AE391">
        <v>0</v>
      </c>
      <c r="AF391">
        <v>0</v>
      </c>
      <c r="AG391">
        <v>0</v>
      </c>
      <c r="AH391">
        <v>0</v>
      </c>
      <c r="AI391">
        <v>0</v>
      </c>
      <c r="AJ391">
        <v>0</v>
      </c>
      <c r="AK391">
        <v>3</v>
      </c>
      <c r="AL391">
        <v>11</v>
      </c>
      <c r="AM391">
        <v>0</v>
      </c>
      <c r="AN391">
        <f>marketing_campaign[[#This Row],[AcceptedCmp2]]+marketing_campaign[[#This Row],[AcceptedCmp1]]+marketing_campaign[[#This Row],[AcceptedCmp5]]+marketing_campaign[[#This Row],[AcceptedCmp4]]+marketing_campaign[[#This Row],[AcceptedCmp3]]+marketing_campaign[[#This Row],[Response]]</f>
        <v>0</v>
      </c>
      <c r="AO391" t="str" cm="1">
        <f t="array" ref="AO39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92" spans="1:41" x14ac:dyDescent="0.35">
      <c r="A392">
        <v>8318</v>
      </c>
      <c r="B392">
        <v>1979</v>
      </c>
      <c r="C392">
        <f t="shared" ca="1" si="12"/>
        <v>47</v>
      </c>
      <c r="D392" t="str" cm="1">
        <f t="array" aca="1" ref="D39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92" t="s">
        <v>29</v>
      </c>
      <c r="F392" t="s">
        <v>31</v>
      </c>
      <c r="G392" cm="1">
        <f t="array" ref="G392">_xlfn.IFS(marketing_campaign[[#This Row],[Marital_Status]]="Single",K392+L392+1,marketing_campaign[[#This Row],[Marital_Status]]="Together",K392+L392+2,marketing_campaign[[#This Row],[Marital_Status]]="Alone",K392+L392+1,marketing_campaign[[#This Row],[Marital_Status]]="Married",K392+L392+2,marketing_campaign[[#This Row],[Marital_Status]]="Divorced",K392+L392+1,marketing_campaign[[#This Row],[Marital_Status]]="YOLO",K392+L392+1,marketing_campaign[[#This Row],[Marital_Status]]="Absurd",K392+L392+1,marketing_campaign[[#This Row],[Marital_Status]]="Widow",K392+L392+1)</f>
        <v>2</v>
      </c>
      <c r="H392" t="str" cm="1">
        <f t="array" ref="H392">_xlfn.IFS(marketing_campaign[[#This Row],[Family_size]]=1,"Family_with_one_child",marketing_campaign[[#This Row],[Family_size]]&gt;1,"Family_with_more_children")</f>
        <v>Family_with_more_children</v>
      </c>
      <c r="I392">
        <v>90300</v>
      </c>
      <c r="J392" t="str">
        <f>IF(marketing_campaign[[#This Row],[Income]]&gt;=Sheet21!B442,"high_income","low_income")</f>
        <v>high_income</v>
      </c>
      <c r="K392">
        <v>0</v>
      </c>
      <c r="L392">
        <v>0</v>
      </c>
      <c r="M392" s="1">
        <v>41642</v>
      </c>
      <c r="N392">
        <v>7</v>
      </c>
      <c r="O392" t="str" cm="1">
        <f t="array" ref="O392">_xlfn.IFS(AND(marketing_campaign[[#This Row],[Recency]]&gt;=0,marketing_campaign[[#This Row],[Recency]]&lt;=14),"Early Recency",AND(marketing_campaign[[#This Row],[Recency]]&gt;=15,marketing_campaign[[#This Row],[Recency]]&lt;=31),"Mid-Recency",marketing_campaign[[#This Row],[Recency]]&gt;=32,"high Recency")</f>
        <v>Early Recency</v>
      </c>
      <c r="P392">
        <v>594</v>
      </c>
      <c r="Q392">
        <v>134</v>
      </c>
      <c r="R392">
        <v>786</v>
      </c>
      <c r="S392">
        <v>33</v>
      </c>
      <c r="T392">
        <v>134</v>
      </c>
      <c r="U392">
        <v>57</v>
      </c>
      <c r="V392">
        <f>marketing_campaign[[#This Row],[MntGoldProds]]+marketing_campaign[[#This Row],[MntSweetProducts]]+marketing_campaign[[#This Row],[MntFishProducts]]+marketing_campaign[[#This Row],[MntMeatProducts]]+marketing_campaign[[#This Row],[MntFruits]]+marketing_campaign[[#This Row],[MntWines]]</f>
        <v>1738</v>
      </c>
      <c r="W392">
        <v>0</v>
      </c>
      <c r="X392">
        <v>5</v>
      </c>
      <c r="Y392">
        <v>6</v>
      </c>
      <c r="Z392">
        <v>8</v>
      </c>
      <c r="AA392">
        <f t="shared" si="13"/>
        <v>19</v>
      </c>
      <c r="AB392" t="str" cm="1">
        <f t="array" ref="AB392">_xlfn.IFS(AND(AA392&gt;=0,AA392&lt;=15),"low purchase",AND(AA392&gt;=16,AA392&lt;=30),"mid purchase",AA392&gt;=31,"high purchase")</f>
        <v>mid purchase</v>
      </c>
      <c r="AC392">
        <v>1</v>
      </c>
      <c r="AD392" t="str">
        <f>IF(marketing_campaign[[#This Row],[NumWebVisitsMonth]]&gt;=5.3,"higher_webvists","lower_webvisits")</f>
        <v>lower_webvisits</v>
      </c>
      <c r="AE392">
        <v>0</v>
      </c>
      <c r="AF392">
        <v>0</v>
      </c>
      <c r="AG392">
        <v>1</v>
      </c>
      <c r="AH392">
        <v>0</v>
      </c>
      <c r="AI392">
        <v>0</v>
      </c>
      <c r="AJ392">
        <v>0</v>
      </c>
      <c r="AK392">
        <v>3</v>
      </c>
      <c r="AL392">
        <v>11</v>
      </c>
      <c r="AM392">
        <v>0</v>
      </c>
      <c r="AN392">
        <f>marketing_campaign[[#This Row],[AcceptedCmp2]]+marketing_campaign[[#This Row],[AcceptedCmp1]]+marketing_campaign[[#This Row],[AcceptedCmp5]]+marketing_campaign[[#This Row],[AcceptedCmp4]]+marketing_campaign[[#This Row],[AcceptedCmp3]]+marketing_campaign[[#This Row],[Response]]</f>
        <v>1</v>
      </c>
      <c r="AO392" t="str" cm="1">
        <f t="array" ref="AO39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393" spans="1:41" x14ac:dyDescent="0.35">
      <c r="A393">
        <v>5642</v>
      </c>
      <c r="B393">
        <v>1979</v>
      </c>
      <c r="C393">
        <f t="shared" ca="1" si="12"/>
        <v>47</v>
      </c>
      <c r="D393" t="str" cm="1">
        <f t="array" aca="1" ref="D39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93" t="s">
        <v>34</v>
      </c>
      <c r="F393" t="s">
        <v>31</v>
      </c>
      <c r="G393" cm="1">
        <f t="array" ref="G393">_xlfn.IFS(marketing_campaign[[#This Row],[Marital_Status]]="Single",K393+L393+1,marketing_campaign[[#This Row],[Marital_Status]]="Together",K393+L393+2,marketing_campaign[[#This Row],[Marital_Status]]="Alone",K393+L393+1,marketing_campaign[[#This Row],[Marital_Status]]="Married",K393+L393+2,marketing_campaign[[#This Row],[Marital_Status]]="Divorced",K393+L393+1,marketing_campaign[[#This Row],[Marital_Status]]="YOLO",K393+L393+1,marketing_campaign[[#This Row],[Marital_Status]]="Absurd",K393+L393+1,marketing_campaign[[#This Row],[Marital_Status]]="Widow",K393+L393+1)</f>
        <v>3</v>
      </c>
      <c r="H393" t="str" cm="1">
        <f t="array" ref="H393">_xlfn.IFS(marketing_campaign[[#This Row],[Family_size]]=1,"Family_with_one_child",marketing_campaign[[#This Row],[Family_size]]&gt;1,"Family_with_more_children")</f>
        <v>Family_with_more_children</v>
      </c>
      <c r="I393">
        <v>62499</v>
      </c>
      <c r="J393" t="str">
        <f>IF(marketing_campaign[[#This Row],[Income]]&gt;=Sheet21!B443,"high_income","low_income")</f>
        <v>high_income</v>
      </c>
      <c r="K393">
        <v>1</v>
      </c>
      <c r="L393">
        <v>0</v>
      </c>
      <c r="M393" s="1">
        <v>41617</v>
      </c>
      <c r="N393">
        <v>0</v>
      </c>
      <c r="O393" t="str" cm="1">
        <f t="array" ref="O393">_xlfn.IFS(AND(marketing_campaign[[#This Row],[Recency]]&gt;=0,marketing_campaign[[#This Row],[Recency]]&lt;=14),"Early Recency",AND(marketing_campaign[[#This Row],[Recency]]&gt;=15,marketing_campaign[[#This Row],[Recency]]&lt;=31),"Mid-Recency",marketing_campaign[[#This Row],[Recency]]&gt;=32,"high Recency")</f>
        <v>Early Recency</v>
      </c>
      <c r="P393">
        <v>140</v>
      </c>
      <c r="Q393">
        <v>4</v>
      </c>
      <c r="R393">
        <v>61</v>
      </c>
      <c r="S393">
        <v>0</v>
      </c>
      <c r="T393">
        <v>13</v>
      </c>
      <c r="U393">
        <v>4</v>
      </c>
      <c r="V393">
        <f>marketing_campaign[[#This Row],[MntGoldProds]]+marketing_campaign[[#This Row],[MntSweetProducts]]+marketing_campaign[[#This Row],[MntFishProducts]]+marketing_campaign[[#This Row],[MntMeatProducts]]+marketing_campaign[[#This Row],[MntFruits]]+marketing_campaign[[#This Row],[MntWines]]</f>
        <v>222</v>
      </c>
      <c r="W393">
        <v>2</v>
      </c>
      <c r="X393">
        <v>3</v>
      </c>
      <c r="Y393">
        <v>1</v>
      </c>
      <c r="Z393">
        <v>6</v>
      </c>
      <c r="AA393">
        <f t="shared" si="13"/>
        <v>12</v>
      </c>
      <c r="AB393" t="str" cm="1">
        <f t="array" ref="AB393">_xlfn.IFS(AND(AA393&gt;=0,AA393&lt;=15),"low purchase",AND(AA393&gt;=16,AA393&lt;=30),"mid purchase",AA393&gt;=31,"high purchase")</f>
        <v>low purchase</v>
      </c>
      <c r="AC393">
        <v>4</v>
      </c>
      <c r="AD393" t="str">
        <f>IF(marketing_campaign[[#This Row],[NumWebVisitsMonth]]&gt;=5.3,"higher_webvists","lower_webvisits")</f>
        <v>lower_webvisits</v>
      </c>
      <c r="AE393">
        <v>0</v>
      </c>
      <c r="AF393">
        <v>0</v>
      </c>
      <c r="AG393">
        <v>0</v>
      </c>
      <c r="AH393">
        <v>0</v>
      </c>
      <c r="AI393">
        <v>0</v>
      </c>
      <c r="AJ393">
        <v>0</v>
      </c>
      <c r="AK393">
        <v>3</v>
      </c>
      <c r="AL393">
        <v>11</v>
      </c>
      <c r="AM393">
        <v>0</v>
      </c>
      <c r="AN393">
        <f>marketing_campaign[[#This Row],[AcceptedCmp2]]+marketing_campaign[[#This Row],[AcceptedCmp1]]+marketing_campaign[[#This Row],[AcceptedCmp5]]+marketing_campaign[[#This Row],[AcceptedCmp4]]+marketing_campaign[[#This Row],[AcceptedCmp3]]+marketing_campaign[[#This Row],[Response]]</f>
        <v>0</v>
      </c>
      <c r="AO393" t="str" cm="1">
        <f t="array" ref="AO39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94" spans="1:41" x14ac:dyDescent="0.35">
      <c r="A394">
        <v>2669</v>
      </c>
      <c r="B394">
        <v>1993</v>
      </c>
      <c r="C394">
        <f t="shared" ca="1" si="12"/>
        <v>33</v>
      </c>
      <c r="D394" t="str" cm="1">
        <f t="array" aca="1" ref="D39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394" t="s">
        <v>29</v>
      </c>
      <c r="F394" t="s">
        <v>30</v>
      </c>
      <c r="G394" cm="1">
        <f t="array" ref="G394">_xlfn.IFS(marketing_campaign[[#This Row],[Marital_Status]]="Single",K394+L394+1,marketing_campaign[[#This Row],[Marital_Status]]="Together",K394+L394+2,marketing_campaign[[#This Row],[Marital_Status]]="Alone",K394+L394+1,marketing_campaign[[#This Row],[Marital_Status]]="Married",K394+L394+2,marketing_campaign[[#This Row],[Marital_Status]]="Divorced",K394+L394+1,marketing_campaign[[#This Row],[Marital_Status]]="YOLO",K394+L394+1,marketing_campaign[[#This Row],[Marital_Status]]="Absurd",K394+L394+1,marketing_campaign[[#This Row],[Marital_Status]]="Widow",K394+L394+1)</f>
        <v>1</v>
      </c>
      <c r="H394" t="str" cm="1">
        <f t="array" ref="H394">_xlfn.IFS(marketing_campaign[[#This Row],[Family_size]]=1,"Family_with_one_child",marketing_campaign[[#This Row],[Family_size]]&gt;1,"Family_with_more_children")</f>
        <v>Family_with_one_child</v>
      </c>
      <c r="I394">
        <v>74293</v>
      </c>
      <c r="J394" t="str">
        <f>IF(marketing_campaign[[#This Row],[Income]]&gt;=Sheet21!B444,"high_income","low_income")</f>
        <v>high_income</v>
      </c>
      <c r="K394">
        <v>0</v>
      </c>
      <c r="L394">
        <v>0</v>
      </c>
      <c r="M394" s="1">
        <v>41763</v>
      </c>
      <c r="N394">
        <v>66</v>
      </c>
      <c r="O394" t="str" cm="1">
        <f t="array" ref="O394">_xlfn.IFS(AND(marketing_campaign[[#This Row],[Recency]]&gt;=0,marketing_campaign[[#This Row],[Recency]]&lt;=14),"Early Recency",AND(marketing_campaign[[#This Row],[Recency]]&gt;=15,marketing_campaign[[#This Row],[Recency]]&lt;=31),"Mid-Recency",marketing_campaign[[#This Row],[Recency]]&gt;=32,"high Recency")</f>
        <v>high Recency</v>
      </c>
      <c r="P394">
        <v>375</v>
      </c>
      <c r="Q394">
        <v>152</v>
      </c>
      <c r="R394">
        <v>335</v>
      </c>
      <c r="S394">
        <v>93</v>
      </c>
      <c r="T394">
        <v>91</v>
      </c>
      <c r="U394">
        <v>81</v>
      </c>
      <c r="V394">
        <f>marketing_campaign[[#This Row],[MntGoldProds]]+marketing_campaign[[#This Row],[MntSweetProducts]]+marketing_campaign[[#This Row],[MntFishProducts]]+marketing_campaign[[#This Row],[MntMeatProducts]]+marketing_campaign[[#This Row],[MntFruits]]+marketing_campaign[[#This Row],[MntWines]]</f>
        <v>1127</v>
      </c>
      <c r="W394">
        <v>1</v>
      </c>
      <c r="X394">
        <v>5</v>
      </c>
      <c r="Y394">
        <v>4</v>
      </c>
      <c r="Z394">
        <v>6</v>
      </c>
      <c r="AA394">
        <f t="shared" si="13"/>
        <v>16</v>
      </c>
      <c r="AB394" t="str" cm="1">
        <f t="array" ref="AB394">_xlfn.IFS(AND(AA394&gt;=0,AA394&lt;=15),"low purchase",AND(AA394&gt;=16,AA394&lt;=30),"mid purchase",AA394&gt;=31,"high purchase")</f>
        <v>mid purchase</v>
      </c>
      <c r="AC394">
        <v>2</v>
      </c>
      <c r="AD394" t="str">
        <f>IF(marketing_campaign[[#This Row],[NumWebVisitsMonth]]&gt;=5.3,"higher_webvists","lower_webvisits")</f>
        <v>lower_webvisits</v>
      </c>
      <c r="AE394">
        <v>0</v>
      </c>
      <c r="AF394">
        <v>0</v>
      </c>
      <c r="AG394">
        <v>0</v>
      </c>
      <c r="AH394">
        <v>0</v>
      </c>
      <c r="AI394">
        <v>0</v>
      </c>
      <c r="AJ394">
        <v>0</v>
      </c>
      <c r="AK394">
        <v>3</v>
      </c>
      <c r="AL394">
        <v>11</v>
      </c>
      <c r="AM394">
        <v>0</v>
      </c>
      <c r="AN394">
        <f>marketing_campaign[[#This Row],[AcceptedCmp2]]+marketing_campaign[[#This Row],[AcceptedCmp1]]+marketing_campaign[[#This Row],[AcceptedCmp5]]+marketing_campaign[[#This Row],[AcceptedCmp4]]+marketing_campaign[[#This Row],[AcceptedCmp3]]+marketing_campaign[[#This Row],[Response]]</f>
        <v>0</v>
      </c>
      <c r="AO394" t="str" cm="1">
        <f t="array" ref="AO39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95" spans="1:41" x14ac:dyDescent="0.35">
      <c r="A395">
        <v>455</v>
      </c>
      <c r="B395">
        <v>1946</v>
      </c>
      <c r="C395">
        <f t="shared" ca="1" si="12"/>
        <v>80</v>
      </c>
      <c r="D395" t="str" cm="1">
        <f t="array" aca="1" ref="D39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395" t="s">
        <v>32</v>
      </c>
      <c r="F395" t="s">
        <v>33</v>
      </c>
      <c r="G395" cm="1">
        <f t="array" ref="G395">_xlfn.IFS(marketing_campaign[[#This Row],[Marital_Status]]="Single",K395+L395+1,marketing_campaign[[#This Row],[Marital_Status]]="Together",K395+L395+2,marketing_campaign[[#This Row],[Marital_Status]]="Alone",K395+L395+1,marketing_campaign[[#This Row],[Marital_Status]]="Married",K395+L395+2,marketing_campaign[[#This Row],[Marital_Status]]="Divorced",K395+L395+1,marketing_campaign[[#This Row],[Marital_Status]]="YOLO",K395+L395+1,marketing_campaign[[#This Row],[Marital_Status]]="Absurd",K395+L395+1,marketing_campaign[[#This Row],[Marital_Status]]="Widow",K395+L395+1)</f>
        <v>2</v>
      </c>
      <c r="H395" t="str" cm="1">
        <f t="array" ref="H395">_xlfn.IFS(marketing_campaign[[#This Row],[Family_size]]=1,"Family_with_one_child",marketing_campaign[[#This Row],[Family_size]]&gt;1,"Family_with_more_children")</f>
        <v>Family_with_more_children</v>
      </c>
      <c r="I395">
        <v>51012</v>
      </c>
      <c r="J395" t="str">
        <f>IF(marketing_campaign[[#This Row],[Income]]&gt;=Sheet21!B445,"high_income","low_income")</f>
        <v>high_income</v>
      </c>
      <c r="K395">
        <v>0</v>
      </c>
      <c r="L395">
        <v>0</v>
      </c>
      <c r="M395" s="1">
        <v>41382</v>
      </c>
      <c r="N395">
        <v>86</v>
      </c>
      <c r="O395" t="str" cm="1">
        <f t="array" ref="O395">_xlfn.IFS(AND(marketing_campaign[[#This Row],[Recency]]&gt;=0,marketing_campaign[[#This Row],[Recency]]&lt;=14),"Early Recency",AND(marketing_campaign[[#This Row],[Recency]]&gt;=15,marketing_campaign[[#This Row],[Recency]]&lt;=31),"Mid-Recency",marketing_campaign[[#This Row],[Recency]]&gt;=32,"high Recency")</f>
        <v>high Recency</v>
      </c>
      <c r="P395">
        <v>102</v>
      </c>
      <c r="Q395">
        <v>9</v>
      </c>
      <c r="R395">
        <v>63</v>
      </c>
      <c r="S395">
        <v>2</v>
      </c>
      <c r="T395">
        <v>9</v>
      </c>
      <c r="U395">
        <v>24</v>
      </c>
      <c r="V395">
        <f>marketing_campaign[[#This Row],[MntGoldProds]]+marketing_campaign[[#This Row],[MntSweetProducts]]+marketing_campaign[[#This Row],[MntFishProducts]]+marketing_campaign[[#This Row],[MntMeatProducts]]+marketing_campaign[[#This Row],[MntFruits]]+marketing_campaign[[#This Row],[MntWines]]</f>
        <v>209</v>
      </c>
      <c r="W395">
        <v>1</v>
      </c>
      <c r="X395">
        <v>4</v>
      </c>
      <c r="Y395">
        <v>1</v>
      </c>
      <c r="Z395">
        <v>4</v>
      </c>
      <c r="AA395">
        <f t="shared" si="13"/>
        <v>10</v>
      </c>
      <c r="AB395" t="str" cm="1">
        <f t="array" ref="AB395">_xlfn.IFS(AND(AA395&gt;=0,AA395&lt;=15),"low purchase",AND(AA395&gt;=16,AA395&lt;=30),"mid purchase",AA395&gt;=31,"high purchase")</f>
        <v>low purchase</v>
      </c>
      <c r="AC395">
        <v>6</v>
      </c>
      <c r="AD395" t="str">
        <f>IF(marketing_campaign[[#This Row],[NumWebVisitsMonth]]&gt;=5.3,"higher_webvists","lower_webvisits")</f>
        <v>higher_webvists</v>
      </c>
      <c r="AE395">
        <v>0</v>
      </c>
      <c r="AF395">
        <v>0</v>
      </c>
      <c r="AG395">
        <v>0</v>
      </c>
      <c r="AH395">
        <v>0</v>
      </c>
      <c r="AI395">
        <v>0</v>
      </c>
      <c r="AJ395">
        <v>0</v>
      </c>
      <c r="AK395">
        <v>3</v>
      </c>
      <c r="AL395">
        <v>11</v>
      </c>
      <c r="AM395">
        <v>0</v>
      </c>
      <c r="AN395">
        <f>marketing_campaign[[#This Row],[AcceptedCmp2]]+marketing_campaign[[#This Row],[AcceptedCmp1]]+marketing_campaign[[#This Row],[AcceptedCmp5]]+marketing_campaign[[#This Row],[AcceptedCmp4]]+marketing_campaign[[#This Row],[AcceptedCmp3]]+marketing_campaign[[#This Row],[Response]]</f>
        <v>0</v>
      </c>
      <c r="AO395" t="str" cm="1">
        <f t="array" ref="AO39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96" spans="1:41" x14ac:dyDescent="0.35">
      <c r="A396">
        <v>7683</v>
      </c>
      <c r="B396">
        <v>1968</v>
      </c>
      <c r="C396">
        <f t="shared" ca="1" si="12"/>
        <v>58</v>
      </c>
      <c r="D396" t="str" cm="1">
        <f t="array" aca="1" ref="D39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96" t="s">
        <v>34</v>
      </c>
      <c r="F396" t="s">
        <v>33</v>
      </c>
      <c r="G396" cm="1">
        <f t="array" ref="G396">_xlfn.IFS(marketing_campaign[[#This Row],[Marital_Status]]="Single",K396+L396+1,marketing_campaign[[#This Row],[Marital_Status]]="Together",K396+L396+2,marketing_campaign[[#This Row],[Marital_Status]]="Alone",K396+L396+1,marketing_campaign[[#This Row],[Marital_Status]]="Married",K396+L396+2,marketing_campaign[[#This Row],[Marital_Status]]="Divorced",K396+L396+1,marketing_campaign[[#This Row],[Marital_Status]]="YOLO",K396+L396+1,marketing_campaign[[#This Row],[Marital_Status]]="Absurd",K396+L396+1,marketing_campaign[[#This Row],[Marital_Status]]="Widow",K396+L396+1)</f>
        <v>3</v>
      </c>
      <c r="H396" t="str" cm="1">
        <f t="array" ref="H396">_xlfn.IFS(marketing_campaign[[#This Row],[Family_size]]=1,"Family_with_one_child",marketing_campaign[[#This Row],[Family_size]]&gt;1,"Family_with_more_children")</f>
        <v>Family_with_more_children</v>
      </c>
      <c r="I396">
        <v>70777</v>
      </c>
      <c r="J396" t="str">
        <f>IF(marketing_campaign[[#This Row],[Income]]&gt;=Sheet21!B446,"high_income","low_income")</f>
        <v>high_income</v>
      </c>
      <c r="K396">
        <v>0</v>
      </c>
      <c r="L396">
        <v>1</v>
      </c>
      <c r="M396" s="1">
        <v>41695</v>
      </c>
      <c r="N396">
        <v>80</v>
      </c>
      <c r="O396" t="str" cm="1">
        <f t="array" ref="O396">_xlfn.IFS(AND(marketing_campaign[[#This Row],[Recency]]&gt;=0,marketing_campaign[[#This Row],[Recency]]&lt;=14),"Early Recency",AND(marketing_campaign[[#This Row],[Recency]]&gt;=15,marketing_campaign[[#This Row],[Recency]]&lt;=31),"Mid-Recency",marketing_campaign[[#This Row],[Recency]]&gt;=32,"high Recency")</f>
        <v>high Recency</v>
      </c>
      <c r="P396">
        <v>554</v>
      </c>
      <c r="Q396">
        <v>35</v>
      </c>
      <c r="R396">
        <v>113</v>
      </c>
      <c r="S396">
        <v>0</v>
      </c>
      <c r="T396">
        <v>7</v>
      </c>
      <c r="U396">
        <v>78</v>
      </c>
      <c r="V396">
        <f>marketing_campaign[[#This Row],[MntGoldProds]]+marketing_campaign[[#This Row],[MntSweetProducts]]+marketing_campaign[[#This Row],[MntFishProducts]]+marketing_campaign[[#This Row],[MntMeatProducts]]+marketing_campaign[[#This Row],[MntFruits]]+marketing_campaign[[#This Row],[MntWines]]</f>
        <v>787</v>
      </c>
      <c r="W396">
        <v>3</v>
      </c>
      <c r="X396">
        <v>5</v>
      </c>
      <c r="Y396">
        <v>3</v>
      </c>
      <c r="Z396">
        <v>12</v>
      </c>
      <c r="AA396">
        <f t="shared" si="13"/>
        <v>23</v>
      </c>
      <c r="AB396" t="str" cm="1">
        <f t="array" ref="AB396">_xlfn.IFS(AND(AA396&gt;=0,AA396&lt;=15),"low purchase",AND(AA396&gt;=16,AA396&lt;=30),"mid purchase",AA396&gt;=31,"high purchase")</f>
        <v>mid purchase</v>
      </c>
      <c r="AC396">
        <v>3</v>
      </c>
      <c r="AD396" t="str">
        <f>IF(marketing_campaign[[#This Row],[NumWebVisitsMonth]]&gt;=5.3,"higher_webvists","lower_webvisits")</f>
        <v>lower_webvisits</v>
      </c>
      <c r="AE396">
        <v>0</v>
      </c>
      <c r="AF396">
        <v>0</v>
      </c>
      <c r="AG396">
        <v>0</v>
      </c>
      <c r="AH396">
        <v>0</v>
      </c>
      <c r="AI396">
        <v>0</v>
      </c>
      <c r="AJ396">
        <v>0</v>
      </c>
      <c r="AK396">
        <v>3</v>
      </c>
      <c r="AL396">
        <v>11</v>
      </c>
      <c r="AM396">
        <v>0</v>
      </c>
      <c r="AN396">
        <f>marketing_campaign[[#This Row],[AcceptedCmp2]]+marketing_campaign[[#This Row],[AcceptedCmp1]]+marketing_campaign[[#This Row],[AcceptedCmp5]]+marketing_campaign[[#This Row],[AcceptedCmp4]]+marketing_campaign[[#This Row],[AcceptedCmp3]]+marketing_campaign[[#This Row],[Response]]</f>
        <v>0</v>
      </c>
      <c r="AO396" t="str" cm="1">
        <f t="array" ref="AO39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97" spans="1:41" x14ac:dyDescent="0.35">
      <c r="A397">
        <v>3428</v>
      </c>
      <c r="B397">
        <v>1991</v>
      </c>
      <c r="C397">
        <f t="shared" ca="1" si="12"/>
        <v>35</v>
      </c>
      <c r="D397" t="str" cm="1">
        <f t="array" aca="1" ref="D39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397" t="s">
        <v>32</v>
      </c>
      <c r="F397" t="s">
        <v>31</v>
      </c>
      <c r="G397" cm="1">
        <f t="array" ref="G397">_xlfn.IFS(marketing_campaign[[#This Row],[Marital_Status]]="Single",K397+L397+1,marketing_campaign[[#This Row],[Marital_Status]]="Together",K397+L397+2,marketing_campaign[[#This Row],[Marital_Status]]="Alone",K397+L397+1,marketing_campaign[[#This Row],[Marital_Status]]="Married",K397+L397+2,marketing_campaign[[#This Row],[Marital_Status]]="Divorced",K397+L397+1,marketing_campaign[[#This Row],[Marital_Status]]="YOLO",K397+L397+1,marketing_campaign[[#This Row],[Marital_Status]]="Absurd",K397+L397+1,marketing_campaign[[#This Row],[Marital_Status]]="Widow",K397+L397+1)</f>
        <v>2</v>
      </c>
      <c r="H397" t="str" cm="1">
        <f t="array" ref="H397">_xlfn.IFS(marketing_campaign[[#This Row],[Family_size]]=1,"Family_with_one_child",marketing_campaign[[#This Row],[Family_size]]&gt;1,"Family_with_more_children")</f>
        <v>Family_with_more_children</v>
      </c>
      <c r="I397">
        <v>68682</v>
      </c>
      <c r="J397" t="str">
        <f>IF(marketing_campaign[[#This Row],[Income]]&gt;=Sheet21!B447,"high_income","low_income")</f>
        <v>high_income</v>
      </c>
      <c r="K397">
        <v>0</v>
      </c>
      <c r="L397">
        <v>0</v>
      </c>
      <c r="M397" s="1">
        <v>41553</v>
      </c>
      <c r="N397">
        <v>56</v>
      </c>
      <c r="O397" t="str" cm="1">
        <f t="array" ref="O397">_xlfn.IFS(AND(marketing_campaign[[#This Row],[Recency]]&gt;=0,marketing_campaign[[#This Row],[Recency]]&lt;=14),"Early Recency",AND(marketing_campaign[[#This Row],[Recency]]&gt;=15,marketing_campaign[[#This Row],[Recency]]&lt;=31),"Mid-Recency",marketing_campaign[[#This Row],[Recency]]&gt;=32,"high Recency")</f>
        <v>high Recency</v>
      </c>
      <c r="P397">
        <v>919</v>
      </c>
      <c r="Q397">
        <v>0</v>
      </c>
      <c r="R397">
        <v>505</v>
      </c>
      <c r="S397">
        <v>99</v>
      </c>
      <c r="T397">
        <v>30</v>
      </c>
      <c r="U397">
        <v>45</v>
      </c>
      <c r="V397">
        <f>marketing_campaign[[#This Row],[MntGoldProds]]+marketing_campaign[[#This Row],[MntSweetProducts]]+marketing_campaign[[#This Row],[MntFishProducts]]+marketing_campaign[[#This Row],[MntMeatProducts]]+marketing_campaign[[#This Row],[MntFruits]]+marketing_campaign[[#This Row],[MntWines]]</f>
        <v>1598</v>
      </c>
      <c r="W397">
        <v>1</v>
      </c>
      <c r="X397">
        <v>4</v>
      </c>
      <c r="Y397">
        <v>9</v>
      </c>
      <c r="Z397">
        <v>10</v>
      </c>
      <c r="AA397">
        <f t="shared" si="13"/>
        <v>24</v>
      </c>
      <c r="AB397" t="str" cm="1">
        <f t="array" ref="AB397">_xlfn.IFS(AND(AA397&gt;=0,AA397&lt;=15),"low purchase",AND(AA397&gt;=16,AA397&lt;=30),"mid purchase",AA397&gt;=31,"high purchase")</f>
        <v>mid purchase</v>
      </c>
      <c r="AC397">
        <v>2</v>
      </c>
      <c r="AD397" t="str">
        <f>IF(marketing_campaign[[#This Row],[NumWebVisitsMonth]]&gt;=5.3,"higher_webvists","lower_webvisits")</f>
        <v>lower_webvisits</v>
      </c>
      <c r="AE397">
        <v>0</v>
      </c>
      <c r="AF397">
        <v>0</v>
      </c>
      <c r="AG397">
        <v>0</v>
      </c>
      <c r="AH397">
        <v>0</v>
      </c>
      <c r="AI397">
        <v>0</v>
      </c>
      <c r="AJ397">
        <v>0</v>
      </c>
      <c r="AK397">
        <v>3</v>
      </c>
      <c r="AL397">
        <v>11</v>
      </c>
      <c r="AM397">
        <v>0</v>
      </c>
      <c r="AN397">
        <f>marketing_campaign[[#This Row],[AcceptedCmp2]]+marketing_campaign[[#This Row],[AcceptedCmp1]]+marketing_campaign[[#This Row],[AcceptedCmp5]]+marketing_campaign[[#This Row],[AcceptedCmp4]]+marketing_campaign[[#This Row],[AcceptedCmp3]]+marketing_campaign[[#This Row],[Response]]</f>
        <v>0</v>
      </c>
      <c r="AO397" t="str" cm="1">
        <f t="array" ref="AO39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98" spans="1:41" x14ac:dyDescent="0.35">
      <c r="A398">
        <v>7414</v>
      </c>
      <c r="B398">
        <v>1971</v>
      </c>
      <c r="C398">
        <f t="shared" ca="1" si="12"/>
        <v>55</v>
      </c>
      <c r="D398" t="str" cm="1">
        <f t="array" aca="1" ref="D39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98" t="s">
        <v>29</v>
      </c>
      <c r="F398" t="s">
        <v>33</v>
      </c>
      <c r="G398" cm="1">
        <f t="array" ref="G398">_xlfn.IFS(marketing_campaign[[#This Row],[Marital_Status]]="Single",K398+L398+1,marketing_campaign[[#This Row],[Marital_Status]]="Together",K398+L398+2,marketing_campaign[[#This Row],[Marital_Status]]="Alone",K398+L398+1,marketing_campaign[[#This Row],[Marital_Status]]="Married",K398+L398+2,marketing_campaign[[#This Row],[Marital_Status]]="Divorced",K398+L398+1,marketing_campaign[[#This Row],[Marital_Status]]="YOLO",K398+L398+1,marketing_campaign[[#This Row],[Marital_Status]]="Absurd",K398+L398+1,marketing_campaign[[#This Row],[Marital_Status]]="Widow",K398+L398+1)</f>
        <v>4</v>
      </c>
      <c r="H398" t="str" cm="1">
        <f t="array" ref="H398">_xlfn.IFS(marketing_campaign[[#This Row],[Family_size]]=1,"Family_with_one_child",marketing_campaign[[#This Row],[Family_size]]&gt;1,"Family_with_more_children")</f>
        <v>Family_with_more_children</v>
      </c>
      <c r="I398">
        <v>43824</v>
      </c>
      <c r="J398" t="str">
        <f>IF(marketing_campaign[[#This Row],[Income]]&gt;=Sheet21!B448,"high_income","low_income")</f>
        <v>high_income</v>
      </c>
      <c r="K398">
        <v>1</v>
      </c>
      <c r="L398">
        <v>1</v>
      </c>
      <c r="M398" s="1">
        <v>41167</v>
      </c>
      <c r="N398">
        <v>18</v>
      </c>
      <c r="O398" t="str" cm="1">
        <f t="array" ref="O398">_xlfn.IFS(AND(marketing_campaign[[#This Row],[Recency]]&gt;=0,marketing_campaign[[#This Row],[Recency]]&lt;=14),"Early Recency",AND(marketing_campaign[[#This Row],[Recency]]&gt;=15,marketing_campaign[[#This Row],[Recency]]&lt;=31),"Mid-Recency",marketing_campaign[[#This Row],[Recency]]&gt;=32,"high Recency")</f>
        <v>Mid-Recency</v>
      </c>
      <c r="P398">
        <v>96</v>
      </c>
      <c r="Q398">
        <v>1</v>
      </c>
      <c r="R398">
        <v>42</v>
      </c>
      <c r="S398">
        <v>12</v>
      </c>
      <c r="T398">
        <v>3</v>
      </c>
      <c r="U398">
        <v>32</v>
      </c>
      <c r="V398">
        <f>marketing_campaign[[#This Row],[MntGoldProds]]+marketing_campaign[[#This Row],[MntSweetProducts]]+marketing_campaign[[#This Row],[MntFishProducts]]+marketing_campaign[[#This Row],[MntMeatProducts]]+marketing_campaign[[#This Row],[MntFruits]]+marketing_campaign[[#This Row],[MntWines]]</f>
        <v>186</v>
      </c>
      <c r="W398">
        <v>4</v>
      </c>
      <c r="X398">
        <v>3</v>
      </c>
      <c r="Y398">
        <v>1</v>
      </c>
      <c r="Z398">
        <v>4</v>
      </c>
      <c r="AA398">
        <f t="shared" si="13"/>
        <v>12</v>
      </c>
      <c r="AB398" t="str" cm="1">
        <f t="array" ref="AB398">_xlfn.IFS(AND(AA398&gt;=0,AA398&lt;=15),"low purchase",AND(AA398&gt;=16,AA398&lt;=30),"mid purchase",AA398&gt;=31,"high purchase")</f>
        <v>low purchase</v>
      </c>
      <c r="AC398">
        <v>8</v>
      </c>
      <c r="AD398" t="str">
        <f>IF(marketing_campaign[[#This Row],[NumWebVisitsMonth]]&gt;=5.3,"higher_webvists","lower_webvisits")</f>
        <v>higher_webvists</v>
      </c>
      <c r="AE398">
        <v>0</v>
      </c>
      <c r="AF398">
        <v>0</v>
      </c>
      <c r="AG398">
        <v>0</v>
      </c>
      <c r="AH398">
        <v>0</v>
      </c>
      <c r="AI398">
        <v>0</v>
      </c>
      <c r="AJ398">
        <v>0</v>
      </c>
      <c r="AK398">
        <v>3</v>
      </c>
      <c r="AL398">
        <v>11</v>
      </c>
      <c r="AM398">
        <v>0</v>
      </c>
      <c r="AN398">
        <f>marketing_campaign[[#This Row],[AcceptedCmp2]]+marketing_campaign[[#This Row],[AcceptedCmp1]]+marketing_campaign[[#This Row],[AcceptedCmp5]]+marketing_campaign[[#This Row],[AcceptedCmp4]]+marketing_campaign[[#This Row],[AcceptedCmp3]]+marketing_campaign[[#This Row],[Response]]</f>
        <v>0</v>
      </c>
      <c r="AO398" t="str" cm="1">
        <f t="array" ref="AO39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399" spans="1:41" x14ac:dyDescent="0.35">
      <c r="A399">
        <v>6354</v>
      </c>
      <c r="B399">
        <v>1984</v>
      </c>
      <c r="C399">
        <f t="shared" ca="1" si="12"/>
        <v>42</v>
      </c>
      <c r="D399" t="str" cm="1">
        <f t="array" aca="1" ref="D39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399" t="s">
        <v>29</v>
      </c>
      <c r="F399" t="s">
        <v>31</v>
      </c>
      <c r="G399" cm="1">
        <f t="array" ref="G399">_xlfn.IFS(marketing_campaign[[#This Row],[Marital_Status]]="Single",K399+L399+1,marketing_campaign[[#This Row],[Marital_Status]]="Together",K399+L399+2,marketing_campaign[[#This Row],[Marital_Status]]="Alone",K399+L399+1,marketing_campaign[[#This Row],[Marital_Status]]="Married",K399+L399+2,marketing_campaign[[#This Row],[Marital_Status]]="Divorced",K399+L399+1,marketing_campaign[[#This Row],[Marital_Status]]="YOLO",K399+L399+1,marketing_campaign[[#This Row],[Marital_Status]]="Absurd",K399+L399+1,marketing_campaign[[#This Row],[Marital_Status]]="Widow",K399+L399+1)</f>
        <v>3</v>
      </c>
      <c r="H399" t="str" cm="1">
        <f t="array" ref="H399">_xlfn.IFS(marketing_campaign[[#This Row],[Family_size]]=1,"Family_with_one_child",marketing_campaign[[#This Row],[Family_size]]&gt;1,"Family_with_more_children")</f>
        <v>Family_with_more_children</v>
      </c>
      <c r="I399">
        <v>15345</v>
      </c>
      <c r="J399" t="str">
        <f>IF(marketing_campaign[[#This Row],[Income]]&gt;=Sheet21!B449,"high_income","low_income")</f>
        <v>high_income</v>
      </c>
      <c r="K399">
        <v>1</v>
      </c>
      <c r="L399">
        <v>0</v>
      </c>
      <c r="M399" s="1">
        <v>41152</v>
      </c>
      <c r="N399">
        <v>51</v>
      </c>
      <c r="O399" t="str" cm="1">
        <f t="array" ref="O399">_xlfn.IFS(AND(marketing_campaign[[#This Row],[Recency]]&gt;=0,marketing_campaign[[#This Row],[Recency]]&lt;=14),"Early Recency",AND(marketing_campaign[[#This Row],[Recency]]&gt;=15,marketing_campaign[[#This Row],[Recency]]&lt;=31),"Mid-Recency",marketing_campaign[[#This Row],[Recency]]&gt;=32,"high Recency")</f>
        <v>high Recency</v>
      </c>
      <c r="P399">
        <v>5</v>
      </c>
      <c r="Q399">
        <v>2</v>
      </c>
      <c r="R399">
        <v>16</v>
      </c>
      <c r="S399">
        <v>3</v>
      </c>
      <c r="T399">
        <v>2</v>
      </c>
      <c r="U399">
        <v>19</v>
      </c>
      <c r="V399">
        <f>marketing_campaign[[#This Row],[MntGoldProds]]+marketing_campaign[[#This Row],[MntSweetProducts]]+marketing_campaign[[#This Row],[MntFishProducts]]+marketing_campaign[[#This Row],[MntMeatProducts]]+marketing_campaign[[#This Row],[MntFruits]]+marketing_campaign[[#This Row],[MntWines]]</f>
        <v>47</v>
      </c>
      <c r="W399">
        <v>2</v>
      </c>
      <c r="X399">
        <v>1</v>
      </c>
      <c r="Y399">
        <v>1</v>
      </c>
      <c r="Z399">
        <v>2</v>
      </c>
      <c r="AA399">
        <f t="shared" si="13"/>
        <v>6</v>
      </c>
      <c r="AB399" t="str" cm="1">
        <f t="array" ref="AB399">_xlfn.IFS(AND(AA399&gt;=0,AA399&lt;=15),"low purchase",AND(AA399&gt;=16,AA399&lt;=30),"mid purchase",AA399&gt;=31,"high purchase")</f>
        <v>low purchase</v>
      </c>
      <c r="AC399">
        <v>8</v>
      </c>
      <c r="AD399" t="str">
        <f>IF(marketing_campaign[[#This Row],[NumWebVisitsMonth]]&gt;=5.3,"higher_webvists","lower_webvisits")</f>
        <v>higher_webvists</v>
      </c>
      <c r="AE399">
        <v>0</v>
      </c>
      <c r="AF399">
        <v>0</v>
      </c>
      <c r="AG399">
        <v>0</v>
      </c>
      <c r="AH399">
        <v>0</v>
      </c>
      <c r="AI399">
        <v>0</v>
      </c>
      <c r="AJ399">
        <v>0</v>
      </c>
      <c r="AK399">
        <v>3</v>
      </c>
      <c r="AL399">
        <v>11</v>
      </c>
      <c r="AM399">
        <v>1</v>
      </c>
      <c r="AN399">
        <f>marketing_campaign[[#This Row],[AcceptedCmp2]]+marketing_campaign[[#This Row],[AcceptedCmp1]]+marketing_campaign[[#This Row],[AcceptedCmp5]]+marketing_campaign[[#This Row],[AcceptedCmp4]]+marketing_campaign[[#This Row],[AcceptedCmp3]]+marketing_campaign[[#This Row],[Response]]</f>
        <v>1</v>
      </c>
      <c r="AO399" t="str" cm="1">
        <f t="array" ref="AO39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400" spans="1:41" x14ac:dyDescent="0.35">
      <c r="A400">
        <v>798</v>
      </c>
      <c r="B400">
        <v>1987</v>
      </c>
      <c r="C400">
        <f t="shared" ca="1" si="12"/>
        <v>39</v>
      </c>
      <c r="D400" t="str" cm="1">
        <f t="array" aca="1" ref="D40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400" t="s">
        <v>29</v>
      </c>
      <c r="F400" t="s">
        <v>30</v>
      </c>
      <c r="G400" cm="1">
        <f t="array" ref="G400">_xlfn.IFS(marketing_campaign[[#This Row],[Marital_Status]]="Single",K400+L400+1,marketing_campaign[[#This Row],[Marital_Status]]="Together",K400+L400+2,marketing_campaign[[#This Row],[Marital_Status]]="Alone",K400+L400+1,marketing_campaign[[#This Row],[Marital_Status]]="Married",K400+L400+2,marketing_campaign[[#This Row],[Marital_Status]]="Divorced",K400+L400+1,marketing_campaign[[#This Row],[Marital_Status]]="YOLO",K400+L400+1,marketing_campaign[[#This Row],[Marital_Status]]="Absurd",K400+L400+1,marketing_campaign[[#This Row],[Marital_Status]]="Widow",K400+L400+1)</f>
        <v>2</v>
      </c>
      <c r="H400" t="str" cm="1">
        <f t="array" ref="H400">_xlfn.IFS(marketing_campaign[[#This Row],[Family_size]]=1,"Family_with_one_child",marketing_campaign[[#This Row],[Family_size]]&gt;1,"Family_with_more_children")</f>
        <v>Family_with_more_children</v>
      </c>
      <c r="I400">
        <v>23442</v>
      </c>
      <c r="J400" t="str">
        <f>IF(marketing_campaign[[#This Row],[Income]]&gt;=Sheet21!B450,"high_income","low_income")</f>
        <v>high_income</v>
      </c>
      <c r="K400">
        <v>1</v>
      </c>
      <c r="L400">
        <v>0</v>
      </c>
      <c r="M400" s="1">
        <v>41267</v>
      </c>
      <c r="N400">
        <v>71</v>
      </c>
      <c r="O400" t="str" cm="1">
        <f t="array" ref="O400">_xlfn.IFS(AND(marketing_campaign[[#This Row],[Recency]]&gt;=0,marketing_campaign[[#This Row],[Recency]]&lt;=14),"Early Recency",AND(marketing_campaign[[#This Row],[Recency]]&gt;=15,marketing_campaign[[#This Row],[Recency]]&lt;=31),"Mid-Recency",marketing_campaign[[#This Row],[Recency]]&gt;=32,"high Recency")</f>
        <v>high Recency</v>
      </c>
      <c r="P400">
        <v>2</v>
      </c>
      <c r="Q400">
        <v>0</v>
      </c>
      <c r="R400">
        <v>6</v>
      </c>
      <c r="S400">
        <v>8</v>
      </c>
      <c r="T400">
        <v>6</v>
      </c>
      <c r="U400">
        <v>5</v>
      </c>
      <c r="V400">
        <f>marketing_campaign[[#This Row],[MntGoldProds]]+marketing_campaign[[#This Row],[MntSweetProducts]]+marketing_campaign[[#This Row],[MntFishProducts]]+marketing_campaign[[#This Row],[MntMeatProducts]]+marketing_campaign[[#This Row],[MntFruits]]+marketing_campaign[[#This Row],[MntWines]]</f>
        <v>27</v>
      </c>
      <c r="W400">
        <v>1</v>
      </c>
      <c r="X400">
        <v>1</v>
      </c>
      <c r="Y400">
        <v>0</v>
      </c>
      <c r="Z400">
        <v>3</v>
      </c>
      <c r="AA400">
        <f t="shared" si="13"/>
        <v>5</v>
      </c>
      <c r="AB400" t="str" cm="1">
        <f t="array" ref="AB400">_xlfn.IFS(AND(AA400&gt;=0,AA400&lt;=15),"low purchase",AND(AA400&gt;=16,AA400&lt;=30),"mid purchase",AA400&gt;=31,"high purchase")</f>
        <v>low purchase</v>
      </c>
      <c r="AC400">
        <v>7</v>
      </c>
      <c r="AD400" t="str">
        <f>IF(marketing_campaign[[#This Row],[NumWebVisitsMonth]]&gt;=5.3,"higher_webvists","lower_webvisits")</f>
        <v>higher_webvists</v>
      </c>
      <c r="AE400">
        <v>0</v>
      </c>
      <c r="AF400">
        <v>0</v>
      </c>
      <c r="AG400">
        <v>0</v>
      </c>
      <c r="AH400">
        <v>0</v>
      </c>
      <c r="AI400">
        <v>0</v>
      </c>
      <c r="AJ400">
        <v>0</v>
      </c>
      <c r="AK400">
        <v>3</v>
      </c>
      <c r="AL400">
        <v>11</v>
      </c>
      <c r="AM400">
        <v>0</v>
      </c>
      <c r="AN400">
        <f>marketing_campaign[[#This Row],[AcceptedCmp2]]+marketing_campaign[[#This Row],[AcceptedCmp1]]+marketing_campaign[[#This Row],[AcceptedCmp5]]+marketing_campaign[[#This Row],[AcceptedCmp4]]+marketing_campaign[[#This Row],[AcceptedCmp3]]+marketing_campaign[[#This Row],[Response]]</f>
        <v>0</v>
      </c>
      <c r="AO400" t="str" cm="1">
        <f t="array" ref="AO40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01" spans="1:41" x14ac:dyDescent="0.35">
      <c r="A401">
        <v>8213</v>
      </c>
      <c r="B401">
        <v>1980</v>
      </c>
      <c r="C401">
        <f t="shared" ca="1" si="12"/>
        <v>46</v>
      </c>
      <c r="D401" t="str" cm="1">
        <f t="array" aca="1" ref="D40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01" t="s">
        <v>37</v>
      </c>
      <c r="F401" t="s">
        <v>31</v>
      </c>
      <c r="G401" cm="1">
        <f t="array" ref="G401">_xlfn.IFS(marketing_campaign[[#This Row],[Marital_Status]]="Single",K401+L401+1,marketing_campaign[[#This Row],[Marital_Status]]="Together",K401+L401+2,marketing_campaign[[#This Row],[Marital_Status]]="Alone",K401+L401+1,marketing_campaign[[#This Row],[Marital_Status]]="Married",K401+L401+2,marketing_campaign[[#This Row],[Marital_Status]]="Divorced",K401+L401+1,marketing_campaign[[#This Row],[Marital_Status]]="YOLO",K401+L401+1,marketing_campaign[[#This Row],[Marital_Status]]="Absurd",K401+L401+1,marketing_campaign[[#This Row],[Marital_Status]]="Widow",K401+L401+1)</f>
        <v>3</v>
      </c>
      <c r="H401" t="str" cm="1">
        <f t="array" ref="H401">_xlfn.IFS(marketing_campaign[[#This Row],[Family_size]]=1,"Family_with_one_child",marketing_campaign[[#This Row],[Family_size]]&gt;1,"Family_with_more_children")</f>
        <v>Family_with_more_children</v>
      </c>
      <c r="I401">
        <v>14515</v>
      </c>
      <c r="J401" t="str">
        <f>IF(marketing_campaign[[#This Row],[Income]]&gt;=Sheet21!B451,"high_income","low_income")</f>
        <v>high_income</v>
      </c>
      <c r="K401">
        <v>1</v>
      </c>
      <c r="L401">
        <v>0</v>
      </c>
      <c r="M401" s="1">
        <v>41222</v>
      </c>
      <c r="N401">
        <v>71</v>
      </c>
      <c r="O401" t="str" cm="1">
        <f t="array" ref="O401">_xlfn.IFS(AND(marketing_campaign[[#This Row],[Recency]]&gt;=0,marketing_campaign[[#This Row],[Recency]]&lt;=14),"Early Recency",AND(marketing_campaign[[#This Row],[Recency]]&gt;=15,marketing_campaign[[#This Row],[Recency]]&lt;=31),"Mid-Recency",marketing_campaign[[#This Row],[Recency]]&gt;=32,"high Recency")</f>
        <v>high Recency</v>
      </c>
      <c r="P401">
        <v>6</v>
      </c>
      <c r="Q401">
        <v>4</v>
      </c>
      <c r="R401">
        <v>9</v>
      </c>
      <c r="S401">
        <v>6</v>
      </c>
      <c r="T401">
        <v>36</v>
      </c>
      <c r="U401">
        <v>35</v>
      </c>
      <c r="V401">
        <f>marketing_campaign[[#This Row],[MntGoldProds]]+marketing_campaign[[#This Row],[MntSweetProducts]]+marketing_campaign[[#This Row],[MntFishProducts]]+marketing_campaign[[#This Row],[MntMeatProducts]]+marketing_campaign[[#This Row],[MntFruits]]+marketing_campaign[[#This Row],[MntWines]]</f>
        <v>96</v>
      </c>
      <c r="W401">
        <v>4</v>
      </c>
      <c r="X401">
        <v>2</v>
      </c>
      <c r="Y401">
        <v>2</v>
      </c>
      <c r="Z401">
        <v>3</v>
      </c>
      <c r="AA401">
        <f t="shared" si="13"/>
        <v>11</v>
      </c>
      <c r="AB401" t="str" cm="1">
        <f t="array" ref="AB401">_xlfn.IFS(AND(AA401&gt;=0,AA401&lt;=15),"low purchase",AND(AA401&gt;=16,AA401&lt;=30),"mid purchase",AA401&gt;=31,"high purchase")</f>
        <v>low purchase</v>
      </c>
      <c r="AC401">
        <v>7</v>
      </c>
      <c r="AD401" t="str">
        <f>IF(marketing_campaign[[#This Row],[NumWebVisitsMonth]]&gt;=5.3,"higher_webvists","lower_webvisits")</f>
        <v>higher_webvists</v>
      </c>
      <c r="AE401">
        <v>0</v>
      </c>
      <c r="AF401">
        <v>0</v>
      </c>
      <c r="AG401">
        <v>0</v>
      </c>
      <c r="AH401">
        <v>0</v>
      </c>
      <c r="AI401">
        <v>0</v>
      </c>
      <c r="AJ401">
        <v>0</v>
      </c>
      <c r="AK401">
        <v>3</v>
      </c>
      <c r="AL401">
        <v>11</v>
      </c>
      <c r="AM401">
        <v>1</v>
      </c>
      <c r="AN401">
        <f>marketing_campaign[[#This Row],[AcceptedCmp2]]+marketing_campaign[[#This Row],[AcceptedCmp1]]+marketing_campaign[[#This Row],[AcceptedCmp5]]+marketing_campaign[[#This Row],[AcceptedCmp4]]+marketing_campaign[[#This Row],[AcceptedCmp3]]+marketing_campaign[[#This Row],[Response]]</f>
        <v>1</v>
      </c>
      <c r="AO401" t="str" cm="1">
        <f t="array" ref="AO40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402" spans="1:41" x14ac:dyDescent="0.35">
      <c r="A402">
        <v>2488</v>
      </c>
      <c r="B402">
        <v>1956</v>
      </c>
      <c r="C402">
        <f t="shared" ca="1" si="12"/>
        <v>70</v>
      </c>
      <c r="D402" t="str" cm="1">
        <f t="array" aca="1" ref="D40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02" t="s">
        <v>37</v>
      </c>
      <c r="F402" t="s">
        <v>35</v>
      </c>
      <c r="G402" cm="1">
        <f t="array" ref="G402">_xlfn.IFS(marketing_campaign[[#This Row],[Marital_Status]]="Single",K402+L402+1,marketing_campaign[[#This Row],[Marital_Status]]="Together",K402+L402+2,marketing_campaign[[#This Row],[Marital_Status]]="Alone",K402+L402+1,marketing_campaign[[#This Row],[Marital_Status]]="Married",K402+L402+2,marketing_campaign[[#This Row],[Marital_Status]]="Divorced",K402+L402+1,marketing_campaign[[#This Row],[Marital_Status]]="YOLO",K402+L402+1,marketing_campaign[[#This Row],[Marital_Status]]="Absurd",K402+L402+1,marketing_campaign[[#This Row],[Marital_Status]]="Widow",K402+L402+1)</f>
        <v>3</v>
      </c>
      <c r="H402" t="str" cm="1">
        <f t="array" ref="H402">_xlfn.IFS(marketing_campaign[[#This Row],[Family_size]]=1,"Family_with_one_child",marketing_campaign[[#This Row],[Family_size]]&gt;1,"Family_with_more_children")</f>
        <v>Family_with_more_children</v>
      </c>
      <c r="I402">
        <v>31395</v>
      </c>
      <c r="J402" t="str">
        <f>IF(marketing_campaign[[#This Row],[Income]]&gt;=Sheet21!B452,"high_income","low_income")</f>
        <v>high_income</v>
      </c>
      <c r="K402">
        <v>1</v>
      </c>
      <c r="L402">
        <v>1</v>
      </c>
      <c r="M402" s="1">
        <v>41356</v>
      </c>
      <c r="N402">
        <v>80</v>
      </c>
      <c r="O402" t="str" cm="1">
        <f t="array" ref="O402">_xlfn.IFS(AND(marketing_campaign[[#This Row],[Recency]]&gt;=0,marketing_campaign[[#This Row],[Recency]]&lt;=14),"Early Recency",AND(marketing_campaign[[#This Row],[Recency]]&gt;=15,marketing_campaign[[#This Row],[Recency]]&lt;=31),"Mid-Recency",marketing_campaign[[#This Row],[Recency]]&gt;=32,"high Recency")</f>
        <v>high Recency</v>
      </c>
      <c r="P402">
        <v>23</v>
      </c>
      <c r="Q402">
        <v>1</v>
      </c>
      <c r="R402">
        <v>25</v>
      </c>
      <c r="S402">
        <v>0</v>
      </c>
      <c r="T402">
        <v>8</v>
      </c>
      <c r="U402">
        <v>7</v>
      </c>
      <c r="V402">
        <f>marketing_campaign[[#This Row],[MntGoldProds]]+marketing_campaign[[#This Row],[MntSweetProducts]]+marketing_campaign[[#This Row],[MntFishProducts]]+marketing_campaign[[#This Row],[MntMeatProducts]]+marketing_campaign[[#This Row],[MntFruits]]+marketing_campaign[[#This Row],[MntWines]]</f>
        <v>64</v>
      </c>
      <c r="W402">
        <v>4</v>
      </c>
      <c r="X402">
        <v>2</v>
      </c>
      <c r="Y402">
        <v>1</v>
      </c>
      <c r="Z402">
        <v>3</v>
      </c>
      <c r="AA402">
        <f t="shared" si="13"/>
        <v>10</v>
      </c>
      <c r="AB402" t="str" cm="1">
        <f t="array" ref="AB402">_xlfn.IFS(AND(AA402&gt;=0,AA402&lt;=15),"low purchase",AND(AA402&gt;=16,AA402&lt;=30),"mid purchase",AA402&gt;=31,"high purchase")</f>
        <v>low purchase</v>
      </c>
      <c r="AC402">
        <v>6</v>
      </c>
      <c r="AD402" t="str">
        <f>IF(marketing_campaign[[#This Row],[NumWebVisitsMonth]]&gt;=5.3,"higher_webvists","lower_webvisits")</f>
        <v>higher_webvists</v>
      </c>
      <c r="AE402">
        <v>0</v>
      </c>
      <c r="AF402">
        <v>0</v>
      </c>
      <c r="AG402">
        <v>0</v>
      </c>
      <c r="AH402">
        <v>0</v>
      </c>
      <c r="AI402">
        <v>0</v>
      </c>
      <c r="AJ402">
        <v>0</v>
      </c>
      <c r="AK402">
        <v>3</v>
      </c>
      <c r="AL402">
        <v>11</v>
      </c>
      <c r="AM402">
        <v>0</v>
      </c>
      <c r="AN402">
        <f>marketing_campaign[[#This Row],[AcceptedCmp2]]+marketing_campaign[[#This Row],[AcceptedCmp1]]+marketing_campaign[[#This Row],[AcceptedCmp5]]+marketing_campaign[[#This Row],[AcceptedCmp4]]+marketing_campaign[[#This Row],[AcceptedCmp3]]+marketing_campaign[[#This Row],[Response]]</f>
        <v>0</v>
      </c>
      <c r="AO402" t="str" cm="1">
        <f t="array" ref="AO40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03" spans="1:41" x14ac:dyDescent="0.35">
      <c r="A403">
        <v>9999</v>
      </c>
      <c r="B403">
        <v>1965</v>
      </c>
      <c r="C403">
        <f t="shared" ca="1" si="12"/>
        <v>61</v>
      </c>
      <c r="D403" t="str" cm="1">
        <f t="array" aca="1" ref="D40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03" t="s">
        <v>29</v>
      </c>
      <c r="F403" t="s">
        <v>31</v>
      </c>
      <c r="G403" cm="1">
        <f t="array" ref="G403">_xlfn.IFS(marketing_campaign[[#This Row],[Marital_Status]]="Single",K403+L403+1,marketing_campaign[[#This Row],[Marital_Status]]="Together",K403+L403+2,marketing_campaign[[#This Row],[Marital_Status]]="Alone",K403+L403+1,marketing_campaign[[#This Row],[Marital_Status]]="Married",K403+L403+2,marketing_campaign[[#This Row],[Marital_Status]]="Divorced",K403+L403+1,marketing_campaign[[#This Row],[Marital_Status]]="YOLO",K403+L403+1,marketing_campaign[[#This Row],[Marital_Status]]="Absurd",K403+L403+1,marketing_campaign[[#This Row],[Marital_Status]]="Widow",K403+L403+1)</f>
        <v>2</v>
      </c>
      <c r="H403" t="str" cm="1">
        <f t="array" ref="H403">_xlfn.IFS(marketing_campaign[[#This Row],[Family_size]]=1,"Family_with_one_child",marketing_campaign[[#This Row],[Family_size]]&gt;1,"Family_with_more_children")</f>
        <v>Family_with_more_children</v>
      </c>
      <c r="I403">
        <v>75276</v>
      </c>
      <c r="J403" t="str">
        <f>IF(marketing_campaign[[#This Row],[Income]]&gt;=Sheet21!B453,"high_income","low_income")</f>
        <v>high_income</v>
      </c>
      <c r="K403">
        <v>0</v>
      </c>
      <c r="L403">
        <v>0</v>
      </c>
      <c r="M403" s="1">
        <v>41179</v>
      </c>
      <c r="N403">
        <v>2</v>
      </c>
      <c r="O403" t="str" cm="1">
        <f t="array" ref="O403">_xlfn.IFS(AND(marketing_campaign[[#This Row],[Recency]]&gt;=0,marketing_campaign[[#This Row],[Recency]]&lt;=14),"Early Recency",AND(marketing_campaign[[#This Row],[Recency]]&gt;=15,marketing_campaign[[#This Row],[Recency]]&lt;=31),"Mid-Recency",marketing_campaign[[#This Row],[Recency]]&gt;=32,"high Recency")</f>
        <v>Early Recency</v>
      </c>
      <c r="P403">
        <v>610</v>
      </c>
      <c r="Q403">
        <v>105</v>
      </c>
      <c r="R403">
        <v>125</v>
      </c>
      <c r="S403">
        <v>137</v>
      </c>
      <c r="T403">
        <v>42</v>
      </c>
      <c r="U403">
        <v>21</v>
      </c>
      <c r="V403">
        <f>marketing_campaign[[#This Row],[MntGoldProds]]+marketing_campaign[[#This Row],[MntSweetProducts]]+marketing_campaign[[#This Row],[MntFishProducts]]+marketing_campaign[[#This Row],[MntMeatProducts]]+marketing_campaign[[#This Row],[MntFruits]]+marketing_campaign[[#This Row],[MntWines]]</f>
        <v>1040</v>
      </c>
      <c r="W403">
        <v>1</v>
      </c>
      <c r="X403">
        <v>9</v>
      </c>
      <c r="Y403">
        <v>4</v>
      </c>
      <c r="Z403">
        <v>9</v>
      </c>
      <c r="AA403">
        <f t="shared" si="13"/>
        <v>23</v>
      </c>
      <c r="AB403" t="str" cm="1">
        <f t="array" ref="AB403">_xlfn.IFS(AND(AA403&gt;=0,AA403&lt;=15),"low purchase",AND(AA403&gt;=16,AA403&lt;=30),"mid purchase",AA403&gt;=31,"high purchase")</f>
        <v>mid purchase</v>
      </c>
      <c r="AC403">
        <v>5</v>
      </c>
      <c r="AD403" t="str">
        <f>IF(marketing_campaign[[#This Row],[NumWebVisitsMonth]]&gt;=5.3,"higher_webvists","lower_webvisits")</f>
        <v>lower_webvisits</v>
      </c>
      <c r="AE403">
        <v>0</v>
      </c>
      <c r="AF403">
        <v>0</v>
      </c>
      <c r="AG403">
        <v>0</v>
      </c>
      <c r="AH403">
        <v>0</v>
      </c>
      <c r="AI403">
        <v>0</v>
      </c>
      <c r="AJ403">
        <v>0</v>
      </c>
      <c r="AK403">
        <v>3</v>
      </c>
      <c r="AL403">
        <v>11</v>
      </c>
      <c r="AM403">
        <v>0</v>
      </c>
      <c r="AN403">
        <f>marketing_campaign[[#This Row],[AcceptedCmp2]]+marketing_campaign[[#This Row],[AcceptedCmp1]]+marketing_campaign[[#This Row],[AcceptedCmp5]]+marketing_campaign[[#This Row],[AcceptedCmp4]]+marketing_campaign[[#This Row],[AcceptedCmp3]]+marketing_campaign[[#This Row],[Response]]</f>
        <v>0</v>
      </c>
      <c r="AO403" t="str" cm="1">
        <f t="array" ref="AO40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04" spans="1:41" x14ac:dyDescent="0.35">
      <c r="A404">
        <v>7617</v>
      </c>
      <c r="B404">
        <v>1974</v>
      </c>
      <c r="C404">
        <f t="shared" ca="1" si="12"/>
        <v>52</v>
      </c>
      <c r="D404" t="str" cm="1">
        <f t="array" aca="1" ref="D40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04" t="s">
        <v>29</v>
      </c>
      <c r="F404" t="s">
        <v>30</v>
      </c>
      <c r="G404" cm="1">
        <f t="array" ref="G404">_xlfn.IFS(marketing_campaign[[#This Row],[Marital_Status]]="Single",K404+L404+1,marketing_campaign[[#This Row],[Marital_Status]]="Together",K404+L404+2,marketing_campaign[[#This Row],[Marital_Status]]="Alone",K404+L404+1,marketing_campaign[[#This Row],[Marital_Status]]="Married",K404+L404+2,marketing_campaign[[#This Row],[Marital_Status]]="Divorced",K404+L404+1,marketing_campaign[[#This Row],[Marital_Status]]="YOLO",K404+L404+1,marketing_campaign[[#This Row],[Marital_Status]]="Absurd",K404+L404+1,marketing_campaign[[#This Row],[Marital_Status]]="Widow",K404+L404+1)</f>
        <v>3</v>
      </c>
      <c r="H404" t="str" cm="1">
        <f t="array" ref="H404">_xlfn.IFS(marketing_campaign[[#This Row],[Family_size]]=1,"Family_with_one_child",marketing_campaign[[#This Row],[Family_size]]&gt;1,"Family_with_more_children")</f>
        <v>Family_with_more_children</v>
      </c>
      <c r="I404">
        <v>42373</v>
      </c>
      <c r="J404" t="str">
        <f>IF(marketing_campaign[[#This Row],[Income]]&gt;=Sheet21!B454,"high_income","low_income")</f>
        <v>high_income</v>
      </c>
      <c r="K404">
        <v>1</v>
      </c>
      <c r="L404">
        <v>1</v>
      </c>
      <c r="M404" s="1">
        <v>41501</v>
      </c>
      <c r="N404">
        <v>83</v>
      </c>
      <c r="O404" t="str" cm="1">
        <f t="array" ref="O404">_xlfn.IFS(AND(marketing_campaign[[#This Row],[Recency]]&gt;=0,marketing_campaign[[#This Row],[Recency]]&lt;=14),"Early Recency",AND(marketing_campaign[[#This Row],[Recency]]&gt;=15,marketing_campaign[[#This Row],[Recency]]&lt;=31),"Mid-Recency",marketing_campaign[[#This Row],[Recency]]&gt;=32,"high Recency")</f>
        <v>high Recency</v>
      </c>
      <c r="P404">
        <v>67</v>
      </c>
      <c r="Q404">
        <v>5</v>
      </c>
      <c r="R404">
        <v>61</v>
      </c>
      <c r="S404">
        <v>3</v>
      </c>
      <c r="T404">
        <v>8</v>
      </c>
      <c r="U404">
        <v>19</v>
      </c>
      <c r="V404">
        <f>marketing_campaign[[#This Row],[MntGoldProds]]+marketing_campaign[[#This Row],[MntSweetProducts]]+marketing_campaign[[#This Row],[MntFishProducts]]+marketing_campaign[[#This Row],[MntMeatProducts]]+marketing_campaign[[#This Row],[MntFruits]]+marketing_campaign[[#This Row],[MntWines]]</f>
        <v>163</v>
      </c>
      <c r="W404">
        <v>5</v>
      </c>
      <c r="X404">
        <v>2</v>
      </c>
      <c r="Y404">
        <v>1</v>
      </c>
      <c r="Z404">
        <v>5</v>
      </c>
      <c r="AA404">
        <f t="shared" si="13"/>
        <v>13</v>
      </c>
      <c r="AB404" t="str" cm="1">
        <f t="array" ref="AB404">_xlfn.IFS(AND(AA404&gt;=0,AA404&lt;=15),"low purchase",AND(AA404&gt;=16,AA404&lt;=30),"mid purchase",AA404&gt;=31,"high purchase")</f>
        <v>low purchase</v>
      </c>
      <c r="AC404">
        <v>5</v>
      </c>
      <c r="AD404" t="str">
        <f>IF(marketing_campaign[[#This Row],[NumWebVisitsMonth]]&gt;=5.3,"higher_webvists","lower_webvisits")</f>
        <v>lower_webvisits</v>
      </c>
      <c r="AE404">
        <v>0</v>
      </c>
      <c r="AF404">
        <v>0</v>
      </c>
      <c r="AG404">
        <v>0</v>
      </c>
      <c r="AH404">
        <v>0</v>
      </c>
      <c r="AI404">
        <v>0</v>
      </c>
      <c r="AJ404">
        <v>0</v>
      </c>
      <c r="AK404">
        <v>3</v>
      </c>
      <c r="AL404">
        <v>11</v>
      </c>
      <c r="AM404">
        <v>0</v>
      </c>
      <c r="AN404">
        <f>marketing_campaign[[#This Row],[AcceptedCmp2]]+marketing_campaign[[#This Row],[AcceptedCmp1]]+marketing_campaign[[#This Row],[AcceptedCmp5]]+marketing_campaign[[#This Row],[AcceptedCmp4]]+marketing_campaign[[#This Row],[AcceptedCmp3]]+marketing_campaign[[#This Row],[Response]]</f>
        <v>0</v>
      </c>
      <c r="AO404" t="str" cm="1">
        <f t="array" ref="AO40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05" spans="1:41" x14ac:dyDescent="0.35">
      <c r="A405">
        <v>615</v>
      </c>
      <c r="B405">
        <v>1960</v>
      </c>
      <c r="C405">
        <f t="shared" ca="1" si="12"/>
        <v>66</v>
      </c>
      <c r="D405" t="str" cm="1">
        <f t="array" aca="1" ref="D40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05" t="s">
        <v>29</v>
      </c>
      <c r="F405" t="s">
        <v>31</v>
      </c>
      <c r="G405" cm="1">
        <f t="array" ref="G405">_xlfn.IFS(marketing_campaign[[#This Row],[Marital_Status]]="Single",K405+L405+1,marketing_campaign[[#This Row],[Marital_Status]]="Together",K405+L405+2,marketing_campaign[[#This Row],[Marital_Status]]="Alone",K405+L405+1,marketing_campaign[[#This Row],[Marital_Status]]="Married",K405+L405+2,marketing_campaign[[#This Row],[Marital_Status]]="Divorced",K405+L405+1,marketing_campaign[[#This Row],[Marital_Status]]="YOLO",K405+L405+1,marketing_campaign[[#This Row],[Marital_Status]]="Absurd",K405+L405+1,marketing_campaign[[#This Row],[Marital_Status]]="Widow",K405+L405+1)</f>
        <v>2</v>
      </c>
      <c r="H405" t="str" cm="1">
        <f t="array" ref="H405">_xlfn.IFS(marketing_campaign[[#This Row],[Family_size]]=1,"Family_with_one_child",marketing_campaign[[#This Row],[Family_size]]&gt;1,"Family_with_more_children")</f>
        <v>Family_with_more_children</v>
      </c>
      <c r="I405">
        <v>30507</v>
      </c>
      <c r="J405" t="str">
        <f>IF(marketing_campaign[[#This Row],[Income]]&gt;=Sheet21!B455,"high_income","low_income")</f>
        <v>high_income</v>
      </c>
      <c r="K405">
        <v>0</v>
      </c>
      <c r="L405">
        <v>0</v>
      </c>
      <c r="M405" s="1">
        <v>41344</v>
      </c>
      <c r="N405">
        <v>29</v>
      </c>
      <c r="O405" t="str" cm="1">
        <f t="array" ref="O405">_xlfn.IFS(AND(marketing_campaign[[#This Row],[Recency]]&gt;=0,marketing_campaign[[#This Row],[Recency]]&lt;=14),"Early Recency",AND(marketing_campaign[[#This Row],[Recency]]&gt;=15,marketing_campaign[[#This Row],[Recency]]&lt;=31),"Mid-Recency",marketing_campaign[[#This Row],[Recency]]&gt;=32,"high Recency")</f>
        <v>Mid-Recency</v>
      </c>
      <c r="P405">
        <v>65</v>
      </c>
      <c r="Q405">
        <v>36</v>
      </c>
      <c r="R405">
        <v>74</v>
      </c>
      <c r="S405">
        <v>38</v>
      </c>
      <c r="T405">
        <v>20</v>
      </c>
      <c r="U405">
        <v>110</v>
      </c>
      <c r="V405">
        <f>marketing_campaign[[#This Row],[MntGoldProds]]+marketing_campaign[[#This Row],[MntSweetProducts]]+marketing_campaign[[#This Row],[MntFishProducts]]+marketing_campaign[[#This Row],[MntMeatProducts]]+marketing_campaign[[#This Row],[MntFruits]]+marketing_campaign[[#This Row],[MntWines]]</f>
        <v>343</v>
      </c>
      <c r="W405">
        <v>1</v>
      </c>
      <c r="X405">
        <v>5</v>
      </c>
      <c r="Y405">
        <v>1</v>
      </c>
      <c r="Z405">
        <v>4</v>
      </c>
      <c r="AA405">
        <f t="shared" si="13"/>
        <v>11</v>
      </c>
      <c r="AB405" t="str" cm="1">
        <f t="array" ref="AB405">_xlfn.IFS(AND(AA405&gt;=0,AA405&lt;=15),"low purchase",AND(AA405&gt;=16,AA405&lt;=30),"mid purchase",AA405&gt;=31,"high purchase")</f>
        <v>low purchase</v>
      </c>
      <c r="AC405">
        <v>7</v>
      </c>
      <c r="AD405" t="str">
        <f>IF(marketing_campaign[[#This Row],[NumWebVisitsMonth]]&gt;=5.3,"higher_webvists","lower_webvisits")</f>
        <v>higher_webvists</v>
      </c>
      <c r="AE405">
        <v>0</v>
      </c>
      <c r="AF405">
        <v>0</v>
      </c>
      <c r="AG405">
        <v>0</v>
      </c>
      <c r="AH405">
        <v>0</v>
      </c>
      <c r="AI405">
        <v>0</v>
      </c>
      <c r="AJ405">
        <v>0</v>
      </c>
      <c r="AK405">
        <v>3</v>
      </c>
      <c r="AL405">
        <v>11</v>
      </c>
      <c r="AM405">
        <v>0</v>
      </c>
      <c r="AN405">
        <f>marketing_campaign[[#This Row],[AcceptedCmp2]]+marketing_campaign[[#This Row],[AcceptedCmp1]]+marketing_campaign[[#This Row],[AcceptedCmp5]]+marketing_campaign[[#This Row],[AcceptedCmp4]]+marketing_campaign[[#This Row],[AcceptedCmp3]]+marketing_campaign[[#This Row],[Response]]</f>
        <v>0</v>
      </c>
      <c r="AO405" t="str" cm="1">
        <f t="array" ref="AO40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06" spans="1:41" x14ac:dyDescent="0.35">
      <c r="A406">
        <v>2552</v>
      </c>
      <c r="B406">
        <v>1955</v>
      </c>
      <c r="C406">
        <f t="shared" ca="1" si="12"/>
        <v>71</v>
      </c>
      <c r="D406" t="str" cm="1">
        <f t="array" aca="1" ref="D40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06" t="s">
        <v>32</v>
      </c>
      <c r="F406" t="s">
        <v>30</v>
      </c>
      <c r="G406" cm="1">
        <f t="array" ref="G406">_xlfn.IFS(marketing_campaign[[#This Row],[Marital_Status]]="Single",K406+L406+1,marketing_campaign[[#This Row],[Marital_Status]]="Together",K406+L406+2,marketing_campaign[[#This Row],[Marital_Status]]="Alone",K406+L406+1,marketing_campaign[[#This Row],[Marital_Status]]="Married",K406+L406+2,marketing_campaign[[#This Row],[Marital_Status]]="Divorced",K406+L406+1,marketing_campaign[[#This Row],[Marital_Status]]="YOLO",K406+L406+1,marketing_campaign[[#This Row],[Marital_Status]]="Absurd",K406+L406+1,marketing_campaign[[#This Row],[Marital_Status]]="Widow",K406+L406+1)</f>
        <v>4</v>
      </c>
      <c r="H406" t="str" cm="1">
        <f t="array" ref="H406">_xlfn.IFS(marketing_campaign[[#This Row],[Family_size]]=1,"Family_with_one_child",marketing_campaign[[#This Row],[Family_size]]&gt;1,"Family_with_more_children")</f>
        <v>Family_with_more_children</v>
      </c>
      <c r="I406">
        <v>55521</v>
      </c>
      <c r="J406" t="str">
        <f>IF(marketing_campaign[[#This Row],[Income]]&gt;=Sheet21!B456,"high_income","low_income")</f>
        <v>high_income</v>
      </c>
      <c r="K406">
        <v>1</v>
      </c>
      <c r="L406">
        <v>2</v>
      </c>
      <c r="M406" s="1">
        <v>41569</v>
      </c>
      <c r="N406">
        <v>11</v>
      </c>
      <c r="O406" t="str" cm="1">
        <f t="array" ref="O406">_xlfn.IFS(AND(marketing_campaign[[#This Row],[Recency]]&gt;=0,marketing_campaign[[#This Row],[Recency]]&lt;=14),"Early Recency",AND(marketing_campaign[[#This Row],[Recency]]&gt;=15,marketing_campaign[[#This Row],[Recency]]&lt;=31),"Mid-Recency",marketing_campaign[[#This Row],[Recency]]&gt;=32,"high Recency")</f>
        <v>Early Recency</v>
      </c>
      <c r="P406">
        <v>416</v>
      </c>
      <c r="Q406">
        <v>0</v>
      </c>
      <c r="R406">
        <v>26</v>
      </c>
      <c r="S406">
        <v>0</v>
      </c>
      <c r="T406">
        <v>0</v>
      </c>
      <c r="U406">
        <v>4</v>
      </c>
      <c r="V406">
        <f>marketing_campaign[[#This Row],[MntGoldProds]]+marketing_campaign[[#This Row],[MntSweetProducts]]+marketing_campaign[[#This Row],[MntFishProducts]]+marketing_campaign[[#This Row],[MntMeatProducts]]+marketing_campaign[[#This Row],[MntFruits]]+marketing_campaign[[#This Row],[MntWines]]</f>
        <v>446</v>
      </c>
      <c r="W406">
        <v>9</v>
      </c>
      <c r="X406">
        <v>6</v>
      </c>
      <c r="Y406">
        <v>3</v>
      </c>
      <c r="Z406">
        <v>6</v>
      </c>
      <c r="AA406">
        <f t="shared" si="13"/>
        <v>24</v>
      </c>
      <c r="AB406" t="str" cm="1">
        <f t="array" ref="AB406">_xlfn.IFS(AND(AA406&gt;=0,AA406&lt;=15),"low purchase",AND(AA406&gt;=16,AA406&lt;=30),"mid purchase",AA406&gt;=31,"high purchase")</f>
        <v>mid purchase</v>
      </c>
      <c r="AC406">
        <v>7</v>
      </c>
      <c r="AD406" t="str">
        <f>IF(marketing_campaign[[#This Row],[NumWebVisitsMonth]]&gt;=5.3,"higher_webvists","lower_webvisits")</f>
        <v>higher_webvists</v>
      </c>
      <c r="AE406">
        <v>0</v>
      </c>
      <c r="AF406">
        <v>1</v>
      </c>
      <c r="AG406">
        <v>0</v>
      </c>
      <c r="AH406">
        <v>0</v>
      </c>
      <c r="AI406">
        <v>0</v>
      </c>
      <c r="AJ406">
        <v>0</v>
      </c>
      <c r="AK406">
        <v>3</v>
      </c>
      <c r="AL406">
        <v>11</v>
      </c>
      <c r="AM406">
        <v>1</v>
      </c>
      <c r="AN406">
        <f>marketing_campaign[[#This Row],[AcceptedCmp2]]+marketing_campaign[[#This Row],[AcceptedCmp1]]+marketing_campaign[[#This Row],[AcceptedCmp5]]+marketing_campaign[[#This Row],[AcceptedCmp4]]+marketing_campaign[[#This Row],[AcceptedCmp3]]+marketing_campaign[[#This Row],[Response]]</f>
        <v>2</v>
      </c>
      <c r="AO406" t="str" cm="1">
        <f t="array" ref="AO40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407" spans="1:41" x14ac:dyDescent="0.35">
      <c r="A407">
        <v>194</v>
      </c>
      <c r="B407">
        <v>1965</v>
      </c>
      <c r="C407">
        <f t="shared" ca="1" si="12"/>
        <v>61</v>
      </c>
      <c r="D407" t="str" cm="1">
        <f t="array" aca="1" ref="D40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07" t="s">
        <v>29</v>
      </c>
      <c r="F407" t="s">
        <v>33</v>
      </c>
      <c r="G407" cm="1">
        <f t="array" ref="G407">_xlfn.IFS(marketing_campaign[[#This Row],[Marital_Status]]="Single",K407+L407+1,marketing_campaign[[#This Row],[Marital_Status]]="Together",K407+L407+2,marketing_campaign[[#This Row],[Marital_Status]]="Alone",K407+L407+1,marketing_campaign[[#This Row],[Marital_Status]]="Married",K407+L407+2,marketing_campaign[[#This Row],[Marital_Status]]="Divorced",K407+L407+1,marketing_campaign[[#This Row],[Marital_Status]]="YOLO",K407+L407+1,marketing_campaign[[#This Row],[Marital_Status]]="Absurd",K407+L407+1,marketing_campaign[[#This Row],[Marital_Status]]="Widow",K407+L407+1)</f>
        <v>4</v>
      </c>
      <c r="H407" t="str" cm="1">
        <f t="array" ref="H407">_xlfn.IFS(marketing_campaign[[#This Row],[Family_size]]=1,"Family_with_one_child",marketing_campaign[[#This Row],[Family_size]]&gt;1,"Family_with_more_children")</f>
        <v>Family_with_more_children</v>
      </c>
      <c r="I407">
        <v>48006</v>
      </c>
      <c r="J407" t="str">
        <f>IF(marketing_campaign[[#This Row],[Income]]&gt;=Sheet21!B457,"high_income","low_income")</f>
        <v>high_income</v>
      </c>
      <c r="K407">
        <v>1</v>
      </c>
      <c r="L407">
        <v>1</v>
      </c>
      <c r="M407" s="1">
        <v>41799</v>
      </c>
      <c r="N407">
        <v>55</v>
      </c>
      <c r="O407" t="str" cm="1">
        <f t="array" ref="O407">_xlfn.IFS(AND(marketing_campaign[[#This Row],[Recency]]&gt;=0,marketing_campaign[[#This Row],[Recency]]&lt;=14),"Early Recency",AND(marketing_campaign[[#This Row],[Recency]]&gt;=15,marketing_campaign[[#This Row],[Recency]]&lt;=31),"Mid-Recency",marketing_campaign[[#This Row],[Recency]]&gt;=32,"high Recency")</f>
        <v>high Recency</v>
      </c>
      <c r="P407">
        <v>23</v>
      </c>
      <c r="Q407">
        <v>0</v>
      </c>
      <c r="R407">
        <v>11</v>
      </c>
      <c r="S407">
        <v>3</v>
      </c>
      <c r="T407">
        <v>2</v>
      </c>
      <c r="U407">
        <v>2</v>
      </c>
      <c r="V407">
        <f>marketing_campaign[[#This Row],[MntGoldProds]]+marketing_campaign[[#This Row],[MntSweetProducts]]+marketing_campaign[[#This Row],[MntFishProducts]]+marketing_campaign[[#This Row],[MntMeatProducts]]+marketing_campaign[[#This Row],[MntFruits]]+marketing_campaign[[#This Row],[MntWines]]</f>
        <v>41</v>
      </c>
      <c r="W407">
        <v>1</v>
      </c>
      <c r="X407">
        <v>1</v>
      </c>
      <c r="Y407">
        <v>0</v>
      </c>
      <c r="Z407">
        <v>3</v>
      </c>
      <c r="AA407">
        <f t="shared" si="13"/>
        <v>5</v>
      </c>
      <c r="AB407" t="str" cm="1">
        <f t="array" ref="AB407">_xlfn.IFS(AND(AA407&gt;=0,AA407&lt;=15),"low purchase",AND(AA407&gt;=16,AA407&lt;=30),"mid purchase",AA407&gt;=31,"high purchase")</f>
        <v>low purchase</v>
      </c>
      <c r="AC407">
        <v>6</v>
      </c>
      <c r="AD407" t="str">
        <f>IF(marketing_campaign[[#This Row],[NumWebVisitsMonth]]&gt;=5.3,"higher_webvists","lower_webvisits")</f>
        <v>higher_webvists</v>
      </c>
      <c r="AE407">
        <v>0</v>
      </c>
      <c r="AF407">
        <v>0</v>
      </c>
      <c r="AG407">
        <v>0</v>
      </c>
      <c r="AH407">
        <v>0</v>
      </c>
      <c r="AI407">
        <v>0</v>
      </c>
      <c r="AJ407">
        <v>0</v>
      </c>
      <c r="AK407">
        <v>3</v>
      </c>
      <c r="AL407">
        <v>11</v>
      </c>
      <c r="AM407">
        <v>0</v>
      </c>
      <c r="AN407">
        <f>marketing_campaign[[#This Row],[AcceptedCmp2]]+marketing_campaign[[#This Row],[AcceptedCmp1]]+marketing_campaign[[#This Row],[AcceptedCmp5]]+marketing_campaign[[#This Row],[AcceptedCmp4]]+marketing_campaign[[#This Row],[AcceptedCmp3]]+marketing_campaign[[#This Row],[Response]]</f>
        <v>0</v>
      </c>
      <c r="AO407" t="str" cm="1">
        <f t="array" ref="AO40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08" spans="1:41" x14ac:dyDescent="0.35">
      <c r="A408">
        <v>3645</v>
      </c>
      <c r="B408">
        <v>1972</v>
      </c>
      <c r="C408">
        <f t="shared" ca="1" si="12"/>
        <v>54</v>
      </c>
      <c r="D408" t="str" cm="1">
        <f t="array" aca="1" ref="D40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08" t="s">
        <v>32</v>
      </c>
      <c r="F408" t="s">
        <v>30</v>
      </c>
      <c r="G408" cm="1">
        <f t="array" ref="G408">_xlfn.IFS(marketing_campaign[[#This Row],[Marital_Status]]="Single",K408+L408+1,marketing_campaign[[#This Row],[Marital_Status]]="Together",K408+L408+2,marketing_campaign[[#This Row],[Marital_Status]]="Alone",K408+L408+1,marketing_campaign[[#This Row],[Marital_Status]]="Married",K408+L408+2,marketing_campaign[[#This Row],[Marital_Status]]="Divorced",K408+L408+1,marketing_campaign[[#This Row],[Marital_Status]]="YOLO",K408+L408+1,marketing_campaign[[#This Row],[Marital_Status]]="Absurd",K408+L408+1,marketing_campaign[[#This Row],[Marital_Status]]="Widow",K408+L408+1)</f>
        <v>2</v>
      </c>
      <c r="H408" t="str" cm="1">
        <f t="array" ref="H408">_xlfn.IFS(marketing_campaign[[#This Row],[Family_size]]=1,"Family_with_one_child",marketing_campaign[[#This Row],[Family_size]]&gt;1,"Family_with_more_children")</f>
        <v>Family_with_more_children</v>
      </c>
      <c r="I408">
        <v>27213</v>
      </c>
      <c r="J408" t="str">
        <f>IF(marketing_campaign[[#This Row],[Income]]&gt;=Sheet21!B458,"high_income","low_income")</f>
        <v>high_income</v>
      </c>
      <c r="K408">
        <v>1</v>
      </c>
      <c r="L408">
        <v>0</v>
      </c>
      <c r="M408" s="1">
        <v>41151</v>
      </c>
      <c r="N408">
        <v>19</v>
      </c>
      <c r="O408" t="str" cm="1">
        <f t="array" ref="O408">_xlfn.IFS(AND(marketing_campaign[[#This Row],[Recency]]&gt;=0,marketing_campaign[[#This Row],[Recency]]&lt;=14),"Early Recency",AND(marketing_campaign[[#This Row],[Recency]]&gt;=15,marketing_campaign[[#This Row],[Recency]]&lt;=31),"Mid-Recency",marketing_campaign[[#This Row],[Recency]]&gt;=32,"high Recency")</f>
        <v>Mid-Recency</v>
      </c>
      <c r="P408">
        <v>19</v>
      </c>
      <c r="Q408">
        <v>3</v>
      </c>
      <c r="R408">
        <v>26</v>
      </c>
      <c r="S408">
        <v>10</v>
      </c>
      <c r="T408">
        <v>9</v>
      </c>
      <c r="U408">
        <v>3</v>
      </c>
      <c r="V408">
        <f>marketing_campaign[[#This Row],[MntGoldProds]]+marketing_campaign[[#This Row],[MntSweetProducts]]+marketing_campaign[[#This Row],[MntFishProducts]]+marketing_campaign[[#This Row],[MntMeatProducts]]+marketing_campaign[[#This Row],[MntFruits]]+marketing_campaign[[#This Row],[MntWines]]</f>
        <v>70</v>
      </c>
      <c r="W408">
        <v>3</v>
      </c>
      <c r="X408">
        <v>2</v>
      </c>
      <c r="Y408">
        <v>0</v>
      </c>
      <c r="Z408">
        <v>4</v>
      </c>
      <c r="AA408">
        <f t="shared" si="13"/>
        <v>9</v>
      </c>
      <c r="AB408" t="str" cm="1">
        <f t="array" ref="AB408">_xlfn.IFS(AND(AA408&gt;=0,AA408&lt;=15),"low purchase",AND(AA408&gt;=16,AA408&lt;=30),"mid purchase",AA408&gt;=31,"high purchase")</f>
        <v>low purchase</v>
      </c>
      <c r="AC408">
        <v>8</v>
      </c>
      <c r="AD408" t="str">
        <f>IF(marketing_campaign[[#This Row],[NumWebVisitsMonth]]&gt;=5.3,"higher_webvists","lower_webvisits")</f>
        <v>higher_webvists</v>
      </c>
      <c r="AE408">
        <v>0</v>
      </c>
      <c r="AF408">
        <v>0</v>
      </c>
      <c r="AG408">
        <v>0</v>
      </c>
      <c r="AH408">
        <v>0</v>
      </c>
      <c r="AI408">
        <v>0</v>
      </c>
      <c r="AJ408">
        <v>0</v>
      </c>
      <c r="AK408">
        <v>3</v>
      </c>
      <c r="AL408">
        <v>11</v>
      </c>
      <c r="AM408">
        <v>1</v>
      </c>
      <c r="AN408">
        <f>marketing_campaign[[#This Row],[AcceptedCmp2]]+marketing_campaign[[#This Row],[AcceptedCmp1]]+marketing_campaign[[#This Row],[AcceptedCmp5]]+marketing_campaign[[#This Row],[AcceptedCmp4]]+marketing_campaign[[#This Row],[AcceptedCmp3]]+marketing_campaign[[#This Row],[Response]]</f>
        <v>1</v>
      </c>
      <c r="AO408" t="str" cm="1">
        <f t="array" ref="AO40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409" spans="1:41" x14ac:dyDescent="0.35">
      <c r="A409">
        <v>8890</v>
      </c>
      <c r="B409">
        <v>1971</v>
      </c>
      <c r="C409">
        <f t="shared" ca="1" si="12"/>
        <v>55</v>
      </c>
      <c r="D409" t="str" cm="1">
        <f t="array" aca="1" ref="D40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09" t="s">
        <v>32</v>
      </c>
      <c r="F409" t="s">
        <v>35</v>
      </c>
      <c r="G409" cm="1">
        <f t="array" ref="G409">_xlfn.IFS(marketing_campaign[[#This Row],[Marital_Status]]="Single",K409+L409+1,marketing_campaign[[#This Row],[Marital_Status]]="Together",K409+L409+2,marketing_campaign[[#This Row],[Marital_Status]]="Alone",K409+L409+1,marketing_campaign[[#This Row],[Marital_Status]]="Married",K409+L409+2,marketing_campaign[[#This Row],[Marital_Status]]="Divorced",K409+L409+1,marketing_campaign[[#This Row],[Marital_Status]]="YOLO",K409+L409+1,marketing_campaign[[#This Row],[Marital_Status]]="Absurd",K409+L409+1,marketing_campaign[[#This Row],[Marital_Status]]="Widow",K409+L409+1)</f>
        <v>3</v>
      </c>
      <c r="H409" t="str" cm="1">
        <f t="array" ref="H409">_xlfn.IFS(marketing_campaign[[#This Row],[Family_size]]=1,"Family_with_one_child",marketing_campaign[[#This Row],[Family_size]]&gt;1,"Family_with_more_children")</f>
        <v>Family_with_more_children</v>
      </c>
      <c r="I409">
        <v>65808</v>
      </c>
      <c r="J409" t="str">
        <f>IF(marketing_campaign[[#This Row],[Income]]&gt;=Sheet21!B459,"high_income","low_income")</f>
        <v>high_income</v>
      </c>
      <c r="K409">
        <v>1</v>
      </c>
      <c r="L409">
        <v>1</v>
      </c>
      <c r="M409" s="1">
        <v>41789</v>
      </c>
      <c r="N409">
        <v>1</v>
      </c>
      <c r="O409" t="str" cm="1">
        <f t="array" ref="O409">_xlfn.IFS(AND(marketing_campaign[[#This Row],[Recency]]&gt;=0,marketing_campaign[[#This Row],[Recency]]&lt;=14),"Early Recency",AND(marketing_campaign[[#This Row],[Recency]]&gt;=15,marketing_campaign[[#This Row],[Recency]]&lt;=31),"Mid-Recency",marketing_campaign[[#This Row],[Recency]]&gt;=32,"high Recency")</f>
        <v>Early Recency</v>
      </c>
      <c r="P409">
        <v>155</v>
      </c>
      <c r="Q409">
        <v>7</v>
      </c>
      <c r="R409">
        <v>80</v>
      </c>
      <c r="S409">
        <v>13</v>
      </c>
      <c r="T409">
        <v>7</v>
      </c>
      <c r="U409">
        <v>10</v>
      </c>
      <c r="V409">
        <f>marketing_campaign[[#This Row],[MntGoldProds]]+marketing_campaign[[#This Row],[MntSweetProducts]]+marketing_campaign[[#This Row],[MntFishProducts]]+marketing_campaign[[#This Row],[MntMeatProducts]]+marketing_campaign[[#This Row],[MntFruits]]+marketing_campaign[[#This Row],[MntWines]]</f>
        <v>272</v>
      </c>
      <c r="W409">
        <v>3</v>
      </c>
      <c r="X409">
        <v>5</v>
      </c>
      <c r="Y409">
        <v>1</v>
      </c>
      <c r="Z409">
        <v>5</v>
      </c>
      <c r="AA409">
        <f t="shared" si="13"/>
        <v>14</v>
      </c>
      <c r="AB409" t="str" cm="1">
        <f t="array" ref="AB409">_xlfn.IFS(AND(AA409&gt;=0,AA409&lt;=15),"low purchase",AND(AA409&gt;=16,AA409&lt;=30),"mid purchase",AA409&gt;=31,"high purchase")</f>
        <v>low purchase</v>
      </c>
      <c r="AC409">
        <v>6</v>
      </c>
      <c r="AD409" t="str">
        <f>IF(marketing_campaign[[#This Row],[NumWebVisitsMonth]]&gt;=5.3,"higher_webvists","lower_webvisits")</f>
        <v>higher_webvists</v>
      </c>
      <c r="AE409">
        <v>0</v>
      </c>
      <c r="AF409">
        <v>0</v>
      </c>
      <c r="AG409">
        <v>0</v>
      </c>
      <c r="AH409">
        <v>0</v>
      </c>
      <c r="AI409">
        <v>0</v>
      </c>
      <c r="AJ409">
        <v>0</v>
      </c>
      <c r="AK409">
        <v>3</v>
      </c>
      <c r="AL409">
        <v>11</v>
      </c>
      <c r="AM409">
        <v>0</v>
      </c>
      <c r="AN409">
        <f>marketing_campaign[[#This Row],[AcceptedCmp2]]+marketing_campaign[[#This Row],[AcceptedCmp1]]+marketing_campaign[[#This Row],[AcceptedCmp5]]+marketing_campaign[[#This Row],[AcceptedCmp4]]+marketing_campaign[[#This Row],[AcceptedCmp3]]+marketing_campaign[[#This Row],[Response]]</f>
        <v>0</v>
      </c>
      <c r="AO409" t="str" cm="1">
        <f t="array" ref="AO40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10" spans="1:41" x14ac:dyDescent="0.35">
      <c r="A410">
        <v>5049</v>
      </c>
      <c r="B410">
        <v>1974</v>
      </c>
      <c r="C410">
        <f t="shared" ca="1" si="12"/>
        <v>52</v>
      </c>
      <c r="D410" t="str" cm="1">
        <f t="array" aca="1" ref="D41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10" t="s">
        <v>32</v>
      </c>
      <c r="F410" t="s">
        <v>31</v>
      </c>
      <c r="G410" cm="1">
        <f t="array" ref="G410">_xlfn.IFS(marketing_campaign[[#This Row],[Marital_Status]]="Single",K410+L410+1,marketing_campaign[[#This Row],[Marital_Status]]="Together",K410+L410+2,marketing_campaign[[#This Row],[Marital_Status]]="Alone",K410+L410+1,marketing_campaign[[#This Row],[Marital_Status]]="Married",K410+L410+2,marketing_campaign[[#This Row],[Marital_Status]]="Divorced",K410+L410+1,marketing_campaign[[#This Row],[Marital_Status]]="YOLO",K410+L410+1,marketing_campaign[[#This Row],[Marital_Status]]="Absurd",K410+L410+1,marketing_campaign[[#This Row],[Marital_Status]]="Widow",K410+L410+1)</f>
        <v>3</v>
      </c>
      <c r="H410" t="str" cm="1">
        <f t="array" ref="H410">_xlfn.IFS(marketing_campaign[[#This Row],[Family_size]]=1,"Family_with_one_child",marketing_campaign[[#This Row],[Family_size]]&gt;1,"Family_with_more_children")</f>
        <v>Family_with_more_children</v>
      </c>
      <c r="I410">
        <v>30351</v>
      </c>
      <c r="J410" t="str">
        <f>IF(marketing_campaign[[#This Row],[Income]]&gt;=Sheet21!B460,"high_income","low_income")</f>
        <v>high_income</v>
      </c>
      <c r="K410">
        <v>1</v>
      </c>
      <c r="L410">
        <v>0</v>
      </c>
      <c r="M410" s="1">
        <v>41431</v>
      </c>
      <c r="N410">
        <v>19</v>
      </c>
      <c r="O410" t="str" cm="1">
        <f t="array" ref="O410">_xlfn.IFS(AND(marketing_campaign[[#This Row],[Recency]]&gt;=0,marketing_campaign[[#This Row],[Recency]]&lt;=14),"Early Recency",AND(marketing_campaign[[#This Row],[Recency]]&gt;=15,marketing_campaign[[#This Row],[Recency]]&lt;=31),"Mid-Recency",marketing_campaign[[#This Row],[Recency]]&gt;=32,"high Recency")</f>
        <v>Mid-Recency</v>
      </c>
      <c r="P410">
        <v>14</v>
      </c>
      <c r="Q410">
        <v>0</v>
      </c>
      <c r="R410">
        <v>24</v>
      </c>
      <c r="S410">
        <v>3</v>
      </c>
      <c r="T410">
        <v>3</v>
      </c>
      <c r="U410">
        <v>2</v>
      </c>
      <c r="V410">
        <f>marketing_campaign[[#This Row],[MntGoldProds]]+marketing_campaign[[#This Row],[MntSweetProducts]]+marketing_campaign[[#This Row],[MntFishProducts]]+marketing_campaign[[#This Row],[MntMeatProducts]]+marketing_campaign[[#This Row],[MntFruits]]+marketing_campaign[[#This Row],[MntWines]]</f>
        <v>46</v>
      </c>
      <c r="W410">
        <v>1</v>
      </c>
      <c r="X410">
        <v>3</v>
      </c>
      <c r="Y410">
        <v>0</v>
      </c>
      <c r="Z410">
        <v>2</v>
      </c>
      <c r="AA410">
        <f t="shared" si="13"/>
        <v>6</v>
      </c>
      <c r="AB410" t="str" cm="1">
        <f t="array" ref="AB410">_xlfn.IFS(AND(AA410&gt;=0,AA410&lt;=15),"low purchase",AND(AA410&gt;=16,AA410&lt;=30),"mid purchase",AA410&gt;=31,"high purchase")</f>
        <v>low purchase</v>
      </c>
      <c r="AC410">
        <v>9</v>
      </c>
      <c r="AD410" t="str">
        <f>IF(marketing_campaign[[#This Row],[NumWebVisitsMonth]]&gt;=5.3,"higher_webvists","lower_webvisits")</f>
        <v>higher_webvists</v>
      </c>
      <c r="AE410">
        <v>0</v>
      </c>
      <c r="AF410">
        <v>0</v>
      </c>
      <c r="AG410">
        <v>0</v>
      </c>
      <c r="AH410">
        <v>0</v>
      </c>
      <c r="AI410">
        <v>0</v>
      </c>
      <c r="AJ410">
        <v>0</v>
      </c>
      <c r="AK410">
        <v>3</v>
      </c>
      <c r="AL410">
        <v>11</v>
      </c>
      <c r="AM410">
        <v>0</v>
      </c>
      <c r="AN410">
        <f>marketing_campaign[[#This Row],[AcceptedCmp2]]+marketing_campaign[[#This Row],[AcceptedCmp1]]+marketing_campaign[[#This Row],[AcceptedCmp5]]+marketing_campaign[[#This Row],[AcceptedCmp4]]+marketing_campaign[[#This Row],[AcceptedCmp3]]+marketing_campaign[[#This Row],[Response]]</f>
        <v>0</v>
      </c>
      <c r="AO410" t="str" cm="1">
        <f t="array" ref="AO41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11" spans="1:41" x14ac:dyDescent="0.35">
      <c r="A411">
        <v>9973</v>
      </c>
      <c r="B411">
        <v>1963</v>
      </c>
      <c r="C411">
        <f t="shared" ca="1" si="12"/>
        <v>63</v>
      </c>
      <c r="D411" t="str" cm="1">
        <f t="array" aca="1" ref="D41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11" t="s">
        <v>29</v>
      </c>
      <c r="F411" t="s">
        <v>33</v>
      </c>
      <c r="G411" cm="1">
        <f t="array" ref="G411">_xlfn.IFS(marketing_campaign[[#This Row],[Marital_Status]]="Single",K411+L411+1,marketing_campaign[[#This Row],[Marital_Status]]="Together",K411+L411+2,marketing_campaign[[#This Row],[Marital_Status]]="Alone",K411+L411+1,marketing_campaign[[#This Row],[Marital_Status]]="Married",K411+L411+2,marketing_campaign[[#This Row],[Marital_Status]]="Divorced",K411+L411+1,marketing_campaign[[#This Row],[Marital_Status]]="YOLO",K411+L411+1,marketing_campaign[[#This Row],[Marital_Status]]="Absurd",K411+L411+1,marketing_campaign[[#This Row],[Marital_Status]]="Widow",K411+L411+1)</f>
        <v>4</v>
      </c>
      <c r="H411" t="str" cm="1">
        <f t="array" ref="H411">_xlfn.IFS(marketing_campaign[[#This Row],[Family_size]]=1,"Family_with_one_child",marketing_campaign[[#This Row],[Family_size]]&gt;1,"Family_with_more_children")</f>
        <v>Family_with_more_children</v>
      </c>
      <c r="I411">
        <v>50437</v>
      </c>
      <c r="J411" t="str">
        <f>IF(marketing_campaign[[#This Row],[Income]]&gt;=Sheet21!B461,"high_income","low_income")</f>
        <v>high_income</v>
      </c>
      <c r="K411">
        <v>0</v>
      </c>
      <c r="L411">
        <v>2</v>
      </c>
      <c r="M411" s="1">
        <v>41199</v>
      </c>
      <c r="N411">
        <v>28</v>
      </c>
      <c r="O411" t="str" cm="1">
        <f t="array" ref="O411">_xlfn.IFS(AND(marketing_campaign[[#This Row],[Recency]]&gt;=0,marketing_campaign[[#This Row],[Recency]]&lt;=14),"Early Recency",AND(marketing_campaign[[#This Row],[Recency]]&gt;=15,marketing_campaign[[#This Row],[Recency]]&lt;=31),"Mid-Recency",marketing_campaign[[#This Row],[Recency]]&gt;=32,"high Recency")</f>
        <v>Mid-Recency</v>
      </c>
      <c r="P411">
        <v>370</v>
      </c>
      <c r="Q411">
        <v>9</v>
      </c>
      <c r="R411">
        <v>92</v>
      </c>
      <c r="S411">
        <v>6</v>
      </c>
      <c r="T411">
        <v>9</v>
      </c>
      <c r="U411">
        <v>4</v>
      </c>
      <c r="V411">
        <f>marketing_campaign[[#This Row],[MntGoldProds]]+marketing_campaign[[#This Row],[MntSweetProducts]]+marketing_campaign[[#This Row],[MntFishProducts]]+marketing_campaign[[#This Row],[MntMeatProducts]]+marketing_campaign[[#This Row],[MntFruits]]+marketing_campaign[[#This Row],[MntWines]]</f>
        <v>490</v>
      </c>
      <c r="W411">
        <v>3</v>
      </c>
      <c r="X411">
        <v>7</v>
      </c>
      <c r="Y411">
        <v>1</v>
      </c>
      <c r="Z411">
        <v>8</v>
      </c>
      <c r="AA411">
        <f t="shared" si="13"/>
        <v>19</v>
      </c>
      <c r="AB411" t="str" cm="1">
        <f t="array" ref="AB411">_xlfn.IFS(AND(AA411&gt;=0,AA411&lt;=15),"low purchase",AND(AA411&gt;=16,AA411&lt;=30),"mid purchase",AA411&gt;=31,"high purchase")</f>
        <v>mid purchase</v>
      </c>
      <c r="AC411">
        <v>7</v>
      </c>
      <c r="AD411" t="str">
        <f>IF(marketing_campaign[[#This Row],[NumWebVisitsMonth]]&gt;=5.3,"higher_webvists","lower_webvisits")</f>
        <v>higher_webvists</v>
      </c>
      <c r="AE411">
        <v>0</v>
      </c>
      <c r="AF411">
        <v>0</v>
      </c>
      <c r="AG411">
        <v>0</v>
      </c>
      <c r="AH411">
        <v>0</v>
      </c>
      <c r="AI411">
        <v>0</v>
      </c>
      <c r="AJ411">
        <v>0</v>
      </c>
      <c r="AK411">
        <v>3</v>
      </c>
      <c r="AL411">
        <v>11</v>
      </c>
      <c r="AM411">
        <v>0</v>
      </c>
      <c r="AN411">
        <f>marketing_campaign[[#This Row],[AcceptedCmp2]]+marketing_campaign[[#This Row],[AcceptedCmp1]]+marketing_campaign[[#This Row],[AcceptedCmp5]]+marketing_campaign[[#This Row],[AcceptedCmp4]]+marketing_campaign[[#This Row],[AcceptedCmp3]]+marketing_campaign[[#This Row],[Response]]</f>
        <v>0</v>
      </c>
      <c r="AO411" t="str" cm="1">
        <f t="array" ref="AO41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12" spans="1:41" x14ac:dyDescent="0.35">
      <c r="A412">
        <v>7301</v>
      </c>
      <c r="B412">
        <v>1982</v>
      </c>
      <c r="C412">
        <f t="shared" ca="1" si="12"/>
        <v>44</v>
      </c>
      <c r="D412" t="str" cm="1">
        <f t="array" aca="1" ref="D41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412" t="s">
        <v>37</v>
      </c>
      <c r="F412" t="s">
        <v>30</v>
      </c>
      <c r="G412" cm="1">
        <f t="array" ref="G412">_xlfn.IFS(marketing_campaign[[#This Row],[Marital_Status]]="Single",K412+L412+1,marketing_campaign[[#This Row],[Marital_Status]]="Together",K412+L412+2,marketing_campaign[[#This Row],[Marital_Status]]="Alone",K412+L412+1,marketing_campaign[[#This Row],[Marital_Status]]="Married",K412+L412+2,marketing_campaign[[#This Row],[Marital_Status]]="Divorced",K412+L412+1,marketing_campaign[[#This Row],[Marital_Status]]="YOLO",K412+L412+1,marketing_campaign[[#This Row],[Marital_Status]]="Absurd",K412+L412+1,marketing_campaign[[#This Row],[Marital_Status]]="Widow",K412+L412+1)</f>
        <v>2</v>
      </c>
      <c r="H412" t="str" cm="1">
        <f t="array" ref="H412">_xlfn.IFS(marketing_campaign[[#This Row],[Family_size]]=1,"Family_with_one_child",marketing_campaign[[#This Row],[Family_size]]&gt;1,"Family_with_more_children")</f>
        <v>Family_with_more_children</v>
      </c>
      <c r="I412">
        <v>23616</v>
      </c>
      <c r="J412" t="str">
        <f>IF(marketing_campaign[[#This Row],[Income]]&gt;=Sheet21!B462,"high_income","low_income")</f>
        <v>high_income</v>
      </c>
      <c r="K412">
        <v>1</v>
      </c>
      <c r="L412">
        <v>0</v>
      </c>
      <c r="M412" s="1">
        <v>41230</v>
      </c>
      <c r="N412">
        <v>76</v>
      </c>
      <c r="O412" t="str" cm="1">
        <f t="array" ref="O412">_xlfn.IFS(AND(marketing_campaign[[#This Row],[Recency]]&gt;=0,marketing_campaign[[#This Row],[Recency]]&lt;=14),"Early Recency",AND(marketing_campaign[[#This Row],[Recency]]&gt;=15,marketing_campaign[[#This Row],[Recency]]&lt;=31),"Mid-Recency",marketing_campaign[[#This Row],[Recency]]&gt;=32,"high Recency")</f>
        <v>high Recency</v>
      </c>
      <c r="P412">
        <v>4</v>
      </c>
      <c r="Q412">
        <v>22</v>
      </c>
      <c r="R412">
        <v>11</v>
      </c>
      <c r="S412">
        <v>3</v>
      </c>
      <c r="T412">
        <v>7</v>
      </c>
      <c r="U412">
        <v>32</v>
      </c>
      <c r="V412">
        <f>marketing_campaign[[#This Row],[MntGoldProds]]+marketing_campaign[[#This Row],[MntSweetProducts]]+marketing_campaign[[#This Row],[MntFishProducts]]+marketing_campaign[[#This Row],[MntMeatProducts]]+marketing_campaign[[#This Row],[MntFruits]]+marketing_campaign[[#This Row],[MntWines]]</f>
        <v>79</v>
      </c>
      <c r="W412">
        <v>2</v>
      </c>
      <c r="X412">
        <v>3</v>
      </c>
      <c r="Y412">
        <v>0</v>
      </c>
      <c r="Z412">
        <v>3</v>
      </c>
      <c r="AA412">
        <f t="shared" si="13"/>
        <v>8</v>
      </c>
      <c r="AB412" t="str" cm="1">
        <f t="array" ref="AB412">_xlfn.IFS(AND(AA412&gt;=0,AA412&lt;=15),"low purchase",AND(AA412&gt;=16,AA412&lt;=30),"mid purchase",AA412&gt;=31,"high purchase")</f>
        <v>low purchase</v>
      </c>
      <c r="AC412">
        <v>8</v>
      </c>
      <c r="AD412" t="str">
        <f>IF(marketing_campaign[[#This Row],[NumWebVisitsMonth]]&gt;=5.3,"higher_webvists","lower_webvisits")</f>
        <v>higher_webvists</v>
      </c>
      <c r="AE412">
        <v>0</v>
      </c>
      <c r="AF412">
        <v>0</v>
      </c>
      <c r="AG412">
        <v>0</v>
      </c>
      <c r="AH412">
        <v>0</v>
      </c>
      <c r="AI412">
        <v>0</v>
      </c>
      <c r="AJ412">
        <v>0</v>
      </c>
      <c r="AK412">
        <v>3</v>
      </c>
      <c r="AL412">
        <v>11</v>
      </c>
      <c r="AM412">
        <v>1</v>
      </c>
      <c r="AN412">
        <f>marketing_campaign[[#This Row],[AcceptedCmp2]]+marketing_campaign[[#This Row],[AcceptedCmp1]]+marketing_campaign[[#This Row],[AcceptedCmp5]]+marketing_campaign[[#This Row],[AcceptedCmp4]]+marketing_campaign[[#This Row],[AcceptedCmp3]]+marketing_campaign[[#This Row],[Response]]</f>
        <v>1</v>
      </c>
      <c r="AO412" t="str" cm="1">
        <f t="array" ref="AO41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413" spans="1:41" x14ac:dyDescent="0.35">
      <c r="A413">
        <v>10882</v>
      </c>
      <c r="B413">
        <v>1976</v>
      </c>
      <c r="C413">
        <f t="shared" ca="1" si="12"/>
        <v>50</v>
      </c>
      <c r="D413" t="str" cm="1">
        <f t="array" aca="1" ref="D41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13" t="s">
        <v>29</v>
      </c>
      <c r="F413" t="s">
        <v>33</v>
      </c>
      <c r="G413" cm="1">
        <f t="array" ref="G413">_xlfn.IFS(marketing_campaign[[#This Row],[Marital_Status]]="Single",K413+L413+1,marketing_campaign[[#This Row],[Marital_Status]]="Together",K413+L413+2,marketing_campaign[[#This Row],[Marital_Status]]="Alone",K413+L413+1,marketing_campaign[[#This Row],[Marital_Status]]="Married",K413+L413+2,marketing_campaign[[#This Row],[Marital_Status]]="Divorced",K413+L413+1,marketing_campaign[[#This Row],[Marital_Status]]="YOLO",K413+L413+1,marketing_campaign[[#This Row],[Marital_Status]]="Absurd",K413+L413+1,marketing_campaign[[#This Row],[Marital_Status]]="Widow",K413+L413+1)</f>
        <v>3</v>
      </c>
      <c r="H413" t="str" cm="1">
        <f t="array" ref="H413">_xlfn.IFS(marketing_campaign[[#This Row],[Family_size]]=1,"Family_with_one_child",marketing_campaign[[#This Row],[Family_size]]&gt;1,"Family_with_more_children")</f>
        <v>Family_with_more_children</v>
      </c>
      <c r="I413">
        <v>53858</v>
      </c>
      <c r="J413" t="str">
        <f>IF(marketing_campaign[[#This Row],[Income]]&gt;=Sheet21!B463,"high_income","low_income")</f>
        <v>high_income</v>
      </c>
      <c r="K413">
        <v>0</v>
      </c>
      <c r="L413">
        <v>1</v>
      </c>
      <c r="M413" s="1">
        <v>41222</v>
      </c>
      <c r="N413">
        <v>50</v>
      </c>
      <c r="O413" t="str" cm="1">
        <f t="array" ref="O413">_xlfn.IFS(AND(marketing_campaign[[#This Row],[Recency]]&gt;=0,marketing_campaign[[#This Row],[Recency]]&lt;=14),"Early Recency",AND(marketing_campaign[[#This Row],[Recency]]&gt;=15,marketing_campaign[[#This Row],[Recency]]&lt;=31),"Mid-Recency",marketing_campaign[[#This Row],[Recency]]&gt;=32,"high Recency")</f>
        <v>high Recency</v>
      </c>
      <c r="P413">
        <v>407</v>
      </c>
      <c r="Q413">
        <v>53</v>
      </c>
      <c r="R413">
        <v>221</v>
      </c>
      <c r="S413">
        <v>58</v>
      </c>
      <c r="T413">
        <v>150</v>
      </c>
      <c r="U413">
        <v>26</v>
      </c>
      <c r="V413">
        <f>marketing_campaign[[#This Row],[MntGoldProds]]+marketing_campaign[[#This Row],[MntSweetProducts]]+marketing_campaign[[#This Row],[MntFishProducts]]+marketing_campaign[[#This Row],[MntMeatProducts]]+marketing_campaign[[#This Row],[MntFruits]]+marketing_campaign[[#This Row],[MntWines]]</f>
        <v>915</v>
      </c>
      <c r="W413">
        <v>4</v>
      </c>
      <c r="X413">
        <v>4</v>
      </c>
      <c r="Y413">
        <v>3</v>
      </c>
      <c r="Z413">
        <v>6</v>
      </c>
      <c r="AA413">
        <f t="shared" si="13"/>
        <v>17</v>
      </c>
      <c r="AB413" t="str" cm="1">
        <f t="array" ref="AB413">_xlfn.IFS(AND(AA413&gt;=0,AA413&lt;=15),"low purchase",AND(AA413&gt;=16,AA413&lt;=30),"mid purchase",AA413&gt;=31,"high purchase")</f>
        <v>mid purchase</v>
      </c>
      <c r="AC413">
        <v>4</v>
      </c>
      <c r="AD413" t="str">
        <f>IF(marketing_campaign[[#This Row],[NumWebVisitsMonth]]&gt;=5.3,"higher_webvists","lower_webvisits")</f>
        <v>lower_webvisits</v>
      </c>
      <c r="AE413">
        <v>0</v>
      </c>
      <c r="AF413">
        <v>0</v>
      </c>
      <c r="AG413">
        <v>0</v>
      </c>
      <c r="AH413">
        <v>0</v>
      </c>
      <c r="AI413">
        <v>0</v>
      </c>
      <c r="AJ413">
        <v>0</v>
      </c>
      <c r="AK413">
        <v>3</v>
      </c>
      <c r="AL413">
        <v>11</v>
      </c>
      <c r="AM413">
        <v>0</v>
      </c>
      <c r="AN413">
        <f>marketing_campaign[[#This Row],[AcceptedCmp2]]+marketing_campaign[[#This Row],[AcceptedCmp1]]+marketing_campaign[[#This Row],[AcceptedCmp5]]+marketing_campaign[[#This Row],[AcceptedCmp4]]+marketing_campaign[[#This Row],[AcceptedCmp3]]+marketing_campaign[[#This Row],[Response]]</f>
        <v>0</v>
      </c>
      <c r="AO413" t="str" cm="1">
        <f t="array" ref="AO41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14" spans="1:41" x14ac:dyDescent="0.35">
      <c r="A414">
        <v>7030</v>
      </c>
      <c r="B414">
        <v>1955</v>
      </c>
      <c r="C414">
        <f t="shared" ca="1" si="12"/>
        <v>71</v>
      </c>
      <c r="D414" t="str" cm="1">
        <f t="array" aca="1" ref="D41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14" t="s">
        <v>32</v>
      </c>
      <c r="F414" t="s">
        <v>33</v>
      </c>
      <c r="G414" cm="1">
        <f t="array" ref="G414">_xlfn.IFS(marketing_campaign[[#This Row],[Marital_Status]]="Single",K414+L414+1,marketing_campaign[[#This Row],[Marital_Status]]="Together",K414+L414+2,marketing_campaign[[#This Row],[Marital_Status]]="Alone",K414+L414+1,marketing_campaign[[#This Row],[Marital_Status]]="Married",K414+L414+2,marketing_campaign[[#This Row],[Marital_Status]]="Divorced",K414+L414+1,marketing_campaign[[#This Row],[Marital_Status]]="YOLO",K414+L414+1,marketing_campaign[[#This Row],[Marital_Status]]="Absurd",K414+L414+1,marketing_campaign[[#This Row],[Marital_Status]]="Widow",K414+L414+1)</f>
        <v>3</v>
      </c>
      <c r="H414" t="str" cm="1">
        <f t="array" ref="H414">_xlfn.IFS(marketing_campaign[[#This Row],[Family_size]]=1,"Family_with_one_child",marketing_campaign[[#This Row],[Family_size]]&gt;1,"Family_with_more_children")</f>
        <v>Family_with_more_children</v>
      </c>
      <c r="I414">
        <v>66465</v>
      </c>
      <c r="J414" t="str">
        <f>IF(marketing_campaign[[#This Row],[Income]]&gt;=Sheet21!B464,"high_income","low_income")</f>
        <v>high_income</v>
      </c>
      <c r="K414">
        <v>0</v>
      </c>
      <c r="L414">
        <v>1</v>
      </c>
      <c r="M414" s="1">
        <v>41363</v>
      </c>
      <c r="N414">
        <v>1</v>
      </c>
      <c r="O414" t="str" cm="1">
        <f t="array" ref="O414">_xlfn.IFS(AND(marketing_campaign[[#This Row],[Recency]]&gt;=0,marketing_campaign[[#This Row],[Recency]]&lt;=14),"Early Recency",AND(marketing_campaign[[#This Row],[Recency]]&gt;=15,marketing_campaign[[#This Row],[Recency]]&lt;=31),"Mid-Recency",marketing_campaign[[#This Row],[Recency]]&gt;=32,"high Recency")</f>
        <v>Early Recency</v>
      </c>
      <c r="P414">
        <v>1200</v>
      </c>
      <c r="Q414">
        <v>0</v>
      </c>
      <c r="R414">
        <v>204</v>
      </c>
      <c r="S414">
        <v>38</v>
      </c>
      <c r="T414">
        <v>29</v>
      </c>
      <c r="U414">
        <v>14</v>
      </c>
      <c r="V414">
        <f>marketing_campaign[[#This Row],[MntGoldProds]]+marketing_campaign[[#This Row],[MntSweetProducts]]+marketing_campaign[[#This Row],[MntFishProducts]]+marketing_campaign[[#This Row],[MntMeatProducts]]+marketing_campaign[[#This Row],[MntFruits]]+marketing_campaign[[#This Row],[MntWines]]</f>
        <v>1485</v>
      </c>
      <c r="W414">
        <v>3</v>
      </c>
      <c r="X414">
        <v>11</v>
      </c>
      <c r="Y414">
        <v>9</v>
      </c>
      <c r="Z414">
        <v>12</v>
      </c>
      <c r="AA414">
        <f t="shared" si="13"/>
        <v>35</v>
      </c>
      <c r="AB414" t="str" cm="1">
        <f t="array" ref="AB414">_xlfn.IFS(AND(AA414&gt;=0,AA414&lt;=15),"low purchase",AND(AA414&gt;=16,AA414&lt;=30),"mid purchase",AA414&gt;=31,"high purchase")</f>
        <v>high purchase</v>
      </c>
      <c r="AC414">
        <v>6</v>
      </c>
      <c r="AD414" t="str">
        <f>IF(marketing_campaign[[#This Row],[NumWebVisitsMonth]]&gt;=5.3,"higher_webvists","lower_webvisits")</f>
        <v>higher_webvists</v>
      </c>
      <c r="AE414">
        <v>0</v>
      </c>
      <c r="AF414">
        <v>0</v>
      </c>
      <c r="AG414">
        <v>0</v>
      </c>
      <c r="AH414">
        <v>1</v>
      </c>
      <c r="AI414">
        <v>0</v>
      </c>
      <c r="AJ414">
        <v>0</v>
      </c>
      <c r="AK414">
        <v>3</v>
      </c>
      <c r="AL414">
        <v>11</v>
      </c>
      <c r="AM414">
        <v>0</v>
      </c>
      <c r="AN414">
        <f>marketing_campaign[[#This Row],[AcceptedCmp2]]+marketing_campaign[[#This Row],[AcceptedCmp1]]+marketing_campaign[[#This Row],[AcceptedCmp5]]+marketing_campaign[[#This Row],[AcceptedCmp4]]+marketing_campaign[[#This Row],[AcceptedCmp3]]+marketing_campaign[[#This Row],[Response]]</f>
        <v>1</v>
      </c>
      <c r="AO414" t="str" cm="1">
        <f t="array" ref="AO41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415" spans="1:41" x14ac:dyDescent="0.35">
      <c r="A415">
        <v>7422</v>
      </c>
      <c r="B415">
        <v>1987</v>
      </c>
      <c r="C415">
        <f t="shared" ca="1" si="12"/>
        <v>39</v>
      </c>
      <c r="D415" t="str" cm="1">
        <f t="array" aca="1" ref="D41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415" t="s">
        <v>29</v>
      </c>
      <c r="F415" t="s">
        <v>30</v>
      </c>
      <c r="G415" cm="1">
        <f t="array" ref="G415">_xlfn.IFS(marketing_campaign[[#This Row],[Marital_Status]]="Single",K415+L415+1,marketing_campaign[[#This Row],[Marital_Status]]="Together",K415+L415+2,marketing_campaign[[#This Row],[Marital_Status]]="Alone",K415+L415+1,marketing_campaign[[#This Row],[Marital_Status]]="Married",K415+L415+2,marketing_campaign[[#This Row],[Marital_Status]]="Divorced",K415+L415+1,marketing_campaign[[#This Row],[Marital_Status]]="YOLO",K415+L415+1,marketing_campaign[[#This Row],[Marital_Status]]="Absurd",K415+L415+1,marketing_campaign[[#This Row],[Marital_Status]]="Widow",K415+L415+1)</f>
        <v>2</v>
      </c>
      <c r="H415" t="str" cm="1">
        <f t="array" ref="H415">_xlfn.IFS(marketing_campaign[[#This Row],[Family_size]]=1,"Family_with_one_child",marketing_campaign[[#This Row],[Family_size]]&gt;1,"Family_with_more_children")</f>
        <v>Family_with_more_children</v>
      </c>
      <c r="I415">
        <v>46923</v>
      </c>
      <c r="J415" t="str">
        <f>IF(marketing_campaign[[#This Row],[Income]]&gt;=Sheet21!B465,"high_income","low_income")</f>
        <v>high_income</v>
      </c>
      <c r="K415">
        <v>1</v>
      </c>
      <c r="L415">
        <v>0</v>
      </c>
      <c r="M415" s="1">
        <v>41143</v>
      </c>
      <c r="N415">
        <v>90</v>
      </c>
      <c r="O415" t="str" cm="1">
        <f t="array" ref="O415">_xlfn.IFS(AND(marketing_campaign[[#This Row],[Recency]]&gt;=0,marketing_campaign[[#This Row],[Recency]]&lt;=14),"Early Recency",AND(marketing_campaign[[#This Row],[Recency]]&gt;=15,marketing_campaign[[#This Row],[Recency]]&lt;=31),"Mid-Recency",marketing_campaign[[#This Row],[Recency]]&gt;=32,"high Recency")</f>
        <v>high Recency</v>
      </c>
      <c r="P415">
        <v>85</v>
      </c>
      <c r="Q415">
        <v>44</v>
      </c>
      <c r="R415">
        <v>54</v>
      </c>
      <c r="S415">
        <v>102</v>
      </c>
      <c r="T415">
        <v>78</v>
      </c>
      <c r="U415">
        <v>6</v>
      </c>
      <c r="V415">
        <f>marketing_campaign[[#This Row],[MntGoldProds]]+marketing_campaign[[#This Row],[MntSweetProducts]]+marketing_campaign[[#This Row],[MntFishProducts]]+marketing_campaign[[#This Row],[MntMeatProducts]]+marketing_campaign[[#This Row],[MntFruits]]+marketing_campaign[[#This Row],[MntWines]]</f>
        <v>369</v>
      </c>
      <c r="W415">
        <v>3</v>
      </c>
      <c r="X415">
        <v>5</v>
      </c>
      <c r="Y415">
        <v>1</v>
      </c>
      <c r="Z415">
        <v>7</v>
      </c>
      <c r="AA415">
        <f t="shared" si="13"/>
        <v>16</v>
      </c>
      <c r="AB415" t="str" cm="1">
        <f t="array" ref="AB415">_xlfn.IFS(AND(AA415&gt;=0,AA415&lt;=15),"low purchase",AND(AA415&gt;=16,AA415&lt;=30),"mid purchase",AA415&gt;=31,"high purchase")</f>
        <v>mid purchase</v>
      </c>
      <c r="AC415">
        <v>7</v>
      </c>
      <c r="AD415" t="str">
        <f>IF(marketing_campaign[[#This Row],[NumWebVisitsMonth]]&gt;=5.3,"higher_webvists","lower_webvisits")</f>
        <v>higher_webvists</v>
      </c>
      <c r="AE415">
        <v>0</v>
      </c>
      <c r="AF415">
        <v>0</v>
      </c>
      <c r="AG415">
        <v>0</v>
      </c>
      <c r="AH415">
        <v>0</v>
      </c>
      <c r="AI415">
        <v>0</v>
      </c>
      <c r="AJ415">
        <v>0</v>
      </c>
      <c r="AK415">
        <v>3</v>
      </c>
      <c r="AL415">
        <v>11</v>
      </c>
      <c r="AM415">
        <v>0</v>
      </c>
      <c r="AN415">
        <f>marketing_campaign[[#This Row],[AcceptedCmp2]]+marketing_campaign[[#This Row],[AcceptedCmp1]]+marketing_campaign[[#This Row],[AcceptedCmp5]]+marketing_campaign[[#This Row],[AcceptedCmp4]]+marketing_campaign[[#This Row],[AcceptedCmp3]]+marketing_campaign[[#This Row],[Response]]</f>
        <v>0</v>
      </c>
      <c r="AO415" t="str" cm="1">
        <f t="array" ref="AO41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16" spans="1:41" x14ac:dyDescent="0.35">
      <c r="A416">
        <v>3523</v>
      </c>
      <c r="B416">
        <v>1962</v>
      </c>
      <c r="C416">
        <f t="shared" ca="1" si="12"/>
        <v>64</v>
      </c>
      <c r="D416" t="str" cm="1">
        <f t="array" aca="1" ref="D41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16" t="s">
        <v>29</v>
      </c>
      <c r="F416" t="s">
        <v>31</v>
      </c>
      <c r="G416" cm="1">
        <f t="array" ref="G416">_xlfn.IFS(marketing_campaign[[#This Row],[Marital_Status]]="Single",K416+L416+1,marketing_campaign[[#This Row],[Marital_Status]]="Together",K416+L416+2,marketing_campaign[[#This Row],[Marital_Status]]="Alone",K416+L416+1,marketing_campaign[[#This Row],[Marital_Status]]="Married",K416+L416+2,marketing_campaign[[#This Row],[Marital_Status]]="Divorced",K416+L416+1,marketing_campaign[[#This Row],[Marital_Status]]="YOLO",K416+L416+1,marketing_campaign[[#This Row],[Marital_Status]]="Absurd",K416+L416+1,marketing_campaign[[#This Row],[Marital_Status]]="Widow",K416+L416+1)</f>
        <v>3</v>
      </c>
      <c r="H416" t="str" cm="1">
        <f t="array" ref="H416">_xlfn.IFS(marketing_campaign[[#This Row],[Family_size]]=1,"Family_with_one_child",marketing_campaign[[#This Row],[Family_size]]&gt;1,"Family_with_more_children")</f>
        <v>Family_with_more_children</v>
      </c>
      <c r="I416">
        <v>75072</v>
      </c>
      <c r="J416" t="str">
        <f>IF(marketing_campaign[[#This Row],[Income]]&gt;=Sheet21!B466,"high_income","low_income")</f>
        <v>high_income</v>
      </c>
      <c r="K416">
        <v>0</v>
      </c>
      <c r="L416">
        <v>1</v>
      </c>
      <c r="M416" s="1">
        <v>41297</v>
      </c>
      <c r="N416">
        <v>83</v>
      </c>
      <c r="O416" t="str" cm="1">
        <f t="array" ref="O416">_xlfn.IFS(AND(marketing_campaign[[#This Row],[Recency]]&gt;=0,marketing_campaign[[#This Row],[Recency]]&lt;=14),"Early Recency",AND(marketing_campaign[[#This Row],[Recency]]&gt;=15,marketing_campaign[[#This Row],[Recency]]&lt;=31),"Mid-Recency",marketing_campaign[[#This Row],[Recency]]&gt;=32,"high Recency")</f>
        <v>high Recency</v>
      </c>
      <c r="P416">
        <v>583</v>
      </c>
      <c r="Q416">
        <v>34</v>
      </c>
      <c r="R416">
        <v>309</v>
      </c>
      <c r="S416">
        <v>0</v>
      </c>
      <c r="T416">
        <v>22</v>
      </c>
      <c r="U416">
        <v>125</v>
      </c>
      <c r="V416">
        <f>marketing_campaign[[#This Row],[MntGoldProds]]+marketing_campaign[[#This Row],[MntSweetProducts]]+marketing_campaign[[#This Row],[MntFishProducts]]+marketing_campaign[[#This Row],[MntMeatProducts]]+marketing_campaign[[#This Row],[MntFruits]]+marketing_campaign[[#This Row],[MntWines]]</f>
        <v>1073</v>
      </c>
      <c r="W416">
        <v>2</v>
      </c>
      <c r="X416">
        <v>5</v>
      </c>
      <c r="Y416">
        <v>4</v>
      </c>
      <c r="Z416">
        <v>8</v>
      </c>
      <c r="AA416">
        <f t="shared" si="13"/>
        <v>19</v>
      </c>
      <c r="AB416" t="str" cm="1">
        <f t="array" ref="AB416">_xlfn.IFS(AND(AA416&gt;=0,AA416&lt;=15),"low purchase",AND(AA416&gt;=16,AA416&lt;=30),"mid purchase",AA416&gt;=31,"high purchase")</f>
        <v>mid purchase</v>
      </c>
      <c r="AC416">
        <v>3</v>
      </c>
      <c r="AD416" t="str">
        <f>IF(marketing_campaign[[#This Row],[NumWebVisitsMonth]]&gt;=5.3,"higher_webvists","lower_webvisits")</f>
        <v>lower_webvisits</v>
      </c>
      <c r="AE416">
        <v>0</v>
      </c>
      <c r="AF416">
        <v>0</v>
      </c>
      <c r="AG416">
        <v>0</v>
      </c>
      <c r="AH416">
        <v>0</v>
      </c>
      <c r="AI416">
        <v>0</v>
      </c>
      <c r="AJ416">
        <v>0</v>
      </c>
      <c r="AK416">
        <v>3</v>
      </c>
      <c r="AL416">
        <v>11</v>
      </c>
      <c r="AM416">
        <v>0</v>
      </c>
      <c r="AN416">
        <f>marketing_campaign[[#This Row],[AcceptedCmp2]]+marketing_campaign[[#This Row],[AcceptedCmp1]]+marketing_campaign[[#This Row],[AcceptedCmp5]]+marketing_campaign[[#This Row],[AcceptedCmp4]]+marketing_campaign[[#This Row],[AcceptedCmp3]]+marketing_campaign[[#This Row],[Response]]</f>
        <v>0</v>
      </c>
      <c r="AO416" t="str" cm="1">
        <f t="array" ref="AO41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17" spans="1:41" x14ac:dyDescent="0.35">
      <c r="A417">
        <v>7106</v>
      </c>
      <c r="B417">
        <v>1943</v>
      </c>
      <c r="C417">
        <f t="shared" ca="1" si="12"/>
        <v>83</v>
      </c>
      <c r="D417" t="str" cm="1">
        <f t="array" aca="1" ref="D41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417" t="s">
        <v>32</v>
      </c>
      <c r="F417" t="s">
        <v>33</v>
      </c>
      <c r="G417" cm="1">
        <f t="array" ref="G417">_xlfn.IFS(marketing_campaign[[#This Row],[Marital_Status]]="Single",K417+L417+1,marketing_campaign[[#This Row],[Marital_Status]]="Together",K417+L417+2,marketing_campaign[[#This Row],[Marital_Status]]="Alone",K417+L417+1,marketing_campaign[[#This Row],[Marital_Status]]="Married",K417+L417+2,marketing_campaign[[#This Row],[Marital_Status]]="Divorced",K417+L417+1,marketing_campaign[[#This Row],[Marital_Status]]="YOLO",K417+L417+1,marketing_campaign[[#This Row],[Marital_Status]]="Absurd",K417+L417+1,marketing_campaign[[#This Row],[Marital_Status]]="Widow",K417+L417+1)</f>
        <v>2</v>
      </c>
      <c r="H417" t="str" cm="1">
        <f t="array" ref="H417">_xlfn.IFS(marketing_campaign[[#This Row],[Family_size]]=1,"Family_with_one_child",marketing_campaign[[#This Row],[Family_size]]&gt;1,"Family_with_more_children")</f>
        <v>Family_with_more_children</v>
      </c>
      <c r="I417">
        <v>75865</v>
      </c>
      <c r="J417" t="str">
        <f>IF(marketing_campaign[[#This Row],[Income]]&gt;=Sheet21!B467,"high_income","low_income")</f>
        <v>high_income</v>
      </c>
      <c r="K417">
        <v>0</v>
      </c>
      <c r="L417">
        <v>0</v>
      </c>
      <c r="M417" s="1">
        <v>41729</v>
      </c>
      <c r="N417">
        <v>73</v>
      </c>
      <c r="O417" t="str" cm="1">
        <f t="array" ref="O417">_xlfn.IFS(AND(marketing_campaign[[#This Row],[Recency]]&gt;=0,marketing_campaign[[#This Row],[Recency]]&lt;=14),"Early Recency",AND(marketing_campaign[[#This Row],[Recency]]&gt;=15,marketing_campaign[[#This Row],[Recency]]&lt;=31),"Mid-Recency",marketing_campaign[[#This Row],[Recency]]&gt;=32,"high Recency")</f>
        <v>high Recency</v>
      </c>
      <c r="P417">
        <v>483</v>
      </c>
      <c r="Q417">
        <v>0</v>
      </c>
      <c r="R417">
        <v>591</v>
      </c>
      <c r="S417">
        <v>156</v>
      </c>
      <c r="T417">
        <v>0</v>
      </c>
      <c r="U417">
        <v>12</v>
      </c>
      <c r="V417">
        <f>marketing_campaign[[#This Row],[MntGoldProds]]+marketing_campaign[[#This Row],[MntSweetProducts]]+marketing_campaign[[#This Row],[MntFishProducts]]+marketing_campaign[[#This Row],[MntMeatProducts]]+marketing_campaign[[#This Row],[MntFruits]]+marketing_campaign[[#This Row],[MntWines]]</f>
        <v>1242</v>
      </c>
      <c r="W417">
        <v>1</v>
      </c>
      <c r="X417">
        <v>3</v>
      </c>
      <c r="Y417">
        <v>5</v>
      </c>
      <c r="Z417">
        <v>10</v>
      </c>
      <c r="AA417">
        <f t="shared" si="13"/>
        <v>19</v>
      </c>
      <c r="AB417" t="str" cm="1">
        <f t="array" ref="AB417">_xlfn.IFS(AND(AA417&gt;=0,AA417&lt;=15),"low purchase",AND(AA417&gt;=16,AA417&lt;=30),"mid purchase",AA417&gt;=31,"high purchase")</f>
        <v>mid purchase</v>
      </c>
      <c r="AC417">
        <v>1</v>
      </c>
      <c r="AD417" t="str">
        <f>IF(marketing_campaign[[#This Row],[NumWebVisitsMonth]]&gt;=5.3,"higher_webvists","lower_webvisits")</f>
        <v>lower_webvisits</v>
      </c>
      <c r="AE417">
        <v>0</v>
      </c>
      <c r="AF417">
        <v>0</v>
      </c>
      <c r="AG417">
        <v>0</v>
      </c>
      <c r="AH417">
        <v>0</v>
      </c>
      <c r="AI417">
        <v>0</v>
      </c>
      <c r="AJ417">
        <v>0</v>
      </c>
      <c r="AK417">
        <v>3</v>
      </c>
      <c r="AL417">
        <v>11</v>
      </c>
      <c r="AM417">
        <v>0</v>
      </c>
      <c r="AN417">
        <f>marketing_campaign[[#This Row],[AcceptedCmp2]]+marketing_campaign[[#This Row],[AcceptedCmp1]]+marketing_campaign[[#This Row],[AcceptedCmp5]]+marketing_campaign[[#This Row],[AcceptedCmp4]]+marketing_campaign[[#This Row],[AcceptedCmp3]]+marketing_campaign[[#This Row],[Response]]</f>
        <v>0</v>
      </c>
      <c r="AO417" t="str" cm="1">
        <f t="array" ref="AO41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18" spans="1:41" x14ac:dyDescent="0.35">
      <c r="A418">
        <v>6504</v>
      </c>
      <c r="B418">
        <v>1975</v>
      </c>
      <c r="C418">
        <f t="shared" ca="1" si="12"/>
        <v>51</v>
      </c>
      <c r="D418" t="str" cm="1">
        <f t="array" aca="1" ref="D41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18" t="s">
        <v>37</v>
      </c>
      <c r="F418" t="s">
        <v>31</v>
      </c>
      <c r="G418" cm="1">
        <f t="array" ref="G418">_xlfn.IFS(marketing_campaign[[#This Row],[Marital_Status]]="Single",K418+L418+1,marketing_campaign[[#This Row],[Marital_Status]]="Together",K418+L418+2,marketing_campaign[[#This Row],[Marital_Status]]="Alone",K418+L418+1,marketing_campaign[[#This Row],[Marital_Status]]="Married",K418+L418+2,marketing_campaign[[#This Row],[Marital_Status]]="Divorced",K418+L418+1,marketing_campaign[[#This Row],[Marital_Status]]="YOLO",K418+L418+1,marketing_campaign[[#This Row],[Marital_Status]]="Absurd",K418+L418+1,marketing_campaign[[#This Row],[Marital_Status]]="Widow",K418+L418+1)</f>
        <v>3</v>
      </c>
      <c r="H418" t="str" cm="1">
        <f t="array" ref="H418">_xlfn.IFS(marketing_campaign[[#This Row],[Family_size]]=1,"Family_with_one_child",marketing_campaign[[#This Row],[Family_size]]&gt;1,"Family_with_more_children")</f>
        <v>Family_with_more_children</v>
      </c>
      <c r="I418">
        <v>19789</v>
      </c>
      <c r="J418" t="str">
        <f>IF(marketing_campaign[[#This Row],[Income]]&gt;=Sheet21!B468,"high_income","low_income")</f>
        <v>high_income</v>
      </c>
      <c r="K418">
        <v>1</v>
      </c>
      <c r="L418">
        <v>0</v>
      </c>
      <c r="M418" s="1">
        <v>41598</v>
      </c>
      <c r="N418">
        <v>24</v>
      </c>
      <c r="O418" t="str" cm="1">
        <f t="array" ref="O418">_xlfn.IFS(AND(marketing_campaign[[#This Row],[Recency]]&gt;=0,marketing_campaign[[#This Row],[Recency]]&lt;=14),"Early Recency",AND(marketing_campaign[[#This Row],[Recency]]&gt;=15,marketing_campaign[[#This Row],[Recency]]&lt;=31),"Mid-Recency",marketing_campaign[[#This Row],[Recency]]&gt;=32,"high Recency")</f>
        <v>Mid-Recency</v>
      </c>
      <c r="P418">
        <v>2</v>
      </c>
      <c r="Q418">
        <v>5</v>
      </c>
      <c r="R418">
        <v>9</v>
      </c>
      <c r="S418">
        <v>28</v>
      </c>
      <c r="T418">
        <v>6</v>
      </c>
      <c r="U418">
        <v>28</v>
      </c>
      <c r="V418">
        <f>marketing_campaign[[#This Row],[MntGoldProds]]+marketing_campaign[[#This Row],[MntSweetProducts]]+marketing_campaign[[#This Row],[MntFishProducts]]+marketing_campaign[[#This Row],[MntMeatProducts]]+marketing_campaign[[#This Row],[MntFruits]]+marketing_campaign[[#This Row],[MntWines]]</f>
        <v>78</v>
      </c>
      <c r="W418">
        <v>3</v>
      </c>
      <c r="X418">
        <v>2</v>
      </c>
      <c r="Y418">
        <v>1</v>
      </c>
      <c r="Z418">
        <v>3</v>
      </c>
      <c r="AA418">
        <f t="shared" si="13"/>
        <v>9</v>
      </c>
      <c r="AB418" t="str" cm="1">
        <f t="array" ref="AB418">_xlfn.IFS(AND(AA418&gt;=0,AA418&lt;=15),"low purchase",AND(AA418&gt;=16,AA418&lt;=30),"mid purchase",AA418&gt;=31,"high purchase")</f>
        <v>low purchase</v>
      </c>
      <c r="AC418">
        <v>5</v>
      </c>
      <c r="AD418" t="str">
        <f>IF(marketing_campaign[[#This Row],[NumWebVisitsMonth]]&gt;=5.3,"higher_webvists","lower_webvisits")</f>
        <v>lower_webvisits</v>
      </c>
      <c r="AE418">
        <v>1</v>
      </c>
      <c r="AF418">
        <v>0</v>
      </c>
      <c r="AG418">
        <v>0</v>
      </c>
      <c r="AH418">
        <v>0</v>
      </c>
      <c r="AI418">
        <v>0</v>
      </c>
      <c r="AJ418">
        <v>0</v>
      </c>
      <c r="AK418">
        <v>3</v>
      </c>
      <c r="AL418">
        <v>11</v>
      </c>
      <c r="AM418">
        <v>0</v>
      </c>
      <c r="AN418">
        <f>marketing_campaign[[#This Row],[AcceptedCmp2]]+marketing_campaign[[#This Row],[AcceptedCmp1]]+marketing_campaign[[#This Row],[AcceptedCmp5]]+marketing_campaign[[#This Row],[AcceptedCmp4]]+marketing_campaign[[#This Row],[AcceptedCmp3]]+marketing_campaign[[#This Row],[Response]]</f>
        <v>1</v>
      </c>
      <c r="AO418" t="str" cm="1">
        <f t="array" ref="AO41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419" spans="1:41" x14ac:dyDescent="0.35">
      <c r="A419">
        <v>5067</v>
      </c>
      <c r="B419">
        <v>1994</v>
      </c>
      <c r="C419">
        <f t="shared" ca="1" si="12"/>
        <v>32</v>
      </c>
      <c r="D419" t="str" cm="1">
        <f t="array" aca="1" ref="D41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419" t="s">
        <v>29</v>
      </c>
      <c r="F419" t="s">
        <v>31</v>
      </c>
      <c r="G419" cm="1">
        <f t="array" ref="G419">_xlfn.IFS(marketing_campaign[[#This Row],[Marital_Status]]="Single",K419+L419+1,marketing_campaign[[#This Row],[Marital_Status]]="Together",K419+L419+2,marketing_campaign[[#This Row],[Marital_Status]]="Alone",K419+L419+1,marketing_campaign[[#This Row],[Marital_Status]]="Married",K419+L419+2,marketing_campaign[[#This Row],[Marital_Status]]="Divorced",K419+L419+1,marketing_campaign[[#This Row],[Marital_Status]]="YOLO",K419+L419+1,marketing_campaign[[#This Row],[Marital_Status]]="Absurd",K419+L419+1,marketing_campaign[[#This Row],[Marital_Status]]="Widow",K419+L419+1)</f>
        <v>2</v>
      </c>
      <c r="H419" t="str" cm="1">
        <f t="array" ref="H419">_xlfn.IFS(marketing_campaign[[#This Row],[Family_size]]=1,"Family_with_one_child",marketing_campaign[[#This Row],[Family_size]]&gt;1,"Family_with_more_children")</f>
        <v>Family_with_more_children</v>
      </c>
      <c r="I419">
        <v>80134</v>
      </c>
      <c r="J419" t="str">
        <f>IF(marketing_campaign[[#This Row],[Income]]&gt;=Sheet21!B469,"high_income","low_income")</f>
        <v>high_income</v>
      </c>
      <c r="K419">
        <v>0</v>
      </c>
      <c r="L419">
        <v>0</v>
      </c>
      <c r="M419" s="1">
        <v>41684</v>
      </c>
      <c r="N419">
        <v>11</v>
      </c>
      <c r="O419" t="str" cm="1">
        <f t="array" ref="O419">_xlfn.IFS(AND(marketing_campaign[[#This Row],[Recency]]&gt;=0,marketing_campaign[[#This Row],[Recency]]&lt;=14),"Early Recency",AND(marketing_campaign[[#This Row],[Recency]]&gt;=15,marketing_campaign[[#This Row],[Recency]]&lt;=31),"Mid-Recency",marketing_campaign[[#This Row],[Recency]]&gt;=32,"high Recency")</f>
        <v>Early Recency</v>
      </c>
      <c r="P419">
        <v>966</v>
      </c>
      <c r="Q419">
        <v>26</v>
      </c>
      <c r="R419">
        <v>282</v>
      </c>
      <c r="S419">
        <v>52</v>
      </c>
      <c r="T419">
        <v>26</v>
      </c>
      <c r="U419">
        <v>26</v>
      </c>
      <c r="V419">
        <f>marketing_campaign[[#This Row],[MntGoldProds]]+marketing_campaign[[#This Row],[MntSweetProducts]]+marketing_campaign[[#This Row],[MntFishProducts]]+marketing_campaign[[#This Row],[MntMeatProducts]]+marketing_campaign[[#This Row],[MntFruits]]+marketing_campaign[[#This Row],[MntWines]]</f>
        <v>1378</v>
      </c>
      <c r="W419">
        <v>1</v>
      </c>
      <c r="X419">
        <v>2</v>
      </c>
      <c r="Y419">
        <v>7</v>
      </c>
      <c r="Z419">
        <v>11</v>
      </c>
      <c r="AA419">
        <f t="shared" si="13"/>
        <v>21</v>
      </c>
      <c r="AB419" t="str" cm="1">
        <f t="array" ref="AB419">_xlfn.IFS(AND(AA419&gt;=0,AA419&lt;=15),"low purchase",AND(AA419&gt;=16,AA419&lt;=30),"mid purchase",AA419&gt;=31,"high purchase")</f>
        <v>mid purchase</v>
      </c>
      <c r="AC419">
        <v>5</v>
      </c>
      <c r="AD419" t="str">
        <f>IF(marketing_campaign[[#This Row],[NumWebVisitsMonth]]&gt;=5.3,"higher_webvists","lower_webvisits")</f>
        <v>lower_webvisits</v>
      </c>
      <c r="AE419">
        <v>0</v>
      </c>
      <c r="AF419">
        <v>1</v>
      </c>
      <c r="AG419">
        <v>1</v>
      </c>
      <c r="AH419">
        <v>1</v>
      </c>
      <c r="AI419">
        <v>1</v>
      </c>
      <c r="AJ419">
        <v>0</v>
      </c>
      <c r="AK419">
        <v>3</v>
      </c>
      <c r="AL419">
        <v>11</v>
      </c>
      <c r="AM419">
        <v>0</v>
      </c>
      <c r="AN419">
        <f>marketing_campaign[[#This Row],[AcceptedCmp2]]+marketing_campaign[[#This Row],[AcceptedCmp1]]+marketing_campaign[[#This Row],[AcceptedCmp5]]+marketing_campaign[[#This Row],[AcceptedCmp4]]+marketing_campaign[[#This Row],[AcceptedCmp3]]+marketing_campaign[[#This Row],[Response]]</f>
        <v>4</v>
      </c>
      <c r="AO419" t="str" cm="1">
        <f t="array" ref="AO41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4/5 campaign accepted</v>
      </c>
    </row>
    <row r="420" spans="1:41" x14ac:dyDescent="0.35">
      <c r="A420">
        <v>4216</v>
      </c>
      <c r="B420">
        <v>1981</v>
      </c>
      <c r="C420">
        <f t="shared" ca="1" si="12"/>
        <v>45</v>
      </c>
      <c r="D420" t="str" cm="1">
        <f t="array" aca="1" ref="D42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420" t="s">
        <v>29</v>
      </c>
      <c r="F420" t="s">
        <v>30</v>
      </c>
      <c r="G420" cm="1">
        <f t="array" ref="G420">_xlfn.IFS(marketing_campaign[[#This Row],[Marital_Status]]="Single",K420+L420+1,marketing_campaign[[#This Row],[Marital_Status]]="Together",K420+L420+2,marketing_campaign[[#This Row],[Marital_Status]]="Alone",K420+L420+1,marketing_campaign[[#This Row],[Marital_Status]]="Married",K420+L420+2,marketing_campaign[[#This Row],[Marital_Status]]="Divorced",K420+L420+1,marketing_campaign[[#This Row],[Marital_Status]]="YOLO",K420+L420+1,marketing_campaign[[#This Row],[Marital_Status]]="Absurd",K420+L420+1,marketing_campaign[[#This Row],[Marital_Status]]="Widow",K420+L420+1)</f>
        <v>1</v>
      </c>
      <c r="H420" t="str" cm="1">
        <f t="array" ref="H420">_xlfn.IFS(marketing_campaign[[#This Row],[Family_size]]=1,"Family_with_one_child",marketing_campaign[[#This Row],[Family_size]]&gt;1,"Family_with_more_children")</f>
        <v>Family_with_one_child</v>
      </c>
      <c r="I420">
        <v>91065</v>
      </c>
      <c r="J420" t="str">
        <f>IF(marketing_campaign[[#This Row],[Income]]&gt;=Sheet21!B470,"high_income","low_income")</f>
        <v>high_income</v>
      </c>
      <c r="K420">
        <v>0</v>
      </c>
      <c r="L420">
        <v>0</v>
      </c>
      <c r="M420" s="1">
        <v>41327</v>
      </c>
      <c r="N420">
        <v>33</v>
      </c>
      <c r="O420" t="str" cm="1">
        <f t="array" ref="O420">_xlfn.IFS(AND(marketing_campaign[[#This Row],[Recency]]&gt;=0,marketing_campaign[[#This Row],[Recency]]&lt;=14),"Early Recency",AND(marketing_campaign[[#This Row],[Recency]]&gt;=15,marketing_campaign[[#This Row],[Recency]]&lt;=31),"Mid-Recency",marketing_campaign[[#This Row],[Recency]]&gt;=32,"high Recency")</f>
        <v>high Recency</v>
      </c>
      <c r="P420">
        <v>822</v>
      </c>
      <c r="Q420">
        <v>114</v>
      </c>
      <c r="R420">
        <v>108</v>
      </c>
      <c r="S420">
        <v>179</v>
      </c>
      <c r="T420">
        <v>137</v>
      </c>
      <c r="U420">
        <v>114</v>
      </c>
      <c r="V420">
        <f>marketing_campaign[[#This Row],[MntGoldProds]]+marketing_campaign[[#This Row],[MntSweetProducts]]+marketing_campaign[[#This Row],[MntFishProducts]]+marketing_campaign[[#This Row],[MntMeatProducts]]+marketing_campaign[[#This Row],[MntFruits]]+marketing_campaign[[#This Row],[MntWines]]</f>
        <v>1474</v>
      </c>
      <c r="W420">
        <v>1</v>
      </c>
      <c r="X420">
        <v>7</v>
      </c>
      <c r="Y420">
        <v>9</v>
      </c>
      <c r="Z420">
        <v>9</v>
      </c>
      <c r="AA420">
        <f t="shared" si="13"/>
        <v>26</v>
      </c>
      <c r="AB420" t="str" cm="1">
        <f t="array" ref="AB420">_xlfn.IFS(AND(AA420&gt;=0,AA420&lt;=15),"low purchase",AND(AA420&gt;=16,AA420&lt;=30),"mid purchase",AA420&gt;=31,"high purchase")</f>
        <v>mid purchase</v>
      </c>
      <c r="AC420">
        <v>3</v>
      </c>
      <c r="AD420" t="str">
        <f>IF(marketing_campaign[[#This Row],[NumWebVisitsMonth]]&gt;=5.3,"higher_webvists","lower_webvisits")</f>
        <v>lower_webvisits</v>
      </c>
      <c r="AE420">
        <v>0</v>
      </c>
      <c r="AF420">
        <v>0</v>
      </c>
      <c r="AG420">
        <v>1</v>
      </c>
      <c r="AH420">
        <v>1</v>
      </c>
      <c r="AI420">
        <v>0</v>
      </c>
      <c r="AJ420">
        <v>0</v>
      </c>
      <c r="AK420">
        <v>3</v>
      </c>
      <c r="AL420">
        <v>11</v>
      </c>
      <c r="AM420">
        <v>1</v>
      </c>
      <c r="AN420">
        <f>marketing_campaign[[#This Row],[AcceptedCmp2]]+marketing_campaign[[#This Row],[AcceptedCmp1]]+marketing_campaign[[#This Row],[AcceptedCmp5]]+marketing_campaign[[#This Row],[AcceptedCmp4]]+marketing_campaign[[#This Row],[AcceptedCmp3]]+marketing_campaign[[#This Row],[Response]]</f>
        <v>3</v>
      </c>
      <c r="AO420" t="str" cm="1">
        <f t="array" ref="AO42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3/5 campaign accepted</v>
      </c>
    </row>
    <row r="421" spans="1:41" x14ac:dyDescent="0.35">
      <c r="A421">
        <v>8581</v>
      </c>
      <c r="B421">
        <v>1971</v>
      </c>
      <c r="C421">
        <f t="shared" ca="1" si="12"/>
        <v>55</v>
      </c>
      <c r="D421" t="str" cm="1">
        <f t="array" aca="1" ref="D42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21" t="s">
        <v>34</v>
      </c>
      <c r="F421" t="s">
        <v>33</v>
      </c>
      <c r="G421" cm="1">
        <f t="array" ref="G421">_xlfn.IFS(marketing_campaign[[#This Row],[Marital_Status]]="Single",K421+L421+1,marketing_campaign[[#This Row],[Marital_Status]]="Together",K421+L421+2,marketing_campaign[[#This Row],[Marital_Status]]="Alone",K421+L421+1,marketing_campaign[[#This Row],[Marital_Status]]="Married",K421+L421+2,marketing_campaign[[#This Row],[Marital_Status]]="Divorced",K421+L421+1,marketing_campaign[[#This Row],[Marital_Status]]="YOLO",K421+L421+1,marketing_campaign[[#This Row],[Marital_Status]]="Absurd",K421+L421+1,marketing_campaign[[#This Row],[Marital_Status]]="Widow",K421+L421+1)</f>
        <v>4</v>
      </c>
      <c r="H421" t="str" cm="1">
        <f t="array" ref="H421">_xlfn.IFS(marketing_campaign[[#This Row],[Family_size]]=1,"Family_with_one_child",marketing_campaign[[#This Row],[Family_size]]&gt;1,"Family_with_more_children")</f>
        <v>Family_with_more_children</v>
      </c>
      <c r="I421">
        <v>49505</v>
      </c>
      <c r="J421" t="str">
        <f>IF(marketing_campaign[[#This Row],[Income]]&gt;=Sheet21!B471,"high_income","low_income")</f>
        <v>high_income</v>
      </c>
      <c r="K421">
        <v>1</v>
      </c>
      <c r="L421">
        <v>1</v>
      </c>
      <c r="M421" s="1">
        <v>41338</v>
      </c>
      <c r="N421">
        <v>4</v>
      </c>
      <c r="O421" t="str" cm="1">
        <f t="array" ref="O421">_xlfn.IFS(AND(marketing_campaign[[#This Row],[Recency]]&gt;=0,marketing_campaign[[#This Row],[Recency]]&lt;=14),"Early Recency",AND(marketing_campaign[[#This Row],[Recency]]&gt;=15,marketing_campaign[[#This Row],[Recency]]&lt;=31),"Mid-Recency",marketing_campaign[[#This Row],[Recency]]&gt;=32,"high Recency")</f>
        <v>Early Recency</v>
      </c>
      <c r="P421">
        <v>604</v>
      </c>
      <c r="Q421">
        <v>0</v>
      </c>
      <c r="R421">
        <v>100</v>
      </c>
      <c r="S421">
        <v>19</v>
      </c>
      <c r="T421">
        <v>0</v>
      </c>
      <c r="U421">
        <v>28</v>
      </c>
      <c r="V421">
        <f>marketing_campaign[[#This Row],[MntGoldProds]]+marketing_campaign[[#This Row],[MntSweetProducts]]+marketing_campaign[[#This Row],[MntFishProducts]]+marketing_campaign[[#This Row],[MntMeatProducts]]+marketing_campaign[[#This Row],[MntFruits]]+marketing_campaign[[#This Row],[MntWines]]</f>
        <v>751</v>
      </c>
      <c r="W421">
        <v>9</v>
      </c>
      <c r="X421">
        <v>10</v>
      </c>
      <c r="Y421">
        <v>2</v>
      </c>
      <c r="Z421">
        <v>8</v>
      </c>
      <c r="AA421">
        <f t="shared" si="13"/>
        <v>29</v>
      </c>
      <c r="AB421" t="str" cm="1">
        <f t="array" ref="AB421">_xlfn.IFS(AND(AA421&gt;=0,AA421&lt;=15),"low purchase",AND(AA421&gt;=16,AA421&lt;=30),"mid purchase",AA421&gt;=31,"high purchase")</f>
        <v>mid purchase</v>
      </c>
      <c r="AC421">
        <v>8</v>
      </c>
      <c r="AD421" t="str">
        <f>IF(marketing_campaign[[#This Row],[NumWebVisitsMonth]]&gt;=5.3,"higher_webvists","lower_webvisits")</f>
        <v>higher_webvists</v>
      </c>
      <c r="AE421">
        <v>0</v>
      </c>
      <c r="AF421">
        <v>0</v>
      </c>
      <c r="AG421">
        <v>0</v>
      </c>
      <c r="AH421">
        <v>0</v>
      </c>
      <c r="AI421">
        <v>0</v>
      </c>
      <c r="AJ421">
        <v>0</v>
      </c>
      <c r="AK421">
        <v>3</v>
      </c>
      <c r="AL421">
        <v>11</v>
      </c>
      <c r="AM421">
        <v>0</v>
      </c>
      <c r="AN421">
        <f>marketing_campaign[[#This Row],[AcceptedCmp2]]+marketing_campaign[[#This Row],[AcceptedCmp1]]+marketing_campaign[[#This Row],[AcceptedCmp5]]+marketing_campaign[[#This Row],[AcceptedCmp4]]+marketing_campaign[[#This Row],[AcceptedCmp3]]+marketing_campaign[[#This Row],[Response]]</f>
        <v>0</v>
      </c>
      <c r="AO421" t="str" cm="1">
        <f t="array" ref="AO42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22" spans="1:41" x14ac:dyDescent="0.35">
      <c r="A422">
        <v>5929</v>
      </c>
      <c r="B422">
        <v>1973</v>
      </c>
      <c r="C422">
        <f t="shared" ca="1" si="12"/>
        <v>53</v>
      </c>
      <c r="D422" t="str" cm="1">
        <f t="array" aca="1" ref="D42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22" t="s">
        <v>32</v>
      </c>
      <c r="F422" t="s">
        <v>33</v>
      </c>
      <c r="G422" cm="1">
        <f t="array" ref="G422">_xlfn.IFS(marketing_campaign[[#This Row],[Marital_Status]]="Single",K422+L422+1,marketing_campaign[[#This Row],[Marital_Status]]="Together",K422+L422+2,marketing_campaign[[#This Row],[Marital_Status]]="Alone",K422+L422+1,marketing_campaign[[#This Row],[Marital_Status]]="Married",K422+L422+2,marketing_campaign[[#This Row],[Marital_Status]]="Divorced",K422+L422+1,marketing_campaign[[#This Row],[Marital_Status]]="YOLO",K422+L422+1,marketing_campaign[[#This Row],[Marital_Status]]="Absurd",K422+L422+1,marketing_campaign[[#This Row],[Marital_Status]]="Widow",K422+L422+1)</f>
        <v>3</v>
      </c>
      <c r="H422" t="str" cm="1">
        <f t="array" ref="H422">_xlfn.IFS(marketing_campaign[[#This Row],[Family_size]]=1,"Family_with_one_child",marketing_campaign[[#This Row],[Family_size]]&gt;1,"Family_with_more_children")</f>
        <v>Family_with_more_children</v>
      </c>
      <c r="I422">
        <v>37401</v>
      </c>
      <c r="J422" t="str">
        <f>IF(marketing_campaign[[#This Row],[Income]]&gt;=Sheet21!B472,"high_income","low_income")</f>
        <v>high_income</v>
      </c>
      <c r="K422">
        <v>1</v>
      </c>
      <c r="L422">
        <v>0</v>
      </c>
      <c r="M422" s="1">
        <v>41765</v>
      </c>
      <c r="N422">
        <v>14</v>
      </c>
      <c r="O422" t="str" cm="1">
        <f t="array" ref="O422">_xlfn.IFS(AND(marketing_campaign[[#This Row],[Recency]]&gt;=0,marketing_campaign[[#This Row],[Recency]]&lt;=14),"Early Recency",AND(marketing_campaign[[#This Row],[Recency]]&gt;=15,marketing_campaign[[#This Row],[Recency]]&lt;=31),"Mid-Recency",marketing_campaign[[#This Row],[Recency]]&gt;=32,"high Recency")</f>
        <v>Early Recency</v>
      </c>
      <c r="P422">
        <v>19</v>
      </c>
      <c r="Q422">
        <v>3</v>
      </c>
      <c r="R422">
        <v>19</v>
      </c>
      <c r="S422">
        <v>3</v>
      </c>
      <c r="T422">
        <v>1</v>
      </c>
      <c r="U422">
        <v>3</v>
      </c>
      <c r="V422">
        <f>marketing_campaign[[#This Row],[MntGoldProds]]+marketing_campaign[[#This Row],[MntSweetProducts]]+marketing_campaign[[#This Row],[MntFishProducts]]+marketing_campaign[[#This Row],[MntMeatProducts]]+marketing_campaign[[#This Row],[MntFruits]]+marketing_campaign[[#This Row],[MntWines]]</f>
        <v>48</v>
      </c>
      <c r="W422">
        <v>2</v>
      </c>
      <c r="X422">
        <v>2</v>
      </c>
      <c r="Y422">
        <v>0</v>
      </c>
      <c r="Z422">
        <v>3</v>
      </c>
      <c r="AA422">
        <f t="shared" si="13"/>
        <v>7</v>
      </c>
      <c r="AB422" t="str" cm="1">
        <f t="array" ref="AB422">_xlfn.IFS(AND(AA422&gt;=0,AA422&lt;=15),"low purchase",AND(AA422&gt;=16,AA422&lt;=30),"mid purchase",AA422&gt;=31,"high purchase")</f>
        <v>low purchase</v>
      </c>
      <c r="AC422">
        <v>7</v>
      </c>
      <c r="AD422" t="str">
        <f>IF(marketing_campaign[[#This Row],[NumWebVisitsMonth]]&gt;=5.3,"higher_webvists","lower_webvisits")</f>
        <v>higher_webvists</v>
      </c>
      <c r="AE422">
        <v>0</v>
      </c>
      <c r="AF422">
        <v>0</v>
      </c>
      <c r="AG422">
        <v>0</v>
      </c>
      <c r="AH422">
        <v>0</v>
      </c>
      <c r="AI422">
        <v>0</v>
      </c>
      <c r="AJ422">
        <v>0</v>
      </c>
      <c r="AK422">
        <v>3</v>
      </c>
      <c r="AL422">
        <v>11</v>
      </c>
      <c r="AM422">
        <v>0</v>
      </c>
      <c r="AN422">
        <f>marketing_campaign[[#This Row],[AcceptedCmp2]]+marketing_campaign[[#This Row],[AcceptedCmp1]]+marketing_campaign[[#This Row],[AcceptedCmp5]]+marketing_campaign[[#This Row],[AcceptedCmp4]]+marketing_campaign[[#This Row],[AcceptedCmp3]]+marketing_campaign[[#This Row],[Response]]</f>
        <v>0</v>
      </c>
      <c r="AO422" t="str" cm="1">
        <f t="array" ref="AO42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23" spans="1:41" x14ac:dyDescent="0.35">
      <c r="A423">
        <v>3129</v>
      </c>
      <c r="B423">
        <v>1983</v>
      </c>
      <c r="C423">
        <f t="shared" ca="1" si="12"/>
        <v>43</v>
      </c>
      <c r="D423" t="str" cm="1">
        <f t="array" aca="1" ref="D42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423" t="s">
        <v>29</v>
      </c>
      <c r="F423" t="s">
        <v>33</v>
      </c>
      <c r="G423" cm="1">
        <f t="array" ref="G423">_xlfn.IFS(marketing_campaign[[#This Row],[Marital_Status]]="Single",K423+L423+1,marketing_campaign[[#This Row],[Marital_Status]]="Together",K423+L423+2,marketing_campaign[[#This Row],[Marital_Status]]="Alone",K423+L423+1,marketing_campaign[[#This Row],[Marital_Status]]="Married",K423+L423+2,marketing_campaign[[#This Row],[Marital_Status]]="Divorced",K423+L423+1,marketing_campaign[[#This Row],[Marital_Status]]="YOLO",K423+L423+1,marketing_campaign[[#This Row],[Marital_Status]]="Absurd",K423+L423+1,marketing_campaign[[#This Row],[Marital_Status]]="Widow",K423+L423+1)</f>
        <v>3</v>
      </c>
      <c r="H423" t="str" cm="1">
        <f t="array" ref="H423">_xlfn.IFS(marketing_campaign[[#This Row],[Family_size]]=1,"Family_with_one_child",marketing_campaign[[#This Row],[Family_size]]&gt;1,"Family_with_more_children")</f>
        <v>Family_with_more_children</v>
      </c>
      <c r="I423">
        <v>30096</v>
      </c>
      <c r="J423" t="str">
        <f>IF(marketing_campaign[[#This Row],[Income]]&gt;=Sheet21!B473,"high_income","low_income")</f>
        <v>high_income</v>
      </c>
      <c r="K423">
        <v>1</v>
      </c>
      <c r="L423">
        <v>0</v>
      </c>
      <c r="M423" s="1">
        <v>41781</v>
      </c>
      <c r="N423">
        <v>30</v>
      </c>
      <c r="O423" t="str" cm="1">
        <f t="array" ref="O423">_xlfn.IFS(AND(marketing_campaign[[#This Row],[Recency]]&gt;=0,marketing_campaign[[#This Row],[Recency]]&lt;=14),"Early Recency",AND(marketing_campaign[[#This Row],[Recency]]&gt;=15,marketing_campaign[[#This Row],[Recency]]&lt;=31),"Mid-Recency",marketing_campaign[[#This Row],[Recency]]&gt;=32,"high Recency")</f>
        <v>Mid-Recency</v>
      </c>
      <c r="P423">
        <v>5</v>
      </c>
      <c r="Q423">
        <v>3</v>
      </c>
      <c r="R423">
        <v>11</v>
      </c>
      <c r="S423">
        <v>12</v>
      </c>
      <c r="T423">
        <v>5</v>
      </c>
      <c r="U423">
        <v>9</v>
      </c>
      <c r="V423">
        <f>marketing_campaign[[#This Row],[MntGoldProds]]+marketing_campaign[[#This Row],[MntSweetProducts]]+marketing_campaign[[#This Row],[MntFishProducts]]+marketing_campaign[[#This Row],[MntMeatProducts]]+marketing_campaign[[#This Row],[MntFruits]]+marketing_campaign[[#This Row],[MntWines]]</f>
        <v>45</v>
      </c>
      <c r="W423">
        <v>1</v>
      </c>
      <c r="X423">
        <v>2</v>
      </c>
      <c r="Y423">
        <v>0</v>
      </c>
      <c r="Z423">
        <v>3</v>
      </c>
      <c r="AA423">
        <f t="shared" si="13"/>
        <v>6</v>
      </c>
      <c r="AB423" t="str" cm="1">
        <f t="array" ref="AB423">_xlfn.IFS(AND(AA423&gt;=0,AA423&lt;=15),"low purchase",AND(AA423&gt;=16,AA423&lt;=30),"mid purchase",AA423&gt;=31,"high purchase")</f>
        <v>low purchase</v>
      </c>
      <c r="AC423">
        <v>6</v>
      </c>
      <c r="AD423" t="str">
        <f>IF(marketing_campaign[[#This Row],[NumWebVisitsMonth]]&gt;=5.3,"higher_webvists","lower_webvisits")</f>
        <v>higher_webvists</v>
      </c>
      <c r="AE423">
        <v>0</v>
      </c>
      <c r="AF423">
        <v>0</v>
      </c>
      <c r="AG423">
        <v>0</v>
      </c>
      <c r="AH423">
        <v>0</v>
      </c>
      <c r="AI423">
        <v>0</v>
      </c>
      <c r="AJ423">
        <v>0</v>
      </c>
      <c r="AK423">
        <v>3</v>
      </c>
      <c r="AL423">
        <v>11</v>
      </c>
      <c r="AM423">
        <v>0</v>
      </c>
      <c r="AN423">
        <f>marketing_campaign[[#This Row],[AcceptedCmp2]]+marketing_campaign[[#This Row],[AcceptedCmp1]]+marketing_campaign[[#This Row],[AcceptedCmp5]]+marketing_campaign[[#This Row],[AcceptedCmp4]]+marketing_campaign[[#This Row],[AcceptedCmp3]]+marketing_campaign[[#This Row],[Response]]</f>
        <v>0</v>
      </c>
      <c r="AO423" t="str" cm="1">
        <f t="array" ref="AO42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24" spans="1:41" x14ac:dyDescent="0.35">
      <c r="A424">
        <v>6528</v>
      </c>
      <c r="B424">
        <v>1982</v>
      </c>
      <c r="C424">
        <f t="shared" ca="1" si="12"/>
        <v>44</v>
      </c>
      <c r="D424" t="str" cm="1">
        <f t="array" aca="1" ref="D42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424" t="s">
        <v>34</v>
      </c>
      <c r="F424" t="s">
        <v>31</v>
      </c>
      <c r="G424" cm="1">
        <f t="array" ref="G424">_xlfn.IFS(marketing_campaign[[#This Row],[Marital_Status]]="Single",K424+L424+1,marketing_campaign[[#This Row],[Marital_Status]]="Together",K424+L424+2,marketing_campaign[[#This Row],[Marital_Status]]="Alone",K424+L424+1,marketing_campaign[[#This Row],[Marital_Status]]="Married",K424+L424+2,marketing_campaign[[#This Row],[Marital_Status]]="Divorced",K424+L424+1,marketing_campaign[[#This Row],[Marital_Status]]="YOLO",K424+L424+1,marketing_campaign[[#This Row],[Marital_Status]]="Absurd",K424+L424+1,marketing_campaign[[#This Row],[Marital_Status]]="Widow",K424+L424+1)</f>
        <v>3</v>
      </c>
      <c r="H424" t="str" cm="1">
        <f t="array" ref="H424">_xlfn.IFS(marketing_campaign[[#This Row],[Family_size]]=1,"Family_with_one_child",marketing_campaign[[#This Row],[Family_size]]&gt;1,"Family_with_more_children")</f>
        <v>Family_with_more_children</v>
      </c>
      <c r="I424">
        <v>18492</v>
      </c>
      <c r="J424" t="str">
        <f>IF(marketing_campaign[[#This Row],[Income]]&gt;=Sheet21!B474,"high_income","low_income")</f>
        <v>high_income</v>
      </c>
      <c r="K424">
        <v>1</v>
      </c>
      <c r="L424">
        <v>0</v>
      </c>
      <c r="M424" s="1">
        <v>41795</v>
      </c>
      <c r="N424">
        <v>75</v>
      </c>
      <c r="O424" t="str" cm="1">
        <f t="array" ref="O424">_xlfn.IFS(AND(marketing_campaign[[#This Row],[Recency]]&gt;=0,marketing_campaign[[#This Row],[Recency]]&lt;=14),"Early Recency",AND(marketing_campaign[[#This Row],[Recency]]&gt;=15,marketing_campaign[[#This Row],[Recency]]&lt;=31),"Mid-Recency",marketing_campaign[[#This Row],[Recency]]&gt;=32,"high Recency")</f>
        <v>high Recency</v>
      </c>
      <c r="P424">
        <v>2</v>
      </c>
      <c r="Q424">
        <v>2</v>
      </c>
      <c r="R424">
        <v>2</v>
      </c>
      <c r="S424">
        <v>2</v>
      </c>
      <c r="T424">
        <v>1</v>
      </c>
      <c r="U424">
        <v>1</v>
      </c>
      <c r="V424">
        <f>marketing_campaign[[#This Row],[MntGoldProds]]+marketing_campaign[[#This Row],[MntSweetProducts]]+marketing_campaign[[#This Row],[MntFishProducts]]+marketing_campaign[[#This Row],[MntMeatProducts]]+marketing_campaign[[#This Row],[MntFruits]]+marketing_campaign[[#This Row],[MntWines]]</f>
        <v>10</v>
      </c>
      <c r="W424">
        <v>1</v>
      </c>
      <c r="X424">
        <v>1</v>
      </c>
      <c r="Y424">
        <v>0</v>
      </c>
      <c r="Z424">
        <v>2</v>
      </c>
      <c r="AA424">
        <f t="shared" si="13"/>
        <v>4</v>
      </c>
      <c r="AB424" t="str" cm="1">
        <f t="array" ref="AB424">_xlfn.IFS(AND(AA424&gt;=0,AA424&lt;=15),"low purchase",AND(AA424&gt;=16,AA424&lt;=30),"mid purchase",AA424&gt;=31,"high purchase")</f>
        <v>low purchase</v>
      </c>
      <c r="AC424">
        <v>8</v>
      </c>
      <c r="AD424" t="str">
        <f>IF(marketing_campaign[[#This Row],[NumWebVisitsMonth]]&gt;=5.3,"higher_webvists","lower_webvisits")</f>
        <v>higher_webvists</v>
      </c>
      <c r="AE424">
        <v>0</v>
      </c>
      <c r="AF424">
        <v>0</v>
      </c>
      <c r="AG424">
        <v>0</v>
      </c>
      <c r="AH424">
        <v>0</v>
      </c>
      <c r="AI424">
        <v>0</v>
      </c>
      <c r="AJ424">
        <v>0</v>
      </c>
      <c r="AK424">
        <v>3</v>
      </c>
      <c r="AL424">
        <v>11</v>
      </c>
      <c r="AM424">
        <v>0</v>
      </c>
      <c r="AN424">
        <f>marketing_campaign[[#This Row],[AcceptedCmp2]]+marketing_campaign[[#This Row],[AcceptedCmp1]]+marketing_campaign[[#This Row],[AcceptedCmp5]]+marketing_campaign[[#This Row],[AcceptedCmp4]]+marketing_campaign[[#This Row],[AcceptedCmp3]]+marketing_campaign[[#This Row],[Response]]</f>
        <v>0</v>
      </c>
      <c r="AO424" t="str" cm="1">
        <f t="array" ref="AO42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25" spans="1:41" x14ac:dyDescent="0.35">
      <c r="A425">
        <v>1361</v>
      </c>
      <c r="B425">
        <v>1974</v>
      </c>
      <c r="C425">
        <f t="shared" ca="1" si="12"/>
        <v>52</v>
      </c>
      <c r="D425" t="str" cm="1">
        <f t="array" aca="1" ref="D42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25" t="s">
        <v>34</v>
      </c>
      <c r="F425" t="s">
        <v>33</v>
      </c>
      <c r="G425" cm="1">
        <f t="array" ref="G425">_xlfn.IFS(marketing_campaign[[#This Row],[Marital_Status]]="Single",K425+L425+1,marketing_campaign[[#This Row],[Marital_Status]]="Together",K425+L425+2,marketing_campaign[[#This Row],[Marital_Status]]="Alone",K425+L425+1,marketing_campaign[[#This Row],[Marital_Status]]="Married",K425+L425+2,marketing_campaign[[#This Row],[Marital_Status]]="Divorced",K425+L425+1,marketing_campaign[[#This Row],[Marital_Status]]="YOLO",K425+L425+1,marketing_campaign[[#This Row],[Marital_Status]]="Absurd",K425+L425+1,marketing_campaign[[#This Row],[Marital_Status]]="Widow",K425+L425+1)</f>
        <v>2</v>
      </c>
      <c r="H425" t="str" cm="1">
        <f t="array" ref="H425">_xlfn.IFS(marketing_campaign[[#This Row],[Family_size]]=1,"Family_with_one_child",marketing_campaign[[#This Row],[Family_size]]&gt;1,"Family_with_more_children")</f>
        <v>Family_with_more_children</v>
      </c>
      <c r="I425">
        <v>82584</v>
      </c>
      <c r="J425" t="str">
        <f>IF(marketing_campaign[[#This Row],[Income]]&gt;=Sheet21!B475,"high_income","low_income")</f>
        <v>high_income</v>
      </c>
      <c r="K425">
        <v>0</v>
      </c>
      <c r="L425">
        <v>0</v>
      </c>
      <c r="M425" s="1">
        <v>41429</v>
      </c>
      <c r="N425">
        <v>26</v>
      </c>
      <c r="O425" t="str" cm="1">
        <f t="array" ref="O425">_xlfn.IFS(AND(marketing_campaign[[#This Row],[Recency]]&gt;=0,marketing_campaign[[#This Row],[Recency]]&lt;=14),"Early Recency",AND(marketing_campaign[[#This Row],[Recency]]&gt;=15,marketing_campaign[[#This Row],[Recency]]&lt;=31),"Mid-Recency",marketing_campaign[[#This Row],[Recency]]&gt;=32,"high Recency")</f>
        <v>Mid-Recency</v>
      </c>
      <c r="P425">
        <v>1076</v>
      </c>
      <c r="Q425">
        <v>68</v>
      </c>
      <c r="R425">
        <v>103</v>
      </c>
      <c r="S425">
        <v>29</v>
      </c>
      <c r="T425">
        <v>91</v>
      </c>
      <c r="U425">
        <v>68</v>
      </c>
      <c r="V425">
        <f>marketing_campaign[[#This Row],[MntGoldProds]]+marketing_campaign[[#This Row],[MntSweetProducts]]+marketing_campaign[[#This Row],[MntFishProducts]]+marketing_campaign[[#This Row],[MntMeatProducts]]+marketing_campaign[[#This Row],[MntFruits]]+marketing_campaign[[#This Row],[MntWines]]</f>
        <v>1435</v>
      </c>
      <c r="W425">
        <v>1</v>
      </c>
      <c r="X425">
        <v>3</v>
      </c>
      <c r="Y425">
        <v>4</v>
      </c>
      <c r="Z425">
        <v>8</v>
      </c>
      <c r="AA425">
        <f t="shared" si="13"/>
        <v>16</v>
      </c>
      <c r="AB425" t="str" cm="1">
        <f t="array" ref="AB425">_xlfn.IFS(AND(AA425&gt;=0,AA425&lt;=15),"low purchase",AND(AA425&gt;=16,AA425&lt;=30),"mid purchase",AA425&gt;=31,"high purchase")</f>
        <v>mid purchase</v>
      </c>
      <c r="AC425">
        <v>1</v>
      </c>
      <c r="AD425" t="str">
        <f>IF(marketing_campaign[[#This Row],[NumWebVisitsMonth]]&gt;=5.3,"higher_webvists","lower_webvisits")</f>
        <v>lower_webvisits</v>
      </c>
      <c r="AE425">
        <v>0</v>
      </c>
      <c r="AF425">
        <v>1</v>
      </c>
      <c r="AG425">
        <v>1</v>
      </c>
      <c r="AH425">
        <v>0</v>
      </c>
      <c r="AI425">
        <v>0</v>
      </c>
      <c r="AJ425">
        <v>0</v>
      </c>
      <c r="AK425">
        <v>3</v>
      </c>
      <c r="AL425">
        <v>11</v>
      </c>
      <c r="AM425">
        <v>1</v>
      </c>
      <c r="AN425">
        <f>marketing_campaign[[#This Row],[AcceptedCmp2]]+marketing_campaign[[#This Row],[AcceptedCmp1]]+marketing_campaign[[#This Row],[AcceptedCmp5]]+marketing_campaign[[#This Row],[AcceptedCmp4]]+marketing_campaign[[#This Row],[AcceptedCmp3]]+marketing_campaign[[#This Row],[Response]]</f>
        <v>3</v>
      </c>
      <c r="AO425" t="str" cm="1">
        <f t="array" ref="AO42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3/5 campaign accepted</v>
      </c>
    </row>
    <row r="426" spans="1:41" x14ac:dyDescent="0.35">
      <c r="A426">
        <v>6932</v>
      </c>
      <c r="B426">
        <v>1941</v>
      </c>
      <c r="C426">
        <f t="shared" ca="1" si="12"/>
        <v>85</v>
      </c>
      <c r="D426" t="str" cm="1">
        <f t="array" aca="1" ref="D42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426" t="s">
        <v>32</v>
      </c>
      <c r="F426" t="s">
        <v>33</v>
      </c>
      <c r="G426" cm="1">
        <f t="array" ref="G426">_xlfn.IFS(marketing_campaign[[#This Row],[Marital_Status]]="Single",K426+L426+1,marketing_campaign[[#This Row],[Marital_Status]]="Together",K426+L426+2,marketing_campaign[[#This Row],[Marital_Status]]="Alone",K426+L426+1,marketing_campaign[[#This Row],[Marital_Status]]="Married",K426+L426+2,marketing_campaign[[#This Row],[Marital_Status]]="Divorced",K426+L426+1,marketing_campaign[[#This Row],[Marital_Status]]="YOLO",K426+L426+1,marketing_campaign[[#This Row],[Marital_Status]]="Absurd",K426+L426+1,marketing_campaign[[#This Row],[Marital_Status]]="Widow",K426+L426+1)</f>
        <v>2</v>
      </c>
      <c r="H426" t="str" cm="1">
        <f t="array" ref="H426">_xlfn.IFS(marketing_campaign[[#This Row],[Family_size]]=1,"Family_with_one_child",marketing_campaign[[#This Row],[Family_size]]&gt;1,"Family_with_more_children")</f>
        <v>Family_with_more_children</v>
      </c>
      <c r="I426">
        <v>93027</v>
      </c>
      <c r="J426" t="str">
        <f>IF(marketing_campaign[[#This Row],[Income]]&gt;=Sheet21!B476,"high_income","low_income")</f>
        <v>high_income</v>
      </c>
      <c r="K426">
        <v>0</v>
      </c>
      <c r="L426">
        <v>0</v>
      </c>
      <c r="M426" s="1">
        <v>41377</v>
      </c>
      <c r="N426">
        <v>77</v>
      </c>
      <c r="O426" t="str" cm="1">
        <f t="array" ref="O426">_xlfn.IFS(AND(marketing_campaign[[#This Row],[Recency]]&gt;=0,marketing_campaign[[#This Row],[Recency]]&lt;=14),"Early Recency",AND(marketing_campaign[[#This Row],[Recency]]&gt;=15,marketing_campaign[[#This Row],[Recency]]&lt;=31),"Mid-Recency",marketing_campaign[[#This Row],[Recency]]&gt;=32,"high Recency")</f>
        <v>high Recency</v>
      </c>
      <c r="P426">
        <v>1285</v>
      </c>
      <c r="Q426">
        <v>42</v>
      </c>
      <c r="R426">
        <v>716</v>
      </c>
      <c r="S426">
        <v>55</v>
      </c>
      <c r="T426">
        <v>0</v>
      </c>
      <c r="U426">
        <v>21</v>
      </c>
      <c r="V426">
        <f>marketing_campaign[[#This Row],[MntGoldProds]]+marketing_campaign[[#This Row],[MntSweetProducts]]+marketing_campaign[[#This Row],[MntFishProducts]]+marketing_campaign[[#This Row],[MntMeatProducts]]+marketing_campaign[[#This Row],[MntFruits]]+marketing_campaign[[#This Row],[MntWines]]</f>
        <v>2119</v>
      </c>
      <c r="W426">
        <v>0</v>
      </c>
      <c r="X426">
        <v>7</v>
      </c>
      <c r="Y426">
        <v>10</v>
      </c>
      <c r="Z426">
        <v>5</v>
      </c>
      <c r="AA426">
        <f t="shared" si="13"/>
        <v>22</v>
      </c>
      <c r="AB426" t="str" cm="1">
        <f t="array" ref="AB426">_xlfn.IFS(AND(AA426&gt;=0,AA426&lt;=15),"low purchase",AND(AA426&gt;=16,AA426&lt;=30),"mid purchase",AA426&gt;=31,"high purchase")</f>
        <v>mid purchase</v>
      </c>
      <c r="AC426">
        <v>2</v>
      </c>
      <c r="AD426" t="str">
        <f>IF(marketing_campaign[[#This Row],[NumWebVisitsMonth]]&gt;=5.3,"higher_webvists","lower_webvisits")</f>
        <v>lower_webvisits</v>
      </c>
      <c r="AE426">
        <v>0</v>
      </c>
      <c r="AF426">
        <v>0</v>
      </c>
      <c r="AG426">
        <v>1</v>
      </c>
      <c r="AH426">
        <v>0</v>
      </c>
      <c r="AI426">
        <v>0</v>
      </c>
      <c r="AJ426">
        <v>0</v>
      </c>
      <c r="AK426">
        <v>3</v>
      </c>
      <c r="AL426">
        <v>11</v>
      </c>
      <c r="AM426">
        <v>0</v>
      </c>
      <c r="AN426">
        <f>marketing_campaign[[#This Row],[AcceptedCmp2]]+marketing_campaign[[#This Row],[AcceptedCmp1]]+marketing_campaign[[#This Row],[AcceptedCmp5]]+marketing_campaign[[#This Row],[AcceptedCmp4]]+marketing_campaign[[#This Row],[AcceptedCmp3]]+marketing_campaign[[#This Row],[Response]]</f>
        <v>1</v>
      </c>
      <c r="AO426" t="str" cm="1">
        <f t="array" ref="AO42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427" spans="1:41" x14ac:dyDescent="0.35">
      <c r="A427">
        <v>7284</v>
      </c>
      <c r="B427">
        <v>1953</v>
      </c>
      <c r="C427">
        <f t="shared" ca="1" si="12"/>
        <v>73</v>
      </c>
      <c r="D427" t="str" cm="1">
        <f t="array" aca="1" ref="D42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27" t="s">
        <v>29</v>
      </c>
      <c r="F427" t="s">
        <v>33</v>
      </c>
      <c r="G427" cm="1">
        <f t="array" ref="G427">_xlfn.IFS(marketing_campaign[[#This Row],[Marital_Status]]="Single",K427+L427+1,marketing_campaign[[#This Row],[Marital_Status]]="Together",K427+L427+2,marketing_campaign[[#This Row],[Marital_Status]]="Alone",K427+L427+1,marketing_campaign[[#This Row],[Marital_Status]]="Married",K427+L427+2,marketing_campaign[[#This Row],[Marital_Status]]="Divorced",K427+L427+1,marketing_campaign[[#This Row],[Marital_Status]]="YOLO",K427+L427+1,marketing_campaign[[#This Row],[Marital_Status]]="Absurd",K427+L427+1,marketing_campaign[[#This Row],[Marital_Status]]="Widow",K427+L427+1)</f>
        <v>5</v>
      </c>
      <c r="H427" t="str" cm="1">
        <f t="array" ref="H427">_xlfn.IFS(marketing_campaign[[#This Row],[Family_size]]=1,"Family_with_one_child",marketing_campaign[[#This Row],[Family_size]]&gt;1,"Family_with_more_children")</f>
        <v>Family_with_more_children</v>
      </c>
      <c r="I427">
        <v>48686</v>
      </c>
      <c r="J427" t="str">
        <f>IF(marketing_campaign[[#This Row],[Income]]&gt;=Sheet21!B477,"high_income","low_income")</f>
        <v>high_income</v>
      </c>
      <c r="K427">
        <v>1</v>
      </c>
      <c r="L427">
        <v>2</v>
      </c>
      <c r="M427" s="1">
        <v>41612</v>
      </c>
      <c r="N427">
        <v>8</v>
      </c>
      <c r="O427" t="str" cm="1">
        <f t="array" ref="O427">_xlfn.IFS(AND(marketing_campaign[[#This Row],[Recency]]&gt;=0,marketing_campaign[[#This Row],[Recency]]&lt;=14),"Early Recency",AND(marketing_campaign[[#This Row],[Recency]]&gt;=15,marketing_campaign[[#This Row],[Recency]]&lt;=31),"Mid-Recency",marketing_campaign[[#This Row],[Recency]]&gt;=32,"high Recency")</f>
        <v>Early Recency</v>
      </c>
      <c r="P427">
        <v>10</v>
      </c>
      <c r="Q427">
        <v>0</v>
      </c>
      <c r="R427">
        <v>7</v>
      </c>
      <c r="S427">
        <v>2</v>
      </c>
      <c r="T427">
        <v>0</v>
      </c>
      <c r="U427">
        <v>1</v>
      </c>
      <c r="V427">
        <f>marketing_campaign[[#This Row],[MntGoldProds]]+marketing_campaign[[#This Row],[MntSweetProducts]]+marketing_campaign[[#This Row],[MntFishProducts]]+marketing_campaign[[#This Row],[MntMeatProducts]]+marketing_campaign[[#This Row],[MntFruits]]+marketing_campaign[[#This Row],[MntWines]]</f>
        <v>20</v>
      </c>
      <c r="W427">
        <v>1</v>
      </c>
      <c r="X427">
        <v>1</v>
      </c>
      <c r="Y427">
        <v>0</v>
      </c>
      <c r="Z427">
        <v>2</v>
      </c>
      <c r="AA427">
        <f t="shared" si="13"/>
        <v>4</v>
      </c>
      <c r="AB427" t="str" cm="1">
        <f t="array" ref="AB427">_xlfn.IFS(AND(AA427&gt;=0,AA427&lt;=15),"low purchase",AND(AA427&gt;=16,AA427&lt;=30),"mid purchase",AA427&gt;=31,"high purchase")</f>
        <v>low purchase</v>
      </c>
      <c r="AC427">
        <v>8</v>
      </c>
      <c r="AD427" t="str">
        <f>IF(marketing_campaign[[#This Row],[NumWebVisitsMonth]]&gt;=5.3,"higher_webvists","lower_webvisits")</f>
        <v>higher_webvists</v>
      </c>
      <c r="AE427">
        <v>0</v>
      </c>
      <c r="AF427">
        <v>0</v>
      </c>
      <c r="AG427">
        <v>0</v>
      </c>
      <c r="AH427">
        <v>0</v>
      </c>
      <c r="AI427">
        <v>0</v>
      </c>
      <c r="AJ427">
        <v>0</v>
      </c>
      <c r="AK427">
        <v>3</v>
      </c>
      <c r="AL427">
        <v>11</v>
      </c>
      <c r="AM427">
        <v>0</v>
      </c>
      <c r="AN427">
        <f>marketing_campaign[[#This Row],[AcceptedCmp2]]+marketing_campaign[[#This Row],[AcceptedCmp1]]+marketing_campaign[[#This Row],[AcceptedCmp5]]+marketing_campaign[[#This Row],[AcceptedCmp4]]+marketing_campaign[[#This Row],[AcceptedCmp3]]+marketing_campaign[[#This Row],[Response]]</f>
        <v>0</v>
      </c>
      <c r="AO427" t="str" cm="1">
        <f t="array" ref="AO42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28" spans="1:41" x14ac:dyDescent="0.35">
      <c r="A428">
        <v>1340</v>
      </c>
      <c r="B428">
        <v>1986</v>
      </c>
      <c r="C428">
        <f t="shared" ca="1" si="12"/>
        <v>40</v>
      </c>
      <c r="D428" t="str" cm="1">
        <f t="array" aca="1" ref="D42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428" t="s">
        <v>29</v>
      </c>
      <c r="F428" t="s">
        <v>33</v>
      </c>
      <c r="G428" cm="1">
        <f t="array" ref="G428">_xlfn.IFS(marketing_campaign[[#This Row],[Marital_Status]]="Single",K428+L428+1,marketing_campaign[[#This Row],[Marital_Status]]="Together",K428+L428+2,marketing_campaign[[#This Row],[Marital_Status]]="Alone",K428+L428+1,marketing_campaign[[#This Row],[Marital_Status]]="Married",K428+L428+2,marketing_campaign[[#This Row],[Marital_Status]]="Divorced",K428+L428+1,marketing_campaign[[#This Row],[Marital_Status]]="YOLO",K428+L428+1,marketing_campaign[[#This Row],[Marital_Status]]="Absurd",K428+L428+1,marketing_campaign[[#This Row],[Marital_Status]]="Widow",K428+L428+1)</f>
        <v>2</v>
      </c>
      <c r="H428" t="str" cm="1">
        <f t="array" ref="H428">_xlfn.IFS(marketing_campaign[[#This Row],[Family_size]]=1,"Family_with_one_child",marketing_campaign[[#This Row],[Family_size]]&gt;1,"Family_with_more_children")</f>
        <v>Family_with_more_children</v>
      </c>
      <c r="I428">
        <v>92910</v>
      </c>
      <c r="J428" t="str">
        <f>IF(marketing_campaign[[#This Row],[Income]]&gt;=Sheet21!B478,"high_income","low_income")</f>
        <v>high_income</v>
      </c>
      <c r="K428">
        <v>0</v>
      </c>
      <c r="L428">
        <v>0</v>
      </c>
      <c r="M428" s="1">
        <v>41753</v>
      </c>
      <c r="N428">
        <v>42</v>
      </c>
      <c r="O428" t="str" cm="1">
        <f t="array" ref="O428">_xlfn.IFS(AND(marketing_campaign[[#This Row],[Recency]]&gt;=0,marketing_campaign[[#This Row],[Recency]]&lt;=14),"Early Recency",AND(marketing_campaign[[#This Row],[Recency]]&gt;=15,marketing_campaign[[#This Row],[Recency]]&lt;=31),"Mid-Recency",marketing_campaign[[#This Row],[Recency]]&gt;=32,"high Recency")</f>
        <v>high Recency</v>
      </c>
      <c r="P428">
        <v>551</v>
      </c>
      <c r="Q428">
        <v>137</v>
      </c>
      <c r="R428">
        <v>792</v>
      </c>
      <c r="S428">
        <v>179</v>
      </c>
      <c r="T428">
        <v>103</v>
      </c>
      <c r="U428">
        <v>33</v>
      </c>
      <c r="V428">
        <f>marketing_campaign[[#This Row],[MntGoldProds]]+marketing_campaign[[#This Row],[MntSweetProducts]]+marketing_campaign[[#This Row],[MntFishProducts]]+marketing_campaign[[#This Row],[MntMeatProducts]]+marketing_campaign[[#This Row],[MntFruits]]+marketing_campaign[[#This Row],[MntWines]]</f>
        <v>1795</v>
      </c>
      <c r="W428">
        <v>1</v>
      </c>
      <c r="X428">
        <v>6</v>
      </c>
      <c r="Y428">
        <v>7</v>
      </c>
      <c r="Z428">
        <v>13</v>
      </c>
      <c r="AA428">
        <f t="shared" si="13"/>
        <v>27</v>
      </c>
      <c r="AB428" t="str" cm="1">
        <f t="array" ref="AB428">_xlfn.IFS(AND(AA428&gt;=0,AA428&lt;=15),"low purchase",AND(AA428&gt;=16,AA428&lt;=30),"mid purchase",AA428&gt;=31,"high purchase")</f>
        <v>mid purchase</v>
      </c>
      <c r="AC428">
        <v>1</v>
      </c>
      <c r="AD428" t="str">
        <f>IF(marketing_campaign[[#This Row],[NumWebVisitsMonth]]&gt;=5.3,"higher_webvists","lower_webvisits")</f>
        <v>lower_webvisits</v>
      </c>
      <c r="AE428">
        <v>0</v>
      </c>
      <c r="AF428">
        <v>1</v>
      </c>
      <c r="AG428">
        <v>1</v>
      </c>
      <c r="AH428">
        <v>1</v>
      </c>
      <c r="AI428">
        <v>0</v>
      </c>
      <c r="AJ428">
        <v>0</v>
      </c>
      <c r="AK428">
        <v>3</v>
      </c>
      <c r="AL428">
        <v>11</v>
      </c>
      <c r="AM428">
        <v>0</v>
      </c>
      <c r="AN428">
        <f>marketing_campaign[[#This Row],[AcceptedCmp2]]+marketing_campaign[[#This Row],[AcceptedCmp1]]+marketing_campaign[[#This Row],[AcceptedCmp5]]+marketing_campaign[[#This Row],[AcceptedCmp4]]+marketing_campaign[[#This Row],[AcceptedCmp3]]+marketing_campaign[[#This Row],[Response]]</f>
        <v>3</v>
      </c>
      <c r="AO428" t="str" cm="1">
        <f t="array" ref="AO42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3/5 campaign accepted</v>
      </c>
    </row>
    <row r="429" spans="1:41" x14ac:dyDescent="0.35">
      <c r="A429">
        <v>8746</v>
      </c>
      <c r="B429">
        <v>1989</v>
      </c>
      <c r="C429">
        <f t="shared" ca="1" si="12"/>
        <v>37</v>
      </c>
      <c r="D429" t="str" cm="1">
        <f t="array" aca="1" ref="D42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429" t="s">
        <v>29</v>
      </c>
      <c r="F429" t="s">
        <v>33</v>
      </c>
      <c r="G429" cm="1">
        <f t="array" ref="G429">_xlfn.IFS(marketing_campaign[[#This Row],[Marital_Status]]="Single",K429+L429+1,marketing_campaign[[#This Row],[Marital_Status]]="Together",K429+L429+2,marketing_campaign[[#This Row],[Marital_Status]]="Alone",K429+L429+1,marketing_campaign[[#This Row],[Marital_Status]]="Married",K429+L429+2,marketing_campaign[[#This Row],[Marital_Status]]="Divorced",K429+L429+1,marketing_campaign[[#This Row],[Marital_Status]]="YOLO",K429+L429+1,marketing_campaign[[#This Row],[Marital_Status]]="Absurd",K429+L429+1,marketing_campaign[[#This Row],[Marital_Status]]="Widow",K429+L429+1)</f>
        <v>3</v>
      </c>
      <c r="H429" t="str" cm="1">
        <f t="array" ref="H429">_xlfn.IFS(marketing_campaign[[#This Row],[Family_size]]=1,"Family_with_one_child",marketing_campaign[[#This Row],[Family_size]]&gt;1,"Family_with_more_children")</f>
        <v>Family_with_more_children</v>
      </c>
      <c r="I429">
        <v>75433</v>
      </c>
      <c r="J429" t="str">
        <f>IF(marketing_campaign[[#This Row],[Income]]&gt;=Sheet21!B479,"high_income","low_income")</f>
        <v>high_income</v>
      </c>
      <c r="K429">
        <v>1</v>
      </c>
      <c r="L429">
        <v>0</v>
      </c>
      <c r="M429" s="1">
        <v>41734</v>
      </c>
      <c r="N429">
        <v>28</v>
      </c>
      <c r="O429" t="str" cm="1">
        <f t="array" ref="O429">_xlfn.IFS(AND(marketing_campaign[[#This Row],[Recency]]&gt;=0,marketing_campaign[[#This Row],[Recency]]&lt;=14),"Early Recency",AND(marketing_campaign[[#This Row],[Recency]]&gt;=15,marketing_campaign[[#This Row],[Recency]]&lt;=31),"Mid-Recency",marketing_campaign[[#This Row],[Recency]]&gt;=32,"high Recency")</f>
        <v>Mid-Recency</v>
      </c>
      <c r="P429">
        <v>800</v>
      </c>
      <c r="Q429">
        <v>0</v>
      </c>
      <c r="R429">
        <v>297</v>
      </c>
      <c r="S429">
        <v>0</v>
      </c>
      <c r="T429">
        <v>34</v>
      </c>
      <c r="U429">
        <v>57</v>
      </c>
      <c r="V429">
        <f>marketing_campaign[[#This Row],[MntGoldProds]]+marketing_campaign[[#This Row],[MntSweetProducts]]+marketing_campaign[[#This Row],[MntFishProducts]]+marketing_campaign[[#This Row],[MntMeatProducts]]+marketing_campaign[[#This Row],[MntFruits]]+marketing_campaign[[#This Row],[MntWines]]</f>
        <v>1188</v>
      </c>
      <c r="W429">
        <v>2</v>
      </c>
      <c r="X429">
        <v>2</v>
      </c>
      <c r="Y429">
        <v>5</v>
      </c>
      <c r="Z429">
        <v>10</v>
      </c>
      <c r="AA429">
        <f t="shared" si="13"/>
        <v>19</v>
      </c>
      <c r="AB429" t="str" cm="1">
        <f t="array" ref="AB429">_xlfn.IFS(AND(AA429&gt;=0,AA429&lt;=15),"low purchase",AND(AA429&gt;=16,AA429&lt;=30),"mid purchase",AA429&gt;=31,"high purchase")</f>
        <v>mid purchase</v>
      </c>
      <c r="AC429">
        <v>6</v>
      </c>
      <c r="AD429" t="str">
        <f>IF(marketing_campaign[[#This Row],[NumWebVisitsMonth]]&gt;=5.3,"higher_webvists","lower_webvisits")</f>
        <v>higher_webvists</v>
      </c>
      <c r="AE429">
        <v>0</v>
      </c>
      <c r="AF429">
        <v>1</v>
      </c>
      <c r="AG429">
        <v>0</v>
      </c>
      <c r="AH429">
        <v>1</v>
      </c>
      <c r="AI429">
        <v>0</v>
      </c>
      <c r="AJ429">
        <v>0</v>
      </c>
      <c r="AK429">
        <v>3</v>
      </c>
      <c r="AL429">
        <v>11</v>
      </c>
      <c r="AM429">
        <v>0</v>
      </c>
      <c r="AN429">
        <f>marketing_campaign[[#This Row],[AcceptedCmp2]]+marketing_campaign[[#This Row],[AcceptedCmp1]]+marketing_campaign[[#This Row],[AcceptedCmp5]]+marketing_campaign[[#This Row],[AcceptedCmp4]]+marketing_campaign[[#This Row],[AcceptedCmp3]]+marketing_campaign[[#This Row],[Response]]</f>
        <v>2</v>
      </c>
      <c r="AO429" t="str" cm="1">
        <f t="array" ref="AO42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430" spans="1:41" x14ac:dyDescent="0.35">
      <c r="A430">
        <v>5987</v>
      </c>
      <c r="B430">
        <v>1989</v>
      </c>
      <c r="C430">
        <f t="shared" ca="1" si="12"/>
        <v>37</v>
      </c>
      <c r="D430" t="str" cm="1">
        <f t="array" aca="1" ref="D43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430" t="s">
        <v>37</v>
      </c>
      <c r="F430" t="s">
        <v>31</v>
      </c>
      <c r="G430" cm="1">
        <f t="array" ref="G430">_xlfn.IFS(marketing_campaign[[#This Row],[Marital_Status]]="Single",K430+L430+1,marketing_campaign[[#This Row],[Marital_Status]]="Together",K430+L430+2,marketing_campaign[[#This Row],[Marital_Status]]="Alone",K430+L430+1,marketing_campaign[[#This Row],[Marital_Status]]="Married",K430+L430+2,marketing_campaign[[#This Row],[Marital_Status]]="Divorced",K430+L430+1,marketing_campaign[[#This Row],[Marital_Status]]="YOLO",K430+L430+1,marketing_campaign[[#This Row],[Marital_Status]]="Absurd",K430+L430+1,marketing_campaign[[#This Row],[Marital_Status]]="Widow",K430+L430+1)</f>
        <v>3</v>
      </c>
      <c r="H430" t="str" cm="1">
        <f t="array" ref="H430">_xlfn.IFS(marketing_campaign[[#This Row],[Family_size]]=1,"Family_with_one_child",marketing_campaign[[#This Row],[Family_size]]&gt;1,"Family_with_more_children")</f>
        <v>Family_with_more_children</v>
      </c>
      <c r="I430">
        <v>10404</v>
      </c>
      <c r="J430" t="str">
        <f>IF(marketing_campaign[[#This Row],[Income]]&gt;=Sheet21!B480,"high_income","low_income")</f>
        <v>high_income</v>
      </c>
      <c r="K430">
        <v>1</v>
      </c>
      <c r="L430">
        <v>0</v>
      </c>
      <c r="M430" s="1">
        <v>41763</v>
      </c>
      <c r="N430">
        <v>52</v>
      </c>
      <c r="O430" t="str" cm="1">
        <f t="array" ref="O430">_xlfn.IFS(AND(marketing_campaign[[#This Row],[Recency]]&gt;=0,marketing_campaign[[#This Row],[Recency]]&lt;=14),"Early Recency",AND(marketing_campaign[[#This Row],[Recency]]&gt;=15,marketing_campaign[[#This Row],[Recency]]&lt;=31),"Mid-Recency",marketing_campaign[[#This Row],[Recency]]&gt;=32,"high Recency")</f>
        <v>high Recency</v>
      </c>
      <c r="P430">
        <v>2</v>
      </c>
      <c r="Q430">
        <v>2</v>
      </c>
      <c r="R430">
        <v>11</v>
      </c>
      <c r="S430">
        <v>10</v>
      </c>
      <c r="T430">
        <v>6</v>
      </c>
      <c r="U430">
        <v>12</v>
      </c>
      <c r="V430">
        <f>marketing_campaign[[#This Row],[MntGoldProds]]+marketing_campaign[[#This Row],[MntSweetProducts]]+marketing_campaign[[#This Row],[MntFishProducts]]+marketing_campaign[[#This Row],[MntMeatProducts]]+marketing_campaign[[#This Row],[MntFruits]]+marketing_campaign[[#This Row],[MntWines]]</f>
        <v>43</v>
      </c>
      <c r="W430">
        <v>2</v>
      </c>
      <c r="X430">
        <v>1</v>
      </c>
      <c r="Y430">
        <v>0</v>
      </c>
      <c r="Z430">
        <v>4</v>
      </c>
      <c r="AA430">
        <f t="shared" si="13"/>
        <v>7</v>
      </c>
      <c r="AB430" t="str" cm="1">
        <f t="array" ref="AB430">_xlfn.IFS(AND(AA430&gt;=0,AA430&lt;=15),"low purchase",AND(AA430&gt;=16,AA430&lt;=30),"mid purchase",AA430&gt;=31,"high purchase")</f>
        <v>low purchase</v>
      </c>
      <c r="AC430">
        <v>5</v>
      </c>
      <c r="AD430" t="str">
        <f>IF(marketing_campaign[[#This Row],[NumWebVisitsMonth]]&gt;=5.3,"higher_webvists","lower_webvisits")</f>
        <v>lower_webvisits</v>
      </c>
      <c r="AE430">
        <v>0</v>
      </c>
      <c r="AF430">
        <v>0</v>
      </c>
      <c r="AG430">
        <v>0</v>
      </c>
      <c r="AH430">
        <v>0</v>
      </c>
      <c r="AI430">
        <v>0</v>
      </c>
      <c r="AJ430">
        <v>0</v>
      </c>
      <c r="AK430">
        <v>3</v>
      </c>
      <c r="AL430">
        <v>11</v>
      </c>
      <c r="AM430">
        <v>0</v>
      </c>
      <c r="AN430">
        <f>marketing_campaign[[#This Row],[AcceptedCmp2]]+marketing_campaign[[#This Row],[AcceptedCmp1]]+marketing_campaign[[#This Row],[AcceptedCmp5]]+marketing_campaign[[#This Row],[AcceptedCmp4]]+marketing_campaign[[#This Row],[AcceptedCmp3]]+marketing_campaign[[#This Row],[Response]]</f>
        <v>0</v>
      </c>
      <c r="AO430" t="str" cm="1">
        <f t="array" ref="AO43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31" spans="1:41" x14ac:dyDescent="0.35">
      <c r="A431">
        <v>3767</v>
      </c>
      <c r="B431">
        <v>1968</v>
      </c>
      <c r="C431">
        <f t="shared" ca="1" si="12"/>
        <v>58</v>
      </c>
      <c r="D431" t="str" cm="1">
        <f t="array" aca="1" ref="D43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31" t="s">
        <v>29</v>
      </c>
      <c r="F431" t="s">
        <v>33</v>
      </c>
      <c r="G431" cm="1">
        <f t="array" ref="G431">_xlfn.IFS(marketing_campaign[[#This Row],[Marital_Status]]="Single",K431+L431+1,marketing_campaign[[#This Row],[Marital_Status]]="Together",K431+L431+2,marketing_campaign[[#This Row],[Marital_Status]]="Alone",K431+L431+1,marketing_campaign[[#This Row],[Marital_Status]]="Married",K431+L431+2,marketing_campaign[[#This Row],[Marital_Status]]="Divorced",K431+L431+1,marketing_campaign[[#This Row],[Marital_Status]]="YOLO",K431+L431+1,marketing_campaign[[#This Row],[Marital_Status]]="Absurd",K431+L431+1,marketing_campaign[[#This Row],[Marital_Status]]="Widow",K431+L431+1)</f>
        <v>3</v>
      </c>
      <c r="H431" t="str" cm="1">
        <f t="array" ref="H431">_xlfn.IFS(marketing_campaign[[#This Row],[Family_size]]=1,"Family_with_one_child",marketing_campaign[[#This Row],[Family_size]]&gt;1,"Family_with_more_children")</f>
        <v>Family_with_more_children</v>
      </c>
      <c r="I431">
        <v>61314</v>
      </c>
      <c r="J431" t="str">
        <f>IF(marketing_campaign[[#This Row],[Income]]&gt;=Sheet21!B481,"high_income","low_income")</f>
        <v>high_income</v>
      </c>
      <c r="K431">
        <v>0</v>
      </c>
      <c r="L431">
        <v>1</v>
      </c>
      <c r="M431" s="1">
        <v>41389</v>
      </c>
      <c r="N431">
        <v>1</v>
      </c>
      <c r="O431" t="str" cm="1">
        <f t="array" ref="O431">_xlfn.IFS(AND(marketing_campaign[[#This Row],[Recency]]&gt;=0,marketing_campaign[[#This Row],[Recency]]&lt;=14),"Early Recency",AND(marketing_campaign[[#This Row],[Recency]]&gt;=15,marketing_campaign[[#This Row],[Recency]]&lt;=31),"Mid-Recency",marketing_campaign[[#This Row],[Recency]]&gt;=32,"high Recency")</f>
        <v>Early Recency</v>
      </c>
      <c r="P431">
        <v>378</v>
      </c>
      <c r="Q431">
        <v>0</v>
      </c>
      <c r="R431">
        <v>189</v>
      </c>
      <c r="S431">
        <v>97</v>
      </c>
      <c r="T431">
        <v>172</v>
      </c>
      <c r="U431">
        <v>172</v>
      </c>
      <c r="V431">
        <f>marketing_campaign[[#This Row],[MntGoldProds]]+marketing_campaign[[#This Row],[MntSweetProducts]]+marketing_campaign[[#This Row],[MntFishProducts]]+marketing_campaign[[#This Row],[MntMeatProducts]]+marketing_campaign[[#This Row],[MntFruits]]+marketing_campaign[[#This Row],[MntWines]]</f>
        <v>1008</v>
      </c>
      <c r="W431">
        <v>2</v>
      </c>
      <c r="X431">
        <v>5</v>
      </c>
      <c r="Y431">
        <v>5</v>
      </c>
      <c r="Z431">
        <v>12</v>
      </c>
      <c r="AA431">
        <f t="shared" si="13"/>
        <v>24</v>
      </c>
      <c r="AB431" t="str" cm="1">
        <f t="array" ref="AB431">_xlfn.IFS(AND(AA431&gt;=0,AA431&lt;=15),"low purchase",AND(AA431&gt;=16,AA431&lt;=30),"mid purchase",AA431&gt;=31,"high purchase")</f>
        <v>mid purchase</v>
      </c>
      <c r="AC431">
        <v>3</v>
      </c>
      <c r="AD431" t="str">
        <f>IF(marketing_campaign[[#This Row],[NumWebVisitsMonth]]&gt;=5.3,"higher_webvists","lower_webvisits")</f>
        <v>lower_webvisits</v>
      </c>
      <c r="AE431">
        <v>0</v>
      </c>
      <c r="AF431">
        <v>0</v>
      </c>
      <c r="AG431">
        <v>0</v>
      </c>
      <c r="AH431">
        <v>0</v>
      </c>
      <c r="AI431">
        <v>0</v>
      </c>
      <c r="AJ431">
        <v>0</v>
      </c>
      <c r="AK431">
        <v>3</v>
      </c>
      <c r="AL431">
        <v>11</v>
      </c>
      <c r="AM431">
        <v>0</v>
      </c>
      <c r="AN431">
        <f>marketing_campaign[[#This Row],[AcceptedCmp2]]+marketing_campaign[[#This Row],[AcceptedCmp1]]+marketing_campaign[[#This Row],[AcceptedCmp5]]+marketing_campaign[[#This Row],[AcceptedCmp4]]+marketing_campaign[[#This Row],[AcceptedCmp3]]+marketing_campaign[[#This Row],[Response]]</f>
        <v>0</v>
      </c>
      <c r="AO431" t="str" cm="1">
        <f t="array" ref="AO43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32" spans="1:41" x14ac:dyDescent="0.35">
      <c r="A432">
        <v>3725</v>
      </c>
      <c r="B432">
        <v>1961</v>
      </c>
      <c r="C432">
        <f t="shared" ca="1" si="12"/>
        <v>65</v>
      </c>
      <c r="D432" t="str" cm="1">
        <f t="array" aca="1" ref="D43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32" t="s">
        <v>32</v>
      </c>
      <c r="F432" t="s">
        <v>30</v>
      </c>
      <c r="G432" cm="1">
        <f t="array" ref="G432">_xlfn.IFS(marketing_campaign[[#This Row],[Marital_Status]]="Single",K432+L432+1,marketing_campaign[[#This Row],[Marital_Status]]="Together",K432+L432+2,marketing_campaign[[#This Row],[Marital_Status]]="Alone",K432+L432+1,marketing_campaign[[#This Row],[Marital_Status]]="Married",K432+L432+2,marketing_campaign[[#This Row],[Marital_Status]]="Divorced",K432+L432+1,marketing_campaign[[#This Row],[Marital_Status]]="YOLO",K432+L432+1,marketing_campaign[[#This Row],[Marital_Status]]="Absurd",K432+L432+1,marketing_campaign[[#This Row],[Marital_Status]]="Widow",K432+L432+1)</f>
        <v>1</v>
      </c>
      <c r="H432" t="str" cm="1">
        <f t="array" ref="H432">_xlfn.IFS(marketing_campaign[[#This Row],[Family_size]]=1,"Family_with_one_child",marketing_campaign[[#This Row],[Family_size]]&gt;1,"Family_with_more_children")</f>
        <v>Family_with_one_child</v>
      </c>
      <c r="I432">
        <v>84865</v>
      </c>
      <c r="J432" t="str">
        <f>IF(marketing_campaign[[#This Row],[Income]]&gt;=Sheet21!B482,"high_income","low_income")</f>
        <v>high_income</v>
      </c>
      <c r="K432">
        <v>0</v>
      </c>
      <c r="L432">
        <v>0</v>
      </c>
      <c r="M432" s="1">
        <v>41403</v>
      </c>
      <c r="N432">
        <v>1</v>
      </c>
      <c r="O432" t="str" cm="1">
        <f t="array" ref="O432">_xlfn.IFS(AND(marketing_campaign[[#This Row],[Recency]]&gt;=0,marketing_campaign[[#This Row],[Recency]]&lt;=14),"Early Recency",AND(marketing_campaign[[#This Row],[Recency]]&gt;=15,marketing_campaign[[#This Row],[Recency]]&lt;=31),"Mid-Recency",marketing_campaign[[#This Row],[Recency]]&gt;=32,"high Recency")</f>
        <v>Early Recency</v>
      </c>
      <c r="P432">
        <v>1248</v>
      </c>
      <c r="Q432">
        <v>16</v>
      </c>
      <c r="R432">
        <v>349</v>
      </c>
      <c r="S432">
        <v>43</v>
      </c>
      <c r="T432">
        <v>16</v>
      </c>
      <c r="U432">
        <v>16</v>
      </c>
      <c r="V432">
        <f>marketing_campaign[[#This Row],[MntGoldProds]]+marketing_campaign[[#This Row],[MntSweetProducts]]+marketing_campaign[[#This Row],[MntFishProducts]]+marketing_campaign[[#This Row],[MntMeatProducts]]+marketing_campaign[[#This Row],[MntFruits]]+marketing_campaign[[#This Row],[MntWines]]</f>
        <v>1688</v>
      </c>
      <c r="W432">
        <v>1</v>
      </c>
      <c r="X432">
        <v>2</v>
      </c>
      <c r="Y432">
        <v>4</v>
      </c>
      <c r="Z432">
        <v>9</v>
      </c>
      <c r="AA432">
        <f t="shared" si="13"/>
        <v>16</v>
      </c>
      <c r="AB432" t="str" cm="1">
        <f t="array" ref="AB432">_xlfn.IFS(AND(AA432&gt;=0,AA432&lt;=15),"low purchase",AND(AA432&gt;=16,AA432&lt;=30),"mid purchase",AA432&gt;=31,"high purchase")</f>
        <v>mid purchase</v>
      </c>
      <c r="AC432">
        <v>4</v>
      </c>
      <c r="AD432" t="str">
        <f>IF(marketing_campaign[[#This Row],[NumWebVisitsMonth]]&gt;=5.3,"higher_webvists","lower_webvisits")</f>
        <v>lower_webvisits</v>
      </c>
      <c r="AE432">
        <v>0</v>
      </c>
      <c r="AF432">
        <v>1</v>
      </c>
      <c r="AG432">
        <v>1</v>
      </c>
      <c r="AH432">
        <v>1</v>
      </c>
      <c r="AI432">
        <v>1</v>
      </c>
      <c r="AJ432">
        <v>0</v>
      </c>
      <c r="AK432">
        <v>3</v>
      </c>
      <c r="AL432">
        <v>11</v>
      </c>
      <c r="AM432">
        <v>1</v>
      </c>
      <c r="AN432">
        <f>marketing_campaign[[#This Row],[AcceptedCmp2]]+marketing_campaign[[#This Row],[AcceptedCmp1]]+marketing_campaign[[#This Row],[AcceptedCmp5]]+marketing_campaign[[#This Row],[AcceptedCmp4]]+marketing_campaign[[#This Row],[AcceptedCmp3]]+marketing_campaign[[#This Row],[Response]]</f>
        <v>5</v>
      </c>
      <c r="AO432" t="str" cm="1">
        <f t="array" ref="AO43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high campaign response</v>
      </c>
    </row>
    <row r="433" spans="1:41" x14ac:dyDescent="0.35">
      <c r="A433">
        <v>4324</v>
      </c>
      <c r="B433">
        <v>1989</v>
      </c>
      <c r="C433">
        <f t="shared" ca="1" si="12"/>
        <v>37</v>
      </c>
      <c r="D433" t="str" cm="1">
        <f t="array" aca="1" ref="D43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433" t="s">
        <v>29</v>
      </c>
      <c r="F433" t="s">
        <v>33</v>
      </c>
      <c r="G433" cm="1">
        <f t="array" ref="G433">_xlfn.IFS(marketing_campaign[[#This Row],[Marital_Status]]="Single",K433+L433+1,marketing_campaign[[#This Row],[Marital_Status]]="Together",K433+L433+2,marketing_campaign[[#This Row],[Marital_Status]]="Alone",K433+L433+1,marketing_campaign[[#This Row],[Marital_Status]]="Married",K433+L433+2,marketing_campaign[[#This Row],[Marital_Status]]="Divorced",K433+L433+1,marketing_campaign[[#This Row],[Marital_Status]]="YOLO",K433+L433+1,marketing_campaign[[#This Row],[Marital_Status]]="Absurd",K433+L433+1,marketing_campaign[[#This Row],[Marital_Status]]="Widow",K433+L433+1)</f>
        <v>3</v>
      </c>
      <c r="H433" t="str" cm="1">
        <f t="array" ref="H433">_xlfn.IFS(marketing_campaign[[#This Row],[Family_size]]=1,"Family_with_one_child",marketing_campaign[[#This Row],[Family_size]]&gt;1,"Family_with_more_children")</f>
        <v>Family_with_more_children</v>
      </c>
      <c r="I433">
        <v>42387</v>
      </c>
      <c r="J433" t="str">
        <f>IF(marketing_campaign[[#This Row],[Income]]&gt;=Sheet21!B483,"high_income","low_income")</f>
        <v>high_income</v>
      </c>
      <c r="K433">
        <v>1</v>
      </c>
      <c r="L433">
        <v>0</v>
      </c>
      <c r="M433" s="1">
        <v>41211</v>
      </c>
      <c r="N433">
        <v>42</v>
      </c>
      <c r="O433" t="str" cm="1">
        <f t="array" ref="O433">_xlfn.IFS(AND(marketing_campaign[[#This Row],[Recency]]&gt;=0,marketing_campaign[[#This Row],[Recency]]&lt;=14),"Early Recency",AND(marketing_campaign[[#This Row],[Recency]]&gt;=15,marketing_campaign[[#This Row],[Recency]]&lt;=31),"Mid-Recency",marketing_campaign[[#This Row],[Recency]]&gt;=32,"high Recency")</f>
        <v>high Recency</v>
      </c>
      <c r="P433">
        <v>235</v>
      </c>
      <c r="Q433">
        <v>0</v>
      </c>
      <c r="R433">
        <v>235</v>
      </c>
      <c r="S433">
        <v>19</v>
      </c>
      <c r="T433">
        <v>4</v>
      </c>
      <c r="U433">
        <v>191</v>
      </c>
      <c r="V433">
        <f>marketing_campaign[[#This Row],[MntGoldProds]]+marketing_campaign[[#This Row],[MntSweetProducts]]+marketing_campaign[[#This Row],[MntFishProducts]]+marketing_campaign[[#This Row],[MntMeatProducts]]+marketing_campaign[[#This Row],[MntFruits]]+marketing_campaign[[#This Row],[MntWines]]</f>
        <v>684</v>
      </c>
      <c r="W433">
        <v>5</v>
      </c>
      <c r="X433">
        <v>8</v>
      </c>
      <c r="Y433">
        <v>1</v>
      </c>
      <c r="Z433">
        <v>7</v>
      </c>
      <c r="AA433">
        <f t="shared" si="13"/>
        <v>21</v>
      </c>
      <c r="AB433" t="str" cm="1">
        <f t="array" ref="AB433">_xlfn.IFS(AND(AA433&gt;=0,AA433&lt;=15),"low purchase",AND(AA433&gt;=16,AA433&lt;=30),"mid purchase",AA433&gt;=31,"high purchase")</f>
        <v>mid purchase</v>
      </c>
      <c r="AC433">
        <v>8</v>
      </c>
      <c r="AD433" t="str">
        <f>IF(marketing_campaign[[#This Row],[NumWebVisitsMonth]]&gt;=5.3,"higher_webvists","lower_webvisits")</f>
        <v>higher_webvists</v>
      </c>
      <c r="AE433">
        <v>0</v>
      </c>
      <c r="AF433">
        <v>0</v>
      </c>
      <c r="AG433">
        <v>0</v>
      </c>
      <c r="AH433">
        <v>0</v>
      </c>
      <c r="AI433">
        <v>0</v>
      </c>
      <c r="AJ433">
        <v>0</v>
      </c>
      <c r="AK433">
        <v>3</v>
      </c>
      <c r="AL433">
        <v>11</v>
      </c>
      <c r="AM433">
        <v>0</v>
      </c>
      <c r="AN433">
        <f>marketing_campaign[[#This Row],[AcceptedCmp2]]+marketing_campaign[[#This Row],[AcceptedCmp1]]+marketing_campaign[[#This Row],[AcceptedCmp5]]+marketing_campaign[[#This Row],[AcceptedCmp4]]+marketing_campaign[[#This Row],[AcceptedCmp3]]+marketing_campaign[[#This Row],[Response]]</f>
        <v>0</v>
      </c>
      <c r="AO433" t="str" cm="1">
        <f t="array" ref="AO43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34" spans="1:41" x14ac:dyDescent="0.35">
      <c r="A434">
        <v>238</v>
      </c>
      <c r="B434">
        <v>1967</v>
      </c>
      <c r="C434">
        <f t="shared" ca="1" si="12"/>
        <v>59</v>
      </c>
      <c r="D434" t="str" cm="1">
        <f t="array" aca="1" ref="D43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34" t="s">
        <v>37</v>
      </c>
      <c r="F434" t="s">
        <v>31</v>
      </c>
      <c r="G434" cm="1">
        <f t="array" ref="G434">_xlfn.IFS(marketing_campaign[[#This Row],[Marital_Status]]="Single",K434+L434+1,marketing_campaign[[#This Row],[Marital_Status]]="Together",K434+L434+2,marketing_campaign[[#This Row],[Marital_Status]]="Alone",K434+L434+1,marketing_campaign[[#This Row],[Marital_Status]]="Married",K434+L434+2,marketing_campaign[[#This Row],[Marital_Status]]="Divorced",K434+L434+1,marketing_campaign[[#This Row],[Marital_Status]]="YOLO",K434+L434+1,marketing_campaign[[#This Row],[Marital_Status]]="Absurd",K434+L434+1,marketing_campaign[[#This Row],[Marital_Status]]="Widow",K434+L434+1)</f>
        <v>4</v>
      </c>
      <c r="H434" t="str" cm="1">
        <f t="array" ref="H434">_xlfn.IFS(marketing_campaign[[#This Row],[Family_size]]=1,"Family_with_one_child",marketing_campaign[[#This Row],[Family_size]]&gt;1,"Family_with_more_children")</f>
        <v>Family_with_more_children</v>
      </c>
      <c r="I434">
        <v>67309</v>
      </c>
      <c r="J434" t="str">
        <f>IF(marketing_campaign[[#This Row],[Income]]&gt;=Sheet21!B484,"high_income","low_income")</f>
        <v>high_income</v>
      </c>
      <c r="K434">
        <v>1</v>
      </c>
      <c r="L434">
        <v>1</v>
      </c>
      <c r="M434" s="1">
        <v>41297</v>
      </c>
      <c r="N434">
        <v>76</v>
      </c>
      <c r="O434" t="str" cm="1">
        <f t="array" ref="O434">_xlfn.IFS(AND(marketing_campaign[[#This Row],[Recency]]&gt;=0,marketing_campaign[[#This Row],[Recency]]&lt;=14),"Early Recency",AND(marketing_campaign[[#This Row],[Recency]]&gt;=15,marketing_campaign[[#This Row],[Recency]]&lt;=31),"Mid-Recency",marketing_campaign[[#This Row],[Recency]]&gt;=32,"high Recency")</f>
        <v>high Recency</v>
      </c>
      <c r="P434">
        <v>515</v>
      </c>
      <c r="Q434">
        <v>47</v>
      </c>
      <c r="R434">
        <v>181</v>
      </c>
      <c r="S434">
        <v>149</v>
      </c>
      <c r="T434">
        <v>95</v>
      </c>
      <c r="U434">
        <v>95</v>
      </c>
      <c r="V434">
        <f>marketing_campaign[[#This Row],[MntGoldProds]]+marketing_campaign[[#This Row],[MntSweetProducts]]+marketing_campaign[[#This Row],[MntFishProducts]]+marketing_campaign[[#This Row],[MntMeatProducts]]+marketing_campaign[[#This Row],[MntFruits]]+marketing_campaign[[#This Row],[MntWines]]</f>
        <v>1082</v>
      </c>
      <c r="W434">
        <v>15</v>
      </c>
      <c r="X434">
        <v>9</v>
      </c>
      <c r="Y434">
        <v>6</v>
      </c>
      <c r="Z434">
        <v>9</v>
      </c>
      <c r="AA434">
        <f t="shared" si="13"/>
        <v>39</v>
      </c>
      <c r="AB434" t="str" cm="1">
        <f t="array" ref="AB434">_xlfn.IFS(AND(AA434&gt;=0,AA434&lt;=15),"low purchase",AND(AA434&gt;=16,AA434&lt;=30),"mid purchase",AA434&gt;=31,"high purchase")</f>
        <v>high purchase</v>
      </c>
      <c r="AC434">
        <v>7</v>
      </c>
      <c r="AD434" t="str">
        <f>IF(marketing_campaign[[#This Row],[NumWebVisitsMonth]]&gt;=5.3,"higher_webvists","lower_webvisits")</f>
        <v>higher_webvists</v>
      </c>
      <c r="AE434">
        <v>0</v>
      </c>
      <c r="AF434">
        <v>0</v>
      </c>
      <c r="AG434">
        <v>0</v>
      </c>
      <c r="AH434">
        <v>0</v>
      </c>
      <c r="AI434">
        <v>0</v>
      </c>
      <c r="AJ434">
        <v>0</v>
      </c>
      <c r="AK434">
        <v>3</v>
      </c>
      <c r="AL434">
        <v>11</v>
      </c>
      <c r="AM434">
        <v>0</v>
      </c>
      <c r="AN434">
        <f>marketing_campaign[[#This Row],[AcceptedCmp2]]+marketing_campaign[[#This Row],[AcceptedCmp1]]+marketing_campaign[[#This Row],[AcceptedCmp5]]+marketing_campaign[[#This Row],[AcceptedCmp4]]+marketing_campaign[[#This Row],[AcceptedCmp3]]+marketing_campaign[[#This Row],[Response]]</f>
        <v>0</v>
      </c>
      <c r="AO434" t="str" cm="1">
        <f t="array" ref="AO43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35" spans="1:41" x14ac:dyDescent="0.35">
      <c r="A435">
        <v>6694</v>
      </c>
      <c r="B435">
        <v>1964</v>
      </c>
      <c r="C435">
        <f t="shared" ca="1" si="12"/>
        <v>62</v>
      </c>
      <c r="D435" t="str" cm="1">
        <f t="array" aca="1" ref="D43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35" t="s">
        <v>29</v>
      </c>
      <c r="F435" t="s">
        <v>33</v>
      </c>
      <c r="G435" cm="1">
        <f t="array" ref="G435">_xlfn.IFS(marketing_campaign[[#This Row],[Marital_Status]]="Single",K435+L435+1,marketing_campaign[[#This Row],[Marital_Status]]="Together",K435+L435+2,marketing_campaign[[#This Row],[Marital_Status]]="Alone",K435+L435+1,marketing_campaign[[#This Row],[Marital_Status]]="Married",K435+L435+2,marketing_campaign[[#This Row],[Marital_Status]]="Divorced",K435+L435+1,marketing_campaign[[#This Row],[Marital_Status]]="YOLO",K435+L435+1,marketing_campaign[[#This Row],[Marital_Status]]="Absurd",K435+L435+1,marketing_campaign[[#This Row],[Marital_Status]]="Widow",K435+L435+1)</f>
        <v>3</v>
      </c>
      <c r="H435" t="str" cm="1">
        <f t="array" ref="H435">_xlfn.IFS(marketing_campaign[[#This Row],[Family_size]]=1,"Family_with_one_child",marketing_campaign[[#This Row],[Family_size]]&gt;1,"Family_with_more_children")</f>
        <v>Family_with_more_children</v>
      </c>
      <c r="I435">
        <v>75236</v>
      </c>
      <c r="J435" t="str">
        <f>IF(marketing_campaign[[#This Row],[Income]]&gt;=Sheet21!B485,"high_income","low_income")</f>
        <v>high_income</v>
      </c>
      <c r="K435">
        <v>0</v>
      </c>
      <c r="L435">
        <v>1</v>
      </c>
      <c r="M435" s="1">
        <v>41603</v>
      </c>
      <c r="N435">
        <v>27</v>
      </c>
      <c r="O435" t="str" cm="1">
        <f t="array" ref="O435">_xlfn.IFS(AND(marketing_campaign[[#This Row],[Recency]]&gt;=0,marketing_campaign[[#This Row],[Recency]]&lt;=14),"Early Recency",AND(marketing_campaign[[#This Row],[Recency]]&gt;=15,marketing_campaign[[#This Row],[Recency]]&lt;=31),"Mid-Recency",marketing_campaign[[#This Row],[Recency]]&gt;=32,"high Recency")</f>
        <v>Mid-Recency</v>
      </c>
      <c r="P435">
        <v>438</v>
      </c>
      <c r="Q435">
        <v>66</v>
      </c>
      <c r="R435">
        <v>400</v>
      </c>
      <c r="S435">
        <v>12</v>
      </c>
      <c r="T435">
        <v>38</v>
      </c>
      <c r="U435">
        <v>114</v>
      </c>
      <c r="V435">
        <f>marketing_campaign[[#This Row],[MntGoldProds]]+marketing_campaign[[#This Row],[MntSweetProducts]]+marketing_campaign[[#This Row],[MntFishProducts]]+marketing_campaign[[#This Row],[MntMeatProducts]]+marketing_campaign[[#This Row],[MntFruits]]+marketing_campaign[[#This Row],[MntWines]]</f>
        <v>1068</v>
      </c>
      <c r="W435">
        <v>1</v>
      </c>
      <c r="X435">
        <v>8</v>
      </c>
      <c r="Y435">
        <v>3</v>
      </c>
      <c r="Z435">
        <v>13</v>
      </c>
      <c r="AA435">
        <f t="shared" si="13"/>
        <v>25</v>
      </c>
      <c r="AB435" t="str" cm="1">
        <f t="array" ref="AB435">_xlfn.IFS(AND(AA435&gt;=0,AA435&lt;=15),"low purchase",AND(AA435&gt;=16,AA435&lt;=30),"mid purchase",AA435&gt;=31,"high purchase")</f>
        <v>mid purchase</v>
      </c>
      <c r="AC435">
        <v>4</v>
      </c>
      <c r="AD435" t="str">
        <f>IF(marketing_campaign[[#This Row],[NumWebVisitsMonth]]&gt;=5.3,"higher_webvists","lower_webvisits")</f>
        <v>lower_webvisits</v>
      </c>
      <c r="AE435">
        <v>0</v>
      </c>
      <c r="AF435">
        <v>0</v>
      </c>
      <c r="AG435">
        <v>0</v>
      </c>
      <c r="AH435">
        <v>0</v>
      </c>
      <c r="AI435">
        <v>0</v>
      </c>
      <c r="AJ435">
        <v>0</v>
      </c>
      <c r="AK435">
        <v>3</v>
      </c>
      <c r="AL435">
        <v>11</v>
      </c>
      <c r="AM435">
        <v>0</v>
      </c>
      <c r="AN435">
        <f>marketing_campaign[[#This Row],[AcceptedCmp2]]+marketing_campaign[[#This Row],[AcceptedCmp1]]+marketing_campaign[[#This Row],[AcceptedCmp5]]+marketing_campaign[[#This Row],[AcceptedCmp4]]+marketing_campaign[[#This Row],[AcceptedCmp3]]+marketing_campaign[[#This Row],[Response]]</f>
        <v>0</v>
      </c>
      <c r="AO435" t="str" cm="1">
        <f t="array" ref="AO43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36" spans="1:41" x14ac:dyDescent="0.35">
      <c r="A436">
        <v>498</v>
      </c>
      <c r="B436">
        <v>1970</v>
      </c>
      <c r="C436">
        <f t="shared" ca="1" si="12"/>
        <v>56</v>
      </c>
      <c r="D436" t="str" cm="1">
        <f t="array" aca="1" ref="D43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36" t="s">
        <v>29</v>
      </c>
      <c r="F436" t="s">
        <v>30</v>
      </c>
      <c r="G436" cm="1">
        <f t="array" ref="G436">_xlfn.IFS(marketing_campaign[[#This Row],[Marital_Status]]="Single",K436+L436+1,marketing_campaign[[#This Row],[Marital_Status]]="Together",K436+L436+2,marketing_campaign[[#This Row],[Marital_Status]]="Alone",K436+L436+1,marketing_campaign[[#This Row],[Marital_Status]]="Married",K436+L436+2,marketing_campaign[[#This Row],[Marital_Status]]="Divorced",K436+L436+1,marketing_campaign[[#This Row],[Marital_Status]]="YOLO",K436+L436+1,marketing_campaign[[#This Row],[Marital_Status]]="Absurd",K436+L436+1,marketing_campaign[[#This Row],[Marital_Status]]="Widow",K436+L436+1)</f>
        <v>2</v>
      </c>
      <c r="H436" t="str" cm="1">
        <f t="array" ref="H436">_xlfn.IFS(marketing_campaign[[#This Row],[Family_size]]=1,"Family_with_one_child",marketing_campaign[[#This Row],[Family_size]]&gt;1,"Family_with_more_children")</f>
        <v>Family_with_more_children</v>
      </c>
      <c r="I436">
        <v>30015</v>
      </c>
      <c r="J436" t="str">
        <f>IF(marketing_campaign[[#This Row],[Income]]&gt;=Sheet21!B486,"high_income","low_income")</f>
        <v>high_income</v>
      </c>
      <c r="K436">
        <v>1</v>
      </c>
      <c r="L436">
        <v>0</v>
      </c>
      <c r="M436" s="1">
        <v>41672</v>
      </c>
      <c r="N436">
        <v>28</v>
      </c>
      <c r="O436" t="str" cm="1">
        <f t="array" ref="O436">_xlfn.IFS(AND(marketing_campaign[[#This Row],[Recency]]&gt;=0,marketing_campaign[[#This Row],[Recency]]&lt;=14),"Early Recency",AND(marketing_campaign[[#This Row],[Recency]]&gt;=15,marketing_campaign[[#This Row],[Recency]]&lt;=31),"Mid-Recency",marketing_campaign[[#This Row],[Recency]]&gt;=32,"high Recency")</f>
        <v>Mid-Recency</v>
      </c>
      <c r="P436">
        <v>25</v>
      </c>
      <c r="Q436">
        <v>0</v>
      </c>
      <c r="R436">
        <v>22</v>
      </c>
      <c r="S436">
        <v>2</v>
      </c>
      <c r="T436">
        <v>3</v>
      </c>
      <c r="U436">
        <v>5</v>
      </c>
      <c r="V436">
        <f>marketing_campaign[[#This Row],[MntGoldProds]]+marketing_campaign[[#This Row],[MntSweetProducts]]+marketing_campaign[[#This Row],[MntFishProducts]]+marketing_campaign[[#This Row],[MntMeatProducts]]+marketing_campaign[[#This Row],[MntFruits]]+marketing_campaign[[#This Row],[MntWines]]</f>
        <v>57</v>
      </c>
      <c r="W436">
        <v>2</v>
      </c>
      <c r="X436">
        <v>1</v>
      </c>
      <c r="Y436">
        <v>0</v>
      </c>
      <c r="Z436">
        <v>4</v>
      </c>
      <c r="AA436">
        <f t="shared" si="13"/>
        <v>7</v>
      </c>
      <c r="AB436" t="str" cm="1">
        <f t="array" ref="AB436">_xlfn.IFS(AND(AA436&gt;=0,AA436&lt;=15),"low purchase",AND(AA436&gt;=16,AA436&lt;=30),"mid purchase",AA436&gt;=31,"high purchase")</f>
        <v>low purchase</v>
      </c>
      <c r="AC436">
        <v>5</v>
      </c>
      <c r="AD436" t="str">
        <f>IF(marketing_campaign[[#This Row],[NumWebVisitsMonth]]&gt;=5.3,"higher_webvists","lower_webvisits")</f>
        <v>lower_webvisits</v>
      </c>
      <c r="AE436">
        <v>0</v>
      </c>
      <c r="AF436">
        <v>0</v>
      </c>
      <c r="AG436">
        <v>0</v>
      </c>
      <c r="AH436">
        <v>0</v>
      </c>
      <c r="AI436">
        <v>0</v>
      </c>
      <c r="AJ436">
        <v>0</v>
      </c>
      <c r="AK436">
        <v>3</v>
      </c>
      <c r="AL436">
        <v>11</v>
      </c>
      <c r="AM436">
        <v>0</v>
      </c>
      <c r="AN436">
        <f>marketing_campaign[[#This Row],[AcceptedCmp2]]+marketing_campaign[[#This Row],[AcceptedCmp1]]+marketing_campaign[[#This Row],[AcceptedCmp5]]+marketing_campaign[[#This Row],[AcceptedCmp4]]+marketing_campaign[[#This Row],[AcceptedCmp3]]+marketing_campaign[[#This Row],[Response]]</f>
        <v>0</v>
      </c>
      <c r="AO436" t="str" cm="1">
        <f t="array" ref="AO43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37" spans="1:41" x14ac:dyDescent="0.35">
      <c r="A437">
        <v>9347</v>
      </c>
      <c r="B437">
        <v>1956</v>
      </c>
      <c r="C437">
        <f t="shared" ca="1" si="12"/>
        <v>70</v>
      </c>
      <c r="D437" t="str" cm="1">
        <f t="array" aca="1" ref="D43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37" t="s">
        <v>34</v>
      </c>
      <c r="F437" t="s">
        <v>31</v>
      </c>
      <c r="G437" cm="1">
        <f t="array" ref="G437">_xlfn.IFS(marketing_campaign[[#This Row],[Marital_Status]]="Single",K437+L437+1,marketing_campaign[[#This Row],[Marital_Status]]="Together",K437+L437+2,marketing_campaign[[#This Row],[Marital_Status]]="Alone",K437+L437+1,marketing_campaign[[#This Row],[Marital_Status]]="Married",K437+L437+2,marketing_campaign[[#This Row],[Marital_Status]]="Divorced",K437+L437+1,marketing_campaign[[#This Row],[Marital_Status]]="YOLO",K437+L437+1,marketing_campaign[[#This Row],[Marital_Status]]="Absurd",K437+L437+1,marketing_campaign[[#This Row],[Marital_Status]]="Widow",K437+L437+1)</f>
        <v>3</v>
      </c>
      <c r="H437" t="str" cm="1">
        <f t="array" ref="H437">_xlfn.IFS(marketing_campaign[[#This Row],[Family_size]]=1,"Family_with_one_child",marketing_campaign[[#This Row],[Family_size]]&gt;1,"Family_with_more_children")</f>
        <v>Family_with_more_children</v>
      </c>
      <c r="I437">
        <v>50943</v>
      </c>
      <c r="J437" t="str">
        <f>IF(marketing_campaign[[#This Row],[Income]]&gt;=Sheet21!B487,"high_income","low_income")</f>
        <v>high_income</v>
      </c>
      <c r="K437">
        <v>0</v>
      </c>
      <c r="L437">
        <v>1</v>
      </c>
      <c r="M437" s="1">
        <v>41446</v>
      </c>
      <c r="N437">
        <v>49</v>
      </c>
      <c r="O437" t="str" cm="1">
        <f t="array" ref="O437">_xlfn.IFS(AND(marketing_campaign[[#This Row],[Recency]]&gt;=0,marketing_campaign[[#This Row],[Recency]]&lt;=14),"Early Recency",AND(marketing_campaign[[#This Row],[Recency]]&gt;=15,marketing_campaign[[#This Row],[Recency]]&lt;=31),"Mid-Recency",marketing_campaign[[#This Row],[Recency]]&gt;=32,"high Recency")</f>
        <v>high Recency</v>
      </c>
      <c r="P437">
        <v>31</v>
      </c>
      <c r="Q437">
        <v>0</v>
      </c>
      <c r="R437">
        <v>7</v>
      </c>
      <c r="S437">
        <v>2</v>
      </c>
      <c r="T437">
        <v>0</v>
      </c>
      <c r="U437">
        <v>6</v>
      </c>
      <c r="V437">
        <f>marketing_campaign[[#This Row],[MntGoldProds]]+marketing_campaign[[#This Row],[MntSweetProducts]]+marketing_campaign[[#This Row],[MntFishProducts]]+marketing_campaign[[#This Row],[MntMeatProducts]]+marketing_campaign[[#This Row],[MntFruits]]+marketing_campaign[[#This Row],[MntWines]]</f>
        <v>46</v>
      </c>
      <c r="W437">
        <v>1</v>
      </c>
      <c r="X437">
        <v>1</v>
      </c>
      <c r="Y437">
        <v>0</v>
      </c>
      <c r="Z437">
        <v>3</v>
      </c>
      <c r="AA437">
        <f t="shared" si="13"/>
        <v>5</v>
      </c>
      <c r="AB437" t="str" cm="1">
        <f t="array" ref="AB437">_xlfn.IFS(AND(AA437&gt;=0,AA437&lt;=15),"low purchase",AND(AA437&gt;=16,AA437&lt;=30),"mid purchase",AA437&gt;=31,"high purchase")</f>
        <v>low purchase</v>
      </c>
      <c r="AC437">
        <v>5</v>
      </c>
      <c r="AD437" t="str">
        <f>IF(marketing_campaign[[#This Row],[NumWebVisitsMonth]]&gt;=5.3,"higher_webvists","lower_webvisits")</f>
        <v>lower_webvisits</v>
      </c>
      <c r="AE437">
        <v>0</v>
      </c>
      <c r="AF437">
        <v>0</v>
      </c>
      <c r="AG437">
        <v>0</v>
      </c>
      <c r="AH437">
        <v>0</v>
      </c>
      <c r="AI437">
        <v>0</v>
      </c>
      <c r="AJ437">
        <v>0</v>
      </c>
      <c r="AK437">
        <v>3</v>
      </c>
      <c r="AL437">
        <v>11</v>
      </c>
      <c r="AM437">
        <v>0</v>
      </c>
      <c r="AN437">
        <f>marketing_campaign[[#This Row],[AcceptedCmp2]]+marketing_campaign[[#This Row],[AcceptedCmp1]]+marketing_campaign[[#This Row],[AcceptedCmp5]]+marketing_campaign[[#This Row],[AcceptedCmp4]]+marketing_campaign[[#This Row],[AcceptedCmp3]]+marketing_campaign[[#This Row],[Response]]</f>
        <v>0</v>
      </c>
      <c r="AO437" t="str" cm="1">
        <f t="array" ref="AO43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38" spans="1:41" x14ac:dyDescent="0.35">
      <c r="A438">
        <v>9699</v>
      </c>
      <c r="B438">
        <v>1966</v>
      </c>
      <c r="C438">
        <f t="shared" ca="1" si="12"/>
        <v>60</v>
      </c>
      <c r="D438" t="str" cm="1">
        <f t="array" aca="1" ref="D43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38" t="s">
        <v>29</v>
      </c>
      <c r="F438" t="s">
        <v>35</v>
      </c>
      <c r="G438" cm="1">
        <f t="array" ref="G438">_xlfn.IFS(marketing_campaign[[#This Row],[Marital_Status]]="Single",K438+L438+1,marketing_campaign[[#This Row],[Marital_Status]]="Together",K438+L438+2,marketing_campaign[[#This Row],[Marital_Status]]="Alone",K438+L438+1,marketing_campaign[[#This Row],[Marital_Status]]="Married",K438+L438+2,marketing_campaign[[#This Row],[Marital_Status]]="Divorced",K438+L438+1,marketing_campaign[[#This Row],[Marital_Status]]="YOLO",K438+L438+1,marketing_campaign[[#This Row],[Marital_Status]]="Absurd",K438+L438+1,marketing_campaign[[#This Row],[Marital_Status]]="Widow",K438+L438+1)</f>
        <v>2</v>
      </c>
      <c r="H438" t="str" cm="1">
        <f t="array" ref="H438">_xlfn.IFS(marketing_campaign[[#This Row],[Family_size]]=1,"Family_with_one_child",marketing_campaign[[#This Row],[Family_size]]&gt;1,"Family_with_more_children")</f>
        <v>Family_with_more_children</v>
      </c>
      <c r="I438">
        <v>67272</v>
      </c>
      <c r="J438" t="str">
        <f>IF(marketing_campaign[[#This Row],[Income]]&gt;=Sheet21!B488,"high_income","low_income")</f>
        <v>high_income</v>
      </c>
      <c r="K438">
        <v>0</v>
      </c>
      <c r="L438">
        <v>1</v>
      </c>
      <c r="M438" s="1">
        <v>41629</v>
      </c>
      <c r="N438">
        <v>12</v>
      </c>
      <c r="O438" t="str" cm="1">
        <f t="array" ref="O438">_xlfn.IFS(AND(marketing_campaign[[#This Row],[Recency]]&gt;=0,marketing_campaign[[#This Row],[Recency]]&lt;=14),"Early Recency",AND(marketing_campaign[[#This Row],[Recency]]&gt;=15,marketing_campaign[[#This Row],[Recency]]&lt;=31),"Mid-Recency",marketing_campaign[[#This Row],[Recency]]&gt;=32,"high Recency")</f>
        <v>Early Recency</v>
      </c>
      <c r="P438">
        <v>357</v>
      </c>
      <c r="Q438">
        <v>35</v>
      </c>
      <c r="R438">
        <v>271</v>
      </c>
      <c r="S438">
        <v>28</v>
      </c>
      <c r="T438">
        <v>28</v>
      </c>
      <c r="U438">
        <v>14</v>
      </c>
      <c r="V438">
        <f>marketing_campaign[[#This Row],[MntGoldProds]]+marketing_campaign[[#This Row],[MntSweetProducts]]+marketing_campaign[[#This Row],[MntFishProducts]]+marketing_campaign[[#This Row],[MntMeatProducts]]+marketing_campaign[[#This Row],[MntFruits]]+marketing_campaign[[#This Row],[MntWines]]</f>
        <v>733</v>
      </c>
      <c r="W438">
        <v>3</v>
      </c>
      <c r="X438">
        <v>6</v>
      </c>
      <c r="Y438">
        <v>2</v>
      </c>
      <c r="Z438">
        <v>12</v>
      </c>
      <c r="AA438">
        <f t="shared" si="13"/>
        <v>23</v>
      </c>
      <c r="AB438" t="str" cm="1">
        <f t="array" ref="AB438">_xlfn.IFS(AND(AA438&gt;=0,AA438&lt;=15),"low purchase",AND(AA438&gt;=16,AA438&lt;=30),"mid purchase",AA438&gt;=31,"high purchase")</f>
        <v>mid purchase</v>
      </c>
      <c r="AC438">
        <v>5</v>
      </c>
      <c r="AD438" t="str">
        <f>IF(marketing_campaign[[#This Row],[NumWebVisitsMonth]]&gt;=5.3,"higher_webvists","lower_webvisits")</f>
        <v>lower_webvisits</v>
      </c>
      <c r="AE438">
        <v>0</v>
      </c>
      <c r="AF438">
        <v>0</v>
      </c>
      <c r="AG438">
        <v>0</v>
      </c>
      <c r="AH438">
        <v>0</v>
      </c>
      <c r="AI438">
        <v>0</v>
      </c>
      <c r="AJ438">
        <v>0</v>
      </c>
      <c r="AK438">
        <v>3</v>
      </c>
      <c r="AL438">
        <v>11</v>
      </c>
      <c r="AM438">
        <v>0</v>
      </c>
      <c r="AN438">
        <f>marketing_campaign[[#This Row],[AcceptedCmp2]]+marketing_campaign[[#This Row],[AcceptedCmp1]]+marketing_campaign[[#This Row],[AcceptedCmp5]]+marketing_campaign[[#This Row],[AcceptedCmp4]]+marketing_campaign[[#This Row],[AcceptedCmp3]]+marketing_campaign[[#This Row],[Response]]</f>
        <v>0</v>
      </c>
      <c r="AO438" t="str" cm="1">
        <f t="array" ref="AO43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39" spans="1:41" x14ac:dyDescent="0.35">
      <c r="A439">
        <v>10664</v>
      </c>
      <c r="B439">
        <v>1949</v>
      </c>
      <c r="C439">
        <f t="shared" ca="1" si="12"/>
        <v>77</v>
      </c>
      <c r="D439" t="str" cm="1">
        <f t="array" aca="1" ref="D43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39" t="s">
        <v>34</v>
      </c>
      <c r="F439" t="s">
        <v>38</v>
      </c>
      <c r="G439" cm="1">
        <f t="array" ref="G439">_xlfn.IFS(marketing_campaign[[#This Row],[Marital_Status]]="Single",K439+L439+1,marketing_campaign[[#This Row],[Marital_Status]]="Together",K439+L439+2,marketing_campaign[[#This Row],[Marital_Status]]="Alone",K439+L439+1,marketing_campaign[[#This Row],[Marital_Status]]="Married",K439+L439+2,marketing_campaign[[#This Row],[Marital_Status]]="Divorced",K439+L439+1,marketing_campaign[[#This Row],[Marital_Status]]="YOLO",K439+L439+1,marketing_campaign[[#This Row],[Marital_Status]]="Absurd",K439+L439+1,marketing_campaign[[#This Row],[Marital_Status]]="Widow",K439+L439+1)</f>
        <v>2</v>
      </c>
      <c r="H439" t="str" cm="1">
        <f t="array" ref="H439">_xlfn.IFS(marketing_campaign[[#This Row],[Family_size]]=1,"Family_with_one_child",marketing_campaign[[#This Row],[Family_size]]&gt;1,"Family_with_more_children")</f>
        <v>Family_with_more_children</v>
      </c>
      <c r="I439">
        <v>51529</v>
      </c>
      <c r="J439" t="str">
        <f>IF(marketing_campaign[[#This Row],[Income]]&gt;=Sheet21!B489,"high_income","low_income")</f>
        <v>high_income</v>
      </c>
      <c r="K439">
        <v>0</v>
      </c>
      <c r="L439">
        <v>1</v>
      </c>
      <c r="M439" s="1">
        <v>41524</v>
      </c>
      <c r="N439">
        <v>14</v>
      </c>
      <c r="O439" t="str" cm="1">
        <f t="array" ref="O439">_xlfn.IFS(AND(marketing_campaign[[#This Row],[Recency]]&gt;=0,marketing_campaign[[#This Row],[Recency]]&lt;=14),"Early Recency",AND(marketing_campaign[[#This Row],[Recency]]&gt;=15,marketing_campaign[[#This Row],[Recency]]&lt;=31),"Mid-Recency",marketing_campaign[[#This Row],[Recency]]&gt;=32,"high Recency")</f>
        <v>Early Recency</v>
      </c>
      <c r="P439">
        <v>400</v>
      </c>
      <c r="Q439">
        <v>4</v>
      </c>
      <c r="R439">
        <v>35</v>
      </c>
      <c r="S439">
        <v>6</v>
      </c>
      <c r="T439">
        <v>0</v>
      </c>
      <c r="U439">
        <v>22</v>
      </c>
      <c r="V439">
        <f>marketing_campaign[[#This Row],[MntGoldProds]]+marketing_campaign[[#This Row],[MntSweetProducts]]+marketing_campaign[[#This Row],[MntFishProducts]]+marketing_campaign[[#This Row],[MntMeatProducts]]+marketing_campaign[[#This Row],[MntFruits]]+marketing_campaign[[#This Row],[MntWines]]</f>
        <v>467</v>
      </c>
      <c r="W439">
        <v>2</v>
      </c>
      <c r="X439">
        <v>9</v>
      </c>
      <c r="Y439">
        <v>1</v>
      </c>
      <c r="Z439">
        <v>5</v>
      </c>
      <c r="AA439">
        <f t="shared" si="13"/>
        <v>17</v>
      </c>
      <c r="AB439" t="str" cm="1">
        <f t="array" ref="AB439">_xlfn.IFS(AND(AA439&gt;=0,AA439&lt;=15),"low purchase",AND(AA439&gt;=16,AA439&lt;=30),"mid purchase",AA439&gt;=31,"high purchase")</f>
        <v>mid purchase</v>
      </c>
      <c r="AC439">
        <v>8</v>
      </c>
      <c r="AD439" t="str">
        <f>IF(marketing_campaign[[#This Row],[NumWebVisitsMonth]]&gt;=5.3,"higher_webvists","lower_webvisits")</f>
        <v>higher_webvists</v>
      </c>
      <c r="AE439">
        <v>0</v>
      </c>
      <c r="AF439">
        <v>0</v>
      </c>
      <c r="AG439">
        <v>0</v>
      </c>
      <c r="AH439">
        <v>0</v>
      </c>
      <c r="AI439">
        <v>0</v>
      </c>
      <c r="AJ439">
        <v>0</v>
      </c>
      <c r="AK439">
        <v>3</v>
      </c>
      <c r="AL439">
        <v>11</v>
      </c>
      <c r="AM439">
        <v>0</v>
      </c>
      <c r="AN439">
        <f>marketing_campaign[[#This Row],[AcceptedCmp2]]+marketing_campaign[[#This Row],[AcceptedCmp1]]+marketing_campaign[[#This Row],[AcceptedCmp5]]+marketing_campaign[[#This Row],[AcceptedCmp4]]+marketing_campaign[[#This Row],[AcceptedCmp3]]+marketing_campaign[[#This Row],[Response]]</f>
        <v>0</v>
      </c>
      <c r="AO439" t="str" cm="1">
        <f t="array" ref="AO43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40" spans="1:41" x14ac:dyDescent="0.35">
      <c r="A440">
        <v>5455</v>
      </c>
      <c r="B440">
        <v>1971</v>
      </c>
      <c r="C440">
        <f t="shared" ca="1" si="12"/>
        <v>55</v>
      </c>
      <c r="D440" t="str" cm="1">
        <f t="array" aca="1" ref="D44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40" t="s">
        <v>32</v>
      </c>
      <c r="F440" t="s">
        <v>33</v>
      </c>
      <c r="G440" cm="1">
        <f t="array" ref="G440">_xlfn.IFS(marketing_campaign[[#This Row],[Marital_Status]]="Single",K440+L440+1,marketing_campaign[[#This Row],[Marital_Status]]="Together",K440+L440+2,marketing_campaign[[#This Row],[Marital_Status]]="Alone",K440+L440+1,marketing_campaign[[#This Row],[Marital_Status]]="Married",K440+L440+2,marketing_campaign[[#This Row],[Marital_Status]]="Divorced",K440+L440+1,marketing_campaign[[#This Row],[Marital_Status]]="YOLO",K440+L440+1,marketing_campaign[[#This Row],[Marital_Status]]="Absurd",K440+L440+1,marketing_campaign[[#This Row],[Marital_Status]]="Widow",K440+L440+1)</f>
        <v>3</v>
      </c>
      <c r="H440" t="str" cm="1">
        <f t="array" ref="H440">_xlfn.IFS(marketing_campaign[[#This Row],[Family_size]]=1,"Family_with_one_child",marketing_campaign[[#This Row],[Family_size]]&gt;1,"Family_with_more_children")</f>
        <v>Family_with_more_children</v>
      </c>
      <c r="I440">
        <v>32011</v>
      </c>
      <c r="J440" t="str">
        <f>IF(marketing_campaign[[#This Row],[Income]]&gt;=Sheet21!B490,"high_income","low_income")</f>
        <v>high_income</v>
      </c>
      <c r="K440">
        <v>1</v>
      </c>
      <c r="L440">
        <v>0</v>
      </c>
      <c r="M440" s="1">
        <v>41508</v>
      </c>
      <c r="N440">
        <v>89</v>
      </c>
      <c r="O440" t="str" cm="1">
        <f t="array" ref="O440">_xlfn.IFS(AND(marketing_campaign[[#This Row],[Recency]]&gt;=0,marketing_campaign[[#This Row],[Recency]]&lt;=14),"Early Recency",AND(marketing_campaign[[#This Row],[Recency]]&gt;=15,marketing_campaign[[#This Row],[Recency]]&lt;=31),"Mid-Recency",marketing_campaign[[#This Row],[Recency]]&gt;=32,"high Recency")</f>
        <v>high Recency</v>
      </c>
      <c r="P440">
        <v>99</v>
      </c>
      <c r="Q440">
        <v>0</v>
      </c>
      <c r="R440">
        <v>15</v>
      </c>
      <c r="S440">
        <v>2</v>
      </c>
      <c r="T440">
        <v>1</v>
      </c>
      <c r="U440">
        <v>5</v>
      </c>
      <c r="V440">
        <f>marketing_campaign[[#This Row],[MntGoldProds]]+marketing_campaign[[#This Row],[MntSweetProducts]]+marketing_campaign[[#This Row],[MntFishProducts]]+marketing_campaign[[#This Row],[MntMeatProducts]]+marketing_campaign[[#This Row],[MntFruits]]+marketing_campaign[[#This Row],[MntWines]]</f>
        <v>122</v>
      </c>
      <c r="W440">
        <v>3</v>
      </c>
      <c r="X440">
        <v>2</v>
      </c>
      <c r="Y440">
        <v>1</v>
      </c>
      <c r="Z440">
        <v>4</v>
      </c>
      <c r="AA440">
        <f t="shared" si="13"/>
        <v>10</v>
      </c>
      <c r="AB440" t="str" cm="1">
        <f t="array" ref="AB440">_xlfn.IFS(AND(AA440&gt;=0,AA440&lt;=15),"low purchase",AND(AA440&gt;=16,AA440&lt;=30),"mid purchase",AA440&gt;=31,"high purchase")</f>
        <v>low purchase</v>
      </c>
      <c r="AC440">
        <v>7</v>
      </c>
      <c r="AD440" t="str">
        <f>IF(marketing_campaign[[#This Row],[NumWebVisitsMonth]]&gt;=5.3,"higher_webvists","lower_webvisits")</f>
        <v>higher_webvists</v>
      </c>
      <c r="AE440">
        <v>0</v>
      </c>
      <c r="AF440">
        <v>0</v>
      </c>
      <c r="AG440">
        <v>0</v>
      </c>
      <c r="AH440">
        <v>0</v>
      </c>
      <c r="AI440">
        <v>0</v>
      </c>
      <c r="AJ440">
        <v>0</v>
      </c>
      <c r="AK440">
        <v>3</v>
      </c>
      <c r="AL440">
        <v>11</v>
      </c>
      <c r="AM440">
        <v>0</v>
      </c>
      <c r="AN440">
        <f>marketing_campaign[[#This Row],[AcceptedCmp2]]+marketing_campaign[[#This Row],[AcceptedCmp1]]+marketing_campaign[[#This Row],[AcceptedCmp5]]+marketing_campaign[[#This Row],[AcceptedCmp4]]+marketing_campaign[[#This Row],[AcceptedCmp3]]+marketing_campaign[[#This Row],[Response]]</f>
        <v>0</v>
      </c>
      <c r="AO440" t="str" cm="1">
        <f t="array" ref="AO44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41" spans="1:41" x14ac:dyDescent="0.35">
      <c r="A441">
        <v>456</v>
      </c>
      <c r="B441">
        <v>1986</v>
      </c>
      <c r="C441">
        <f t="shared" ca="1" si="12"/>
        <v>40</v>
      </c>
      <c r="D441" t="str" cm="1">
        <f t="array" aca="1" ref="D44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441" t="s">
        <v>37</v>
      </c>
      <c r="F441" t="s">
        <v>33</v>
      </c>
      <c r="G441" cm="1">
        <f t="array" ref="G441">_xlfn.IFS(marketing_campaign[[#This Row],[Marital_Status]]="Single",K441+L441+1,marketing_campaign[[#This Row],[Marital_Status]]="Together",K441+L441+2,marketing_campaign[[#This Row],[Marital_Status]]="Alone",K441+L441+1,marketing_campaign[[#This Row],[Marital_Status]]="Married",K441+L441+2,marketing_campaign[[#This Row],[Marital_Status]]="Divorced",K441+L441+1,marketing_campaign[[#This Row],[Marital_Status]]="YOLO",K441+L441+1,marketing_campaign[[#This Row],[Marital_Status]]="Absurd",K441+L441+1,marketing_campaign[[#This Row],[Marital_Status]]="Widow",K441+L441+1)</f>
        <v>3</v>
      </c>
      <c r="H441" t="str" cm="1">
        <f t="array" ref="H441">_xlfn.IFS(marketing_campaign[[#This Row],[Family_size]]=1,"Family_with_one_child",marketing_campaign[[#This Row],[Family_size]]&gt;1,"Family_with_more_children")</f>
        <v>Family_with_more_children</v>
      </c>
      <c r="I441">
        <v>7500</v>
      </c>
      <c r="J441" t="str">
        <f>IF(marketing_campaign[[#This Row],[Income]]&gt;=Sheet21!B491,"high_income","low_income")</f>
        <v>high_income</v>
      </c>
      <c r="K441">
        <v>1</v>
      </c>
      <c r="L441">
        <v>0</v>
      </c>
      <c r="M441" s="1">
        <v>41312</v>
      </c>
      <c r="N441">
        <v>96</v>
      </c>
      <c r="O441" t="str" cm="1">
        <f t="array" ref="O441">_xlfn.IFS(AND(marketing_campaign[[#This Row],[Recency]]&gt;=0,marketing_campaign[[#This Row],[Recency]]&lt;=14),"Early Recency",AND(marketing_campaign[[#This Row],[Recency]]&gt;=15,marketing_campaign[[#This Row],[Recency]]&lt;=31),"Mid-Recency",marketing_campaign[[#This Row],[Recency]]&gt;=32,"high Recency")</f>
        <v>high Recency</v>
      </c>
      <c r="P441">
        <v>1</v>
      </c>
      <c r="Q441">
        <v>11</v>
      </c>
      <c r="R441">
        <v>5</v>
      </c>
      <c r="S441">
        <v>4</v>
      </c>
      <c r="T441">
        <v>6</v>
      </c>
      <c r="U441">
        <v>9</v>
      </c>
      <c r="V441">
        <f>marketing_campaign[[#This Row],[MntGoldProds]]+marketing_campaign[[#This Row],[MntSweetProducts]]+marketing_campaign[[#This Row],[MntFishProducts]]+marketing_campaign[[#This Row],[MntMeatProducts]]+marketing_campaign[[#This Row],[MntFruits]]+marketing_campaign[[#This Row],[MntWines]]</f>
        <v>36</v>
      </c>
      <c r="W441">
        <v>2</v>
      </c>
      <c r="X441">
        <v>2</v>
      </c>
      <c r="Y441">
        <v>0</v>
      </c>
      <c r="Z441">
        <v>3</v>
      </c>
      <c r="AA441">
        <f t="shared" si="13"/>
        <v>7</v>
      </c>
      <c r="AB441" t="str" cm="1">
        <f t="array" ref="AB441">_xlfn.IFS(AND(AA441&gt;=0,AA441&lt;=15),"low purchase",AND(AA441&gt;=16,AA441&lt;=30),"mid purchase",AA441&gt;=31,"high purchase")</f>
        <v>low purchase</v>
      </c>
      <c r="AC441">
        <v>8</v>
      </c>
      <c r="AD441" t="str">
        <f>IF(marketing_campaign[[#This Row],[NumWebVisitsMonth]]&gt;=5.3,"higher_webvists","lower_webvisits")</f>
        <v>higher_webvists</v>
      </c>
      <c r="AE441">
        <v>0</v>
      </c>
      <c r="AF441">
        <v>0</v>
      </c>
      <c r="AG441">
        <v>0</v>
      </c>
      <c r="AH441">
        <v>0</v>
      </c>
      <c r="AI441">
        <v>0</v>
      </c>
      <c r="AJ441">
        <v>0</v>
      </c>
      <c r="AK441">
        <v>3</v>
      </c>
      <c r="AL441">
        <v>11</v>
      </c>
      <c r="AM441">
        <v>0</v>
      </c>
      <c r="AN441">
        <f>marketing_campaign[[#This Row],[AcceptedCmp2]]+marketing_campaign[[#This Row],[AcceptedCmp1]]+marketing_campaign[[#This Row],[AcceptedCmp5]]+marketing_campaign[[#This Row],[AcceptedCmp4]]+marketing_campaign[[#This Row],[AcceptedCmp3]]+marketing_campaign[[#This Row],[Response]]</f>
        <v>0</v>
      </c>
      <c r="AO441" t="str" cm="1">
        <f t="array" ref="AO44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42" spans="1:41" x14ac:dyDescent="0.35">
      <c r="A442">
        <v>5012</v>
      </c>
      <c r="B442">
        <v>1989</v>
      </c>
      <c r="C442">
        <f t="shared" ca="1" si="12"/>
        <v>37</v>
      </c>
      <c r="D442" t="str" cm="1">
        <f t="array" aca="1" ref="D44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442" t="s">
        <v>29</v>
      </c>
      <c r="F442" t="s">
        <v>33</v>
      </c>
      <c r="G442" cm="1">
        <f t="array" ref="G442">_xlfn.IFS(marketing_campaign[[#This Row],[Marital_Status]]="Single",K442+L442+1,marketing_campaign[[#This Row],[Marital_Status]]="Together",K442+L442+2,marketing_campaign[[#This Row],[Marital_Status]]="Alone",K442+L442+1,marketing_campaign[[#This Row],[Marital_Status]]="Married",K442+L442+2,marketing_campaign[[#This Row],[Marital_Status]]="Divorced",K442+L442+1,marketing_campaign[[#This Row],[Marital_Status]]="YOLO",K442+L442+1,marketing_campaign[[#This Row],[Marital_Status]]="Absurd",K442+L442+1,marketing_campaign[[#This Row],[Marital_Status]]="Widow",K442+L442+1)</f>
        <v>3</v>
      </c>
      <c r="H442" t="str" cm="1">
        <f t="array" ref="H442">_xlfn.IFS(marketing_campaign[[#This Row],[Family_size]]=1,"Family_with_one_child",marketing_campaign[[#This Row],[Family_size]]&gt;1,"Family_with_more_children")</f>
        <v>Family_with_more_children</v>
      </c>
      <c r="I442">
        <v>28691</v>
      </c>
      <c r="J442" t="str">
        <f>IF(marketing_campaign[[#This Row],[Income]]&gt;=Sheet21!B492,"high_income","low_income")</f>
        <v>high_income</v>
      </c>
      <c r="K442">
        <v>1</v>
      </c>
      <c r="L442">
        <v>0</v>
      </c>
      <c r="M442" s="1">
        <v>41459</v>
      </c>
      <c r="N442">
        <v>56</v>
      </c>
      <c r="O442" t="str" cm="1">
        <f t="array" ref="O442">_xlfn.IFS(AND(marketing_campaign[[#This Row],[Recency]]&gt;=0,marketing_campaign[[#This Row],[Recency]]&lt;=14),"Early Recency",AND(marketing_campaign[[#This Row],[Recency]]&gt;=15,marketing_campaign[[#This Row],[Recency]]&lt;=31),"Mid-Recency",marketing_campaign[[#This Row],[Recency]]&gt;=32,"high Recency")</f>
        <v>high Recency</v>
      </c>
      <c r="P442">
        <v>5</v>
      </c>
      <c r="Q442">
        <v>4</v>
      </c>
      <c r="R442">
        <v>13</v>
      </c>
      <c r="S442">
        <v>8</v>
      </c>
      <c r="T442">
        <v>0</v>
      </c>
      <c r="U442">
        <v>4</v>
      </c>
      <c r="V442">
        <f>marketing_campaign[[#This Row],[MntGoldProds]]+marketing_campaign[[#This Row],[MntSweetProducts]]+marketing_campaign[[#This Row],[MntFishProducts]]+marketing_campaign[[#This Row],[MntMeatProducts]]+marketing_campaign[[#This Row],[MntFruits]]+marketing_campaign[[#This Row],[MntWines]]</f>
        <v>34</v>
      </c>
      <c r="W442">
        <v>1</v>
      </c>
      <c r="X442">
        <v>1</v>
      </c>
      <c r="Y442">
        <v>0</v>
      </c>
      <c r="Z442">
        <v>3</v>
      </c>
      <c r="AA442">
        <f t="shared" si="13"/>
        <v>5</v>
      </c>
      <c r="AB442" t="str" cm="1">
        <f t="array" ref="AB442">_xlfn.IFS(AND(AA442&gt;=0,AA442&lt;=15),"low purchase",AND(AA442&gt;=16,AA442&lt;=30),"mid purchase",AA442&gt;=31,"high purchase")</f>
        <v>low purchase</v>
      </c>
      <c r="AC442">
        <v>8</v>
      </c>
      <c r="AD442" t="str">
        <f>IF(marketing_campaign[[#This Row],[NumWebVisitsMonth]]&gt;=5.3,"higher_webvists","lower_webvisits")</f>
        <v>higher_webvists</v>
      </c>
      <c r="AE442">
        <v>0</v>
      </c>
      <c r="AF442">
        <v>0</v>
      </c>
      <c r="AG442">
        <v>0</v>
      </c>
      <c r="AH442">
        <v>0</v>
      </c>
      <c r="AI442">
        <v>0</v>
      </c>
      <c r="AJ442">
        <v>0</v>
      </c>
      <c r="AK442">
        <v>3</v>
      </c>
      <c r="AL442">
        <v>11</v>
      </c>
      <c r="AM442">
        <v>0</v>
      </c>
      <c r="AN442">
        <f>marketing_campaign[[#This Row],[AcceptedCmp2]]+marketing_campaign[[#This Row],[AcceptedCmp1]]+marketing_campaign[[#This Row],[AcceptedCmp5]]+marketing_campaign[[#This Row],[AcceptedCmp4]]+marketing_campaign[[#This Row],[AcceptedCmp3]]+marketing_campaign[[#This Row],[Response]]</f>
        <v>0</v>
      </c>
      <c r="AO442" t="str" cm="1">
        <f t="array" ref="AO44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43" spans="1:41" x14ac:dyDescent="0.35">
      <c r="A443">
        <v>7495</v>
      </c>
      <c r="B443">
        <v>1948</v>
      </c>
      <c r="C443">
        <f t="shared" ca="1" si="12"/>
        <v>78</v>
      </c>
      <c r="D443" t="str" cm="1">
        <f t="array" aca="1" ref="D44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443" t="s">
        <v>32</v>
      </c>
      <c r="F443" t="s">
        <v>33</v>
      </c>
      <c r="G443" cm="1">
        <f t="array" ref="G443">_xlfn.IFS(marketing_campaign[[#This Row],[Marital_Status]]="Single",K443+L443+1,marketing_campaign[[#This Row],[Marital_Status]]="Together",K443+L443+2,marketing_campaign[[#This Row],[Marital_Status]]="Alone",K443+L443+1,marketing_campaign[[#This Row],[Marital_Status]]="Married",K443+L443+2,marketing_campaign[[#This Row],[Marital_Status]]="Divorced",K443+L443+1,marketing_campaign[[#This Row],[Marital_Status]]="YOLO",K443+L443+1,marketing_campaign[[#This Row],[Marital_Status]]="Absurd",K443+L443+1,marketing_campaign[[#This Row],[Marital_Status]]="Widow",K443+L443+1)</f>
        <v>3</v>
      </c>
      <c r="H443" t="str" cm="1">
        <f t="array" ref="H443">_xlfn.IFS(marketing_campaign[[#This Row],[Family_size]]=1,"Family_with_one_child",marketing_campaign[[#This Row],[Family_size]]&gt;1,"Family_with_more_children")</f>
        <v>Family_with_more_children</v>
      </c>
      <c r="I443">
        <v>56223</v>
      </c>
      <c r="J443" t="str">
        <f>IF(marketing_campaign[[#This Row],[Income]]&gt;=Sheet21!B493,"high_income","low_income")</f>
        <v>high_income</v>
      </c>
      <c r="K443">
        <v>0</v>
      </c>
      <c r="L443">
        <v>1</v>
      </c>
      <c r="M443" s="1">
        <v>41628</v>
      </c>
      <c r="N443">
        <v>72</v>
      </c>
      <c r="O443" t="str" cm="1">
        <f t="array" ref="O443">_xlfn.IFS(AND(marketing_campaign[[#This Row],[Recency]]&gt;=0,marketing_campaign[[#This Row],[Recency]]&lt;=14),"Early Recency",AND(marketing_campaign[[#This Row],[Recency]]&gt;=15,marketing_campaign[[#This Row],[Recency]]&lt;=31),"Mid-Recency",marketing_campaign[[#This Row],[Recency]]&gt;=32,"high Recency")</f>
        <v>high Recency</v>
      </c>
      <c r="P443">
        <v>77</v>
      </c>
      <c r="Q443">
        <v>28</v>
      </c>
      <c r="R443">
        <v>31</v>
      </c>
      <c r="S443">
        <v>16</v>
      </c>
      <c r="T443">
        <v>0</v>
      </c>
      <c r="U443">
        <v>4</v>
      </c>
      <c r="V443">
        <f>marketing_campaign[[#This Row],[MntGoldProds]]+marketing_campaign[[#This Row],[MntSweetProducts]]+marketing_campaign[[#This Row],[MntFishProducts]]+marketing_campaign[[#This Row],[MntMeatProducts]]+marketing_campaign[[#This Row],[MntFruits]]+marketing_campaign[[#This Row],[MntWines]]</f>
        <v>156</v>
      </c>
      <c r="W443">
        <v>2</v>
      </c>
      <c r="X443">
        <v>2</v>
      </c>
      <c r="Y443">
        <v>1</v>
      </c>
      <c r="Z443">
        <v>5</v>
      </c>
      <c r="AA443">
        <f t="shared" si="13"/>
        <v>10</v>
      </c>
      <c r="AB443" t="str" cm="1">
        <f t="array" ref="AB443">_xlfn.IFS(AND(AA443&gt;=0,AA443&lt;=15),"low purchase",AND(AA443&gt;=16,AA443&lt;=30),"mid purchase",AA443&gt;=31,"high purchase")</f>
        <v>low purchase</v>
      </c>
      <c r="AC443">
        <v>4</v>
      </c>
      <c r="AD443" t="str">
        <f>IF(marketing_campaign[[#This Row],[NumWebVisitsMonth]]&gt;=5.3,"higher_webvists","lower_webvisits")</f>
        <v>lower_webvisits</v>
      </c>
      <c r="AE443">
        <v>0</v>
      </c>
      <c r="AF443">
        <v>0</v>
      </c>
      <c r="AG443">
        <v>0</v>
      </c>
      <c r="AH443">
        <v>0</v>
      </c>
      <c r="AI443">
        <v>0</v>
      </c>
      <c r="AJ443">
        <v>0</v>
      </c>
      <c r="AK443">
        <v>3</v>
      </c>
      <c r="AL443">
        <v>11</v>
      </c>
      <c r="AM443">
        <v>0</v>
      </c>
      <c r="AN443">
        <f>marketing_campaign[[#This Row],[AcceptedCmp2]]+marketing_campaign[[#This Row],[AcceptedCmp1]]+marketing_campaign[[#This Row],[AcceptedCmp5]]+marketing_campaign[[#This Row],[AcceptedCmp4]]+marketing_campaign[[#This Row],[AcceptedCmp3]]+marketing_campaign[[#This Row],[Response]]</f>
        <v>0</v>
      </c>
      <c r="AO443" t="str" cm="1">
        <f t="array" ref="AO44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44" spans="1:41" x14ac:dyDescent="0.35">
      <c r="A444">
        <v>5029</v>
      </c>
      <c r="B444">
        <v>1946</v>
      </c>
      <c r="C444">
        <f t="shared" ca="1" si="12"/>
        <v>80</v>
      </c>
      <c r="D444" t="str" cm="1">
        <f t="array" aca="1" ref="D44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444" t="s">
        <v>29</v>
      </c>
      <c r="F444" t="s">
        <v>33</v>
      </c>
      <c r="G444" cm="1">
        <f t="array" ref="G444">_xlfn.IFS(marketing_campaign[[#This Row],[Marital_Status]]="Single",K444+L444+1,marketing_campaign[[#This Row],[Marital_Status]]="Together",K444+L444+2,marketing_campaign[[#This Row],[Marital_Status]]="Alone",K444+L444+1,marketing_campaign[[#This Row],[Marital_Status]]="Married",K444+L444+2,marketing_campaign[[#This Row],[Marital_Status]]="Divorced",K444+L444+1,marketing_campaign[[#This Row],[Marital_Status]]="YOLO",K444+L444+1,marketing_campaign[[#This Row],[Marital_Status]]="Absurd",K444+L444+1,marketing_campaign[[#This Row],[Marital_Status]]="Widow",K444+L444+1)</f>
        <v>2</v>
      </c>
      <c r="H444" t="str" cm="1">
        <f t="array" ref="H444">_xlfn.IFS(marketing_campaign[[#This Row],[Family_size]]=1,"Family_with_one_child",marketing_campaign[[#This Row],[Family_size]]&gt;1,"Family_with_more_children")</f>
        <v>Family_with_more_children</v>
      </c>
      <c r="I444">
        <v>18100</v>
      </c>
      <c r="J444" t="str">
        <f>IF(marketing_campaign[[#This Row],[Income]]&gt;=Sheet21!B494,"high_income","low_income")</f>
        <v>high_income</v>
      </c>
      <c r="K444">
        <v>0</v>
      </c>
      <c r="L444">
        <v>0</v>
      </c>
      <c r="M444" s="1">
        <v>41492</v>
      </c>
      <c r="N444">
        <v>14</v>
      </c>
      <c r="O444" t="str" cm="1">
        <f t="array" ref="O444">_xlfn.IFS(AND(marketing_campaign[[#This Row],[Recency]]&gt;=0,marketing_campaign[[#This Row],[Recency]]&lt;=14),"Early Recency",AND(marketing_campaign[[#This Row],[Recency]]&gt;=15,marketing_campaign[[#This Row],[Recency]]&lt;=31),"Mid-Recency",marketing_campaign[[#This Row],[Recency]]&gt;=32,"high Recency")</f>
        <v>Early Recency</v>
      </c>
      <c r="P444">
        <v>3</v>
      </c>
      <c r="Q444">
        <v>1</v>
      </c>
      <c r="R444">
        <v>2</v>
      </c>
      <c r="S444">
        <v>4</v>
      </c>
      <c r="T444">
        <v>3</v>
      </c>
      <c r="U444">
        <v>1</v>
      </c>
      <c r="V444">
        <f>marketing_campaign[[#This Row],[MntGoldProds]]+marketing_campaign[[#This Row],[MntSweetProducts]]+marketing_campaign[[#This Row],[MntFishProducts]]+marketing_campaign[[#This Row],[MntMeatProducts]]+marketing_campaign[[#This Row],[MntFruits]]+marketing_campaign[[#This Row],[MntWines]]</f>
        <v>14</v>
      </c>
      <c r="W444">
        <v>1</v>
      </c>
      <c r="X444">
        <v>0</v>
      </c>
      <c r="Y444">
        <v>0</v>
      </c>
      <c r="Z444">
        <v>3</v>
      </c>
      <c r="AA444">
        <f t="shared" si="13"/>
        <v>4</v>
      </c>
      <c r="AB444" t="str" cm="1">
        <f t="array" ref="AB444">_xlfn.IFS(AND(AA444&gt;=0,AA444&lt;=15),"low purchase",AND(AA444&gt;=16,AA444&lt;=30),"mid purchase",AA444&gt;=31,"high purchase")</f>
        <v>low purchase</v>
      </c>
      <c r="AC444">
        <v>5</v>
      </c>
      <c r="AD444" t="str">
        <f>IF(marketing_campaign[[#This Row],[NumWebVisitsMonth]]&gt;=5.3,"higher_webvists","lower_webvisits")</f>
        <v>lower_webvisits</v>
      </c>
      <c r="AE444">
        <v>0</v>
      </c>
      <c r="AF444">
        <v>0</v>
      </c>
      <c r="AG444">
        <v>0</v>
      </c>
      <c r="AH444">
        <v>0</v>
      </c>
      <c r="AI444">
        <v>0</v>
      </c>
      <c r="AJ444">
        <v>0</v>
      </c>
      <c r="AK444">
        <v>3</v>
      </c>
      <c r="AL444">
        <v>11</v>
      </c>
      <c r="AM444">
        <v>0</v>
      </c>
      <c r="AN444">
        <f>marketing_campaign[[#This Row],[AcceptedCmp2]]+marketing_campaign[[#This Row],[AcceptedCmp1]]+marketing_campaign[[#This Row],[AcceptedCmp5]]+marketing_campaign[[#This Row],[AcceptedCmp4]]+marketing_campaign[[#This Row],[AcceptedCmp3]]+marketing_campaign[[#This Row],[Response]]</f>
        <v>0</v>
      </c>
      <c r="AO444" t="str" cm="1">
        <f t="array" ref="AO44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45" spans="1:41" x14ac:dyDescent="0.35">
      <c r="A445">
        <v>10642</v>
      </c>
      <c r="B445">
        <v>1989</v>
      </c>
      <c r="C445">
        <f t="shared" ca="1" si="12"/>
        <v>37</v>
      </c>
      <c r="D445" t="str" cm="1">
        <f t="array" aca="1" ref="D44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445" t="s">
        <v>29</v>
      </c>
      <c r="F445" t="s">
        <v>30</v>
      </c>
      <c r="G445" cm="1">
        <f t="array" ref="G445">_xlfn.IFS(marketing_campaign[[#This Row],[Marital_Status]]="Single",K445+L445+1,marketing_campaign[[#This Row],[Marital_Status]]="Together",K445+L445+2,marketing_campaign[[#This Row],[Marital_Status]]="Alone",K445+L445+1,marketing_campaign[[#This Row],[Marital_Status]]="Married",K445+L445+2,marketing_campaign[[#This Row],[Marital_Status]]="Divorced",K445+L445+1,marketing_campaign[[#This Row],[Marital_Status]]="YOLO",K445+L445+1,marketing_campaign[[#This Row],[Marital_Status]]="Absurd",K445+L445+1,marketing_campaign[[#This Row],[Marital_Status]]="Widow",K445+L445+1)</f>
        <v>2</v>
      </c>
      <c r="H445" t="str" cm="1">
        <f t="array" ref="H445">_xlfn.IFS(marketing_campaign[[#This Row],[Family_size]]=1,"Family_with_one_child",marketing_campaign[[#This Row],[Family_size]]&gt;1,"Family_with_more_children")</f>
        <v>Family_with_more_children</v>
      </c>
      <c r="I445">
        <v>30279</v>
      </c>
      <c r="J445" t="str">
        <f>IF(marketing_campaign[[#This Row],[Income]]&gt;=Sheet21!B495,"high_income","low_income")</f>
        <v>high_income</v>
      </c>
      <c r="K445">
        <v>1</v>
      </c>
      <c r="L445">
        <v>0</v>
      </c>
      <c r="M445" s="1">
        <v>41273</v>
      </c>
      <c r="N445">
        <v>13</v>
      </c>
      <c r="O445" t="str" cm="1">
        <f t="array" ref="O445">_xlfn.IFS(AND(marketing_campaign[[#This Row],[Recency]]&gt;=0,marketing_campaign[[#This Row],[Recency]]&lt;=14),"Early Recency",AND(marketing_campaign[[#This Row],[Recency]]&gt;=15,marketing_campaign[[#This Row],[Recency]]&lt;=31),"Mid-Recency",marketing_campaign[[#This Row],[Recency]]&gt;=32,"high Recency")</f>
        <v>Early Recency</v>
      </c>
      <c r="P445">
        <v>10</v>
      </c>
      <c r="Q445">
        <v>4</v>
      </c>
      <c r="R445">
        <v>14</v>
      </c>
      <c r="S445">
        <v>4</v>
      </c>
      <c r="T445">
        <v>4</v>
      </c>
      <c r="U445">
        <v>1</v>
      </c>
      <c r="V445">
        <f>marketing_campaign[[#This Row],[MntGoldProds]]+marketing_campaign[[#This Row],[MntSweetProducts]]+marketing_campaign[[#This Row],[MntFishProducts]]+marketing_campaign[[#This Row],[MntMeatProducts]]+marketing_campaign[[#This Row],[MntFruits]]+marketing_campaign[[#This Row],[MntWines]]</f>
        <v>37</v>
      </c>
      <c r="W445">
        <v>1</v>
      </c>
      <c r="X445">
        <v>1</v>
      </c>
      <c r="Y445">
        <v>0</v>
      </c>
      <c r="Z445">
        <v>3</v>
      </c>
      <c r="AA445">
        <f t="shared" si="13"/>
        <v>5</v>
      </c>
      <c r="AB445" t="str" cm="1">
        <f t="array" ref="AB445">_xlfn.IFS(AND(AA445&gt;=0,AA445&lt;=15),"low purchase",AND(AA445&gt;=16,AA445&lt;=30),"mid purchase",AA445&gt;=31,"high purchase")</f>
        <v>low purchase</v>
      </c>
      <c r="AC445">
        <v>8</v>
      </c>
      <c r="AD445" t="str">
        <f>IF(marketing_campaign[[#This Row],[NumWebVisitsMonth]]&gt;=5.3,"higher_webvists","lower_webvisits")</f>
        <v>higher_webvists</v>
      </c>
      <c r="AE445">
        <v>0</v>
      </c>
      <c r="AF445">
        <v>0</v>
      </c>
      <c r="AG445">
        <v>0</v>
      </c>
      <c r="AH445">
        <v>0</v>
      </c>
      <c r="AI445">
        <v>0</v>
      </c>
      <c r="AJ445">
        <v>0</v>
      </c>
      <c r="AK445">
        <v>3</v>
      </c>
      <c r="AL445">
        <v>11</v>
      </c>
      <c r="AM445">
        <v>0</v>
      </c>
      <c r="AN445">
        <f>marketing_campaign[[#This Row],[AcceptedCmp2]]+marketing_campaign[[#This Row],[AcceptedCmp1]]+marketing_campaign[[#This Row],[AcceptedCmp5]]+marketing_campaign[[#This Row],[AcceptedCmp4]]+marketing_campaign[[#This Row],[AcceptedCmp3]]+marketing_campaign[[#This Row],[Response]]</f>
        <v>0</v>
      </c>
      <c r="AO445" t="str" cm="1">
        <f t="array" ref="AO44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46" spans="1:41" x14ac:dyDescent="0.35">
      <c r="A446">
        <v>2106</v>
      </c>
      <c r="B446">
        <v>1974</v>
      </c>
      <c r="C446">
        <f t="shared" ca="1" si="12"/>
        <v>52</v>
      </c>
      <c r="D446" t="str" cm="1">
        <f t="array" aca="1" ref="D44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46" t="s">
        <v>37</v>
      </c>
      <c r="F446" t="s">
        <v>33</v>
      </c>
      <c r="G446" cm="1">
        <f t="array" ref="G446">_xlfn.IFS(marketing_campaign[[#This Row],[Marital_Status]]="Single",K446+L446+1,marketing_campaign[[#This Row],[Marital_Status]]="Together",K446+L446+2,marketing_campaign[[#This Row],[Marital_Status]]="Alone",K446+L446+1,marketing_campaign[[#This Row],[Marital_Status]]="Married",K446+L446+2,marketing_campaign[[#This Row],[Marital_Status]]="Divorced",K446+L446+1,marketing_campaign[[#This Row],[Marital_Status]]="YOLO",K446+L446+1,marketing_campaign[[#This Row],[Marital_Status]]="Absurd",K446+L446+1,marketing_campaign[[#This Row],[Marital_Status]]="Widow",K446+L446+1)</f>
        <v>2</v>
      </c>
      <c r="H446" t="str" cm="1">
        <f t="array" ref="H446">_xlfn.IFS(marketing_campaign[[#This Row],[Family_size]]=1,"Family_with_one_child",marketing_campaign[[#This Row],[Family_size]]&gt;1,"Family_with_more_children")</f>
        <v>Family_with_more_children</v>
      </c>
      <c r="I446">
        <v>20130</v>
      </c>
      <c r="J446" t="str">
        <f>IF(marketing_campaign[[#This Row],[Income]]&gt;=Sheet21!B496,"high_income","low_income")</f>
        <v>high_income</v>
      </c>
      <c r="K446">
        <v>0</v>
      </c>
      <c r="L446">
        <v>0</v>
      </c>
      <c r="M446" s="1">
        <v>41715</v>
      </c>
      <c r="N446">
        <v>99</v>
      </c>
      <c r="O446" t="str" cm="1">
        <f t="array" ref="O446">_xlfn.IFS(AND(marketing_campaign[[#This Row],[Recency]]&gt;=0,marketing_campaign[[#This Row],[Recency]]&lt;=14),"Early Recency",AND(marketing_campaign[[#This Row],[Recency]]&gt;=15,marketing_campaign[[#This Row],[Recency]]&lt;=31),"Mid-Recency",marketing_campaign[[#This Row],[Recency]]&gt;=32,"high Recency")</f>
        <v>high Recency</v>
      </c>
      <c r="P446">
        <v>0</v>
      </c>
      <c r="Q446">
        <v>6</v>
      </c>
      <c r="R446">
        <v>3</v>
      </c>
      <c r="S446">
        <v>7</v>
      </c>
      <c r="T446">
        <v>6</v>
      </c>
      <c r="U446">
        <v>12</v>
      </c>
      <c r="V446">
        <f>marketing_campaign[[#This Row],[MntGoldProds]]+marketing_campaign[[#This Row],[MntSweetProducts]]+marketing_campaign[[#This Row],[MntFishProducts]]+marketing_campaign[[#This Row],[MntMeatProducts]]+marketing_campaign[[#This Row],[MntFruits]]+marketing_campaign[[#This Row],[MntWines]]</f>
        <v>34</v>
      </c>
      <c r="W446">
        <v>1</v>
      </c>
      <c r="X446">
        <v>1</v>
      </c>
      <c r="Y446">
        <v>0</v>
      </c>
      <c r="Z446">
        <v>3</v>
      </c>
      <c r="AA446">
        <f t="shared" si="13"/>
        <v>5</v>
      </c>
      <c r="AB446" t="str" cm="1">
        <f t="array" ref="AB446">_xlfn.IFS(AND(AA446&gt;=0,AA446&lt;=15),"low purchase",AND(AA446&gt;=16,AA446&lt;=30),"mid purchase",AA446&gt;=31,"high purchase")</f>
        <v>low purchase</v>
      </c>
      <c r="AC446">
        <v>8</v>
      </c>
      <c r="AD446" t="str">
        <f>IF(marketing_campaign[[#This Row],[NumWebVisitsMonth]]&gt;=5.3,"higher_webvists","lower_webvisits")</f>
        <v>higher_webvists</v>
      </c>
      <c r="AE446">
        <v>0</v>
      </c>
      <c r="AF446">
        <v>0</v>
      </c>
      <c r="AG446">
        <v>0</v>
      </c>
      <c r="AH446">
        <v>0</v>
      </c>
      <c r="AI446">
        <v>0</v>
      </c>
      <c r="AJ446">
        <v>0</v>
      </c>
      <c r="AK446">
        <v>3</v>
      </c>
      <c r="AL446">
        <v>11</v>
      </c>
      <c r="AM446">
        <v>0</v>
      </c>
      <c r="AN446">
        <f>marketing_campaign[[#This Row],[AcceptedCmp2]]+marketing_campaign[[#This Row],[AcceptedCmp1]]+marketing_campaign[[#This Row],[AcceptedCmp5]]+marketing_campaign[[#This Row],[AcceptedCmp4]]+marketing_campaign[[#This Row],[AcceptedCmp3]]+marketing_campaign[[#This Row],[Response]]</f>
        <v>0</v>
      </c>
      <c r="AO446" t="str" cm="1">
        <f t="array" ref="AO44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47" spans="1:41" x14ac:dyDescent="0.35">
      <c r="A447">
        <v>10364</v>
      </c>
      <c r="B447">
        <v>1959</v>
      </c>
      <c r="C447">
        <f t="shared" ca="1" si="12"/>
        <v>67</v>
      </c>
      <c r="D447" t="str" cm="1">
        <f t="array" aca="1" ref="D44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47" t="s">
        <v>29</v>
      </c>
      <c r="F447" t="s">
        <v>35</v>
      </c>
      <c r="G447" cm="1">
        <f t="array" ref="G447">_xlfn.IFS(marketing_campaign[[#This Row],[Marital_Status]]="Single",K447+L447+1,marketing_campaign[[#This Row],[Marital_Status]]="Together",K447+L447+2,marketing_campaign[[#This Row],[Marital_Status]]="Alone",K447+L447+1,marketing_campaign[[#This Row],[Marital_Status]]="Married",K447+L447+2,marketing_campaign[[#This Row],[Marital_Status]]="Divorced",K447+L447+1,marketing_campaign[[#This Row],[Marital_Status]]="YOLO",K447+L447+1,marketing_campaign[[#This Row],[Marital_Status]]="Absurd",K447+L447+1,marketing_campaign[[#This Row],[Marital_Status]]="Widow",K447+L447+1)</f>
        <v>1</v>
      </c>
      <c r="H447" t="str" cm="1">
        <f t="array" ref="H447">_xlfn.IFS(marketing_campaign[[#This Row],[Family_size]]=1,"Family_with_one_child",marketing_campaign[[#This Row],[Family_size]]&gt;1,"Family_with_more_children")</f>
        <v>Family_with_one_child</v>
      </c>
      <c r="I447">
        <v>23295</v>
      </c>
      <c r="J447" t="str">
        <f>IF(marketing_campaign[[#This Row],[Income]]&gt;=Sheet21!B497,"high_income","low_income")</f>
        <v>high_income</v>
      </c>
      <c r="K447">
        <v>0</v>
      </c>
      <c r="L447">
        <v>0</v>
      </c>
      <c r="M447" s="1">
        <v>41468</v>
      </c>
      <c r="N447">
        <v>72</v>
      </c>
      <c r="O447" t="str" cm="1">
        <f t="array" ref="O447">_xlfn.IFS(AND(marketing_campaign[[#This Row],[Recency]]&gt;=0,marketing_campaign[[#This Row],[Recency]]&lt;=14),"Early Recency",AND(marketing_campaign[[#This Row],[Recency]]&gt;=15,marketing_campaign[[#This Row],[Recency]]&lt;=31),"Mid-Recency",marketing_campaign[[#This Row],[Recency]]&gt;=32,"high Recency")</f>
        <v>high Recency</v>
      </c>
      <c r="P447">
        <v>0</v>
      </c>
      <c r="Q447">
        <v>0</v>
      </c>
      <c r="R447">
        <v>1</v>
      </c>
      <c r="S447">
        <v>2</v>
      </c>
      <c r="T447">
        <v>12</v>
      </c>
      <c r="U447">
        <v>5</v>
      </c>
      <c r="V447">
        <f>marketing_campaign[[#This Row],[MntGoldProds]]+marketing_campaign[[#This Row],[MntSweetProducts]]+marketing_campaign[[#This Row],[MntFishProducts]]+marketing_campaign[[#This Row],[MntMeatProducts]]+marketing_campaign[[#This Row],[MntFruits]]+marketing_campaign[[#This Row],[MntWines]]</f>
        <v>20</v>
      </c>
      <c r="W447">
        <v>1</v>
      </c>
      <c r="X447">
        <v>1</v>
      </c>
      <c r="Y447">
        <v>0</v>
      </c>
      <c r="Z447">
        <v>2</v>
      </c>
      <c r="AA447">
        <f t="shared" si="13"/>
        <v>4</v>
      </c>
      <c r="AB447" t="str" cm="1">
        <f t="array" ref="AB447">_xlfn.IFS(AND(AA447&gt;=0,AA447&lt;=15),"low purchase",AND(AA447&gt;=16,AA447&lt;=30),"mid purchase",AA447&gt;=31,"high purchase")</f>
        <v>low purchase</v>
      </c>
      <c r="AC447">
        <v>8</v>
      </c>
      <c r="AD447" t="str">
        <f>IF(marketing_campaign[[#This Row],[NumWebVisitsMonth]]&gt;=5.3,"higher_webvists","lower_webvisits")</f>
        <v>higher_webvists</v>
      </c>
      <c r="AE447">
        <v>0</v>
      </c>
      <c r="AF447">
        <v>0</v>
      </c>
      <c r="AG447">
        <v>0</v>
      </c>
      <c r="AH447">
        <v>0</v>
      </c>
      <c r="AI447">
        <v>0</v>
      </c>
      <c r="AJ447">
        <v>0</v>
      </c>
      <c r="AK447">
        <v>3</v>
      </c>
      <c r="AL447">
        <v>11</v>
      </c>
      <c r="AM447">
        <v>0</v>
      </c>
      <c r="AN447">
        <f>marketing_campaign[[#This Row],[AcceptedCmp2]]+marketing_campaign[[#This Row],[AcceptedCmp1]]+marketing_campaign[[#This Row],[AcceptedCmp5]]+marketing_campaign[[#This Row],[AcceptedCmp4]]+marketing_campaign[[#This Row],[AcceptedCmp3]]+marketing_campaign[[#This Row],[Response]]</f>
        <v>0</v>
      </c>
      <c r="AO447" t="str" cm="1">
        <f t="array" ref="AO44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48" spans="1:41" x14ac:dyDescent="0.35">
      <c r="A448">
        <v>5954</v>
      </c>
      <c r="B448">
        <v>1972</v>
      </c>
      <c r="C448">
        <f t="shared" ca="1" si="12"/>
        <v>54</v>
      </c>
      <c r="D448" t="str" cm="1">
        <f t="array" aca="1" ref="D44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48" t="s">
        <v>34</v>
      </c>
      <c r="F448" t="s">
        <v>35</v>
      </c>
      <c r="G448" cm="1">
        <f t="array" ref="G448">_xlfn.IFS(marketing_campaign[[#This Row],[Marital_Status]]="Single",K448+L448+1,marketing_campaign[[#This Row],[Marital_Status]]="Together",K448+L448+2,marketing_campaign[[#This Row],[Marital_Status]]="Alone",K448+L448+1,marketing_campaign[[#This Row],[Marital_Status]]="Married",K448+L448+2,marketing_campaign[[#This Row],[Marital_Status]]="Divorced",K448+L448+1,marketing_campaign[[#This Row],[Marital_Status]]="YOLO",K448+L448+1,marketing_campaign[[#This Row],[Marital_Status]]="Absurd",K448+L448+1,marketing_campaign[[#This Row],[Marital_Status]]="Widow",K448+L448+1)</f>
        <v>2</v>
      </c>
      <c r="H448" t="str" cm="1">
        <f t="array" ref="H448">_xlfn.IFS(marketing_campaign[[#This Row],[Family_size]]=1,"Family_with_one_child",marketing_campaign[[#This Row],[Family_size]]&gt;1,"Family_with_more_children")</f>
        <v>Family_with_more_children</v>
      </c>
      <c r="I448">
        <v>42618</v>
      </c>
      <c r="J448" t="str">
        <f>IF(marketing_campaign[[#This Row],[Income]]&gt;=Sheet21!B498,"high_income","low_income")</f>
        <v>high_income</v>
      </c>
      <c r="K448">
        <v>1</v>
      </c>
      <c r="L448">
        <v>0</v>
      </c>
      <c r="M448" s="1">
        <v>41556</v>
      </c>
      <c r="N448">
        <v>92</v>
      </c>
      <c r="O448" t="str" cm="1">
        <f t="array" ref="O448">_xlfn.IFS(AND(marketing_campaign[[#This Row],[Recency]]&gt;=0,marketing_campaign[[#This Row],[Recency]]&lt;=14),"Early Recency",AND(marketing_campaign[[#This Row],[Recency]]&gt;=15,marketing_campaign[[#This Row],[Recency]]&lt;=31),"Mid-Recency",marketing_campaign[[#This Row],[Recency]]&gt;=32,"high Recency")</f>
        <v>high Recency</v>
      </c>
      <c r="P448">
        <v>76</v>
      </c>
      <c r="Q448">
        <v>14</v>
      </c>
      <c r="R448">
        <v>74</v>
      </c>
      <c r="S448">
        <v>13</v>
      </c>
      <c r="T448">
        <v>5</v>
      </c>
      <c r="U448">
        <v>10</v>
      </c>
      <c r="V448">
        <f>marketing_campaign[[#This Row],[MntGoldProds]]+marketing_campaign[[#This Row],[MntSweetProducts]]+marketing_campaign[[#This Row],[MntFishProducts]]+marketing_campaign[[#This Row],[MntMeatProducts]]+marketing_campaign[[#This Row],[MntFruits]]+marketing_campaign[[#This Row],[MntWines]]</f>
        <v>192</v>
      </c>
      <c r="W448">
        <v>2</v>
      </c>
      <c r="X448">
        <v>5</v>
      </c>
      <c r="Y448">
        <v>0</v>
      </c>
      <c r="Z448">
        <v>4</v>
      </c>
      <c r="AA448">
        <f t="shared" si="13"/>
        <v>11</v>
      </c>
      <c r="AB448" t="str" cm="1">
        <f t="array" ref="AB448">_xlfn.IFS(AND(AA448&gt;=0,AA448&lt;=15),"low purchase",AND(AA448&gt;=16,AA448&lt;=30),"mid purchase",AA448&gt;=31,"high purchase")</f>
        <v>low purchase</v>
      </c>
      <c r="AC448">
        <v>8</v>
      </c>
      <c r="AD448" t="str">
        <f>IF(marketing_campaign[[#This Row],[NumWebVisitsMonth]]&gt;=5.3,"higher_webvists","lower_webvisits")</f>
        <v>higher_webvists</v>
      </c>
      <c r="AE448">
        <v>0</v>
      </c>
      <c r="AF448">
        <v>0</v>
      </c>
      <c r="AG448">
        <v>0</v>
      </c>
      <c r="AH448">
        <v>0</v>
      </c>
      <c r="AI448">
        <v>0</v>
      </c>
      <c r="AJ448">
        <v>0</v>
      </c>
      <c r="AK448">
        <v>3</v>
      </c>
      <c r="AL448">
        <v>11</v>
      </c>
      <c r="AM448">
        <v>0</v>
      </c>
      <c r="AN448">
        <f>marketing_campaign[[#This Row],[AcceptedCmp2]]+marketing_campaign[[#This Row],[AcceptedCmp1]]+marketing_campaign[[#This Row],[AcceptedCmp5]]+marketing_campaign[[#This Row],[AcceptedCmp4]]+marketing_campaign[[#This Row],[AcceptedCmp3]]+marketing_campaign[[#This Row],[Response]]</f>
        <v>0</v>
      </c>
      <c r="AO448" t="str" cm="1">
        <f t="array" ref="AO44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49" spans="1:41" x14ac:dyDescent="0.35">
      <c r="A449">
        <v>1137</v>
      </c>
      <c r="B449">
        <v>1964</v>
      </c>
      <c r="C449">
        <f t="shared" ca="1" si="12"/>
        <v>62</v>
      </c>
      <c r="D449" t="str" cm="1">
        <f t="array" aca="1" ref="D44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49" t="s">
        <v>29</v>
      </c>
      <c r="F449" t="s">
        <v>30</v>
      </c>
      <c r="G449" cm="1">
        <f t="array" ref="G449">_xlfn.IFS(marketing_campaign[[#This Row],[Marital_Status]]="Single",K449+L449+1,marketing_campaign[[#This Row],[Marital_Status]]="Together",K449+L449+2,marketing_campaign[[#This Row],[Marital_Status]]="Alone",K449+L449+1,marketing_campaign[[#This Row],[Marital_Status]]="Married",K449+L449+2,marketing_campaign[[#This Row],[Marital_Status]]="Divorced",K449+L449+1,marketing_campaign[[#This Row],[Marital_Status]]="YOLO",K449+L449+1,marketing_campaign[[#This Row],[Marital_Status]]="Absurd",K449+L449+1,marketing_campaign[[#This Row],[Marital_Status]]="Widow",K449+L449+1)</f>
        <v>1</v>
      </c>
      <c r="H449" t="str" cm="1">
        <f t="array" ref="H449">_xlfn.IFS(marketing_campaign[[#This Row],[Family_size]]=1,"Family_with_one_child",marketing_campaign[[#This Row],[Family_size]]&gt;1,"Family_with_more_children")</f>
        <v>Family_with_one_child</v>
      </c>
      <c r="I449">
        <v>81246</v>
      </c>
      <c r="J449" t="str">
        <f>IF(marketing_campaign[[#This Row],[Income]]&gt;=Sheet21!B499,"high_income","low_income")</f>
        <v>high_income</v>
      </c>
      <c r="K449">
        <v>0</v>
      </c>
      <c r="L449">
        <v>0</v>
      </c>
      <c r="M449" s="1">
        <v>41637</v>
      </c>
      <c r="N449">
        <v>87</v>
      </c>
      <c r="O449" t="str" cm="1">
        <f t="array" ref="O449">_xlfn.IFS(AND(marketing_campaign[[#This Row],[Recency]]&gt;=0,marketing_campaign[[#This Row],[Recency]]&lt;=14),"Early Recency",AND(marketing_campaign[[#This Row],[Recency]]&gt;=15,marketing_campaign[[#This Row],[Recency]]&lt;=31),"Mid-Recency",marketing_campaign[[#This Row],[Recency]]&gt;=32,"high Recency")</f>
        <v>high Recency</v>
      </c>
      <c r="P449">
        <v>398</v>
      </c>
      <c r="Q449">
        <v>190</v>
      </c>
      <c r="R449">
        <v>537</v>
      </c>
      <c r="S449">
        <v>61</v>
      </c>
      <c r="T449">
        <v>156</v>
      </c>
      <c r="U449">
        <v>37</v>
      </c>
      <c r="V449">
        <f>marketing_campaign[[#This Row],[MntGoldProds]]+marketing_campaign[[#This Row],[MntSweetProducts]]+marketing_campaign[[#This Row],[MntFishProducts]]+marketing_campaign[[#This Row],[MntMeatProducts]]+marketing_campaign[[#This Row],[MntFruits]]+marketing_campaign[[#This Row],[MntWines]]</f>
        <v>1379</v>
      </c>
      <c r="W449">
        <v>1</v>
      </c>
      <c r="X449">
        <v>4</v>
      </c>
      <c r="Y449">
        <v>5</v>
      </c>
      <c r="Z449">
        <v>7</v>
      </c>
      <c r="AA449">
        <f t="shared" si="13"/>
        <v>17</v>
      </c>
      <c r="AB449" t="str" cm="1">
        <f t="array" ref="AB449">_xlfn.IFS(AND(AA449&gt;=0,AA449&lt;=15),"low purchase",AND(AA449&gt;=16,AA449&lt;=30),"mid purchase",AA449&gt;=31,"high purchase")</f>
        <v>mid purchase</v>
      </c>
      <c r="AC449">
        <v>1</v>
      </c>
      <c r="AD449" t="str">
        <f>IF(marketing_campaign[[#This Row],[NumWebVisitsMonth]]&gt;=5.3,"higher_webvists","lower_webvisits")</f>
        <v>lower_webvisits</v>
      </c>
      <c r="AE449">
        <v>1</v>
      </c>
      <c r="AF449">
        <v>0</v>
      </c>
      <c r="AG449">
        <v>0</v>
      </c>
      <c r="AH449">
        <v>1</v>
      </c>
      <c r="AI449">
        <v>0</v>
      </c>
      <c r="AJ449">
        <v>0</v>
      </c>
      <c r="AK449">
        <v>3</v>
      </c>
      <c r="AL449">
        <v>11</v>
      </c>
      <c r="AM449">
        <v>0</v>
      </c>
      <c r="AN449">
        <f>marketing_campaign[[#This Row],[AcceptedCmp2]]+marketing_campaign[[#This Row],[AcceptedCmp1]]+marketing_campaign[[#This Row],[AcceptedCmp5]]+marketing_campaign[[#This Row],[AcceptedCmp4]]+marketing_campaign[[#This Row],[AcceptedCmp3]]+marketing_campaign[[#This Row],[Response]]</f>
        <v>2</v>
      </c>
      <c r="AO449" t="str" cm="1">
        <f t="array" ref="AO44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450" spans="1:41" x14ac:dyDescent="0.35">
      <c r="A450">
        <v>2541</v>
      </c>
      <c r="B450">
        <v>1976</v>
      </c>
      <c r="C450">
        <f t="shared" ref="C450:C513" ca="1" si="14">YEAR(TODAY())-B450</f>
        <v>50</v>
      </c>
      <c r="D450" t="str" cm="1">
        <f t="array" aca="1" ref="D45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50" t="s">
        <v>29</v>
      </c>
      <c r="F450" t="s">
        <v>33</v>
      </c>
      <c r="G450" cm="1">
        <f t="array" ref="G450">_xlfn.IFS(marketing_campaign[[#This Row],[Marital_Status]]="Single",K450+L450+1,marketing_campaign[[#This Row],[Marital_Status]]="Together",K450+L450+2,marketing_campaign[[#This Row],[Marital_Status]]="Alone",K450+L450+1,marketing_campaign[[#This Row],[Marital_Status]]="Married",K450+L450+2,marketing_campaign[[#This Row],[Marital_Status]]="Divorced",K450+L450+1,marketing_campaign[[#This Row],[Marital_Status]]="YOLO",K450+L450+1,marketing_campaign[[#This Row],[Marital_Status]]="Absurd",K450+L450+1,marketing_campaign[[#This Row],[Marital_Status]]="Widow",K450+L450+1)</f>
        <v>3</v>
      </c>
      <c r="H450" t="str" cm="1">
        <f t="array" ref="H450">_xlfn.IFS(marketing_campaign[[#This Row],[Family_size]]=1,"Family_with_one_child",marketing_campaign[[#This Row],[Family_size]]&gt;1,"Family_with_more_children")</f>
        <v>Family_with_more_children</v>
      </c>
      <c r="I450">
        <v>24027</v>
      </c>
      <c r="J450" t="str">
        <f>IF(marketing_campaign[[#This Row],[Income]]&gt;=Sheet21!B500,"high_income","low_income")</f>
        <v>high_income</v>
      </c>
      <c r="K450">
        <v>1</v>
      </c>
      <c r="L450">
        <v>0</v>
      </c>
      <c r="M450" s="1">
        <v>41434</v>
      </c>
      <c r="N450">
        <v>7</v>
      </c>
      <c r="O450" t="str" cm="1">
        <f t="array" ref="O450">_xlfn.IFS(AND(marketing_campaign[[#This Row],[Recency]]&gt;=0,marketing_campaign[[#This Row],[Recency]]&lt;=14),"Early Recency",AND(marketing_campaign[[#This Row],[Recency]]&gt;=15,marketing_campaign[[#This Row],[Recency]]&lt;=31),"Mid-Recency",marketing_campaign[[#This Row],[Recency]]&gt;=32,"high Recency")</f>
        <v>Early Recency</v>
      </c>
      <c r="P450">
        <v>14</v>
      </c>
      <c r="Q450">
        <v>7</v>
      </c>
      <c r="R450">
        <v>11</v>
      </c>
      <c r="S450">
        <v>11</v>
      </c>
      <c r="T450">
        <v>0</v>
      </c>
      <c r="U450">
        <v>5</v>
      </c>
      <c r="V450">
        <f>marketing_campaign[[#This Row],[MntGoldProds]]+marketing_campaign[[#This Row],[MntSweetProducts]]+marketing_campaign[[#This Row],[MntFishProducts]]+marketing_campaign[[#This Row],[MntMeatProducts]]+marketing_campaign[[#This Row],[MntFruits]]+marketing_campaign[[#This Row],[MntWines]]</f>
        <v>48</v>
      </c>
      <c r="W450">
        <v>2</v>
      </c>
      <c r="X450">
        <v>2</v>
      </c>
      <c r="Y450">
        <v>0</v>
      </c>
      <c r="Z450">
        <v>3</v>
      </c>
      <c r="AA450">
        <f t="shared" ref="AA450:AA513" si="15">W450+X450+Y450+Z450</f>
        <v>7</v>
      </c>
      <c r="AB450" t="str" cm="1">
        <f t="array" ref="AB450">_xlfn.IFS(AND(AA450&gt;=0,AA450&lt;=15),"low purchase",AND(AA450&gt;=16,AA450&lt;=30),"mid purchase",AA450&gt;=31,"high purchase")</f>
        <v>low purchase</v>
      </c>
      <c r="AC450">
        <v>8</v>
      </c>
      <c r="AD450" t="str">
        <f>IF(marketing_campaign[[#This Row],[NumWebVisitsMonth]]&gt;=5.3,"higher_webvists","lower_webvisits")</f>
        <v>higher_webvists</v>
      </c>
      <c r="AE450">
        <v>0</v>
      </c>
      <c r="AF450">
        <v>0</v>
      </c>
      <c r="AG450">
        <v>0</v>
      </c>
      <c r="AH450">
        <v>0</v>
      </c>
      <c r="AI450">
        <v>0</v>
      </c>
      <c r="AJ450">
        <v>0</v>
      </c>
      <c r="AK450">
        <v>3</v>
      </c>
      <c r="AL450">
        <v>11</v>
      </c>
      <c r="AM450">
        <v>0</v>
      </c>
      <c r="AN450">
        <f>marketing_campaign[[#This Row],[AcceptedCmp2]]+marketing_campaign[[#This Row],[AcceptedCmp1]]+marketing_campaign[[#This Row],[AcceptedCmp5]]+marketing_campaign[[#This Row],[AcceptedCmp4]]+marketing_campaign[[#This Row],[AcceptedCmp3]]+marketing_campaign[[#This Row],[Response]]</f>
        <v>0</v>
      </c>
      <c r="AO450" t="str" cm="1">
        <f t="array" ref="AO45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51" spans="1:41" x14ac:dyDescent="0.35">
      <c r="A451">
        <v>1142</v>
      </c>
      <c r="B451">
        <v>1953</v>
      </c>
      <c r="C451">
        <f t="shared" ca="1" si="14"/>
        <v>73</v>
      </c>
      <c r="D451" t="str" cm="1">
        <f t="array" aca="1" ref="D45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51" t="s">
        <v>32</v>
      </c>
      <c r="F451" t="s">
        <v>33</v>
      </c>
      <c r="G451" cm="1">
        <f t="array" ref="G451">_xlfn.IFS(marketing_campaign[[#This Row],[Marital_Status]]="Single",K451+L451+1,marketing_campaign[[#This Row],[Marital_Status]]="Together",K451+L451+2,marketing_campaign[[#This Row],[Marital_Status]]="Alone",K451+L451+1,marketing_campaign[[#This Row],[Marital_Status]]="Married",K451+L451+2,marketing_campaign[[#This Row],[Marital_Status]]="Divorced",K451+L451+1,marketing_campaign[[#This Row],[Marital_Status]]="YOLO",K451+L451+1,marketing_campaign[[#This Row],[Marital_Status]]="Absurd",K451+L451+1,marketing_campaign[[#This Row],[Marital_Status]]="Widow",K451+L451+1)</f>
        <v>3</v>
      </c>
      <c r="H451" t="str" cm="1">
        <f t="array" ref="H451">_xlfn.IFS(marketing_campaign[[#This Row],[Family_size]]=1,"Family_with_one_child",marketing_campaign[[#This Row],[Family_size]]&gt;1,"Family_with_more_children")</f>
        <v>Family_with_more_children</v>
      </c>
      <c r="I451">
        <v>55707</v>
      </c>
      <c r="J451" t="str">
        <f>IF(marketing_campaign[[#This Row],[Income]]&gt;=Sheet21!B501,"high_income","low_income")</f>
        <v>high_income</v>
      </c>
      <c r="K451">
        <v>0</v>
      </c>
      <c r="L451">
        <v>1</v>
      </c>
      <c r="M451" s="1">
        <v>41630</v>
      </c>
      <c r="N451">
        <v>91</v>
      </c>
      <c r="O451" t="str" cm="1">
        <f t="array" ref="O451">_xlfn.IFS(AND(marketing_campaign[[#This Row],[Recency]]&gt;=0,marketing_campaign[[#This Row],[Recency]]&lt;=14),"Early Recency",AND(marketing_campaign[[#This Row],[Recency]]&gt;=15,marketing_campaign[[#This Row],[Recency]]&lt;=31),"Mid-Recency",marketing_campaign[[#This Row],[Recency]]&gt;=32,"high Recency")</f>
        <v>high Recency</v>
      </c>
      <c r="P451">
        <v>208</v>
      </c>
      <c r="Q451">
        <v>7</v>
      </c>
      <c r="R451">
        <v>82</v>
      </c>
      <c r="S451">
        <v>30</v>
      </c>
      <c r="T451">
        <v>66</v>
      </c>
      <c r="U451">
        <v>35</v>
      </c>
      <c r="V451">
        <f>marketing_campaign[[#This Row],[MntGoldProds]]+marketing_campaign[[#This Row],[MntSweetProducts]]+marketing_campaign[[#This Row],[MntFishProducts]]+marketing_campaign[[#This Row],[MntMeatProducts]]+marketing_campaign[[#This Row],[MntFruits]]+marketing_campaign[[#This Row],[MntWines]]</f>
        <v>428</v>
      </c>
      <c r="W451">
        <v>2</v>
      </c>
      <c r="X451">
        <v>3</v>
      </c>
      <c r="Y451">
        <v>2</v>
      </c>
      <c r="Z451">
        <v>9</v>
      </c>
      <c r="AA451">
        <f t="shared" si="15"/>
        <v>16</v>
      </c>
      <c r="AB451" t="str" cm="1">
        <f t="array" ref="AB451">_xlfn.IFS(AND(AA451&gt;=0,AA451&lt;=15),"low purchase",AND(AA451&gt;=16,AA451&lt;=30),"mid purchase",AA451&gt;=31,"high purchase")</f>
        <v>mid purchase</v>
      </c>
      <c r="AC451">
        <v>3</v>
      </c>
      <c r="AD451" t="str">
        <f>IF(marketing_campaign[[#This Row],[NumWebVisitsMonth]]&gt;=5.3,"higher_webvists","lower_webvisits")</f>
        <v>lower_webvisits</v>
      </c>
      <c r="AE451">
        <v>0</v>
      </c>
      <c r="AF451">
        <v>0</v>
      </c>
      <c r="AG451">
        <v>0</v>
      </c>
      <c r="AH451">
        <v>0</v>
      </c>
      <c r="AI451">
        <v>0</v>
      </c>
      <c r="AJ451">
        <v>0</v>
      </c>
      <c r="AK451">
        <v>3</v>
      </c>
      <c r="AL451">
        <v>11</v>
      </c>
      <c r="AM451">
        <v>0</v>
      </c>
      <c r="AN451">
        <f>marketing_campaign[[#This Row],[AcceptedCmp2]]+marketing_campaign[[#This Row],[AcceptedCmp1]]+marketing_campaign[[#This Row],[AcceptedCmp5]]+marketing_campaign[[#This Row],[AcceptedCmp4]]+marketing_campaign[[#This Row],[AcceptedCmp3]]+marketing_campaign[[#This Row],[Response]]</f>
        <v>0</v>
      </c>
      <c r="AO451" t="str" cm="1">
        <f t="array" ref="AO45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52" spans="1:41" x14ac:dyDescent="0.35">
      <c r="A452">
        <v>2276</v>
      </c>
      <c r="B452">
        <v>1955</v>
      </c>
      <c r="C452">
        <f t="shared" ca="1" si="14"/>
        <v>71</v>
      </c>
      <c r="D452" t="str" cm="1">
        <f t="array" aca="1" ref="D45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52" t="s">
        <v>29</v>
      </c>
      <c r="F452" t="s">
        <v>30</v>
      </c>
      <c r="G452" cm="1">
        <f t="array" ref="G452">_xlfn.IFS(marketing_campaign[[#This Row],[Marital_Status]]="Single",K452+L452+1,marketing_campaign[[#This Row],[Marital_Status]]="Together",K452+L452+2,marketing_campaign[[#This Row],[Marital_Status]]="Alone",K452+L452+1,marketing_campaign[[#This Row],[Marital_Status]]="Married",K452+L452+2,marketing_campaign[[#This Row],[Marital_Status]]="Divorced",K452+L452+1,marketing_campaign[[#This Row],[Marital_Status]]="YOLO",K452+L452+1,marketing_campaign[[#This Row],[Marital_Status]]="Absurd",K452+L452+1,marketing_campaign[[#This Row],[Marital_Status]]="Widow",K452+L452+1)</f>
        <v>2</v>
      </c>
      <c r="H452" t="str" cm="1">
        <f t="array" ref="H452">_xlfn.IFS(marketing_campaign[[#This Row],[Family_size]]=1,"Family_with_one_child",marketing_campaign[[#This Row],[Family_size]]&gt;1,"Family_with_more_children")</f>
        <v>Family_with_more_children</v>
      </c>
      <c r="I452">
        <v>57959</v>
      </c>
      <c r="J452" t="str">
        <f>IF(marketing_campaign[[#This Row],[Income]]&gt;=Sheet21!B502,"high_income","low_income")</f>
        <v>high_income</v>
      </c>
      <c r="K452">
        <v>0</v>
      </c>
      <c r="L452">
        <v>1</v>
      </c>
      <c r="M452" s="1">
        <v>41396</v>
      </c>
      <c r="N452">
        <v>71</v>
      </c>
      <c r="O452" t="str" cm="1">
        <f t="array" ref="O452">_xlfn.IFS(AND(marketing_campaign[[#This Row],[Recency]]&gt;=0,marketing_campaign[[#This Row],[Recency]]&lt;=14),"Early Recency",AND(marketing_campaign[[#This Row],[Recency]]&gt;=15,marketing_campaign[[#This Row],[Recency]]&lt;=31),"Mid-Recency",marketing_campaign[[#This Row],[Recency]]&gt;=32,"high Recency")</f>
        <v>high Recency</v>
      </c>
      <c r="P452">
        <v>430</v>
      </c>
      <c r="Q452">
        <v>16</v>
      </c>
      <c r="R452">
        <v>322</v>
      </c>
      <c r="S452">
        <v>43</v>
      </c>
      <c r="T452">
        <v>24</v>
      </c>
      <c r="U452">
        <v>33</v>
      </c>
      <c r="V452">
        <f>marketing_campaign[[#This Row],[MntGoldProds]]+marketing_campaign[[#This Row],[MntSweetProducts]]+marketing_campaign[[#This Row],[MntFishProducts]]+marketing_campaign[[#This Row],[MntMeatProducts]]+marketing_campaign[[#This Row],[MntFruits]]+marketing_campaign[[#This Row],[MntWines]]</f>
        <v>868</v>
      </c>
      <c r="W452">
        <v>5</v>
      </c>
      <c r="X452">
        <v>4</v>
      </c>
      <c r="Y452">
        <v>7</v>
      </c>
      <c r="Z452">
        <v>11</v>
      </c>
      <c r="AA452">
        <f t="shared" si="15"/>
        <v>27</v>
      </c>
      <c r="AB452" t="str" cm="1">
        <f t="array" ref="AB452">_xlfn.IFS(AND(AA452&gt;=0,AA452&lt;=15),"low purchase",AND(AA452&gt;=16,AA452&lt;=30),"mid purchase",AA452&gt;=31,"high purchase")</f>
        <v>mid purchase</v>
      </c>
      <c r="AC452">
        <v>3</v>
      </c>
      <c r="AD452" t="str">
        <f>IF(marketing_campaign[[#This Row],[NumWebVisitsMonth]]&gt;=5.3,"higher_webvists","lower_webvisits")</f>
        <v>lower_webvisits</v>
      </c>
      <c r="AE452">
        <v>0</v>
      </c>
      <c r="AF452">
        <v>0</v>
      </c>
      <c r="AG452">
        <v>0</v>
      </c>
      <c r="AH452">
        <v>0</v>
      </c>
      <c r="AI452">
        <v>0</v>
      </c>
      <c r="AJ452">
        <v>0</v>
      </c>
      <c r="AK452">
        <v>3</v>
      </c>
      <c r="AL452">
        <v>11</v>
      </c>
      <c r="AM452">
        <v>0</v>
      </c>
      <c r="AN452">
        <f>marketing_campaign[[#This Row],[AcceptedCmp2]]+marketing_campaign[[#This Row],[AcceptedCmp1]]+marketing_campaign[[#This Row],[AcceptedCmp5]]+marketing_campaign[[#This Row],[AcceptedCmp4]]+marketing_campaign[[#This Row],[AcceptedCmp3]]+marketing_campaign[[#This Row],[Response]]</f>
        <v>0</v>
      </c>
      <c r="AO452" t="str" cm="1">
        <f t="array" ref="AO45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53" spans="1:41" x14ac:dyDescent="0.35">
      <c r="A453">
        <v>2807</v>
      </c>
      <c r="B453">
        <v>1969</v>
      </c>
      <c r="C453">
        <f t="shared" ca="1" si="14"/>
        <v>57</v>
      </c>
      <c r="D453" t="str" cm="1">
        <f t="array" aca="1" ref="D45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53" t="s">
        <v>29</v>
      </c>
      <c r="F453" t="s">
        <v>33</v>
      </c>
      <c r="G453" cm="1">
        <f t="array" ref="G453">_xlfn.IFS(marketing_campaign[[#This Row],[Marital_Status]]="Single",K453+L453+1,marketing_campaign[[#This Row],[Marital_Status]]="Together",K453+L453+2,marketing_campaign[[#This Row],[Marital_Status]]="Alone",K453+L453+1,marketing_campaign[[#This Row],[Marital_Status]]="Married",K453+L453+2,marketing_campaign[[#This Row],[Marital_Status]]="Divorced",K453+L453+1,marketing_campaign[[#This Row],[Marital_Status]]="YOLO",K453+L453+1,marketing_campaign[[#This Row],[Marital_Status]]="Absurd",K453+L453+1,marketing_campaign[[#This Row],[Marital_Status]]="Widow",K453+L453+1)</f>
        <v>3</v>
      </c>
      <c r="H453" t="str" cm="1">
        <f t="array" ref="H453">_xlfn.IFS(marketing_campaign[[#This Row],[Family_size]]=1,"Family_with_one_child",marketing_campaign[[#This Row],[Family_size]]&gt;1,"Family_with_more_children")</f>
        <v>Family_with_more_children</v>
      </c>
      <c r="I453">
        <v>56796</v>
      </c>
      <c r="J453" t="str">
        <f>IF(marketing_campaign[[#This Row],[Income]]&gt;=Sheet21!B503,"high_income","low_income")</f>
        <v>high_income</v>
      </c>
      <c r="K453">
        <v>0</v>
      </c>
      <c r="L453">
        <v>1</v>
      </c>
      <c r="M453" s="1">
        <v>41321</v>
      </c>
      <c r="N453">
        <v>24</v>
      </c>
      <c r="O453" t="str" cm="1">
        <f t="array" ref="O453">_xlfn.IFS(AND(marketing_campaign[[#This Row],[Recency]]&gt;=0,marketing_campaign[[#This Row],[Recency]]&lt;=14),"Early Recency",AND(marketing_campaign[[#This Row],[Recency]]&gt;=15,marketing_campaign[[#This Row],[Recency]]&lt;=31),"Mid-Recency",marketing_campaign[[#This Row],[Recency]]&gt;=32,"high Recency")</f>
        <v>Mid-Recency</v>
      </c>
      <c r="P453">
        <v>656</v>
      </c>
      <c r="Q453">
        <v>38</v>
      </c>
      <c r="R453">
        <v>161</v>
      </c>
      <c r="S453">
        <v>62</v>
      </c>
      <c r="T453">
        <v>47</v>
      </c>
      <c r="U453">
        <v>37</v>
      </c>
      <c r="V453">
        <f>marketing_campaign[[#This Row],[MntGoldProds]]+marketing_campaign[[#This Row],[MntSweetProducts]]+marketing_campaign[[#This Row],[MntFishProducts]]+marketing_campaign[[#This Row],[MntMeatProducts]]+marketing_campaign[[#This Row],[MntFruits]]+marketing_campaign[[#This Row],[MntWines]]</f>
        <v>1001</v>
      </c>
      <c r="W453">
        <v>3</v>
      </c>
      <c r="X453">
        <v>8</v>
      </c>
      <c r="Y453">
        <v>9</v>
      </c>
      <c r="Z453">
        <v>7</v>
      </c>
      <c r="AA453">
        <f t="shared" si="15"/>
        <v>27</v>
      </c>
      <c r="AB453" t="str" cm="1">
        <f t="array" ref="AB453">_xlfn.IFS(AND(AA453&gt;=0,AA453&lt;=15),"low purchase",AND(AA453&gt;=16,AA453&lt;=30),"mid purchase",AA453&gt;=31,"high purchase")</f>
        <v>mid purchase</v>
      </c>
      <c r="AC453">
        <v>7</v>
      </c>
      <c r="AD453" t="str">
        <f>IF(marketing_campaign[[#This Row],[NumWebVisitsMonth]]&gt;=5.3,"higher_webvists","lower_webvisits")</f>
        <v>higher_webvists</v>
      </c>
      <c r="AE453">
        <v>0</v>
      </c>
      <c r="AF453">
        <v>0</v>
      </c>
      <c r="AG453">
        <v>0</v>
      </c>
      <c r="AH453">
        <v>0</v>
      </c>
      <c r="AI453">
        <v>0</v>
      </c>
      <c r="AJ453">
        <v>0</v>
      </c>
      <c r="AK453">
        <v>3</v>
      </c>
      <c r="AL453">
        <v>11</v>
      </c>
      <c r="AM453">
        <v>0</v>
      </c>
      <c r="AN453">
        <f>marketing_campaign[[#This Row],[AcceptedCmp2]]+marketing_campaign[[#This Row],[AcceptedCmp1]]+marketing_campaign[[#This Row],[AcceptedCmp5]]+marketing_campaign[[#This Row],[AcceptedCmp4]]+marketing_campaign[[#This Row],[AcceptedCmp3]]+marketing_campaign[[#This Row],[Response]]</f>
        <v>0</v>
      </c>
      <c r="AO453" t="str" cm="1">
        <f t="array" ref="AO45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54" spans="1:41" x14ac:dyDescent="0.35">
      <c r="A454">
        <v>6471</v>
      </c>
      <c r="B454">
        <v>1971</v>
      </c>
      <c r="C454">
        <f t="shared" ca="1" si="14"/>
        <v>55</v>
      </c>
      <c r="D454" t="str" cm="1">
        <f t="array" aca="1" ref="D45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54" t="s">
        <v>34</v>
      </c>
      <c r="F454" t="s">
        <v>30</v>
      </c>
      <c r="G454" cm="1">
        <f t="array" ref="G454">_xlfn.IFS(marketing_campaign[[#This Row],[Marital_Status]]="Single",K454+L454+1,marketing_campaign[[#This Row],[Marital_Status]]="Together",K454+L454+2,marketing_campaign[[#This Row],[Marital_Status]]="Alone",K454+L454+1,marketing_campaign[[#This Row],[Marital_Status]]="Married",K454+L454+2,marketing_campaign[[#This Row],[Marital_Status]]="Divorced",K454+L454+1,marketing_campaign[[#This Row],[Marital_Status]]="YOLO",K454+L454+1,marketing_campaign[[#This Row],[Marital_Status]]="Absurd",K454+L454+1,marketing_campaign[[#This Row],[Marital_Status]]="Widow",K454+L454+1)</f>
        <v>2</v>
      </c>
      <c r="H454" t="str" cm="1">
        <f t="array" ref="H454">_xlfn.IFS(marketing_campaign[[#This Row],[Family_size]]=1,"Family_with_one_child",marketing_campaign[[#This Row],[Family_size]]&gt;1,"Family_with_more_children")</f>
        <v>Family_with_more_children</v>
      </c>
      <c r="I454">
        <v>36230</v>
      </c>
      <c r="J454" t="str">
        <f>IF(marketing_campaign[[#This Row],[Income]]&gt;=Sheet21!B504,"high_income","low_income")</f>
        <v>high_income</v>
      </c>
      <c r="K454">
        <v>1</v>
      </c>
      <c r="L454">
        <v>0</v>
      </c>
      <c r="M454" s="1">
        <v>41564</v>
      </c>
      <c r="N454">
        <v>17</v>
      </c>
      <c r="O454" t="str" cm="1">
        <f t="array" ref="O454">_xlfn.IFS(AND(marketing_campaign[[#This Row],[Recency]]&gt;=0,marketing_campaign[[#This Row],[Recency]]&lt;=14),"Early Recency",AND(marketing_campaign[[#This Row],[Recency]]&gt;=15,marketing_campaign[[#This Row],[Recency]]&lt;=31),"Mid-Recency",marketing_campaign[[#This Row],[Recency]]&gt;=32,"high Recency")</f>
        <v>Mid-Recency</v>
      </c>
      <c r="P454">
        <v>14</v>
      </c>
      <c r="Q454">
        <v>2</v>
      </c>
      <c r="R454">
        <v>30</v>
      </c>
      <c r="S454">
        <v>8</v>
      </c>
      <c r="T454">
        <v>2</v>
      </c>
      <c r="U454">
        <v>3</v>
      </c>
      <c r="V454">
        <f>marketing_campaign[[#This Row],[MntGoldProds]]+marketing_campaign[[#This Row],[MntSweetProducts]]+marketing_campaign[[#This Row],[MntFishProducts]]+marketing_campaign[[#This Row],[MntMeatProducts]]+marketing_campaign[[#This Row],[MntFruits]]+marketing_campaign[[#This Row],[MntWines]]</f>
        <v>59</v>
      </c>
      <c r="W454">
        <v>1</v>
      </c>
      <c r="X454">
        <v>2</v>
      </c>
      <c r="Y454">
        <v>0</v>
      </c>
      <c r="Z454">
        <v>4</v>
      </c>
      <c r="AA454">
        <f t="shared" si="15"/>
        <v>7</v>
      </c>
      <c r="AB454" t="str" cm="1">
        <f t="array" ref="AB454">_xlfn.IFS(AND(AA454&gt;=0,AA454&lt;=15),"low purchase",AND(AA454&gt;=16,AA454&lt;=30),"mid purchase",AA454&gt;=31,"high purchase")</f>
        <v>low purchase</v>
      </c>
      <c r="AC454">
        <v>5</v>
      </c>
      <c r="AD454" t="str">
        <f>IF(marketing_campaign[[#This Row],[NumWebVisitsMonth]]&gt;=5.3,"higher_webvists","lower_webvisits")</f>
        <v>lower_webvisits</v>
      </c>
      <c r="AE454">
        <v>0</v>
      </c>
      <c r="AF454">
        <v>0</v>
      </c>
      <c r="AG454">
        <v>0</v>
      </c>
      <c r="AH454">
        <v>0</v>
      </c>
      <c r="AI454">
        <v>0</v>
      </c>
      <c r="AJ454">
        <v>0</v>
      </c>
      <c r="AK454">
        <v>3</v>
      </c>
      <c r="AL454">
        <v>11</v>
      </c>
      <c r="AM454">
        <v>0</v>
      </c>
      <c r="AN454">
        <f>marketing_campaign[[#This Row],[AcceptedCmp2]]+marketing_campaign[[#This Row],[AcceptedCmp1]]+marketing_campaign[[#This Row],[AcceptedCmp5]]+marketing_campaign[[#This Row],[AcceptedCmp4]]+marketing_campaign[[#This Row],[AcceptedCmp3]]+marketing_campaign[[#This Row],[Response]]</f>
        <v>0</v>
      </c>
      <c r="AO454" t="str" cm="1">
        <f t="array" ref="AO45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55" spans="1:41" x14ac:dyDescent="0.35">
      <c r="A455">
        <v>6131</v>
      </c>
      <c r="B455">
        <v>1980</v>
      </c>
      <c r="C455">
        <f t="shared" ca="1" si="14"/>
        <v>46</v>
      </c>
      <c r="D455" t="str" cm="1">
        <f t="array" aca="1" ref="D45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55" t="s">
        <v>37</v>
      </c>
      <c r="F455" t="s">
        <v>33</v>
      </c>
      <c r="G455" cm="1">
        <f t="array" ref="G455">_xlfn.IFS(marketing_campaign[[#This Row],[Marital_Status]]="Single",K455+L455+1,marketing_campaign[[#This Row],[Marital_Status]]="Together",K455+L455+2,marketing_campaign[[#This Row],[Marital_Status]]="Alone",K455+L455+1,marketing_campaign[[#This Row],[Marital_Status]]="Married",K455+L455+2,marketing_campaign[[#This Row],[Marital_Status]]="Divorced",K455+L455+1,marketing_campaign[[#This Row],[Marital_Status]]="YOLO",K455+L455+1,marketing_campaign[[#This Row],[Marital_Status]]="Absurd",K455+L455+1,marketing_campaign[[#This Row],[Marital_Status]]="Widow",K455+L455+1)</f>
        <v>4</v>
      </c>
      <c r="H455" t="str" cm="1">
        <f t="array" ref="H455">_xlfn.IFS(marketing_campaign[[#This Row],[Family_size]]=1,"Family_with_one_child",marketing_campaign[[#This Row],[Family_size]]&gt;1,"Family_with_more_children")</f>
        <v>Family_with_more_children</v>
      </c>
      <c r="I455">
        <v>70829</v>
      </c>
      <c r="J455" t="str">
        <f>IF(marketing_campaign[[#This Row],[Income]]&gt;=Sheet21!B505,"high_income","low_income")</f>
        <v>high_income</v>
      </c>
      <c r="K455">
        <v>1</v>
      </c>
      <c r="L455">
        <v>1</v>
      </c>
      <c r="M455" s="1">
        <v>41609</v>
      </c>
      <c r="N455">
        <v>87</v>
      </c>
      <c r="O455" t="str" cm="1">
        <f t="array" ref="O455">_xlfn.IFS(AND(marketing_campaign[[#This Row],[Recency]]&gt;=0,marketing_campaign[[#This Row],[Recency]]&lt;=14),"Early Recency",AND(marketing_campaign[[#This Row],[Recency]]&gt;=15,marketing_campaign[[#This Row],[Recency]]&lt;=31),"Mid-Recency",marketing_campaign[[#This Row],[Recency]]&gt;=32,"high Recency")</f>
        <v>high Recency</v>
      </c>
      <c r="P455">
        <v>141</v>
      </c>
      <c r="Q455">
        <v>70</v>
      </c>
      <c r="R455">
        <v>106</v>
      </c>
      <c r="S455">
        <v>72</v>
      </c>
      <c r="T455">
        <v>19</v>
      </c>
      <c r="U455">
        <v>23</v>
      </c>
      <c r="V455">
        <f>marketing_campaign[[#This Row],[MntGoldProds]]+marketing_campaign[[#This Row],[MntSweetProducts]]+marketing_campaign[[#This Row],[MntFishProducts]]+marketing_campaign[[#This Row],[MntMeatProducts]]+marketing_campaign[[#This Row],[MntFruits]]+marketing_campaign[[#This Row],[MntWines]]</f>
        <v>431</v>
      </c>
      <c r="W455">
        <v>2</v>
      </c>
      <c r="X455">
        <v>4</v>
      </c>
      <c r="Y455">
        <v>2</v>
      </c>
      <c r="Z455">
        <v>8</v>
      </c>
      <c r="AA455">
        <f t="shared" si="15"/>
        <v>16</v>
      </c>
      <c r="AB455" t="str" cm="1">
        <f t="array" ref="AB455">_xlfn.IFS(AND(AA455&gt;=0,AA455&lt;=15),"low purchase",AND(AA455&gt;=16,AA455&lt;=30),"mid purchase",AA455&gt;=31,"high purchase")</f>
        <v>mid purchase</v>
      </c>
      <c r="AC455">
        <v>3</v>
      </c>
      <c r="AD455" t="str">
        <f>IF(marketing_campaign[[#This Row],[NumWebVisitsMonth]]&gt;=5.3,"higher_webvists","lower_webvisits")</f>
        <v>lower_webvisits</v>
      </c>
      <c r="AE455">
        <v>0</v>
      </c>
      <c r="AF455">
        <v>0</v>
      </c>
      <c r="AG455">
        <v>0</v>
      </c>
      <c r="AH455">
        <v>0</v>
      </c>
      <c r="AI455">
        <v>0</v>
      </c>
      <c r="AJ455">
        <v>0</v>
      </c>
      <c r="AK455">
        <v>3</v>
      </c>
      <c r="AL455">
        <v>11</v>
      </c>
      <c r="AM455">
        <v>0</v>
      </c>
      <c r="AN455">
        <f>marketing_campaign[[#This Row],[AcceptedCmp2]]+marketing_campaign[[#This Row],[AcceptedCmp1]]+marketing_campaign[[#This Row],[AcceptedCmp5]]+marketing_campaign[[#This Row],[AcceptedCmp4]]+marketing_campaign[[#This Row],[AcceptedCmp3]]+marketing_campaign[[#This Row],[Response]]</f>
        <v>0</v>
      </c>
      <c r="AO455" t="str" cm="1">
        <f t="array" ref="AO45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56" spans="1:41" x14ac:dyDescent="0.35">
      <c r="A456">
        <v>6233</v>
      </c>
      <c r="B456">
        <v>1976</v>
      </c>
      <c r="C456">
        <f t="shared" ca="1" si="14"/>
        <v>50</v>
      </c>
      <c r="D456" t="str" cm="1">
        <f t="array" aca="1" ref="D45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56" t="s">
        <v>29</v>
      </c>
      <c r="F456" t="s">
        <v>33</v>
      </c>
      <c r="G456" cm="1">
        <f t="array" ref="G456">_xlfn.IFS(marketing_campaign[[#This Row],[Marital_Status]]="Single",K456+L456+1,marketing_campaign[[#This Row],[Marital_Status]]="Together",K456+L456+2,marketing_campaign[[#This Row],[Marital_Status]]="Alone",K456+L456+1,marketing_campaign[[#This Row],[Marital_Status]]="Married",K456+L456+2,marketing_campaign[[#This Row],[Marital_Status]]="Divorced",K456+L456+1,marketing_campaign[[#This Row],[Marital_Status]]="YOLO",K456+L456+1,marketing_campaign[[#This Row],[Marital_Status]]="Absurd",K456+L456+1,marketing_campaign[[#This Row],[Marital_Status]]="Widow",K456+L456+1)</f>
        <v>3</v>
      </c>
      <c r="H456" t="str" cm="1">
        <f t="array" ref="H456">_xlfn.IFS(marketing_campaign[[#This Row],[Family_size]]=1,"Family_with_one_child",marketing_campaign[[#This Row],[Family_size]]&gt;1,"Family_with_more_children")</f>
        <v>Family_with_more_children</v>
      </c>
      <c r="I456">
        <v>65991</v>
      </c>
      <c r="J456" t="str">
        <f>IF(marketing_campaign[[#This Row],[Income]]&gt;=Sheet21!B506,"high_income","low_income")</f>
        <v>high_income</v>
      </c>
      <c r="K456">
        <v>0</v>
      </c>
      <c r="L456">
        <v>1</v>
      </c>
      <c r="M456" s="1">
        <v>41159</v>
      </c>
      <c r="N456">
        <v>21</v>
      </c>
      <c r="O456" t="str" cm="1">
        <f t="array" ref="O456">_xlfn.IFS(AND(marketing_campaign[[#This Row],[Recency]]&gt;=0,marketing_campaign[[#This Row],[Recency]]&lt;=14),"Early Recency",AND(marketing_campaign[[#This Row],[Recency]]&gt;=15,marketing_campaign[[#This Row],[Recency]]&lt;=31),"Mid-Recency",marketing_campaign[[#This Row],[Recency]]&gt;=32,"high Recency")</f>
        <v>Mid-Recency</v>
      </c>
      <c r="P456">
        <v>507</v>
      </c>
      <c r="Q456">
        <v>19</v>
      </c>
      <c r="R456">
        <v>364</v>
      </c>
      <c r="S456">
        <v>25</v>
      </c>
      <c r="T456">
        <v>47</v>
      </c>
      <c r="U456">
        <v>9</v>
      </c>
      <c r="V456">
        <f>marketing_campaign[[#This Row],[MntGoldProds]]+marketing_campaign[[#This Row],[MntSweetProducts]]+marketing_campaign[[#This Row],[MntFishProducts]]+marketing_campaign[[#This Row],[MntMeatProducts]]+marketing_campaign[[#This Row],[MntFruits]]+marketing_campaign[[#This Row],[MntWines]]</f>
        <v>971</v>
      </c>
      <c r="W456">
        <v>3</v>
      </c>
      <c r="X456">
        <v>9</v>
      </c>
      <c r="Y456">
        <v>5</v>
      </c>
      <c r="Z456">
        <v>10</v>
      </c>
      <c r="AA456">
        <f t="shared" si="15"/>
        <v>27</v>
      </c>
      <c r="AB456" t="str" cm="1">
        <f t="array" ref="AB456">_xlfn.IFS(AND(AA456&gt;=0,AA456&lt;=15),"low purchase",AND(AA456&gt;=16,AA456&lt;=30),"mid purchase",AA456&gt;=31,"high purchase")</f>
        <v>mid purchase</v>
      </c>
      <c r="AC456">
        <v>7</v>
      </c>
      <c r="AD456" t="str">
        <f>IF(marketing_campaign[[#This Row],[NumWebVisitsMonth]]&gt;=5.3,"higher_webvists","lower_webvisits")</f>
        <v>higher_webvists</v>
      </c>
      <c r="AE456">
        <v>0</v>
      </c>
      <c r="AF456">
        <v>0</v>
      </c>
      <c r="AG456">
        <v>0</v>
      </c>
      <c r="AH456">
        <v>0</v>
      </c>
      <c r="AI456">
        <v>0</v>
      </c>
      <c r="AJ456">
        <v>0</v>
      </c>
      <c r="AK456">
        <v>3</v>
      </c>
      <c r="AL456">
        <v>11</v>
      </c>
      <c r="AM456">
        <v>0</v>
      </c>
      <c r="AN456">
        <f>marketing_campaign[[#This Row],[AcceptedCmp2]]+marketing_campaign[[#This Row],[AcceptedCmp1]]+marketing_campaign[[#This Row],[AcceptedCmp5]]+marketing_campaign[[#This Row],[AcceptedCmp4]]+marketing_campaign[[#This Row],[AcceptedCmp3]]+marketing_campaign[[#This Row],[Response]]</f>
        <v>0</v>
      </c>
      <c r="AO456" t="str" cm="1">
        <f t="array" ref="AO45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57" spans="1:41" x14ac:dyDescent="0.35">
      <c r="A457">
        <v>4148</v>
      </c>
      <c r="B457">
        <v>1972</v>
      </c>
      <c r="C457">
        <f t="shared" ca="1" si="14"/>
        <v>54</v>
      </c>
      <c r="D457" t="str" cm="1">
        <f t="array" aca="1" ref="D45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57" t="s">
        <v>29</v>
      </c>
      <c r="F457" t="s">
        <v>33</v>
      </c>
      <c r="G457" cm="1">
        <f t="array" ref="G457">_xlfn.IFS(marketing_campaign[[#This Row],[Marital_Status]]="Single",K457+L457+1,marketing_campaign[[#This Row],[Marital_Status]]="Together",K457+L457+2,marketing_campaign[[#This Row],[Marital_Status]]="Alone",K457+L457+1,marketing_campaign[[#This Row],[Marital_Status]]="Married",K457+L457+2,marketing_campaign[[#This Row],[Marital_Status]]="Divorced",K457+L457+1,marketing_campaign[[#This Row],[Marital_Status]]="YOLO",K457+L457+1,marketing_campaign[[#This Row],[Marital_Status]]="Absurd",K457+L457+1,marketing_campaign[[#This Row],[Marital_Status]]="Widow",K457+L457+1)</f>
        <v>5</v>
      </c>
      <c r="H457" t="str" cm="1">
        <f t="array" ref="H457">_xlfn.IFS(marketing_campaign[[#This Row],[Family_size]]=1,"Family_with_one_child",marketing_campaign[[#This Row],[Family_size]]&gt;1,"Family_with_more_children")</f>
        <v>Family_with_more_children</v>
      </c>
      <c r="I457">
        <v>38988</v>
      </c>
      <c r="J457" t="str">
        <f>IF(marketing_campaign[[#This Row],[Income]]&gt;=Sheet21!B507,"high_income","low_income")</f>
        <v>high_income</v>
      </c>
      <c r="K457">
        <v>1</v>
      </c>
      <c r="L457">
        <v>2</v>
      </c>
      <c r="M457" s="1">
        <v>41141</v>
      </c>
      <c r="N457">
        <v>90</v>
      </c>
      <c r="O457" t="str" cm="1">
        <f t="array" ref="O457">_xlfn.IFS(AND(marketing_campaign[[#This Row],[Recency]]&gt;=0,marketing_campaign[[#This Row],[Recency]]&lt;=14),"Early Recency",AND(marketing_campaign[[#This Row],[Recency]]&gt;=15,marketing_campaign[[#This Row],[Recency]]&lt;=31),"Mid-Recency",marketing_campaign[[#This Row],[Recency]]&gt;=32,"high Recency")</f>
        <v>high Recency</v>
      </c>
      <c r="P457">
        <v>164</v>
      </c>
      <c r="Q457">
        <v>24</v>
      </c>
      <c r="R457">
        <v>103</v>
      </c>
      <c r="S457">
        <v>12</v>
      </c>
      <c r="T457">
        <v>3</v>
      </c>
      <c r="U457">
        <v>42</v>
      </c>
      <c r="V457">
        <f>marketing_campaign[[#This Row],[MntGoldProds]]+marketing_campaign[[#This Row],[MntSweetProducts]]+marketing_campaign[[#This Row],[MntFishProducts]]+marketing_campaign[[#This Row],[MntMeatProducts]]+marketing_campaign[[#This Row],[MntFruits]]+marketing_campaign[[#This Row],[MntWines]]</f>
        <v>348</v>
      </c>
      <c r="W457">
        <v>7</v>
      </c>
      <c r="X457">
        <v>5</v>
      </c>
      <c r="Y457">
        <v>1</v>
      </c>
      <c r="Z457">
        <v>6</v>
      </c>
      <c r="AA457">
        <f t="shared" si="15"/>
        <v>19</v>
      </c>
      <c r="AB457" t="str" cm="1">
        <f t="array" ref="AB457">_xlfn.IFS(AND(AA457&gt;=0,AA457&lt;=15),"low purchase",AND(AA457&gt;=16,AA457&lt;=30),"mid purchase",AA457&gt;=31,"high purchase")</f>
        <v>mid purchase</v>
      </c>
      <c r="AC457">
        <v>8</v>
      </c>
      <c r="AD457" t="str">
        <f>IF(marketing_campaign[[#This Row],[NumWebVisitsMonth]]&gt;=5.3,"higher_webvists","lower_webvisits")</f>
        <v>higher_webvists</v>
      </c>
      <c r="AE457">
        <v>0</v>
      </c>
      <c r="AF457">
        <v>0</v>
      </c>
      <c r="AG457">
        <v>0</v>
      </c>
      <c r="AH457">
        <v>0</v>
      </c>
      <c r="AI457">
        <v>0</v>
      </c>
      <c r="AJ457">
        <v>0</v>
      </c>
      <c r="AK457">
        <v>3</v>
      </c>
      <c r="AL457">
        <v>11</v>
      </c>
      <c r="AM457">
        <v>0</v>
      </c>
      <c r="AN457">
        <f>marketing_campaign[[#This Row],[AcceptedCmp2]]+marketing_campaign[[#This Row],[AcceptedCmp1]]+marketing_campaign[[#This Row],[AcceptedCmp5]]+marketing_campaign[[#This Row],[AcceptedCmp4]]+marketing_campaign[[#This Row],[AcceptedCmp3]]+marketing_campaign[[#This Row],[Response]]</f>
        <v>0</v>
      </c>
      <c r="AO457" t="str" cm="1">
        <f t="array" ref="AO45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58" spans="1:41" x14ac:dyDescent="0.35">
      <c r="A458">
        <v>4947</v>
      </c>
      <c r="B458">
        <v>1966</v>
      </c>
      <c r="C458">
        <f t="shared" ca="1" si="14"/>
        <v>60</v>
      </c>
      <c r="D458" t="str" cm="1">
        <f t="array" aca="1" ref="D45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58" t="s">
        <v>37</v>
      </c>
      <c r="F458" t="s">
        <v>30</v>
      </c>
      <c r="G458" cm="1">
        <f t="array" ref="G458">_xlfn.IFS(marketing_campaign[[#This Row],[Marital_Status]]="Single",K458+L458+1,marketing_campaign[[#This Row],[Marital_Status]]="Together",K458+L458+2,marketing_campaign[[#This Row],[Marital_Status]]="Alone",K458+L458+1,marketing_campaign[[#This Row],[Marital_Status]]="Married",K458+L458+2,marketing_campaign[[#This Row],[Marital_Status]]="Divorced",K458+L458+1,marketing_campaign[[#This Row],[Marital_Status]]="YOLO",K458+L458+1,marketing_campaign[[#This Row],[Marital_Status]]="Absurd",K458+L458+1,marketing_campaign[[#This Row],[Marital_Status]]="Widow",K458+L458+1)</f>
        <v>1</v>
      </c>
      <c r="H458" t="str" cm="1">
        <f t="array" ref="H458">_xlfn.IFS(marketing_campaign[[#This Row],[Family_size]]=1,"Family_with_one_child",marketing_campaign[[#This Row],[Family_size]]&gt;1,"Family_with_more_children")</f>
        <v>Family_with_one_child</v>
      </c>
      <c r="I458">
        <v>89572</v>
      </c>
      <c r="J458" t="str">
        <f>IF(marketing_campaign[[#This Row],[Income]]&gt;=Sheet21!B508,"high_income","low_income")</f>
        <v>high_income</v>
      </c>
      <c r="K458">
        <v>0</v>
      </c>
      <c r="L458">
        <v>0</v>
      </c>
      <c r="M458" s="1">
        <v>41167</v>
      </c>
      <c r="N458">
        <v>44</v>
      </c>
      <c r="O458" t="str" cm="1">
        <f t="array" ref="O458">_xlfn.IFS(AND(marketing_campaign[[#This Row],[Recency]]&gt;=0,marketing_campaign[[#This Row],[Recency]]&lt;=14),"Early Recency",AND(marketing_campaign[[#This Row],[Recency]]&gt;=15,marketing_campaign[[#This Row],[Recency]]&lt;=31),"Mid-Recency",marketing_campaign[[#This Row],[Recency]]&gt;=32,"high Recency")</f>
        <v>high Recency</v>
      </c>
      <c r="P458">
        <v>606</v>
      </c>
      <c r="Q458">
        <v>24</v>
      </c>
      <c r="R458">
        <v>974</v>
      </c>
      <c r="S458">
        <v>197</v>
      </c>
      <c r="T458">
        <v>194</v>
      </c>
      <c r="U458">
        <v>64</v>
      </c>
      <c r="V458">
        <f>marketing_campaign[[#This Row],[MntGoldProds]]+marketing_campaign[[#This Row],[MntSweetProducts]]+marketing_campaign[[#This Row],[MntFishProducts]]+marketing_campaign[[#This Row],[MntMeatProducts]]+marketing_campaign[[#This Row],[MntFruits]]+marketing_campaign[[#This Row],[MntWines]]</f>
        <v>2059</v>
      </c>
      <c r="W458">
        <v>1</v>
      </c>
      <c r="X458">
        <v>7</v>
      </c>
      <c r="Y458">
        <v>7</v>
      </c>
      <c r="Z458">
        <v>9</v>
      </c>
      <c r="AA458">
        <f t="shared" si="15"/>
        <v>24</v>
      </c>
      <c r="AB458" t="str" cm="1">
        <f t="array" ref="AB458">_xlfn.IFS(AND(AA458&gt;=0,AA458&lt;=15),"low purchase",AND(AA458&gt;=16,AA458&lt;=30),"mid purchase",AA458&gt;=31,"high purchase")</f>
        <v>mid purchase</v>
      </c>
      <c r="AC458">
        <v>4</v>
      </c>
      <c r="AD458" t="str">
        <f>IF(marketing_campaign[[#This Row],[NumWebVisitsMonth]]&gt;=5.3,"higher_webvists","lower_webvisits")</f>
        <v>lower_webvisits</v>
      </c>
      <c r="AE458">
        <v>0</v>
      </c>
      <c r="AF458">
        <v>1</v>
      </c>
      <c r="AG458">
        <v>0</v>
      </c>
      <c r="AH458">
        <v>1</v>
      </c>
      <c r="AI458">
        <v>0</v>
      </c>
      <c r="AJ458">
        <v>0</v>
      </c>
      <c r="AK458">
        <v>3</v>
      </c>
      <c r="AL458">
        <v>11</v>
      </c>
      <c r="AM458">
        <v>1</v>
      </c>
      <c r="AN458">
        <f>marketing_campaign[[#This Row],[AcceptedCmp2]]+marketing_campaign[[#This Row],[AcceptedCmp1]]+marketing_campaign[[#This Row],[AcceptedCmp5]]+marketing_campaign[[#This Row],[AcceptedCmp4]]+marketing_campaign[[#This Row],[AcceptedCmp3]]+marketing_campaign[[#This Row],[Response]]</f>
        <v>3</v>
      </c>
      <c r="AO458" t="str" cm="1">
        <f t="array" ref="AO45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3/5 campaign accepted</v>
      </c>
    </row>
    <row r="459" spans="1:41" x14ac:dyDescent="0.35">
      <c r="A459">
        <v>3225</v>
      </c>
      <c r="B459">
        <v>1984</v>
      </c>
      <c r="C459">
        <f t="shared" ca="1" si="14"/>
        <v>42</v>
      </c>
      <c r="D459" t="str" cm="1">
        <f t="array" aca="1" ref="D45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459" t="s">
        <v>34</v>
      </c>
      <c r="F459" t="s">
        <v>33</v>
      </c>
      <c r="G459" cm="1">
        <f t="array" ref="G459">_xlfn.IFS(marketing_campaign[[#This Row],[Marital_Status]]="Single",K459+L459+1,marketing_campaign[[#This Row],[Marital_Status]]="Together",K459+L459+2,marketing_campaign[[#This Row],[Marital_Status]]="Alone",K459+L459+1,marketing_campaign[[#This Row],[Marital_Status]]="Married",K459+L459+2,marketing_campaign[[#This Row],[Marital_Status]]="Divorced",K459+L459+1,marketing_campaign[[#This Row],[Marital_Status]]="YOLO",K459+L459+1,marketing_campaign[[#This Row],[Marital_Status]]="Absurd",K459+L459+1,marketing_campaign[[#This Row],[Marital_Status]]="Widow",K459+L459+1)</f>
        <v>3</v>
      </c>
      <c r="H459" t="str" cm="1">
        <f t="array" ref="H459">_xlfn.IFS(marketing_campaign[[#This Row],[Family_size]]=1,"Family_with_one_child",marketing_campaign[[#This Row],[Family_size]]&gt;1,"Family_with_more_children")</f>
        <v>Family_with_more_children</v>
      </c>
      <c r="I459">
        <v>42207</v>
      </c>
      <c r="J459" t="str">
        <f>IF(marketing_campaign[[#This Row],[Income]]&gt;=Sheet21!B509,"high_income","low_income")</f>
        <v>high_income</v>
      </c>
      <c r="K459">
        <v>1</v>
      </c>
      <c r="L459">
        <v>0</v>
      </c>
      <c r="M459" s="1">
        <v>41365</v>
      </c>
      <c r="N459">
        <v>71</v>
      </c>
      <c r="O459" t="str" cm="1">
        <f t="array" ref="O459">_xlfn.IFS(AND(marketing_campaign[[#This Row],[Recency]]&gt;=0,marketing_campaign[[#This Row],[Recency]]&lt;=14),"Early Recency",AND(marketing_campaign[[#This Row],[Recency]]&gt;=15,marketing_campaign[[#This Row],[Recency]]&lt;=31),"Mid-Recency",marketing_campaign[[#This Row],[Recency]]&gt;=32,"high Recency")</f>
        <v>high Recency</v>
      </c>
      <c r="P459">
        <v>116</v>
      </c>
      <c r="Q459">
        <v>11</v>
      </c>
      <c r="R459">
        <v>72</v>
      </c>
      <c r="S459">
        <v>3</v>
      </c>
      <c r="T459">
        <v>17</v>
      </c>
      <c r="U459">
        <v>46</v>
      </c>
      <c r="V459">
        <f>marketing_campaign[[#This Row],[MntGoldProds]]+marketing_campaign[[#This Row],[MntSweetProducts]]+marketing_campaign[[#This Row],[MntFishProducts]]+marketing_campaign[[#This Row],[MntMeatProducts]]+marketing_campaign[[#This Row],[MntFruits]]+marketing_campaign[[#This Row],[MntWines]]</f>
        <v>265</v>
      </c>
      <c r="W459">
        <v>4</v>
      </c>
      <c r="X459">
        <v>4</v>
      </c>
      <c r="Y459">
        <v>1</v>
      </c>
      <c r="Z459">
        <v>5</v>
      </c>
      <c r="AA459">
        <f t="shared" si="15"/>
        <v>14</v>
      </c>
      <c r="AB459" t="str" cm="1">
        <f t="array" ref="AB459">_xlfn.IFS(AND(AA459&gt;=0,AA459&lt;=15),"low purchase",AND(AA459&gt;=16,AA459&lt;=30),"mid purchase",AA459&gt;=31,"high purchase")</f>
        <v>low purchase</v>
      </c>
      <c r="AC459">
        <v>6</v>
      </c>
      <c r="AD459" t="str">
        <f>IF(marketing_campaign[[#This Row],[NumWebVisitsMonth]]&gt;=5.3,"higher_webvists","lower_webvisits")</f>
        <v>higher_webvists</v>
      </c>
      <c r="AE459">
        <v>1</v>
      </c>
      <c r="AF459">
        <v>0</v>
      </c>
      <c r="AG459">
        <v>0</v>
      </c>
      <c r="AH459">
        <v>0</v>
      </c>
      <c r="AI459">
        <v>0</v>
      </c>
      <c r="AJ459">
        <v>0</v>
      </c>
      <c r="AK459">
        <v>3</v>
      </c>
      <c r="AL459">
        <v>11</v>
      </c>
      <c r="AM459">
        <v>1</v>
      </c>
      <c r="AN459">
        <f>marketing_campaign[[#This Row],[AcceptedCmp2]]+marketing_campaign[[#This Row],[AcceptedCmp1]]+marketing_campaign[[#This Row],[AcceptedCmp5]]+marketing_campaign[[#This Row],[AcceptedCmp4]]+marketing_campaign[[#This Row],[AcceptedCmp3]]+marketing_campaign[[#This Row],[Response]]</f>
        <v>2</v>
      </c>
      <c r="AO459" t="str" cm="1">
        <f t="array" ref="AO45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460" spans="1:41" x14ac:dyDescent="0.35">
      <c r="A460">
        <v>7540</v>
      </c>
      <c r="B460">
        <v>1952</v>
      </c>
      <c r="C460">
        <f t="shared" ca="1" si="14"/>
        <v>74</v>
      </c>
      <c r="D460" t="str" cm="1">
        <f t="array" aca="1" ref="D46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60" t="s">
        <v>29</v>
      </c>
      <c r="F460" t="s">
        <v>33</v>
      </c>
      <c r="G460" cm="1">
        <f t="array" ref="G460">_xlfn.IFS(marketing_campaign[[#This Row],[Marital_Status]]="Single",K460+L460+1,marketing_campaign[[#This Row],[Marital_Status]]="Together",K460+L460+2,marketing_campaign[[#This Row],[Marital_Status]]="Alone",K460+L460+1,marketing_campaign[[#This Row],[Marital_Status]]="Married",K460+L460+2,marketing_campaign[[#This Row],[Marital_Status]]="Divorced",K460+L460+1,marketing_campaign[[#This Row],[Marital_Status]]="YOLO",K460+L460+1,marketing_campaign[[#This Row],[Marital_Status]]="Absurd",K460+L460+1,marketing_campaign[[#This Row],[Marital_Status]]="Widow",K460+L460+1)</f>
        <v>3</v>
      </c>
      <c r="H460" t="str" cm="1">
        <f t="array" ref="H460">_xlfn.IFS(marketing_campaign[[#This Row],[Family_size]]=1,"Family_with_one_child",marketing_campaign[[#This Row],[Family_size]]&gt;1,"Family_with_more_children")</f>
        <v>Family_with_more_children</v>
      </c>
      <c r="I460">
        <v>50300</v>
      </c>
      <c r="J460" t="str">
        <f>IF(marketing_campaign[[#This Row],[Income]]&gt;=Sheet21!B510,"high_income","low_income")</f>
        <v>high_income</v>
      </c>
      <c r="K460">
        <v>0</v>
      </c>
      <c r="L460">
        <v>1</v>
      </c>
      <c r="M460" s="1">
        <v>41784</v>
      </c>
      <c r="N460">
        <v>52</v>
      </c>
      <c r="O460" t="str" cm="1">
        <f t="array" ref="O460">_xlfn.IFS(AND(marketing_campaign[[#This Row],[Recency]]&gt;=0,marketing_campaign[[#This Row],[Recency]]&lt;=14),"Early Recency",AND(marketing_campaign[[#This Row],[Recency]]&gt;=15,marketing_campaign[[#This Row],[Recency]]&lt;=31),"Mid-Recency",marketing_campaign[[#This Row],[Recency]]&gt;=32,"high Recency")</f>
        <v>high Recency</v>
      </c>
      <c r="P460">
        <v>143</v>
      </c>
      <c r="Q460">
        <v>15</v>
      </c>
      <c r="R460">
        <v>60</v>
      </c>
      <c r="S460">
        <v>24</v>
      </c>
      <c r="T460">
        <v>23</v>
      </c>
      <c r="U460">
        <v>5</v>
      </c>
      <c r="V460">
        <f>marketing_campaign[[#This Row],[MntGoldProds]]+marketing_campaign[[#This Row],[MntSweetProducts]]+marketing_campaign[[#This Row],[MntFishProducts]]+marketing_campaign[[#This Row],[MntMeatProducts]]+marketing_campaign[[#This Row],[MntFruits]]+marketing_campaign[[#This Row],[MntWines]]</f>
        <v>270</v>
      </c>
      <c r="W460">
        <v>2</v>
      </c>
      <c r="X460">
        <v>2</v>
      </c>
      <c r="Y460">
        <v>1</v>
      </c>
      <c r="Z460">
        <v>8</v>
      </c>
      <c r="AA460">
        <f t="shared" si="15"/>
        <v>13</v>
      </c>
      <c r="AB460" t="str" cm="1">
        <f t="array" ref="AB460">_xlfn.IFS(AND(AA460&gt;=0,AA460&lt;=15),"low purchase",AND(AA460&gt;=16,AA460&lt;=30),"mid purchase",AA460&gt;=31,"high purchase")</f>
        <v>low purchase</v>
      </c>
      <c r="AC460">
        <v>2</v>
      </c>
      <c r="AD460" t="str">
        <f>IF(marketing_campaign[[#This Row],[NumWebVisitsMonth]]&gt;=5.3,"higher_webvists","lower_webvisits")</f>
        <v>lower_webvisits</v>
      </c>
      <c r="AE460">
        <v>0</v>
      </c>
      <c r="AF460">
        <v>0</v>
      </c>
      <c r="AG460">
        <v>0</v>
      </c>
      <c r="AH460">
        <v>0</v>
      </c>
      <c r="AI460">
        <v>0</v>
      </c>
      <c r="AJ460">
        <v>0</v>
      </c>
      <c r="AK460">
        <v>3</v>
      </c>
      <c r="AL460">
        <v>11</v>
      </c>
      <c r="AM460">
        <v>0</v>
      </c>
      <c r="AN460">
        <f>marketing_campaign[[#This Row],[AcceptedCmp2]]+marketing_campaign[[#This Row],[AcceptedCmp1]]+marketing_campaign[[#This Row],[AcceptedCmp5]]+marketing_campaign[[#This Row],[AcceptedCmp4]]+marketing_campaign[[#This Row],[AcceptedCmp3]]+marketing_campaign[[#This Row],[Response]]</f>
        <v>0</v>
      </c>
      <c r="AO460" t="str" cm="1">
        <f t="array" ref="AO46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61" spans="1:41" x14ac:dyDescent="0.35">
      <c r="A461">
        <v>10648</v>
      </c>
      <c r="B461">
        <v>1982</v>
      </c>
      <c r="C461">
        <f t="shared" ca="1" si="14"/>
        <v>44</v>
      </c>
      <c r="D461" t="str" cm="1">
        <f t="array" aca="1" ref="D46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461" t="s">
        <v>37</v>
      </c>
      <c r="F461" t="s">
        <v>31</v>
      </c>
      <c r="G461" cm="1">
        <f t="array" ref="G461">_xlfn.IFS(marketing_campaign[[#This Row],[Marital_Status]]="Single",K461+L461+1,marketing_campaign[[#This Row],[Marital_Status]]="Together",K461+L461+2,marketing_campaign[[#This Row],[Marital_Status]]="Alone",K461+L461+1,marketing_campaign[[#This Row],[Marital_Status]]="Married",K461+L461+2,marketing_campaign[[#This Row],[Marital_Status]]="Divorced",K461+L461+1,marketing_campaign[[#This Row],[Marital_Status]]="YOLO",K461+L461+1,marketing_campaign[[#This Row],[Marital_Status]]="Absurd",K461+L461+1,marketing_campaign[[#This Row],[Marital_Status]]="Widow",K461+L461+1)</f>
        <v>2</v>
      </c>
      <c r="H461" t="str" cm="1">
        <f t="array" ref="H461">_xlfn.IFS(marketing_campaign[[#This Row],[Family_size]]=1,"Family_with_one_child",marketing_campaign[[#This Row],[Family_size]]&gt;1,"Family_with_more_children")</f>
        <v>Family_with_more_children</v>
      </c>
      <c r="I461">
        <v>66664</v>
      </c>
      <c r="J461" t="str">
        <f>IF(marketing_campaign[[#This Row],[Income]]&gt;=Sheet21!B511,"high_income","low_income")</f>
        <v>high_income</v>
      </c>
      <c r="K461">
        <v>0</v>
      </c>
      <c r="L461">
        <v>0</v>
      </c>
      <c r="M461" s="1">
        <v>41177</v>
      </c>
      <c r="N461">
        <v>78</v>
      </c>
      <c r="O461" t="str" cm="1">
        <f t="array" ref="O461">_xlfn.IFS(AND(marketing_campaign[[#This Row],[Recency]]&gt;=0,marketing_campaign[[#This Row],[Recency]]&lt;=14),"Early Recency",AND(marketing_campaign[[#This Row],[Recency]]&gt;=15,marketing_campaign[[#This Row],[Recency]]&lt;=31),"Mid-Recency",marketing_campaign[[#This Row],[Recency]]&gt;=32,"high Recency")</f>
        <v>high Recency</v>
      </c>
      <c r="P461">
        <v>398</v>
      </c>
      <c r="Q461">
        <v>96</v>
      </c>
      <c r="R461">
        <v>447</v>
      </c>
      <c r="S461">
        <v>220</v>
      </c>
      <c r="T461">
        <v>96</v>
      </c>
      <c r="U461">
        <v>32</v>
      </c>
      <c r="V461">
        <f>marketing_campaign[[#This Row],[MntGoldProds]]+marketing_campaign[[#This Row],[MntSweetProducts]]+marketing_campaign[[#This Row],[MntFishProducts]]+marketing_campaign[[#This Row],[MntMeatProducts]]+marketing_campaign[[#This Row],[MntFruits]]+marketing_campaign[[#This Row],[MntWines]]</f>
        <v>1289</v>
      </c>
      <c r="W461">
        <v>1</v>
      </c>
      <c r="X461">
        <v>5</v>
      </c>
      <c r="Y461">
        <v>7</v>
      </c>
      <c r="Z461">
        <v>6</v>
      </c>
      <c r="AA461">
        <f t="shared" si="15"/>
        <v>19</v>
      </c>
      <c r="AB461" t="str" cm="1">
        <f t="array" ref="AB461">_xlfn.IFS(AND(AA461&gt;=0,AA461&lt;=15),"low purchase",AND(AA461&gt;=16,AA461&lt;=30),"mid purchase",AA461&gt;=31,"high purchase")</f>
        <v>mid purchase</v>
      </c>
      <c r="AC461">
        <v>3</v>
      </c>
      <c r="AD461" t="str">
        <f>IF(marketing_campaign[[#This Row],[NumWebVisitsMonth]]&gt;=5.3,"higher_webvists","lower_webvisits")</f>
        <v>lower_webvisits</v>
      </c>
      <c r="AE461">
        <v>0</v>
      </c>
      <c r="AF461">
        <v>0</v>
      </c>
      <c r="AG461">
        <v>0</v>
      </c>
      <c r="AH461">
        <v>0</v>
      </c>
      <c r="AI461">
        <v>0</v>
      </c>
      <c r="AJ461">
        <v>0</v>
      </c>
      <c r="AK461">
        <v>3</v>
      </c>
      <c r="AL461">
        <v>11</v>
      </c>
      <c r="AM461">
        <v>0</v>
      </c>
      <c r="AN461">
        <f>marketing_campaign[[#This Row],[AcceptedCmp2]]+marketing_campaign[[#This Row],[AcceptedCmp1]]+marketing_campaign[[#This Row],[AcceptedCmp5]]+marketing_campaign[[#This Row],[AcceptedCmp4]]+marketing_campaign[[#This Row],[AcceptedCmp3]]+marketing_campaign[[#This Row],[Response]]</f>
        <v>0</v>
      </c>
      <c r="AO461" t="str" cm="1">
        <f t="array" ref="AO46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62" spans="1:41" x14ac:dyDescent="0.35">
      <c r="A462">
        <v>1992</v>
      </c>
      <c r="B462">
        <v>1964</v>
      </c>
      <c r="C462">
        <f t="shared" ca="1" si="14"/>
        <v>62</v>
      </c>
      <c r="D462" t="str" cm="1">
        <f t="array" aca="1" ref="D46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62" t="s">
        <v>29</v>
      </c>
      <c r="F462" t="s">
        <v>33</v>
      </c>
      <c r="G462" cm="1">
        <f t="array" ref="G462">_xlfn.IFS(marketing_campaign[[#This Row],[Marital_Status]]="Single",K462+L462+1,marketing_campaign[[#This Row],[Marital_Status]]="Together",K462+L462+2,marketing_campaign[[#This Row],[Marital_Status]]="Alone",K462+L462+1,marketing_campaign[[#This Row],[Marital_Status]]="Married",K462+L462+2,marketing_campaign[[#This Row],[Marital_Status]]="Divorced",K462+L462+1,marketing_campaign[[#This Row],[Marital_Status]]="YOLO",K462+L462+1,marketing_campaign[[#This Row],[Marital_Status]]="Absurd",K462+L462+1,marketing_campaign[[#This Row],[Marital_Status]]="Widow",K462+L462+1)</f>
        <v>3</v>
      </c>
      <c r="H462" t="str" cm="1">
        <f t="array" ref="H462">_xlfn.IFS(marketing_campaign[[#This Row],[Family_size]]=1,"Family_with_one_child",marketing_campaign[[#This Row],[Family_size]]&gt;1,"Family_with_more_children")</f>
        <v>Family_with_more_children</v>
      </c>
      <c r="I462">
        <v>60597</v>
      </c>
      <c r="J462" t="str">
        <f>IF(marketing_campaign[[#This Row],[Income]]&gt;=Sheet21!B512,"high_income","low_income")</f>
        <v>high_income</v>
      </c>
      <c r="K462">
        <v>0</v>
      </c>
      <c r="L462">
        <v>1</v>
      </c>
      <c r="M462" s="1">
        <v>41640</v>
      </c>
      <c r="N462">
        <v>2</v>
      </c>
      <c r="O462" t="str" cm="1">
        <f t="array" ref="O462">_xlfn.IFS(AND(marketing_campaign[[#This Row],[Recency]]&gt;=0,marketing_campaign[[#This Row],[Recency]]&lt;=14),"Early Recency",AND(marketing_campaign[[#This Row],[Recency]]&gt;=15,marketing_campaign[[#This Row],[Recency]]&lt;=31),"Mid-Recency",marketing_campaign[[#This Row],[Recency]]&gt;=32,"high Recency")</f>
        <v>Early Recency</v>
      </c>
      <c r="P462">
        <v>522</v>
      </c>
      <c r="Q462">
        <v>0</v>
      </c>
      <c r="R462">
        <v>257</v>
      </c>
      <c r="S462">
        <v>32</v>
      </c>
      <c r="T462">
        <v>16</v>
      </c>
      <c r="U462">
        <v>66</v>
      </c>
      <c r="V462">
        <f>marketing_campaign[[#This Row],[MntGoldProds]]+marketing_campaign[[#This Row],[MntSweetProducts]]+marketing_campaign[[#This Row],[MntFishProducts]]+marketing_campaign[[#This Row],[MntMeatProducts]]+marketing_campaign[[#This Row],[MntFruits]]+marketing_campaign[[#This Row],[MntWines]]</f>
        <v>893</v>
      </c>
      <c r="W462">
        <v>4</v>
      </c>
      <c r="X462">
        <v>2</v>
      </c>
      <c r="Y462">
        <v>2</v>
      </c>
      <c r="Z462">
        <v>8</v>
      </c>
      <c r="AA462">
        <f t="shared" si="15"/>
        <v>16</v>
      </c>
      <c r="AB462" t="str" cm="1">
        <f t="array" ref="AB462">_xlfn.IFS(AND(AA462&gt;=0,AA462&lt;=15),"low purchase",AND(AA462&gt;=16,AA462&lt;=30),"mid purchase",AA462&gt;=31,"high purchase")</f>
        <v>mid purchase</v>
      </c>
      <c r="AC462">
        <v>7</v>
      </c>
      <c r="AD462" t="str">
        <f>IF(marketing_campaign[[#This Row],[NumWebVisitsMonth]]&gt;=5.3,"higher_webvists","lower_webvisits")</f>
        <v>higher_webvists</v>
      </c>
      <c r="AE462">
        <v>0</v>
      </c>
      <c r="AF462">
        <v>0</v>
      </c>
      <c r="AG462">
        <v>0</v>
      </c>
      <c r="AH462">
        <v>1</v>
      </c>
      <c r="AI462">
        <v>0</v>
      </c>
      <c r="AJ462">
        <v>0</v>
      </c>
      <c r="AK462">
        <v>3</v>
      </c>
      <c r="AL462">
        <v>11</v>
      </c>
      <c r="AM462">
        <v>1</v>
      </c>
      <c r="AN462">
        <f>marketing_campaign[[#This Row],[AcceptedCmp2]]+marketing_campaign[[#This Row],[AcceptedCmp1]]+marketing_campaign[[#This Row],[AcceptedCmp5]]+marketing_campaign[[#This Row],[AcceptedCmp4]]+marketing_campaign[[#This Row],[AcceptedCmp3]]+marketing_campaign[[#This Row],[Response]]</f>
        <v>2</v>
      </c>
      <c r="AO462" t="str" cm="1">
        <f t="array" ref="AO46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463" spans="1:41" x14ac:dyDescent="0.35">
      <c r="A463">
        <v>7851</v>
      </c>
      <c r="B463">
        <v>1949</v>
      </c>
      <c r="C463">
        <f t="shared" ca="1" si="14"/>
        <v>77</v>
      </c>
      <c r="D463" t="str" cm="1">
        <f t="array" aca="1" ref="D46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63" t="s">
        <v>29</v>
      </c>
      <c r="F463" t="s">
        <v>38</v>
      </c>
      <c r="G463" cm="1">
        <f t="array" ref="G463">_xlfn.IFS(marketing_campaign[[#This Row],[Marital_Status]]="Single",K463+L463+1,marketing_campaign[[#This Row],[Marital_Status]]="Together",K463+L463+2,marketing_campaign[[#This Row],[Marital_Status]]="Alone",K463+L463+1,marketing_campaign[[#This Row],[Marital_Status]]="Married",K463+L463+2,marketing_campaign[[#This Row],[Marital_Status]]="Divorced",K463+L463+1,marketing_campaign[[#This Row],[Marital_Status]]="YOLO",K463+L463+1,marketing_campaign[[#This Row],[Marital_Status]]="Absurd",K463+L463+1,marketing_campaign[[#This Row],[Marital_Status]]="Widow",K463+L463+1)</f>
        <v>1</v>
      </c>
      <c r="H463" t="str" cm="1">
        <f t="array" ref="H463">_xlfn.IFS(marketing_campaign[[#This Row],[Family_size]]=1,"Family_with_one_child",marketing_campaign[[#This Row],[Family_size]]&gt;1,"Family_with_more_children")</f>
        <v>Family_with_one_child</v>
      </c>
      <c r="I463">
        <v>70165</v>
      </c>
      <c r="J463" t="str">
        <f>IF(marketing_campaign[[#This Row],[Income]]&gt;=Sheet21!B513,"high_income","low_income")</f>
        <v>high_income</v>
      </c>
      <c r="K463">
        <v>0</v>
      </c>
      <c r="L463">
        <v>0</v>
      </c>
      <c r="M463" s="1">
        <v>41539</v>
      </c>
      <c r="N463">
        <v>60</v>
      </c>
      <c r="O463" t="str" cm="1">
        <f t="array" ref="O463">_xlfn.IFS(AND(marketing_campaign[[#This Row],[Recency]]&gt;=0,marketing_campaign[[#This Row],[Recency]]&lt;=14),"Early Recency",AND(marketing_campaign[[#This Row],[Recency]]&gt;=15,marketing_campaign[[#This Row],[Recency]]&lt;=31),"Mid-Recency",marketing_campaign[[#This Row],[Recency]]&gt;=32,"high Recency")</f>
        <v>high Recency</v>
      </c>
      <c r="P463">
        <v>161</v>
      </c>
      <c r="Q463">
        <v>0</v>
      </c>
      <c r="R463">
        <v>253</v>
      </c>
      <c r="S463">
        <v>199</v>
      </c>
      <c r="T463">
        <v>191</v>
      </c>
      <c r="U463">
        <v>122</v>
      </c>
      <c r="V463">
        <f>marketing_campaign[[#This Row],[MntGoldProds]]+marketing_campaign[[#This Row],[MntSweetProducts]]+marketing_campaign[[#This Row],[MntFishProducts]]+marketing_campaign[[#This Row],[MntMeatProducts]]+marketing_campaign[[#This Row],[MntFruits]]+marketing_campaign[[#This Row],[MntWines]]</f>
        <v>926</v>
      </c>
      <c r="W463">
        <v>1</v>
      </c>
      <c r="X463">
        <v>3</v>
      </c>
      <c r="Y463">
        <v>7</v>
      </c>
      <c r="Z463">
        <v>11</v>
      </c>
      <c r="AA463">
        <f t="shared" si="15"/>
        <v>22</v>
      </c>
      <c r="AB463" t="str" cm="1">
        <f t="array" ref="AB463">_xlfn.IFS(AND(AA463&gt;=0,AA463&lt;=15),"low purchase",AND(AA463&gt;=16,AA463&lt;=30),"mid purchase",AA463&gt;=31,"high purchase")</f>
        <v>mid purchase</v>
      </c>
      <c r="AC463">
        <v>1</v>
      </c>
      <c r="AD463" t="str">
        <f>IF(marketing_campaign[[#This Row],[NumWebVisitsMonth]]&gt;=5.3,"higher_webvists","lower_webvisits")</f>
        <v>lower_webvisits</v>
      </c>
      <c r="AE463">
        <v>0</v>
      </c>
      <c r="AF463">
        <v>0</v>
      </c>
      <c r="AG463">
        <v>0</v>
      </c>
      <c r="AH463">
        <v>0</v>
      </c>
      <c r="AI463">
        <v>0</v>
      </c>
      <c r="AJ463">
        <v>0</v>
      </c>
      <c r="AK463">
        <v>3</v>
      </c>
      <c r="AL463">
        <v>11</v>
      </c>
      <c r="AM463">
        <v>0</v>
      </c>
      <c r="AN463">
        <f>marketing_campaign[[#This Row],[AcceptedCmp2]]+marketing_campaign[[#This Row],[AcceptedCmp1]]+marketing_campaign[[#This Row],[AcceptedCmp5]]+marketing_campaign[[#This Row],[AcceptedCmp4]]+marketing_campaign[[#This Row],[AcceptedCmp3]]+marketing_campaign[[#This Row],[Response]]</f>
        <v>0</v>
      </c>
      <c r="AO463" t="str" cm="1">
        <f t="array" ref="AO46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64" spans="1:41" x14ac:dyDescent="0.35">
      <c r="A464">
        <v>8594</v>
      </c>
      <c r="B464">
        <v>1958</v>
      </c>
      <c r="C464">
        <f t="shared" ca="1" si="14"/>
        <v>68</v>
      </c>
      <c r="D464" t="str" cm="1">
        <f t="array" aca="1" ref="D46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64" t="s">
        <v>32</v>
      </c>
      <c r="F464" t="s">
        <v>38</v>
      </c>
      <c r="G464" cm="1">
        <f t="array" ref="G464">_xlfn.IFS(marketing_campaign[[#This Row],[Marital_Status]]="Single",K464+L464+1,marketing_campaign[[#This Row],[Marital_Status]]="Together",K464+L464+2,marketing_campaign[[#This Row],[Marital_Status]]="Alone",K464+L464+1,marketing_campaign[[#This Row],[Marital_Status]]="Married",K464+L464+2,marketing_campaign[[#This Row],[Marital_Status]]="Divorced",K464+L464+1,marketing_campaign[[#This Row],[Marital_Status]]="YOLO",K464+L464+1,marketing_campaign[[#This Row],[Marital_Status]]="Absurd",K464+L464+1,marketing_campaign[[#This Row],[Marital_Status]]="Widow",K464+L464+1)</f>
        <v>2</v>
      </c>
      <c r="H464" t="str" cm="1">
        <f t="array" ref="H464">_xlfn.IFS(marketing_campaign[[#This Row],[Family_size]]=1,"Family_with_one_child",marketing_campaign[[#This Row],[Family_size]]&gt;1,"Family_with_more_children")</f>
        <v>Family_with_more_children</v>
      </c>
      <c r="I464">
        <v>50520</v>
      </c>
      <c r="J464" t="str">
        <f>IF(marketing_campaign[[#This Row],[Income]]&gt;=Sheet21!B514,"high_income","low_income")</f>
        <v>high_income</v>
      </c>
      <c r="K464">
        <v>0</v>
      </c>
      <c r="L464">
        <v>1</v>
      </c>
      <c r="M464" s="1">
        <v>41667</v>
      </c>
      <c r="N464">
        <v>25</v>
      </c>
      <c r="O464" t="str" cm="1">
        <f t="array" ref="O464">_xlfn.IFS(AND(marketing_campaign[[#This Row],[Recency]]&gt;=0,marketing_campaign[[#This Row],[Recency]]&lt;=14),"Early Recency",AND(marketing_campaign[[#This Row],[Recency]]&gt;=15,marketing_campaign[[#This Row],[Recency]]&lt;=31),"Mid-Recency",marketing_campaign[[#This Row],[Recency]]&gt;=32,"high Recency")</f>
        <v>Mid-Recency</v>
      </c>
      <c r="P464">
        <v>112</v>
      </c>
      <c r="Q464">
        <v>0</v>
      </c>
      <c r="R464">
        <v>6</v>
      </c>
      <c r="S464">
        <v>2</v>
      </c>
      <c r="T464">
        <v>1</v>
      </c>
      <c r="U464">
        <v>14</v>
      </c>
      <c r="V464">
        <f>marketing_campaign[[#This Row],[MntGoldProds]]+marketing_campaign[[#This Row],[MntSweetProducts]]+marketing_campaign[[#This Row],[MntFishProducts]]+marketing_campaign[[#This Row],[MntMeatProducts]]+marketing_campaign[[#This Row],[MntFruits]]+marketing_campaign[[#This Row],[MntWines]]</f>
        <v>135</v>
      </c>
      <c r="W464">
        <v>2</v>
      </c>
      <c r="X464">
        <v>3</v>
      </c>
      <c r="Y464">
        <v>1</v>
      </c>
      <c r="Z464">
        <v>3</v>
      </c>
      <c r="AA464">
        <f t="shared" si="15"/>
        <v>9</v>
      </c>
      <c r="AB464" t="str" cm="1">
        <f t="array" ref="AB464">_xlfn.IFS(AND(AA464&gt;=0,AA464&lt;=15),"low purchase",AND(AA464&gt;=16,AA464&lt;=30),"mid purchase",AA464&gt;=31,"high purchase")</f>
        <v>low purchase</v>
      </c>
      <c r="AC464">
        <v>6</v>
      </c>
      <c r="AD464" t="str">
        <f>IF(marketing_campaign[[#This Row],[NumWebVisitsMonth]]&gt;=5.3,"higher_webvists","lower_webvisits")</f>
        <v>higher_webvists</v>
      </c>
      <c r="AE464">
        <v>0</v>
      </c>
      <c r="AF464">
        <v>0</v>
      </c>
      <c r="AG464">
        <v>0</v>
      </c>
      <c r="AH464">
        <v>0</v>
      </c>
      <c r="AI464">
        <v>0</v>
      </c>
      <c r="AJ464">
        <v>0</v>
      </c>
      <c r="AK464">
        <v>3</v>
      </c>
      <c r="AL464">
        <v>11</v>
      </c>
      <c r="AM464">
        <v>0</v>
      </c>
      <c r="AN464">
        <f>marketing_campaign[[#This Row],[AcceptedCmp2]]+marketing_campaign[[#This Row],[AcceptedCmp1]]+marketing_campaign[[#This Row],[AcceptedCmp5]]+marketing_campaign[[#This Row],[AcceptedCmp4]]+marketing_campaign[[#This Row],[AcceptedCmp3]]+marketing_campaign[[#This Row],[Response]]</f>
        <v>0</v>
      </c>
      <c r="AO464" t="str" cm="1">
        <f t="array" ref="AO46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65" spans="1:41" x14ac:dyDescent="0.35">
      <c r="A465">
        <v>7059</v>
      </c>
      <c r="B465">
        <v>1963</v>
      </c>
      <c r="C465">
        <f t="shared" ca="1" si="14"/>
        <v>63</v>
      </c>
      <c r="D465" t="str" cm="1">
        <f t="array" aca="1" ref="D46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65" t="s">
        <v>29</v>
      </c>
      <c r="F465" t="s">
        <v>33</v>
      </c>
      <c r="G465" cm="1">
        <f t="array" ref="G465">_xlfn.IFS(marketing_campaign[[#This Row],[Marital_Status]]="Single",K465+L465+1,marketing_campaign[[#This Row],[Marital_Status]]="Together",K465+L465+2,marketing_campaign[[#This Row],[Marital_Status]]="Alone",K465+L465+1,marketing_campaign[[#This Row],[Marital_Status]]="Married",K465+L465+2,marketing_campaign[[#This Row],[Marital_Status]]="Divorced",K465+L465+1,marketing_campaign[[#This Row],[Marital_Status]]="YOLO",K465+L465+1,marketing_campaign[[#This Row],[Marital_Status]]="Absurd",K465+L465+1,marketing_campaign[[#This Row],[Marital_Status]]="Widow",K465+L465+1)</f>
        <v>2</v>
      </c>
      <c r="H465" t="str" cm="1">
        <f t="array" ref="H465">_xlfn.IFS(marketing_campaign[[#This Row],[Family_size]]=1,"Family_with_one_child",marketing_campaign[[#This Row],[Family_size]]&gt;1,"Family_with_more_children")</f>
        <v>Family_with_more_children</v>
      </c>
      <c r="I465">
        <v>80124</v>
      </c>
      <c r="J465" t="str">
        <f>IF(marketing_campaign[[#This Row],[Income]]&gt;=Sheet21!B515,"high_income","low_income")</f>
        <v>high_income</v>
      </c>
      <c r="K465">
        <v>0</v>
      </c>
      <c r="L465">
        <v>0</v>
      </c>
      <c r="M465" s="1">
        <v>41816</v>
      </c>
      <c r="N465">
        <v>47</v>
      </c>
      <c r="O465" t="str" cm="1">
        <f t="array" ref="O465">_xlfn.IFS(AND(marketing_campaign[[#This Row],[Recency]]&gt;=0,marketing_campaign[[#This Row],[Recency]]&lt;=14),"Early Recency",AND(marketing_campaign[[#This Row],[Recency]]&gt;=15,marketing_campaign[[#This Row],[Recency]]&lt;=31),"Mid-Recency",marketing_campaign[[#This Row],[Recency]]&gt;=32,"high Recency")</f>
        <v>high Recency</v>
      </c>
      <c r="P465">
        <v>483</v>
      </c>
      <c r="Q465">
        <v>84</v>
      </c>
      <c r="R465">
        <v>398</v>
      </c>
      <c r="S465">
        <v>205</v>
      </c>
      <c r="T465">
        <v>84</v>
      </c>
      <c r="U465">
        <v>241</v>
      </c>
      <c r="V465">
        <f>marketing_campaign[[#This Row],[MntGoldProds]]+marketing_campaign[[#This Row],[MntSweetProducts]]+marketing_campaign[[#This Row],[MntFishProducts]]+marketing_campaign[[#This Row],[MntMeatProducts]]+marketing_campaign[[#This Row],[MntFruits]]+marketing_campaign[[#This Row],[MntWines]]</f>
        <v>1495</v>
      </c>
      <c r="W465">
        <v>1</v>
      </c>
      <c r="X465">
        <v>3</v>
      </c>
      <c r="Y465">
        <v>7</v>
      </c>
      <c r="Z465">
        <v>8</v>
      </c>
      <c r="AA465">
        <f t="shared" si="15"/>
        <v>19</v>
      </c>
      <c r="AB465" t="str" cm="1">
        <f t="array" ref="AB465">_xlfn.IFS(AND(AA465&gt;=0,AA465&lt;=15),"low purchase",AND(AA465&gt;=16,AA465&lt;=30),"mid purchase",AA465&gt;=31,"high purchase")</f>
        <v>mid purchase</v>
      </c>
      <c r="AC465">
        <v>1</v>
      </c>
      <c r="AD465" t="str">
        <f>IF(marketing_campaign[[#This Row],[NumWebVisitsMonth]]&gt;=5.3,"higher_webvists","lower_webvisits")</f>
        <v>lower_webvisits</v>
      </c>
      <c r="AE465">
        <v>1</v>
      </c>
      <c r="AF465">
        <v>0</v>
      </c>
      <c r="AG465">
        <v>0</v>
      </c>
      <c r="AH465">
        <v>0</v>
      </c>
      <c r="AI465">
        <v>0</v>
      </c>
      <c r="AJ465">
        <v>0</v>
      </c>
      <c r="AK465">
        <v>3</v>
      </c>
      <c r="AL465">
        <v>11</v>
      </c>
      <c r="AM465">
        <v>0</v>
      </c>
      <c r="AN465">
        <f>marketing_campaign[[#This Row],[AcceptedCmp2]]+marketing_campaign[[#This Row],[AcceptedCmp1]]+marketing_campaign[[#This Row],[AcceptedCmp5]]+marketing_campaign[[#This Row],[AcceptedCmp4]]+marketing_campaign[[#This Row],[AcceptedCmp3]]+marketing_campaign[[#This Row],[Response]]</f>
        <v>1</v>
      </c>
      <c r="AO465" t="str" cm="1">
        <f t="array" ref="AO46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466" spans="1:41" x14ac:dyDescent="0.35">
      <c r="A466">
        <v>2815</v>
      </c>
      <c r="B466">
        <v>1975</v>
      </c>
      <c r="C466">
        <f t="shared" ca="1" si="14"/>
        <v>51</v>
      </c>
      <c r="D466" t="str" cm="1">
        <f t="array" aca="1" ref="D46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66" t="s">
        <v>29</v>
      </c>
      <c r="F466" t="s">
        <v>33</v>
      </c>
      <c r="G466" cm="1">
        <f t="array" ref="G466">_xlfn.IFS(marketing_campaign[[#This Row],[Marital_Status]]="Single",K466+L466+1,marketing_campaign[[#This Row],[Marital_Status]]="Together",K466+L466+2,marketing_campaign[[#This Row],[Marital_Status]]="Alone",K466+L466+1,marketing_campaign[[#This Row],[Marital_Status]]="Married",K466+L466+2,marketing_campaign[[#This Row],[Marital_Status]]="Divorced",K466+L466+1,marketing_campaign[[#This Row],[Marital_Status]]="YOLO",K466+L466+1,marketing_campaign[[#This Row],[Marital_Status]]="Absurd",K466+L466+1,marketing_campaign[[#This Row],[Marital_Status]]="Widow",K466+L466+1)</f>
        <v>3</v>
      </c>
      <c r="H466" t="str" cm="1">
        <f t="array" ref="H466">_xlfn.IFS(marketing_campaign[[#This Row],[Family_size]]=1,"Family_with_one_child",marketing_campaign[[#This Row],[Family_size]]&gt;1,"Family_with_more_children")</f>
        <v>Family_with_more_children</v>
      </c>
      <c r="I466">
        <v>33183</v>
      </c>
      <c r="J466" t="str">
        <f>IF(marketing_campaign[[#This Row],[Income]]&gt;=Sheet21!B516,"high_income","low_income")</f>
        <v>high_income</v>
      </c>
      <c r="K466">
        <v>1</v>
      </c>
      <c r="L466">
        <v>0</v>
      </c>
      <c r="M466" s="1">
        <v>41694</v>
      </c>
      <c r="N466">
        <v>46</v>
      </c>
      <c r="O466" t="str" cm="1">
        <f t="array" ref="O466">_xlfn.IFS(AND(marketing_campaign[[#This Row],[Recency]]&gt;=0,marketing_campaign[[#This Row],[Recency]]&lt;=14),"Early Recency",AND(marketing_campaign[[#This Row],[Recency]]&gt;=15,marketing_campaign[[#This Row],[Recency]]&lt;=31),"Mid-Recency",marketing_campaign[[#This Row],[Recency]]&gt;=32,"high Recency")</f>
        <v>high Recency</v>
      </c>
      <c r="P466">
        <v>7</v>
      </c>
      <c r="Q466">
        <v>5</v>
      </c>
      <c r="R466">
        <v>39</v>
      </c>
      <c r="S466">
        <v>17</v>
      </c>
      <c r="T466">
        <v>15</v>
      </c>
      <c r="U466">
        <v>37</v>
      </c>
      <c r="V466">
        <f>marketing_campaign[[#This Row],[MntGoldProds]]+marketing_campaign[[#This Row],[MntSweetProducts]]+marketing_campaign[[#This Row],[MntFishProducts]]+marketing_campaign[[#This Row],[MntMeatProducts]]+marketing_campaign[[#This Row],[MntFruits]]+marketing_campaign[[#This Row],[MntWines]]</f>
        <v>120</v>
      </c>
      <c r="W466">
        <v>2</v>
      </c>
      <c r="X466">
        <v>4</v>
      </c>
      <c r="Y466">
        <v>0</v>
      </c>
      <c r="Z466">
        <v>3</v>
      </c>
      <c r="AA466">
        <f t="shared" si="15"/>
        <v>9</v>
      </c>
      <c r="AB466" t="str" cm="1">
        <f t="array" ref="AB466">_xlfn.IFS(AND(AA466&gt;=0,AA466&lt;=15),"low purchase",AND(AA466&gt;=16,AA466&lt;=30),"mid purchase",AA466&gt;=31,"high purchase")</f>
        <v>low purchase</v>
      </c>
      <c r="AC466">
        <v>7</v>
      </c>
      <c r="AD466" t="str">
        <f>IF(marketing_campaign[[#This Row],[NumWebVisitsMonth]]&gt;=5.3,"higher_webvists","lower_webvisits")</f>
        <v>higher_webvists</v>
      </c>
      <c r="AE466">
        <v>0</v>
      </c>
      <c r="AF466">
        <v>0</v>
      </c>
      <c r="AG466">
        <v>0</v>
      </c>
      <c r="AH466">
        <v>0</v>
      </c>
      <c r="AI466">
        <v>0</v>
      </c>
      <c r="AJ466">
        <v>0</v>
      </c>
      <c r="AK466">
        <v>3</v>
      </c>
      <c r="AL466">
        <v>11</v>
      </c>
      <c r="AM466">
        <v>0</v>
      </c>
      <c r="AN466">
        <f>marketing_campaign[[#This Row],[AcceptedCmp2]]+marketing_campaign[[#This Row],[AcceptedCmp1]]+marketing_campaign[[#This Row],[AcceptedCmp5]]+marketing_campaign[[#This Row],[AcceptedCmp4]]+marketing_campaign[[#This Row],[AcceptedCmp3]]+marketing_campaign[[#This Row],[Response]]</f>
        <v>0</v>
      </c>
      <c r="AO466" t="str" cm="1">
        <f t="array" ref="AO46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67" spans="1:41" x14ac:dyDescent="0.35">
      <c r="A467">
        <v>2416</v>
      </c>
      <c r="B467">
        <v>1969</v>
      </c>
      <c r="C467">
        <f t="shared" ca="1" si="14"/>
        <v>57</v>
      </c>
      <c r="D467" t="str" cm="1">
        <f t="array" aca="1" ref="D46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67" t="s">
        <v>32</v>
      </c>
      <c r="F467" t="s">
        <v>30</v>
      </c>
      <c r="G467" cm="1">
        <f t="array" ref="G467">_xlfn.IFS(marketing_campaign[[#This Row],[Marital_Status]]="Single",K467+L467+1,marketing_campaign[[#This Row],[Marital_Status]]="Together",K467+L467+2,marketing_campaign[[#This Row],[Marital_Status]]="Alone",K467+L467+1,marketing_campaign[[#This Row],[Marital_Status]]="Married",K467+L467+2,marketing_campaign[[#This Row],[Marital_Status]]="Divorced",K467+L467+1,marketing_campaign[[#This Row],[Marital_Status]]="YOLO",K467+L467+1,marketing_campaign[[#This Row],[Marital_Status]]="Absurd",K467+L467+1,marketing_campaign[[#This Row],[Marital_Status]]="Widow",K467+L467+1)</f>
        <v>1</v>
      </c>
      <c r="H467" t="str" cm="1">
        <f t="array" ref="H467">_xlfn.IFS(marketing_campaign[[#This Row],[Family_size]]=1,"Family_with_one_child",marketing_campaign[[#This Row],[Family_size]]&gt;1,"Family_with_more_children")</f>
        <v>Family_with_one_child</v>
      </c>
      <c r="I467">
        <v>66582</v>
      </c>
      <c r="J467" t="str">
        <f>IF(marketing_campaign[[#This Row],[Income]]&gt;=Sheet21!B517,"high_income","low_income")</f>
        <v>high_income</v>
      </c>
      <c r="K467">
        <v>0</v>
      </c>
      <c r="L467">
        <v>0</v>
      </c>
      <c r="M467" s="1">
        <v>41701</v>
      </c>
      <c r="N467">
        <v>83</v>
      </c>
      <c r="O467" t="str" cm="1">
        <f t="array" ref="O467">_xlfn.IFS(AND(marketing_campaign[[#This Row],[Recency]]&gt;=0,marketing_campaign[[#This Row],[Recency]]&lt;=14),"Early Recency",AND(marketing_campaign[[#This Row],[Recency]]&gt;=15,marketing_campaign[[#This Row],[Recency]]&lt;=31),"Mid-Recency",marketing_campaign[[#This Row],[Recency]]&gt;=32,"high Recency")</f>
        <v>high Recency</v>
      </c>
      <c r="P467">
        <v>789</v>
      </c>
      <c r="Q467">
        <v>25</v>
      </c>
      <c r="R467">
        <v>420</v>
      </c>
      <c r="S467">
        <v>16</v>
      </c>
      <c r="T467">
        <v>38</v>
      </c>
      <c r="U467">
        <v>0</v>
      </c>
      <c r="V467">
        <f>marketing_campaign[[#This Row],[MntGoldProds]]+marketing_campaign[[#This Row],[MntSweetProducts]]+marketing_campaign[[#This Row],[MntFishProducts]]+marketing_campaign[[#This Row],[MntMeatProducts]]+marketing_campaign[[#This Row],[MntFruits]]+marketing_campaign[[#This Row],[MntWines]]</f>
        <v>1288</v>
      </c>
      <c r="W467">
        <v>1</v>
      </c>
      <c r="X467">
        <v>2</v>
      </c>
      <c r="Y467">
        <v>8</v>
      </c>
      <c r="Z467">
        <v>9</v>
      </c>
      <c r="AA467">
        <f t="shared" si="15"/>
        <v>20</v>
      </c>
      <c r="AB467" t="str" cm="1">
        <f t="array" ref="AB467">_xlfn.IFS(AND(AA467&gt;=0,AA467&lt;=15),"low purchase",AND(AA467&gt;=16,AA467&lt;=30),"mid purchase",AA467&gt;=31,"high purchase")</f>
        <v>mid purchase</v>
      </c>
      <c r="AC467">
        <v>1</v>
      </c>
      <c r="AD467" t="str">
        <f>IF(marketing_campaign[[#This Row],[NumWebVisitsMonth]]&gt;=5.3,"higher_webvists","lower_webvisits")</f>
        <v>lower_webvisits</v>
      </c>
      <c r="AE467">
        <v>0</v>
      </c>
      <c r="AF467">
        <v>0</v>
      </c>
      <c r="AG467">
        <v>0</v>
      </c>
      <c r="AH467">
        <v>0</v>
      </c>
      <c r="AI467">
        <v>0</v>
      </c>
      <c r="AJ467">
        <v>0</v>
      </c>
      <c r="AK467">
        <v>3</v>
      </c>
      <c r="AL467">
        <v>11</v>
      </c>
      <c r="AM467">
        <v>0</v>
      </c>
      <c r="AN467">
        <f>marketing_campaign[[#This Row],[AcceptedCmp2]]+marketing_campaign[[#This Row],[AcceptedCmp1]]+marketing_campaign[[#This Row],[AcceptedCmp5]]+marketing_campaign[[#This Row],[AcceptedCmp4]]+marketing_campaign[[#This Row],[AcceptedCmp3]]+marketing_campaign[[#This Row],[Response]]</f>
        <v>0</v>
      </c>
      <c r="AO467" t="str" cm="1">
        <f t="array" ref="AO46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68" spans="1:41" x14ac:dyDescent="0.35">
      <c r="A468">
        <v>7999</v>
      </c>
      <c r="B468">
        <v>1955</v>
      </c>
      <c r="C468">
        <f t="shared" ca="1" si="14"/>
        <v>71</v>
      </c>
      <c r="D468" t="str" cm="1">
        <f t="array" aca="1" ref="D46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68" t="s">
        <v>32</v>
      </c>
      <c r="F468" t="s">
        <v>31</v>
      </c>
      <c r="G468" cm="1">
        <f t="array" ref="G468">_xlfn.IFS(marketing_campaign[[#This Row],[Marital_Status]]="Single",K468+L468+1,marketing_campaign[[#This Row],[Marital_Status]]="Together",K468+L468+2,marketing_campaign[[#This Row],[Marital_Status]]="Alone",K468+L468+1,marketing_campaign[[#This Row],[Marital_Status]]="Married",K468+L468+2,marketing_campaign[[#This Row],[Marital_Status]]="Divorced",K468+L468+1,marketing_campaign[[#This Row],[Marital_Status]]="YOLO",K468+L468+1,marketing_campaign[[#This Row],[Marital_Status]]="Absurd",K468+L468+1,marketing_campaign[[#This Row],[Marital_Status]]="Widow",K468+L468+1)</f>
        <v>2</v>
      </c>
      <c r="H468" t="str" cm="1">
        <f t="array" ref="H468">_xlfn.IFS(marketing_campaign[[#This Row],[Family_size]]=1,"Family_with_one_child",marketing_campaign[[#This Row],[Family_size]]&gt;1,"Family_with_more_children")</f>
        <v>Family_with_more_children</v>
      </c>
      <c r="I468">
        <v>75261</v>
      </c>
      <c r="J468" t="str">
        <f>IF(marketing_campaign[[#This Row],[Income]]&gt;=Sheet21!B518,"high_income","low_income")</f>
        <v>high_income</v>
      </c>
      <c r="K468">
        <v>0</v>
      </c>
      <c r="L468">
        <v>0</v>
      </c>
      <c r="M468" s="1">
        <v>41387</v>
      </c>
      <c r="N468">
        <v>17</v>
      </c>
      <c r="O468" t="str" cm="1">
        <f t="array" ref="O468">_xlfn.IFS(AND(marketing_campaign[[#This Row],[Recency]]&gt;=0,marketing_campaign[[#This Row],[Recency]]&lt;=14),"Early Recency",AND(marketing_campaign[[#This Row],[Recency]]&gt;=15,marketing_campaign[[#This Row],[Recency]]&lt;=31),"Mid-Recency",marketing_campaign[[#This Row],[Recency]]&gt;=32,"high Recency")</f>
        <v>Mid-Recency</v>
      </c>
      <c r="P468">
        <v>1239</v>
      </c>
      <c r="Q468">
        <v>17</v>
      </c>
      <c r="R468">
        <v>413</v>
      </c>
      <c r="S468">
        <v>23</v>
      </c>
      <c r="T468">
        <v>34</v>
      </c>
      <c r="U468">
        <v>17</v>
      </c>
      <c r="V468">
        <f>marketing_campaign[[#This Row],[MntGoldProds]]+marketing_campaign[[#This Row],[MntSweetProducts]]+marketing_campaign[[#This Row],[MntFishProducts]]+marketing_campaign[[#This Row],[MntMeatProducts]]+marketing_campaign[[#This Row],[MntFruits]]+marketing_campaign[[#This Row],[MntWines]]</f>
        <v>1743</v>
      </c>
      <c r="W468">
        <v>1</v>
      </c>
      <c r="X468">
        <v>5</v>
      </c>
      <c r="Y468">
        <v>6</v>
      </c>
      <c r="Z468">
        <v>5</v>
      </c>
      <c r="AA468">
        <f t="shared" si="15"/>
        <v>17</v>
      </c>
      <c r="AB468" t="str" cm="1">
        <f t="array" ref="AB468">_xlfn.IFS(AND(AA468&gt;=0,AA468&lt;=15),"low purchase",AND(AA468&gt;=16,AA468&lt;=30),"mid purchase",AA468&gt;=31,"high purchase")</f>
        <v>mid purchase</v>
      </c>
      <c r="AC468">
        <v>2</v>
      </c>
      <c r="AD468" t="str">
        <f>IF(marketing_campaign[[#This Row],[NumWebVisitsMonth]]&gt;=5.3,"higher_webvists","lower_webvisits")</f>
        <v>lower_webvisits</v>
      </c>
      <c r="AE468">
        <v>0</v>
      </c>
      <c r="AF468">
        <v>1</v>
      </c>
      <c r="AG468">
        <v>1</v>
      </c>
      <c r="AH468">
        <v>0</v>
      </c>
      <c r="AI468">
        <v>0</v>
      </c>
      <c r="AJ468">
        <v>0</v>
      </c>
      <c r="AK468">
        <v>3</v>
      </c>
      <c r="AL468">
        <v>11</v>
      </c>
      <c r="AM468">
        <v>1</v>
      </c>
      <c r="AN468">
        <f>marketing_campaign[[#This Row],[AcceptedCmp2]]+marketing_campaign[[#This Row],[AcceptedCmp1]]+marketing_campaign[[#This Row],[AcceptedCmp5]]+marketing_campaign[[#This Row],[AcceptedCmp4]]+marketing_campaign[[#This Row],[AcceptedCmp3]]+marketing_campaign[[#This Row],[Response]]</f>
        <v>3</v>
      </c>
      <c r="AO468" t="str" cm="1">
        <f t="array" ref="AO46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3/5 campaign accepted</v>
      </c>
    </row>
    <row r="469" spans="1:41" x14ac:dyDescent="0.35">
      <c r="A469">
        <v>9213</v>
      </c>
      <c r="B469">
        <v>1970</v>
      </c>
      <c r="C469">
        <f t="shared" ca="1" si="14"/>
        <v>56</v>
      </c>
      <c r="D469" t="str" cm="1">
        <f t="array" aca="1" ref="D46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69" t="s">
        <v>29</v>
      </c>
      <c r="F469" t="s">
        <v>38</v>
      </c>
      <c r="G469" cm="1">
        <f t="array" ref="G469">_xlfn.IFS(marketing_campaign[[#This Row],[Marital_Status]]="Single",K469+L469+1,marketing_campaign[[#This Row],[Marital_Status]]="Together",K469+L469+2,marketing_campaign[[#This Row],[Marital_Status]]="Alone",K469+L469+1,marketing_campaign[[#This Row],[Marital_Status]]="Married",K469+L469+2,marketing_campaign[[#This Row],[Marital_Status]]="Divorced",K469+L469+1,marketing_campaign[[#This Row],[Marital_Status]]="YOLO",K469+L469+1,marketing_campaign[[#This Row],[Marital_Status]]="Absurd",K469+L469+1,marketing_campaign[[#This Row],[Marital_Status]]="Widow",K469+L469+1)</f>
        <v>2</v>
      </c>
      <c r="H469" t="str" cm="1">
        <f t="array" ref="H469">_xlfn.IFS(marketing_campaign[[#This Row],[Family_size]]=1,"Family_with_one_child",marketing_campaign[[#This Row],[Family_size]]&gt;1,"Family_with_more_children")</f>
        <v>Family_with_more_children</v>
      </c>
      <c r="I469">
        <v>31880</v>
      </c>
      <c r="J469" t="str">
        <f>IF(marketing_campaign[[#This Row],[Income]]&gt;=Sheet21!B519,"high_income","low_income")</f>
        <v>high_income</v>
      </c>
      <c r="K469">
        <v>1</v>
      </c>
      <c r="L469">
        <v>0</v>
      </c>
      <c r="M469" s="1">
        <v>41213</v>
      </c>
      <c r="N469">
        <v>13</v>
      </c>
      <c r="O469" t="str" cm="1">
        <f t="array" ref="O469">_xlfn.IFS(AND(marketing_campaign[[#This Row],[Recency]]&gt;=0,marketing_campaign[[#This Row],[Recency]]&lt;=14),"Early Recency",AND(marketing_campaign[[#This Row],[Recency]]&gt;=15,marketing_campaign[[#This Row],[Recency]]&lt;=31),"Mid-Recency",marketing_campaign[[#This Row],[Recency]]&gt;=32,"high Recency")</f>
        <v>Early Recency</v>
      </c>
      <c r="P469">
        <v>4</v>
      </c>
      <c r="Q469">
        <v>1</v>
      </c>
      <c r="R469">
        <v>5</v>
      </c>
      <c r="S469">
        <v>2</v>
      </c>
      <c r="T469">
        <v>0</v>
      </c>
      <c r="U469">
        <v>3</v>
      </c>
      <c r="V469">
        <f>marketing_campaign[[#This Row],[MntGoldProds]]+marketing_campaign[[#This Row],[MntSweetProducts]]+marketing_campaign[[#This Row],[MntFishProducts]]+marketing_campaign[[#This Row],[MntMeatProducts]]+marketing_campaign[[#This Row],[MntFruits]]+marketing_campaign[[#This Row],[MntWines]]</f>
        <v>15</v>
      </c>
      <c r="W469">
        <v>1</v>
      </c>
      <c r="X469">
        <v>1</v>
      </c>
      <c r="Y469">
        <v>0</v>
      </c>
      <c r="Z469">
        <v>2</v>
      </c>
      <c r="AA469">
        <f t="shared" si="15"/>
        <v>4</v>
      </c>
      <c r="AB469" t="str" cm="1">
        <f t="array" ref="AB469">_xlfn.IFS(AND(AA469&gt;=0,AA469&lt;=15),"low purchase",AND(AA469&gt;=16,AA469&lt;=30),"mid purchase",AA469&gt;=31,"high purchase")</f>
        <v>low purchase</v>
      </c>
      <c r="AC469">
        <v>8</v>
      </c>
      <c r="AD469" t="str">
        <f>IF(marketing_campaign[[#This Row],[NumWebVisitsMonth]]&gt;=5.3,"higher_webvists","lower_webvisits")</f>
        <v>higher_webvists</v>
      </c>
      <c r="AE469">
        <v>0</v>
      </c>
      <c r="AF469">
        <v>0</v>
      </c>
      <c r="AG469">
        <v>0</v>
      </c>
      <c r="AH469">
        <v>0</v>
      </c>
      <c r="AI469">
        <v>0</v>
      </c>
      <c r="AJ469">
        <v>0</v>
      </c>
      <c r="AK469">
        <v>3</v>
      </c>
      <c r="AL469">
        <v>11</v>
      </c>
      <c r="AM469">
        <v>0</v>
      </c>
      <c r="AN469">
        <f>marketing_campaign[[#This Row],[AcceptedCmp2]]+marketing_campaign[[#This Row],[AcceptedCmp1]]+marketing_campaign[[#This Row],[AcceptedCmp5]]+marketing_campaign[[#This Row],[AcceptedCmp4]]+marketing_campaign[[#This Row],[AcceptedCmp3]]+marketing_campaign[[#This Row],[Response]]</f>
        <v>0</v>
      </c>
      <c r="AO469" t="str" cm="1">
        <f t="array" ref="AO46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70" spans="1:41" x14ac:dyDescent="0.35">
      <c r="A470">
        <v>9697</v>
      </c>
      <c r="B470">
        <v>1951</v>
      </c>
      <c r="C470">
        <f t="shared" ca="1" si="14"/>
        <v>75</v>
      </c>
      <c r="D470" t="str" cm="1">
        <f t="array" aca="1" ref="D47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70" t="s">
        <v>29</v>
      </c>
      <c r="F470" t="s">
        <v>33</v>
      </c>
      <c r="G470" cm="1">
        <f t="array" ref="G470">_xlfn.IFS(marketing_campaign[[#This Row],[Marital_Status]]="Single",K470+L470+1,marketing_campaign[[#This Row],[Marital_Status]]="Together",K470+L470+2,marketing_campaign[[#This Row],[Marital_Status]]="Alone",K470+L470+1,marketing_campaign[[#This Row],[Marital_Status]]="Married",K470+L470+2,marketing_campaign[[#This Row],[Marital_Status]]="Divorced",K470+L470+1,marketing_campaign[[#This Row],[Marital_Status]]="YOLO",K470+L470+1,marketing_campaign[[#This Row],[Marital_Status]]="Absurd",K470+L470+1,marketing_campaign[[#This Row],[Marital_Status]]="Widow",K470+L470+1)</f>
        <v>4</v>
      </c>
      <c r="H470" t="str" cm="1">
        <f t="array" ref="H470">_xlfn.IFS(marketing_campaign[[#This Row],[Family_size]]=1,"Family_with_one_child",marketing_campaign[[#This Row],[Family_size]]&gt;1,"Family_with_more_children")</f>
        <v>Family_with_more_children</v>
      </c>
      <c r="I470">
        <v>53790</v>
      </c>
      <c r="J470" t="str">
        <f>IF(marketing_campaign[[#This Row],[Income]]&gt;=Sheet21!B520,"high_income","low_income")</f>
        <v>high_income</v>
      </c>
      <c r="K470">
        <v>0</v>
      </c>
      <c r="L470">
        <v>2</v>
      </c>
      <c r="M470" s="1">
        <v>41704</v>
      </c>
      <c r="N470">
        <v>86</v>
      </c>
      <c r="O470" t="str" cm="1">
        <f t="array" ref="O470">_xlfn.IFS(AND(marketing_campaign[[#This Row],[Recency]]&gt;=0,marketing_campaign[[#This Row],[Recency]]&lt;=14),"Early Recency",AND(marketing_campaign[[#This Row],[Recency]]&gt;=15,marketing_campaign[[#This Row],[Recency]]&lt;=31),"Mid-Recency",marketing_campaign[[#This Row],[Recency]]&gt;=32,"high Recency")</f>
        <v>high Recency</v>
      </c>
      <c r="P470">
        <v>335</v>
      </c>
      <c r="Q470">
        <v>42</v>
      </c>
      <c r="R470">
        <v>127</v>
      </c>
      <c r="S470">
        <v>28</v>
      </c>
      <c r="T470">
        <v>5</v>
      </c>
      <c r="U470">
        <v>5</v>
      </c>
      <c r="V470">
        <f>marketing_campaign[[#This Row],[MntGoldProds]]+marketing_campaign[[#This Row],[MntSweetProducts]]+marketing_campaign[[#This Row],[MntFishProducts]]+marketing_campaign[[#This Row],[MntMeatProducts]]+marketing_campaign[[#This Row],[MntFruits]]+marketing_campaign[[#This Row],[MntWines]]</f>
        <v>542</v>
      </c>
      <c r="W470">
        <v>3</v>
      </c>
      <c r="X470">
        <v>7</v>
      </c>
      <c r="Y470">
        <v>2</v>
      </c>
      <c r="Z470">
        <v>8</v>
      </c>
      <c r="AA470">
        <f t="shared" si="15"/>
        <v>20</v>
      </c>
      <c r="AB470" t="str" cm="1">
        <f t="array" ref="AB470">_xlfn.IFS(AND(AA470&gt;=0,AA470&lt;=15),"low purchase",AND(AA470&gt;=16,AA470&lt;=30),"mid purchase",AA470&gt;=31,"high purchase")</f>
        <v>mid purchase</v>
      </c>
      <c r="AC470">
        <v>6</v>
      </c>
      <c r="AD470" t="str">
        <f>IF(marketing_campaign[[#This Row],[NumWebVisitsMonth]]&gt;=5.3,"higher_webvists","lower_webvisits")</f>
        <v>higher_webvists</v>
      </c>
      <c r="AE470">
        <v>0</v>
      </c>
      <c r="AF470">
        <v>0</v>
      </c>
      <c r="AG470">
        <v>0</v>
      </c>
      <c r="AH470">
        <v>0</v>
      </c>
      <c r="AI470">
        <v>0</v>
      </c>
      <c r="AJ470">
        <v>0</v>
      </c>
      <c r="AK470">
        <v>3</v>
      </c>
      <c r="AL470">
        <v>11</v>
      </c>
      <c r="AM470">
        <v>0</v>
      </c>
      <c r="AN470">
        <f>marketing_campaign[[#This Row],[AcceptedCmp2]]+marketing_campaign[[#This Row],[AcceptedCmp1]]+marketing_campaign[[#This Row],[AcceptedCmp5]]+marketing_campaign[[#This Row],[AcceptedCmp4]]+marketing_campaign[[#This Row],[AcceptedCmp3]]+marketing_campaign[[#This Row],[Response]]</f>
        <v>0</v>
      </c>
      <c r="AO470" t="str" cm="1">
        <f t="array" ref="AO47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71" spans="1:41" x14ac:dyDescent="0.35">
      <c r="A471">
        <v>3916</v>
      </c>
      <c r="B471">
        <v>1971</v>
      </c>
      <c r="C471">
        <f t="shared" ca="1" si="14"/>
        <v>55</v>
      </c>
      <c r="D471" t="str" cm="1">
        <f t="array" aca="1" ref="D47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71" t="s">
        <v>32</v>
      </c>
      <c r="F471" t="s">
        <v>31</v>
      </c>
      <c r="G471" cm="1">
        <f t="array" ref="G471">_xlfn.IFS(marketing_campaign[[#This Row],[Marital_Status]]="Single",K471+L471+1,marketing_campaign[[#This Row],[Marital_Status]]="Together",K471+L471+2,marketing_campaign[[#This Row],[Marital_Status]]="Alone",K471+L471+1,marketing_campaign[[#This Row],[Marital_Status]]="Married",K471+L471+2,marketing_campaign[[#This Row],[Marital_Status]]="Divorced",K471+L471+1,marketing_campaign[[#This Row],[Marital_Status]]="YOLO",K471+L471+1,marketing_campaign[[#This Row],[Marital_Status]]="Absurd",K471+L471+1,marketing_campaign[[#This Row],[Marital_Status]]="Widow",K471+L471+1)</f>
        <v>3</v>
      </c>
      <c r="H471" t="str" cm="1">
        <f t="array" ref="H471">_xlfn.IFS(marketing_campaign[[#This Row],[Family_size]]=1,"Family_with_one_child",marketing_campaign[[#This Row],[Family_size]]&gt;1,"Family_with_more_children")</f>
        <v>Family_with_more_children</v>
      </c>
      <c r="I471">
        <v>49269</v>
      </c>
      <c r="J471" t="str">
        <f>IF(marketing_campaign[[#This Row],[Income]]&gt;=Sheet21!B521,"high_income","low_income")</f>
        <v>high_income</v>
      </c>
      <c r="K471">
        <v>1</v>
      </c>
      <c r="L471">
        <v>0</v>
      </c>
      <c r="M471" s="1">
        <v>41136</v>
      </c>
      <c r="N471">
        <v>92</v>
      </c>
      <c r="O471" t="str" cm="1">
        <f t="array" ref="O471">_xlfn.IFS(AND(marketing_campaign[[#This Row],[Recency]]&gt;=0,marketing_campaign[[#This Row],[Recency]]&lt;=14),"Early Recency",AND(marketing_campaign[[#This Row],[Recency]]&gt;=15,marketing_campaign[[#This Row],[Recency]]&lt;=31),"Mid-Recency",marketing_campaign[[#This Row],[Recency]]&gt;=32,"high Recency")</f>
        <v>high Recency</v>
      </c>
      <c r="P471">
        <v>639</v>
      </c>
      <c r="Q471">
        <v>8</v>
      </c>
      <c r="R471">
        <v>166</v>
      </c>
      <c r="S471">
        <v>11</v>
      </c>
      <c r="T471">
        <v>8</v>
      </c>
      <c r="U471">
        <v>58</v>
      </c>
      <c r="V471">
        <f>marketing_campaign[[#This Row],[MntGoldProds]]+marketing_campaign[[#This Row],[MntSweetProducts]]+marketing_campaign[[#This Row],[MntFishProducts]]+marketing_campaign[[#This Row],[MntMeatProducts]]+marketing_campaign[[#This Row],[MntFruits]]+marketing_campaign[[#This Row],[MntWines]]</f>
        <v>890</v>
      </c>
      <c r="W471">
        <v>3</v>
      </c>
      <c r="X471">
        <v>7</v>
      </c>
      <c r="Y471">
        <v>3</v>
      </c>
      <c r="Z471">
        <v>12</v>
      </c>
      <c r="AA471">
        <f t="shared" si="15"/>
        <v>25</v>
      </c>
      <c r="AB471" t="str" cm="1">
        <f t="array" ref="AB471">_xlfn.IFS(AND(AA471&gt;=0,AA471&lt;=15),"low purchase",AND(AA471&gt;=16,AA471&lt;=30),"mid purchase",AA471&gt;=31,"high purchase")</f>
        <v>mid purchase</v>
      </c>
      <c r="AC471">
        <v>7</v>
      </c>
      <c r="AD471" t="str">
        <f>IF(marketing_campaign[[#This Row],[NumWebVisitsMonth]]&gt;=5.3,"higher_webvists","lower_webvisits")</f>
        <v>higher_webvists</v>
      </c>
      <c r="AE471">
        <v>0</v>
      </c>
      <c r="AF471">
        <v>0</v>
      </c>
      <c r="AG471">
        <v>0</v>
      </c>
      <c r="AH471">
        <v>0</v>
      </c>
      <c r="AI471">
        <v>0</v>
      </c>
      <c r="AJ471">
        <v>0</v>
      </c>
      <c r="AK471">
        <v>3</v>
      </c>
      <c r="AL471">
        <v>11</v>
      </c>
      <c r="AM471">
        <v>0</v>
      </c>
      <c r="AN471">
        <f>marketing_campaign[[#This Row],[AcceptedCmp2]]+marketing_campaign[[#This Row],[AcceptedCmp1]]+marketing_campaign[[#This Row],[AcceptedCmp5]]+marketing_campaign[[#This Row],[AcceptedCmp4]]+marketing_campaign[[#This Row],[AcceptedCmp3]]+marketing_campaign[[#This Row],[Response]]</f>
        <v>0</v>
      </c>
      <c r="AO471" t="str" cm="1">
        <f t="array" ref="AO47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72" spans="1:41" x14ac:dyDescent="0.35">
      <c r="A472">
        <v>2021</v>
      </c>
      <c r="B472">
        <v>1975</v>
      </c>
      <c r="C472">
        <f t="shared" ca="1" si="14"/>
        <v>51</v>
      </c>
      <c r="D472" t="str" cm="1">
        <f t="array" aca="1" ref="D47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72" t="s">
        <v>29</v>
      </c>
      <c r="F472" t="s">
        <v>33</v>
      </c>
      <c r="G472" cm="1">
        <f t="array" ref="G472">_xlfn.IFS(marketing_campaign[[#This Row],[Marital_Status]]="Single",K472+L472+1,marketing_campaign[[#This Row],[Marital_Status]]="Together",K472+L472+2,marketing_campaign[[#This Row],[Marital_Status]]="Alone",K472+L472+1,marketing_campaign[[#This Row],[Marital_Status]]="Married",K472+L472+2,marketing_campaign[[#This Row],[Marital_Status]]="Divorced",K472+L472+1,marketing_campaign[[#This Row],[Marital_Status]]="YOLO",K472+L472+1,marketing_campaign[[#This Row],[Marital_Status]]="Absurd",K472+L472+1,marketing_campaign[[#This Row],[Marital_Status]]="Widow",K472+L472+1)</f>
        <v>3</v>
      </c>
      <c r="H472" t="str" cm="1">
        <f t="array" ref="H472">_xlfn.IFS(marketing_campaign[[#This Row],[Family_size]]=1,"Family_with_one_child",marketing_campaign[[#This Row],[Family_size]]&gt;1,"Family_with_more_children")</f>
        <v>Family_with_more_children</v>
      </c>
      <c r="I472">
        <v>61456</v>
      </c>
      <c r="J472" t="str">
        <f>IF(marketing_campaign[[#This Row],[Income]]&gt;=Sheet21!B522,"high_income","low_income")</f>
        <v>high_income</v>
      </c>
      <c r="K472">
        <v>0</v>
      </c>
      <c r="L472">
        <v>1</v>
      </c>
      <c r="M472" s="1">
        <v>41360</v>
      </c>
      <c r="N472">
        <v>47</v>
      </c>
      <c r="O472" t="str" cm="1">
        <f t="array" ref="O472">_xlfn.IFS(AND(marketing_campaign[[#This Row],[Recency]]&gt;=0,marketing_campaign[[#This Row],[Recency]]&lt;=14),"Early Recency",AND(marketing_campaign[[#This Row],[Recency]]&gt;=15,marketing_campaign[[#This Row],[Recency]]&lt;=31),"Mid-Recency",marketing_campaign[[#This Row],[Recency]]&gt;=32,"high Recency")</f>
        <v>high Recency</v>
      </c>
      <c r="P472">
        <v>563</v>
      </c>
      <c r="Q472">
        <v>76</v>
      </c>
      <c r="R472">
        <v>384</v>
      </c>
      <c r="S472">
        <v>84</v>
      </c>
      <c r="T472">
        <v>192</v>
      </c>
      <c r="U472">
        <v>89</v>
      </c>
      <c r="V472">
        <f>marketing_campaign[[#This Row],[MntGoldProds]]+marketing_campaign[[#This Row],[MntSweetProducts]]+marketing_campaign[[#This Row],[MntFishProducts]]+marketing_campaign[[#This Row],[MntMeatProducts]]+marketing_campaign[[#This Row],[MntFruits]]+marketing_campaign[[#This Row],[MntWines]]</f>
        <v>1388</v>
      </c>
      <c r="W472">
        <v>4</v>
      </c>
      <c r="X472">
        <v>6</v>
      </c>
      <c r="Y472">
        <v>10</v>
      </c>
      <c r="Z472">
        <v>13</v>
      </c>
      <c r="AA472">
        <f t="shared" si="15"/>
        <v>33</v>
      </c>
      <c r="AB472" t="str" cm="1">
        <f t="array" ref="AB472">_xlfn.IFS(AND(AA472&gt;=0,AA472&lt;=15),"low purchase",AND(AA472&gt;=16,AA472&lt;=30),"mid purchase",AA472&gt;=31,"high purchase")</f>
        <v>high purchase</v>
      </c>
      <c r="AC472">
        <v>4</v>
      </c>
      <c r="AD472" t="str">
        <f>IF(marketing_campaign[[#This Row],[NumWebVisitsMonth]]&gt;=5.3,"higher_webvists","lower_webvisits")</f>
        <v>lower_webvisits</v>
      </c>
      <c r="AE472">
        <v>0</v>
      </c>
      <c r="AF472">
        <v>0</v>
      </c>
      <c r="AG472">
        <v>0</v>
      </c>
      <c r="AH472">
        <v>0</v>
      </c>
      <c r="AI472">
        <v>0</v>
      </c>
      <c r="AJ472">
        <v>0</v>
      </c>
      <c r="AK472">
        <v>3</v>
      </c>
      <c r="AL472">
        <v>11</v>
      </c>
      <c r="AM472">
        <v>0</v>
      </c>
      <c r="AN472">
        <f>marketing_campaign[[#This Row],[AcceptedCmp2]]+marketing_campaign[[#This Row],[AcceptedCmp1]]+marketing_campaign[[#This Row],[AcceptedCmp5]]+marketing_campaign[[#This Row],[AcceptedCmp4]]+marketing_campaign[[#This Row],[AcceptedCmp3]]+marketing_campaign[[#This Row],[Response]]</f>
        <v>0</v>
      </c>
      <c r="AO472" t="str" cm="1">
        <f t="array" ref="AO47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73" spans="1:41" x14ac:dyDescent="0.35">
      <c r="A473">
        <v>1581</v>
      </c>
      <c r="B473">
        <v>1980</v>
      </c>
      <c r="C473">
        <f t="shared" ca="1" si="14"/>
        <v>46</v>
      </c>
      <c r="D473" t="str" cm="1">
        <f t="array" aca="1" ref="D47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73" t="s">
        <v>29</v>
      </c>
      <c r="F473" t="s">
        <v>33</v>
      </c>
      <c r="G473" cm="1">
        <f t="array" ref="G473">_xlfn.IFS(marketing_campaign[[#This Row],[Marital_Status]]="Single",K473+L473+1,marketing_campaign[[#This Row],[Marital_Status]]="Together",K473+L473+2,marketing_campaign[[#This Row],[Marital_Status]]="Alone",K473+L473+1,marketing_campaign[[#This Row],[Marital_Status]]="Married",K473+L473+2,marketing_campaign[[#This Row],[Marital_Status]]="Divorced",K473+L473+1,marketing_campaign[[#This Row],[Marital_Status]]="YOLO",K473+L473+1,marketing_campaign[[#This Row],[Marital_Status]]="Absurd",K473+L473+1,marketing_campaign[[#This Row],[Marital_Status]]="Widow",K473+L473+1)</f>
        <v>3</v>
      </c>
      <c r="H473" t="str" cm="1">
        <f t="array" ref="H473">_xlfn.IFS(marketing_campaign[[#This Row],[Family_size]]=1,"Family_with_one_child",marketing_campaign[[#This Row],[Family_size]]&gt;1,"Family_with_more_children")</f>
        <v>Family_with_more_children</v>
      </c>
      <c r="I473">
        <v>37406</v>
      </c>
      <c r="J473" t="str">
        <f>IF(marketing_campaign[[#This Row],[Income]]&gt;=Sheet21!B523,"high_income","low_income")</f>
        <v>high_income</v>
      </c>
      <c r="K473">
        <v>1</v>
      </c>
      <c r="L473">
        <v>0</v>
      </c>
      <c r="M473" s="1">
        <v>41557</v>
      </c>
      <c r="N473">
        <v>18</v>
      </c>
      <c r="O473" t="str" cm="1">
        <f t="array" ref="O473">_xlfn.IFS(AND(marketing_campaign[[#This Row],[Recency]]&gt;=0,marketing_campaign[[#This Row],[Recency]]&lt;=14),"Early Recency",AND(marketing_campaign[[#This Row],[Recency]]&gt;=15,marketing_campaign[[#This Row],[Recency]]&lt;=31),"Mid-Recency",marketing_campaign[[#This Row],[Recency]]&gt;=32,"high Recency")</f>
        <v>Mid-Recency</v>
      </c>
      <c r="P473">
        <v>2</v>
      </c>
      <c r="Q473">
        <v>0</v>
      </c>
      <c r="R473">
        <v>8</v>
      </c>
      <c r="S473">
        <v>2</v>
      </c>
      <c r="T473">
        <v>2</v>
      </c>
      <c r="U473">
        <v>3</v>
      </c>
      <c r="V473">
        <f>marketing_campaign[[#This Row],[MntGoldProds]]+marketing_campaign[[#This Row],[MntSweetProducts]]+marketing_campaign[[#This Row],[MntFishProducts]]+marketing_campaign[[#This Row],[MntMeatProducts]]+marketing_campaign[[#This Row],[MntFruits]]+marketing_campaign[[#This Row],[MntWines]]</f>
        <v>17</v>
      </c>
      <c r="W473">
        <v>1</v>
      </c>
      <c r="X473">
        <v>1</v>
      </c>
      <c r="Y473">
        <v>0</v>
      </c>
      <c r="Z473">
        <v>2</v>
      </c>
      <c r="AA473">
        <f t="shared" si="15"/>
        <v>4</v>
      </c>
      <c r="AB473" t="str" cm="1">
        <f t="array" ref="AB473">_xlfn.IFS(AND(AA473&gt;=0,AA473&lt;=15),"low purchase",AND(AA473&gt;=16,AA473&lt;=30),"mid purchase",AA473&gt;=31,"high purchase")</f>
        <v>low purchase</v>
      </c>
      <c r="AC473">
        <v>8</v>
      </c>
      <c r="AD473" t="str">
        <f>IF(marketing_campaign[[#This Row],[NumWebVisitsMonth]]&gt;=5.3,"higher_webvists","lower_webvisits")</f>
        <v>higher_webvists</v>
      </c>
      <c r="AE473">
        <v>0</v>
      </c>
      <c r="AF473">
        <v>0</v>
      </c>
      <c r="AG473">
        <v>0</v>
      </c>
      <c r="AH473">
        <v>0</v>
      </c>
      <c r="AI473">
        <v>0</v>
      </c>
      <c r="AJ473">
        <v>0</v>
      </c>
      <c r="AK473">
        <v>3</v>
      </c>
      <c r="AL473">
        <v>11</v>
      </c>
      <c r="AM473">
        <v>1</v>
      </c>
      <c r="AN473">
        <f>marketing_campaign[[#This Row],[AcceptedCmp2]]+marketing_campaign[[#This Row],[AcceptedCmp1]]+marketing_campaign[[#This Row],[AcceptedCmp5]]+marketing_campaign[[#This Row],[AcceptedCmp4]]+marketing_campaign[[#This Row],[AcceptedCmp3]]+marketing_campaign[[#This Row],[Response]]</f>
        <v>1</v>
      </c>
      <c r="AO473" t="str" cm="1">
        <f t="array" ref="AO47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474" spans="1:41" x14ac:dyDescent="0.35">
      <c r="A474">
        <v>564</v>
      </c>
      <c r="B474">
        <v>1981</v>
      </c>
      <c r="C474">
        <f t="shared" ca="1" si="14"/>
        <v>45</v>
      </c>
      <c r="D474" t="str" cm="1">
        <f t="array" aca="1" ref="D47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474" t="s">
        <v>32</v>
      </c>
      <c r="F474" t="s">
        <v>31</v>
      </c>
      <c r="G474" cm="1">
        <f t="array" ref="G474">_xlfn.IFS(marketing_campaign[[#This Row],[Marital_Status]]="Single",K474+L474+1,marketing_campaign[[#This Row],[Marital_Status]]="Together",K474+L474+2,marketing_campaign[[#This Row],[Marital_Status]]="Alone",K474+L474+1,marketing_campaign[[#This Row],[Marital_Status]]="Married",K474+L474+2,marketing_campaign[[#This Row],[Marital_Status]]="Divorced",K474+L474+1,marketing_campaign[[#This Row],[Marital_Status]]="YOLO",K474+L474+1,marketing_campaign[[#This Row],[Marital_Status]]="Absurd",K474+L474+1,marketing_campaign[[#This Row],[Marital_Status]]="Widow",K474+L474+1)</f>
        <v>3</v>
      </c>
      <c r="H474" t="str" cm="1">
        <f t="array" ref="H474">_xlfn.IFS(marketing_campaign[[#This Row],[Family_size]]=1,"Family_with_one_child",marketing_campaign[[#This Row],[Family_size]]&gt;1,"Family_with_more_children")</f>
        <v>Family_with_more_children</v>
      </c>
      <c r="I474">
        <v>56937</v>
      </c>
      <c r="J474" t="str">
        <f>IF(marketing_campaign[[#This Row],[Income]]&gt;=Sheet21!B524,"high_income","low_income")</f>
        <v>high_income</v>
      </c>
      <c r="K474">
        <v>1</v>
      </c>
      <c r="L474">
        <v>0</v>
      </c>
      <c r="M474" s="1">
        <v>41125</v>
      </c>
      <c r="N474">
        <v>81</v>
      </c>
      <c r="O474" t="str" cm="1">
        <f t="array" ref="O474">_xlfn.IFS(AND(marketing_campaign[[#This Row],[Recency]]&gt;=0,marketing_campaign[[#This Row],[Recency]]&lt;=14),"Early Recency",AND(marketing_campaign[[#This Row],[Recency]]&gt;=15,marketing_campaign[[#This Row],[Recency]]&lt;=31),"Mid-Recency",marketing_campaign[[#This Row],[Recency]]&gt;=32,"high Recency")</f>
        <v>high Recency</v>
      </c>
      <c r="P474">
        <v>746</v>
      </c>
      <c r="Q474">
        <v>8</v>
      </c>
      <c r="R474">
        <v>125</v>
      </c>
      <c r="S474">
        <v>11</v>
      </c>
      <c r="T474">
        <v>8</v>
      </c>
      <c r="U474">
        <v>8</v>
      </c>
      <c r="V474">
        <f>marketing_campaign[[#This Row],[MntGoldProds]]+marketing_campaign[[#This Row],[MntSweetProducts]]+marketing_campaign[[#This Row],[MntFishProducts]]+marketing_campaign[[#This Row],[MntMeatProducts]]+marketing_campaign[[#This Row],[MntFruits]]+marketing_campaign[[#This Row],[MntWines]]</f>
        <v>906</v>
      </c>
      <c r="W474">
        <v>7</v>
      </c>
      <c r="X474">
        <v>8</v>
      </c>
      <c r="Y474">
        <v>6</v>
      </c>
      <c r="Z474">
        <v>9</v>
      </c>
      <c r="AA474">
        <f t="shared" si="15"/>
        <v>30</v>
      </c>
      <c r="AB474" t="str" cm="1">
        <f t="array" ref="AB474">_xlfn.IFS(AND(AA474&gt;=0,AA474&lt;=15),"low purchase",AND(AA474&gt;=16,AA474&lt;=30),"mid purchase",AA474&gt;=31,"high purchase")</f>
        <v>mid purchase</v>
      </c>
      <c r="AC474">
        <v>6</v>
      </c>
      <c r="AD474" t="str">
        <f>IF(marketing_campaign[[#This Row],[NumWebVisitsMonth]]&gt;=5.3,"higher_webvists","lower_webvisits")</f>
        <v>higher_webvists</v>
      </c>
      <c r="AE474">
        <v>0</v>
      </c>
      <c r="AF474">
        <v>1</v>
      </c>
      <c r="AG474">
        <v>0</v>
      </c>
      <c r="AH474">
        <v>0</v>
      </c>
      <c r="AI474">
        <v>0</v>
      </c>
      <c r="AJ474">
        <v>0</v>
      </c>
      <c r="AK474">
        <v>3</v>
      </c>
      <c r="AL474">
        <v>11</v>
      </c>
      <c r="AM474">
        <v>1</v>
      </c>
      <c r="AN474">
        <f>marketing_campaign[[#This Row],[AcceptedCmp2]]+marketing_campaign[[#This Row],[AcceptedCmp1]]+marketing_campaign[[#This Row],[AcceptedCmp5]]+marketing_campaign[[#This Row],[AcceptedCmp4]]+marketing_campaign[[#This Row],[AcceptedCmp3]]+marketing_campaign[[#This Row],[Response]]</f>
        <v>2</v>
      </c>
      <c r="AO474" t="str" cm="1">
        <f t="array" ref="AO47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475" spans="1:41" x14ac:dyDescent="0.35">
      <c r="A475">
        <v>6619</v>
      </c>
      <c r="B475">
        <v>1978</v>
      </c>
      <c r="C475">
        <f t="shared" ca="1" si="14"/>
        <v>48</v>
      </c>
      <c r="D475" t="str" cm="1">
        <f t="array" aca="1" ref="D47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75" t="s">
        <v>29</v>
      </c>
      <c r="F475" t="s">
        <v>33</v>
      </c>
      <c r="G475" cm="1">
        <f t="array" ref="G475">_xlfn.IFS(marketing_campaign[[#This Row],[Marital_Status]]="Single",K475+L475+1,marketing_campaign[[#This Row],[Marital_Status]]="Together",K475+L475+2,marketing_campaign[[#This Row],[Marital_Status]]="Alone",K475+L475+1,marketing_campaign[[#This Row],[Marital_Status]]="Married",K475+L475+2,marketing_campaign[[#This Row],[Marital_Status]]="Divorced",K475+L475+1,marketing_campaign[[#This Row],[Marital_Status]]="YOLO",K475+L475+1,marketing_campaign[[#This Row],[Marital_Status]]="Absurd",K475+L475+1,marketing_campaign[[#This Row],[Marital_Status]]="Widow",K475+L475+1)</f>
        <v>4</v>
      </c>
      <c r="H475" t="str" cm="1">
        <f t="array" ref="H475">_xlfn.IFS(marketing_campaign[[#This Row],[Family_size]]=1,"Family_with_one_child",marketing_campaign[[#This Row],[Family_size]]&gt;1,"Family_with_more_children")</f>
        <v>Family_with_more_children</v>
      </c>
      <c r="I475">
        <v>38415</v>
      </c>
      <c r="J475" t="str">
        <f>IF(marketing_campaign[[#This Row],[Income]]&gt;=Sheet21!B525,"high_income","low_income")</f>
        <v>high_income</v>
      </c>
      <c r="K475">
        <v>1</v>
      </c>
      <c r="L475">
        <v>1</v>
      </c>
      <c r="M475" s="1">
        <v>41276</v>
      </c>
      <c r="N475">
        <v>91</v>
      </c>
      <c r="O475" t="str" cm="1">
        <f t="array" ref="O475">_xlfn.IFS(AND(marketing_campaign[[#This Row],[Recency]]&gt;=0,marketing_campaign[[#This Row],[Recency]]&lt;=14),"Early Recency",AND(marketing_campaign[[#This Row],[Recency]]&gt;=15,marketing_campaign[[#This Row],[Recency]]&lt;=31),"Mid-Recency",marketing_campaign[[#This Row],[Recency]]&gt;=32,"high Recency")</f>
        <v>high Recency</v>
      </c>
      <c r="P475">
        <v>22</v>
      </c>
      <c r="Q475">
        <v>1</v>
      </c>
      <c r="R475">
        <v>13</v>
      </c>
      <c r="S475">
        <v>4</v>
      </c>
      <c r="T475">
        <v>0</v>
      </c>
      <c r="U475">
        <v>4</v>
      </c>
      <c r="V475">
        <f>marketing_campaign[[#This Row],[MntGoldProds]]+marketing_campaign[[#This Row],[MntSweetProducts]]+marketing_campaign[[#This Row],[MntFishProducts]]+marketing_campaign[[#This Row],[MntMeatProducts]]+marketing_campaign[[#This Row],[MntFruits]]+marketing_campaign[[#This Row],[MntWines]]</f>
        <v>44</v>
      </c>
      <c r="W475">
        <v>2</v>
      </c>
      <c r="X475">
        <v>1</v>
      </c>
      <c r="Y475">
        <v>0</v>
      </c>
      <c r="Z475">
        <v>3</v>
      </c>
      <c r="AA475">
        <f t="shared" si="15"/>
        <v>6</v>
      </c>
      <c r="AB475" t="str" cm="1">
        <f t="array" ref="AB475">_xlfn.IFS(AND(AA475&gt;=0,AA475&lt;=15),"low purchase",AND(AA475&gt;=16,AA475&lt;=30),"mid purchase",AA475&gt;=31,"high purchase")</f>
        <v>low purchase</v>
      </c>
      <c r="AC475">
        <v>7</v>
      </c>
      <c r="AD475" t="str">
        <f>IF(marketing_campaign[[#This Row],[NumWebVisitsMonth]]&gt;=5.3,"higher_webvists","lower_webvisits")</f>
        <v>higher_webvists</v>
      </c>
      <c r="AE475">
        <v>0</v>
      </c>
      <c r="AF475">
        <v>0</v>
      </c>
      <c r="AG475">
        <v>0</v>
      </c>
      <c r="AH475">
        <v>0</v>
      </c>
      <c r="AI475">
        <v>0</v>
      </c>
      <c r="AJ475">
        <v>0</v>
      </c>
      <c r="AK475">
        <v>3</v>
      </c>
      <c r="AL475">
        <v>11</v>
      </c>
      <c r="AM475">
        <v>0</v>
      </c>
      <c r="AN475">
        <f>marketing_campaign[[#This Row],[AcceptedCmp2]]+marketing_campaign[[#This Row],[AcceptedCmp1]]+marketing_campaign[[#This Row],[AcceptedCmp5]]+marketing_campaign[[#This Row],[AcceptedCmp4]]+marketing_campaign[[#This Row],[AcceptedCmp3]]+marketing_campaign[[#This Row],[Response]]</f>
        <v>0</v>
      </c>
      <c r="AO475" t="str" cm="1">
        <f t="array" ref="AO47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76" spans="1:41" x14ac:dyDescent="0.35">
      <c r="A476">
        <v>9081</v>
      </c>
      <c r="B476">
        <v>1988</v>
      </c>
      <c r="C476">
        <f t="shared" ca="1" si="14"/>
        <v>38</v>
      </c>
      <c r="D476" t="str" cm="1">
        <f t="array" aca="1" ref="D47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476" t="s">
        <v>29</v>
      </c>
      <c r="F476" t="s">
        <v>30</v>
      </c>
      <c r="G476" cm="1">
        <f t="array" ref="G476">_xlfn.IFS(marketing_campaign[[#This Row],[Marital_Status]]="Single",K476+L476+1,marketing_campaign[[#This Row],[Marital_Status]]="Together",K476+L476+2,marketing_campaign[[#This Row],[Marital_Status]]="Alone",K476+L476+1,marketing_campaign[[#This Row],[Marital_Status]]="Married",K476+L476+2,marketing_campaign[[#This Row],[Marital_Status]]="Divorced",K476+L476+1,marketing_campaign[[#This Row],[Marital_Status]]="YOLO",K476+L476+1,marketing_campaign[[#This Row],[Marital_Status]]="Absurd",K476+L476+1,marketing_campaign[[#This Row],[Marital_Status]]="Widow",K476+L476+1)</f>
        <v>2</v>
      </c>
      <c r="H476" t="str" cm="1">
        <f t="array" ref="H476">_xlfn.IFS(marketing_campaign[[#This Row],[Family_size]]=1,"Family_with_one_child",marketing_campaign[[#This Row],[Family_size]]&gt;1,"Family_with_more_children")</f>
        <v>Family_with_more_children</v>
      </c>
      <c r="I476">
        <v>20518</v>
      </c>
      <c r="J476" t="str">
        <f>IF(marketing_campaign[[#This Row],[Income]]&gt;=Sheet21!B526,"high_income","low_income")</f>
        <v>high_income</v>
      </c>
      <c r="K476">
        <v>1</v>
      </c>
      <c r="L476">
        <v>0</v>
      </c>
      <c r="M476" s="1">
        <v>41777</v>
      </c>
      <c r="N476">
        <v>58</v>
      </c>
      <c r="O476" t="str" cm="1">
        <f t="array" ref="O476">_xlfn.IFS(AND(marketing_campaign[[#This Row],[Recency]]&gt;=0,marketing_campaign[[#This Row],[Recency]]&lt;=14),"Early Recency",AND(marketing_campaign[[#This Row],[Recency]]&gt;=15,marketing_campaign[[#This Row],[Recency]]&lt;=31),"Mid-Recency",marketing_campaign[[#This Row],[Recency]]&gt;=32,"high Recency")</f>
        <v>high Recency</v>
      </c>
      <c r="P476">
        <v>4</v>
      </c>
      <c r="Q476">
        <v>1</v>
      </c>
      <c r="R476">
        <v>6</v>
      </c>
      <c r="S476">
        <v>4</v>
      </c>
      <c r="T476">
        <v>1</v>
      </c>
      <c r="U476">
        <v>9</v>
      </c>
      <c r="V476">
        <f>marketing_campaign[[#This Row],[MntGoldProds]]+marketing_campaign[[#This Row],[MntSweetProducts]]+marketing_campaign[[#This Row],[MntFishProducts]]+marketing_campaign[[#This Row],[MntMeatProducts]]+marketing_campaign[[#This Row],[MntFruits]]+marketing_campaign[[#This Row],[MntWines]]</f>
        <v>25</v>
      </c>
      <c r="W476">
        <v>1</v>
      </c>
      <c r="X476">
        <v>1</v>
      </c>
      <c r="Y476">
        <v>1</v>
      </c>
      <c r="Z476">
        <v>2</v>
      </c>
      <c r="AA476">
        <f t="shared" si="15"/>
        <v>5</v>
      </c>
      <c r="AB476" t="str" cm="1">
        <f t="array" ref="AB476">_xlfn.IFS(AND(AA476&gt;=0,AA476&lt;=15),"low purchase",AND(AA476&gt;=16,AA476&lt;=30),"mid purchase",AA476&gt;=31,"high purchase")</f>
        <v>low purchase</v>
      </c>
      <c r="AC476">
        <v>5</v>
      </c>
      <c r="AD476" t="str">
        <f>IF(marketing_campaign[[#This Row],[NumWebVisitsMonth]]&gt;=5.3,"higher_webvists","lower_webvisits")</f>
        <v>lower_webvisits</v>
      </c>
      <c r="AE476">
        <v>0</v>
      </c>
      <c r="AF476">
        <v>0</v>
      </c>
      <c r="AG476">
        <v>0</v>
      </c>
      <c r="AH476">
        <v>0</v>
      </c>
      <c r="AI476">
        <v>0</v>
      </c>
      <c r="AJ476">
        <v>0</v>
      </c>
      <c r="AK476">
        <v>3</v>
      </c>
      <c r="AL476">
        <v>11</v>
      </c>
      <c r="AM476">
        <v>0</v>
      </c>
      <c r="AN476">
        <f>marketing_campaign[[#This Row],[AcceptedCmp2]]+marketing_campaign[[#This Row],[AcceptedCmp1]]+marketing_campaign[[#This Row],[AcceptedCmp5]]+marketing_campaign[[#This Row],[AcceptedCmp4]]+marketing_campaign[[#This Row],[AcceptedCmp3]]+marketing_campaign[[#This Row],[Response]]</f>
        <v>0</v>
      </c>
      <c r="AO476" t="str" cm="1">
        <f t="array" ref="AO47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77" spans="1:41" x14ac:dyDescent="0.35">
      <c r="A477">
        <v>178</v>
      </c>
      <c r="B477">
        <v>1956</v>
      </c>
      <c r="C477">
        <f t="shared" ca="1" si="14"/>
        <v>70</v>
      </c>
      <c r="D477" t="str" cm="1">
        <f t="array" aca="1" ref="D47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77" t="s">
        <v>29</v>
      </c>
      <c r="F477" t="s">
        <v>33</v>
      </c>
      <c r="G477" cm="1">
        <f t="array" ref="G477">_xlfn.IFS(marketing_campaign[[#This Row],[Marital_Status]]="Single",K477+L477+1,marketing_campaign[[#This Row],[Marital_Status]]="Together",K477+L477+2,marketing_campaign[[#This Row],[Marital_Status]]="Alone",K477+L477+1,marketing_campaign[[#This Row],[Marital_Status]]="Married",K477+L477+2,marketing_campaign[[#This Row],[Marital_Status]]="Divorced",K477+L477+1,marketing_campaign[[#This Row],[Marital_Status]]="YOLO",K477+L477+1,marketing_campaign[[#This Row],[Marital_Status]]="Absurd",K477+L477+1,marketing_campaign[[#This Row],[Marital_Status]]="Widow",K477+L477+1)</f>
        <v>3</v>
      </c>
      <c r="H477" t="str" cm="1">
        <f t="array" ref="H477">_xlfn.IFS(marketing_campaign[[#This Row],[Family_size]]=1,"Family_with_one_child",marketing_campaign[[#This Row],[Family_size]]&gt;1,"Family_with_more_children")</f>
        <v>Family_with_more_children</v>
      </c>
      <c r="I477">
        <v>62503</v>
      </c>
      <c r="J477" t="str">
        <f>IF(marketing_campaign[[#This Row],[Income]]&gt;=Sheet21!B527,"high_income","low_income")</f>
        <v>high_income</v>
      </c>
      <c r="K477">
        <v>0</v>
      </c>
      <c r="L477">
        <v>1</v>
      </c>
      <c r="M477" s="1">
        <v>41323</v>
      </c>
      <c r="N477">
        <v>40</v>
      </c>
      <c r="O477" t="str" cm="1">
        <f t="array" ref="O477">_xlfn.IFS(AND(marketing_campaign[[#This Row],[Recency]]&gt;=0,marketing_campaign[[#This Row],[Recency]]&lt;=14),"Early Recency",AND(marketing_campaign[[#This Row],[Recency]]&gt;=15,marketing_campaign[[#This Row],[Recency]]&lt;=31),"Mid-Recency",marketing_campaign[[#This Row],[Recency]]&gt;=32,"high Recency")</f>
        <v>high Recency</v>
      </c>
      <c r="P477">
        <v>478</v>
      </c>
      <c r="Q477">
        <v>0</v>
      </c>
      <c r="R477">
        <v>193</v>
      </c>
      <c r="S477">
        <v>110</v>
      </c>
      <c r="T477">
        <v>75</v>
      </c>
      <c r="U477">
        <v>117</v>
      </c>
      <c r="V477">
        <f>marketing_campaign[[#This Row],[MntGoldProds]]+marketing_campaign[[#This Row],[MntSweetProducts]]+marketing_campaign[[#This Row],[MntFishProducts]]+marketing_campaign[[#This Row],[MntMeatProducts]]+marketing_campaign[[#This Row],[MntFruits]]+marketing_campaign[[#This Row],[MntWines]]</f>
        <v>973</v>
      </c>
      <c r="W477">
        <v>4</v>
      </c>
      <c r="X477">
        <v>8</v>
      </c>
      <c r="Y477">
        <v>3</v>
      </c>
      <c r="Z477">
        <v>11</v>
      </c>
      <c r="AA477">
        <f t="shared" si="15"/>
        <v>26</v>
      </c>
      <c r="AB477" t="str" cm="1">
        <f t="array" ref="AB477">_xlfn.IFS(AND(AA477&gt;=0,AA477&lt;=15),"low purchase",AND(AA477&gt;=16,AA477&lt;=30),"mid purchase",AA477&gt;=31,"high purchase")</f>
        <v>mid purchase</v>
      </c>
      <c r="AC477">
        <v>5</v>
      </c>
      <c r="AD477" t="str">
        <f>IF(marketing_campaign[[#This Row],[NumWebVisitsMonth]]&gt;=5.3,"higher_webvists","lower_webvisits")</f>
        <v>lower_webvisits</v>
      </c>
      <c r="AE477">
        <v>0</v>
      </c>
      <c r="AF477">
        <v>0</v>
      </c>
      <c r="AG477">
        <v>0</v>
      </c>
      <c r="AH477">
        <v>0</v>
      </c>
      <c r="AI477">
        <v>0</v>
      </c>
      <c r="AJ477">
        <v>0</v>
      </c>
      <c r="AK477">
        <v>3</v>
      </c>
      <c r="AL477">
        <v>11</v>
      </c>
      <c r="AM477">
        <v>0</v>
      </c>
      <c r="AN477">
        <f>marketing_campaign[[#This Row],[AcceptedCmp2]]+marketing_campaign[[#This Row],[AcceptedCmp1]]+marketing_campaign[[#This Row],[AcceptedCmp5]]+marketing_campaign[[#This Row],[AcceptedCmp4]]+marketing_campaign[[#This Row],[AcceptedCmp3]]+marketing_campaign[[#This Row],[Response]]</f>
        <v>0</v>
      </c>
      <c r="AO477" t="str" cm="1">
        <f t="array" ref="AO47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78" spans="1:41" x14ac:dyDescent="0.35">
      <c r="A478">
        <v>916</v>
      </c>
      <c r="B478">
        <v>1972</v>
      </c>
      <c r="C478">
        <f t="shared" ca="1" si="14"/>
        <v>54</v>
      </c>
      <c r="D478" t="str" cm="1">
        <f t="array" aca="1" ref="D47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78" t="s">
        <v>32</v>
      </c>
      <c r="F478" t="s">
        <v>30</v>
      </c>
      <c r="G478" cm="1">
        <f t="array" ref="G478">_xlfn.IFS(marketing_campaign[[#This Row],[Marital_Status]]="Single",K478+L478+1,marketing_campaign[[#This Row],[Marital_Status]]="Together",K478+L478+2,marketing_campaign[[#This Row],[Marital_Status]]="Alone",K478+L478+1,marketing_campaign[[#This Row],[Marital_Status]]="Married",K478+L478+2,marketing_campaign[[#This Row],[Marital_Status]]="Divorced",K478+L478+1,marketing_campaign[[#This Row],[Marital_Status]]="YOLO",K478+L478+1,marketing_campaign[[#This Row],[Marital_Status]]="Absurd",K478+L478+1,marketing_campaign[[#This Row],[Marital_Status]]="Widow",K478+L478+1)</f>
        <v>3</v>
      </c>
      <c r="H478" t="str" cm="1">
        <f t="array" ref="H478">_xlfn.IFS(marketing_campaign[[#This Row],[Family_size]]=1,"Family_with_one_child",marketing_campaign[[#This Row],[Family_size]]&gt;1,"Family_with_more_children")</f>
        <v>Family_with_more_children</v>
      </c>
      <c r="I478">
        <v>41644</v>
      </c>
      <c r="J478" t="str">
        <f>IF(marketing_campaign[[#This Row],[Income]]&gt;=Sheet21!B528,"high_income","low_income")</f>
        <v>high_income</v>
      </c>
      <c r="K478">
        <v>1</v>
      </c>
      <c r="L478">
        <v>1</v>
      </c>
      <c r="M478" s="1">
        <v>41768</v>
      </c>
      <c r="N478">
        <v>67</v>
      </c>
      <c r="O478" t="str" cm="1">
        <f t="array" ref="O478">_xlfn.IFS(AND(marketing_campaign[[#This Row],[Recency]]&gt;=0,marketing_campaign[[#This Row],[Recency]]&lt;=14),"Early Recency",AND(marketing_campaign[[#This Row],[Recency]]&gt;=15,marketing_campaign[[#This Row],[Recency]]&lt;=31),"Mid-Recency",marketing_campaign[[#This Row],[Recency]]&gt;=32,"high Recency")</f>
        <v>high Recency</v>
      </c>
      <c r="P478">
        <v>20</v>
      </c>
      <c r="Q478">
        <v>3</v>
      </c>
      <c r="R478">
        <v>4</v>
      </c>
      <c r="S478">
        <v>2</v>
      </c>
      <c r="T478">
        <v>0</v>
      </c>
      <c r="U478">
        <v>2</v>
      </c>
      <c r="V478">
        <f>marketing_campaign[[#This Row],[MntGoldProds]]+marketing_campaign[[#This Row],[MntSweetProducts]]+marketing_campaign[[#This Row],[MntFishProducts]]+marketing_campaign[[#This Row],[MntMeatProducts]]+marketing_campaign[[#This Row],[MntFruits]]+marketing_campaign[[#This Row],[MntWines]]</f>
        <v>31</v>
      </c>
      <c r="W478">
        <v>2</v>
      </c>
      <c r="X478">
        <v>1</v>
      </c>
      <c r="Y478">
        <v>0</v>
      </c>
      <c r="Z478">
        <v>3</v>
      </c>
      <c r="AA478">
        <f t="shared" si="15"/>
        <v>6</v>
      </c>
      <c r="AB478" t="str" cm="1">
        <f t="array" ref="AB478">_xlfn.IFS(AND(AA478&gt;=0,AA478&lt;=15),"low purchase",AND(AA478&gt;=16,AA478&lt;=30),"mid purchase",AA478&gt;=31,"high purchase")</f>
        <v>low purchase</v>
      </c>
      <c r="AC478">
        <v>3</v>
      </c>
      <c r="AD478" t="str">
        <f>IF(marketing_campaign[[#This Row],[NumWebVisitsMonth]]&gt;=5.3,"higher_webvists","lower_webvisits")</f>
        <v>lower_webvisits</v>
      </c>
      <c r="AE478">
        <v>0</v>
      </c>
      <c r="AF478">
        <v>0</v>
      </c>
      <c r="AG478">
        <v>0</v>
      </c>
      <c r="AH478">
        <v>0</v>
      </c>
      <c r="AI478">
        <v>0</v>
      </c>
      <c r="AJ478">
        <v>0</v>
      </c>
      <c r="AK478">
        <v>3</v>
      </c>
      <c r="AL478">
        <v>11</v>
      </c>
      <c r="AM478">
        <v>0</v>
      </c>
      <c r="AN478">
        <f>marketing_campaign[[#This Row],[AcceptedCmp2]]+marketing_campaign[[#This Row],[AcceptedCmp1]]+marketing_campaign[[#This Row],[AcceptedCmp5]]+marketing_campaign[[#This Row],[AcceptedCmp4]]+marketing_campaign[[#This Row],[AcceptedCmp3]]+marketing_campaign[[#This Row],[Response]]</f>
        <v>0</v>
      </c>
      <c r="AO478" t="str" cm="1">
        <f t="array" ref="AO47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79" spans="1:41" x14ac:dyDescent="0.35">
      <c r="A479">
        <v>5512</v>
      </c>
      <c r="B479">
        <v>1977</v>
      </c>
      <c r="C479">
        <f t="shared" ca="1" si="14"/>
        <v>49</v>
      </c>
      <c r="D479" t="str" cm="1">
        <f t="array" aca="1" ref="D47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79" t="s">
        <v>34</v>
      </c>
      <c r="F479" t="s">
        <v>33</v>
      </c>
      <c r="G479" cm="1">
        <f t="array" ref="G479">_xlfn.IFS(marketing_campaign[[#This Row],[Marital_Status]]="Single",K479+L479+1,marketing_campaign[[#This Row],[Marital_Status]]="Together",K479+L479+2,marketing_campaign[[#This Row],[Marital_Status]]="Alone",K479+L479+1,marketing_campaign[[#This Row],[Marital_Status]]="Married",K479+L479+2,marketing_campaign[[#This Row],[Marital_Status]]="Divorced",K479+L479+1,marketing_campaign[[#This Row],[Marital_Status]]="YOLO",K479+L479+1,marketing_campaign[[#This Row],[Marital_Status]]="Absurd",K479+L479+1,marketing_campaign[[#This Row],[Marital_Status]]="Widow",K479+L479+1)</f>
        <v>3</v>
      </c>
      <c r="H479" t="str" cm="1">
        <f t="array" ref="H479">_xlfn.IFS(marketing_campaign[[#This Row],[Family_size]]=1,"Family_with_one_child",marketing_campaign[[#This Row],[Family_size]]&gt;1,"Family_with_more_children")</f>
        <v>Family_with_more_children</v>
      </c>
      <c r="I479">
        <v>55842</v>
      </c>
      <c r="J479" t="str">
        <f>IF(marketing_campaign[[#This Row],[Income]]&gt;=Sheet21!B529,"high_income","low_income")</f>
        <v>high_income</v>
      </c>
      <c r="K479">
        <v>0</v>
      </c>
      <c r="L479">
        <v>1</v>
      </c>
      <c r="M479" s="1">
        <v>41782</v>
      </c>
      <c r="N479">
        <v>19</v>
      </c>
      <c r="O479" t="str" cm="1">
        <f t="array" ref="O479">_xlfn.IFS(AND(marketing_campaign[[#This Row],[Recency]]&gt;=0,marketing_campaign[[#This Row],[Recency]]&lt;=14),"Early Recency",AND(marketing_campaign[[#This Row],[Recency]]&gt;=15,marketing_campaign[[#This Row],[Recency]]&lt;=31),"Mid-Recency",marketing_campaign[[#This Row],[Recency]]&gt;=32,"high Recency")</f>
        <v>Mid-Recency</v>
      </c>
      <c r="P479">
        <v>451</v>
      </c>
      <c r="Q479">
        <v>0</v>
      </c>
      <c r="R479">
        <v>39</v>
      </c>
      <c r="S479">
        <v>0</v>
      </c>
      <c r="T479">
        <v>4</v>
      </c>
      <c r="U479">
        <v>24</v>
      </c>
      <c r="V479">
        <f>marketing_campaign[[#This Row],[MntGoldProds]]+marketing_campaign[[#This Row],[MntSweetProducts]]+marketing_campaign[[#This Row],[MntFishProducts]]+marketing_campaign[[#This Row],[MntMeatProducts]]+marketing_campaign[[#This Row],[MntFruits]]+marketing_campaign[[#This Row],[MntWines]]</f>
        <v>518</v>
      </c>
      <c r="W479">
        <v>1</v>
      </c>
      <c r="X479">
        <v>7</v>
      </c>
      <c r="Y479">
        <v>1</v>
      </c>
      <c r="Z479">
        <v>8</v>
      </c>
      <c r="AA479">
        <f t="shared" si="15"/>
        <v>17</v>
      </c>
      <c r="AB479" t="str" cm="1">
        <f t="array" ref="AB479">_xlfn.IFS(AND(AA479&gt;=0,AA479&lt;=15),"low purchase",AND(AA479&gt;=16,AA479&lt;=30),"mid purchase",AA479&gt;=31,"high purchase")</f>
        <v>mid purchase</v>
      </c>
      <c r="AC479">
        <v>5</v>
      </c>
      <c r="AD479" t="str">
        <f>IF(marketing_campaign[[#This Row],[NumWebVisitsMonth]]&gt;=5.3,"higher_webvists","lower_webvisits")</f>
        <v>lower_webvisits</v>
      </c>
      <c r="AE479">
        <v>0</v>
      </c>
      <c r="AF479">
        <v>0</v>
      </c>
      <c r="AG479">
        <v>0</v>
      </c>
      <c r="AH479">
        <v>0</v>
      </c>
      <c r="AI479">
        <v>0</v>
      </c>
      <c r="AJ479">
        <v>0</v>
      </c>
      <c r="AK479">
        <v>3</v>
      </c>
      <c r="AL479">
        <v>11</v>
      </c>
      <c r="AM479">
        <v>0</v>
      </c>
      <c r="AN479">
        <f>marketing_campaign[[#This Row],[AcceptedCmp2]]+marketing_campaign[[#This Row],[AcceptedCmp1]]+marketing_campaign[[#This Row],[AcceptedCmp5]]+marketing_campaign[[#This Row],[AcceptedCmp4]]+marketing_campaign[[#This Row],[AcceptedCmp3]]+marketing_campaign[[#This Row],[Response]]</f>
        <v>0</v>
      </c>
      <c r="AO479" t="str" cm="1">
        <f t="array" ref="AO47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80" spans="1:41" x14ac:dyDescent="0.35">
      <c r="A480">
        <v>8970</v>
      </c>
      <c r="B480">
        <v>1972</v>
      </c>
      <c r="C480">
        <f t="shared" ca="1" si="14"/>
        <v>54</v>
      </c>
      <c r="D480" t="str" cm="1">
        <f t="array" aca="1" ref="D48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80" t="s">
        <v>32</v>
      </c>
      <c r="F480" t="s">
        <v>33</v>
      </c>
      <c r="G480" cm="1">
        <f t="array" ref="G480">_xlfn.IFS(marketing_campaign[[#This Row],[Marital_Status]]="Single",K480+L480+1,marketing_campaign[[#This Row],[Marital_Status]]="Together",K480+L480+2,marketing_campaign[[#This Row],[Marital_Status]]="Alone",K480+L480+1,marketing_campaign[[#This Row],[Marital_Status]]="Married",K480+L480+2,marketing_campaign[[#This Row],[Marital_Status]]="Divorced",K480+L480+1,marketing_campaign[[#This Row],[Marital_Status]]="YOLO",K480+L480+1,marketing_campaign[[#This Row],[Marital_Status]]="Absurd",K480+L480+1,marketing_campaign[[#This Row],[Marital_Status]]="Widow",K480+L480+1)</f>
        <v>3</v>
      </c>
      <c r="H480" t="str" cm="1">
        <f t="array" ref="H480">_xlfn.IFS(marketing_campaign[[#This Row],[Family_size]]=1,"Family_with_one_child",marketing_campaign[[#This Row],[Family_size]]&gt;1,"Family_with_more_children")</f>
        <v>Family_with_more_children</v>
      </c>
      <c r="I480">
        <v>62010</v>
      </c>
      <c r="J480" t="str">
        <f>IF(marketing_campaign[[#This Row],[Income]]&gt;=Sheet21!B530,"high_income","low_income")</f>
        <v>high_income</v>
      </c>
      <c r="K480">
        <v>0</v>
      </c>
      <c r="L480">
        <v>1</v>
      </c>
      <c r="M480" s="1">
        <v>41205</v>
      </c>
      <c r="N480">
        <v>93</v>
      </c>
      <c r="O480" t="str" cm="1">
        <f t="array" ref="O480">_xlfn.IFS(AND(marketing_campaign[[#This Row],[Recency]]&gt;=0,marketing_campaign[[#This Row],[Recency]]&lt;=14),"Early Recency",AND(marketing_campaign[[#This Row],[Recency]]&gt;=15,marketing_campaign[[#This Row],[Recency]]&lt;=31),"Mid-Recency",marketing_campaign[[#This Row],[Recency]]&gt;=32,"high Recency")</f>
        <v>high Recency</v>
      </c>
      <c r="P480">
        <v>371</v>
      </c>
      <c r="Q480">
        <v>22</v>
      </c>
      <c r="R480">
        <v>39</v>
      </c>
      <c r="S480">
        <v>6</v>
      </c>
      <c r="T480">
        <v>0</v>
      </c>
      <c r="U480">
        <v>92</v>
      </c>
      <c r="V480">
        <f>marketing_campaign[[#This Row],[MntGoldProds]]+marketing_campaign[[#This Row],[MntSweetProducts]]+marketing_campaign[[#This Row],[MntFishProducts]]+marketing_campaign[[#This Row],[MntMeatProducts]]+marketing_campaign[[#This Row],[MntFruits]]+marketing_campaign[[#This Row],[MntWines]]</f>
        <v>530</v>
      </c>
      <c r="W480">
        <v>4</v>
      </c>
      <c r="X480">
        <v>6</v>
      </c>
      <c r="Y480">
        <v>2</v>
      </c>
      <c r="Z480">
        <v>7</v>
      </c>
      <c r="AA480">
        <f t="shared" si="15"/>
        <v>19</v>
      </c>
      <c r="AB480" t="str" cm="1">
        <f t="array" ref="AB480">_xlfn.IFS(AND(AA480&gt;=0,AA480&lt;=15),"low purchase",AND(AA480&gt;=16,AA480&lt;=30),"mid purchase",AA480&gt;=31,"high purchase")</f>
        <v>mid purchase</v>
      </c>
      <c r="AC480">
        <v>5</v>
      </c>
      <c r="AD480" t="str">
        <f>IF(marketing_campaign[[#This Row],[NumWebVisitsMonth]]&gt;=5.3,"higher_webvists","lower_webvisits")</f>
        <v>lower_webvisits</v>
      </c>
      <c r="AE480">
        <v>0</v>
      </c>
      <c r="AF480">
        <v>0</v>
      </c>
      <c r="AG480">
        <v>0</v>
      </c>
      <c r="AH480">
        <v>0</v>
      </c>
      <c r="AI480">
        <v>0</v>
      </c>
      <c r="AJ480">
        <v>0</v>
      </c>
      <c r="AK480">
        <v>3</v>
      </c>
      <c r="AL480">
        <v>11</v>
      </c>
      <c r="AM480">
        <v>0</v>
      </c>
      <c r="AN480">
        <f>marketing_campaign[[#This Row],[AcceptedCmp2]]+marketing_campaign[[#This Row],[AcceptedCmp1]]+marketing_campaign[[#This Row],[AcceptedCmp5]]+marketing_campaign[[#This Row],[AcceptedCmp4]]+marketing_campaign[[#This Row],[AcceptedCmp3]]+marketing_campaign[[#This Row],[Response]]</f>
        <v>0</v>
      </c>
      <c r="AO480" t="str" cm="1">
        <f t="array" ref="AO48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81" spans="1:41" x14ac:dyDescent="0.35">
      <c r="A481">
        <v>10581</v>
      </c>
      <c r="B481">
        <v>1977</v>
      </c>
      <c r="C481">
        <f t="shared" ca="1" si="14"/>
        <v>49</v>
      </c>
      <c r="D481" t="str" cm="1">
        <f t="array" aca="1" ref="D48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81" t="s">
        <v>29</v>
      </c>
      <c r="F481" t="s">
        <v>33</v>
      </c>
      <c r="G481" cm="1">
        <f t="array" ref="G481">_xlfn.IFS(marketing_campaign[[#This Row],[Marital_Status]]="Single",K481+L481+1,marketing_campaign[[#This Row],[Marital_Status]]="Together",K481+L481+2,marketing_campaign[[#This Row],[Marital_Status]]="Alone",K481+L481+1,marketing_campaign[[#This Row],[Marital_Status]]="Married",K481+L481+2,marketing_campaign[[#This Row],[Marital_Status]]="Divorced",K481+L481+1,marketing_campaign[[#This Row],[Marital_Status]]="YOLO",K481+L481+1,marketing_campaign[[#This Row],[Marital_Status]]="Absurd",K481+L481+1,marketing_campaign[[#This Row],[Marital_Status]]="Widow",K481+L481+1)</f>
        <v>3</v>
      </c>
      <c r="H481" t="str" cm="1">
        <f t="array" ref="H481">_xlfn.IFS(marketing_campaign[[#This Row],[Family_size]]=1,"Family_with_one_child",marketing_campaign[[#This Row],[Family_size]]&gt;1,"Family_with_more_children")</f>
        <v>Family_with_more_children</v>
      </c>
      <c r="I481">
        <v>41124</v>
      </c>
      <c r="J481" t="str">
        <f>IF(marketing_campaign[[#This Row],[Income]]&gt;=Sheet21!B531,"high_income","low_income")</f>
        <v>high_income</v>
      </c>
      <c r="K481">
        <v>1</v>
      </c>
      <c r="L481">
        <v>0</v>
      </c>
      <c r="M481" s="1">
        <v>41213</v>
      </c>
      <c r="N481">
        <v>41</v>
      </c>
      <c r="O481" t="str" cm="1">
        <f t="array" ref="O481">_xlfn.IFS(AND(marketing_campaign[[#This Row],[Recency]]&gt;=0,marketing_campaign[[#This Row],[Recency]]&lt;=14),"Early Recency",AND(marketing_campaign[[#This Row],[Recency]]&gt;=15,marketing_campaign[[#This Row],[Recency]]&lt;=31),"Mid-Recency",marketing_campaign[[#This Row],[Recency]]&gt;=32,"high Recency")</f>
        <v>high Recency</v>
      </c>
      <c r="P481">
        <v>281</v>
      </c>
      <c r="Q481">
        <v>7</v>
      </c>
      <c r="R481">
        <v>84</v>
      </c>
      <c r="S481">
        <v>15</v>
      </c>
      <c r="T481">
        <v>0</v>
      </c>
      <c r="U481">
        <v>119</v>
      </c>
      <c r="V481">
        <f>marketing_campaign[[#This Row],[MntGoldProds]]+marketing_campaign[[#This Row],[MntSweetProducts]]+marketing_campaign[[#This Row],[MntFishProducts]]+marketing_campaign[[#This Row],[MntMeatProducts]]+marketing_campaign[[#This Row],[MntFruits]]+marketing_campaign[[#This Row],[MntWines]]</f>
        <v>506</v>
      </c>
      <c r="W481">
        <v>7</v>
      </c>
      <c r="X481">
        <v>7</v>
      </c>
      <c r="Y481">
        <v>3</v>
      </c>
      <c r="Z481">
        <v>4</v>
      </c>
      <c r="AA481">
        <f t="shared" si="15"/>
        <v>21</v>
      </c>
      <c r="AB481" t="str" cm="1">
        <f t="array" ref="AB481">_xlfn.IFS(AND(AA481&gt;=0,AA481&lt;=15),"low purchase",AND(AA481&gt;=16,AA481&lt;=30),"mid purchase",AA481&gt;=31,"high purchase")</f>
        <v>mid purchase</v>
      </c>
      <c r="AC481">
        <v>8</v>
      </c>
      <c r="AD481" t="str">
        <f>IF(marketing_campaign[[#This Row],[NumWebVisitsMonth]]&gt;=5.3,"higher_webvists","lower_webvisits")</f>
        <v>higher_webvists</v>
      </c>
      <c r="AE481">
        <v>0</v>
      </c>
      <c r="AF481">
        <v>0</v>
      </c>
      <c r="AG481">
        <v>0</v>
      </c>
      <c r="AH481">
        <v>0</v>
      </c>
      <c r="AI481">
        <v>0</v>
      </c>
      <c r="AJ481">
        <v>0</v>
      </c>
      <c r="AK481">
        <v>3</v>
      </c>
      <c r="AL481">
        <v>11</v>
      </c>
      <c r="AM481">
        <v>0</v>
      </c>
      <c r="AN481">
        <f>marketing_campaign[[#This Row],[AcceptedCmp2]]+marketing_campaign[[#This Row],[AcceptedCmp1]]+marketing_campaign[[#This Row],[AcceptedCmp5]]+marketing_campaign[[#This Row],[AcceptedCmp4]]+marketing_campaign[[#This Row],[AcceptedCmp3]]+marketing_campaign[[#This Row],[Response]]</f>
        <v>0</v>
      </c>
      <c r="AO481" t="str" cm="1">
        <f t="array" ref="AO48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82" spans="1:41" x14ac:dyDescent="0.35">
      <c r="A482">
        <v>5300</v>
      </c>
      <c r="B482">
        <v>1973</v>
      </c>
      <c r="C482">
        <f t="shared" ca="1" si="14"/>
        <v>53</v>
      </c>
      <c r="D482" t="str" cm="1">
        <f t="array" aca="1" ref="D48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82" t="s">
        <v>34</v>
      </c>
      <c r="F482" t="s">
        <v>33</v>
      </c>
      <c r="G482" cm="1">
        <f t="array" ref="G482">_xlfn.IFS(marketing_campaign[[#This Row],[Marital_Status]]="Single",K482+L482+1,marketing_campaign[[#This Row],[Marital_Status]]="Together",K482+L482+2,marketing_campaign[[#This Row],[Marital_Status]]="Alone",K482+L482+1,marketing_campaign[[#This Row],[Marital_Status]]="Married",K482+L482+2,marketing_campaign[[#This Row],[Marital_Status]]="Divorced",K482+L482+1,marketing_campaign[[#This Row],[Marital_Status]]="YOLO",K482+L482+1,marketing_campaign[[#This Row],[Marital_Status]]="Absurd",K482+L482+1,marketing_campaign[[#This Row],[Marital_Status]]="Widow",K482+L482+1)</f>
        <v>3</v>
      </c>
      <c r="H482" t="str" cm="1">
        <f t="array" ref="H482">_xlfn.IFS(marketing_campaign[[#This Row],[Family_size]]=1,"Family_with_one_child",marketing_campaign[[#This Row],[Family_size]]&gt;1,"Family_with_more_children")</f>
        <v>Family_with_more_children</v>
      </c>
      <c r="I482">
        <v>38961</v>
      </c>
      <c r="J482" t="str">
        <f>IF(marketing_campaign[[#This Row],[Income]]&gt;=Sheet21!B532,"high_income","low_income")</f>
        <v>high_income</v>
      </c>
      <c r="K482">
        <v>1</v>
      </c>
      <c r="L482">
        <v>0</v>
      </c>
      <c r="M482" s="1">
        <v>41638</v>
      </c>
      <c r="N482">
        <v>60</v>
      </c>
      <c r="O482" t="str" cm="1">
        <f t="array" ref="O482">_xlfn.IFS(AND(marketing_campaign[[#This Row],[Recency]]&gt;=0,marketing_campaign[[#This Row],[Recency]]&lt;=14),"Early Recency",AND(marketing_campaign[[#This Row],[Recency]]&gt;=15,marketing_campaign[[#This Row],[Recency]]&lt;=31),"Mid-Recency",marketing_campaign[[#This Row],[Recency]]&gt;=32,"high Recency")</f>
        <v>high Recency</v>
      </c>
      <c r="P482">
        <v>19</v>
      </c>
      <c r="Q482">
        <v>7</v>
      </c>
      <c r="R482">
        <v>19</v>
      </c>
      <c r="S482">
        <v>0</v>
      </c>
      <c r="T482">
        <v>1</v>
      </c>
      <c r="U482">
        <v>24</v>
      </c>
      <c r="V482">
        <f>marketing_campaign[[#This Row],[MntGoldProds]]+marketing_campaign[[#This Row],[MntSweetProducts]]+marketing_campaign[[#This Row],[MntFishProducts]]+marketing_campaign[[#This Row],[MntMeatProducts]]+marketing_campaign[[#This Row],[MntFruits]]+marketing_campaign[[#This Row],[MntWines]]</f>
        <v>70</v>
      </c>
      <c r="W482">
        <v>1</v>
      </c>
      <c r="X482">
        <v>2</v>
      </c>
      <c r="Y482">
        <v>1</v>
      </c>
      <c r="Z482">
        <v>2</v>
      </c>
      <c r="AA482">
        <f t="shared" si="15"/>
        <v>6</v>
      </c>
      <c r="AB482" t="str" cm="1">
        <f t="array" ref="AB482">_xlfn.IFS(AND(AA482&gt;=0,AA482&lt;=15),"low purchase",AND(AA482&gt;=16,AA482&lt;=30),"mid purchase",AA482&gt;=31,"high purchase")</f>
        <v>low purchase</v>
      </c>
      <c r="AC482">
        <v>7</v>
      </c>
      <c r="AD482" t="str">
        <f>IF(marketing_campaign[[#This Row],[NumWebVisitsMonth]]&gt;=5.3,"higher_webvists","lower_webvisits")</f>
        <v>higher_webvists</v>
      </c>
      <c r="AE482">
        <v>0</v>
      </c>
      <c r="AF482">
        <v>0</v>
      </c>
      <c r="AG482">
        <v>0</v>
      </c>
      <c r="AH482">
        <v>0</v>
      </c>
      <c r="AI482">
        <v>0</v>
      </c>
      <c r="AJ482">
        <v>0</v>
      </c>
      <c r="AK482">
        <v>3</v>
      </c>
      <c r="AL482">
        <v>11</v>
      </c>
      <c r="AM482">
        <v>0</v>
      </c>
      <c r="AN482">
        <f>marketing_campaign[[#This Row],[AcceptedCmp2]]+marketing_campaign[[#This Row],[AcceptedCmp1]]+marketing_campaign[[#This Row],[AcceptedCmp5]]+marketing_campaign[[#This Row],[AcceptedCmp4]]+marketing_campaign[[#This Row],[AcceptedCmp3]]+marketing_campaign[[#This Row],[Response]]</f>
        <v>0</v>
      </c>
      <c r="AO482" t="str" cm="1">
        <f t="array" ref="AO48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83" spans="1:41" x14ac:dyDescent="0.35">
      <c r="A483">
        <v>5154</v>
      </c>
      <c r="B483">
        <v>1972</v>
      </c>
      <c r="C483">
        <f t="shared" ca="1" si="14"/>
        <v>54</v>
      </c>
      <c r="D483" t="str" cm="1">
        <f t="array" aca="1" ref="D48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83" t="s">
        <v>34</v>
      </c>
      <c r="F483" t="s">
        <v>35</v>
      </c>
      <c r="G483" cm="1">
        <f t="array" ref="G483">_xlfn.IFS(marketing_campaign[[#This Row],[Marital_Status]]="Single",K483+L483+1,marketing_campaign[[#This Row],[Marital_Status]]="Together",K483+L483+2,marketing_campaign[[#This Row],[Marital_Status]]="Alone",K483+L483+1,marketing_campaign[[#This Row],[Marital_Status]]="Married",K483+L483+2,marketing_campaign[[#This Row],[Marital_Status]]="Divorced",K483+L483+1,marketing_campaign[[#This Row],[Marital_Status]]="YOLO",K483+L483+1,marketing_campaign[[#This Row],[Marital_Status]]="Absurd",K483+L483+1,marketing_campaign[[#This Row],[Marital_Status]]="Widow",K483+L483+1)</f>
        <v>2</v>
      </c>
      <c r="H483" t="str" cm="1">
        <f t="array" ref="H483">_xlfn.IFS(marketing_campaign[[#This Row],[Family_size]]=1,"Family_with_one_child",marketing_campaign[[#This Row],[Family_size]]&gt;1,"Family_with_more_children")</f>
        <v>Family_with_more_children</v>
      </c>
      <c r="I483">
        <v>37760</v>
      </c>
      <c r="J483" t="str">
        <f>IF(marketing_campaign[[#This Row],[Income]]&gt;=Sheet21!B533,"high_income","low_income")</f>
        <v>high_income</v>
      </c>
      <c r="K483">
        <v>1</v>
      </c>
      <c r="L483">
        <v>0</v>
      </c>
      <c r="M483" s="1">
        <v>41497</v>
      </c>
      <c r="N483">
        <v>54</v>
      </c>
      <c r="O483" t="str" cm="1">
        <f t="array" ref="O483">_xlfn.IFS(AND(marketing_campaign[[#This Row],[Recency]]&gt;=0,marketing_campaign[[#This Row],[Recency]]&lt;=14),"Early Recency",AND(marketing_campaign[[#This Row],[Recency]]&gt;=15,marketing_campaign[[#This Row],[Recency]]&lt;=31),"Mid-Recency",marketing_campaign[[#This Row],[Recency]]&gt;=32,"high Recency")</f>
        <v>high Recency</v>
      </c>
      <c r="P483">
        <v>26</v>
      </c>
      <c r="Q483">
        <v>3</v>
      </c>
      <c r="R483">
        <v>13</v>
      </c>
      <c r="S483">
        <v>2</v>
      </c>
      <c r="T483">
        <v>10</v>
      </c>
      <c r="U483">
        <v>0</v>
      </c>
      <c r="V483">
        <f>marketing_campaign[[#This Row],[MntGoldProds]]+marketing_campaign[[#This Row],[MntSweetProducts]]+marketing_campaign[[#This Row],[MntFishProducts]]+marketing_campaign[[#This Row],[MntMeatProducts]]+marketing_campaign[[#This Row],[MntFruits]]+marketing_campaign[[#This Row],[MntWines]]</f>
        <v>54</v>
      </c>
      <c r="W483">
        <v>1</v>
      </c>
      <c r="X483">
        <v>2</v>
      </c>
      <c r="Y483">
        <v>0</v>
      </c>
      <c r="Z483">
        <v>3</v>
      </c>
      <c r="AA483">
        <f t="shared" si="15"/>
        <v>6</v>
      </c>
      <c r="AB483" t="str" cm="1">
        <f t="array" ref="AB483">_xlfn.IFS(AND(AA483&gt;=0,AA483&lt;=15),"low purchase",AND(AA483&gt;=16,AA483&lt;=30),"mid purchase",AA483&gt;=31,"high purchase")</f>
        <v>low purchase</v>
      </c>
      <c r="AC483">
        <v>6</v>
      </c>
      <c r="AD483" t="str">
        <f>IF(marketing_campaign[[#This Row],[NumWebVisitsMonth]]&gt;=5.3,"higher_webvists","lower_webvisits")</f>
        <v>higher_webvists</v>
      </c>
      <c r="AE483">
        <v>0</v>
      </c>
      <c r="AF483">
        <v>0</v>
      </c>
      <c r="AG483">
        <v>0</v>
      </c>
      <c r="AH483">
        <v>0</v>
      </c>
      <c r="AI483">
        <v>0</v>
      </c>
      <c r="AJ483">
        <v>0</v>
      </c>
      <c r="AK483">
        <v>3</v>
      </c>
      <c r="AL483">
        <v>11</v>
      </c>
      <c r="AM483">
        <v>0</v>
      </c>
      <c r="AN483">
        <f>marketing_campaign[[#This Row],[AcceptedCmp2]]+marketing_campaign[[#This Row],[AcceptedCmp1]]+marketing_campaign[[#This Row],[AcceptedCmp5]]+marketing_campaign[[#This Row],[AcceptedCmp4]]+marketing_campaign[[#This Row],[AcceptedCmp3]]+marketing_campaign[[#This Row],[Response]]</f>
        <v>0</v>
      </c>
      <c r="AO483" t="str" cm="1">
        <f t="array" ref="AO48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84" spans="1:41" x14ac:dyDescent="0.35">
      <c r="A484">
        <v>8346</v>
      </c>
      <c r="B484">
        <v>1974</v>
      </c>
      <c r="C484">
        <f t="shared" ca="1" si="14"/>
        <v>52</v>
      </c>
      <c r="D484" t="str" cm="1">
        <f t="array" aca="1" ref="D48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84" t="s">
        <v>29</v>
      </c>
      <c r="F484" t="s">
        <v>30</v>
      </c>
      <c r="G484" cm="1">
        <f t="array" ref="G484">_xlfn.IFS(marketing_campaign[[#This Row],[Marital_Status]]="Single",K484+L484+1,marketing_campaign[[#This Row],[Marital_Status]]="Together",K484+L484+2,marketing_campaign[[#This Row],[Marital_Status]]="Alone",K484+L484+1,marketing_campaign[[#This Row],[Marital_Status]]="Married",K484+L484+2,marketing_campaign[[#This Row],[Marital_Status]]="Divorced",K484+L484+1,marketing_campaign[[#This Row],[Marital_Status]]="YOLO",K484+L484+1,marketing_campaign[[#This Row],[Marital_Status]]="Absurd",K484+L484+1,marketing_campaign[[#This Row],[Marital_Status]]="Widow",K484+L484+1)</f>
        <v>2</v>
      </c>
      <c r="H484" t="str" cm="1">
        <f t="array" ref="H484">_xlfn.IFS(marketing_campaign[[#This Row],[Family_size]]=1,"Family_with_one_child",marketing_campaign[[#This Row],[Family_size]]&gt;1,"Family_with_more_children")</f>
        <v>Family_with_more_children</v>
      </c>
      <c r="I484">
        <v>32233</v>
      </c>
      <c r="J484" t="str">
        <f>IF(marketing_campaign[[#This Row],[Income]]&gt;=Sheet21!B534,"high_income","low_income")</f>
        <v>high_income</v>
      </c>
      <c r="K484">
        <v>1</v>
      </c>
      <c r="L484">
        <v>0</v>
      </c>
      <c r="M484" s="1">
        <v>41140</v>
      </c>
      <c r="N484">
        <v>26</v>
      </c>
      <c r="O484" t="str" cm="1">
        <f t="array" ref="O484">_xlfn.IFS(AND(marketing_campaign[[#This Row],[Recency]]&gt;=0,marketing_campaign[[#This Row],[Recency]]&lt;=14),"Early Recency",AND(marketing_campaign[[#This Row],[Recency]]&gt;=15,marketing_campaign[[#This Row],[Recency]]&lt;=31),"Mid-Recency",marketing_campaign[[#This Row],[Recency]]&gt;=32,"high Recency")</f>
        <v>Mid-Recency</v>
      </c>
      <c r="P484">
        <v>138</v>
      </c>
      <c r="Q484">
        <v>15</v>
      </c>
      <c r="R484">
        <v>35</v>
      </c>
      <c r="S484">
        <v>25</v>
      </c>
      <c r="T484">
        <v>11</v>
      </c>
      <c r="U484">
        <v>72</v>
      </c>
      <c r="V484">
        <f>marketing_campaign[[#This Row],[MntGoldProds]]+marketing_campaign[[#This Row],[MntSweetProducts]]+marketing_campaign[[#This Row],[MntFishProducts]]+marketing_campaign[[#This Row],[MntMeatProducts]]+marketing_campaign[[#This Row],[MntFruits]]+marketing_campaign[[#This Row],[MntWines]]</f>
        <v>296</v>
      </c>
      <c r="W484">
        <v>2</v>
      </c>
      <c r="X484">
        <v>6</v>
      </c>
      <c r="Y484">
        <v>2</v>
      </c>
      <c r="Z484">
        <v>2</v>
      </c>
      <c r="AA484">
        <f t="shared" si="15"/>
        <v>12</v>
      </c>
      <c r="AB484" t="str" cm="1">
        <f t="array" ref="AB484">_xlfn.IFS(AND(AA484&gt;=0,AA484&lt;=15),"low purchase",AND(AA484&gt;=16,AA484&lt;=30),"mid purchase",AA484&gt;=31,"high purchase")</f>
        <v>low purchase</v>
      </c>
      <c r="AC484">
        <v>9</v>
      </c>
      <c r="AD484" t="str">
        <f>IF(marketing_campaign[[#This Row],[NumWebVisitsMonth]]&gt;=5.3,"higher_webvists","lower_webvisits")</f>
        <v>higher_webvists</v>
      </c>
      <c r="AE484">
        <v>1</v>
      </c>
      <c r="AF484">
        <v>0</v>
      </c>
      <c r="AG484">
        <v>0</v>
      </c>
      <c r="AH484">
        <v>0</v>
      </c>
      <c r="AI484">
        <v>0</v>
      </c>
      <c r="AJ484">
        <v>0</v>
      </c>
      <c r="AK484">
        <v>3</v>
      </c>
      <c r="AL484">
        <v>11</v>
      </c>
      <c r="AM484">
        <v>1</v>
      </c>
      <c r="AN484">
        <f>marketing_campaign[[#This Row],[AcceptedCmp2]]+marketing_campaign[[#This Row],[AcceptedCmp1]]+marketing_campaign[[#This Row],[AcceptedCmp5]]+marketing_campaign[[#This Row],[AcceptedCmp4]]+marketing_campaign[[#This Row],[AcceptedCmp3]]+marketing_campaign[[#This Row],[Response]]</f>
        <v>2</v>
      </c>
      <c r="AO484" t="str" cm="1">
        <f t="array" ref="AO48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485" spans="1:41" x14ac:dyDescent="0.35">
      <c r="A485">
        <v>1676</v>
      </c>
      <c r="B485">
        <v>1975</v>
      </c>
      <c r="C485">
        <f t="shared" ca="1" si="14"/>
        <v>51</v>
      </c>
      <c r="D485" t="str" cm="1">
        <f t="array" aca="1" ref="D48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85" t="s">
        <v>29</v>
      </c>
      <c r="F485" t="s">
        <v>33</v>
      </c>
      <c r="G485" cm="1">
        <f t="array" ref="G485">_xlfn.IFS(marketing_campaign[[#This Row],[Marital_Status]]="Single",K485+L485+1,marketing_campaign[[#This Row],[Marital_Status]]="Together",K485+L485+2,marketing_campaign[[#This Row],[Marital_Status]]="Alone",K485+L485+1,marketing_campaign[[#This Row],[Marital_Status]]="Married",K485+L485+2,marketing_campaign[[#This Row],[Marital_Status]]="Divorced",K485+L485+1,marketing_campaign[[#This Row],[Marital_Status]]="YOLO",K485+L485+1,marketing_campaign[[#This Row],[Marital_Status]]="Absurd",K485+L485+1,marketing_campaign[[#This Row],[Marital_Status]]="Widow",K485+L485+1)</f>
        <v>3</v>
      </c>
      <c r="H485" t="str" cm="1">
        <f t="array" ref="H485">_xlfn.IFS(marketing_campaign[[#This Row],[Family_size]]=1,"Family_with_one_child",marketing_campaign[[#This Row],[Family_size]]&gt;1,"Family_with_more_children")</f>
        <v>Family_with_more_children</v>
      </c>
      <c r="I485">
        <v>43057</v>
      </c>
      <c r="J485" t="str">
        <f>IF(marketing_campaign[[#This Row],[Income]]&gt;=Sheet21!B535,"high_income","low_income")</f>
        <v>high_income</v>
      </c>
      <c r="K485">
        <v>0</v>
      </c>
      <c r="L485">
        <v>1</v>
      </c>
      <c r="M485" s="1">
        <v>41577</v>
      </c>
      <c r="N485">
        <v>30</v>
      </c>
      <c r="O485" t="str" cm="1">
        <f t="array" ref="O485">_xlfn.IFS(AND(marketing_campaign[[#This Row],[Recency]]&gt;=0,marketing_campaign[[#This Row],[Recency]]&lt;=14),"Early Recency",AND(marketing_campaign[[#This Row],[Recency]]&gt;=15,marketing_campaign[[#This Row],[Recency]]&lt;=31),"Mid-Recency",marketing_campaign[[#This Row],[Recency]]&gt;=32,"high Recency")</f>
        <v>Mid-Recency</v>
      </c>
      <c r="P485">
        <v>213</v>
      </c>
      <c r="Q485">
        <v>2</v>
      </c>
      <c r="R485">
        <v>44</v>
      </c>
      <c r="S485">
        <v>0</v>
      </c>
      <c r="T485">
        <v>2</v>
      </c>
      <c r="U485">
        <v>5</v>
      </c>
      <c r="V485">
        <f>marketing_campaign[[#This Row],[MntGoldProds]]+marketing_campaign[[#This Row],[MntSweetProducts]]+marketing_campaign[[#This Row],[MntFishProducts]]+marketing_campaign[[#This Row],[MntMeatProducts]]+marketing_campaign[[#This Row],[MntFruits]]+marketing_campaign[[#This Row],[MntWines]]</f>
        <v>266</v>
      </c>
      <c r="W485">
        <v>4</v>
      </c>
      <c r="X485">
        <v>4</v>
      </c>
      <c r="Y485">
        <v>2</v>
      </c>
      <c r="Z485">
        <v>5</v>
      </c>
      <c r="AA485">
        <f t="shared" si="15"/>
        <v>15</v>
      </c>
      <c r="AB485" t="str" cm="1">
        <f t="array" ref="AB485">_xlfn.IFS(AND(AA485&gt;=0,AA485&lt;=15),"low purchase",AND(AA485&gt;=16,AA485&lt;=30),"mid purchase",AA485&gt;=31,"high purchase")</f>
        <v>low purchase</v>
      </c>
      <c r="AC485">
        <v>5</v>
      </c>
      <c r="AD485" t="str">
        <f>IF(marketing_campaign[[#This Row],[NumWebVisitsMonth]]&gt;=5.3,"higher_webvists","lower_webvisits")</f>
        <v>lower_webvisits</v>
      </c>
      <c r="AE485">
        <v>0</v>
      </c>
      <c r="AF485">
        <v>0</v>
      </c>
      <c r="AG485">
        <v>0</v>
      </c>
      <c r="AH485">
        <v>0</v>
      </c>
      <c r="AI485">
        <v>0</v>
      </c>
      <c r="AJ485">
        <v>0</v>
      </c>
      <c r="AK485">
        <v>3</v>
      </c>
      <c r="AL485">
        <v>11</v>
      </c>
      <c r="AM485">
        <v>0</v>
      </c>
      <c r="AN485">
        <f>marketing_campaign[[#This Row],[AcceptedCmp2]]+marketing_campaign[[#This Row],[AcceptedCmp1]]+marketing_campaign[[#This Row],[AcceptedCmp5]]+marketing_campaign[[#This Row],[AcceptedCmp4]]+marketing_campaign[[#This Row],[AcceptedCmp3]]+marketing_campaign[[#This Row],[Response]]</f>
        <v>0</v>
      </c>
      <c r="AO485" t="str" cm="1">
        <f t="array" ref="AO48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86" spans="1:41" x14ac:dyDescent="0.35">
      <c r="A486">
        <v>9286</v>
      </c>
      <c r="B486">
        <v>1960</v>
      </c>
      <c r="C486">
        <f t="shared" ca="1" si="14"/>
        <v>66</v>
      </c>
      <c r="D486" t="str" cm="1">
        <f t="array" aca="1" ref="D48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86" t="s">
        <v>34</v>
      </c>
      <c r="F486" t="s">
        <v>31</v>
      </c>
      <c r="G486" cm="1">
        <f t="array" ref="G486">_xlfn.IFS(marketing_campaign[[#This Row],[Marital_Status]]="Single",K486+L486+1,marketing_campaign[[#This Row],[Marital_Status]]="Together",K486+L486+2,marketing_campaign[[#This Row],[Marital_Status]]="Alone",K486+L486+1,marketing_campaign[[#This Row],[Marital_Status]]="Married",K486+L486+2,marketing_campaign[[#This Row],[Marital_Status]]="Divorced",K486+L486+1,marketing_campaign[[#This Row],[Marital_Status]]="YOLO",K486+L486+1,marketing_campaign[[#This Row],[Marital_Status]]="Absurd",K486+L486+1,marketing_campaign[[#This Row],[Marital_Status]]="Widow",K486+L486+1)</f>
        <v>2</v>
      </c>
      <c r="H486" t="str" cm="1">
        <f t="array" ref="H486">_xlfn.IFS(marketing_campaign[[#This Row],[Family_size]]=1,"Family_with_one_child",marketing_campaign[[#This Row],[Family_size]]&gt;1,"Family_with_more_children")</f>
        <v>Family_with_more_children</v>
      </c>
      <c r="I486">
        <v>83151</v>
      </c>
      <c r="J486" t="str">
        <f>IF(marketing_campaign[[#This Row],[Income]]&gt;=Sheet21!B536,"high_income","low_income")</f>
        <v>high_income</v>
      </c>
      <c r="K486">
        <v>0</v>
      </c>
      <c r="L486">
        <v>0</v>
      </c>
      <c r="M486" s="1">
        <v>41192</v>
      </c>
      <c r="N486">
        <v>93</v>
      </c>
      <c r="O486" t="str" cm="1">
        <f t="array" ref="O486">_xlfn.IFS(AND(marketing_campaign[[#This Row],[Recency]]&gt;=0,marketing_campaign[[#This Row],[Recency]]&lt;=14),"Early Recency",AND(marketing_campaign[[#This Row],[Recency]]&gt;=15,marketing_campaign[[#This Row],[Recency]]&lt;=31),"Mid-Recency",marketing_campaign[[#This Row],[Recency]]&gt;=32,"high Recency")</f>
        <v>high Recency</v>
      </c>
      <c r="P486">
        <v>407</v>
      </c>
      <c r="Q486">
        <v>28</v>
      </c>
      <c r="R486">
        <v>100</v>
      </c>
      <c r="S486">
        <v>120</v>
      </c>
      <c r="T486">
        <v>74</v>
      </c>
      <c r="U486">
        <v>18</v>
      </c>
      <c r="V486">
        <f>marketing_campaign[[#This Row],[MntGoldProds]]+marketing_campaign[[#This Row],[MntSweetProducts]]+marketing_campaign[[#This Row],[MntFishProducts]]+marketing_campaign[[#This Row],[MntMeatProducts]]+marketing_campaign[[#This Row],[MntFruits]]+marketing_campaign[[#This Row],[MntWines]]</f>
        <v>747</v>
      </c>
      <c r="W486">
        <v>1</v>
      </c>
      <c r="X486">
        <v>5</v>
      </c>
      <c r="Y486">
        <v>9</v>
      </c>
      <c r="Z486">
        <v>4</v>
      </c>
      <c r="AA486">
        <f t="shared" si="15"/>
        <v>19</v>
      </c>
      <c r="AB486" t="str" cm="1">
        <f t="array" ref="AB486">_xlfn.IFS(AND(AA486&gt;=0,AA486&lt;=15),"low purchase",AND(AA486&gt;=16,AA486&lt;=30),"mid purchase",AA486&gt;=31,"high purchase")</f>
        <v>mid purchase</v>
      </c>
      <c r="AC486">
        <v>3</v>
      </c>
      <c r="AD486" t="str">
        <f>IF(marketing_campaign[[#This Row],[NumWebVisitsMonth]]&gt;=5.3,"higher_webvists","lower_webvisits")</f>
        <v>lower_webvisits</v>
      </c>
      <c r="AE486">
        <v>0</v>
      </c>
      <c r="AF486">
        <v>0</v>
      </c>
      <c r="AG486">
        <v>0</v>
      </c>
      <c r="AH486">
        <v>0</v>
      </c>
      <c r="AI486">
        <v>0</v>
      </c>
      <c r="AJ486">
        <v>0</v>
      </c>
      <c r="AK486">
        <v>3</v>
      </c>
      <c r="AL486">
        <v>11</v>
      </c>
      <c r="AM486">
        <v>0</v>
      </c>
      <c r="AN486">
        <f>marketing_campaign[[#This Row],[AcceptedCmp2]]+marketing_campaign[[#This Row],[AcceptedCmp1]]+marketing_campaign[[#This Row],[AcceptedCmp5]]+marketing_campaign[[#This Row],[AcceptedCmp4]]+marketing_campaign[[#This Row],[AcceptedCmp3]]+marketing_campaign[[#This Row],[Response]]</f>
        <v>0</v>
      </c>
      <c r="AO486" t="str" cm="1">
        <f t="array" ref="AO48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87" spans="1:41" x14ac:dyDescent="0.35">
      <c r="A487">
        <v>2426</v>
      </c>
      <c r="B487">
        <v>1964</v>
      </c>
      <c r="C487">
        <f t="shared" ca="1" si="14"/>
        <v>62</v>
      </c>
      <c r="D487" t="str" cm="1">
        <f t="array" aca="1" ref="D48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87" t="s">
        <v>32</v>
      </c>
      <c r="F487" t="s">
        <v>35</v>
      </c>
      <c r="G487" cm="1">
        <f t="array" ref="G487">_xlfn.IFS(marketing_campaign[[#This Row],[Marital_Status]]="Single",K487+L487+1,marketing_campaign[[#This Row],[Marital_Status]]="Together",K487+L487+2,marketing_campaign[[#This Row],[Marital_Status]]="Alone",K487+L487+1,marketing_campaign[[#This Row],[Marital_Status]]="Married",K487+L487+2,marketing_campaign[[#This Row],[Marital_Status]]="Divorced",K487+L487+1,marketing_campaign[[#This Row],[Marital_Status]]="YOLO",K487+L487+1,marketing_campaign[[#This Row],[Marital_Status]]="Absurd",K487+L487+1,marketing_campaign[[#This Row],[Marital_Status]]="Widow",K487+L487+1)</f>
        <v>1</v>
      </c>
      <c r="H487" t="str" cm="1">
        <f t="array" ref="H487">_xlfn.IFS(marketing_campaign[[#This Row],[Family_size]]=1,"Family_with_one_child",marketing_campaign[[#This Row],[Family_size]]&gt;1,"Family_with_more_children")</f>
        <v>Family_with_one_child</v>
      </c>
      <c r="I487">
        <v>78825</v>
      </c>
      <c r="J487" t="str">
        <f>IF(marketing_campaign[[#This Row],[Income]]&gt;=Sheet21!B537,"high_income","low_income")</f>
        <v>high_income</v>
      </c>
      <c r="K487">
        <v>0</v>
      </c>
      <c r="L487">
        <v>0</v>
      </c>
      <c r="M487" s="1">
        <v>41166</v>
      </c>
      <c r="N487">
        <v>35</v>
      </c>
      <c r="O487" t="str" cm="1">
        <f t="array" ref="O487">_xlfn.IFS(AND(marketing_campaign[[#This Row],[Recency]]&gt;=0,marketing_campaign[[#This Row],[Recency]]&lt;=14),"Early Recency",AND(marketing_campaign[[#This Row],[Recency]]&gt;=15,marketing_campaign[[#This Row],[Recency]]&lt;=31),"Mid-Recency",marketing_campaign[[#This Row],[Recency]]&gt;=32,"high Recency")</f>
        <v>high Recency</v>
      </c>
      <c r="P487">
        <v>483</v>
      </c>
      <c r="Q487">
        <v>74</v>
      </c>
      <c r="R487">
        <v>114</v>
      </c>
      <c r="S487">
        <v>169</v>
      </c>
      <c r="T487">
        <v>37</v>
      </c>
      <c r="U487">
        <v>18</v>
      </c>
      <c r="V487">
        <f>marketing_campaign[[#This Row],[MntGoldProds]]+marketing_campaign[[#This Row],[MntSweetProducts]]+marketing_campaign[[#This Row],[MntFishProducts]]+marketing_campaign[[#This Row],[MntMeatProducts]]+marketing_campaign[[#This Row],[MntFruits]]+marketing_campaign[[#This Row],[MntWines]]</f>
        <v>895</v>
      </c>
      <c r="W487">
        <v>1</v>
      </c>
      <c r="X487">
        <v>5</v>
      </c>
      <c r="Y487">
        <v>10</v>
      </c>
      <c r="Z487">
        <v>13</v>
      </c>
      <c r="AA487">
        <f t="shared" si="15"/>
        <v>29</v>
      </c>
      <c r="AB487" t="str" cm="1">
        <f t="array" ref="AB487">_xlfn.IFS(AND(AA487&gt;=0,AA487&lt;=15),"low purchase",AND(AA487&gt;=16,AA487&lt;=30),"mid purchase",AA487&gt;=31,"high purchase")</f>
        <v>mid purchase</v>
      </c>
      <c r="AC487">
        <v>3</v>
      </c>
      <c r="AD487" t="str">
        <f>IF(marketing_campaign[[#This Row],[NumWebVisitsMonth]]&gt;=5.3,"higher_webvists","lower_webvisits")</f>
        <v>lower_webvisits</v>
      </c>
      <c r="AE487">
        <v>0</v>
      </c>
      <c r="AF487">
        <v>0</v>
      </c>
      <c r="AG487">
        <v>0</v>
      </c>
      <c r="AH487">
        <v>0</v>
      </c>
      <c r="AI487">
        <v>0</v>
      </c>
      <c r="AJ487">
        <v>0</v>
      </c>
      <c r="AK487">
        <v>3</v>
      </c>
      <c r="AL487">
        <v>11</v>
      </c>
      <c r="AM487">
        <v>1</v>
      </c>
      <c r="AN487">
        <f>marketing_campaign[[#This Row],[AcceptedCmp2]]+marketing_campaign[[#This Row],[AcceptedCmp1]]+marketing_campaign[[#This Row],[AcceptedCmp5]]+marketing_campaign[[#This Row],[AcceptedCmp4]]+marketing_campaign[[#This Row],[AcceptedCmp3]]+marketing_campaign[[#This Row],[Response]]</f>
        <v>1</v>
      </c>
      <c r="AO487" t="str" cm="1">
        <f t="array" ref="AO48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488" spans="1:41" x14ac:dyDescent="0.35">
      <c r="A488">
        <v>5172</v>
      </c>
      <c r="B488">
        <v>1976</v>
      </c>
      <c r="C488">
        <f t="shared" ca="1" si="14"/>
        <v>50</v>
      </c>
      <c r="D488" t="str" cm="1">
        <f t="array" aca="1" ref="D48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88" t="s">
        <v>34</v>
      </c>
      <c r="F488" t="s">
        <v>31</v>
      </c>
      <c r="G488" cm="1">
        <f t="array" ref="G488">_xlfn.IFS(marketing_campaign[[#This Row],[Marital_Status]]="Single",K488+L488+1,marketing_campaign[[#This Row],[Marital_Status]]="Together",K488+L488+2,marketing_campaign[[#This Row],[Marital_Status]]="Alone",K488+L488+1,marketing_campaign[[#This Row],[Marital_Status]]="Married",K488+L488+2,marketing_campaign[[#This Row],[Marital_Status]]="Divorced",K488+L488+1,marketing_campaign[[#This Row],[Marital_Status]]="YOLO",K488+L488+1,marketing_campaign[[#This Row],[Marital_Status]]="Absurd",K488+L488+1,marketing_campaign[[#This Row],[Marital_Status]]="Widow",K488+L488+1)</f>
        <v>3</v>
      </c>
      <c r="H488" t="str" cm="1">
        <f t="array" ref="H488">_xlfn.IFS(marketing_campaign[[#This Row],[Family_size]]=1,"Family_with_one_child",marketing_campaign[[#This Row],[Family_size]]&gt;1,"Family_with_more_children")</f>
        <v>Family_with_more_children</v>
      </c>
      <c r="I488">
        <v>65104</v>
      </c>
      <c r="J488" t="str">
        <f>IF(marketing_campaign[[#This Row],[Income]]&gt;=Sheet21!B538,"high_income","low_income")</f>
        <v>high_income</v>
      </c>
      <c r="K488">
        <v>0</v>
      </c>
      <c r="L488">
        <v>1</v>
      </c>
      <c r="M488" s="1">
        <v>41592</v>
      </c>
      <c r="N488">
        <v>4</v>
      </c>
      <c r="O488" t="str" cm="1">
        <f t="array" ref="O488">_xlfn.IFS(AND(marketing_campaign[[#This Row],[Recency]]&gt;=0,marketing_campaign[[#This Row],[Recency]]&lt;=14),"Early Recency",AND(marketing_campaign[[#This Row],[Recency]]&gt;=15,marketing_campaign[[#This Row],[Recency]]&lt;=31),"Mid-Recency",marketing_campaign[[#This Row],[Recency]]&gt;=32,"high Recency")</f>
        <v>Early Recency</v>
      </c>
      <c r="P488">
        <v>738</v>
      </c>
      <c r="Q488">
        <v>0</v>
      </c>
      <c r="R488">
        <v>232</v>
      </c>
      <c r="S488">
        <v>13</v>
      </c>
      <c r="T488">
        <v>20</v>
      </c>
      <c r="U488">
        <v>50</v>
      </c>
      <c r="V488">
        <f>marketing_campaign[[#This Row],[MntGoldProds]]+marketing_campaign[[#This Row],[MntSweetProducts]]+marketing_campaign[[#This Row],[MntFishProducts]]+marketing_campaign[[#This Row],[MntMeatProducts]]+marketing_campaign[[#This Row],[MntFruits]]+marketing_campaign[[#This Row],[MntWines]]</f>
        <v>1053</v>
      </c>
      <c r="W488">
        <v>2</v>
      </c>
      <c r="X488">
        <v>3</v>
      </c>
      <c r="Y488">
        <v>5</v>
      </c>
      <c r="Z488">
        <v>7</v>
      </c>
      <c r="AA488">
        <f t="shared" si="15"/>
        <v>17</v>
      </c>
      <c r="AB488" t="str" cm="1">
        <f t="array" ref="AB488">_xlfn.IFS(AND(AA488&gt;=0,AA488&lt;=15),"low purchase",AND(AA488&gt;=16,AA488&lt;=30),"mid purchase",AA488&gt;=31,"high purchase")</f>
        <v>mid purchase</v>
      </c>
      <c r="AC488">
        <v>7</v>
      </c>
      <c r="AD488" t="str">
        <f>IF(marketing_campaign[[#This Row],[NumWebVisitsMonth]]&gt;=5.3,"higher_webvists","lower_webvisits")</f>
        <v>higher_webvists</v>
      </c>
      <c r="AE488">
        <v>0</v>
      </c>
      <c r="AF488">
        <v>0</v>
      </c>
      <c r="AG488">
        <v>0</v>
      </c>
      <c r="AH488">
        <v>0</v>
      </c>
      <c r="AI488">
        <v>0</v>
      </c>
      <c r="AJ488">
        <v>0</v>
      </c>
      <c r="AK488">
        <v>3</v>
      </c>
      <c r="AL488">
        <v>11</v>
      </c>
      <c r="AM488">
        <v>0</v>
      </c>
      <c r="AN488">
        <f>marketing_campaign[[#This Row],[AcceptedCmp2]]+marketing_campaign[[#This Row],[AcceptedCmp1]]+marketing_campaign[[#This Row],[AcceptedCmp5]]+marketing_campaign[[#This Row],[AcceptedCmp4]]+marketing_campaign[[#This Row],[AcceptedCmp3]]+marketing_campaign[[#This Row],[Response]]</f>
        <v>0</v>
      </c>
      <c r="AO488" t="str" cm="1">
        <f t="array" ref="AO48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89" spans="1:41" x14ac:dyDescent="0.35">
      <c r="A489">
        <v>5562</v>
      </c>
      <c r="B489">
        <v>1974</v>
      </c>
      <c r="C489">
        <f t="shared" ca="1" si="14"/>
        <v>52</v>
      </c>
      <c r="D489" t="str" cm="1">
        <f t="array" aca="1" ref="D48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89" t="s">
        <v>29</v>
      </c>
      <c r="F489" t="s">
        <v>33</v>
      </c>
      <c r="G489" cm="1">
        <f t="array" ref="G489">_xlfn.IFS(marketing_campaign[[#This Row],[Marital_Status]]="Single",K489+L489+1,marketing_campaign[[#This Row],[Marital_Status]]="Together",K489+L489+2,marketing_campaign[[#This Row],[Marital_Status]]="Alone",K489+L489+1,marketing_campaign[[#This Row],[Marital_Status]]="Married",K489+L489+2,marketing_campaign[[#This Row],[Marital_Status]]="Divorced",K489+L489+1,marketing_campaign[[#This Row],[Marital_Status]]="YOLO",K489+L489+1,marketing_campaign[[#This Row],[Marital_Status]]="Absurd",K489+L489+1,marketing_campaign[[#This Row],[Marital_Status]]="Widow",K489+L489+1)</f>
        <v>3</v>
      </c>
      <c r="H489" t="str" cm="1">
        <f t="array" ref="H489">_xlfn.IFS(marketing_campaign[[#This Row],[Family_size]]=1,"Family_with_one_child",marketing_campaign[[#This Row],[Family_size]]&gt;1,"Family_with_more_children")</f>
        <v>Family_with_more_children</v>
      </c>
      <c r="I489">
        <v>60093</v>
      </c>
      <c r="J489" t="str">
        <f>IF(marketing_campaign[[#This Row],[Income]]&gt;=Sheet21!B539,"high_income","low_income")</f>
        <v>high_income</v>
      </c>
      <c r="K489">
        <v>0</v>
      </c>
      <c r="L489">
        <v>1</v>
      </c>
      <c r="M489" s="1">
        <v>41451</v>
      </c>
      <c r="N489">
        <v>92</v>
      </c>
      <c r="O489" t="str" cm="1">
        <f t="array" ref="O489">_xlfn.IFS(AND(marketing_campaign[[#This Row],[Recency]]&gt;=0,marketing_campaign[[#This Row],[Recency]]&lt;=14),"Early Recency",AND(marketing_campaign[[#This Row],[Recency]]&gt;=15,marketing_campaign[[#This Row],[Recency]]&lt;=31),"Mid-Recency",marketing_campaign[[#This Row],[Recency]]&gt;=32,"high Recency")</f>
        <v>high Recency</v>
      </c>
      <c r="P489">
        <v>502</v>
      </c>
      <c r="Q489">
        <v>12</v>
      </c>
      <c r="R489">
        <v>109</v>
      </c>
      <c r="S489">
        <v>16</v>
      </c>
      <c r="T489">
        <v>6</v>
      </c>
      <c r="U489">
        <v>90</v>
      </c>
      <c r="V489">
        <f>marketing_campaign[[#This Row],[MntGoldProds]]+marketing_campaign[[#This Row],[MntSweetProducts]]+marketing_campaign[[#This Row],[MntFishProducts]]+marketing_campaign[[#This Row],[MntMeatProducts]]+marketing_campaign[[#This Row],[MntFruits]]+marketing_campaign[[#This Row],[MntWines]]</f>
        <v>735</v>
      </c>
      <c r="W489">
        <v>2</v>
      </c>
      <c r="X489">
        <v>7</v>
      </c>
      <c r="Y489">
        <v>2</v>
      </c>
      <c r="Z489">
        <v>10</v>
      </c>
      <c r="AA489">
        <f t="shared" si="15"/>
        <v>21</v>
      </c>
      <c r="AB489" t="str" cm="1">
        <f t="array" ref="AB489">_xlfn.IFS(AND(AA489&gt;=0,AA489&lt;=15),"low purchase",AND(AA489&gt;=16,AA489&lt;=30),"mid purchase",AA489&gt;=31,"high purchase")</f>
        <v>mid purchase</v>
      </c>
      <c r="AC489">
        <v>6</v>
      </c>
      <c r="AD489" t="str">
        <f>IF(marketing_campaign[[#This Row],[NumWebVisitsMonth]]&gt;=5.3,"higher_webvists","lower_webvisits")</f>
        <v>higher_webvists</v>
      </c>
      <c r="AE489">
        <v>0</v>
      </c>
      <c r="AF489">
        <v>0</v>
      </c>
      <c r="AG489">
        <v>0</v>
      </c>
      <c r="AH489">
        <v>0</v>
      </c>
      <c r="AI489">
        <v>0</v>
      </c>
      <c r="AJ489">
        <v>0</v>
      </c>
      <c r="AK489">
        <v>3</v>
      </c>
      <c r="AL489">
        <v>11</v>
      </c>
      <c r="AM489">
        <v>0</v>
      </c>
      <c r="AN489">
        <f>marketing_campaign[[#This Row],[AcceptedCmp2]]+marketing_campaign[[#This Row],[AcceptedCmp1]]+marketing_campaign[[#This Row],[AcceptedCmp5]]+marketing_campaign[[#This Row],[AcceptedCmp4]]+marketing_campaign[[#This Row],[AcceptedCmp3]]+marketing_campaign[[#This Row],[Response]]</f>
        <v>0</v>
      </c>
      <c r="AO489" t="str" cm="1">
        <f t="array" ref="AO48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90" spans="1:41" x14ac:dyDescent="0.35">
      <c r="A490">
        <v>3436</v>
      </c>
      <c r="B490">
        <v>1969</v>
      </c>
      <c r="C490">
        <f t="shared" ca="1" si="14"/>
        <v>57</v>
      </c>
      <c r="D490" t="str" cm="1">
        <f t="array" aca="1" ref="D49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90" t="s">
        <v>29</v>
      </c>
      <c r="F490" t="s">
        <v>33</v>
      </c>
      <c r="G490" cm="1">
        <f t="array" ref="G490">_xlfn.IFS(marketing_campaign[[#This Row],[Marital_Status]]="Single",K490+L490+1,marketing_campaign[[#This Row],[Marital_Status]]="Together",K490+L490+2,marketing_campaign[[#This Row],[Marital_Status]]="Alone",K490+L490+1,marketing_campaign[[#This Row],[Marital_Status]]="Married",K490+L490+2,marketing_campaign[[#This Row],[Marital_Status]]="Divorced",K490+L490+1,marketing_campaign[[#This Row],[Marital_Status]]="YOLO",K490+L490+1,marketing_campaign[[#This Row],[Marital_Status]]="Absurd",K490+L490+1,marketing_campaign[[#This Row],[Marital_Status]]="Widow",K490+L490+1)</f>
        <v>3</v>
      </c>
      <c r="H490" t="str" cm="1">
        <f t="array" ref="H490">_xlfn.IFS(marketing_campaign[[#This Row],[Family_size]]=1,"Family_with_one_child",marketing_campaign[[#This Row],[Family_size]]&gt;1,"Family_with_more_children")</f>
        <v>Family_with_more_children</v>
      </c>
      <c r="I490">
        <v>14045</v>
      </c>
      <c r="J490" t="str">
        <f>IF(marketing_campaign[[#This Row],[Income]]&gt;=Sheet21!B540,"high_income","low_income")</f>
        <v>high_income</v>
      </c>
      <c r="K490">
        <v>1</v>
      </c>
      <c r="L490">
        <v>0</v>
      </c>
      <c r="M490" s="1">
        <v>41665</v>
      </c>
      <c r="N490">
        <v>24</v>
      </c>
      <c r="O490" t="str" cm="1">
        <f t="array" ref="O490">_xlfn.IFS(AND(marketing_campaign[[#This Row],[Recency]]&gt;=0,marketing_campaign[[#This Row],[Recency]]&lt;=14),"Early Recency",AND(marketing_campaign[[#This Row],[Recency]]&gt;=15,marketing_campaign[[#This Row],[Recency]]&lt;=31),"Mid-Recency",marketing_campaign[[#This Row],[Recency]]&gt;=32,"high Recency")</f>
        <v>Mid-Recency</v>
      </c>
      <c r="P490">
        <v>11</v>
      </c>
      <c r="Q490">
        <v>0</v>
      </c>
      <c r="R490">
        <v>5</v>
      </c>
      <c r="S490">
        <v>2</v>
      </c>
      <c r="T490">
        <v>1</v>
      </c>
      <c r="U490">
        <v>1</v>
      </c>
      <c r="V490">
        <f>marketing_campaign[[#This Row],[MntGoldProds]]+marketing_campaign[[#This Row],[MntSweetProducts]]+marketing_campaign[[#This Row],[MntFishProducts]]+marketing_campaign[[#This Row],[MntMeatProducts]]+marketing_campaign[[#This Row],[MntFruits]]+marketing_campaign[[#This Row],[MntWines]]</f>
        <v>20</v>
      </c>
      <c r="W490">
        <v>1</v>
      </c>
      <c r="X490">
        <v>1</v>
      </c>
      <c r="Y490">
        <v>0</v>
      </c>
      <c r="Z490">
        <v>3</v>
      </c>
      <c r="AA490">
        <f t="shared" si="15"/>
        <v>5</v>
      </c>
      <c r="AB490" t="str" cm="1">
        <f t="array" ref="AB490">_xlfn.IFS(AND(AA490&gt;=0,AA490&lt;=15),"low purchase",AND(AA490&gt;=16,AA490&lt;=30),"mid purchase",AA490&gt;=31,"high purchase")</f>
        <v>low purchase</v>
      </c>
      <c r="AC490">
        <v>7</v>
      </c>
      <c r="AD490" t="str">
        <f>IF(marketing_campaign[[#This Row],[NumWebVisitsMonth]]&gt;=5.3,"higher_webvists","lower_webvisits")</f>
        <v>higher_webvists</v>
      </c>
      <c r="AE490">
        <v>0</v>
      </c>
      <c r="AF490">
        <v>0</v>
      </c>
      <c r="AG490">
        <v>0</v>
      </c>
      <c r="AH490">
        <v>0</v>
      </c>
      <c r="AI490">
        <v>0</v>
      </c>
      <c r="AJ490">
        <v>0</v>
      </c>
      <c r="AK490">
        <v>3</v>
      </c>
      <c r="AL490">
        <v>11</v>
      </c>
      <c r="AM490">
        <v>0</v>
      </c>
      <c r="AN490">
        <f>marketing_campaign[[#This Row],[AcceptedCmp2]]+marketing_campaign[[#This Row],[AcceptedCmp1]]+marketing_campaign[[#This Row],[AcceptedCmp5]]+marketing_campaign[[#This Row],[AcceptedCmp4]]+marketing_campaign[[#This Row],[AcceptedCmp3]]+marketing_campaign[[#This Row],[Response]]</f>
        <v>0</v>
      </c>
      <c r="AO490" t="str" cm="1">
        <f t="array" ref="AO49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91" spans="1:41" x14ac:dyDescent="0.35">
      <c r="A491">
        <v>3921</v>
      </c>
      <c r="B491">
        <v>1952</v>
      </c>
      <c r="C491">
        <f t="shared" ca="1" si="14"/>
        <v>74</v>
      </c>
      <c r="D491" t="str" cm="1">
        <f t="array" aca="1" ref="D49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91" t="s">
        <v>37</v>
      </c>
      <c r="F491" t="s">
        <v>38</v>
      </c>
      <c r="G491" cm="1">
        <f t="array" ref="G491">_xlfn.IFS(marketing_campaign[[#This Row],[Marital_Status]]="Single",K491+L491+1,marketing_campaign[[#This Row],[Marital_Status]]="Together",K491+L491+2,marketing_campaign[[#This Row],[Marital_Status]]="Alone",K491+L491+1,marketing_campaign[[#This Row],[Marital_Status]]="Married",K491+L491+2,marketing_campaign[[#This Row],[Marital_Status]]="Divorced",K491+L491+1,marketing_campaign[[#This Row],[Marital_Status]]="YOLO",K491+L491+1,marketing_campaign[[#This Row],[Marital_Status]]="Absurd",K491+L491+1,marketing_campaign[[#This Row],[Marital_Status]]="Widow",K491+L491+1)</f>
        <v>1</v>
      </c>
      <c r="H491" t="str" cm="1">
        <f t="array" ref="H491">_xlfn.IFS(marketing_campaign[[#This Row],[Family_size]]=1,"Family_with_one_child",marketing_campaign[[#This Row],[Family_size]]&gt;1,"Family_with_more_children")</f>
        <v>Family_with_one_child</v>
      </c>
      <c r="I491">
        <v>28457</v>
      </c>
      <c r="J491" t="str">
        <f>IF(marketing_campaign[[#This Row],[Income]]&gt;=Sheet21!B541,"high_income","low_income")</f>
        <v>high_income</v>
      </c>
      <c r="K491">
        <v>0</v>
      </c>
      <c r="L491">
        <v>0</v>
      </c>
      <c r="M491" s="1">
        <v>41210</v>
      </c>
      <c r="N491">
        <v>96</v>
      </c>
      <c r="O491" t="str" cm="1">
        <f t="array" ref="O491">_xlfn.IFS(AND(marketing_campaign[[#This Row],[Recency]]&gt;=0,marketing_campaign[[#This Row],[Recency]]&lt;=14),"Early Recency",AND(marketing_campaign[[#This Row],[Recency]]&gt;=15,marketing_campaign[[#This Row],[Recency]]&lt;=31),"Mid-Recency",marketing_campaign[[#This Row],[Recency]]&gt;=32,"high Recency")</f>
        <v>high Recency</v>
      </c>
      <c r="P491">
        <v>24</v>
      </c>
      <c r="Q491">
        <v>1</v>
      </c>
      <c r="R491">
        <v>108</v>
      </c>
      <c r="S491">
        <v>29</v>
      </c>
      <c r="T491">
        <v>29</v>
      </c>
      <c r="U491">
        <v>14</v>
      </c>
      <c r="V491">
        <f>marketing_campaign[[#This Row],[MntGoldProds]]+marketing_campaign[[#This Row],[MntSweetProducts]]+marketing_campaign[[#This Row],[MntFishProducts]]+marketing_campaign[[#This Row],[MntMeatProducts]]+marketing_campaign[[#This Row],[MntFruits]]+marketing_campaign[[#This Row],[MntWines]]</f>
        <v>205</v>
      </c>
      <c r="W491">
        <v>1</v>
      </c>
      <c r="X491">
        <v>4</v>
      </c>
      <c r="Y491">
        <v>1</v>
      </c>
      <c r="Z491">
        <v>4</v>
      </c>
      <c r="AA491">
        <f t="shared" si="15"/>
        <v>10</v>
      </c>
      <c r="AB491" t="str" cm="1">
        <f t="array" ref="AB491">_xlfn.IFS(AND(AA491&gt;=0,AA491&lt;=15),"low purchase",AND(AA491&gt;=16,AA491&lt;=30),"mid purchase",AA491&gt;=31,"high purchase")</f>
        <v>low purchase</v>
      </c>
      <c r="AC491">
        <v>8</v>
      </c>
      <c r="AD491" t="str">
        <f>IF(marketing_campaign[[#This Row],[NumWebVisitsMonth]]&gt;=5.3,"higher_webvists","lower_webvisits")</f>
        <v>higher_webvists</v>
      </c>
      <c r="AE491">
        <v>0</v>
      </c>
      <c r="AF491">
        <v>0</v>
      </c>
      <c r="AG491">
        <v>0</v>
      </c>
      <c r="AH491">
        <v>0</v>
      </c>
      <c r="AI491">
        <v>0</v>
      </c>
      <c r="AJ491">
        <v>0</v>
      </c>
      <c r="AK491">
        <v>3</v>
      </c>
      <c r="AL491">
        <v>11</v>
      </c>
      <c r="AM491">
        <v>0</v>
      </c>
      <c r="AN491">
        <f>marketing_campaign[[#This Row],[AcceptedCmp2]]+marketing_campaign[[#This Row],[AcceptedCmp1]]+marketing_campaign[[#This Row],[AcceptedCmp5]]+marketing_campaign[[#This Row],[AcceptedCmp4]]+marketing_campaign[[#This Row],[AcceptedCmp3]]+marketing_campaign[[#This Row],[Response]]</f>
        <v>0</v>
      </c>
      <c r="AO491" t="str" cm="1">
        <f t="array" ref="AO49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92" spans="1:41" x14ac:dyDescent="0.35">
      <c r="A492">
        <v>3403</v>
      </c>
      <c r="B492">
        <v>1958</v>
      </c>
      <c r="C492">
        <f t="shared" ca="1" si="14"/>
        <v>68</v>
      </c>
      <c r="D492" t="str" cm="1">
        <f t="array" aca="1" ref="D49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92" t="s">
        <v>32</v>
      </c>
      <c r="F492" t="s">
        <v>31</v>
      </c>
      <c r="G492" cm="1">
        <f t="array" ref="G492">_xlfn.IFS(marketing_campaign[[#This Row],[Marital_Status]]="Single",K492+L492+1,marketing_campaign[[#This Row],[Marital_Status]]="Together",K492+L492+2,marketing_campaign[[#This Row],[Marital_Status]]="Alone",K492+L492+1,marketing_campaign[[#This Row],[Marital_Status]]="Married",K492+L492+2,marketing_campaign[[#This Row],[Marital_Status]]="Divorced",K492+L492+1,marketing_campaign[[#This Row],[Marital_Status]]="YOLO",K492+L492+1,marketing_campaign[[#This Row],[Marital_Status]]="Absurd",K492+L492+1,marketing_campaign[[#This Row],[Marital_Status]]="Widow",K492+L492+1)</f>
        <v>3</v>
      </c>
      <c r="H492" t="str" cm="1">
        <f t="array" ref="H492">_xlfn.IFS(marketing_campaign[[#This Row],[Family_size]]=1,"Family_with_one_child",marketing_campaign[[#This Row],[Family_size]]&gt;1,"Family_with_more_children")</f>
        <v>Family_with_more_children</v>
      </c>
      <c r="I492">
        <v>78952</v>
      </c>
      <c r="J492" t="str">
        <f>IF(marketing_campaign[[#This Row],[Income]]&gt;=Sheet21!B542,"high_income","low_income")</f>
        <v>high_income</v>
      </c>
      <c r="K492">
        <v>0</v>
      </c>
      <c r="L492">
        <v>1</v>
      </c>
      <c r="M492" s="1">
        <v>41176</v>
      </c>
      <c r="N492">
        <v>11</v>
      </c>
      <c r="O492" t="str" cm="1">
        <f t="array" ref="O492">_xlfn.IFS(AND(marketing_campaign[[#This Row],[Recency]]&gt;=0,marketing_campaign[[#This Row],[Recency]]&lt;=14),"Early Recency",AND(marketing_campaign[[#This Row],[Recency]]&gt;=15,marketing_campaign[[#This Row],[Recency]]&lt;=31),"Mid-Recency",marketing_campaign[[#This Row],[Recency]]&gt;=32,"high Recency")</f>
        <v>Early Recency</v>
      </c>
      <c r="P492">
        <v>1170</v>
      </c>
      <c r="Q492">
        <v>19</v>
      </c>
      <c r="R492">
        <v>594</v>
      </c>
      <c r="S492">
        <v>99</v>
      </c>
      <c r="T492">
        <v>76</v>
      </c>
      <c r="U492">
        <v>134</v>
      </c>
      <c r="V492">
        <f>marketing_campaign[[#This Row],[MntGoldProds]]+marketing_campaign[[#This Row],[MntSweetProducts]]+marketing_campaign[[#This Row],[MntFishProducts]]+marketing_campaign[[#This Row],[MntMeatProducts]]+marketing_campaign[[#This Row],[MntFruits]]+marketing_campaign[[#This Row],[MntWines]]</f>
        <v>2092</v>
      </c>
      <c r="W492">
        <v>2</v>
      </c>
      <c r="X492">
        <v>2</v>
      </c>
      <c r="Y492">
        <v>5</v>
      </c>
      <c r="Z492">
        <v>12</v>
      </c>
      <c r="AA492">
        <f t="shared" si="15"/>
        <v>21</v>
      </c>
      <c r="AB492" t="str" cm="1">
        <f t="array" ref="AB492">_xlfn.IFS(AND(AA492&gt;=0,AA492&lt;=15),"low purchase",AND(AA492&gt;=16,AA492&lt;=30),"mid purchase",AA492&gt;=31,"high purchase")</f>
        <v>mid purchase</v>
      </c>
      <c r="AC492">
        <v>6</v>
      </c>
      <c r="AD492" t="str">
        <f>IF(marketing_campaign[[#This Row],[NumWebVisitsMonth]]&gt;=5.3,"higher_webvists","lower_webvisits")</f>
        <v>higher_webvists</v>
      </c>
      <c r="AE492">
        <v>0</v>
      </c>
      <c r="AF492">
        <v>0</v>
      </c>
      <c r="AG492">
        <v>0</v>
      </c>
      <c r="AH492">
        <v>0</v>
      </c>
      <c r="AI492">
        <v>0</v>
      </c>
      <c r="AJ492">
        <v>0</v>
      </c>
      <c r="AK492">
        <v>3</v>
      </c>
      <c r="AL492">
        <v>11</v>
      </c>
      <c r="AM492">
        <v>0</v>
      </c>
      <c r="AN492">
        <f>marketing_campaign[[#This Row],[AcceptedCmp2]]+marketing_campaign[[#This Row],[AcceptedCmp1]]+marketing_campaign[[#This Row],[AcceptedCmp5]]+marketing_campaign[[#This Row],[AcceptedCmp4]]+marketing_campaign[[#This Row],[AcceptedCmp3]]+marketing_campaign[[#This Row],[Response]]</f>
        <v>0</v>
      </c>
      <c r="AO492" t="str" cm="1">
        <f t="array" ref="AO49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93" spans="1:41" x14ac:dyDescent="0.35">
      <c r="A493">
        <v>22</v>
      </c>
      <c r="B493">
        <v>1976</v>
      </c>
      <c r="C493">
        <f t="shared" ca="1" si="14"/>
        <v>50</v>
      </c>
      <c r="D493" t="str" cm="1">
        <f t="array" aca="1" ref="D49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93" t="s">
        <v>29</v>
      </c>
      <c r="F493" t="s">
        <v>35</v>
      </c>
      <c r="G493" cm="1">
        <f t="array" ref="G493">_xlfn.IFS(marketing_campaign[[#This Row],[Marital_Status]]="Single",K493+L493+1,marketing_campaign[[#This Row],[Marital_Status]]="Together",K493+L493+2,marketing_campaign[[#This Row],[Marital_Status]]="Alone",K493+L493+1,marketing_campaign[[#This Row],[Marital_Status]]="Married",K493+L493+2,marketing_campaign[[#This Row],[Marital_Status]]="Divorced",K493+L493+1,marketing_campaign[[#This Row],[Marital_Status]]="YOLO",K493+L493+1,marketing_campaign[[#This Row],[Marital_Status]]="Absurd",K493+L493+1,marketing_campaign[[#This Row],[Marital_Status]]="Widow",K493+L493+1)</f>
        <v>2</v>
      </c>
      <c r="H493" t="str" cm="1">
        <f t="array" ref="H493">_xlfn.IFS(marketing_campaign[[#This Row],[Family_size]]=1,"Family_with_one_child",marketing_campaign[[#This Row],[Family_size]]&gt;1,"Family_with_more_children")</f>
        <v>Family_with_more_children</v>
      </c>
      <c r="I493">
        <v>46310</v>
      </c>
      <c r="J493" t="str">
        <f>IF(marketing_campaign[[#This Row],[Income]]&gt;=Sheet21!B543,"high_income","low_income")</f>
        <v>high_income</v>
      </c>
      <c r="K493">
        <v>1</v>
      </c>
      <c r="L493">
        <v>0</v>
      </c>
      <c r="M493" s="1">
        <v>41246</v>
      </c>
      <c r="N493">
        <v>99</v>
      </c>
      <c r="O493" t="str" cm="1">
        <f t="array" ref="O493">_xlfn.IFS(AND(marketing_campaign[[#This Row],[Recency]]&gt;=0,marketing_campaign[[#This Row],[Recency]]&lt;=14),"Early Recency",AND(marketing_campaign[[#This Row],[Recency]]&gt;=15,marketing_campaign[[#This Row],[Recency]]&lt;=31),"Mid-Recency",marketing_campaign[[#This Row],[Recency]]&gt;=32,"high Recency")</f>
        <v>high Recency</v>
      </c>
      <c r="P493">
        <v>185</v>
      </c>
      <c r="Q493">
        <v>2</v>
      </c>
      <c r="R493">
        <v>88</v>
      </c>
      <c r="S493">
        <v>15</v>
      </c>
      <c r="T493">
        <v>5</v>
      </c>
      <c r="U493">
        <v>14</v>
      </c>
      <c r="V493">
        <f>marketing_campaign[[#This Row],[MntGoldProds]]+marketing_campaign[[#This Row],[MntSweetProducts]]+marketing_campaign[[#This Row],[MntFishProducts]]+marketing_campaign[[#This Row],[MntMeatProducts]]+marketing_campaign[[#This Row],[MntFruits]]+marketing_campaign[[#This Row],[MntWines]]</f>
        <v>309</v>
      </c>
      <c r="W493">
        <v>2</v>
      </c>
      <c r="X493">
        <v>6</v>
      </c>
      <c r="Y493">
        <v>1</v>
      </c>
      <c r="Z493">
        <v>5</v>
      </c>
      <c r="AA493">
        <f t="shared" si="15"/>
        <v>14</v>
      </c>
      <c r="AB493" t="str" cm="1">
        <f t="array" ref="AB493">_xlfn.IFS(AND(AA493&gt;=0,AA493&lt;=15),"low purchase",AND(AA493&gt;=16,AA493&lt;=30),"mid purchase",AA493&gt;=31,"high purchase")</f>
        <v>low purchase</v>
      </c>
      <c r="AC493">
        <v>8</v>
      </c>
      <c r="AD493" t="str">
        <f>IF(marketing_campaign[[#This Row],[NumWebVisitsMonth]]&gt;=5.3,"higher_webvists","lower_webvisits")</f>
        <v>higher_webvists</v>
      </c>
      <c r="AE493">
        <v>0</v>
      </c>
      <c r="AF493">
        <v>0</v>
      </c>
      <c r="AG493">
        <v>0</v>
      </c>
      <c r="AH493">
        <v>0</v>
      </c>
      <c r="AI493">
        <v>0</v>
      </c>
      <c r="AJ493">
        <v>0</v>
      </c>
      <c r="AK493">
        <v>3</v>
      </c>
      <c r="AL493">
        <v>11</v>
      </c>
      <c r="AM493">
        <v>0</v>
      </c>
      <c r="AN493">
        <f>marketing_campaign[[#This Row],[AcceptedCmp2]]+marketing_campaign[[#This Row],[AcceptedCmp1]]+marketing_campaign[[#This Row],[AcceptedCmp5]]+marketing_campaign[[#This Row],[AcceptedCmp4]]+marketing_campaign[[#This Row],[AcceptedCmp3]]+marketing_campaign[[#This Row],[Response]]</f>
        <v>0</v>
      </c>
      <c r="AO493" t="str" cm="1">
        <f t="array" ref="AO49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94" spans="1:41" x14ac:dyDescent="0.35">
      <c r="A494">
        <v>10965</v>
      </c>
      <c r="B494">
        <v>1955</v>
      </c>
      <c r="C494">
        <f t="shared" ca="1" si="14"/>
        <v>71</v>
      </c>
      <c r="D494" t="str" cm="1">
        <f t="array" aca="1" ref="D49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94" t="s">
        <v>29</v>
      </c>
      <c r="F494" t="s">
        <v>31</v>
      </c>
      <c r="G494" cm="1">
        <f t="array" ref="G494">_xlfn.IFS(marketing_campaign[[#This Row],[Marital_Status]]="Single",K494+L494+1,marketing_campaign[[#This Row],[Marital_Status]]="Together",K494+L494+2,marketing_campaign[[#This Row],[Marital_Status]]="Alone",K494+L494+1,marketing_campaign[[#This Row],[Marital_Status]]="Married",K494+L494+2,marketing_campaign[[#This Row],[Marital_Status]]="Divorced",K494+L494+1,marketing_campaign[[#This Row],[Marital_Status]]="YOLO",K494+L494+1,marketing_campaign[[#This Row],[Marital_Status]]="Absurd",K494+L494+1,marketing_campaign[[#This Row],[Marital_Status]]="Widow",K494+L494+1)</f>
        <v>2</v>
      </c>
      <c r="H494" t="str" cm="1">
        <f t="array" ref="H494">_xlfn.IFS(marketing_campaign[[#This Row],[Family_size]]=1,"Family_with_one_child",marketing_campaign[[#This Row],[Family_size]]&gt;1,"Family_with_more_children")</f>
        <v>Family_with_more_children</v>
      </c>
      <c r="I494">
        <v>76005</v>
      </c>
      <c r="J494" t="str">
        <f>IF(marketing_campaign[[#This Row],[Income]]&gt;=Sheet21!B544,"high_income","low_income")</f>
        <v>high_income</v>
      </c>
      <c r="K494">
        <v>0</v>
      </c>
      <c r="L494">
        <v>0</v>
      </c>
      <c r="M494" s="1">
        <v>41327</v>
      </c>
      <c r="N494">
        <v>72</v>
      </c>
      <c r="O494" t="str" cm="1">
        <f t="array" ref="O494">_xlfn.IFS(AND(marketing_campaign[[#This Row],[Recency]]&gt;=0,marketing_campaign[[#This Row],[Recency]]&lt;=14),"Early Recency",AND(marketing_campaign[[#This Row],[Recency]]&gt;=15,marketing_campaign[[#This Row],[Recency]]&lt;=31),"Mid-Recency",marketing_campaign[[#This Row],[Recency]]&gt;=32,"high Recency")</f>
        <v>high Recency</v>
      </c>
      <c r="P494">
        <v>983</v>
      </c>
      <c r="Q494">
        <v>20</v>
      </c>
      <c r="R494">
        <v>389</v>
      </c>
      <c r="S494">
        <v>240</v>
      </c>
      <c r="T494">
        <v>50</v>
      </c>
      <c r="U494">
        <v>40</v>
      </c>
      <c r="V494">
        <f>marketing_campaign[[#This Row],[MntGoldProds]]+marketing_campaign[[#This Row],[MntSweetProducts]]+marketing_campaign[[#This Row],[MntFishProducts]]+marketing_campaign[[#This Row],[MntMeatProducts]]+marketing_campaign[[#This Row],[MntFruits]]+marketing_campaign[[#This Row],[MntWines]]</f>
        <v>1722</v>
      </c>
      <c r="W494">
        <v>1</v>
      </c>
      <c r="X494">
        <v>3</v>
      </c>
      <c r="Y494">
        <v>5</v>
      </c>
      <c r="Z494">
        <v>13</v>
      </c>
      <c r="AA494">
        <f t="shared" si="15"/>
        <v>22</v>
      </c>
      <c r="AB494" t="str" cm="1">
        <f t="array" ref="AB494">_xlfn.IFS(AND(AA494&gt;=0,AA494&lt;=15),"low purchase",AND(AA494&gt;=16,AA494&lt;=30),"mid purchase",AA494&gt;=31,"high purchase")</f>
        <v>mid purchase</v>
      </c>
      <c r="AC494">
        <v>6</v>
      </c>
      <c r="AD494" t="str">
        <f>IF(marketing_campaign[[#This Row],[NumWebVisitsMonth]]&gt;=5.3,"higher_webvists","lower_webvisits")</f>
        <v>higher_webvists</v>
      </c>
      <c r="AE494">
        <v>0</v>
      </c>
      <c r="AF494">
        <v>0</v>
      </c>
      <c r="AG494">
        <v>0</v>
      </c>
      <c r="AH494">
        <v>1</v>
      </c>
      <c r="AI494">
        <v>0</v>
      </c>
      <c r="AJ494">
        <v>0</v>
      </c>
      <c r="AK494">
        <v>3</v>
      </c>
      <c r="AL494">
        <v>11</v>
      </c>
      <c r="AM494">
        <v>0</v>
      </c>
      <c r="AN494">
        <f>marketing_campaign[[#This Row],[AcceptedCmp2]]+marketing_campaign[[#This Row],[AcceptedCmp1]]+marketing_campaign[[#This Row],[AcceptedCmp5]]+marketing_campaign[[#This Row],[AcceptedCmp4]]+marketing_campaign[[#This Row],[AcceptedCmp3]]+marketing_campaign[[#This Row],[Response]]</f>
        <v>1</v>
      </c>
      <c r="AO494" t="str" cm="1">
        <f t="array" ref="AO49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495" spans="1:41" x14ac:dyDescent="0.35">
      <c r="A495">
        <v>9426</v>
      </c>
      <c r="B495">
        <v>1964</v>
      </c>
      <c r="C495">
        <f t="shared" ca="1" si="14"/>
        <v>62</v>
      </c>
      <c r="D495" t="str" cm="1">
        <f t="array" aca="1" ref="D49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95" t="s">
        <v>34</v>
      </c>
      <c r="F495" t="s">
        <v>30</v>
      </c>
      <c r="G495" cm="1">
        <f t="array" ref="G495">_xlfn.IFS(marketing_campaign[[#This Row],[Marital_Status]]="Single",K495+L495+1,marketing_campaign[[#This Row],[Marital_Status]]="Together",K495+L495+2,marketing_campaign[[#This Row],[Marital_Status]]="Alone",K495+L495+1,marketing_campaign[[#This Row],[Marital_Status]]="Married",K495+L495+2,marketing_campaign[[#This Row],[Marital_Status]]="Divorced",K495+L495+1,marketing_campaign[[#This Row],[Marital_Status]]="YOLO",K495+L495+1,marketing_campaign[[#This Row],[Marital_Status]]="Absurd",K495+L495+1,marketing_campaign[[#This Row],[Marital_Status]]="Widow",K495+L495+1)</f>
        <v>2</v>
      </c>
      <c r="H495" t="str" cm="1">
        <f t="array" ref="H495">_xlfn.IFS(marketing_campaign[[#This Row],[Family_size]]=1,"Family_with_one_child",marketing_campaign[[#This Row],[Family_size]]&gt;1,"Family_with_more_children")</f>
        <v>Family_with_more_children</v>
      </c>
      <c r="I495">
        <v>58308</v>
      </c>
      <c r="J495" t="str">
        <f>IF(marketing_campaign[[#This Row],[Income]]&gt;=Sheet21!B545,"high_income","low_income")</f>
        <v>high_income</v>
      </c>
      <c r="K495">
        <v>0</v>
      </c>
      <c r="L495">
        <v>1</v>
      </c>
      <c r="M495" s="1">
        <v>41286</v>
      </c>
      <c r="N495">
        <v>77</v>
      </c>
      <c r="O495" t="str" cm="1">
        <f t="array" ref="O495">_xlfn.IFS(AND(marketing_campaign[[#This Row],[Recency]]&gt;=0,marketing_campaign[[#This Row],[Recency]]&lt;=14),"Early Recency",AND(marketing_campaign[[#This Row],[Recency]]&gt;=15,marketing_campaign[[#This Row],[Recency]]&lt;=31),"Mid-Recency",marketing_campaign[[#This Row],[Recency]]&gt;=32,"high Recency")</f>
        <v>high Recency</v>
      </c>
      <c r="P495">
        <v>691</v>
      </c>
      <c r="Q495">
        <v>0</v>
      </c>
      <c r="R495">
        <v>69</v>
      </c>
      <c r="S495">
        <v>10</v>
      </c>
      <c r="T495">
        <v>0</v>
      </c>
      <c r="U495">
        <v>130</v>
      </c>
      <c r="V495">
        <f>marketing_campaign[[#This Row],[MntGoldProds]]+marketing_campaign[[#This Row],[MntSweetProducts]]+marketing_campaign[[#This Row],[MntFishProducts]]+marketing_campaign[[#This Row],[MntMeatProducts]]+marketing_campaign[[#This Row],[MntFruits]]+marketing_campaign[[#This Row],[MntWines]]</f>
        <v>900</v>
      </c>
      <c r="W495">
        <v>4</v>
      </c>
      <c r="X495">
        <v>2</v>
      </c>
      <c r="Y495">
        <v>6</v>
      </c>
      <c r="Z495">
        <v>3</v>
      </c>
      <c r="AA495">
        <f t="shared" si="15"/>
        <v>15</v>
      </c>
      <c r="AB495" t="str" cm="1">
        <f t="array" ref="AB495">_xlfn.IFS(AND(AA495&gt;=0,AA495&lt;=15),"low purchase",AND(AA495&gt;=16,AA495&lt;=30),"mid purchase",AA495&gt;=31,"high purchase")</f>
        <v>low purchase</v>
      </c>
      <c r="AC495">
        <v>8</v>
      </c>
      <c r="AD495" t="str">
        <f>IF(marketing_campaign[[#This Row],[NumWebVisitsMonth]]&gt;=5.3,"higher_webvists","lower_webvisits")</f>
        <v>higher_webvists</v>
      </c>
      <c r="AE495">
        <v>0</v>
      </c>
      <c r="AF495">
        <v>0</v>
      </c>
      <c r="AG495">
        <v>0</v>
      </c>
      <c r="AH495">
        <v>0</v>
      </c>
      <c r="AI495">
        <v>0</v>
      </c>
      <c r="AJ495">
        <v>0</v>
      </c>
      <c r="AK495">
        <v>3</v>
      </c>
      <c r="AL495">
        <v>11</v>
      </c>
      <c r="AM495">
        <v>0</v>
      </c>
      <c r="AN495">
        <f>marketing_campaign[[#This Row],[AcceptedCmp2]]+marketing_campaign[[#This Row],[AcceptedCmp1]]+marketing_campaign[[#This Row],[AcceptedCmp5]]+marketing_campaign[[#This Row],[AcceptedCmp4]]+marketing_campaign[[#This Row],[AcceptedCmp3]]+marketing_campaign[[#This Row],[Response]]</f>
        <v>0</v>
      </c>
      <c r="AO495" t="str" cm="1">
        <f t="array" ref="AO49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96" spans="1:41" x14ac:dyDescent="0.35">
      <c r="A496">
        <v>6605</v>
      </c>
      <c r="B496">
        <v>1944</v>
      </c>
      <c r="C496">
        <f t="shared" ca="1" si="14"/>
        <v>82</v>
      </c>
      <c r="D496" t="str" cm="1">
        <f t="array" aca="1" ref="D49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496" t="s">
        <v>32</v>
      </c>
      <c r="F496" t="s">
        <v>35</v>
      </c>
      <c r="G496" cm="1">
        <f t="array" ref="G496">_xlfn.IFS(marketing_campaign[[#This Row],[Marital_Status]]="Single",K496+L496+1,marketing_campaign[[#This Row],[Marital_Status]]="Together",K496+L496+2,marketing_campaign[[#This Row],[Marital_Status]]="Alone",K496+L496+1,marketing_campaign[[#This Row],[Marital_Status]]="Married",K496+L496+2,marketing_campaign[[#This Row],[Marital_Status]]="Divorced",K496+L496+1,marketing_campaign[[#This Row],[Marital_Status]]="YOLO",K496+L496+1,marketing_campaign[[#This Row],[Marital_Status]]="Absurd",K496+L496+1,marketing_campaign[[#This Row],[Marital_Status]]="Widow",K496+L496+1)</f>
        <v>1</v>
      </c>
      <c r="H496" t="str" cm="1">
        <f t="array" ref="H496">_xlfn.IFS(marketing_campaign[[#This Row],[Family_size]]=1,"Family_with_one_child",marketing_campaign[[#This Row],[Family_size]]&gt;1,"Family_with_more_children")</f>
        <v>Family_with_one_child</v>
      </c>
      <c r="I496">
        <v>55614</v>
      </c>
      <c r="J496" t="str">
        <f>IF(marketing_campaign[[#This Row],[Income]]&gt;=Sheet21!B546,"high_income","low_income")</f>
        <v>high_income</v>
      </c>
      <c r="K496">
        <v>0</v>
      </c>
      <c r="L496">
        <v>0</v>
      </c>
      <c r="M496" s="1">
        <v>41605</v>
      </c>
      <c r="N496">
        <v>85</v>
      </c>
      <c r="O496" t="str" cm="1">
        <f t="array" ref="O496">_xlfn.IFS(AND(marketing_campaign[[#This Row],[Recency]]&gt;=0,marketing_campaign[[#This Row],[Recency]]&lt;=14),"Early Recency",AND(marketing_campaign[[#This Row],[Recency]]&gt;=15,marketing_campaign[[#This Row],[Recency]]&lt;=31),"Mid-Recency",marketing_campaign[[#This Row],[Recency]]&gt;=32,"high Recency")</f>
        <v>high Recency</v>
      </c>
      <c r="P496">
        <v>504</v>
      </c>
      <c r="Q496">
        <v>13</v>
      </c>
      <c r="R496">
        <v>131</v>
      </c>
      <c r="S496">
        <v>8</v>
      </c>
      <c r="T496">
        <v>0</v>
      </c>
      <c r="U496">
        <v>26</v>
      </c>
      <c r="V496">
        <f>marketing_campaign[[#This Row],[MntGoldProds]]+marketing_campaign[[#This Row],[MntSweetProducts]]+marketing_campaign[[#This Row],[MntFishProducts]]+marketing_campaign[[#This Row],[MntMeatProducts]]+marketing_campaign[[#This Row],[MntFruits]]+marketing_campaign[[#This Row],[MntWines]]</f>
        <v>682</v>
      </c>
      <c r="W496">
        <v>1</v>
      </c>
      <c r="X496">
        <v>9</v>
      </c>
      <c r="Y496">
        <v>4</v>
      </c>
      <c r="Z496">
        <v>6</v>
      </c>
      <c r="AA496">
        <f t="shared" si="15"/>
        <v>20</v>
      </c>
      <c r="AB496" t="str" cm="1">
        <f t="array" ref="AB496">_xlfn.IFS(AND(AA496&gt;=0,AA496&lt;=15),"low purchase",AND(AA496&gt;=16,AA496&lt;=30),"mid purchase",AA496&gt;=31,"high purchase")</f>
        <v>mid purchase</v>
      </c>
      <c r="AC496">
        <v>7</v>
      </c>
      <c r="AD496" t="str">
        <f>IF(marketing_campaign[[#This Row],[NumWebVisitsMonth]]&gt;=5.3,"higher_webvists","lower_webvisits")</f>
        <v>higher_webvists</v>
      </c>
      <c r="AE496">
        <v>0</v>
      </c>
      <c r="AF496">
        <v>1</v>
      </c>
      <c r="AG496">
        <v>0</v>
      </c>
      <c r="AH496">
        <v>0</v>
      </c>
      <c r="AI496">
        <v>0</v>
      </c>
      <c r="AJ496">
        <v>0</v>
      </c>
      <c r="AK496">
        <v>3</v>
      </c>
      <c r="AL496">
        <v>11</v>
      </c>
      <c r="AM496">
        <v>0</v>
      </c>
      <c r="AN496">
        <f>marketing_campaign[[#This Row],[AcceptedCmp2]]+marketing_campaign[[#This Row],[AcceptedCmp1]]+marketing_campaign[[#This Row],[AcceptedCmp5]]+marketing_campaign[[#This Row],[AcceptedCmp4]]+marketing_campaign[[#This Row],[AcceptedCmp3]]+marketing_campaign[[#This Row],[Response]]</f>
        <v>1</v>
      </c>
      <c r="AO496" t="str" cm="1">
        <f t="array" ref="AO49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497" spans="1:41" x14ac:dyDescent="0.35">
      <c r="A497">
        <v>3136</v>
      </c>
      <c r="B497">
        <v>1962</v>
      </c>
      <c r="C497">
        <f t="shared" ca="1" si="14"/>
        <v>64</v>
      </c>
      <c r="D497" t="str" cm="1">
        <f t="array" aca="1" ref="D49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97" t="s">
        <v>34</v>
      </c>
      <c r="F497" t="s">
        <v>35</v>
      </c>
      <c r="G497" cm="1">
        <f t="array" ref="G497">_xlfn.IFS(marketing_campaign[[#This Row],[Marital_Status]]="Single",K497+L497+1,marketing_campaign[[#This Row],[Marital_Status]]="Together",K497+L497+2,marketing_campaign[[#This Row],[Marital_Status]]="Alone",K497+L497+1,marketing_campaign[[#This Row],[Marital_Status]]="Married",K497+L497+2,marketing_campaign[[#This Row],[Marital_Status]]="Divorced",K497+L497+1,marketing_campaign[[#This Row],[Marital_Status]]="YOLO",K497+L497+1,marketing_campaign[[#This Row],[Marital_Status]]="Absurd",K497+L497+1,marketing_campaign[[#This Row],[Marital_Status]]="Widow",K497+L497+1)</f>
        <v>2</v>
      </c>
      <c r="H497" t="str" cm="1">
        <f t="array" ref="H497">_xlfn.IFS(marketing_campaign[[#This Row],[Family_size]]=1,"Family_with_one_child",marketing_campaign[[#This Row],[Family_size]]&gt;1,"Family_with_more_children")</f>
        <v>Family_with_more_children</v>
      </c>
      <c r="I497">
        <v>59432</v>
      </c>
      <c r="J497" t="str">
        <f>IF(marketing_campaign[[#This Row],[Income]]&gt;=Sheet21!B547,"high_income","low_income")</f>
        <v>high_income</v>
      </c>
      <c r="K497">
        <v>0</v>
      </c>
      <c r="L497">
        <v>1</v>
      </c>
      <c r="M497" s="1">
        <v>41377</v>
      </c>
      <c r="N497">
        <v>88</v>
      </c>
      <c r="O497" t="str" cm="1">
        <f t="array" ref="O497">_xlfn.IFS(AND(marketing_campaign[[#This Row],[Recency]]&gt;=0,marketing_campaign[[#This Row],[Recency]]&lt;=14),"Early Recency",AND(marketing_campaign[[#This Row],[Recency]]&gt;=15,marketing_campaign[[#This Row],[Recency]]&lt;=31),"Mid-Recency",marketing_campaign[[#This Row],[Recency]]&gt;=32,"high Recency")</f>
        <v>high Recency</v>
      </c>
      <c r="P497">
        <v>317</v>
      </c>
      <c r="Q497">
        <v>25</v>
      </c>
      <c r="R497">
        <v>265</v>
      </c>
      <c r="S497">
        <v>25</v>
      </c>
      <c r="T497">
        <v>19</v>
      </c>
      <c r="U497">
        <v>12</v>
      </c>
      <c r="V497">
        <f>marketing_campaign[[#This Row],[MntGoldProds]]+marketing_campaign[[#This Row],[MntSweetProducts]]+marketing_campaign[[#This Row],[MntFishProducts]]+marketing_campaign[[#This Row],[MntMeatProducts]]+marketing_campaign[[#This Row],[MntFruits]]+marketing_campaign[[#This Row],[MntWines]]</f>
        <v>663</v>
      </c>
      <c r="W497">
        <v>3</v>
      </c>
      <c r="X497">
        <v>5</v>
      </c>
      <c r="Y497">
        <v>3</v>
      </c>
      <c r="Z497">
        <v>11</v>
      </c>
      <c r="AA497">
        <f t="shared" si="15"/>
        <v>22</v>
      </c>
      <c r="AB497" t="str" cm="1">
        <f t="array" ref="AB497">_xlfn.IFS(AND(AA497&gt;=0,AA497&lt;=15),"low purchase",AND(AA497&gt;=16,AA497&lt;=30),"mid purchase",AA497&gt;=31,"high purchase")</f>
        <v>mid purchase</v>
      </c>
      <c r="AC497">
        <v>5</v>
      </c>
      <c r="AD497" t="str">
        <f>IF(marketing_campaign[[#This Row],[NumWebVisitsMonth]]&gt;=5.3,"higher_webvists","lower_webvisits")</f>
        <v>lower_webvisits</v>
      </c>
      <c r="AE497">
        <v>0</v>
      </c>
      <c r="AF497">
        <v>0</v>
      </c>
      <c r="AG497">
        <v>0</v>
      </c>
      <c r="AH497">
        <v>0</v>
      </c>
      <c r="AI497">
        <v>0</v>
      </c>
      <c r="AJ497">
        <v>0</v>
      </c>
      <c r="AK497">
        <v>3</v>
      </c>
      <c r="AL497">
        <v>11</v>
      </c>
      <c r="AM497">
        <v>0</v>
      </c>
      <c r="AN497">
        <f>marketing_campaign[[#This Row],[AcceptedCmp2]]+marketing_campaign[[#This Row],[AcceptedCmp1]]+marketing_campaign[[#This Row],[AcceptedCmp5]]+marketing_campaign[[#This Row],[AcceptedCmp4]]+marketing_campaign[[#This Row],[AcceptedCmp3]]+marketing_campaign[[#This Row],[Response]]</f>
        <v>0</v>
      </c>
      <c r="AO497" t="str" cm="1">
        <f t="array" ref="AO49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98" spans="1:41" x14ac:dyDescent="0.35">
      <c r="A498">
        <v>8737</v>
      </c>
      <c r="B498">
        <v>1978</v>
      </c>
      <c r="C498">
        <f t="shared" ca="1" si="14"/>
        <v>48</v>
      </c>
      <c r="D498" t="str" cm="1">
        <f t="array" aca="1" ref="D49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98" t="s">
        <v>29</v>
      </c>
      <c r="F498" t="s">
        <v>35</v>
      </c>
      <c r="G498" cm="1">
        <f t="array" ref="G498">_xlfn.IFS(marketing_campaign[[#This Row],[Marital_Status]]="Single",K498+L498+1,marketing_campaign[[#This Row],[Marital_Status]]="Together",K498+L498+2,marketing_campaign[[#This Row],[Marital_Status]]="Alone",K498+L498+1,marketing_campaign[[#This Row],[Marital_Status]]="Married",K498+L498+2,marketing_campaign[[#This Row],[Marital_Status]]="Divorced",K498+L498+1,marketing_campaign[[#This Row],[Marital_Status]]="YOLO",K498+L498+1,marketing_campaign[[#This Row],[Marital_Status]]="Absurd",K498+L498+1,marketing_campaign[[#This Row],[Marital_Status]]="Widow",K498+L498+1)</f>
        <v>2</v>
      </c>
      <c r="H498" t="str" cm="1">
        <f t="array" ref="H498">_xlfn.IFS(marketing_campaign[[#This Row],[Family_size]]=1,"Family_with_one_child",marketing_campaign[[#This Row],[Family_size]]&gt;1,"Family_with_more_children")</f>
        <v>Family_with_more_children</v>
      </c>
      <c r="I498">
        <v>55563</v>
      </c>
      <c r="J498" t="str">
        <f>IF(marketing_campaign[[#This Row],[Income]]&gt;=Sheet21!B548,"high_income","low_income")</f>
        <v>high_income</v>
      </c>
      <c r="K498">
        <v>0</v>
      </c>
      <c r="L498">
        <v>1</v>
      </c>
      <c r="M498" s="1">
        <v>41734</v>
      </c>
      <c r="N498">
        <v>22</v>
      </c>
      <c r="O498" t="str" cm="1">
        <f t="array" ref="O498">_xlfn.IFS(AND(marketing_campaign[[#This Row],[Recency]]&gt;=0,marketing_campaign[[#This Row],[Recency]]&lt;=14),"Early Recency",AND(marketing_campaign[[#This Row],[Recency]]&gt;=15,marketing_campaign[[#This Row],[Recency]]&lt;=31),"Mid-Recency",marketing_campaign[[#This Row],[Recency]]&gt;=32,"high Recency")</f>
        <v>Mid-Recency</v>
      </c>
      <c r="P498">
        <v>29</v>
      </c>
      <c r="Q498">
        <v>1</v>
      </c>
      <c r="R498">
        <v>9</v>
      </c>
      <c r="S498">
        <v>2</v>
      </c>
      <c r="T498">
        <v>0</v>
      </c>
      <c r="U498">
        <v>2</v>
      </c>
      <c r="V498">
        <f>marketing_campaign[[#This Row],[MntGoldProds]]+marketing_campaign[[#This Row],[MntSweetProducts]]+marketing_campaign[[#This Row],[MntFishProducts]]+marketing_campaign[[#This Row],[MntMeatProducts]]+marketing_campaign[[#This Row],[MntFruits]]+marketing_campaign[[#This Row],[MntWines]]</f>
        <v>43</v>
      </c>
      <c r="W498">
        <v>1</v>
      </c>
      <c r="X498">
        <v>2</v>
      </c>
      <c r="Y498">
        <v>0</v>
      </c>
      <c r="Z498">
        <v>3</v>
      </c>
      <c r="AA498">
        <f t="shared" si="15"/>
        <v>6</v>
      </c>
      <c r="AB498" t="str" cm="1">
        <f t="array" ref="AB498">_xlfn.IFS(AND(AA498&gt;=0,AA498&lt;=15),"low purchase",AND(AA498&gt;=16,AA498&lt;=30),"mid purchase",AA498&gt;=31,"high purchase")</f>
        <v>low purchase</v>
      </c>
      <c r="AC498">
        <v>3</v>
      </c>
      <c r="AD498" t="str">
        <f>IF(marketing_campaign[[#This Row],[NumWebVisitsMonth]]&gt;=5.3,"higher_webvists","lower_webvisits")</f>
        <v>lower_webvisits</v>
      </c>
      <c r="AE498">
        <v>0</v>
      </c>
      <c r="AF498">
        <v>0</v>
      </c>
      <c r="AG498">
        <v>0</v>
      </c>
      <c r="AH498">
        <v>0</v>
      </c>
      <c r="AI498">
        <v>0</v>
      </c>
      <c r="AJ498">
        <v>0</v>
      </c>
      <c r="AK498">
        <v>3</v>
      </c>
      <c r="AL498">
        <v>11</v>
      </c>
      <c r="AM498">
        <v>0</v>
      </c>
      <c r="AN498">
        <f>marketing_campaign[[#This Row],[AcceptedCmp2]]+marketing_campaign[[#This Row],[AcceptedCmp1]]+marketing_campaign[[#This Row],[AcceptedCmp5]]+marketing_campaign[[#This Row],[AcceptedCmp4]]+marketing_campaign[[#This Row],[AcceptedCmp3]]+marketing_campaign[[#This Row],[Response]]</f>
        <v>0</v>
      </c>
      <c r="AO498" t="str" cm="1">
        <f t="array" ref="AO49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499" spans="1:41" x14ac:dyDescent="0.35">
      <c r="A499">
        <v>11088</v>
      </c>
      <c r="B499">
        <v>1971</v>
      </c>
      <c r="C499">
        <f t="shared" ca="1" si="14"/>
        <v>55</v>
      </c>
      <c r="D499" t="str" cm="1">
        <f t="array" aca="1" ref="D49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99" t="s">
        <v>32</v>
      </c>
      <c r="F499" t="s">
        <v>31</v>
      </c>
      <c r="G499" cm="1">
        <f t="array" ref="G499">_xlfn.IFS(marketing_campaign[[#This Row],[Marital_Status]]="Single",K499+L499+1,marketing_campaign[[#This Row],[Marital_Status]]="Together",K499+L499+2,marketing_campaign[[#This Row],[Marital_Status]]="Alone",K499+L499+1,marketing_campaign[[#This Row],[Marital_Status]]="Married",K499+L499+2,marketing_campaign[[#This Row],[Marital_Status]]="Divorced",K499+L499+1,marketing_campaign[[#This Row],[Marital_Status]]="YOLO",K499+L499+1,marketing_campaign[[#This Row],[Marital_Status]]="Absurd",K499+L499+1,marketing_campaign[[#This Row],[Marital_Status]]="Widow",K499+L499+1)</f>
        <v>3</v>
      </c>
      <c r="H499" t="str" cm="1">
        <f t="array" ref="H499">_xlfn.IFS(marketing_campaign[[#This Row],[Family_size]]=1,"Family_with_one_child",marketing_campaign[[#This Row],[Family_size]]&gt;1,"Family_with_more_children")</f>
        <v>Family_with_more_children</v>
      </c>
      <c r="I499">
        <v>78642</v>
      </c>
      <c r="J499" t="str">
        <f>IF(marketing_campaign[[#This Row],[Income]]&gt;=Sheet21!B549,"high_income","low_income")</f>
        <v>high_income</v>
      </c>
      <c r="K499">
        <v>0</v>
      </c>
      <c r="L499">
        <v>1</v>
      </c>
      <c r="M499" s="1">
        <v>41385</v>
      </c>
      <c r="N499">
        <v>83</v>
      </c>
      <c r="O499" t="str" cm="1">
        <f t="array" ref="O499">_xlfn.IFS(AND(marketing_campaign[[#This Row],[Recency]]&gt;=0,marketing_campaign[[#This Row],[Recency]]&lt;=14),"Early Recency",AND(marketing_campaign[[#This Row],[Recency]]&gt;=15,marketing_campaign[[#This Row],[Recency]]&lt;=31),"Mid-Recency",marketing_campaign[[#This Row],[Recency]]&gt;=32,"high Recency")</f>
        <v>high Recency</v>
      </c>
      <c r="P499">
        <v>1396</v>
      </c>
      <c r="Q499">
        <v>0</v>
      </c>
      <c r="R499">
        <v>322</v>
      </c>
      <c r="S499">
        <v>46</v>
      </c>
      <c r="T499">
        <v>35</v>
      </c>
      <c r="U499">
        <v>17</v>
      </c>
      <c r="V499">
        <f>marketing_campaign[[#This Row],[MntGoldProds]]+marketing_campaign[[#This Row],[MntSweetProducts]]+marketing_campaign[[#This Row],[MntFishProducts]]+marketing_campaign[[#This Row],[MntMeatProducts]]+marketing_campaign[[#This Row],[MntFruits]]+marketing_campaign[[#This Row],[MntWines]]</f>
        <v>1816</v>
      </c>
      <c r="W499">
        <v>1</v>
      </c>
      <c r="X499">
        <v>4</v>
      </c>
      <c r="Y499">
        <v>9</v>
      </c>
      <c r="Z499">
        <v>4</v>
      </c>
      <c r="AA499">
        <f t="shared" si="15"/>
        <v>18</v>
      </c>
      <c r="AB499" t="str" cm="1">
        <f t="array" ref="AB499">_xlfn.IFS(AND(AA499&gt;=0,AA499&lt;=15),"low purchase",AND(AA499&gt;=16,AA499&lt;=30),"mid purchase",AA499&gt;=31,"high purchase")</f>
        <v>mid purchase</v>
      </c>
      <c r="AC499">
        <v>6</v>
      </c>
      <c r="AD499" t="str">
        <f>IF(marketing_campaign[[#This Row],[NumWebVisitsMonth]]&gt;=5.3,"higher_webvists","lower_webvisits")</f>
        <v>higher_webvists</v>
      </c>
      <c r="AE499">
        <v>0</v>
      </c>
      <c r="AF499">
        <v>0</v>
      </c>
      <c r="AG499">
        <v>0</v>
      </c>
      <c r="AH499">
        <v>0</v>
      </c>
      <c r="AI499">
        <v>0</v>
      </c>
      <c r="AJ499">
        <v>0</v>
      </c>
      <c r="AK499">
        <v>3</v>
      </c>
      <c r="AL499">
        <v>11</v>
      </c>
      <c r="AM499">
        <v>0</v>
      </c>
      <c r="AN499">
        <f>marketing_campaign[[#This Row],[AcceptedCmp2]]+marketing_campaign[[#This Row],[AcceptedCmp1]]+marketing_campaign[[#This Row],[AcceptedCmp5]]+marketing_campaign[[#This Row],[AcceptedCmp4]]+marketing_campaign[[#This Row],[AcceptedCmp3]]+marketing_campaign[[#This Row],[Response]]</f>
        <v>0</v>
      </c>
      <c r="AO499" t="str" cm="1">
        <f t="array" ref="AO49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00" spans="1:41" x14ac:dyDescent="0.35">
      <c r="A500">
        <v>716</v>
      </c>
      <c r="B500">
        <v>1949</v>
      </c>
      <c r="C500">
        <f t="shared" ca="1" si="14"/>
        <v>77</v>
      </c>
      <c r="D500" t="str" cm="1">
        <f t="array" aca="1" ref="D50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00" t="s">
        <v>32</v>
      </c>
      <c r="F500" t="s">
        <v>31</v>
      </c>
      <c r="G500" cm="1">
        <f t="array" ref="G500">_xlfn.IFS(marketing_campaign[[#This Row],[Marital_Status]]="Single",K500+L500+1,marketing_campaign[[#This Row],[Marital_Status]]="Together",K500+L500+2,marketing_campaign[[#This Row],[Marital_Status]]="Alone",K500+L500+1,marketing_campaign[[#This Row],[Marital_Status]]="Married",K500+L500+2,marketing_campaign[[#This Row],[Marital_Status]]="Divorced",K500+L500+1,marketing_campaign[[#This Row],[Marital_Status]]="YOLO",K500+L500+1,marketing_campaign[[#This Row],[Marital_Status]]="Absurd",K500+L500+1,marketing_campaign[[#This Row],[Marital_Status]]="Widow",K500+L500+1)</f>
        <v>3</v>
      </c>
      <c r="H500" t="str" cm="1">
        <f t="array" ref="H500">_xlfn.IFS(marketing_campaign[[#This Row],[Family_size]]=1,"Family_with_one_child",marketing_campaign[[#This Row],[Family_size]]&gt;1,"Family_with_more_children")</f>
        <v>Family_with_more_children</v>
      </c>
      <c r="I500">
        <v>67911</v>
      </c>
      <c r="J500" t="str">
        <f>IF(marketing_campaign[[#This Row],[Income]]&gt;=Sheet21!B550,"high_income","low_income")</f>
        <v>high_income</v>
      </c>
      <c r="K500">
        <v>0</v>
      </c>
      <c r="L500">
        <v>1</v>
      </c>
      <c r="M500" s="1">
        <v>41781</v>
      </c>
      <c r="N500">
        <v>63</v>
      </c>
      <c r="O500" t="str" cm="1">
        <f t="array" ref="O500">_xlfn.IFS(AND(marketing_campaign[[#This Row],[Recency]]&gt;=0,marketing_campaign[[#This Row],[Recency]]&lt;=14),"Early Recency",AND(marketing_campaign[[#This Row],[Recency]]&gt;=15,marketing_campaign[[#This Row],[Recency]]&lt;=31),"Mid-Recency",marketing_campaign[[#This Row],[Recency]]&gt;=32,"high Recency")</f>
        <v>high Recency</v>
      </c>
      <c r="P500">
        <v>529</v>
      </c>
      <c r="Q500">
        <v>0</v>
      </c>
      <c r="R500">
        <v>356</v>
      </c>
      <c r="S500">
        <v>63</v>
      </c>
      <c r="T500">
        <v>28</v>
      </c>
      <c r="U500">
        <v>0</v>
      </c>
      <c r="V500">
        <f>marketing_campaign[[#This Row],[MntGoldProds]]+marketing_campaign[[#This Row],[MntSweetProducts]]+marketing_campaign[[#This Row],[MntFishProducts]]+marketing_campaign[[#This Row],[MntMeatProducts]]+marketing_campaign[[#This Row],[MntFruits]]+marketing_campaign[[#This Row],[MntWines]]</f>
        <v>976</v>
      </c>
      <c r="W500">
        <v>3</v>
      </c>
      <c r="X500">
        <v>6</v>
      </c>
      <c r="Y500">
        <v>7</v>
      </c>
      <c r="Z500">
        <v>11</v>
      </c>
      <c r="AA500">
        <f t="shared" si="15"/>
        <v>27</v>
      </c>
      <c r="AB500" t="str" cm="1">
        <f t="array" ref="AB500">_xlfn.IFS(AND(AA500&gt;=0,AA500&lt;=15),"low purchase",AND(AA500&gt;=16,AA500&lt;=30),"mid purchase",AA500&gt;=31,"high purchase")</f>
        <v>mid purchase</v>
      </c>
      <c r="AC500">
        <v>3</v>
      </c>
      <c r="AD500" t="str">
        <f>IF(marketing_campaign[[#This Row],[NumWebVisitsMonth]]&gt;=5.3,"higher_webvists","lower_webvisits")</f>
        <v>lower_webvisits</v>
      </c>
      <c r="AE500">
        <v>0</v>
      </c>
      <c r="AF500">
        <v>0</v>
      </c>
      <c r="AG500">
        <v>0</v>
      </c>
      <c r="AH500">
        <v>0</v>
      </c>
      <c r="AI500">
        <v>0</v>
      </c>
      <c r="AJ500">
        <v>0</v>
      </c>
      <c r="AK500">
        <v>3</v>
      </c>
      <c r="AL500">
        <v>11</v>
      </c>
      <c r="AM500">
        <v>0</v>
      </c>
      <c r="AN500">
        <f>marketing_campaign[[#This Row],[AcceptedCmp2]]+marketing_campaign[[#This Row],[AcceptedCmp1]]+marketing_campaign[[#This Row],[AcceptedCmp5]]+marketing_campaign[[#This Row],[AcceptedCmp4]]+marketing_campaign[[#This Row],[AcceptedCmp3]]+marketing_campaign[[#This Row],[Response]]</f>
        <v>0</v>
      </c>
      <c r="AO500" t="str" cm="1">
        <f t="array" ref="AO50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01" spans="1:41" x14ac:dyDescent="0.35">
      <c r="A501">
        <v>466</v>
      </c>
      <c r="B501">
        <v>1944</v>
      </c>
      <c r="C501">
        <f t="shared" ca="1" si="14"/>
        <v>82</v>
      </c>
      <c r="D501" t="str" cm="1">
        <f t="array" aca="1" ref="D50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501" t="s">
        <v>29</v>
      </c>
      <c r="F501" t="s">
        <v>33</v>
      </c>
      <c r="G501" cm="1">
        <f t="array" ref="G501">_xlfn.IFS(marketing_campaign[[#This Row],[Marital_Status]]="Single",K501+L501+1,marketing_campaign[[#This Row],[Marital_Status]]="Together",K501+L501+2,marketing_campaign[[#This Row],[Marital_Status]]="Alone",K501+L501+1,marketing_campaign[[#This Row],[Marital_Status]]="Married",K501+L501+2,marketing_campaign[[#This Row],[Marital_Status]]="Divorced",K501+L501+1,marketing_campaign[[#This Row],[Marital_Status]]="YOLO",K501+L501+1,marketing_campaign[[#This Row],[Marital_Status]]="Absurd",K501+L501+1,marketing_campaign[[#This Row],[Marital_Status]]="Widow",K501+L501+1)</f>
        <v>2</v>
      </c>
      <c r="H501" t="str" cm="1">
        <f t="array" ref="H501">_xlfn.IFS(marketing_campaign[[#This Row],[Family_size]]=1,"Family_with_one_child",marketing_campaign[[#This Row],[Family_size]]&gt;1,"Family_with_more_children")</f>
        <v>Family_with_more_children</v>
      </c>
      <c r="I501">
        <v>65275</v>
      </c>
      <c r="J501" t="str">
        <f>IF(marketing_campaign[[#This Row],[Income]]&gt;=Sheet21!B551,"high_income","low_income")</f>
        <v>high_income</v>
      </c>
      <c r="K501">
        <v>0</v>
      </c>
      <c r="L501">
        <v>0</v>
      </c>
      <c r="M501" s="1">
        <v>41367</v>
      </c>
      <c r="N501">
        <v>9</v>
      </c>
      <c r="O501" t="str" cm="1">
        <f t="array" ref="O501">_xlfn.IFS(AND(marketing_campaign[[#This Row],[Recency]]&gt;=0,marketing_campaign[[#This Row],[Recency]]&lt;=14),"Early Recency",AND(marketing_campaign[[#This Row],[Recency]]&gt;=15,marketing_campaign[[#This Row],[Recency]]&lt;=31),"Mid-Recency",marketing_campaign[[#This Row],[Recency]]&gt;=32,"high Recency")</f>
        <v>Early Recency</v>
      </c>
      <c r="P501">
        <v>388</v>
      </c>
      <c r="Q501">
        <v>14</v>
      </c>
      <c r="R501">
        <v>218</v>
      </c>
      <c r="S501">
        <v>91</v>
      </c>
      <c r="T501">
        <v>14</v>
      </c>
      <c r="U501">
        <v>21</v>
      </c>
      <c r="V501">
        <f>marketing_campaign[[#This Row],[MntGoldProds]]+marketing_campaign[[#This Row],[MntSweetProducts]]+marketing_campaign[[#This Row],[MntFishProducts]]+marketing_campaign[[#This Row],[MntMeatProducts]]+marketing_campaign[[#This Row],[MntFruits]]+marketing_campaign[[#This Row],[MntWines]]</f>
        <v>746</v>
      </c>
      <c r="W501">
        <v>1</v>
      </c>
      <c r="X501">
        <v>4</v>
      </c>
      <c r="Y501">
        <v>3</v>
      </c>
      <c r="Z501">
        <v>13</v>
      </c>
      <c r="AA501">
        <f t="shared" si="15"/>
        <v>21</v>
      </c>
      <c r="AB501" t="str" cm="1">
        <f t="array" ref="AB501">_xlfn.IFS(AND(AA501&gt;=0,AA501&lt;=15),"low purchase",AND(AA501&gt;=16,AA501&lt;=30),"mid purchase",AA501&gt;=31,"high purchase")</f>
        <v>mid purchase</v>
      </c>
      <c r="AC501">
        <v>2</v>
      </c>
      <c r="AD501" t="str">
        <f>IF(marketing_campaign[[#This Row],[NumWebVisitsMonth]]&gt;=5.3,"higher_webvists","lower_webvisits")</f>
        <v>lower_webvisits</v>
      </c>
      <c r="AE501">
        <v>0</v>
      </c>
      <c r="AF501">
        <v>0</v>
      </c>
      <c r="AG501">
        <v>0</v>
      </c>
      <c r="AH501">
        <v>0</v>
      </c>
      <c r="AI501">
        <v>0</v>
      </c>
      <c r="AJ501">
        <v>0</v>
      </c>
      <c r="AK501">
        <v>3</v>
      </c>
      <c r="AL501">
        <v>11</v>
      </c>
      <c r="AM501">
        <v>0</v>
      </c>
      <c r="AN501">
        <f>marketing_campaign[[#This Row],[AcceptedCmp2]]+marketing_campaign[[#This Row],[AcceptedCmp1]]+marketing_campaign[[#This Row],[AcceptedCmp5]]+marketing_campaign[[#This Row],[AcceptedCmp4]]+marketing_campaign[[#This Row],[AcceptedCmp3]]+marketing_campaign[[#This Row],[Response]]</f>
        <v>0</v>
      </c>
      <c r="AO501" t="str" cm="1">
        <f t="array" ref="AO50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02" spans="1:41" x14ac:dyDescent="0.35">
      <c r="A502">
        <v>9135</v>
      </c>
      <c r="B502">
        <v>1950</v>
      </c>
      <c r="C502">
        <f t="shared" ca="1" si="14"/>
        <v>76</v>
      </c>
      <c r="D502" t="str" cm="1">
        <f t="array" aca="1" ref="D50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02" t="s">
        <v>29</v>
      </c>
      <c r="F502" t="s">
        <v>31</v>
      </c>
      <c r="G502" cm="1">
        <f t="array" ref="G502">_xlfn.IFS(marketing_campaign[[#This Row],[Marital_Status]]="Single",K502+L502+1,marketing_campaign[[#This Row],[Marital_Status]]="Together",K502+L502+2,marketing_campaign[[#This Row],[Marital_Status]]="Alone",K502+L502+1,marketing_campaign[[#This Row],[Marital_Status]]="Married",K502+L502+2,marketing_campaign[[#This Row],[Marital_Status]]="Divorced",K502+L502+1,marketing_campaign[[#This Row],[Marital_Status]]="YOLO",K502+L502+1,marketing_campaign[[#This Row],[Marital_Status]]="Absurd",K502+L502+1,marketing_campaign[[#This Row],[Marital_Status]]="Widow",K502+L502+1)</f>
        <v>4</v>
      </c>
      <c r="H502" t="str" cm="1">
        <f t="array" ref="H502">_xlfn.IFS(marketing_campaign[[#This Row],[Family_size]]=1,"Family_with_one_child",marketing_campaign[[#This Row],[Family_size]]&gt;1,"Family_with_more_children")</f>
        <v>Family_with_more_children</v>
      </c>
      <c r="I502">
        <v>27203</v>
      </c>
      <c r="J502" t="str">
        <f>IF(marketing_campaign[[#This Row],[Income]]&gt;=Sheet21!B552,"high_income","low_income")</f>
        <v>high_income</v>
      </c>
      <c r="K502">
        <v>1</v>
      </c>
      <c r="L502">
        <v>1</v>
      </c>
      <c r="M502" s="1">
        <v>41127</v>
      </c>
      <c r="N502">
        <v>92</v>
      </c>
      <c r="O502" t="str" cm="1">
        <f t="array" ref="O502">_xlfn.IFS(AND(marketing_campaign[[#This Row],[Recency]]&gt;=0,marketing_campaign[[#This Row],[Recency]]&lt;=14),"Early Recency",AND(marketing_campaign[[#This Row],[Recency]]&gt;=15,marketing_campaign[[#This Row],[Recency]]&lt;=31),"Mid-Recency",marketing_campaign[[#This Row],[Recency]]&gt;=32,"high Recency")</f>
        <v>high Recency</v>
      </c>
      <c r="P502">
        <v>13</v>
      </c>
      <c r="Q502">
        <v>2</v>
      </c>
      <c r="R502">
        <v>21</v>
      </c>
      <c r="S502">
        <v>4</v>
      </c>
      <c r="T502">
        <v>0</v>
      </c>
      <c r="U502">
        <v>24</v>
      </c>
      <c r="V502">
        <f>marketing_campaign[[#This Row],[MntGoldProds]]+marketing_campaign[[#This Row],[MntSweetProducts]]+marketing_campaign[[#This Row],[MntFishProducts]]+marketing_campaign[[#This Row],[MntMeatProducts]]+marketing_campaign[[#This Row],[MntFruits]]+marketing_campaign[[#This Row],[MntWines]]</f>
        <v>64</v>
      </c>
      <c r="W502">
        <v>2</v>
      </c>
      <c r="X502">
        <v>1</v>
      </c>
      <c r="Y502">
        <v>1</v>
      </c>
      <c r="Z502">
        <v>2</v>
      </c>
      <c r="AA502">
        <f t="shared" si="15"/>
        <v>6</v>
      </c>
      <c r="AB502" t="str" cm="1">
        <f t="array" ref="AB502">_xlfn.IFS(AND(AA502&gt;=0,AA502&lt;=15),"low purchase",AND(AA502&gt;=16,AA502&lt;=30),"mid purchase",AA502&gt;=31,"high purchase")</f>
        <v>low purchase</v>
      </c>
      <c r="AC502">
        <v>8</v>
      </c>
      <c r="AD502" t="str">
        <f>IF(marketing_campaign[[#This Row],[NumWebVisitsMonth]]&gt;=5.3,"higher_webvists","lower_webvisits")</f>
        <v>higher_webvists</v>
      </c>
      <c r="AE502">
        <v>0</v>
      </c>
      <c r="AF502">
        <v>0</v>
      </c>
      <c r="AG502">
        <v>0</v>
      </c>
      <c r="AH502">
        <v>0</v>
      </c>
      <c r="AI502">
        <v>0</v>
      </c>
      <c r="AJ502">
        <v>0</v>
      </c>
      <c r="AK502">
        <v>3</v>
      </c>
      <c r="AL502">
        <v>11</v>
      </c>
      <c r="AM502">
        <v>0</v>
      </c>
      <c r="AN502">
        <f>marketing_campaign[[#This Row],[AcceptedCmp2]]+marketing_campaign[[#This Row],[AcceptedCmp1]]+marketing_campaign[[#This Row],[AcceptedCmp5]]+marketing_campaign[[#This Row],[AcceptedCmp4]]+marketing_campaign[[#This Row],[AcceptedCmp3]]+marketing_campaign[[#This Row],[Response]]</f>
        <v>0</v>
      </c>
      <c r="AO502" t="str" cm="1">
        <f t="array" ref="AO50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03" spans="1:41" x14ac:dyDescent="0.35">
      <c r="A503">
        <v>10623</v>
      </c>
      <c r="B503">
        <v>1961</v>
      </c>
      <c r="C503">
        <f t="shared" ca="1" si="14"/>
        <v>65</v>
      </c>
      <c r="D503" t="str" cm="1">
        <f t="array" aca="1" ref="D50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03" t="s">
        <v>34</v>
      </c>
      <c r="F503" t="s">
        <v>31</v>
      </c>
      <c r="G503" cm="1">
        <f t="array" ref="G503">_xlfn.IFS(marketing_campaign[[#This Row],[Marital_Status]]="Single",K503+L503+1,marketing_campaign[[#This Row],[Marital_Status]]="Together",K503+L503+2,marketing_campaign[[#This Row],[Marital_Status]]="Alone",K503+L503+1,marketing_campaign[[#This Row],[Marital_Status]]="Married",K503+L503+2,marketing_campaign[[#This Row],[Marital_Status]]="Divorced",K503+L503+1,marketing_campaign[[#This Row],[Marital_Status]]="YOLO",K503+L503+1,marketing_campaign[[#This Row],[Marital_Status]]="Absurd",K503+L503+1,marketing_campaign[[#This Row],[Marital_Status]]="Widow",K503+L503+1)</f>
        <v>3</v>
      </c>
      <c r="H503" t="str" cm="1">
        <f t="array" ref="H503">_xlfn.IFS(marketing_campaign[[#This Row],[Family_size]]=1,"Family_with_one_child",marketing_campaign[[#This Row],[Family_size]]&gt;1,"Family_with_more_children")</f>
        <v>Family_with_more_children</v>
      </c>
      <c r="I503">
        <v>48330</v>
      </c>
      <c r="J503" t="str">
        <f>IF(marketing_campaign[[#This Row],[Income]]&gt;=Sheet21!B553,"high_income","low_income")</f>
        <v>high_income</v>
      </c>
      <c r="K503">
        <v>0</v>
      </c>
      <c r="L503">
        <v>1</v>
      </c>
      <c r="M503" s="1">
        <v>41593</v>
      </c>
      <c r="N503">
        <v>2</v>
      </c>
      <c r="O503" t="str" cm="1">
        <f t="array" ref="O503">_xlfn.IFS(AND(marketing_campaign[[#This Row],[Recency]]&gt;=0,marketing_campaign[[#This Row],[Recency]]&lt;=14),"Early Recency",AND(marketing_campaign[[#This Row],[Recency]]&gt;=15,marketing_campaign[[#This Row],[Recency]]&lt;=31),"Mid-Recency",marketing_campaign[[#This Row],[Recency]]&gt;=32,"high Recency")</f>
        <v>Early Recency</v>
      </c>
      <c r="P503">
        <v>28</v>
      </c>
      <c r="Q503">
        <v>0</v>
      </c>
      <c r="R503">
        <v>4</v>
      </c>
      <c r="S503">
        <v>0</v>
      </c>
      <c r="T503">
        <v>0</v>
      </c>
      <c r="U503">
        <v>0</v>
      </c>
      <c r="V503">
        <f>marketing_campaign[[#This Row],[MntGoldProds]]+marketing_campaign[[#This Row],[MntSweetProducts]]+marketing_campaign[[#This Row],[MntFishProducts]]+marketing_campaign[[#This Row],[MntMeatProducts]]+marketing_campaign[[#This Row],[MntFruits]]+marketing_campaign[[#This Row],[MntWines]]</f>
        <v>32</v>
      </c>
      <c r="W503">
        <v>1</v>
      </c>
      <c r="X503">
        <v>1</v>
      </c>
      <c r="Y503">
        <v>0</v>
      </c>
      <c r="Z503">
        <v>3</v>
      </c>
      <c r="AA503">
        <f t="shared" si="15"/>
        <v>5</v>
      </c>
      <c r="AB503" t="str" cm="1">
        <f t="array" ref="AB503">_xlfn.IFS(AND(AA503&gt;=0,AA503&lt;=15),"low purchase",AND(AA503&gt;=16,AA503&lt;=30),"mid purchase",AA503&gt;=31,"high purchase")</f>
        <v>low purchase</v>
      </c>
      <c r="AC503">
        <v>5</v>
      </c>
      <c r="AD503" t="str">
        <f>IF(marketing_campaign[[#This Row],[NumWebVisitsMonth]]&gt;=5.3,"higher_webvists","lower_webvisits")</f>
        <v>lower_webvisits</v>
      </c>
      <c r="AE503">
        <v>0</v>
      </c>
      <c r="AF503">
        <v>0</v>
      </c>
      <c r="AG503">
        <v>0</v>
      </c>
      <c r="AH503">
        <v>0</v>
      </c>
      <c r="AI503">
        <v>0</v>
      </c>
      <c r="AJ503">
        <v>0</v>
      </c>
      <c r="AK503">
        <v>3</v>
      </c>
      <c r="AL503">
        <v>11</v>
      </c>
      <c r="AM503">
        <v>0</v>
      </c>
      <c r="AN503">
        <f>marketing_campaign[[#This Row],[AcceptedCmp2]]+marketing_campaign[[#This Row],[AcceptedCmp1]]+marketing_campaign[[#This Row],[AcceptedCmp5]]+marketing_campaign[[#This Row],[AcceptedCmp4]]+marketing_campaign[[#This Row],[AcceptedCmp3]]+marketing_campaign[[#This Row],[Response]]</f>
        <v>0</v>
      </c>
      <c r="AO503" t="str" cm="1">
        <f t="array" ref="AO50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04" spans="1:41" x14ac:dyDescent="0.35">
      <c r="A504">
        <v>8151</v>
      </c>
      <c r="B504">
        <v>1990</v>
      </c>
      <c r="C504">
        <f t="shared" ca="1" si="14"/>
        <v>36</v>
      </c>
      <c r="D504" t="str" cm="1">
        <f t="array" aca="1" ref="D50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504" t="s">
        <v>36</v>
      </c>
      <c r="F504" t="s">
        <v>33</v>
      </c>
      <c r="G504" cm="1">
        <f t="array" ref="G504">_xlfn.IFS(marketing_campaign[[#This Row],[Marital_Status]]="Single",K504+L504+1,marketing_campaign[[#This Row],[Marital_Status]]="Together",K504+L504+2,marketing_campaign[[#This Row],[Marital_Status]]="Alone",K504+L504+1,marketing_campaign[[#This Row],[Marital_Status]]="Married",K504+L504+2,marketing_campaign[[#This Row],[Marital_Status]]="Divorced",K504+L504+1,marketing_campaign[[#This Row],[Marital_Status]]="YOLO",K504+L504+1,marketing_campaign[[#This Row],[Marital_Status]]="Absurd",K504+L504+1,marketing_campaign[[#This Row],[Marital_Status]]="Widow",K504+L504+1)</f>
        <v>2</v>
      </c>
      <c r="H504" t="str" cm="1">
        <f t="array" ref="H504">_xlfn.IFS(marketing_campaign[[#This Row],[Family_size]]=1,"Family_with_one_child",marketing_campaign[[#This Row],[Family_size]]&gt;1,"Family_with_more_children")</f>
        <v>Family_with_more_children</v>
      </c>
      <c r="I504">
        <v>24279</v>
      </c>
      <c r="J504" t="str">
        <f>IF(marketing_campaign[[#This Row],[Income]]&gt;=Sheet21!B554,"high_income","low_income")</f>
        <v>high_income</v>
      </c>
      <c r="K504">
        <v>0</v>
      </c>
      <c r="L504">
        <v>0</v>
      </c>
      <c r="M504" s="1">
        <v>41272</v>
      </c>
      <c r="N504">
        <v>6</v>
      </c>
      <c r="O504" t="str" cm="1">
        <f t="array" ref="O504">_xlfn.IFS(AND(marketing_campaign[[#This Row],[Recency]]&gt;=0,marketing_campaign[[#This Row],[Recency]]&lt;=14),"Early Recency",AND(marketing_campaign[[#This Row],[Recency]]&gt;=15,marketing_campaign[[#This Row],[Recency]]&lt;=31),"Mid-Recency",marketing_campaign[[#This Row],[Recency]]&gt;=32,"high Recency")</f>
        <v>Early Recency</v>
      </c>
      <c r="P504">
        <v>16</v>
      </c>
      <c r="Q504">
        <v>36</v>
      </c>
      <c r="R504">
        <v>21</v>
      </c>
      <c r="S504">
        <v>20</v>
      </c>
      <c r="T504">
        <v>62</v>
      </c>
      <c r="U504">
        <v>108</v>
      </c>
      <c r="V504">
        <f>marketing_campaign[[#This Row],[MntGoldProds]]+marketing_campaign[[#This Row],[MntSweetProducts]]+marketing_campaign[[#This Row],[MntFishProducts]]+marketing_campaign[[#This Row],[MntMeatProducts]]+marketing_campaign[[#This Row],[MntFruits]]+marketing_campaign[[#This Row],[MntWines]]</f>
        <v>263</v>
      </c>
      <c r="W504">
        <v>1</v>
      </c>
      <c r="X504">
        <v>4</v>
      </c>
      <c r="Y504">
        <v>1</v>
      </c>
      <c r="Z504">
        <v>3</v>
      </c>
      <c r="AA504">
        <f t="shared" si="15"/>
        <v>9</v>
      </c>
      <c r="AB504" t="str" cm="1">
        <f t="array" ref="AB504">_xlfn.IFS(AND(AA504&gt;=0,AA504&lt;=15),"low purchase",AND(AA504&gt;=16,AA504&lt;=30),"mid purchase",AA504&gt;=31,"high purchase")</f>
        <v>low purchase</v>
      </c>
      <c r="AC504">
        <v>8</v>
      </c>
      <c r="AD504" t="str">
        <f>IF(marketing_campaign[[#This Row],[NumWebVisitsMonth]]&gt;=5.3,"higher_webvists","lower_webvisits")</f>
        <v>higher_webvists</v>
      </c>
      <c r="AE504">
        <v>0</v>
      </c>
      <c r="AF504">
        <v>0</v>
      </c>
      <c r="AG504">
        <v>0</v>
      </c>
      <c r="AH504">
        <v>0</v>
      </c>
      <c r="AI504">
        <v>0</v>
      </c>
      <c r="AJ504">
        <v>0</v>
      </c>
      <c r="AK504">
        <v>3</v>
      </c>
      <c r="AL504">
        <v>11</v>
      </c>
      <c r="AM504">
        <v>0</v>
      </c>
      <c r="AN504">
        <f>marketing_campaign[[#This Row],[AcceptedCmp2]]+marketing_campaign[[#This Row],[AcceptedCmp1]]+marketing_campaign[[#This Row],[AcceptedCmp5]]+marketing_campaign[[#This Row],[AcceptedCmp4]]+marketing_campaign[[#This Row],[AcceptedCmp3]]+marketing_campaign[[#This Row],[Response]]</f>
        <v>0</v>
      </c>
      <c r="AO504" t="str" cm="1">
        <f t="array" ref="AO50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05" spans="1:41" x14ac:dyDescent="0.35">
      <c r="A505">
        <v>5140</v>
      </c>
      <c r="B505">
        <v>1985</v>
      </c>
      <c r="C505">
        <f t="shared" ca="1" si="14"/>
        <v>41</v>
      </c>
      <c r="D505" t="str" cm="1">
        <f t="array" aca="1" ref="D50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505" t="s">
        <v>32</v>
      </c>
      <c r="F505" t="s">
        <v>33</v>
      </c>
      <c r="G505" cm="1">
        <f t="array" ref="G505">_xlfn.IFS(marketing_campaign[[#This Row],[Marital_Status]]="Single",K505+L505+1,marketing_campaign[[#This Row],[Marital_Status]]="Together",K505+L505+2,marketing_campaign[[#This Row],[Marital_Status]]="Alone",K505+L505+1,marketing_campaign[[#This Row],[Marital_Status]]="Married",K505+L505+2,marketing_campaign[[#This Row],[Marital_Status]]="Divorced",K505+L505+1,marketing_campaign[[#This Row],[Marital_Status]]="YOLO",K505+L505+1,marketing_campaign[[#This Row],[Marital_Status]]="Absurd",K505+L505+1,marketing_campaign[[#This Row],[Marital_Status]]="Widow",K505+L505+1)</f>
        <v>3</v>
      </c>
      <c r="H505" t="str" cm="1">
        <f t="array" ref="H505">_xlfn.IFS(marketing_campaign[[#This Row],[Family_size]]=1,"Family_with_one_child",marketing_campaign[[#This Row],[Family_size]]&gt;1,"Family_with_more_children")</f>
        <v>Family_with_more_children</v>
      </c>
      <c r="I505">
        <v>64355</v>
      </c>
      <c r="J505" t="str">
        <f>IF(marketing_campaign[[#This Row],[Income]]&gt;=Sheet21!B555,"high_income","low_income")</f>
        <v>high_income</v>
      </c>
      <c r="K505">
        <v>1</v>
      </c>
      <c r="L505">
        <v>0</v>
      </c>
      <c r="M505" s="1">
        <v>41145</v>
      </c>
      <c r="N505">
        <v>66</v>
      </c>
      <c r="O505" t="str" cm="1">
        <f t="array" ref="O505">_xlfn.IFS(AND(marketing_campaign[[#This Row],[Recency]]&gt;=0,marketing_campaign[[#This Row],[Recency]]&lt;=14),"Early Recency",AND(marketing_campaign[[#This Row],[Recency]]&gt;=15,marketing_campaign[[#This Row],[Recency]]&lt;=31),"Mid-Recency",marketing_campaign[[#This Row],[Recency]]&gt;=32,"high Recency")</f>
        <v>high Recency</v>
      </c>
      <c r="P505">
        <v>1047</v>
      </c>
      <c r="Q505">
        <v>0</v>
      </c>
      <c r="R505">
        <v>140</v>
      </c>
      <c r="S505">
        <v>67</v>
      </c>
      <c r="T505">
        <v>38</v>
      </c>
      <c r="U505">
        <v>153</v>
      </c>
      <c r="V505">
        <f>marketing_campaign[[#This Row],[MntGoldProds]]+marketing_campaign[[#This Row],[MntSweetProducts]]+marketing_campaign[[#This Row],[MntFishProducts]]+marketing_campaign[[#This Row],[MntMeatProducts]]+marketing_campaign[[#This Row],[MntFruits]]+marketing_campaign[[#This Row],[MntWines]]</f>
        <v>1445</v>
      </c>
      <c r="W505">
        <v>2</v>
      </c>
      <c r="X505">
        <v>4</v>
      </c>
      <c r="Y505">
        <v>3</v>
      </c>
      <c r="Z505">
        <v>12</v>
      </c>
      <c r="AA505">
        <f t="shared" si="15"/>
        <v>21</v>
      </c>
      <c r="AB505" t="str" cm="1">
        <f t="array" ref="AB505">_xlfn.IFS(AND(AA505&gt;=0,AA505&lt;=15),"low purchase",AND(AA505&gt;=16,AA505&lt;=30),"mid purchase",AA505&gt;=31,"high purchase")</f>
        <v>mid purchase</v>
      </c>
      <c r="AC505">
        <v>8</v>
      </c>
      <c r="AD505" t="str">
        <f>IF(marketing_campaign[[#This Row],[NumWebVisitsMonth]]&gt;=5.3,"higher_webvists","lower_webvisits")</f>
        <v>higher_webvists</v>
      </c>
      <c r="AE505">
        <v>0</v>
      </c>
      <c r="AF505">
        <v>0</v>
      </c>
      <c r="AG505">
        <v>0</v>
      </c>
      <c r="AH505">
        <v>0</v>
      </c>
      <c r="AI505">
        <v>0</v>
      </c>
      <c r="AJ505">
        <v>0</v>
      </c>
      <c r="AK505">
        <v>3</v>
      </c>
      <c r="AL505">
        <v>11</v>
      </c>
      <c r="AM505">
        <v>0</v>
      </c>
      <c r="AN505">
        <f>marketing_campaign[[#This Row],[AcceptedCmp2]]+marketing_campaign[[#This Row],[AcceptedCmp1]]+marketing_campaign[[#This Row],[AcceptedCmp5]]+marketing_campaign[[#This Row],[AcceptedCmp4]]+marketing_campaign[[#This Row],[AcceptedCmp3]]+marketing_campaign[[#This Row],[Response]]</f>
        <v>0</v>
      </c>
      <c r="AO505" t="str" cm="1">
        <f t="array" ref="AO50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06" spans="1:41" x14ac:dyDescent="0.35">
      <c r="A506">
        <v>10160</v>
      </c>
      <c r="B506">
        <v>1956</v>
      </c>
      <c r="C506">
        <f t="shared" ca="1" si="14"/>
        <v>70</v>
      </c>
      <c r="D506" t="str" cm="1">
        <f t="array" aca="1" ref="D50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06" t="s">
        <v>34</v>
      </c>
      <c r="F506" t="s">
        <v>31</v>
      </c>
      <c r="G506" cm="1">
        <f t="array" ref="G506">_xlfn.IFS(marketing_campaign[[#This Row],[Marital_Status]]="Single",K506+L506+1,marketing_campaign[[#This Row],[Marital_Status]]="Together",K506+L506+2,marketing_campaign[[#This Row],[Marital_Status]]="Alone",K506+L506+1,marketing_campaign[[#This Row],[Marital_Status]]="Married",K506+L506+2,marketing_campaign[[#This Row],[Marital_Status]]="Divorced",K506+L506+1,marketing_campaign[[#This Row],[Marital_Status]]="YOLO",K506+L506+1,marketing_campaign[[#This Row],[Marital_Status]]="Absurd",K506+L506+1,marketing_campaign[[#This Row],[Marital_Status]]="Widow",K506+L506+1)</f>
        <v>3</v>
      </c>
      <c r="H506" t="str" cm="1">
        <f t="array" ref="H506">_xlfn.IFS(marketing_campaign[[#This Row],[Family_size]]=1,"Family_with_one_child",marketing_campaign[[#This Row],[Family_size]]&gt;1,"Family_with_more_children")</f>
        <v>Family_with_more_children</v>
      </c>
      <c r="I506">
        <v>50943</v>
      </c>
      <c r="J506" t="str">
        <f>IF(marketing_campaign[[#This Row],[Income]]&gt;=Sheet21!B556,"high_income","low_income")</f>
        <v>high_income</v>
      </c>
      <c r="K506">
        <v>0</v>
      </c>
      <c r="L506">
        <v>1</v>
      </c>
      <c r="M506" s="1">
        <v>41446</v>
      </c>
      <c r="N506">
        <v>49</v>
      </c>
      <c r="O506" t="str" cm="1">
        <f t="array" ref="O506">_xlfn.IFS(AND(marketing_campaign[[#This Row],[Recency]]&gt;=0,marketing_campaign[[#This Row],[Recency]]&lt;=14),"Early Recency",AND(marketing_campaign[[#This Row],[Recency]]&gt;=15,marketing_campaign[[#This Row],[Recency]]&lt;=31),"Mid-Recency",marketing_campaign[[#This Row],[Recency]]&gt;=32,"high Recency")</f>
        <v>high Recency</v>
      </c>
      <c r="P506">
        <v>31</v>
      </c>
      <c r="Q506">
        <v>0</v>
      </c>
      <c r="R506">
        <v>7</v>
      </c>
      <c r="S506">
        <v>2</v>
      </c>
      <c r="T506">
        <v>0</v>
      </c>
      <c r="U506">
        <v>6</v>
      </c>
      <c r="V506">
        <f>marketing_campaign[[#This Row],[MntGoldProds]]+marketing_campaign[[#This Row],[MntSweetProducts]]+marketing_campaign[[#This Row],[MntFishProducts]]+marketing_campaign[[#This Row],[MntMeatProducts]]+marketing_campaign[[#This Row],[MntFruits]]+marketing_campaign[[#This Row],[MntWines]]</f>
        <v>46</v>
      </c>
      <c r="W506">
        <v>1</v>
      </c>
      <c r="X506">
        <v>1</v>
      </c>
      <c r="Y506">
        <v>0</v>
      </c>
      <c r="Z506">
        <v>3</v>
      </c>
      <c r="AA506">
        <f t="shared" si="15"/>
        <v>5</v>
      </c>
      <c r="AB506" t="str" cm="1">
        <f t="array" ref="AB506">_xlfn.IFS(AND(AA506&gt;=0,AA506&lt;=15),"low purchase",AND(AA506&gt;=16,AA506&lt;=30),"mid purchase",AA506&gt;=31,"high purchase")</f>
        <v>low purchase</v>
      </c>
      <c r="AC506">
        <v>5</v>
      </c>
      <c r="AD506" t="str">
        <f>IF(marketing_campaign[[#This Row],[NumWebVisitsMonth]]&gt;=5.3,"higher_webvists","lower_webvisits")</f>
        <v>lower_webvisits</v>
      </c>
      <c r="AE506">
        <v>0</v>
      </c>
      <c r="AF506">
        <v>0</v>
      </c>
      <c r="AG506">
        <v>0</v>
      </c>
      <c r="AH506">
        <v>0</v>
      </c>
      <c r="AI506">
        <v>0</v>
      </c>
      <c r="AJ506">
        <v>0</v>
      </c>
      <c r="AK506">
        <v>3</v>
      </c>
      <c r="AL506">
        <v>11</v>
      </c>
      <c r="AM506">
        <v>0</v>
      </c>
      <c r="AN506">
        <f>marketing_campaign[[#This Row],[AcceptedCmp2]]+marketing_campaign[[#This Row],[AcceptedCmp1]]+marketing_campaign[[#This Row],[AcceptedCmp5]]+marketing_campaign[[#This Row],[AcceptedCmp4]]+marketing_campaign[[#This Row],[AcceptedCmp3]]+marketing_campaign[[#This Row],[Response]]</f>
        <v>0</v>
      </c>
      <c r="AO506" t="str" cm="1">
        <f t="array" ref="AO50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07" spans="1:41" x14ac:dyDescent="0.35">
      <c r="A507">
        <v>4945</v>
      </c>
      <c r="B507">
        <v>1953</v>
      </c>
      <c r="C507">
        <f t="shared" ca="1" si="14"/>
        <v>73</v>
      </c>
      <c r="D507" t="str" cm="1">
        <f t="array" aca="1" ref="D50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07" t="s">
        <v>29</v>
      </c>
      <c r="F507" t="s">
        <v>38</v>
      </c>
      <c r="G507" cm="1">
        <f t="array" ref="G507">_xlfn.IFS(marketing_campaign[[#This Row],[Marital_Status]]="Single",K507+L507+1,marketing_campaign[[#This Row],[Marital_Status]]="Together",K507+L507+2,marketing_campaign[[#This Row],[Marital_Status]]="Alone",K507+L507+1,marketing_campaign[[#This Row],[Marital_Status]]="Married",K507+L507+2,marketing_campaign[[#This Row],[Marital_Status]]="Divorced",K507+L507+1,marketing_campaign[[#This Row],[Marital_Status]]="YOLO",K507+L507+1,marketing_campaign[[#This Row],[Marital_Status]]="Absurd",K507+L507+1,marketing_campaign[[#This Row],[Marital_Status]]="Widow",K507+L507+1)</f>
        <v>1</v>
      </c>
      <c r="H507" t="str" cm="1">
        <f t="array" ref="H507">_xlfn.IFS(marketing_campaign[[#This Row],[Family_size]]=1,"Family_with_one_child",marketing_campaign[[#This Row],[Family_size]]&gt;1,"Family_with_more_children")</f>
        <v>Family_with_one_child</v>
      </c>
      <c r="I507">
        <v>53653</v>
      </c>
      <c r="J507" t="str">
        <f>IF(marketing_campaign[[#This Row],[Income]]&gt;=Sheet21!B557,"high_income","low_income")</f>
        <v>high_income</v>
      </c>
      <c r="K507">
        <v>0</v>
      </c>
      <c r="L507">
        <v>0</v>
      </c>
      <c r="M507" s="1">
        <v>41220</v>
      </c>
      <c r="N507">
        <v>29</v>
      </c>
      <c r="O507" t="str" cm="1">
        <f t="array" ref="O507">_xlfn.IFS(AND(marketing_campaign[[#This Row],[Recency]]&gt;=0,marketing_campaign[[#This Row],[Recency]]&lt;=14),"Early Recency",AND(marketing_campaign[[#This Row],[Recency]]&gt;=15,marketing_campaign[[#This Row],[Recency]]&lt;=31),"Mid-Recency",marketing_campaign[[#This Row],[Recency]]&gt;=32,"high Recency")</f>
        <v>Mid-Recency</v>
      </c>
      <c r="P507">
        <v>815</v>
      </c>
      <c r="Q507">
        <v>10</v>
      </c>
      <c r="R507">
        <v>239</v>
      </c>
      <c r="S507">
        <v>28</v>
      </c>
      <c r="T507">
        <v>10</v>
      </c>
      <c r="U507">
        <v>108</v>
      </c>
      <c r="V507">
        <f>marketing_campaign[[#This Row],[MntGoldProds]]+marketing_campaign[[#This Row],[MntSweetProducts]]+marketing_campaign[[#This Row],[MntFishProducts]]+marketing_campaign[[#This Row],[MntMeatProducts]]+marketing_campaign[[#This Row],[MntFruits]]+marketing_campaign[[#This Row],[MntWines]]</f>
        <v>1210</v>
      </c>
      <c r="W507">
        <v>2</v>
      </c>
      <c r="X507">
        <v>10</v>
      </c>
      <c r="Y507">
        <v>4</v>
      </c>
      <c r="Z507">
        <v>12</v>
      </c>
      <c r="AA507">
        <f t="shared" si="15"/>
        <v>28</v>
      </c>
      <c r="AB507" t="str" cm="1">
        <f t="array" ref="AB507">_xlfn.IFS(AND(AA507&gt;=0,AA507&lt;=15),"low purchase",AND(AA507&gt;=16,AA507&lt;=30),"mid purchase",AA507&gt;=31,"high purchase")</f>
        <v>mid purchase</v>
      </c>
      <c r="AC507">
        <v>6</v>
      </c>
      <c r="AD507" t="str">
        <f>IF(marketing_campaign[[#This Row],[NumWebVisitsMonth]]&gt;=5.3,"higher_webvists","lower_webvisits")</f>
        <v>higher_webvists</v>
      </c>
      <c r="AE507">
        <v>0</v>
      </c>
      <c r="AF507">
        <v>0</v>
      </c>
      <c r="AG507">
        <v>0</v>
      </c>
      <c r="AH507">
        <v>0</v>
      </c>
      <c r="AI507">
        <v>0</v>
      </c>
      <c r="AJ507">
        <v>0</v>
      </c>
      <c r="AK507">
        <v>3</v>
      </c>
      <c r="AL507">
        <v>11</v>
      </c>
      <c r="AM507">
        <v>0</v>
      </c>
      <c r="AN507">
        <f>marketing_campaign[[#This Row],[AcceptedCmp2]]+marketing_campaign[[#This Row],[AcceptedCmp1]]+marketing_campaign[[#This Row],[AcceptedCmp5]]+marketing_campaign[[#This Row],[AcceptedCmp4]]+marketing_campaign[[#This Row],[AcceptedCmp3]]+marketing_campaign[[#This Row],[Response]]</f>
        <v>0</v>
      </c>
      <c r="AO507" t="str" cm="1">
        <f t="array" ref="AO50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08" spans="1:41" x14ac:dyDescent="0.35">
      <c r="A508">
        <v>10584</v>
      </c>
      <c r="B508">
        <v>1976</v>
      </c>
      <c r="C508">
        <f t="shared" ca="1" si="14"/>
        <v>50</v>
      </c>
      <c r="D508" t="str" cm="1">
        <f t="array" aca="1" ref="D50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08" t="s">
        <v>29</v>
      </c>
      <c r="F508" t="s">
        <v>33</v>
      </c>
      <c r="G508" cm="1">
        <f t="array" ref="G508">_xlfn.IFS(marketing_campaign[[#This Row],[Marital_Status]]="Single",K508+L508+1,marketing_campaign[[#This Row],[Marital_Status]]="Together",K508+L508+2,marketing_campaign[[#This Row],[Marital_Status]]="Alone",K508+L508+1,marketing_campaign[[#This Row],[Marital_Status]]="Married",K508+L508+2,marketing_campaign[[#This Row],[Marital_Status]]="Divorced",K508+L508+1,marketing_campaign[[#This Row],[Marital_Status]]="YOLO",K508+L508+1,marketing_campaign[[#This Row],[Marital_Status]]="Absurd",K508+L508+1,marketing_campaign[[#This Row],[Marital_Status]]="Widow",K508+L508+1)</f>
        <v>3</v>
      </c>
      <c r="H508" t="str" cm="1">
        <f t="array" ref="H508">_xlfn.IFS(marketing_campaign[[#This Row],[Family_size]]=1,"Family_with_one_child",marketing_campaign[[#This Row],[Family_size]]&gt;1,"Family_with_more_children")</f>
        <v>Family_with_more_children</v>
      </c>
      <c r="I508">
        <v>65665</v>
      </c>
      <c r="J508" t="str">
        <f>IF(marketing_campaign[[#This Row],[Income]]&gt;=Sheet21!B558,"high_income","low_income")</f>
        <v>high_income</v>
      </c>
      <c r="K508">
        <v>0</v>
      </c>
      <c r="L508">
        <v>1</v>
      </c>
      <c r="M508" s="1">
        <v>41610</v>
      </c>
      <c r="N508">
        <v>77</v>
      </c>
      <c r="O508" t="str" cm="1">
        <f t="array" ref="O508">_xlfn.IFS(AND(marketing_campaign[[#This Row],[Recency]]&gt;=0,marketing_campaign[[#This Row],[Recency]]&lt;=14),"Early Recency",AND(marketing_campaign[[#This Row],[Recency]]&gt;=15,marketing_campaign[[#This Row],[Recency]]&lt;=31),"Mid-Recency",marketing_campaign[[#This Row],[Recency]]&gt;=32,"high Recency")</f>
        <v>high Recency</v>
      </c>
      <c r="P508">
        <v>225</v>
      </c>
      <c r="Q508">
        <v>162</v>
      </c>
      <c r="R508">
        <v>387</v>
      </c>
      <c r="S508">
        <v>106</v>
      </c>
      <c r="T508">
        <v>36</v>
      </c>
      <c r="U508">
        <v>29</v>
      </c>
      <c r="V508">
        <f>marketing_campaign[[#This Row],[MntGoldProds]]+marketing_campaign[[#This Row],[MntSweetProducts]]+marketing_campaign[[#This Row],[MntFishProducts]]+marketing_campaign[[#This Row],[MntMeatProducts]]+marketing_campaign[[#This Row],[MntFruits]]+marketing_campaign[[#This Row],[MntWines]]</f>
        <v>945</v>
      </c>
      <c r="W508">
        <v>1</v>
      </c>
      <c r="X508">
        <v>5</v>
      </c>
      <c r="Y508">
        <v>10</v>
      </c>
      <c r="Z508">
        <v>8</v>
      </c>
      <c r="AA508">
        <f t="shared" si="15"/>
        <v>24</v>
      </c>
      <c r="AB508" t="str" cm="1">
        <f t="array" ref="AB508">_xlfn.IFS(AND(AA508&gt;=0,AA508&lt;=15),"low purchase",AND(AA508&gt;=16,AA508&lt;=30),"mid purchase",AA508&gt;=31,"high purchase")</f>
        <v>mid purchase</v>
      </c>
      <c r="AC508">
        <v>3</v>
      </c>
      <c r="AD508" t="str">
        <f>IF(marketing_campaign[[#This Row],[NumWebVisitsMonth]]&gt;=5.3,"higher_webvists","lower_webvisits")</f>
        <v>lower_webvisits</v>
      </c>
      <c r="AE508">
        <v>0</v>
      </c>
      <c r="AF508">
        <v>0</v>
      </c>
      <c r="AG508">
        <v>0</v>
      </c>
      <c r="AH508">
        <v>0</v>
      </c>
      <c r="AI508">
        <v>0</v>
      </c>
      <c r="AJ508">
        <v>0</v>
      </c>
      <c r="AK508">
        <v>3</v>
      </c>
      <c r="AL508">
        <v>11</v>
      </c>
      <c r="AM508">
        <v>0</v>
      </c>
      <c r="AN508">
        <f>marketing_campaign[[#This Row],[AcceptedCmp2]]+marketing_campaign[[#This Row],[AcceptedCmp1]]+marketing_campaign[[#This Row],[AcceptedCmp5]]+marketing_campaign[[#This Row],[AcceptedCmp4]]+marketing_campaign[[#This Row],[AcceptedCmp3]]+marketing_campaign[[#This Row],[Response]]</f>
        <v>0</v>
      </c>
      <c r="AO508" t="str" cm="1">
        <f t="array" ref="AO50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09" spans="1:41" x14ac:dyDescent="0.35">
      <c r="A509">
        <v>6071</v>
      </c>
      <c r="B509">
        <v>1989</v>
      </c>
      <c r="C509">
        <f t="shared" ca="1" si="14"/>
        <v>37</v>
      </c>
      <c r="D509" t="str" cm="1">
        <f t="array" aca="1" ref="D50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509" t="s">
        <v>29</v>
      </c>
      <c r="F509" t="s">
        <v>30</v>
      </c>
      <c r="G509" cm="1">
        <f t="array" ref="G509">_xlfn.IFS(marketing_campaign[[#This Row],[Marital_Status]]="Single",K509+L509+1,marketing_campaign[[#This Row],[Marital_Status]]="Together",K509+L509+2,marketing_campaign[[#This Row],[Marital_Status]]="Alone",K509+L509+1,marketing_campaign[[#This Row],[Marital_Status]]="Married",K509+L509+2,marketing_campaign[[#This Row],[Marital_Status]]="Divorced",K509+L509+1,marketing_campaign[[#This Row],[Marital_Status]]="YOLO",K509+L509+1,marketing_campaign[[#This Row],[Marital_Status]]="Absurd",K509+L509+1,marketing_campaign[[#This Row],[Marital_Status]]="Widow",K509+L509+1)</f>
        <v>1</v>
      </c>
      <c r="H509" t="str" cm="1">
        <f t="array" ref="H509">_xlfn.IFS(marketing_campaign[[#This Row],[Family_size]]=1,"Family_with_one_child",marketing_campaign[[#This Row],[Family_size]]&gt;1,"Family_with_more_children")</f>
        <v>Family_with_one_child</v>
      </c>
      <c r="I509">
        <v>81217</v>
      </c>
      <c r="J509" t="str">
        <f>IF(marketing_campaign[[#This Row],[Income]]&gt;=Sheet21!B559,"high_income","low_income")</f>
        <v>high_income</v>
      </c>
      <c r="K509">
        <v>0</v>
      </c>
      <c r="L509">
        <v>0</v>
      </c>
      <c r="M509" s="1">
        <v>41474</v>
      </c>
      <c r="N509">
        <v>77</v>
      </c>
      <c r="O509" t="str" cm="1">
        <f t="array" ref="O509">_xlfn.IFS(AND(marketing_campaign[[#This Row],[Recency]]&gt;=0,marketing_campaign[[#This Row],[Recency]]&lt;=14),"Early Recency",AND(marketing_campaign[[#This Row],[Recency]]&gt;=15,marketing_campaign[[#This Row],[Recency]]&lt;=31),"Mid-Recency",marketing_campaign[[#This Row],[Recency]]&gt;=32,"high Recency")</f>
        <v>high Recency</v>
      </c>
      <c r="P509">
        <v>493</v>
      </c>
      <c r="Q509">
        <v>70</v>
      </c>
      <c r="R509">
        <v>324</v>
      </c>
      <c r="S509">
        <v>146</v>
      </c>
      <c r="T509">
        <v>40</v>
      </c>
      <c r="U509">
        <v>84</v>
      </c>
      <c r="V509">
        <f>marketing_campaign[[#This Row],[MntGoldProds]]+marketing_campaign[[#This Row],[MntSweetProducts]]+marketing_campaign[[#This Row],[MntFishProducts]]+marketing_campaign[[#This Row],[MntMeatProducts]]+marketing_campaign[[#This Row],[MntFruits]]+marketing_campaign[[#This Row],[MntWines]]</f>
        <v>1157</v>
      </c>
      <c r="W509">
        <v>1</v>
      </c>
      <c r="X509">
        <v>3</v>
      </c>
      <c r="Y509">
        <v>7</v>
      </c>
      <c r="Z509">
        <v>11</v>
      </c>
      <c r="AA509">
        <f t="shared" si="15"/>
        <v>22</v>
      </c>
      <c r="AB509" t="str" cm="1">
        <f t="array" ref="AB509">_xlfn.IFS(AND(AA509&gt;=0,AA509&lt;=15),"low purchase",AND(AA509&gt;=16,AA509&lt;=30),"mid purchase",AA509&gt;=31,"high purchase")</f>
        <v>mid purchase</v>
      </c>
      <c r="AC509">
        <v>1</v>
      </c>
      <c r="AD509" t="str">
        <f>IF(marketing_campaign[[#This Row],[NumWebVisitsMonth]]&gt;=5.3,"higher_webvists","lower_webvisits")</f>
        <v>lower_webvisits</v>
      </c>
      <c r="AE509">
        <v>0</v>
      </c>
      <c r="AF509">
        <v>0</v>
      </c>
      <c r="AG509">
        <v>0</v>
      </c>
      <c r="AH509">
        <v>0</v>
      </c>
      <c r="AI509">
        <v>0</v>
      </c>
      <c r="AJ509">
        <v>0</v>
      </c>
      <c r="AK509">
        <v>3</v>
      </c>
      <c r="AL509">
        <v>11</v>
      </c>
      <c r="AM509">
        <v>0</v>
      </c>
      <c r="AN509">
        <f>marketing_campaign[[#This Row],[AcceptedCmp2]]+marketing_campaign[[#This Row],[AcceptedCmp1]]+marketing_campaign[[#This Row],[AcceptedCmp5]]+marketing_campaign[[#This Row],[AcceptedCmp4]]+marketing_campaign[[#This Row],[AcceptedCmp3]]+marketing_campaign[[#This Row],[Response]]</f>
        <v>0</v>
      </c>
      <c r="AO509" t="str" cm="1">
        <f t="array" ref="AO50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10" spans="1:41" x14ac:dyDescent="0.35">
      <c r="A510">
        <v>3386</v>
      </c>
      <c r="B510">
        <v>1992</v>
      </c>
      <c r="C510">
        <f t="shared" ca="1" si="14"/>
        <v>34</v>
      </c>
      <c r="D510" t="str" cm="1">
        <f t="array" aca="1" ref="D51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510" t="s">
        <v>29</v>
      </c>
      <c r="F510" t="s">
        <v>33</v>
      </c>
      <c r="G510" cm="1">
        <f t="array" ref="G510">_xlfn.IFS(marketing_campaign[[#This Row],[Marital_Status]]="Single",K510+L510+1,marketing_campaign[[#This Row],[Marital_Status]]="Together",K510+L510+2,marketing_campaign[[#This Row],[Marital_Status]]="Alone",K510+L510+1,marketing_campaign[[#This Row],[Marital_Status]]="Married",K510+L510+2,marketing_campaign[[#This Row],[Marital_Status]]="Divorced",K510+L510+1,marketing_campaign[[#This Row],[Marital_Status]]="YOLO",K510+L510+1,marketing_campaign[[#This Row],[Marital_Status]]="Absurd",K510+L510+1,marketing_campaign[[#This Row],[Marital_Status]]="Widow",K510+L510+1)</f>
        <v>2</v>
      </c>
      <c r="H510" t="str" cm="1">
        <f t="array" ref="H510">_xlfn.IFS(marketing_campaign[[#This Row],[Family_size]]=1,"Family_with_one_child",marketing_campaign[[#This Row],[Family_size]]&gt;1,"Family_with_more_children")</f>
        <v>Family_with_more_children</v>
      </c>
      <c r="I510">
        <v>34935</v>
      </c>
      <c r="J510" t="str">
        <f>IF(marketing_campaign[[#This Row],[Income]]&gt;=Sheet21!B560,"high_income","low_income")</f>
        <v>high_income</v>
      </c>
      <c r="K510">
        <v>0</v>
      </c>
      <c r="L510">
        <v>0</v>
      </c>
      <c r="M510" s="1">
        <v>41446</v>
      </c>
      <c r="N510">
        <v>71</v>
      </c>
      <c r="O510" t="str" cm="1">
        <f t="array" ref="O510">_xlfn.IFS(AND(marketing_campaign[[#This Row],[Recency]]&gt;=0,marketing_campaign[[#This Row],[Recency]]&lt;=14),"Early Recency",AND(marketing_campaign[[#This Row],[Recency]]&gt;=15,marketing_campaign[[#This Row],[Recency]]&lt;=31),"Mid-Recency",marketing_campaign[[#This Row],[Recency]]&gt;=32,"high Recency")</f>
        <v>high Recency</v>
      </c>
      <c r="P510">
        <v>34</v>
      </c>
      <c r="Q510">
        <v>4</v>
      </c>
      <c r="R510">
        <v>66</v>
      </c>
      <c r="S510">
        <v>3</v>
      </c>
      <c r="T510">
        <v>10</v>
      </c>
      <c r="U510">
        <v>20</v>
      </c>
      <c r="V510">
        <f>marketing_campaign[[#This Row],[MntGoldProds]]+marketing_campaign[[#This Row],[MntSweetProducts]]+marketing_campaign[[#This Row],[MntFishProducts]]+marketing_campaign[[#This Row],[MntMeatProducts]]+marketing_campaign[[#This Row],[MntFruits]]+marketing_campaign[[#This Row],[MntWines]]</f>
        <v>137</v>
      </c>
      <c r="W510">
        <v>1</v>
      </c>
      <c r="X510">
        <v>2</v>
      </c>
      <c r="Y510">
        <v>1</v>
      </c>
      <c r="Z510">
        <v>4</v>
      </c>
      <c r="AA510">
        <f t="shared" si="15"/>
        <v>8</v>
      </c>
      <c r="AB510" t="str" cm="1">
        <f t="array" ref="AB510">_xlfn.IFS(AND(AA510&gt;=0,AA510&lt;=15),"low purchase",AND(AA510&gt;=16,AA510&lt;=30),"mid purchase",AA510&gt;=31,"high purchase")</f>
        <v>low purchase</v>
      </c>
      <c r="AC510">
        <v>7</v>
      </c>
      <c r="AD510" t="str">
        <f>IF(marketing_campaign[[#This Row],[NumWebVisitsMonth]]&gt;=5.3,"higher_webvists","lower_webvisits")</f>
        <v>higher_webvists</v>
      </c>
      <c r="AE510">
        <v>0</v>
      </c>
      <c r="AF510">
        <v>0</v>
      </c>
      <c r="AG510">
        <v>0</v>
      </c>
      <c r="AH510">
        <v>0</v>
      </c>
      <c r="AI510">
        <v>0</v>
      </c>
      <c r="AJ510">
        <v>0</v>
      </c>
      <c r="AK510">
        <v>3</v>
      </c>
      <c r="AL510">
        <v>11</v>
      </c>
      <c r="AM510">
        <v>0</v>
      </c>
      <c r="AN510">
        <f>marketing_campaign[[#This Row],[AcceptedCmp2]]+marketing_campaign[[#This Row],[AcceptedCmp1]]+marketing_campaign[[#This Row],[AcceptedCmp5]]+marketing_campaign[[#This Row],[AcceptedCmp4]]+marketing_campaign[[#This Row],[AcceptedCmp3]]+marketing_campaign[[#This Row],[Response]]</f>
        <v>0</v>
      </c>
      <c r="AO510" t="str" cm="1">
        <f t="array" ref="AO51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11" spans="1:41" x14ac:dyDescent="0.35">
      <c r="A511">
        <v>8939</v>
      </c>
      <c r="B511">
        <v>1959</v>
      </c>
      <c r="C511">
        <f t="shared" ca="1" si="14"/>
        <v>67</v>
      </c>
      <c r="D511" t="str" cm="1">
        <f t="array" aca="1" ref="D51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11" t="s">
        <v>29</v>
      </c>
      <c r="F511" t="s">
        <v>35</v>
      </c>
      <c r="G511" cm="1">
        <f t="array" ref="G511">_xlfn.IFS(marketing_campaign[[#This Row],[Marital_Status]]="Single",K511+L511+1,marketing_campaign[[#This Row],[Marital_Status]]="Together",K511+L511+2,marketing_campaign[[#This Row],[Marital_Status]]="Alone",K511+L511+1,marketing_campaign[[#This Row],[Marital_Status]]="Married",K511+L511+2,marketing_campaign[[#This Row],[Marital_Status]]="Divorced",K511+L511+1,marketing_campaign[[#This Row],[Marital_Status]]="YOLO",K511+L511+1,marketing_campaign[[#This Row],[Marital_Status]]="Absurd",K511+L511+1,marketing_campaign[[#This Row],[Marital_Status]]="Widow",K511+L511+1)</f>
        <v>2</v>
      </c>
      <c r="H511" t="str" cm="1">
        <f t="array" ref="H511">_xlfn.IFS(marketing_campaign[[#This Row],[Family_size]]=1,"Family_with_one_child",marketing_campaign[[#This Row],[Family_size]]&gt;1,"Family_with_more_children")</f>
        <v>Family_with_more_children</v>
      </c>
      <c r="I511">
        <v>61250</v>
      </c>
      <c r="J511" t="str">
        <f>IF(marketing_campaign[[#This Row],[Income]]&gt;=Sheet21!B561,"high_income","low_income")</f>
        <v>high_income</v>
      </c>
      <c r="K511">
        <v>0</v>
      </c>
      <c r="L511">
        <v>1</v>
      </c>
      <c r="M511" s="1">
        <v>41259</v>
      </c>
      <c r="N511">
        <v>49</v>
      </c>
      <c r="O511" t="str" cm="1">
        <f t="array" ref="O511">_xlfn.IFS(AND(marketing_campaign[[#This Row],[Recency]]&gt;=0,marketing_campaign[[#This Row],[Recency]]&lt;=14),"Early Recency",AND(marketing_campaign[[#This Row],[Recency]]&gt;=15,marketing_campaign[[#This Row],[Recency]]&lt;=31),"Mid-Recency",marketing_campaign[[#This Row],[Recency]]&gt;=32,"high Recency")</f>
        <v>high Recency</v>
      </c>
      <c r="P511">
        <v>382</v>
      </c>
      <c r="Q511">
        <v>138</v>
      </c>
      <c r="R511">
        <v>65</v>
      </c>
      <c r="S511">
        <v>60</v>
      </c>
      <c r="T511">
        <v>26</v>
      </c>
      <c r="U511">
        <v>59</v>
      </c>
      <c r="V511">
        <f>marketing_campaign[[#This Row],[MntGoldProds]]+marketing_campaign[[#This Row],[MntSweetProducts]]+marketing_campaign[[#This Row],[MntFishProducts]]+marketing_campaign[[#This Row],[MntMeatProducts]]+marketing_campaign[[#This Row],[MntFruits]]+marketing_campaign[[#This Row],[MntWines]]</f>
        <v>730</v>
      </c>
      <c r="W511">
        <v>6</v>
      </c>
      <c r="X511">
        <v>5</v>
      </c>
      <c r="Y511">
        <v>2</v>
      </c>
      <c r="Z511">
        <v>12</v>
      </c>
      <c r="AA511">
        <f t="shared" si="15"/>
        <v>25</v>
      </c>
      <c r="AB511" t="str" cm="1">
        <f t="array" ref="AB511">_xlfn.IFS(AND(AA511&gt;=0,AA511&lt;=15),"low purchase",AND(AA511&gt;=16,AA511&lt;=30),"mid purchase",AA511&gt;=31,"high purchase")</f>
        <v>mid purchase</v>
      </c>
      <c r="AC511">
        <v>5</v>
      </c>
      <c r="AD511" t="str">
        <f>IF(marketing_campaign[[#This Row],[NumWebVisitsMonth]]&gt;=5.3,"higher_webvists","lower_webvisits")</f>
        <v>lower_webvisits</v>
      </c>
      <c r="AE511">
        <v>0</v>
      </c>
      <c r="AF511">
        <v>0</v>
      </c>
      <c r="AG511">
        <v>0</v>
      </c>
      <c r="AH511">
        <v>0</v>
      </c>
      <c r="AI511">
        <v>0</v>
      </c>
      <c r="AJ511">
        <v>0</v>
      </c>
      <c r="AK511">
        <v>3</v>
      </c>
      <c r="AL511">
        <v>11</v>
      </c>
      <c r="AM511">
        <v>0</v>
      </c>
      <c r="AN511">
        <f>marketing_campaign[[#This Row],[AcceptedCmp2]]+marketing_campaign[[#This Row],[AcceptedCmp1]]+marketing_campaign[[#This Row],[AcceptedCmp5]]+marketing_campaign[[#This Row],[AcceptedCmp4]]+marketing_campaign[[#This Row],[AcceptedCmp3]]+marketing_campaign[[#This Row],[Response]]</f>
        <v>0</v>
      </c>
      <c r="AO511" t="str" cm="1">
        <f t="array" ref="AO51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12" spans="1:41" x14ac:dyDescent="0.35">
      <c r="A512">
        <v>9925</v>
      </c>
      <c r="B512">
        <v>1981</v>
      </c>
      <c r="C512">
        <f t="shared" ca="1" si="14"/>
        <v>45</v>
      </c>
      <c r="D512" t="str" cm="1">
        <f t="array" aca="1" ref="D51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512" t="s">
        <v>32</v>
      </c>
      <c r="F512" t="s">
        <v>31</v>
      </c>
      <c r="G512" cm="1">
        <f t="array" ref="G512">_xlfn.IFS(marketing_campaign[[#This Row],[Marital_Status]]="Single",K512+L512+1,marketing_campaign[[#This Row],[Marital_Status]]="Together",K512+L512+2,marketing_campaign[[#This Row],[Marital_Status]]="Alone",K512+L512+1,marketing_campaign[[#This Row],[Marital_Status]]="Married",K512+L512+2,marketing_campaign[[#This Row],[Marital_Status]]="Divorced",K512+L512+1,marketing_campaign[[#This Row],[Marital_Status]]="YOLO",K512+L512+1,marketing_campaign[[#This Row],[Marital_Status]]="Absurd",K512+L512+1,marketing_campaign[[#This Row],[Marital_Status]]="Widow",K512+L512+1)</f>
        <v>3</v>
      </c>
      <c r="H512" t="str" cm="1">
        <f t="array" ref="H512">_xlfn.IFS(marketing_campaign[[#This Row],[Family_size]]=1,"Family_with_one_child",marketing_campaign[[#This Row],[Family_size]]&gt;1,"Family_with_more_children")</f>
        <v>Family_with_more_children</v>
      </c>
      <c r="I512">
        <v>39665</v>
      </c>
      <c r="J512" t="str">
        <f>IF(marketing_campaign[[#This Row],[Income]]&gt;=Sheet21!B562,"high_income","low_income")</f>
        <v>high_income</v>
      </c>
      <c r="K512">
        <v>1</v>
      </c>
      <c r="L512">
        <v>0</v>
      </c>
      <c r="M512" s="1">
        <v>41419</v>
      </c>
      <c r="N512">
        <v>97</v>
      </c>
      <c r="O512" t="str" cm="1">
        <f t="array" ref="O512">_xlfn.IFS(AND(marketing_campaign[[#This Row],[Recency]]&gt;=0,marketing_campaign[[#This Row],[Recency]]&lt;=14),"Early Recency",AND(marketing_campaign[[#This Row],[Recency]]&gt;=15,marketing_campaign[[#This Row],[Recency]]&lt;=31),"Mid-Recency",marketing_campaign[[#This Row],[Recency]]&gt;=32,"high Recency")</f>
        <v>high Recency</v>
      </c>
      <c r="P512">
        <v>127</v>
      </c>
      <c r="Q512">
        <v>1</v>
      </c>
      <c r="R512">
        <v>56</v>
      </c>
      <c r="S512">
        <v>0</v>
      </c>
      <c r="T512">
        <v>1</v>
      </c>
      <c r="U512">
        <v>31</v>
      </c>
      <c r="V512">
        <f>marketing_campaign[[#This Row],[MntGoldProds]]+marketing_campaign[[#This Row],[MntSweetProducts]]+marketing_campaign[[#This Row],[MntFishProducts]]+marketing_campaign[[#This Row],[MntMeatProducts]]+marketing_campaign[[#This Row],[MntFruits]]+marketing_campaign[[#This Row],[MntWines]]</f>
        <v>216</v>
      </c>
      <c r="W512">
        <v>3</v>
      </c>
      <c r="X512">
        <v>4</v>
      </c>
      <c r="Y512">
        <v>2</v>
      </c>
      <c r="Z512">
        <v>3</v>
      </c>
      <c r="AA512">
        <f t="shared" si="15"/>
        <v>12</v>
      </c>
      <c r="AB512" t="str" cm="1">
        <f t="array" ref="AB512">_xlfn.IFS(AND(AA512&gt;=0,AA512&lt;=15),"low purchase",AND(AA512&gt;=16,AA512&lt;=30),"mid purchase",AA512&gt;=31,"high purchase")</f>
        <v>low purchase</v>
      </c>
      <c r="AC512">
        <v>7</v>
      </c>
      <c r="AD512" t="str">
        <f>IF(marketing_campaign[[#This Row],[NumWebVisitsMonth]]&gt;=5.3,"higher_webvists","lower_webvisits")</f>
        <v>higher_webvists</v>
      </c>
      <c r="AE512">
        <v>1</v>
      </c>
      <c r="AF512">
        <v>0</v>
      </c>
      <c r="AG512">
        <v>0</v>
      </c>
      <c r="AH512">
        <v>0</v>
      </c>
      <c r="AI512">
        <v>0</v>
      </c>
      <c r="AJ512">
        <v>0</v>
      </c>
      <c r="AK512">
        <v>3</v>
      </c>
      <c r="AL512">
        <v>11</v>
      </c>
      <c r="AM512">
        <v>0</v>
      </c>
      <c r="AN512">
        <f>marketing_campaign[[#This Row],[AcceptedCmp2]]+marketing_campaign[[#This Row],[AcceptedCmp1]]+marketing_campaign[[#This Row],[AcceptedCmp5]]+marketing_campaign[[#This Row],[AcceptedCmp4]]+marketing_campaign[[#This Row],[AcceptedCmp3]]+marketing_campaign[[#This Row],[Response]]</f>
        <v>1</v>
      </c>
      <c r="AO512" t="str" cm="1">
        <f t="array" ref="AO51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513" spans="1:41" x14ac:dyDescent="0.35">
      <c r="A513">
        <v>4320</v>
      </c>
      <c r="B513">
        <v>1979</v>
      </c>
      <c r="C513">
        <f t="shared" ca="1" si="14"/>
        <v>47</v>
      </c>
      <c r="D513" t="str" cm="1">
        <f t="array" aca="1" ref="D51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13" t="s">
        <v>29</v>
      </c>
      <c r="F513" t="s">
        <v>30</v>
      </c>
      <c r="G513" cm="1">
        <f t="array" ref="G513">_xlfn.IFS(marketing_campaign[[#This Row],[Marital_Status]]="Single",K513+L513+1,marketing_campaign[[#This Row],[Marital_Status]]="Together",K513+L513+2,marketing_campaign[[#This Row],[Marital_Status]]="Alone",K513+L513+1,marketing_campaign[[#This Row],[Marital_Status]]="Married",K513+L513+2,marketing_campaign[[#This Row],[Marital_Status]]="Divorced",K513+L513+1,marketing_campaign[[#This Row],[Marital_Status]]="YOLO",K513+L513+1,marketing_campaign[[#This Row],[Marital_Status]]="Absurd",K513+L513+1,marketing_campaign[[#This Row],[Marital_Status]]="Widow",K513+L513+1)</f>
        <v>2</v>
      </c>
      <c r="H513" t="str" cm="1">
        <f t="array" ref="H513">_xlfn.IFS(marketing_campaign[[#This Row],[Family_size]]=1,"Family_with_one_child",marketing_campaign[[#This Row],[Family_size]]&gt;1,"Family_with_more_children")</f>
        <v>Family_with_more_children</v>
      </c>
      <c r="I513">
        <v>60152</v>
      </c>
      <c r="J513" t="str">
        <f>IF(marketing_campaign[[#This Row],[Income]]&gt;=Sheet21!B563,"high_income","low_income")</f>
        <v>high_income</v>
      </c>
      <c r="K513">
        <v>0</v>
      </c>
      <c r="L513">
        <v>1</v>
      </c>
      <c r="M513" s="1">
        <v>41361</v>
      </c>
      <c r="N513">
        <v>6</v>
      </c>
      <c r="O513" t="str" cm="1">
        <f t="array" ref="O513">_xlfn.IFS(AND(marketing_campaign[[#This Row],[Recency]]&gt;=0,marketing_campaign[[#This Row],[Recency]]&lt;=14),"Early Recency",AND(marketing_campaign[[#This Row],[Recency]]&gt;=15,marketing_campaign[[#This Row],[Recency]]&lt;=31),"Mid-Recency",marketing_campaign[[#This Row],[Recency]]&gt;=32,"high Recency")</f>
        <v>Early Recency</v>
      </c>
      <c r="P513">
        <v>325</v>
      </c>
      <c r="Q513">
        <v>83</v>
      </c>
      <c r="R513">
        <v>300</v>
      </c>
      <c r="S513">
        <v>86</v>
      </c>
      <c r="T513">
        <v>58</v>
      </c>
      <c r="U513">
        <v>91</v>
      </c>
      <c r="V513">
        <f>marketing_campaign[[#This Row],[MntGoldProds]]+marketing_campaign[[#This Row],[MntSweetProducts]]+marketing_campaign[[#This Row],[MntFishProducts]]+marketing_campaign[[#This Row],[MntMeatProducts]]+marketing_campaign[[#This Row],[MntFruits]]+marketing_campaign[[#This Row],[MntWines]]</f>
        <v>943</v>
      </c>
      <c r="W513">
        <v>1</v>
      </c>
      <c r="X513">
        <v>6</v>
      </c>
      <c r="Y513">
        <v>4</v>
      </c>
      <c r="Z513">
        <v>12</v>
      </c>
      <c r="AA513">
        <f t="shared" si="15"/>
        <v>23</v>
      </c>
      <c r="AB513" t="str" cm="1">
        <f t="array" ref="AB513">_xlfn.IFS(AND(AA513&gt;=0,AA513&lt;=15),"low purchase",AND(AA513&gt;=16,AA513&lt;=30),"mid purchase",AA513&gt;=31,"high purchase")</f>
        <v>mid purchase</v>
      </c>
      <c r="AC513">
        <v>3</v>
      </c>
      <c r="AD513" t="str">
        <f>IF(marketing_campaign[[#This Row],[NumWebVisitsMonth]]&gt;=5.3,"higher_webvists","lower_webvisits")</f>
        <v>lower_webvisits</v>
      </c>
      <c r="AE513">
        <v>0</v>
      </c>
      <c r="AF513">
        <v>0</v>
      </c>
      <c r="AG513">
        <v>0</v>
      </c>
      <c r="AH513">
        <v>0</v>
      </c>
      <c r="AI513">
        <v>0</v>
      </c>
      <c r="AJ513">
        <v>0</v>
      </c>
      <c r="AK513">
        <v>3</v>
      </c>
      <c r="AL513">
        <v>11</v>
      </c>
      <c r="AM513">
        <v>0</v>
      </c>
      <c r="AN513">
        <f>marketing_campaign[[#This Row],[AcceptedCmp2]]+marketing_campaign[[#This Row],[AcceptedCmp1]]+marketing_campaign[[#This Row],[AcceptedCmp5]]+marketing_campaign[[#This Row],[AcceptedCmp4]]+marketing_campaign[[#This Row],[AcceptedCmp3]]+marketing_campaign[[#This Row],[Response]]</f>
        <v>0</v>
      </c>
      <c r="AO513" t="str" cm="1">
        <f t="array" ref="AO51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14" spans="1:41" x14ac:dyDescent="0.35">
      <c r="A514">
        <v>5389</v>
      </c>
      <c r="B514">
        <v>1964</v>
      </c>
      <c r="C514">
        <f t="shared" ref="C514:C577" ca="1" si="16">YEAR(TODAY())-B514</f>
        <v>62</v>
      </c>
      <c r="D514" t="str" cm="1">
        <f t="array" aca="1" ref="D51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14" t="s">
        <v>29</v>
      </c>
      <c r="F514" t="s">
        <v>33</v>
      </c>
      <c r="G514" cm="1">
        <f t="array" ref="G514">_xlfn.IFS(marketing_campaign[[#This Row],[Marital_Status]]="Single",K514+L514+1,marketing_campaign[[#This Row],[Marital_Status]]="Together",K514+L514+2,marketing_campaign[[#This Row],[Marital_Status]]="Alone",K514+L514+1,marketing_campaign[[#This Row],[Marital_Status]]="Married",K514+L514+2,marketing_campaign[[#This Row],[Marital_Status]]="Divorced",K514+L514+1,marketing_campaign[[#This Row],[Marital_Status]]="YOLO",K514+L514+1,marketing_campaign[[#This Row],[Marital_Status]]="Absurd",K514+L514+1,marketing_campaign[[#This Row],[Marital_Status]]="Widow",K514+L514+1)</f>
        <v>4</v>
      </c>
      <c r="H514" t="str" cm="1">
        <f t="array" ref="H514">_xlfn.IFS(marketing_campaign[[#This Row],[Family_size]]=1,"Family_with_one_child",marketing_campaign[[#This Row],[Family_size]]&gt;1,"Family_with_more_children")</f>
        <v>Family_with_more_children</v>
      </c>
      <c r="I514">
        <v>48920</v>
      </c>
      <c r="J514" t="str">
        <f>IF(marketing_campaign[[#This Row],[Income]]&gt;=Sheet21!B564,"high_income","low_income")</f>
        <v>high_income</v>
      </c>
      <c r="K514">
        <v>0</v>
      </c>
      <c r="L514">
        <v>2</v>
      </c>
      <c r="M514" s="1">
        <v>41567</v>
      </c>
      <c r="N514">
        <v>93</v>
      </c>
      <c r="O514" t="str" cm="1">
        <f t="array" ref="O514">_xlfn.IFS(AND(marketing_campaign[[#This Row],[Recency]]&gt;=0,marketing_campaign[[#This Row],[Recency]]&lt;=14),"Early Recency",AND(marketing_campaign[[#This Row],[Recency]]&gt;=15,marketing_campaign[[#This Row],[Recency]]&lt;=31),"Mid-Recency",marketing_campaign[[#This Row],[Recency]]&gt;=32,"high Recency")</f>
        <v>high Recency</v>
      </c>
      <c r="P514">
        <v>238</v>
      </c>
      <c r="Q514">
        <v>17</v>
      </c>
      <c r="R514">
        <v>68</v>
      </c>
      <c r="S514">
        <v>8</v>
      </c>
      <c r="T514">
        <v>10</v>
      </c>
      <c r="U514">
        <v>6</v>
      </c>
      <c r="V514">
        <f>marketing_campaign[[#This Row],[MntGoldProds]]+marketing_campaign[[#This Row],[MntSweetProducts]]+marketing_campaign[[#This Row],[MntFishProducts]]+marketing_campaign[[#This Row],[MntMeatProducts]]+marketing_campaign[[#This Row],[MntFruits]]+marketing_campaign[[#This Row],[MntWines]]</f>
        <v>347</v>
      </c>
      <c r="W514">
        <v>3</v>
      </c>
      <c r="X514">
        <v>6</v>
      </c>
      <c r="Y514">
        <v>2</v>
      </c>
      <c r="Z514">
        <v>5</v>
      </c>
      <c r="AA514">
        <f t="shared" ref="AA514:AA577" si="17">W514+X514+Y514+Z514</f>
        <v>16</v>
      </c>
      <c r="AB514" t="str" cm="1">
        <f t="array" ref="AB514">_xlfn.IFS(AND(AA514&gt;=0,AA514&lt;=15),"low purchase",AND(AA514&gt;=16,AA514&lt;=30),"mid purchase",AA514&gt;=31,"high purchase")</f>
        <v>mid purchase</v>
      </c>
      <c r="AC514">
        <v>7</v>
      </c>
      <c r="AD514" t="str">
        <f>IF(marketing_campaign[[#This Row],[NumWebVisitsMonth]]&gt;=5.3,"higher_webvists","lower_webvisits")</f>
        <v>higher_webvists</v>
      </c>
      <c r="AE514">
        <v>0</v>
      </c>
      <c r="AF514">
        <v>1</v>
      </c>
      <c r="AG514">
        <v>0</v>
      </c>
      <c r="AH514">
        <v>0</v>
      </c>
      <c r="AI514">
        <v>0</v>
      </c>
      <c r="AJ514">
        <v>0</v>
      </c>
      <c r="AK514">
        <v>3</v>
      </c>
      <c r="AL514">
        <v>11</v>
      </c>
      <c r="AM514">
        <v>0</v>
      </c>
      <c r="AN514">
        <f>marketing_campaign[[#This Row],[AcceptedCmp2]]+marketing_campaign[[#This Row],[AcceptedCmp1]]+marketing_campaign[[#This Row],[AcceptedCmp5]]+marketing_campaign[[#This Row],[AcceptedCmp4]]+marketing_campaign[[#This Row],[AcceptedCmp3]]+marketing_campaign[[#This Row],[Response]]</f>
        <v>1</v>
      </c>
      <c r="AO514" t="str" cm="1">
        <f t="array" ref="AO51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515" spans="1:41" x14ac:dyDescent="0.35">
      <c r="A515">
        <v>6036</v>
      </c>
      <c r="B515">
        <v>1959</v>
      </c>
      <c r="C515">
        <f t="shared" ca="1" si="16"/>
        <v>67</v>
      </c>
      <c r="D515" t="str" cm="1">
        <f t="array" aca="1" ref="D51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15" t="s">
        <v>34</v>
      </c>
      <c r="F515" t="s">
        <v>31</v>
      </c>
      <c r="G515" cm="1">
        <f t="array" ref="G515">_xlfn.IFS(marketing_campaign[[#This Row],[Marital_Status]]="Single",K515+L515+1,marketing_campaign[[#This Row],[Marital_Status]]="Together",K515+L515+2,marketing_campaign[[#This Row],[Marital_Status]]="Alone",K515+L515+1,marketing_campaign[[#This Row],[Marital_Status]]="Married",K515+L515+2,marketing_campaign[[#This Row],[Marital_Status]]="Divorced",K515+L515+1,marketing_campaign[[#This Row],[Marital_Status]]="YOLO",K515+L515+1,marketing_campaign[[#This Row],[Marital_Status]]="Absurd",K515+L515+1,marketing_campaign[[#This Row],[Marital_Status]]="Widow",K515+L515+1)</f>
        <v>2</v>
      </c>
      <c r="H515" t="str" cm="1">
        <f t="array" ref="H515">_xlfn.IFS(marketing_campaign[[#This Row],[Family_size]]=1,"Family_with_one_child",marketing_campaign[[#This Row],[Family_size]]&gt;1,"Family_with_more_children")</f>
        <v>Family_with_more_children</v>
      </c>
      <c r="I515">
        <v>89120</v>
      </c>
      <c r="J515" t="str">
        <f>IF(marketing_campaign[[#This Row],[Income]]&gt;=Sheet21!B565,"high_income","low_income")</f>
        <v>high_income</v>
      </c>
      <c r="K515">
        <v>0</v>
      </c>
      <c r="L515">
        <v>0</v>
      </c>
      <c r="M515" s="1">
        <v>41715</v>
      </c>
      <c r="N515">
        <v>78</v>
      </c>
      <c r="O515" t="str" cm="1">
        <f t="array" ref="O515">_xlfn.IFS(AND(marketing_campaign[[#This Row],[Recency]]&gt;=0,marketing_campaign[[#This Row],[Recency]]&lt;=14),"Early Recency",AND(marketing_campaign[[#This Row],[Recency]]&gt;=15,marketing_campaign[[#This Row],[Recency]]&lt;=31),"Mid-Recency",marketing_campaign[[#This Row],[Recency]]&gt;=32,"high Recency")</f>
        <v>high Recency</v>
      </c>
      <c r="P515">
        <v>1168</v>
      </c>
      <c r="Q515">
        <v>92</v>
      </c>
      <c r="R515">
        <v>408</v>
      </c>
      <c r="S515">
        <v>72</v>
      </c>
      <c r="T515">
        <v>129</v>
      </c>
      <c r="U515">
        <v>55</v>
      </c>
      <c r="V515">
        <f>marketing_campaign[[#This Row],[MntGoldProds]]+marketing_campaign[[#This Row],[MntSweetProducts]]+marketing_campaign[[#This Row],[MntFishProducts]]+marketing_campaign[[#This Row],[MntMeatProducts]]+marketing_campaign[[#This Row],[MntFruits]]+marketing_campaign[[#This Row],[MntWines]]</f>
        <v>1924</v>
      </c>
      <c r="W515">
        <v>1</v>
      </c>
      <c r="X515">
        <v>5</v>
      </c>
      <c r="Y515">
        <v>6</v>
      </c>
      <c r="Z515">
        <v>7</v>
      </c>
      <c r="AA515">
        <f t="shared" si="17"/>
        <v>19</v>
      </c>
      <c r="AB515" t="str" cm="1">
        <f t="array" ref="AB515">_xlfn.IFS(AND(AA515&gt;=0,AA515&lt;=15),"low purchase",AND(AA515&gt;=16,AA515&lt;=30),"mid purchase",AA515&gt;=31,"high purchase")</f>
        <v>mid purchase</v>
      </c>
      <c r="AC515">
        <v>1</v>
      </c>
      <c r="AD515" t="str">
        <f>IF(marketing_campaign[[#This Row],[NumWebVisitsMonth]]&gt;=5.3,"higher_webvists","lower_webvisits")</f>
        <v>lower_webvisits</v>
      </c>
      <c r="AE515">
        <v>0</v>
      </c>
      <c r="AF515">
        <v>0</v>
      </c>
      <c r="AG515">
        <v>1</v>
      </c>
      <c r="AH515">
        <v>0</v>
      </c>
      <c r="AI515">
        <v>0</v>
      </c>
      <c r="AJ515">
        <v>0</v>
      </c>
      <c r="AK515">
        <v>3</v>
      </c>
      <c r="AL515">
        <v>11</v>
      </c>
      <c r="AM515">
        <v>0</v>
      </c>
      <c r="AN515">
        <f>marketing_campaign[[#This Row],[AcceptedCmp2]]+marketing_campaign[[#This Row],[AcceptedCmp1]]+marketing_campaign[[#This Row],[AcceptedCmp5]]+marketing_campaign[[#This Row],[AcceptedCmp4]]+marketing_campaign[[#This Row],[AcceptedCmp3]]+marketing_campaign[[#This Row],[Response]]</f>
        <v>1</v>
      </c>
      <c r="AO515" t="str" cm="1">
        <f t="array" ref="AO51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516" spans="1:41" x14ac:dyDescent="0.35">
      <c r="A516">
        <v>182</v>
      </c>
      <c r="B516">
        <v>1946</v>
      </c>
      <c r="C516">
        <f t="shared" ca="1" si="16"/>
        <v>80</v>
      </c>
      <c r="D516" t="str" cm="1">
        <f t="array" aca="1" ref="D51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516" t="s">
        <v>32</v>
      </c>
      <c r="F516" t="s">
        <v>31</v>
      </c>
      <c r="G516" cm="1">
        <f t="array" ref="G516">_xlfn.IFS(marketing_campaign[[#This Row],[Marital_Status]]="Single",K516+L516+1,marketing_campaign[[#This Row],[Marital_Status]]="Together",K516+L516+2,marketing_campaign[[#This Row],[Marital_Status]]="Alone",K516+L516+1,marketing_campaign[[#This Row],[Marital_Status]]="Married",K516+L516+2,marketing_campaign[[#This Row],[Marital_Status]]="Divorced",K516+L516+1,marketing_campaign[[#This Row],[Marital_Status]]="YOLO",K516+L516+1,marketing_campaign[[#This Row],[Marital_Status]]="Absurd",K516+L516+1,marketing_campaign[[#This Row],[Marital_Status]]="Widow",K516+L516+1)</f>
        <v>3</v>
      </c>
      <c r="H516" t="str" cm="1">
        <f t="array" ref="H516">_xlfn.IFS(marketing_campaign[[#This Row],[Family_size]]=1,"Family_with_one_child",marketing_campaign[[#This Row],[Family_size]]&gt;1,"Family_with_more_children")</f>
        <v>Family_with_more_children</v>
      </c>
      <c r="I516">
        <v>44124</v>
      </c>
      <c r="J516" t="str">
        <f>IF(marketing_campaign[[#This Row],[Income]]&gt;=Sheet21!B566,"high_income","low_income")</f>
        <v>high_income</v>
      </c>
      <c r="K516">
        <v>0</v>
      </c>
      <c r="L516">
        <v>1</v>
      </c>
      <c r="M516" s="1">
        <v>41405</v>
      </c>
      <c r="N516">
        <v>62</v>
      </c>
      <c r="O516" t="str" cm="1">
        <f t="array" ref="O516">_xlfn.IFS(AND(marketing_campaign[[#This Row],[Recency]]&gt;=0,marketing_campaign[[#This Row],[Recency]]&lt;=14),"Early Recency",AND(marketing_campaign[[#This Row],[Recency]]&gt;=15,marketing_campaign[[#This Row],[Recency]]&lt;=31),"Mid-Recency",marketing_campaign[[#This Row],[Recency]]&gt;=32,"high Recency")</f>
        <v>high Recency</v>
      </c>
      <c r="P516">
        <v>284</v>
      </c>
      <c r="Q516">
        <v>0</v>
      </c>
      <c r="R516">
        <v>55</v>
      </c>
      <c r="S516">
        <v>0</v>
      </c>
      <c r="T516">
        <v>6</v>
      </c>
      <c r="U516">
        <v>52</v>
      </c>
      <c r="V516">
        <f>marketing_campaign[[#This Row],[MntGoldProds]]+marketing_campaign[[#This Row],[MntSweetProducts]]+marketing_campaign[[#This Row],[MntFishProducts]]+marketing_campaign[[#This Row],[MntMeatProducts]]+marketing_campaign[[#This Row],[MntFruits]]+marketing_campaign[[#This Row],[MntWines]]</f>
        <v>397</v>
      </c>
      <c r="W516">
        <v>4</v>
      </c>
      <c r="X516">
        <v>6</v>
      </c>
      <c r="Y516">
        <v>2</v>
      </c>
      <c r="Z516">
        <v>5</v>
      </c>
      <c r="AA516">
        <f t="shared" si="17"/>
        <v>17</v>
      </c>
      <c r="AB516" t="str" cm="1">
        <f t="array" ref="AB516">_xlfn.IFS(AND(AA516&gt;=0,AA516&lt;=15),"low purchase",AND(AA516&gt;=16,AA516&lt;=30),"mid purchase",AA516&gt;=31,"high purchase")</f>
        <v>mid purchase</v>
      </c>
      <c r="AC516">
        <v>8</v>
      </c>
      <c r="AD516" t="str">
        <f>IF(marketing_campaign[[#This Row],[NumWebVisitsMonth]]&gt;=5.3,"higher_webvists","lower_webvisits")</f>
        <v>higher_webvists</v>
      </c>
      <c r="AE516">
        <v>0</v>
      </c>
      <c r="AF516">
        <v>0</v>
      </c>
      <c r="AG516">
        <v>0</v>
      </c>
      <c r="AH516">
        <v>0</v>
      </c>
      <c r="AI516">
        <v>0</v>
      </c>
      <c r="AJ516">
        <v>0</v>
      </c>
      <c r="AK516">
        <v>3</v>
      </c>
      <c r="AL516">
        <v>11</v>
      </c>
      <c r="AM516">
        <v>0</v>
      </c>
      <c r="AN516">
        <f>marketing_campaign[[#This Row],[AcceptedCmp2]]+marketing_campaign[[#This Row],[AcceptedCmp1]]+marketing_campaign[[#This Row],[AcceptedCmp5]]+marketing_campaign[[#This Row],[AcceptedCmp4]]+marketing_campaign[[#This Row],[AcceptedCmp3]]+marketing_campaign[[#This Row],[Response]]</f>
        <v>0</v>
      </c>
      <c r="AO516" t="str" cm="1">
        <f t="array" ref="AO51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17" spans="1:41" x14ac:dyDescent="0.35">
      <c r="A517">
        <v>203</v>
      </c>
      <c r="B517">
        <v>1975</v>
      </c>
      <c r="C517">
        <f t="shared" ca="1" si="16"/>
        <v>51</v>
      </c>
      <c r="D517" t="str" cm="1">
        <f t="array" aca="1" ref="D51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17" t="s">
        <v>34</v>
      </c>
      <c r="F517" t="s">
        <v>30</v>
      </c>
      <c r="G517" cm="1">
        <f t="array" ref="G517">_xlfn.IFS(marketing_campaign[[#This Row],[Marital_Status]]="Single",K517+L517+1,marketing_campaign[[#This Row],[Marital_Status]]="Together",K517+L517+2,marketing_campaign[[#This Row],[Marital_Status]]="Alone",K517+L517+1,marketing_campaign[[#This Row],[Marital_Status]]="Married",K517+L517+2,marketing_campaign[[#This Row],[Marital_Status]]="Divorced",K517+L517+1,marketing_campaign[[#This Row],[Marital_Status]]="YOLO",K517+L517+1,marketing_campaign[[#This Row],[Marital_Status]]="Absurd",K517+L517+1,marketing_campaign[[#This Row],[Marital_Status]]="Widow",K517+L517+1)</f>
        <v>1</v>
      </c>
      <c r="H517" t="str" cm="1">
        <f t="array" ref="H517">_xlfn.IFS(marketing_campaign[[#This Row],[Family_size]]=1,"Family_with_one_child",marketing_campaign[[#This Row],[Family_size]]&gt;1,"Family_with_more_children")</f>
        <v>Family_with_one_child</v>
      </c>
      <c r="I517">
        <v>81169</v>
      </c>
      <c r="J517" t="str">
        <f>IF(marketing_campaign[[#This Row],[Income]]&gt;=Sheet21!B567,"high_income","low_income")</f>
        <v>high_income</v>
      </c>
      <c r="K517">
        <v>0</v>
      </c>
      <c r="L517">
        <v>0</v>
      </c>
      <c r="M517" s="1">
        <v>41378</v>
      </c>
      <c r="N517">
        <v>47</v>
      </c>
      <c r="O517" t="str" cm="1">
        <f t="array" ref="O517">_xlfn.IFS(AND(marketing_campaign[[#This Row],[Recency]]&gt;=0,marketing_campaign[[#This Row],[Recency]]&lt;=14),"Early Recency",AND(marketing_campaign[[#This Row],[Recency]]&gt;=15,marketing_campaign[[#This Row],[Recency]]&lt;=31),"Mid-Recency",marketing_campaign[[#This Row],[Recency]]&gt;=32,"high Recency")</f>
        <v>high Recency</v>
      </c>
      <c r="P517">
        <v>1288</v>
      </c>
      <c r="Q517">
        <v>20</v>
      </c>
      <c r="R517">
        <v>613</v>
      </c>
      <c r="S517">
        <v>80</v>
      </c>
      <c r="T517">
        <v>61</v>
      </c>
      <c r="U517">
        <v>27</v>
      </c>
      <c r="V517">
        <f>marketing_campaign[[#This Row],[MntGoldProds]]+marketing_campaign[[#This Row],[MntSweetProducts]]+marketing_campaign[[#This Row],[MntFishProducts]]+marketing_campaign[[#This Row],[MntMeatProducts]]+marketing_campaign[[#This Row],[MntFruits]]+marketing_campaign[[#This Row],[MntWines]]</f>
        <v>2089</v>
      </c>
      <c r="W517">
        <v>1</v>
      </c>
      <c r="X517">
        <v>5</v>
      </c>
      <c r="Y517">
        <v>7</v>
      </c>
      <c r="Z517">
        <v>9</v>
      </c>
      <c r="AA517">
        <f t="shared" si="17"/>
        <v>22</v>
      </c>
      <c r="AB517" t="str" cm="1">
        <f t="array" ref="AB517">_xlfn.IFS(AND(AA517&gt;=0,AA517&lt;=15),"low purchase",AND(AA517&gt;=16,AA517&lt;=30),"mid purchase",AA517&gt;=31,"high purchase")</f>
        <v>mid purchase</v>
      </c>
      <c r="AC517">
        <v>2</v>
      </c>
      <c r="AD517" t="str">
        <f>IF(marketing_campaign[[#This Row],[NumWebVisitsMonth]]&gt;=5.3,"higher_webvists","lower_webvisits")</f>
        <v>lower_webvisits</v>
      </c>
      <c r="AE517">
        <v>0</v>
      </c>
      <c r="AF517">
        <v>0</v>
      </c>
      <c r="AG517">
        <v>0</v>
      </c>
      <c r="AH517">
        <v>0</v>
      </c>
      <c r="AI517">
        <v>0</v>
      </c>
      <c r="AJ517">
        <v>0</v>
      </c>
      <c r="AK517">
        <v>3</v>
      </c>
      <c r="AL517">
        <v>11</v>
      </c>
      <c r="AM517">
        <v>0</v>
      </c>
      <c r="AN517">
        <f>marketing_campaign[[#This Row],[AcceptedCmp2]]+marketing_campaign[[#This Row],[AcceptedCmp1]]+marketing_campaign[[#This Row],[AcceptedCmp5]]+marketing_campaign[[#This Row],[AcceptedCmp4]]+marketing_campaign[[#This Row],[AcceptedCmp3]]+marketing_campaign[[#This Row],[Response]]</f>
        <v>0</v>
      </c>
      <c r="AO517" t="str" cm="1">
        <f t="array" ref="AO51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18" spans="1:41" x14ac:dyDescent="0.35">
      <c r="A518">
        <v>11025</v>
      </c>
      <c r="B518">
        <v>1961</v>
      </c>
      <c r="C518">
        <f t="shared" ca="1" si="16"/>
        <v>65</v>
      </c>
      <c r="D518" t="str" cm="1">
        <f t="array" aca="1" ref="D51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18" t="s">
        <v>29</v>
      </c>
      <c r="F518" t="s">
        <v>33</v>
      </c>
      <c r="G518" cm="1">
        <f t="array" ref="G518">_xlfn.IFS(marketing_campaign[[#This Row],[Marital_Status]]="Single",K518+L518+1,marketing_campaign[[#This Row],[Marital_Status]]="Together",K518+L518+2,marketing_campaign[[#This Row],[Marital_Status]]="Alone",K518+L518+1,marketing_campaign[[#This Row],[Marital_Status]]="Married",K518+L518+2,marketing_campaign[[#This Row],[Marital_Status]]="Divorced",K518+L518+1,marketing_campaign[[#This Row],[Marital_Status]]="YOLO",K518+L518+1,marketing_campaign[[#This Row],[Marital_Status]]="Absurd",K518+L518+1,marketing_campaign[[#This Row],[Marital_Status]]="Widow",K518+L518+1)</f>
        <v>4</v>
      </c>
      <c r="H518" t="str" cm="1">
        <f t="array" ref="H518">_xlfn.IFS(marketing_campaign[[#This Row],[Family_size]]=1,"Family_with_one_child",marketing_campaign[[#This Row],[Family_size]]&gt;1,"Family_with_more_children")</f>
        <v>Family_with_more_children</v>
      </c>
      <c r="I518">
        <v>36443</v>
      </c>
      <c r="J518" t="str">
        <f>IF(marketing_campaign[[#This Row],[Income]]&gt;=Sheet21!B568,"high_income","low_income")</f>
        <v>high_income</v>
      </c>
      <c r="K518">
        <v>1</v>
      </c>
      <c r="L518">
        <v>1</v>
      </c>
      <c r="M518" s="1">
        <v>41308</v>
      </c>
      <c r="N518">
        <v>9</v>
      </c>
      <c r="O518" t="str" cm="1">
        <f t="array" ref="O518">_xlfn.IFS(AND(marketing_campaign[[#This Row],[Recency]]&gt;=0,marketing_campaign[[#This Row],[Recency]]&lt;=14),"Early Recency",AND(marketing_campaign[[#This Row],[Recency]]&gt;=15,marketing_campaign[[#This Row],[Recency]]&lt;=31),"Mid-Recency",marketing_campaign[[#This Row],[Recency]]&gt;=32,"high Recency")</f>
        <v>Early Recency</v>
      </c>
      <c r="P518">
        <v>65</v>
      </c>
      <c r="Q518">
        <v>0</v>
      </c>
      <c r="R518">
        <v>46</v>
      </c>
      <c r="S518">
        <v>4</v>
      </c>
      <c r="T518">
        <v>3</v>
      </c>
      <c r="U518">
        <v>20</v>
      </c>
      <c r="V518">
        <f>marketing_campaign[[#This Row],[MntGoldProds]]+marketing_campaign[[#This Row],[MntSweetProducts]]+marketing_campaign[[#This Row],[MntFishProducts]]+marketing_campaign[[#This Row],[MntMeatProducts]]+marketing_campaign[[#This Row],[MntFruits]]+marketing_campaign[[#This Row],[MntWines]]</f>
        <v>138</v>
      </c>
      <c r="W518">
        <v>4</v>
      </c>
      <c r="X518">
        <v>3</v>
      </c>
      <c r="Y518">
        <v>1</v>
      </c>
      <c r="Z518">
        <v>3</v>
      </c>
      <c r="AA518">
        <f t="shared" si="17"/>
        <v>11</v>
      </c>
      <c r="AB518" t="str" cm="1">
        <f t="array" ref="AB518">_xlfn.IFS(AND(AA518&gt;=0,AA518&lt;=15),"low purchase",AND(AA518&gt;=16,AA518&lt;=30),"mid purchase",AA518&gt;=31,"high purchase")</f>
        <v>low purchase</v>
      </c>
      <c r="AC518">
        <v>8</v>
      </c>
      <c r="AD518" t="str">
        <f>IF(marketing_campaign[[#This Row],[NumWebVisitsMonth]]&gt;=5.3,"higher_webvists","lower_webvisits")</f>
        <v>higher_webvists</v>
      </c>
      <c r="AE518">
        <v>0</v>
      </c>
      <c r="AF518">
        <v>0</v>
      </c>
      <c r="AG518">
        <v>0</v>
      </c>
      <c r="AH518">
        <v>0</v>
      </c>
      <c r="AI518">
        <v>0</v>
      </c>
      <c r="AJ518">
        <v>0</v>
      </c>
      <c r="AK518">
        <v>3</v>
      </c>
      <c r="AL518">
        <v>11</v>
      </c>
      <c r="AM518">
        <v>0</v>
      </c>
      <c r="AN518">
        <f>marketing_campaign[[#This Row],[AcceptedCmp2]]+marketing_campaign[[#This Row],[AcceptedCmp1]]+marketing_campaign[[#This Row],[AcceptedCmp5]]+marketing_campaign[[#This Row],[AcceptedCmp4]]+marketing_campaign[[#This Row],[AcceptedCmp3]]+marketing_campaign[[#This Row],[Response]]</f>
        <v>0</v>
      </c>
      <c r="AO518" t="str" cm="1">
        <f t="array" ref="AO51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19" spans="1:41" x14ac:dyDescent="0.35">
      <c r="A519">
        <v>10203</v>
      </c>
      <c r="B519">
        <v>1990</v>
      </c>
      <c r="C519">
        <f t="shared" ca="1" si="16"/>
        <v>36</v>
      </c>
      <c r="D519" t="str" cm="1">
        <f t="array" aca="1" ref="D51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519" t="s">
        <v>29</v>
      </c>
      <c r="F519" t="s">
        <v>30</v>
      </c>
      <c r="G519" cm="1">
        <f t="array" ref="G519">_xlfn.IFS(marketing_campaign[[#This Row],[Marital_Status]]="Single",K519+L519+1,marketing_campaign[[#This Row],[Marital_Status]]="Together",K519+L519+2,marketing_campaign[[#This Row],[Marital_Status]]="Alone",K519+L519+1,marketing_campaign[[#This Row],[Marital_Status]]="Married",K519+L519+2,marketing_campaign[[#This Row],[Marital_Status]]="Divorced",K519+L519+1,marketing_campaign[[#This Row],[Marital_Status]]="YOLO",K519+L519+1,marketing_campaign[[#This Row],[Marital_Status]]="Absurd",K519+L519+1,marketing_campaign[[#This Row],[Marital_Status]]="Widow",K519+L519+1)</f>
        <v>2</v>
      </c>
      <c r="H519" t="str" cm="1">
        <f t="array" ref="H519">_xlfn.IFS(marketing_campaign[[#This Row],[Family_size]]=1,"Family_with_one_child",marketing_campaign[[#This Row],[Family_size]]&gt;1,"Family_with_more_children")</f>
        <v>Family_with_more_children</v>
      </c>
      <c r="I519">
        <v>26095</v>
      </c>
      <c r="J519" t="str">
        <f>IF(marketing_campaign[[#This Row],[Income]]&gt;=Sheet21!B569,"high_income","low_income")</f>
        <v>high_income</v>
      </c>
      <c r="K519">
        <v>1</v>
      </c>
      <c r="L519">
        <v>0</v>
      </c>
      <c r="M519" s="1">
        <v>41455</v>
      </c>
      <c r="N519">
        <v>77</v>
      </c>
      <c r="O519" t="str" cm="1">
        <f t="array" ref="O519">_xlfn.IFS(AND(marketing_campaign[[#This Row],[Recency]]&gt;=0,marketing_campaign[[#This Row],[Recency]]&lt;=14),"Early Recency",AND(marketing_campaign[[#This Row],[Recency]]&gt;=15,marketing_campaign[[#This Row],[Recency]]&lt;=31),"Mid-Recency",marketing_campaign[[#This Row],[Recency]]&gt;=32,"high Recency")</f>
        <v>high Recency</v>
      </c>
      <c r="P519">
        <v>11</v>
      </c>
      <c r="Q519">
        <v>7</v>
      </c>
      <c r="R519">
        <v>9</v>
      </c>
      <c r="S519">
        <v>3</v>
      </c>
      <c r="T519">
        <v>1</v>
      </c>
      <c r="U519">
        <v>11</v>
      </c>
      <c r="V519">
        <f>marketing_campaign[[#This Row],[MntGoldProds]]+marketing_campaign[[#This Row],[MntSweetProducts]]+marketing_campaign[[#This Row],[MntFishProducts]]+marketing_campaign[[#This Row],[MntMeatProducts]]+marketing_campaign[[#This Row],[MntFruits]]+marketing_campaign[[#This Row],[MntWines]]</f>
        <v>42</v>
      </c>
      <c r="W519">
        <v>1</v>
      </c>
      <c r="X519">
        <v>1</v>
      </c>
      <c r="Y519">
        <v>0</v>
      </c>
      <c r="Z519">
        <v>3</v>
      </c>
      <c r="AA519">
        <f t="shared" si="17"/>
        <v>5</v>
      </c>
      <c r="AB519" t="str" cm="1">
        <f t="array" ref="AB519">_xlfn.IFS(AND(AA519&gt;=0,AA519&lt;=15),"low purchase",AND(AA519&gt;=16,AA519&lt;=30),"mid purchase",AA519&gt;=31,"high purchase")</f>
        <v>low purchase</v>
      </c>
      <c r="AC519">
        <v>7</v>
      </c>
      <c r="AD519" t="str">
        <f>IF(marketing_campaign[[#This Row],[NumWebVisitsMonth]]&gt;=5.3,"higher_webvists","lower_webvisits")</f>
        <v>higher_webvists</v>
      </c>
      <c r="AE519">
        <v>0</v>
      </c>
      <c r="AF519">
        <v>0</v>
      </c>
      <c r="AG519">
        <v>0</v>
      </c>
      <c r="AH519">
        <v>0</v>
      </c>
      <c r="AI519">
        <v>0</v>
      </c>
      <c r="AJ519">
        <v>0</v>
      </c>
      <c r="AK519">
        <v>3</v>
      </c>
      <c r="AL519">
        <v>11</v>
      </c>
      <c r="AM519">
        <v>0</v>
      </c>
      <c r="AN519">
        <f>marketing_campaign[[#This Row],[AcceptedCmp2]]+marketing_campaign[[#This Row],[AcceptedCmp1]]+marketing_campaign[[#This Row],[AcceptedCmp5]]+marketing_campaign[[#This Row],[AcceptedCmp4]]+marketing_campaign[[#This Row],[AcceptedCmp3]]+marketing_campaign[[#This Row],[Response]]</f>
        <v>0</v>
      </c>
      <c r="AO519" t="str" cm="1">
        <f t="array" ref="AO51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20" spans="1:41" x14ac:dyDescent="0.35">
      <c r="A520">
        <v>4607</v>
      </c>
      <c r="B520">
        <v>1959</v>
      </c>
      <c r="C520">
        <f t="shared" ca="1" si="16"/>
        <v>67</v>
      </c>
      <c r="D520" t="str" cm="1">
        <f t="array" aca="1" ref="D52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20" t="s">
        <v>29</v>
      </c>
      <c r="F520" t="s">
        <v>31</v>
      </c>
      <c r="G520" cm="1">
        <f t="array" ref="G520">_xlfn.IFS(marketing_campaign[[#This Row],[Marital_Status]]="Single",K520+L520+1,marketing_campaign[[#This Row],[Marital_Status]]="Together",K520+L520+2,marketing_campaign[[#This Row],[Marital_Status]]="Alone",K520+L520+1,marketing_campaign[[#This Row],[Marital_Status]]="Married",K520+L520+2,marketing_campaign[[#This Row],[Marital_Status]]="Divorced",K520+L520+1,marketing_campaign[[#This Row],[Marital_Status]]="YOLO",K520+L520+1,marketing_campaign[[#This Row],[Marital_Status]]="Absurd",K520+L520+1,marketing_campaign[[#This Row],[Marital_Status]]="Widow",K520+L520+1)</f>
        <v>2</v>
      </c>
      <c r="H520" t="str" cm="1">
        <f t="array" ref="H520">_xlfn.IFS(marketing_campaign[[#This Row],[Family_size]]=1,"Family_with_one_child",marketing_campaign[[#This Row],[Family_size]]&gt;1,"Family_with_more_children")</f>
        <v>Family_with_more_children</v>
      </c>
      <c r="I520">
        <v>71367</v>
      </c>
      <c r="J520" t="str">
        <f>IF(marketing_campaign[[#This Row],[Income]]&gt;=Sheet21!B570,"high_income","low_income")</f>
        <v>high_income</v>
      </c>
      <c r="K520">
        <v>0</v>
      </c>
      <c r="L520">
        <v>0</v>
      </c>
      <c r="M520" s="1">
        <v>41509</v>
      </c>
      <c r="N520">
        <v>24</v>
      </c>
      <c r="O520" t="str" cm="1">
        <f t="array" ref="O520">_xlfn.IFS(AND(marketing_campaign[[#This Row],[Recency]]&gt;=0,marketing_campaign[[#This Row],[Recency]]&lt;=14),"Early Recency",AND(marketing_campaign[[#This Row],[Recency]]&gt;=15,marketing_campaign[[#This Row],[Recency]]&lt;=31),"Mid-Recency",marketing_campaign[[#This Row],[Recency]]&gt;=32,"high Recency")</f>
        <v>Mid-Recency</v>
      </c>
      <c r="P520">
        <v>227</v>
      </c>
      <c r="Q520">
        <v>23</v>
      </c>
      <c r="R520">
        <v>389</v>
      </c>
      <c r="S520">
        <v>42</v>
      </c>
      <c r="T520">
        <v>21</v>
      </c>
      <c r="U520">
        <v>75</v>
      </c>
      <c r="V520">
        <f>marketing_campaign[[#This Row],[MntGoldProds]]+marketing_campaign[[#This Row],[MntSweetProducts]]+marketing_campaign[[#This Row],[MntFishProducts]]+marketing_campaign[[#This Row],[MntMeatProducts]]+marketing_campaign[[#This Row],[MntFruits]]+marketing_campaign[[#This Row],[MntWines]]</f>
        <v>777</v>
      </c>
      <c r="W520">
        <v>1</v>
      </c>
      <c r="X520">
        <v>4</v>
      </c>
      <c r="Y520">
        <v>5</v>
      </c>
      <c r="Z520">
        <v>7</v>
      </c>
      <c r="AA520">
        <f t="shared" si="17"/>
        <v>17</v>
      </c>
      <c r="AB520" t="str" cm="1">
        <f t="array" ref="AB520">_xlfn.IFS(AND(AA520&gt;=0,AA520&lt;=15),"low purchase",AND(AA520&gt;=16,AA520&lt;=30),"mid purchase",AA520&gt;=31,"high purchase")</f>
        <v>mid purchase</v>
      </c>
      <c r="AC520">
        <v>2</v>
      </c>
      <c r="AD520" t="str">
        <f>IF(marketing_campaign[[#This Row],[NumWebVisitsMonth]]&gt;=5.3,"higher_webvists","lower_webvisits")</f>
        <v>lower_webvisits</v>
      </c>
      <c r="AE520">
        <v>0</v>
      </c>
      <c r="AF520">
        <v>0</v>
      </c>
      <c r="AG520">
        <v>0</v>
      </c>
      <c r="AH520">
        <v>0</v>
      </c>
      <c r="AI520">
        <v>0</v>
      </c>
      <c r="AJ520">
        <v>0</v>
      </c>
      <c r="AK520">
        <v>3</v>
      </c>
      <c r="AL520">
        <v>11</v>
      </c>
      <c r="AM520">
        <v>0</v>
      </c>
      <c r="AN520">
        <f>marketing_campaign[[#This Row],[AcceptedCmp2]]+marketing_campaign[[#This Row],[AcceptedCmp1]]+marketing_campaign[[#This Row],[AcceptedCmp5]]+marketing_campaign[[#This Row],[AcceptedCmp4]]+marketing_campaign[[#This Row],[AcceptedCmp3]]+marketing_campaign[[#This Row],[Response]]</f>
        <v>0</v>
      </c>
      <c r="AO520" t="str" cm="1">
        <f t="array" ref="AO52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21" spans="1:41" x14ac:dyDescent="0.35">
      <c r="A521">
        <v>3711</v>
      </c>
      <c r="B521">
        <v>1944</v>
      </c>
      <c r="C521">
        <f t="shared" ca="1" si="16"/>
        <v>82</v>
      </c>
      <c r="D521" t="str" cm="1">
        <f t="array" aca="1" ref="D52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521" t="s">
        <v>34</v>
      </c>
      <c r="F521" t="s">
        <v>33</v>
      </c>
      <c r="G521" cm="1">
        <f t="array" ref="G521">_xlfn.IFS(marketing_campaign[[#This Row],[Marital_Status]]="Single",K521+L521+1,marketing_campaign[[#This Row],[Marital_Status]]="Together",K521+L521+2,marketing_campaign[[#This Row],[Marital_Status]]="Alone",K521+L521+1,marketing_campaign[[#This Row],[Marital_Status]]="Married",K521+L521+2,marketing_campaign[[#This Row],[Marital_Status]]="Divorced",K521+L521+1,marketing_campaign[[#This Row],[Marital_Status]]="YOLO",K521+L521+1,marketing_campaign[[#This Row],[Marital_Status]]="Absurd",K521+L521+1,marketing_campaign[[#This Row],[Marital_Status]]="Widow",K521+L521+1)</f>
        <v>2</v>
      </c>
      <c r="H521" t="str" cm="1">
        <f t="array" ref="H521">_xlfn.IFS(marketing_campaign[[#This Row],[Family_size]]=1,"Family_with_one_child",marketing_campaign[[#This Row],[Family_size]]&gt;1,"Family_with_more_children")</f>
        <v>Family_with_more_children</v>
      </c>
      <c r="I521">
        <v>80184</v>
      </c>
      <c r="J521" t="str">
        <f>IF(marketing_campaign[[#This Row],[Income]]&gt;=Sheet21!B571,"high_income","low_income")</f>
        <v>high_income</v>
      </c>
      <c r="K521">
        <v>0</v>
      </c>
      <c r="L521">
        <v>0</v>
      </c>
      <c r="M521" s="1">
        <v>41699</v>
      </c>
      <c r="N521">
        <v>19</v>
      </c>
      <c r="O521" t="str" cm="1">
        <f t="array" ref="O521">_xlfn.IFS(AND(marketing_campaign[[#This Row],[Recency]]&gt;=0,marketing_campaign[[#This Row],[Recency]]&lt;=14),"Early Recency",AND(marketing_campaign[[#This Row],[Recency]]&gt;=15,marketing_campaign[[#This Row],[Recency]]&lt;=31),"Mid-Recency",marketing_campaign[[#This Row],[Recency]]&gt;=32,"high Recency")</f>
        <v>Mid-Recency</v>
      </c>
      <c r="P521">
        <v>1035</v>
      </c>
      <c r="Q521">
        <v>134</v>
      </c>
      <c r="R521">
        <v>670</v>
      </c>
      <c r="S521">
        <v>25</v>
      </c>
      <c r="T521">
        <v>38</v>
      </c>
      <c r="U521">
        <v>0</v>
      </c>
      <c r="V521">
        <f>marketing_campaign[[#This Row],[MntGoldProds]]+marketing_campaign[[#This Row],[MntSweetProducts]]+marketing_campaign[[#This Row],[MntFishProducts]]+marketing_campaign[[#This Row],[MntMeatProducts]]+marketing_campaign[[#This Row],[MntFruits]]+marketing_campaign[[#This Row],[MntWines]]</f>
        <v>1902</v>
      </c>
      <c r="W521">
        <v>1</v>
      </c>
      <c r="X521">
        <v>6</v>
      </c>
      <c r="Y521">
        <v>3</v>
      </c>
      <c r="Z521">
        <v>10</v>
      </c>
      <c r="AA521">
        <f t="shared" si="17"/>
        <v>20</v>
      </c>
      <c r="AB521" t="str" cm="1">
        <f t="array" ref="AB521">_xlfn.IFS(AND(AA521&gt;=0,AA521&lt;=15),"low purchase",AND(AA521&gt;=16,AA521&lt;=30),"mid purchase",AA521&gt;=31,"high purchase")</f>
        <v>mid purchase</v>
      </c>
      <c r="AC521">
        <v>3</v>
      </c>
      <c r="AD521" t="str">
        <f>IF(marketing_campaign[[#This Row],[NumWebVisitsMonth]]&gt;=5.3,"higher_webvists","lower_webvisits")</f>
        <v>lower_webvisits</v>
      </c>
      <c r="AE521">
        <v>0</v>
      </c>
      <c r="AF521">
        <v>0</v>
      </c>
      <c r="AG521">
        <v>1</v>
      </c>
      <c r="AH521">
        <v>1</v>
      </c>
      <c r="AI521">
        <v>0</v>
      </c>
      <c r="AJ521">
        <v>0</v>
      </c>
      <c r="AK521">
        <v>3</v>
      </c>
      <c r="AL521">
        <v>11</v>
      </c>
      <c r="AM521">
        <v>0</v>
      </c>
      <c r="AN521">
        <f>marketing_campaign[[#This Row],[AcceptedCmp2]]+marketing_campaign[[#This Row],[AcceptedCmp1]]+marketing_campaign[[#This Row],[AcceptedCmp5]]+marketing_campaign[[#This Row],[AcceptedCmp4]]+marketing_campaign[[#This Row],[AcceptedCmp3]]+marketing_campaign[[#This Row],[Response]]</f>
        <v>2</v>
      </c>
      <c r="AO521" t="str" cm="1">
        <f t="array" ref="AO52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522" spans="1:41" x14ac:dyDescent="0.35">
      <c r="A522">
        <v>3696</v>
      </c>
      <c r="B522">
        <v>1965</v>
      </c>
      <c r="C522">
        <f t="shared" ca="1" si="16"/>
        <v>61</v>
      </c>
      <c r="D522" t="str" cm="1">
        <f t="array" aca="1" ref="D52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22" t="s">
        <v>29</v>
      </c>
      <c r="F522" t="s">
        <v>35</v>
      </c>
      <c r="G522" cm="1">
        <f t="array" ref="G522">_xlfn.IFS(marketing_campaign[[#This Row],[Marital_Status]]="Single",K522+L522+1,marketing_campaign[[#This Row],[Marital_Status]]="Together",K522+L522+2,marketing_campaign[[#This Row],[Marital_Status]]="Alone",K522+L522+1,marketing_campaign[[#This Row],[Marital_Status]]="Married",K522+L522+2,marketing_campaign[[#This Row],[Marital_Status]]="Divorced",K522+L522+1,marketing_campaign[[#This Row],[Marital_Status]]="YOLO",K522+L522+1,marketing_campaign[[#This Row],[Marital_Status]]="Absurd",K522+L522+1,marketing_campaign[[#This Row],[Marital_Status]]="Widow",K522+L522+1)</f>
        <v>3</v>
      </c>
      <c r="H522" t="str" cm="1">
        <f t="array" ref="H522">_xlfn.IFS(marketing_campaign[[#This Row],[Family_size]]=1,"Family_with_one_child",marketing_campaign[[#This Row],[Family_size]]&gt;1,"Family_with_more_children")</f>
        <v>Family_with_more_children</v>
      </c>
      <c r="I522">
        <v>30630</v>
      </c>
      <c r="J522" t="str">
        <f>IF(marketing_campaign[[#This Row],[Income]]&gt;=Sheet21!B572,"high_income","low_income")</f>
        <v>high_income</v>
      </c>
      <c r="K522">
        <v>1</v>
      </c>
      <c r="L522">
        <v>1</v>
      </c>
      <c r="M522" s="1">
        <v>41666</v>
      </c>
      <c r="N522">
        <v>67</v>
      </c>
      <c r="O522" t="str" cm="1">
        <f t="array" ref="O522">_xlfn.IFS(AND(marketing_campaign[[#This Row],[Recency]]&gt;=0,marketing_campaign[[#This Row],[Recency]]&lt;=14),"Early Recency",AND(marketing_campaign[[#This Row],[Recency]]&gt;=15,marketing_campaign[[#This Row],[Recency]]&lt;=31),"Mid-Recency",marketing_campaign[[#This Row],[Recency]]&gt;=32,"high Recency")</f>
        <v>high Recency</v>
      </c>
      <c r="P522">
        <v>27</v>
      </c>
      <c r="Q522">
        <v>1</v>
      </c>
      <c r="R522">
        <v>12</v>
      </c>
      <c r="S522">
        <v>2</v>
      </c>
      <c r="T522">
        <v>0</v>
      </c>
      <c r="U522">
        <v>10</v>
      </c>
      <c r="V522">
        <f>marketing_campaign[[#This Row],[MntGoldProds]]+marketing_campaign[[#This Row],[MntSweetProducts]]+marketing_campaign[[#This Row],[MntFishProducts]]+marketing_campaign[[#This Row],[MntMeatProducts]]+marketing_campaign[[#This Row],[MntFruits]]+marketing_campaign[[#This Row],[MntWines]]</f>
        <v>52</v>
      </c>
      <c r="W522">
        <v>2</v>
      </c>
      <c r="X522">
        <v>2</v>
      </c>
      <c r="Y522">
        <v>0</v>
      </c>
      <c r="Z522">
        <v>3</v>
      </c>
      <c r="AA522">
        <f t="shared" si="17"/>
        <v>7</v>
      </c>
      <c r="AB522" t="str" cm="1">
        <f t="array" ref="AB522">_xlfn.IFS(AND(AA522&gt;=0,AA522&lt;=15),"low purchase",AND(AA522&gt;=16,AA522&lt;=30),"mid purchase",AA522&gt;=31,"high purchase")</f>
        <v>low purchase</v>
      </c>
      <c r="AC522">
        <v>7</v>
      </c>
      <c r="AD522" t="str">
        <f>IF(marketing_campaign[[#This Row],[NumWebVisitsMonth]]&gt;=5.3,"higher_webvists","lower_webvisits")</f>
        <v>higher_webvists</v>
      </c>
      <c r="AE522">
        <v>0</v>
      </c>
      <c r="AF522">
        <v>0</v>
      </c>
      <c r="AG522">
        <v>0</v>
      </c>
      <c r="AH522">
        <v>0</v>
      </c>
      <c r="AI522">
        <v>0</v>
      </c>
      <c r="AJ522">
        <v>0</v>
      </c>
      <c r="AK522">
        <v>3</v>
      </c>
      <c r="AL522">
        <v>11</v>
      </c>
      <c r="AM522">
        <v>0</v>
      </c>
      <c r="AN522">
        <f>marketing_campaign[[#This Row],[AcceptedCmp2]]+marketing_campaign[[#This Row],[AcceptedCmp1]]+marketing_campaign[[#This Row],[AcceptedCmp5]]+marketing_campaign[[#This Row],[AcceptedCmp4]]+marketing_campaign[[#This Row],[AcceptedCmp3]]+marketing_campaign[[#This Row],[Response]]</f>
        <v>0</v>
      </c>
      <c r="AO522" t="str" cm="1">
        <f t="array" ref="AO52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23" spans="1:41" x14ac:dyDescent="0.35">
      <c r="A523">
        <v>2532</v>
      </c>
      <c r="B523">
        <v>1987</v>
      </c>
      <c r="C523">
        <f t="shared" ca="1" si="16"/>
        <v>39</v>
      </c>
      <c r="D523" t="str" cm="1">
        <f t="array" aca="1" ref="D52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523" t="s">
        <v>34</v>
      </c>
      <c r="F523" t="s">
        <v>30</v>
      </c>
      <c r="G523" cm="1">
        <f t="array" ref="G523">_xlfn.IFS(marketing_campaign[[#This Row],[Marital_Status]]="Single",K523+L523+1,marketing_campaign[[#This Row],[Marital_Status]]="Together",K523+L523+2,marketing_campaign[[#This Row],[Marital_Status]]="Alone",K523+L523+1,marketing_campaign[[#This Row],[Marital_Status]]="Married",K523+L523+2,marketing_campaign[[#This Row],[Marital_Status]]="Divorced",K523+L523+1,marketing_campaign[[#This Row],[Marital_Status]]="YOLO",K523+L523+1,marketing_campaign[[#This Row],[Marital_Status]]="Absurd",K523+L523+1,marketing_campaign[[#This Row],[Marital_Status]]="Widow",K523+L523+1)</f>
        <v>1</v>
      </c>
      <c r="H523" t="str" cm="1">
        <f t="array" ref="H523">_xlfn.IFS(marketing_campaign[[#This Row],[Family_size]]=1,"Family_with_one_child",marketing_campaign[[#This Row],[Family_size]]&gt;1,"Family_with_more_children")</f>
        <v>Family_with_one_child</v>
      </c>
      <c r="I523">
        <v>73454</v>
      </c>
      <c r="J523" t="str">
        <f>IF(marketing_campaign[[#This Row],[Income]]&gt;=Sheet21!B573,"high_income","low_income")</f>
        <v>high_income</v>
      </c>
      <c r="K523">
        <v>0</v>
      </c>
      <c r="L523">
        <v>0</v>
      </c>
      <c r="M523" s="1">
        <v>41699</v>
      </c>
      <c r="N523">
        <v>95</v>
      </c>
      <c r="O523" t="str" cm="1">
        <f t="array" ref="O523">_xlfn.IFS(AND(marketing_campaign[[#This Row],[Recency]]&gt;=0,marketing_campaign[[#This Row],[Recency]]&lt;=14),"Early Recency",AND(marketing_campaign[[#This Row],[Recency]]&gt;=15,marketing_campaign[[#This Row],[Recency]]&lt;=31),"Mid-Recency",marketing_campaign[[#This Row],[Recency]]&gt;=32,"high Recency")</f>
        <v>high Recency</v>
      </c>
      <c r="P523">
        <v>982</v>
      </c>
      <c r="Q523">
        <v>73</v>
      </c>
      <c r="R523">
        <v>351</v>
      </c>
      <c r="S523">
        <v>56</v>
      </c>
      <c r="T523">
        <v>14</v>
      </c>
      <c r="U523">
        <v>175</v>
      </c>
      <c r="V523">
        <f>marketing_campaign[[#This Row],[MntGoldProds]]+marketing_campaign[[#This Row],[MntSweetProducts]]+marketing_campaign[[#This Row],[MntFishProducts]]+marketing_campaign[[#This Row],[MntMeatProducts]]+marketing_campaign[[#This Row],[MntFruits]]+marketing_campaign[[#This Row],[MntWines]]</f>
        <v>1651</v>
      </c>
      <c r="W523">
        <v>1</v>
      </c>
      <c r="X523">
        <v>2</v>
      </c>
      <c r="Y523">
        <v>4</v>
      </c>
      <c r="Z523">
        <v>6</v>
      </c>
      <c r="AA523">
        <f t="shared" si="17"/>
        <v>13</v>
      </c>
      <c r="AB523" t="str" cm="1">
        <f t="array" ref="AB523">_xlfn.IFS(AND(AA523&gt;=0,AA523&lt;=15),"low purchase",AND(AA523&gt;=16,AA523&lt;=30),"mid purchase",AA523&gt;=31,"high purchase")</f>
        <v>low purchase</v>
      </c>
      <c r="AC523">
        <v>5</v>
      </c>
      <c r="AD523" t="str">
        <f>IF(marketing_campaign[[#This Row],[NumWebVisitsMonth]]&gt;=5.3,"higher_webvists","lower_webvisits")</f>
        <v>lower_webvisits</v>
      </c>
      <c r="AE523">
        <v>1</v>
      </c>
      <c r="AF523">
        <v>0</v>
      </c>
      <c r="AG523">
        <v>0</v>
      </c>
      <c r="AH523">
        <v>0</v>
      </c>
      <c r="AI523">
        <v>0</v>
      </c>
      <c r="AJ523">
        <v>0</v>
      </c>
      <c r="AK523">
        <v>3</v>
      </c>
      <c r="AL523">
        <v>11</v>
      </c>
      <c r="AM523">
        <v>0</v>
      </c>
      <c r="AN523">
        <f>marketing_campaign[[#This Row],[AcceptedCmp2]]+marketing_campaign[[#This Row],[AcceptedCmp1]]+marketing_campaign[[#This Row],[AcceptedCmp5]]+marketing_campaign[[#This Row],[AcceptedCmp4]]+marketing_campaign[[#This Row],[AcceptedCmp3]]+marketing_campaign[[#This Row],[Response]]</f>
        <v>1</v>
      </c>
      <c r="AO523" t="str" cm="1">
        <f t="array" ref="AO52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524" spans="1:41" x14ac:dyDescent="0.35">
      <c r="A524">
        <v>9214</v>
      </c>
      <c r="B524">
        <v>1991</v>
      </c>
      <c r="C524">
        <f t="shared" ca="1" si="16"/>
        <v>35</v>
      </c>
      <c r="D524" t="str" cm="1">
        <f t="array" aca="1" ref="D52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524" t="s">
        <v>29</v>
      </c>
      <c r="F524" t="s">
        <v>33</v>
      </c>
      <c r="G524" cm="1">
        <f t="array" ref="G524">_xlfn.IFS(marketing_campaign[[#This Row],[Marital_Status]]="Single",K524+L524+1,marketing_campaign[[#This Row],[Marital_Status]]="Together",K524+L524+2,marketing_campaign[[#This Row],[Marital_Status]]="Alone",K524+L524+1,marketing_campaign[[#This Row],[Marital_Status]]="Married",K524+L524+2,marketing_campaign[[#This Row],[Marital_Status]]="Divorced",K524+L524+1,marketing_campaign[[#This Row],[Marital_Status]]="YOLO",K524+L524+1,marketing_campaign[[#This Row],[Marital_Status]]="Absurd",K524+L524+1,marketing_campaign[[#This Row],[Marital_Status]]="Widow",K524+L524+1)</f>
        <v>2</v>
      </c>
      <c r="H524" t="str" cm="1">
        <f t="array" ref="H524">_xlfn.IFS(marketing_campaign[[#This Row],[Family_size]]=1,"Family_with_one_child",marketing_campaign[[#This Row],[Family_size]]&gt;1,"Family_with_more_children")</f>
        <v>Family_with_more_children</v>
      </c>
      <c r="I524">
        <v>42691</v>
      </c>
      <c r="J524" t="str">
        <f>IF(marketing_campaign[[#This Row],[Income]]&gt;=Sheet21!B574,"high_income","low_income")</f>
        <v>high_income</v>
      </c>
      <c r="K524">
        <v>0</v>
      </c>
      <c r="L524">
        <v>0</v>
      </c>
      <c r="M524" s="1">
        <v>41502</v>
      </c>
      <c r="N524">
        <v>48</v>
      </c>
      <c r="O524" t="str" cm="1">
        <f t="array" ref="O524">_xlfn.IFS(AND(marketing_campaign[[#This Row],[Recency]]&gt;=0,marketing_campaign[[#This Row],[Recency]]&lt;=14),"Early Recency",AND(marketing_campaign[[#This Row],[Recency]]&gt;=15,marketing_campaign[[#This Row],[Recency]]&lt;=31),"Mid-Recency",marketing_campaign[[#This Row],[Recency]]&gt;=32,"high Recency")</f>
        <v>high Recency</v>
      </c>
      <c r="P524">
        <v>179</v>
      </c>
      <c r="Q524">
        <v>2</v>
      </c>
      <c r="R524">
        <v>64</v>
      </c>
      <c r="S524">
        <v>38</v>
      </c>
      <c r="T524">
        <v>17</v>
      </c>
      <c r="U524">
        <v>58</v>
      </c>
      <c r="V524">
        <f>marketing_campaign[[#This Row],[MntGoldProds]]+marketing_campaign[[#This Row],[MntSweetProducts]]+marketing_campaign[[#This Row],[MntFishProducts]]+marketing_campaign[[#This Row],[MntMeatProducts]]+marketing_campaign[[#This Row],[MntFruits]]+marketing_campaign[[#This Row],[MntWines]]</f>
        <v>358</v>
      </c>
      <c r="W524">
        <v>1</v>
      </c>
      <c r="X524">
        <v>5</v>
      </c>
      <c r="Y524">
        <v>1</v>
      </c>
      <c r="Z524">
        <v>6</v>
      </c>
      <c r="AA524">
        <f t="shared" si="17"/>
        <v>13</v>
      </c>
      <c r="AB524" t="str" cm="1">
        <f t="array" ref="AB524">_xlfn.IFS(AND(AA524&gt;=0,AA524&lt;=15),"low purchase",AND(AA524&gt;=16,AA524&lt;=30),"mid purchase",AA524&gt;=31,"high purchase")</f>
        <v>low purchase</v>
      </c>
      <c r="AC524">
        <v>5</v>
      </c>
      <c r="AD524" t="str">
        <f>IF(marketing_campaign[[#This Row],[NumWebVisitsMonth]]&gt;=5.3,"higher_webvists","lower_webvisits")</f>
        <v>lower_webvisits</v>
      </c>
      <c r="AE524">
        <v>0</v>
      </c>
      <c r="AF524">
        <v>0</v>
      </c>
      <c r="AG524">
        <v>0</v>
      </c>
      <c r="AH524">
        <v>0</v>
      </c>
      <c r="AI524">
        <v>0</v>
      </c>
      <c r="AJ524">
        <v>0</v>
      </c>
      <c r="AK524">
        <v>3</v>
      </c>
      <c r="AL524">
        <v>11</v>
      </c>
      <c r="AM524">
        <v>0</v>
      </c>
      <c r="AN524">
        <f>marketing_campaign[[#This Row],[AcceptedCmp2]]+marketing_campaign[[#This Row],[AcceptedCmp1]]+marketing_campaign[[#This Row],[AcceptedCmp5]]+marketing_campaign[[#This Row],[AcceptedCmp4]]+marketing_campaign[[#This Row],[AcceptedCmp3]]+marketing_campaign[[#This Row],[Response]]</f>
        <v>0</v>
      </c>
      <c r="AO524" t="str" cm="1">
        <f t="array" ref="AO52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25" spans="1:41" x14ac:dyDescent="0.35">
      <c r="A525">
        <v>4943</v>
      </c>
      <c r="B525">
        <v>1953</v>
      </c>
      <c r="C525">
        <f t="shared" ca="1" si="16"/>
        <v>73</v>
      </c>
      <c r="D525" t="str" cm="1">
        <f t="array" aca="1" ref="D52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25" t="s">
        <v>29</v>
      </c>
      <c r="F525" t="s">
        <v>33</v>
      </c>
      <c r="G525" cm="1">
        <f t="array" ref="G525">_xlfn.IFS(marketing_campaign[[#This Row],[Marital_Status]]="Single",K525+L525+1,marketing_campaign[[#This Row],[Marital_Status]]="Together",K525+L525+2,marketing_campaign[[#This Row],[Marital_Status]]="Alone",K525+L525+1,marketing_campaign[[#This Row],[Marital_Status]]="Married",K525+L525+2,marketing_campaign[[#This Row],[Marital_Status]]="Divorced",K525+L525+1,marketing_campaign[[#This Row],[Marital_Status]]="YOLO",K525+L525+1,marketing_campaign[[#This Row],[Marital_Status]]="Absurd",K525+L525+1,marketing_campaign[[#This Row],[Marital_Status]]="Widow",K525+L525+1)</f>
        <v>2</v>
      </c>
      <c r="H525" t="str" cm="1">
        <f t="array" ref="H525">_xlfn.IFS(marketing_campaign[[#This Row],[Family_size]]=1,"Family_with_one_child",marketing_campaign[[#This Row],[Family_size]]&gt;1,"Family_with_more_children")</f>
        <v>Family_with_more_children</v>
      </c>
      <c r="I525">
        <v>70503</v>
      </c>
      <c r="J525" t="str">
        <f>IF(marketing_campaign[[#This Row],[Income]]&gt;=Sheet21!B575,"high_income","low_income")</f>
        <v>high_income</v>
      </c>
      <c r="K525">
        <v>0</v>
      </c>
      <c r="L525">
        <v>0</v>
      </c>
      <c r="M525" s="1">
        <v>41182</v>
      </c>
      <c r="N525">
        <v>73</v>
      </c>
      <c r="O525" t="str" cm="1">
        <f t="array" ref="O525">_xlfn.IFS(AND(marketing_campaign[[#This Row],[Recency]]&gt;=0,marketing_campaign[[#This Row],[Recency]]&lt;=14),"Early Recency",AND(marketing_campaign[[#This Row],[Recency]]&gt;=15,marketing_campaign[[#This Row],[Recency]]&lt;=31),"Mid-Recency",marketing_campaign[[#This Row],[Recency]]&gt;=32,"high Recency")</f>
        <v>high Recency</v>
      </c>
      <c r="P525">
        <v>1379</v>
      </c>
      <c r="Q525">
        <v>33</v>
      </c>
      <c r="R525">
        <v>216</v>
      </c>
      <c r="S525">
        <v>0</v>
      </c>
      <c r="T525">
        <v>33</v>
      </c>
      <c r="U525">
        <v>66</v>
      </c>
      <c r="V525">
        <f>marketing_campaign[[#This Row],[MntGoldProds]]+marketing_campaign[[#This Row],[MntSweetProducts]]+marketing_campaign[[#This Row],[MntFishProducts]]+marketing_campaign[[#This Row],[MntMeatProducts]]+marketing_campaign[[#This Row],[MntFruits]]+marketing_campaign[[#This Row],[MntWines]]</f>
        <v>1727</v>
      </c>
      <c r="W525">
        <v>1</v>
      </c>
      <c r="X525">
        <v>2</v>
      </c>
      <c r="Y525">
        <v>4</v>
      </c>
      <c r="Z525">
        <v>9</v>
      </c>
      <c r="AA525">
        <f t="shared" si="17"/>
        <v>16</v>
      </c>
      <c r="AB525" t="str" cm="1">
        <f t="array" ref="AB525">_xlfn.IFS(AND(AA525&gt;=0,AA525&lt;=15),"low purchase",AND(AA525&gt;=16,AA525&lt;=30),"mid purchase",AA525&gt;=31,"high purchase")</f>
        <v>mid purchase</v>
      </c>
      <c r="AC525">
        <v>6</v>
      </c>
      <c r="AD525" t="str">
        <f>IF(marketing_campaign[[#This Row],[NumWebVisitsMonth]]&gt;=5.3,"higher_webvists","lower_webvisits")</f>
        <v>higher_webvists</v>
      </c>
      <c r="AE525">
        <v>0</v>
      </c>
      <c r="AF525">
        <v>1</v>
      </c>
      <c r="AG525">
        <v>1</v>
      </c>
      <c r="AH525">
        <v>0</v>
      </c>
      <c r="AI525">
        <v>0</v>
      </c>
      <c r="AJ525">
        <v>0</v>
      </c>
      <c r="AK525">
        <v>3</v>
      </c>
      <c r="AL525">
        <v>11</v>
      </c>
      <c r="AM525">
        <v>0</v>
      </c>
      <c r="AN525">
        <f>marketing_campaign[[#This Row],[AcceptedCmp2]]+marketing_campaign[[#This Row],[AcceptedCmp1]]+marketing_campaign[[#This Row],[AcceptedCmp5]]+marketing_campaign[[#This Row],[AcceptedCmp4]]+marketing_campaign[[#This Row],[AcceptedCmp3]]+marketing_campaign[[#This Row],[Response]]</f>
        <v>2</v>
      </c>
      <c r="AO525" t="str" cm="1">
        <f t="array" ref="AO52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526" spans="1:41" x14ac:dyDescent="0.35">
      <c r="A526">
        <v>35</v>
      </c>
      <c r="B526">
        <v>1987</v>
      </c>
      <c r="C526">
        <f t="shared" ca="1" si="16"/>
        <v>39</v>
      </c>
      <c r="D526" t="str" cm="1">
        <f t="array" aca="1" ref="D52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526" t="s">
        <v>29</v>
      </c>
      <c r="F526" t="s">
        <v>33</v>
      </c>
      <c r="G526" cm="1">
        <f t="array" ref="G526">_xlfn.IFS(marketing_campaign[[#This Row],[Marital_Status]]="Single",K526+L526+1,marketing_campaign[[#This Row],[Marital_Status]]="Together",K526+L526+2,marketing_campaign[[#This Row],[Marital_Status]]="Alone",K526+L526+1,marketing_campaign[[#This Row],[Marital_Status]]="Married",K526+L526+2,marketing_campaign[[#This Row],[Marital_Status]]="Divorced",K526+L526+1,marketing_campaign[[#This Row],[Marital_Status]]="YOLO",K526+L526+1,marketing_campaign[[#This Row],[Marital_Status]]="Absurd",K526+L526+1,marketing_campaign[[#This Row],[Marital_Status]]="Widow",K526+L526+1)</f>
        <v>3</v>
      </c>
      <c r="H526" t="str" cm="1">
        <f t="array" ref="H526">_xlfn.IFS(marketing_campaign[[#This Row],[Family_size]]=1,"Family_with_one_child",marketing_campaign[[#This Row],[Family_size]]&gt;1,"Family_with_more_children")</f>
        <v>Family_with_more_children</v>
      </c>
      <c r="I526">
        <v>25545</v>
      </c>
      <c r="J526" t="str">
        <f>IF(marketing_campaign[[#This Row],[Income]]&gt;=Sheet21!B576,"high_income","low_income")</f>
        <v>high_income</v>
      </c>
      <c r="K526">
        <v>1</v>
      </c>
      <c r="L526">
        <v>0</v>
      </c>
      <c r="M526" s="1">
        <v>41160</v>
      </c>
      <c r="N526">
        <v>35</v>
      </c>
      <c r="O526" t="str" cm="1">
        <f t="array" ref="O526">_xlfn.IFS(AND(marketing_campaign[[#This Row],[Recency]]&gt;=0,marketing_campaign[[#This Row],[Recency]]&lt;=14),"Early Recency",AND(marketing_campaign[[#This Row],[Recency]]&gt;=15,marketing_campaign[[#This Row],[Recency]]&lt;=31),"Mid-Recency",marketing_campaign[[#This Row],[Recency]]&gt;=32,"high Recency")</f>
        <v>high Recency</v>
      </c>
      <c r="P526">
        <v>32</v>
      </c>
      <c r="Q526">
        <v>1</v>
      </c>
      <c r="R526">
        <v>64</v>
      </c>
      <c r="S526">
        <v>16</v>
      </c>
      <c r="T526">
        <v>12</v>
      </c>
      <c r="U526">
        <v>85</v>
      </c>
      <c r="V526">
        <f>marketing_campaign[[#This Row],[MntGoldProds]]+marketing_campaign[[#This Row],[MntSweetProducts]]+marketing_campaign[[#This Row],[MntFishProducts]]+marketing_campaign[[#This Row],[MntMeatProducts]]+marketing_campaign[[#This Row],[MntFruits]]+marketing_campaign[[#This Row],[MntWines]]</f>
        <v>210</v>
      </c>
      <c r="W526">
        <v>3</v>
      </c>
      <c r="X526">
        <v>2</v>
      </c>
      <c r="Y526">
        <v>2</v>
      </c>
      <c r="Z526">
        <v>3</v>
      </c>
      <c r="AA526">
        <f t="shared" si="17"/>
        <v>10</v>
      </c>
      <c r="AB526" t="str" cm="1">
        <f t="array" ref="AB526">_xlfn.IFS(AND(AA526&gt;=0,AA526&lt;=15),"low purchase",AND(AA526&gt;=16,AA526&lt;=30),"mid purchase",AA526&gt;=31,"high purchase")</f>
        <v>low purchase</v>
      </c>
      <c r="AC526">
        <v>6</v>
      </c>
      <c r="AD526" t="str">
        <f>IF(marketing_campaign[[#This Row],[NumWebVisitsMonth]]&gt;=5.3,"higher_webvists","lower_webvisits")</f>
        <v>higher_webvists</v>
      </c>
      <c r="AE526">
        <v>0</v>
      </c>
      <c r="AF526">
        <v>0</v>
      </c>
      <c r="AG526">
        <v>0</v>
      </c>
      <c r="AH526">
        <v>0</v>
      </c>
      <c r="AI526">
        <v>0</v>
      </c>
      <c r="AJ526">
        <v>0</v>
      </c>
      <c r="AK526">
        <v>3</v>
      </c>
      <c r="AL526">
        <v>11</v>
      </c>
      <c r="AM526">
        <v>1</v>
      </c>
      <c r="AN526">
        <f>marketing_campaign[[#This Row],[AcceptedCmp2]]+marketing_campaign[[#This Row],[AcceptedCmp1]]+marketing_campaign[[#This Row],[AcceptedCmp5]]+marketing_campaign[[#This Row],[AcceptedCmp4]]+marketing_campaign[[#This Row],[AcceptedCmp3]]+marketing_campaign[[#This Row],[Response]]</f>
        <v>1</v>
      </c>
      <c r="AO526" t="str" cm="1">
        <f t="array" ref="AO52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527" spans="1:41" x14ac:dyDescent="0.35">
      <c r="A527">
        <v>2258</v>
      </c>
      <c r="B527">
        <v>1986</v>
      </c>
      <c r="C527">
        <f t="shared" ca="1" si="16"/>
        <v>40</v>
      </c>
      <c r="D527" t="str" cm="1">
        <f t="array" aca="1" ref="D52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527" t="s">
        <v>29</v>
      </c>
      <c r="F527" t="s">
        <v>33</v>
      </c>
      <c r="G527" cm="1">
        <f t="array" ref="G527">_xlfn.IFS(marketing_campaign[[#This Row],[Marital_Status]]="Single",K527+L527+1,marketing_campaign[[#This Row],[Marital_Status]]="Together",K527+L527+2,marketing_campaign[[#This Row],[Marital_Status]]="Alone",K527+L527+1,marketing_campaign[[#This Row],[Marital_Status]]="Married",K527+L527+2,marketing_campaign[[#This Row],[Marital_Status]]="Divorced",K527+L527+1,marketing_campaign[[#This Row],[Marital_Status]]="YOLO",K527+L527+1,marketing_campaign[[#This Row],[Marital_Status]]="Absurd",K527+L527+1,marketing_campaign[[#This Row],[Marital_Status]]="Widow",K527+L527+1)</f>
        <v>3</v>
      </c>
      <c r="H527" t="str" cm="1">
        <f t="array" ref="H527">_xlfn.IFS(marketing_campaign[[#This Row],[Family_size]]=1,"Family_with_one_child",marketing_campaign[[#This Row],[Family_size]]&gt;1,"Family_with_more_children")</f>
        <v>Family_with_more_children</v>
      </c>
      <c r="I527">
        <v>32880</v>
      </c>
      <c r="J527" t="str">
        <f>IF(marketing_campaign[[#This Row],[Income]]&gt;=Sheet21!B577,"high_income","low_income")</f>
        <v>high_income</v>
      </c>
      <c r="K527">
        <v>1</v>
      </c>
      <c r="L527">
        <v>0</v>
      </c>
      <c r="M527" s="1">
        <v>41247</v>
      </c>
      <c r="N527">
        <v>76</v>
      </c>
      <c r="O527" t="str" cm="1">
        <f t="array" ref="O527">_xlfn.IFS(AND(marketing_campaign[[#This Row],[Recency]]&gt;=0,marketing_campaign[[#This Row],[Recency]]&lt;=14),"Early Recency",AND(marketing_campaign[[#This Row],[Recency]]&gt;=15,marketing_campaign[[#This Row],[Recency]]&lt;=31),"Mid-Recency",marketing_campaign[[#This Row],[Recency]]&gt;=32,"high Recency")</f>
        <v>high Recency</v>
      </c>
      <c r="P527">
        <v>8</v>
      </c>
      <c r="Q527">
        <v>4</v>
      </c>
      <c r="R527">
        <v>15</v>
      </c>
      <c r="S527">
        <v>7</v>
      </c>
      <c r="T527">
        <v>6</v>
      </c>
      <c r="U527">
        <v>2</v>
      </c>
      <c r="V527">
        <f>marketing_campaign[[#This Row],[MntGoldProds]]+marketing_campaign[[#This Row],[MntSweetProducts]]+marketing_campaign[[#This Row],[MntFishProducts]]+marketing_campaign[[#This Row],[MntMeatProducts]]+marketing_campaign[[#This Row],[MntFruits]]+marketing_campaign[[#This Row],[MntWines]]</f>
        <v>42</v>
      </c>
      <c r="W527">
        <v>1</v>
      </c>
      <c r="X527">
        <v>1</v>
      </c>
      <c r="Y527">
        <v>0</v>
      </c>
      <c r="Z527">
        <v>3</v>
      </c>
      <c r="AA527">
        <f t="shared" si="17"/>
        <v>5</v>
      </c>
      <c r="AB527" t="str" cm="1">
        <f t="array" ref="AB527">_xlfn.IFS(AND(AA527&gt;=0,AA527&lt;=15),"low purchase",AND(AA527&gt;=16,AA527&lt;=30),"mid purchase",AA527&gt;=31,"high purchase")</f>
        <v>low purchase</v>
      </c>
      <c r="AC527">
        <v>8</v>
      </c>
      <c r="AD527" t="str">
        <f>IF(marketing_campaign[[#This Row],[NumWebVisitsMonth]]&gt;=5.3,"higher_webvists","lower_webvisits")</f>
        <v>higher_webvists</v>
      </c>
      <c r="AE527">
        <v>0</v>
      </c>
      <c r="AF527">
        <v>0</v>
      </c>
      <c r="AG527">
        <v>0</v>
      </c>
      <c r="AH527">
        <v>0</v>
      </c>
      <c r="AI527">
        <v>0</v>
      </c>
      <c r="AJ527">
        <v>0</v>
      </c>
      <c r="AK527">
        <v>3</v>
      </c>
      <c r="AL527">
        <v>11</v>
      </c>
      <c r="AM527">
        <v>0</v>
      </c>
      <c r="AN527">
        <f>marketing_campaign[[#This Row],[AcceptedCmp2]]+marketing_campaign[[#This Row],[AcceptedCmp1]]+marketing_campaign[[#This Row],[AcceptedCmp5]]+marketing_campaign[[#This Row],[AcceptedCmp4]]+marketing_campaign[[#This Row],[AcceptedCmp3]]+marketing_campaign[[#This Row],[Response]]</f>
        <v>0</v>
      </c>
      <c r="AO527" t="str" cm="1">
        <f t="array" ref="AO52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28" spans="1:41" x14ac:dyDescent="0.35">
      <c r="A528">
        <v>4322</v>
      </c>
      <c r="B528">
        <v>1958</v>
      </c>
      <c r="C528">
        <f t="shared" ca="1" si="16"/>
        <v>68</v>
      </c>
      <c r="D528" t="str" cm="1">
        <f t="array" aca="1" ref="D52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28" t="s">
        <v>32</v>
      </c>
      <c r="F528" t="s">
        <v>31</v>
      </c>
      <c r="G528" cm="1">
        <f t="array" ref="G528">_xlfn.IFS(marketing_campaign[[#This Row],[Marital_Status]]="Single",K528+L528+1,marketing_campaign[[#This Row],[Marital_Status]]="Together",K528+L528+2,marketing_campaign[[#This Row],[Marital_Status]]="Alone",K528+L528+1,marketing_campaign[[#This Row],[Marital_Status]]="Married",K528+L528+2,marketing_campaign[[#This Row],[Marital_Status]]="Divorced",K528+L528+1,marketing_campaign[[#This Row],[Marital_Status]]="YOLO",K528+L528+1,marketing_campaign[[#This Row],[Marital_Status]]="Absurd",K528+L528+1,marketing_campaign[[#This Row],[Marital_Status]]="Widow",K528+L528+1)</f>
        <v>2</v>
      </c>
      <c r="H528" t="str" cm="1">
        <f t="array" ref="H528">_xlfn.IFS(marketing_campaign[[#This Row],[Family_size]]=1,"Family_with_one_child",marketing_campaign[[#This Row],[Family_size]]&gt;1,"Family_with_more_children")</f>
        <v>Family_with_more_children</v>
      </c>
      <c r="I528">
        <v>77863</v>
      </c>
      <c r="J528" t="str">
        <f>IF(marketing_campaign[[#This Row],[Income]]&gt;=Sheet21!B578,"high_income","low_income")</f>
        <v>high_income</v>
      </c>
      <c r="K528">
        <v>0</v>
      </c>
      <c r="L528">
        <v>0</v>
      </c>
      <c r="M528" s="1">
        <v>41605</v>
      </c>
      <c r="N528">
        <v>20</v>
      </c>
      <c r="O528" t="str" cm="1">
        <f t="array" ref="O528">_xlfn.IFS(AND(marketing_campaign[[#This Row],[Recency]]&gt;=0,marketing_campaign[[#This Row],[Recency]]&lt;=14),"Early Recency",AND(marketing_campaign[[#This Row],[Recency]]&gt;=15,marketing_campaign[[#This Row],[Recency]]&lt;=31),"Mid-Recency",marketing_campaign[[#This Row],[Recency]]&gt;=32,"high Recency")</f>
        <v>Mid-Recency</v>
      </c>
      <c r="P528">
        <v>881</v>
      </c>
      <c r="Q528">
        <v>38</v>
      </c>
      <c r="R528">
        <v>319</v>
      </c>
      <c r="S528">
        <v>16</v>
      </c>
      <c r="T528">
        <v>25</v>
      </c>
      <c r="U528">
        <v>12</v>
      </c>
      <c r="V528">
        <f>marketing_campaign[[#This Row],[MntGoldProds]]+marketing_campaign[[#This Row],[MntSweetProducts]]+marketing_campaign[[#This Row],[MntFishProducts]]+marketing_campaign[[#This Row],[MntMeatProducts]]+marketing_campaign[[#This Row],[MntFruits]]+marketing_campaign[[#This Row],[MntWines]]</f>
        <v>1291</v>
      </c>
      <c r="W528">
        <v>1</v>
      </c>
      <c r="X528">
        <v>4</v>
      </c>
      <c r="Y528">
        <v>5</v>
      </c>
      <c r="Z528">
        <v>10</v>
      </c>
      <c r="AA528">
        <f t="shared" si="17"/>
        <v>20</v>
      </c>
      <c r="AB528" t="str" cm="1">
        <f t="array" ref="AB528">_xlfn.IFS(AND(AA528&gt;=0,AA528&lt;=15),"low purchase",AND(AA528&gt;=16,AA528&lt;=30),"mid purchase",AA528&gt;=31,"high purchase")</f>
        <v>mid purchase</v>
      </c>
      <c r="AC528">
        <v>2</v>
      </c>
      <c r="AD528" t="str">
        <f>IF(marketing_campaign[[#This Row],[NumWebVisitsMonth]]&gt;=5.3,"higher_webvists","lower_webvisits")</f>
        <v>lower_webvisits</v>
      </c>
      <c r="AE528">
        <v>0</v>
      </c>
      <c r="AF528">
        <v>0</v>
      </c>
      <c r="AG528">
        <v>0</v>
      </c>
      <c r="AH528">
        <v>0</v>
      </c>
      <c r="AI528">
        <v>0</v>
      </c>
      <c r="AJ528">
        <v>0</v>
      </c>
      <c r="AK528">
        <v>3</v>
      </c>
      <c r="AL528">
        <v>11</v>
      </c>
      <c r="AM528">
        <v>0</v>
      </c>
      <c r="AN528">
        <f>marketing_campaign[[#This Row],[AcceptedCmp2]]+marketing_campaign[[#This Row],[AcceptedCmp1]]+marketing_campaign[[#This Row],[AcceptedCmp5]]+marketing_campaign[[#This Row],[AcceptedCmp4]]+marketing_campaign[[#This Row],[AcceptedCmp3]]+marketing_campaign[[#This Row],[Response]]</f>
        <v>0</v>
      </c>
      <c r="AO528" t="str" cm="1">
        <f t="array" ref="AO52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29" spans="1:41" x14ac:dyDescent="0.35">
      <c r="A529">
        <v>713</v>
      </c>
      <c r="B529">
        <v>1977</v>
      </c>
      <c r="C529">
        <f t="shared" ca="1" si="16"/>
        <v>49</v>
      </c>
      <c r="D529" t="str" cm="1">
        <f t="array" aca="1" ref="D52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29" t="s">
        <v>34</v>
      </c>
      <c r="F529" t="s">
        <v>33</v>
      </c>
      <c r="G529" cm="1">
        <f t="array" ref="G529">_xlfn.IFS(marketing_campaign[[#This Row],[Marital_Status]]="Single",K529+L529+1,marketing_campaign[[#This Row],[Marital_Status]]="Together",K529+L529+2,marketing_campaign[[#This Row],[Marital_Status]]="Alone",K529+L529+1,marketing_campaign[[#This Row],[Marital_Status]]="Married",K529+L529+2,marketing_campaign[[#This Row],[Marital_Status]]="Divorced",K529+L529+1,marketing_campaign[[#This Row],[Marital_Status]]="YOLO",K529+L529+1,marketing_campaign[[#This Row],[Marital_Status]]="Absurd",K529+L529+1,marketing_campaign[[#This Row],[Marital_Status]]="Widow",K529+L529+1)</f>
        <v>2</v>
      </c>
      <c r="H529" t="str" cm="1">
        <f t="array" ref="H529">_xlfn.IFS(marketing_campaign[[#This Row],[Family_size]]=1,"Family_with_one_child",marketing_campaign[[#This Row],[Family_size]]&gt;1,"Family_with_more_children")</f>
        <v>Family_with_more_children</v>
      </c>
      <c r="I529">
        <v>50353</v>
      </c>
      <c r="J529" t="str">
        <f>IF(marketing_campaign[[#This Row],[Income]]&gt;=Sheet21!B579,"high_income","low_income")</f>
        <v>high_income</v>
      </c>
      <c r="K529">
        <v>0</v>
      </c>
      <c r="L529">
        <v>0</v>
      </c>
      <c r="M529" s="1">
        <v>41798</v>
      </c>
      <c r="N529">
        <v>72</v>
      </c>
      <c r="O529" t="str" cm="1">
        <f t="array" ref="O529">_xlfn.IFS(AND(marketing_campaign[[#This Row],[Recency]]&gt;=0,marketing_campaign[[#This Row],[Recency]]&lt;=14),"Early Recency",AND(marketing_campaign[[#This Row],[Recency]]&gt;=15,marketing_campaign[[#This Row],[Recency]]&lt;=31),"Mid-Recency",marketing_campaign[[#This Row],[Recency]]&gt;=32,"high Recency")</f>
        <v>high Recency</v>
      </c>
      <c r="P529">
        <v>141</v>
      </c>
      <c r="Q529">
        <v>15</v>
      </c>
      <c r="R529">
        <v>153</v>
      </c>
      <c r="S529">
        <v>67</v>
      </c>
      <c r="T529">
        <v>31</v>
      </c>
      <c r="U529">
        <v>35</v>
      </c>
      <c r="V529">
        <f>marketing_campaign[[#This Row],[MntGoldProds]]+marketing_campaign[[#This Row],[MntSweetProducts]]+marketing_campaign[[#This Row],[MntFishProducts]]+marketing_campaign[[#This Row],[MntMeatProducts]]+marketing_campaign[[#This Row],[MntFruits]]+marketing_campaign[[#This Row],[MntWines]]</f>
        <v>442</v>
      </c>
      <c r="W529">
        <v>1</v>
      </c>
      <c r="X529">
        <v>4</v>
      </c>
      <c r="Y529">
        <v>4</v>
      </c>
      <c r="Z529">
        <v>6</v>
      </c>
      <c r="AA529">
        <f t="shared" si="17"/>
        <v>15</v>
      </c>
      <c r="AB529" t="str" cm="1">
        <f t="array" ref="AB529">_xlfn.IFS(AND(AA529&gt;=0,AA529&lt;=15),"low purchase",AND(AA529&gt;=16,AA529&lt;=30),"mid purchase",AA529&gt;=31,"high purchase")</f>
        <v>low purchase</v>
      </c>
      <c r="AC529">
        <v>3</v>
      </c>
      <c r="AD529" t="str">
        <f>IF(marketing_campaign[[#This Row],[NumWebVisitsMonth]]&gt;=5.3,"higher_webvists","lower_webvisits")</f>
        <v>lower_webvisits</v>
      </c>
      <c r="AE529">
        <v>0</v>
      </c>
      <c r="AF529">
        <v>0</v>
      </c>
      <c r="AG529">
        <v>0</v>
      </c>
      <c r="AH529">
        <v>0</v>
      </c>
      <c r="AI529">
        <v>0</v>
      </c>
      <c r="AJ529">
        <v>0</v>
      </c>
      <c r="AK529">
        <v>3</v>
      </c>
      <c r="AL529">
        <v>11</v>
      </c>
      <c r="AM529">
        <v>0</v>
      </c>
      <c r="AN529">
        <f>marketing_campaign[[#This Row],[AcceptedCmp2]]+marketing_campaign[[#This Row],[AcceptedCmp1]]+marketing_campaign[[#This Row],[AcceptedCmp5]]+marketing_campaign[[#This Row],[AcceptedCmp4]]+marketing_campaign[[#This Row],[AcceptedCmp3]]+marketing_campaign[[#This Row],[Response]]</f>
        <v>0</v>
      </c>
      <c r="AO529" t="str" cm="1">
        <f t="array" ref="AO52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30" spans="1:41" x14ac:dyDescent="0.35">
      <c r="A530">
        <v>4702</v>
      </c>
      <c r="B530">
        <v>1964</v>
      </c>
      <c r="C530">
        <f t="shared" ca="1" si="16"/>
        <v>62</v>
      </c>
      <c r="D530" t="str" cm="1">
        <f t="array" aca="1" ref="D53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30" t="s">
        <v>29</v>
      </c>
      <c r="F530" t="s">
        <v>30</v>
      </c>
      <c r="G530" cm="1">
        <f t="array" ref="G530">_xlfn.IFS(marketing_campaign[[#This Row],[Marital_Status]]="Single",K530+L530+1,marketing_campaign[[#This Row],[Marital_Status]]="Together",K530+L530+2,marketing_campaign[[#This Row],[Marital_Status]]="Alone",K530+L530+1,marketing_campaign[[#This Row],[Marital_Status]]="Married",K530+L530+2,marketing_campaign[[#This Row],[Marital_Status]]="Divorced",K530+L530+1,marketing_campaign[[#This Row],[Marital_Status]]="YOLO",K530+L530+1,marketing_campaign[[#This Row],[Marital_Status]]="Absurd",K530+L530+1,marketing_campaign[[#This Row],[Marital_Status]]="Widow",K530+L530+1)</f>
        <v>1</v>
      </c>
      <c r="H530" t="str" cm="1">
        <f t="array" ref="H530">_xlfn.IFS(marketing_campaign[[#This Row],[Family_size]]=1,"Family_with_one_child",marketing_campaign[[#This Row],[Family_size]]&gt;1,"Family_with_more_children")</f>
        <v>Family_with_one_child</v>
      </c>
      <c r="I530">
        <v>61839</v>
      </c>
      <c r="J530" t="str">
        <f>IF(marketing_campaign[[#This Row],[Income]]&gt;=Sheet21!B580,"high_income","low_income")</f>
        <v>high_income</v>
      </c>
      <c r="K530">
        <v>0</v>
      </c>
      <c r="L530">
        <v>0</v>
      </c>
      <c r="M530" s="1">
        <v>41133</v>
      </c>
      <c r="N530">
        <v>20</v>
      </c>
      <c r="O530" t="str" cm="1">
        <f t="array" ref="O530">_xlfn.IFS(AND(marketing_campaign[[#This Row],[Recency]]&gt;=0,marketing_campaign[[#This Row],[Recency]]&lt;=14),"Early Recency",AND(marketing_campaign[[#This Row],[Recency]]&gt;=15,marketing_campaign[[#This Row],[Recency]]&lt;=31),"Mid-Recency",marketing_campaign[[#This Row],[Recency]]&gt;=32,"high Recency")</f>
        <v>Mid-Recency</v>
      </c>
      <c r="P530">
        <v>1000</v>
      </c>
      <c r="Q530">
        <v>155</v>
      </c>
      <c r="R530">
        <v>379</v>
      </c>
      <c r="S530">
        <v>224</v>
      </c>
      <c r="T530">
        <v>17</v>
      </c>
      <c r="U530">
        <v>120</v>
      </c>
      <c r="V530">
        <f>marketing_campaign[[#This Row],[MntGoldProds]]+marketing_campaign[[#This Row],[MntSweetProducts]]+marketing_campaign[[#This Row],[MntFishProducts]]+marketing_campaign[[#This Row],[MntMeatProducts]]+marketing_campaign[[#This Row],[MntFruits]]+marketing_campaign[[#This Row],[MntWines]]</f>
        <v>1895</v>
      </c>
      <c r="W530">
        <v>1</v>
      </c>
      <c r="X530">
        <v>4</v>
      </c>
      <c r="Y530">
        <v>8</v>
      </c>
      <c r="Z530">
        <v>4</v>
      </c>
      <c r="AA530">
        <f t="shared" si="17"/>
        <v>17</v>
      </c>
      <c r="AB530" t="str" cm="1">
        <f t="array" ref="AB530">_xlfn.IFS(AND(AA530&gt;=0,AA530&lt;=15),"low purchase",AND(AA530&gt;=16,AA530&lt;=30),"mid purchase",AA530&gt;=31,"high purchase")</f>
        <v>mid purchase</v>
      </c>
      <c r="AC530">
        <v>8</v>
      </c>
      <c r="AD530" t="str">
        <f>IF(marketing_campaign[[#This Row],[NumWebVisitsMonth]]&gt;=5.3,"higher_webvists","lower_webvisits")</f>
        <v>higher_webvists</v>
      </c>
      <c r="AE530">
        <v>0</v>
      </c>
      <c r="AF530">
        <v>0</v>
      </c>
      <c r="AG530">
        <v>0</v>
      </c>
      <c r="AH530">
        <v>0</v>
      </c>
      <c r="AI530">
        <v>0</v>
      </c>
      <c r="AJ530">
        <v>0</v>
      </c>
      <c r="AK530">
        <v>3</v>
      </c>
      <c r="AL530">
        <v>11</v>
      </c>
      <c r="AM530">
        <v>0</v>
      </c>
      <c r="AN530">
        <f>marketing_campaign[[#This Row],[AcceptedCmp2]]+marketing_campaign[[#This Row],[AcceptedCmp1]]+marketing_campaign[[#This Row],[AcceptedCmp5]]+marketing_campaign[[#This Row],[AcceptedCmp4]]+marketing_campaign[[#This Row],[AcceptedCmp3]]+marketing_campaign[[#This Row],[Response]]</f>
        <v>0</v>
      </c>
      <c r="AO530" t="str" cm="1">
        <f t="array" ref="AO53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31" spans="1:41" x14ac:dyDescent="0.35">
      <c r="A531">
        <v>3281</v>
      </c>
      <c r="B531">
        <v>1960</v>
      </c>
      <c r="C531">
        <f t="shared" ca="1" si="16"/>
        <v>66</v>
      </c>
      <c r="D531" t="str" cm="1">
        <f t="array" aca="1" ref="D53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31" t="s">
        <v>32</v>
      </c>
      <c r="F531" t="s">
        <v>33</v>
      </c>
      <c r="G531" cm="1">
        <f t="array" ref="G531">_xlfn.IFS(marketing_campaign[[#This Row],[Marital_Status]]="Single",K531+L531+1,marketing_campaign[[#This Row],[Marital_Status]]="Together",K531+L531+2,marketing_campaign[[#This Row],[Marital_Status]]="Alone",K531+L531+1,marketing_campaign[[#This Row],[Marital_Status]]="Married",K531+L531+2,marketing_campaign[[#This Row],[Marital_Status]]="Divorced",K531+L531+1,marketing_campaign[[#This Row],[Marital_Status]]="YOLO",K531+L531+1,marketing_campaign[[#This Row],[Marital_Status]]="Absurd",K531+L531+1,marketing_campaign[[#This Row],[Marital_Status]]="Widow",K531+L531+1)</f>
        <v>4</v>
      </c>
      <c r="H531" t="str" cm="1">
        <f t="array" ref="H531">_xlfn.IFS(marketing_campaign[[#This Row],[Family_size]]=1,"Family_with_one_child",marketing_campaign[[#This Row],[Family_size]]&gt;1,"Family_with_more_children")</f>
        <v>Family_with_more_children</v>
      </c>
      <c r="I531">
        <v>49154</v>
      </c>
      <c r="J531" t="str">
        <f>IF(marketing_campaign[[#This Row],[Income]]&gt;=Sheet21!B581,"high_income","low_income")</f>
        <v>high_income</v>
      </c>
      <c r="K531">
        <v>1</v>
      </c>
      <c r="L531">
        <v>1</v>
      </c>
      <c r="M531" s="1">
        <v>41581</v>
      </c>
      <c r="N531">
        <v>69</v>
      </c>
      <c r="O531" t="str" cm="1">
        <f t="array" ref="O531">_xlfn.IFS(AND(marketing_campaign[[#This Row],[Recency]]&gt;=0,marketing_campaign[[#This Row],[Recency]]&lt;=14),"Early Recency",AND(marketing_campaign[[#This Row],[Recency]]&gt;=15,marketing_campaign[[#This Row],[Recency]]&lt;=31),"Mid-Recency",marketing_campaign[[#This Row],[Recency]]&gt;=32,"high Recency")</f>
        <v>high Recency</v>
      </c>
      <c r="P531">
        <v>206</v>
      </c>
      <c r="Q531">
        <v>10</v>
      </c>
      <c r="R531">
        <v>67</v>
      </c>
      <c r="S531">
        <v>30</v>
      </c>
      <c r="T531">
        <v>27</v>
      </c>
      <c r="U531">
        <v>71</v>
      </c>
      <c r="V531">
        <f>marketing_campaign[[#This Row],[MntGoldProds]]+marketing_campaign[[#This Row],[MntSweetProducts]]+marketing_campaign[[#This Row],[MntFishProducts]]+marketing_campaign[[#This Row],[MntMeatProducts]]+marketing_campaign[[#This Row],[MntFruits]]+marketing_campaign[[#This Row],[MntWines]]</f>
        <v>411</v>
      </c>
      <c r="W531">
        <v>6</v>
      </c>
      <c r="X531">
        <v>4</v>
      </c>
      <c r="Y531">
        <v>1</v>
      </c>
      <c r="Z531">
        <v>8</v>
      </c>
      <c r="AA531">
        <f t="shared" si="17"/>
        <v>19</v>
      </c>
      <c r="AB531" t="str" cm="1">
        <f t="array" ref="AB531">_xlfn.IFS(AND(AA531&gt;=0,AA531&lt;=15),"low purchase",AND(AA531&gt;=16,AA531&lt;=30),"mid purchase",AA531&gt;=31,"high purchase")</f>
        <v>mid purchase</v>
      </c>
      <c r="AC531">
        <v>6</v>
      </c>
      <c r="AD531" t="str">
        <f>IF(marketing_campaign[[#This Row],[NumWebVisitsMonth]]&gt;=5.3,"higher_webvists","lower_webvisits")</f>
        <v>higher_webvists</v>
      </c>
      <c r="AE531">
        <v>0</v>
      </c>
      <c r="AF531">
        <v>0</v>
      </c>
      <c r="AG531">
        <v>0</v>
      </c>
      <c r="AH531">
        <v>0</v>
      </c>
      <c r="AI531">
        <v>0</v>
      </c>
      <c r="AJ531">
        <v>0</v>
      </c>
      <c r="AK531">
        <v>3</v>
      </c>
      <c r="AL531">
        <v>11</v>
      </c>
      <c r="AM531">
        <v>0</v>
      </c>
      <c r="AN531">
        <f>marketing_campaign[[#This Row],[AcceptedCmp2]]+marketing_campaign[[#This Row],[AcceptedCmp1]]+marketing_campaign[[#This Row],[AcceptedCmp5]]+marketing_campaign[[#This Row],[AcceptedCmp4]]+marketing_campaign[[#This Row],[AcceptedCmp3]]+marketing_campaign[[#This Row],[Response]]</f>
        <v>0</v>
      </c>
      <c r="AO531" t="str" cm="1">
        <f t="array" ref="AO53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32" spans="1:41" x14ac:dyDescent="0.35">
      <c r="A532">
        <v>702</v>
      </c>
      <c r="B532">
        <v>1975</v>
      </c>
      <c r="C532">
        <f t="shared" ca="1" si="16"/>
        <v>51</v>
      </c>
      <c r="D532" t="str" cm="1">
        <f t="array" aca="1" ref="D53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32" t="s">
        <v>37</v>
      </c>
      <c r="F532" t="s">
        <v>38</v>
      </c>
      <c r="G532" cm="1">
        <f t="array" ref="G532">_xlfn.IFS(marketing_campaign[[#This Row],[Marital_Status]]="Single",K532+L532+1,marketing_campaign[[#This Row],[Marital_Status]]="Together",K532+L532+2,marketing_campaign[[#This Row],[Marital_Status]]="Alone",K532+L532+1,marketing_campaign[[#This Row],[Marital_Status]]="Married",K532+L532+2,marketing_campaign[[#This Row],[Marital_Status]]="Divorced",K532+L532+1,marketing_campaign[[#This Row],[Marital_Status]]="YOLO",K532+L532+1,marketing_campaign[[#This Row],[Marital_Status]]="Absurd",K532+L532+1,marketing_campaign[[#This Row],[Marital_Status]]="Widow",K532+L532+1)</f>
        <v>2</v>
      </c>
      <c r="H532" t="str" cm="1">
        <f t="array" ref="H532">_xlfn.IFS(marketing_campaign[[#This Row],[Family_size]]=1,"Family_with_one_child",marketing_campaign[[#This Row],[Family_size]]&gt;1,"Family_with_more_children")</f>
        <v>Family_with_more_children</v>
      </c>
      <c r="I532">
        <v>47682</v>
      </c>
      <c r="J532" t="str">
        <f>IF(marketing_campaign[[#This Row],[Income]]&gt;=Sheet21!B582,"high_income","low_income")</f>
        <v>high_income</v>
      </c>
      <c r="K532">
        <v>0</v>
      </c>
      <c r="L532">
        <v>1</v>
      </c>
      <c r="M532" s="1">
        <v>41320</v>
      </c>
      <c r="N532">
        <v>80</v>
      </c>
      <c r="O532" t="str" cm="1">
        <f t="array" ref="O532">_xlfn.IFS(AND(marketing_campaign[[#This Row],[Recency]]&gt;=0,marketing_campaign[[#This Row],[Recency]]&lt;=14),"Early Recency",AND(marketing_campaign[[#This Row],[Recency]]&gt;=15,marketing_campaign[[#This Row],[Recency]]&lt;=31),"Mid-Recency",marketing_campaign[[#This Row],[Recency]]&gt;=32,"high Recency")</f>
        <v>high Recency</v>
      </c>
      <c r="P532">
        <v>162</v>
      </c>
      <c r="Q532">
        <v>61</v>
      </c>
      <c r="R532">
        <v>83</v>
      </c>
      <c r="S532">
        <v>97</v>
      </c>
      <c r="T532">
        <v>57</v>
      </c>
      <c r="U532">
        <v>61</v>
      </c>
      <c r="V532">
        <f>marketing_campaign[[#This Row],[MntGoldProds]]+marketing_campaign[[#This Row],[MntSweetProducts]]+marketing_campaign[[#This Row],[MntFishProducts]]+marketing_campaign[[#This Row],[MntMeatProducts]]+marketing_campaign[[#This Row],[MntFruits]]+marketing_campaign[[#This Row],[MntWines]]</f>
        <v>521</v>
      </c>
      <c r="W532">
        <v>4</v>
      </c>
      <c r="X532">
        <v>4</v>
      </c>
      <c r="Y532">
        <v>3</v>
      </c>
      <c r="Z532">
        <v>8</v>
      </c>
      <c r="AA532">
        <f t="shared" si="17"/>
        <v>19</v>
      </c>
      <c r="AB532" t="str" cm="1">
        <f t="array" ref="AB532">_xlfn.IFS(AND(AA532&gt;=0,AA532&lt;=15),"low purchase",AND(AA532&gt;=16,AA532&lt;=30),"mid purchase",AA532&gt;=31,"high purchase")</f>
        <v>mid purchase</v>
      </c>
      <c r="AC532">
        <v>5</v>
      </c>
      <c r="AD532" t="str">
        <f>IF(marketing_campaign[[#This Row],[NumWebVisitsMonth]]&gt;=5.3,"higher_webvists","lower_webvisits")</f>
        <v>lower_webvisits</v>
      </c>
      <c r="AE532">
        <v>0</v>
      </c>
      <c r="AF532">
        <v>0</v>
      </c>
      <c r="AG532">
        <v>0</v>
      </c>
      <c r="AH532">
        <v>0</v>
      </c>
      <c r="AI532">
        <v>0</v>
      </c>
      <c r="AJ532">
        <v>0</v>
      </c>
      <c r="AK532">
        <v>3</v>
      </c>
      <c r="AL532">
        <v>11</v>
      </c>
      <c r="AM532">
        <v>0</v>
      </c>
      <c r="AN532">
        <f>marketing_campaign[[#This Row],[AcceptedCmp2]]+marketing_campaign[[#This Row],[AcceptedCmp1]]+marketing_campaign[[#This Row],[AcceptedCmp5]]+marketing_campaign[[#This Row],[AcceptedCmp4]]+marketing_campaign[[#This Row],[AcceptedCmp3]]+marketing_campaign[[#This Row],[Response]]</f>
        <v>0</v>
      </c>
      <c r="AO532" t="str" cm="1">
        <f t="array" ref="AO53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33" spans="1:41" x14ac:dyDescent="0.35">
      <c r="A533">
        <v>2004</v>
      </c>
      <c r="B533">
        <v>1969</v>
      </c>
      <c r="C533">
        <f t="shared" ca="1" si="16"/>
        <v>57</v>
      </c>
      <c r="D533" t="str" cm="1">
        <f t="array" aca="1" ref="D53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33" t="s">
        <v>29</v>
      </c>
      <c r="F533" t="s">
        <v>30</v>
      </c>
      <c r="G533" cm="1">
        <f t="array" ref="G533">_xlfn.IFS(marketing_campaign[[#This Row],[Marital_Status]]="Single",K533+L533+1,marketing_campaign[[#This Row],[Marital_Status]]="Together",K533+L533+2,marketing_campaign[[#This Row],[Marital_Status]]="Alone",K533+L533+1,marketing_campaign[[#This Row],[Marital_Status]]="Married",K533+L533+2,marketing_campaign[[#This Row],[Marital_Status]]="Divorced",K533+L533+1,marketing_campaign[[#This Row],[Marital_Status]]="YOLO",K533+L533+1,marketing_campaign[[#This Row],[Marital_Status]]="Absurd",K533+L533+1,marketing_campaign[[#This Row],[Marital_Status]]="Widow",K533+L533+1)</f>
        <v>2</v>
      </c>
      <c r="H533" t="str" cm="1">
        <f t="array" ref="H533">_xlfn.IFS(marketing_campaign[[#This Row],[Family_size]]=1,"Family_with_one_child",marketing_campaign[[#This Row],[Family_size]]&gt;1,"Family_with_more_children")</f>
        <v>Family_with_more_children</v>
      </c>
      <c r="I533">
        <v>72679</v>
      </c>
      <c r="J533" t="str">
        <f>IF(marketing_campaign[[#This Row],[Income]]&gt;=Sheet21!B583,"high_income","low_income")</f>
        <v>high_income</v>
      </c>
      <c r="K533">
        <v>0</v>
      </c>
      <c r="L533">
        <v>1</v>
      </c>
      <c r="M533" s="1">
        <v>41535</v>
      </c>
      <c r="N533">
        <v>65</v>
      </c>
      <c r="O533" t="str" cm="1">
        <f t="array" ref="O533">_xlfn.IFS(AND(marketing_campaign[[#This Row],[Recency]]&gt;=0,marketing_campaign[[#This Row],[Recency]]&lt;=14),"Early Recency",AND(marketing_campaign[[#This Row],[Recency]]&gt;=15,marketing_campaign[[#This Row],[Recency]]&lt;=31),"Mid-Recency",marketing_campaign[[#This Row],[Recency]]&gt;=32,"high Recency")</f>
        <v>high Recency</v>
      </c>
      <c r="P533">
        <v>619</v>
      </c>
      <c r="Q533">
        <v>54</v>
      </c>
      <c r="R533">
        <v>260</v>
      </c>
      <c r="S533">
        <v>127</v>
      </c>
      <c r="T533">
        <v>54</v>
      </c>
      <c r="U533">
        <v>54</v>
      </c>
      <c r="V533">
        <f>marketing_campaign[[#This Row],[MntGoldProds]]+marketing_campaign[[#This Row],[MntSweetProducts]]+marketing_campaign[[#This Row],[MntFishProducts]]+marketing_campaign[[#This Row],[MntMeatProducts]]+marketing_campaign[[#This Row],[MntFruits]]+marketing_campaign[[#This Row],[MntWines]]</f>
        <v>1168</v>
      </c>
      <c r="W533">
        <v>1</v>
      </c>
      <c r="X533">
        <v>4</v>
      </c>
      <c r="Y533">
        <v>7</v>
      </c>
      <c r="Z533">
        <v>5</v>
      </c>
      <c r="AA533">
        <f t="shared" si="17"/>
        <v>17</v>
      </c>
      <c r="AB533" t="str" cm="1">
        <f t="array" ref="AB533">_xlfn.IFS(AND(AA533&gt;=0,AA533&lt;=15),"low purchase",AND(AA533&gt;=16,AA533&lt;=30),"mid purchase",AA533&gt;=31,"high purchase")</f>
        <v>mid purchase</v>
      </c>
      <c r="AC533">
        <v>1</v>
      </c>
      <c r="AD533" t="str">
        <f>IF(marketing_campaign[[#This Row],[NumWebVisitsMonth]]&gt;=5.3,"higher_webvists","lower_webvisits")</f>
        <v>lower_webvisits</v>
      </c>
      <c r="AE533">
        <v>0</v>
      </c>
      <c r="AF533">
        <v>0</v>
      </c>
      <c r="AG533">
        <v>0</v>
      </c>
      <c r="AH533">
        <v>0</v>
      </c>
      <c r="AI533">
        <v>0</v>
      </c>
      <c r="AJ533">
        <v>0</v>
      </c>
      <c r="AK533">
        <v>3</v>
      </c>
      <c r="AL533">
        <v>11</v>
      </c>
      <c r="AM533">
        <v>0</v>
      </c>
      <c r="AN533">
        <f>marketing_campaign[[#This Row],[AcceptedCmp2]]+marketing_campaign[[#This Row],[AcceptedCmp1]]+marketing_campaign[[#This Row],[AcceptedCmp5]]+marketing_campaign[[#This Row],[AcceptedCmp4]]+marketing_campaign[[#This Row],[AcceptedCmp3]]+marketing_campaign[[#This Row],[Response]]</f>
        <v>0</v>
      </c>
      <c r="AO533" t="str" cm="1">
        <f t="array" ref="AO53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34" spans="1:41" x14ac:dyDescent="0.35">
      <c r="A534">
        <v>4769</v>
      </c>
      <c r="B534">
        <v>1977</v>
      </c>
      <c r="C534">
        <f t="shared" ca="1" si="16"/>
        <v>49</v>
      </c>
      <c r="D534" t="str" cm="1">
        <f t="array" aca="1" ref="D53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34" t="s">
        <v>34</v>
      </c>
      <c r="F534" t="s">
        <v>31</v>
      </c>
      <c r="G534" cm="1">
        <f t="array" ref="G534">_xlfn.IFS(marketing_campaign[[#This Row],[Marital_Status]]="Single",K534+L534+1,marketing_campaign[[#This Row],[Marital_Status]]="Together",K534+L534+2,marketing_campaign[[#This Row],[Marital_Status]]="Alone",K534+L534+1,marketing_campaign[[#This Row],[Marital_Status]]="Married",K534+L534+2,marketing_campaign[[#This Row],[Marital_Status]]="Divorced",K534+L534+1,marketing_campaign[[#This Row],[Marital_Status]]="YOLO",K534+L534+1,marketing_campaign[[#This Row],[Marital_Status]]="Absurd",K534+L534+1,marketing_campaign[[#This Row],[Marital_Status]]="Widow",K534+L534+1)</f>
        <v>4</v>
      </c>
      <c r="H534" t="str" cm="1">
        <f t="array" ref="H534">_xlfn.IFS(marketing_campaign[[#This Row],[Family_size]]=1,"Family_with_one_child",marketing_campaign[[#This Row],[Family_size]]&gt;1,"Family_with_more_children")</f>
        <v>Family_with_more_children</v>
      </c>
      <c r="I534">
        <v>57954</v>
      </c>
      <c r="J534" t="str">
        <f>IF(marketing_campaign[[#This Row],[Income]]&gt;=Sheet21!B584,"high_income","low_income")</f>
        <v>high_income</v>
      </c>
      <c r="K534">
        <v>1</v>
      </c>
      <c r="L534">
        <v>1</v>
      </c>
      <c r="M534" s="1">
        <v>41808</v>
      </c>
      <c r="N534">
        <v>52</v>
      </c>
      <c r="O534" t="str" cm="1">
        <f t="array" ref="O534">_xlfn.IFS(AND(marketing_campaign[[#This Row],[Recency]]&gt;=0,marketing_campaign[[#This Row],[Recency]]&lt;=14),"Early Recency",AND(marketing_campaign[[#This Row],[Recency]]&gt;=15,marketing_campaign[[#This Row],[Recency]]&lt;=31),"Mid-Recency",marketing_campaign[[#This Row],[Recency]]&gt;=32,"high Recency")</f>
        <v>high Recency</v>
      </c>
      <c r="P534">
        <v>456</v>
      </c>
      <c r="Q534">
        <v>4</v>
      </c>
      <c r="R534">
        <v>24</v>
      </c>
      <c r="S534">
        <v>0</v>
      </c>
      <c r="T534">
        <v>0</v>
      </c>
      <c r="U534">
        <v>9</v>
      </c>
      <c r="V534">
        <f>marketing_campaign[[#This Row],[MntGoldProds]]+marketing_campaign[[#This Row],[MntSweetProducts]]+marketing_campaign[[#This Row],[MntFishProducts]]+marketing_campaign[[#This Row],[MntMeatProducts]]+marketing_campaign[[#This Row],[MntFruits]]+marketing_campaign[[#This Row],[MntWines]]</f>
        <v>493</v>
      </c>
      <c r="W534">
        <v>7</v>
      </c>
      <c r="X534">
        <v>8</v>
      </c>
      <c r="Y534">
        <v>2</v>
      </c>
      <c r="Z534">
        <v>6</v>
      </c>
      <c r="AA534">
        <f t="shared" si="17"/>
        <v>23</v>
      </c>
      <c r="AB534" t="str" cm="1">
        <f t="array" ref="AB534">_xlfn.IFS(AND(AA534&gt;=0,AA534&lt;=15),"low purchase",AND(AA534&gt;=16,AA534&lt;=30),"mid purchase",AA534&gt;=31,"high purchase")</f>
        <v>mid purchase</v>
      </c>
      <c r="AC534">
        <v>7</v>
      </c>
      <c r="AD534" t="str">
        <f>IF(marketing_campaign[[#This Row],[NumWebVisitsMonth]]&gt;=5.3,"higher_webvists","lower_webvisits")</f>
        <v>higher_webvists</v>
      </c>
      <c r="AE534">
        <v>0</v>
      </c>
      <c r="AF534">
        <v>1</v>
      </c>
      <c r="AG534">
        <v>0</v>
      </c>
      <c r="AH534">
        <v>0</v>
      </c>
      <c r="AI534">
        <v>0</v>
      </c>
      <c r="AJ534">
        <v>0</v>
      </c>
      <c r="AK534">
        <v>3</v>
      </c>
      <c r="AL534">
        <v>11</v>
      </c>
      <c r="AM534">
        <v>0</v>
      </c>
      <c r="AN534">
        <f>marketing_campaign[[#This Row],[AcceptedCmp2]]+marketing_campaign[[#This Row],[AcceptedCmp1]]+marketing_campaign[[#This Row],[AcceptedCmp5]]+marketing_campaign[[#This Row],[AcceptedCmp4]]+marketing_campaign[[#This Row],[AcceptedCmp3]]+marketing_campaign[[#This Row],[Response]]</f>
        <v>1</v>
      </c>
      <c r="AO534" t="str" cm="1">
        <f t="array" ref="AO53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535" spans="1:41" x14ac:dyDescent="0.35">
      <c r="A535">
        <v>4437</v>
      </c>
      <c r="B535">
        <v>1962</v>
      </c>
      <c r="C535">
        <f t="shared" ca="1" si="16"/>
        <v>64</v>
      </c>
      <c r="D535" t="str" cm="1">
        <f t="array" aca="1" ref="D53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35" t="s">
        <v>29</v>
      </c>
      <c r="F535" t="s">
        <v>33</v>
      </c>
      <c r="G535" cm="1">
        <f t="array" ref="G535">_xlfn.IFS(marketing_campaign[[#This Row],[Marital_Status]]="Single",K535+L535+1,marketing_campaign[[#This Row],[Marital_Status]]="Together",K535+L535+2,marketing_campaign[[#This Row],[Marital_Status]]="Alone",K535+L535+1,marketing_campaign[[#This Row],[Marital_Status]]="Married",K535+L535+2,marketing_campaign[[#This Row],[Marital_Status]]="Divorced",K535+L535+1,marketing_campaign[[#This Row],[Marital_Status]]="YOLO",K535+L535+1,marketing_campaign[[#This Row],[Marital_Status]]="Absurd",K535+L535+1,marketing_campaign[[#This Row],[Marital_Status]]="Widow",K535+L535+1)</f>
        <v>4</v>
      </c>
      <c r="H535" t="str" cm="1">
        <f t="array" ref="H535">_xlfn.IFS(marketing_campaign[[#This Row],[Family_size]]=1,"Family_with_one_child",marketing_campaign[[#This Row],[Family_size]]&gt;1,"Family_with_more_children")</f>
        <v>Family_with_more_children</v>
      </c>
      <c r="I535">
        <v>65316</v>
      </c>
      <c r="J535" t="str">
        <f>IF(marketing_campaign[[#This Row],[Income]]&gt;=Sheet21!B585,"high_income","low_income")</f>
        <v>high_income</v>
      </c>
      <c r="K535">
        <v>1</v>
      </c>
      <c r="L535">
        <v>1</v>
      </c>
      <c r="M535" s="1">
        <v>41388</v>
      </c>
      <c r="N535">
        <v>65</v>
      </c>
      <c r="O535" t="str" cm="1">
        <f t="array" ref="O535">_xlfn.IFS(AND(marketing_campaign[[#This Row],[Recency]]&gt;=0,marketing_campaign[[#This Row],[Recency]]&lt;=14),"Early Recency",AND(marketing_campaign[[#This Row],[Recency]]&gt;=15,marketing_campaign[[#This Row],[Recency]]&lt;=31),"Mid-Recency",marketing_campaign[[#This Row],[Recency]]&gt;=32,"high Recency")</f>
        <v>high Recency</v>
      </c>
      <c r="P535">
        <v>112</v>
      </c>
      <c r="Q535">
        <v>6</v>
      </c>
      <c r="R535">
        <v>92</v>
      </c>
      <c r="S535">
        <v>3</v>
      </c>
      <c r="T535">
        <v>9</v>
      </c>
      <c r="U535">
        <v>38</v>
      </c>
      <c r="V535">
        <f>marketing_campaign[[#This Row],[MntGoldProds]]+marketing_campaign[[#This Row],[MntSweetProducts]]+marketing_campaign[[#This Row],[MntFishProducts]]+marketing_campaign[[#This Row],[MntMeatProducts]]+marketing_campaign[[#This Row],[MntFruits]]+marketing_campaign[[#This Row],[MntWines]]</f>
        <v>260</v>
      </c>
      <c r="W535">
        <v>2</v>
      </c>
      <c r="X535">
        <v>3</v>
      </c>
      <c r="Y535">
        <v>2</v>
      </c>
      <c r="Z535">
        <v>5</v>
      </c>
      <c r="AA535">
        <f t="shared" si="17"/>
        <v>12</v>
      </c>
      <c r="AB535" t="str" cm="1">
        <f t="array" ref="AB535">_xlfn.IFS(AND(AA535&gt;=0,AA535&lt;=15),"low purchase",AND(AA535&gt;=16,AA535&lt;=30),"mid purchase",AA535&gt;=31,"high purchase")</f>
        <v>low purchase</v>
      </c>
      <c r="AC535">
        <v>4</v>
      </c>
      <c r="AD535" t="str">
        <f>IF(marketing_campaign[[#This Row],[NumWebVisitsMonth]]&gt;=5.3,"higher_webvists","lower_webvisits")</f>
        <v>lower_webvisits</v>
      </c>
      <c r="AE535">
        <v>0</v>
      </c>
      <c r="AF535">
        <v>0</v>
      </c>
      <c r="AG535">
        <v>0</v>
      </c>
      <c r="AH535">
        <v>0</v>
      </c>
      <c r="AI535">
        <v>0</v>
      </c>
      <c r="AJ535">
        <v>0</v>
      </c>
      <c r="AK535">
        <v>3</v>
      </c>
      <c r="AL535">
        <v>11</v>
      </c>
      <c r="AM535">
        <v>0</v>
      </c>
      <c r="AN535">
        <f>marketing_campaign[[#This Row],[AcceptedCmp2]]+marketing_campaign[[#This Row],[AcceptedCmp1]]+marketing_campaign[[#This Row],[AcceptedCmp5]]+marketing_campaign[[#This Row],[AcceptedCmp4]]+marketing_campaign[[#This Row],[AcceptedCmp3]]+marketing_campaign[[#This Row],[Response]]</f>
        <v>0</v>
      </c>
      <c r="AO535" t="str" cm="1">
        <f t="array" ref="AO53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36" spans="1:41" x14ac:dyDescent="0.35">
      <c r="A536">
        <v>8724</v>
      </c>
      <c r="B536">
        <v>1982</v>
      </c>
      <c r="C536">
        <f t="shared" ca="1" si="16"/>
        <v>44</v>
      </c>
      <c r="D536" t="str" cm="1">
        <f t="array" aca="1" ref="D53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536" t="s">
        <v>29</v>
      </c>
      <c r="F536" t="s">
        <v>30</v>
      </c>
      <c r="G536" cm="1">
        <f t="array" ref="G536">_xlfn.IFS(marketing_campaign[[#This Row],[Marital_Status]]="Single",K536+L536+1,marketing_campaign[[#This Row],[Marital_Status]]="Together",K536+L536+2,marketing_campaign[[#This Row],[Marital_Status]]="Alone",K536+L536+1,marketing_campaign[[#This Row],[Marital_Status]]="Married",K536+L536+2,marketing_campaign[[#This Row],[Marital_Status]]="Divorced",K536+L536+1,marketing_campaign[[#This Row],[Marital_Status]]="YOLO",K536+L536+1,marketing_campaign[[#This Row],[Marital_Status]]="Absurd",K536+L536+1,marketing_campaign[[#This Row],[Marital_Status]]="Widow",K536+L536+1)</f>
        <v>2</v>
      </c>
      <c r="H536" t="str" cm="1">
        <f t="array" ref="H536">_xlfn.IFS(marketing_campaign[[#This Row],[Family_size]]=1,"Family_with_one_child",marketing_campaign[[#This Row],[Family_size]]&gt;1,"Family_with_more_children")</f>
        <v>Family_with_more_children</v>
      </c>
      <c r="I536">
        <v>28567</v>
      </c>
      <c r="J536" t="str">
        <f>IF(marketing_campaign[[#This Row],[Income]]&gt;=Sheet21!B586,"high_income","low_income")</f>
        <v>high_income</v>
      </c>
      <c r="K536">
        <v>1</v>
      </c>
      <c r="L536">
        <v>0</v>
      </c>
      <c r="M536" s="1">
        <v>41442</v>
      </c>
      <c r="N536">
        <v>57</v>
      </c>
      <c r="O536" t="str" cm="1">
        <f t="array" ref="O536">_xlfn.IFS(AND(marketing_campaign[[#This Row],[Recency]]&gt;=0,marketing_campaign[[#This Row],[Recency]]&lt;=14),"Early Recency",AND(marketing_campaign[[#This Row],[Recency]]&gt;=15,marketing_campaign[[#This Row],[Recency]]&lt;=31),"Mid-Recency",marketing_campaign[[#This Row],[Recency]]&gt;=32,"high Recency")</f>
        <v>high Recency</v>
      </c>
      <c r="P536">
        <v>11</v>
      </c>
      <c r="Q536">
        <v>3</v>
      </c>
      <c r="R536">
        <v>22</v>
      </c>
      <c r="S536">
        <v>2</v>
      </c>
      <c r="T536">
        <v>2</v>
      </c>
      <c r="U536">
        <v>6</v>
      </c>
      <c r="V536">
        <f>marketing_campaign[[#This Row],[MntGoldProds]]+marketing_campaign[[#This Row],[MntSweetProducts]]+marketing_campaign[[#This Row],[MntFishProducts]]+marketing_campaign[[#This Row],[MntMeatProducts]]+marketing_campaign[[#This Row],[MntFruits]]+marketing_campaign[[#This Row],[MntWines]]</f>
        <v>46</v>
      </c>
      <c r="W536">
        <v>2</v>
      </c>
      <c r="X536">
        <v>2</v>
      </c>
      <c r="Y536">
        <v>0</v>
      </c>
      <c r="Z536">
        <v>3</v>
      </c>
      <c r="AA536">
        <f t="shared" si="17"/>
        <v>7</v>
      </c>
      <c r="AB536" t="str" cm="1">
        <f t="array" ref="AB536">_xlfn.IFS(AND(AA536&gt;=0,AA536&lt;=15),"low purchase",AND(AA536&gt;=16,AA536&lt;=30),"mid purchase",AA536&gt;=31,"high purchase")</f>
        <v>low purchase</v>
      </c>
      <c r="AC536">
        <v>6</v>
      </c>
      <c r="AD536" t="str">
        <f>IF(marketing_campaign[[#This Row],[NumWebVisitsMonth]]&gt;=5.3,"higher_webvists","lower_webvisits")</f>
        <v>higher_webvists</v>
      </c>
      <c r="AE536">
        <v>0</v>
      </c>
      <c r="AF536">
        <v>0</v>
      </c>
      <c r="AG536">
        <v>0</v>
      </c>
      <c r="AH536">
        <v>0</v>
      </c>
      <c r="AI536">
        <v>0</v>
      </c>
      <c r="AJ536">
        <v>0</v>
      </c>
      <c r="AK536">
        <v>3</v>
      </c>
      <c r="AL536">
        <v>11</v>
      </c>
      <c r="AM536">
        <v>0</v>
      </c>
      <c r="AN536">
        <f>marketing_campaign[[#This Row],[AcceptedCmp2]]+marketing_campaign[[#This Row],[AcceptedCmp1]]+marketing_campaign[[#This Row],[AcceptedCmp5]]+marketing_campaign[[#This Row],[AcceptedCmp4]]+marketing_campaign[[#This Row],[AcceptedCmp3]]+marketing_campaign[[#This Row],[Response]]</f>
        <v>0</v>
      </c>
      <c r="AO536" t="str" cm="1">
        <f t="array" ref="AO53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37" spans="1:41" x14ac:dyDescent="0.35">
      <c r="A537">
        <v>10741</v>
      </c>
      <c r="B537">
        <v>1951</v>
      </c>
      <c r="C537">
        <f t="shared" ca="1" si="16"/>
        <v>75</v>
      </c>
      <c r="D537" t="str" cm="1">
        <f t="array" aca="1" ref="D53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37" t="s">
        <v>34</v>
      </c>
      <c r="F537" t="s">
        <v>31</v>
      </c>
      <c r="G537" cm="1">
        <f t="array" ref="G537">_xlfn.IFS(marketing_campaign[[#This Row],[Marital_Status]]="Single",K537+L537+1,marketing_campaign[[#This Row],[Marital_Status]]="Together",K537+L537+2,marketing_campaign[[#This Row],[Marital_Status]]="Alone",K537+L537+1,marketing_campaign[[#This Row],[Marital_Status]]="Married",K537+L537+2,marketing_campaign[[#This Row],[Marital_Status]]="Divorced",K537+L537+1,marketing_campaign[[#This Row],[Marital_Status]]="YOLO",K537+L537+1,marketing_campaign[[#This Row],[Marital_Status]]="Absurd",K537+L537+1,marketing_campaign[[#This Row],[Marital_Status]]="Widow",K537+L537+1)</f>
        <v>3</v>
      </c>
      <c r="H537" t="str" cm="1">
        <f t="array" ref="H537">_xlfn.IFS(marketing_campaign[[#This Row],[Family_size]]=1,"Family_with_one_child",marketing_campaign[[#This Row],[Family_size]]&gt;1,"Family_with_more_children")</f>
        <v>Family_with_more_children</v>
      </c>
      <c r="I537">
        <v>47352</v>
      </c>
      <c r="J537" t="str">
        <f>IF(marketing_campaign[[#This Row],[Income]]&gt;=Sheet21!B587,"high_income","low_income")</f>
        <v>high_income</v>
      </c>
      <c r="K537">
        <v>0</v>
      </c>
      <c r="L537">
        <v>1</v>
      </c>
      <c r="M537" s="1">
        <v>41375</v>
      </c>
      <c r="N537">
        <v>70</v>
      </c>
      <c r="O537" t="str" cm="1">
        <f t="array" ref="O537">_xlfn.IFS(AND(marketing_campaign[[#This Row],[Recency]]&gt;=0,marketing_campaign[[#This Row],[Recency]]&lt;=14),"Early Recency",AND(marketing_campaign[[#This Row],[Recency]]&gt;=15,marketing_campaign[[#This Row],[Recency]]&lt;=31),"Mid-Recency",marketing_campaign[[#This Row],[Recency]]&gt;=32,"high Recency")</f>
        <v>high Recency</v>
      </c>
      <c r="P537">
        <v>172</v>
      </c>
      <c r="Q537">
        <v>12</v>
      </c>
      <c r="R537">
        <v>112</v>
      </c>
      <c r="S537">
        <v>8</v>
      </c>
      <c r="T537">
        <v>0</v>
      </c>
      <c r="U537">
        <v>15</v>
      </c>
      <c r="V537">
        <f>marketing_campaign[[#This Row],[MntGoldProds]]+marketing_campaign[[#This Row],[MntSweetProducts]]+marketing_campaign[[#This Row],[MntFishProducts]]+marketing_campaign[[#This Row],[MntMeatProducts]]+marketing_campaign[[#This Row],[MntFruits]]+marketing_campaign[[#This Row],[MntWines]]</f>
        <v>319</v>
      </c>
      <c r="W537">
        <v>4</v>
      </c>
      <c r="X537">
        <v>6</v>
      </c>
      <c r="Y537">
        <v>1</v>
      </c>
      <c r="Z537">
        <v>5</v>
      </c>
      <c r="AA537">
        <f t="shared" si="17"/>
        <v>16</v>
      </c>
      <c r="AB537" t="str" cm="1">
        <f t="array" ref="AB537">_xlfn.IFS(AND(AA537&gt;=0,AA537&lt;=15),"low purchase",AND(AA537&gt;=16,AA537&lt;=30),"mid purchase",AA537&gt;=31,"high purchase")</f>
        <v>mid purchase</v>
      </c>
      <c r="AC537">
        <v>7</v>
      </c>
      <c r="AD537" t="str">
        <f>IF(marketing_campaign[[#This Row],[NumWebVisitsMonth]]&gt;=5.3,"higher_webvists","lower_webvisits")</f>
        <v>higher_webvists</v>
      </c>
      <c r="AE537">
        <v>0</v>
      </c>
      <c r="AF537">
        <v>0</v>
      </c>
      <c r="AG537">
        <v>0</v>
      </c>
      <c r="AH537">
        <v>0</v>
      </c>
      <c r="AI537">
        <v>0</v>
      </c>
      <c r="AJ537">
        <v>0</v>
      </c>
      <c r="AK537">
        <v>3</v>
      </c>
      <c r="AL537">
        <v>11</v>
      </c>
      <c r="AM537">
        <v>0</v>
      </c>
      <c r="AN537">
        <f>marketing_campaign[[#This Row],[AcceptedCmp2]]+marketing_campaign[[#This Row],[AcceptedCmp1]]+marketing_campaign[[#This Row],[AcceptedCmp5]]+marketing_campaign[[#This Row],[AcceptedCmp4]]+marketing_campaign[[#This Row],[AcceptedCmp3]]+marketing_campaign[[#This Row],[Response]]</f>
        <v>0</v>
      </c>
      <c r="AO537" t="str" cm="1">
        <f t="array" ref="AO53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38" spans="1:41" x14ac:dyDescent="0.35">
      <c r="A538">
        <v>1991</v>
      </c>
      <c r="B538">
        <v>1967</v>
      </c>
      <c r="C538">
        <f t="shared" ca="1" si="16"/>
        <v>59</v>
      </c>
      <c r="D538" t="str" cm="1">
        <f t="array" aca="1" ref="D53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38" t="s">
        <v>29</v>
      </c>
      <c r="F538" t="s">
        <v>31</v>
      </c>
      <c r="G538" cm="1">
        <f t="array" ref="G538">_xlfn.IFS(marketing_campaign[[#This Row],[Marital_Status]]="Single",K538+L538+1,marketing_campaign[[#This Row],[Marital_Status]]="Together",K538+L538+2,marketing_campaign[[#This Row],[Marital_Status]]="Alone",K538+L538+1,marketing_campaign[[#This Row],[Marital_Status]]="Married",K538+L538+2,marketing_campaign[[#This Row],[Marital_Status]]="Divorced",K538+L538+1,marketing_campaign[[#This Row],[Marital_Status]]="YOLO",K538+L538+1,marketing_campaign[[#This Row],[Marital_Status]]="Absurd",K538+L538+1,marketing_campaign[[#This Row],[Marital_Status]]="Widow",K538+L538+1)</f>
        <v>3</v>
      </c>
      <c r="H538" t="str" cm="1">
        <f t="array" ref="H538">_xlfn.IFS(marketing_campaign[[#This Row],[Family_size]]=1,"Family_with_one_child",marketing_campaign[[#This Row],[Family_size]]&gt;1,"Family_with_more_children")</f>
        <v>Family_with_more_children</v>
      </c>
      <c r="I538">
        <v>44931</v>
      </c>
      <c r="J538" t="str">
        <f>IF(marketing_campaign[[#This Row],[Income]]&gt;=Sheet21!B588,"high_income","low_income")</f>
        <v>high_income</v>
      </c>
      <c r="K538">
        <v>0</v>
      </c>
      <c r="L538">
        <v>1</v>
      </c>
      <c r="M538" s="1">
        <v>41657</v>
      </c>
      <c r="N538">
        <v>0</v>
      </c>
      <c r="O538" t="str" cm="1">
        <f t="array" ref="O538">_xlfn.IFS(AND(marketing_campaign[[#This Row],[Recency]]&gt;=0,marketing_campaign[[#This Row],[Recency]]&lt;=14),"Early Recency",AND(marketing_campaign[[#This Row],[Recency]]&gt;=15,marketing_campaign[[#This Row],[Recency]]&lt;=31),"Mid-Recency",marketing_campaign[[#This Row],[Recency]]&gt;=32,"high Recency")</f>
        <v>Early Recency</v>
      </c>
      <c r="P538">
        <v>78</v>
      </c>
      <c r="Q538">
        <v>0</v>
      </c>
      <c r="R538">
        <v>11</v>
      </c>
      <c r="S538">
        <v>0</v>
      </c>
      <c r="T538">
        <v>0</v>
      </c>
      <c r="U538">
        <v>7</v>
      </c>
      <c r="V538">
        <f>marketing_campaign[[#This Row],[MntGoldProds]]+marketing_campaign[[#This Row],[MntSweetProducts]]+marketing_campaign[[#This Row],[MntFishProducts]]+marketing_campaign[[#This Row],[MntMeatProducts]]+marketing_campaign[[#This Row],[MntFruits]]+marketing_campaign[[#This Row],[MntWines]]</f>
        <v>96</v>
      </c>
      <c r="W538">
        <v>1</v>
      </c>
      <c r="X538">
        <v>2</v>
      </c>
      <c r="Y538">
        <v>1</v>
      </c>
      <c r="Z538">
        <v>3</v>
      </c>
      <c r="AA538">
        <f t="shared" si="17"/>
        <v>7</v>
      </c>
      <c r="AB538" t="str" cm="1">
        <f t="array" ref="AB538">_xlfn.IFS(AND(AA538&gt;=0,AA538&lt;=15),"low purchase",AND(AA538&gt;=16,AA538&lt;=30),"mid purchase",AA538&gt;=31,"high purchase")</f>
        <v>low purchase</v>
      </c>
      <c r="AC538">
        <v>5</v>
      </c>
      <c r="AD538" t="str">
        <f>IF(marketing_campaign[[#This Row],[NumWebVisitsMonth]]&gt;=5.3,"higher_webvists","lower_webvisits")</f>
        <v>lower_webvisits</v>
      </c>
      <c r="AE538">
        <v>0</v>
      </c>
      <c r="AF538">
        <v>0</v>
      </c>
      <c r="AG538">
        <v>0</v>
      </c>
      <c r="AH538">
        <v>0</v>
      </c>
      <c r="AI538">
        <v>0</v>
      </c>
      <c r="AJ538">
        <v>0</v>
      </c>
      <c r="AK538">
        <v>3</v>
      </c>
      <c r="AL538">
        <v>11</v>
      </c>
      <c r="AM538">
        <v>0</v>
      </c>
      <c r="AN538">
        <f>marketing_campaign[[#This Row],[AcceptedCmp2]]+marketing_campaign[[#This Row],[AcceptedCmp1]]+marketing_campaign[[#This Row],[AcceptedCmp5]]+marketing_campaign[[#This Row],[AcceptedCmp4]]+marketing_campaign[[#This Row],[AcceptedCmp3]]+marketing_campaign[[#This Row],[Response]]</f>
        <v>0</v>
      </c>
      <c r="AO538" t="str" cm="1">
        <f t="array" ref="AO53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39" spans="1:41" x14ac:dyDescent="0.35">
      <c r="A539">
        <v>6931</v>
      </c>
      <c r="B539">
        <v>1967</v>
      </c>
      <c r="C539">
        <f t="shared" ca="1" si="16"/>
        <v>59</v>
      </c>
      <c r="D539" t="str" cm="1">
        <f t="array" aca="1" ref="D53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39" t="s">
        <v>29</v>
      </c>
      <c r="F539" t="s">
        <v>35</v>
      </c>
      <c r="G539" cm="1">
        <f t="array" ref="G539">_xlfn.IFS(marketing_campaign[[#This Row],[Marital_Status]]="Single",K539+L539+1,marketing_campaign[[#This Row],[Marital_Status]]="Together",K539+L539+2,marketing_campaign[[#This Row],[Marital_Status]]="Alone",K539+L539+1,marketing_campaign[[#This Row],[Marital_Status]]="Married",K539+L539+2,marketing_campaign[[#This Row],[Marital_Status]]="Divorced",K539+L539+1,marketing_campaign[[#This Row],[Marital_Status]]="YOLO",K539+L539+1,marketing_campaign[[#This Row],[Marital_Status]]="Absurd",K539+L539+1,marketing_campaign[[#This Row],[Marital_Status]]="Widow",K539+L539+1)</f>
        <v>1</v>
      </c>
      <c r="H539" t="str" cm="1">
        <f t="array" ref="H539">_xlfn.IFS(marketing_campaign[[#This Row],[Family_size]]=1,"Family_with_one_child",marketing_campaign[[#This Row],[Family_size]]&gt;1,"Family_with_more_children")</f>
        <v>Family_with_one_child</v>
      </c>
      <c r="I539">
        <v>76982</v>
      </c>
      <c r="J539" t="str">
        <f>IF(marketing_campaign[[#This Row],[Income]]&gt;=Sheet21!B589,"high_income","low_income")</f>
        <v>high_income</v>
      </c>
      <c r="K539">
        <v>0</v>
      </c>
      <c r="L539">
        <v>0</v>
      </c>
      <c r="M539" s="1">
        <v>41685</v>
      </c>
      <c r="N539">
        <v>19</v>
      </c>
      <c r="O539" t="str" cm="1">
        <f t="array" ref="O539">_xlfn.IFS(AND(marketing_campaign[[#This Row],[Recency]]&gt;=0,marketing_campaign[[#This Row],[Recency]]&lt;=14),"Early Recency",AND(marketing_campaign[[#This Row],[Recency]]&gt;=15,marketing_campaign[[#This Row],[Recency]]&lt;=31),"Mid-Recency",marketing_campaign[[#This Row],[Recency]]&gt;=32,"high Recency")</f>
        <v>Mid-Recency</v>
      </c>
      <c r="P539">
        <v>464</v>
      </c>
      <c r="Q539">
        <v>151</v>
      </c>
      <c r="R539">
        <v>292</v>
      </c>
      <c r="S539">
        <v>65</v>
      </c>
      <c r="T539">
        <v>60</v>
      </c>
      <c r="U539">
        <v>30</v>
      </c>
      <c r="V539">
        <f>marketing_campaign[[#This Row],[MntGoldProds]]+marketing_campaign[[#This Row],[MntSweetProducts]]+marketing_campaign[[#This Row],[MntFishProducts]]+marketing_campaign[[#This Row],[MntMeatProducts]]+marketing_campaign[[#This Row],[MntFruits]]+marketing_campaign[[#This Row],[MntWines]]</f>
        <v>1062</v>
      </c>
      <c r="W539">
        <v>1</v>
      </c>
      <c r="X539">
        <v>8</v>
      </c>
      <c r="Y539">
        <v>3</v>
      </c>
      <c r="Z539">
        <v>4</v>
      </c>
      <c r="AA539">
        <f t="shared" si="17"/>
        <v>16</v>
      </c>
      <c r="AB539" t="str" cm="1">
        <f t="array" ref="AB539">_xlfn.IFS(AND(AA539&gt;=0,AA539&lt;=15),"low purchase",AND(AA539&gt;=16,AA539&lt;=30),"mid purchase",AA539&gt;=31,"high purchase")</f>
        <v>mid purchase</v>
      </c>
      <c r="AC539">
        <v>4</v>
      </c>
      <c r="AD539" t="str">
        <f>IF(marketing_campaign[[#This Row],[NumWebVisitsMonth]]&gt;=5.3,"higher_webvists","lower_webvisits")</f>
        <v>lower_webvisits</v>
      </c>
      <c r="AE539">
        <v>0</v>
      </c>
      <c r="AF539">
        <v>0</v>
      </c>
      <c r="AG539">
        <v>1</v>
      </c>
      <c r="AH539">
        <v>0</v>
      </c>
      <c r="AI539">
        <v>0</v>
      </c>
      <c r="AJ539">
        <v>0</v>
      </c>
      <c r="AK539">
        <v>3</v>
      </c>
      <c r="AL539">
        <v>11</v>
      </c>
      <c r="AM539">
        <v>1</v>
      </c>
      <c r="AN539">
        <f>marketing_campaign[[#This Row],[AcceptedCmp2]]+marketing_campaign[[#This Row],[AcceptedCmp1]]+marketing_campaign[[#This Row],[AcceptedCmp5]]+marketing_campaign[[#This Row],[AcceptedCmp4]]+marketing_campaign[[#This Row],[AcceptedCmp3]]+marketing_campaign[[#This Row],[Response]]</f>
        <v>2</v>
      </c>
      <c r="AO539" t="str" cm="1">
        <f t="array" ref="AO53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540" spans="1:41" x14ac:dyDescent="0.35">
      <c r="A540">
        <v>11096</v>
      </c>
      <c r="B540">
        <v>1952</v>
      </c>
      <c r="C540">
        <f t="shared" ca="1" si="16"/>
        <v>74</v>
      </c>
      <c r="D540" t="str" cm="1">
        <f t="array" aca="1" ref="D54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40" t="s">
        <v>37</v>
      </c>
      <c r="F540" t="s">
        <v>31</v>
      </c>
      <c r="G540" cm="1">
        <f t="array" ref="G540">_xlfn.IFS(marketing_campaign[[#This Row],[Marital_Status]]="Single",K540+L540+1,marketing_campaign[[#This Row],[Marital_Status]]="Together",K540+L540+2,marketing_campaign[[#This Row],[Marital_Status]]="Alone",K540+L540+1,marketing_campaign[[#This Row],[Marital_Status]]="Married",K540+L540+2,marketing_campaign[[#This Row],[Marital_Status]]="Divorced",K540+L540+1,marketing_campaign[[#This Row],[Marital_Status]]="YOLO",K540+L540+1,marketing_campaign[[#This Row],[Marital_Status]]="Absurd",K540+L540+1,marketing_campaign[[#This Row],[Marital_Status]]="Widow",K540+L540+1)</f>
        <v>3</v>
      </c>
      <c r="H540" t="str" cm="1">
        <f t="array" ref="H540">_xlfn.IFS(marketing_campaign[[#This Row],[Family_size]]=1,"Family_with_one_child",marketing_campaign[[#This Row],[Family_size]]&gt;1,"Family_with_more_children")</f>
        <v>Family_with_more_children</v>
      </c>
      <c r="I540">
        <v>57247</v>
      </c>
      <c r="J540" t="str">
        <f>IF(marketing_campaign[[#This Row],[Income]]&gt;=Sheet21!B590,"high_income","low_income")</f>
        <v>high_income</v>
      </c>
      <c r="K540">
        <v>0</v>
      </c>
      <c r="L540">
        <v>1</v>
      </c>
      <c r="M540" s="1">
        <v>41494</v>
      </c>
      <c r="N540">
        <v>50</v>
      </c>
      <c r="O540" t="str" cm="1">
        <f t="array" ref="O540">_xlfn.IFS(AND(marketing_campaign[[#This Row],[Recency]]&gt;=0,marketing_campaign[[#This Row],[Recency]]&lt;=14),"Early Recency",AND(marketing_campaign[[#This Row],[Recency]]&gt;=15,marketing_campaign[[#This Row],[Recency]]&lt;=31),"Mid-Recency",marketing_campaign[[#This Row],[Recency]]&gt;=32,"high Recency")</f>
        <v>high Recency</v>
      </c>
      <c r="P540">
        <v>99</v>
      </c>
      <c r="Q540">
        <v>4</v>
      </c>
      <c r="R540">
        <v>32</v>
      </c>
      <c r="S540">
        <v>37</v>
      </c>
      <c r="T540">
        <v>54</v>
      </c>
      <c r="U540">
        <v>6</v>
      </c>
      <c r="V540">
        <f>marketing_campaign[[#This Row],[MntGoldProds]]+marketing_campaign[[#This Row],[MntSweetProducts]]+marketing_campaign[[#This Row],[MntFishProducts]]+marketing_campaign[[#This Row],[MntMeatProducts]]+marketing_campaign[[#This Row],[MntFruits]]+marketing_campaign[[#This Row],[MntWines]]</f>
        <v>232</v>
      </c>
      <c r="W540">
        <v>2</v>
      </c>
      <c r="X540">
        <v>2</v>
      </c>
      <c r="Y540">
        <v>1</v>
      </c>
      <c r="Z540">
        <v>7</v>
      </c>
      <c r="AA540">
        <f t="shared" si="17"/>
        <v>12</v>
      </c>
      <c r="AB540" t="str" cm="1">
        <f t="array" ref="AB540">_xlfn.IFS(AND(AA540&gt;=0,AA540&lt;=15),"low purchase",AND(AA540&gt;=16,AA540&lt;=30),"mid purchase",AA540&gt;=31,"high purchase")</f>
        <v>low purchase</v>
      </c>
      <c r="AC540">
        <v>2</v>
      </c>
      <c r="AD540" t="str">
        <f>IF(marketing_campaign[[#This Row],[NumWebVisitsMonth]]&gt;=5.3,"higher_webvists","lower_webvisits")</f>
        <v>lower_webvisits</v>
      </c>
      <c r="AE540">
        <v>0</v>
      </c>
      <c r="AF540">
        <v>0</v>
      </c>
      <c r="AG540">
        <v>0</v>
      </c>
      <c r="AH540">
        <v>0</v>
      </c>
      <c r="AI540">
        <v>0</v>
      </c>
      <c r="AJ540">
        <v>0</v>
      </c>
      <c r="AK540">
        <v>3</v>
      </c>
      <c r="AL540">
        <v>11</v>
      </c>
      <c r="AM540">
        <v>0</v>
      </c>
      <c r="AN540">
        <f>marketing_campaign[[#This Row],[AcceptedCmp2]]+marketing_campaign[[#This Row],[AcceptedCmp1]]+marketing_campaign[[#This Row],[AcceptedCmp5]]+marketing_campaign[[#This Row],[AcceptedCmp4]]+marketing_campaign[[#This Row],[AcceptedCmp3]]+marketing_campaign[[#This Row],[Response]]</f>
        <v>0</v>
      </c>
      <c r="AO540" t="str" cm="1">
        <f t="array" ref="AO54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41" spans="1:41" x14ac:dyDescent="0.35">
      <c r="A541">
        <v>304</v>
      </c>
      <c r="B541">
        <v>1981</v>
      </c>
      <c r="C541">
        <f t="shared" ca="1" si="16"/>
        <v>45</v>
      </c>
      <c r="D541" t="str" cm="1">
        <f t="array" aca="1" ref="D54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541" t="s">
        <v>34</v>
      </c>
      <c r="F541" t="s">
        <v>30</v>
      </c>
      <c r="G541" cm="1">
        <f t="array" ref="G541">_xlfn.IFS(marketing_campaign[[#This Row],[Marital_Status]]="Single",K541+L541+1,marketing_campaign[[#This Row],[Marital_Status]]="Together",K541+L541+2,marketing_campaign[[#This Row],[Marital_Status]]="Alone",K541+L541+1,marketing_campaign[[#This Row],[Marital_Status]]="Married",K541+L541+2,marketing_campaign[[#This Row],[Marital_Status]]="Divorced",K541+L541+1,marketing_campaign[[#This Row],[Marital_Status]]="YOLO",K541+L541+1,marketing_campaign[[#This Row],[Marital_Status]]="Absurd",K541+L541+1,marketing_campaign[[#This Row],[Marital_Status]]="Widow",K541+L541+1)</f>
        <v>2</v>
      </c>
      <c r="H541" t="str" cm="1">
        <f t="array" ref="H541">_xlfn.IFS(marketing_campaign[[#This Row],[Family_size]]=1,"Family_with_one_child",marketing_campaign[[#This Row],[Family_size]]&gt;1,"Family_with_more_children")</f>
        <v>Family_with_more_children</v>
      </c>
      <c r="I541">
        <v>22944</v>
      </c>
      <c r="J541" t="str">
        <f>IF(marketing_campaign[[#This Row],[Income]]&gt;=Sheet21!B591,"high_income","low_income")</f>
        <v>high_income</v>
      </c>
      <c r="K541">
        <v>1</v>
      </c>
      <c r="L541">
        <v>0</v>
      </c>
      <c r="M541" s="1">
        <v>41631</v>
      </c>
      <c r="N541">
        <v>67</v>
      </c>
      <c r="O541" t="str" cm="1">
        <f t="array" ref="O541">_xlfn.IFS(AND(marketing_campaign[[#This Row],[Recency]]&gt;=0,marketing_campaign[[#This Row],[Recency]]&lt;=14),"Early Recency",AND(marketing_campaign[[#This Row],[Recency]]&gt;=15,marketing_campaign[[#This Row],[Recency]]&lt;=31),"Mid-Recency",marketing_campaign[[#This Row],[Recency]]&gt;=32,"high Recency")</f>
        <v>high Recency</v>
      </c>
      <c r="P541">
        <v>19</v>
      </c>
      <c r="Q541">
        <v>3</v>
      </c>
      <c r="R541">
        <v>19</v>
      </c>
      <c r="S541">
        <v>4</v>
      </c>
      <c r="T541">
        <v>5</v>
      </c>
      <c r="U541">
        <v>26</v>
      </c>
      <c r="V541">
        <f>marketing_campaign[[#This Row],[MntGoldProds]]+marketing_campaign[[#This Row],[MntSweetProducts]]+marketing_campaign[[#This Row],[MntFishProducts]]+marketing_campaign[[#This Row],[MntMeatProducts]]+marketing_campaign[[#This Row],[MntFruits]]+marketing_campaign[[#This Row],[MntWines]]</f>
        <v>76</v>
      </c>
      <c r="W541">
        <v>3</v>
      </c>
      <c r="X541">
        <v>3</v>
      </c>
      <c r="Y541">
        <v>0</v>
      </c>
      <c r="Z541">
        <v>3</v>
      </c>
      <c r="AA541">
        <f t="shared" si="17"/>
        <v>9</v>
      </c>
      <c r="AB541" t="str" cm="1">
        <f t="array" ref="AB541">_xlfn.IFS(AND(AA541&gt;=0,AA541&lt;=15),"low purchase",AND(AA541&gt;=16,AA541&lt;=30),"mid purchase",AA541&gt;=31,"high purchase")</f>
        <v>low purchase</v>
      </c>
      <c r="AC541">
        <v>7</v>
      </c>
      <c r="AD541" t="str">
        <f>IF(marketing_campaign[[#This Row],[NumWebVisitsMonth]]&gt;=5.3,"higher_webvists","lower_webvisits")</f>
        <v>higher_webvists</v>
      </c>
      <c r="AE541">
        <v>0</v>
      </c>
      <c r="AF541">
        <v>0</v>
      </c>
      <c r="AG541">
        <v>0</v>
      </c>
      <c r="AH541">
        <v>0</v>
      </c>
      <c r="AI541">
        <v>0</v>
      </c>
      <c r="AJ541">
        <v>0</v>
      </c>
      <c r="AK541">
        <v>3</v>
      </c>
      <c r="AL541">
        <v>11</v>
      </c>
      <c r="AM541">
        <v>0</v>
      </c>
      <c r="AN541">
        <f>marketing_campaign[[#This Row],[AcceptedCmp2]]+marketing_campaign[[#This Row],[AcceptedCmp1]]+marketing_campaign[[#This Row],[AcceptedCmp5]]+marketing_campaign[[#This Row],[AcceptedCmp4]]+marketing_campaign[[#This Row],[AcceptedCmp3]]+marketing_campaign[[#This Row],[Response]]</f>
        <v>0</v>
      </c>
      <c r="AO541" t="str" cm="1">
        <f t="array" ref="AO54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42" spans="1:41" x14ac:dyDescent="0.35">
      <c r="A542">
        <v>3665</v>
      </c>
      <c r="B542">
        <v>1977</v>
      </c>
      <c r="C542">
        <f t="shared" ca="1" si="16"/>
        <v>49</v>
      </c>
      <c r="D542" t="str" cm="1">
        <f t="array" aca="1" ref="D54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42" t="s">
        <v>37</v>
      </c>
      <c r="F542" t="s">
        <v>31</v>
      </c>
      <c r="G542" cm="1">
        <f t="array" ref="G542">_xlfn.IFS(marketing_campaign[[#This Row],[Marital_Status]]="Single",K542+L542+1,marketing_campaign[[#This Row],[Marital_Status]]="Together",K542+L542+2,marketing_campaign[[#This Row],[Marital_Status]]="Alone",K542+L542+1,marketing_campaign[[#This Row],[Marital_Status]]="Married",K542+L542+2,marketing_campaign[[#This Row],[Marital_Status]]="Divorced",K542+L542+1,marketing_campaign[[#This Row],[Marital_Status]]="YOLO",K542+L542+1,marketing_campaign[[#This Row],[Marital_Status]]="Absurd",K542+L542+1,marketing_campaign[[#This Row],[Marital_Status]]="Widow",K542+L542+1)</f>
        <v>3</v>
      </c>
      <c r="H542" t="str" cm="1">
        <f t="array" ref="H542">_xlfn.IFS(marketing_campaign[[#This Row],[Family_size]]=1,"Family_with_one_child",marketing_campaign[[#This Row],[Family_size]]&gt;1,"Family_with_more_children")</f>
        <v>Family_with_more_children</v>
      </c>
      <c r="I542">
        <v>25315</v>
      </c>
      <c r="J542" t="str">
        <f>IF(marketing_campaign[[#This Row],[Income]]&gt;=Sheet21!B592,"high_income","low_income")</f>
        <v>high_income</v>
      </c>
      <c r="K542">
        <v>1</v>
      </c>
      <c r="L542">
        <v>0</v>
      </c>
      <c r="M542" s="1">
        <v>41585</v>
      </c>
      <c r="N542">
        <v>46</v>
      </c>
      <c r="O542" t="str" cm="1">
        <f t="array" ref="O542">_xlfn.IFS(AND(marketing_campaign[[#This Row],[Recency]]&gt;=0,marketing_campaign[[#This Row],[Recency]]&lt;=14),"Early Recency",AND(marketing_campaign[[#This Row],[Recency]]&gt;=15,marketing_campaign[[#This Row],[Recency]]&lt;=31),"Mid-Recency",marketing_campaign[[#This Row],[Recency]]&gt;=32,"high Recency")</f>
        <v>high Recency</v>
      </c>
      <c r="P542">
        <v>1</v>
      </c>
      <c r="Q542">
        <v>9</v>
      </c>
      <c r="R542">
        <v>8</v>
      </c>
      <c r="S542">
        <v>11</v>
      </c>
      <c r="T542">
        <v>3</v>
      </c>
      <c r="U542">
        <v>22</v>
      </c>
      <c r="V542">
        <f>marketing_campaign[[#This Row],[MntGoldProds]]+marketing_campaign[[#This Row],[MntSweetProducts]]+marketing_campaign[[#This Row],[MntFishProducts]]+marketing_campaign[[#This Row],[MntMeatProducts]]+marketing_campaign[[#This Row],[MntFruits]]+marketing_campaign[[#This Row],[MntWines]]</f>
        <v>54</v>
      </c>
      <c r="W542">
        <v>3</v>
      </c>
      <c r="X542">
        <v>3</v>
      </c>
      <c r="Y542">
        <v>0</v>
      </c>
      <c r="Z542">
        <v>3</v>
      </c>
      <c r="AA542">
        <f t="shared" si="17"/>
        <v>9</v>
      </c>
      <c r="AB542" t="str" cm="1">
        <f t="array" ref="AB542">_xlfn.IFS(AND(AA542&gt;=0,AA542&lt;=15),"low purchase",AND(AA542&gt;=16,AA542&lt;=30),"mid purchase",AA542&gt;=31,"high purchase")</f>
        <v>low purchase</v>
      </c>
      <c r="AC542">
        <v>8</v>
      </c>
      <c r="AD542" t="str">
        <f>IF(marketing_campaign[[#This Row],[NumWebVisitsMonth]]&gt;=5.3,"higher_webvists","lower_webvisits")</f>
        <v>higher_webvists</v>
      </c>
      <c r="AE542">
        <v>0</v>
      </c>
      <c r="AF542">
        <v>0</v>
      </c>
      <c r="AG542">
        <v>0</v>
      </c>
      <c r="AH542">
        <v>0</v>
      </c>
      <c r="AI542">
        <v>0</v>
      </c>
      <c r="AJ542">
        <v>0</v>
      </c>
      <c r="AK542">
        <v>3</v>
      </c>
      <c r="AL542">
        <v>11</v>
      </c>
      <c r="AM542">
        <v>0</v>
      </c>
      <c r="AN542">
        <f>marketing_campaign[[#This Row],[AcceptedCmp2]]+marketing_campaign[[#This Row],[AcceptedCmp1]]+marketing_campaign[[#This Row],[AcceptedCmp5]]+marketing_campaign[[#This Row],[AcceptedCmp4]]+marketing_campaign[[#This Row],[AcceptedCmp3]]+marketing_campaign[[#This Row],[Response]]</f>
        <v>0</v>
      </c>
      <c r="AO542" t="str" cm="1">
        <f t="array" ref="AO54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43" spans="1:41" x14ac:dyDescent="0.35">
      <c r="A543">
        <v>10591</v>
      </c>
      <c r="B543">
        <v>1969</v>
      </c>
      <c r="C543">
        <f t="shared" ca="1" si="16"/>
        <v>57</v>
      </c>
      <c r="D543" t="str" cm="1">
        <f t="array" aca="1" ref="D54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43" t="s">
        <v>29</v>
      </c>
      <c r="F543" t="s">
        <v>38</v>
      </c>
      <c r="G543" cm="1">
        <f t="array" ref="G543">_xlfn.IFS(marketing_campaign[[#This Row],[Marital_Status]]="Single",K543+L543+1,marketing_campaign[[#This Row],[Marital_Status]]="Together",K543+L543+2,marketing_campaign[[#This Row],[Marital_Status]]="Alone",K543+L543+1,marketing_campaign[[#This Row],[Marital_Status]]="Married",K543+L543+2,marketing_campaign[[#This Row],[Marital_Status]]="Divorced",K543+L543+1,marketing_campaign[[#This Row],[Marital_Status]]="YOLO",K543+L543+1,marketing_campaign[[#This Row],[Marital_Status]]="Absurd",K543+L543+1,marketing_campaign[[#This Row],[Marital_Status]]="Widow",K543+L543+1)</f>
        <v>2</v>
      </c>
      <c r="H543" t="str" cm="1">
        <f t="array" ref="H543">_xlfn.IFS(marketing_campaign[[#This Row],[Family_size]]=1,"Family_with_one_child",marketing_campaign[[#This Row],[Family_size]]&gt;1,"Family_with_more_children")</f>
        <v>Family_with_more_children</v>
      </c>
      <c r="I543">
        <v>43638</v>
      </c>
      <c r="J543" t="str">
        <f>IF(marketing_campaign[[#This Row],[Income]]&gt;=Sheet21!B593,"high_income","low_income")</f>
        <v>high_income</v>
      </c>
      <c r="K543">
        <v>0</v>
      </c>
      <c r="L543">
        <v>1</v>
      </c>
      <c r="M543" s="1">
        <v>41127</v>
      </c>
      <c r="N543">
        <v>37</v>
      </c>
      <c r="O543" t="str" cm="1">
        <f t="array" ref="O543">_xlfn.IFS(AND(marketing_campaign[[#This Row],[Recency]]&gt;=0,marketing_campaign[[#This Row],[Recency]]&lt;=14),"Early Recency",AND(marketing_campaign[[#This Row],[Recency]]&gt;=15,marketing_campaign[[#This Row],[Recency]]&lt;=31),"Mid-Recency",marketing_campaign[[#This Row],[Recency]]&gt;=32,"high Recency")</f>
        <v>high Recency</v>
      </c>
      <c r="P543">
        <v>63</v>
      </c>
      <c r="Q543">
        <v>10</v>
      </c>
      <c r="R543">
        <v>83</v>
      </c>
      <c r="S543">
        <v>7</v>
      </c>
      <c r="T543">
        <v>19</v>
      </c>
      <c r="U543">
        <v>19</v>
      </c>
      <c r="V543">
        <f>marketing_campaign[[#This Row],[MntGoldProds]]+marketing_campaign[[#This Row],[MntSweetProducts]]+marketing_campaign[[#This Row],[MntFishProducts]]+marketing_campaign[[#This Row],[MntMeatProducts]]+marketing_campaign[[#This Row],[MntFruits]]+marketing_campaign[[#This Row],[MntWines]]</f>
        <v>201</v>
      </c>
      <c r="W543">
        <v>2</v>
      </c>
      <c r="X543">
        <v>4</v>
      </c>
      <c r="Y543">
        <v>1</v>
      </c>
      <c r="Z543">
        <v>4</v>
      </c>
      <c r="AA543">
        <f t="shared" si="17"/>
        <v>11</v>
      </c>
      <c r="AB543" t="str" cm="1">
        <f t="array" ref="AB543">_xlfn.IFS(AND(AA543&gt;=0,AA543&lt;=15),"low purchase",AND(AA543&gt;=16,AA543&lt;=30),"mid purchase",AA543&gt;=31,"high purchase")</f>
        <v>low purchase</v>
      </c>
      <c r="AC543">
        <v>7</v>
      </c>
      <c r="AD543" t="str">
        <f>IF(marketing_campaign[[#This Row],[NumWebVisitsMonth]]&gt;=5.3,"higher_webvists","lower_webvisits")</f>
        <v>higher_webvists</v>
      </c>
      <c r="AE543">
        <v>0</v>
      </c>
      <c r="AF543">
        <v>0</v>
      </c>
      <c r="AG543">
        <v>0</v>
      </c>
      <c r="AH543">
        <v>0</v>
      </c>
      <c r="AI543">
        <v>0</v>
      </c>
      <c r="AJ543">
        <v>0</v>
      </c>
      <c r="AK543">
        <v>3</v>
      </c>
      <c r="AL543">
        <v>11</v>
      </c>
      <c r="AM543">
        <v>0</v>
      </c>
      <c r="AN543">
        <f>marketing_campaign[[#This Row],[AcceptedCmp2]]+marketing_campaign[[#This Row],[AcceptedCmp1]]+marketing_campaign[[#This Row],[AcceptedCmp5]]+marketing_campaign[[#This Row],[AcceptedCmp4]]+marketing_campaign[[#This Row],[AcceptedCmp3]]+marketing_campaign[[#This Row],[Response]]</f>
        <v>0</v>
      </c>
      <c r="AO543" t="str" cm="1">
        <f t="array" ref="AO54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44" spans="1:41" x14ac:dyDescent="0.35">
      <c r="A544">
        <v>5036</v>
      </c>
      <c r="B544">
        <v>1984</v>
      </c>
      <c r="C544">
        <f t="shared" ca="1" si="16"/>
        <v>42</v>
      </c>
      <c r="D544" t="str" cm="1">
        <f t="array" aca="1" ref="D54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544" t="s">
        <v>32</v>
      </c>
      <c r="F544" t="s">
        <v>30</v>
      </c>
      <c r="G544" cm="1">
        <f t="array" ref="G544">_xlfn.IFS(marketing_campaign[[#This Row],[Marital_Status]]="Single",K544+L544+1,marketing_campaign[[#This Row],[Marital_Status]]="Together",K544+L544+2,marketing_campaign[[#This Row],[Marital_Status]]="Alone",K544+L544+1,marketing_campaign[[#This Row],[Marital_Status]]="Married",K544+L544+2,marketing_campaign[[#This Row],[Marital_Status]]="Divorced",K544+L544+1,marketing_campaign[[#This Row],[Marital_Status]]="YOLO",K544+L544+1,marketing_campaign[[#This Row],[Marital_Status]]="Absurd",K544+L544+1,marketing_campaign[[#This Row],[Marital_Status]]="Widow",K544+L544+1)</f>
        <v>2</v>
      </c>
      <c r="H544" t="str" cm="1">
        <f t="array" ref="H544">_xlfn.IFS(marketing_campaign[[#This Row],[Family_size]]=1,"Family_with_one_child",marketing_campaign[[#This Row],[Family_size]]&gt;1,"Family_with_more_children")</f>
        <v>Family_with_more_children</v>
      </c>
      <c r="I544">
        <v>42710</v>
      </c>
      <c r="J544" t="str">
        <f>IF(marketing_campaign[[#This Row],[Income]]&gt;=Sheet21!B594,"high_income","low_income")</f>
        <v>high_income</v>
      </c>
      <c r="K544">
        <v>1</v>
      </c>
      <c r="L544">
        <v>0</v>
      </c>
      <c r="M544" s="1">
        <v>41241</v>
      </c>
      <c r="N544">
        <v>38</v>
      </c>
      <c r="O544" t="str" cm="1">
        <f t="array" ref="O544">_xlfn.IFS(AND(marketing_campaign[[#This Row],[Recency]]&gt;=0,marketing_campaign[[#This Row],[Recency]]&lt;=14),"Early Recency",AND(marketing_campaign[[#This Row],[Recency]]&gt;=15,marketing_campaign[[#This Row],[Recency]]&lt;=31),"Mid-Recency",marketing_campaign[[#This Row],[Recency]]&gt;=32,"high Recency")</f>
        <v>high Recency</v>
      </c>
      <c r="P544">
        <v>252</v>
      </c>
      <c r="Q544">
        <v>3</v>
      </c>
      <c r="R544">
        <v>42</v>
      </c>
      <c r="S544">
        <v>4</v>
      </c>
      <c r="T544">
        <v>3</v>
      </c>
      <c r="U544">
        <v>102</v>
      </c>
      <c r="V544">
        <f>marketing_campaign[[#This Row],[MntGoldProds]]+marketing_campaign[[#This Row],[MntSweetProducts]]+marketing_campaign[[#This Row],[MntFishProducts]]+marketing_campaign[[#This Row],[MntMeatProducts]]+marketing_campaign[[#This Row],[MntFruits]]+marketing_campaign[[#This Row],[MntWines]]</f>
        <v>406</v>
      </c>
      <c r="W544">
        <v>2</v>
      </c>
      <c r="X544">
        <v>4</v>
      </c>
      <c r="Y544">
        <v>5</v>
      </c>
      <c r="Z544">
        <v>3</v>
      </c>
      <c r="AA544">
        <f t="shared" si="17"/>
        <v>14</v>
      </c>
      <c r="AB544" t="str" cm="1">
        <f t="array" ref="AB544">_xlfn.IFS(AND(AA544&gt;=0,AA544&lt;=15),"low purchase",AND(AA544&gt;=16,AA544&lt;=30),"mid purchase",AA544&gt;=31,"high purchase")</f>
        <v>low purchase</v>
      </c>
      <c r="AC544">
        <v>6</v>
      </c>
      <c r="AD544" t="str">
        <f>IF(marketing_campaign[[#This Row],[NumWebVisitsMonth]]&gt;=5.3,"higher_webvists","lower_webvisits")</f>
        <v>higher_webvists</v>
      </c>
      <c r="AE544">
        <v>0</v>
      </c>
      <c r="AF544">
        <v>0</v>
      </c>
      <c r="AG544">
        <v>0</v>
      </c>
      <c r="AH544">
        <v>0</v>
      </c>
      <c r="AI544">
        <v>0</v>
      </c>
      <c r="AJ544">
        <v>0</v>
      </c>
      <c r="AK544">
        <v>3</v>
      </c>
      <c r="AL544">
        <v>11</v>
      </c>
      <c r="AM544">
        <v>0</v>
      </c>
      <c r="AN544">
        <f>marketing_campaign[[#This Row],[AcceptedCmp2]]+marketing_campaign[[#This Row],[AcceptedCmp1]]+marketing_campaign[[#This Row],[AcceptedCmp5]]+marketing_campaign[[#This Row],[AcceptedCmp4]]+marketing_campaign[[#This Row],[AcceptedCmp3]]+marketing_campaign[[#This Row],[Response]]</f>
        <v>0</v>
      </c>
      <c r="AO544" t="str" cm="1">
        <f t="array" ref="AO54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45" spans="1:41" x14ac:dyDescent="0.35">
      <c r="A545">
        <v>5547</v>
      </c>
      <c r="B545">
        <v>1982</v>
      </c>
      <c r="C545">
        <f t="shared" ca="1" si="16"/>
        <v>44</v>
      </c>
      <c r="D545" t="str" cm="1">
        <f t="array" aca="1" ref="D54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545" t="s">
        <v>32</v>
      </c>
      <c r="F545" t="s">
        <v>33</v>
      </c>
      <c r="G545" cm="1">
        <f t="array" ref="G545">_xlfn.IFS(marketing_campaign[[#This Row],[Marital_Status]]="Single",K545+L545+1,marketing_campaign[[#This Row],[Marital_Status]]="Together",K545+L545+2,marketing_campaign[[#This Row],[Marital_Status]]="Alone",K545+L545+1,marketing_campaign[[#This Row],[Marital_Status]]="Married",K545+L545+2,marketing_campaign[[#This Row],[Marital_Status]]="Divorced",K545+L545+1,marketing_campaign[[#This Row],[Marital_Status]]="YOLO",K545+L545+1,marketing_campaign[[#This Row],[Marital_Status]]="Absurd",K545+L545+1,marketing_campaign[[#This Row],[Marital_Status]]="Widow",K545+L545+1)</f>
        <v>2</v>
      </c>
      <c r="H545" t="str" cm="1">
        <f t="array" ref="H545">_xlfn.IFS(marketing_campaign[[#This Row],[Family_size]]=1,"Family_with_one_child",marketing_campaign[[#This Row],[Family_size]]&gt;1,"Family_with_more_children")</f>
        <v>Family_with_more_children</v>
      </c>
      <c r="I545">
        <v>84169</v>
      </c>
      <c r="J545" t="str">
        <f>IF(marketing_campaign[[#This Row],[Income]]&gt;=Sheet21!B595,"high_income","low_income")</f>
        <v>high_income</v>
      </c>
      <c r="K545">
        <v>0</v>
      </c>
      <c r="L545">
        <v>0</v>
      </c>
      <c r="M545" s="1">
        <v>41493</v>
      </c>
      <c r="N545">
        <v>9</v>
      </c>
      <c r="O545" t="str" cm="1">
        <f t="array" ref="O545">_xlfn.IFS(AND(marketing_campaign[[#This Row],[Recency]]&gt;=0,marketing_campaign[[#This Row],[Recency]]&lt;=14),"Early Recency",AND(marketing_campaign[[#This Row],[Recency]]&gt;=15,marketing_campaign[[#This Row],[Recency]]&lt;=31),"Mid-Recency",marketing_campaign[[#This Row],[Recency]]&gt;=32,"high Recency")</f>
        <v>Early Recency</v>
      </c>
      <c r="P545">
        <v>1478</v>
      </c>
      <c r="Q545">
        <v>19</v>
      </c>
      <c r="R545">
        <v>403</v>
      </c>
      <c r="S545">
        <v>0</v>
      </c>
      <c r="T545">
        <v>19</v>
      </c>
      <c r="U545">
        <v>0</v>
      </c>
      <c r="V545">
        <f>marketing_campaign[[#This Row],[MntGoldProds]]+marketing_campaign[[#This Row],[MntSweetProducts]]+marketing_campaign[[#This Row],[MntFishProducts]]+marketing_campaign[[#This Row],[MntMeatProducts]]+marketing_campaign[[#This Row],[MntFruits]]+marketing_campaign[[#This Row],[MntWines]]</f>
        <v>1919</v>
      </c>
      <c r="W545">
        <v>1</v>
      </c>
      <c r="X545">
        <v>7</v>
      </c>
      <c r="Y545">
        <v>6</v>
      </c>
      <c r="Z545">
        <v>6</v>
      </c>
      <c r="AA545">
        <f t="shared" si="17"/>
        <v>20</v>
      </c>
      <c r="AB545" t="str" cm="1">
        <f t="array" ref="AB545">_xlfn.IFS(AND(AA545&gt;=0,AA545&lt;=15),"low purchase",AND(AA545&gt;=16,AA545&lt;=30),"mid purchase",AA545&gt;=31,"high purchase")</f>
        <v>mid purchase</v>
      </c>
      <c r="AC545">
        <v>3</v>
      </c>
      <c r="AD545" t="str">
        <f>IF(marketing_campaign[[#This Row],[NumWebVisitsMonth]]&gt;=5.3,"higher_webvists","lower_webvisits")</f>
        <v>lower_webvisits</v>
      </c>
      <c r="AE545">
        <v>0</v>
      </c>
      <c r="AF545">
        <v>1</v>
      </c>
      <c r="AG545">
        <v>1</v>
      </c>
      <c r="AH545">
        <v>0</v>
      </c>
      <c r="AI545">
        <v>0</v>
      </c>
      <c r="AJ545">
        <v>0</v>
      </c>
      <c r="AK545">
        <v>3</v>
      </c>
      <c r="AL545">
        <v>11</v>
      </c>
      <c r="AM545">
        <v>1</v>
      </c>
      <c r="AN545">
        <f>marketing_campaign[[#This Row],[AcceptedCmp2]]+marketing_campaign[[#This Row],[AcceptedCmp1]]+marketing_campaign[[#This Row],[AcceptedCmp5]]+marketing_campaign[[#This Row],[AcceptedCmp4]]+marketing_campaign[[#This Row],[AcceptedCmp3]]+marketing_campaign[[#This Row],[Response]]</f>
        <v>3</v>
      </c>
      <c r="AO545" t="str" cm="1">
        <f t="array" ref="AO54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3/5 campaign accepted</v>
      </c>
    </row>
    <row r="546" spans="1:41" x14ac:dyDescent="0.35">
      <c r="A546">
        <v>7822</v>
      </c>
      <c r="B546">
        <v>1976</v>
      </c>
      <c r="C546">
        <f t="shared" ca="1" si="16"/>
        <v>50</v>
      </c>
      <c r="D546" t="str" cm="1">
        <f t="array" aca="1" ref="D54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46" t="s">
        <v>29</v>
      </c>
      <c r="F546" t="s">
        <v>31</v>
      </c>
      <c r="G546" cm="1">
        <f t="array" ref="G546">_xlfn.IFS(marketing_campaign[[#This Row],[Marital_Status]]="Single",K546+L546+1,marketing_campaign[[#This Row],[Marital_Status]]="Together",K546+L546+2,marketing_campaign[[#This Row],[Marital_Status]]="Alone",K546+L546+1,marketing_campaign[[#This Row],[Marital_Status]]="Married",K546+L546+2,marketing_campaign[[#This Row],[Marital_Status]]="Divorced",K546+L546+1,marketing_campaign[[#This Row],[Marital_Status]]="YOLO",K546+L546+1,marketing_campaign[[#This Row],[Marital_Status]]="Absurd",K546+L546+1,marketing_campaign[[#This Row],[Marital_Status]]="Widow",K546+L546+1)</f>
        <v>3</v>
      </c>
      <c r="H546" t="str" cm="1">
        <f t="array" ref="H546">_xlfn.IFS(marketing_campaign[[#This Row],[Family_size]]=1,"Family_with_one_child",marketing_campaign[[#This Row],[Family_size]]&gt;1,"Family_with_more_children")</f>
        <v>Family_with_more_children</v>
      </c>
      <c r="I546">
        <v>54058</v>
      </c>
      <c r="J546" t="str">
        <f>IF(marketing_campaign[[#This Row],[Income]]&gt;=Sheet21!B596,"high_income","low_income")</f>
        <v>high_income</v>
      </c>
      <c r="K546">
        <v>0</v>
      </c>
      <c r="L546">
        <v>1</v>
      </c>
      <c r="M546" s="1">
        <v>41429</v>
      </c>
      <c r="N546">
        <v>56</v>
      </c>
      <c r="O546" t="str" cm="1">
        <f t="array" ref="O546">_xlfn.IFS(AND(marketing_campaign[[#This Row],[Recency]]&gt;=0,marketing_campaign[[#This Row],[Recency]]&lt;=14),"Early Recency",AND(marketing_campaign[[#This Row],[Recency]]&gt;=15,marketing_campaign[[#This Row],[Recency]]&lt;=31),"Mid-Recency",marketing_campaign[[#This Row],[Recency]]&gt;=32,"high Recency")</f>
        <v>high Recency</v>
      </c>
      <c r="P546">
        <v>198</v>
      </c>
      <c r="Q546">
        <v>18</v>
      </c>
      <c r="R546">
        <v>252</v>
      </c>
      <c r="S546">
        <v>32</v>
      </c>
      <c r="T546">
        <v>108</v>
      </c>
      <c r="U546">
        <v>54</v>
      </c>
      <c r="V546">
        <f>marketing_campaign[[#This Row],[MntGoldProds]]+marketing_campaign[[#This Row],[MntSweetProducts]]+marketing_campaign[[#This Row],[MntFishProducts]]+marketing_campaign[[#This Row],[MntMeatProducts]]+marketing_campaign[[#This Row],[MntFruits]]+marketing_campaign[[#This Row],[MntWines]]</f>
        <v>662</v>
      </c>
      <c r="W546">
        <v>2</v>
      </c>
      <c r="X546">
        <v>4</v>
      </c>
      <c r="Y546">
        <v>6</v>
      </c>
      <c r="Z546">
        <v>8</v>
      </c>
      <c r="AA546">
        <f t="shared" si="17"/>
        <v>20</v>
      </c>
      <c r="AB546" t="str" cm="1">
        <f t="array" ref="AB546">_xlfn.IFS(AND(AA546&gt;=0,AA546&lt;=15),"low purchase",AND(AA546&gt;=16,AA546&lt;=30),"mid purchase",AA546&gt;=31,"high purchase")</f>
        <v>mid purchase</v>
      </c>
      <c r="AC546">
        <v>3</v>
      </c>
      <c r="AD546" t="str">
        <f>IF(marketing_campaign[[#This Row],[NumWebVisitsMonth]]&gt;=5.3,"higher_webvists","lower_webvisits")</f>
        <v>lower_webvisits</v>
      </c>
      <c r="AE546">
        <v>0</v>
      </c>
      <c r="AF546">
        <v>0</v>
      </c>
      <c r="AG546">
        <v>0</v>
      </c>
      <c r="AH546">
        <v>0</v>
      </c>
      <c r="AI546">
        <v>0</v>
      </c>
      <c r="AJ546">
        <v>0</v>
      </c>
      <c r="AK546">
        <v>3</v>
      </c>
      <c r="AL546">
        <v>11</v>
      </c>
      <c r="AM546">
        <v>0</v>
      </c>
      <c r="AN546">
        <f>marketing_campaign[[#This Row],[AcceptedCmp2]]+marketing_campaign[[#This Row],[AcceptedCmp1]]+marketing_campaign[[#This Row],[AcceptedCmp5]]+marketing_campaign[[#This Row],[AcceptedCmp4]]+marketing_campaign[[#This Row],[AcceptedCmp3]]+marketing_campaign[[#This Row],[Response]]</f>
        <v>0</v>
      </c>
      <c r="AO546" t="str" cm="1">
        <f t="array" ref="AO54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47" spans="1:41" x14ac:dyDescent="0.35">
      <c r="A547">
        <v>8541</v>
      </c>
      <c r="B547">
        <v>1990</v>
      </c>
      <c r="C547">
        <f t="shared" ca="1" si="16"/>
        <v>36</v>
      </c>
      <c r="D547" t="str" cm="1">
        <f t="array" aca="1" ref="D54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547" t="s">
        <v>37</v>
      </c>
      <c r="F547" t="s">
        <v>33</v>
      </c>
      <c r="G547" cm="1">
        <f t="array" ref="G547">_xlfn.IFS(marketing_campaign[[#This Row],[Marital_Status]]="Single",K547+L547+1,marketing_campaign[[#This Row],[Marital_Status]]="Together",K547+L547+2,marketing_campaign[[#This Row],[Marital_Status]]="Alone",K547+L547+1,marketing_campaign[[#This Row],[Marital_Status]]="Married",K547+L547+2,marketing_campaign[[#This Row],[Marital_Status]]="Divorced",K547+L547+1,marketing_campaign[[#This Row],[Marital_Status]]="YOLO",K547+L547+1,marketing_campaign[[#This Row],[Marital_Status]]="Absurd",K547+L547+1,marketing_campaign[[#This Row],[Marital_Status]]="Widow",K547+L547+1)</f>
        <v>3</v>
      </c>
      <c r="H547" t="str" cm="1">
        <f t="array" ref="H547">_xlfn.IFS(marketing_campaign[[#This Row],[Family_size]]=1,"Family_with_one_child",marketing_campaign[[#This Row],[Family_size]]&gt;1,"Family_with_more_children")</f>
        <v>Family_with_more_children</v>
      </c>
      <c r="I547">
        <v>24683</v>
      </c>
      <c r="J547" t="str">
        <f>IF(marketing_campaign[[#This Row],[Income]]&gt;=Sheet21!B597,"high_income","low_income")</f>
        <v>high_income</v>
      </c>
      <c r="K547">
        <v>1</v>
      </c>
      <c r="L547">
        <v>0</v>
      </c>
      <c r="M547" s="1">
        <v>41706</v>
      </c>
      <c r="N547">
        <v>98</v>
      </c>
      <c r="O547" t="str" cm="1">
        <f t="array" ref="O547">_xlfn.IFS(AND(marketing_campaign[[#This Row],[Recency]]&gt;=0,marketing_campaign[[#This Row],[Recency]]&lt;=14),"Early Recency",AND(marketing_campaign[[#This Row],[Recency]]&gt;=15,marketing_campaign[[#This Row],[Recency]]&lt;=31),"Mid-Recency",marketing_campaign[[#This Row],[Recency]]&gt;=32,"high Recency")</f>
        <v>high Recency</v>
      </c>
      <c r="P547">
        <v>8</v>
      </c>
      <c r="Q547">
        <v>4</v>
      </c>
      <c r="R547">
        <v>10</v>
      </c>
      <c r="S547">
        <v>6</v>
      </c>
      <c r="T547">
        <v>7</v>
      </c>
      <c r="U547">
        <v>6</v>
      </c>
      <c r="V547">
        <f>marketing_campaign[[#This Row],[MntGoldProds]]+marketing_campaign[[#This Row],[MntSweetProducts]]+marketing_campaign[[#This Row],[MntFishProducts]]+marketing_campaign[[#This Row],[MntMeatProducts]]+marketing_campaign[[#This Row],[MntFruits]]+marketing_campaign[[#This Row],[MntWines]]</f>
        <v>41</v>
      </c>
      <c r="W547">
        <v>2</v>
      </c>
      <c r="X547">
        <v>2</v>
      </c>
      <c r="Y547">
        <v>0</v>
      </c>
      <c r="Z547">
        <v>4</v>
      </c>
      <c r="AA547">
        <f t="shared" si="17"/>
        <v>8</v>
      </c>
      <c r="AB547" t="str" cm="1">
        <f t="array" ref="AB547">_xlfn.IFS(AND(AA547&gt;=0,AA547&lt;=15),"low purchase",AND(AA547&gt;=16,AA547&lt;=30),"mid purchase",AA547&gt;=31,"high purchase")</f>
        <v>low purchase</v>
      </c>
      <c r="AC547">
        <v>5</v>
      </c>
      <c r="AD547" t="str">
        <f>IF(marketing_campaign[[#This Row],[NumWebVisitsMonth]]&gt;=5.3,"higher_webvists","lower_webvisits")</f>
        <v>lower_webvisits</v>
      </c>
      <c r="AE547">
        <v>0</v>
      </c>
      <c r="AF547">
        <v>0</v>
      </c>
      <c r="AG547">
        <v>0</v>
      </c>
      <c r="AH547">
        <v>0</v>
      </c>
      <c r="AI547">
        <v>0</v>
      </c>
      <c r="AJ547">
        <v>0</v>
      </c>
      <c r="AK547">
        <v>3</v>
      </c>
      <c r="AL547">
        <v>11</v>
      </c>
      <c r="AM547">
        <v>0</v>
      </c>
      <c r="AN547">
        <f>marketing_campaign[[#This Row],[AcceptedCmp2]]+marketing_campaign[[#This Row],[AcceptedCmp1]]+marketing_campaign[[#This Row],[AcceptedCmp5]]+marketing_campaign[[#This Row],[AcceptedCmp4]]+marketing_campaign[[#This Row],[AcceptedCmp3]]+marketing_campaign[[#This Row],[Response]]</f>
        <v>0</v>
      </c>
      <c r="AO547" t="str" cm="1">
        <f t="array" ref="AO54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48" spans="1:41" x14ac:dyDescent="0.35">
      <c r="A548">
        <v>10955</v>
      </c>
      <c r="B548">
        <v>1964</v>
      </c>
      <c r="C548">
        <f t="shared" ca="1" si="16"/>
        <v>62</v>
      </c>
      <c r="D548" t="str" cm="1">
        <f t="array" aca="1" ref="D54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48" t="s">
        <v>29</v>
      </c>
      <c r="F548" t="s">
        <v>38</v>
      </c>
      <c r="G548" cm="1">
        <f t="array" ref="G548">_xlfn.IFS(marketing_campaign[[#This Row],[Marital_Status]]="Single",K548+L548+1,marketing_campaign[[#This Row],[Marital_Status]]="Together",K548+L548+2,marketing_campaign[[#This Row],[Marital_Status]]="Alone",K548+L548+1,marketing_campaign[[#This Row],[Marital_Status]]="Married",K548+L548+2,marketing_campaign[[#This Row],[Marital_Status]]="Divorced",K548+L548+1,marketing_campaign[[#This Row],[Marital_Status]]="YOLO",K548+L548+1,marketing_campaign[[#This Row],[Marital_Status]]="Absurd",K548+L548+1,marketing_campaign[[#This Row],[Marital_Status]]="Widow",K548+L548+1)</f>
        <v>1</v>
      </c>
      <c r="H548" t="str" cm="1">
        <f t="array" ref="H548">_xlfn.IFS(marketing_campaign[[#This Row],[Family_size]]=1,"Family_with_one_child",marketing_campaign[[#This Row],[Family_size]]&gt;1,"Family_with_more_children")</f>
        <v>Family_with_one_child</v>
      </c>
      <c r="I548">
        <v>85620</v>
      </c>
      <c r="J548" t="str">
        <f>IF(marketing_campaign[[#This Row],[Income]]&gt;=Sheet21!B598,"high_income","low_income")</f>
        <v>high_income</v>
      </c>
      <c r="K548">
        <v>0</v>
      </c>
      <c r="L548">
        <v>0</v>
      </c>
      <c r="M548" s="1">
        <v>41646</v>
      </c>
      <c r="N548">
        <v>68</v>
      </c>
      <c r="O548" t="str" cm="1">
        <f t="array" ref="O548">_xlfn.IFS(AND(marketing_campaign[[#This Row],[Recency]]&gt;=0,marketing_campaign[[#This Row],[Recency]]&lt;=14),"Early Recency",AND(marketing_campaign[[#This Row],[Recency]]&gt;=15,marketing_campaign[[#This Row],[Recency]]&lt;=31),"Mid-Recency",marketing_campaign[[#This Row],[Recency]]&gt;=32,"high Recency")</f>
        <v>high Recency</v>
      </c>
      <c r="P548">
        <v>416</v>
      </c>
      <c r="Q548">
        <v>46</v>
      </c>
      <c r="R548">
        <v>925</v>
      </c>
      <c r="S548">
        <v>60</v>
      </c>
      <c r="T548">
        <v>107</v>
      </c>
      <c r="U548">
        <v>46</v>
      </c>
      <c r="V548">
        <f>marketing_campaign[[#This Row],[MntGoldProds]]+marketing_campaign[[#This Row],[MntSweetProducts]]+marketing_campaign[[#This Row],[MntFishProducts]]+marketing_campaign[[#This Row],[MntMeatProducts]]+marketing_campaign[[#This Row],[MntFruits]]+marketing_campaign[[#This Row],[MntWines]]</f>
        <v>1600</v>
      </c>
      <c r="W548">
        <v>1</v>
      </c>
      <c r="X548">
        <v>3</v>
      </c>
      <c r="Y548">
        <v>6</v>
      </c>
      <c r="Z548">
        <v>4</v>
      </c>
      <c r="AA548">
        <f t="shared" si="17"/>
        <v>14</v>
      </c>
      <c r="AB548" t="str" cm="1">
        <f t="array" ref="AB548">_xlfn.IFS(AND(AA548&gt;=0,AA548&lt;=15),"low purchase",AND(AA548&gt;=16,AA548&lt;=30),"mid purchase",AA548&gt;=31,"high purchase")</f>
        <v>low purchase</v>
      </c>
      <c r="AC548">
        <v>1</v>
      </c>
      <c r="AD548" t="str">
        <f>IF(marketing_campaign[[#This Row],[NumWebVisitsMonth]]&gt;=5.3,"higher_webvists","lower_webvisits")</f>
        <v>lower_webvisits</v>
      </c>
      <c r="AE548">
        <v>0</v>
      </c>
      <c r="AF548">
        <v>0</v>
      </c>
      <c r="AG548">
        <v>0</v>
      </c>
      <c r="AH548">
        <v>0</v>
      </c>
      <c r="AI548">
        <v>0</v>
      </c>
      <c r="AJ548">
        <v>0</v>
      </c>
      <c r="AK548">
        <v>3</v>
      </c>
      <c r="AL548">
        <v>11</v>
      </c>
      <c r="AM548">
        <v>1</v>
      </c>
      <c r="AN548">
        <f>marketing_campaign[[#This Row],[AcceptedCmp2]]+marketing_campaign[[#This Row],[AcceptedCmp1]]+marketing_campaign[[#This Row],[AcceptedCmp5]]+marketing_campaign[[#This Row],[AcceptedCmp4]]+marketing_campaign[[#This Row],[AcceptedCmp3]]+marketing_campaign[[#This Row],[Response]]</f>
        <v>1</v>
      </c>
      <c r="AO548" t="str" cm="1">
        <f t="array" ref="AO54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549" spans="1:41" x14ac:dyDescent="0.35">
      <c r="A549">
        <v>4368</v>
      </c>
      <c r="B549">
        <v>1980</v>
      </c>
      <c r="C549">
        <f t="shared" ca="1" si="16"/>
        <v>46</v>
      </c>
      <c r="D549" t="str" cm="1">
        <f t="array" aca="1" ref="D54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49" t="s">
        <v>29</v>
      </c>
      <c r="F549" t="s">
        <v>33</v>
      </c>
      <c r="G549" cm="1">
        <f t="array" ref="G549">_xlfn.IFS(marketing_campaign[[#This Row],[Marital_Status]]="Single",K549+L549+1,marketing_campaign[[#This Row],[Marital_Status]]="Together",K549+L549+2,marketing_campaign[[#This Row],[Marital_Status]]="Alone",K549+L549+1,marketing_campaign[[#This Row],[Marital_Status]]="Married",K549+L549+2,marketing_campaign[[#This Row],[Marital_Status]]="Divorced",K549+L549+1,marketing_campaign[[#This Row],[Marital_Status]]="YOLO",K549+L549+1,marketing_campaign[[#This Row],[Marital_Status]]="Absurd",K549+L549+1,marketing_campaign[[#This Row],[Marital_Status]]="Widow",K549+L549+1)</f>
        <v>3</v>
      </c>
      <c r="H549" t="str" cm="1">
        <f t="array" ref="H549">_xlfn.IFS(marketing_campaign[[#This Row],[Family_size]]=1,"Family_with_one_child",marketing_campaign[[#This Row],[Family_size]]&gt;1,"Family_with_more_children")</f>
        <v>Family_with_more_children</v>
      </c>
      <c r="I549">
        <v>47850</v>
      </c>
      <c r="J549" t="str">
        <f>IF(marketing_campaign[[#This Row],[Income]]&gt;=Sheet21!B599,"high_income","low_income")</f>
        <v>high_income</v>
      </c>
      <c r="K549">
        <v>1</v>
      </c>
      <c r="L549">
        <v>0</v>
      </c>
      <c r="M549" s="1">
        <v>41611</v>
      </c>
      <c r="N549">
        <v>72</v>
      </c>
      <c r="O549" t="str" cm="1">
        <f t="array" ref="O549">_xlfn.IFS(AND(marketing_campaign[[#This Row],[Recency]]&gt;=0,marketing_campaign[[#This Row],[Recency]]&lt;=14),"Early Recency",AND(marketing_campaign[[#This Row],[Recency]]&gt;=15,marketing_campaign[[#This Row],[Recency]]&lt;=31),"Mid-Recency",marketing_campaign[[#This Row],[Recency]]&gt;=32,"high Recency")</f>
        <v>high Recency</v>
      </c>
      <c r="P549">
        <v>42</v>
      </c>
      <c r="Q549">
        <v>7</v>
      </c>
      <c r="R549">
        <v>43</v>
      </c>
      <c r="S549">
        <v>20</v>
      </c>
      <c r="T549">
        <v>12</v>
      </c>
      <c r="U549">
        <v>10</v>
      </c>
      <c r="V549">
        <f>marketing_campaign[[#This Row],[MntGoldProds]]+marketing_campaign[[#This Row],[MntSweetProducts]]+marketing_campaign[[#This Row],[MntFishProducts]]+marketing_campaign[[#This Row],[MntMeatProducts]]+marketing_campaign[[#This Row],[MntFruits]]+marketing_campaign[[#This Row],[MntWines]]</f>
        <v>134</v>
      </c>
      <c r="W549">
        <v>1</v>
      </c>
      <c r="X549">
        <v>3</v>
      </c>
      <c r="Y549">
        <v>0</v>
      </c>
      <c r="Z549">
        <v>4</v>
      </c>
      <c r="AA549">
        <f t="shared" si="17"/>
        <v>8</v>
      </c>
      <c r="AB549" t="str" cm="1">
        <f t="array" ref="AB549">_xlfn.IFS(AND(AA549&gt;=0,AA549&lt;=15),"low purchase",AND(AA549&gt;=16,AA549&lt;=30),"mid purchase",AA549&gt;=31,"high purchase")</f>
        <v>low purchase</v>
      </c>
      <c r="AC549">
        <v>6</v>
      </c>
      <c r="AD549" t="str">
        <f>IF(marketing_campaign[[#This Row],[NumWebVisitsMonth]]&gt;=5.3,"higher_webvists","lower_webvisits")</f>
        <v>higher_webvists</v>
      </c>
      <c r="AE549">
        <v>0</v>
      </c>
      <c r="AF549">
        <v>0</v>
      </c>
      <c r="AG549">
        <v>0</v>
      </c>
      <c r="AH549">
        <v>0</v>
      </c>
      <c r="AI549">
        <v>0</v>
      </c>
      <c r="AJ549">
        <v>0</v>
      </c>
      <c r="AK549">
        <v>3</v>
      </c>
      <c r="AL549">
        <v>11</v>
      </c>
      <c r="AM549">
        <v>0</v>
      </c>
      <c r="AN549">
        <f>marketing_campaign[[#This Row],[AcceptedCmp2]]+marketing_campaign[[#This Row],[AcceptedCmp1]]+marketing_campaign[[#This Row],[AcceptedCmp5]]+marketing_campaign[[#This Row],[AcceptedCmp4]]+marketing_campaign[[#This Row],[AcceptedCmp3]]+marketing_campaign[[#This Row],[Response]]</f>
        <v>0</v>
      </c>
      <c r="AO549" t="str" cm="1">
        <f t="array" ref="AO54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50" spans="1:41" x14ac:dyDescent="0.35">
      <c r="A550">
        <v>9671</v>
      </c>
      <c r="B550">
        <v>1968</v>
      </c>
      <c r="C550">
        <f t="shared" ca="1" si="16"/>
        <v>58</v>
      </c>
      <c r="D550" t="str" cm="1">
        <f t="array" aca="1" ref="D55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50" t="s">
        <v>29</v>
      </c>
      <c r="F550" t="s">
        <v>33</v>
      </c>
      <c r="G550" cm="1">
        <f t="array" ref="G550">_xlfn.IFS(marketing_campaign[[#This Row],[Marital_Status]]="Single",K550+L550+1,marketing_campaign[[#This Row],[Marital_Status]]="Together",K550+L550+2,marketing_campaign[[#This Row],[Marital_Status]]="Alone",K550+L550+1,marketing_campaign[[#This Row],[Marital_Status]]="Married",K550+L550+2,marketing_campaign[[#This Row],[Marital_Status]]="Divorced",K550+L550+1,marketing_campaign[[#This Row],[Marital_Status]]="YOLO",K550+L550+1,marketing_campaign[[#This Row],[Marital_Status]]="Absurd",K550+L550+1,marketing_campaign[[#This Row],[Marital_Status]]="Widow",K550+L550+1)</f>
        <v>4</v>
      </c>
      <c r="H550" t="str" cm="1">
        <f t="array" ref="H550">_xlfn.IFS(marketing_campaign[[#This Row],[Family_size]]=1,"Family_with_one_child",marketing_campaign[[#This Row],[Family_size]]&gt;1,"Family_with_more_children")</f>
        <v>Family_with_more_children</v>
      </c>
      <c r="I550">
        <v>19514</v>
      </c>
      <c r="J550" t="str">
        <f>IF(marketing_campaign[[#This Row],[Income]]&gt;=Sheet21!B600,"high_income","low_income")</f>
        <v>high_income</v>
      </c>
      <c r="K550">
        <v>1</v>
      </c>
      <c r="L550">
        <v>1</v>
      </c>
      <c r="M550" s="1">
        <v>41665</v>
      </c>
      <c r="N550">
        <v>47</v>
      </c>
      <c r="O550" t="str" cm="1">
        <f t="array" ref="O550">_xlfn.IFS(AND(marketing_campaign[[#This Row],[Recency]]&gt;=0,marketing_campaign[[#This Row],[Recency]]&lt;=14),"Early Recency",AND(marketing_campaign[[#This Row],[Recency]]&gt;=15,marketing_campaign[[#This Row],[Recency]]&lt;=31),"Mid-Recency",marketing_campaign[[#This Row],[Recency]]&gt;=32,"high Recency")</f>
        <v>high Recency</v>
      </c>
      <c r="P550">
        <v>14</v>
      </c>
      <c r="Q550">
        <v>3</v>
      </c>
      <c r="R550">
        <v>21</v>
      </c>
      <c r="S550">
        <v>2</v>
      </c>
      <c r="T550">
        <v>1</v>
      </c>
      <c r="U550">
        <v>28</v>
      </c>
      <c r="V550">
        <f>marketing_campaign[[#This Row],[MntGoldProds]]+marketing_campaign[[#This Row],[MntSweetProducts]]+marketing_campaign[[#This Row],[MntFishProducts]]+marketing_campaign[[#This Row],[MntMeatProducts]]+marketing_campaign[[#This Row],[MntFruits]]+marketing_campaign[[#This Row],[MntWines]]</f>
        <v>69</v>
      </c>
      <c r="W550">
        <v>4</v>
      </c>
      <c r="X550">
        <v>3</v>
      </c>
      <c r="Y550">
        <v>1</v>
      </c>
      <c r="Z550">
        <v>2</v>
      </c>
      <c r="AA550">
        <f t="shared" si="17"/>
        <v>10</v>
      </c>
      <c r="AB550" t="str" cm="1">
        <f t="array" ref="AB550">_xlfn.IFS(AND(AA550&gt;=0,AA550&lt;=15),"low purchase",AND(AA550&gt;=16,AA550&lt;=30),"mid purchase",AA550&gt;=31,"high purchase")</f>
        <v>low purchase</v>
      </c>
      <c r="AC550">
        <v>8</v>
      </c>
      <c r="AD550" t="str">
        <f>IF(marketing_campaign[[#This Row],[NumWebVisitsMonth]]&gt;=5.3,"higher_webvists","lower_webvisits")</f>
        <v>higher_webvists</v>
      </c>
      <c r="AE550">
        <v>1</v>
      </c>
      <c r="AF550">
        <v>0</v>
      </c>
      <c r="AG550">
        <v>0</v>
      </c>
      <c r="AH550">
        <v>0</v>
      </c>
      <c r="AI550">
        <v>0</v>
      </c>
      <c r="AJ550">
        <v>0</v>
      </c>
      <c r="AK550">
        <v>3</v>
      </c>
      <c r="AL550">
        <v>11</v>
      </c>
      <c r="AM550">
        <v>1</v>
      </c>
      <c r="AN550">
        <f>marketing_campaign[[#This Row],[AcceptedCmp2]]+marketing_campaign[[#This Row],[AcceptedCmp1]]+marketing_campaign[[#This Row],[AcceptedCmp5]]+marketing_campaign[[#This Row],[AcceptedCmp4]]+marketing_campaign[[#This Row],[AcceptedCmp3]]+marketing_campaign[[#This Row],[Response]]</f>
        <v>2</v>
      </c>
      <c r="AO550" t="str" cm="1">
        <f t="array" ref="AO55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551" spans="1:41" x14ac:dyDescent="0.35">
      <c r="A551">
        <v>2256</v>
      </c>
      <c r="B551">
        <v>1973</v>
      </c>
      <c r="C551">
        <f t="shared" ca="1" si="16"/>
        <v>53</v>
      </c>
      <c r="D551" t="str" cm="1">
        <f t="array" aca="1" ref="D55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51" t="s">
        <v>34</v>
      </c>
      <c r="F551" t="s">
        <v>33</v>
      </c>
      <c r="G551" cm="1">
        <f t="array" ref="G551">_xlfn.IFS(marketing_campaign[[#This Row],[Marital_Status]]="Single",K551+L551+1,marketing_campaign[[#This Row],[Marital_Status]]="Together",K551+L551+2,marketing_campaign[[#This Row],[Marital_Status]]="Alone",K551+L551+1,marketing_campaign[[#This Row],[Marital_Status]]="Married",K551+L551+2,marketing_campaign[[#This Row],[Marital_Status]]="Divorced",K551+L551+1,marketing_campaign[[#This Row],[Marital_Status]]="YOLO",K551+L551+1,marketing_campaign[[#This Row],[Marital_Status]]="Absurd",K551+L551+1,marketing_campaign[[#This Row],[Marital_Status]]="Widow",K551+L551+1)</f>
        <v>4</v>
      </c>
      <c r="H551" t="str" cm="1">
        <f t="array" ref="H551">_xlfn.IFS(marketing_campaign[[#This Row],[Family_size]]=1,"Family_with_one_child",marketing_campaign[[#This Row],[Family_size]]&gt;1,"Family_with_more_children")</f>
        <v>Family_with_more_children</v>
      </c>
      <c r="I551">
        <v>27159</v>
      </c>
      <c r="J551" t="str">
        <f>IF(marketing_campaign[[#This Row],[Income]]&gt;=Sheet21!B601,"high_income","low_income")</f>
        <v>high_income</v>
      </c>
      <c r="K551">
        <v>1</v>
      </c>
      <c r="L551">
        <v>1</v>
      </c>
      <c r="M551" s="1">
        <v>41727</v>
      </c>
      <c r="N551">
        <v>33</v>
      </c>
      <c r="O551" t="str" cm="1">
        <f t="array" ref="O551">_xlfn.IFS(AND(marketing_campaign[[#This Row],[Recency]]&gt;=0,marketing_campaign[[#This Row],[Recency]]&lt;=14),"Early Recency",AND(marketing_campaign[[#This Row],[Recency]]&gt;=15,marketing_campaign[[#This Row],[Recency]]&lt;=31),"Mid-Recency",marketing_campaign[[#This Row],[Recency]]&gt;=32,"high Recency")</f>
        <v>high Recency</v>
      </c>
      <c r="P551">
        <v>17</v>
      </c>
      <c r="Q551">
        <v>0</v>
      </c>
      <c r="R551">
        <v>3</v>
      </c>
      <c r="S551">
        <v>0</v>
      </c>
      <c r="T551">
        <v>0</v>
      </c>
      <c r="U551">
        <v>1</v>
      </c>
      <c r="V551">
        <f>marketing_campaign[[#This Row],[MntGoldProds]]+marketing_campaign[[#This Row],[MntSweetProducts]]+marketing_campaign[[#This Row],[MntFishProducts]]+marketing_campaign[[#This Row],[MntMeatProducts]]+marketing_campaign[[#This Row],[MntFruits]]+marketing_campaign[[#This Row],[MntWines]]</f>
        <v>21</v>
      </c>
      <c r="W551">
        <v>2</v>
      </c>
      <c r="X551">
        <v>1</v>
      </c>
      <c r="Y551">
        <v>0</v>
      </c>
      <c r="Z551">
        <v>3</v>
      </c>
      <c r="AA551">
        <f t="shared" si="17"/>
        <v>6</v>
      </c>
      <c r="AB551" t="str" cm="1">
        <f t="array" ref="AB551">_xlfn.IFS(AND(AA551&gt;=0,AA551&lt;=15),"low purchase",AND(AA551&gt;=16,AA551&lt;=30),"mid purchase",AA551&gt;=31,"high purchase")</f>
        <v>low purchase</v>
      </c>
      <c r="AC551">
        <v>6</v>
      </c>
      <c r="AD551" t="str">
        <f>IF(marketing_campaign[[#This Row],[NumWebVisitsMonth]]&gt;=5.3,"higher_webvists","lower_webvisits")</f>
        <v>higher_webvists</v>
      </c>
      <c r="AE551">
        <v>0</v>
      </c>
      <c r="AF551">
        <v>0</v>
      </c>
      <c r="AG551">
        <v>0</v>
      </c>
      <c r="AH551">
        <v>0</v>
      </c>
      <c r="AI551">
        <v>0</v>
      </c>
      <c r="AJ551">
        <v>0</v>
      </c>
      <c r="AK551">
        <v>3</v>
      </c>
      <c r="AL551">
        <v>11</v>
      </c>
      <c r="AM551">
        <v>0</v>
      </c>
      <c r="AN551">
        <f>marketing_campaign[[#This Row],[AcceptedCmp2]]+marketing_campaign[[#This Row],[AcceptedCmp1]]+marketing_campaign[[#This Row],[AcceptedCmp5]]+marketing_campaign[[#This Row],[AcceptedCmp4]]+marketing_campaign[[#This Row],[AcceptedCmp3]]+marketing_campaign[[#This Row],[Response]]</f>
        <v>0</v>
      </c>
      <c r="AO551" t="str" cm="1">
        <f t="array" ref="AO55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52" spans="1:41" x14ac:dyDescent="0.35">
      <c r="A552">
        <v>4279</v>
      </c>
      <c r="B552">
        <v>1963</v>
      </c>
      <c r="C552">
        <f t="shared" ca="1" si="16"/>
        <v>63</v>
      </c>
      <c r="D552" t="str" cm="1">
        <f t="array" aca="1" ref="D55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52" t="s">
        <v>37</v>
      </c>
      <c r="F552" t="s">
        <v>30</v>
      </c>
      <c r="G552" cm="1">
        <f t="array" ref="G552">_xlfn.IFS(marketing_campaign[[#This Row],[Marital_Status]]="Single",K552+L552+1,marketing_campaign[[#This Row],[Marital_Status]]="Together",K552+L552+2,marketing_campaign[[#This Row],[Marital_Status]]="Alone",K552+L552+1,marketing_campaign[[#This Row],[Marital_Status]]="Married",K552+L552+2,marketing_campaign[[#This Row],[Marital_Status]]="Divorced",K552+L552+1,marketing_campaign[[#This Row],[Marital_Status]]="YOLO",K552+L552+1,marketing_campaign[[#This Row],[Marital_Status]]="Absurd",K552+L552+1,marketing_campaign[[#This Row],[Marital_Status]]="Widow",K552+L552+1)</f>
        <v>3</v>
      </c>
      <c r="H552" t="str" cm="1">
        <f t="array" ref="H552">_xlfn.IFS(marketing_campaign[[#This Row],[Family_size]]=1,"Family_with_one_child",marketing_campaign[[#This Row],[Family_size]]&gt;1,"Family_with_more_children")</f>
        <v>Family_with_more_children</v>
      </c>
      <c r="I552">
        <v>39548</v>
      </c>
      <c r="J552" t="str">
        <f>IF(marketing_campaign[[#This Row],[Income]]&gt;=Sheet21!B602,"high_income","low_income")</f>
        <v>high_income</v>
      </c>
      <c r="K552">
        <v>1</v>
      </c>
      <c r="L552">
        <v>1</v>
      </c>
      <c r="M552" s="1">
        <v>41729</v>
      </c>
      <c r="N552">
        <v>87</v>
      </c>
      <c r="O552" t="str" cm="1">
        <f t="array" ref="O552">_xlfn.IFS(AND(marketing_campaign[[#This Row],[Recency]]&gt;=0,marketing_campaign[[#This Row],[Recency]]&lt;=14),"Early Recency",AND(marketing_campaign[[#This Row],[Recency]]&gt;=15,marketing_campaign[[#This Row],[Recency]]&lt;=31),"Mid-Recency",marketing_campaign[[#This Row],[Recency]]&gt;=32,"high Recency")</f>
        <v>high Recency</v>
      </c>
      <c r="P552">
        <v>15</v>
      </c>
      <c r="Q552">
        <v>4</v>
      </c>
      <c r="R552">
        <v>10</v>
      </c>
      <c r="S552">
        <v>3</v>
      </c>
      <c r="T552">
        <v>4</v>
      </c>
      <c r="U552">
        <v>18</v>
      </c>
      <c r="V552">
        <f>marketing_campaign[[#This Row],[MntGoldProds]]+marketing_campaign[[#This Row],[MntSweetProducts]]+marketing_campaign[[#This Row],[MntFishProducts]]+marketing_campaign[[#This Row],[MntMeatProducts]]+marketing_campaign[[#This Row],[MntFruits]]+marketing_campaign[[#This Row],[MntWines]]</f>
        <v>54</v>
      </c>
      <c r="W552">
        <v>2</v>
      </c>
      <c r="X552">
        <v>1</v>
      </c>
      <c r="Y552">
        <v>1</v>
      </c>
      <c r="Z552">
        <v>3</v>
      </c>
      <c r="AA552">
        <f t="shared" si="17"/>
        <v>7</v>
      </c>
      <c r="AB552" t="str" cm="1">
        <f t="array" ref="AB552">_xlfn.IFS(AND(AA552&gt;=0,AA552&lt;=15),"low purchase",AND(AA552&gt;=16,AA552&lt;=30),"mid purchase",AA552&gt;=31,"high purchase")</f>
        <v>low purchase</v>
      </c>
      <c r="AC552">
        <v>3</v>
      </c>
      <c r="AD552" t="str">
        <f>IF(marketing_campaign[[#This Row],[NumWebVisitsMonth]]&gt;=5.3,"higher_webvists","lower_webvisits")</f>
        <v>lower_webvisits</v>
      </c>
      <c r="AE552">
        <v>0</v>
      </c>
      <c r="AF552">
        <v>0</v>
      </c>
      <c r="AG552">
        <v>0</v>
      </c>
      <c r="AH552">
        <v>0</v>
      </c>
      <c r="AI552">
        <v>0</v>
      </c>
      <c r="AJ552">
        <v>0</v>
      </c>
      <c r="AK552">
        <v>3</v>
      </c>
      <c r="AL552">
        <v>11</v>
      </c>
      <c r="AM552">
        <v>0</v>
      </c>
      <c r="AN552">
        <f>marketing_campaign[[#This Row],[AcceptedCmp2]]+marketing_campaign[[#This Row],[AcceptedCmp1]]+marketing_campaign[[#This Row],[AcceptedCmp5]]+marketing_campaign[[#This Row],[AcceptedCmp4]]+marketing_campaign[[#This Row],[AcceptedCmp3]]+marketing_campaign[[#This Row],[Response]]</f>
        <v>0</v>
      </c>
      <c r="AO552" t="str" cm="1">
        <f t="array" ref="AO55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53" spans="1:41" x14ac:dyDescent="0.35">
      <c r="A553">
        <v>5371</v>
      </c>
      <c r="B553">
        <v>1989</v>
      </c>
      <c r="C553">
        <f t="shared" ca="1" si="16"/>
        <v>37</v>
      </c>
      <c r="D553" t="str" cm="1">
        <f t="array" aca="1" ref="D55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553" t="s">
        <v>29</v>
      </c>
      <c r="F553" t="s">
        <v>30</v>
      </c>
      <c r="G553" cm="1">
        <f t="array" ref="G553">_xlfn.IFS(marketing_campaign[[#This Row],[Marital_Status]]="Single",K553+L553+1,marketing_campaign[[#This Row],[Marital_Status]]="Together",K553+L553+2,marketing_campaign[[#This Row],[Marital_Status]]="Alone",K553+L553+1,marketing_campaign[[#This Row],[Marital_Status]]="Married",K553+L553+2,marketing_campaign[[#This Row],[Marital_Status]]="Divorced",K553+L553+1,marketing_campaign[[#This Row],[Marital_Status]]="YOLO",K553+L553+1,marketing_campaign[[#This Row],[Marital_Status]]="Absurd",K553+L553+1,marketing_campaign[[#This Row],[Marital_Status]]="Widow",K553+L553+1)</f>
        <v>2</v>
      </c>
      <c r="H553" t="str" cm="1">
        <f t="array" ref="H553">_xlfn.IFS(marketing_campaign[[#This Row],[Family_size]]=1,"Family_with_one_child",marketing_campaign[[#This Row],[Family_size]]&gt;1,"Family_with_more_children")</f>
        <v>Family_with_more_children</v>
      </c>
      <c r="I553">
        <v>21474</v>
      </c>
      <c r="J553" t="str">
        <f>IF(marketing_campaign[[#This Row],[Income]]&gt;=Sheet21!B603,"high_income","low_income")</f>
        <v>high_income</v>
      </c>
      <c r="K553">
        <v>1</v>
      </c>
      <c r="L553">
        <v>0</v>
      </c>
      <c r="M553" s="1">
        <v>41737</v>
      </c>
      <c r="N553">
        <v>0</v>
      </c>
      <c r="O553" t="str" cm="1">
        <f t="array" ref="O553">_xlfn.IFS(AND(marketing_campaign[[#This Row],[Recency]]&gt;=0,marketing_campaign[[#This Row],[Recency]]&lt;=14),"Early Recency",AND(marketing_campaign[[#This Row],[Recency]]&gt;=15,marketing_campaign[[#This Row],[Recency]]&lt;=31),"Mid-Recency",marketing_campaign[[#This Row],[Recency]]&gt;=32,"high Recency")</f>
        <v>Early Recency</v>
      </c>
      <c r="P553">
        <v>6</v>
      </c>
      <c r="Q553">
        <v>16</v>
      </c>
      <c r="R553">
        <v>24</v>
      </c>
      <c r="S553">
        <v>11</v>
      </c>
      <c r="T553">
        <v>0</v>
      </c>
      <c r="U553">
        <v>34</v>
      </c>
      <c r="V553">
        <f>marketing_campaign[[#This Row],[MntGoldProds]]+marketing_campaign[[#This Row],[MntSweetProducts]]+marketing_campaign[[#This Row],[MntFishProducts]]+marketing_campaign[[#This Row],[MntMeatProducts]]+marketing_campaign[[#This Row],[MntFruits]]+marketing_campaign[[#This Row],[MntWines]]</f>
        <v>91</v>
      </c>
      <c r="W553">
        <v>2</v>
      </c>
      <c r="X553">
        <v>3</v>
      </c>
      <c r="Y553">
        <v>1</v>
      </c>
      <c r="Z553">
        <v>2</v>
      </c>
      <c r="AA553">
        <f t="shared" si="17"/>
        <v>8</v>
      </c>
      <c r="AB553" t="str" cm="1">
        <f t="array" ref="AB553">_xlfn.IFS(AND(AA553&gt;=0,AA553&lt;=15),"low purchase",AND(AA553&gt;=16,AA553&lt;=30),"mid purchase",AA553&gt;=31,"high purchase")</f>
        <v>low purchase</v>
      </c>
      <c r="AC553">
        <v>7</v>
      </c>
      <c r="AD553" t="str">
        <f>IF(marketing_campaign[[#This Row],[NumWebVisitsMonth]]&gt;=5.3,"higher_webvists","lower_webvisits")</f>
        <v>higher_webvists</v>
      </c>
      <c r="AE553">
        <v>1</v>
      </c>
      <c r="AF553">
        <v>0</v>
      </c>
      <c r="AG553">
        <v>0</v>
      </c>
      <c r="AH553">
        <v>0</v>
      </c>
      <c r="AI553">
        <v>0</v>
      </c>
      <c r="AJ553">
        <v>0</v>
      </c>
      <c r="AK553">
        <v>3</v>
      </c>
      <c r="AL553">
        <v>11</v>
      </c>
      <c r="AM553">
        <v>1</v>
      </c>
      <c r="AN553">
        <f>marketing_campaign[[#This Row],[AcceptedCmp2]]+marketing_campaign[[#This Row],[AcceptedCmp1]]+marketing_campaign[[#This Row],[AcceptedCmp5]]+marketing_campaign[[#This Row],[AcceptedCmp4]]+marketing_campaign[[#This Row],[AcceptedCmp3]]+marketing_campaign[[#This Row],[Response]]</f>
        <v>2</v>
      </c>
      <c r="AO553" t="str" cm="1">
        <f t="array" ref="AO55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554" spans="1:41" x14ac:dyDescent="0.35">
      <c r="A554">
        <v>9240</v>
      </c>
      <c r="B554">
        <v>1971</v>
      </c>
      <c r="C554">
        <f t="shared" ca="1" si="16"/>
        <v>55</v>
      </c>
      <c r="D554" t="str" cm="1">
        <f t="array" aca="1" ref="D55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54" t="s">
        <v>32</v>
      </c>
      <c r="F554" t="s">
        <v>30</v>
      </c>
      <c r="G554" cm="1">
        <f t="array" ref="G554">_xlfn.IFS(marketing_campaign[[#This Row],[Marital_Status]]="Single",K554+L554+1,marketing_campaign[[#This Row],[Marital_Status]]="Together",K554+L554+2,marketing_campaign[[#This Row],[Marital_Status]]="Alone",K554+L554+1,marketing_campaign[[#This Row],[Marital_Status]]="Married",K554+L554+2,marketing_campaign[[#This Row],[Marital_Status]]="Divorced",K554+L554+1,marketing_campaign[[#This Row],[Marital_Status]]="YOLO",K554+L554+1,marketing_campaign[[#This Row],[Marital_Status]]="Absurd",K554+L554+1,marketing_campaign[[#This Row],[Marital_Status]]="Widow",K554+L554+1)</f>
        <v>2</v>
      </c>
      <c r="H554" t="str" cm="1">
        <f t="array" ref="H554">_xlfn.IFS(marketing_campaign[[#This Row],[Family_size]]=1,"Family_with_one_child",marketing_campaign[[#This Row],[Family_size]]&gt;1,"Family_with_more_children")</f>
        <v>Family_with_more_children</v>
      </c>
      <c r="I554">
        <v>60504</v>
      </c>
      <c r="J554" t="str">
        <f>IF(marketing_campaign[[#This Row],[Income]]&gt;=Sheet21!B604,"high_income","low_income")</f>
        <v>high_income</v>
      </c>
      <c r="K554">
        <v>0</v>
      </c>
      <c r="L554">
        <v>1</v>
      </c>
      <c r="M554" s="1">
        <v>41677</v>
      </c>
      <c r="N554">
        <v>73</v>
      </c>
      <c r="O554" t="str" cm="1">
        <f t="array" ref="O554">_xlfn.IFS(AND(marketing_campaign[[#This Row],[Recency]]&gt;=0,marketing_campaign[[#This Row],[Recency]]&lt;=14),"Early Recency",AND(marketing_campaign[[#This Row],[Recency]]&gt;=15,marketing_campaign[[#This Row],[Recency]]&lt;=31),"Mid-Recency",marketing_campaign[[#This Row],[Recency]]&gt;=32,"high Recency")</f>
        <v>high Recency</v>
      </c>
      <c r="P554">
        <v>458</v>
      </c>
      <c r="Q554">
        <v>0</v>
      </c>
      <c r="R554">
        <v>24</v>
      </c>
      <c r="S554">
        <v>6</v>
      </c>
      <c r="T554">
        <v>4</v>
      </c>
      <c r="U554">
        <v>34</v>
      </c>
      <c r="V554">
        <f>marketing_campaign[[#This Row],[MntGoldProds]]+marketing_campaign[[#This Row],[MntSweetProducts]]+marketing_campaign[[#This Row],[MntFishProducts]]+marketing_campaign[[#This Row],[MntMeatProducts]]+marketing_campaign[[#This Row],[MntFruits]]+marketing_campaign[[#This Row],[MntWines]]</f>
        <v>526</v>
      </c>
      <c r="W554">
        <v>2</v>
      </c>
      <c r="X554">
        <v>6</v>
      </c>
      <c r="Y554">
        <v>2</v>
      </c>
      <c r="Z554">
        <v>8</v>
      </c>
      <c r="AA554">
        <f t="shared" si="17"/>
        <v>18</v>
      </c>
      <c r="AB554" t="str" cm="1">
        <f t="array" ref="AB554">_xlfn.IFS(AND(AA554&gt;=0,AA554&lt;=15),"low purchase",AND(AA554&gt;=16,AA554&lt;=30),"mid purchase",AA554&gt;=31,"high purchase")</f>
        <v>mid purchase</v>
      </c>
      <c r="AC554">
        <v>6</v>
      </c>
      <c r="AD554" t="str">
        <f>IF(marketing_campaign[[#This Row],[NumWebVisitsMonth]]&gt;=5.3,"higher_webvists","lower_webvisits")</f>
        <v>higher_webvists</v>
      </c>
      <c r="AE554">
        <v>0</v>
      </c>
      <c r="AF554">
        <v>0</v>
      </c>
      <c r="AG554">
        <v>0</v>
      </c>
      <c r="AH554">
        <v>0</v>
      </c>
      <c r="AI554">
        <v>0</v>
      </c>
      <c r="AJ554">
        <v>0</v>
      </c>
      <c r="AK554">
        <v>3</v>
      </c>
      <c r="AL554">
        <v>11</v>
      </c>
      <c r="AM554">
        <v>0</v>
      </c>
      <c r="AN554">
        <f>marketing_campaign[[#This Row],[AcceptedCmp2]]+marketing_campaign[[#This Row],[AcceptedCmp1]]+marketing_campaign[[#This Row],[AcceptedCmp5]]+marketing_campaign[[#This Row],[AcceptedCmp4]]+marketing_campaign[[#This Row],[AcceptedCmp3]]+marketing_campaign[[#This Row],[Response]]</f>
        <v>0</v>
      </c>
      <c r="AO554" t="str" cm="1">
        <f t="array" ref="AO55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55" spans="1:41" x14ac:dyDescent="0.35">
      <c r="A555">
        <v>9460</v>
      </c>
      <c r="B555">
        <v>1963</v>
      </c>
      <c r="C555">
        <f t="shared" ca="1" si="16"/>
        <v>63</v>
      </c>
      <c r="D555" t="str" cm="1">
        <f t="array" aca="1" ref="D55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55" t="s">
        <v>29</v>
      </c>
      <c r="F555" t="s">
        <v>33</v>
      </c>
      <c r="G555" cm="1">
        <f t="array" ref="G555">_xlfn.IFS(marketing_campaign[[#This Row],[Marital_Status]]="Single",K555+L555+1,marketing_campaign[[#This Row],[Marital_Status]]="Together",K555+L555+2,marketing_campaign[[#This Row],[Marital_Status]]="Alone",K555+L555+1,marketing_campaign[[#This Row],[Marital_Status]]="Married",K555+L555+2,marketing_campaign[[#This Row],[Marital_Status]]="Divorced",K555+L555+1,marketing_campaign[[#This Row],[Marital_Status]]="YOLO",K555+L555+1,marketing_campaign[[#This Row],[Marital_Status]]="Absurd",K555+L555+1,marketing_campaign[[#This Row],[Marital_Status]]="Widow",K555+L555+1)</f>
        <v>2</v>
      </c>
      <c r="H555" t="str" cm="1">
        <f t="array" ref="H555">_xlfn.IFS(marketing_campaign[[#This Row],[Family_size]]=1,"Family_with_one_child",marketing_campaign[[#This Row],[Family_size]]&gt;1,"Family_with_more_children")</f>
        <v>Family_with_more_children</v>
      </c>
      <c r="I555">
        <v>22419</v>
      </c>
      <c r="J555" t="str">
        <f>IF(marketing_campaign[[#This Row],[Income]]&gt;=Sheet21!B605,"high_income","low_income")</f>
        <v>high_income</v>
      </c>
      <c r="K555">
        <v>0</v>
      </c>
      <c r="L555">
        <v>0</v>
      </c>
      <c r="M555" s="1">
        <v>41382</v>
      </c>
      <c r="N555">
        <v>74</v>
      </c>
      <c r="O555" t="str" cm="1">
        <f t="array" ref="O555">_xlfn.IFS(AND(marketing_campaign[[#This Row],[Recency]]&gt;=0,marketing_campaign[[#This Row],[Recency]]&lt;=14),"Early Recency",AND(marketing_campaign[[#This Row],[Recency]]&gt;=15,marketing_campaign[[#This Row],[Recency]]&lt;=31),"Mid-Recency",marketing_campaign[[#This Row],[Recency]]&gt;=32,"high Recency")</f>
        <v>high Recency</v>
      </c>
      <c r="P555">
        <v>30</v>
      </c>
      <c r="Q555">
        <v>3</v>
      </c>
      <c r="R555">
        <v>47</v>
      </c>
      <c r="S555">
        <v>19</v>
      </c>
      <c r="T555">
        <v>21</v>
      </c>
      <c r="U555">
        <v>42</v>
      </c>
      <c r="V555">
        <f>marketing_campaign[[#This Row],[MntGoldProds]]+marketing_campaign[[#This Row],[MntSweetProducts]]+marketing_campaign[[#This Row],[MntFishProducts]]+marketing_campaign[[#This Row],[MntMeatProducts]]+marketing_campaign[[#This Row],[MntFruits]]+marketing_campaign[[#This Row],[MntWines]]</f>
        <v>162</v>
      </c>
      <c r="W555">
        <v>1</v>
      </c>
      <c r="X555">
        <v>3</v>
      </c>
      <c r="Y555">
        <v>2</v>
      </c>
      <c r="Z555">
        <v>2</v>
      </c>
      <c r="AA555">
        <f t="shared" si="17"/>
        <v>8</v>
      </c>
      <c r="AB555" t="str" cm="1">
        <f t="array" ref="AB555">_xlfn.IFS(AND(AA555&gt;=0,AA555&lt;=15),"low purchase",AND(AA555&gt;=16,AA555&lt;=30),"mid purchase",AA555&gt;=31,"high purchase")</f>
        <v>low purchase</v>
      </c>
      <c r="AC555">
        <v>8</v>
      </c>
      <c r="AD555" t="str">
        <f>IF(marketing_campaign[[#This Row],[NumWebVisitsMonth]]&gt;=5.3,"higher_webvists","lower_webvisits")</f>
        <v>higher_webvists</v>
      </c>
      <c r="AE555">
        <v>0</v>
      </c>
      <c r="AF555">
        <v>0</v>
      </c>
      <c r="AG555">
        <v>0</v>
      </c>
      <c r="AH555">
        <v>0</v>
      </c>
      <c r="AI555">
        <v>0</v>
      </c>
      <c r="AJ555">
        <v>0</v>
      </c>
      <c r="AK555">
        <v>3</v>
      </c>
      <c r="AL555">
        <v>11</v>
      </c>
      <c r="AM555">
        <v>0</v>
      </c>
      <c r="AN555">
        <f>marketing_campaign[[#This Row],[AcceptedCmp2]]+marketing_campaign[[#This Row],[AcceptedCmp1]]+marketing_campaign[[#This Row],[AcceptedCmp5]]+marketing_campaign[[#This Row],[AcceptedCmp4]]+marketing_campaign[[#This Row],[AcceptedCmp3]]+marketing_campaign[[#This Row],[Response]]</f>
        <v>0</v>
      </c>
      <c r="AO555" t="str" cm="1">
        <f t="array" ref="AO55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56" spans="1:41" x14ac:dyDescent="0.35">
      <c r="A556">
        <v>9504</v>
      </c>
      <c r="B556">
        <v>1949</v>
      </c>
      <c r="C556">
        <f t="shared" ca="1" si="16"/>
        <v>77</v>
      </c>
      <c r="D556" t="str" cm="1">
        <f t="array" aca="1" ref="D55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56" t="s">
        <v>34</v>
      </c>
      <c r="F556" t="s">
        <v>33</v>
      </c>
      <c r="G556" cm="1">
        <f t="array" ref="G556">_xlfn.IFS(marketing_campaign[[#This Row],[Marital_Status]]="Single",K556+L556+1,marketing_campaign[[#This Row],[Marital_Status]]="Together",K556+L556+2,marketing_campaign[[#This Row],[Marital_Status]]="Alone",K556+L556+1,marketing_campaign[[#This Row],[Marital_Status]]="Married",K556+L556+2,marketing_campaign[[#This Row],[Marital_Status]]="Divorced",K556+L556+1,marketing_campaign[[#This Row],[Marital_Status]]="YOLO",K556+L556+1,marketing_campaign[[#This Row],[Marital_Status]]="Absurd",K556+L556+1,marketing_campaign[[#This Row],[Marital_Status]]="Widow",K556+L556+1)</f>
        <v>2</v>
      </c>
      <c r="H556" t="str" cm="1">
        <f t="array" ref="H556">_xlfn.IFS(marketing_campaign[[#This Row],[Family_size]]=1,"Family_with_one_child",marketing_campaign[[#This Row],[Family_size]]&gt;1,"Family_with_more_children")</f>
        <v>Family_with_more_children</v>
      </c>
      <c r="I556">
        <v>81698</v>
      </c>
      <c r="J556" t="str">
        <f>IF(marketing_campaign[[#This Row],[Income]]&gt;=Sheet21!B606,"high_income","low_income")</f>
        <v>high_income</v>
      </c>
      <c r="K556">
        <v>0</v>
      </c>
      <c r="L556">
        <v>0</v>
      </c>
      <c r="M556" s="1">
        <v>41584</v>
      </c>
      <c r="N556">
        <v>4</v>
      </c>
      <c r="O556" t="str" cm="1">
        <f t="array" ref="O556">_xlfn.IFS(AND(marketing_campaign[[#This Row],[Recency]]&gt;=0,marketing_campaign[[#This Row],[Recency]]&lt;=14),"Early Recency",AND(marketing_campaign[[#This Row],[Recency]]&gt;=15,marketing_campaign[[#This Row],[Recency]]&lt;=31),"Mid-Recency",marketing_campaign[[#This Row],[Recency]]&gt;=32,"high Recency")</f>
        <v>Early Recency</v>
      </c>
      <c r="P556">
        <v>179</v>
      </c>
      <c r="Q556">
        <v>28</v>
      </c>
      <c r="R556">
        <v>520</v>
      </c>
      <c r="S556">
        <v>111</v>
      </c>
      <c r="T556">
        <v>123</v>
      </c>
      <c r="U556">
        <v>47</v>
      </c>
      <c r="V556">
        <f>marketing_campaign[[#This Row],[MntGoldProds]]+marketing_campaign[[#This Row],[MntSweetProducts]]+marketing_campaign[[#This Row],[MntFishProducts]]+marketing_campaign[[#This Row],[MntMeatProducts]]+marketing_campaign[[#This Row],[MntFruits]]+marketing_campaign[[#This Row],[MntWines]]</f>
        <v>1008</v>
      </c>
      <c r="W556">
        <v>1</v>
      </c>
      <c r="X556">
        <v>3</v>
      </c>
      <c r="Y556">
        <v>8</v>
      </c>
      <c r="Z556">
        <v>13</v>
      </c>
      <c r="AA556">
        <f t="shared" si="17"/>
        <v>25</v>
      </c>
      <c r="AB556" t="str" cm="1">
        <f t="array" ref="AB556">_xlfn.IFS(AND(AA556&gt;=0,AA556&lt;=15),"low purchase",AND(AA556&gt;=16,AA556&lt;=30),"mid purchase",AA556&gt;=31,"high purchase")</f>
        <v>mid purchase</v>
      </c>
      <c r="AC556">
        <v>1</v>
      </c>
      <c r="AD556" t="str">
        <f>IF(marketing_campaign[[#This Row],[NumWebVisitsMonth]]&gt;=5.3,"higher_webvists","lower_webvisits")</f>
        <v>lower_webvisits</v>
      </c>
      <c r="AE556">
        <v>0</v>
      </c>
      <c r="AF556">
        <v>0</v>
      </c>
      <c r="AG556">
        <v>0</v>
      </c>
      <c r="AH556">
        <v>0</v>
      </c>
      <c r="AI556">
        <v>0</v>
      </c>
      <c r="AJ556">
        <v>0</v>
      </c>
      <c r="AK556">
        <v>3</v>
      </c>
      <c r="AL556">
        <v>11</v>
      </c>
      <c r="AM556">
        <v>1</v>
      </c>
      <c r="AN556">
        <f>marketing_campaign[[#This Row],[AcceptedCmp2]]+marketing_campaign[[#This Row],[AcceptedCmp1]]+marketing_campaign[[#This Row],[AcceptedCmp5]]+marketing_campaign[[#This Row],[AcceptedCmp4]]+marketing_campaign[[#This Row],[AcceptedCmp3]]+marketing_campaign[[#This Row],[Response]]</f>
        <v>1</v>
      </c>
      <c r="AO556" t="str" cm="1">
        <f t="array" ref="AO55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557" spans="1:41" x14ac:dyDescent="0.35">
      <c r="A557">
        <v>8692</v>
      </c>
      <c r="B557">
        <v>1952</v>
      </c>
      <c r="C557">
        <f t="shared" ca="1" si="16"/>
        <v>74</v>
      </c>
      <c r="D557" t="str" cm="1">
        <f t="array" aca="1" ref="D55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57" t="s">
        <v>29</v>
      </c>
      <c r="F557" t="s">
        <v>31</v>
      </c>
      <c r="G557" cm="1">
        <f t="array" ref="G557">_xlfn.IFS(marketing_campaign[[#This Row],[Marital_Status]]="Single",K557+L557+1,marketing_campaign[[#This Row],[Marital_Status]]="Together",K557+L557+2,marketing_campaign[[#This Row],[Marital_Status]]="Alone",K557+L557+1,marketing_campaign[[#This Row],[Marital_Status]]="Married",K557+L557+2,marketing_campaign[[#This Row],[Marital_Status]]="Divorced",K557+L557+1,marketing_campaign[[#This Row],[Marital_Status]]="YOLO",K557+L557+1,marketing_campaign[[#This Row],[Marital_Status]]="Absurd",K557+L557+1,marketing_campaign[[#This Row],[Marital_Status]]="Widow",K557+L557+1)</f>
        <v>4</v>
      </c>
      <c r="H557" t="str" cm="1">
        <f t="array" ref="H557">_xlfn.IFS(marketing_campaign[[#This Row],[Family_size]]=1,"Family_with_one_child",marketing_campaign[[#This Row],[Family_size]]&gt;1,"Family_with_more_children")</f>
        <v>Family_with_more_children</v>
      </c>
      <c r="I557">
        <v>43462</v>
      </c>
      <c r="J557" t="str">
        <f>IF(marketing_campaign[[#This Row],[Income]]&gt;=Sheet21!B607,"high_income","low_income")</f>
        <v>high_income</v>
      </c>
      <c r="K557">
        <v>1</v>
      </c>
      <c r="L557">
        <v>1</v>
      </c>
      <c r="M557" s="1">
        <v>41164</v>
      </c>
      <c r="N557">
        <v>50</v>
      </c>
      <c r="O557" t="str" cm="1">
        <f t="array" ref="O557">_xlfn.IFS(AND(marketing_campaign[[#This Row],[Recency]]&gt;=0,marketing_campaign[[#This Row],[Recency]]&lt;=14),"Early Recency",AND(marketing_campaign[[#This Row],[Recency]]&gt;=15,marketing_campaign[[#This Row],[Recency]]&lt;=31),"Mid-Recency",marketing_campaign[[#This Row],[Recency]]&gt;=32,"high Recency")</f>
        <v>high Recency</v>
      </c>
      <c r="P557">
        <v>90</v>
      </c>
      <c r="Q557">
        <v>17</v>
      </c>
      <c r="R557">
        <v>97</v>
      </c>
      <c r="S557">
        <v>15</v>
      </c>
      <c r="T557">
        <v>6</v>
      </c>
      <c r="U557">
        <v>15</v>
      </c>
      <c r="V557">
        <f>marketing_campaign[[#This Row],[MntGoldProds]]+marketing_campaign[[#This Row],[MntSweetProducts]]+marketing_campaign[[#This Row],[MntFishProducts]]+marketing_campaign[[#This Row],[MntMeatProducts]]+marketing_campaign[[#This Row],[MntFruits]]+marketing_campaign[[#This Row],[MntWines]]</f>
        <v>240</v>
      </c>
      <c r="W557">
        <v>6</v>
      </c>
      <c r="X557">
        <v>4</v>
      </c>
      <c r="Y557">
        <v>1</v>
      </c>
      <c r="Z557">
        <v>5</v>
      </c>
      <c r="AA557">
        <f t="shared" si="17"/>
        <v>16</v>
      </c>
      <c r="AB557" t="str" cm="1">
        <f t="array" ref="AB557">_xlfn.IFS(AND(AA557&gt;=0,AA557&lt;=15),"low purchase",AND(AA557&gt;=16,AA557&lt;=30),"mid purchase",AA557&gt;=31,"high purchase")</f>
        <v>mid purchase</v>
      </c>
      <c r="AC557">
        <v>8</v>
      </c>
      <c r="AD557" t="str">
        <f>IF(marketing_campaign[[#This Row],[NumWebVisitsMonth]]&gt;=5.3,"higher_webvists","lower_webvisits")</f>
        <v>higher_webvists</v>
      </c>
      <c r="AE557">
        <v>0</v>
      </c>
      <c r="AF557">
        <v>0</v>
      </c>
      <c r="AG557">
        <v>0</v>
      </c>
      <c r="AH557">
        <v>0</v>
      </c>
      <c r="AI557">
        <v>0</v>
      </c>
      <c r="AJ557">
        <v>0</v>
      </c>
      <c r="AK557">
        <v>3</v>
      </c>
      <c r="AL557">
        <v>11</v>
      </c>
      <c r="AM557">
        <v>0</v>
      </c>
      <c r="AN557">
        <f>marketing_campaign[[#This Row],[AcceptedCmp2]]+marketing_campaign[[#This Row],[AcceptedCmp1]]+marketing_campaign[[#This Row],[AcceptedCmp5]]+marketing_campaign[[#This Row],[AcceptedCmp4]]+marketing_campaign[[#This Row],[AcceptedCmp3]]+marketing_campaign[[#This Row],[Response]]</f>
        <v>0</v>
      </c>
      <c r="AO557" t="str" cm="1">
        <f t="array" ref="AO55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58" spans="1:41" x14ac:dyDescent="0.35">
      <c r="A558">
        <v>448</v>
      </c>
      <c r="B558">
        <v>1978</v>
      </c>
      <c r="C558">
        <f t="shared" ca="1" si="16"/>
        <v>48</v>
      </c>
      <c r="D558" t="str" cm="1">
        <f t="array" aca="1" ref="D55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58" t="s">
        <v>32</v>
      </c>
      <c r="F558" t="s">
        <v>30</v>
      </c>
      <c r="G558" cm="1">
        <f t="array" ref="G558">_xlfn.IFS(marketing_campaign[[#This Row],[Marital_Status]]="Single",K558+L558+1,marketing_campaign[[#This Row],[Marital_Status]]="Together",K558+L558+2,marketing_campaign[[#This Row],[Marital_Status]]="Alone",K558+L558+1,marketing_campaign[[#This Row],[Marital_Status]]="Married",K558+L558+2,marketing_campaign[[#This Row],[Marital_Status]]="Divorced",K558+L558+1,marketing_campaign[[#This Row],[Marital_Status]]="YOLO",K558+L558+1,marketing_campaign[[#This Row],[Marital_Status]]="Absurd",K558+L558+1,marketing_campaign[[#This Row],[Marital_Status]]="Widow",K558+L558+1)</f>
        <v>2</v>
      </c>
      <c r="H558" t="str" cm="1">
        <f t="array" ref="H558">_xlfn.IFS(marketing_campaign[[#This Row],[Family_size]]=1,"Family_with_one_child",marketing_campaign[[#This Row],[Family_size]]&gt;1,"Family_with_more_children")</f>
        <v>Family_with_more_children</v>
      </c>
      <c r="I558">
        <v>54880</v>
      </c>
      <c r="J558" t="str">
        <f>IF(marketing_campaign[[#This Row],[Income]]&gt;=Sheet21!B608,"high_income","low_income")</f>
        <v>high_income</v>
      </c>
      <c r="K558">
        <v>1</v>
      </c>
      <c r="L558">
        <v>0</v>
      </c>
      <c r="M558" s="1">
        <v>41334</v>
      </c>
      <c r="N558">
        <v>57</v>
      </c>
      <c r="O558" t="str" cm="1">
        <f t="array" ref="O558">_xlfn.IFS(AND(marketing_campaign[[#This Row],[Recency]]&gt;=0,marketing_campaign[[#This Row],[Recency]]&lt;=14),"Early Recency",AND(marketing_campaign[[#This Row],[Recency]]&gt;=15,marketing_campaign[[#This Row],[Recency]]&lt;=31),"Mid-Recency",marketing_campaign[[#This Row],[Recency]]&gt;=32,"high Recency")</f>
        <v>high Recency</v>
      </c>
      <c r="P558">
        <v>308</v>
      </c>
      <c r="Q558">
        <v>85</v>
      </c>
      <c r="R558">
        <v>137</v>
      </c>
      <c r="S558">
        <v>102</v>
      </c>
      <c r="T558">
        <v>45</v>
      </c>
      <c r="U558">
        <v>118</v>
      </c>
      <c r="V558">
        <f>marketing_campaign[[#This Row],[MntGoldProds]]+marketing_campaign[[#This Row],[MntSweetProducts]]+marketing_campaign[[#This Row],[MntFishProducts]]+marketing_campaign[[#This Row],[MntMeatProducts]]+marketing_campaign[[#This Row],[MntFruits]]+marketing_campaign[[#This Row],[MntWines]]</f>
        <v>795</v>
      </c>
      <c r="W558">
        <v>2</v>
      </c>
      <c r="X558">
        <v>6</v>
      </c>
      <c r="Y558">
        <v>2</v>
      </c>
      <c r="Z558">
        <v>11</v>
      </c>
      <c r="AA558">
        <f t="shared" si="17"/>
        <v>21</v>
      </c>
      <c r="AB558" t="str" cm="1">
        <f t="array" ref="AB558">_xlfn.IFS(AND(AA558&gt;=0,AA558&lt;=15),"low purchase",AND(AA558&gt;=16,AA558&lt;=30),"mid purchase",AA558&gt;=31,"high purchase")</f>
        <v>mid purchase</v>
      </c>
      <c r="AC558">
        <v>5</v>
      </c>
      <c r="AD558" t="str">
        <f>IF(marketing_campaign[[#This Row],[NumWebVisitsMonth]]&gt;=5.3,"higher_webvists","lower_webvisits")</f>
        <v>lower_webvisits</v>
      </c>
      <c r="AE558">
        <v>0</v>
      </c>
      <c r="AF558">
        <v>0</v>
      </c>
      <c r="AG558">
        <v>0</v>
      </c>
      <c r="AH558">
        <v>0</v>
      </c>
      <c r="AI558">
        <v>0</v>
      </c>
      <c r="AJ558">
        <v>0</v>
      </c>
      <c r="AK558">
        <v>3</v>
      </c>
      <c r="AL558">
        <v>11</v>
      </c>
      <c r="AM558">
        <v>0</v>
      </c>
      <c r="AN558">
        <f>marketing_campaign[[#This Row],[AcceptedCmp2]]+marketing_campaign[[#This Row],[AcceptedCmp1]]+marketing_campaign[[#This Row],[AcceptedCmp5]]+marketing_campaign[[#This Row],[AcceptedCmp4]]+marketing_campaign[[#This Row],[AcceptedCmp3]]+marketing_campaign[[#This Row],[Response]]</f>
        <v>0</v>
      </c>
      <c r="AO558" t="str" cm="1">
        <f t="array" ref="AO55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59" spans="1:41" x14ac:dyDescent="0.35">
      <c r="A559">
        <v>8314</v>
      </c>
      <c r="B559">
        <v>1982</v>
      </c>
      <c r="C559">
        <f t="shared" ca="1" si="16"/>
        <v>44</v>
      </c>
      <c r="D559" t="str" cm="1">
        <f t="array" aca="1" ref="D55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559" t="s">
        <v>29</v>
      </c>
      <c r="F559" t="s">
        <v>33</v>
      </c>
      <c r="G559" cm="1">
        <f t="array" ref="G559">_xlfn.IFS(marketing_campaign[[#This Row],[Marital_Status]]="Single",K559+L559+1,marketing_campaign[[#This Row],[Marital_Status]]="Together",K559+L559+2,marketing_campaign[[#This Row],[Marital_Status]]="Alone",K559+L559+1,marketing_campaign[[#This Row],[Marital_Status]]="Married",K559+L559+2,marketing_campaign[[#This Row],[Marital_Status]]="Divorced",K559+L559+1,marketing_campaign[[#This Row],[Marital_Status]]="YOLO",K559+L559+1,marketing_campaign[[#This Row],[Marital_Status]]="Absurd",K559+L559+1,marketing_campaign[[#This Row],[Marital_Status]]="Widow",K559+L559+1)</f>
        <v>2</v>
      </c>
      <c r="H559" t="str" cm="1">
        <f t="array" ref="H559">_xlfn.IFS(marketing_campaign[[#This Row],[Family_size]]=1,"Family_with_one_child",marketing_campaign[[#This Row],[Family_size]]&gt;1,"Family_with_more_children")</f>
        <v>Family_with_more_children</v>
      </c>
      <c r="I559">
        <v>79908</v>
      </c>
      <c r="J559" t="str">
        <f>IF(marketing_campaign[[#This Row],[Income]]&gt;=Sheet21!B609,"high_income","low_income")</f>
        <v>high_income</v>
      </c>
      <c r="K559">
        <v>0</v>
      </c>
      <c r="L559">
        <v>0</v>
      </c>
      <c r="M559" s="1">
        <v>41369</v>
      </c>
      <c r="N559">
        <v>30</v>
      </c>
      <c r="O559" t="str" cm="1">
        <f t="array" ref="O559">_xlfn.IFS(AND(marketing_campaign[[#This Row],[Recency]]&gt;=0,marketing_campaign[[#This Row],[Recency]]&lt;=14),"Early Recency",AND(marketing_campaign[[#This Row],[Recency]]&gt;=15,marketing_campaign[[#This Row],[Recency]]&lt;=31),"Mid-Recency",marketing_campaign[[#This Row],[Recency]]&gt;=32,"high Recency")</f>
        <v>Mid-Recency</v>
      </c>
      <c r="P559">
        <v>557</v>
      </c>
      <c r="Q559">
        <v>129</v>
      </c>
      <c r="R559">
        <v>761</v>
      </c>
      <c r="S559">
        <v>29</v>
      </c>
      <c r="T559">
        <v>185</v>
      </c>
      <c r="U559">
        <v>111</v>
      </c>
      <c r="V559">
        <f>marketing_campaign[[#This Row],[MntGoldProds]]+marketing_campaign[[#This Row],[MntSweetProducts]]+marketing_campaign[[#This Row],[MntFishProducts]]+marketing_campaign[[#This Row],[MntMeatProducts]]+marketing_campaign[[#This Row],[MntFruits]]+marketing_campaign[[#This Row],[MntWines]]</f>
        <v>1772</v>
      </c>
      <c r="W559">
        <v>1</v>
      </c>
      <c r="X559">
        <v>5</v>
      </c>
      <c r="Y559">
        <v>6</v>
      </c>
      <c r="Z559">
        <v>7</v>
      </c>
      <c r="AA559">
        <f t="shared" si="17"/>
        <v>19</v>
      </c>
      <c r="AB559" t="str" cm="1">
        <f t="array" ref="AB559">_xlfn.IFS(AND(AA559&gt;=0,AA559&lt;=15),"low purchase",AND(AA559&gt;=16,AA559&lt;=30),"mid purchase",AA559&gt;=31,"high purchase")</f>
        <v>mid purchase</v>
      </c>
      <c r="AC559">
        <v>2</v>
      </c>
      <c r="AD559" t="str">
        <f>IF(marketing_campaign[[#This Row],[NumWebVisitsMonth]]&gt;=5.3,"higher_webvists","lower_webvisits")</f>
        <v>lower_webvisits</v>
      </c>
      <c r="AE559">
        <v>0</v>
      </c>
      <c r="AF559">
        <v>0</v>
      </c>
      <c r="AG559">
        <v>1</v>
      </c>
      <c r="AH559">
        <v>0</v>
      </c>
      <c r="AI559">
        <v>0</v>
      </c>
      <c r="AJ559">
        <v>0</v>
      </c>
      <c r="AK559">
        <v>3</v>
      </c>
      <c r="AL559">
        <v>11</v>
      </c>
      <c r="AM559">
        <v>0</v>
      </c>
      <c r="AN559">
        <f>marketing_campaign[[#This Row],[AcceptedCmp2]]+marketing_campaign[[#This Row],[AcceptedCmp1]]+marketing_campaign[[#This Row],[AcceptedCmp5]]+marketing_campaign[[#This Row],[AcceptedCmp4]]+marketing_campaign[[#This Row],[AcceptedCmp3]]+marketing_campaign[[#This Row],[Response]]</f>
        <v>1</v>
      </c>
      <c r="AO559" t="str" cm="1">
        <f t="array" ref="AO55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560" spans="1:41" x14ac:dyDescent="0.35">
      <c r="A560">
        <v>8420</v>
      </c>
      <c r="B560">
        <v>1970</v>
      </c>
      <c r="C560">
        <f t="shared" ca="1" si="16"/>
        <v>56</v>
      </c>
      <c r="D560" t="str" cm="1">
        <f t="array" aca="1" ref="D56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60" t="s">
        <v>37</v>
      </c>
      <c r="F560" t="s">
        <v>33</v>
      </c>
      <c r="G560" cm="1">
        <f t="array" ref="G560">_xlfn.IFS(marketing_campaign[[#This Row],[Marital_Status]]="Single",K560+L560+1,marketing_campaign[[#This Row],[Marital_Status]]="Together",K560+L560+2,marketing_campaign[[#This Row],[Marital_Status]]="Alone",K560+L560+1,marketing_campaign[[#This Row],[Marital_Status]]="Married",K560+L560+2,marketing_campaign[[#This Row],[Marital_Status]]="Divorced",K560+L560+1,marketing_campaign[[#This Row],[Marital_Status]]="YOLO",K560+L560+1,marketing_campaign[[#This Row],[Marital_Status]]="Absurd",K560+L560+1,marketing_campaign[[#This Row],[Marital_Status]]="Widow",K560+L560+1)</f>
        <v>2</v>
      </c>
      <c r="H560" t="str" cm="1">
        <f t="array" ref="H560">_xlfn.IFS(marketing_campaign[[#This Row],[Family_size]]=1,"Family_with_one_child",marketing_campaign[[#This Row],[Family_size]]&gt;1,"Family_with_more_children")</f>
        <v>Family_with_more_children</v>
      </c>
      <c r="I560">
        <v>15315</v>
      </c>
      <c r="J560" t="str">
        <f>IF(marketing_campaign[[#This Row],[Income]]&gt;=Sheet21!B610,"high_income","low_income")</f>
        <v>high_income</v>
      </c>
      <c r="K560">
        <v>0</v>
      </c>
      <c r="L560">
        <v>0</v>
      </c>
      <c r="M560" s="1">
        <v>41489</v>
      </c>
      <c r="N560">
        <v>27</v>
      </c>
      <c r="O560" t="str" cm="1">
        <f t="array" ref="O560">_xlfn.IFS(AND(marketing_campaign[[#This Row],[Recency]]&gt;=0,marketing_campaign[[#This Row],[Recency]]&lt;=14),"Early Recency",AND(marketing_campaign[[#This Row],[Recency]]&gt;=15,marketing_campaign[[#This Row],[Recency]]&lt;=31),"Mid-Recency",marketing_campaign[[#This Row],[Recency]]&gt;=32,"high Recency")</f>
        <v>Mid-Recency</v>
      </c>
      <c r="P560">
        <v>7</v>
      </c>
      <c r="Q560">
        <v>4</v>
      </c>
      <c r="R560">
        <v>13</v>
      </c>
      <c r="S560">
        <v>15</v>
      </c>
      <c r="T560">
        <v>8</v>
      </c>
      <c r="U560">
        <v>17</v>
      </c>
      <c r="V560">
        <f>marketing_campaign[[#This Row],[MntGoldProds]]+marketing_campaign[[#This Row],[MntSweetProducts]]+marketing_campaign[[#This Row],[MntFishProducts]]+marketing_campaign[[#This Row],[MntMeatProducts]]+marketing_campaign[[#This Row],[MntFruits]]+marketing_campaign[[#This Row],[MntWines]]</f>
        <v>64</v>
      </c>
      <c r="W560">
        <v>2</v>
      </c>
      <c r="X560">
        <v>2</v>
      </c>
      <c r="Y560">
        <v>0</v>
      </c>
      <c r="Z560">
        <v>4</v>
      </c>
      <c r="AA560">
        <f t="shared" si="17"/>
        <v>8</v>
      </c>
      <c r="AB560" t="str" cm="1">
        <f t="array" ref="AB560">_xlfn.IFS(AND(AA560&gt;=0,AA560&lt;=15),"low purchase",AND(AA560&gt;=16,AA560&lt;=30),"mid purchase",AA560&gt;=31,"high purchase")</f>
        <v>low purchase</v>
      </c>
      <c r="AC560">
        <v>5</v>
      </c>
      <c r="AD560" t="str">
        <f>IF(marketing_campaign[[#This Row],[NumWebVisitsMonth]]&gt;=5.3,"higher_webvists","lower_webvisits")</f>
        <v>lower_webvisits</v>
      </c>
      <c r="AE560">
        <v>0</v>
      </c>
      <c r="AF560">
        <v>0</v>
      </c>
      <c r="AG560">
        <v>0</v>
      </c>
      <c r="AH560">
        <v>0</v>
      </c>
      <c r="AI560">
        <v>0</v>
      </c>
      <c r="AJ560">
        <v>0</v>
      </c>
      <c r="AK560">
        <v>3</v>
      </c>
      <c r="AL560">
        <v>11</v>
      </c>
      <c r="AM560">
        <v>0</v>
      </c>
      <c r="AN560">
        <f>marketing_campaign[[#This Row],[AcceptedCmp2]]+marketing_campaign[[#This Row],[AcceptedCmp1]]+marketing_campaign[[#This Row],[AcceptedCmp5]]+marketing_campaign[[#This Row],[AcceptedCmp4]]+marketing_campaign[[#This Row],[AcceptedCmp3]]+marketing_campaign[[#This Row],[Response]]</f>
        <v>0</v>
      </c>
      <c r="AO560" t="str" cm="1">
        <f t="array" ref="AO56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61" spans="1:41" x14ac:dyDescent="0.35">
      <c r="A561">
        <v>3174</v>
      </c>
      <c r="B561">
        <v>1959</v>
      </c>
      <c r="C561">
        <f t="shared" ca="1" si="16"/>
        <v>67</v>
      </c>
      <c r="D561" t="str" cm="1">
        <f t="array" aca="1" ref="D56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61" t="s">
        <v>29</v>
      </c>
      <c r="F561" t="s">
        <v>31</v>
      </c>
      <c r="G561" cm="1">
        <f t="array" ref="G561">_xlfn.IFS(marketing_campaign[[#This Row],[Marital_Status]]="Single",K561+L561+1,marketing_campaign[[#This Row],[Marital_Status]]="Together",K561+L561+2,marketing_campaign[[#This Row],[Marital_Status]]="Alone",K561+L561+1,marketing_campaign[[#This Row],[Marital_Status]]="Married",K561+L561+2,marketing_campaign[[#This Row],[Marital_Status]]="Divorced",K561+L561+1,marketing_campaign[[#This Row],[Marital_Status]]="YOLO",K561+L561+1,marketing_campaign[[#This Row],[Marital_Status]]="Absurd",K561+L561+1,marketing_campaign[[#This Row],[Marital_Status]]="Widow",K561+L561+1)</f>
        <v>3</v>
      </c>
      <c r="H561" t="str" cm="1">
        <f t="array" ref="H561">_xlfn.IFS(marketing_campaign[[#This Row],[Family_size]]=1,"Family_with_one_child",marketing_campaign[[#This Row],[Family_size]]&gt;1,"Family_with_more_children")</f>
        <v>Family_with_more_children</v>
      </c>
      <c r="I561">
        <v>87771</v>
      </c>
      <c r="J561" t="str">
        <f>IF(marketing_campaign[[#This Row],[Income]]&gt;=Sheet21!B611,"high_income","low_income")</f>
        <v>high_income</v>
      </c>
      <c r="K561">
        <v>0</v>
      </c>
      <c r="L561">
        <v>1</v>
      </c>
      <c r="M561" s="1">
        <v>41416</v>
      </c>
      <c r="N561">
        <v>61</v>
      </c>
      <c r="O561" t="str" cm="1">
        <f t="array" ref="O561">_xlfn.IFS(AND(marketing_campaign[[#This Row],[Recency]]&gt;=0,marketing_campaign[[#This Row],[Recency]]&lt;=14),"Early Recency",AND(marketing_campaign[[#This Row],[Recency]]&gt;=15,marketing_campaign[[#This Row],[Recency]]&lt;=31),"Mid-Recency",marketing_campaign[[#This Row],[Recency]]&gt;=32,"high Recency")</f>
        <v>high Recency</v>
      </c>
      <c r="P561">
        <v>1492</v>
      </c>
      <c r="Q561">
        <v>38</v>
      </c>
      <c r="R561">
        <v>287</v>
      </c>
      <c r="S561">
        <v>50</v>
      </c>
      <c r="T561">
        <v>57</v>
      </c>
      <c r="U561">
        <v>33</v>
      </c>
      <c r="V561">
        <f>marketing_campaign[[#This Row],[MntGoldProds]]+marketing_campaign[[#This Row],[MntSweetProducts]]+marketing_campaign[[#This Row],[MntFishProducts]]+marketing_campaign[[#This Row],[MntMeatProducts]]+marketing_campaign[[#This Row],[MntFruits]]+marketing_campaign[[#This Row],[MntWines]]</f>
        <v>1957</v>
      </c>
      <c r="W561">
        <v>1</v>
      </c>
      <c r="X561">
        <v>5</v>
      </c>
      <c r="Y561">
        <v>10</v>
      </c>
      <c r="Z561">
        <v>4</v>
      </c>
      <c r="AA561">
        <f t="shared" si="17"/>
        <v>20</v>
      </c>
      <c r="AB561" t="str" cm="1">
        <f t="array" ref="AB561">_xlfn.IFS(AND(AA561&gt;=0,AA561&lt;=15),"low purchase",AND(AA561&gt;=16,AA561&lt;=30),"mid purchase",AA561&gt;=31,"high purchase")</f>
        <v>mid purchase</v>
      </c>
      <c r="AC561">
        <v>6</v>
      </c>
      <c r="AD561" t="str">
        <f>IF(marketing_campaign[[#This Row],[NumWebVisitsMonth]]&gt;=5.3,"higher_webvists","lower_webvisits")</f>
        <v>higher_webvists</v>
      </c>
      <c r="AE561">
        <v>0</v>
      </c>
      <c r="AF561">
        <v>1</v>
      </c>
      <c r="AG561">
        <v>1</v>
      </c>
      <c r="AH561">
        <v>1</v>
      </c>
      <c r="AI561">
        <v>1</v>
      </c>
      <c r="AJ561">
        <v>0</v>
      </c>
      <c r="AK561">
        <v>3</v>
      </c>
      <c r="AL561">
        <v>11</v>
      </c>
      <c r="AM561">
        <v>1</v>
      </c>
      <c r="AN561">
        <f>marketing_campaign[[#This Row],[AcceptedCmp2]]+marketing_campaign[[#This Row],[AcceptedCmp1]]+marketing_campaign[[#This Row],[AcceptedCmp5]]+marketing_campaign[[#This Row],[AcceptedCmp4]]+marketing_campaign[[#This Row],[AcceptedCmp3]]+marketing_campaign[[#This Row],[Response]]</f>
        <v>5</v>
      </c>
      <c r="AO561" t="str" cm="1">
        <f t="array" ref="AO56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high campaign response</v>
      </c>
    </row>
    <row r="562" spans="1:41" x14ac:dyDescent="0.35">
      <c r="A562">
        <v>7685</v>
      </c>
      <c r="B562">
        <v>1978</v>
      </c>
      <c r="C562">
        <f t="shared" ca="1" si="16"/>
        <v>48</v>
      </c>
      <c r="D562" t="str" cm="1">
        <f t="array" aca="1" ref="D56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62" t="s">
        <v>29</v>
      </c>
      <c r="F562" t="s">
        <v>33</v>
      </c>
      <c r="G562" cm="1">
        <f t="array" ref="G562">_xlfn.IFS(marketing_campaign[[#This Row],[Marital_Status]]="Single",K562+L562+1,marketing_campaign[[#This Row],[Marital_Status]]="Together",K562+L562+2,marketing_campaign[[#This Row],[Marital_Status]]="Alone",K562+L562+1,marketing_campaign[[#This Row],[Marital_Status]]="Married",K562+L562+2,marketing_campaign[[#This Row],[Marital_Status]]="Divorced",K562+L562+1,marketing_campaign[[#This Row],[Marital_Status]]="YOLO",K562+L562+1,marketing_campaign[[#This Row],[Marital_Status]]="Absurd",K562+L562+1,marketing_campaign[[#This Row],[Marital_Status]]="Widow",K562+L562+1)</f>
        <v>3</v>
      </c>
      <c r="H562" t="str" cm="1">
        <f t="array" ref="H562">_xlfn.IFS(marketing_campaign[[#This Row],[Family_size]]=1,"Family_with_one_child",marketing_campaign[[#This Row],[Family_size]]&gt;1,"Family_with_more_children")</f>
        <v>Family_with_more_children</v>
      </c>
      <c r="I562">
        <v>33039</v>
      </c>
      <c r="J562" t="str">
        <f>IF(marketing_campaign[[#This Row],[Income]]&gt;=Sheet21!B612,"high_income","low_income")</f>
        <v>high_income</v>
      </c>
      <c r="K562">
        <v>1</v>
      </c>
      <c r="L562">
        <v>0</v>
      </c>
      <c r="M562" s="1">
        <v>41526</v>
      </c>
      <c r="N562">
        <v>4</v>
      </c>
      <c r="O562" t="str" cm="1">
        <f t="array" ref="O562">_xlfn.IFS(AND(marketing_campaign[[#This Row],[Recency]]&gt;=0,marketing_campaign[[#This Row],[Recency]]&lt;=14),"Early Recency",AND(marketing_campaign[[#This Row],[Recency]]&gt;=15,marketing_campaign[[#This Row],[Recency]]&lt;=31),"Mid-Recency",marketing_campaign[[#This Row],[Recency]]&gt;=32,"high Recency")</f>
        <v>Early Recency</v>
      </c>
      <c r="P562">
        <v>30</v>
      </c>
      <c r="Q562">
        <v>8</v>
      </c>
      <c r="R562">
        <v>12</v>
      </c>
      <c r="S562">
        <v>8</v>
      </c>
      <c r="T562">
        <v>8</v>
      </c>
      <c r="U562">
        <v>12</v>
      </c>
      <c r="V562">
        <f>marketing_campaign[[#This Row],[MntGoldProds]]+marketing_campaign[[#This Row],[MntSweetProducts]]+marketing_campaign[[#This Row],[MntFishProducts]]+marketing_campaign[[#This Row],[MntMeatProducts]]+marketing_campaign[[#This Row],[MntFruits]]+marketing_campaign[[#This Row],[MntWines]]</f>
        <v>78</v>
      </c>
      <c r="W562">
        <v>1</v>
      </c>
      <c r="X562">
        <v>2</v>
      </c>
      <c r="Y562">
        <v>0</v>
      </c>
      <c r="Z562">
        <v>4</v>
      </c>
      <c r="AA562">
        <f t="shared" si="17"/>
        <v>7</v>
      </c>
      <c r="AB562" t="str" cm="1">
        <f t="array" ref="AB562">_xlfn.IFS(AND(AA562&gt;=0,AA562&lt;=15),"low purchase",AND(AA562&gt;=16,AA562&lt;=30),"mid purchase",AA562&gt;=31,"high purchase")</f>
        <v>low purchase</v>
      </c>
      <c r="AC562">
        <v>5</v>
      </c>
      <c r="AD562" t="str">
        <f>IF(marketing_campaign[[#This Row],[NumWebVisitsMonth]]&gt;=5.3,"higher_webvists","lower_webvisits")</f>
        <v>lower_webvisits</v>
      </c>
      <c r="AE562">
        <v>0</v>
      </c>
      <c r="AF562">
        <v>0</v>
      </c>
      <c r="AG562">
        <v>0</v>
      </c>
      <c r="AH562">
        <v>0</v>
      </c>
      <c r="AI562">
        <v>0</v>
      </c>
      <c r="AJ562">
        <v>0</v>
      </c>
      <c r="AK562">
        <v>3</v>
      </c>
      <c r="AL562">
        <v>11</v>
      </c>
      <c r="AM562">
        <v>0</v>
      </c>
      <c r="AN562">
        <f>marketing_campaign[[#This Row],[AcceptedCmp2]]+marketing_campaign[[#This Row],[AcceptedCmp1]]+marketing_campaign[[#This Row],[AcceptedCmp5]]+marketing_campaign[[#This Row],[AcceptedCmp4]]+marketing_campaign[[#This Row],[AcceptedCmp3]]+marketing_campaign[[#This Row],[Response]]</f>
        <v>0</v>
      </c>
      <c r="AO562" t="str" cm="1">
        <f t="array" ref="AO56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63" spans="1:41" x14ac:dyDescent="0.35">
      <c r="A563">
        <v>3179</v>
      </c>
      <c r="B563">
        <v>1980</v>
      </c>
      <c r="C563">
        <f t="shared" ca="1" si="16"/>
        <v>46</v>
      </c>
      <c r="D563" t="str" cm="1">
        <f t="array" aca="1" ref="D56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63" t="s">
        <v>29</v>
      </c>
      <c r="F563" t="s">
        <v>30</v>
      </c>
      <c r="G563" cm="1">
        <f t="array" ref="G563">_xlfn.IFS(marketing_campaign[[#This Row],[Marital_Status]]="Single",K563+L563+1,marketing_campaign[[#This Row],[Marital_Status]]="Together",K563+L563+2,marketing_campaign[[#This Row],[Marital_Status]]="Alone",K563+L563+1,marketing_campaign[[#This Row],[Marital_Status]]="Married",K563+L563+2,marketing_campaign[[#This Row],[Marital_Status]]="Divorced",K563+L563+1,marketing_campaign[[#This Row],[Marital_Status]]="YOLO",K563+L563+1,marketing_campaign[[#This Row],[Marital_Status]]="Absurd",K563+L563+1,marketing_campaign[[#This Row],[Marital_Status]]="Widow",K563+L563+1)</f>
        <v>1</v>
      </c>
      <c r="H563" t="str" cm="1">
        <f t="array" ref="H563">_xlfn.IFS(marketing_campaign[[#This Row],[Family_size]]=1,"Family_with_one_child",marketing_campaign[[#This Row],[Family_size]]&gt;1,"Family_with_more_children")</f>
        <v>Family_with_one_child</v>
      </c>
      <c r="I563">
        <v>81741</v>
      </c>
      <c r="J563" t="str">
        <f>IF(marketing_campaign[[#This Row],[Income]]&gt;=Sheet21!B613,"high_income","low_income")</f>
        <v>high_income</v>
      </c>
      <c r="K563">
        <v>0</v>
      </c>
      <c r="L563">
        <v>0</v>
      </c>
      <c r="M563" s="1">
        <v>41441</v>
      </c>
      <c r="N563">
        <v>75</v>
      </c>
      <c r="O563" t="str" cm="1">
        <f t="array" ref="O563">_xlfn.IFS(AND(marketing_campaign[[#This Row],[Recency]]&gt;=0,marketing_campaign[[#This Row],[Recency]]&lt;=14),"Early Recency",AND(marketing_campaign[[#This Row],[Recency]]&gt;=15,marketing_campaign[[#This Row],[Recency]]&lt;=31),"Mid-Recency",marketing_campaign[[#This Row],[Recency]]&gt;=32,"high Recency")</f>
        <v>high Recency</v>
      </c>
      <c r="P563">
        <v>249</v>
      </c>
      <c r="Q563">
        <v>153</v>
      </c>
      <c r="R563">
        <v>940</v>
      </c>
      <c r="S563">
        <v>58</v>
      </c>
      <c r="T563">
        <v>134</v>
      </c>
      <c r="U563">
        <v>38</v>
      </c>
      <c r="V563">
        <f>marketing_campaign[[#This Row],[MntGoldProds]]+marketing_campaign[[#This Row],[MntSweetProducts]]+marketing_campaign[[#This Row],[MntFishProducts]]+marketing_campaign[[#This Row],[MntMeatProducts]]+marketing_campaign[[#This Row],[MntFruits]]+marketing_campaign[[#This Row],[MntWines]]</f>
        <v>1572</v>
      </c>
      <c r="W563">
        <v>0</v>
      </c>
      <c r="X563">
        <v>6</v>
      </c>
      <c r="Y563">
        <v>6</v>
      </c>
      <c r="Z563">
        <v>7</v>
      </c>
      <c r="AA563">
        <f t="shared" si="17"/>
        <v>19</v>
      </c>
      <c r="AB563" t="str" cm="1">
        <f t="array" ref="AB563">_xlfn.IFS(AND(AA563&gt;=0,AA563&lt;=15),"low purchase",AND(AA563&gt;=16,AA563&lt;=30),"mid purchase",AA563&gt;=31,"high purchase")</f>
        <v>mid purchase</v>
      </c>
      <c r="AC563">
        <v>2</v>
      </c>
      <c r="AD563" t="str">
        <f>IF(marketing_campaign[[#This Row],[NumWebVisitsMonth]]&gt;=5.3,"higher_webvists","lower_webvisits")</f>
        <v>lower_webvisits</v>
      </c>
      <c r="AE563">
        <v>0</v>
      </c>
      <c r="AF563">
        <v>0</v>
      </c>
      <c r="AG563">
        <v>0</v>
      </c>
      <c r="AH563">
        <v>0</v>
      </c>
      <c r="AI563">
        <v>0</v>
      </c>
      <c r="AJ563">
        <v>0</v>
      </c>
      <c r="AK563">
        <v>3</v>
      </c>
      <c r="AL563">
        <v>11</v>
      </c>
      <c r="AM563">
        <v>0</v>
      </c>
      <c r="AN563">
        <f>marketing_campaign[[#This Row],[AcceptedCmp2]]+marketing_campaign[[#This Row],[AcceptedCmp1]]+marketing_campaign[[#This Row],[AcceptedCmp5]]+marketing_campaign[[#This Row],[AcceptedCmp4]]+marketing_campaign[[#This Row],[AcceptedCmp3]]+marketing_campaign[[#This Row],[Response]]</f>
        <v>0</v>
      </c>
      <c r="AO563" t="str" cm="1">
        <f t="array" ref="AO56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64" spans="1:41" x14ac:dyDescent="0.35">
      <c r="A564">
        <v>9780</v>
      </c>
      <c r="B564">
        <v>1971</v>
      </c>
      <c r="C564">
        <f t="shared" ca="1" si="16"/>
        <v>55</v>
      </c>
      <c r="D564" t="str" cm="1">
        <f t="array" aca="1" ref="D56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64" t="s">
        <v>34</v>
      </c>
      <c r="F564" t="s">
        <v>31</v>
      </c>
      <c r="G564" cm="1">
        <f t="array" ref="G564">_xlfn.IFS(marketing_campaign[[#This Row],[Marital_Status]]="Single",K564+L564+1,marketing_campaign[[#This Row],[Marital_Status]]="Together",K564+L564+2,marketing_campaign[[#This Row],[Marital_Status]]="Alone",K564+L564+1,marketing_campaign[[#This Row],[Marital_Status]]="Married",K564+L564+2,marketing_campaign[[#This Row],[Marital_Status]]="Divorced",K564+L564+1,marketing_campaign[[#This Row],[Marital_Status]]="YOLO",K564+L564+1,marketing_campaign[[#This Row],[Marital_Status]]="Absurd",K564+L564+1,marketing_campaign[[#This Row],[Marital_Status]]="Widow",K564+L564+1)</f>
        <v>3</v>
      </c>
      <c r="H564" t="str" cm="1">
        <f t="array" ref="H564">_xlfn.IFS(marketing_campaign[[#This Row],[Family_size]]=1,"Family_with_one_child",marketing_campaign[[#This Row],[Family_size]]&gt;1,"Family_with_more_children")</f>
        <v>Family_with_more_children</v>
      </c>
      <c r="I564">
        <v>71499</v>
      </c>
      <c r="J564" t="str">
        <f>IF(marketing_campaign[[#This Row],[Income]]&gt;=Sheet21!B614,"high_income","low_income")</f>
        <v>high_income</v>
      </c>
      <c r="K564">
        <v>0</v>
      </c>
      <c r="L564">
        <v>1</v>
      </c>
      <c r="M564" s="1">
        <v>41450</v>
      </c>
      <c r="N564">
        <v>12</v>
      </c>
      <c r="O564" t="str" cm="1">
        <f t="array" ref="O564">_xlfn.IFS(AND(marketing_campaign[[#This Row],[Recency]]&gt;=0,marketing_campaign[[#This Row],[Recency]]&lt;=14),"Early Recency",AND(marketing_campaign[[#This Row],[Recency]]&gt;=15,marketing_campaign[[#This Row],[Recency]]&lt;=31),"Mid-Recency",marketing_campaign[[#This Row],[Recency]]&gt;=32,"high Recency")</f>
        <v>Early Recency</v>
      </c>
      <c r="P564">
        <v>465</v>
      </c>
      <c r="Q564">
        <v>25</v>
      </c>
      <c r="R564">
        <v>132</v>
      </c>
      <c r="S564">
        <v>136</v>
      </c>
      <c r="T564">
        <v>0</v>
      </c>
      <c r="U564">
        <v>37</v>
      </c>
      <c r="V564">
        <f>marketing_campaign[[#This Row],[MntGoldProds]]+marketing_campaign[[#This Row],[MntSweetProducts]]+marketing_campaign[[#This Row],[MntFishProducts]]+marketing_campaign[[#This Row],[MntMeatProducts]]+marketing_campaign[[#This Row],[MntFruits]]+marketing_campaign[[#This Row],[MntWines]]</f>
        <v>795</v>
      </c>
      <c r="W564">
        <v>2</v>
      </c>
      <c r="X564">
        <v>8</v>
      </c>
      <c r="Y564">
        <v>3</v>
      </c>
      <c r="Z564">
        <v>13</v>
      </c>
      <c r="AA564">
        <f t="shared" si="17"/>
        <v>26</v>
      </c>
      <c r="AB564" t="str" cm="1">
        <f t="array" ref="AB564">_xlfn.IFS(AND(AA564&gt;=0,AA564&lt;=15),"low purchase",AND(AA564&gt;=16,AA564&lt;=30),"mid purchase",AA564&gt;=31,"high purchase")</f>
        <v>mid purchase</v>
      </c>
      <c r="AC564">
        <v>4</v>
      </c>
      <c r="AD564" t="str">
        <f>IF(marketing_campaign[[#This Row],[NumWebVisitsMonth]]&gt;=5.3,"higher_webvists","lower_webvisits")</f>
        <v>lower_webvisits</v>
      </c>
      <c r="AE564">
        <v>0</v>
      </c>
      <c r="AF564">
        <v>0</v>
      </c>
      <c r="AG564">
        <v>0</v>
      </c>
      <c r="AH564">
        <v>0</v>
      </c>
      <c r="AI564">
        <v>0</v>
      </c>
      <c r="AJ564">
        <v>0</v>
      </c>
      <c r="AK564">
        <v>3</v>
      </c>
      <c r="AL564">
        <v>11</v>
      </c>
      <c r="AM564">
        <v>0</v>
      </c>
      <c r="AN564">
        <f>marketing_campaign[[#This Row],[AcceptedCmp2]]+marketing_campaign[[#This Row],[AcceptedCmp1]]+marketing_campaign[[#This Row],[AcceptedCmp5]]+marketing_campaign[[#This Row],[AcceptedCmp4]]+marketing_campaign[[#This Row],[AcceptedCmp3]]+marketing_campaign[[#This Row],[Response]]</f>
        <v>0</v>
      </c>
      <c r="AO564" t="str" cm="1">
        <f t="array" ref="AO56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65" spans="1:41" x14ac:dyDescent="0.35">
      <c r="A565">
        <v>10681</v>
      </c>
      <c r="B565">
        <v>1970</v>
      </c>
      <c r="C565">
        <f t="shared" ca="1" si="16"/>
        <v>56</v>
      </c>
      <c r="D565" t="str" cm="1">
        <f t="array" aca="1" ref="D56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65" t="s">
        <v>37</v>
      </c>
      <c r="F565" t="s">
        <v>33</v>
      </c>
      <c r="G565" cm="1">
        <f t="array" ref="G565">_xlfn.IFS(marketing_campaign[[#This Row],[Marital_Status]]="Single",K565+L565+1,marketing_campaign[[#This Row],[Marital_Status]]="Together",K565+L565+2,marketing_campaign[[#This Row],[Marital_Status]]="Alone",K565+L565+1,marketing_campaign[[#This Row],[Marital_Status]]="Married",K565+L565+2,marketing_campaign[[#This Row],[Marital_Status]]="Divorced",K565+L565+1,marketing_campaign[[#This Row],[Marital_Status]]="YOLO",K565+L565+1,marketing_campaign[[#This Row],[Marital_Status]]="Absurd",K565+L565+1,marketing_campaign[[#This Row],[Marital_Status]]="Widow",K565+L565+1)</f>
        <v>3</v>
      </c>
      <c r="H565" t="str" cm="1">
        <f t="array" ref="H565">_xlfn.IFS(marketing_campaign[[#This Row],[Family_size]]=1,"Family_with_one_child",marketing_campaign[[#This Row],[Family_size]]&gt;1,"Family_with_more_children")</f>
        <v>Family_with_more_children</v>
      </c>
      <c r="I565">
        <v>62466</v>
      </c>
      <c r="J565" t="str">
        <f>IF(marketing_campaign[[#This Row],[Income]]&gt;=Sheet21!B615,"high_income","low_income")</f>
        <v>high_income</v>
      </c>
      <c r="K565">
        <v>0</v>
      </c>
      <c r="L565">
        <v>1</v>
      </c>
      <c r="M565" s="1">
        <v>41654</v>
      </c>
      <c r="N565">
        <v>13</v>
      </c>
      <c r="O565" t="str" cm="1">
        <f t="array" ref="O565">_xlfn.IFS(AND(marketing_campaign[[#This Row],[Recency]]&gt;=0,marketing_campaign[[#This Row],[Recency]]&lt;=14),"Early Recency",AND(marketing_campaign[[#This Row],[Recency]]&gt;=15,marketing_campaign[[#This Row],[Recency]]&lt;=31),"Mid-Recency",marketing_campaign[[#This Row],[Recency]]&gt;=32,"high Recency")</f>
        <v>Early Recency</v>
      </c>
      <c r="P565">
        <v>129</v>
      </c>
      <c r="Q565">
        <v>129</v>
      </c>
      <c r="R565">
        <v>259</v>
      </c>
      <c r="S565">
        <v>168</v>
      </c>
      <c r="T565">
        <v>121</v>
      </c>
      <c r="U565">
        <v>83</v>
      </c>
      <c r="V565">
        <f>marketing_campaign[[#This Row],[MntGoldProds]]+marketing_campaign[[#This Row],[MntSweetProducts]]+marketing_campaign[[#This Row],[MntFishProducts]]+marketing_campaign[[#This Row],[MntMeatProducts]]+marketing_campaign[[#This Row],[MntFruits]]+marketing_campaign[[#This Row],[MntWines]]</f>
        <v>889</v>
      </c>
      <c r="W565">
        <v>5</v>
      </c>
      <c r="X565">
        <v>6</v>
      </c>
      <c r="Y565">
        <v>3</v>
      </c>
      <c r="Z565">
        <v>12</v>
      </c>
      <c r="AA565">
        <f t="shared" si="17"/>
        <v>26</v>
      </c>
      <c r="AB565" t="str" cm="1">
        <f t="array" ref="AB565">_xlfn.IFS(AND(AA565&gt;=0,AA565&lt;=15),"low purchase",AND(AA565&gt;=16,AA565&lt;=30),"mid purchase",AA565&gt;=31,"high purchase")</f>
        <v>mid purchase</v>
      </c>
      <c r="AC565">
        <v>4</v>
      </c>
      <c r="AD565" t="str">
        <f>IF(marketing_campaign[[#This Row],[NumWebVisitsMonth]]&gt;=5.3,"higher_webvists","lower_webvisits")</f>
        <v>lower_webvisits</v>
      </c>
      <c r="AE565">
        <v>0</v>
      </c>
      <c r="AF565">
        <v>0</v>
      </c>
      <c r="AG565">
        <v>0</v>
      </c>
      <c r="AH565">
        <v>0</v>
      </c>
      <c r="AI565">
        <v>0</v>
      </c>
      <c r="AJ565">
        <v>0</v>
      </c>
      <c r="AK565">
        <v>3</v>
      </c>
      <c r="AL565">
        <v>11</v>
      </c>
      <c r="AM565">
        <v>0</v>
      </c>
      <c r="AN565">
        <f>marketing_campaign[[#This Row],[AcceptedCmp2]]+marketing_campaign[[#This Row],[AcceptedCmp1]]+marketing_campaign[[#This Row],[AcceptedCmp5]]+marketing_campaign[[#This Row],[AcceptedCmp4]]+marketing_campaign[[#This Row],[AcceptedCmp3]]+marketing_campaign[[#This Row],[Response]]</f>
        <v>0</v>
      </c>
      <c r="AO565" t="str" cm="1">
        <f t="array" ref="AO56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66" spans="1:41" x14ac:dyDescent="0.35">
      <c r="A566">
        <v>10232</v>
      </c>
      <c r="B566">
        <v>1963</v>
      </c>
      <c r="C566">
        <f t="shared" ca="1" si="16"/>
        <v>63</v>
      </c>
      <c r="D566" t="str" cm="1">
        <f t="array" aca="1" ref="D56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66" t="s">
        <v>32</v>
      </c>
      <c r="F566" t="s">
        <v>35</v>
      </c>
      <c r="G566" cm="1">
        <f t="array" ref="G566">_xlfn.IFS(marketing_campaign[[#This Row],[Marital_Status]]="Single",K566+L566+1,marketing_campaign[[#This Row],[Marital_Status]]="Together",K566+L566+2,marketing_campaign[[#This Row],[Marital_Status]]="Alone",K566+L566+1,marketing_campaign[[#This Row],[Marital_Status]]="Married",K566+L566+2,marketing_campaign[[#This Row],[Marital_Status]]="Divorced",K566+L566+1,marketing_campaign[[#This Row],[Marital_Status]]="YOLO",K566+L566+1,marketing_campaign[[#This Row],[Marital_Status]]="Absurd",K566+L566+1,marketing_campaign[[#This Row],[Marital_Status]]="Widow",K566+L566+1)</f>
        <v>2</v>
      </c>
      <c r="H566" t="str" cm="1">
        <f t="array" ref="H566">_xlfn.IFS(marketing_campaign[[#This Row],[Family_size]]=1,"Family_with_one_child",marketing_campaign[[#This Row],[Family_size]]&gt;1,"Family_with_more_children")</f>
        <v>Family_with_more_children</v>
      </c>
      <c r="I566">
        <v>48799</v>
      </c>
      <c r="J566" t="str">
        <f>IF(marketing_campaign[[#This Row],[Income]]&gt;=Sheet21!B616,"high_income","low_income")</f>
        <v>high_income</v>
      </c>
      <c r="K566">
        <v>0</v>
      </c>
      <c r="L566">
        <v>1</v>
      </c>
      <c r="M566" s="1">
        <v>41583</v>
      </c>
      <c r="N566">
        <v>9</v>
      </c>
      <c r="O566" t="str" cm="1">
        <f t="array" ref="O566">_xlfn.IFS(AND(marketing_campaign[[#This Row],[Recency]]&gt;=0,marketing_campaign[[#This Row],[Recency]]&lt;=14),"Early Recency",AND(marketing_campaign[[#This Row],[Recency]]&gt;=15,marketing_campaign[[#This Row],[Recency]]&lt;=31),"Mid-Recency",marketing_campaign[[#This Row],[Recency]]&gt;=32,"high Recency")</f>
        <v>Early Recency</v>
      </c>
      <c r="P566">
        <v>174</v>
      </c>
      <c r="Q566">
        <v>18</v>
      </c>
      <c r="R566">
        <v>81</v>
      </c>
      <c r="S566">
        <v>28</v>
      </c>
      <c r="T566">
        <v>6</v>
      </c>
      <c r="U566">
        <v>24</v>
      </c>
      <c r="V566">
        <f>marketing_campaign[[#This Row],[MntGoldProds]]+marketing_campaign[[#This Row],[MntSweetProducts]]+marketing_campaign[[#This Row],[MntFishProducts]]+marketing_campaign[[#This Row],[MntMeatProducts]]+marketing_campaign[[#This Row],[MntFruits]]+marketing_campaign[[#This Row],[MntWines]]</f>
        <v>331</v>
      </c>
      <c r="W566">
        <v>3</v>
      </c>
      <c r="X566">
        <v>3</v>
      </c>
      <c r="Y566">
        <v>2</v>
      </c>
      <c r="Z566">
        <v>7</v>
      </c>
      <c r="AA566">
        <f t="shared" si="17"/>
        <v>15</v>
      </c>
      <c r="AB566" t="str" cm="1">
        <f t="array" ref="AB566">_xlfn.IFS(AND(AA566&gt;=0,AA566&lt;=15),"low purchase",AND(AA566&gt;=16,AA566&lt;=30),"mid purchase",AA566&gt;=31,"high purchase")</f>
        <v>low purchase</v>
      </c>
      <c r="AC566">
        <v>3</v>
      </c>
      <c r="AD566" t="str">
        <f>IF(marketing_campaign[[#This Row],[NumWebVisitsMonth]]&gt;=5.3,"higher_webvists","lower_webvisits")</f>
        <v>lower_webvisits</v>
      </c>
      <c r="AE566">
        <v>0</v>
      </c>
      <c r="AF566">
        <v>0</v>
      </c>
      <c r="AG566">
        <v>0</v>
      </c>
      <c r="AH566">
        <v>0</v>
      </c>
      <c r="AI566">
        <v>0</v>
      </c>
      <c r="AJ566">
        <v>0</v>
      </c>
      <c r="AK566">
        <v>3</v>
      </c>
      <c r="AL566">
        <v>11</v>
      </c>
      <c r="AM566">
        <v>0</v>
      </c>
      <c r="AN566">
        <f>marketing_campaign[[#This Row],[AcceptedCmp2]]+marketing_campaign[[#This Row],[AcceptedCmp1]]+marketing_campaign[[#This Row],[AcceptedCmp5]]+marketing_campaign[[#This Row],[AcceptedCmp4]]+marketing_campaign[[#This Row],[AcceptedCmp3]]+marketing_campaign[[#This Row],[Response]]</f>
        <v>0</v>
      </c>
      <c r="AO566" t="str" cm="1">
        <f t="array" ref="AO56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67" spans="1:41" x14ac:dyDescent="0.35">
      <c r="A567">
        <v>4184</v>
      </c>
      <c r="B567">
        <v>1950</v>
      </c>
      <c r="C567">
        <f t="shared" ca="1" si="16"/>
        <v>76</v>
      </c>
      <c r="D567" t="str" cm="1">
        <f t="array" aca="1" ref="D56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67" t="s">
        <v>32</v>
      </c>
      <c r="F567" t="s">
        <v>31</v>
      </c>
      <c r="G567" cm="1">
        <f t="array" ref="G567">_xlfn.IFS(marketing_campaign[[#This Row],[Marital_Status]]="Single",K567+L567+1,marketing_campaign[[#This Row],[Marital_Status]]="Together",K567+L567+2,marketing_campaign[[#This Row],[Marital_Status]]="Alone",K567+L567+1,marketing_campaign[[#This Row],[Marital_Status]]="Married",K567+L567+2,marketing_campaign[[#This Row],[Marital_Status]]="Divorced",K567+L567+1,marketing_campaign[[#This Row],[Marital_Status]]="YOLO",K567+L567+1,marketing_campaign[[#This Row],[Marital_Status]]="Absurd",K567+L567+1,marketing_campaign[[#This Row],[Marital_Status]]="Widow",K567+L567+1)</f>
        <v>3</v>
      </c>
      <c r="H567" t="str" cm="1">
        <f t="array" ref="H567">_xlfn.IFS(marketing_campaign[[#This Row],[Family_size]]=1,"Family_with_one_child",marketing_campaign[[#This Row],[Family_size]]&gt;1,"Family_with_more_children")</f>
        <v>Family_with_more_children</v>
      </c>
      <c r="I567">
        <v>52157</v>
      </c>
      <c r="J567" t="str">
        <f>IF(marketing_campaign[[#This Row],[Income]]&gt;=Sheet21!B617,"high_income","low_income")</f>
        <v>high_income</v>
      </c>
      <c r="K567">
        <v>0</v>
      </c>
      <c r="L567">
        <v>1</v>
      </c>
      <c r="M567" s="1">
        <v>41797</v>
      </c>
      <c r="N567">
        <v>48</v>
      </c>
      <c r="O567" t="str" cm="1">
        <f t="array" ref="O567">_xlfn.IFS(AND(marketing_campaign[[#This Row],[Recency]]&gt;=0,marketing_campaign[[#This Row],[Recency]]&lt;=14),"Early Recency",AND(marketing_campaign[[#This Row],[Recency]]&gt;=15,marketing_campaign[[#This Row],[Recency]]&lt;=31),"Mid-Recency",marketing_campaign[[#This Row],[Recency]]&gt;=32,"high Recency")</f>
        <v>high Recency</v>
      </c>
      <c r="P567">
        <v>189</v>
      </c>
      <c r="Q567">
        <v>2</v>
      </c>
      <c r="R567">
        <v>29</v>
      </c>
      <c r="S567">
        <v>3</v>
      </c>
      <c r="T567">
        <v>2</v>
      </c>
      <c r="U567">
        <v>40</v>
      </c>
      <c r="V567">
        <f>marketing_campaign[[#This Row],[MntGoldProds]]+marketing_campaign[[#This Row],[MntSweetProducts]]+marketing_campaign[[#This Row],[MntFishProducts]]+marketing_campaign[[#This Row],[MntMeatProducts]]+marketing_campaign[[#This Row],[MntFruits]]+marketing_campaign[[#This Row],[MntWines]]</f>
        <v>265</v>
      </c>
      <c r="W567">
        <v>2</v>
      </c>
      <c r="X567">
        <v>3</v>
      </c>
      <c r="Y567">
        <v>2</v>
      </c>
      <c r="Z567">
        <v>5</v>
      </c>
      <c r="AA567">
        <f t="shared" si="17"/>
        <v>12</v>
      </c>
      <c r="AB567" t="str" cm="1">
        <f t="array" ref="AB567">_xlfn.IFS(AND(AA567&gt;=0,AA567&lt;=15),"low purchase",AND(AA567&gt;=16,AA567&lt;=30),"mid purchase",AA567&gt;=31,"high purchase")</f>
        <v>low purchase</v>
      </c>
      <c r="AC567">
        <v>4</v>
      </c>
      <c r="AD567" t="str">
        <f>IF(marketing_campaign[[#This Row],[NumWebVisitsMonth]]&gt;=5.3,"higher_webvists","lower_webvisits")</f>
        <v>lower_webvisits</v>
      </c>
      <c r="AE567">
        <v>0</v>
      </c>
      <c r="AF567">
        <v>0</v>
      </c>
      <c r="AG567">
        <v>0</v>
      </c>
      <c r="AH567">
        <v>0</v>
      </c>
      <c r="AI567">
        <v>0</v>
      </c>
      <c r="AJ567">
        <v>0</v>
      </c>
      <c r="AK567">
        <v>3</v>
      </c>
      <c r="AL567">
        <v>11</v>
      </c>
      <c r="AM567">
        <v>0</v>
      </c>
      <c r="AN567">
        <f>marketing_campaign[[#This Row],[AcceptedCmp2]]+marketing_campaign[[#This Row],[AcceptedCmp1]]+marketing_campaign[[#This Row],[AcceptedCmp5]]+marketing_campaign[[#This Row],[AcceptedCmp4]]+marketing_campaign[[#This Row],[AcceptedCmp3]]+marketing_campaign[[#This Row],[Response]]</f>
        <v>0</v>
      </c>
      <c r="AO567" t="str" cm="1">
        <f t="array" ref="AO56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68" spans="1:41" x14ac:dyDescent="0.35">
      <c r="A568">
        <v>9120</v>
      </c>
      <c r="B568">
        <v>1962</v>
      </c>
      <c r="C568">
        <f t="shared" ca="1" si="16"/>
        <v>64</v>
      </c>
      <c r="D568" t="str" cm="1">
        <f t="array" aca="1" ref="D56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68" t="s">
        <v>29</v>
      </c>
      <c r="F568" t="s">
        <v>30</v>
      </c>
      <c r="G568" cm="1">
        <f t="array" ref="G568">_xlfn.IFS(marketing_campaign[[#This Row],[Marital_Status]]="Single",K568+L568+1,marketing_campaign[[#This Row],[Marital_Status]]="Together",K568+L568+2,marketing_campaign[[#This Row],[Marital_Status]]="Alone",K568+L568+1,marketing_campaign[[#This Row],[Marital_Status]]="Married",K568+L568+2,marketing_campaign[[#This Row],[Marital_Status]]="Divorced",K568+L568+1,marketing_campaign[[#This Row],[Marital_Status]]="YOLO",K568+L568+1,marketing_campaign[[#This Row],[Marital_Status]]="Absurd",K568+L568+1,marketing_campaign[[#This Row],[Marital_Status]]="Widow",K568+L568+1)</f>
        <v>2</v>
      </c>
      <c r="H568" t="str" cm="1">
        <f t="array" ref="H568">_xlfn.IFS(marketing_campaign[[#This Row],[Family_size]]=1,"Family_with_one_child",marketing_campaign[[#This Row],[Family_size]]&gt;1,"Family_with_more_children")</f>
        <v>Family_with_more_children</v>
      </c>
      <c r="I568">
        <v>66565</v>
      </c>
      <c r="J568" t="str">
        <f>IF(marketing_campaign[[#This Row],[Income]]&gt;=Sheet21!B618,"high_income","low_income")</f>
        <v>high_income</v>
      </c>
      <c r="K568">
        <v>0</v>
      </c>
      <c r="L568">
        <v>1</v>
      </c>
      <c r="M568" s="1">
        <v>41248</v>
      </c>
      <c r="N568">
        <v>80</v>
      </c>
      <c r="O568" t="str" cm="1">
        <f t="array" ref="O568">_xlfn.IFS(AND(marketing_campaign[[#This Row],[Recency]]&gt;=0,marketing_campaign[[#This Row],[Recency]]&lt;=14),"Early Recency",AND(marketing_campaign[[#This Row],[Recency]]&gt;=15,marketing_campaign[[#This Row],[Recency]]&lt;=31),"Mid-Recency",marketing_campaign[[#This Row],[Recency]]&gt;=32,"high Recency")</f>
        <v>high Recency</v>
      </c>
      <c r="P568">
        <v>747</v>
      </c>
      <c r="Q568">
        <v>10</v>
      </c>
      <c r="R568">
        <v>161</v>
      </c>
      <c r="S568">
        <v>65</v>
      </c>
      <c r="T568">
        <v>40</v>
      </c>
      <c r="U568">
        <v>42</v>
      </c>
      <c r="V568">
        <f>marketing_campaign[[#This Row],[MntGoldProds]]+marketing_campaign[[#This Row],[MntSweetProducts]]+marketing_campaign[[#This Row],[MntFishProducts]]+marketing_campaign[[#This Row],[MntMeatProducts]]+marketing_campaign[[#This Row],[MntFruits]]+marketing_campaign[[#This Row],[MntWines]]</f>
        <v>1065</v>
      </c>
      <c r="W568">
        <v>4</v>
      </c>
      <c r="X568">
        <v>4</v>
      </c>
      <c r="Y568">
        <v>2</v>
      </c>
      <c r="Z568">
        <v>9</v>
      </c>
      <c r="AA568">
        <f t="shared" si="17"/>
        <v>19</v>
      </c>
      <c r="AB568" t="str" cm="1">
        <f t="array" ref="AB568">_xlfn.IFS(AND(AA568&gt;=0,AA568&lt;=15),"low purchase",AND(AA568&gt;=16,AA568&lt;=30),"mid purchase",AA568&gt;=31,"high purchase")</f>
        <v>mid purchase</v>
      </c>
      <c r="AC568">
        <v>8</v>
      </c>
      <c r="AD568" t="str">
        <f>IF(marketing_campaign[[#This Row],[NumWebVisitsMonth]]&gt;=5.3,"higher_webvists","lower_webvisits")</f>
        <v>higher_webvists</v>
      </c>
      <c r="AE568">
        <v>0</v>
      </c>
      <c r="AF568">
        <v>0</v>
      </c>
      <c r="AG568">
        <v>0</v>
      </c>
      <c r="AH568">
        <v>0</v>
      </c>
      <c r="AI568">
        <v>0</v>
      </c>
      <c r="AJ568">
        <v>0</v>
      </c>
      <c r="AK568">
        <v>3</v>
      </c>
      <c r="AL568">
        <v>11</v>
      </c>
      <c r="AM568">
        <v>0</v>
      </c>
      <c r="AN568">
        <f>marketing_campaign[[#This Row],[AcceptedCmp2]]+marketing_campaign[[#This Row],[AcceptedCmp1]]+marketing_campaign[[#This Row],[AcceptedCmp5]]+marketing_campaign[[#This Row],[AcceptedCmp4]]+marketing_campaign[[#This Row],[AcceptedCmp3]]+marketing_campaign[[#This Row],[Response]]</f>
        <v>0</v>
      </c>
      <c r="AO568" t="str" cm="1">
        <f t="array" ref="AO56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69" spans="1:41" x14ac:dyDescent="0.35">
      <c r="A569">
        <v>891</v>
      </c>
      <c r="B569">
        <v>1951</v>
      </c>
      <c r="C569">
        <f t="shared" ca="1" si="16"/>
        <v>75</v>
      </c>
      <c r="D569" t="str" cm="1">
        <f t="array" aca="1" ref="D56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69" t="s">
        <v>34</v>
      </c>
      <c r="F569" t="s">
        <v>31</v>
      </c>
      <c r="G569" cm="1">
        <f t="array" ref="G569">_xlfn.IFS(marketing_campaign[[#This Row],[Marital_Status]]="Single",K569+L569+1,marketing_campaign[[#This Row],[Marital_Status]]="Together",K569+L569+2,marketing_campaign[[#This Row],[Marital_Status]]="Alone",K569+L569+1,marketing_campaign[[#This Row],[Marital_Status]]="Married",K569+L569+2,marketing_campaign[[#This Row],[Marital_Status]]="Divorced",K569+L569+1,marketing_campaign[[#This Row],[Marital_Status]]="YOLO",K569+L569+1,marketing_campaign[[#This Row],[Marital_Status]]="Absurd",K569+L569+1,marketing_campaign[[#This Row],[Marital_Status]]="Widow",K569+L569+1)</f>
        <v>4</v>
      </c>
      <c r="H569" t="str" cm="1">
        <f t="array" ref="H569">_xlfn.IFS(marketing_campaign[[#This Row],[Family_size]]=1,"Family_with_one_child",marketing_campaign[[#This Row],[Family_size]]&gt;1,"Family_with_more_children")</f>
        <v>Family_with_more_children</v>
      </c>
      <c r="I569">
        <v>29298</v>
      </c>
      <c r="J569" t="str">
        <f>IF(marketing_campaign[[#This Row],[Income]]&gt;=Sheet21!B619,"high_income","low_income")</f>
        <v>high_income</v>
      </c>
      <c r="K569">
        <v>1</v>
      </c>
      <c r="L569">
        <v>1</v>
      </c>
      <c r="M569" s="1">
        <v>41524</v>
      </c>
      <c r="N569">
        <v>60</v>
      </c>
      <c r="O569" t="str" cm="1">
        <f t="array" ref="O569">_xlfn.IFS(AND(marketing_campaign[[#This Row],[Recency]]&gt;=0,marketing_campaign[[#This Row],[Recency]]&lt;=14),"Early Recency",AND(marketing_campaign[[#This Row],[Recency]]&gt;=15,marketing_campaign[[#This Row],[Recency]]&lt;=31),"Mid-Recency",marketing_campaign[[#This Row],[Recency]]&gt;=32,"high Recency")</f>
        <v>high Recency</v>
      </c>
      <c r="P569">
        <v>6</v>
      </c>
      <c r="Q569">
        <v>0</v>
      </c>
      <c r="R569">
        <v>2</v>
      </c>
      <c r="S569">
        <v>2</v>
      </c>
      <c r="T569">
        <v>0</v>
      </c>
      <c r="U569">
        <v>1</v>
      </c>
      <c r="V569">
        <f>marketing_campaign[[#This Row],[MntGoldProds]]+marketing_campaign[[#This Row],[MntSweetProducts]]+marketing_campaign[[#This Row],[MntFishProducts]]+marketing_campaign[[#This Row],[MntMeatProducts]]+marketing_campaign[[#This Row],[MntFruits]]+marketing_campaign[[#This Row],[MntWines]]</f>
        <v>11</v>
      </c>
      <c r="W569">
        <v>1</v>
      </c>
      <c r="X569">
        <v>1</v>
      </c>
      <c r="Y569">
        <v>0</v>
      </c>
      <c r="Z569">
        <v>2</v>
      </c>
      <c r="AA569">
        <f t="shared" si="17"/>
        <v>4</v>
      </c>
      <c r="AB569" t="str" cm="1">
        <f t="array" ref="AB569">_xlfn.IFS(AND(AA569&gt;=0,AA569&lt;=15),"low purchase",AND(AA569&gt;=16,AA569&lt;=30),"mid purchase",AA569&gt;=31,"high purchase")</f>
        <v>low purchase</v>
      </c>
      <c r="AC569">
        <v>5</v>
      </c>
      <c r="AD569" t="str">
        <f>IF(marketing_campaign[[#This Row],[NumWebVisitsMonth]]&gt;=5.3,"higher_webvists","lower_webvisits")</f>
        <v>lower_webvisits</v>
      </c>
      <c r="AE569">
        <v>0</v>
      </c>
      <c r="AF569">
        <v>0</v>
      </c>
      <c r="AG569">
        <v>0</v>
      </c>
      <c r="AH569">
        <v>0</v>
      </c>
      <c r="AI569">
        <v>0</v>
      </c>
      <c r="AJ569">
        <v>0</v>
      </c>
      <c r="AK569">
        <v>3</v>
      </c>
      <c r="AL569">
        <v>11</v>
      </c>
      <c r="AM569">
        <v>0</v>
      </c>
      <c r="AN569">
        <f>marketing_campaign[[#This Row],[AcceptedCmp2]]+marketing_campaign[[#This Row],[AcceptedCmp1]]+marketing_campaign[[#This Row],[AcceptedCmp5]]+marketing_campaign[[#This Row],[AcceptedCmp4]]+marketing_campaign[[#This Row],[AcceptedCmp3]]+marketing_campaign[[#This Row],[Response]]</f>
        <v>0</v>
      </c>
      <c r="AO569" t="str" cm="1">
        <f t="array" ref="AO56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70" spans="1:41" x14ac:dyDescent="0.35">
      <c r="A570">
        <v>10381</v>
      </c>
      <c r="B570">
        <v>1979</v>
      </c>
      <c r="C570">
        <f t="shared" ca="1" si="16"/>
        <v>47</v>
      </c>
      <c r="D570" t="str" cm="1">
        <f t="array" aca="1" ref="D57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70" t="s">
        <v>29</v>
      </c>
      <c r="F570" t="s">
        <v>30</v>
      </c>
      <c r="G570" cm="1">
        <f t="array" ref="G570">_xlfn.IFS(marketing_campaign[[#This Row],[Marital_Status]]="Single",K570+L570+1,marketing_campaign[[#This Row],[Marital_Status]]="Together",K570+L570+2,marketing_campaign[[#This Row],[Marital_Status]]="Alone",K570+L570+1,marketing_campaign[[#This Row],[Marital_Status]]="Married",K570+L570+2,marketing_campaign[[#This Row],[Marital_Status]]="Divorced",K570+L570+1,marketing_campaign[[#This Row],[Marital_Status]]="YOLO",K570+L570+1,marketing_campaign[[#This Row],[Marital_Status]]="Absurd",K570+L570+1,marketing_campaign[[#This Row],[Marital_Status]]="Widow",K570+L570+1)</f>
        <v>2</v>
      </c>
      <c r="H570" t="str" cm="1">
        <f t="array" ref="H570">_xlfn.IFS(marketing_campaign[[#This Row],[Family_size]]=1,"Family_with_one_child",marketing_campaign[[#This Row],[Family_size]]&gt;1,"Family_with_more_children")</f>
        <v>Family_with_more_children</v>
      </c>
      <c r="I570">
        <v>47691</v>
      </c>
      <c r="J570" t="str">
        <f>IF(marketing_campaign[[#This Row],[Income]]&gt;=Sheet21!B620,"high_income","low_income")</f>
        <v>high_income</v>
      </c>
      <c r="K570">
        <v>0</v>
      </c>
      <c r="L570">
        <v>1</v>
      </c>
      <c r="M570" s="1">
        <v>41460</v>
      </c>
      <c r="N570">
        <v>43</v>
      </c>
      <c r="O570" t="str" cm="1">
        <f t="array" ref="O570">_xlfn.IFS(AND(marketing_campaign[[#This Row],[Recency]]&gt;=0,marketing_campaign[[#This Row],[Recency]]&lt;=14),"Early Recency",AND(marketing_campaign[[#This Row],[Recency]]&gt;=15,marketing_campaign[[#This Row],[Recency]]&lt;=31),"Mid-Recency",marketing_campaign[[#This Row],[Recency]]&gt;=32,"high Recency")</f>
        <v>high Recency</v>
      </c>
      <c r="P570">
        <v>14</v>
      </c>
      <c r="Q570">
        <v>0</v>
      </c>
      <c r="R570">
        <v>3</v>
      </c>
      <c r="S570">
        <v>0</v>
      </c>
      <c r="T570">
        <v>0</v>
      </c>
      <c r="U570">
        <v>4</v>
      </c>
      <c r="V570">
        <f>marketing_campaign[[#This Row],[MntGoldProds]]+marketing_campaign[[#This Row],[MntSweetProducts]]+marketing_campaign[[#This Row],[MntFishProducts]]+marketing_campaign[[#This Row],[MntMeatProducts]]+marketing_campaign[[#This Row],[MntFruits]]+marketing_campaign[[#This Row],[MntWines]]</f>
        <v>21</v>
      </c>
      <c r="W570">
        <v>1</v>
      </c>
      <c r="X570">
        <v>1</v>
      </c>
      <c r="Y570">
        <v>0</v>
      </c>
      <c r="Z570">
        <v>2</v>
      </c>
      <c r="AA570">
        <f t="shared" si="17"/>
        <v>4</v>
      </c>
      <c r="AB570" t="str" cm="1">
        <f t="array" ref="AB570">_xlfn.IFS(AND(AA570&gt;=0,AA570&lt;=15),"low purchase",AND(AA570&gt;=16,AA570&lt;=30),"mid purchase",AA570&gt;=31,"high purchase")</f>
        <v>low purchase</v>
      </c>
      <c r="AC570">
        <v>6</v>
      </c>
      <c r="AD570" t="str">
        <f>IF(marketing_campaign[[#This Row],[NumWebVisitsMonth]]&gt;=5.3,"higher_webvists","lower_webvisits")</f>
        <v>higher_webvists</v>
      </c>
      <c r="AE570">
        <v>0</v>
      </c>
      <c r="AF570">
        <v>0</v>
      </c>
      <c r="AG570">
        <v>0</v>
      </c>
      <c r="AH570">
        <v>0</v>
      </c>
      <c r="AI570">
        <v>0</v>
      </c>
      <c r="AJ570">
        <v>0</v>
      </c>
      <c r="AK570">
        <v>3</v>
      </c>
      <c r="AL570">
        <v>11</v>
      </c>
      <c r="AM570">
        <v>0</v>
      </c>
      <c r="AN570">
        <f>marketing_campaign[[#This Row],[AcceptedCmp2]]+marketing_campaign[[#This Row],[AcceptedCmp1]]+marketing_campaign[[#This Row],[AcceptedCmp5]]+marketing_campaign[[#This Row],[AcceptedCmp4]]+marketing_campaign[[#This Row],[AcceptedCmp3]]+marketing_campaign[[#This Row],[Response]]</f>
        <v>0</v>
      </c>
      <c r="AO570" t="str" cm="1">
        <f t="array" ref="AO57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71" spans="1:41" x14ac:dyDescent="0.35">
      <c r="A571">
        <v>3525</v>
      </c>
      <c r="B571">
        <v>1970</v>
      </c>
      <c r="C571">
        <f t="shared" ca="1" si="16"/>
        <v>56</v>
      </c>
      <c r="D571" t="str" cm="1">
        <f t="array" aca="1" ref="D57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71" t="s">
        <v>29</v>
      </c>
      <c r="F571" t="s">
        <v>31</v>
      </c>
      <c r="G571" cm="1">
        <f t="array" ref="G571">_xlfn.IFS(marketing_campaign[[#This Row],[Marital_Status]]="Single",K571+L571+1,marketing_campaign[[#This Row],[Marital_Status]]="Together",K571+L571+2,marketing_campaign[[#This Row],[Marital_Status]]="Alone",K571+L571+1,marketing_campaign[[#This Row],[Marital_Status]]="Married",K571+L571+2,marketing_campaign[[#This Row],[Marital_Status]]="Divorced",K571+L571+1,marketing_campaign[[#This Row],[Marital_Status]]="YOLO",K571+L571+1,marketing_campaign[[#This Row],[Marital_Status]]="Absurd",K571+L571+1,marketing_campaign[[#This Row],[Marital_Status]]="Widow",K571+L571+1)</f>
        <v>4</v>
      </c>
      <c r="H571" t="str" cm="1">
        <f t="array" ref="H571">_xlfn.IFS(marketing_campaign[[#This Row],[Family_size]]=1,"Family_with_one_child",marketing_campaign[[#This Row],[Family_size]]&gt;1,"Family_with_more_children")</f>
        <v>Family_with_more_children</v>
      </c>
      <c r="I571">
        <v>38200</v>
      </c>
      <c r="J571" t="str">
        <f>IF(marketing_campaign[[#This Row],[Income]]&gt;=Sheet21!B621,"high_income","low_income")</f>
        <v>high_income</v>
      </c>
      <c r="K571">
        <v>1</v>
      </c>
      <c r="L571">
        <v>1</v>
      </c>
      <c r="M571" s="1">
        <v>41250</v>
      </c>
      <c r="N571">
        <v>19</v>
      </c>
      <c r="O571" t="str" cm="1">
        <f t="array" ref="O571">_xlfn.IFS(AND(marketing_campaign[[#This Row],[Recency]]&gt;=0,marketing_campaign[[#This Row],[Recency]]&lt;=14),"Early Recency",AND(marketing_campaign[[#This Row],[Recency]]&gt;=15,marketing_campaign[[#This Row],[Recency]]&lt;=31),"Mid-Recency",marketing_campaign[[#This Row],[Recency]]&gt;=32,"high Recency")</f>
        <v>Mid-Recency</v>
      </c>
      <c r="P571">
        <v>12</v>
      </c>
      <c r="Q571">
        <v>0</v>
      </c>
      <c r="R571">
        <v>4</v>
      </c>
      <c r="S571">
        <v>0</v>
      </c>
      <c r="T571">
        <v>0</v>
      </c>
      <c r="U571">
        <v>1</v>
      </c>
      <c r="V571">
        <f>marketing_campaign[[#This Row],[MntGoldProds]]+marketing_campaign[[#This Row],[MntSweetProducts]]+marketing_campaign[[#This Row],[MntFishProducts]]+marketing_campaign[[#This Row],[MntMeatProducts]]+marketing_campaign[[#This Row],[MntFruits]]+marketing_campaign[[#This Row],[MntWines]]</f>
        <v>17</v>
      </c>
      <c r="W571">
        <v>1</v>
      </c>
      <c r="X571">
        <v>1</v>
      </c>
      <c r="Y571">
        <v>0</v>
      </c>
      <c r="Z571">
        <v>2</v>
      </c>
      <c r="AA571">
        <f t="shared" si="17"/>
        <v>4</v>
      </c>
      <c r="AB571" t="str" cm="1">
        <f t="array" ref="AB571">_xlfn.IFS(AND(AA571&gt;=0,AA571&lt;=15),"low purchase",AND(AA571&gt;=16,AA571&lt;=30),"mid purchase",AA571&gt;=31,"high purchase")</f>
        <v>low purchase</v>
      </c>
      <c r="AC571">
        <v>7</v>
      </c>
      <c r="AD571" t="str">
        <f>IF(marketing_campaign[[#This Row],[NumWebVisitsMonth]]&gt;=5.3,"higher_webvists","lower_webvisits")</f>
        <v>higher_webvists</v>
      </c>
      <c r="AE571">
        <v>0</v>
      </c>
      <c r="AF571">
        <v>0</v>
      </c>
      <c r="AG571">
        <v>0</v>
      </c>
      <c r="AH571">
        <v>0</v>
      </c>
      <c r="AI571">
        <v>0</v>
      </c>
      <c r="AJ571">
        <v>0</v>
      </c>
      <c r="AK571">
        <v>3</v>
      </c>
      <c r="AL571">
        <v>11</v>
      </c>
      <c r="AM571">
        <v>0</v>
      </c>
      <c r="AN571">
        <f>marketing_campaign[[#This Row],[AcceptedCmp2]]+marketing_campaign[[#This Row],[AcceptedCmp1]]+marketing_campaign[[#This Row],[AcceptedCmp5]]+marketing_campaign[[#This Row],[AcceptedCmp4]]+marketing_campaign[[#This Row],[AcceptedCmp3]]+marketing_campaign[[#This Row],[Response]]</f>
        <v>0</v>
      </c>
      <c r="AO571" t="str" cm="1">
        <f t="array" ref="AO57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72" spans="1:41" x14ac:dyDescent="0.35">
      <c r="A572">
        <v>6818</v>
      </c>
      <c r="B572">
        <v>1974</v>
      </c>
      <c r="C572">
        <f t="shared" ca="1" si="16"/>
        <v>52</v>
      </c>
      <c r="D572" t="str" cm="1">
        <f t="array" aca="1" ref="D57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72" t="s">
        <v>29</v>
      </c>
      <c r="F572" t="s">
        <v>33</v>
      </c>
      <c r="G572" cm="1">
        <f t="array" ref="G572">_xlfn.IFS(marketing_campaign[[#This Row],[Marital_Status]]="Single",K572+L572+1,marketing_campaign[[#This Row],[Marital_Status]]="Together",K572+L572+2,marketing_campaign[[#This Row],[Marital_Status]]="Alone",K572+L572+1,marketing_campaign[[#This Row],[Marital_Status]]="Married",K572+L572+2,marketing_campaign[[#This Row],[Marital_Status]]="Divorced",K572+L572+1,marketing_campaign[[#This Row],[Marital_Status]]="YOLO",K572+L572+1,marketing_campaign[[#This Row],[Marital_Status]]="Absurd",K572+L572+1,marketing_campaign[[#This Row],[Marital_Status]]="Widow",K572+L572+1)</f>
        <v>3</v>
      </c>
      <c r="H572" t="str" cm="1">
        <f t="array" ref="H572">_xlfn.IFS(marketing_campaign[[#This Row],[Family_size]]=1,"Family_with_one_child",marketing_campaign[[#This Row],[Family_size]]&gt;1,"Family_with_more_children")</f>
        <v>Family_with_more_children</v>
      </c>
      <c r="I572">
        <v>44989</v>
      </c>
      <c r="J572" t="str">
        <f>IF(marketing_campaign[[#This Row],[Income]]&gt;=Sheet21!B622,"high_income","low_income")</f>
        <v>high_income</v>
      </c>
      <c r="K572">
        <v>0</v>
      </c>
      <c r="L572">
        <v>1</v>
      </c>
      <c r="M572" s="1">
        <v>41164</v>
      </c>
      <c r="N572">
        <v>26</v>
      </c>
      <c r="O572" t="str" cm="1">
        <f t="array" ref="O572">_xlfn.IFS(AND(marketing_campaign[[#This Row],[Recency]]&gt;=0,marketing_campaign[[#This Row],[Recency]]&lt;=14),"Early Recency",AND(marketing_campaign[[#This Row],[Recency]]&gt;=15,marketing_campaign[[#This Row],[Recency]]&lt;=31),"Mid-Recency",marketing_campaign[[#This Row],[Recency]]&gt;=32,"high Recency")</f>
        <v>Mid-Recency</v>
      </c>
      <c r="P572">
        <v>98</v>
      </c>
      <c r="Q572">
        <v>0</v>
      </c>
      <c r="R572">
        <v>106</v>
      </c>
      <c r="S572">
        <v>49</v>
      </c>
      <c r="T572">
        <v>10</v>
      </c>
      <c r="U572">
        <v>106</v>
      </c>
      <c r="V572">
        <f>marketing_campaign[[#This Row],[MntGoldProds]]+marketing_campaign[[#This Row],[MntSweetProducts]]+marketing_campaign[[#This Row],[MntFishProducts]]+marketing_campaign[[#This Row],[MntMeatProducts]]+marketing_campaign[[#This Row],[MntFruits]]+marketing_campaign[[#This Row],[MntWines]]</f>
        <v>369</v>
      </c>
      <c r="W572">
        <v>5</v>
      </c>
      <c r="X572">
        <v>5</v>
      </c>
      <c r="Y572">
        <v>1</v>
      </c>
      <c r="Z572">
        <v>5</v>
      </c>
      <c r="AA572">
        <f t="shared" si="17"/>
        <v>16</v>
      </c>
      <c r="AB572" t="str" cm="1">
        <f t="array" ref="AB572">_xlfn.IFS(AND(AA572&gt;=0,AA572&lt;=15),"low purchase",AND(AA572&gt;=16,AA572&lt;=30),"mid purchase",AA572&gt;=31,"high purchase")</f>
        <v>mid purchase</v>
      </c>
      <c r="AC572">
        <v>6</v>
      </c>
      <c r="AD572" t="str">
        <f>IF(marketing_campaign[[#This Row],[NumWebVisitsMonth]]&gt;=5.3,"higher_webvists","lower_webvisits")</f>
        <v>higher_webvists</v>
      </c>
      <c r="AE572">
        <v>0</v>
      </c>
      <c r="AF572">
        <v>0</v>
      </c>
      <c r="AG572">
        <v>0</v>
      </c>
      <c r="AH572">
        <v>0</v>
      </c>
      <c r="AI572">
        <v>0</v>
      </c>
      <c r="AJ572">
        <v>0</v>
      </c>
      <c r="AK572">
        <v>3</v>
      </c>
      <c r="AL572">
        <v>11</v>
      </c>
      <c r="AM572">
        <v>0</v>
      </c>
      <c r="AN572">
        <f>marketing_campaign[[#This Row],[AcceptedCmp2]]+marketing_campaign[[#This Row],[AcceptedCmp1]]+marketing_campaign[[#This Row],[AcceptedCmp5]]+marketing_campaign[[#This Row],[AcceptedCmp4]]+marketing_campaign[[#This Row],[AcceptedCmp3]]+marketing_campaign[[#This Row],[Response]]</f>
        <v>0</v>
      </c>
      <c r="AO572" t="str" cm="1">
        <f t="array" ref="AO57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73" spans="1:41" x14ac:dyDescent="0.35">
      <c r="A573">
        <v>3526</v>
      </c>
      <c r="B573">
        <v>1968</v>
      </c>
      <c r="C573">
        <f t="shared" ca="1" si="16"/>
        <v>58</v>
      </c>
      <c r="D573" t="str" cm="1">
        <f t="array" aca="1" ref="D57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73" t="s">
        <v>32</v>
      </c>
      <c r="F573" t="s">
        <v>33</v>
      </c>
      <c r="G573" cm="1">
        <f t="array" ref="G573">_xlfn.IFS(marketing_campaign[[#This Row],[Marital_Status]]="Single",K573+L573+1,marketing_campaign[[#This Row],[Marital_Status]]="Together",K573+L573+2,marketing_campaign[[#This Row],[Marital_Status]]="Alone",K573+L573+1,marketing_campaign[[#This Row],[Marital_Status]]="Married",K573+L573+2,marketing_campaign[[#This Row],[Marital_Status]]="Divorced",K573+L573+1,marketing_campaign[[#This Row],[Marital_Status]]="YOLO",K573+L573+1,marketing_campaign[[#This Row],[Marital_Status]]="Absurd",K573+L573+1,marketing_campaign[[#This Row],[Marital_Status]]="Widow",K573+L573+1)</f>
        <v>4</v>
      </c>
      <c r="H573" t="str" cm="1">
        <f t="array" ref="H573">_xlfn.IFS(marketing_campaign[[#This Row],[Family_size]]=1,"Family_with_one_child",marketing_campaign[[#This Row],[Family_size]]&gt;1,"Family_with_more_children")</f>
        <v>Family_with_more_children</v>
      </c>
      <c r="I573">
        <v>38443</v>
      </c>
      <c r="J573" t="str">
        <f>IF(marketing_campaign[[#This Row],[Income]]&gt;=Sheet21!B623,"high_income","low_income")</f>
        <v>high_income</v>
      </c>
      <c r="K573">
        <v>1</v>
      </c>
      <c r="L573">
        <v>1</v>
      </c>
      <c r="M573" s="1">
        <v>41666</v>
      </c>
      <c r="N573">
        <v>58</v>
      </c>
      <c r="O573" t="str" cm="1">
        <f t="array" ref="O573">_xlfn.IFS(AND(marketing_campaign[[#This Row],[Recency]]&gt;=0,marketing_campaign[[#This Row],[Recency]]&lt;=14),"Early Recency",AND(marketing_campaign[[#This Row],[Recency]]&gt;=15,marketing_campaign[[#This Row],[Recency]]&lt;=31),"Mid-Recency",marketing_campaign[[#This Row],[Recency]]&gt;=32,"high Recency")</f>
        <v>high Recency</v>
      </c>
      <c r="P573">
        <v>32</v>
      </c>
      <c r="Q573">
        <v>0</v>
      </c>
      <c r="R573">
        <v>5</v>
      </c>
      <c r="S573">
        <v>0</v>
      </c>
      <c r="T573">
        <v>0</v>
      </c>
      <c r="U573">
        <v>1</v>
      </c>
      <c r="V573">
        <f>marketing_campaign[[#This Row],[MntGoldProds]]+marketing_campaign[[#This Row],[MntSweetProducts]]+marketing_campaign[[#This Row],[MntFishProducts]]+marketing_campaign[[#This Row],[MntMeatProducts]]+marketing_campaign[[#This Row],[MntFruits]]+marketing_campaign[[#This Row],[MntWines]]</f>
        <v>38</v>
      </c>
      <c r="W573">
        <v>2</v>
      </c>
      <c r="X573">
        <v>1</v>
      </c>
      <c r="Y573">
        <v>0</v>
      </c>
      <c r="Z573">
        <v>3</v>
      </c>
      <c r="AA573">
        <f t="shared" si="17"/>
        <v>6</v>
      </c>
      <c r="AB573" t="str" cm="1">
        <f t="array" ref="AB573">_xlfn.IFS(AND(AA573&gt;=0,AA573&lt;=15),"low purchase",AND(AA573&gt;=16,AA573&lt;=30),"mid purchase",AA573&gt;=31,"high purchase")</f>
        <v>low purchase</v>
      </c>
      <c r="AC573">
        <v>7</v>
      </c>
      <c r="AD573" t="str">
        <f>IF(marketing_campaign[[#This Row],[NumWebVisitsMonth]]&gt;=5.3,"higher_webvists","lower_webvisits")</f>
        <v>higher_webvists</v>
      </c>
      <c r="AE573">
        <v>0</v>
      </c>
      <c r="AF573">
        <v>0</v>
      </c>
      <c r="AG573">
        <v>0</v>
      </c>
      <c r="AH573">
        <v>0</v>
      </c>
      <c r="AI573">
        <v>0</v>
      </c>
      <c r="AJ573">
        <v>0</v>
      </c>
      <c r="AK573">
        <v>3</v>
      </c>
      <c r="AL573">
        <v>11</v>
      </c>
      <c r="AM573">
        <v>0</v>
      </c>
      <c r="AN573">
        <f>marketing_campaign[[#This Row],[AcceptedCmp2]]+marketing_campaign[[#This Row],[AcceptedCmp1]]+marketing_campaign[[#This Row],[AcceptedCmp5]]+marketing_campaign[[#This Row],[AcceptedCmp4]]+marketing_campaign[[#This Row],[AcceptedCmp3]]+marketing_campaign[[#This Row],[Response]]</f>
        <v>0</v>
      </c>
      <c r="AO573" t="str" cm="1">
        <f t="array" ref="AO57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74" spans="1:41" x14ac:dyDescent="0.35">
      <c r="A574">
        <v>8181</v>
      </c>
      <c r="B574">
        <v>1978</v>
      </c>
      <c r="C574">
        <f t="shared" ca="1" si="16"/>
        <v>48</v>
      </c>
      <c r="D574" t="str" cm="1">
        <f t="array" aca="1" ref="D57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74" t="s">
        <v>37</v>
      </c>
      <c r="F574" t="s">
        <v>30</v>
      </c>
      <c r="G574" cm="1">
        <f t="array" ref="G574">_xlfn.IFS(marketing_campaign[[#This Row],[Marital_Status]]="Single",K574+L574+1,marketing_campaign[[#This Row],[Marital_Status]]="Together",K574+L574+2,marketing_campaign[[#This Row],[Marital_Status]]="Alone",K574+L574+1,marketing_campaign[[#This Row],[Marital_Status]]="Married",K574+L574+2,marketing_campaign[[#This Row],[Marital_Status]]="Divorced",K574+L574+1,marketing_campaign[[#This Row],[Marital_Status]]="YOLO",K574+L574+1,marketing_campaign[[#This Row],[Marital_Status]]="Absurd",K574+L574+1,marketing_campaign[[#This Row],[Marital_Status]]="Widow",K574+L574+1)</f>
        <v>2</v>
      </c>
      <c r="H574" t="str" cm="1">
        <f t="array" ref="H574">_xlfn.IFS(marketing_campaign[[#This Row],[Family_size]]=1,"Family_with_one_child",marketing_campaign[[#This Row],[Family_size]]&gt;1,"Family_with_more_children")</f>
        <v>Family_with_more_children</v>
      </c>
      <c r="I574">
        <v>38593</v>
      </c>
      <c r="J574" t="str">
        <f>IF(marketing_campaign[[#This Row],[Income]]&gt;=Sheet21!B624,"high_income","low_income")</f>
        <v>high_income</v>
      </c>
      <c r="K574">
        <v>1</v>
      </c>
      <c r="L574">
        <v>0</v>
      </c>
      <c r="M574" s="1">
        <v>41530</v>
      </c>
      <c r="N574">
        <v>42</v>
      </c>
      <c r="O574" t="str" cm="1">
        <f t="array" ref="O574">_xlfn.IFS(AND(marketing_campaign[[#This Row],[Recency]]&gt;=0,marketing_campaign[[#This Row],[Recency]]&lt;=14),"Early Recency",AND(marketing_campaign[[#This Row],[Recency]]&gt;=15,marketing_campaign[[#This Row],[Recency]]&lt;=31),"Mid-Recency",marketing_campaign[[#This Row],[Recency]]&gt;=32,"high Recency")</f>
        <v>high Recency</v>
      </c>
      <c r="P574">
        <v>51</v>
      </c>
      <c r="Q574">
        <v>12</v>
      </c>
      <c r="R574">
        <v>49</v>
      </c>
      <c r="S574">
        <v>17</v>
      </c>
      <c r="T574">
        <v>24</v>
      </c>
      <c r="U574">
        <v>24</v>
      </c>
      <c r="V574">
        <f>marketing_campaign[[#This Row],[MntGoldProds]]+marketing_campaign[[#This Row],[MntSweetProducts]]+marketing_campaign[[#This Row],[MntFishProducts]]+marketing_campaign[[#This Row],[MntMeatProducts]]+marketing_campaign[[#This Row],[MntFruits]]+marketing_campaign[[#This Row],[MntWines]]</f>
        <v>177</v>
      </c>
      <c r="W574">
        <v>3</v>
      </c>
      <c r="X574">
        <v>4</v>
      </c>
      <c r="Y574">
        <v>1</v>
      </c>
      <c r="Z574">
        <v>3</v>
      </c>
      <c r="AA574">
        <f t="shared" si="17"/>
        <v>11</v>
      </c>
      <c r="AB574" t="str" cm="1">
        <f t="array" ref="AB574">_xlfn.IFS(AND(AA574&gt;=0,AA574&lt;=15),"low purchase",AND(AA574&gt;=16,AA574&lt;=30),"mid purchase",AA574&gt;=31,"high purchase")</f>
        <v>low purchase</v>
      </c>
      <c r="AC574">
        <v>8</v>
      </c>
      <c r="AD574" t="str">
        <f>IF(marketing_campaign[[#This Row],[NumWebVisitsMonth]]&gt;=5.3,"higher_webvists","lower_webvisits")</f>
        <v>higher_webvists</v>
      </c>
      <c r="AE574">
        <v>0</v>
      </c>
      <c r="AF574">
        <v>0</v>
      </c>
      <c r="AG574">
        <v>0</v>
      </c>
      <c r="AH574">
        <v>0</v>
      </c>
      <c r="AI574">
        <v>0</v>
      </c>
      <c r="AJ574">
        <v>0</v>
      </c>
      <c r="AK574">
        <v>3</v>
      </c>
      <c r="AL574">
        <v>11</v>
      </c>
      <c r="AM574">
        <v>0</v>
      </c>
      <c r="AN574">
        <f>marketing_campaign[[#This Row],[AcceptedCmp2]]+marketing_campaign[[#This Row],[AcceptedCmp1]]+marketing_campaign[[#This Row],[AcceptedCmp5]]+marketing_campaign[[#This Row],[AcceptedCmp4]]+marketing_campaign[[#This Row],[AcceptedCmp3]]+marketing_campaign[[#This Row],[Response]]</f>
        <v>0</v>
      </c>
      <c r="AO574" t="str" cm="1">
        <f t="array" ref="AO57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75" spans="1:41" x14ac:dyDescent="0.35">
      <c r="A575">
        <v>1029</v>
      </c>
      <c r="B575">
        <v>1970</v>
      </c>
      <c r="C575">
        <f t="shared" ca="1" si="16"/>
        <v>56</v>
      </c>
      <c r="D575" t="str" cm="1">
        <f t="array" aca="1" ref="D57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75" t="s">
        <v>32</v>
      </c>
      <c r="F575" t="s">
        <v>31</v>
      </c>
      <c r="G575" cm="1">
        <f t="array" ref="G575">_xlfn.IFS(marketing_campaign[[#This Row],[Marital_Status]]="Single",K575+L575+1,marketing_campaign[[#This Row],[Marital_Status]]="Together",K575+L575+2,marketing_campaign[[#This Row],[Marital_Status]]="Alone",K575+L575+1,marketing_campaign[[#This Row],[Marital_Status]]="Married",K575+L575+2,marketing_campaign[[#This Row],[Marital_Status]]="Divorced",K575+L575+1,marketing_campaign[[#This Row],[Marital_Status]]="YOLO",K575+L575+1,marketing_campaign[[#This Row],[Marital_Status]]="Absurd",K575+L575+1,marketing_campaign[[#This Row],[Marital_Status]]="Widow",K575+L575+1)</f>
        <v>3</v>
      </c>
      <c r="H575" t="str" cm="1">
        <f t="array" ref="H575">_xlfn.IFS(marketing_campaign[[#This Row],[Family_size]]=1,"Family_with_one_child",marketing_campaign[[#This Row],[Family_size]]&gt;1,"Family_with_more_children")</f>
        <v>Family_with_more_children</v>
      </c>
      <c r="I575">
        <v>64413</v>
      </c>
      <c r="J575" t="str">
        <f>IF(marketing_campaign[[#This Row],[Income]]&gt;=Sheet21!B625,"high_income","low_income")</f>
        <v>high_income</v>
      </c>
      <c r="K575">
        <v>0</v>
      </c>
      <c r="L575">
        <v>1</v>
      </c>
      <c r="M575" s="1">
        <v>41487</v>
      </c>
      <c r="N575">
        <v>27</v>
      </c>
      <c r="O575" t="str" cm="1">
        <f t="array" ref="O575">_xlfn.IFS(AND(marketing_campaign[[#This Row],[Recency]]&gt;=0,marketing_campaign[[#This Row],[Recency]]&lt;=14),"Early Recency",AND(marketing_campaign[[#This Row],[Recency]]&gt;=15,marketing_campaign[[#This Row],[Recency]]&lt;=31),"Mid-Recency",marketing_campaign[[#This Row],[Recency]]&gt;=32,"high Recency")</f>
        <v>Mid-Recency</v>
      </c>
      <c r="P575">
        <v>200</v>
      </c>
      <c r="Q575">
        <v>5</v>
      </c>
      <c r="R575">
        <v>44</v>
      </c>
      <c r="S575">
        <v>0</v>
      </c>
      <c r="T575">
        <v>10</v>
      </c>
      <c r="U575">
        <v>20</v>
      </c>
      <c r="V575">
        <f>marketing_campaign[[#This Row],[MntGoldProds]]+marketing_campaign[[#This Row],[MntSweetProducts]]+marketing_campaign[[#This Row],[MntFishProducts]]+marketing_campaign[[#This Row],[MntMeatProducts]]+marketing_campaign[[#This Row],[MntFruits]]+marketing_campaign[[#This Row],[MntWines]]</f>
        <v>279</v>
      </c>
      <c r="W575">
        <v>1</v>
      </c>
      <c r="X575">
        <v>5</v>
      </c>
      <c r="Y575">
        <v>1</v>
      </c>
      <c r="Z575">
        <v>5</v>
      </c>
      <c r="AA575">
        <f t="shared" si="17"/>
        <v>12</v>
      </c>
      <c r="AB575" t="str" cm="1">
        <f t="array" ref="AB575">_xlfn.IFS(AND(AA575&gt;=0,AA575&lt;=15),"low purchase",AND(AA575&gt;=16,AA575&lt;=30),"mid purchase",AA575&gt;=31,"high purchase")</f>
        <v>low purchase</v>
      </c>
      <c r="AC575">
        <v>5</v>
      </c>
      <c r="AD575" t="str">
        <f>IF(marketing_campaign[[#This Row],[NumWebVisitsMonth]]&gt;=5.3,"higher_webvists","lower_webvisits")</f>
        <v>lower_webvisits</v>
      </c>
      <c r="AE575">
        <v>0</v>
      </c>
      <c r="AF575">
        <v>0</v>
      </c>
      <c r="AG575">
        <v>0</v>
      </c>
      <c r="AH575">
        <v>0</v>
      </c>
      <c r="AI575">
        <v>0</v>
      </c>
      <c r="AJ575">
        <v>0</v>
      </c>
      <c r="AK575">
        <v>3</v>
      </c>
      <c r="AL575">
        <v>11</v>
      </c>
      <c r="AM575">
        <v>0</v>
      </c>
      <c r="AN575">
        <f>marketing_campaign[[#This Row],[AcceptedCmp2]]+marketing_campaign[[#This Row],[AcceptedCmp1]]+marketing_campaign[[#This Row],[AcceptedCmp5]]+marketing_campaign[[#This Row],[AcceptedCmp4]]+marketing_campaign[[#This Row],[AcceptedCmp3]]+marketing_campaign[[#This Row],[Response]]</f>
        <v>0</v>
      </c>
      <c r="AO575" t="str" cm="1">
        <f t="array" ref="AO57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76" spans="1:41" x14ac:dyDescent="0.35">
      <c r="A576">
        <v>7369</v>
      </c>
      <c r="B576">
        <v>1981</v>
      </c>
      <c r="C576">
        <f t="shared" ca="1" si="16"/>
        <v>45</v>
      </c>
      <c r="D576" t="str" cm="1">
        <f t="array" aca="1" ref="D57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576" t="s">
        <v>34</v>
      </c>
      <c r="F576" t="s">
        <v>33</v>
      </c>
      <c r="G576" cm="1">
        <f t="array" ref="G576">_xlfn.IFS(marketing_campaign[[#This Row],[Marital_Status]]="Single",K576+L576+1,marketing_campaign[[#This Row],[Marital_Status]]="Together",K576+L576+2,marketing_campaign[[#This Row],[Marital_Status]]="Alone",K576+L576+1,marketing_campaign[[#This Row],[Marital_Status]]="Married",K576+L576+2,marketing_campaign[[#This Row],[Marital_Status]]="Divorced",K576+L576+1,marketing_campaign[[#This Row],[Marital_Status]]="YOLO",K576+L576+1,marketing_campaign[[#This Row],[Marital_Status]]="Absurd",K576+L576+1,marketing_campaign[[#This Row],[Marital_Status]]="Widow",K576+L576+1)</f>
        <v>3</v>
      </c>
      <c r="H576" t="str" cm="1">
        <f t="array" ref="H576">_xlfn.IFS(marketing_campaign[[#This Row],[Family_size]]=1,"Family_with_one_child",marketing_campaign[[#This Row],[Family_size]]&gt;1,"Family_with_more_children")</f>
        <v>Family_with_more_children</v>
      </c>
      <c r="I576">
        <v>36959</v>
      </c>
      <c r="J576" t="str">
        <f>IF(marketing_campaign[[#This Row],[Income]]&gt;=Sheet21!B626,"high_income","low_income")</f>
        <v>high_income</v>
      </c>
      <c r="K576">
        <v>1</v>
      </c>
      <c r="L576">
        <v>0</v>
      </c>
      <c r="M576" s="1">
        <v>41549</v>
      </c>
      <c r="N576">
        <v>56</v>
      </c>
      <c r="O576" t="str" cm="1">
        <f t="array" ref="O576">_xlfn.IFS(AND(marketing_campaign[[#This Row],[Recency]]&gt;=0,marketing_campaign[[#This Row],[Recency]]&lt;=14),"Early Recency",AND(marketing_campaign[[#This Row],[Recency]]&gt;=15,marketing_campaign[[#This Row],[Recency]]&lt;=31),"Mid-Recency",marketing_campaign[[#This Row],[Recency]]&gt;=32,"high Recency")</f>
        <v>high Recency</v>
      </c>
      <c r="P576">
        <v>25</v>
      </c>
      <c r="Q576">
        <v>6</v>
      </c>
      <c r="R576">
        <v>25</v>
      </c>
      <c r="S576">
        <v>6</v>
      </c>
      <c r="T576">
        <v>0</v>
      </c>
      <c r="U576">
        <v>0</v>
      </c>
      <c r="V576">
        <f>marketing_campaign[[#This Row],[MntGoldProds]]+marketing_campaign[[#This Row],[MntSweetProducts]]+marketing_campaign[[#This Row],[MntFishProducts]]+marketing_campaign[[#This Row],[MntMeatProducts]]+marketing_campaign[[#This Row],[MntFruits]]+marketing_campaign[[#This Row],[MntWines]]</f>
        <v>62</v>
      </c>
      <c r="W576">
        <v>2</v>
      </c>
      <c r="X576">
        <v>2</v>
      </c>
      <c r="Y576">
        <v>0</v>
      </c>
      <c r="Z576">
        <v>3</v>
      </c>
      <c r="AA576">
        <f t="shared" si="17"/>
        <v>7</v>
      </c>
      <c r="AB576" t="str" cm="1">
        <f t="array" ref="AB576">_xlfn.IFS(AND(AA576&gt;=0,AA576&lt;=15),"low purchase",AND(AA576&gt;=16,AA576&lt;=30),"mid purchase",AA576&gt;=31,"high purchase")</f>
        <v>low purchase</v>
      </c>
      <c r="AC576">
        <v>8</v>
      </c>
      <c r="AD576" t="str">
        <f>IF(marketing_campaign[[#This Row],[NumWebVisitsMonth]]&gt;=5.3,"higher_webvists","lower_webvisits")</f>
        <v>higher_webvists</v>
      </c>
      <c r="AE576">
        <v>0</v>
      </c>
      <c r="AF576">
        <v>0</v>
      </c>
      <c r="AG576">
        <v>0</v>
      </c>
      <c r="AH576">
        <v>0</v>
      </c>
      <c r="AI576">
        <v>0</v>
      </c>
      <c r="AJ576">
        <v>0</v>
      </c>
      <c r="AK576">
        <v>3</v>
      </c>
      <c r="AL576">
        <v>11</v>
      </c>
      <c r="AM576">
        <v>0</v>
      </c>
      <c r="AN576">
        <f>marketing_campaign[[#This Row],[AcceptedCmp2]]+marketing_campaign[[#This Row],[AcceptedCmp1]]+marketing_campaign[[#This Row],[AcceptedCmp5]]+marketing_campaign[[#This Row],[AcceptedCmp4]]+marketing_campaign[[#This Row],[AcceptedCmp3]]+marketing_campaign[[#This Row],[Response]]</f>
        <v>0</v>
      </c>
      <c r="AO576" t="str" cm="1">
        <f t="array" ref="AO57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77" spans="1:41" x14ac:dyDescent="0.35">
      <c r="A577">
        <v>2574</v>
      </c>
      <c r="B577">
        <v>1977</v>
      </c>
      <c r="C577">
        <f t="shared" ca="1" si="16"/>
        <v>49</v>
      </c>
      <c r="D577" t="str" cm="1">
        <f t="array" aca="1" ref="D57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77" t="s">
        <v>32</v>
      </c>
      <c r="F577" t="s">
        <v>33</v>
      </c>
      <c r="G577" cm="1">
        <f t="array" ref="G577">_xlfn.IFS(marketing_campaign[[#This Row],[Marital_Status]]="Single",K577+L577+1,marketing_campaign[[#This Row],[Marital_Status]]="Together",K577+L577+2,marketing_campaign[[#This Row],[Marital_Status]]="Alone",K577+L577+1,marketing_campaign[[#This Row],[Marital_Status]]="Married",K577+L577+2,marketing_campaign[[#This Row],[Marital_Status]]="Divorced",K577+L577+1,marketing_campaign[[#This Row],[Marital_Status]]="YOLO",K577+L577+1,marketing_campaign[[#This Row],[Marital_Status]]="Absurd",K577+L577+1,marketing_campaign[[#This Row],[Marital_Status]]="Widow",K577+L577+1)</f>
        <v>3</v>
      </c>
      <c r="H577" t="str" cm="1">
        <f t="array" ref="H577">_xlfn.IFS(marketing_campaign[[#This Row],[Family_size]]=1,"Family_with_one_child",marketing_campaign[[#This Row],[Family_size]]&gt;1,"Family_with_more_children")</f>
        <v>Family_with_more_children</v>
      </c>
      <c r="I577">
        <v>61996</v>
      </c>
      <c r="J577" t="str">
        <f>IF(marketing_campaign[[#This Row],[Income]]&gt;=Sheet21!B627,"high_income","low_income")</f>
        <v>high_income</v>
      </c>
      <c r="K577">
        <v>0</v>
      </c>
      <c r="L577">
        <v>1</v>
      </c>
      <c r="M577" s="1">
        <v>41305</v>
      </c>
      <c r="N577">
        <v>27</v>
      </c>
      <c r="O577" t="str" cm="1">
        <f t="array" ref="O577">_xlfn.IFS(AND(marketing_campaign[[#This Row],[Recency]]&gt;=0,marketing_campaign[[#This Row],[Recency]]&lt;=14),"Early Recency",AND(marketing_campaign[[#This Row],[Recency]]&gt;=15,marketing_campaign[[#This Row],[Recency]]&lt;=31),"Mid-Recency",marketing_campaign[[#This Row],[Recency]]&gt;=32,"high Recency")</f>
        <v>Mid-Recency</v>
      </c>
      <c r="P577">
        <v>1050</v>
      </c>
      <c r="Q577">
        <v>12</v>
      </c>
      <c r="R577">
        <v>144</v>
      </c>
      <c r="S577">
        <v>0</v>
      </c>
      <c r="T577">
        <v>0</v>
      </c>
      <c r="U577">
        <v>24</v>
      </c>
      <c r="V577">
        <f>marketing_campaign[[#This Row],[MntGoldProds]]+marketing_campaign[[#This Row],[MntSweetProducts]]+marketing_campaign[[#This Row],[MntFishProducts]]+marketing_campaign[[#This Row],[MntMeatProducts]]+marketing_campaign[[#This Row],[MntFruits]]+marketing_campaign[[#This Row],[MntWines]]</f>
        <v>1230</v>
      </c>
      <c r="W577">
        <v>3</v>
      </c>
      <c r="X577">
        <v>6</v>
      </c>
      <c r="Y577">
        <v>4</v>
      </c>
      <c r="Z577">
        <v>8</v>
      </c>
      <c r="AA577">
        <f t="shared" si="17"/>
        <v>21</v>
      </c>
      <c r="AB577" t="str" cm="1">
        <f t="array" ref="AB577">_xlfn.IFS(AND(AA577&gt;=0,AA577&lt;=15),"low purchase",AND(AA577&gt;=16,AA577&lt;=30),"mid purchase",AA577&gt;=31,"high purchase")</f>
        <v>mid purchase</v>
      </c>
      <c r="AC577">
        <v>5</v>
      </c>
      <c r="AD577" t="str">
        <f>IF(marketing_campaign[[#This Row],[NumWebVisitsMonth]]&gt;=5.3,"higher_webvists","lower_webvisits")</f>
        <v>lower_webvisits</v>
      </c>
      <c r="AE577">
        <v>0</v>
      </c>
      <c r="AF577">
        <v>1</v>
      </c>
      <c r="AG577">
        <v>0</v>
      </c>
      <c r="AH577">
        <v>1</v>
      </c>
      <c r="AI577">
        <v>1</v>
      </c>
      <c r="AJ577">
        <v>0</v>
      </c>
      <c r="AK577">
        <v>3</v>
      </c>
      <c r="AL577">
        <v>11</v>
      </c>
      <c r="AM577">
        <v>1</v>
      </c>
      <c r="AN577">
        <f>marketing_campaign[[#This Row],[AcceptedCmp2]]+marketing_campaign[[#This Row],[AcceptedCmp1]]+marketing_campaign[[#This Row],[AcceptedCmp5]]+marketing_campaign[[#This Row],[AcceptedCmp4]]+marketing_campaign[[#This Row],[AcceptedCmp3]]+marketing_campaign[[#This Row],[Response]]</f>
        <v>4</v>
      </c>
      <c r="AO577" t="str" cm="1">
        <f t="array" ref="AO57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4/5 campaign accepted</v>
      </c>
    </row>
    <row r="578" spans="1:41" x14ac:dyDescent="0.35">
      <c r="A578">
        <v>8159</v>
      </c>
      <c r="B578">
        <v>1968</v>
      </c>
      <c r="C578">
        <f t="shared" ref="C578:C641" ca="1" si="18">YEAR(TODAY())-B578</f>
        <v>58</v>
      </c>
      <c r="D578" t="str" cm="1">
        <f t="array" aca="1" ref="D57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78" t="s">
        <v>29</v>
      </c>
      <c r="F578" t="s">
        <v>33</v>
      </c>
      <c r="G578" cm="1">
        <f t="array" ref="G578">_xlfn.IFS(marketing_campaign[[#This Row],[Marital_Status]]="Single",K578+L578+1,marketing_campaign[[#This Row],[Marital_Status]]="Together",K578+L578+2,marketing_campaign[[#This Row],[Marital_Status]]="Alone",K578+L578+1,marketing_campaign[[#This Row],[Marital_Status]]="Married",K578+L578+2,marketing_campaign[[#This Row],[Marital_Status]]="Divorced",K578+L578+1,marketing_campaign[[#This Row],[Marital_Status]]="YOLO",K578+L578+1,marketing_campaign[[#This Row],[Marital_Status]]="Absurd",K578+L578+1,marketing_campaign[[#This Row],[Marital_Status]]="Widow",K578+L578+1)</f>
        <v>4</v>
      </c>
      <c r="H578" t="str" cm="1">
        <f t="array" ref="H578">_xlfn.IFS(marketing_campaign[[#This Row],[Family_size]]=1,"Family_with_one_child",marketing_campaign[[#This Row],[Family_size]]&gt;1,"Family_with_more_children")</f>
        <v>Family_with_more_children</v>
      </c>
      <c r="I578">
        <v>51287</v>
      </c>
      <c r="J578" t="str">
        <f>IF(marketing_campaign[[#This Row],[Income]]&gt;=Sheet21!B628,"high_income","low_income")</f>
        <v>high_income</v>
      </c>
      <c r="K578">
        <v>1</v>
      </c>
      <c r="L578">
        <v>1</v>
      </c>
      <c r="M578" s="1">
        <v>41730</v>
      </c>
      <c r="N578">
        <v>10</v>
      </c>
      <c r="O578" t="str" cm="1">
        <f t="array" ref="O578">_xlfn.IFS(AND(marketing_campaign[[#This Row],[Recency]]&gt;=0,marketing_campaign[[#This Row],[Recency]]&lt;=14),"Early Recency",AND(marketing_campaign[[#This Row],[Recency]]&gt;=15,marketing_campaign[[#This Row],[Recency]]&lt;=31),"Mid-Recency",marketing_campaign[[#This Row],[Recency]]&gt;=32,"high Recency")</f>
        <v>Early Recency</v>
      </c>
      <c r="P578">
        <v>117</v>
      </c>
      <c r="Q578">
        <v>0</v>
      </c>
      <c r="R578">
        <v>22</v>
      </c>
      <c r="S578">
        <v>13</v>
      </c>
      <c r="T578">
        <v>0</v>
      </c>
      <c r="U578">
        <v>30</v>
      </c>
      <c r="V578">
        <f>marketing_campaign[[#This Row],[MntGoldProds]]+marketing_campaign[[#This Row],[MntSweetProducts]]+marketing_campaign[[#This Row],[MntFishProducts]]+marketing_campaign[[#This Row],[MntMeatProducts]]+marketing_campaign[[#This Row],[MntFruits]]+marketing_campaign[[#This Row],[MntWines]]</f>
        <v>182</v>
      </c>
      <c r="W578">
        <v>3</v>
      </c>
      <c r="X578">
        <v>4</v>
      </c>
      <c r="Y578">
        <v>1</v>
      </c>
      <c r="Z578">
        <v>3</v>
      </c>
      <c r="AA578">
        <f t="shared" ref="AA578:AA641" si="19">W578+X578+Y578+Z578</f>
        <v>11</v>
      </c>
      <c r="AB578" t="str" cm="1">
        <f t="array" ref="AB578">_xlfn.IFS(AND(AA578&gt;=0,AA578&lt;=15),"low purchase",AND(AA578&gt;=16,AA578&lt;=30),"mid purchase",AA578&gt;=31,"high purchase")</f>
        <v>low purchase</v>
      </c>
      <c r="AC578">
        <v>7</v>
      </c>
      <c r="AD578" t="str">
        <f>IF(marketing_campaign[[#This Row],[NumWebVisitsMonth]]&gt;=5.3,"higher_webvists","lower_webvisits")</f>
        <v>higher_webvists</v>
      </c>
      <c r="AE578">
        <v>0</v>
      </c>
      <c r="AF578">
        <v>0</v>
      </c>
      <c r="AG578">
        <v>0</v>
      </c>
      <c r="AH578">
        <v>0</v>
      </c>
      <c r="AI578">
        <v>0</v>
      </c>
      <c r="AJ578">
        <v>0</v>
      </c>
      <c r="AK578">
        <v>3</v>
      </c>
      <c r="AL578">
        <v>11</v>
      </c>
      <c r="AM578">
        <v>0</v>
      </c>
      <c r="AN578">
        <f>marketing_campaign[[#This Row],[AcceptedCmp2]]+marketing_campaign[[#This Row],[AcceptedCmp1]]+marketing_campaign[[#This Row],[AcceptedCmp5]]+marketing_campaign[[#This Row],[AcceptedCmp4]]+marketing_campaign[[#This Row],[AcceptedCmp3]]+marketing_campaign[[#This Row],[Response]]</f>
        <v>0</v>
      </c>
      <c r="AO578" t="str" cm="1">
        <f t="array" ref="AO57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79" spans="1:41" x14ac:dyDescent="0.35">
      <c r="A579">
        <v>1160</v>
      </c>
      <c r="B579">
        <v>1970</v>
      </c>
      <c r="C579">
        <f t="shared" ca="1" si="18"/>
        <v>56</v>
      </c>
      <c r="D579" t="str" cm="1">
        <f t="array" aca="1" ref="D57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79" t="s">
        <v>29</v>
      </c>
      <c r="F579" t="s">
        <v>33</v>
      </c>
      <c r="G579" cm="1">
        <f t="array" ref="G579">_xlfn.IFS(marketing_campaign[[#This Row],[Marital_Status]]="Single",K579+L579+1,marketing_campaign[[#This Row],[Marital_Status]]="Together",K579+L579+2,marketing_campaign[[#This Row],[Marital_Status]]="Alone",K579+L579+1,marketing_campaign[[#This Row],[Marital_Status]]="Married",K579+L579+2,marketing_campaign[[#This Row],[Marital_Status]]="Divorced",K579+L579+1,marketing_campaign[[#This Row],[Marital_Status]]="YOLO",K579+L579+1,marketing_campaign[[#This Row],[Marital_Status]]="Absurd",K579+L579+1,marketing_campaign[[#This Row],[Marital_Status]]="Widow",K579+L579+1)</f>
        <v>4</v>
      </c>
      <c r="H579" t="str" cm="1">
        <f t="array" ref="H579">_xlfn.IFS(marketing_campaign[[#This Row],[Family_size]]=1,"Family_with_one_child",marketing_campaign[[#This Row],[Family_size]]&gt;1,"Family_with_more_children")</f>
        <v>Family_with_more_children</v>
      </c>
      <c r="I579">
        <v>13260</v>
      </c>
      <c r="J579" t="str">
        <f>IF(marketing_campaign[[#This Row],[Income]]&gt;=Sheet21!B629,"high_income","low_income")</f>
        <v>high_income</v>
      </c>
      <c r="K579">
        <v>1</v>
      </c>
      <c r="L579">
        <v>1</v>
      </c>
      <c r="M579" s="1">
        <v>41509</v>
      </c>
      <c r="N579">
        <v>48</v>
      </c>
      <c r="O579" t="str" cm="1">
        <f t="array" ref="O579">_xlfn.IFS(AND(marketing_campaign[[#This Row],[Recency]]&gt;=0,marketing_campaign[[#This Row],[Recency]]&lt;=14),"Early Recency",AND(marketing_campaign[[#This Row],[Recency]]&gt;=15,marketing_campaign[[#This Row],[Recency]]&lt;=31),"Mid-Recency",marketing_campaign[[#This Row],[Recency]]&gt;=32,"high Recency")</f>
        <v>high Recency</v>
      </c>
      <c r="P579">
        <v>9</v>
      </c>
      <c r="Q579">
        <v>4</v>
      </c>
      <c r="R579">
        <v>17</v>
      </c>
      <c r="S579">
        <v>10</v>
      </c>
      <c r="T579">
        <v>2</v>
      </c>
      <c r="U579">
        <v>7</v>
      </c>
      <c r="V579">
        <f>marketing_campaign[[#This Row],[MntGoldProds]]+marketing_campaign[[#This Row],[MntSweetProducts]]+marketing_campaign[[#This Row],[MntFishProducts]]+marketing_campaign[[#This Row],[MntMeatProducts]]+marketing_campaign[[#This Row],[MntFruits]]+marketing_campaign[[#This Row],[MntWines]]</f>
        <v>49</v>
      </c>
      <c r="W579">
        <v>4</v>
      </c>
      <c r="X579">
        <v>3</v>
      </c>
      <c r="Y579">
        <v>0</v>
      </c>
      <c r="Z579">
        <v>3</v>
      </c>
      <c r="AA579">
        <f t="shared" si="19"/>
        <v>10</v>
      </c>
      <c r="AB579" t="str" cm="1">
        <f t="array" ref="AB579">_xlfn.IFS(AND(AA579&gt;=0,AA579&lt;=15),"low purchase",AND(AA579&gt;=16,AA579&lt;=30),"mid purchase",AA579&gt;=31,"high purchase")</f>
        <v>low purchase</v>
      </c>
      <c r="AC579">
        <v>8</v>
      </c>
      <c r="AD579" t="str">
        <f>IF(marketing_campaign[[#This Row],[NumWebVisitsMonth]]&gt;=5.3,"higher_webvists","lower_webvisits")</f>
        <v>higher_webvists</v>
      </c>
      <c r="AE579">
        <v>0</v>
      </c>
      <c r="AF579">
        <v>0</v>
      </c>
      <c r="AG579">
        <v>0</v>
      </c>
      <c r="AH579">
        <v>0</v>
      </c>
      <c r="AI579">
        <v>0</v>
      </c>
      <c r="AJ579">
        <v>0</v>
      </c>
      <c r="AK579">
        <v>3</v>
      </c>
      <c r="AL579">
        <v>11</v>
      </c>
      <c r="AM579">
        <v>0</v>
      </c>
      <c r="AN579">
        <f>marketing_campaign[[#This Row],[AcceptedCmp2]]+marketing_campaign[[#This Row],[AcceptedCmp1]]+marketing_campaign[[#This Row],[AcceptedCmp5]]+marketing_campaign[[#This Row],[AcceptedCmp4]]+marketing_campaign[[#This Row],[AcceptedCmp3]]+marketing_campaign[[#This Row],[Response]]</f>
        <v>0</v>
      </c>
      <c r="AO579" t="str" cm="1">
        <f t="array" ref="AO57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80" spans="1:41" x14ac:dyDescent="0.35">
      <c r="A580">
        <v>10242</v>
      </c>
      <c r="B580">
        <v>1966</v>
      </c>
      <c r="C580">
        <f t="shared" ca="1" si="18"/>
        <v>60</v>
      </c>
      <c r="D580" t="str" cm="1">
        <f t="array" aca="1" ref="D58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80" t="s">
        <v>32</v>
      </c>
      <c r="F580" t="s">
        <v>31</v>
      </c>
      <c r="G580" cm="1">
        <f t="array" ref="G580">_xlfn.IFS(marketing_campaign[[#This Row],[Marital_Status]]="Single",K580+L580+1,marketing_campaign[[#This Row],[Marital_Status]]="Together",K580+L580+2,marketing_campaign[[#This Row],[Marital_Status]]="Alone",K580+L580+1,marketing_campaign[[#This Row],[Marital_Status]]="Married",K580+L580+2,marketing_campaign[[#This Row],[Marital_Status]]="Divorced",K580+L580+1,marketing_campaign[[#This Row],[Marital_Status]]="YOLO",K580+L580+1,marketing_campaign[[#This Row],[Marital_Status]]="Absurd",K580+L580+1,marketing_campaign[[#This Row],[Marital_Status]]="Widow",K580+L580+1)</f>
        <v>4</v>
      </c>
      <c r="H580" t="str" cm="1">
        <f t="array" ref="H580">_xlfn.IFS(marketing_campaign[[#This Row],[Family_size]]=1,"Family_with_one_child",marketing_campaign[[#This Row],[Family_size]]&gt;1,"Family_with_more_children")</f>
        <v>Family_with_more_children</v>
      </c>
      <c r="I580">
        <v>47472</v>
      </c>
      <c r="J580" t="str">
        <f>IF(marketing_campaign[[#This Row],[Income]]&gt;=Sheet21!B630,"high_income","low_income")</f>
        <v>high_income</v>
      </c>
      <c r="K580">
        <v>1</v>
      </c>
      <c r="L580">
        <v>1</v>
      </c>
      <c r="M580" s="1">
        <v>41533</v>
      </c>
      <c r="N580">
        <v>39</v>
      </c>
      <c r="O580" t="str" cm="1">
        <f t="array" ref="O580">_xlfn.IFS(AND(marketing_campaign[[#This Row],[Recency]]&gt;=0,marketing_campaign[[#This Row],[Recency]]&lt;=14),"Early Recency",AND(marketing_campaign[[#This Row],[Recency]]&gt;=15,marketing_campaign[[#This Row],[Recency]]&lt;=31),"Mid-Recency",marketing_campaign[[#This Row],[Recency]]&gt;=32,"high Recency")</f>
        <v>high Recency</v>
      </c>
      <c r="P580">
        <v>56</v>
      </c>
      <c r="Q580">
        <v>0</v>
      </c>
      <c r="R580">
        <v>11</v>
      </c>
      <c r="S580">
        <v>0</v>
      </c>
      <c r="T580">
        <v>0</v>
      </c>
      <c r="U580">
        <v>8</v>
      </c>
      <c r="V580">
        <f>marketing_campaign[[#This Row],[MntGoldProds]]+marketing_campaign[[#This Row],[MntSweetProducts]]+marketing_campaign[[#This Row],[MntFishProducts]]+marketing_campaign[[#This Row],[MntMeatProducts]]+marketing_campaign[[#This Row],[MntFruits]]+marketing_campaign[[#This Row],[MntWines]]</f>
        <v>75</v>
      </c>
      <c r="W580">
        <v>2</v>
      </c>
      <c r="X580">
        <v>2</v>
      </c>
      <c r="Y580">
        <v>0</v>
      </c>
      <c r="Z580">
        <v>4</v>
      </c>
      <c r="AA580">
        <f t="shared" si="19"/>
        <v>8</v>
      </c>
      <c r="AB580" t="str" cm="1">
        <f t="array" ref="AB580">_xlfn.IFS(AND(AA580&gt;=0,AA580&lt;=15),"low purchase",AND(AA580&gt;=16,AA580&lt;=30),"mid purchase",AA580&gt;=31,"high purchase")</f>
        <v>low purchase</v>
      </c>
      <c r="AC580">
        <v>5</v>
      </c>
      <c r="AD580" t="str">
        <f>IF(marketing_campaign[[#This Row],[NumWebVisitsMonth]]&gt;=5.3,"higher_webvists","lower_webvisits")</f>
        <v>lower_webvisits</v>
      </c>
      <c r="AE580">
        <v>0</v>
      </c>
      <c r="AF580">
        <v>0</v>
      </c>
      <c r="AG580">
        <v>0</v>
      </c>
      <c r="AH580">
        <v>0</v>
      </c>
      <c r="AI580">
        <v>0</v>
      </c>
      <c r="AJ580">
        <v>0</v>
      </c>
      <c r="AK580">
        <v>3</v>
      </c>
      <c r="AL580">
        <v>11</v>
      </c>
      <c r="AM580">
        <v>0</v>
      </c>
      <c r="AN580">
        <f>marketing_campaign[[#This Row],[AcceptedCmp2]]+marketing_campaign[[#This Row],[AcceptedCmp1]]+marketing_campaign[[#This Row],[AcceptedCmp5]]+marketing_campaign[[#This Row],[AcceptedCmp4]]+marketing_campaign[[#This Row],[AcceptedCmp3]]+marketing_campaign[[#This Row],[Response]]</f>
        <v>0</v>
      </c>
      <c r="AO580" t="str" cm="1">
        <f t="array" ref="AO58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81" spans="1:41" x14ac:dyDescent="0.35">
      <c r="A581">
        <v>5253</v>
      </c>
      <c r="B581">
        <v>1956</v>
      </c>
      <c r="C581">
        <f t="shared" ca="1" si="18"/>
        <v>70</v>
      </c>
      <c r="D581" t="str" cm="1">
        <f t="array" aca="1" ref="D58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81" t="s">
        <v>34</v>
      </c>
      <c r="F581" t="s">
        <v>31</v>
      </c>
      <c r="G581" cm="1">
        <f t="array" ref="G581">_xlfn.IFS(marketing_campaign[[#This Row],[Marital_Status]]="Single",K581+L581+1,marketing_campaign[[#This Row],[Marital_Status]]="Together",K581+L581+2,marketing_campaign[[#This Row],[Marital_Status]]="Alone",K581+L581+1,marketing_campaign[[#This Row],[Marital_Status]]="Married",K581+L581+2,marketing_campaign[[#This Row],[Marital_Status]]="Divorced",K581+L581+1,marketing_campaign[[#This Row],[Marital_Status]]="YOLO",K581+L581+1,marketing_campaign[[#This Row],[Marital_Status]]="Absurd",K581+L581+1,marketing_campaign[[#This Row],[Marital_Status]]="Widow",K581+L581+1)</f>
        <v>4</v>
      </c>
      <c r="H581" t="str" cm="1">
        <f t="array" ref="H581">_xlfn.IFS(marketing_campaign[[#This Row],[Family_size]]=1,"Family_with_one_child",marketing_campaign[[#This Row],[Family_size]]&gt;1,"Family_with_more_children")</f>
        <v>Family_with_more_children</v>
      </c>
      <c r="I581">
        <v>54603</v>
      </c>
      <c r="J581" t="str">
        <f>IF(marketing_campaign[[#This Row],[Income]]&gt;=Sheet21!B631,"high_income","low_income")</f>
        <v>high_income</v>
      </c>
      <c r="K581">
        <v>1</v>
      </c>
      <c r="L581">
        <v>1</v>
      </c>
      <c r="M581" s="1">
        <v>41464</v>
      </c>
      <c r="N581">
        <v>85</v>
      </c>
      <c r="O581" t="str" cm="1">
        <f t="array" ref="O581">_xlfn.IFS(AND(marketing_campaign[[#This Row],[Recency]]&gt;=0,marketing_campaign[[#This Row],[Recency]]&lt;=14),"Early Recency",AND(marketing_campaign[[#This Row],[Recency]]&gt;=15,marketing_campaign[[#This Row],[Recency]]&lt;=31),"Mid-Recency",marketing_campaign[[#This Row],[Recency]]&gt;=32,"high Recency")</f>
        <v>high Recency</v>
      </c>
      <c r="P581">
        <v>145</v>
      </c>
      <c r="Q581">
        <v>13</v>
      </c>
      <c r="R581">
        <v>46</v>
      </c>
      <c r="S581">
        <v>17</v>
      </c>
      <c r="T581">
        <v>2</v>
      </c>
      <c r="U581">
        <v>4</v>
      </c>
      <c r="V581">
        <f>marketing_campaign[[#This Row],[MntGoldProds]]+marketing_campaign[[#This Row],[MntSweetProducts]]+marketing_campaign[[#This Row],[MntFishProducts]]+marketing_campaign[[#This Row],[MntMeatProducts]]+marketing_campaign[[#This Row],[MntFruits]]+marketing_campaign[[#This Row],[MntWines]]</f>
        <v>227</v>
      </c>
      <c r="W581">
        <v>6</v>
      </c>
      <c r="X581">
        <v>4</v>
      </c>
      <c r="Y581">
        <v>2</v>
      </c>
      <c r="Z581">
        <v>4</v>
      </c>
      <c r="AA581">
        <f t="shared" si="19"/>
        <v>16</v>
      </c>
      <c r="AB581" t="str" cm="1">
        <f t="array" ref="AB581">_xlfn.IFS(AND(AA581&gt;=0,AA581&lt;=15),"low purchase",AND(AA581&gt;=16,AA581&lt;=30),"mid purchase",AA581&gt;=31,"high purchase")</f>
        <v>mid purchase</v>
      </c>
      <c r="AC581">
        <v>7</v>
      </c>
      <c r="AD581" t="str">
        <f>IF(marketing_campaign[[#This Row],[NumWebVisitsMonth]]&gt;=5.3,"higher_webvists","lower_webvisits")</f>
        <v>higher_webvists</v>
      </c>
      <c r="AE581">
        <v>0</v>
      </c>
      <c r="AF581">
        <v>0</v>
      </c>
      <c r="AG581">
        <v>0</v>
      </c>
      <c r="AH581">
        <v>0</v>
      </c>
      <c r="AI581">
        <v>0</v>
      </c>
      <c r="AJ581">
        <v>0</v>
      </c>
      <c r="AK581">
        <v>3</v>
      </c>
      <c r="AL581">
        <v>11</v>
      </c>
      <c r="AM581">
        <v>0</v>
      </c>
      <c r="AN581">
        <f>marketing_campaign[[#This Row],[AcceptedCmp2]]+marketing_campaign[[#This Row],[AcceptedCmp1]]+marketing_campaign[[#This Row],[AcceptedCmp5]]+marketing_campaign[[#This Row],[AcceptedCmp4]]+marketing_campaign[[#This Row],[AcceptedCmp3]]+marketing_campaign[[#This Row],[Response]]</f>
        <v>0</v>
      </c>
      <c r="AO581" t="str" cm="1">
        <f t="array" ref="AO58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82" spans="1:41" x14ac:dyDescent="0.35">
      <c r="A582">
        <v>5966</v>
      </c>
      <c r="B582">
        <v>1974</v>
      </c>
      <c r="C582">
        <f t="shared" ca="1" si="18"/>
        <v>52</v>
      </c>
      <c r="D582" t="str" cm="1">
        <f t="array" aca="1" ref="D58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82" t="s">
        <v>32</v>
      </c>
      <c r="F582" t="s">
        <v>33</v>
      </c>
      <c r="G582" cm="1">
        <f t="array" ref="G582">_xlfn.IFS(marketing_campaign[[#This Row],[Marital_Status]]="Single",K582+L582+1,marketing_campaign[[#This Row],[Marital_Status]]="Together",K582+L582+2,marketing_campaign[[#This Row],[Marital_Status]]="Alone",K582+L582+1,marketing_campaign[[#This Row],[Marital_Status]]="Married",K582+L582+2,marketing_campaign[[#This Row],[Marital_Status]]="Divorced",K582+L582+1,marketing_campaign[[#This Row],[Marital_Status]]="YOLO",K582+L582+1,marketing_campaign[[#This Row],[Marital_Status]]="Absurd",K582+L582+1,marketing_campaign[[#This Row],[Marital_Status]]="Widow",K582+L582+1)</f>
        <v>4</v>
      </c>
      <c r="H582" t="str" cm="1">
        <f t="array" ref="H582">_xlfn.IFS(marketing_campaign[[#This Row],[Family_size]]=1,"Family_with_one_child",marketing_campaign[[#This Row],[Family_size]]&gt;1,"Family_with_more_children")</f>
        <v>Family_with_more_children</v>
      </c>
      <c r="I582">
        <v>45207</v>
      </c>
      <c r="J582" t="str">
        <f>IF(marketing_campaign[[#This Row],[Income]]&gt;=Sheet21!B632,"high_income","low_income")</f>
        <v>high_income</v>
      </c>
      <c r="K582">
        <v>1</v>
      </c>
      <c r="L582">
        <v>1</v>
      </c>
      <c r="M582" s="1">
        <v>41223</v>
      </c>
      <c r="N582">
        <v>64</v>
      </c>
      <c r="O582" t="str" cm="1">
        <f t="array" ref="O582">_xlfn.IFS(AND(marketing_campaign[[#This Row],[Recency]]&gt;=0,marketing_campaign[[#This Row],[Recency]]&lt;=14),"Early Recency",AND(marketing_campaign[[#This Row],[Recency]]&gt;=15,marketing_campaign[[#This Row],[Recency]]&lt;=31),"Mid-Recency",marketing_campaign[[#This Row],[Recency]]&gt;=32,"high Recency")</f>
        <v>high Recency</v>
      </c>
      <c r="P582">
        <v>203</v>
      </c>
      <c r="Q582">
        <v>0</v>
      </c>
      <c r="R582">
        <v>10</v>
      </c>
      <c r="S582">
        <v>0</v>
      </c>
      <c r="T582">
        <v>0</v>
      </c>
      <c r="U582">
        <v>2</v>
      </c>
      <c r="V582">
        <f>marketing_campaign[[#This Row],[MntGoldProds]]+marketing_campaign[[#This Row],[MntSweetProducts]]+marketing_campaign[[#This Row],[MntFishProducts]]+marketing_campaign[[#This Row],[MntMeatProducts]]+marketing_campaign[[#This Row],[MntFruits]]+marketing_campaign[[#This Row],[MntWines]]</f>
        <v>215</v>
      </c>
      <c r="W582">
        <v>5</v>
      </c>
      <c r="X582">
        <v>3</v>
      </c>
      <c r="Y582">
        <v>1</v>
      </c>
      <c r="Z582">
        <v>6</v>
      </c>
      <c r="AA582">
        <f t="shared" si="19"/>
        <v>15</v>
      </c>
      <c r="AB582" t="str" cm="1">
        <f t="array" ref="AB582">_xlfn.IFS(AND(AA582&gt;=0,AA582&lt;=15),"low purchase",AND(AA582&gt;=16,AA582&lt;=30),"mid purchase",AA582&gt;=31,"high purchase")</f>
        <v>low purchase</v>
      </c>
      <c r="AC582">
        <v>6</v>
      </c>
      <c r="AD582" t="str">
        <f>IF(marketing_campaign[[#This Row],[NumWebVisitsMonth]]&gt;=5.3,"higher_webvists","lower_webvisits")</f>
        <v>higher_webvists</v>
      </c>
      <c r="AE582">
        <v>0</v>
      </c>
      <c r="AF582">
        <v>1</v>
      </c>
      <c r="AG582">
        <v>0</v>
      </c>
      <c r="AH582">
        <v>0</v>
      </c>
      <c r="AI582">
        <v>0</v>
      </c>
      <c r="AJ582">
        <v>0</v>
      </c>
      <c r="AK582">
        <v>3</v>
      </c>
      <c r="AL582">
        <v>11</v>
      </c>
      <c r="AM582">
        <v>0</v>
      </c>
      <c r="AN582">
        <f>marketing_campaign[[#This Row],[AcceptedCmp2]]+marketing_campaign[[#This Row],[AcceptedCmp1]]+marketing_campaign[[#This Row],[AcceptedCmp5]]+marketing_campaign[[#This Row],[AcceptedCmp4]]+marketing_campaign[[#This Row],[AcceptedCmp3]]+marketing_campaign[[#This Row],[Response]]</f>
        <v>1</v>
      </c>
      <c r="AO582" t="str" cm="1">
        <f t="array" ref="AO58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583" spans="1:41" x14ac:dyDescent="0.35">
      <c r="A583">
        <v>5314</v>
      </c>
      <c r="B583">
        <v>1951</v>
      </c>
      <c r="C583">
        <f t="shared" ca="1" si="18"/>
        <v>75</v>
      </c>
      <c r="D583" t="str" cm="1">
        <f t="array" aca="1" ref="D58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83" t="s">
        <v>29</v>
      </c>
      <c r="F583" t="s">
        <v>31</v>
      </c>
      <c r="G583" cm="1">
        <f t="array" ref="G583">_xlfn.IFS(marketing_campaign[[#This Row],[Marital_Status]]="Single",K583+L583+1,marketing_campaign[[#This Row],[Marital_Status]]="Together",K583+L583+2,marketing_campaign[[#This Row],[Marital_Status]]="Alone",K583+L583+1,marketing_campaign[[#This Row],[Marital_Status]]="Married",K583+L583+2,marketing_campaign[[#This Row],[Marital_Status]]="Divorced",K583+L583+1,marketing_campaign[[#This Row],[Marital_Status]]="YOLO",K583+L583+1,marketing_campaign[[#This Row],[Marital_Status]]="Absurd",K583+L583+1,marketing_campaign[[#This Row],[Marital_Status]]="Widow",K583+L583+1)</f>
        <v>3</v>
      </c>
      <c r="H583" t="str" cm="1">
        <f t="array" ref="H583">_xlfn.IFS(marketing_campaign[[#This Row],[Family_size]]=1,"Family_with_one_child",marketing_campaign[[#This Row],[Family_size]]&gt;1,"Family_with_more_children")</f>
        <v>Family_with_more_children</v>
      </c>
      <c r="I583">
        <v>40689</v>
      </c>
      <c r="J583" t="str">
        <f>IF(marketing_campaign[[#This Row],[Income]]&gt;=Sheet21!B633,"high_income","low_income")</f>
        <v>high_income</v>
      </c>
      <c r="K583">
        <v>0</v>
      </c>
      <c r="L583">
        <v>1</v>
      </c>
      <c r="M583" s="1">
        <v>41351</v>
      </c>
      <c r="N583">
        <v>69</v>
      </c>
      <c r="O583" t="str" cm="1">
        <f t="array" ref="O583">_xlfn.IFS(AND(marketing_campaign[[#This Row],[Recency]]&gt;=0,marketing_campaign[[#This Row],[Recency]]&lt;=14),"Early Recency",AND(marketing_campaign[[#This Row],[Recency]]&gt;=15,marketing_campaign[[#This Row],[Recency]]&lt;=31),"Mid-Recency",marketing_campaign[[#This Row],[Recency]]&gt;=32,"high Recency")</f>
        <v>high Recency</v>
      </c>
      <c r="P583">
        <v>270</v>
      </c>
      <c r="Q583">
        <v>3</v>
      </c>
      <c r="R583">
        <v>27</v>
      </c>
      <c r="S583">
        <v>39</v>
      </c>
      <c r="T583">
        <v>6</v>
      </c>
      <c r="U583">
        <v>99</v>
      </c>
      <c r="V583">
        <f>marketing_campaign[[#This Row],[MntGoldProds]]+marketing_campaign[[#This Row],[MntSweetProducts]]+marketing_campaign[[#This Row],[MntFishProducts]]+marketing_campaign[[#This Row],[MntMeatProducts]]+marketing_campaign[[#This Row],[MntFruits]]+marketing_campaign[[#This Row],[MntWines]]</f>
        <v>444</v>
      </c>
      <c r="W583">
        <v>7</v>
      </c>
      <c r="X583">
        <v>7</v>
      </c>
      <c r="Y583">
        <v>1</v>
      </c>
      <c r="Z583">
        <v>5</v>
      </c>
      <c r="AA583">
        <f t="shared" si="19"/>
        <v>20</v>
      </c>
      <c r="AB583" t="str" cm="1">
        <f t="array" ref="AB583">_xlfn.IFS(AND(AA583&gt;=0,AA583&lt;=15),"low purchase",AND(AA583&gt;=16,AA583&lt;=30),"mid purchase",AA583&gt;=31,"high purchase")</f>
        <v>mid purchase</v>
      </c>
      <c r="AC583">
        <v>8</v>
      </c>
      <c r="AD583" t="str">
        <f>IF(marketing_campaign[[#This Row],[NumWebVisitsMonth]]&gt;=5.3,"higher_webvists","lower_webvisits")</f>
        <v>higher_webvists</v>
      </c>
      <c r="AE583">
        <v>0</v>
      </c>
      <c r="AF583">
        <v>0</v>
      </c>
      <c r="AG583">
        <v>0</v>
      </c>
      <c r="AH583">
        <v>0</v>
      </c>
      <c r="AI583">
        <v>0</v>
      </c>
      <c r="AJ583">
        <v>0</v>
      </c>
      <c r="AK583">
        <v>3</v>
      </c>
      <c r="AL583">
        <v>11</v>
      </c>
      <c r="AM583">
        <v>0</v>
      </c>
      <c r="AN583">
        <f>marketing_campaign[[#This Row],[AcceptedCmp2]]+marketing_campaign[[#This Row],[AcceptedCmp1]]+marketing_campaign[[#This Row],[AcceptedCmp5]]+marketing_campaign[[#This Row],[AcceptedCmp4]]+marketing_campaign[[#This Row],[AcceptedCmp3]]+marketing_campaign[[#This Row],[Response]]</f>
        <v>0</v>
      </c>
      <c r="AO583" t="str" cm="1">
        <f t="array" ref="AO58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84" spans="1:41" x14ac:dyDescent="0.35">
      <c r="A584">
        <v>5081</v>
      </c>
      <c r="B584">
        <v>1967</v>
      </c>
      <c r="C584">
        <f t="shared" ca="1" si="18"/>
        <v>59</v>
      </c>
      <c r="D584" t="str" cm="1">
        <f t="array" aca="1" ref="D58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84" t="s">
        <v>37</v>
      </c>
      <c r="F584" t="s">
        <v>31</v>
      </c>
      <c r="G584" cm="1">
        <f t="array" ref="G584">_xlfn.IFS(marketing_campaign[[#This Row],[Marital_Status]]="Single",K584+L584+1,marketing_campaign[[#This Row],[Marital_Status]]="Together",K584+L584+2,marketing_campaign[[#This Row],[Marital_Status]]="Alone",K584+L584+1,marketing_campaign[[#This Row],[Marital_Status]]="Married",K584+L584+2,marketing_campaign[[#This Row],[Marital_Status]]="Divorced",K584+L584+1,marketing_campaign[[#This Row],[Marital_Status]]="YOLO",K584+L584+1,marketing_campaign[[#This Row],[Marital_Status]]="Absurd",K584+L584+1,marketing_campaign[[#This Row],[Marital_Status]]="Widow",K584+L584+1)</f>
        <v>4</v>
      </c>
      <c r="H584" t="str" cm="1">
        <f t="array" ref="H584">_xlfn.IFS(marketing_campaign[[#This Row],[Family_size]]=1,"Family_with_one_child",marketing_campaign[[#This Row],[Family_size]]&gt;1,"Family_with_more_children")</f>
        <v>Family_with_more_children</v>
      </c>
      <c r="I584">
        <v>47821</v>
      </c>
      <c r="J584" t="str">
        <f>IF(marketing_campaign[[#This Row],[Income]]&gt;=Sheet21!B634,"high_income","low_income")</f>
        <v>high_income</v>
      </c>
      <c r="K584">
        <v>1</v>
      </c>
      <c r="L584">
        <v>1</v>
      </c>
      <c r="M584" s="1">
        <v>41567</v>
      </c>
      <c r="N584">
        <v>54</v>
      </c>
      <c r="O584" t="str" cm="1">
        <f t="array" ref="O584">_xlfn.IFS(AND(marketing_campaign[[#This Row],[Recency]]&gt;=0,marketing_campaign[[#This Row],[Recency]]&lt;=14),"Early Recency",AND(marketing_campaign[[#This Row],[Recency]]&gt;=15,marketing_campaign[[#This Row],[Recency]]&lt;=31),"Mid-Recency",marketing_campaign[[#This Row],[Recency]]&gt;=32,"high Recency")</f>
        <v>high Recency</v>
      </c>
      <c r="P584">
        <v>9</v>
      </c>
      <c r="Q584">
        <v>0</v>
      </c>
      <c r="R584">
        <v>16</v>
      </c>
      <c r="S584">
        <v>6</v>
      </c>
      <c r="T584">
        <v>6</v>
      </c>
      <c r="U584">
        <v>10</v>
      </c>
      <c r="V584">
        <f>marketing_campaign[[#This Row],[MntGoldProds]]+marketing_campaign[[#This Row],[MntSweetProducts]]+marketing_campaign[[#This Row],[MntFishProducts]]+marketing_campaign[[#This Row],[MntMeatProducts]]+marketing_campaign[[#This Row],[MntFruits]]+marketing_campaign[[#This Row],[MntWines]]</f>
        <v>47</v>
      </c>
      <c r="W584">
        <v>1</v>
      </c>
      <c r="X584">
        <v>1</v>
      </c>
      <c r="Y584">
        <v>0</v>
      </c>
      <c r="Z584">
        <v>3</v>
      </c>
      <c r="AA584">
        <f t="shared" si="19"/>
        <v>5</v>
      </c>
      <c r="AB584" t="str" cm="1">
        <f t="array" ref="AB584">_xlfn.IFS(AND(AA584&gt;=0,AA584&lt;=15),"low purchase",AND(AA584&gt;=16,AA584&lt;=30),"mid purchase",AA584&gt;=31,"high purchase")</f>
        <v>low purchase</v>
      </c>
      <c r="AC584">
        <v>8</v>
      </c>
      <c r="AD584" t="str">
        <f>IF(marketing_campaign[[#This Row],[NumWebVisitsMonth]]&gt;=5.3,"higher_webvists","lower_webvisits")</f>
        <v>higher_webvists</v>
      </c>
      <c r="AE584">
        <v>0</v>
      </c>
      <c r="AF584">
        <v>0</v>
      </c>
      <c r="AG584">
        <v>0</v>
      </c>
      <c r="AH584">
        <v>0</v>
      </c>
      <c r="AI584">
        <v>0</v>
      </c>
      <c r="AJ584">
        <v>0</v>
      </c>
      <c r="AK584">
        <v>3</v>
      </c>
      <c r="AL584">
        <v>11</v>
      </c>
      <c r="AM584">
        <v>0</v>
      </c>
      <c r="AN584">
        <f>marketing_campaign[[#This Row],[AcceptedCmp2]]+marketing_campaign[[#This Row],[AcceptedCmp1]]+marketing_campaign[[#This Row],[AcceptedCmp5]]+marketing_campaign[[#This Row],[AcceptedCmp4]]+marketing_campaign[[#This Row],[AcceptedCmp3]]+marketing_campaign[[#This Row],[Response]]</f>
        <v>0</v>
      </c>
      <c r="AO584" t="str" cm="1">
        <f t="array" ref="AO58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85" spans="1:41" x14ac:dyDescent="0.35">
      <c r="A585">
        <v>5123</v>
      </c>
      <c r="B585">
        <v>1951</v>
      </c>
      <c r="C585">
        <f t="shared" ca="1" si="18"/>
        <v>75</v>
      </c>
      <c r="D585" t="str" cm="1">
        <f t="array" aca="1" ref="D58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85" t="s">
        <v>34</v>
      </c>
      <c r="F585" t="s">
        <v>33</v>
      </c>
      <c r="G585" cm="1">
        <f t="array" ref="G585">_xlfn.IFS(marketing_campaign[[#This Row],[Marital_Status]]="Single",K585+L585+1,marketing_campaign[[#This Row],[Marital_Status]]="Together",K585+L585+2,marketing_campaign[[#This Row],[Marital_Status]]="Alone",K585+L585+1,marketing_campaign[[#This Row],[Marital_Status]]="Married",K585+L585+2,marketing_campaign[[#This Row],[Marital_Status]]="Divorced",K585+L585+1,marketing_campaign[[#This Row],[Marital_Status]]="YOLO",K585+L585+1,marketing_campaign[[#This Row],[Marital_Status]]="Absurd",K585+L585+1,marketing_campaign[[#This Row],[Marital_Status]]="Widow",K585+L585+1)</f>
        <v>2</v>
      </c>
      <c r="H585" t="str" cm="1">
        <f t="array" ref="H585">_xlfn.IFS(marketing_campaign[[#This Row],[Family_size]]=1,"Family_with_one_child",marketing_campaign[[#This Row],[Family_size]]&gt;1,"Family_with_more_children")</f>
        <v>Family_with_more_children</v>
      </c>
      <c r="I585">
        <v>27450</v>
      </c>
      <c r="J585" t="str">
        <f>IF(marketing_campaign[[#This Row],[Income]]&gt;=Sheet21!B635,"high_income","low_income")</f>
        <v>high_income</v>
      </c>
      <c r="K585">
        <v>0</v>
      </c>
      <c r="L585">
        <v>0</v>
      </c>
      <c r="M585" s="1">
        <v>41379</v>
      </c>
      <c r="N585">
        <v>57</v>
      </c>
      <c r="O585" t="str" cm="1">
        <f t="array" ref="O585">_xlfn.IFS(AND(marketing_campaign[[#This Row],[Recency]]&gt;=0,marketing_campaign[[#This Row],[Recency]]&lt;=14),"Early Recency",AND(marketing_campaign[[#This Row],[Recency]]&gt;=15,marketing_campaign[[#This Row],[Recency]]&lt;=31),"Mid-Recency",marketing_campaign[[#This Row],[Recency]]&gt;=32,"high Recency")</f>
        <v>high Recency</v>
      </c>
      <c r="P585">
        <v>37</v>
      </c>
      <c r="Q585">
        <v>12</v>
      </c>
      <c r="R585">
        <v>23</v>
      </c>
      <c r="S585">
        <v>8</v>
      </c>
      <c r="T585">
        <v>11</v>
      </c>
      <c r="U585">
        <v>52</v>
      </c>
      <c r="V585">
        <f>marketing_campaign[[#This Row],[MntGoldProds]]+marketing_campaign[[#This Row],[MntSweetProducts]]+marketing_campaign[[#This Row],[MntFishProducts]]+marketing_campaign[[#This Row],[MntMeatProducts]]+marketing_campaign[[#This Row],[MntFruits]]+marketing_campaign[[#This Row],[MntWines]]</f>
        <v>143</v>
      </c>
      <c r="W585">
        <v>1</v>
      </c>
      <c r="X585">
        <v>2</v>
      </c>
      <c r="Y585">
        <v>1</v>
      </c>
      <c r="Z585">
        <v>3</v>
      </c>
      <c r="AA585">
        <f t="shared" si="19"/>
        <v>7</v>
      </c>
      <c r="AB585" t="str" cm="1">
        <f t="array" ref="AB585">_xlfn.IFS(AND(AA585&gt;=0,AA585&lt;=15),"low purchase",AND(AA585&gt;=16,AA585&lt;=30),"mid purchase",AA585&gt;=31,"high purchase")</f>
        <v>low purchase</v>
      </c>
      <c r="AC585">
        <v>7</v>
      </c>
      <c r="AD585" t="str">
        <f>IF(marketing_campaign[[#This Row],[NumWebVisitsMonth]]&gt;=5.3,"higher_webvists","lower_webvisits")</f>
        <v>higher_webvists</v>
      </c>
      <c r="AE585">
        <v>0</v>
      </c>
      <c r="AF585">
        <v>0</v>
      </c>
      <c r="AG585">
        <v>0</v>
      </c>
      <c r="AH585">
        <v>0</v>
      </c>
      <c r="AI585">
        <v>0</v>
      </c>
      <c r="AJ585">
        <v>0</v>
      </c>
      <c r="AK585">
        <v>3</v>
      </c>
      <c r="AL585">
        <v>11</v>
      </c>
      <c r="AM585">
        <v>0</v>
      </c>
      <c r="AN585">
        <f>marketing_campaign[[#This Row],[AcceptedCmp2]]+marketing_campaign[[#This Row],[AcceptedCmp1]]+marketing_campaign[[#This Row],[AcceptedCmp5]]+marketing_campaign[[#This Row],[AcceptedCmp4]]+marketing_campaign[[#This Row],[AcceptedCmp3]]+marketing_campaign[[#This Row],[Response]]</f>
        <v>0</v>
      </c>
      <c r="AO585" t="str" cm="1">
        <f t="array" ref="AO58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86" spans="1:41" x14ac:dyDescent="0.35">
      <c r="A586">
        <v>5756</v>
      </c>
      <c r="B586">
        <v>1983</v>
      </c>
      <c r="C586">
        <f t="shared" ca="1" si="18"/>
        <v>43</v>
      </c>
      <c r="D586" t="str" cm="1">
        <f t="array" aca="1" ref="D58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586" t="s">
        <v>29</v>
      </c>
      <c r="F586" t="s">
        <v>31</v>
      </c>
      <c r="G586" cm="1">
        <f t="array" ref="G586">_xlfn.IFS(marketing_campaign[[#This Row],[Marital_Status]]="Single",K586+L586+1,marketing_campaign[[#This Row],[Marital_Status]]="Together",K586+L586+2,marketing_campaign[[#This Row],[Marital_Status]]="Alone",K586+L586+1,marketing_campaign[[#This Row],[Marital_Status]]="Married",K586+L586+2,marketing_campaign[[#This Row],[Marital_Status]]="Divorced",K586+L586+1,marketing_campaign[[#This Row],[Marital_Status]]="YOLO",K586+L586+1,marketing_campaign[[#This Row],[Marital_Status]]="Absurd",K586+L586+1,marketing_campaign[[#This Row],[Marital_Status]]="Widow",K586+L586+1)</f>
        <v>3</v>
      </c>
      <c r="H586" t="str" cm="1">
        <f t="array" ref="H586">_xlfn.IFS(marketing_campaign[[#This Row],[Family_size]]=1,"Family_with_one_child",marketing_campaign[[#This Row],[Family_size]]&gt;1,"Family_with_more_children")</f>
        <v>Family_with_more_children</v>
      </c>
      <c r="I586">
        <v>39453</v>
      </c>
      <c r="J586" t="str">
        <f>IF(marketing_campaign[[#This Row],[Income]]&gt;=Sheet21!B636,"high_income","low_income")</f>
        <v>high_income</v>
      </c>
      <c r="K586">
        <v>1</v>
      </c>
      <c r="L586">
        <v>0</v>
      </c>
      <c r="M586" s="1">
        <v>41732</v>
      </c>
      <c r="N586">
        <v>64</v>
      </c>
      <c r="O586" t="str" cm="1">
        <f t="array" ref="O586">_xlfn.IFS(AND(marketing_campaign[[#This Row],[Recency]]&gt;=0,marketing_campaign[[#This Row],[Recency]]&lt;=14),"Early Recency",AND(marketing_campaign[[#This Row],[Recency]]&gt;=15,marketing_campaign[[#This Row],[Recency]]&lt;=31),"Mid-Recency",marketing_campaign[[#This Row],[Recency]]&gt;=32,"high Recency")</f>
        <v>high Recency</v>
      </c>
      <c r="P586">
        <v>46</v>
      </c>
      <c r="Q586">
        <v>0</v>
      </c>
      <c r="R586">
        <v>7</v>
      </c>
      <c r="S586">
        <v>0</v>
      </c>
      <c r="T586">
        <v>0</v>
      </c>
      <c r="U586">
        <v>2</v>
      </c>
      <c r="V586">
        <f>marketing_campaign[[#This Row],[MntGoldProds]]+marketing_campaign[[#This Row],[MntSweetProducts]]+marketing_campaign[[#This Row],[MntFishProducts]]+marketing_campaign[[#This Row],[MntMeatProducts]]+marketing_campaign[[#This Row],[MntFruits]]+marketing_campaign[[#This Row],[MntWines]]</f>
        <v>55</v>
      </c>
      <c r="W586">
        <v>2</v>
      </c>
      <c r="X586">
        <v>2</v>
      </c>
      <c r="Y586">
        <v>0</v>
      </c>
      <c r="Z586">
        <v>3</v>
      </c>
      <c r="AA586">
        <f t="shared" si="19"/>
        <v>7</v>
      </c>
      <c r="AB586" t="str" cm="1">
        <f t="array" ref="AB586">_xlfn.IFS(AND(AA586&gt;=0,AA586&lt;=15),"low purchase",AND(AA586&gt;=16,AA586&lt;=30),"mid purchase",AA586&gt;=31,"high purchase")</f>
        <v>low purchase</v>
      </c>
      <c r="AC586">
        <v>6</v>
      </c>
      <c r="AD586" t="str">
        <f>IF(marketing_campaign[[#This Row],[NumWebVisitsMonth]]&gt;=5.3,"higher_webvists","lower_webvisits")</f>
        <v>higher_webvists</v>
      </c>
      <c r="AE586">
        <v>0</v>
      </c>
      <c r="AF586">
        <v>0</v>
      </c>
      <c r="AG586">
        <v>0</v>
      </c>
      <c r="AH586">
        <v>0</v>
      </c>
      <c r="AI586">
        <v>0</v>
      </c>
      <c r="AJ586">
        <v>0</v>
      </c>
      <c r="AK586">
        <v>3</v>
      </c>
      <c r="AL586">
        <v>11</v>
      </c>
      <c r="AM586">
        <v>0</v>
      </c>
      <c r="AN586">
        <f>marketing_campaign[[#This Row],[AcceptedCmp2]]+marketing_campaign[[#This Row],[AcceptedCmp1]]+marketing_campaign[[#This Row],[AcceptedCmp5]]+marketing_campaign[[#This Row],[AcceptedCmp4]]+marketing_campaign[[#This Row],[AcceptedCmp3]]+marketing_campaign[[#This Row],[Response]]</f>
        <v>0</v>
      </c>
      <c r="AO586" t="str" cm="1">
        <f t="array" ref="AO58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87" spans="1:41" x14ac:dyDescent="0.35">
      <c r="A587">
        <v>8036</v>
      </c>
      <c r="B587">
        <v>1971</v>
      </c>
      <c r="C587">
        <f t="shared" ca="1" si="18"/>
        <v>55</v>
      </c>
      <c r="D587" t="str" cm="1">
        <f t="array" aca="1" ref="D58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87" t="s">
        <v>37</v>
      </c>
      <c r="F587" t="s">
        <v>31</v>
      </c>
      <c r="G587" cm="1">
        <f t="array" ref="G587">_xlfn.IFS(marketing_campaign[[#This Row],[Marital_Status]]="Single",K587+L587+1,marketing_campaign[[#This Row],[Marital_Status]]="Together",K587+L587+2,marketing_campaign[[#This Row],[Marital_Status]]="Alone",K587+L587+1,marketing_campaign[[#This Row],[Marital_Status]]="Married",K587+L587+2,marketing_campaign[[#This Row],[Marital_Status]]="Divorced",K587+L587+1,marketing_campaign[[#This Row],[Marital_Status]]="YOLO",K587+L587+1,marketing_campaign[[#This Row],[Marital_Status]]="Absurd",K587+L587+1,marketing_campaign[[#This Row],[Marital_Status]]="Widow",K587+L587+1)</f>
        <v>4</v>
      </c>
      <c r="H587" t="str" cm="1">
        <f t="array" ref="H587">_xlfn.IFS(marketing_campaign[[#This Row],[Family_size]]=1,"Family_with_one_child",marketing_campaign[[#This Row],[Family_size]]&gt;1,"Family_with_more_children")</f>
        <v>Family_with_more_children</v>
      </c>
      <c r="I587">
        <v>26850</v>
      </c>
      <c r="J587" t="str">
        <f>IF(marketing_campaign[[#This Row],[Income]]&gt;=Sheet21!B637,"high_income","low_income")</f>
        <v>high_income</v>
      </c>
      <c r="K587">
        <v>1</v>
      </c>
      <c r="L587">
        <v>1</v>
      </c>
      <c r="M587" s="1">
        <v>41747</v>
      </c>
      <c r="N587">
        <v>10</v>
      </c>
      <c r="O587" t="str" cm="1">
        <f t="array" ref="O587">_xlfn.IFS(AND(marketing_campaign[[#This Row],[Recency]]&gt;=0,marketing_campaign[[#This Row],[Recency]]&lt;=14),"Early Recency",AND(marketing_campaign[[#This Row],[Recency]]&gt;=15,marketing_campaign[[#This Row],[Recency]]&lt;=31),"Mid-Recency",marketing_campaign[[#This Row],[Recency]]&gt;=32,"high Recency")</f>
        <v>Early Recency</v>
      </c>
      <c r="P587">
        <v>31</v>
      </c>
      <c r="Q587">
        <v>1</v>
      </c>
      <c r="R587">
        <v>13</v>
      </c>
      <c r="S587">
        <v>7</v>
      </c>
      <c r="T587">
        <v>2</v>
      </c>
      <c r="U587">
        <v>9</v>
      </c>
      <c r="V587">
        <f>marketing_campaign[[#This Row],[MntGoldProds]]+marketing_campaign[[#This Row],[MntSweetProducts]]+marketing_campaign[[#This Row],[MntFishProducts]]+marketing_campaign[[#This Row],[MntMeatProducts]]+marketing_campaign[[#This Row],[MntFruits]]+marketing_campaign[[#This Row],[MntWines]]</f>
        <v>63</v>
      </c>
      <c r="W587">
        <v>4</v>
      </c>
      <c r="X587">
        <v>2</v>
      </c>
      <c r="Y587">
        <v>1</v>
      </c>
      <c r="Z587">
        <v>4</v>
      </c>
      <c r="AA587">
        <f t="shared" si="19"/>
        <v>11</v>
      </c>
      <c r="AB587" t="str" cm="1">
        <f t="array" ref="AB587">_xlfn.IFS(AND(AA587&gt;=0,AA587&lt;=15),"low purchase",AND(AA587&gt;=16,AA587&lt;=30),"mid purchase",AA587&gt;=31,"high purchase")</f>
        <v>low purchase</v>
      </c>
      <c r="AC587">
        <v>4</v>
      </c>
      <c r="AD587" t="str">
        <f>IF(marketing_campaign[[#This Row],[NumWebVisitsMonth]]&gt;=5.3,"higher_webvists","lower_webvisits")</f>
        <v>lower_webvisits</v>
      </c>
      <c r="AE587">
        <v>0</v>
      </c>
      <c r="AF587">
        <v>0</v>
      </c>
      <c r="AG587">
        <v>0</v>
      </c>
      <c r="AH587">
        <v>0</v>
      </c>
      <c r="AI587">
        <v>0</v>
      </c>
      <c r="AJ587">
        <v>0</v>
      </c>
      <c r="AK587">
        <v>3</v>
      </c>
      <c r="AL587">
        <v>11</v>
      </c>
      <c r="AM587">
        <v>0</v>
      </c>
      <c r="AN587">
        <f>marketing_campaign[[#This Row],[AcceptedCmp2]]+marketing_campaign[[#This Row],[AcceptedCmp1]]+marketing_campaign[[#This Row],[AcceptedCmp5]]+marketing_campaign[[#This Row],[AcceptedCmp4]]+marketing_campaign[[#This Row],[AcceptedCmp3]]+marketing_campaign[[#This Row],[Response]]</f>
        <v>0</v>
      </c>
      <c r="AO587" t="str" cm="1">
        <f t="array" ref="AO58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88" spans="1:41" x14ac:dyDescent="0.35">
      <c r="A588">
        <v>9058</v>
      </c>
      <c r="B588">
        <v>1955</v>
      </c>
      <c r="C588">
        <f t="shared" ca="1" si="18"/>
        <v>71</v>
      </c>
      <c r="D588" t="str" cm="1">
        <f t="array" aca="1" ref="D58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88" t="s">
        <v>29</v>
      </c>
      <c r="F588" t="s">
        <v>38</v>
      </c>
      <c r="G588" cm="1">
        <f t="array" ref="G588">_xlfn.IFS(marketing_campaign[[#This Row],[Marital_Status]]="Single",K588+L588+1,marketing_campaign[[#This Row],[Marital_Status]]="Together",K588+L588+2,marketing_campaign[[#This Row],[Marital_Status]]="Alone",K588+L588+1,marketing_campaign[[#This Row],[Marital_Status]]="Married",K588+L588+2,marketing_campaign[[#This Row],[Marital_Status]]="Divorced",K588+L588+1,marketing_campaign[[#This Row],[Marital_Status]]="YOLO",K588+L588+1,marketing_campaign[[#This Row],[Marital_Status]]="Absurd",K588+L588+1,marketing_campaign[[#This Row],[Marital_Status]]="Widow",K588+L588+1)</f>
        <v>1</v>
      </c>
      <c r="H588" t="str" cm="1">
        <f t="array" ref="H588">_xlfn.IFS(marketing_campaign[[#This Row],[Family_size]]=1,"Family_with_one_child",marketing_campaign[[#This Row],[Family_size]]&gt;1,"Family_with_more_children")</f>
        <v>Family_with_one_child</v>
      </c>
      <c r="I588">
        <v>79800</v>
      </c>
      <c r="J588" t="str">
        <f>IF(marketing_campaign[[#This Row],[Income]]&gt;=Sheet21!B638,"high_income","low_income")</f>
        <v>high_income</v>
      </c>
      <c r="K588">
        <v>0</v>
      </c>
      <c r="L588">
        <v>0</v>
      </c>
      <c r="M588" s="1">
        <v>41175</v>
      </c>
      <c r="N588">
        <v>65</v>
      </c>
      <c r="O588" t="str" cm="1">
        <f t="array" ref="O588">_xlfn.IFS(AND(marketing_campaign[[#This Row],[Recency]]&gt;=0,marketing_campaign[[#This Row],[Recency]]&lt;=14),"Early Recency",AND(marketing_campaign[[#This Row],[Recency]]&gt;=15,marketing_campaign[[#This Row],[Recency]]&lt;=31),"Mid-Recency",marketing_campaign[[#This Row],[Recency]]&gt;=32,"high Recency")</f>
        <v>high Recency</v>
      </c>
      <c r="P588">
        <v>1060</v>
      </c>
      <c r="Q588">
        <v>21</v>
      </c>
      <c r="R588">
        <v>530</v>
      </c>
      <c r="S588">
        <v>32</v>
      </c>
      <c r="T588">
        <v>0</v>
      </c>
      <c r="U588">
        <v>224</v>
      </c>
      <c r="V588">
        <f>marketing_campaign[[#This Row],[MntGoldProds]]+marketing_campaign[[#This Row],[MntSweetProducts]]+marketing_campaign[[#This Row],[MntFishProducts]]+marketing_campaign[[#This Row],[MntMeatProducts]]+marketing_campaign[[#This Row],[MntFruits]]+marketing_campaign[[#This Row],[MntWines]]</f>
        <v>1867</v>
      </c>
      <c r="W588">
        <v>1</v>
      </c>
      <c r="X588">
        <v>5</v>
      </c>
      <c r="Y588">
        <v>11</v>
      </c>
      <c r="Z588">
        <v>5</v>
      </c>
      <c r="AA588">
        <f t="shared" si="19"/>
        <v>22</v>
      </c>
      <c r="AB588" t="str" cm="1">
        <f t="array" ref="AB588">_xlfn.IFS(AND(AA588&gt;=0,AA588&lt;=15),"low purchase",AND(AA588&gt;=16,AA588&lt;=30),"mid purchase",AA588&gt;=31,"high purchase")</f>
        <v>mid purchase</v>
      </c>
      <c r="AC588">
        <v>3</v>
      </c>
      <c r="AD588" t="str">
        <f>IF(marketing_campaign[[#This Row],[NumWebVisitsMonth]]&gt;=5.3,"higher_webvists","lower_webvisits")</f>
        <v>lower_webvisits</v>
      </c>
      <c r="AE588">
        <v>1</v>
      </c>
      <c r="AF588">
        <v>0</v>
      </c>
      <c r="AG588">
        <v>1</v>
      </c>
      <c r="AH588">
        <v>1</v>
      </c>
      <c r="AI588">
        <v>0</v>
      </c>
      <c r="AJ588">
        <v>0</v>
      </c>
      <c r="AK588">
        <v>3</v>
      </c>
      <c r="AL588">
        <v>11</v>
      </c>
      <c r="AM588">
        <v>1</v>
      </c>
      <c r="AN588">
        <f>marketing_campaign[[#This Row],[AcceptedCmp2]]+marketing_campaign[[#This Row],[AcceptedCmp1]]+marketing_campaign[[#This Row],[AcceptedCmp5]]+marketing_campaign[[#This Row],[AcceptedCmp4]]+marketing_campaign[[#This Row],[AcceptedCmp3]]+marketing_campaign[[#This Row],[Response]]</f>
        <v>4</v>
      </c>
      <c r="AO588" t="str" cm="1">
        <f t="array" ref="AO58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4/5 campaign accepted</v>
      </c>
    </row>
    <row r="589" spans="1:41" x14ac:dyDescent="0.35">
      <c r="A589">
        <v>5057</v>
      </c>
      <c r="B589">
        <v>1961</v>
      </c>
      <c r="C589">
        <f t="shared" ca="1" si="18"/>
        <v>65</v>
      </c>
      <c r="D589" t="str" cm="1">
        <f t="array" aca="1" ref="D58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89" t="s">
        <v>34</v>
      </c>
      <c r="F589" t="s">
        <v>33</v>
      </c>
      <c r="G589" cm="1">
        <f t="array" ref="G589">_xlfn.IFS(marketing_campaign[[#This Row],[Marital_Status]]="Single",K589+L589+1,marketing_campaign[[#This Row],[Marital_Status]]="Together",K589+L589+2,marketing_campaign[[#This Row],[Marital_Status]]="Alone",K589+L589+1,marketing_campaign[[#This Row],[Marital_Status]]="Married",K589+L589+2,marketing_campaign[[#This Row],[Marital_Status]]="Divorced",K589+L589+1,marketing_campaign[[#This Row],[Marital_Status]]="YOLO",K589+L589+1,marketing_campaign[[#This Row],[Marital_Status]]="Absurd",K589+L589+1,marketing_campaign[[#This Row],[Marital_Status]]="Widow",K589+L589+1)</f>
        <v>3</v>
      </c>
      <c r="H589" t="str" cm="1">
        <f t="array" ref="H589">_xlfn.IFS(marketing_campaign[[#This Row],[Family_size]]=1,"Family_with_one_child",marketing_campaign[[#This Row],[Family_size]]&gt;1,"Family_with_more_children")</f>
        <v>Family_with_more_children</v>
      </c>
      <c r="I589">
        <v>61794</v>
      </c>
      <c r="J589" t="str">
        <f>IF(marketing_campaign[[#This Row],[Income]]&gt;=Sheet21!B639,"high_income","low_income")</f>
        <v>high_income</v>
      </c>
      <c r="K589">
        <v>0</v>
      </c>
      <c r="L589">
        <v>1</v>
      </c>
      <c r="M589" s="1">
        <v>41531</v>
      </c>
      <c r="N589">
        <v>74</v>
      </c>
      <c r="O589" t="str" cm="1">
        <f t="array" ref="O589">_xlfn.IFS(AND(marketing_campaign[[#This Row],[Recency]]&gt;=0,marketing_campaign[[#This Row],[Recency]]&lt;=14),"Early Recency",AND(marketing_campaign[[#This Row],[Recency]]&gt;=15,marketing_campaign[[#This Row],[Recency]]&lt;=31),"Mid-Recency",marketing_campaign[[#This Row],[Recency]]&gt;=32,"high Recency")</f>
        <v>high Recency</v>
      </c>
      <c r="P589">
        <v>264</v>
      </c>
      <c r="Q589">
        <v>47</v>
      </c>
      <c r="R589">
        <v>188</v>
      </c>
      <c r="S589">
        <v>54</v>
      </c>
      <c r="T589">
        <v>47</v>
      </c>
      <c r="U589">
        <v>11</v>
      </c>
      <c r="V589">
        <f>marketing_campaign[[#This Row],[MntGoldProds]]+marketing_campaign[[#This Row],[MntSweetProducts]]+marketing_campaign[[#This Row],[MntFishProducts]]+marketing_campaign[[#This Row],[MntMeatProducts]]+marketing_campaign[[#This Row],[MntFruits]]+marketing_campaign[[#This Row],[MntWines]]</f>
        <v>611</v>
      </c>
      <c r="W589">
        <v>2</v>
      </c>
      <c r="X589">
        <v>4</v>
      </c>
      <c r="Y589">
        <v>4</v>
      </c>
      <c r="Z589">
        <v>10</v>
      </c>
      <c r="AA589">
        <f t="shared" si="19"/>
        <v>20</v>
      </c>
      <c r="AB589" t="str" cm="1">
        <f t="array" ref="AB589">_xlfn.IFS(AND(AA589&gt;=0,AA589&lt;=15),"low purchase",AND(AA589&gt;=16,AA589&lt;=30),"mid purchase",AA589&gt;=31,"high purchase")</f>
        <v>mid purchase</v>
      </c>
      <c r="AC589">
        <v>2</v>
      </c>
      <c r="AD589" t="str">
        <f>IF(marketing_campaign[[#This Row],[NumWebVisitsMonth]]&gt;=5.3,"higher_webvists","lower_webvisits")</f>
        <v>lower_webvisits</v>
      </c>
      <c r="AE589">
        <v>0</v>
      </c>
      <c r="AF589">
        <v>0</v>
      </c>
      <c r="AG589">
        <v>0</v>
      </c>
      <c r="AH589">
        <v>0</v>
      </c>
      <c r="AI589">
        <v>0</v>
      </c>
      <c r="AJ589">
        <v>0</v>
      </c>
      <c r="AK589">
        <v>3</v>
      </c>
      <c r="AL589">
        <v>11</v>
      </c>
      <c r="AM589">
        <v>0</v>
      </c>
      <c r="AN589">
        <f>marketing_campaign[[#This Row],[AcceptedCmp2]]+marketing_campaign[[#This Row],[AcceptedCmp1]]+marketing_campaign[[#This Row],[AcceptedCmp5]]+marketing_campaign[[#This Row],[AcceptedCmp4]]+marketing_campaign[[#This Row],[AcceptedCmp3]]+marketing_campaign[[#This Row],[Response]]</f>
        <v>0</v>
      </c>
      <c r="AO589" t="str" cm="1">
        <f t="array" ref="AO58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90" spans="1:41" x14ac:dyDescent="0.35">
      <c r="A590">
        <v>254</v>
      </c>
      <c r="B590">
        <v>1955</v>
      </c>
      <c r="C590">
        <f t="shared" ca="1" si="18"/>
        <v>71</v>
      </c>
      <c r="D590" t="str" cm="1">
        <f t="array" aca="1" ref="D59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90" t="s">
        <v>29</v>
      </c>
      <c r="F590" t="s">
        <v>31</v>
      </c>
      <c r="G590" cm="1">
        <f t="array" ref="G590">_xlfn.IFS(marketing_campaign[[#This Row],[Marital_Status]]="Single",K590+L590+1,marketing_campaign[[#This Row],[Marital_Status]]="Together",K590+L590+2,marketing_campaign[[#This Row],[Marital_Status]]="Alone",K590+L590+1,marketing_campaign[[#This Row],[Marital_Status]]="Married",K590+L590+2,marketing_campaign[[#This Row],[Marital_Status]]="Divorced",K590+L590+1,marketing_campaign[[#This Row],[Marital_Status]]="YOLO",K590+L590+1,marketing_campaign[[#This Row],[Marital_Status]]="Absurd",K590+L590+1,marketing_campaign[[#This Row],[Marital_Status]]="Widow",K590+L590+1)</f>
        <v>3</v>
      </c>
      <c r="H590" t="str" cm="1">
        <f t="array" ref="H590">_xlfn.IFS(marketing_campaign[[#This Row],[Family_size]]=1,"Family_with_one_child",marketing_campaign[[#This Row],[Family_size]]&gt;1,"Family_with_more_children")</f>
        <v>Family_with_more_children</v>
      </c>
      <c r="I590">
        <v>53863</v>
      </c>
      <c r="J590" t="str">
        <f>IF(marketing_campaign[[#This Row],[Income]]&gt;=Sheet21!B640,"high_income","low_income")</f>
        <v>high_income</v>
      </c>
      <c r="K590">
        <v>0</v>
      </c>
      <c r="L590">
        <v>1</v>
      </c>
      <c r="M590" s="1">
        <v>41776</v>
      </c>
      <c r="N590">
        <v>4</v>
      </c>
      <c r="O590" t="str" cm="1">
        <f t="array" ref="O590">_xlfn.IFS(AND(marketing_campaign[[#This Row],[Recency]]&gt;=0,marketing_campaign[[#This Row],[Recency]]&lt;=14),"Early Recency",AND(marketing_campaign[[#This Row],[Recency]]&gt;=15,marketing_campaign[[#This Row],[Recency]]&lt;=31),"Mid-Recency",marketing_campaign[[#This Row],[Recency]]&gt;=32,"high Recency")</f>
        <v>Early Recency</v>
      </c>
      <c r="P590">
        <v>399</v>
      </c>
      <c r="Q590">
        <v>4</v>
      </c>
      <c r="R590">
        <v>30</v>
      </c>
      <c r="S590">
        <v>6</v>
      </c>
      <c r="T590">
        <v>4</v>
      </c>
      <c r="U590">
        <v>30</v>
      </c>
      <c r="V590">
        <f>marketing_campaign[[#This Row],[MntGoldProds]]+marketing_campaign[[#This Row],[MntSweetProducts]]+marketing_campaign[[#This Row],[MntFishProducts]]+marketing_campaign[[#This Row],[MntMeatProducts]]+marketing_campaign[[#This Row],[MntFruits]]+marketing_campaign[[#This Row],[MntWines]]</f>
        <v>473</v>
      </c>
      <c r="W590">
        <v>3</v>
      </c>
      <c r="X590">
        <v>7</v>
      </c>
      <c r="Y590">
        <v>1</v>
      </c>
      <c r="Z590">
        <v>7</v>
      </c>
      <c r="AA590">
        <f t="shared" si="19"/>
        <v>18</v>
      </c>
      <c r="AB590" t="str" cm="1">
        <f t="array" ref="AB590">_xlfn.IFS(AND(AA590&gt;=0,AA590&lt;=15),"low purchase",AND(AA590&gt;=16,AA590&lt;=30),"mid purchase",AA590&gt;=31,"high purchase")</f>
        <v>mid purchase</v>
      </c>
      <c r="AC590">
        <v>7</v>
      </c>
      <c r="AD590" t="str">
        <f>IF(marketing_campaign[[#This Row],[NumWebVisitsMonth]]&gt;=5.3,"higher_webvists","lower_webvisits")</f>
        <v>higher_webvists</v>
      </c>
      <c r="AE590">
        <v>0</v>
      </c>
      <c r="AF590">
        <v>1</v>
      </c>
      <c r="AG590">
        <v>0</v>
      </c>
      <c r="AH590">
        <v>0</v>
      </c>
      <c r="AI590">
        <v>0</v>
      </c>
      <c r="AJ590">
        <v>0</v>
      </c>
      <c r="AK590">
        <v>3</v>
      </c>
      <c r="AL590">
        <v>11</v>
      </c>
      <c r="AM590">
        <v>0</v>
      </c>
      <c r="AN590">
        <f>marketing_campaign[[#This Row],[AcceptedCmp2]]+marketing_campaign[[#This Row],[AcceptedCmp1]]+marketing_campaign[[#This Row],[AcceptedCmp5]]+marketing_campaign[[#This Row],[AcceptedCmp4]]+marketing_campaign[[#This Row],[AcceptedCmp3]]+marketing_campaign[[#This Row],[Response]]</f>
        <v>1</v>
      </c>
      <c r="AO590" t="str" cm="1">
        <f t="array" ref="AO59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591" spans="1:41" x14ac:dyDescent="0.35">
      <c r="A591">
        <v>4179</v>
      </c>
      <c r="B591">
        <v>1959</v>
      </c>
      <c r="C591">
        <f t="shared" ca="1" si="18"/>
        <v>67</v>
      </c>
      <c r="D591" t="str" cm="1">
        <f t="array" aca="1" ref="D59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91" t="s">
        <v>29</v>
      </c>
      <c r="F591" t="s">
        <v>31</v>
      </c>
      <c r="G591" cm="1">
        <f t="array" ref="G591">_xlfn.IFS(marketing_campaign[[#This Row],[Marital_Status]]="Single",K591+L591+1,marketing_campaign[[#This Row],[Marital_Status]]="Together",K591+L591+2,marketing_campaign[[#This Row],[Marital_Status]]="Alone",K591+L591+1,marketing_campaign[[#This Row],[Marital_Status]]="Married",K591+L591+2,marketing_campaign[[#This Row],[Marital_Status]]="Divorced",K591+L591+1,marketing_campaign[[#This Row],[Marital_Status]]="YOLO",K591+L591+1,marketing_campaign[[#This Row],[Marital_Status]]="Absurd",K591+L591+1,marketing_campaign[[#This Row],[Marital_Status]]="Widow",K591+L591+1)</f>
        <v>2</v>
      </c>
      <c r="H591" t="str" cm="1">
        <f t="array" ref="H591">_xlfn.IFS(marketing_campaign[[#This Row],[Family_size]]=1,"Family_with_one_child",marketing_campaign[[#This Row],[Family_size]]&gt;1,"Family_with_more_children")</f>
        <v>Family_with_more_children</v>
      </c>
      <c r="I591">
        <v>24221</v>
      </c>
      <c r="J591" t="str">
        <f>IF(marketing_campaign[[#This Row],[Income]]&gt;=Sheet21!B641,"high_income","low_income")</f>
        <v>high_income</v>
      </c>
      <c r="K591">
        <v>0</v>
      </c>
      <c r="L591">
        <v>0</v>
      </c>
      <c r="M591" s="1">
        <v>41506</v>
      </c>
      <c r="N591">
        <v>94</v>
      </c>
      <c r="O591" t="str" cm="1">
        <f t="array" ref="O591">_xlfn.IFS(AND(marketing_campaign[[#This Row],[Recency]]&gt;=0,marketing_campaign[[#This Row],[Recency]]&lt;=14),"Early Recency",AND(marketing_campaign[[#This Row],[Recency]]&gt;=15,marketing_campaign[[#This Row],[Recency]]&lt;=31),"Mid-Recency",marketing_campaign[[#This Row],[Recency]]&gt;=32,"high Recency")</f>
        <v>high Recency</v>
      </c>
      <c r="P591">
        <v>8</v>
      </c>
      <c r="Q591">
        <v>9</v>
      </c>
      <c r="R591">
        <v>9</v>
      </c>
      <c r="S591">
        <v>2</v>
      </c>
      <c r="T591">
        <v>5</v>
      </c>
      <c r="U591">
        <v>22</v>
      </c>
      <c r="V591">
        <f>marketing_campaign[[#This Row],[MntGoldProds]]+marketing_campaign[[#This Row],[MntSweetProducts]]+marketing_campaign[[#This Row],[MntFishProducts]]+marketing_campaign[[#This Row],[MntMeatProducts]]+marketing_campaign[[#This Row],[MntFruits]]+marketing_campaign[[#This Row],[MntWines]]</f>
        <v>55</v>
      </c>
      <c r="W591">
        <v>1</v>
      </c>
      <c r="X591">
        <v>1</v>
      </c>
      <c r="Y591">
        <v>1</v>
      </c>
      <c r="Z591">
        <v>3</v>
      </c>
      <c r="AA591">
        <f t="shared" si="19"/>
        <v>6</v>
      </c>
      <c r="AB591" t="str" cm="1">
        <f t="array" ref="AB591">_xlfn.IFS(AND(AA591&gt;=0,AA591&lt;=15),"low purchase",AND(AA591&gt;=16,AA591&lt;=30),"mid purchase",AA591&gt;=31,"high purchase")</f>
        <v>low purchase</v>
      </c>
      <c r="AC591">
        <v>4</v>
      </c>
      <c r="AD591" t="str">
        <f>IF(marketing_campaign[[#This Row],[NumWebVisitsMonth]]&gt;=5.3,"higher_webvists","lower_webvisits")</f>
        <v>lower_webvisits</v>
      </c>
      <c r="AE591">
        <v>0</v>
      </c>
      <c r="AF591">
        <v>0</v>
      </c>
      <c r="AG591">
        <v>0</v>
      </c>
      <c r="AH591">
        <v>0</v>
      </c>
      <c r="AI591">
        <v>0</v>
      </c>
      <c r="AJ591">
        <v>0</v>
      </c>
      <c r="AK591">
        <v>3</v>
      </c>
      <c r="AL591">
        <v>11</v>
      </c>
      <c r="AM591">
        <v>0</v>
      </c>
      <c r="AN591">
        <f>marketing_campaign[[#This Row],[AcceptedCmp2]]+marketing_campaign[[#This Row],[AcceptedCmp1]]+marketing_campaign[[#This Row],[AcceptedCmp5]]+marketing_campaign[[#This Row],[AcceptedCmp4]]+marketing_campaign[[#This Row],[AcceptedCmp3]]+marketing_campaign[[#This Row],[Response]]</f>
        <v>0</v>
      </c>
      <c r="AO591" t="str" cm="1">
        <f t="array" ref="AO59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92" spans="1:41" x14ac:dyDescent="0.35">
      <c r="A592">
        <v>3710</v>
      </c>
      <c r="B592">
        <v>1984</v>
      </c>
      <c r="C592">
        <f t="shared" ca="1" si="18"/>
        <v>42</v>
      </c>
      <c r="D592" t="str" cm="1">
        <f t="array" aca="1" ref="D59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592" t="s">
        <v>32</v>
      </c>
      <c r="F592" t="s">
        <v>30</v>
      </c>
      <c r="G592" cm="1">
        <f t="array" ref="G592">_xlfn.IFS(marketing_campaign[[#This Row],[Marital_Status]]="Single",K592+L592+1,marketing_campaign[[#This Row],[Marital_Status]]="Together",K592+L592+2,marketing_campaign[[#This Row],[Marital_Status]]="Alone",K592+L592+1,marketing_campaign[[#This Row],[Marital_Status]]="Married",K592+L592+2,marketing_campaign[[#This Row],[Marital_Status]]="Divorced",K592+L592+1,marketing_campaign[[#This Row],[Marital_Status]]="YOLO",K592+L592+1,marketing_campaign[[#This Row],[Marital_Status]]="Absurd",K592+L592+1,marketing_campaign[[#This Row],[Marital_Status]]="Widow",K592+L592+1)</f>
        <v>2</v>
      </c>
      <c r="H592" t="str" cm="1">
        <f t="array" ref="H592">_xlfn.IFS(marketing_campaign[[#This Row],[Family_size]]=1,"Family_with_one_child",marketing_campaign[[#This Row],[Family_size]]&gt;1,"Family_with_more_children")</f>
        <v>Family_with_more_children</v>
      </c>
      <c r="I592">
        <v>39684</v>
      </c>
      <c r="J592" t="str">
        <f>IF(marketing_campaign[[#This Row],[Income]]&gt;=Sheet21!B642,"high_income","low_income")</f>
        <v>high_income</v>
      </c>
      <c r="K592">
        <v>1</v>
      </c>
      <c r="L592">
        <v>0</v>
      </c>
      <c r="M592" s="1">
        <v>41194</v>
      </c>
      <c r="N592">
        <v>41</v>
      </c>
      <c r="O592" t="str" cm="1">
        <f t="array" ref="O592">_xlfn.IFS(AND(marketing_campaign[[#This Row],[Recency]]&gt;=0,marketing_campaign[[#This Row],[Recency]]&lt;=14),"Early Recency",AND(marketing_campaign[[#This Row],[Recency]]&gt;=15,marketing_campaign[[#This Row],[Recency]]&lt;=31),"Mid-Recency",marketing_campaign[[#This Row],[Recency]]&gt;=32,"high Recency")</f>
        <v>high Recency</v>
      </c>
      <c r="P592">
        <v>19</v>
      </c>
      <c r="Q592">
        <v>0</v>
      </c>
      <c r="R592">
        <v>35</v>
      </c>
      <c r="S592">
        <v>6</v>
      </c>
      <c r="T592">
        <v>4</v>
      </c>
      <c r="U592">
        <v>17</v>
      </c>
      <c r="V592">
        <f>marketing_campaign[[#This Row],[MntGoldProds]]+marketing_campaign[[#This Row],[MntSweetProducts]]+marketing_campaign[[#This Row],[MntFishProducts]]+marketing_campaign[[#This Row],[MntMeatProducts]]+marketing_campaign[[#This Row],[MntFruits]]+marketing_campaign[[#This Row],[MntWines]]</f>
        <v>81</v>
      </c>
      <c r="W592">
        <v>2</v>
      </c>
      <c r="X592">
        <v>2</v>
      </c>
      <c r="Y592">
        <v>1</v>
      </c>
      <c r="Z592">
        <v>2</v>
      </c>
      <c r="AA592">
        <f t="shared" si="19"/>
        <v>7</v>
      </c>
      <c r="AB592" t="str" cm="1">
        <f t="array" ref="AB592">_xlfn.IFS(AND(AA592&gt;=0,AA592&lt;=15),"low purchase",AND(AA592&gt;=16,AA592&lt;=30),"mid purchase",AA592&gt;=31,"high purchase")</f>
        <v>low purchase</v>
      </c>
      <c r="AC592">
        <v>7</v>
      </c>
      <c r="AD592" t="str">
        <f>IF(marketing_campaign[[#This Row],[NumWebVisitsMonth]]&gt;=5.3,"higher_webvists","lower_webvisits")</f>
        <v>higher_webvists</v>
      </c>
      <c r="AE592">
        <v>0</v>
      </c>
      <c r="AF592">
        <v>0</v>
      </c>
      <c r="AG592">
        <v>0</v>
      </c>
      <c r="AH592">
        <v>0</v>
      </c>
      <c r="AI592">
        <v>0</v>
      </c>
      <c r="AJ592">
        <v>1</v>
      </c>
      <c r="AK592">
        <v>3</v>
      </c>
      <c r="AL592">
        <v>11</v>
      </c>
      <c r="AM592">
        <v>1</v>
      </c>
      <c r="AN592">
        <f>marketing_campaign[[#This Row],[AcceptedCmp2]]+marketing_campaign[[#This Row],[AcceptedCmp1]]+marketing_campaign[[#This Row],[AcceptedCmp5]]+marketing_campaign[[#This Row],[AcceptedCmp4]]+marketing_campaign[[#This Row],[AcceptedCmp3]]+marketing_campaign[[#This Row],[Response]]</f>
        <v>1</v>
      </c>
      <c r="AO592" t="str" cm="1">
        <f t="array" ref="AO59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593" spans="1:41" x14ac:dyDescent="0.35">
      <c r="A593">
        <v>7627</v>
      </c>
      <c r="B593">
        <v>1975</v>
      </c>
      <c r="C593">
        <f t="shared" ca="1" si="18"/>
        <v>51</v>
      </c>
      <c r="D593" t="str" cm="1">
        <f t="array" aca="1" ref="D59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93" t="s">
        <v>34</v>
      </c>
      <c r="F593" t="s">
        <v>33</v>
      </c>
      <c r="G593" cm="1">
        <f t="array" ref="G593">_xlfn.IFS(marketing_campaign[[#This Row],[Marital_Status]]="Single",K593+L593+1,marketing_campaign[[#This Row],[Marital_Status]]="Together",K593+L593+2,marketing_campaign[[#This Row],[Marital_Status]]="Alone",K593+L593+1,marketing_campaign[[#This Row],[Marital_Status]]="Married",K593+L593+2,marketing_campaign[[#This Row],[Marital_Status]]="Divorced",K593+L593+1,marketing_campaign[[#This Row],[Marital_Status]]="YOLO",K593+L593+1,marketing_campaign[[#This Row],[Marital_Status]]="Absurd",K593+L593+1,marketing_campaign[[#This Row],[Marital_Status]]="Widow",K593+L593+1)</f>
        <v>2</v>
      </c>
      <c r="H593" t="str" cm="1">
        <f t="array" ref="H593">_xlfn.IFS(marketing_campaign[[#This Row],[Family_size]]=1,"Family_with_one_child",marketing_campaign[[#This Row],[Family_size]]&gt;1,"Family_with_more_children")</f>
        <v>Family_with_more_children</v>
      </c>
      <c r="I593">
        <v>92163</v>
      </c>
      <c r="J593" t="str">
        <f>IF(marketing_campaign[[#This Row],[Income]]&gt;=Sheet21!B643,"high_income","low_income")</f>
        <v>high_income</v>
      </c>
      <c r="K593">
        <v>0</v>
      </c>
      <c r="L593">
        <v>0</v>
      </c>
      <c r="M593" s="1">
        <v>41255</v>
      </c>
      <c r="N593">
        <v>25</v>
      </c>
      <c r="O593" t="str" cm="1">
        <f t="array" ref="O593">_xlfn.IFS(AND(marketing_campaign[[#This Row],[Recency]]&gt;=0,marketing_campaign[[#This Row],[Recency]]&lt;=14),"Early Recency",AND(marketing_campaign[[#This Row],[Recency]]&gt;=15,marketing_campaign[[#This Row],[Recency]]&lt;=31),"Mid-Recency",marketing_campaign[[#This Row],[Recency]]&gt;=32,"high Recency")</f>
        <v>Mid-Recency</v>
      </c>
      <c r="P593">
        <v>817</v>
      </c>
      <c r="Q593">
        <v>183</v>
      </c>
      <c r="R593">
        <v>797</v>
      </c>
      <c r="S593">
        <v>106</v>
      </c>
      <c r="T593">
        <v>163</v>
      </c>
      <c r="U593">
        <v>20</v>
      </c>
      <c r="V593">
        <f>marketing_campaign[[#This Row],[MntGoldProds]]+marketing_campaign[[#This Row],[MntSweetProducts]]+marketing_campaign[[#This Row],[MntFishProducts]]+marketing_campaign[[#This Row],[MntMeatProducts]]+marketing_campaign[[#This Row],[MntFruits]]+marketing_campaign[[#This Row],[MntWines]]</f>
        <v>2086</v>
      </c>
      <c r="W593">
        <v>0</v>
      </c>
      <c r="X593">
        <v>5</v>
      </c>
      <c r="Y593">
        <v>11</v>
      </c>
      <c r="Z593">
        <v>5</v>
      </c>
      <c r="AA593">
        <f t="shared" si="19"/>
        <v>21</v>
      </c>
      <c r="AB593" t="str" cm="1">
        <f t="array" ref="AB593">_xlfn.IFS(AND(AA593&gt;=0,AA593&lt;=15),"low purchase",AND(AA593&gt;=16,AA593&lt;=30),"mid purchase",AA593&gt;=31,"high purchase")</f>
        <v>mid purchase</v>
      </c>
      <c r="AC593">
        <v>2</v>
      </c>
      <c r="AD593" t="str">
        <f>IF(marketing_campaign[[#This Row],[NumWebVisitsMonth]]&gt;=5.3,"higher_webvists","lower_webvisits")</f>
        <v>lower_webvisits</v>
      </c>
      <c r="AE593">
        <v>0</v>
      </c>
      <c r="AF593">
        <v>0</v>
      </c>
      <c r="AG593">
        <v>1</v>
      </c>
      <c r="AH593">
        <v>1</v>
      </c>
      <c r="AI593">
        <v>0</v>
      </c>
      <c r="AJ593">
        <v>0</v>
      </c>
      <c r="AK593">
        <v>3</v>
      </c>
      <c r="AL593">
        <v>11</v>
      </c>
      <c r="AM593">
        <v>1</v>
      </c>
      <c r="AN593">
        <f>marketing_campaign[[#This Row],[AcceptedCmp2]]+marketing_campaign[[#This Row],[AcceptedCmp1]]+marketing_campaign[[#This Row],[AcceptedCmp5]]+marketing_campaign[[#This Row],[AcceptedCmp4]]+marketing_campaign[[#This Row],[AcceptedCmp3]]+marketing_campaign[[#This Row],[Response]]</f>
        <v>3</v>
      </c>
      <c r="AO593" t="str" cm="1">
        <f t="array" ref="AO59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3/5 campaign accepted</v>
      </c>
    </row>
    <row r="594" spans="1:41" x14ac:dyDescent="0.35">
      <c r="A594">
        <v>4501</v>
      </c>
      <c r="B594">
        <v>1965</v>
      </c>
      <c r="C594">
        <f t="shared" ca="1" si="18"/>
        <v>61</v>
      </c>
      <c r="D594" t="str" cm="1">
        <f t="array" aca="1" ref="D59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94" t="s">
        <v>34</v>
      </c>
      <c r="F594" t="s">
        <v>30</v>
      </c>
      <c r="G594" cm="1">
        <f t="array" ref="G594">_xlfn.IFS(marketing_campaign[[#This Row],[Marital_Status]]="Single",K594+L594+1,marketing_campaign[[#This Row],[Marital_Status]]="Together",K594+L594+2,marketing_campaign[[#This Row],[Marital_Status]]="Alone",K594+L594+1,marketing_campaign[[#This Row],[Marital_Status]]="Married",K594+L594+2,marketing_campaign[[#This Row],[Marital_Status]]="Divorced",K594+L594+1,marketing_campaign[[#This Row],[Marital_Status]]="YOLO",K594+L594+1,marketing_campaign[[#This Row],[Marital_Status]]="Absurd",K594+L594+1,marketing_campaign[[#This Row],[Marital_Status]]="Widow",K594+L594+1)</f>
        <v>1</v>
      </c>
      <c r="H594" t="str" cm="1">
        <f t="array" ref="H594">_xlfn.IFS(marketing_campaign[[#This Row],[Family_size]]=1,"Family_with_one_child",marketing_campaign[[#This Row],[Family_size]]&gt;1,"Family_with_more_children")</f>
        <v>Family_with_one_child</v>
      </c>
      <c r="I594">
        <v>69882</v>
      </c>
      <c r="J594" t="str">
        <f>IF(marketing_campaign[[#This Row],[Income]]&gt;=Sheet21!B644,"high_income","low_income")</f>
        <v>high_income</v>
      </c>
      <c r="K594">
        <v>0</v>
      </c>
      <c r="L594">
        <v>0</v>
      </c>
      <c r="M594" s="1">
        <v>41588</v>
      </c>
      <c r="N594">
        <v>94</v>
      </c>
      <c r="O594" t="str" cm="1">
        <f t="array" ref="O594">_xlfn.IFS(AND(marketing_campaign[[#This Row],[Recency]]&gt;=0,marketing_campaign[[#This Row],[Recency]]&lt;=14),"Early Recency",AND(marketing_campaign[[#This Row],[Recency]]&gt;=15,marketing_campaign[[#This Row],[Recency]]&lt;=31),"Mid-Recency",marketing_campaign[[#This Row],[Recency]]&gt;=32,"high Recency")</f>
        <v>high Recency</v>
      </c>
      <c r="P594">
        <v>292</v>
      </c>
      <c r="Q594">
        <v>127</v>
      </c>
      <c r="R594">
        <v>635</v>
      </c>
      <c r="S594">
        <v>132</v>
      </c>
      <c r="T594">
        <v>127</v>
      </c>
      <c r="U594">
        <v>165</v>
      </c>
      <c r="V594">
        <f>marketing_campaign[[#This Row],[MntGoldProds]]+marketing_campaign[[#This Row],[MntSweetProducts]]+marketing_campaign[[#This Row],[MntFishProducts]]+marketing_campaign[[#This Row],[MntMeatProducts]]+marketing_campaign[[#This Row],[MntFruits]]+marketing_campaign[[#This Row],[MntWines]]</f>
        <v>1478</v>
      </c>
      <c r="W594">
        <v>1</v>
      </c>
      <c r="X594">
        <v>3</v>
      </c>
      <c r="Y594">
        <v>7</v>
      </c>
      <c r="Z594">
        <v>9</v>
      </c>
      <c r="AA594">
        <f t="shared" si="19"/>
        <v>20</v>
      </c>
      <c r="AB594" t="str" cm="1">
        <f t="array" ref="AB594">_xlfn.IFS(AND(AA594&gt;=0,AA594&lt;=15),"low purchase",AND(AA594&gt;=16,AA594&lt;=30),"mid purchase",AA594&gt;=31,"high purchase")</f>
        <v>mid purchase</v>
      </c>
      <c r="AC594">
        <v>1</v>
      </c>
      <c r="AD594" t="str">
        <f>IF(marketing_campaign[[#This Row],[NumWebVisitsMonth]]&gt;=5.3,"higher_webvists","lower_webvisits")</f>
        <v>lower_webvisits</v>
      </c>
      <c r="AE594">
        <v>0</v>
      </c>
      <c r="AF594">
        <v>0</v>
      </c>
      <c r="AG594">
        <v>0</v>
      </c>
      <c r="AH594">
        <v>0</v>
      </c>
      <c r="AI594">
        <v>0</v>
      </c>
      <c r="AJ594">
        <v>0</v>
      </c>
      <c r="AK594">
        <v>3</v>
      </c>
      <c r="AL594">
        <v>11</v>
      </c>
      <c r="AM594">
        <v>0</v>
      </c>
      <c r="AN594">
        <f>marketing_campaign[[#This Row],[AcceptedCmp2]]+marketing_campaign[[#This Row],[AcceptedCmp1]]+marketing_campaign[[#This Row],[AcceptedCmp5]]+marketing_campaign[[#This Row],[AcceptedCmp4]]+marketing_campaign[[#This Row],[AcceptedCmp3]]+marketing_campaign[[#This Row],[Response]]</f>
        <v>0</v>
      </c>
      <c r="AO594" t="str" cm="1">
        <f t="array" ref="AO59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95" spans="1:41" x14ac:dyDescent="0.35">
      <c r="A595">
        <v>6424</v>
      </c>
      <c r="B595">
        <v>1977</v>
      </c>
      <c r="C595">
        <f t="shared" ca="1" si="18"/>
        <v>49</v>
      </c>
      <c r="D595" t="str" cm="1">
        <f t="array" aca="1" ref="D59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95" t="s">
        <v>29</v>
      </c>
      <c r="F595" t="s">
        <v>31</v>
      </c>
      <c r="G595" cm="1">
        <f t="array" ref="G595">_xlfn.IFS(marketing_campaign[[#This Row],[Marital_Status]]="Single",K595+L595+1,marketing_campaign[[#This Row],[Marital_Status]]="Together",K595+L595+2,marketing_campaign[[#This Row],[Marital_Status]]="Alone",K595+L595+1,marketing_campaign[[#This Row],[Marital_Status]]="Married",K595+L595+2,marketing_campaign[[#This Row],[Marital_Status]]="Divorced",K595+L595+1,marketing_campaign[[#This Row],[Marital_Status]]="YOLO",K595+L595+1,marketing_campaign[[#This Row],[Marital_Status]]="Absurd",K595+L595+1,marketing_campaign[[#This Row],[Marital_Status]]="Widow",K595+L595+1)</f>
        <v>3</v>
      </c>
      <c r="H595" t="str" cm="1">
        <f t="array" ref="H595">_xlfn.IFS(marketing_campaign[[#This Row],[Family_size]]=1,"Family_with_one_child",marketing_campaign[[#This Row],[Family_size]]&gt;1,"Family_with_more_children")</f>
        <v>Family_with_more_children</v>
      </c>
      <c r="I595">
        <v>33178</v>
      </c>
      <c r="J595" t="str">
        <f>IF(marketing_campaign[[#This Row],[Income]]&gt;=Sheet21!B645,"high_income","low_income")</f>
        <v>high_income</v>
      </c>
      <c r="K595">
        <v>1</v>
      </c>
      <c r="L595">
        <v>0</v>
      </c>
      <c r="M595" s="1">
        <v>41669</v>
      </c>
      <c r="N595">
        <v>9</v>
      </c>
      <c r="O595" t="str" cm="1">
        <f t="array" ref="O595">_xlfn.IFS(AND(marketing_campaign[[#This Row],[Recency]]&gt;=0,marketing_campaign[[#This Row],[Recency]]&lt;=14),"Early Recency",AND(marketing_campaign[[#This Row],[Recency]]&gt;=15,marketing_campaign[[#This Row],[Recency]]&lt;=31),"Mid-Recency",marketing_campaign[[#This Row],[Recency]]&gt;=32,"high Recency")</f>
        <v>Early Recency</v>
      </c>
      <c r="P595">
        <v>12</v>
      </c>
      <c r="Q595">
        <v>6</v>
      </c>
      <c r="R595">
        <v>2</v>
      </c>
      <c r="S595">
        <v>11</v>
      </c>
      <c r="T595">
        <v>2</v>
      </c>
      <c r="U595">
        <v>16</v>
      </c>
      <c r="V595">
        <f>marketing_campaign[[#This Row],[MntGoldProds]]+marketing_campaign[[#This Row],[MntSweetProducts]]+marketing_campaign[[#This Row],[MntFishProducts]]+marketing_campaign[[#This Row],[MntMeatProducts]]+marketing_campaign[[#This Row],[MntFruits]]+marketing_campaign[[#This Row],[MntWines]]</f>
        <v>49</v>
      </c>
      <c r="W595">
        <v>1</v>
      </c>
      <c r="X595">
        <v>1</v>
      </c>
      <c r="Y595">
        <v>0</v>
      </c>
      <c r="Z595">
        <v>3</v>
      </c>
      <c r="AA595">
        <f t="shared" si="19"/>
        <v>5</v>
      </c>
      <c r="AB595" t="str" cm="1">
        <f t="array" ref="AB595">_xlfn.IFS(AND(AA595&gt;=0,AA595&lt;=15),"low purchase",AND(AA595&gt;=16,AA595&lt;=30),"mid purchase",AA595&gt;=31,"high purchase")</f>
        <v>low purchase</v>
      </c>
      <c r="AC595">
        <v>4</v>
      </c>
      <c r="AD595" t="str">
        <f>IF(marketing_campaign[[#This Row],[NumWebVisitsMonth]]&gt;=5.3,"higher_webvists","lower_webvisits")</f>
        <v>lower_webvisits</v>
      </c>
      <c r="AE595">
        <v>0</v>
      </c>
      <c r="AF595">
        <v>0</v>
      </c>
      <c r="AG595">
        <v>0</v>
      </c>
      <c r="AH595">
        <v>0</v>
      </c>
      <c r="AI595">
        <v>0</v>
      </c>
      <c r="AJ595">
        <v>0</v>
      </c>
      <c r="AK595">
        <v>3</v>
      </c>
      <c r="AL595">
        <v>11</v>
      </c>
      <c r="AM595">
        <v>0</v>
      </c>
      <c r="AN595">
        <f>marketing_campaign[[#This Row],[AcceptedCmp2]]+marketing_campaign[[#This Row],[AcceptedCmp1]]+marketing_campaign[[#This Row],[AcceptedCmp5]]+marketing_campaign[[#This Row],[AcceptedCmp4]]+marketing_campaign[[#This Row],[AcceptedCmp3]]+marketing_campaign[[#This Row],[Response]]</f>
        <v>0</v>
      </c>
      <c r="AO595" t="str" cm="1">
        <f t="array" ref="AO59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96" spans="1:41" x14ac:dyDescent="0.35">
      <c r="A596">
        <v>3075</v>
      </c>
      <c r="B596">
        <v>1972</v>
      </c>
      <c r="C596">
        <f t="shared" ca="1" si="18"/>
        <v>54</v>
      </c>
      <c r="D596" t="str" cm="1">
        <f t="array" aca="1" ref="D59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96" t="s">
        <v>32</v>
      </c>
      <c r="F596" t="s">
        <v>33</v>
      </c>
      <c r="G596" cm="1">
        <f t="array" ref="G596">_xlfn.IFS(marketing_campaign[[#This Row],[Marital_Status]]="Single",K596+L596+1,marketing_campaign[[#This Row],[Marital_Status]]="Together",K596+L596+2,marketing_campaign[[#This Row],[Marital_Status]]="Alone",K596+L596+1,marketing_campaign[[#This Row],[Marital_Status]]="Married",K596+L596+2,marketing_campaign[[#This Row],[Marital_Status]]="Divorced",K596+L596+1,marketing_campaign[[#This Row],[Marital_Status]]="YOLO",K596+L596+1,marketing_campaign[[#This Row],[Marital_Status]]="Absurd",K596+L596+1,marketing_campaign[[#This Row],[Marital_Status]]="Widow",K596+L596+1)</f>
        <v>2</v>
      </c>
      <c r="H596" t="str" cm="1">
        <f t="array" ref="H596">_xlfn.IFS(marketing_campaign[[#This Row],[Family_size]]=1,"Family_with_one_child",marketing_campaign[[#This Row],[Family_size]]&gt;1,"Family_with_more_children")</f>
        <v>Family_with_more_children</v>
      </c>
      <c r="I596">
        <v>59973</v>
      </c>
      <c r="J596" t="str">
        <f>IF(marketing_campaign[[#This Row],[Income]]&gt;=Sheet21!B646,"high_income","low_income")</f>
        <v>high_income</v>
      </c>
      <c r="K596">
        <v>0</v>
      </c>
      <c r="L596">
        <v>0</v>
      </c>
      <c r="M596" s="1">
        <v>41528</v>
      </c>
      <c r="N596">
        <v>47</v>
      </c>
      <c r="O596" t="str" cm="1">
        <f t="array" ref="O596">_xlfn.IFS(AND(marketing_campaign[[#This Row],[Recency]]&gt;=0,marketing_campaign[[#This Row],[Recency]]&lt;=14),"Early Recency",AND(marketing_campaign[[#This Row],[Recency]]&gt;=15,marketing_campaign[[#This Row],[Recency]]&lt;=31),"Mid-Recency",marketing_campaign[[#This Row],[Recency]]&gt;=32,"high Recency")</f>
        <v>high Recency</v>
      </c>
      <c r="P596">
        <v>130</v>
      </c>
      <c r="Q596">
        <v>30</v>
      </c>
      <c r="R596">
        <v>168</v>
      </c>
      <c r="S596">
        <v>20</v>
      </c>
      <c r="T596">
        <v>34</v>
      </c>
      <c r="U596">
        <v>0</v>
      </c>
      <c r="V596">
        <f>marketing_campaign[[#This Row],[MntGoldProds]]+marketing_campaign[[#This Row],[MntSweetProducts]]+marketing_campaign[[#This Row],[MntFishProducts]]+marketing_campaign[[#This Row],[MntMeatProducts]]+marketing_campaign[[#This Row],[MntFruits]]+marketing_campaign[[#This Row],[MntWines]]</f>
        <v>382</v>
      </c>
      <c r="W596">
        <v>1</v>
      </c>
      <c r="X596">
        <v>3</v>
      </c>
      <c r="Y596">
        <v>4</v>
      </c>
      <c r="Z596">
        <v>7</v>
      </c>
      <c r="AA596">
        <f t="shared" si="19"/>
        <v>15</v>
      </c>
      <c r="AB596" t="str" cm="1">
        <f t="array" ref="AB596">_xlfn.IFS(AND(AA596&gt;=0,AA596&lt;=15),"low purchase",AND(AA596&gt;=16,AA596&lt;=30),"mid purchase",AA596&gt;=31,"high purchase")</f>
        <v>low purchase</v>
      </c>
      <c r="AC596">
        <v>1</v>
      </c>
      <c r="AD596" t="str">
        <f>IF(marketing_campaign[[#This Row],[NumWebVisitsMonth]]&gt;=5.3,"higher_webvists","lower_webvisits")</f>
        <v>lower_webvisits</v>
      </c>
      <c r="AE596">
        <v>0</v>
      </c>
      <c r="AF596">
        <v>0</v>
      </c>
      <c r="AG596">
        <v>0</v>
      </c>
      <c r="AH596">
        <v>0</v>
      </c>
      <c r="AI596">
        <v>0</v>
      </c>
      <c r="AJ596">
        <v>0</v>
      </c>
      <c r="AK596">
        <v>3</v>
      </c>
      <c r="AL596">
        <v>11</v>
      </c>
      <c r="AM596">
        <v>0</v>
      </c>
      <c r="AN596">
        <f>marketing_campaign[[#This Row],[AcceptedCmp2]]+marketing_campaign[[#This Row],[AcceptedCmp1]]+marketing_campaign[[#This Row],[AcceptedCmp5]]+marketing_campaign[[#This Row],[AcceptedCmp4]]+marketing_campaign[[#This Row],[AcceptedCmp3]]+marketing_campaign[[#This Row],[Response]]</f>
        <v>0</v>
      </c>
      <c r="AO596" t="str" cm="1">
        <f t="array" ref="AO59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97" spans="1:41" x14ac:dyDescent="0.35">
      <c r="A597">
        <v>4992</v>
      </c>
      <c r="B597">
        <v>1975</v>
      </c>
      <c r="C597">
        <f t="shared" ca="1" si="18"/>
        <v>51</v>
      </c>
      <c r="D597" t="str" cm="1">
        <f t="array" aca="1" ref="D59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97" t="s">
        <v>34</v>
      </c>
      <c r="F597" t="s">
        <v>31</v>
      </c>
      <c r="G597" cm="1">
        <f t="array" ref="G597">_xlfn.IFS(marketing_campaign[[#This Row],[Marital_Status]]="Single",K597+L597+1,marketing_campaign[[#This Row],[Marital_Status]]="Together",K597+L597+2,marketing_campaign[[#This Row],[Marital_Status]]="Alone",K597+L597+1,marketing_campaign[[#This Row],[Marital_Status]]="Married",K597+L597+2,marketing_campaign[[#This Row],[Marital_Status]]="Divorced",K597+L597+1,marketing_campaign[[#This Row],[Marital_Status]]="YOLO",K597+L597+1,marketing_campaign[[#This Row],[Marital_Status]]="Absurd",K597+L597+1,marketing_campaign[[#This Row],[Marital_Status]]="Widow",K597+L597+1)</f>
        <v>3</v>
      </c>
      <c r="H597" t="str" cm="1">
        <f t="array" ref="H597">_xlfn.IFS(marketing_campaign[[#This Row],[Family_size]]=1,"Family_with_one_child",marketing_campaign[[#This Row],[Family_size]]&gt;1,"Family_with_more_children")</f>
        <v>Family_with_more_children</v>
      </c>
      <c r="I597">
        <v>17459</v>
      </c>
      <c r="J597" t="str">
        <f>IF(marketing_campaign[[#This Row],[Income]]&gt;=Sheet21!B647,"high_income","low_income")</f>
        <v>high_income</v>
      </c>
      <c r="K597">
        <v>1</v>
      </c>
      <c r="L597">
        <v>0</v>
      </c>
      <c r="M597" s="1">
        <v>41536</v>
      </c>
      <c r="N597">
        <v>12</v>
      </c>
      <c r="O597" t="str" cm="1">
        <f t="array" ref="O597">_xlfn.IFS(AND(marketing_campaign[[#This Row],[Recency]]&gt;=0,marketing_campaign[[#This Row],[Recency]]&lt;=14),"Early Recency",AND(marketing_campaign[[#This Row],[Recency]]&gt;=15,marketing_campaign[[#This Row],[Recency]]&lt;=31),"Mid-Recency",marketing_campaign[[#This Row],[Recency]]&gt;=32,"high Recency")</f>
        <v>Early Recency</v>
      </c>
      <c r="P597">
        <v>6</v>
      </c>
      <c r="Q597">
        <v>4</v>
      </c>
      <c r="R597">
        <v>16</v>
      </c>
      <c r="S597">
        <v>3</v>
      </c>
      <c r="T597">
        <v>10</v>
      </c>
      <c r="U597">
        <v>30</v>
      </c>
      <c r="V597">
        <f>marketing_campaign[[#This Row],[MntGoldProds]]+marketing_campaign[[#This Row],[MntSweetProducts]]+marketing_campaign[[#This Row],[MntFishProducts]]+marketing_campaign[[#This Row],[MntMeatProducts]]+marketing_campaign[[#This Row],[MntFruits]]+marketing_campaign[[#This Row],[MntWines]]</f>
        <v>69</v>
      </c>
      <c r="W597">
        <v>3</v>
      </c>
      <c r="X597">
        <v>3</v>
      </c>
      <c r="Y597">
        <v>1</v>
      </c>
      <c r="Z597">
        <v>2</v>
      </c>
      <c r="AA597">
        <f t="shared" si="19"/>
        <v>9</v>
      </c>
      <c r="AB597" t="str" cm="1">
        <f t="array" ref="AB597">_xlfn.IFS(AND(AA597&gt;=0,AA597&lt;=15),"low purchase",AND(AA597&gt;=16,AA597&lt;=30),"mid purchase",AA597&gt;=31,"high purchase")</f>
        <v>low purchase</v>
      </c>
      <c r="AC597">
        <v>7</v>
      </c>
      <c r="AD597" t="str">
        <f>IF(marketing_campaign[[#This Row],[NumWebVisitsMonth]]&gt;=5.3,"higher_webvists","lower_webvisits")</f>
        <v>higher_webvists</v>
      </c>
      <c r="AE597">
        <v>0</v>
      </c>
      <c r="AF597">
        <v>0</v>
      </c>
      <c r="AG597">
        <v>0</v>
      </c>
      <c r="AH597">
        <v>0</v>
      </c>
      <c r="AI597">
        <v>0</v>
      </c>
      <c r="AJ597">
        <v>0</v>
      </c>
      <c r="AK597">
        <v>3</v>
      </c>
      <c r="AL597">
        <v>11</v>
      </c>
      <c r="AM597">
        <v>1</v>
      </c>
      <c r="AN597">
        <f>marketing_campaign[[#This Row],[AcceptedCmp2]]+marketing_campaign[[#This Row],[AcceptedCmp1]]+marketing_campaign[[#This Row],[AcceptedCmp5]]+marketing_campaign[[#This Row],[AcceptedCmp4]]+marketing_campaign[[#This Row],[AcceptedCmp3]]+marketing_campaign[[#This Row],[Response]]</f>
        <v>1</v>
      </c>
      <c r="AO597" t="str" cm="1">
        <f t="array" ref="AO59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598" spans="1:41" x14ac:dyDescent="0.35">
      <c r="A598">
        <v>5252</v>
      </c>
      <c r="B598">
        <v>1969</v>
      </c>
      <c r="C598">
        <f t="shared" ca="1" si="18"/>
        <v>57</v>
      </c>
      <c r="D598" t="str" cm="1">
        <f t="array" aca="1" ref="D59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98" t="s">
        <v>29</v>
      </c>
      <c r="F598" t="s">
        <v>35</v>
      </c>
      <c r="G598" cm="1">
        <f t="array" ref="G598">_xlfn.IFS(marketing_campaign[[#This Row],[Marital_Status]]="Single",K598+L598+1,marketing_campaign[[#This Row],[Marital_Status]]="Together",K598+L598+2,marketing_campaign[[#This Row],[Marital_Status]]="Alone",K598+L598+1,marketing_campaign[[#This Row],[Marital_Status]]="Married",K598+L598+2,marketing_campaign[[#This Row],[Marital_Status]]="Divorced",K598+L598+1,marketing_campaign[[#This Row],[Marital_Status]]="YOLO",K598+L598+1,marketing_campaign[[#This Row],[Marital_Status]]="Absurd",K598+L598+1,marketing_campaign[[#This Row],[Marital_Status]]="Widow",K598+L598+1)</f>
        <v>2</v>
      </c>
      <c r="H598" t="str" cm="1">
        <f t="array" ref="H598">_xlfn.IFS(marketing_campaign[[#This Row],[Family_size]]=1,"Family_with_one_child",marketing_campaign[[#This Row],[Family_size]]&gt;1,"Family_with_more_children")</f>
        <v>Family_with_more_children</v>
      </c>
      <c r="I598">
        <v>23910</v>
      </c>
      <c r="J598" t="str">
        <f>IF(marketing_campaign[[#This Row],[Income]]&gt;=Sheet21!B648,"high_income","low_income")</f>
        <v>high_income</v>
      </c>
      <c r="K598">
        <v>1</v>
      </c>
      <c r="L598">
        <v>0</v>
      </c>
      <c r="M598" s="1">
        <v>41208</v>
      </c>
      <c r="N598">
        <v>80</v>
      </c>
      <c r="O598" t="str" cm="1">
        <f t="array" ref="O598">_xlfn.IFS(AND(marketing_campaign[[#This Row],[Recency]]&gt;=0,marketing_campaign[[#This Row],[Recency]]&lt;=14),"Early Recency",AND(marketing_campaign[[#This Row],[Recency]]&gt;=15,marketing_campaign[[#This Row],[Recency]]&lt;=31),"Mid-Recency",marketing_campaign[[#This Row],[Recency]]&gt;=32,"high Recency")</f>
        <v>high Recency</v>
      </c>
      <c r="P598">
        <v>16</v>
      </c>
      <c r="Q598">
        <v>12</v>
      </c>
      <c r="R598">
        <v>18</v>
      </c>
      <c r="S598">
        <v>7</v>
      </c>
      <c r="T598">
        <v>1</v>
      </c>
      <c r="U598">
        <v>13</v>
      </c>
      <c r="V598">
        <f>marketing_campaign[[#This Row],[MntGoldProds]]+marketing_campaign[[#This Row],[MntSweetProducts]]+marketing_campaign[[#This Row],[MntFishProducts]]+marketing_campaign[[#This Row],[MntMeatProducts]]+marketing_campaign[[#This Row],[MntFruits]]+marketing_campaign[[#This Row],[MntWines]]</f>
        <v>67</v>
      </c>
      <c r="W598">
        <v>1</v>
      </c>
      <c r="X598">
        <v>2</v>
      </c>
      <c r="Y598">
        <v>0</v>
      </c>
      <c r="Z598">
        <v>3</v>
      </c>
      <c r="AA598">
        <f t="shared" si="19"/>
        <v>6</v>
      </c>
      <c r="AB598" t="str" cm="1">
        <f t="array" ref="AB598">_xlfn.IFS(AND(AA598&gt;=0,AA598&lt;=15),"low purchase",AND(AA598&gt;=16,AA598&lt;=30),"mid purchase",AA598&gt;=31,"high purchase")</f>
        <v>low purchase</v>
      </c>
      <c r="AC598">
        <v>7</v>
      </c>
      <c r="AD598" t="str">
        <f>IF(marketing_campaign[[#This Row],[NumWebVisitsMonth]]&gt;=5.3,"higher_webvists","lower_webvisits")</f>
        <v>higher_webvists</v>
      </c>
      <c r="AE598">
        <v>0</v>
      </c>
      <c r="AF598">
        <v>0</v>
      </c>
      <c r="AG598">
        <v>0</v>
      </c>
      <c r="AH598">
        <v>0</v>
      </c>
      <c r="AI598">
        <v>0</v>
      </c>
      <c r="AJ598">
        <v>0</v>
      </c>
      <c r="AK598">
        <v>3</v>
      </c>
      <c r="AL598">
        <v>11</v>
      </c>
      <c r="AM598">
        <v>0</v>
      </c>
      <c r="AN598">
        <f>marketing_campaign[[#This Row],[AcceptedCmp2]]+marketing_campaign[[#This Row],[AcceptedCmp1]]+marketing_campaign[[#This Row],[AcceptedCmp5]]+marketing_campaign[[#This Row],[AcceptedCmp4]]+marketing_campaign[[#This Row],[AcceptedCmp3]]+marketing_campaign[[#This Row],[Response]]</f>
        <v>0</v>
      </c>
      <c r="AO598" t="str" cm="1">
        <f t="array" ref="AO59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599" spans="1:41" x14ac:dyDescent="0.35">
      <c r="A599">
        <v>7444</v>
      </c>
      <c r="B599">
        <v>1969</v>
      </c>
      <c r="C599">
        <f t="shared" ca="1" si="18"/>
        <v>57</v>
      </c>
      <c r="D599" t="str" cm="1">
        <f t="array" aca="1" ref="D59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99" t="s">
        <v>34</v>
      </c>
      <c r="F599" t="s">
        <v>33</v>
      </c>
      <c r="G599" cm="1">
        <f t="array" ref="G599">_xlfn.IFS(marketing_campaign[[#This Row],[Marital_Status]]="Single",K599+L599+1,marketing_campaign[[#This Row],[Marital_Status]]="Together",K599+L599+2,marketing_campaign[[#This Row],[Marital_Status]]="Alone",K599+L599+1,marketing_campaign[[#This Row],[Marital_Status]]="Married",K599+L599+2,marketing_campaign[[#This Row],[Marital_Status]]="Divorced",K599+L599+1,marketing_campaign[[#This Row],[Marital_Status]]="YOLO",K599+L599+1,marketing_campaign[[#This Row],[Marital_Status]]="Absurd",K599+L599+1,marketing_campaign[[#This Row],[Marital_Status]]="Widow",K599+L599+1)</f>
        <v>4</v>
      </c>
      <c r="H599" t="str" cm="1">
        <f t="array" ref="H599">_xlfn.IFS(marketing_campaign[[#This Row],[Family_size]]=1,"Family_with_one_child",marketing_campaign[[#This Row],[Family_size]]&gt;1,"Family_with_more_children")</f>
        <v>Family_with_more_children</v>
      </c>
      <c r="I599">
        <v>42169</v>
      </c>
      <c r="J599" t="str">
        <f>IF(marketing_campaign[[#This Row],[Income]]&gt;=Sheet21!B649,"high_income","low_income")</f>
        <v>high_income</v>
      </c>
      <c r="K599">
        <v>1</v>
      </c>
      <c r="L599">
        <v>1</v>
      </c>
      <c r="M599" s="1">
        <v>41566</v>
      </c>
      <c r="N599">
        <v>20</v>
      </c>
      <c r="O599" t="str" cm="1">
        <f t="array" ref="O599">_xlfn.IFS(AND(marketing_campaign[[#This Row],[Recency]]&gt;=0,marketing_campaign[[#This Row],[Recency]]&lt;=14),"Early Recency",AND(marketing_campaign[[#This Row],[Recency]]&gt;=15,marketing_campaign[[#This Row],[Recency]]&lt;=31),"Mid-Recency",marketing_campaign[[#This Row],[Recency]]&gt;=32,"high Recency")</f>
        <v>Mid-Recency</v>
      </c>
      <c r="P599">
        <v>19</v>
      </c>
      <c r="Q599">
        <v>0</v>
      </c>
      <c r="R599">
        <v>9</v>
      </c>
      <c r="S599">
        <v>0</v>
      </c>
      <c r="T599">
        <v>0</v>
      </c>
      <c r="U599">
        <v>2</v>
      </c>
      <c r="V599">
        <f>marketing_campaign[[#This Row],[MntGoldProds]]+marketing_campaign[[#This Row],[MntSweetProducts]]+marketing_campaign[[#This Row],[MntFishProducts]]+marketing_campaign[[#This Row],[MntMeatProducts]]+marketing_campaign[[#This Row],[MntFruits]]+marketing_campaign[[#This Row],[MntWines]]</f>
        <v>30</v>
      </c>
      <c r="W599">
        <v>2</v>
      </c>
      <c r="X599">
        <v>1</v>
      </c>
      <c r="Y599">
        <v>0</v>
      </c>
      <c r="Z599">
        <v>3</v>
      </c>
      <c r="AA599">
        <f t="shared" si="19"/>
        <v>6</v>
      </c>
      <c r="AB599" t="str" cm="1">
        <f t="array" ref="AB599">_xlfn.IFS(AND(AA599&gt;=0,AA599&lt;=15),"low purchase",AND(AA599&gt;=16,AA599&lt;=30),"mid purchase",AA599&gt;=31,"high purchase")</f>
        <v>low purchase</v>
      </c>
      <c r="AC599">
        <v>8</v>
      </c>
      <c r="AD599" t="str">
        <f>IF(marketing_campaign[[#This Row],[NumWebVisitsMonth]]&gt;=5.3,"higher_webvists","lower_webvisits")</f>
        <v>higher_webvists</v>
      </c>
      <c r="AE599">
        <v>0</v>
      </c>
      <c r="AF599">
        <v>0</v>
      </c>
      <c r="AG599">
        <v>0</v>
      </c>
      <c r="AH599">
        <v>0</v>
      </c>
      <c r="AI599">
        <v>0</v>
      </c>
      <c r="AJ599">
        <v>0</v>
      </c>
      <c r="AK599">
        <v>3</v>
      </c>
      <c r="AL599">
        <v>11</v>
      </c>
      <c r="AM599">
        <v>0</v>
      </c>
      <c r="AN599">
        <f>marketing_campaign[[#This Row],[AcceptedCmp2]]+marketing_campaign[[#This Row],[AcceptedCmp1]]+marketing_campaign[[#This Row],[AcceptedCmp5]]+marketing_campaign[[#This Row],[AcceptedCmp4]]+marketing_campaign[[#This Row],[AcceptedCmp3]]+marketing_campaign[[#This Row],[Response]]</f>
        <v>0</v>
      </c>
      <c r="AO599" t="str" cm="1">
        <f t="array" ref="AO59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00" spans="1:41" x14ac:dyDescent="0.35">
      <c r="A600">
        <v>6919</v>
      </c>
      <c r="B600">
        <v>1978</v>
      </c>
      <c r="C600">
        <f t="shared" ca="1" si="18"/>
        <v>48</v>
      </c>
      <c r="D600" t="str" cm="1">
        <f t="array" aca="1" ref="D60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00" t="s">
        <v>37</v>
      </c>
      <c r="F600" t="s">
        <v>33</v>
      </c>
      <c r="G600" cm="1">
        <f t="array" ref="G600">_xlfn.IFS(marketing_campaign[[#This Row],[Marital_Status]]="Single",K600+L600+1,marketing_campaign[[#This Row],[Marital_Status]]="Together",K600+L600+2,marketing_campaign[[#This Row],[Marital_Status]]="Alone",K600+L600+1,marketing_campaign[[#This Row],[Marital_Status]]="Married",K600+L600+2,marketing_campaign[[#This Row],[Marital_Status]]="Divorced",K600+L600+1,marketing_campaign[[#This Row],[Marital_Status]]="YOLO",K600+L600+1,marketing_campaign[[#This Row],[Marital_Status]]="Absurd",K600+L600+1,marketing_campaign[[#This Row],[Marital_Status]]="Widow",K600+L600+1)</f>
        <v>3</v>
      </c>
      <c r="H600" t="str" cm="1">
        <f t="array" ref="H600">_xlfn.IFS(marketing_campaign[[#This Row],[Family_size]]=1,"Family_with_one_child",marketing_campaign[[#This Row],[Family_size]]&gt;1,"Family_with_more_children")</f>
        <v>Family_with_more_children</v>
      </c>
      <c r="I600">
        <v>26224</v>
      </c>
      <c r="J600" t="str">
        <f>IF(marketing_campaign[[#This Row],[Income]]&gt;=Sheet21!B650,"high_income","low_income")</f>
        <v>high_income</v>
      </c>
      <c r="K600">
        <v>1</v>
      </c>
      <c r="L600">
        <v>0</v>
      </c>
      <c r="M600" s="1">
        <v>41429</v>
      </c>
      <c r="N600">
        <v>39</v>
      </c>
      <c r="O600" t="str" cm="1">
        <f t="array" ref="O600">_xlfn.IFS(AND(marketing_campaign[[#This Row],[Recency]]&gt;=0,marketing_campaign[[#This Row],[Recency]]&lt;=14),"Early Recency",AND(marketing_campaign[[#This Row],[Recency]]&gt;=15,marketing_campaign[[#This Row],[Recency]]&lt;=31),"Mid-Recency",marketing_campaign[[#This Row],[Recency]]&gt;=32,"high Recency")</f>
        <v>high Recency</v>
      </c>
      <c r="P600">
        <v>4</v>
      </c>
      <c r="Q600">
        <v>7</v>
      </c>
      <c r="R600">
        <v>15</v>
      </c>
      <c r="S600">
        <v>13</v>
      </c>
      <c r="T600">
        <v>9</v>
      </c>
      <c r="U600">
        <v>15</v>
      </c>
      <c r="V600">
        <f>marketing_campaign[[#This Row],[MntGoldProds]]+marketing_campaign[[#This Row],[MntSweetProducts]]+marketing_campaign[[#This Row],[MntFishProducts]]+marketing_campaign[[#This Row],[MntMeatProducts]]+marketing_campaign[[#This Row],[MntFruits]]+marketing_campaign[[#This Row],[MntWines]]</f>
        <v>63</v>
      </c>
      <c r="W600">
        <v>3</v>
      </c>
      <c r="X600">
        <v>2</v>
      </c>
      <c r="Y600">
        <v>1</v>
      </c>
      <c r="Z600">
        <v>3</v>
      </c>
      <c r="AA600">
        <f t="shared" si="19"/>
        <v>9</v>
      </c>
      <c r="AB600" t="str" cm="1">
        <f t="array" ref="AB600">_xlfn.IFS(AND(AA600&gt;=0,AA600&lt;=15),"low purchase",AND(AA600&gt;=16,AA600&lt;=30),"mid purchase",AA600&gt;=31,"high purchase")</f>
        <v>low purchase</v>
      </c>
      <c r="AC600">
        <v>6</v>
      </c>
      <c r="AD600" t="str">
        <f>IF(marketing_campaign[[#This Row],[NumWebVisitsMonth]]&gt;=5.3,"higher_webvists","lower_webvisits")</f>
        <v>higher_webvists</v>
      </c>
      <c r="AE600">
        <v>0</v>
      </c>
      <c r="AF600">
        <v>0</v>
      </c>
      <c r="AG600">
        <v>0</v>
      </c>
      <c r="AH600">
        <v>0</v>
      </c>
      <c r="AI600">
        <v>0</v>
      </c>
      <c r="AJ600">
        <v>0</v>
      </c>
      <c r="AK600">
        <v>3</v>
      </c>
      <c r="AL600">
        <v>11</v>
      </c>
      <c r="AM600">
        <v>0</v>
      </c>
      <c r="AN600">
        <f>marketing_campaign[[#This Row],[AcceptedCmp2]]+marketing_campaign[[#This Row],[AcceptedCmp1]]+marketing_campaign[[#This Row],[AcceptedCmp5]]+marketing_campaign[[#This Row],[AcceptedCmp4]]+marketing_campaign[[#This Row],[AcceptedCmp3]]+marketing_campaign[[#This Row],[Response]]</f>
        <v>0</v>
      </c>
      <c r="AO600" t="str" cm="1">
        <f t="array" ref="AO60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01" spans="1:41" x14ac:dyDescent="0.35">
      <c r="A601">
        <v>3537</v>
      </c>
      <c r="B601">
        <v>1981</v>
      </c>
      <c r="C601">
        <f t="shared" ca="1" si="18"/>
        <v>45</v>
      </c>
      <c r="D601" t="str" cm="1">
        <f t="array" aca="1" ref="D60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601" t="s">
        <v>29</v>
      </c>
      <c r="F601" t="s">
        <v>31</v>
      </c>
      <c r="G601" cm="1">
        <f t="array" ref="G601">_xlfn.IFS(marketing_campaign[[#This Row],[Marital_Status]]="Single",K601+L601+1,marketing_campaign[[#This Row],[Marital_Status]]="Together",K601+L601+2,marketing_campaign[[#This Row],[Marital_Status]]="Alone",K601+L601+1,marketing_campaign[[#This Row],[Marital_Status]]="Married",K601+L601+2,marketing_campaign[[#This Row],[Marital_Status]]="Divorced",K601+L601+1,marketing_campaign[[#This Row],[Marital_Status]]="YOLO",K601+L601+1,marketing_campaign[[#This Row],[Marital_Status]]="Absurd",K601+L601+1,marketing_campaign[[#This Row],[Marital_Status]]="Widow",K601+L601+1)</f>
        <v>3</v>
      </c>
      <c r="H601" t="str" cm="1">
        <f t="array" ref="H601">_xlfn.IFS(marketing_campaign[[#This Row],[Family_size]]=1,"Family_with_one_child",marketing_campaign[[#This Row],[Family_size]]&gt;1,"Family_with_more_children")</f>
        <v>Family_with_more_children</v>
      </c>
      <c r="I601">
        <v>31089</v>
      </c>
      <c r="J601" t="str">
        <f>IF(marketing_campaign[[#This Row],[Income]]&gt;=Sheet21!B651,"high_income","low_income")</f>
        <v>high_income</v>
      </c>
      <c r="K601">
        <v>1</v>
      </c>
      <c r="L601">
        <v>0</v>
      </c>
      <c r="M601" s="1">
        <v>41138</v>
      </c>
      <c r="N601">
        <v>57</v>
      </c>
      <c r="O601" t="str" cm="1">
        <f t="array" ref="O601">_xlfn.IFS(AND(marketing_campaign[[#This Row],[Recency]]&gt;=0,marketing_campaign[[#This Row],[Recency]]&lt;=14),"Early Recency",AND(marketing_campaign[[#This Row],[Recency]]&gt;=15,marketing_campaign[[#This Row],[Recency]]&lt;=31),"Mid-Recency",marketing_campaign[[#This Row],[Recency]]&gt;=32,"high Recency")</f>
        <v>high Recency</v>
      </c>
      <c r="P601">
        <v>31</v>
      </c>
      <c r="Q601">
        <v>3</v>
      </c>
      <c r="R601">
        <v>31</v>
      </c>
      <c r="S601">
        <v>2</v>
      </c>
      <c r="T601">
        <v>8</v>
      </c>
      <c r="U601">
        <v>4</v>
      </c>
      <c r="V601">
        <f>marketing_campaign[[#This Row],[MntGoldProds]]+marketing_campaign[[#This Row],[MntSweetProducts]]+marketing_campaign[[#This Row],[MntFishProducts]]+marketing_campaign[[#This Row],[MntMeatProducts]]+marketing_campaign[[#This Row],[MntFruits]]+marketing_campaign[[#This Row],[MntWines]]</f>
        <v>79</v>
      </c>
      <c r="W601">
        <v>3</v>
      </c>
      <c r="X601">
        <v>3</v>
      </c>
      <c r="Y601">
        <v>0</v>
      </c>
      <c r="Z601">
        <v>4</v>
      </c>
      <c r="AA601">
        <f t="shared" si="19"/>
        <v>10</v>
      </c>
      <c r="AB601" t="str" cm="1">
        <f t="array" ref="AB601">_xlfn.IFS(AND(AA601&gt;=0,AA601&lt;=15),"low purchase",AND(AA601&gt;=16,AA601&lt;=30),"mid purchase",AA601&gt;=31,"high purchase")</f>
        <v>low purchase</v>
      </c>
      <c r="AC601">
        <v>8</v>
      </c>
      <c r="AD601" t="str">
        <f>IF(marketing_campaign[[#This Row],[NumWebVisitsMonth]]&gt;=5.3,"higher_webvists","lower_webvisits")</f>
        <v>higher_webvists</v>
      </c>
      <c r="AE601">
        <v>0</v>
      </c>
      <c r="AF601">
        <v>0</v>
      </c>
      <c r="AG601">
        <v>0</v>
      </c>
      <c r="AH601">
        <v>0</v>
      </c>
      <c r="AI601">
        <v>0</v>
      </c>
      <c r="AJ601">
        <v>0</v>
      </c>
      <c r="AK601">
        <v>3</v>
      </c>
      <c r="AL601">
        <v>11</v>
      </c>
      <c r="AM601">
        <v>0</v>
      </c>
      <c r="AN601">
        <f>marketing_campaign[[#This Row],[AcceptedCmp2]]+marketing_campaign[[#This Row],[AcceptedCmp1]]+marketing_campaign[[#This Row],[AcceptedCmp5]]+marketing_campaign[[#This Row],[AcceptedCmp4]]+marketing_campaign[[#This Row],[AcceptedCmp3]]+marketing_campaign[[#This Row],[Response]]</f>
        <v>0</v>
      </c>
      <c r="AO601" t="str" cm="1">
        <f t="array" ref="AO60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02" spans="1:41" x14ac:dyDescent="0.35">
      <c r="A602">
        <v>10277</v>
      </c>
      <c r="B602">
        <v>1961</v>
      </c>
      <c r="C602">
        <f t="shared" ca="1" si="18"/>
        <v>65</v>
      </c>
      <c r="D602" t="str" cm="1">
        <f t="array" aca="1" ref="D60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02" t="s">
        <v>29</v>
      </c>
      <c r="F602" t="s">
        <v>30</v>
      </c>
      <c r="G602" cm="1">
        <f t="array" ref="G602">_xlfn.IFS(marketing_campaign[[#This Row],[Marital_Status]]="Single",K602+L602+1,marketing_campaign[[#This Row],[Marital_Status]]="Together",K602+L602+2,marketing_campaign[[#This Row],[Marital_Status]]="Alone",K602+L602+1,marketing_campaign[[#This Row],[Marital_Status]]="Married",K602+L602+2,marketing_campaign[[#This Row],[Marital_Status]]="Divorced",K602+L602+1,marketing_campaign[[#This Row],[Marital_Status]]="YOLO",K602+L602+1,marketing_campaign[[#This Row],[Marital_Status]]="Absurd",K602+L602+1,marketing_campaign[[#This Row],[Marital_Status]]="Widow",K602+L602+1)</f>
        <v>2</v>
      </c>
      <c r="H602" t="str" cm="1">
        <f t="array" ref="H602">_xlfn.IFS(marketing_campaign[[#This Row],[Family_size]]=1,"Family_with_one_child",marketing_campaign[[#This Row],[Family_size]]&gt;1,"Family_with_more_children")</f>
        <v>Family_with_more_children</v>
      </c>
      <c r="I602">
        <v>30081</v>
      </c>
      <c r="J602" t="str">
        <f>IF(marketing_campaign[[#This Row],[Income]]&gt;=Sheet21!B652,"high_income","low_income")</f>
        <v>high_income</v>
      </c>
      <c r="K602">
        <v>0</v>
      </c>
      <c r="L602">
        <v>1</v>
      </c>
      <c r="M602" s="1">
        <v>41326</v>
      </c>
      <c r="N602">
        <v>27</v>
      </c>
      <c r="O602" t="str" cm="1">
        <f t="array" ref="O602">_xlfn.IFS(AND(marketing_campaign[[#This Row],[Recency]]&gt;=0,marketing_campaign[[#This Row],[Recency]]&lt;=14),"Early Recency",AND(marketing_campaign[[#This Row],[Recency]]&gt;=15,marketing_campaign[[#This Row],[Recency]]&lt;=31),"Mid-Recency",marketing_campaign[[#This Row],[Recency]]&gt;=32,"high Recency")</f>
        <v>Mid-Recency</v>
      </c>
      <c r="P602">
        <v>36</v>
      </c>
      <c r="Q602">
        <v>0</v>
      </c>
      <c r="R602">
        <v>2</v>
      </c>
      <c r="S602">
        <v>0</v>
      </c>
      <c r="T602">
        <v>0</v>
      </c>
      <c r="U602">
        <v>4</v>
      </c>
      <c r="V602">
        <f>marketing_campaign[[#This Row],[MntGoldProds]]+marketing_campaign[[#This Row],[MntSweetProducts]]+marketing_campaign[[#This Row],[MntFishProducts]]+marketing_campaign[[#This Row],[MntMeatProducts]]+marketing_campaign[[#This Row],[MntFruits]]+marketing_campaign[[#This Row],[MntWines]]</f>
        <v>42</v>
      </c>
      <c r="W602">
        <v>1</v>
      </c>
      <c r="X602">
        <v>1</v>
      </c>
      <c r="Y602">
        <v>0</v>
      </c>
      <c r="Z602">
        <v>3</v>
      </c>
      <c r="AA602">
        <f t="shared" si="19"/>
        <v>5</v>
      </c>
      <c r="AB602" t="str" cm="1">
        <f t="array" ref="AB602">_xlfn.IFS(AND(AA602&gt;=0,AA602&lt;=15),"low purchase",AND(AA602&gt;=16,AA602&lt;=30),"mid purchase",AA602&gt;=31,"high purchase")</f>
        <v>low purchase</v>
      </c>
      <c r="AC602">
        <v>7</v>
      </c>
      <c r="AD602" t="str">
        <f>IF(marketing_campaign[[#This Row],[NumWebVisitsMonth]]&gt;=5.3,"higher_webvists","lower_webvisits")</f>
        <v>higher_webvists</v>
      </c>
      <c r="AE602">
        <v>0</v>
      </c>
      <c r="AF602">
        <v>0</v>
      </c>
      <c r="AG602">
        <v>0</v>
      </c>
      <c r="AH602">
        <v>0</v>
      </c>
      <c r="AI602">
        <v>0</v>
      </c>
      <c r="AJ602">
        <v>0</v>
      </c>
      <c r="AK602">
        <v>3</v>
      </c>
      <c r="AL602">
        <v>11</v>
      </c>
      <c r="AM602">
        <v>0</v>
      </c>
      <c r="AN602">
        <f>marketing_campaign[[#This Row],[AcceptedCmp2]]+marketing_campaign[[#This Row],[AcceptedCmp1]]+marketing_campaign[[#This Row],[AcceptedCmp5]]+marketing_campaign[[#This Row],[AcceptedCmp4]]+marketing_campaign[[#This Row],[AcceptedCmp3]]+marketing_campaign[[#This Row],[Response]]</f>
        <v>0</v>
      </c>
      <c r="AO602" t="str" cm="1">
        <f t="array" ref="AO60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03" spans="1:41" x14ac:dyDescent="0.35">
      <c r="A603">
        <v>2453</v>
      </c>
      <c r="B603">
        <v>1960</v>
      </c>
      <c r="C603">
        <f t="shared" ca="1" si="18"/>
        <v>66</v>
      </c>
      <c r="D603" t="str" cm="1">
        <f t="array" aca="1" ref="D60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03" t="s">
        <v>29</v>
      </c>
      <c r="F603" t="s">
        <v>31</v>
      </c>
      <c r="G603" cm="1">
        <f t="array" ref="G603">_xlfn.IFS(marketing_campaign[[#This Row],[Marital_Status]]="Single",K603+L603+1,marketing_campaign[[#This Row],[Marital_Status]]="Together",K603+L603+2,marketing_campaign[[#This Row],[Marital_Status]]="Alone",K603+L603+1,marketing_campaign[[#This Row],[Marital_Status]]="Married",K603+L603+2,marketing_campaign[[#This Row],[Marital_Status]]="Divorced",K603+L603+1,marketing_campaign[[#This Row],[Marital_Status]]="YOLO",K603+L603+1,marketing_campaign[[#This Row],[Marital_Status]]="Absurd",K603+L603+1,marketing_campaign[[#This Row],[Marital_Status]]="Widow",K603+L603+1)</f>
        <v>3</v>
      </c>
      <c r="H603" t="str" cm="1">
        <f t="array" ref="H603">_xlfn.IFS(marketing_campaign[[#This Row],[Family_size]]=1,"Family_with_one_child",marketing_campaign[[#This Row],[Family_size]]&gt;1,"Family_with_more_children")</f>
        <v>Family_with_more_children</v>
      </c>
      <c r="I603">
        <v>62807</v>
      </c>
      <c r="J603" t="str">
        <f>IF(marketing_campaign[[#This Row],[Income]]&gt;=Sheet21!B653,"high_income","low_income")</f>
        <v>high_income</v>
      </c>
      <c r="K603">
        <v>0</v>
      </c>
      <c r="L603">
        <v>1</v>
      </c>
      <c r="M603" s="1">
        <v>41152</v>
      </c>
      <c r="N603">
        <v>83</v>
      </c>
      <c r="O603" t="str" cm="1">
        <f t="array" ref="O603">_xlfn.IFS(AND(marketing_campaign[[#This Row],[Recency]]&gt;=0,marketing_campaign[[#This Row],[Recency]]&lt;=14),"Early Recency",AND(marketing_campaign[[#This Row],[Recency]]&gt;=15,marketing_campaign[[#This Row],[Recency]]&lt;=31),"Mid-Recency",marketing_campaign[[#This Row],[Recency]]&gt;=32,"high Recency")</f>
        <v>high Recency</v>
      </c>
      <c r="P603">
        <v>526</v>
      </c>
      <c r="Q603">
        <v>28</v>
      </c>
      <c r="R603">
        <v>135</v>
      </c>
      <c r="S603">
        <v>10</v>
      </c>
      <c r="T603">
        <v>21</v>
      </c>
      <c r="U603">
        <v>99</v>
      </c>
      <c r="V603">
        <f>marketing_campaign[[#This Row],[MntGoldProds]]+marketing_campaign[[#This Row],[MntSweetProducts]]+marketing_campaign[[#This Row],[MntFishProducts]]+marketing_campaign[[#This Row],[MntMeatProducts]]+marketing_campaign[[#This Row],[MntFruits]]+marketing_campaign[[#This Row],[MntWines]]</f>
        <v>819</v>
      </c>
      <c r="W603">
        <v>3</v>
      </c>
      <c r="X603">
        <v>5</v>
      </c>
      <c r="Y603">
        <v>3</v>
      </c>
      <c r="Z603">
        <v>12</v>
      </c>
      <c r="AA603">
        <f t="shared" si="19"/>
        <v>23</v>
      </c>
      <c r="AB603" t="str" cm="1">
        <f t="array" ref="AB603">_xlfn.IFS(AND(AA603&gt;=0,AA603&lt;=15),"low purchase",AND(AA603&gt;=16,AA603&lt;=30),"mid purchase",AA603&gt;=31,"high purchase")</f>
        <v>mid purchase</v>
      </c>
      <c r="AC603">
        <v>5</v>
      </c>
      <c r="AD603" t="str">
        <f>IF(marketing_campaign[[#This Row],[NumWebVisitsMonth]]&gt;=5.3,"higher_webvists","lower_webvisits")</f>
        <v>lower_webvisits</v>
      </c>
      <c r="AE603">
        <v>0</v>
      </c>
      <c r="AF603">
        <v>0</v>
      </c>
      <c r="AG603">
        <v>0</v>
      </c>
      <c r="AH603">
        <v>0</v>
      </c>
      <c r="AI603">
        <v>0</v>
      </c>
      <c r="AJ603">
        <v>0</v>
      </c>
      <c r="AK603">
        <v>3</v>
      </c>
      <c r="AL603">
        <v>11</v>
      </c>
      <c r="AM603">
        <v>0</v>
      </c>
      <c r="AN603">
        <f>marketing_campaign[[#This Row],[AcceptedCmp2]]+marketing_campaign[[#This Row],[AcceptedCmp1]]+marketing_campaign[[#This Row],[AcceptedCmp5]]+marketing_campaign[[#This Row],[AcceptedCmp4]]+marketing_campaign[[#This Row],[AcceptedCmp3]]+marketing_campaign[[#This Row],[Response]]</f>
        <v>0</v>
      </c>
      <c r="AO603" t="str" cm="1">
        <f t="array" ref="AO60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04" spans="1:41" x14ac:dyDescent="0.35">
      <c r="A604">
        <v>7972</v>
      </c>
      <c r="B604">
        <v>1955</v>
      </c>
      <c r="C604">
        <f t="shared" ca="1" si="18"/>
        <v>71</v>
      </c>
      <c r="D604" t="str" cm="1">
        <f t="array" aca="1" ref="D60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04" t="s">
        <v>29</v>
      </c>
      <c r="F604" t="s">
        <v>30</v>
      </c>
      <c r="G604" cm="1">
        <f t="array" ref="G604">_xlfn.IFS(marketing_campaign[[#This Row],[Marital_Status]]="Single",K604+L604+1,marketing_campaign[[#This Row],[Marital_Status]]="Together",K604+L604+2,marketing_campaign[[#This Row],[Marital_Status]]="Alone",K604+L604+1,marketing_campaign[[#This Row],[Marital_Status]]="Married",K604+L604+2,marketing_campaign[[#This Row],[Marital_Status]]="Divorced",K604+L604+1,marketing_campaign[[#This Row],[Marital_Status]]="YOLO",K604+L604+1,marketing_campaign[[#This Row],[Marital_Status]]="Absurd",K604+L604+1,marketing_campaign[[#This Row],[Marital_Status]]="Widow",K604+L604+1)</f>
        <v>1</v>
      </c>
      <c r="H604" t="str" cm="1">
        <f t="array" ref="H604">_xlfn.IFS(marketing_campaign[[#This Row],[Family_size]]=1,"Family_with_one_child",marketing_campaign[[#This Row],[Family_size]]&gt;1,"Family_with_more_children")</f>
        <v>Family_with_one_child</v>
      </c>
      <c r="I604">
        <v>72906</v>
      </c>
      <c r="J604" t="str">
        <f>IF(marketing_campaign[[#This Row],[Income]]&gt;=Sheet21!B654,"high_income","low_income")</f>
        <v>high_income</v>
      </c>
      <c r="K604">
        <v>0</v>
      </c>
      <c r="L604">
        <v>0</v>
      </c>
      <c r="M604" s="1">
        <v>41534</v>
      </c>
      <c r="N604">
        <v>79</v>
      </c>
      <c r="O604" t="str" cm="1">
        <f t="array" ref="O604">_xlfn.IFS(AND(marketing_campaign[[#This Row],[Recency]]&gt;=0,marketing_campaign[[#This Row],[Recency]]&lt;=14),"Early Recency",AND(marketing_campaign[[#This Row],[Recency]]&gt;=15,marketing_campaign[[#This Row],[Recency]]&lt;=31),"Mid-Recency",marketing_campaign[[#This Row],[Recency]]&gt;=32,"high Recency")</f>
        <v>high Recency</v>
      </c>
      <c r="P604">
        <v>400</v>
      </c>
      <c r="Q604">
        <v>32</v>
      </c>
      <c r="R604">
        <v>519</v>
      </c>
      <c r="S604">
        <v>71</v>
      </c>
      <c r="T604">
        <v>75</v>
      </c>
      <c r="U604">
        <v>54</v>
      </c>
      <c r="V604">
        <f>marketing_campaign[[#This Row],[MntGoldProds]]+marketing_campaign[[#This Row],[MntSweetProducts]]+marketing_campaign[[#This Row],[MntFishProducts]]+marketing_campaign[[#This Row],[MntMeatProducts]]+marketing_campaign[[#This Row],[MntFruits]]+marketing_campaign[[#This Row],[MntWines]]</f>
        <v>1151</v>
      </c>
      <c r="W604">
        <v>1</v>
      </c>
      <c r="X604">
        <v>3</v>
      </c>
      <c r="Y604">
        <v>4</v>
      </c>
      <c r="Z604">
        <v>9</v>
      </c>
      <c r="AA604">
        <f t="shared" si="19"/>
        <v>17</v>
      </c>
      <c r="AB604" t="str" cm="1">
        <f t="array" ref="AB604">_xlfn.IFS(AND(AA604&gt;=0,AA604&lt;=15),"low purchase",AND(AA604&gt;=16,AA604&lt;=30),"mid purchase",AA604&gt;=31,"high purchase")</f>
        <v>mid purchase</v>
      </c>
      <c r="AC604">
        <v>1</v>
      </c>
      <c r="AD604" t="str">
        <f>IF(marketing_campaign[[#This Row],[NumWebVisitsMonth]]&gt;=5.3,"higher_webvists","lower_webvisits")</f>
        <v>lower_webvisits</v>
      </c>
      <c r="AE604">
        <v>0</v>
      </c>
      <c r="AF604">
        <v>0</v>
      </c>
      <c r="AG604">
        <v>0</v>
      </c>
      <c r="AH604">
        <v>0</v>
      </c>
      <c r="AI604">
        <v>0</v>
      </c>
      <c r="AJ604">
        <v>0</v>
      </c>
      <c r="AK604">
        <v>3</v>
      </c>
      <c r="AL604">
        <v>11</v>
      </c>
      <c r="AM604">
        <v>0</v>
      </c>
      <c r="AN604">
        <f>marketing_campaign[[#This Row],[AcceptedCmp2]]+marketing_campaign[[#This Row],[AcceptedCmp1]]+marketing_campaign[[#This Row],[AcceptedCmp5]]+marketing_campaign[[#This Row],[AcceptedCmp4]]+marketing_campaign[[#This Row],[AcceptedCmp3]]+marketing_campaign[[#This Row],[Response]]</f>
        <v>0</v>
      </c>
      <c r="AO604" t="str" cm="1">
        <f t="array" ref="AO60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05" spans="1:41" x14ac:dyDescent="0.35">
      <c r="A605">
        <v>895</v>
      </c>
      <c r="B605">
        <v>1948</v>
      </c>
      <c r="C605">
        <f t="shared" ca="1" si="18"/>
        <v>78</v>
      </c>
      <c r="D605" t="str" cm="1">
        <f t="array" aca="1" ref="D60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605" t="s">
        <v>32</v>
      </c>
      <c r="F605" t="s">
        <v>33</v>
      </c>
      <c r="G605" cm="1">
        <f t="array" ref="G605">_xlfn.IFS(marketing_campaign[[#This Row],[Marital_Status]]="Single",K605+L605+1,marketing_campaign[[#This Row],[Marital_Status]]="Together",K605+L605+2,marketing_campaign[[#This Row],[Marital_Status]]="Alone",K605+L605+1,marketing_campaign[[#This Row],[Marital_Status]]="Married",K605+L605+2,marketing_campaign[[#This Row],[Marital_Status]]="Divorced",K605+L605+1,marketing_campaign[[#This Row],[Marital_Status]]="YOLO",K605+L605+1,marketing_campaign[[#This Row],[Marital_Status]]="Absurd",K605+L605+1,marketing_campaign[[#This Row],[Marital_Status]]="Widow",K605+L605+1)</f>
        <v>4</v>
      </c>
      <c r="H605" t="str" cm="1">
        <f t="array" ref="H605">_xlfn.IFS(marketing_campaign[[#This Row],[Family_size]]=1,"Family_with_one_child",marketing_campaign[[#This Row],[Family_size]]&gt;1,"Family_with_more_children")</f>
        <v>Family_with_more_children</v>
      </c>
      <c r="I605">
        <v>61467</v>
      </c>
      <c r="J605" t="str">
        <f>IF(marketing_campaign[[#This Row],[Income]]&gt;=Sheet21!B655,"high_income","low_income")</f>
        <v>high_income</v>
      </c>
      <c r="K605">
        <v>0</v>
      </c>
      <c r="L605">
        <v>2</v>
      </c>
      <c r="M605" s="1">
        <v>41252</v>
      </c>
      <c r="N605">
        <v>69</v>
      </c>
      <c r="O605" t="str" cm="1">
        <f t="array" ref="O605">_xlfn.IFS(AND(marketing_campaign[[#This Row],[Recency]]&gt;=0,marketing_campaign[[#This Row],[Recency]]&lt;=14),"Early Recency",AND(marketing_campaign[[#This Row],[Recency]]&gt;=15,marketing_campaign[[#This Row],[Recency]]&lt;=31),"Mid-Recency",marketing_campaign[[#This Row],[Recency]]&gt;=32,"high Recency")</f>
        <v>high Recency</v>
      </c>
      <c r="P605">
        <v>410</v>
      </c>
      <c r="Q605">
        <v>16</v>
      </c>
      <c r="R605">
        <v>114</v>
      </c>
      <c r="S605">
        <v>0</v>
      </c>
      <c r="T605">
        <v>5</v>
      </c>
      <c r="U605">
        <v>49</v>
      </c>
      <c r="V605">
        <f>marketing_campaign[[#This Row],[MntGoldProds]]+marketing_campaign[[#This Row],[MntSweetProducts]]+marketing_campaign[[#This Row],[MntFishProducts]]+marketing_campaign[[#This Row],[MntMeatProducts]]+marketing_campaign[[#This Row],[MntFruits]]+marketing_campaign[[#This Row],[MntWines]]</f>
        <v>594</v>
      </c>
      <c r="W605">
        <v>3</v>
      </c>
      <c r="X605">
        <v>5</v>
      </c>
      <c r="Y605">
        <v>2</v>
      </c>
      <c r="Z605">
        <v>10</v>
      </c>
      <c r="AA605">
        <f t="shared" si="19"/>
        <v>20</v>
      </c>
      <c r="AB605" t="str" cm="1">
        <f t="array" ref="AB605">_xlfn.IFS(AND(AA605&gt;=0,AA605&lt;=15),"low purchase",AND(AA605&gt;=16,AA605&lt;=30),"mid purchase",AA605&gt;=31,"high purchase")</f>
        <v>mid purchase</v>
      </c>
      <c r="AC605">
        <v>5</v>
      </c>
      <c r="AD605" t="str">
        <f>IF(marketing_campaign[[#This Row],[NumWebVisitsMonth]]&gt;=5.3,"higher_webvists","lower_webvisits")</f>
        <v>lower_webvisits</v>
      </c>
      <c r="AE605">
        <v>0</v>
      </c>
      <c r="AF605">
        <v>0</v>
      </c>
      <c r="AG605">
        <v>0</v>
      </c>
      <c r="AH605">
        <v>0</v>
      </c>
      <c r="AI605">
        <v>0</v>
      </c>
      <c r="AJ605">
        <v>0</v>
      </c>
      <c r="AK605">
        <v>3</v>
      </c>
      <c r="AL605">
        <v>11</v>
      </c>
      <c r="AM605">
        <v>0</v>
      </c>
      <c r="AN605">
        <f>marketing_campaign[[#This Row],[AcceptedCmp2]]+marketing_campaign[[#This Row],[AcceptedCmp1]]+marketing_campaign[[#This Row],[AcceptedCmp5]]+marketing_campaign[[#This Row],[AcceptedCmp4]]+marketing_campaign[[#This Row],[AcceptedCmp3]]+marketing_campaign[[#This Row],[Response]]</f>
        <v>0</v>
      </c>
      <c r="AO605" t="str" cm="1">
        <f t="array" ref="AO60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06" spans="1:41" x14ac:dyDescent="0.35">
      <c r="A606">
        <v>1177</v>
      </c>
      <c r="B606">
        <v>1966</v>
      </c>
      <c r="C606">
        <f t="shared" ca="1" si="18"/>
        <v>60</v>
      </c>
      <c r="D606" t="str" cm="1">
        <f t="array" aca="1" ref="D60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06" t="s">
        <v>34</v>
      </c>
      <c r="F606" t="s">
        <v>31</v>
      </c>
      <c r="G606" cm="1">
        <f t="array" ref="G606">_xlfn.IFS(marketing_campaign[[#This Row],[Marital_Status]]="Single",K606+L606+1,marketing_campaign[[#This Row],[Marital_Status]]="Together",K606+L606+2,marketing_campaign[[#This Row],[Marital_Status]]="Alone",K606+L606+1,marketing_campaign[[#This Row],[Marital_Status]]="Married",K606+L606+2,marketing_campaign[[#This Row],[Marital_Status]]="Divorced",K606+L606+1,marketing_campaign[[#This Row],[Marital_Status]]="YOLO",K606+L606+1,marketing_campaign[[#This Row],[Marital_Status]]="Absurd",K606+L606+1,marketing_campaign[[#This Row],[Marital_Status]]="Widow",K606+L606+1)</f>
        <v>4</v>
      </c>
      <c r="H606" t="str" cm="1">
        <f t="array" ref="H606">_xlfn.IFS(marketing_campaign[[#This Row],[Family_size]]=1,"Family_with_one_child",marketing_campaign[[#This Row],[Family_size]]&gt;1,"Family_with_more_children")</f>
        <v>Family_with_more_children</v>
      </c>
      <c r="I606">
        <v>49618</v>
      </c>
      <c r="J606" t="str">
        <f>IF(marketing_campaign[[#This Row],[Income]]&gt;=Sheet21!B656,"high_income","low_income")</f>
        <v>high_income</v>
      </c>
      <c r="K606">
        <v>1</v>
      </c>
      <c r="L606">
        <v>1</v>
      </c>
      <c r="M606" s="1">
        <v>41300</v>
      </c>
      <c r="N606">
        <v>77</v>
      </c>
      <c r="O606" t="str" cm="1">
        <f t="array" ref="O606">_xlfn.IFS(AND(marketing_campaign[[#This Row],[Recency]]&gt;=0,marketing_campaign[[#This Row],[Recency]]&lt;=14),"Early Recency",AND(marketing_campaign[[#This Row],[Recency]]&gt;=15,marketing_campaign[[#This Row],[Recency]]&lt;=31),"Mid-Recency",marketing_campaign[[#This Row],[Recency]]&gt;=32,"high Recency")</f>
        <v>high Recency</v>
      </c>
      <c r="P606">
        <v>80</v>
      </c>
      <c r="Q606">
        <v>3</v>
      </c>
      <c r="R606">
        <v>26</v>
      </c>
      <c r="S606">
        <v>4</v>
      </c>
      <c r="T606">
        <v>2</v>
      </c>
      <c r="U606">
        <v>14</v>
      </c>
      <c r="V606">
        <f>marketing_campaign[[#This Row],[MntGoldProds]]+marketing_campaign[[#This Row],[MntSweetProducts]]+marketing_campaign[[#This Row],[MntFishProducts]]+marketing_campaign[[#This Row],[MntMeatProducts]]+marketing_campaign[[#This Row],[MntFruits]]+marketing_campaign[[#This Row],[MntWines]]</f>
        <v>129</v>
      </c>
      <c r="W606">
        <v>4</v>
      </c>
      <c r="X606">
        <v>3</v>
      </c>
      <c r="Y606">
        <v>1</v>
      </c>
      <c r="Z606">
        <v>3</v>
      </c>
      <c r="AA606">
        <f t="shared" si="19"/>
        <v>11</v>
      </c>
      <c r="AB606" t="str" cm="1">
        <f t="array" ref="AB606">_xlfn.IFS(AND(AA606&gt;=0,AA606&lt;=15),"low purchase",AND(AA606&gt;=16,AA606&lt;=30),"mid purchase",AA606&gt;=31,"high purchase")</f>
        <v>low purchase</v>
      </c>
      <c r="AC606">
        <v>7</v>
      </c>
      <c r="AD606" t="str">
        <f>IF(marketing_campaign[[#This Row],[NumWebVisitsMonth]]&gt;=5.3,"higher_webvists","lower_webvisits")</f>
        <v>higher_webvists</v>
      </c>
      <c r="AE606">
        <v>0</v>
      </c>
      <c r="AF606">
        <v>0</v>
      </c>
      <c r="AG606">
        <v>0</v>
      </c>
      <c r="AH606">
        <v>0</v>
      </c>
      <c r="AI606">
        <v>0</v>
      </c>
      <c r="AJ606">
        <v>0</v>
      </c>
      <c r="AK606">
        <v>3</v>
      </c>
      <c r="AL606">
        <v>11</v>
      </c>
      <c r="AM606">
        <v>0</v>
      </c>
      <c r="AN606">
        <f>marketing_campaign[[#This Row],[AcceptedCmp2]]+marketing_campaign[[#This Row],[AcceptedCmp1]]+marketing_campaign[[#This Row],[AcceptedCmp5]]+marketing_campaign[[#This Row],[AcceptedCmp4]]+marketing_campaign[[#This Row],[AcceptedCmp3]]+marketing_campaign[[#This Row],[Response]]</f>
        <v>0</v>
      </c>
      <c r="AO606" t="str" cm="1">
        <f t="array" ref="AO60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07" spans="1:41" x14ac:dyDescent="0.35">
      <c r="A607">
        <v>7141</v>
      </c>
      <c r="B607">
        <v>1986</v>
      </c>
      <c r="C607">
        <f t="shared" ca="1" si="18"/>
        <v>40</v>
      </c>
      <c r="D607" t="str" cm="1">
        <f t="array" aca="1" ref="D60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607" t="s">
        <v>34</v>
      </c>
      <c r="F607" t="s">
        <v>30</v>
      </c>
      <c r="G607" cm="1">
        <f t="array" ref="G607">_xlfn.IFS(marketing_campaign[[#This Row],[Marital_Status]]="Single",K607+L607+1,marketing_campaign[[#This Row],[Marital_Status]]="Together",K607+L607+2,marketing_campaign[[#This Row],[Marital_Status]]="Alone",K607+L607+1,marketing_campaign[[#This Row],[Marital_Status]]="Married",K607+L607+2,marketing_campaign[[#This Row],[Marital_Status]]="Divorced",K607+L607+1,marketing_campaign[[#This Row],[Marital_Status]]="YOLO",K607+L607+1,marketing_campaign[[#This Row],[Marital_Status]]="Absurd",K607+L607+1,marketing_campaign[[#This Row],[Marital_Status]]="Widow",K607+L607+1)</f>
        <v>2</v>
      </c>
      <c r="H607" t="str" cm="1">
        <f t="array" ref="H607">_xlfn.IFS(marketing_campaign[[#This Row],[Family_size]]=1,"Family_with_one_child",marketing_campaign[[#This Row],[Family_size]]&gt;1,"Family_with_more_children")</f>
        <v>Family_with_more_children</v>
      </c>
      <c r="I607">
        <v>21888</v>
      </c>
      <c r="J607" t="str">
        <f>IF(marketing_campaign[[#This Row],[Income]]&gt;=Sheet21!B657,"high_income","low_income")</f>
        <v>high_income</v>
      </c>
      <c r="K607">
        <v>1</v>
      </c>
      <c r="L607">
        <v>0</v>
      </c>
      <c r="M607" s="1">
        <v>41272</v>
      </c>
      <c r="N607">
        <v>15</v>
      </c>
      <c r="O607" t="str" cm="1">
        <f t="array" ref="O607">_xlfn.IFS(AND(marketing_campaign[[#This Row],[Recency]]&gt;=0,marketing_campaign[[#This Row],[Recency]]&lt;=14),"Early Recency",AND(marketing_campaign[[#This Row],[Recency]]&gt;=15,marketing_campaign[[#This Row],[Recency]]&lt;=31),"Mid-Recency",marketing_campaign[[#This Row],[Recency]]&gt;=32,"high Recency")</f>
        <v>Mid-Recency</v>
      </c>
      <c r="P607">
        <v>88</v>
      </c>
      <c r="Q607">
        <v>10</v>
      </c>
      <c r="R607">
        <v>46</v>
      </c>
      <c r="S607">
        <v>2</v>
      </c>
      <c r="T607">
        <v>3</v>
      </c>
      <c r="U607">
        <v>64</v>
      </c>
      <c r="V607">
        <f>marketing_campaign[[#This Row],[MntGoldProds]]+marketing_campaign[[#This Row],[MntSweetProducts]]+marketing_campaign[[#This Row],[MntFishProducts]]+marketing_campaign[[#This Row],[MntMeatProducts]]+marketing_campaign[[#This Row],[MntFruits]]+marketing_campaign[[#This Row],[MntWines]]</f>
        <v>213</v>
      </c>
      <c r="W607">
        <v>4</v>
      </c>
      <c r="X607">
        <v>5</v>
      </c>
      <c r="Y607">
        <v>1</v>
      </c>
      <c r="Z607">
        <v>2</v>
      </c>
      <c r="AA607">
        <f t="shared" si="19"/>
        <v>12</v>
      </c>
      <c r="AB607" t="str" cm="1">
        <f t="array" ref="AB607">_xlfn.IFS(AND(AA607&gt;=0,AA607&lt;=15),"low purchase",AND(AA607&gt;=16,AA607&lt;=30),"mid purchase",AA607&gt;=31,"high purchase")</f>
        <v>low purchase</v>
      </c>
      <c r="AC607">
        <v>10</v>
      </c>
      <c r="AD607" t="str">
        <f>IF(marketing_campaign[[#This Row],[NumWebVisitsMonth]]&gt;=5.3,"higher_webvists","lower_webvisits")</f>
        <v>higher_webvists</v>
      </c>
      <c r="AE607">
        <v>0</v>
      </c>
      <c r="AF607">
        <v>0</v>
      </c>
      <c r="AG607">
        <v>0</v>
      </c>
      <c r="AH607">
        <v>0</v>
      </c>
      <c r="AI607">
        <v>0</v>
      </c>
      <c r="AJ607">
        <v>0</v>
      </c>
      <c r="AK607">
        <v>3</v>
      </c>
      <c r="AL607">
        <v>11</v>
      </c>
      <c r="AM607">
        <v>1</v>
      </c>
      <c r="AN607">
        <f>marketing_campaign[[#This Row],[AcceptedCmp2]]+marketing_campaign[[#This Row],[AcceptedCmp1]]+marketing_campaign[[#This Row],[AcceptedCmp5]]+marketing_campaign[[#This Row],[AcceptedCmp4]]+marketing_campaign[[#This Row],[AcceptedCmp3]]+marketing_campaign[[#This Row],[Response]]</f>
        <v>1</v>
      </c>
      <c r="AO607" t="str" cm="1">
        <f t="array" ref="AO60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608" spans="1:41" x14ac:dyDescent="0.35">
      <c r="A608">
        <v>7232</v>
      </c>
      <c r="B608">
        <v>1973</v>
      </c>
      <c r="C608">
        <f t="shared" ca="1" si="18"/>
        <v>53</v>
      </c>
      <c r="D608" t="str" cm="1">
        <f t="array" aca="1" ref="D60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08" t="s">
        <v>29</v>
      </c>
      <c r="F608" t="s">
        <v>38</v>
      </c>
      <c r="G608" cm="1">
        <f t="array" ref="G608">_xlfn.IFS(marketing_campaign[[#This Row],[Marital_Status]]="Single",K608+L608+1,marketing_campaign[[#This Row],[Marital_Status]]="Together",K608+L608+2,marketing_campaign[[#This Row],[Marital_Status]]="Alone",K608+L608+1,marketing_campaign[[#This Row],[Marital_Status]]="Married",K608+L608+2,marketing_campaign[[#This Row],[Marital_Status]]="Divorced",K608+L608+1,marketing_campaign[[#This Row],[Marital_Status]]="YOLO",K608+L608+1,marketing_campaign[[#This Row],[Marital_Status]]="Absurd",K608+L608+1,marketing_campaign[[#This Row],[Marital_Status]]="Widow",K608+L608+1)</f>
        <v>2</v>
      </c>
      <c r="H608" t="str" cm="1">
        <f t="array" ref="H608">_xlfn.IFS(marketing_campaign[[#This Row],[Family_size]]=1,"Family_with_one_child",marketing_campaign[[#This Row],[Family_size]]&gt;1,"Family_with_more_children")</f>
        <v>Family_with_more_children</v>
      </c>
      <c r="I608">
        <v>42429</v>
      </c>
      <c r="J608" t="str">
        <f>IF(marketing_campaign[[#This Row],[Income]]&gt;=Sheet21!B658,"high_income","low_income")</f>
        <v>high_income</v>
      </c>
      <c r="K608">
        <v>0</v>
      </c>
      <c r="L608">
        <v>1</v>
      </c>
      <c r="M608" s="1">
        <v>41681</v>
      </c>
      <c r="N608">
        <v>99</v>
      </c>
      <c r="O608" t="str" cm="1">
        <f t="array" ref="O608">_xlfn.IFS(AND(marketing_campaign[[#This Row],[Recency]]&gt;=0,marketing_campaign[[#This Row],[Recency]]&lt;=14),"Early Recency",AND(marketing_campaign[[#This Row],[Recency]]&gt;=15,marketing_campaign[[#This Row],[Recency]]&lt;=31),"Mid-Recency",marketing_campaign[[#This Row],[Recency]]&gt;=32,"high Recency")</f>
        <v>high Recency</v>
      </c>
      <c r="P608">
        <v>55</v>
      </c>
      <c r="Q608">
        <v>0</v>
      </c>
      <c r="R608">
        <v>6</v>
      </c>
      <c r="S608">
        <v>2</v>
      </c>
      <c r="T608">
        <v>0</v>
      </c>
      <c r="U608">
        <v>4</v>
      </c>
      <c r="V608">
        <f>marketing_campaign[[#This Row],[MntGoldProds]]+marketing_campaign[[#This Row],[MntSweetProducts]]+marketing_campaign[[#This Row],[MntFishProducts]]+marketing_campaign[[#This Row],[MntMeatProducts]]+marketing_campaign[[#This Row],[MntFruits]]+marketing_campaign[[#This Row],[MntWines]]</f>
        <v>67</v>
      </c>
      <c r="W608">
        <v>2</v>
      </c>
      <c r="X608">
        <v>1</v>
      </c>
      <c r="Y608">
        <v>1</v>
      </c>
      <c r="Z608">
        <v>3</v>
      </c>
      <c r="AA608">
        <f t="shared" si="19"/>
        <v>7</v>
      </c>
      <c r="AB608" t="str" cm="1">
        <f t="array" ref="AB608">_xlfn.IFS(AND(AA608&gt;=0,AA608&lt;=15),"low purchase",AND(AA608&gt;=16,AA608&lt;=30),"mid purchase",AA608&gt;=31,"high purchase")</f>
        <v>low purchase</v>
      </c>
      <c r="AC608">
        <v>5</v>
      </c>
      <c r="AD608" t="str">
        <f>IF(marketing_campaign[[#This Row],[NumWebVisitsMonth]]&gt;=5.3,"higher_webvists","lower_webvisits")</f>
        <v>lower_webvisits</v>
      </c>
      <c r="AE608">
        <v>0</v>
      </c>
      <c r="AF608">
        <v>0</v>
      </c>
      <c r="AG608">
        <v>0</v>
      </c>
      <c r="AH608">
        <v>0</v>
      </c>
      <c r="AI608">
        <v>0</v>
      </c>
      <c r="AJ608">
        <v>0</v>
      </c>
      <c r="AK608">
        <v>3</v>
      </c>
      <c r="AL608">
        <v>11</v>
      </c>
      <c r="AM608">
        <v>0</v>
      </c>
      <c r="AN608">
        <f>marketing_campaign[[#This Row],[AcceptedCmp2]]+marketing_campaign[[#This Row],[AcceptedCmp1]]+marketing_campaign[[#This Row],[AcceptedCmp5]]+marketing_campaign[[#This Row],[AcceptedCmp4]]+marketing_campaign[[#This Row],[AcceptedCmp3]]+marketing_campaign[[#This Row],[Response]]</f>
        <v>0</v>
      </c>
      <c r="AO608" t="str" cm="1">
        <f t="array" ref="AO60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09" spans="1:41" x14ac:dyDescent="0.35">
      <c r="A609">
        <v>8477</v>
      </c>
      <c r="B609">
        <v>1956</v>
      </c>
      <c r="C609">
        <f t="shared" ca="1" si="18"/>
        <v>70</v>
      </c>
      <c r="D609" t="str" cm="1">
        <f t="array" aca="1" ref="D60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09" t="s">
        <v>29</v>
      </c>
      <c r="F609" t="s">
        <v>35</v>
      </c>
      <c r="G609" cm="1">
        <f t="array" ref="G609">_xlfn.IFS(marketing_campaign[[#This Row],[Marital_Status]]="Single",K609+L609+1,marketing_campaign[[#This Row],[Marital_Status]]="Together",K609+L609+2,marketing_campaign[[#This Row],[Marital_Status]]="Alone",K609+L609+1,marketing_campaign[[#This Row],[Marital_Status]]="Married",K609+L609+2,marketing_campaign[[#This Row],[Marital_Status]]="Divorced",K609+L609+1,marketing_campaign[[#This Row],[Marital_Status]]="YOLO",K609+L609+1,marketing_campaign[[#This Row],[Marital_Status]]="Absurd",K609+L609+1,marketing_campaign[[#This Row],[Marital_Status]]="Widow",K609+L609+1)</f>
        <v>4</v>
      </c>
      <c r="H609" t="str" cm="1">
        <f t="array" ref="H609">_xlfn.IFS(marketing_campaign[[#This Row],[Family_size]]=1,"Family_with_one_child",marketing_campaign[[#This Row],[Family_size]]&gt;1,"Family_with_more_children")</f>
        <v>Family_with_more_children</v>
      </c>
      <c r="I609">
        <v>26150</v>
      </c>
      <c r="J609" t="str">
        <f>IF(marketing_campaign[[#This Row],[Income]]&gt;=Sheet21!B659,"high_income","low_income")</f>
        <v>high_income</v>
      </c>
      <c r="K609">
        <v>2</v>
      </c>
      <c r="L609">
        <v>1</v>
      </c>
      <c r="M609" s="1">
        <v>41344</v>
      </c>
      <c r="N609">
        <v>61</v>
      </c>
      <c r="O609" t="str" cm="1">
        <f t="array" ref="O609">_xlfn.IFS(AND(marketing_campaign[[#This Row],[Recency]]&gt;=0,marketing_campaign[[#This Row],[Recency]]&lt;=14),"Early Recency",AND(marketing_campaign[[#This Row],[Recency]]&gt;=15,marketing_campaign[[#This Row],[Recency]]&lt;=31),"Mid-Recency",marketing_campaign[[#This Row],[Recency]]&gt;=32,"high Recency")</f>
        <v>high Recency</v>
      </c>
      <c r="P609">
        <v>5</v>
      </c>
      <c r="Q609">
        <v>1</v>
      </c>
      <c r="R609">
        <v>13</v>
      </c>
      <c r="S609">
        <v>3</v>
      </c>
      <c r="T609">
        <v>5</v>
      </c>
      <c r="U609">
        <v>1</v>
      </c>
      <c r="V609">
        <f>marketing_campaign[[#This Row],[MntGoldProds]]+marketing_campaign[[#This Row],[MntSweetProducts]]+marketing_campaign[[#This Row],[MntFishProducts]]+marketing_campaign[[#This Row],[MntMeatProducts]]+marketing_campaign[[#This Row],[MntFruits]]+marketing_campaign[[#This Row],[MntWines]]</f>
        <v>28</v>
      </c>
      <c r="W609">
        <v>1</v>
      </c>
      <c r="X609">
        <v>1</v>
      </c>
      <c r="Y609">
        <v>0</v>
      </c>
      <c r="Z609">
        <v>3</v>
      </c>
      <c r="AA609">
        <f t="shared" si="19"/>
        <v>5</v>
      </c>
      <c r="AB609" t="str" cm="1">
        <f t="array" ref="AB609">_xlfn.IFS(AND(AA609&gt;=0,AA609&lt;=15),"low purchase",AND(AA609&gt;=16,AA609&lt;=30),"mid purchase",AA609&gt;=31,"high purchase")</f>
        <v>low purchase</v>
      </c>
      <c r="AC609">
        <v>7</v>
      </c>
      <c r="AD609" t="str">
        <f>IF(marketing_campaign[[#This Row],[NumWebVisitsMonth]]&gt;=5.3,"higher_webvists","lower_webvisits")</f>
        <v>higher_webvists</v>
      </c>
      <c r="AE609">
        <v>0</v>
      </c>
      <c r="AF609">
        <v>0</v>
      </c>
      <c r="AG609">
        <v>0</v>
      </c>
      <c r="AH609">
        <v>0</v>
      </c>
      <c r="AI609">
        <v>0</v>
      </c>
      <c r="AJ609">
        <v>0</v>
      </c>
      <c r="AK609">
        <v>3</v>
      </c>
      <c r="AL609">
        <v>11</v>
      </c>
      <c r="AM609">
        <v>0</v>
      </c>
      <c r="AN609">
        <f>marketing_campaign[[#This Row],[AcceptedCmp2]]+marketing_campaign[[#This Row],[AcceptedCmp1]]+marketing_campaign[[#This Row],[AcceptedCmp5]]+marketing_campaign[[#This Row],[AcceptedCmp4]]+marketing_campaign[[#This Row],[AcceptedCmp3]]+marketing_campaign[[#This Row],[Response]]</f>
        <v>0</v>
      </c>
      <c r="AO609" t="str" cm="1">
        <f t="array" ref="AO60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10" spans="1:41" x14ac:dyDescent="0.35">
      <c r="A610">
        <v>2457</v>
      </c>
      <c r="B610">
        <v>1975</v>
      </c>
      <c r="C610">
        <f t="shared" ca="1" si="18"/>
        <v>51</v>
      </c>
      <c r="D610" t="str" cm="1">
        <f t="array" aca="1" ref="D61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10" t="s">
        <v>36</v>
      </c>
      <c r="F610" t="s">
        <v>33</v>
      </c>
      <c r="G610" cm="1">
        <f t="array" ref="G610">_xlfn.IFS(marketing_campaign[[#This Row],[Marital_Status]]="Single",K610+L610+1,marketing_campaign[[#This Row],[Marital_Status]]="Together",K610+L610+2,marketing_campaign[[#This Row],[Marital_Status]]="Alone",K610+L610+1,marketing_campaign[[#This Row],[Marital_Status]]="Married",K610+L610+2,marketing_campaign[[#This Row],[Marital_Status]]="Divorced",K610+L610+1,marketing_campaign[[#This Row],[Marital_Status]]="YOLO",K610+L610+1,marketing_campaign[[#This Row],[Marital_Status]]="Absurd",K610+L610+1,marketing_campaign[[#This Row],[Marital_Status]]="Widow",K610+L610+1)</f>
        <v>3</v>
      </c>
      <c r="H610" t="str" cm="1">
        <f t="array" ref="H610">_xlfn.IFS(marketing_campaign[[#This Row],[Family_size]]=1,"Family_with_one_child",marketing_campaign[[#This Row],[Family_size]]&gt;1,"Family_with_more_children")</f>
        <v>Family_with_more_children</v>
      </c>
      <c r="I610">
        <v>30801</v>
      </c>
      <c r="J610" t="str">
        <f>IF(marketing_campaign[[#This Row],[Income]]&gt;=Sheet21!B660,"high_income","low_income")</f>
        <v>high_income</v>
      </c>
      <c r="K610">
        <v>0</v>
      </c>
      <c r="L610">
        <v>1</v>
      </c>
      <c r="M610" s="1">
        <v>41208</v>
      </c>
      <c r="N610">
        <v>23</v>
      </c>
      <c r="O610" t="str" cm="1">
        <f t="array" ref="O610">_xlfn.IFS(AND(marketing_campaign[[#This Row],[Recency]]&gt;=0,marketing_campaign[[#This Row],[Recency]]&lt;=14),"Early Recency",AND(marketing_campaign[[#This Row],[Recency]]&gt;=15,marketing_campaign[[#This Row],[Recency]]&lt;=31),"Mid-Recency",marketing_campaign[[#This Row],[Recency]]&gt;=32,"high Recency")</f>
        <v>Mid-Recency</v>
      </c>
      <c r="P610">
        <v>8</v>
      </c>
      <c r="Q610">
        <v>4</v>
      </c>
      <c r="R610">
        <v>5</v>
      </c>
      <c r="S610">
        <v>15</v>
      </c>
      <c r="T610">
        <v>2</v>
      </c>
      <c r="U610">
        <v>11</v>
      </c>
      <c r="V610">
        <f>marketing_campaign[[#This Row],[MntGoldProds]]+marketing_campaign[[#This Row],[MntSweetProducts]]+marketing_campaign[[#This Row],[MntFishProducts]]+marketing_campaign[[#This Row],[MntMeatProducts]]+marketing_campaign[[#This Row],[MntFruits]]+marketing_campaign[[#This Row],[MntWines]]</f>
        <v>45</v>
      </c>
      <c r="W610">
        <v>2</v>
      </c>
      <c r="X610">
        <v>1</v>
      </c>
      <c r="Y610">
        <v>0</v>
      </c>
      <c r="Z610">
        <v>3</v>
      </c>
      <c r="AA610">
        <f t="shared" si="19"/>
        <v>6</v>
      </c>
      <c r="AB610" t="str" cm="1">
        <f t="array" ref="AB610">_xlfn.IFS(AND(AA610&gt;=0,AA610&lt;=15),"low purchase",AND(AA610&gt;=16,AA610&lt;=30),"mid purchase",AA610&gt;=31,"high purchase")</f>
        <v>low purchase</v>
      </c>
      <c r="AC610">
        <v>7</v>
      </c>
      <c r="AD610" t="str">
        <f>IF(marketing_campaign[[#This Row],[NumWebVisitsMonth]]&gt;=5.3,"higher_webvists","lower_webvisits")</f>
        <v>higher_webvists</v>
      </c>
      <c r="AE610">
        <v>0</v>
      </c>
      <c r="AF610">
        <v>0</v>
      </c>
      <c r="AG610">
        <v>0</v>
      </c>
      <c r="AH610">
        <v>0</v>
      </c>
      <c r="AI610">
        <v>0</v>
      </c>
      <c r="AJ610">
        <v>0</v>
      </c>
      <c r="AK610">
        <v>3</v>
      </c>
      <c r="AL610">
        <v>11</v>
      </c>
      <c r="AM610">
        <v>0</v>
      </c>
      <c r="AN610">
        <f>marketing_campaign[[#This Row],[AcceptedCmp2]]+marketing_campaign[[#This Row],[AcceptedCmp1]]+marketing_campaign[[#This Row],[AcceptedCmp5]]+marketing_campaign[[#This Row],[AcceptedCmp4]]+marketing_campaign[[#This Row],[AcceptedCmp3]]+marketing_campaign[[#This Row],[Response]]</f>
        <v>0</v>
      </c>
      <c r="AO610" t="str" cm="1">
        <f t="array" ref="AO61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11" spans="1:41" x14ac:dyDescent="0.35">
      <c r="A611">
        <v>988</v>
      </c>
      <c r="B611">
        <v>1965</v>
      </c>
      <c r="C611">
        <f t="shared" ca="1" si="18"/>
        <v>61</v>
      </c>
      <c r="D611" t="str" cm="1">
        <f t="array" aca="1" ref="D61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11" t="s">
        <v>29</v>
      </c>
      <c r="F611" t="s">
        <v>33</v>
      </c>
      <c r="G611" cm="1">
        <f t="array" ref="G611">_xlfn.IFS(marketing_campaign[[#This Row],[Marital_Status]]="Single",K611+L611+1,marketing_campaign[[#This Row],[Marital_Status]]="Together",K611+L611+2,marketing_campaign[[#This Row],[Marital_Status]]="Alone",K611+L611+1,marketing_campaign[[#This Row],[Marital_Status]]="Married",K611+L611+2,marketing_campaign[[#This Row],[Marital_Status]]="Divorced",K611+L611+1,marketing_campaign[[#This Row],[Marital_Status]]="YOLO",K611+L611+1,marketing_campaign[[#This Row],[Marital_Status]]="Absurd",K611+L611+1,marketing_campaign[[#This Row],[Marital_Status]]="Widow",K611+L611+1)</f>
        <v>2</v>
      </c>
      <c r="H611" t="str" cm="1">
        <f t="array" ref="H611">_xlfn.IFS(marketing_campaign[[#This Row],[Family_size]]=1,"Family_with_one_child",marketing_campaign[[#This Row],[Family_size]]&gt;1,"Family_with_more_children")</f>
        <v>Family_with_more_children</v>
      </c>
      <c r="I611">
        <v>81168</v>
      </c>
      <c r="J611" t="str">
        <f>IF(marketing_campaign[[#This Row],[Income]]&gt;=Sheet21!B661,"high_income","low_income")</f>
        <v>high_income</v>
      </c>
      <c r="K611">
        <v>0</v>
      </c>
      <c r="L611">
        <v>0</v>
      </c>
      <c r="M611" s="1">
        <v>41766</v>
      </c>
      <c r="N611">
        <v>84</v>
      </c>
      <c r="O611" t="str" cm="1">
        <f t="array" ref="O611">_xlfn.IFS(AND(marketing_campaign[[#This Row],[Recency]]&gt;=0,marketing_campaign[[#This Row],[Recency]]&lt;=14),"Early Recency",AND(marketing_campaign[[#This Row],[Recency]]&gt;=15,marketing_campaign[[#This Row],[Recency]]&lt;=31),"Mid-Recency",marketing_campaign[[#This Row],[Recency]]&gt;=32,"high Recency")</f>
        <v>high Recency</v>
      </c>
      <c r="P611">
        <v>410</v>
      </c>
      <c r="Q611">
        <v>0</v>
      </c>
      <c r="R611">
        <v>592</v>
      </c>
      <c r="S611">
        <v>147</v>
      </c>
      <c r="T611">
        <v>22</v>
      </c>
      <c r="U611">
        <v>22</v>
      </c>
      <c r="V611">
        <f>marketing_campaign[[#This Row],[MntGoldProds]]+marketing_campaign[[#This Row],[MntSweetProducts]]+marketing_campaign[[#This Row],[MntFishProducts]]+marketing_campaign[[#This Row],[MntMeatProducts]]+marketing_campaign[[#This Row],[MntFruits]]+marketing_campaign[[#This Row],[MntWines]]</f>
        <v>1193</v>
      </c>
      <c r="W611">
        <v>1</v>
      </c>
      <c r="X611">
        <v>6</v>
      </c>
      <c r="Y611">
        <v>4</v>
      </c>
      <c r="Z611">
        <v>7</v>
      </c>
      <c r="AA611">
        <f t="shared" si="19"/>
        <v>18</v>
      </c>
      <c r="AB611" t="str" cm="1">
        <f t="array" ref="AB611">_xlfn.IFS(AND(AA611&gt;=0,AA611&lt;=15),"low purchase",AND(AA611&gt;=16,AA611&lt;=30),"mid purchase",AA611&gt;=31,"high purchase")</f>
        <v>mid purchase</v>
      </c>
      <c r="AC611">
        <v>3</v>
      </c>
      <c r="AD611" t="str">
        <f>IF(marketing_campaign[[#This Row],[NumWebVisitsMonth]]&gt;=5.3,"higher_webvists","lower_webvisits")</f>
        <v>lower_webvisits</v>
      </c>
      <c r="AE611">
        <v>0</v>
      </c>
      <c r="AF611">
        <v>0</v>
      </c>
      <c r="AG611">
        <v>0</v>
      </c>
      <c r="AH611">
        <v>1</v>
      </c>
      <c r="AI611">
        <v>0</v>
      </c>
      <c r="AJ611">
        <v>0</v>
      </c>
      <c r="AK611">
        <v>3</v>
      </c>
      <c r="AL611">
        <v>11</v>
      </c>
      <c r="AM611">
        <v>0</v>
      </c>
      <c r="AN611">
        <f>marketing_campaign[[#This Row],[AcceptedCmp2]]+marketing_campaign[[#This Row],[AcceptedCmp1]]+marketing_campaign[[#This Row],[AcceptedCmp5]]+marketing_campaign[[#This Row],[AcceptedCmp4]]+marketing_campaign[[#This Row],[AcceptedCmp3]]+marketing_campaign[[#This Row],[Response]]</f>
        <v>1</v>
      </c>
      <c r="AO611" t="str" cm="1">
        <f t="array" ref="AO61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612" spans="1:41" x14ac:dyDescent="0.35">
      <c r="A612">
        <v>7930</v>
      </c>
      <c r="B612">
        <v>1969</v>
      </c>
      <c r="C612">
        <f t="shared" ca="1" si="18"/>
        <v>57</v>
      </c>
      <c r="D612" t="str" cm="1">
        <f t="array" aca="1" ref="D61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12" t="s">
        <v>34</v>
      </c>
      <c r="F612" t="s">
        <v>30</v>
      </c>
      <c r="G612" cm="1">
        <f t="array" ref="G612">_xlfn.IFS(marketing_campaign[[#This Row],[Marital_Status]]="Single",K612+L612+1,marketing_campaign[[#This Row],[Marital_Status]]="Together",K612+L612+2,marketing_campaign[[#This Row],[Marital_Status]]="Alone",K612+L612+1,marketing_campaign[[#This Row],[Marital_Status]]="Married",K612+L612+2,marketing_campaign[[#This Row],[Marital_Status]]="Divorced",K612+L612+1,marketing_campaign[[#This Row],[Marital_Status]]="YOLO",K612+L612+1,marketing_campaign[[#This Row],[Marital_Status]]="Absurd",K612+L612+1,marketing_campaign[[#This Row],[Marital_Status]]="Widow",K612+L612+1)</f>
        <v>1</v>
      </c>
      <c r="H612" t="str" cm="1">
        <f t="array" ref="H612">_xlfn.IFS(marketing_campaign[[#This Row],[Family_size]]=1,"Family_with_one_child",marketing_campaign[[#This Row],[Family_size]]&gt;1,"Family_with_more_children")</f>
        <v>Family_with_one_child</v>
      </c>
      <c r="I612">
        <v>26877</v>
      </c>
      <c r="J612" t="str">
        <f>IF(marketing_campaign[[#This Row],[Income]]&gt;=Sheet21!B662,"high_income","low_income")</f>
        <v>high_income</v>
      </c>
      <c r="K612">
        <v>0</v>
      </c>
      <c r="L612">
        <v>0</v>
      </c>
      <c r="M612" s="1">
        <v>41505</v>
      </c>
      <c r="N612">
        <v>74</v>
      </c>
      <c r="O612" t="str" cm="1">
        <f t="array" ref="O612">_xlfn.IFS(AND(marketing_campaign[[#This Row],[Recency]]&gt;=0,marketing_campaign[[#This Row],[Recency]]&lt;=14),"Early Recency",AND(marketing_campaign[[#This Row],[Recency]]&gt;=15,marketing_campaign[[#This Row],[Recency]]&lt;=31),"Mid-Recency",marketing_campaign[[#This Row],[Recency]]&gt;=32,"high Recency")</f>
        <v>high Recency</v>
      </c>
      <c r="P612">
        <v>101</v>
      </c>
      <c r="Q612">
        <v>13</v>
      </c>
      <c r="R612">
        <v>76</v>
      </c>
      <c r="S612">
        <v>20</v>
      </c>
      <c r="T612">
        <v>18</v>
      </c>
      <c r="U612">
        <v>40</v>
      </c>
      <c r="V612">
        <f>marketing_campaign[[#This Row],[MntGoldProds]]+marketing_campaign[[#This Row],[MntSweetProducts]]+marketing_campaign[[#This Row],[MntFishProducts]]+marketing_campaign[[#This Row],[MntMeatProducts]]+marketing_campaign[[#This Row],[MntFruits]]+marketing_campaign[[#This Row],[MntWines]]</f>
        <v>268</v>
      </c>
      <c r="W612">
        <v>2</v>
      </c>
      <c r="X612">
        <v>3</v>
      </c>
      <c r="Y612">
        <v>1</v>
      </c>
      <c r="Z612">
        <v>6</v>
      </c>
      <c r="AA612">
        <f t="shared" si="19"/>
        <v>12</v>
      </c>
      <c r="AB612" t="str" cm="1">
        <f t="array" ref="AB612">_xlfn.IFS(AND(AA612&gt;=0,AA612&lt;=15),"low purchase",AND(AA612&gt;=16,AA612&lt;=30),"mid purchase",AA612&gt;=31,"high purchase")</f>
        <v>low purchase</v>
      </c>
      <c r="AC612">
        <v>6</v>
      </c>
      <c r="AD612" t="str">
        <f>IF(marketing_campaign[[#This Row],[NumWebVisitsMonth]]&gt;=5.3,"higher_webvists","lower_webvisits")</f>
        <v>higher_webvists</v>
      </c>
      <c r="AE612">
        <v>0</v>
      </c>
      <c r="AF612">
        <v>0</v>
      </c>
      <c r="AG612">
        <v>0</v>
      </c>
      <c r="AH612">
        <v>0</v>
      </c>
      <c r="AI612">
        <v>0</v>
      </c>
      <c r="AJ612">
        <v>0</v>
      </c>
      <c r="AK612">
        <v>3</v>
      </c>
      <c r="AL612">
        <v>11</v>
      </c>
      <c r="AM612">
        <v>0</v>
      </c>
      <c r="AN612">
        <f>marketing_campaign[[#This Row],[AcceptedCmp2]]+marketing_campaign[[#This Row],[AcceptedCmp1]]+marketing_campaign[[#This Row],[AcceptedCmp5]]+marketing_campaign[[#This Row],[AcceptedCmp4]]+marketing_campaign[[#This Row],[AcceptedCmp3]]+marketing_campaign[[#This Row],[Response]]</f>
        <v>0</v>
      </c>
      <c r="AO612" t="str" cm="1">
        <f t="array" ref="AO61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13" spans="1:41" x14ac:dyDescent="0.35">
      <c r="A613">
        <v>4587</v>
      </c>
      <c r="B613">
        <v>1944</v>
      </c>
      <c r="C613">
        <f t="shared" ca="1" si="18"/>
        <v>82</v>
      </c>
      <c r="D613" t="str" cm="1">
        <f t="array" aca="1" ref="D61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613" t="s">
        <v>34</v>
      </c>
      <c r="F613" t="s">
        <v>38</v>
      </c>
      <c r="G613" cm="1">
        <f t="array" ref="G613">_xlfn.IFS(marketing_campaign[[#This Row],[Marital_Status]]="Single",K613+L613+1,marketing_campaign[[#This Row],[Marital_Status]]="Together",K613+L613+2,marketing_campaign[[#This Row],[Marital_Status]]="Alone",K613+L613+1,marketing_campaign[[#This Row],[Marital_Status]]="Married",K613+L613+2,marketing_campaign[[#This Row],[Marital_Status]]="Divorced",K613+L613+1,marketing_campaign[[#This Row],[Marital_Status]]="YOLO",K613+L613+1,marketing_campaign[[#This Row],[Marital_Status]]="Absurd",K613+L613+1,marketing_campaign[[#This Row],[Marital_Status]]="Widow",K613+L613+1)</f>
        <v>1</v>
      </c>
      <c r="H613" t="str" cm="1">
        <f t="array" ref="H613">_xlfn.IFS(marketing_campaign[[#This Row],[Family_size]]=1,"Family_with_one_child",marketing_campaign[[#This Row],[Family_size]]&gt;1,"Family_with_more_children")</f>
        <v>Family_with_one_child</v>
      </c>
      <c r="I613">
        <v>45006</v>
      </c>
      <c r="J613" t="str">
        <f>IF(marketing_campaign[[#This Row],[Income]]&gt;=Sheet21!B663,"high_income","low_income")</f>
        <v>high_income</v>
      </c>
      <c r="K613">
        <v>0</v>
      </c>
      <c r="L613">
        <v>0</v>
      </c>
      <c r="M613" s="1">
        <v>41473</v>
      </c>
      <c r="N613">
        <v>90</v>
      </c>
      <c r="O613" t="str" cm="1">
        <f t="array" ref="O613">_xlfn.IFS(AND(marketing_campaign[[#This Row],[Recency]]&gt;=0,marketing_campaign[[#This Row],[Recency]]&lt;=14),"Early Recency",AND(marketing_campaign[[#This Row],[Recency]]&gt;=15,marketing_campaign[[#This Row],[Recency]]&lt;=31),"Mid-Recency",marketing_campaign[[#This Row],[Recency]]&gt;=32,"high Recency")</f>
        <v>high Recency</v>
      </c>
      <c r="P613">
        <v>162</v>
      </c>
      <c r="Q613">
        <v>25</v>
      </c>
      <c r="R613">
        <v>53</v>
      </c>
      <c r="S613">
        <v>16</v>
      </c>
      <c r="T613">
        <v>0</v>
      </c>
      <c r="U613">
        <v>10</v>
      </c>
      <c r="V613">
        <f>marketing_campaign[[#This Row],[MntGoldProds]]+marketing_campaign[[#This Row],[MntSweetProducts]]+marketing_campaign[[#This Row],[MntFishProducts]]+marketing_campaign[[#This Row],[MntMeatProducts]]+marketing_campaign[[#This Row],[MntFruits]]+marketing_campaign[[#This Row],[MntWines]]</f>
        <v>266</v>
      </c>
      <c r="W613">
        <v>1</v>
      </c>
      <c r="X613">
        <v>3</v>
      </c>
      <c r="Y613">
        <v>1</v>
      </c>
      <c r="Z613">
        <v>7</v>
      </c>
      <c r="AA613">
        <f t="shared" si="19"/>
        <v>12</v>
      </c>
      <c r="AB613" t="str" cm="1">
        <f t="array" ref="AB613">_xlfn.IFS(AND(AA613&gt;=0,AA613&lt;=15),"low purchase",AND(AA613&gt;=16,AA613&lt;=30),"mid purchase",AA613&gt;=31,"high purchase")</f>
        <v>low purchase</v>
      </c>
      <c r="AC613">
        <v>3</v>
      </c>
      <c r="AD613" t="str">
        <f>IF(marketing_campaign[[#This Row],[NumWebVisitsMonth]]&gt;=5.3,"higher_webvists","lower_webvisits")</f>
        <v>lower_webvisits</v>
      </c>
      <c r="AE613">
        <v>0</v>
      </c>
      <c r="AF613">
        <v>0</v>
      </c>
      <c r="AG613">
        <v>0</v>
      </c>
      <c r="AH613">
        <v>0</v>
      </c>
      <c r="AI613">
        <v>0</v>
      </c>
      <c r="AJ613">
        <v>0</v>
      </c>
      <c r="AK613">
        <v>3</v>
      </c>
      <c r="AL613">
        <v>11</v>
      </c>
      <c r="AM613">
        <v>0</v>
      </c>
      <c r="AN613">
        <f>marketing_campaign[[#This Row],[AcceptedCmp2]]+marketing_campaign[[#This Row],[AcceptedCmp1]]+marketing_campaign[[#This Row],[AcceptedCmp5]]+marketing_campaign[[#This Row],[AcceptedCmp4]]+marketing_campaign[[#This Row],[AcceptedCmp3]]+marketing_campaign[[#This Row],[Response]]</f>
        <v>0</v>
      </c>
      <c r="AO613" t="str" cm="1">
        <f t="array" ref="AO61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14" spans="1:41" x14ac:dyDescent="0.35">
      <c r="A614">
        <v>6682</v>
      </c>
      <c r="B614">
        <v>1973</v>
      </c>
      <c r="C614">
        <f t="shared" ca="1" si="18"/>
        <v>53</v>
      </c>
      <c r="D614" t="str" cm="1">
        <f t="array" aca="1" ref="D61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14" t="s">
        <v>36</v>
      </c>
      <c r="F614" t="s">
        <v>33</v>
      </c>
      <c r="G614" cm="1">
        <f t="array" ref="G614">_xlfn.IFS(marketing_campaign[[#This Row],[Marital_Status]]="Single",K614+L614+1,marketing_campaign[[#This Row],[Marital_Status]]="Together",K614+L614+2,marketing_campaign[[#This Row],[Marital_Status]]="Alone",K614+L614+1,marketing_campaign[[#This Row],[Marital_Status]]="Married",K614+L614+2,marketing_campaign[[#This Row],[Marital_Status]]="Divorced",K614+L614+1,marketing_campaign[[#This Row],[Marital_Status]]="YOLO",K614+L614+1,marketing_campaign[[#This Row],[Marital_Status]]="Absurd",K614+L614+1,marketing_campaign[[#This Row],[Marital_Status]]="Widow",K614+L614+1)</f>
        <v>3</v>
      </c>
      <c r="H614" t="str" cm="1">
        <f t="array" ref="H614">_xlfn.IFS(marketing_campaign[[#This Row],[Family_size]]=1,"Family_with_one_child",marketing_campaign[[#This Row],[Family_size]]&gt;1,"Family_with_more_children")</f>
        <v>Family_with_more_children</v>
      </c>
      <c r="I614">
        <v>18978</v>
      </c>
      <c r="J614" t="str">
        <f>IF(marketing_campaign[[#This Row],[Income]]&gt;=Sheet21!B664,"high_income","low_income")</f>
        <v>high_income</v>
      </c>
      <c r="K614">
        <v>1</v>
      </c>
      <c r="L614">
        <v>0</v>
      </c>
      <c r="M614" s="1">
        <v>41254</v>
      </c>
      <c r="N614">
        <v>41</v>
      </c>
      <c r="O614" t="str" cm="1">
        <f t="array" ref="O614">_xlfn.IFS(AND(marketing_campaign[[#This Row],[Recency]]&gt;=0,marketing_campaign[[#This Row],[Recency]]&lt;=14),"Early Recency",AND(marketing_campaign[[#This Row],[Recency]]&gt;=15,marketing_campaign[[#This Row],[Recency]]&lt;=31),"Mid-Recency",marketing_campaign[[#This Row],[Recency]]&gt;=32,"high Recency")</f>
        <v>high Recency</v>
      </c>
      <c r="P614">
        <v>2</v>
      </c>
      <c r="Q614">
        <v>8</v>
      </c>
      <c r="R614">
        <v>1</v>
      </c>
      <c r="S614">
        <v>4</v>
      </c>
      <c r="T614">
        <v>7</v>
      </c>
      <c r="U614">
        <v>15</v>
      </c>
      <c r="V614">
        <f>marketing_campaign[[#This Row],[MntGoldProds]]+marketing_campaign[[#This Row],[MntSweetProducts]]+marketing_campaign[[#This Row],[MntFishProducts]]+marketing_campaign[[#This Row],[MntMeatProducts]]+marketing_campaign[[#This Row],[MntFruits]]+marketing_campaign[[#This Row],[MntWines]]</f>
        <v>37</v>
      </c>
      <c r="W614">
        <v>1</v>
      </c>
      <c r="X614">
        <v>1</v>
      </c>
      <c r="Y614">
        <v>0</v>
      </c>
      <c r="Z614">
        <v>3</v>
      </c>
      <c r="AA614">
        <f t="shared" si="19"/>
        <v>5</v>
      </c>
      <c r="AB614" t="str" cm="1">
        <f t="array" ref="AB614">_xlfn.IFS(AND(AA614&gt;=0,AA614&lt;=15),"low purchase",AND(AA614&gt;=16,AA614&lt;=30),"mid purchase",AA614&gt;=31,"high purchase")</f>
        <v>low purchase</v>
      </c>
      <c r="AC614">
        <v>8</v>
      </c>
      <c r="AD614" t="str">
        <f>IF(marketing_campaign[[#This Row],[NumWebVisitsMonth]]&gt;=5.3,"higher_webvists","lower_webvisits")</f>
        <v>higher_webvists</v>
      </c>
      <c r="AE614">
        <v>0</v>
      </c>
      <c r="AF614">
        <v>0</v>
      </c>
      <c r="AG614">
        <v>0</v>
      </c>
      <c r="AH614">
        <v>0</v>
      </c>
      <c r="AI614">
        <v>0</v>
      </c>
      <c r="AJ614">
        <v>0</v>
      </c>
      <c r="AK614">
        <v>3</v>
      </c>
      <c r="AL614">
        <v>11</v>
      </c>
      <c r="AM614">
        <v>0</v>
      </c>
      <c r="AN614">
        <f>marketing_campaign[[#This Row],[AcceptedCmp2]]+marketing_campaign[[#This Row],[AcceptedCmp1]]+marketing_campaign[[#This Row],[AcceptedCmp5]]+marketing_campaign[[#This Row],[AcceptedCmp4]]+marketing_campaign[[#This Row],[AcceptedCmp3]]+marketing_campaign[[#This Row],[Response]]</f>
        <v>0</v>
      </c>
      <c r="AO614" t="str" cm="1">
        <f t="array" ref="AO61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15" spans="1:41" x14ac:dyDescent="0.35">
      <c r="A615">
        <v>6222</v>
      </c>
      <c r="B615">
        <v>1967</v>
      </c>
      <c r="C615">
        <f t="shared" ca="1" si="18"/>
        <v>59</v>
      </c>
      <c r="D615" t="str" cm="1">
        <f t="array" aca="1" ref="D61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15" t="s">
        <v>29</v>
      </c>
      <c r="F615" t="s">
        <v>33</v>
      </c>
      <c r="G615" cm="1">
        <f t="array" ref="G615">_xlfn.IFS(marketing_campaign[[#This Row],[Marital_Status]]="Single",K615+L615+1,marketing_campaign[[#This Row],[Marital_Status]]="Together",K615+L615+2,marketing_campaign[[#This Row],[Marital_Status]]="Alone",K615+L615+1,marketing_campaign[[#This Row],[Marital_Status]]="Married",K615+L615+2,marketing_campaign[[#This Row],[Marital_Status]]="Divorced",K615+L615+1,marketing_campaign[[#This Row],[Marital_Status]]="YOLO",K615+L615+1,marketing_campaign[[#This Row],[Marital_Status]]="Absurd",K615+L615+1,marketing_campaign[[#This Row],[Marital_Status]]="Widow",K615+L615+1)</f>
        <v>5</v>
      </c>
      <c r="H615" t="str" cm="1">
        <f t="array" ref="H615">_xlfn.IFS(marketing_campaign[[#This Row],[Family_size]]=1,"Family_with_one_child",marketing_campaign[[#This Row],[Family_size]]&gt;1,"Family_with_more_children")</f>
        <v>Family_with_more_children</v>
      </c>
      <c r="I615">
        <v>22574</v>
      </c>
      <c r="J615" t="str">
        <f>IF(marketing_campaign[[#This Row],[Income]]&gt;=Sheet21!B665,"high_income","low_income")</f>
        <v>high_income</v>
      </c>
      <c r="K615">
        <v>2</v>
      </c>
      <c r="L615">
        <v>1</v>
      </c>
      <c r="M615" s="1">
        <v>41575</v>
      </c>
      <c r="N615">
        <v>28</v>
      </c>
      <c r="O615" t="str" cm="1">
        <f t="array" ref="O615">_xlfn.IFS(AND(marketing_campaign[[#This Row],[Recency]]&gt;=0,marketing_campaign[[#This Row],[Recency]]&lt;=14),"Early Recency",AND(marketing_campaign[[#This Row],[Recency]]&gt;=15,marketing_campaign[[#This Row],[Recency]]&lt;=31),"Mid-Recency",marketing_campaign[[#This Row],[Recency]]&gt;=32,"high Recency")</f>
        <v>Mid-Recency</v>
      </c>
      <c r="P615">
        <v>25</v>
      </c>
      <c r="Q615">
        <v>0</v>
      </c>
      <c r="R615">
        <v>8</v>
      </c>
      <c r="S615">
        <v>2</v>
      </c>
      <c r="T615">
        <v>0</v>
      </c>
      <c r="U615">
        <v>2</v>
      </c>
      <c r="V615">
        <f>marketing_campaign[[#This Row],[MntGoldProds]]+marketing_campaign[[#This Row],[MntSweetProducts]]+marketing_campaign[[#This Row],[MntFishProducts]]+marketing_campaign[[#This Row],[MntMeatProducts]]+marketing_campaign[[#This Row],[MntFruits]]+marketing_campaign[[#This Row],[MntWines]]</f>
        <v>37</v>
      </c>
      <c r="W615">
        <v>2</v>
      </c>
      <c r="X615">
        <v>2</v>
      </c>
      <c r="Y615">
        <v>0</v>
      </c>
      <c r="Z615">
        <v>3</v>
      </c>
      <c r="AA615">
        <f t="shared" si="19"/>
        <v>7</v>
      </c>
      <c r="AB615" t="str" cm="1">
        <f t="array" ref="AB615">_xlfn.IFS(AND(AA615&gt;=0,AA615&lt;=15),"low purchase",AND(AA615&gt;=16,AA615&lt;=30),"mid purchase",AA615&gt;=31,"high purchase")</f>
        <v>low purchase</v>
      </c>
      <c r="AC615">
        <v>7</v>
      </c>
      <c r="AD615" t="str">
        <f>IF(marketing_campaign[[#This Row],[NumWebVisitsMonth]]&gt;=5.3,"higher_webvists","lower_webvisits")</f>
        <v>higher_webvists</v>
      </c>
      <c r="AE615">
        <v>0</v>
      </c>
      <c r="AF615">
        <v>0</v>
      </c>
      <c r="AG615">
        <v>0</v>
      </c>
      <c r="AH615">
        <v>0</v>
      </c>
      <c r="AI615">
        <v>0</v>
      </c>
      <c r="AJ615">
        <v>0</v>
      </c>
      <c r="AK615">
        <v>3</v>
      </c>
      <c r="AL615">
        <v>11</v>
      </c>
      <c r="AM615">
        <v>0</v>
      </c>
      <c r="AN615">
        <f>marketing_campaign[[#This Row],[AcceptedCmp2]]+marketing_campaign[[#This Row],[AcceptedCmp1]]+marketing_campaign[[#This Row],[AcceptedCmp5]]+marketing_campaign[[#This Row],[AcceptedCmp4]]+marketing_campaign[[#This Row],[AcceptedCmp3]]+marketing_campaign[[#This Row],[Response]]</f>
        <v>0</v>
      </c>
      <c r="AO615" t="str" cm="1">
        <f t="array" ref="AO61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16" spans="1:41" x14ac:dyDescent="0.35">
      <c r="A616">
        <v>10299</v>
      </c>
      <c r="B616">
        <v>1969</v>
      </c>
      <c r="C616">
        <f t="shared" ca="1" si="18"/>
        <v>57</v>
      </c>
      <c r="D616" t="str" cm="1">
        <f t="array" aca="1" ref="D61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16" t="s">
        <v>32</v>
      </c>
      <c r="F616" t="s">
        <v>30</v>
      </c>
      <c r="G616" cm="1">
        <f t="array" ref="G616">_xlfn.IFS(marketing_campaign[[#This Row],[Marital_Status]]="Single",K616+L616+1,marketing_campaign[[#This Row],[Marital_Status]]="Together",K616+L616+2,marketing_campaign[[#This Row],[Marital_Status]]="Alone",K616+L616+1,marketing_campaign[[#This Row],[Marital_Status]]="Married",K616+L616+2,marketing_campaign[[#This Row],[Marital_Status]]="Divorced",K616+L616+1,marketing_campaign[[#This Row],[Marital_Status]]="YOLO",K616+L616+1,marketing_campaign[[#This Row],[Marital_Status]]="Absurd",K616+L616+1,marketing_campaign[[#This Row],[Marital_Status]]="Widow",K616+L616+1)</f>
        <v>1</v>
      </c>
      <c r="H616" t="str" cm="1">
        <f t="array" ref="H616">_xlfn.IFS(marketing_campaign[[#This Row],[Family_size]]=1,"Family_with_one_child",marketing_campaign[[#This Row],[Family_size]]&gt;1,"Family_with_more_children")</f>
        <v>Family_with_one_child</v>
      </c>
      <c r="I616">
        <v>48240</v>
      </c>
      <c r="J616" t="str">
        <f>IF(marketing_campaign[[#This Row],[Income]]&gt;=Sheet21!B666,"high_income","low_income")</f>
        <v>high_income</v>
      </c>
      <c r="K616">
        <v>0</v>
      </c>
      <c r="L616">
        <v>0</v>
      </c>
      <c r="M616" s="1">
        <v>41222</v>
      </c>
      <c r="N616">
        <v>73</v>
      </c>
      <c r="O616" t="str" cm="1">
        <f t="array" ref="O616">_xlfn.IFS(AND(marketing_campaign[[#This Row],[Recency]]&gt;=0,marketing_campaign[[#This Row],[Recency]]&lt;=14),"Early Recency",AND(marketing_campaign[[#This Row],[Recency]]&gt;=15,marketing_campaign[[#This Row],[Recency]]&lt;=31),"Mid-Recency",marketing_campaign[[#This Row],[Recency]]&gt;=32,"high Recency")</f>
        <v>high Recency</v>
      </c>
      <c r="P616">
        <v>389</v>
      </c>
      <c r="Q616">
        <v>91</v>
      </c>
      <c r="R616">
        <v>248</v>
      </c>
      <c r="S616">
        <v>64</v>
      </c>
      <c r="T616">
        <v>49</v>
      </c>
      <c r="U616">
        <v>41</v>
      </c>
      <c r="V616">
        <f>marketing_campaign[[#This Row],[MntGoldProds]]+marketing_campaign[[#This Row],[MntSweetProducts]]+marketing_campaign[[#This Row],[MntFishProducts]]+marketing_campaign[[#This Row],[MntMeatProducts]]+marketing_campaign[[#This Row],[MntFruits]]+marketing_campaign[[#This Row],[MntWines]]</f>
        <v>882</v>
      </c>
      <c r="W616">
        <v>3</v>
      </c>
      <c r="X616">
        <v>6</v>
      </c>
      <c r="Y616">
        <v>3</v>
      </c>
      <c r="Z616">
        <v>13</v>
      </c>
      <c r="AA616">
        <f t="shared" si="19"/>
        <v>25</v>
      </c>
      <c r="AB616" t="str" cm="1">
        <f t="array" ref="AB616">_xlfn.IFS(AND(AA616&gt;=0,AA616&lt;=15),"low purchase",AND(AA616&gt;=16,AA616&lt;=30),"mid purchase",AA616&gt;=31,"high purchase")</f>
        <v>mid purchase</v>
      </c>
      <c r="AC616">
        <v>5</v>
      </c>
      <c r="AD616" t="str">
        <f>IF(marketing_campaign[[#This Row],[NumWebVisitsMonth]]&gt;=5.3,"higher_webvists","lower_webvisits")</f>
        <v>lower_webvisits</v>
      </c>
      <c r="AE616">
        <v>0</v>
      </c>
      <c r="AF616">
        <v>0</v>
      </c>
      <c r="AG616">
        <v>0</v>
      </c>
      <c r="AH616">
        <v>0</v>
      </c>
      <c r="AI616">
        <v>0</v>
      </c>
      <c r="AJ616">
        <v>0</v>
      </c>
      <c r="AK616">
        <v>3</v>
      </c>
      <c r="AL616">
        <v>11</v>
      </c>
      <c r="AM616">
        <v>1</v>
      </c>
      <c r="AN616">
        <f>marketing_campaign[[#This Row],[AcceptedCmp2]]+marketing_campaign[[#This Row],[AcceptedCmp1]]+marketing_campaign[[#This Row],[AcceptedCmp5]]+marketing_campaign[[#This Row],[AcceptedCmp4]]+marketing_campaign[[#This Row],[AcceptedCmp3]]+marketing_campaign[[#This Row],[Response]]</f>
        <v>1</v>
      </c>
      <c r="AO616" t="str" cm="1">
        <f t="array" ref="AO61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617" spans="1:41" x14ac:dyDescent="0.35">
      <c r="A617">
        <v>3083</v>
      </c>
      <c r="B617">
        <v>1974</v>
      </c>
      <c r="C617">
        <f t="shared" ca="1" si="18"/>
        <v>52</v>
      </c>
      <c r="D617" t="str" cm="1">
        <f t="array" aca="1" ref="D61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17" t="s">
        <v>29</v>
      </c>
      <c r="F617" t="s">
        <v>33</v>
      </c>
      <c r="G617" cm="1">
        <f t="array" ref="G617">_xlfn.IFS(marketing_campaign[[#This Row],[Marital_Status]]="Single",K617+L617+1,marketing_campaign[[#This Row],[Marital_Status]]="Together",K617+L617+2,marketing_campaign[[#This Row],[Marital_Status]]="Alone",K617+L617+1,marketing_campaign[[#This Row],[Marital_Status]]="Married",K617+L617+2,marketing_campaign[[#This Row],[Marital_Status]]="Divorced",K617+L617+1,marketing_campaign[[#This Row],[Marital_Status]]="YOLO",K617+L617+1,marketing_campaign[[#This Row],[Marital_Status]]="Absurd",K617+L617+1,marketing_campaign[[#This Row],[Marital_Status]]="Widow",K617+L617+1)</f>
        <v>4</v>
      </c>
      <c r="H617" t="str" cm="1">
        <f t="array" ref="H617">_xlfn.IFS(marketing_campaign[[#This Row],[Family_size]]=1,"Family_with_one_child",marketing_campaign[[#This Row],[Family_size]]&gt;1,"Family_with_more_children")</f>
        <v>Family_with_more_children</v>
      </c>
      <c r="I617">
        <v>45837</v>
      </c>
      <c r="J617" t="str">
        <f>IF(marketing_campaign[[#This Row],[Income]]&gt;=Sheet21!B667,"high_income","low_income")</f>
        <v>high_income</v>
      </c>
      <c r="K617">
        <v>1</v>
      </c>
      <c r="L617">
        <v>1</v>
      </c>
      <c r="M617" s="1">
        <v>41481</v>
      </c>
      <c r="N617">
        <v>88</v>
      </c>
      <c r="O617" t="str" cm="1">
        <f t="array" ref="O617">_xlfn.IFS(AND(marketing_campaign[[#This Row],[Recency]]&gt;=0,marketing_campaign[[#This Row],[Recency]]&lt;=14),"Early Recency",AND(marketing_campaign[[#This Row],[Recency]]&gt;=15,marketing_campaign[[#This Row],[Recency]]&lt;=31),"Mid-Recency",marketing_campaign[[#This Row],[Recency]]&gt;=32,"high Recency")</f>
        <v>high Recency</v>
      </c>
      <c r="P617">
        <v>215</v>
      </c>
      <c r="Q617">
        <v>13</v>
      </c>
      <c r="R617">
        <v>87</v>
      </c>
      <c r="S617">
        <v>17</v>
      </c>
      <c r="T617">
        <v>17</v>
      </c>
      <c r="U617">
        <v>24</v>
      </c>
      <c r="V617">
        <f>marketing_campaign[[#This Row],[MntGoldProds]]+marketing_campaign[[#This Row],[MntSweetProducts]]+marketing_campaign[[#This Row],[MntFishProducts]]+marketing_campaign[[#This Row],[MntMeatProducts]]+marketing_campaign[[#This Row],[MntFruits]]+marketing_campaign[[#This Row],[MntWines]]</f>
        <v>373</v>
      </c>
      <c r="W617">
        <v>5</v>
      </c>
      <c r="X617">
        <v>6</v>
      </c>
      <c r="Y617">
        <v>2</v>
      </c>
      <c r="Z617">
        <v>5</v>
      </c>
      <c r="AA617">
        <f t="shared" si="19"/>
        <v>18</v>
      </c>
      <c r="AB617" t="str" cm="1">
        <f t="array" ref="AB617">_xlfn.IFS(AND(AA617&gt;=0,AA617&lt;=15),"low purchase",AND(AA617&gt;=16,AA617&lt;=30),"mid purchase",AA617&gt;=31,"high purchase")</f>
        <v>mid purchase</v>
      </c>
      <c r="AC617">
        <v>7</v>
      </c>
      <c r="AD617" t="str">
        <f>IF(marketing_campaign[[#This Row],[NumWebVisitsMonth]]&gt;=5.3,"higher_webvists","lower_webvisits")</f>
        <v>higher_webvists</v>
      </c>
      <c r="AE617">
        <v>0</v>
      </c>
      <c r="AF617">
        <v>0</v>
      </c>
      <c r="AG617">
        <v>0</v>
      </c>
      <c r="AH617">
        <v>0</v>
      </c>
      <c r="AI617">
        <v>0</v>
      </c>
      <c r="AJ617">
        <v>0</v>
      </c>
      <c r="AK617">
        <v>3</v>
      </c>
      <c r="AL617">
        <v>11</v>
      </c>
      <c r="AM617">
        <v>0</v>
      </c>
      <c r="AN617">
        <f>marketing_campaign[[#This Row],[AcceptedCmp2]]+marketing_campaign[[#This Row],[AcceptedCmp1]]+marketing_campaign[[#This Row],[AcceptedCmp5]]+marketing_campaign[[#This Row],[AcceptedCmp4]]+marketing_campaign[[#This Row],[AcceptedCmp3]]+marketing_campaign[[#This Row],[Response]]</f>
        <v>0</v>
      </c>
      <c r="AO617" t="str" cm="1">
        <f t="array" ref="AO61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18" spans="1:41" x14ac:dyDescent="0.35">
      <c r="A618">
        <v>8953</v>
      </c>
      <c r="B618">
        <v>1965</v>
      </c>
      <c r="C618">
        <f t="shared" ca="1" si="18"/>
        <v>61</v>
      </c>
      <c r="D618" t="str" cm="1">
        <f t="array" aca="1" ref="D61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18" t="s">
        <v>34</v>
      </c>
      <c r="F618" t="s">
        <v>30</v>
      </c>
      <c r="G618" cm="1">
        <f t="array" ref="G618">_xlfn.IFS(marketing_campaign[[#This Row],[Marital_Status]]="Single",K618+L618+1,marketing_campaign[[#This Row],[Marital_Status]]="Together",K618+L618+2,marketing_campaign[[#This Row],[Marital_Status]]="Alone",K618+L618+1,marketing_campaign[[#This Row],[Marital_Status]]="Married",K618+L618+2,marketing_campaign[[#This Row],[Marital_Status]]="Divorced",K618+L618+1,marketing_campaign[[#This Row],[Marital_Status]]="YOLO",K618+L618+1,marketing_campaign[[#This Row],[Marital_Status]]="Absurd",K618+L618+1,marketing_campaign[[#This Row],[Marital_Status]]="Widow",K618+L618+1)</f>
        <v>4</v>
      </c>
      <c r="H618" t="str" cm="1">
        <f t="array" ref="H618">_xlfn.IFS(marketing_campaign[[#This Row],[Family_size]]=1,"Family_with_one_child",marketing_campaign[[#This Row],[Family_size]]&gt;1,"Family_with_more_children")</f>
        <v>Family_with_more_children</v>
      </c>
      <c r="I618">
        <v>35791</v>
      </c>
      <c r="J618" t="str">
        <f>IF(marketing_campaign[[#This Row],[Income]]&gt;=Sheet21!B668,"high_income","low_income")</f>
        <v>high_income</v>
      </c>
      <c r="K618">
        <v>2</v>
      </c>
      <c r="L618">
        <v>1</v>
      </c>
      <c r="M618" s="1">
        <v>41400</v>
      </c>
      <c r="N618">
        <v>94</v>
      </c>
      <c r="O618" t="str" cm="1">
        <f t="array" ref="O618">_xlfn.IFS(AND(marketing_campaign[[#This Row],[Recency]]&gt;=0,marketing_campaign[[#This Row],[Recency]]&lt;=14),"Early Recency",AND(marketing_campaign[[#This Row],[Recency]]&gt;=15,marketing_campaign[[#This Row],[Recency]]&lt;=31),"Mid-Recency",marketing_campaign[[#This Row],[Recency]]&gt;=32,"high Recency")</f>
        <v>high Recency</v>
      </c>
      <c r="P618">
        <v>27</v>
      </c>
      <c r="Q618">
        <v>0</v>
      </c>
      <c r="R618">
        <v>5</v>
      </c>
      <c r="S618">
        <v>0</v>
      </c>
      <c r="T618">
        <v>0</v>
      </c>
      <c r="U618">
        <v>3</v>
      </c>
      <c r="V618">
        <f>marketing_campaign[[#This Row],[MntGoldProds]]+marketing_campaign[[#This Row],[MntSweetProducts]]+marketing_campaign[[#This Row],[MntFishProducts]]+marketing_campaign[[#This Row],[MntMeatProducts]]+marketing_campaign[[#This Row],[MntFruits]]+marketing_campaign[[#This Row],[MntWines]]</f>
        <v>35</v>
      </c>
      <c r="W618">
        <v>2</v>
      </c>
      <c r="X618">
        <v>1</v>
      </c>
      <c r="Y618">
        <v>0</v>
      </c>
      <c r="Z618">
        <v>3</v>
      </c>
      <c r="AA618">
        <f t="shared" si="19"/>
        <v>6</v>
      </c>
      <c r="AB618" t="str" cm="1">
        <f t="array" ref="AB618">_xlfn.IFS(AND(AA618&gt;=0,AA618&lt;=15),"low purchase",AND(AA618&gt;=16,AA618&lt;=30),"mid purchase",AA618&gt;=31,"high purchase")</f>
        <v>low purchase</v>
      </c>
      <c r="AC618">
        <v>8</v>
      </c>
      <c r="AD618" t="str">
        <f>IF(marketing_campaign[[#This Row],[NumWebVisitsMonth]]&gt;=5.3,"higher_webvists","lower_webvisits")</f>
        <v>higher_webvists</v>
      </c>
      <c r="AE618">
        <v>0</v>
      </c>
      <c r="AF618">
        <v>0</v>
      </c>
      <c r="AG618">
        <v>0</v>
      </c>
      <c r="AH618">
        <v>0</v>
      </c>
      <c r="AI618">
        <v>0</v>
      </c>
      <c r="AJ618">
        <v>0</v>
      </c>
      <c r="AK618">
        <v>3</v>
      </c>
      <c r="AL618">
        <v>11</v>
      </c>
      <c r="AM618">
        <v>0</v>
      </c>
      <c r="AN618">
        <f>marketing_campaign[[#This Row],[AcceptedCmp2]]+marketing_campaign[[#This Row],[AcceptedCmp1]]+marketing_campaign[[#This Row],[AcceptedCmp5]]+marketing_campaign[[#This Row],[AcceptedCmp4]]+marketing_campaign[[#This Row],[AcceptedCmp3]]+marketing_campaign[[#This Row],[Response]]</f>
        <v>0</v>
      </c>
      <c r="AO618" t="str" cm="1">
        <f t="array" ref="AO61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19" spans="1:41" x14ac:dyDescent="0.35">
      <c r="A619">
        <v>1503</v>
      </c>
      <c r="B619">
        <v>1976</v>
      </c>
      <c r="C619">
        <f t="shared" ca="1" si="18"/>
        <v>50</v>
      </c>
      <c r="D619" t="str" cm="1">
        <f t="array" aca="1" ref="D61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19" t="s">
        <v>32</v>
      </c>
      <c r="F619" t="s">
        <v>31</v>
      </c>
      <c r="G619" cm="1">
        <f t="array" ref="G619">_xlfn.IFS(marketing_campaign[[#This Row],[Marital_Status]]="Single",K619+L619+1,marketing_campaign[[#This Row],[Marital_Status]]="Together",K619+L619+2,marketing_campaign[[#This Row],[Marital_Status]]="Alone",K619+L619+1,marketing_campaign[[#This Row],[Marital_Status]]="Married",K619+L619+2,marketing_campaign[[#This Row],[Marital_Status]]="Divorced",K619+L619+1,marketing_campaign[[#This Row],[Marital_Status]]="YOLO",K619+L619+1,marketing_campaign[[#This Row],[Marital_Status]]="Absurd",K619+L619+1,marketing_campaign[[#This Row],[Marital_Status]]="Widow",K619+L619+1)</f>
        <v>4</v>
      </c>
      <c r="H619" t="str" cm="1">
        <f t="array" ref="H619">_xlfn.IFS(marketing_campaign[[#This Row],[Family_size]]=1,"Family_with_one_child",marketing_campaign[[#This Row],[Family_size]]&gt;1,"Family_with_more_children")</f>
        <v>Family_with_more_children</v>
      </c>
      <c r="I619">
        <v>162397</v>
      </c>
      <c r="J619" t="str">
        <f>IF(marketing_campaign[[#This Row],[Income]]&gt;=Sheet21!B669,"high_income","low_income")</f>
        <v>high_income</v>
      </c>
      <c r="K619">
        <v>1</v>
      </c>
      <c r="L619">
        <v>1</v>
      </c>
      <c r="M619" s="1">
        <v>41428</v>
      </c>
      <c r="N619">
        <v>31</v>
      </c>
      <c r="O619" t="str" cm="1">
        <f t="array" ref="O619">_xlfn.IFS(AND(marketing_campaign[[#This Row],[Recency]]&gt;=0,marketing_campaign[[#This Row],[Recency]]&lt;=14),"Early Recency",AND(marketing_campaign[[#This Row],[Recency]]&gt;=15,marketing_campaign[[#This Row],[Recency]]&lt;=31),"Mid-Recency",marketing_campaign[[#This Row],[Recency]]&gt;=32,"high Recency")</f>
        <v>Mid-Recency</v>
      </c>
      <c r="P619">
        <v>85</v>
      </c>
      <c r="Q619">
        <v>1</v>
      </c>
      <c r="R619">
        <v>16</v>
      </c>
      <c r="S619">
        <v>2</v>
      </c>
      <c r="T619">
        <v>1</v>
      </c>
      <c r="U619">
        <v>2</v>
      </c>
      <c r="V619">
        <f>marketing_campaign[[#This Row],[MntGoldProds]]+marketing_campaign[[#This Row],[MntSweetProducts]]+marketing_campaign[[#This Row],[MntFishProducts]]+marketing_campaign[[#This Row],[MntMeatProducts]]+marketing_campaign[[#This Row],[MntFruits]]+marketing_campaign[[#This Row],[MntWines]]</f>
        <v>107</v>
      </c>
      <c r="W619">
        <v>0</v>
      </c>
      <c r="X619">
        <v>0</v>
      </c>
      <c r="Y619">
        <v>0</v>
      </c>
      <c r="Z619">
        <v>1</v>
      </c>
      <c r="AA619">
        <f t="shared" si="19"/>
        <v>1</v>
      </c>
      <c r="AB619" t="str" cm="1">
        <f t="array" ref="AB619">_xlfn.IFS(AND(AA619&gt;=0,AA619&lt;=15),"low purchase",AND(AA619&gt;=16,AA619&lt;=30),"mid purchase",AA619&gt;=31,"high purchase")</f>
        <v>low purchase</v>
      </c>
      <c r="AC619">
        <v>1</v>
      </c>
      <c r="AD619" t="str">
        <f>IF(marketing_campaign[[#This Row],[NumWebVisitsMonth]]&gt;=5.3,"higher_webvists","lower_webvisits")</f>
        <v>lower_webvisits</v>
      </c>
      <c r="AE619">
        <v>0</v>
      </c>
      <c r="AF619">
        <v>0</v>
      </c>
      <c r="AG619">
        <v>0</v>
      </c>
      <c r="AH619">
        <v>0</v>
      </c>
      <c r="AI619">
        <v>0</v>
      </c>
      <c r="AJ619">
        <v>0</v>
      </c>
      <c r="AK619">
        <v>3</v>
      </c>
      <c r="AL619">
        <v>11</v>
      </c>
      <c r="AM619">
        <v>0</v>
      </c>
      <c r="AN619">
        <f>marketing_campaign[[#This Row],[AcceptedCmp2]]+marketing_campaign[[#This Row],[AcceptedCmp1]]+marketing_campaign[[#This Row],[AcceptedCmp5]]+marketing_campaign[[#This Row],[AcceptedCmp4]]+marketing_campaign[[#This Row],[AcceptedCmp3]]+marketing_campaign[[#This Row],[Response]]</f>
        <v>0</v>
      </c>
      <c r="AO619" t="str" cm="1">
        <f t="array" ref="AO61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20" spans="1:41" x14ac:dyDescent="0.35">
      <c r="A620">
        <v>8650</v>
      </c>
      <c r="B620">
        <v>1978</v>
      </c>
      <c r="C620">
        <f t="shared" ca="1" si="18"/>
        <v>48</v>
      </c>
      <c r="D620" t="str" cm="1">
        <f t="array" aca="1" ref="D62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20" t="s">
        <v>29</v>
      </c>
      <c r="F620" t="s">
        <v>38</v>
      </c>
      <c r="G620" cm="1">
        <f t="array" ref="G620">_xlfn.IFS(marketing_campaign[[#This Row],[Marital_Status]]="Single",K620+L620+1,marketing_campaign[[#This Row],[Marital_Status]]="Together",K620+L620+2,marketing_campaign[[#This Row],[Marital_Status]]="Alone",K620+L620+1,marketing_campaign[[#This Row],[Marital_Status]]="Married",K620+L620+2,marketing_campaign[[#This Row],[Marital_Status]]="Divorced",K620+L620+1,marketing_campaign[[#This Row],[Marital_Status]]="YOLO",K620+L620+1,marketing_campaign[[#This Row],[Marital_Status]]="Absurd",K620+L620+1,marketing_campaign[[#This Row],[Marital_Status]]="Widow",K620+L620+1)</f>
        <v>3</v>
      </c>
      <c r="H620" t="str" cm="1">
        <f t="array" ref="H620">_xlfn.IFS(marketing_campaign[[#This Row],[Family_size]]=1,"Family_with_one_child",marketing_campaign[[#This Row],[Family_size]]&gt;1,"Family_with_more_children")</f>
        <v>Family_with_more_children</v>
      </c>
      <c r="I620">
        <v>54162</v>
      </c>
      <c r="J620" t="str">
        <f>IF(marketing_campaign[[#This Row],[Income]]&gt;=Sheet21!B670,"high_income","low_income")</f>
        <v>high_income</v>
      </c>
      <c r="K620">
        <v>1</v>
      </c>
      <c r="L620">
        <v>1</v>
      </c>
      <c r="M620" s="1">
        <v>41351</v>
      </c>
      <c r="N620">
        <v>31</v>
      </c>
      <c r="O620" t="str" cm="1">
        <f t="array" ref="O620">_xlfn.IFS(AND(marketing_campaign[[#This Row],[Recency]]&gt;=0,marketing_campaign[[#This Row],[Recency]]&lt;=14),"Early Recency",AND(marketing_campaign[[#This Row],[Recency]]&gt;=15,marketing_campaign[[#This Row],[Recency]]&lt;=31),"Mid-Recency",marketing_campaign[[#This Row],[Recency]]&gt;=32,"high Recency")</f>
        <v>Mid-Recency</v>
      </c>
      <c r="P620">
        <v>5</v>
      </c>
      <c r="Q620">
        <v>6</v>
      </c>
      <c r="R620">
        <v>10</v>
      </c>
      <c r="S620">
        <v>6</v>
      </c>
      <c r="T620">
        <v>5</v>
      </c>
      <c r="U620">
        <v>10</v>
      </c>
      <c r="V620">
        <f>marketing_campaign[[#This Row],[MntGoldProds]]+marketing_campaign[[#This Row],[MntSweetProducts]]+marketing_campaign[[#This Row],[MntFishProducts]]+marketing_campaign[[#This Row],[MntMeatProducts]]+marketing_campaign[[#This Row],[MntFruits]]+marketing_campaign[[#This Row],[MntWines]]</f>
        <v>42</v>
      </c>
      <c r="W620">
        <v>1</v>
      </c>
      <c r="X620">
        <v>1</v>
      </c>
      <c r="Y620">
        <v>0</v>
      </c>
      <c r="Z620">
        <v>3</v>
      </c>
      <c r="AA620">
        <f t="shared" si="19"/>
        <v>5</v>
      </c>
      <c r="AB620" t="str" cm="1">
        <f t="array" ref="AB620">_xlfn.IFS(AND(AA620&gt;=0,AA620&lt;=15),"low purchase",AND(AA620&gt;=16,AA620&lt;=30),"mid purchase",AA620&gt;=31,"high purchase")</f>
        <v>low purchase</v>
      </c>
      <c r="AC620">
        <v>4</v>
      </c>
      <c r="AD620" t="str">
        <f>IF(marketing_campaign[[#This Row],[NumWebVisitsMonth]]&gt;=5.3,"higher_webvists","lower_webvisits")</f>
        <v>lower_webvisits</v>
      </c>
      <c r="AE620">
        <v>0</v>
      </c>
      <c r="AF620">
        <v>0</v>
      </c>
      <c r="AG620">
        <v>0</v>
      </c>
      <c r="AH620">
        <v>0</v>
      </c>
      <c r="AI620">
        <v>0</v>
      </c>
      <c r="AJ620">
        <v>0</v>
      </c>
      <c r="AK620">
        <v>3</v>
      </c>
      <c r="AL620">
        <v>11</v>
      </c>
      <c r="AM620">
        <v>0</v>
      </c>
      <c r="AN620">
        <f>marketing_campaign[[#This Row],[AcceptedCmp2]]+marketing_campaign[[#This Row],[AcceptedCmp1]]+marketing_campaign[[#This Row],[AcceptedCmp5]]+marketing_campaign[[#This Row],[AcceptedCmp4]]+marketing_campaign[[#This Row],[AcceptedCmp3]]+marketing_campaign[[#This Row],[Response]]</f>
        <v>0</v>
      </c>
      <c r="AO620" t="str" cm="1">
        <f t="array" ref="AO62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21" spans="1:41" x14ac:dyDescent="0.35">
      <c r="A621">
        <v>10862</v>
      </c>
      <c r="B621">
        <v>1960</v>
      </c>
      <c r="C621">
        <f t="shared" ca="1" si="18"/>
        <v>66</v>
      </c>
      <c r="D621" t="str" cm="1">
        <f t="array" aca="1" ref="D62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21" t="s">
        <v>34</v>
      </c>
      <c r="F621" t="s">
        <v>33</v>
      </c>
      <c r="G621" cm="1">
        <f t="array" ref="G621">_xlfn.IFS(marketing_campaign[[#This Row],[Marital_Status]]="Single",K621+L621+1,marketing_campaign[[#This Row],[Marital_Status]]="Together",K621+L621+2,marketing_campaign[[#This Row],[Marital_Status]]="Alone",K621+L621+1,marketing_campaign[[#This Row],[Marital_Status]]="Married",K621+L621+2,marketing_campaign[[#This Row],[Marital_Status]]="Divorced",K621+L621+1,marketing_campaign[[#This Row],[Marital_Status]]="YOLO",K621+L621+1,marketing_campaign[[#This Row],[Marital_Status]]="Absurd",K621+L621+1,marketing_campaign[[#This Row],[Marital_Status]]="Widow",K621+L621+1)</f>
        <v>3</v>
      </c>
      <c r="H621" t="str" cm="1">
        <f t="array" ref="H621">_xlfn.IFS(marketing_campaign[[#This Row],[Family_size]]=1,"Family_with_one_child",marketing_campaign[[#This Row],[Family_size]]&gt;1,"Family_with_more_children")</f>
        <v>Family_with_more_children</v>
      </c>
      <c r="I621">
        <v>30522</v>
      </c>
      <c r="J621" t="str">
        <f>IF(marketing_campaign[[#This Row],[Income]]&gt;=Sheet21!B671,"high_income","low_income")</f>
        <v>high_income</v>
      </c>
      <c r="K621">
        <v>0</v>
      </c>
      <c r="L621">
        <v>1</v>
      </c>
      <c r="M621" s="1">
        <v>41138</v>
      </c>
      <c r="N621">
        <v>6</v>
      </c>
      <c r="O621" t="str" cm="1">
        <f t="array" ref="O621">_xlfn.IFS(AND(marketing_campaign[[#This Row],[Recency]]&gt;=0,marketing_campaign[[#This Row],[Recency]]&lt;=14),"Early Recency",AND(marketing_campaign[[#This Row],[Recency]]&gt;=15,marketing_campaign[[#This Row],[Recency]]&lt;=31),"Mid-Recency",marketing_campaign[[#This Row],[Recency]]&gt;=32,"high Recency")</f>
        <v>Early Recency</v>
      </c>
      <c r="P621">
        <v>179</v>
      </c>
      <c r="Q621">
        <v>8</v>
      </c>
      <c r="R621">
        <v>83</v>
      </c>
      <c r="S621">
        <v>19</v>
      </c>
      <c r="T621">
        <v>11</v>
      </c>
      <c r="U621">
        <v>26</v>
      </c>
      <c r="V621">
        <f>marketing_campaign[[#This Row],[MntGoldProds]]+marketing_campaign[[#This Row],[MntSweetProducts]]+marketing_campaign[[#This Row],[MntFishProducts]]+marketing_campaign[[#This Row],[MntMeatProducts]]+marketing_campaign[[#This Row],[MntFruits]]+marketing_campaign[[#This Row],[MntWines]]</f>
        <v>326</v>
      </c>
      <c r="W621">
        <v>5</v>
      </c>
      <c r="X621">
        <v>1</v>
      </c>
      <c r="Y621">
        <v>2</v>
      </c>
      <c r="Z621">
        <v>9</v>
      </c>
      <c r="AA621">
        <f t="shared" si="19"/>
        <v>17</v>
      </c>
      <c r="AB621" t="str" cm="1">
        <f t="array" ref="AB621">_xlfn.IFS(AND(AA621&gt;=0,AA621&lt;=15),"low purchase",AND(AA621&gt;=16,AA621&lt;=30),"mid purchase",AA621&gt;=31,"high purchase")</f>
        <v>mid purchase</v>
      </c>
      <c r="AC621">
        <v>2</v>
      </c>
      <c r="AD621" t="str">
        <f>IF(marketing_campaign[[#This Row],[NumWebVisitsMonth]]&gt;=5.3,"higher_webvists","lower_webvisits")</f>
        <v>lower_webvisits</v>
      </c>
      <c r="AE621">
        <v>0</v>
      </c>
      <c r="AF621">
        <v>0</v>
      </c>
      <c r="AG621">
        <v>0</v>
      </c>
      <c r="AH621">
        <v>0</v>
      </c>
      <c r="AI621">
        <v>0</v>
      </c>
      <c r="AJ621">
        <v>0</v>
      </c>
      <c r="AK621">
        <v>3</v>
      </c>
      <c r="AL621">
        <v>11</v>
      </c>
      <c r="AM621">
        <v>0</v>
      </c>
      <c r="AN621">
        <f>marketing_campaign[[#This Row],[AcceptedCmp2]]+marketing_campaign[[#This Row],[AcceptedCmp1]]+marketing_campaign[[#This Row],[AcceptedCmp5]]+marketing_campaign[[#This Row],[AcceptedCmp4]]+marketing_campaign[[#This Row],[AcceptedCmp3]]+marketing_campaign[[#This Row],[Response]]</f>
        <v>0</v>
      </c>
      <c r="AO621" t="str" cm="1">
        <f t="array" ref="AO62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22" spans="1:41" x14ac:dyDescent="0.35">
      <c r="A622">
        <v>2782</v>
      </c>
      <c r="B622">
        <v>1961</v>
      </c>
      <c r="C622">
        <f t="shared" ca="1" si="18"/>
        <v>65</v>
      </c>
      <c r="D622" t="str" cm="1">
        <f t="array" aca="1" ref="D62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22" t="s">
        <v>32</v>
      </c>
      <c r="F622" t="s">
        <v>33</v>
      </c>
      <c r="G622" cm="1">
        <f t="array" ref="G622">_xlfn.IFS(marketing_campaign[[#This Row],[Marital_Status]]="Single",K622+L622+1,marketing_campaign[[#This Row],[Marital_Status]]="Together",K622+L622+2,marketing_campaign[[#This Row],[Marital_Status]]="Alone",K622+L622+1,marketing_campaign[[#This Row],[Marital_Status]]="Married",K622+L622+2,marketing_campaign[[#This Row],[Marital_Status]]="Divorced",K622+L622+1,marketing_campaign[[#This Row],[Marital_Status]]="YOLO",K622+L622+1,marketing_campaign[[#This Row],[Marital_Status]]="Absurd",K622+L622+1,marketing_campaign[[#This Row],[Marital_Status]]="Widow",K622+L622+1)</f>
        <v>3</v>
      </c>
      <c r="H622" t="str" cm="1">
        <f t="array" ref="H622">_xlfn.IFS(marketing_campaign[[#This Row],[Family_size]]=1,"Family_with_one_child",marketing_campaign[[#This Row],[Family_size]]&gt;1,"Family_with_more_children")</f>
        <v>Family_with_more_children</v>
      </c>
      <c r="I622">
        <v>54456</v>
      </c>
      <c r="J622" t="str">
        <f>IF(marketing_campaign[[#This Row],[Income]]&gt;=Sheet21!B672,"high_income","low_income")</f>
        <v>high_income</v>
      </c>
      <c r="K622">
        <v>0</v>
      </c>
      <c r="L622">
        <v>1</v>
      </c>
      <c r="M622" s="1">
        <v>41466</v>
      </c>
      <c r="N622">
        <v>23</v>
      </c>
      <c r="O622" t="str" cm="1">
        <f t="array" ref="O622">_xlfn.IFS(AND(marketing_campaign[[#This Row],[Recency]]&gt;=0,marketing_campaign[[#This Row],[Recency]]&lt;=14),"Early Recency",AND(marketing_campaign[[#This Row],[Recency]]&gt;=15,marketing_campaign[[#This Row],[Recency]]&lt;=31),"Mid-Recency",marketing_campaign[[#This Row],[Recency]]&gt;=32,"high Recency")</f>
        <v>Mid-Recency</v>
      </c>
      <c r="P622">
        <v>352</v>
      </c>
      <c r="Q622">
        <v>0</v>
      </c>
      <c r="R622">
        <v>27</v>
      </c>
      <c r="S622">
        <v>10</v>
      </c>
      <c r="T622">
        <v>0</v>
      </c>
      <c r="U622">
        <v>15</v>
      </c>
      <c r="V622">
        <f>marketing_campaign[[#This Row],[MntGoldProds]]+marketing_campaign[[#This Row],[MntSweetProducts]]+marketing_campaign[[#This Row],[MntFishProducts]]+marketing_campaign[[#This Row],[MntMeatProducts]]+marketing_campaign[[#This Row],[MntFruits]]+marketing_campaign[[#This Row],[MntWines]]</f>
        <v>404</v>
      </c>
      <c r="W622">
        <v>3</v>
      </c>
      <c r="X622">
        <v>6</v>
      </c>
      <c r="Y622">
        <v>1</v>
      </c>
      <c r="Z622">
        <v>7</v>
      </c>
      <c r="AA622">
        <f t="shared" si="19"/>
        <v>17</v>
      </c>
      <c r="AB622" t="str" cm="1">
        <f t="array" ref="AB622">_xlfn.IFS(AND(AA622&gt;=0,AA622&lt;=15),"low purchase",AND(AA622&gt;=16,AA622&lt;=30),"mid purchase",AA622&gt;=31,"high purchase")</f>
        <v>mid purchase</v>
      </c>
      <c r="AC622">
        <v>6</v>
      </c>
      <c r="AD622" t="str">
        <f>IF(marketing_campaign[[#This Row],[NumWebVisitsMonth]]&gt;=5.3,"higher_webvists","lower_webvisits")</f>
        <v>higher_webvists</v>
      </c>
      <c r="AE622">
        <v>0</v>
      </c>
      <c r="AF622">
        <v>0</v>
      </c>
      <c r="AG622">
        <v>0</v>
      </c>
      <c r="AH622">
        <v>0</v>
      </c>
      <c r="AI622">
        <v>0</v>
      </c>
      <c r="AJ622">
        <v>0</v>
      </c>
      <c r="AK622">
        <v>3</v>
      </c>
      <c r="AL622">
        <v>11</v>
      </c>
      <c r="AM622">
        <v>0</v>
      </c>
      <c r="AN622">
        <f>marketing_campaign[[#This Row],[AcceptedCmp2]]+marketing_campaign[[#This Row],[AcceptedCmp1]]+marketing_campaign[[#This Row],[AcceptedCmp5]]+marketing_campaign[[#This Row],[AcceptedCmp4]]+marketing_campaign[[#This Row],[AcceptedCmp3]]+marketing_campaign[[#This Row],[Response]]</f>
        <v>0</v>
      </c>
      <c r="AO622" t="str" cm="1">
        <f t="array" ref="AO62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23" spans="1:41" x14ac:dyDescent="0.35">
      <c r="A623">
        <v>6941</v>
      </c>
      <c r="B623">
        <v>1971</v>
      </c>
      <c r="C623">
        <f t="shared" ca="1" si="18"/>
        <v>55</v>
      </c>
      <c r="D623" t="str" cm="1">
        <f t="array" aca="1" ref="D62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23" t="s">
        <v>29</v>
      </c>
      <c r="F623" t="s">
        <v>30</v>
      </c>
      <c r="G623" cm="1">
        <f t="array" ref="G623">_xlfn.IFS(marketing_campaign[[#This Row],[Marital_Status]]="Single",K623+L623+1,marketing_campaign[[#This Row],[Marital_Status]]="Together",K623+L623+2,marketing_campaign[[#This Row],[Marital_Status]]="Alone",K623+L623+1,marketing_campaign[[#This Row],[Marital_Status]]="Married",K623+L623+2,marketing_campaign[[#This Row],[Marital_Status]]="Divorced",K623+L623+1,marketing_campaign[[#This Row],[Marital_Status]]="YOLO",K623+L623+1,marketing_campaign[[#This Row],[Marital_Status]]="Absurd",K623+L623+1,marketing_campaign[[#This Row],[Marital_Status]]="Widow",K623+L623+1)</f>
        <v>1</v>
      </c>
      <c r="H623" t="str" cm="1">
        <f t="array" ref="H623">_xlfn.IFS(marketing_campaign[[#This Row],[Family_size]]=1,"Family_with_one_child",marketing_campaign[[#This Row],[Family_size]]&gt;1,"Family_with_more_children")</f>
        <v>Family_with_one_child</v>
      </c>
      <c r="I623">
        <v>31632</v>
      </c>
      <c r="J623" t="str">
        <f>IF(marketing_campaign[[#This Row],[Income]]&gt;=Sheet21!B673,"high_income","low_income")</f>
        <v>high_income</v>
      </c>
      <c r="K623">
        <v>0</v>
      </c>
      <c r="L623">
        <v>0</v>
      </c>
      <c r="M623" s="1">
        <v>41469</v>
      </c>
      <c r="N623">
        <v>92</v>
      </c>
      <c r="O623" t="str" cm="1">
        <f t="array" ref="O623">_xlfn.IFS(AND(marketing_campaign[[#This Row],[Recency]]&gt;=0,marketing_campaign[[#This Row],[Recency]]&lt;=14),"Early Recency",AND(marketing_campaign[[#This Row],[Recency]]&gt;=15,marketing_campaign[[#This Row],[Recency]]&lt;=31),"Mid-Recency",marketing_campaign[[#This Row],[Recency]]&gt;=32,"high Recency")</f>
        <v>high Recency</v>
      </c>
      <c r="P623">
        <v>17</v>
      </c>
      <c r="Q623">
        <v>8</v>
      </c>
      <c r="R623">
        <v>12</v>
      </c>
      <c r="S623">
        <v>11</v>
      </c>
      <c r="T623">
        <v>15</v>
      </c>
      <c r="U623">
        <v>32</v>
      </c>
      <c r="V623">
        <f>marketing_campaign[[#This Row],[MntGoldProds]]+marketing_campaign[[#This Row],[MntSweetProducts]]+marketing_campaign[[#This Row],[MntFishProducts]]+marketing_campaign[[#This Row],[MntMeatProducts]]+marketing_campaign[[#This Row],[MntFruits]]+marketing_campaign[[#This Row],[MntWines]]</f>
        <v>95</v>
      </c>
      <c r="W623">
        <v>1</v>
      </c>
      <c r="X623">
        <v>2</v>
      </c>
      <c r="Y623">
        <v>1</v>
      </c>
      <c r="Z623">
        <v>2</v>
      </c>
      <c r="AA623">
        <f t="shared" si="19"/>
        <v>6</v>
      </c>
      <c r="AB623" t="str" cm="1">
        <f t="array" ref="AB623">_xlfn.IFS(AND(AA623&gt;=0,AA623&lt;=15),"low purchase",AND(AA623&gt;=16,AA623&lt;=30),"mid purchase",AA623&gt;=31,"high purchase")</f>
        <v>low purchase</v>
      </c>
      <c r="AC623">
        <v>7</v>
      </c>
      <c r="AD623" t="str">
        <f>IF(marketing_campaign[[#This Row],[NumWebVisitsMonth]]&gt;=5.3,"higher_webvists","lower_webvisits")</f>
        <v>higher_webvists</v>
      </c>
      <c r="AE623">
        <v>0</v>
      </c>
      <c r="AF623">
        <v>0</v>
      </c>
      <c r="AG623">
        <v>0</v>
      </c>
      <c r="AH623">
        <v>0</v>
      </c>
      <c r="AI623">
        <v>0</v>
      </c>
      <c r="AJ623">
        <v>0</v>
      </c>
      <c r="AK623">
        <v>3</v>
      </c>
      <c r="AL623">
        <v>11</v>
      </c>
      <c r="AM623">
        <v>0</v>
      </c>
      <c r="AN623">
        <f>marketing_campaign[[#This Row],[AcceptedCmp2]]+marketing_campaign[[#This Row],[AcceptedCmp1]]+marketing_campaign[[#This Row],[AcceptedCmp5]]+marketing_campaign[[#This Row],[AcceptedCmp4]]+marketing_campaign[[#This Row],[AcceptedCmp3]]+marketing_campaign[[#This Row],[Response]]</f>
        <v>0</v>
      </c>
      <c r="AO623" t="str" cm="1">
        <f t="array" ref="AO62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24" spans="1:41" x14ac:dyDescent="0.35">
      <c r="A624">
        <v>10972</v>
      </c>
      <c r="B624">
        <v>1949</v>
      </c>
      <c r="C624">
        <f t="shared" ca="1" si="18"/>
        <v>77</v>
      </c>
      <c r="D624" t="str" cm="1">
        <f t="array" aca="1" ref="D62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24" t="s">
        <v>29</v>
      </c>
      <c r="F624" t="s">
        <v>38</v>
      </c>
      <c r="G624" cm="1">
        <f t="array" ref="G624">_xlfn.IFS(marketing_campaign[[#This Row],[Marital_Status]]="Single",K624+L624+1,marketing_campaign[[#This Row],[Marital_Status]]="Together",K624+L624+2,marketing_campaign[[#This Row],[Marital_Status]]="Alone",K624+L624+1,marketing_campaign[[#This Row],[Marital_Status]]="Married",K624+L624+2,marketing_campaign[[#This Row],[Marital_Status]]="Divorced",K624+L624+1,marketing_campaign[[#This Row],[Marital_Status]]="YOLO",K624+L624+1,marketing_campaign[[#This Row],[Marital_Status]]="Absurd",K624+L624+1,marketing_campaign[[#This Row],[Marital_Status]]="Widow",K624+L624+1)</f>
        <v>1</v>
      </c>
      <c r="H624" t="str" cm="1">
        <f t="array" ref="H624">_xlfn.IFS(marketing_campaign[[#This Row],[Family_size]]=1,"Family_with_one_child",marketing_campaign[[#This Row],[Family_size]]&gt;1,"Family_with_more_children")</f>
        <v>Family_with_one_child</v>
      </c>
      <c r="I624">
        <v>72298</v>
      </c>
      <c r="J624" t="str">
        <f>IF(marketing_campaign[[#This Row],[Income]]&gt;=Sheet21!B674,"high_income","low_income")</f>
        <v>high_income</v>
      </c>
      <c r="K624">
        <v>0</v>
      </c>
      <c r="L624">
        <v>0</v>
      </c>
      <c r="M624" s="1">
        <v>41708</v>
      </c>
      <c r="N624">
        <v>52</v>
      </c>
      <c r="O624" t="str" cm="1">
        <f t="array" ref="O624">_xlfn.IFS(AND(marketing_campaign[[#This Row],[Recency]]&gt;=0,marketing_campaign[[#This Row],[Recency]]&lt;=14),"Early Recency",AND(marketing_campaign[[#This Row],[Recency]]&gt;=15,marketing_campaign[[#This Row],[Recency]]&lt;=31),"Mid-Recency",marketing_campaign[[#This Row],[Recency]]&gt;=32,"high Recency")</f>
        <v>high Recency</v>
      </c>
      <c r="P624">
        <v>625</v>
      </c>
      <c r="Q624">
        <v>35</v>
      </c>
      <c r="R624">
        <v>169</v>
      </c>
      <c r="S624">
        <v>58</v>
      </c>
      <c r="T624">
        <v>17</v>
      </c>
      <c r="U624">
        <v>35</v>
      </c>
      <c r="V624">
        <f>marketing_campaign[[#This Row],[MntGoldProds]]+marketing_campaign[[#This Row],[MntSweetProducts]]+marketing_campaign[[#This Row],[MntFishProducts]]+marketing_campaign[[#This Row],[MntMeatProducts]]+marketing_campaign[[#This Row],[MntFruits]]+marketing_campaign[[#This Row],[MntWines]]</f>
        <v>939</v>
      </c>
      <c r="W624">
        <v>1</v>
      </c>
      <c r="X624">
        <v>4</v>
      </c>
      <c r="Y624">
        <v>3</v>
      </c>
      <c r="Z624">
        <v>6</v>
      </c>
      <c r="AA624">
        <f t="shared" si="19"/>
        <v>14</v>
      </c>
      <c r="AB624" t="str" cm="1">
        <f t="array" ref="AB624">_xlfn.IFS(AND(AA624&gt;=0,AA624&lt;=15),"low purchase",AND(AA624&gt;=16,AA624&lt;=30),"mid purchase",AA624&gt;=31,"high purchase")</f>
        <v>low purchase</v>
      </c>
      <c r="AC624">
        <v>1</v>
      </c>
      <c r="AD624" t="str">
        <f>IF(marketing_campaign[[#This Row],[NumWebVisitsMonth]]&gt;=5.3,"higher_webvists","lower_webvisits")</f>
        <v>lower_webvisits</v>
      </c>
      <c r="AE624">
        <v>0</v>
      </c>
      <c r="AF624">
        <v>1</v>
      </c>
      <c r="AG624">
        <v>1</v>
      </c>
      <c r="AH624">
        <v>0</v>
      </c>
      <c r="AI624">
        <v>0</v>
      </c>
      <c r="AJ624">
        <v>0</v>
      </c>
      <c r="AK624">
        <v>3</v>
      </c>
      <c r="AL624">
        <v>11</v>
      </c>
      <c r="AM624">
        <v>0</v>
      </c>
      <c r="AN624">
        <f>marketing_campaign[[#This Row],[AcceptedCmp2]]+marketing_campaign[[#This Row],[AcceptedCmp1]]+marketing_campaign[[#This Row],[AcceptedCmp5]]+marketing_campaign[[#This Row],[AcceptedCmp4]]+marketing_campaign[[#This Row],[AcceptedCmp3]]+marketing_campaign[[#This Row],[Response]]</f>
        <v>2</v>
      </c>
      <c r="AO624" t="str" cm="1">
        <f t="array" ref="AO62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625" spans="1:41" x14ac:dyDescent="0.35">
      <c r="A625">
        <v>10708</v>
      </c>
      <c r="B625">
        <v>1978</v>
      </c>
      <c r="C625">
        <f t="shared" ca="1" si="18"/>
        <v>48</v>
      </c>
      <c r="D625" t="str" cm="1">
        <f t="array" aca="1" ref="D62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25" t="s">
        <v>37</v>
      </c>
      <c r="F625" t="s">
        <v>30</v>
      </c>
      <c r="G625" cm="1">
        <f t="array" ref="G625">_xlfn.IFS(marketing_campaign[[#This Row],[Marital_Status]]="Single",K625+L625+1,marketing_campaign[[#This Row],[Marital_Status]]="Together",K625+L625+2,marketing_campaign[[#This Row],[Marital_Status]]="Alone",K625+L625+1,marketing_campaign[[#This Row],[Marital_Status]]="Married",K625+L625+2,marketing_campaign[[#This Row],[Marital_Status]]="Divorced",K625+L625+1,marketing_campaign[[#This Row],[Marital_Status]]="YOLO",K625+L625+1,marketing_campaign[[#This Row],[Marital_Status]]="Absurd",K625+L625+1,marketing_campaign[[#This Row],[Marital_Status]]="Widow",K625+L625+1)</f>
        <v>2</v>
      </c>
      <c r="H625" t="str" cm="1">
        <f t="array" ref="H625">_xlfn.IFS(marketing_campaign[[#This Row],[Family_size]]=1,"Family_with_one_child",marketing_campaign[[#This Row],[Family_size]]&gt;1,"Family_with_more_children")</f>
        <v>Family_with_more_children</v>
      </c>
      <c r="I625">
        <v>36975</v>
      </c>
      <c r="J625" t="str">
        <f>IF(marketing_campaign[[#This Row],[Income]]&gt;=Sheet21!B675,"high_income","low_income")</f>
        <v>high_income</v>
      </c>
      <c r="K625">
        <v>1</v>
      </c>
      <c r="L625">
        <v>0</v>
      </c>
      <c r="M625" s="1">
        <v>41636</v>
      </c>
      <c r="N625">
        <v>50</v>
      </c>
      <c r="O625" t="str" cm="1">
        <f t="array" ref="O625">_xlfn.IFS(AND(marketing_campaign[[#This Row],[Recency]]&gt;=0,marketing_campaign[[#This Row],[Recency]]&lt;=14),"Early Recency",AND(marketing_campaign[[#This Row],[Recency]]&gt;=15,marketing_campaign[[#This Row],[Recency]]&lt;=31),"Mid-Recency",marketing_campaign[[#This Row],[Recency]]&gt;=32,"high Recency")</f>
        <v>high Recency</v>
      </c>
      <c r="P625">
        <v>10</v>
      </c>
      <c r="Q625">
        <v>6</v>
      </c>
      <c r="R625">
        <v>11</v>
      </c>
      <c r="S625">
        <v>0</v>
      </c>
      <c r="T625">
        <v>4</v>
      </c>
      <c r="U625">
        <v>2</v>
      </c>
      <c r="V625">
        <f>marketing_campaign[[#This Row],[MntGoldProds]]+marketing_campaign[[#This Row],[MntSweetProducts]]+marketing_campaign[[#This Row],[MntFishProducts]]+marketing_campaign[[#This Row],[MntMeatProducts]]+marketing_campaign[[#This Row],[MntFruits]]+marketing_campaign[[#This Row],[MntWines]]</f>
        <v>33</v>
      </c>
      <c r="W625">
        <v>1</v>
      </c>
      <c r="X625">
        <v>1</v>
      </c>
      <c r="Y625">
        <v>0</v>
      </c>
      <c r="Z625">
        <v>3</v>
      </c>
      <c r="AA625">
        <f t="shared" si="19"/>
        <v>5</v>
      </c>
      <c r="AB625" t="str" cm="1">
        <f t="array" ref="AB625">_xlfn.IFS(AND(AA625&gt;=0,AA625&lt;=15),"low purchase",AND(AA625&gt;=16,AA625&lt;=30),"mid purchase",AA625&gt;=31,"high purchase")</f>
        <v>low purchase</v>
      </c>
      <c r="AC625">
        <v>7</v>
      </c>
      <c r="AD625" t="str">
        <f>IF(marketing_campaign[[#This Row],[NumWebVisitsMonth]]&gt;=5.3,"higher_webvists","lower_webvisits")</f>
        <v>higher_webvists</v>
      </c>
      <c r="AE625">
        <v>0</v>
      </c>
      <c r="AF625">
        <v>0</v>
      </c>
      <c r="AG625">
        <v>0</v>
      </c>
      <c r="AH625">
        <v>0</v>
      </c>
      <c r="AI625">
        <v>0</v>
      </c>
      <c r="AJ625">
        <v>0</v>
      </c>
      <c r="AK625">
        <v>3</v>
      </c>
      <c r="AL625">
        <v>11</v>
      </c>
      <c r="AM625">
        <v>0</v>
      </c>
      <c r="AN625">
        <f>marketing_campaign[[#This Row],[AcceptedCmp2]]+marketing_campaign[[#This Row],[AcceptedCmp1]]+marketing_campaign[[#This Row],[AcceptedCmp5]]+marketing_campaign[[#This Row],[AcceptedCmp4]]+marketing_campaign[[#This Row],[AcceptedCmp3]]+marketing_campaign[[#This Row],[Response]]</f>
        <v>0</v>
      </c>
      <c r="AO625" t="str" cm="1">
        <f t="array" ref="AO62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26" spans="1:41" x14ac:dyDescent="0.35">
      <c r="A626">
        <v>6583</v>
      </c>
      <c r="B626">
        <v>1955</v>
      </c>
      <c r="C626">
        <f t="shared" ca="1" si="18"/>
        <v>71</v>
      </c>
      <c r="D626" t="str" cm="1">
        <f t="array" aca="1" ref="D62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26" t="s">
        <v>37</v>
      </c>
      <c r="F626" t="s">
        <v>33</v>
      </c>
      <c r="G626" cm="1">
        <f t="array" ref="G626">_xlfn.IFS(marketing_campaign[[#This Row],[Marital_Status]]="Single",K626+L626+1,marketing_campaign[[#This Row],[Marital_Status]]="Together",K626+L626+2,marketing_campaign[[#This Row],[Marital_Status]]="Alone",K626+L626+1,marketing_campaign[[#This Row],[Marital_Status]]="Married",K626+L626+2,marketing_campaign[[#This Row],[Marital_Status]]="Divorced",K626+L626+1,marketing_campaign[[#This Row],[Marital_Status]]="YOLO",K626+L626+1,marketing_campaign[[#This Row],[Marital_Status]]="Absurd",K626+L626+1,marketing_campaign[[#This Row],[Marital_Status]]="Widow",K626+L626+1)</f>
        <v>2</v>
      </c>
      <c r="H626" t="str" cm="1">
        <f t="array" ref="H626">_xlfn.IFS(marketing_campaign[[#This Row],[Family_size]]=1,"Family_with_one_child",marketing_campaign[[#This Row],[Family_size]]&gt;1,"Family_with_more_children")</f>
        <v>Family_with_more_children</v>
      </c>
      <c r="I626">
        <v>72635</v>
      </c>
      <c r="J626" t="str">
        <f>IF(marketing_campaign[[#This Row],[Income]]&gt;=Sheet21!B676,"high_income","low_income")</f>
        <v>high_income</v>
      </c>
      <c r="K626">
        <v>0</v>
      </c>
      <c r="L626">
        <v>0</v>
      </c>
      <c r="M626" s="1">
        <v>41428</v>
      </c>
      <c r="N626">
        <v>54</v>
      </c>
      <c r="O626" t="str" cm="1">
        <f t="array" ref="O626">_xlfn.IFS(AND(marketing_campaign[[#This Row],[Recency]]&gt;=0,marketing_campaign[[#This Row],[Recency]]&lt;=14),"Early Recency",AND(marketing_campaign[[#This Row],[Recency]]&gt;=15,marketing_campaign[[#This Row],[Recency]]&lt;=31),"Mid-Recency",marketing_campaign[[#This Row],[Recency]]&gt;=32,"high Recency")</f>
        <v>high Recency</v>
      </c>
      <c r="P626">
        <v>390</v>
      </c>
      <c r="Q626">
        <v>22</v>
      </c>
      <c r="R626">
        <v>323</v>
      </c>
      <c r="S626">
        <v>104</v>
      </c>
      <c r="T626">
        <v>35</v>
      </c>
      <c r="U626">
        <v>107</v>
      </c>
      <c r="V626">
        <f>marketing_campaign[[#This Row],[MntGoldProds]]+marketing_campaign[[#This Row],[MntSweetProducts]]+marketing_campaign[[#This Row],[MntFishProducts]]+marketing_campaign[[#This Row],[MntMeatProducts]]+marketing_campaign[[#This Row],[MntFruits]]+marketing_campaign[[#This Row],[MntWines]]</f>
        <v>981</v>
      </c>
      <c r="W626">
        <v>1</v>
      </c>
      <c r="X626">
        <v>6</v>
      </c>
      <c r="Y626">
        <v>8</v>
      </c>
      <c r="Z626">
        <v>6</v>
      </c>
      <c r="AA626">
        <f t="shared" si="19"/>
        <v>21</v>
      </c>
      <c r="AB626" t="str" cm="1">
        <f t="array" ref="AB626">_xlfn.IFS(AND(AA626&gt;=0,AA626&lt;=15),"low purchase",AND(AA626&gt;=16,AA626&lt;=30),"mid purchase",AA626&gt;=31,"high purchase")</f>
        <v>mid purchase</v>
      </c>
      <c r="AC626">
        <v>3</v>
      </c>
      <c r="AD626" t="str">
        <f>IF(marketing_campaign[[#This Row],[NumWebVisitsMonth]]&gt;=5.3,"higher_webvists","lower_webvisits")</f>
        <v>lower_webvisits</v>
      </c>
      <c r="AE626">
        <v>0</v>
      </c>
      <c r="AF626">
        <v>0</v>
      </c>
      <c r="AG626">
        <v>0</v>
      </c>
      <c r="AH626">
        <v>1</v>
      </c>
      <c r="AI626">
        <v>0</v>
      </c>
      <c r="AJ626">
        <v>0</v>
      </c>
      <c r="AK626">
        <v>3</v>
      </c>
      <c r="AL626">
        <v>11</v>
      </c>
      <c r="AM626">
        <v>0</v>
      </c>
      <c r="AN626">
        <f>marketing_campaign[[#This Row],[AcceptedCmp2]]+marketing_campaign[[#This Row],[AcceptedCmp1]]+marketing_campaign[[#This Row],[AcceptedCmp5]]+marketing_campaign[[#This Row],[AcceptedCmp4]]+marketing_campaign[[#This Row],[AcceptedCmp3]]+marketing_campaign[[#This Row],[Response]]</f>
        <v>1</v>
      </c>
      <c r="AO626" t="str" cm="1">
        <f t="array" ref="AO62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627" spans="1:41" x14ac:dyDescent="0.35">
      <c r="A627">
        <v>3641</v>
      </c>
      <c r="B627">
        <v>1976</v>
      </c>
      <c r="C627">
        <f t="shared" ca="1" si="18"/>
        <v>50</v>
      </c>
      <c r="D627" t="str" cm="1">
        <f t="array" aca="1" ref="D62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27" t="s">
        <v>29</v>
      </c>
      <c r="F627" t="s">
        <v>33</v>
      </c>
      <c r="G627" cm="1">
        <f t="array" ref="G627">_xlfn.IFS(marketing_campaign[[#This Row],[Marital_Status]]="Single",K627+L627+1,marketing_campaign[[#This Row],[Marital_Status]]="Together",K627+L627+2,marketing_campaign[[#This Row],[Marital_Status]]="Alone",K627+L627+1,marketing_campaign[[#This Row],[Marital_Status]]="Married",K627+L627+2,marketing_campaign[[#This Row],[Marital_Status]]="Divorced",K627+L627+1,marketing_campaign[[#This Row],[Marital_Status]]="YOLO",K627+L627+1,marketing_campaign[[#This Row],[Marital_Status]]="Absurd",K627+L627+1,marketing_campaign[[#This Row],[Marital_Status]]="Widow",K627+L627+1)</f>
        <v>3</v>
      </c>
      <c r="H627" t="str" cm="1">
        <f t="array" ref="H627">_xlfn.IFS(marketing_campaign[[#This Row],[Family_size]]=1,"Family_with_one_child",marketing_campaign[[#This Row],[Family_size]]&gt;1,"Family_with_more_children")</f>
        <v>Family_with_more_children</v>
      </c>
      <c r="I627">
        <v>13624</v>
      </c>
      <c r="J627" t="str">
        <f>IF(marketing_campaign[[#This Row],[Income]]&gt;=Sheet21!B677,"high_income","low_income")</f>
        <v>high_income</v>
      </c>
      <c r="K627">
        <v>1</v>
      </c>
      <c r="L627">
        <v>0</v>
      </c>
      <c r="M627" s="1">
        <v>41294</v>
      </c>
      <c r="N627">
        <v>93</v>
      </c>
      <c r="O627" t="str" cm="1">
        <f t="array" ref="O627">_xlfn.IFS(AND(marketing_campaign[[#This Row],[Recency]]&gt;=0,marketing_campaign[[#This Row],[Recency]]&lt;=14),"Early Recency",AND(marketing_campaign[[#This Row],[Recency]]&gt;=15,marketing_campaign[[#This Row],[Recency]]&lt;=31),"Mid-Recency",marketing_campaign[[#This Row],[Recency]]&gt;=32,"high Recency")</f>
        <v>high Recency</v>
      </c>
      <c r="P627">
        <v>10</v>
      </c>
      <c r="Q627">
        <v>2</v>
      </c>
      <c r="R627">
        <v>15</v>
      </c>
      <c r="S627">
        <v>2</v>
      </c>
      <c r="T627">
        <v>1</v>
      </c>
      <c r="U627">
        <v>6</v>
      </c>
      <c r="V627">
        <f>marketing_campaign[[#This Row],[MntGoldProds]]+marketing_campaign[[#This Row],[MntSweetProducts]]+marketing_campaign[[#This Row],[MntFishProducts]]+marketing_campaign[[#This Row],[MntMeatProducts]]+marketing_campaign[[#This Row],[MntFruits]]+marketing_campaign[[#This Row],[MntWines]]</f>
        <v>36</v>
      </c>
      <c r="W627">
        <v>2</v>
      </c>
      <c r="X627">
        <v>2</v>
      </c>
      <c r="Y627">
        <v>0</v>
      </c>
      <c r="Z627">
        <v>3</v>
      </c>
      <c r="AA627">
        <f t="shared" si="19"/>
        <v>7</v>
      </c>
      <c r="AB627" t="str" cm="1">
        <f t="array" ref="AB627">_xlfn.IFS(AND(AA627&gt;=0,AA627&lt;=15),"low purchase",AND(AA627&gt;=16,AA627&lt;=30),"mid purchase",AA627&gt;=31,"high purchase")</f>
        <v>low purchase</v>
      </c>
      <c r="AC627">
        <v>6</v>
      </c>
      <c r="AD627" t="str">
        <f>IF(marketing_campaign[[#This Row],[NumWebVisitsMonth]]&gt;=5.3,"higher_webvists","lower_webvisits")</f>
        <v>higher_webvists</v>
      </c>
      <c r="AE627">
        <v>0</v>
      </c>
      <c r="AF627">
        <v>0</v>
      </c>
      <c r="AG627">
        <v>0</v>
      </c>
      <c r="AH627">
        <v>0</v>
      </c>
      <c r="AI627">
        <v>0</v>
      </c>
      <c r="AJ627">
        <v>0</v>
      </c>
      <c r="AK627">
        <v>3</v>
      </c>
      <c r="AL627">
        <v>11</v>
      </c>
      <c r="AM627">
        <v>0</v>
      </c>
      <c r="AN627">
        <f>marketing_campaign[[#This Row],[AcceptedCmp2]]+marketing_campaign[[#This Row],[AcceptedCmp1]]+marketing_campaign[[#This Row],[AcceptedCmp5]]+marketing_campaign[[#This Row],[AcceptedCmp4]]+marketing_campaign[[#This Row],[AcceptedCmp3]]+marketing_campaign[[#This Row],[Response]]</f>
        <v>0</v>
      </c>
      <c r="AO627" t="str" cm="1">
        <f t="array" ref="AO62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28" spans="1:41" x14ac:dyDescent="0.35">
      <c r="A628">
        <v>10156</v>
      </c>
      <c r="B628">
        <v>1975</v>
      </c>
      <c r="C628">
        <f t="shared" ca="1" si="18"/>
        <v>51</v>
      </c>
      <c r="D628" t="str" cm="1">
        <f t="array" aca="1" ref="D62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28" t="s">
        <v>29</v>
      </c>
      <c r="F628" t="s">
        <v>30</v>
      </c>
      <c r="G628" cm="1">
        <f t="array" ref="G628">_xlfn.IFS(marketing_campaign[[#This Row],[Marital_Status]]="Single",K628+L628+1,marketing_campaign[[#This Row],[Marital_Status]]="Together",K628+L628+2,marketing_campaign[[#This Row],[Marital_Status]]="Alone",K628+L628+1,marketing_campaign[[#This Row],[Marital_Status]]="Married",K628+L628+2,marketing_campaign[[#This Row],[Marital_Status]]="Divorced",K628+L628+1,marketing_campaign[[#This Row],[Marital_Status]]="YOLO",K628+L628+1,marketing_campaign[[#This Row],[Marital_Status]]="Absurd",K628+L628+1,marketing_campaign[[#This Row],[Marital_Status]]="Widow",K628+L628+1)</f>
        <v>2</v>
      </c>
      <c r="H628" t="str" cm="1">
        <f t="array" ref="H628">_xlfn.IFS(marketing_campaign[[#This Row],[Family_size]]=1,"Family_with_one_child",marketing_campaign[[#This Row],[Family_size]]&gt;1,"Family_with_more_children")</f>
        <v>Family_with_more_children</v>
      </c>
      <c r="I628">
        <v>84196</v>
      </c>
      <c r="J628" t="str">
        <f>IF(marketing_campaign[[#This Row],[Income]]&gt;=Sheet21!B678,"high_income","low_income")</f>
        <v>high_income</v>
      </c>
      <c r="K628">
        <v>0</v>
      </c>
      <c r="L628">
        <v>1</v>
      </c>
      <c r="M628" s="1">
        <v>41428</v>
      </c>
      <c r="N628">
        <v>56</v>
      </c>
      <c r="O628" t="str" cm="1">
        <f t="array" ref="O628">_xlfn.IFS(AND(marketing_campaign[[#This Row],[Recency]]&gt;=0,marketing_campaign[[#This Row],[Recency]]&lt;=14),"Early Recency",AND(marketing_campaign[[#This Row],[Recency]]&gt;=15,marketing_campaign[[#This Row],[Recency]]&lt;=31),"Mid-Recency",marketing_campaign[[#This Row],[Recency]]&gt;=32,"high Recency")</f>
        <v>high Recency</v>
      </c>
      <c r="P628">
        <v>215</v>
      </c>
      <c r="Q628">
        <v>63</v>
      </c>
      <c r="R628">
        <v>507</v>
      </c>
      <c r="S628">
        <v>231</v>
      </c>
      <c r="T628">
        <v>31</v>
      </c>
      <c r="U628">
        <v>190</v>
      </c>
      <c r="V628">
        <f>marketing_campaign[[#This Row],[MntGoldProds]]+marketing_campaign[[#This Row],[MntSweetProducts]]+marketing_campaign[[#This Row],[MntFishProducts]]+marketing_campaign[[#This Row],[MntMeatProducts]]+marketing_campaign[[#This Row],[MntFruits]]+marketing_campaign[[#This Row],[MntWines]]</f>
        <v>1237</v>
      </c>
      <c r="W628">
        <v>1</v>
      </c>
      <c r="X628">
        <v>8</v>
      </c>
      <c r="Y628">
        <v>4</v>
      </c>
      <c r="Z628">
        <v>7</v>
      </c>
      <c r="AA628">
        <f t="shared" si="19"/>
        <v>20</v>
      </c>
      <c r="AB628" t="str" cm="1">
        <f t="array" ref="AB628">_xlfn.IFS(AND(AA628&gt;=0,AA628&lt;=15),"low purchase",AND(AA628&gt;=16,AA628&lt;=30),"mid purchase",AA628&gt;=31,"high purchase")</f>
        <v>mid purchase</v>
      </c>
      <c r="AC628">
        <v>3</v>
      </c>
      <c r="AD628" t="str">
        <f>IF(marketing_campaign[[#This Row],[NumWebVisitsMonth]]&gt;=5.3,"higher_webvists","lower_webvisits")</f>
        <v>lower_webvisits</v>
      </c>
      <c r="AE628">
        <v>0</v>
      </c>
      <c r="AF628">
        <v>0</v>
      </c>
      <c r="AG628">
        <v>0</v>
      </c>
      <c r="AH628">
        <v>0</v>
      </c>
      <c r="AI628">
        <v>0</v>
      </c>
      <c r="AJ628">
        <v>0</v>
      </c>
      <c r="AK628">
        <v>3</v>
      </c>
      <c r="AL628">
        <v>11</v>
      </c>
      <c r="AM628">
        <v>0</v>
      </c>
      <c r="AN628">
        <f>marketing_campaign[[#This Row],[AcceptedCmp2]]+marketing_campaign[[#This Row],[AcceptedCmp1]]+marketing_campaign[[#This Row],[AcceptedCmp5]]+marketing_campaign[[#This Row],[AcceptedCmp4]]+marketing_campaign[[#This Row],[AcceptedCmp3]]+marketing_campaign[[#This Row],[Response]]</f>
        <v>0</v>
      </c>
      <c r="AO628" t="str" cm="1">
        <f t="array" ref="AO62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29" spans="1:41" x14ac:dyDescent="0.35">
      <c r="A629">
        <v>4299</v>
      </c>
      <c r="B629">
        <v>1960</v>
      </c>
      <c r="C629">
        <f t="shared" ca="1" si="18"/>
        <v>66</v>
      </c>
      <c r="D629" t="str" cm="1">
        <f t="array" aca="1" ref="D62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29" t="s">
        <v>29</v>
      </c>
      <c r="F629" t="s">
        <v>31</v>
      </c>
      <c r="G629" cm="1">
        <f t="array" ref="G629">_xlfn.IFS(marketing_campaign[[#This Row],[Marital_Status]]="Single",K629+L629+1,marketing_campaign[[#This Row],[Marital_Status]]="Together",K629+L629+2,marketing_campaign[[#This Row],[Marital_Status]]="Alone",K629+L629+1,marketing_campaign[[#This Row],[Marital_Status]]="Married",K629+L629+2,marketing_campaign[[#This Row],[Marital_Status]]="Divorced",K629+L629+1,marketing_campaign[[#This Row],[Marital_Status]]="YOLO",K629+L629+1,marketing_campaign[[#This Row],[Marital_Status]]="Absurd",K629+L629+1,marketing_campaign[[#This Row],[Marital_Status]]="Widow",K629+L629+1)</f>
        <v>3</v>
      </c>
      <c r="H629" t="str" cm="1">
        <f t="array" ref="H629">_xlfn.IFS(marketing_campaign[[#This Row],[Family_size]]=1,"Family_with_one_child",marketing_campaign[[#This Row],[Family_size]]&gt;1,"Family_with_more_children")</f>
        <v>Family_with_more_children</v>
      </c>
      <c r="I629">
        <v>70971</v>
      </c>
      <c r="J629" t="str">
        <f>IF(marketing_campaign[[#This Row],[Income]]&gt;=Sheet21!B679,"high_income","low_income")</f>
        <v>high_income</v>
      </c>
      <c r="K629">
        <v>0</v>
      </c>
      <c r="L629">
        <v>1</v>
      </c>
      <c r="M629" s="1">
        <v>41173</v>
      </c>
      <c r="N629">
        <v>28</v>
      </c>
      <c r="O629" t="str" cm="1">
        <f t="array" ref="O629">_xlfn.IFS(AND(marketing_campaign[[#This Row],[Recency]]&gt;=0,marketing_campaign[[#This Row],[Recency]]&lt;=14),"Early Recency",AND(marketing_campaign[[#This Row],[Recency]]&gt;=15,marketing_campaign[[#This Row],[Recency]]&lt;=31),"Mid-Recency",marketing_campaign[[#This Row],[Recency]]&gt;=32,"high Recency")</f>
        <v>Mid-Recency</v>
      </c>
      <c r="P629">
        <v>1001</v>
      </c>
      <c r="Q629">
        <v>17</v>
      </c>
      <c r="R629">
        <v>572</v>
      </c>
      <c r="S629">
        <v>93</v>
      </c>
      <c r="T629">
        <v>125</v>
      </c>
      <c r="U629">
        <v>17</v>
      </c>
      <c r="V629">
        <f>marketing_campaign[[#This Row],[MntGoldProds]]+marketing_campaign[[#This Row],[MntSweetProducts]]+marketing_campaign[[#This Row],[MntFishProducts]]+marketing_campaign[[#This Row],[MntMeatProducts]]+marketing_campaign[[#This Row],[MntFruits]]+marketing_campaign[[#This Row],[MntWines]]</f>
        <v>1825</v>
      </c>
      <c r="W629">
        <v>7</v>
      </c>
      <c r="X629">
        <v>11</v>
      </c>
      <c r="Y629">
        <v>11</v>
      </c>
      <c r="Z629">
        <v>5</v>
      </c>
      <c r="AA629">
        <f t="shared" si="19"/>
        <v>34</v>
      </c>
      <c r="AB629" t="str" cm="1">
        <f t="array" ref="AB629">_xlfn.IFS(AND(AA629&gt;=0,AA629&lt;=15),"low purchase",AND(AA629&gt;=16,AA629&lt;=30),"mid purchase",AA629&gt;=31,"high purchase")</f>
        <v>high purchase</v>
      </c>
      <c r="AC629">
        <v>7</v>
      </c>
      <c r="AD629" t="str">
        <f>IF(marketing_campaign[[#This Row],[NumWebVisitsMonth]]&gt;=5.3,"higher_webvists","lower_webvisits")</f>
        <v>higher_webvists</v>
      </c>
      <c r="AE629">
        <v>0</v>
      </c>
      <c r="AF629">
        <v>0</v>
      </c>
      <c r="AG629">
        <v>0</v>
      </c>
      <c r="AH629">
        <v>0</v>
      </c>
      <c r="AI629">
        <v>0</v>
      </c>
      <c r="AJ629">
        <v>0</v>
      </c>
      <c r="AK629">
        <v>3</v>
      </c>
      <c r="AL629">
        <v>11</v>
      </c>
      <c r="AM629">
        <v>1</v>
      </c>
      <c r="AN629">
        <f>marketing_campaign[[#This Row],[AcceptedCmp2]]+marketing_campaign[[#This Row],[AcceptedCmp1]]+marketing_campaign[[#This Row],[AcceptedCmp5]]+marketing_campaign[[#This Row],[AcceptedCmp4]]+marketing_campaign[[#This Row],[AcceptedCmp3]]+marketing_campaign[[#This Row],[Response]]</f>
        <v>1</v>
      </c>
      <c r="AO629" t="str" cm="1">
        <f t="array" ref="AO62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630" spans="1:41" x14ac:dyDescent="0.35">
      <c r="A630">
        <v>3469</v>
      </c>
      <c r="B630">
        <v>1977</v>
      </c>
      <c r="C630">
        <f t="shared" ca="1" si="18"/>
        <v>49</v>
      </c>
      <c r="D630" t="str" cm="1">
        <f t="array" aca="1" ref="D63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30" t="s">
        <v>32</v>
      </c>
      <c r="F630" t="s">
        <v>35</v>
      </c>
      <c r="G630" cm="1">
        <f t="array" ref="G630">_xlfn.IFS(marketing_campaign[[#This Row],[Marital_Status]]="Single",K630+L630+1,marketing_campaign[[#This Row],[Marital_Status]]="Together",K630+L630+2,marketing_campaign[[#This Row],[Marital_Status]]="Alone",K630+L630+1,marketing_campaign[[#This Row],[Marital_Status]]="Married",K630+L630+2,marketing_campaign[[#This Row],[Marital_Status]]="Divorced",K630+L630+1,marketing_campaign[[#This Row],[Marital_Status]]="YOLO",K630+L630+1,marketing_campaign[[#This Row],[Marital_Status]]="Absurd",K630+L630+1,marketing_campaign[[#This Row],[Marital_Status]]="Widow",K630+L630+1)</f>
        <v>3</v>
      </c>
      <c r="H630" t="str" cm="1">
        <f t="array" ref="H630">_xlfn.IFS(marketing_campaign[[#This Row],[Family_size]]=1,"Family_with_one_child",marketing_campaign[[#This Row],[Family_size]]&gt;1,"Family_with_more_children")</f>
        <v>Family_with_more_children</v>
      </c>
      <c r="I630">
        <v>34487</v>
      </c>
      <c r="J630" t="str">
        <f>IF(marketing_campaign[[#This Row],[Income]]&gt;=Sheet21!B680,"high_income","low_income")</f>
        <v>high_income</v>
      </c>
      <c r="K630">
        <v>1</v>
      </c>
      <c r="L630">
        <v>1</v>
      </c>
      <c r="M630" s="1">
        <v>41158</v>
      </c>
      <c r="N630">
        <v>94</v>
      </c>
      <c r="O630" t="str" cm="1">
        <f t="array" ref="O630">_xlfn.IFS(AND(marketing_campaign[[#This Row],[Recency]]&gt;=0,marketing_campaign[[#This Row],[Recency]]&lt;=14),"Early Recency",AND(marketing_campaign[[#This Row],[Recency]]&gt;=15,marketing_campaign[[#This Row],[Recency]]&lt;=31),"Mid-Recency",marketing_campaign[[#This Row],[Recency]]&gt;=32,"high Recency")</f>
        <v>high Recency</v>
      </c>
      <c r="P630">
        <v>19</v>
      </c>
      <c r="Q630">
        <v>18</v>
      </c>
      <c r="R630">
        <v>33</v>
      </c>
      <c r="S630">
        <v>24</v>
      </c>
      <c r="T630">
        <v>1</v>
      </c>
      <c r="U630">
        <v>8</v>
      </c>
      <c r="V630">
        <f>marketing_campaign[[#This Row],[MntGoldProds]]+marketing_campaign[[#This Row],[MntSweetProducts]]+marketing_campaign[[#This Row],[MntFishProducts]]+marketing_campaign[[#This Row],[MntMeatProducts]]+marketing_campaign[[#This Row],[MntFruits]]+marketing_campaign[[#This Row],[MntWines]]</f>
        <v>103</v>
      </c>
      <c r="W630">
        <v>3</v>
      </c>
      <c r="X630">
        <v>3</v>
      </c>
      <c r="Y630">
        <v>0</v>
      </c>
      <c r="Z630">
        <v>3</v>
      </c>
      <c r="AA630">
        <f t="shared" si="19"/>
        <v>9</v>
      </c>
      <c r="AB630" t="str" cm="1">
        <f t="array" ref="AB630">_xlfn.IFS(AND(AA630&gt;=0,AA630&lt;=15),"low purchase",AND(AA630&gt;=16,AA630&lt;=30),"mid purchase",AA630&gt;=31,"high purchase")</f>
        <v>low purchase</v>
      </c>
      <c r="AC630">
        <v>9</v>
      </c>
      <c r="AD630" t="str">
        <f>IF(marketing_campaign[[#This Row],[NumWebVisitsMonth]]&gt;=5.3,"higher_webvists","lower_webvisits")</f>
        <v>higher_webvists</v>
      </c>
      <c r="AE630">
        <v>0</v>
      </c>
      <c r="AF630">
        <v>0</v>
      </c>
      <c r="AG630">
        <v>0</v>
      </c>
      <c r="AH630">
        <v>0</v>
      </c>
      <c r="AI630">
        <v>0</v>
      </c>
      <c r="AJ630">
        <v>0</v>
      </c>
      <c r="AK630">
        <v>3</v>
      </c>
      <c r="AL630">
        <v>11</v>
      </c>
      <c r="AM630">
        <v>0</v>
      </c>
      <c r="AN630">
        <f>marketing_campaign[[#This Row],[AcceptedCmp2]]+marketing_campaign[[#This Row],[AcceptedCmp1]]+marketing_campaign[[#This Row],[AcceptedCmp5]]+marketing_campaign[[#This Row],[AcceptedCmp4]]+marketing_campaign[[#This Row],[AcceptedCmp3]]+marketing_campaign[[#This Row],[Response]]</f>
        <v>0</v>
      </c>
      <c r="AO630" t="str" cm="1">
        <f t="array" ref="AO63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31" spans="1:41" x14ac:dyDescent="0.35">
      <c r="A631">
        <v>5063</v>
      </c>
      <c r="B631">
        <v>1977</v>
      </c>
      <c r="C631">
        <f t="shared" ca="1" si="18"/>
        <v>49</v>
      </c>
      <c r="D631" t="str" cm="1">
        <f t="array" aca="1" ref="D63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31" t="s">
        <v>29</v>
      </c>
      <c r="F631" t="s">
        <v>30</v>
      </c>
      <c r="G631" cm="1">
        <f t="array" ref="G631">_xlfn.IFS(marketing_campaign[[#This Row],[Marital_Status]]="Single",K631+L631+1,marketing_campaign[[#This Row],[Marital_Status]]="Together",K631+L631+2,marketing_campaign[[#This Row],[Marital_Status]]="Alone",K631+L631+1,marketing_campaign[[#This Row],[Marital_Status]]="Married",K631+L631+2,marketing_campaign[[#This Row],[Marital_Status]]="Divorced",K631+L631+1,marketing_campaign[[#This Row],[Marital_Status]]="YOLO",K631+L631+1,marketing_campaign[[#This Row],[Marital_Status]]="Absurd",K631+L631+1,marketing_campaign[[#This Row],[Marital_Status]]="Widow",K631+L631+1)</f>
        <v>2</v>
      </c>
      <c r="H631" t="str" cm="1">
        <f t="array" ref="H631">_xlfn.IFS(marketing_campaign[[#This Row],[Family_size]]=1,"Family_with_one_child",marketing_campaign[[#This Row],[Family_size]]&gt;1,"Family_with_more_children")</f>
        <v>Family_with_more_children</v>
      </c>
      <c r="I631">
        <v>28769</v>
      </c>
      <c r="J631" t="str">
        <f>IF(marketing_campaign[[#This Row],[Income]]&gt;=Sheet21!B681,"high_income","low_income")</f>
        <v>high_income</v>
      </c>
      <c r="K631">
        <v>1</v>
      </c>
      <c r="L631">
        <v>0</v>
      </c>
      <c r="M631" s="1">
        <v>41261</v>
      </c>
      <c r="N631">
        <v>76</v>
      </c>
      <c r="O631" t="str" cm="1">
        <f t="array" ref="O631">_xlfn.IFS(AND(marketing_campaign[[#This Row],[Recency]]&gt;=0,marketing_campaign[[#This Row],[Recency]]&lt;=14),"Early Recency",AND(marketing_campaign[[#This Row],[Recency]]&gt;=15,marketing_campaign[[#This Row],[Recency]]&lt;=31),"Mid-Recency",marketing_campaign[[#This Row],[Recency]]&gt;=32,"high Recency")</f>
        <v>high Recency</v>
      </c>
      <c r="P631">
        <v>41</v>
      </c>
      <c r="Q631">
        <v>5</v>
      </c>
      <c r="R631">
        <v>129</v>
      </c>
      <c r="S631">
        <v>10</v>
      </c>
      <c r="T631">
        <v>3</v>
      </c>
      <c r="U631">
        <v>3</v>
      </c>
      <c r="V631">
        <f>marketing_campaign[[#This Row],[MntGoldProds]]+marketing_campaign[[#This Row],[MntSweetProducts]]+marketing_campaign[[#This Row],[MntFishProducts]]+marketing_campaign[[#This Row],[MntMeatProducts]]+marketing_campaign[[#This Row],[MntFruits]]+marketing_campaign[[#This Row],[MntWines]]</f>
        <v>191</v>
      </c>
      <c r="W631">
        <v>3</v>
      </c>
      <c r="X631">
        <v>4</v>
      </c>
      <c r="Y631">
        <v>1</v>
      </c>
      <c r="Z631">
        <v>4</v>
      </c>
      <c r="AA631">
        <f t="shared" si="19"/>
        <v>12</v>
      </c>
      <c r="AB631" t="str" cm="1">
        <f t="array" ref="AB631">_xlfn.IFS(AND(AA631&gt;=0,AA631&lt;=15),"low purchase",AND(AA631&gt;=16,AA631&lt;=30),"mid purchase",AA631&gt;=31,"high purchase")</f>
        <v>low purchase</v>
      </c>
      <c r="AC631">
        <v>9</v>
      </c>
      <c r="AD631" t="str">
        <f>IF(marketing_campaign[[#This Row],[NumWebVisitsMonth]]&gt;=5.3,"higher_webvists","lower_webvisits")</f>
        <v>higher_webvists</v>
      </c>
      <c r="AE631">
        <v>0</v>
      </c>
      <c r="AF631">
        <v>0</v>
      </c>
      <c r="AG631">
        <v>0</v>
      </c>
      <c r="AH631">
        <v>0</v>
      </c>
      <c r="AI631">
        <v>0</v>
      </c>
      <c r="AJ631">
        <v>0</v>
      </c>
      <c r="AK631">
        <v>3</v>
      </c>
      <c r="AL631">
        <v>11</v>
      </c>
      <c r="AM631">
        <v>0</v>
      </c>
      <c r="AN631">
        <f>marketing_campaign[[#This Row],[AcceptedCmp2]]+marketing_campaign[[#This Row],[AcceptedCmp1]]+marketing_campaign[[#This Row],[AcceptedCmp5]]+marketing_campaign[[#This Row],[AcceptedCmp4]]+marketing_campaign[[#This Row],[AcceptedCmp3]]+marketing_campaign[[#This Row],[Response]]</f>
        <v>0</v>
      </c>
      <c r="AO631" t="str" cm="1">
        <f t="array" ref="AO63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32" spans="1:41" x14ac:dyDescent="0.35">
      <c r="A632">
        <v>10727</v>
      </c>
      <c r="B632">
        <v>1970</v>
      </c>
      <c r="C632">
        <f t="shared" ca="1" si="18"/>
        <v>56</v>
      </c>
      <c r="D632" t="str" cm="1">
        <f t="array" aca="1" ref="D63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32" t="s">
        <v>32</v>
      </c>
      <c r="F632" t="s">
        <v>33</v>
      </c>
      <c r="G632" cm="1">
        <f t="array" ref="G632">_xlfn.IFS(marketing_campaign[[#This Row],[Marital_Status]]="Single",K632+L632+1,marketing_campaign[[#This Row],[Marital_Status]]="Together",K632+L632+2,marketing_campaign[[#This Row],[Marital_Status]]="Alone",K632+L632+1,marketing_campaign[[#This Row],[Marital_Status]]="Married",K632+L632+2,marketing_campaign[[#This Row],[Marital_Status]]="Divorced",K632+L632+1,marketing_campaign[[#This Row],[Marital_Status]]="YOLO",K632+L632+1,marketing_campaign[[#This Row],[Marital_Status]]="Absurd",K632+L632+1,marketing_campaign[[#This Row],[Marital_Status]]="Widow",K632+L632+1)</f>
        <v>3</v>
      </c>
      <c r="H632" t="str" cm="1">
        <f t="array" ref="H632">_xlfn.IFS(marketing_campaign[[#This Row],[Family_size]]=1,"Family_with_one_child",marketing_campaign[[#This Row],[Family_size]]&gt;1,"Family_with_more_children")</f>
        <v>Family_with_more_children</v>
      </c>
      <c r="I632">
        <v>69084</v>
      </c>
      <c r="J632" t="str">
        <f>IF(marketing_campaign[[#This Row],[Income]]&gt;=Sheet21!B682,"high_income","low_income")</f>
        <v>high_income</v>
      </c>
      <c r="K632">
        <v>1</v>
      </c>
      <c r="L632">
        <v>0</v>
      </c>
      <c r="M632" s="1">
        <v>41597</v>
      </c>
      <c r="N632">
        <v>43</v>
      </c>
      <c r="O632" t="str" cm="1">
        <f t="array" ref="O632">_xlfn.IFS(AND(marketing_campaign[[#This Row],[Recency]]&gt;=0,marketing_campaign[[#This Row],[Recency]]&lt;=14),"Early Recency",AND(marketing_campaign[[#This Row],[Recency]]&gt;=15,marketing_campaign[[#This Row],[Recency]]&lt;=31),"Mid-Recency",marketing_campaign[[#This Row],[Recency]]&gt;=32,"high Recency")</f>
        <v>high Recency</v>
      </c>
      <c r="P632">
        <v>1181</v>
      </c>
      <c r="Q632">
        <v>107</v>
      </c>
      <c r="R632">
        <v>199</v>
      </c>
      <c r="S632">
        <v>39</v>
      </c>
      <c r="T632">
        <v>30</v>
      </c>
      <c r="U632">
        <v>30</v>
      </c>
      <c r="V632">
        <f>marketing_campaign[[#This Row],[MntGoldProds]]+marketing_campaign[[#This Row],[MntSweetProducts]]+marketing_campaign[[#This Row],[MntFishProducts]]+marketing_campaign[[#This Row],[MntMeatProducts]]+marketing_campaign[[#This Row],[MntFruits]]+marketing_campaign[[#This Row],[MntWines]]</f>
        <v>1586</v>
      </c>
      <c r="W632">
        <v>2</v>
      </c>
      <c r="X632">
        <v>7</v>
      </c>
      <c r="Y632">
        <v>3</v>
      </c>
      <c r="Z632">
        <v>13</v>
      </c>
      <c r="AA632">
        <f t="shared" si="19"/>
        <v>25</v>
      </c>
      <c r="AB632" t="str" cm="1">
        <f t="array" ref="AB632">_xlfn.IFS(AND(AA632&gt;=0,AA632&lt;=15),"low purchase",AND(AA632&gt;=16,AA632&lt;=30),"mid purchase",AA632&gt;=31,"high purchase")</f>
        <v>mid purchase</v>
      </c>
      <c r="AC632">
        <v>8</v>
      </c>
      <c r="AD632" t="str">
        <f>IF(marketing_campaign[[#This Row],[NumWebVisitsMonth]]&gt;=5.3,"higher_webvists","lower_webvisits")</f>
        <v>higher_webvists</v>
      </c>
      <c r="AE632">
        <v>0</v>
      </c>
      <c r="AF632">
        <v>0</v>
      </c>
      <c r="AG632">
        <v>0</v>
      </c>
      <c r="AH632">
        <v>0</v>
      </c>
      <c r="AI632">
        <v>0</v>
      </c>
      <c r="AJ632">
        <v>0</v>
      </c>
      <c r="AK632">
        <v>3</v>
      </c>
      <c r="AL632">
        <v>11</v>
      </c>
      <c r="AM632">
        <v>0</v>
      </c>
      <c r="AN632">
        <f>marketing_campaign[[#This Row],[AcceptedCmp2]]+marketing_campaign[[#This Row],[AcceptedCmp1]]+marketing_campaign[[#This Row],[AcceptedCmp5]]+marketing_campaign[[#This Row],[AcceptedCmp4]]+marketing_campaign[[#This Row],[AcceptedCmp3]]+marketing_campaign[[#This Row],[Response]]</f>
        <v>0</v>
      </c>
      <c r="AO632" t="str" cm="1">
        <f t="array" ref="AO63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33" spans="1:41" x14ac:dyDescent="0.35">
      <c r="A633">
        <v>9624</v>
      </c>
      <c r="B633">
        <v>1958</v>
      </c>
      <c r="C633">
        <f t="shared" ca="1" si="18"/>
        <v>68</v>
      </c>
      <c r="D633" t="str" cm="1">
        <f t="array" aca="1" ref="D63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33" t="s">
        <v>32</v>
      </c>
      <c r="F633" t="s">
        <v>31</v>
      </c>
      <c r="G633" cm="1">
        <f t="array" ref="G633">_xlfn.IFS(marketing_campaign[[#This Row],[Marital_Status]]="Single",K633+L633+1,marketing_campaign[[#This Row],[Marital_Status]]="Together",K633+L633+2,marketing_campaign[[#This Row],[Marital_Status]]="Alone",K633+L633+1,marketing_campaign[[#This Row],[Marital_Status]]="Married",K633+L633+2,marketing_campaign[[#This Row],[Marital_Status]]="Divorced",K633+L633+1,marketing_campaign[[#This Row],[Marital_Status]]="YOLO",K633+L633+1,marketing_campaign[[#This Row],[Marital_Status]]="Absurd",K633+L633+1,marketing_campaign[[#This Row],[Marital_Status]]="Widow",K633+L633+1)</f>
        <v>2</v>
      </c>
      <c r="H633" t="str" cm="1">
        <f t="array" ref="H633">_xlfn.IFS(marketing_campaign[[#This Row],[Family_size]]=1,"Family_with_one_child",marketing_campaign[[#This Row],[Family_size]]&gt;1,"Family_with_more_children")</f>
        <v>Family_with_more_children</v>
      </c>
      <c r="I633">
        <v>65488</v>
      </c>
      <c r="J633" t="str">
        <f>IF(marketing_campaign[[#This Row],[Income]]&gt;=Sheet21!B683,"high_income","low_income")</f>
        <v>high_income</v>
      </c>
      <c r="K633">
        <v>0</v>
      </c>
      <c r="L633">
        <v>0</v>
      </c>
      <c r="M633" s="1">
        <v>41803</v>
      </c>
      <c r="N633">
        <v>46</v>
      </c>
      <c r="O633" t="str" cm="1">
        <f t="array" ref="O633">_xlfn.IFS(AND(marketing_campaign[[#This Row],[Recency]]&gt;=0,marketing_campaign[[#This Row],[Recency]]&lt;=14),"Early Recency",AND(marketing_campaign[[#This Row],[Recency]]&gt;=15,marketing_campaign[[#This Row],[Recency]]&lt;=31),"Mid-Recency",marketing_campaign[[#This Row],[Recency]]&gt;=32,"high Recency")</f>
        <v>high Recency</v>
      </c>
      <c r="P633">
        <v>603</v>
      </c>
      <c r="Q633">
        <v>45</v>
      </c>
      <c r="R633">
        <v>207</v>
      </c>
      <c r="S633">
        <v>36</v>
      </c>
      <c r="T633">
        <v>18</v>
      </c>
      <c r="U633">
        <v>54</v>
      </c>
      <c r="V633">
        <f>marketing_campaign[[#This Row],[MntGoldProds]]+marketing_campaign[[#This Row],[MntSweetProducts]]+marketing_campaign[[#This Row],[MntFishProducts]]+marketing_campaign[[#This Row],[MntMeatProducts]]+marketing_campaign[[#This Row],[MntFruits]]+marketing_campaign[[#This Row],[MntWines]]</f>
        <v>963</v>
      </c>
      <c r="W633">
        <v>1</v>
      </c>
      <c r="X633">
        <v>3</v>
      </c>
      <c r="Y633">
        <v>4</v>
      </c>
      <c r="Z633">
        <v>6</v>
      </c>
      <c r="AA633">
        <f t="shared" si="19"/>
        <v>14</v>
      </c>
      <c r="AB633" t="str" cm="1">
        <f t="array" ref="AB633">_xlfn.IFS(AND(AA633&gt;=0,AA633&lt;=15),"low purchase",AND(AA633&gt;=16,AA633&lt;=30),"mid purchase",AA633&gt;=31,"high purchase")</f>
        <v>low purchase</v>
      </c>
      <c r="AC633">
        <v>1</v>
      </c>
      <c r="AD633" t="str">
        <f>IF(marketing_campaign[[#This Row],[NumWebVisitsMonth]]&gt;=5.3,"higher_webvists","lower_webvisits")</f>
        <v>lower_webvisits</v>
      </c>
      <c r="AE633">
        <v>0</v>
      </c>
      <c r="AF633">
        <v>0</v>
      </c>
      <c r="AG633">
        <v>0</v>
      </c>
      <c r="AH633">
        <v>0</v>
      </c>
      <c r="AI633">
        <v>0</v>
      </c>
      <c r="AJ633">
        <v>0</v>
      </c>
      <c r="AK633">
        <v>3</v>
      </c>
      <c r="AL633">
        <v>11</v>
      </c>
      <c r="AM633">
        <v>0</v>
      </c>
      <c r="AN633">
        <f>marketing_campaign[[#This Row],[AcceptedCmp2]]+marketing_campaign[[#This Row],[AcceptedCmp1]]+marketing_campaign[[#This Row],[AcceptedCmp5]]+marketing_campaign[[#This Row],[AcceptedCmp4]]+marketing_campaign[[#This Row],[AcceptedCmp3]]+marketing_campaign[[#This Row],[Response]]</f>
        <v>0</v>
      </c>
      <c r="AO633" t="str" cm="1">
        <f t="array" ref="AO63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34" spans="1:41" x14ac:dyDescent="0.35">
      <c r="A634">
        <v>5156</v>
      </c>
      <c r="B634">
        <v>1970</v>
      </c>
      <c r="C634">
        <f t="shared" ca="1" si="18"/>
        <v>56</v>
      </c>
      <c r="D634" t="str" cm="1">
        <f t="array" aca="1" ref="D63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34" t="s">
        <v>37</v>
      </c>
      <c r="F634" t="s">
        <v>33</v>
      </c>
      <c r="G634" cm="1">
        <f t="array" ref="G634">_xlfn.IFS(marketing_campaign[[#This Row],[Marital_Status]]="Single",K634+L634+1,marketing_campaign[[#This Row],[Marital_Status]]="Together",K634+L634+2,marketing_campaign[[#This Row],[Marital_Status]]="Alone",K634+L634+1,marketing_campaign[[#This Row],[Marital_Status]]="Married",K634+L634+2,marketing_campaign[[#This Row],[Marital_Status]]="Divorced",K634+L634+1,marketing_campaign[[#This Row],[Marital_Status]]="YOLO",K634+L634+1,marketing_campaign[[#This Row],[Marital_Status]]="Absurd",K634+L634+1,marketing_campaign[[#This Row],[Marital_Status]]="Widow",K634+L634+1)</f>
        <v>3</v>
      </c>
      <c r="H634" t="str" cm="1">
        <f t="array" ref="H634">_xlfn.IFS(marketing_campaign[[#This Row],[Family_size]]=1,"Family_with_one_child",marketing_campaign[[#This Row],[Family_size]]&gt;1,"Family_with_more_children")</f>
        <v>Family_with_more_children</v>
      </c>
      <c r="I634">
        <v>62466</v>
      </c>
      <c r="J634" t="str">
        <f>IF(marketing_campaign[[#This Row],[Income]]&gt;=Sheet21!B684,"high_income","low_income")</f>
        <v>high_income</v>
      </c>
      <c r="K634">
        <v>0</v>
      </c>
      <c r="L634">
        <v>1</v>
      </c>
      <c r="M634" s="1">
        <v>41654</v>
      </c>
      <c r="N634">
        <v>13</v>
      </c>
      <c r="O634" t="str" cm="1">
        <f t="array" ref="O634">_xlfn.IFS(AND(marketing_campaign[[#This Row],[Recency]]&gt;=0,marketing_campaign[[#This Row],[Recency]]&lt;=14),"Early Recency",AND(marketing_campaign[[#This Row],[Recency]]&gt;=15,marketing_campaign[[#This Row],[Recency]]&lt;=31),"Mid-Recency",marketing_campaign[[#This Row],[Recency]]&gt;=32,"high Recency")</f>
        <v>Early Recency</v>
      </c>
      <c r="P634">
        <v>129</v>
      </c>
      <c r="Q634">
        <v>129</v>
      </c>
      <c r="R634">
        <v>259</v>
      </c>
      <c r="S634">
        <v>168</v>
      </c>
      <c r="T634">
        <v>121</v>
      </c>
      <c r="U634">
        <v>83</v>
      </c>
      <c r="V634">
        <f>marketing_campaign[[#This Row],[MntGoldProds]]+marketing_campaign[[#This Row],[MntSweetProducts]]+marketing_campaign[[#This Row],[MntFishProducts]]+marketing_campaign[[#This Row],[MntMeatProducts]]+marketing_campaign[[#This Row],[MntFruits]]+marketing_campaign[[#This Row],[MntWines]]</f>
        <v>889</v>
      </c>
      <c r="W634">
        <v>5</v>
      </c>
      <c r="X634">
        <v>6</v>
      </c>
      <c r="Y634">
        <v>3</v>
      </c>
      <c r="Z634">
        <v>12</v>
      </c>
      <c r="AA634">
        <f t="shared" si="19"/>
        <v>26</v>
      </c>
      <c r="AB634" t="str" cm="1">
        <f t="array" ref="AB634">_xlfn.IFS(AND(AA634&gt;=0,AA634&lt;=15),"low purchase",AND(AA634&gt;=16,AA634&lt;=30),"mid purchase",AA634&gt;=31,"high purchase")</f>
        <v>mid purchase</v>
      </c>
      <c r="AC634">
        <v>4</v>
      </c>
      <c r="AD634" t="str">
        <f>IF(marketing_campaign[[#This Row],[NumWebVisitsMonth]]&gt;=5.3,"higher_webvists","lower_webvisits")</f>
        <v>lower_webvisits</v>
      </c>
      <c r="AE634">
        <v>0</v>
      </c>
      <c r="AF634">
        <v>0</v>
      </c>
      <c r="AG634">
        <v>0</v>
      </c>
      <c r="AH634">
        <v>0</v>
      </c>
      <c r="AI634">
        <v>0</v>
      </c>
      <c r="AJ634">
        <v>0</v>
      </c>
      <c r="AK634">
        <v>3</v>
      </c>
      <c r="AL634">
        <v>11</v>
      </c>
      <c r="AM634">
        <v>0</v>
      </c>
      <c r="AN634">
        <f>marketing_campaign[[#This Row],[AcceptedCmp2]]+marketing_campaign[[#This Row],[AcceptedCmp1]]+marketing_campaign[[#This Row],[AcceptedCmp5]]+marketing_campaign[[#This Row],[AcceptedCmp4]]+marketing_campaign[[#This Row],[AcceptedCmp3]]+marketing_campaign[[#This Row],[Response]]</f>
        <v>0</v>
      </c>
      <c r="AO634" t="str" cm="1">
        <f t="array" ref="AO63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35" spans="1:41" x14ac:dyDescent="0.35">
      <c r="A635">
        <v>4376</v>
      </c>
      <c r="B635">
        <v>1960</v>
      </c>
      <c r="C635">
        <f t="shared" ca="1" si="18"/>
        <v>66</v>
      </c>
      <c r="D635" t="str" cm="1">
        <f t="array" aca="1" ref="D63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35" t="s">
        <v>37</v>
      </c>
      <c r="F635" t="s">
        <v>30</v>
      </c>
      <c r="G635" cm="1">
        <f t="array" ref="G635">_xlfn.IFS(marketing_campaign[[#This Row],[Marital_Status]]="Single",K635+L635+1,marketing_campaign[[#This Row],[Marital_Status]]="Together",K635+L635+2,marketing_campaign[[#This Row],[Marital_Status]]="Alone",K635+L635+1,marketing_campaign[[#This Row],[Marital_Status]]="Married",K635+L635+2,marketing_campaign[[#This Row],[Marital_Status]]="Divorced",K635+L635+1,marketing_campaign[[#This Row],[Marital_Status]]="YOLO",K635+L635+1,marketing_campaign[[#This Row],[Marital_Status]]="Absurd",K635+L635+1,marketing_campaign[[#This Row],[Marital_Status]]="Widow",K635+L635+1)</f>
        <v>1</v>
      </c>
      <c r="H635" t="str" cm="1">
        <f t="array" ref="H635">_xlfn.IFS(marketing_campaign[[#This Row],[Family_size]]=1,"Family_with_one_child",marketing_campaign[[#This Row],[Family_size]]&gt;1,"Family_with_more_children")</f>
        <v>Family_with_one_child</v>
      </c>
      <c r="I635">
        <v>32218</v>
      </c>
      <c r="J635" t="str">
        <f>IF(marketing_campaign[[#This Row],[Income]]&gt;=Sheet21!B685,"high_income","low_income")</f>
        <v>high_income</v>
      </c>
      <c r="K635">
        <v>0</v>
      </c>
      <c r="L635">
        <v>0</v>
      </c>
      <c r="M635" s="1">
        <v>41685</v>
      </c>
      <c r="N635">
        <v>27</v>
      </c>
      <c r="O635" t="str" cm="1">
        <f t="array" ref="O635">_xlfn.IFS(AND(marketing_campaign[[#This Row],[Recency]]&gt;=0,marketing_campaign[[#This Row],[Recency]]&lt;=14),"Early Recency",AND(marketing_campaign[[#This Row],[Recency]]&gt;=15,marketing_campaign[[#This Row],[Recency]]&lt;=31),"Mid-Recency",marketing_campaign[[#This Row],[Recency]]&gt;=32,"high Recency")</f>
        <v>Mid-Recency</v>
      </c>
      <c r="P635">
        <v>10</v>
      </c>
      <c r="Q635">
        <v>24</v>
      </c>
      <c r="R635">
        <v>15</v>
      </c>
      <c r="S635">
        <v>13</v>
      </c>
      <c r="T635">
        <v>1</v>
      </c>
      <c r="U635">
        <v>30</v>
      </c>
      <c r="V635">
        <f>marketing_campaign[[#This Row],[MntGoldProds]]+marketing_campaign[[#This Row],[MntSweetProducts]]+marketing_campaign[[#This Row],[MntFishProducts]]+marketing_campaign[[#This Row],[MntMeatProducts]]+marketing_campaign[[#This Row],[MntFruits]]+marketing_campaign[[#This Row],[MntWines]]</f>
        <v>93</v>
      </c>
      <c r="W635">
        <v>1</v>
      </c>
      <c r="X635">
        <v>2</v>
      </c>
      <c r="Y635">
        <v>1</v>
      </c>
      <c r="Z635">
        <v>3</v>
      </c>
      <c r="AA635">
        <f t="shared" si="19"/>
        <v>7</v>
      </c>
      <c r="AB635" t="str" cm="1">
        <f t="array" ref="AB635">_xlfn.IFS(AND(AA635&gt;=0,AA635&lt;=15),"low purchase",AND(AA635&gt;=16,AA635&lt;=30),"mid purchase",AA635&gt;=31,"high purchase")</f>
        <v>low purchase</v>
      </c>
      <c r="AC635">
        <v>7</v>
      </c>
      <c r="AD635" t="str">
        <f>IF(marketing_campaign[[#This Row],[NumWebVisitsMonth]]&gt;=5.3,"higher_webvists","lower_webvisits")</f>
        <v>higher_webvists</v>
      </c>
      <c r="AE635">
        <v>1</v>
      </c>
      <c r="AF635">
        <v>0</v>
      </c>
      <c r="AG635">
        <v>0</v>
      </c>
      <c r="AH635">
        <v>0</v>
      </c>
      <c r="AI635">
        <v>0</v>
      </c>
      <c r="AJ635">
        <v>0</v>
      </c>
      <c r="AK635">
        <v>3</v>
      </c>
      <c r="AL635">
        <v>11</v>
      </c>
      <c r="AM635">
        <v>1</v>
      </c>
      <c r="AN635">
        <f>marketing_campaign[[#This Row],[AcceptedCmp2]]+marketing_campaign[[#This Row],[AcceptedCmp1]]+marketing_campaign[[#This Row],[AcceptedCmp5]]+marketing_campaign[[#This Row],[AcceptedCmp4]]+marketing_campaign[[#This Row],[AcceptedCmp3]]+marketing_campaign[[#This Row],[Response]]</f>
        <v>2</v>
      </c>
      <c r="AO635" t="str" cm="1">
        <f t="array" ref="AO63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636" spans="1:41" x14ac:dyDescent="0.35">
      <c r="A636">
        <v>8923</v>
      </c>
      <c r="B636">
        <v>1973</v>
      </c>
      <c r="C636">
        <f t="shared" ca="1" si="18"/>
        <v>53</v>
      </c>
      <c r="D636" t="str" cm="1">
        <f t="array" aca="1" ref="D63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36" t="s">
        <v>29</v>
      </c>
      <c r="F636" t="s">
        <v>30</v>
      </c>
      <c r="G636" cm="1">
        <f t="array" ref="G636">_xlfn.IFS(marketing_campaign[[#This Row],[Marital_Status]]="Single",K636+L636+1,marketing_campaign[[#This Row],[Marital_Status]]="Together",K636+L636+2,marketing_campaign[[#This Row],[Marital_Status]]="Alone",K636+L636+1,marketing_campaign[[#This Row],[Marital_Status]]="Married",K636+L636+2,marketing_campaign[[#This Row],[Marital_Status]]="Divorced",K636+L636+1,marketing_campaign[[#This Row],[Marital_Status]]="YOLO",K636+L636+1,marketing_campaign[[#This Row],[Marital_Status]]="Absurd",K636+L636+1,marketing_campaign[[#This Row],[Marital_Status]]="Widow",K636+L636+1)</f>
        <v>1</v>
      </c>
      <c r="H636" t="str" cm="1">
        <f t="array" ref="H636">_xlfn.IFS(marketing_campaign[[#This Row],[Family_size]]=1,"Family_with_one_child",marketing_campaign[[#This Row],[Family_size]]&gt;1,"Family_with_more_children")</f>
        <v>Family_with_one_child</v>
      </c>
      <c r="I636">
        <v>83917</v>
      </c>
      <c r="J636" t="str">
        <f>IF(marketing_campaign[[#This Row],[Income]]&gt;=Sheet21!B686,"high_income","low_income")</f>
        <v>high_income</v>
      </c>
      <c r="K636">
        <v>0</v>
      </c>
      <c r="L636">
        <v>0</v>
      </c>
      <c r="M636" s="1">
        <v>41382</v>
      </c>
      <c r="N636">
        <v>12</v>
      </c>
      <c r="O636" t="str" cm="1">
        <f t="array" ref="O636">_xlfn.IFS(AND(marketing_campaign[[#This Row],[Recency]]&gt;=0,marketing_campaign[[#This Row],[Recency]]&lt;=14),"Early Recency",AND(marketing_campaign[[#This Row],[Recency]]&gt;=15,marketing_campaign[[#This Row],[Recency]]&lt;=31),"Mid-Recency",marketing_campaign[[#This Row],[Recency]]&gt;=32,"high Recency")</f>
        <v>Early Recency</v>
      </c>
      <c r="P636">
        <v>514</v>
      </c>
      <c r="Q636">
        <v>22</v>
      </c>
      <c r="R636">
        <v>732</v>
      </c>
      <c r="S636">
        <v>42</v>
      </c>
      <c r="T636">
        <v>198</v>
      </c>
      <c r="U636">
        <v>79</v>
      </c>
      <c r="V636">
        <f>marketing_campaign[[#This Row],[MntGoldProds]]+marketing_campaign[[#This Row],[MntSweetProducts]]+marketing_campaign[[#This Row],[MntFishProducts]]+marketing_campaign[[#This Row],[MntMeatProducts]]+marketing_campaign[[#This Row],[MntFruits]]+marketing_campaign[[#This Row],[MntWines]]</f>
        <v>1587</v>
      </c>
      <c r="W636">
        <v>1</v>
      </c>
      <c r="X636">
        <v>6</v>
      </c>
      <c r="Y636">
        <v>7</v>
      </c>
      <c r="Z636">
        <v>7</v>
      </c>
      <c r="AA636">
        <f t="shared" si="19"/>
        <v>21</v>
      </c>
      <c r="AB636" t="str" cm="1">
        <f t="array" ref="AB636">_xlfn.IFS(AND(AA636&gt;=0,AA636&lt;=15),"low purchase",AND(AA636&gt;=16,AA636&lt;=30),"mid purchase",AA636&gt;=31,"high purchase")</f>
        <v>mid purchase</v>
      </c>
      <c r="AC636">
        <v>3</v>
      </c>
      <c r="AD636" t="str">
        <f>IF(marketing_campaign[[#This Row],[NumWebVisitsMonth]]&gt;=5.3,"higher_webvists","lower_webvisits")</f>
        <v>lower_webvisits</v>
      </c>
      <c r="AE636">
        <v>0</v>
      </c>
      <c r="AF636">
        <v>0</v>
      </c>
      <c r="AG636">
        <v>0</v>
      </c>
      <c r="AH636">
        <v>0</v>
      </c>
      <c r="AI636">
        <v>0</v>
      </c>
      <c r="AJ636">
        <v>0</v>
      </c>
      <c r="AK636">
        <v>3</v>
      </c>
      <c r="AL636">
        <v>11</v>
      </c>
      <c r="AM636">
        <v>1</v>
      </c>
      <c r="AN636">
        <f>marketing_campaign[[#This Row],[AcceptedCmp2]]+marketing_campaign[[#This Row],[AcceptedCmp1]]+marketing_campaign[[#This Row],[AcceptedCmp5]]+marketing_campaign[[#This Row],[AcceptedCmp4]]+marketing_campaign[[#This Row],[AcceptedCmp3]]+marketing_campaign[[#This Row],[Response]]</f>
        <v>1</v>
      </c>
      <c r="AO636" t="str" cm="1">
        <f t="array" ref="AO63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637" spans="1:41" x14ac:dyDescent="0.35">
      <c r="A637">
        <v>8461</v>
      </c>
      <c r="B637">
        <v>1962</v>
      </c>
      <c r="C637">
        <f t="shared" ca="1" si="18"/>
        <v>64</v>
      </c>
      <c r="D637" t="str" cm="1">
        <f t="array" aca="1" ref="D63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37" t="s">
        <v>29</v>
      </c>
      <c r="F637" t="s">
        <v>35</v>
      </c>
      <c r="G637" cm="1">
        <f t="array" ref="G637">_xlfn.IFS(marketing_campaign[[#This Row],[Marital_Status]]="Single",K637+L637+1,marketing_campaign[[#This Row],[Marital_Status]]="Together",K637+L637+2,marketing_campaign[[#This Row],[Marital_Status]]="Alone",K637+L637+1,marketing_campaign[[#This Row],[Marital_Status]]="Married",K637+L637+2,marketing_campaign[[#This Row],[Marital_Status]]="Divorced",K637+L637+1,marketing_campaign[[#This Row],[Marital_Status]]="YOLO",K637+L637+1,marketing_campaign[[#This Row],[Marital_Status]]="Absurd",K637+L637+1,marketing_campaign[[#This Row],[Marital_Status]]="Widow",K637+L637+1)</f>
        <v>4</v>
      </c>
      <c r="H637" t="str" cm="1">
        <f t="array" ref="H637">_xlfn.IFS(marketing_campaign[[#This Row],[Family_size]]=1,"Family_with_one_child",marketing_campaign[[#This Row],[Family_size]]&gt;1,"Family_with_more_children")</f>
        <v>Family_with_more_children</v>
      </c>
      <c r="I637">
        <v>46102</v>
      </c>
      <c r="J637" t="str">
        <f>IF(marketing_campaign[[#This Row],[Income]]&gt;=Sheet21!B687,"high_income","low_income")</f>
        <v>high_income</v>
      </c>
      <c r="K637">
        <v>2</v>
      </c>
      <c r="L637">
        <v>1</v>
      </c>
      <c r="M637" s="1">
        <v>41708</v>
      </c>
      <c r="N637">
        <v>3</v>
      </c>
      <c r="O637" t="str" cm="1">
        <f t="array" ref="O637">_xlfn.IFS(AND(marketing_campaign[[#This Row],[Recency]]&gt;=0,marketing_campaign[[#This Row],[Recency]]&lt;=14),"Early Recency",AND(marketing_campaign[[#This Row],[Recency]]&gt;=15,marketing_campaign[[#This Row],[Recency]]&lt;=31),"Mid-Recency",marketing_campaign[[#This Row],[Recency]]&gt;=32,"high Recency")</f>
        <v>Early Recency</v>
      </c>
      <c r="P637">
        <v>14</v>
      </c>
      <c r="Q637">
        <v>0</v>
      </c>
      <c r="R637">
        <v>1</v>
      </c>
      <c r="S637">
        <v>0</v>
      </c>
      <c r="T637">
        <v>0</v>
      </c>
      <c r="U637">
        <v>1</v>
      </c>
      <c r="V637">
        <f>marketing_campaign[[#This Row],[MntGoldProds]]+marketing_campaign[[#This Row],[MntSweetProducts]]+marketing_campaign[[#This Row],[MntFishProducts]]+marketing_campaign[[#This Row],[MntMeatProducts]]+marketing_campaign[[#This Row],[MntFruits]]+marketing_campaign[[#This Row],[MntWines]]</f>
        <v>16</v>
      </c>
      <c r="W637">
        <v>1</v>
      </c>
      <c r="X637">
        <v>1</v>
      </c>
      <c r="Y637">
        <v>0</v>
      </c>
      <c r="Z637">
        <v>2</v>
      </c>
      <c r="AA637">
        <f t="shared" si="19"/>
        <v>4</v>
      </c>
      <c r="AB637" t="str" cm="1">
        <f t="array" ref="AB637">_xlfn.IFS(AND(AA637&gt;=0,AA637&lt;=15),"low purchase",AND(AA637&gt;=16,AA637&lt;=30),"mid purchase",AA637&gt;=31,"high purchase")</f>
        <v>low purchase</v>
      </c>
      <c r="AC637">
        <v>7</v>
      </c>
      <c r="AD637" t="str">
        <f>IF(marketing_campaign[[#This Row],[NumWebVisitsMonth]]&gt;=5.3,"higher_webvists","lower_webvisits")</f>
        <v>higher_webvists</v>
      </c>
      <c r="AE637">
        <v>0</v>
      </c>
      <c r="AF637">
        <v>0</v>
      </c>
      <c r="AG637">
        <v>0</v>
      </c>
      <c r="AH637">
        <v>0</v>
      </c>
      <c r="AI637">
        <v>0</v>
      </c>
      <c r="AJ637">
        <v>0</v>
      </c>
      <c r="AK637">
        <v>3</v>
      </c>
      <c r="AL637">
        <v>11</v>
      </c>
      <c r="AM637">
        <v>0</v>
      </c>
      <c r="AN637">
        <f>marketing_campaign[[#This Row],[AcceptedCmp2]]+marketing_campaign[[#This Row],[AcceptedCmp1]]+marketing_campaign[[#This Row],[AcceptedCmp5]]+marketing_campaign[[#This Row],[AcceptedCmp4]]+marketing_campaign[[#This Row],[AcceptedCmp3]]+marketing_campaign[[#This Row],[Response]]</f>
        <v>0</v>
      </c>
      <c r="AO637" t="str" cm="1">
        <f t="array" ref="AO63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38" spans="1:41" x14ac:dyDescent="0.35">
      <c r="A638">
        <v>6945</v>
      </c>
      <c r="B638">
        <v>1952</v>
      </c>
      <c r="C638">
        <f t="shared" ca="1" si="18"/>
        <v>74</v>
      </c>
      <c r="D638" t="str" cm="1">
        <f t="array" aca="1" ref="D63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38" t="s">
        <v>29</v>
      </c>
      <c r="F638" t="s">
        <v>30</v>
      </c>
      <c r="G638" cm="1">
        <f t="array" ref="G638">_xlfn.IFS(marketing_campaign[[#This Row],[Marital_Status]]="Single",K638+L638+1,marketing_campaign[[#This Row],[Marital_Status]]="Together",K638+L638+2,marketing_campaign[[#This Row],[Marital_Status]]="Alone",K638+L638+1,marketing_campaign[[#This Row],[Marital_Status]]="Married",K638+L638+2,marketing_campaign[[#This Row],[Marital_Status]]="Divorced",K638+L638+1,marketing_campaign[[#This Row],[Marital_Status]]="YOLO",K638+L638+1,marketing_campaign[[#This Row],[Marital_Status]]="Absurd",K638+L638+1,marketing_campaign[[#This Row],[Marital_Status]]="Widow",K638+L638+1)</f>
        <v>1</v>
      </c>
      <c r="H638" t="str" cm="1">
        <f t="array" ref="H638">_xlfn.IFS(marketing_campaign[[#This Row],[Family_size]]=1,"Family_with_one_child",marketing_campaign[[#This Row],[Family_size]]&gt;1,"Family_with_more_children")</f>
        <v>Family_with_one_child</v>
      </c>
      <c r="I638">
        <v>84574</v>
      </c>
      <c r="J638" t="str">
        <f>IF(marketing_campaign[[#This Row],[Income]]&gt;=Sheet21!B688,"high_income","low_income")</f>
        <v>high_income</v>
      </c>
      <c r="K638">
        <v>0</v>
      </c>
      <c r="L638">
        <v>0</v>
      </c>
      <c r="M638" s="1">
        <v>41429</v>
      </c>
      <c r="N638">
        <v>72</v>
      </c>
      <c r="O638" t="str" cm="1">
        <f t="array" ref="O638">_xlfn.IFS(AND(marketing_campaign[[#This Row],[Recency]]&gt;=0,marketing_campaign[[#This Row],[Recency]]&lt;=14),"Early Recency",AND(marketing_campaign[[#This Row],[Recency]]&gt;=15,marketing_campaign[[#This Row],[Recency]]&lt;=31),"Mid-Recency",marketing_campaign[[#This Row],[Recency]]&gt;=32,"high Recency")</f>
        <v>high Recency</v>
      </c>
      <c r="P638">
        <v>387</v>
      </c>
      <c r="Q638">
        <v>20</v>
      </c>
      <c r="R638">
        <v>713</v>
      </c>
      <c r="S638">
        <v>38</v>
      </c>
      <c r="T638">
        <v>54</v>
      </c>
      <c r="U638">
        <v>163</v>
      </c>
      <c r="V638">
        <f>marketing_campaign[[#This Row],[MntGoldProds]]+marketing_campaign[[#This Row],[MntSweetProducts]]+marketing_campaign[[#This Row],[MntFishProducts]]+marketing_campaign[[#This Row],[MntMeatProducts]]+marketing_campaign[[#This Row],[MntFruits]]+marketing_campaign[[#This Row],[MntWines]]</f>
        <v>1375</v>
      </c>
      <c r="W638">
        <v>1</v>
      </c>
      <c r="X638">
        <v>9</v>
      </c>
      <c r="Y638">
        <v>11</v>
      </c>
      <c r="Z638">
        <v>11</v>
      </c>
      <c r="AA638">
        <f t="shared" si="19"/>
        <v>32</v>
      </c>
      <c r="AB638" t="str" cm="1">
        <f t="array" ref="AB638">_xlfn.IFS(AND(AA638&gt;=0,AA638&lt;=15),"low purchase",AND(AA638&gt;=16,AA638&lt;=30),"mid purchase",AA638&gt;=31,"high purchase")</f>
        <v>high purchase</v>
      </c>
      <c r="AC638">
        <v>5</v>
      </c>
      <c r="AD638" t="str">
        <f>IF(marketing_campaign[[#This Row],[NumWebVisitsMonth]]&gt;=5.3,"higher_webvists","lower_webvisits")</f>
        <v>lower_webvisits</v>
      </c>
      <c r="AE638">
        <v>0</v>
      </c>
      <c r="AF638">
        <v>0</v>
      </c>
      <c r="AG638">
        <v>0</v>
      </c>
      <c r="AH638">
        <v>0</v>
      </c>
      <c r="AI638">
        <v>0</v>
      </c>
      <c r="AJ638">
        <v>0</v>
      </c>
      <c r="AK638">
        <v>3</v>
      </c>
      <c r="AL638">
        <v>11</v>
      </c>
      <c r="AM638">
        <v>0</v>
      </c>
      <c r="AN638">
        <f>marketing_campaign[[#This Row],[AcceptedCmp2]]+marketing_campaign[[#This Row],[AcceptedCmp1]]+marketing_campaign[[#This Row],[AcceptedCmp5]]+marketing_campaign[[#This Row],[AcceptedCmp4]]+marketing_campaign[[#This Row],[AcceptedCmp3]]+marketing_campaign[[#This Row],[Response]]</f>
        <v>0</v>
      </c>
      <c r="AO638" t="str" cm="1">
        <f t="array" ref="AO63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39" spans="1:41" x14ac:dyDescent="0.35">
      <c r="A639">
        <v>944</v>
      </c>
      <c r="B639">
        <v>1962</v>
      </c>
      <c r="C639">
        <f t="shared" ca="1" si="18"/>
        <v>64</v>
      </c>
      <c r="D639" t="str" cm="1">
        <f t="array" aca="1" ref="D63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39" t="s">
        <v>29</v>
      </c>
      <c r="F639" t="s">
        <v>33</v>
      </c>
      <c r="G639" cm="1">
        <f t="array" ref="G639">_xlfn.IFS(marketing_campaign[[#This Row],[Marital_Status]]="Single",K639+L639+1,marketing_campaign[[#This Row],[Marital_Status]]="Together",K639+L639+2,marketing_campaign[[#This Row],[Marital_Status]]="Alone",K639+L639+1,marketing_campaign[[#This Row],[Marital_Status]]="Married",K639+L639+2,marketing_campaign[[#This Row],[Marital_Status]]="Divorced",K639+L639+1,marketing_campaign[[#This Row],[Marital_Status]]="YOLO",K639+L639+1,marketing_campaign[[#This Row],[Marital_Status]]="Absurd",K639+L639+1,marketing_campaign[[#This Row],[Marital_Status]]="Widow",K639+L639+1)</f>
        <v>3</v>
      </c>
      <c r="H639" t="str" cm="1">
        <f t="array" ref="H639">_xlfn.IFS(marketing_campaign[[#This Row],[Family_size]]=1,"Family_with_one_child",marketing_campaign[[#This Row],[Family_size]]&gt;1,"Family_with_more_children")</f>
        <v>Family_with_more_children</v>
      </c>
      <c r="I639">
        <v>56181</v>
      </c>
      <c r="J639" t="str">
        <f>IF(marketing_campaign[[#This Row],[Income]]&gt;=Sheet21!B689,"high_income","low_income")</f>
        <v>high_income</v>
      </c>
      <c r="K639">
        <v>0</v>
      </c>
      <c r="L639">
        <v>1</v>
      </c>
      <c r="M639" s="1">
        <v>41282</v>
      </c>
      <c r="N639">
        <v>6</v>
      </c>
      <c r="O639" t="str" cm="1">
        <f t="array" ref="O639">_xlfn.IFS(AND(marketing_campaign[[#This Row],[Recency]]&gt;=0,marketing_campaign[[#This Row],[Recency]]&lt;=14),"Early Recency",AND(marketing_campaign[[#This Row],[Recency]]&gt;=15,marketing_campaign[[#This Row],[Recency]]&lt;=31),"Mid-Recency",marketing_campaign[[#This Row],[Recency]]&gt;=32,"high Recency")</f>
        <v>Early Recency</v>
      </c>
      <c r="P639">
        <v>121</v>
      </c>
      <c r="Q639">
        <v>103</v>
      </c>
      <c r="R639">
        <v>69</v>
      </c>
      <c r="S639">
        <v>8</v>
      </c>
      <c r="T639">
        <v>44</v>
      </c>
      <c r="U639">
        <v>48</v>
      </c>
      <c r="V639">
        <f>marketing_campaign[[#This Row],[MntGoldProds]]+marketing_campaign[[#This Row],[MntSweetProducts]]+marketing_campaign[[#This Row],[MntFishProducts]]+marketing_campaign[[#This Row],[MntMeatProducts]]+marketing_campaign[[#This Row],[MntFruits]]+marketing_campaign[[#This Row],[MntWines]]</f>
        <v>393</v>
      </c>
      <c r="W639">
        <v>1</v>
      </c>
      <c r="X639">
        <v>4</v>
      </c>
      <c r="Y639">
        <v>2</v>
      </c>
      <c r="Z639">
        <v>7</v>
      </c>
      <c r="AA639">
        <f t="shared" si="19"/>
        <v>14</v>
      </c>
      <c r="AB639" t="str" cm="1">
        <f t="array" ref="AB639">_xlfn.IFS(AND(AA639&gt;=0,AA639&lt;=15),"low purchase",AND(AA639&gt;=16,AA639&lt;=30),"mid purchase",AA639&gt;=31,"high purchase")</f>
        <v>low purchase</v>
      </c>
      <c r="AC639">
        <v>4</v>
      </c>
      <c r="AD639" t="str">
        <f>IF(marketing_campaign[[#This Row],[NumWebVisitsMonth]]&gt;=5.3,"higher_webvists","lower_webvisits")</f>
        <v>lower_webvisits</v>
      </c>
      <c r="AE639">
        <v>0</v>
      </c>
      <c r="AF639">
        <v>0</v>
      </c>
      <c r="AG639">
        <v>0</v>
      </c>
      <c r="AH639">
        <v>0</v>
      </c>
      <c r="AI639">
        <v>0</v>
      </c>
      <c r="AJ639">
        <v>0</v>
      </c>
      <c r="AK639">
        <v>3</v>
      </c>
      <c r="AL639">
        <v>11</v>
      </c>
      <c r="AM639">
        <v>0</v>
      </c>
      <c r="AN639">
        <f>marketing_campaign[[#This Row],[AcceptedCmp2]]+marketing_campaign[[#This Row],[AcceptedCmp1]]+marketing_campaign[[#This Row],[AcceptedCmp5]]+marketing_campaign[[#This Row],[AcceptedCmp4]]+marketing_campaign[[#This Row],[AcceptedCmp3]]+marketing_campaign[[#This Row],[Response]]</f>
        <v>0</v>
      </c>
      <c r="AO639" t="str" cm="1">
        <f t="array" ref="AO63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40" spans="1:41" x14ac:dyDescent="0.35">
      <c r="A640">
        <v>1907</v>
      </c>
      <c r="B640">
        <v>1950</v>
      </c>
      <c r="C640">
        <f t="shared" ca="1" si="18"/>
        <v>76</v>
      </c>
      <c r="D640" t="str" cm="1">
        <f t="array" aca="1" ref="D64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40" t="s">
        <v>34</v>
      </c>
      <c r="F640" t="s">
        <v>35</v>
      </c>
      <c r="G640" cm="1">
        <f t="array" ref="G640">_xlfn.IFS(marketing_campaign[[#This Row],[Marital_Status]]="Single",K640+L640+1,marketing_campaign[[#This Row],[Marital_Status]]="Together",K640+L640+2,marketing_campaign[[#This Row],[Marital_Status]]="Alone",K640+L640+1,marketing_campaign[[#This Row],[Marital_Status]]="Married",K640+L640+2,marketing_campaign[[#This Row],[Marital_Status]]="Divorced",K640+L640+1,marketing_campaign[[#This Row],[Marital_Status]]="YOLO",K640+L640+1,marketing_campaign[[#This Row],[Marital_Status]]="Absurd",K640+L640+1,marketing_campaign[[#This Row],[Marital_Status]]="Widow",K640+L640+1)</f>
        <v>2</v>
      </c>
      <c r="H640" t="str" cm="1">
        <f t="array" ref="H640">_xlfn.IFS(marketing_campaign[[#This Row],[Family_size]]=1,"Family_with_one_child",marketing_campaign[[#This Row],[Family_size]]&gt;1,"Family_with_more_children")</f>
        <v>Family_with_more_children</v>
      </c>
      <c r="I640">
        <v>63120</v>
      </c>
      <c r="J640" t="str">
        <f>IF(marketing_campaign[[#This Row],[Income]]&gt;=Sheet21!B690,"high_income","low_income")</f>
        <v>high_income</v>
      </c>
      <c r="K640">
        <v>0</v>
      </c>
      <c r="L640">
        <v>1</v>
      </c>
      <c r="M640" s="1">
        <v>41180</v>
      </c>
      <c r="N640">
        <v>53</v>
      </c>
      <c r="O640" t="str" cm="1">
        <f t="array" ref="O640">_xlfn.IFS(AND(marketing_campaign[[#This Row],[Recency]]&gt;=0,marketing_campaign[[#This Row],[Recency]]&lt;=14),"Early Recency",AND(marketing_campaign[[#This Row],[Recency]]&gt;=15,marketing_campaign[[#This Row],[Recency]]&lt;=31),"Mid-Recency",marketing_campaign[[#This Row],[Recency]]&gt;=32,"high Recency")</f>
        <v>high Recency</v>
      </c>
      <c r="P640">
        <v>965</v>
      </c>
      <c r="Q640">
        <v>69</v>
      </c>
      <c r="R640">
        <v>279</v>
      </c>
      <c r="S640">
        <v>54</v>
      </c>
      <c r="T640">
        <v>41</v>
      </c>
      <c r="U640">
        <v>69</v>
      </c>
      <c r="V640">
        <f>marketing_campaign[[#This Row],[MntGoldProds]]+marketing_campaign[[#This Row],[MntSweetProducts]]+marketing_campaign[[#This Row],[MntFishProducts]]+marketing_campaign[[#This Row],[MntMeatProducts]]+marketing_campaign[[#This Row],[MntFruits]]+marketing_campaign[[#This Row],[MntWines]]</f>
        <v>1477</v>
      </c>
      <c r="W640">
        <v>5</v>
      </c>
      <c r="X640">
        <v>8</v>
      </c>
      <c r="Y640">
        <v>4</v>
      </c>
      <c r="Z640">
        <v>9</v>
      </c>
      <c r="AA640">
        <f t="shared" si="19"/>
        <v>26</v>
      </c>
      <c r="AB640" t="str" cm="1">
        <f t="array" ref="AB640">_xlfn.IFS(AND(AA640&gt;=0,AA640&lt;=15),"low purchase",AND(AA640&gt;=16,AA640&lt;=30),"mid purchase",AA640&gt;=31,"high purchase")</f>
        <v>mid purchase</v>
      </c>
      <c r="AC640">
        <v>7</v>
      </c>
      <c r="AD640" t="str">
        <f>IF(marketing_campaign[[#This Row],[NumWebVisitsMonth]]&gt;=5.3,"higher_webvists","lower_webvisits")</f>
        <v>higher_webvists</v>
      </c>
      <c r="AE640">
        <v>0</v>
      </c>
      <c r="AF640">
        <v>0</v>
      </c>
      <c r="AG640">
        <v>0</v>
      </c>
      <c r="AH640">
        <v>0</v>
      </c>
      <c r="AI640">
        <v>0</v>
      </c>
      <c r="AJ640">
        <v>0</v>
      </c>
      <c r="AK640">
        <v>3</v>
      </c>
      <c r="AL640">
        <v>11</v>
      </c>
      <c r="AM640">
        <v>1</v>
      </c>
      <c r="AN640">
        <f>marketing_campaign[[#This Row],[AcceptedCmp2]]+marketing_campaign[[#This Row],[AcceptedCmp1]]+marketing_campaign[[#This Row],[AcceptedCmp5]]+marketing_campaign[[#This Row],[AcceptedCmp4]]+marketing_campaign[[#This Row],[AcceptedCmp3]]+marketing_campaign[[#This Row],[Response]]</f>
        <v>1</v>
      </c>
      <c r="AO640" t="str" cm="1">
        <f t="array" ref="AO64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641" spans="1:41" x14ac:dyDescent="0.35">
      <c r="A641">
        <v>701</v>
      </c>
      <c r="B641">
        <v>1971</v>
      </c>
      <c r="C641">
        <f t="shared" ca="1" si="18"/>
        <v>55</v>
      </c>
      <c r="D641" t="str" cm="1">
        <f t="array" aca="1" ref="D64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41" t="s">
        <v>29</v>
      </c>
      <c r="F641" t="s">
        <v>33</v>
      </c>
      <c r="G641" cm="1">
        <f t="array" ref="G641">_xlfn.IFS(marketing_campaign[[#This Row],[Marital_Status]]="Single",K641+L641+1,marketing_campaign[[#This Row],[Marital_Status]]="Together",K641+L641+2,marketing_campaign[[#This Row],[Marital_Status]]="Alone",K641+L641+1,marketing_campaign[[#This Row],[Marital_Status]]="Married",K641+L641+2,marketing_campaign[[#This Row],[Marital_Status]]="Divorced",K641+L641+1,marketing_campaign[[#This Row],[Marital_Status]]="YOLO",K641+L641+1,marketing_campaign[[#This Row],[Marital_Status]]="Absurd",K641+L641+1,marketing_campaign[[#This Row],[Marital_Status]]="Widow",K641+L641+1)</f>
        <v>3</v>
      </c>
      <c r="H641" t="str" cm="1">
        <f t="array" ref="H641">_xlfn.IFS(marketing_campaign[[#This Row],[Family_size]]=1,"Family_with_one_child",marketing_campaign[[#This Row],[Family_size]]&gt;1,"Family_with_more_children")</f>
        <v>Family_with_more_children</v>
      </c>
      <c r="I641">
        <v>73691</v>
      </c>
      <c r="J641" t="str">
        <f>IF(marketing_campaign[[#This Row],[Income]]&gt;=Sheet21!B691,"high_income","low_income")</f>
        <v>high_income</v>
      </c>
      <c r="K641">
        <v>0</v>
      </c>
      <c r="L641">
        <v>1</v>
      </c>
      <c r="M641" s="1">
        <v>41584</v>
      </c>
      <c r="N641">
        <v>58</v>
      </c>
      <c r="O641" t="str" cm="1">
        <f t="array" ref="O641">_xlfn.IFS(AND(marketing_campaign[[#This Row],[Recency]]&gt;=0,marketing_campaign[[#This Row],[Recency]]&lt;=14),"Early Recency",AND(marketing_campaign[[#This Row],[Recency]]&gt;=15,marketing_campaign[[#This Row],[Recency]]&lt;=31),"Mid-Recency",marketing_campaign[[#This Row],[Recency]]&gt;=32,"high Recency")</f>
        <v>high Recency</v>
      </c>
      <c r="P641">
        <v>707</v>
      </c>
      <c r="Q641">
        <v>21</v>
      </c>
      <c r="R641">
        <v>250</v>
      </c>
      <c r="S641">
        <v>85</v>
      </c>
      <c r="T641">
        <v>43</v>
      </c>
      <c r="U641">
        <v>73</v>
      </c>
      <c r="V641">
        <f>marketing_campaign[[#This Row],[MntGoldProds]]+marketing_campaign[[#This Row],[MntSweetProducts]]+marketing_campaign[[#This Row],[MntFishProducts]]+marketing_campaign[[#This Row],[MntMeatProducts]]+marketing_campaign[[#This Row],[MntFruits]]+marketing_campaign[[#This Row],[MntWines]]</f>
        <v>1179</v>
      </c>
      <c r="W641">
        <v>2</v>
      </c>
      <c r="X641">
        <v>6</v>
      </c>
      <c r="Y641">
        <v>2</v>
      </c>
      <c r="Z641">
        <v>8</v>
      </c>
      <c r="AA641">
        <f t="shared" si="19"/>
        <v>18</v>
      </c>
      <c r="AB641" t="str" cm="1">
        <f t="array" ref="AB641">_xlfn.IFS(AND(AA641&gt;=0,AA641&lt;=15),"low purchase",AND(AA641&gt;=16,AA641&lt;=30),"mid purchase",AA641&gt;=31,"high purchase")</f>
        <v>mid purchase</v>
      </c>
      <c r="AC641">
        <v>2</v>
      </c>
      <c r="AD641" t="str">
        <f>IF(marketing_campaign[[#This Row],[NumWebVisitsMonth]]&gt;=5.3,"higher_webvists","lower_webvisits")</f>
        <v>lower_webvisits</v>
      </c>
      <c r="AE641">
        <v>1</v>
      </c>
      <c r="AF641">
        <v>0</v>
      </c>
      <c r="AG641">
        <v>0</v>
      </c>
      <c r="AH641">
        <v>0</v>
      </c>
      <c r="AI641">
        <v>0</v>
      </c>
      <c r="AJ641">
        <v>0</v>
      </c>
      <c r="AK641">
        <v>3</v>
      </c>
      <c r="AL641">
        <v>11</v>
      </c>
      <c r="AM641">
        <v>0</v>
      </c>
      <c r="AN641">
        <f>marketing_campaign[[#This Row],[AcceptedCmp2]]+marketing_campaign[[#This Row],[AcceptedCmp1]]+marketing_campaign[[#This Row],[AcceptedCmp5]]+marketing_campaign[[#This Row],[AcceptedCmp4]]+marketing_campaign[[#This Row],[AcceptedCmp3]]+marketing_campaign[[#This Row],[Response]]</f>
        <v>1</v>
      </c>
      <c r="AO641" t="str" cm="1">
        <f t="array" ref="AO64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642" spans="1:41" x14ac:dyDescent="0.35">
      <c r="A642">
        <v>3856</v>
      </c>
      <c r="B642">
        <v>1960</v>
      </c>
      <c r="C642">
        <f t="shared" ref="C642:C705" ca="1" si="20">YEAR(TODAY())-B642</f>
        <v>66</v>
      </c>
      <c r="D642" t="str" cm="1">
        <f t="array" aca="1" ref="D64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42" t="s">
        <v>29</v>
      </c>
      <c r="F642" t="s">
        <v>31</v>
      </c>
      <c r="G642" cm="1">
        <f t="array" ref="G642">_xlfn.IFS(marketing_campaign[[#This Row],[Marital_Status]]="Single",K642+L642+1,marketing_campaign[[#This Row],[Marital_Status]]="Together",K642+L642+2,marketing_campaign[[#This Row],[Marital_Status]]="Alone",K642+L642+1,marketing_campaign[[#This Row],[Marital_Status]]="Married",K642+L642+2,marketing_campaign[[#This Row],[Marital_Status]]="Divorced",K642+L642+1,marketing_campaign[[#This Row],[Marital_Status]]="YOLO",K642+L642+1,marketing_campaign[[#This Row],[Marital_Status]]="Absurd",K642+L642+1,marketing_campaign[[#This Row],[Marital_Status]]="Widow",K642+L642+1)</f>
        <v>3</v>
      </c>
      <c r="H642" t="str" cm="1">
        <f t="array" ref="H642">_xlfn.IFS(marketing_campaign[[#This Row],[Family_size]]=1,"Family_with_one_child",marketing_campaign[[#This Row],[Family_size]]&gt;1,"Family_with_more_children")</f>
        <v>Family_with_more_children</v>
      </c>
      <c r="I642">
        <v>63381</v>
      </c>
      <c r="J642" t="str">
        <f>IF(marketing_campaign[[#This Row],[Income]]&gt;=Sheet21!B692,"high_income","low_income")</f>
        <v>high_income</v>
      </c>
      <c r="K642">
        <v>0</v>
      </c>
      <c r="L642">
        <v>1</v>
      </c>
      <c r="M642" s="1">
        <v>41187</v>
      </c>
      <c r="N642">
        <v>78</v>
      </c>
      <c r="O642" t="str" cm="1">
        <f t="array" ref="O642">_xlfn.IFS(AND(marketing_campaign[[#This Row],[Recency]]&gt;=0,marketing_campaign[[#This Row],[Recency]]&lt;=14),"Early Recency",AND(marketing_campaign[[#This Row],[Recency]]&gt;=15,marketing_campaign[[#This Row],[Recency]]&lt;=31),"Mid-Recency",marketing_campaign[[#This Row],[Recency]]&gt;=32,"high Recency")</f>
        <v>high Recency</v>
      </c>
      <c r="P642">
        <v>571</v>
      </c>
      <c r="Q642">
        <v>50</v>
      </c>
      <c r="R642">
        <v>142</v>
      </c>
      <c r="S642">
        <v>33</v>
      </c>
      <c r="T642">
        <v>50</v>
      </c>
      <c r="U642">
        <v>159</v>
      </c>
      <c r="V642">
        <f>marketing_campaign[[#This Row],[MntGoldProds]]+marketing_campaign[[#This Row],[MntSweetProducts]]+marketing_campaign[[#This Row],[MntFishProducts]]+marketing_campaign[[#This Row],[MntMeatProducts]]+marketing_campaign[[#This Row],[MntFruits]]+marketing_campaign[[#This Row],[MntWines]]</f>
        <v>1005</v>
      </c>
      <c r="W642">
        <v>4</v>
      </c>
      <c r="X642">
        <v>4</v>
      </c>
      <c r="Y642">
        <v>5</v>
      </c>
      <c r="Z642">
        <v>13</v>
      </c>
      <c r="AA642">
        <f t="shared" ref="AA642:AA705" si="21">W642+X642+Y642+Z642</f>
        <v>26</v>
      </c>
      <c r="AB642" t="str" cm="1">
        <f t="array" ref="AB642">_xlfn.IFS(AND(AA642&gt;=0,AA642&lt;=15),"low purchase",AND(AA642&gt;=16,AA642&lt;=30),"mid purchase",AA642&gt;=31,"high purchase")</f>
        <v>mid purchase</v>
      </c>
      <c r="AC642">
        <v>2</v>
      </c>
      <c r="AD642" t="str">
        <f>IF(marketing_campaign[[#This Row],[NumWebVisitsMonth]]&gt;=5.3,"higher_webvists","lower_webvisits")</f>
        <v>lower_webvisits</v>
      </c>
      <c r="AE642">
        <v>0</v>
      </c>
      <c r="AF642">
        <v>0</v>
      </c>
      <c r="AG642">
        <v>0</v>
      </c>
      <c r="AH642">
        <v>0</v>
      </c>
      <c r="AI642">
        <v>0</v>
      </c>
      <c r="AJ642">
        <v>0</v>
      </c>
      <c r="AK642">
        <v>3</v>
      </c>
      <c r="AL642">
        <v>11</v>
      </c>
      <c r="AM642">
        <v>0</v>
      </c>
      <c r="AN642">
        <f>marketing_campaign[[#This Row],[AcceptedCmp2]]+marketing_campaign[[#This Row],[AcceptedCmp1]]+marketing_campaign[[#This Row],[AcceptedCmp5]]+marketing_campaign[[#This Row],[AcceptedCmp4]]+marketing_campaign[[#This Row],[AcceptedCmp3]]+marketing_campaign[[#This Row],[Response]]</f>
        <v>0</v>
      </c>
      <c r="AO642" t="str" cm="1">
        <f t="array" ref="AO64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43" spans="1:41" x14ac:dyDescent="0.35">
      <c r="A643">
        <v>4149</v>
      </c>
      <c r="B643">
        <v>1948</v>
      </c>
      <c r="C643">
        <f t="shared" ca="1" si="20"/>
        <v>78</v>
      </c>
      <c r="D643" t="str" cm="1">
        <f t="array" aca="1" ref="D64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643" t="s">
        <v>32</v>
      </c>
      <c r="F643" t="s">
        <v>31</v>
      </c>
      <c r="G643" cm="1">
        <f t="array" ref="G643">_xlfn.IFS(marketing_campaign[[#This Row],[Marital_Status]]="Single",K643+L643+1,marketing_campaign[[#This Row],[Marital_Status]]="Together",K643+L643+2,marketing_campaign[[#This Row],[Marital_Status]]="Alone",K643+L643+1,marketing_campaign[[#This Row],[Marital_Status]]="Married",K643+L643+2,marketing_campaign[[#This Row],[Marital_Status]]="Divorced",K643+L643+1,marketing_campaign[[#This Row],[Marital_Status]]="YOLO",K643+L643+1,marketing_campaign[[#This Row],[Marital_Status]]="Absurd",K643+L643+1,marketing_campaign[[#This Row],[Marital_Status]]="Widow",K643+L643+1)</f>
        <v>2</v>
      </c>
      <c r="H643" t="str" cm="1">
        <f t="array" ref="H643">_xlfn.IFS(marketing_campaign[[#This Row],[Family_size]]=1,"Family_with_one_child",marketing_campaign[[#This Row],[Family_size]]&gt;1,"Family_with_more_children")</f>
        <v>Family_with_more_children</v>
      </c>
      <c r="I643">
        <v>76140</v>
      </c>
      <c r="J643" t="str">
        <f>IF(marketing_campaign[[#This Row],[Income]]&gt;=Sheet21!B693,"high_income","low_income")</f>
        <v>high_income</v>
      </c>
      <c r="K643">
        <v>0</v>
      </c>
      <c r="L643">
        <v>0</v>
      </c>
      <c r="M643" s="1">
        <v>41772</v>
      </c>
      <c r="N643">
        <v>57</v>
      </c>
      <c r="O643" t="str" cm="1">
        <f t="array" ref="O643">_xlfn.IFS(AND(marketing_campaign[[#This Row],[Recency]]&gt;=0,marketing_campaign[[#This Row],[Recency]]&lt;=14),"Early Recency",AND(marketing_campaign[[#This Row],[Recency]]&gt;=15,marketing_campaign[[#This Row],[Recency]]&lt;=31),"Mid-Recency",marketing_campaign[[#This Row],[Recency]]&gt;=32,"high Recency")</f>
        <v>high Recency</v>
      </c>
      <c r="P643">
        <v>586</v>
      </c>
      <c r="Q643">
        <v>66</v>
      </c>
      <c r="R643">
        <v>653</v>
      </c>
      <c r="S643">
        <v>17</v>
      </c>
      <c r="T643">
        <v>0</v>
      </c>
      <c r="U643">
        <v>26</v>
      </c>
      <c r="V643">
        <f>marketing_campaign[[#This Row],[MntGoldProds]]+marketing_campaign[[#This Row],[MntSweetProducts]]+marketing_campaign[[#This Row],[MntFishProducts]]+marketing_campaign[[#This Row],[MntMeatProducts]]+marketing_campaign[[#This Row],[MntFruits]]+marketing_campaign[[#This Row],[MntWines]]</f>
        <v>1348</v>
      </c>
      <c r="W643">
        <v>1</v>
      </c>
      <c r="X643">
        <v>5</v>
      </c>
      <c r="Y643">
        <v>9</v>
      </c>
      <c r="Z643">
        <v>6</v>
      </c>
      <c r="AA643">
        <f t="shared" si="21"/>
        <v>21</v>
      </c>
      <c r="AB643" t="str" cm="1">
        <f t="array" ref="AB643">_xlfn.IFS(AND(AA643&gt;=0,AA643&lt;=15),"low purchase",AND(AA643&gt;=16,AA643&lt;=30),"mid purchase",AA643&gt;=31,"high purchase")</f>
        <v>mid purchase</v>
      </c>
      <c r="AC643">
        <v>2</v>
      </c>
      <c r="AD643" t="str">
        <f>IF(marketing_campaign[[#This Row],[NumWebVisitsMonth]]&gt;=5.3,"higher_webvists","lower_webvisits")</f>
        <v>lower_webvisits</v>
      </c>
      <c r="AE643">
        <v>0</v>
      </c>
      <c r="AF643">
        <v>0</v>
      </c>
      <c r="AG643">
        <v>0</v>
      </c>
      <c r="AH643">
        <v>0</v>
      </c>
      <c r="AI643">
        <v>0</v>
      </c>
      <c r="AJ643">
        <v>0</v>
      </c>
      <c r="AK643">
        <v>3</v>
      </c>
      <c r="AL643">
        <v>11</v>
      </c>
      <c r="AM643">
        <v>0</v>
      </c>
      <c r="AN643">
        <f>marketing_campaign[[#This Row],[AcceptedCmp2]]+marketing_campaign[[#This Row],[AcceptedCmp1]]+marketing_campaign[[#This Row],[AcceptedCmp5]]+marketing_campaign[[#This Row],[AcceptedCmp4]]+marketing_campaign[[#This Row],[AcceptedCmp3]]+marketing_campaign[[#This Row],[Response]]</f>
        <v>0</v>
      </c>
      <c r="AO643" t="str" cm="1">
        <f t="array" ref="AO64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44" spans="1:41" x14ac:dyDescent="0.35">
      <c r="A644">
        <v>2131</v>
      </c>
      <c r="B644">
        <v>1959</v>
      </c>
      <c r="C644">
        <f t="shared" ca="1" si="20"/>
        <v>67</v>
      </c>
      <c r="D644" t="str" cm="1">
        <f t="array" aca="1" ref="D64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44" t="s">
        <v>32</v>
      </c>
      <c r="F644" t="s">
        <v>35</v>
      </c>
      <c r="G644" cm="1">
        <f t="array" ref="G644">_xlfn.IFS(marketing_campaign[[#This Row],[Marital_Status]]="Single",K644+L644+1,marketing_campaign[[#This Row],[Marital_Status]]="Together",K644+L644+2,marketing_campaign[[#This Row],[Marital_Status]]="Alone",K644+L644+1,marketing_campaign[[#This Row],[Marital_Status]]="Married",K644+L644+2,marketing_campaign[[#This Row],[Marital_Status]]="Divorced",K644+L644+1,marketing_campaign[[#This Row],[Marital_Status]]="YOLO",K644+L644+1,marketing_campaign[[#This Row],[Marital_Status]]="Absurd",K644+L644+1,marketing_campaign[[#This Row],[Marital_Status]]="Widow",K644+L644+1)</f>
        <v>2</v>
      </c>
      <c r="H644" t="str" cm="1">
        <f t="array" ref="H644">_xlfn.IFS(marketing_campaign[[#This Row],[Family_size]]=1,"Family_with_one_child",marketing_campaign[[#This Row],[Family_size]]&gt;1,"Family_with_more_children")</f>
        <v>Family_with_more_children</v>
      </c>
      <c r="I644">
        <v>62859</v>
      </c>
      <c r="J644" t="str">
        <f>IF(marketing_campaign[[#This Row],[Income]]&gt;=Sheet21!B694,"high_income","low_income")</f>
        <v>high_income</v>
      </c>
      <c r="K644">
        <v>0</v>
      </c>
      <c r="L644">
        <v>1</v>
      </c>
      <c r="M644" s="1">
        <v>41273</v>
      </c>
      <c r="N644">
        <v>37</v>
      </c>
      <c r="O644" t="str" cm="1">
        <f t="array" ref="O644">_xlfn.IFS(AND(marketing_campaign[[#This Row],[Recency]]&gt;=0,marketing_campaign[[#This Row],[Recency]]&lt;=14),"Early Recency",AND(marketing_campaign[[#This Row],[Recency]]&gt;=15,marketing_campaign[[#This Row],[Recency]]&lt;=31),"Mid-Recency",marketing_campaign[[#This Row],[Recency]]&gt;=32,"high Recency")</f>
        <v>high Recency</v>
      </c>
      <c r="P644">
        <v>1063</v>
      </c>
      <c r="Q644">
        <v>89</v>
      </c>
      <c r="R644">
        <v>102</v>
      </c>
      <c r="S644">
        <v>16</v>
      </c>
      <c r="T644">
        <v>12</v>
      </c>
      <c r="U644">
        <v>25</v>
      </c>
      <c r="V644">
        <f>marketing_campaign[[#This Row],[MntGoldProds]]+marketing_campaign[[#This Row],[MntSweetProducts]]+marketing_campaign[[#This Row],[MntFishProducts]]+marketing_campaign[[#This Row],[MntMeatProducts]]+marketing_campaign[[#This Row],[MntFruits]]+marketing_campaign[[#This Row],[MntWines]]</f>
        <v>1307</v>
      </c>
      <c r="W644">
        <v>4</v>
      </c>
      <c r="X644">
        <v>9</v>
      </c>
      <c r="Y644">
        <v>4</v>
      </c>
      <c r="Z644">
        <v>6</v>
      </c>
      <c r="AA644">
        <f t="shared" si="21"/>
        <v>23</v>
      </c>
      <c r="AB644" t="str" cm="1">
        <f t="array" ref="AB644">_xlfn.IFS(AND(AA644&gt;=0,AA644&lt;=15),"low purchase",AND(AA644&gt;=16,AA644&lt;=30),"mid purchase",AA644&gt;=31,"high purchase")</f>
        <v>mid purchase</v>
      </c>
      <c r="AC644">
        <v>6</v>
      </c>
      <c r="AD644" t="str">
        <f>IF(marketing_campaign[[#This Row],[NumWebVisitsMonth]]&gt;=5.3,"higher_webvists","lower_webvisits")</f>
        <v>higher_webvists</v>
      </c>
      <c r="AE644">
        <v>0</v>
      </c>
      <c r="AF644">
        <v>0</v>
      </c>
      <c r="AG644">
        <v>0</v>
      </c>
      <c r="AH644">
        <v>0</v>
      </c>
      <c r="AI644">
        <v>0</v>
      </c>
      <c r="AJ644">
        <v>0</v>
      </c>
      <c r="AK644">
        <v>3</v>
      </c>
      <c r="AL644">
        <v>11</v>
      </c>
      <c r="AM644">
        <v>0</v>
      </c>
      <c r="AN644">
        <f>marketing_campaign[[#This Row],[AcceptedCmp2]]+marketing_campaign[[#This Row],[AcceptedCmp1]]+marketing_campaign[[#This Row],[AcceptedCmp5]]+marketing_campaign[[#This Row],[AcceptedCmp4]]+marketing_campaign[[#This Row],[AcceptedCmp3]]+marketing_campaign[[#This Row],[Response]]</f>
        <v>0</v>
      </c>
      <c r="AO644" t="str" cm="1">
        <f t="array" ref="AO64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45" spans="1:41" x14ac:dyDescent="0.35">
      <c r="A645">
        <v>2942</v>
      </c>
      <c r="B645">
        <v>1964</v>
      </c>
      <c r="C645">
        <f t="shared" ca="1" si="20"/>
        <v>62</v>
      </c>
      <c r="D645" t="str" cm="1">
        <f t="array" aca="1" ref="D64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45" t="s">
        <v>29</v>
      </c>
      <c r="F645" t="s">
        <v>30</v>
      </c>
      <c r="G645" cm="1">
        <f t="array" ref="G645">_xlfn.IFS(marketing_campaign[[#This Row],[Marital_Status]]="Single",K645+L645+1,marketing_campaign[[#This Row],[Marital_Status]]="Together",K645+L645+2,marketing_campaign[[#This Row],[Marital_Status]]="Alone",K645+L645+1,marketing_campaign[[#This Row],[Marital_Status]]="Married",K645+L645+2,marketing_campaign[[#This Row],[Marital_Status]]="Divorced",K645+L645+1,marketing_campaign[[#This Row],[Marital_Status]]="YOLO",K645+L645+1,marketing_campaign[[#This Row],[Marital_Status]]="Absurd",K645+L645+1,marketing_campaign[[#This Row],[Marital_Status]]="Widow",K645+L645+1)</f>
        <v>2</v>
      </c>
      <c r="H645" t="str" cm="1">
        <f t="array" ref="H645">_xlfn.IFS(marketing_campaign[[#This Row],[Family_size]]=1,"Family_with_one_child",marketing_campaign[[#This Row],[Family_size]]&gt;1,"Family_with_more_children")</f>
        <v>Family_with_more_children</v>
      </c>
      <c r="I645">
        <v>45906</v>
      </c>
      <c r="J645" t="str">
        <f>IF(marketing_campaign[[#This Row],[Income]]&gt;=Sheet21!B695,"high_income","low_income")</f>
        <v>high_income</v>
      </c>
      <c r="K645">
        <v>0</v>
      </c>
      <c r="L645">
        <v>1</v>
      </c>
      <c r="M645" s="1">
        <v>41401</v>
      </c>
      <c r="N645">
        <v>20</v>
      </c>
      <c r="O645" t="str" cm="1">
        <f t="array" ref="O645">_xlfn.IFS(AND(marketing_campaign[[#This Row],[Recency]]&gt;=0,marketing_campaign[[#This Row],[Recency]]&lt;=14),"Early Recency",AND(marketing_campaign[[#This Row],[Recency]]&gt;=15,marketing_campaign[[#This Row],[Recency]]&lt;=31),"Mid-Recency",marketing_campaign[[#This Row],[Recency]]&gt;=32,"high Recency")</f>
        <v>Mid-Recency</v>
      </c>
      <c r="P645">
        <v>305</v>
      </c>
      <c r="Q645">
        <v>3</v>
      </c>
      <c r="R645">
        <v>27</v>
      </c>
      <c r="S645">
        <v>4</v>
      </c>
      <c r="T645">
        <v>3</v>
      </c>
      <c r="U645">
        <v>144</v>
      </c>
      <c r="V645">
        <f>marketing_campaign[[#This Row],[MntGoldProds]]+marketing_campaign[[#This Row],[MntSweetProducts]]+marketing_campaign[[#This Row],[MntFishProducts]]+marketing_campaign[[#This Row],[MntMeatProducts]]+marketing_campaign[[#This Row],[MntFruits]]+marketing_campaign[[#This Row],[MntWines]]</f>
        <v>486</v>
      </c>
      <c r="W645">
        <v>2</v>
      </c>
      <c r="X645">
        <v>5</v>
      </c>
      <c r="Y645">
        <v>4</v>
      </c>
      <c r="Z645">
        <v>4</v>
      </c>
      <c r="AA645">
        <f t="shared" si="21"/>
        <v>15</v>
      </c>
      <c r="AB645" t="str" cm="1">
        <f t="array" ref="AB645">_xlfn.IFS(AND(AA645&gt;=0,AA645&lt;=15),"low purchase",AND(AA645&gt;=16,AA645&lt;=30),"mid purchase",AA645&gt;=31,"high purchase")</f>
        <v>low purchase</v>
      </c>
      <c r="AC645">
        <v>5</v>
      </c>
      <c r="AD645" t="str">
        <f>IF(marketing_campaign[[#This Row],[NumWebVisitsMonth]]&gt;=5.3,"higher_webvists","lower_webvisits")</f>
        <v>lower_webvisits</v>
      </c>
      <c r="AE645">
        <v>1</v>
      </c>
      <c r="AF645">
        <v>0</v>
      </c>
      <c r="AG645">
        <v>0</v>
      </c>
      <c r="AH645">
        <v>0</v>
      </c>
      <c r="AI645">
        <v>0</v>
      </c>
      <c r="AJ645">
        <v>0</v>
      </c>
      <c r="AK645">
        <v>3</v>
      </c>
      <c r="AL645">
        <v>11</v>
      </c>
      <c r="AM645">
        <v>0</v>
      </c>
      <c r="AN645">
        <f>marketing_campaign[[#This Row],[AcceptedCmp2]]+marketing_campaign[[#This Row],[AcceptedCmp1]]+marketing_campaign[[#This Row],[AcceptedCmp5]]+marketing_campaign[[#This Row],[AcceptedCmp4]]+marketing_campaign[[#This Row],[AcceptedCmp3]]+marketing_campaign[[#This Row],[Response]]</f>
        <v>1</v>
      </c>
      <c r="AO645" t="str" cm="1">
        <f t="array" ref="AO64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646" spans="1:41" x14ac:dyDescent="0.35">
      <c r="A646">
        <v>1173</v>
      </c>
      <c r="B646">
        <v>1947</v>
      </c>
      <c r="C646">
        <f t="shared" ca="1" si="20"/>
        <v>79</v>
      </c>
      <c r="D646" t="str" cm="1">
        <f t="array" aca="1" ref="D64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646" t="s">
        <v>34</v>
      </c>
      <c r="F646" t="s">
        <v>31</v>
      </c>
      <c r="G646" cm="1">
        <f t="array" ref="G646">_xlfn.IFS(marketing_campaign[[#This Row],[Marital_Status]]="Single",K646+L646+1,marketing_campaign[[#This Row],[Marital_Status]]="Together",K646+L646+2,marketing_campaign[[#This Row],[Marital_Status]]="Alone",K646+L646+1,marketing_campaign[[#This Row],[Marital_Status]]="Married",K646+L646+2,marketing_campaign[[#This Row],[Marital_Status]]="Divorced",K646+L646+1,marketing_campaign[[#This Row],[Marital_Status]]="YOLO",K646+L646+1,marketing_campaign[[#This Row],[Marital_Status]]="Absurd",K646+L646+1,marketing_campaign[[#This Row],[Marital_Status]]="Widow",K646+L646+1)</f>
        <v>2</v>
      </c>
      <c r="H646" t="str" cm="1">
        <f t="array" ref="H646">_xlfn.IFS(marketing_campaign[[#This Row],[Family_size]]=1,"Family_with_one_child",marketing_campaign[[#This Row],[Family_size]]&gt;1,"Family_with_more_children")</f>
        <v>Family_with_more_children</v>
      </c>
      <c r="I646">
        <v>77632</v>
      </c>
      <c r="J646" t="str">
        <f>IF(marketing_campaign[[#This Row],[Income]]&gt;=Sheet21!B696,"high_income","low_income")</f>
        <v>high_income</v>
      </c>
      <c r="K646">
        <v>0</v>
      </c>
      <c r="L646">
        <v>0</v>
      </c>
      <c r="M646" s="1">
        <v>41343</v>
      </c>
      <c r="N646">
        <v>73</v>
      </c>
      <c r="O646" t="str" cm="1">
        <f t="array" ref="O646">_xlfn.IFS(AND(marketing_campaign[[#This Row],[Recency]]&gt;=0,marketing_campaign[[#This Row],[Recency]]&lt;=14),"Early Recency",AND(marketing_campaign[[#This Row],[Recency]]&gt;=15,marketing_campaign[[#This Row],[Recency]]&lt;=31),"Mid-Recency",marketing_campaign[[#This Row],[Recency]]&gt;=32,"high Recency")</f>
        <v>high Recency</v>
      </c>
      <c r="P646">
        <v>1200</v>
      </c>
      <c r="Q646">
        <v>105</v>
      </c>
      <c r="R646">
        <v>758</v>
      </c>
      <c r="S646">
        <v>0</v>
      </c>
      <c r="T646">
        <v>42</v>
      </c>
      <c r="U646">
        <v>147</v>
      </c>
      <c r="V646">
        <f>marketing_campaign[[#This Row],[MntGoldProds]]+marketing_campaign[[#This Row],[MntSweetProducts]]+marketing_campaign[[#This Row],[MntFishProducts]]+marketing_campaign[[#This Row],[MntMeatProducts]]+marketing_campaign[[#This Row],[MntFruits]]+marketing_campaign[[#This Row],[MntWines]]</f>
        <v>2252</v>
      </c>
      <c r="W646">
        <v>1</v>
      </c>
      <c r="X646">
        <v>4</v>
      </c>
      <c r="Y646">
        <v>2</v>
      </c>
      <c r="Z646">
        <v>6</v>
      </c>
      <c r="AA646">
        <f t="shared" si="21"/>
        <v>13</v>
      </c>
      <c r="AB646" t="str" cm="1">
        <f t="array" ref="AB646">_xlfn.IFS(AND(AA646&gt;=0,AA646&lt;=15),"low purchase",AND(AA646&gt;=16,AA646&lt;=30),"mid purchase",AA646&gt;=31,"high purchase")</f>
        <v>low purchase</v>
      </c>
      <c r="AC646">
        <v>2</v>
      </c>
      <c r="AD646" t="str">
        <f>IF(marketing_campaign[[#This Row],[NumWebVisitsMonth]]&gt;=5.3,"higher_webvists","lower_webvisits")</f>
        <v>lower_webvisits</v>
      </c>
      <c r="AE646">
        <v>0</v>
      </c>
      <c r="AF646">
        <v>1</v>
      </c>
      <c r="AG646">
        <v>1</v>
      </c>
      <c r="AH646">
        <v>0</v>
      </c>
      <c r="AI646">
        <v>0</v>
      </c>
      <c r="AJ646">
        <v>0</v>
      </c>
      <c r="AK646">
        <v>3</v>
      </c>
      <c r="AL646">
        <v>11</v>
      </c>
      <c r="AM646">
        <v>1</v>
      </c>
      <c r="AN646">
        <f>marketing_campaign[[#This Row],[AcceptedCmp2]]+marketing_campaign[[#This Row],[AcceptedCmp1]]+marketing_campaign[[#This Row],[AcceptedCmp5]]+marketing_campaign[[#This Row],[AcceptedCmp4]]+marketing_campaign[[#This Row],[AcceptedCmp3]]+marketing_campaign[[#This Row],[Response]]</f>
        <v>3</v>
      </c>
      <c r="AO646" t="str" cm="1">
        <f t="array" ref="AO64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3/5 campaign accepted</v>
      </c>
    </row>
    <row r="647" spans="1:41" x14ac:dyDescent="0.35">
      <c r="A647">
        <v>4381</v>
      </c>
      <c r="B647">
        <v>1971</v>
      </c>
      <c r="C647">
        <f t="shared" ca="1" si="20"/>
        <v>55</v>
      </c>
      <c r="D647" t="str" cm="1">
        <f t="array" aca="1" ref="D64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47" t="s">
        <v>32</v>
      </c>
      <c r="F647" t="s">
        <v>33</v>
      </c>
      <c r="G647" cm="1">
        <f t="array" ref="G647">_xlfn.IFS(marketing_campaign[[#This Row],[Marital_Status]]="Single",K647+L647+1,marketing_campaign[[#This Row],[Marital_Status]]="Together",K647+L647+2,marketing_campaign[[#This Row],[Marital_Status]]="Alone",K647+L647+1,marketing_campaign[[#This Row],[Marital_Status]]="Married",K647+L647+2,marketing_campaign[[#This Row],[Marital_Status]]="Divorced",K647+L647+1,marketing_campaign[[#This Row],[Marital_Status]]="YOLO",K647+L647+1,marketing_campaign[[#This Row],[Marital_Status]]="Absurd",K647+L647+1,marketing_campaign[[#This Row],[Marital_Status]]="Widow",K647+L647+1)</f>
        <v>4</v>
      </c>
      <c r="H647" t="str" cm="1">
        <f t="array" ref="H647">_xlfn.IFS(marketing_campaign[[#This Row],[Family_size]]=1,"Family_with_one_child",marketing_campaign[[#This Row],[Family_size]]&gt;1,"Family_with_more_children")</f>
        <v>Family_with_more_children</v>
      </c>
      <c r="I647">
        <v>46463</v>
      </c>
      <c r="J647" t="str">
        <f>IF(marketing_campaign[[#This Row],[Income]]&gt;=Sheet21!B697,"high_income","low_income")</f>
        <v>high_income</v>
      </c>
      <c r="K647">
        <v>1</v>
      </c>
      <c r="L647">
        <v>1</v>
      </c>
      <c r="M647" s="1">
        <v>41504</v>
      </c>
      <c r="N647">
        <v>56</v>
      </c>
      <c r="O647" t="str" cm="1">
        <f t="array" ref="O647">_xlfn.IFS(AND(marketing_campaign[[#This Row],[Recency]]&gt;=0,marketing_campaign[[#This Row],[Recency]]&lt;=14),"Early Recency",AND(marketing_campaign[[#This Row],[Recency]]&gt;=15,marketing_campaign[[#This Row],[Recency]]&lt;=31),"Mid-Recency",marketing_campaign[[#This Row],[Recency]]&gt;=32,"high Recency")</f>
        <v>high Recency</v>
      </c>
      <c r="P647">
        <v>163</v>
      </c>
      <c r="Q647">
        <v>2</v>
      </c>
      <c r="R647">
        <v>40</v>
      </c>
      <c r="S647">
        <v>8</v>
      </c>
      <c r="T647">
        <v>11</v>
      </c>
      <c r="U647">
        <v>11</v>
      </c>
      <c r="V647">
        <f>marketing_campaign[[#This Row],[MntGoldProds]]+marketing_campaign[[#This Row],[MntSweetProducts]]+marketing_campaign[[#This Row],[MntFishProducts]]+marketing_campaign[[#This Row],[MntMeatProducts]]+marketing_campaign[[#This Row],[MntFruits]]+marketing_campaign[[#This Row],[MntWines]]</f>
        <v>235</v>
      </c>
      <c r="W647">
        <v>7</v>
      </c>
      <c r="X647">
        <v>3</v>
      </c>
      <c r="Y647">
        <v>1</v>
      </c>
      <c r="Z647">
        <v>6</v>
      </c>
      <c r="AA647">
        <f t="shared" si="21"/>
        <v>17</v>
      </c>
      <c r="AB647" t="str" cm="1">
        <f t="array" ref="AB647">_xlfn.IFS(AND(AA647&gt;=0,AA647&lt;=15),"low purchase",AND(AA647&gt;=16,AA647&lt;=30),"mid purchase",AA647&gt;=31,"high purchase")</f>
        <v>mid purchase</v>
      </c>
      <c r="AC647">
        <v>6</v>
      </c>
      <c r="AD647" t="str">
        <f>IF(marketing_campaign[[#This Row],[NumWebVisitsMonth]]&gt;=5.3,"higher_webvists","lower_webvisits")</f>
        <v>higher_webvists</v>
      </c>
      <c r="AE647">
        <v>0</v>
      </c>
      <c r="AF647">
        <v>0</v>
      </c>
      <c r="AG647">
        <v>0</v>
      </c>
      <c r="AH647">
        <v>0</v>
      </c>
      <c r="AI647">
        <v>0</v>
      </c>
      <c r="AJ647">
        <v>0</v>
      </c>
      <c r="AK647">
        <v>3</v>
      </c>
      <c r="AL647">
        <v>11</v>
      </c>
      <c r="AM647">
        <v>0</v>
      </c>
      <c r="AN647">
        <f>marketing_campaign[[#This Row],[AcceptedCmp2]]+marketing_campaign[[#This Row],[AcceptedCmp1]]+marketing_campaign[[#This Row],[AcceptedCmp5]]+marketing_campaign[[#This Row],[AcceptedCmp4]]+marketing_campaign[[#This Row],[AcceptedCmp3]]+marketing_campaign[[#This Row],[Response]]</f>
        <v>0</v>
      </c>
      <c r="AO647" t="str" cm="1">
        <f t="array" ref="AO64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48" spans="1:41" x14ac:dyDescent="0.35">
      <c r="A648">
        <v>4611</v>
      </c>
      <c r="B648">
        <v>1970</v>
      </c>
      <c r="C648">
        <f t="shared" ca="1" si="20"/>
        <v>56</v>
      </c>
      <c r="D648" t="str" cm="1">
        <f t="array" aca="1" ref="D64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48" t="s">
        <v>29</v>
      </c>
      <c r="F648" t="s">
        <v>31</v>
      </c>
      <c r="G648" cm="1">
        <f t="array" ref="G648">_xlfn.IFS(marketing_campaign[[#This Row],[Marital_Status]]="Single",K648+L648+1,marketing_campaign[[#This Row],[Marital_Status]]="Together",K648+L648+2,marketing_campaign[[#This Row],[Marital_Status]]="Alone",K648+L648+1,marketing_campaign[[#This Row],[Marital_Status]]="Married",K648+L648+2,marketing_campaign[[#This Row],[Marital_Status]]="Divorced",K648+L648+1,marketing_campaign[[#This Row],[Marital_Status]]="YOLO",K648+L648+1,marketing_campaign[[#This Row],[Marital_Status]]="Absurd",K648+L648+1,marketing_campaign[[#This Row],[Marital_Status]]="Widow",K648+L648+1)</f>
        <v>2</v>
      </c>
      <c r="H648" t="str" cm="1">
        <f t="array" ref="H648">_xlfn.IFS(marketing_campaign[[#This Row],[Family_size]]=1,"Family_with_one_child",marketing_campaign[[#This Row],[Family_size]]&gt;1,"Family_with_more_children")</f>
        <v>Family_with_more_children</v>
      </c>
      <c r="I648">
        <v>105471</v>
      </c>
      <c r="J648" t="str">
        <f>IF(marketing_campaign[[#This Row],[Income]]&gt;=Sheet21!B698,"high_income","low_income")</f>
        <v>high_income</v>
      </c>
      <c r="K648">
        <v>0</v>
      </c>
      <c r="L648">
        <v>0</v>
      </c>
      <c r="M648" s="1">
        <v>41295</v>
      </c>
      <c r="N648">
        <v>36</v>
      </c>
      <c r="O648" t="str" cm="1">
        <f t="array" ref="O648">_xlfn.IFS(AND(marketing_campaign[[#This Row],[Recency]]&gt;=0,marketing_campaign[[#This Row],[Recency]]&lt;=14),"Early Recency",AND(marketing_campaign[[#This Row],[Recency]]&gt;=15,marketing_campaign[[#This Row],[Recency]]&lt;=31),"Mid-Recency",marketing_campaign[[#This Row],[Recency]]&gt;=32,"high Recency")</f>
        <v>high Recency</v>
      </c>
      <c r="P648">
        <v>1009</v>
      </c>
      <c r="Q648">
        <v>181</v>
      </c>
      <c r="R648">
        <v>104</v>
      </c>
      <c r="S648">
        <v>202</v>
      </c>
      <c r="T648">
        <v>21</v>
      </c>
      <c r="U648">
        <v>207</v>
      </c>
      <c r="V648">
        <f>marketing_campaign[[#This Row],[MntGoldProds]]+marketing_campaign[[#This Row],[MntSweetProducts]]+marketing_campaign[[#This Row],[MntFishProducts]]+marketing_campaign[[#This Row],[MntMeatProducts]]+marketing_campaign[[#This Row],[MntFruits]]+marketing_campaign[[#This Row],[MntWines]]</f>
        <v>1724</v>
      </c>
      <c r="W648">
        <v>0</v>
      </c>
      <c r="X648">
        <v>9</v>
      </c>
      <c r="Y648">
        <v>8</v>
      </c>
      <c r="Z648">
        <v>13</v>
      </c>
      <c r="AA648">
        <f t="shared" si="21"/>
        <v>30</v>
      </c>
      <c r="AB648" t="str" cm="1">
        <f t="array" ref="AB648">_xlfn.IFS(AND(AA648&gt;=0,AA648&lt;=15),"low purchase",AND(AA648&gt;=16,AA648&lt;=30),"mid purchase",AA648&gt;=31,"high purchase")</f>
        <v>mid purchase</v>
      </c>
      <c r="AC648">
        <v>3</v>
      </c>
      <c r="AD648" t="str">
        <f>IF(marketing_campaign[[#This Row],[NumWebVisitsMonth]]&gt;=5.3,"higher_webvists","lower_webvisits")</f>
        <v>lower_webvisits</v>
      </c>
      <c r="AE648">
        <v>0</v>
      </c>
      <c r="AF648">
        <v>0</v>
      </c>
      <c r="AG648">
        <v>1</v>
      </c>
      <c r="AH648">
        <v>1</v>
      </c>
      <c r="AI648">
        <v>0</v>
      </c>
      <c r="AJ648">
        <v>0</v>
      </c>
      <c r="AK648">
        <v>3</v>
      </c>
      <c r="AL648">
        <v>11</v>
      </c>
      <c r="AM648">
        <v>1</v>
      </c>
      <c r="AN648">
        <f>marketing_campaign[[#This Row],[AcceptedCmp2]]+marketing_campaign[[#This Row],[AcceptedCmp1]]+marketing_campaign[[#This Row],[AcceptedCmp5]]+marketing_campaign[[#This Row],[AcceptedCmp4]]+marketing_campaign[[#This Row],[AcceptedCmp3]]+marketing_campaign[[#This Row],[Response]]</f>
        <v>3</v>
      </c>
      <c r="AO648" t="str" cm="1">
        <f t="array" ref="AO64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3/5 campaign accepted</v>
      </c>
    </row>
    <row r="649" spans="1:41" x14ac:dyDescent="0.35">
      <c r="A649">
        <v>3376</v>
      </c>
      <c r="B649">
        <v>1970</v>
      </c>
      <c r="C649">
        <f t="shared" ca="1" si="20"/>
        <v>56</v>
      </c>
      <c r="D649" t="str" cm="1">
        <f t="array" aca="1" ref="D64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49" t="s">
        <v>34</v>
      </c>
      <c r="F649" t="s">
        <v>35</v>
      </c>
      <c r="G649" cm="1">
        <f t="array" ref="G649">_xlfn.IFS(marketing_campaign[[#This Row],[Marital_Status]]="Single",K649+L649+1,marketing_campaign[[#This Row],[Marital_Status]]="Together",K649+L649+2,marketing_campaign[[#This Row],[Marital_Status]]="Alone",K649+L649+1,marketing_campaign[[#This Row],[Marital_Status]]="Married",K649+L649+2,marketing_campaign[[#This Row],[Marital_Status]]="Divorced",K649+L649+1,marketing_campaign[[#This Row],[Marital_Status]]="YOLO",K649+L649+1,marketing_campaign[[#This Row],[Marital_Status]]="Absurd",K649+L649+1,marketing_campaign[[#This Row],[Marital_Status]]="Widow",K649+L649+1)</f>
        <v>2</v>
      </c>
      <c r="H649" t="str" cm="1">
        <f t="array" ref="H649">_xlfn.IFS(marketing_campaign[[#This Row],[Family_size]]=1,"Family_with_one_child",marketing_campaign[[#This Row],[Family_size]]&gt;1,"Family_with_more_children")</f>
        <v>Family_with_more_children</v>
      </c>
      <c r="I649">
        <v>55282</v>
      </c>
      <c r="J649" t="str">
        <f>IF(marketing_campaign[[#This Row],[Income]]&gt;=Sheet21!B699,"high_income","low_income")</f>
        <v>high_income</v>
      </c>
      <c r="K649">
        <v>1</v>
      </c>
      <c r="L649">
        <v>0</v>
      </c>
      <c r="M649" s="1">
        <v>41621</v>
      </c>
      <c r="N649">
        <v>9</v>
      </c>
      <c r="O649" t="str" cm="1">
        <f t="array" ref="O649">_xlfn.IFS(AND(marketing_campaign[[#This Row],[Recency]]&gt;=0,marketing_campaign[[#This Row],[Recency]]&lt;=14),"Early Recency",AND(marketing_campaign[[#This Row],[Recency]]&gt;=15,marketing_campaign[[#This Row],[Recency]]&lt;=31),"Mid-Recency",marketing_campaign[[#This Row],[Recency]]&gt;=32,"high Recency")</f>
        <v>Early Recency</v>
      </c>
      <c r="P649">
        <v>125</v>
      </c>
      <c r="Q649">
        <v>6</v>
      </c>
      <c r="R649">
        <v>73</v>
      </c>
      <c r="S649">
        <v>8</v>
      </c>
      <c r="T649">
        <v>4</v>
      </c>
      <c r="U649">
        <v>19</v>
      </c>
      <c r="V649">
        <f>marketing_campaign[[#This Row],[MntGoldProds]]+marketing_campaign[[#This Row],[MntSweetProducts]]+marketing_campaign[[#This Row],[MntFishProducts]]+marketing_campaign[[#This Row],[MntMeatProducts]]+marketing_campaign[[#This Row],[MntFruits]]+marketing_campaign[[#This Row],[MntWines]]</f>
        <v>235</v>
      </c>
      <c r="W649">
        <v>1</v>
      </c>
      <c r="X649">
        <v>3</v>
      </c>
      <c r="Y649">
        <v>1</v>
      </c>
      <c r="Z649">
        <v>6</v>
      </c>
      <c r="AA649">
        <f t="shared" si="21"/>
        <v>11</v>
      </c>
      <c r="AB649" t="str" cm="1">
        <f t="array" ref="AB649">_xlfn.IFS(AND(AA649&gt;=0,AA649&lt;=15),"low purchase",AND(AA649&gt;=16,AA649&lt;=30),"mid purchase",AA649&gt;=31,"high purchase")</f>
        <v>low purchase</v>
      </c>
      <c r="AC649">
        <v>4</v>
      </c>
      <c r="AD649" t="str">
        <f>IF(marketing_campaign[[#This Row],[NumWebVisitsMonth]]&gt;=5.3,"higher_webvists","lower_webvisits")</f>
        <v>lower_webvisits</v>
      </c>
      <c r="AE649">
        <v>0</v>
      </c>
      <c r="AF649">
        <v>0</v>
      </c>
      <c r="AG649">
        <v>0</v>
      </c>
      <c r="AH649">
        <v>0</v>
      </c>
      <c r="AI649">
        <v>0</v>
      </c>
      <c r="AJ649">
        <v>0</v>
      </c>
      <c r="AK649">
        <v>3</v>
      </c>
      <c r="AL649">
        <v>11</v>
      </c>
      <c r="AM649">
        <v>0</v>
      </c>
      <c r="AN649">
        <f>marketing_campaign[[#This Row],[AcceptedCmp2]]+marketing_campaign[[#This Row],[AcceptedCmp1]]+marketing_campaign[[#This Row],[AcceptedCmp5]]+marketing_campaign[[#This Row],[AcceptedCmp4]]+marketing_campaign[[#This Row],[AcceptedCmp3]]+marketing_campaign[[#This Row],[Response]]</f>
        <v>0</v>
      </c>
      <c r="AO649" t="str" cm="1">
        <f t="array" ref="AO64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50" spans="1:41" x14ac:dyDescent="0.35">
      <c r="A650">
        <v>4679</v>
      </c>
      <c r="B650">
        <v>1977</v>
      </c>
      <c r="C650">
        <f t="shared" ca="1" si="20"/>
        <v>49</v>
      </c>
      <c r="D650" t="str" cm="1">
        <f t="array" aca="1" ref="D65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50" t="s">
        <v>34</v>
      </c>
      <c r="F650" t="s">
        <v>33</v>
      </c>
      <c r="G650" cm="1">
        <f t="array" ref="G650">_xlfn.IFS(marketing_campaign[[#This Row],[Marital_Status]]="Single",K650+L650+1,marketing_campaign[[#This Row],[Marital_Status]]="Together",K650+L650+2,marketing_campaign[[#This Row],[Marital_Status]]="Alone",K650+L650+1,marketing_campaign[[#This Row],[Marital_Status]]="Married",K650+L650+2,marketing_campaign[[#This Row],[Marital_Status]]="Divorced",K650+L650+1,marketing_campaign[[#This Row],[Marital_Status]]="YOLO",K650+L650+1,marketing_campaign[[#This Row],[Marital_Status]]="Absurd",K650+L650+1,marketing_campaign[[#This Row],[Marital_Status]]="Widow",K650+L650+1)</f>
        <v>3</v>
      </c>
      <c r="H650" t="str" cm="1">
        <f t="array" ref="H650">_xlfn.IFS(marketing_campaign[[#This Row],[Family_size]]=1,"Family_with_one_child",marketing_campaign[[#This Row],[Family_size]]&gt;1,"Family_with_more_children")</f>
        <v>Family_with_more_children</v>
      </c>
      <c r="I650">
        <v>78710</v>
      </c>
      <c r="J650" t="str">
        <f>IF(marketing_campaign[[#This Row],[Income]]&gt;=Sheet21!B700,"high_income","low_income")</f>
        <v>high_income</v>
      </c>
      <c r="K650">
        <v>0</v>
      </c>
      <c r="L650">
        <v>1</v>
      </c>
      <c r="M650" s="1">
        <v>41782</v>
      </c>
      <c r="N650">
        <v>42</v>
      </c>
      <c r="O650" t="str" cm="1">
        <f t="array" ref="O650">_xlfn.IFS(AND(marketing_campaign[[#This Row],[Recency]]&gt;=0,marketing_campaign[[#This Row],[Recency]]&lt;=14),"Early Recency",AND(marketing_campaign[[#This Row],[Recency]]&gt;=15,marketing_campaign[[#This Row],[Recency]]&lt;=31),"Mid-Recency",marketing_campaign[[#This Row],[Recency]]&gt;=32,"high Recency")</f>
        <v>high Recency</v>
      </c>
      <c r="P650">
        <v>721</v>
      </c>
      <c r="Q650">
        <v>0</v>
      </c>
      <c r="R650">
        <v>152</v>
      </c>
      <c r="S650">
        <v>119</v>
      </c>
      <c r="T650">
        <v>50</v>
      </c>
      <c r="U650">
        <v>50</v>
      </c>
      <c r="V650">
        <f>marketing_campaign[[#This Row],[MntGoldProds]]+marketing_campaign[[#This Row],[MntSweetProducts]]+marketing_campaign[[#This Row],[MntFishProducts]]+marketing_campaign[[#This Row],[MntMeatProducts]]+marketing_campaign[[#This Row],[MntFruits]]+marketing_campaign[[#This Row],[MntWines]]</f>
        <v>1092</v>
      </c>
      <c r="W650">
        <v>3</v>
      </c>
      <c r="X650">
        <v>7</v>
      </c>
      <c r="Y650">
        <v>6</v>
      </c>
      <c r="Z650">
        <v>12</v>
      </c>
      <c r="AA650">
        <f t="shared" si="21"/>
        <v>28</v>
      </c>
      <c r="AB650" t="str" cm="1">
        <f t="array" ref="AB650">_xlfn.IFS(AND(AA650&gt;=0,AA650&lt;=15),"low purchase",AND(AA650&gt;=16,AA650&lt;=30),"mid purchase",AA650&gt;=31,"high purchase")</f>
        <v>mid purchase</v>
      </c>
      <c r="AC650">
        <v>4</v>
      </c>
      <c r="AD650" t="str">
        <f>IF(marketing_campaign[[#This Row],[NumWebVisitsMonth]]&gt;=5.3,"higher_webvists","lower_webvisits")</f>
        <v>lower_webvisits</v>
      </c>
      <c r="AE650">
        <v>0</v>
      </c>
      <c r="AF650">
        <v>0</v>
      </c>
      <c r="AG650">
        <v>0</v>
      </c>
      <c r="AH650">
        <v>0</v>
      </c>
      <c r="AI650">
        <v>0</v>
      </c>
      <c r="AJ650">
        <v>0</v>
      </c>
      <c r="AK650">
        <v>3</v>
      </c>
      <c r="AL650">
        <v>11</v>
      </c>
      <c r="AM650">
        <v>0</v>
      </c>
      <c r="AN650">
        <f>marketing_campaign[[#This Row],[AcceptedCmp2]]+marketing_campaign[[#This Row],[AcceptedCmp1]]+marketing_campaign[[#This Row],[AcceptedCmp5]]+marketing_campaign[[#This Row],[AcceptedCmp4]]+marketing_campaign[[#This Row],[AcceptedCmp3]]+marketing_campaign[[#This Row],[Response]]</f>
        <v>0</v>
      </c>
      <c r="AO650" t="str" cm="1">
        <f t="array" ref="AO65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51" spans="1:41" x14ac:dyDescent="0.35">
      <c r="A651">
        <v>10928</v>
      </c>
      <c r="B651">
        <v>1958</v>
      </c>
      <c r="C651">
        <f t="shared" ca="1" si="20"/>
        <v>68</v>
      </c>
      <c r="D651" t="str" cm="1">
        <f t="array" aca="1" ref="D65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51" t="s">
        <v>29</v>
      </c>
      <c r="F651" t="s">
        <v>31</v>
      </c>
      <c r="G651" cm="1">
        <f t="array" ref="G651">_xlfn.IFS(marketing_campaign[[#This Row],[Marital_Status]]="Single",K651+L651+1,marketing_campaign[[#This Row],[Marital_Status]]="Together",K651+L651+2,marketing_campaign[[#This Row],[Marital_Status]]="Alone",K651+L651+1,marketing_campaign[[#This Row],[Marital_Status]]="Married",K651+L651+2,marketing_campaign[[#This Row],[Marital_Status]]="Divorced",K651+L651+1,marketing_campaign[[#This Row],[Marital_Status]]="YOLO",K651+L651+1,marketing_campaign[[#This Row],[Marital_Status]]="Absurd",K651+L651+1,marketing_campaign[[#This Row],[Marital_Status]]="Widow",K651+L651+1)</f>
        <v>3</v>
      </c>
      <c r="H651" t="str" cm="1">
        <f t="array" ref="H651">_xlfn.IFS(marketing_campaign[[#This Row],[Family_size]]=1,"Family_with_one_child",marketing_campaign[[#This Row],[Family_size]]&gt;1,"Family_with_more_children")</f>
        <v>Family_with_more_children</v>
      </c>
      <c r="I651">
        <v>66886</v>
      </c>
      <c r="J651" t="str">
        <f>IF(marketing_campaign[[#This Row],[Income]]&gt;=Sheet21!B701,"high_income","low_income")</f>
        <v>high_income</v>
      </c>
      <c r="K651">
        <v>0</v>
      </c>
      <c r="L651">
        <v>1</v>
      </c>
      <c r="M651" s="1">
        <v>41533</v>
      </c>
      <c r="N651">
        <v>28</v>
      </c>
      <c r="O651" t="str" cm="1">
        <f t="array" ref="O651">_xlfn.IFS(AND(marketing_campaign[[#This Row],[Recency]]&gt;=0,marketing_campaign[[#This Row],[Recency]]&lt;=14),"Early Recency",AND(marketing_campaign[[#This Row],[Recency]]&gt;=15,marketing_campaign[[#This Row],[Recency]]&lt;=31),"Mid-Recency",marketing_campaign[[#This Row],[Recency]]&gt;=32,"high Recency")</f>
        <v>Mid-Recency</v>
      </c>
      <c r="P651">
        <v>315</v>
      </c>
      <c r="Q651">
        <v>4</v>
      </c>
      <c r="R651">
        <v>62</v>
      </c>
      <c r="S651">
        <v>41</v>
      </c>
      <c r="T651">
        <v>31</v>
      </c>
      <c r="U651">
        <v>146</v>
      </c>
      <c r="V651">
        <f>marketing_campaign[[#This Row],[MntGoldProds]]+marketing_campaign[[#This Row],[MntSweetProducts]]+marketing_campaign[[#This Row],[MntFishProducts]]+marketing_campaign[[#This Row],[MntMeatProducts]]+marketing_campaign[[#This Row],[MntFruits]]+marketing_campaign[[#This Row],[MntWines]]</f>
        <v>599</v>
      </c>
      <c r="W651">
        <v>2</v>
      </c>
      <c r="X651">
        <v>7</v>
      </c>
      <c r="Y651">
        <v>1</v>
      </c>
      <c r="Z651">
        <v>7</v>
      </c>
      <c r="AA651">
        <f t="shared" si="21"/>
        <v>17</v>
      </c>
      <c r="AB651" t="str" cm="1">
        <f t="array" ref="AB651">_xlfn.IFS(AND(AA651&gt;=0,AA651&lt;=15),"low purchase",AND(AA651&gt;=16,AA651&lt;=30),"mid purchase",AA651&gt;=31,"high purchase")</f>
        <v>mid purchase</v>
      </c>
      <c r="AC651">
        <v>5</v>
      </c>
      <c r="AD651" t="str">
        <f>IF(marketing_campaign[[#This Row],[NumWebVisitsMonth]]&gt;=5.3,"higher_webvists","lower_webvisits")</f>
        <v>lower_webvisits</v>
      </c>
      <c r="AE651">
        <v>0</v>
      </c>
      <c r="AF651">
        <v>0</v>
      </c>
      <c r="AG651">
        <v>0</v>
      </c>
      <c r="AH651">
        <v>0</v>
      </c>
      <c r="AI651">
        <v>0</v>
      </c>
      <c r="AJ651">
        <v>0</v>
      </c>
      <c r="AK651">
        <v>3</v>
      </c>
      <c r="AL651">
        <v>11</v>
      </c>
      <c r="AM651">
        <v>0</v>
      </c>
      <c r="AN651">
        <f>marketing_campaign[[#This Row],[AcceptedCmp2]]+marketing_campaign[[#This Row],[AcceptedCmp1]]+marketing_campaign[[#This Row],[AcceptedCmp5]]+marketing_campaign[[#This Row],[AcceptedCmp4]]+marketing_campaign[[#This Row],[AcceptedCmp3]]+marketing_campaign[[#This Row],[Response]]</f>
        <v>0</v>
      </c>
      <c r="AO651" t="str" cm="1">
        <f t="array" ref="AO65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52" spans="1:41" x14ac:dyDescent="0.35">
      <c r="A652">
        <v>4248</v>
      </c>
      <c r="B652">
        <v>1960</v>
      </c>
      <c r="C652">
        <f t="shared" ca="1" si="20"/>
        <v>66</v>
      </c>
      <c r="D652" t="str" cm="1">
        <f t="array" aca="1" ref="D65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52" t="s">
        <v>34</v>
      </c>
      <c r="F652" t="s">
        <v>30</v>
      </c>
      <c r="G652" cm="1">
        <f t="array" ref="G652">_xlfn.IFS(marketing_campaign[[#This Row],[Marital_Status]]="Single",K652+L652+1,marketing_campaign[[#This Row],[Marital_Status]]="Together",K652+L652+2,marketing_campaign[[#This Row],[Marital_Status]]="Alone",K652+L652+1,marketing_campaign[[#This Row],[Marital_Status]]="Married",K652+L652+2,marketing_campaign[[#This Row],[Marital_Status]]="Divorced",K652+L652+1,marketing_campaign[[#This Row],[Marital_Status]]="YOLO",K652+L652+1,marketing_campaign[[#This Row],[Marital_Status]]="Absurd",K652+L652+1,marketing_campaign[[#This Row],[Marital_Status]]="Widow",K652+L652+1)</f>
        <v>1</v>
      </c>
      <c r="H652" t="str" cm="1">
        <f t="array" ref="H652">_xlfn.IFS(marketing_campaign[[#This Row],[Family_size]]=1,"Family_with_one_child",marketing_campaign[[#This Row],[Family_size]]&gt;1,"Family_with_more_children")</f>
        <v>Family_with_one_child</v>
      </c>
      <c r="I652">
        <v>98777</v>
      </c>
      <c r="J652" t="str">
        <f>IF(marketing_campaign[[#This Row],[Income]]&gt;=Sheet21!B702,"high_income","low_income")</f>
        <v>high_income</v>
      </c>
      <c r="K652">
        <v>0</v>
      </c>
      <c r="L652">
        <v>0</v>
      </c>
      <c r="M652" s="1">
        <v>41687</v>
      </c>
      <c r="N652">
        <v>23</v>
      </c>
      <c r="O652" t="str" cm="1">
        <f t="array" ref="O652">_xlfn.IFS(AND(marketing_campaign[[#This Row],[Recency]]&gt;=0,marketing_campaign[[#This Row],[Recency]]&lt;=14),"Early Recency",AND(marketing_campaign[[#This Row],[Recency]]&gt;=15,marketing_campaign[[#This Row],[Recency]]&lt;=31),"Mid-Recency",marketing_campaign[[#This Row],[Recency]]&gt;=32,"high Recency")</f>
        <v>Mid-Recency</v>
      </c>
      <c r="P652">
        <v>1000</v>
      </c>
      <c r="Q652">
        <v>19</v>
      </c>
      <c r="R652">
        <v>711</v>
      </c>
      <c r="S652">
        <v>125</v>
      </c>
      <c r="T652">
        <v>115</v>
      </c>
      <c r="U652">
        <v>38</v>
      </c>
      <c r="V652">
        <f>marketing_campaign[[#This Row],[MntGoldProds]]+marketing_campaign[[#This Row],[MntSweetProducts]]+marketing_campaign[[#This Row],[MntFishProducts]]+marketing_campaign[[#This Row],[MntMeatProducts]]+marketing_campaign[[#This Row],[MntFruits]]+marketing_campaign[[#This Row],[MntWines]]</f>
        <v>2008</v>
      </c>
      <c r="W652">
        <v>0</v>
      </c>
      <c r="X652">
        <v>4</v>
      </c>
      <c r="Y652">
        <v>6</v>
      </c>
      <c r="Z652">
        <v>9</v>
      </c>
      <c r="AA652">
        <f t="shared" si="21"/>
        <v>19</v>
      </c>
      <c r="AB652" t="str" cm="1">
        <f t="array" ref="AB652">_xlfn.IFS(AND(AA652&gt;=0,AA652&lt;=15),"low purchase",AND(AA652&gt;=16,AA652&lt;=30),"mid purchase",AA652&gt;=31,"high purchase")</f>
        <v>mid purchase</v>
      </c>
      <c r="AC652">
        <v>1</v>
      </c>
      <c r="AD652" t="str">
        <f>IF(marketing_campaign[[#This Row],[NumWebVisitsMonth]]&gt;=5.3,"higher_webvists","lower_webvisits")</f>
        <v>lower_webvisits</v>
      </c>
      <c r="AE652">
        <v>0</v>
      </c>
      <c r="AF652">
        <v>1</v>
      </c>
      <c r="AG652">
        <v>0</v>
      </c>
      <c r="AH652">
        <v>0</v>
      </c>
      <c r="AI652">
        <v>0</v>
      </c>
      <c r="AJ652">
        <v>0</v>
      </c>
      <c r="AK652">
        <v>3</v>
      </c>
      <c r="AL652">
        <v>11</v>
      </c>
      <c r="AM652">
        <v>0</v>
      </c>
      <c r="AN652">
        <f>marketing_campaign[[#This Row],[AcceptedCmp2]]+marketing_campaign[[#This Row],[AcceptedCmp1]]+marketing_campaign[[#This Row],[AcceptedCmp5]]+marketing_campaign[[#This Row],[AcceptedCmp4]]+marketing_campaign[[#This Row],[AcceptedCmp3]]+marketing_campaign[[#This Row],[Response]]</f>
        <v>1</v>
      </c>
      <c r="AO652" t="str" cm="1">
        <f t="array" ref="AO65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653" spans="1:41" x14ac:dyDescent="0.35">
      <c r="A653">
        <v>6728</v>
      </c>
      <c r="B653">
        <v>1985</v>
      </c>
      <c r="C653">
        <f t="shared" ca="1" si="20"/>
        <v>41</v>
      </c>
      <c r="D653" t="str" cm="1">
        <f t="array" aca="1" ref="D65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653" t="s">
        <v>29</v>
      </c>
      <c r="F653" t="s">
        <v>31</v>
      </c>
      <c r="G653" cm="1">
        <f t="array" ref="G653">_xlfn.IFS(marketing_campaign[[#This Row],[Marital_Status]]="Single",K653+L653+1,marketing_campaign[[#This Row],[Marital_Status]]="Together",K653+L653+2,marketing_campaign[[#This Row],[Marital_Status]]="Alone",K653+L653+1,marketing_campaign[[#This Row],[Marital_Status]]="Married",K653+L653+2,marketing_campaign[[#This Row],[Marital_Status]]="Divorced",K653+L653+1,marketing_campaign[[#This Row],[Marital_Status]]="YOLO",K653+L653+1,marketing_campaign[[#This Row],[Marital_Status]]="Absurd",K653+L653+1,marketing_campaign[[#This Row],[Marital_Status]]="Widow",K653+L653+1)</f>
        <v>3</v>
      </c>
      <c r="H653" t="str" cm="1">
        <f t="array" ref="H653">_xlfn.IFS(marketing_campaign[[#This Row],[Family_size]]=1,"Family_with_one_child",marketing_campaign[[#This Row],[Family_size]]&gt;1,"Family_with_more_children")</f>
        <v>Family_with_more_children</v>
      </c>
      <c r="I653">
        <v>29103</v>
      </c>
      <c r="J653" t="str">
        <f>IF(marketing_campaign[[#This Row],[Income]]&gt;=Sheet21!B703,"high_income","low_income")</f>
        <v>high_income</v>
      </c>
      <c r="K653">
        <v>1</v>
      </c>
      <c r="L653">
        <v>0</v>
      </c>
      <c r="M653" s="1">
        <v>41148</v>
      </c>
      <c r="N653">
        <v>38</v>
      </c>
      <c r="O653" t="str" cm="1">
        <f t="array" ref="O653">_xlfn.IFS(AND(marketing_campaign[[#This Row],[Recency]]&gt;=0,marketing_campaign[[#This Row],[Recency]]&lt;=14),"Early Recency",AND(marketing_campaign[[#This Row],[Recency]]&gt;=15,marketing_campaign[[#This Row],[Recency]]&lt;=31),"Mid-Recency",marketing_campaign[[#This Row],[Recency]]&gt;=32,"high Recency")</f>
        <v>high Recency</v>
      </c>
      <c r="P653">
        <v>16</v>
      </c>
      <c r="Q653">
        <v>0</v>
      </c>
      <c r="R653">
        <v>17</v>
      </c>
      <c r="S653">
        <v>6</v>
      </c>
      <c r="T653">
        <v>3</v>
      </c>
      <c r="U653">
        <v>6</v>
      </c>
      <c r="V653">
        <f>marketing_campaign[[#This Row],[MntGoldProds]]+marketing_campaign[[#This Row],[MntSweetProducts]]+marketing_campaign[[#This Row],[MntFishProducts]]+marketing_campaign[[#This Row],[MntMeatProducts]]+marketing_campaign[[#This Row],[MntFruits]]+marketing_campaign[[#This Row],[MntWines]]</f>
        <v>48</v>
      </c>
      <c r="W653">
        <v>2</v>
      </c>
      <c r="X653">
        <v>1</v>
      </c>
      <c r="Y653">
        <v>0</v>
      </c>
      <c r="Z653">
        <v>3</v>
      </c>
      <c r="AA653">
        <f t="shared" si="21"/>
        <v>6</v>
      </c>
      <c r="AB653" t="str" cm="1">
        <f t="array" ref="AB653">_xlfn.IFS(AND(AA653&gt;=0,AA653&lt;=15),"low purchase",AND(AA653&gt;=16,AA653&lt;=30),"mid purchase",AA653&gt;=31,"high purchase")</f>
        <v>low purchase</v>
      </c>
      <c r="AC653">
        <v>9</v>
      </c>
      <c r="AD653" t="str">
        <f>IF(marketing_campaign[[#This Row],[NumWebVisitsMonth]]&gt;=5.3,"higher_webvists","lower_webvisits")</f>
        <v>higher_webvists</v>
      </c>
      <c r="AE653">
        <v>0</v>
      </c>
      <c r="AF653">
        <v>0</v>
      </c>
      <c r="AG653">
        <v>0</v>
      </c>
      <c r="AH653">
        <v>0</v>
      </c>
      <c r="AI653">
        <v>0</v>
      </c>
      <c r="AJ653">
        <v>0</v>
      </c>
      <c r="AK653">
        <v>3</v>
      </c>
      <c r="AL653">
        <v>11</v>
      </c>
      <c r="AM653">
        <v>0</v>
      </c>
      <c r="AN653">
        <f>marketing_campaign[[#This Row],[AcceptedCmp2]]+marketing_campaign[[#This Row],[AcceptedCmp1]]+marketing_campaign[[#This Row],[AcceptedCmp5]]+marketing_campaign[[#This Row],[AcceptedCmp4]]+marketing_campaign[[#This Row],[AcceptedCmp3]]+marketing_campaign[[#This Row],[Response]]</f>
        <v>0</v>
      </c>
      <c r="AO653" t="str" cm="1">
        <f t="array" ref="AO65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54" spans="1:41" x14ac:dyDescent="0.35">
      <c r="A654">
        <v>6661</v>
      </c>
      <c r="B654">
        <v>1974</v>
      </c>
      <c r="C654">
        <f t="shared" ca="1" si="20"/>
        <v>52</v>
      </c>
      <c r="D654" t="str" cm="1">
        <f t="array" aca="1" ref="D65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54" t="s">
        <v>29</v>
      </c>
      <c r="F654" t="s">
        <v>33</v>
      </c>
      <c r="G654" cm="1">
        <f t="array" ref="G654">_xlfn.IFS(marketing_campaign[[#This Row],[Marital_Status]]="Single",K654+L654+1,marketing_campaign[[#This Row],[Marital_Status]]="Together",K654+L654+2,marketing_campaign[[#This Row],[Marital_Status]]="Alone",K654+L654+1,marketing_campaign[[#This Row],[Marital_Status]]="Married",K654+L654+2,marketing_campaign[[#This Row],[Marital_Status]]="Divorced",K654+L654+1,marketing_campaign[[#This Row],[Marital_Status]]="YOLO",K654+L654+1,marketing_campaign[[#This Row],[Marital_Status]]="Absurd",K654+L654+1,marketing_campaign[[#This Row],[Marital_Status]]="Widow",K654+L654+1)</f>
        <v>3</v>
      </c>
      <c r="H654" t="str" cm="1">
        <f t="array" ref="H654">_xlfn.IFS(marketing_campaign[[#This Row],[Family_size]]=1,"Family_with_one_child",marketing_campaign[[#This Row],[Family_size]]&gt;1,"Family_with_more_children")</f>
        <v>Family_with_more_children</v>
      </c>
      <c r="I654">
        <v>67445</v>
      </c>
      <c r="J654" t="str">
        <f>IF(marketing_campaign[[#This Row],[Income]]&gt;=Sheet21!B704,"high_income","low_income")</f>
        <v>high_income</v>
      </c>
      <c r="K654">
        <v>0</v>
      </c>
      <c r="L654">
        <v>1</v>
      </c>
      <c r="M654" s="1">
        <v>41133</v>
      </c>
      <c r="N654">
        <v>63</v>
      </c>
      <c r="O654" t="str" cm="1">
        <f t="array" ref="O654">_xlfn.IFS(AND(marketing_campaign[[#This Row],[Recency]]&gt;=0,marketing_campaign[[#This Row],[Recency]]&lt;=14),"Early Recency",AND(marketing_campaign[[#This Row],[Recency]]&gt;=15,marketing_campaign[[#This Row],[Recency]]&lt;=31),"Mid-Recency",marketing_campaign[[#This Row],[Recency]]&gt;=32,"high Recency")</f>
        <v>high Recency</v>
      </c>
      <c r="P654">
        <v>757</v>
      </c>
      <c r="Q654">
        <v>80</v>
      </c>
      <c r="R654">
        <v>217</v>
      </c>
      <c r="S654">
        <v>29</v>
      </c>
      <c r="T654">
        <v>80</v>
      </c>
      <c r="U654">
        <v>11</v>
      </c>
      <c r="V654">
        <f>marketing_campaign[[#This Row],[MntGoldProds]]+marketing_campaign[[#This Row],[MntSweetProducts]]+marketing_campaign[[#This Row],[MntFishProducts]]+marketing_campaign[[#This Row],[MntMeatProducts]]+marketing_campaign[[#This Row],[MntFruits]]+marketing_campaign[[#This Row],[MntWines]]</f>
        <v>1174</v>
      </c>
      <c r="W654">
        <v>5</v>
      </c>
      <c r="X654">
        <v>9</v>
      </c>
      <c r="Y654">
        <v>6</v>
      </c>
      <c r="Z654">
        <v>12</v>
      </c>
      <c r="AA654">
        <f t="shared" si="21"/>
        <v>32</v>
      </c>
      <c r="AB654" t="str" cm="1">
        <f t="array" ref="AB654">_xlfn.IFS(AND(AA654&gt;=0,AA654&lt;=15),"low purchase",AND(AA654&gt;=16,AA654&lt;=30),"mid purchase",AA654&gt;=31,"high purchase")</f>
        <v>high purchase</v>
      </c>
      <c r="AC654">
        <v>6</v>
      </c>
      <c r="AD654" t="str">
        <f>IF(marketing_campaign[[#This Row],[NumWebVisitsMonth]]&gt;=5.3,"higher_webvists","lower_webvisits")</f>
        <v>higher_webvists</v>
      </c>
      <c r="AE654">
        <v>0</v>
      </c>
      <c r="AF654">
        <v>0</v>
      </c>
      <c r="AG654">
        <v>0</v>
      </c>
      <c r="AH654">
        <v>0</v>
      </c>
      <c r="AI654">
        <v>0</v>
      </c>
      <c r="AJ654">
        <v>0</v>
      </c>
      <c r="AK654">
        <v>3</v>
      </c>
      <c r="AL654">
        <v>11</v>
      </c>
      <c r="AM654">
        <v>0</v>
      </c>
      <c r="AN654">
        <f>marketing_campaign[[#This Row],[AcceptedCmp2]]+marketing_campaign[[#This Row],[AcceptedCmp1]]+marketing_campaign[[#This Row],[AcceptedCmp5]]+marketing_campaign[[#This Row],[AcceptedCmp4]]+marketing_campaign[[#This Row],[AcceptedCmp3]]+marketing_campaign[[#This Row],[Response]]</f>
        <v>0</v>
      </c>
      <c r="AO654" t="str" cm="1">
        <f t="array" ref="AO65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55" spans="1:41" x14ac:dyDescent="0.35">
      <c r="A655">
        <v>4725</v>
      </c>
      <c r="B655">
        <v>1950</v>
      </c>
      <c r="C655">
        <f t="shared" ca="1" si="20"/>
        <v>76</v>
      </c>
      <c r="D655" t="str" cm="1">
        <f t="array" aca="1" ref="D65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55" t="s">
        <v>32</v>
      </c>
      <c r="F655" t="s">
        <v>31</v>
      </c>
      <c r="G655" cm="1">
        <f t="array" ref="G655">_xlfn.IFS(marketing_campaign[[#This Row],[Marital_Status]]="Single",K655+L655+1,marketing_campaign[[#This Row],[Marital_Status]]="Together",K655+L655+2,marketing_campaign[[#This Row],[Marital_Status]]="Alone",K655+L655+1,marketing_campaign[[#This Row],[Marital_Status]]="Married",K655+L655+2,marketing_campaign[[#This Row],[Marital_Status]]="Divorced",K655+L655+1,marketing_campaign[[#This Row],[Marital_Status]]="YOLO",K655+L655+1,marketing_campaign[[#This Row],[Marital_Status]]="Absurd",K655+L655+1,marketing_campaign[[#This Row],[Marital_Status]]="Widow",K655+L655+1)</f>
        <v>3</v>
      </c>
      <c r="H655" t="str" cm="1">
        <f t="array" ref="H655">_xlfn.IFS(marketing_campaign[[#This Row],[Family_size]]=1,"Family_with_one_child",marketing_campaign[[#This Row],[Family_size]]&gt;1,"Family_with_more_children")</f>
        <v>Family_with_more_children</v>
      </c>
      <c r="I655">
        <v>50616</v>
      </c>
      <c r="J655" t="str">
        <f>IF(marketing_campaign[[#This Row],[Income]]&gt;=Sheet21!B705,"high_income","low_income")</f>
        <v>high_income</v>
      </c>
      <c r="K655">
        <v>0</v>
      </c>
      <c r="L655">
        <v>1</v>
      </c>
      <c r="M655" s="1">
        <v>41742</v>
      </c>
      <c r="N655">
        <v>71</v>
      </c>
      <c r="O655" t="str" cm="1">
        <f t="array" ref="O655">_xlfn.IFS(AND(marketing_campaign[[#This Row],[Recency]]&gt;=0,marketing_campaign[[#This Row],[Recency]]&lt;=14),"Early Recency",AND(marketing_campaign[[#This Row],[Recency]]&gt;=15,marketing_campaign[[#This Row],[Recency]]&lt;=31),"Mid-Recency",marketing_campaign[[#This Row],[Recency]]&gt;=32,"high Recency")</f>
        <v>high Recency</v>
      </c>
      <c r="P655">
        <v>30</v>
      </c>
      <c r="Q655">
        <v>2</v>
      </c>
      <c r="R655">
        <v>25</v>
      </c>
      <c r="S655">
        <v>0</v>
      </c>
      <c r="T655">
        <v>1</v>
      </c>
      <c r="U655">
        <v>9</v>
      </c>
      <c r="V655">
        <f>marketing_campaign[[#This Row],[MntGoldProds]]+marketing_campaign[[#This Row],[MntSweetProducts]]+marketing_campaign[[#This Row],[MntFishProducts]]+marketing_campaign[[#This Row],[MntMeatProducts]]+marketing_campaign[[#This Row],[MntFruits]]+marketing_campaign[[#This Row],[MntWines]]</f>
        <v>67</v>
      </c>
      <c r="W655">
        <v>1</v>
      </c>
      <c r="X655">
        <v>1</v>
      </c>
      <c r="Y655">
        <v>1</v>
      </c>
      <c r="Z655">
        <v>4</v>
      </c>
      <c r="AA655">
        <f t="shared" si="21"/>
        <v>7</v>
      </c>
      <c r="AB655" t="str" cm="1">
        <f t="array" ref="AB655">_xlfn.IFS(AND(AA655&gt;=0,AA655&lt;=15),"low purchase",AND(AA655&gt;=16,AA655&lt;=30),"mid purchase",AA655&gt;=31,"high purchase")</f>
        <v>low purchase</v>
      </c>
      <c r="AC655">
        <v>2</v>
      </c>
      <c r="AD655" t="str">
        <f>IF(marketing_campaign[[#This Row],[NumWebVisitsMonth]]&gt;=5.3,"higher_webvists","lower_webvisits")</f>
        <v>lower_webvisits</v>
      </c>
      <c r="AE655">
        <v>0</v>
      </c>
      <c r="AF655">
        <v>0</v>
      </c>
      <c r="AG655">
        <v>0</v>
      </c>
      <c r="AH655">
        <v>0</v>
      </c>
      <c r="AI655">
        <v>0</v>
      </c>
      <c r="AJ655">
        <v>0</v>
      </c>
      <c r="AK655">
        <v>3</v>
      </c>
      <c r="AL655">
        <v>11</v>
      </c>
      <c r="AM655">
        <v>0</v>
      </c>
      <c r="AN655">
        <f>marketing_campaign[[#This Row],[AcceptedCmp2]]+marketing_campaign[[#This Row],[AcceptedCmp1]]+marketing_campaign[[#This Row],[AcceptedCmp5]]+marketing_campaign[[#This Row],[AcceptedCmp4]]+marketing_campaign[[#This Row],[AcceptedCmp3]]+marketing_campaign[[#This Row],[Response]]</f>
        <v>0</v>
      </c>
      <c r="AO655" t="str" cm="1">
        <f t="array" ref="AO65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56" spans="1:41" x14ac:dyDescent="0.35">
      <c r="A656">
        <v>3277</v>
      </c>
      <c r="B656">
        <v>1955</v>
      </c>
      <c r="C656">
        <f t="shared" ca="1" si="20"/>
        <v>71</v>
      </c>
      <c r="D656" t="str" cm="1">
        <f t="array" aca="1" ref="D65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56" t="s">
        <v>29</v>
      </c>
      <c r="F656" t="s">
        <v>35</v>
      </c>
      <c r="G656" cm="1">
        <f t="array" ref="G656">_xlfn.IFS(marketing_campaign[[#This Row],[Marital_Status]]="Single",K656+L656+1,marketing_campaign[[#This Row],[Marital_Status]]="Together",K656+L656+2,marketing_campaign[[#This Row],[Marital_Status]]="Alone",K656+L656+1,marketing_campaign[[#This Row],[Marital_Status]]="Married",K656+L656+2,marketing_campaign[[#This Row],[Marital_Status]]="Divorced",K656+L656+1,marketing_campaign[[#This Row],[Marital_Status]]="YOLO",K656+L656+1,marketing_campaign[[#This Row],[Marital_Status]]="Absurd",K656+L656+1,marketing_campaign[[#This Row],[Marital_Status]]="Widow",K656+L656+1)</f>
        <v>2</v>
      </c>
      <c r="H656" t="str" cm="1">
        <f t="array" ref="H656">_xlfn.IFS(marketing_campaign[[#This Row],[Family_size]]=1,"Family_with_one_child",marketing_campaign[[#This Row],[Family_size]]&gt;1,"Family_with_more_children")</f>
        <v>Family_with_more_children</v>
      </c>
      <c r="I656">
        <v>49431</v>
      </c>
      <c r="J656" t="str">
        <f>IF(marketing_campaign[[#This Row],[Income]]&gt;=Sheet21!B706,"high_income","low_income")</f>
        <v>high_income</v>
      </c>
      <c r="K656">
        <v>0</v>
      </c>
      <c r="L656">
        <v>1</v>
      </c>
      <c r="M656" s="1">
        <v>41124</v>
      </c>
      <c r="N656">
        <v>9</v>
      </c>
      <c r="O656" t="str" cm="1">
        <f t="array" ref="O656">_xlfn.IFS(AND(marketing_campaign[[#This Row],[Recency]]&gt;=0,marketing_campaign[[#This Row],[Recency]]&lt;=14),"Early Recency",AND(marketing_campaign[[#This Row],[Recency]]&gt;=15,marketing_campaign[[#This Row],[Recency]]&lt;=31),"Mid-Recency",marketing_campaign[[#This Row],[Recency]]&gt;=32,"high Recency")</f>
        <v>Early Recency</v>
      </c>
      <c r="P656">
        <v>219</v>
      </c>
      <c r="Q656">
        <v>3</v>
      </c>
      <c r="R656">
        <v>100</v>
      </c>
      <c r="S656">
        <v>26</v>
      </c>
      <c r="T656">
        <v>0</v>
      </c>
      <c r="U656">
        <v>17</v>
      </c>
      <c r="V656">
        <f>marketing_campaign[[#This Row],[MntGoldProds]]+marketing_campaign[[#This Row],[MntSweetProducts]]+marketing_campaign[[#This Row],[MntFishProducts]]+marketing_campaign[[#This Row],[MntMeatProducts]]+marketing_campaign[[#This Row],[MntFruits]]+marketing_campaign[[#This Row],[MntWines]]</f>
        <v>365</v>
      </c>
      <c r="W656">
        <v>2</v>
      </c>
      <c r="X656">
        <v>7</v>
      </c>
      <c r="Y656">
        <v>1</v>
      </c>
      <c r="Z656">
        <v>5</v>
      </c>
      <c r="AA656">
        <f t="shared" si="21"/>
        <v>15</v>
      </c>
      <c r="AB656" t="str" cm="1">
        <f t="array" ref="AB656">_xlfn.IFS(AND(AA656&gt;=0,AA656&lt;=15),"low purchase",AND(AA656&gt;=16,AA656&lt;=30),"mid purchase",AA656&gt;=31,"high purchase")</f>
        <v>low purchase</v>
      </c>
      <c r="AC656">
        <v>8</v>
      </c>
      <c r="AD656" t="str">
        <f>IF(marketing_campaign[[#This Row],[NumWebVisitsMonth]]&gt;=5.3,"higher_webvists","lower_webvisits")</f>
        <v>higher_webvists</v>
      </c>
      <c r="AE656">
        <v>0</v>
      </c>
      <c r="AF656">
        <v>0</v>
      </c>
      <c r="AG656">
        <v>0</v>
      </c>
      <c r="AH656">
        <v>0</v>
      </c>
      <c r="AI656">
        <v>0</v>
      </c>
      <c r="AJ656">
        <v>0</v>
      </c>
      <c r="AK656">
        <v>3</v>
      </c>
      <c r="AL656">
        <v>11</v>
      </c>
      <c r="AM656">
        <v>0</v>
      </c>
      <c r="AN656">
        <f>marketing_campaign[[#This Row],[AcceptedCmp2]]+marketing_campaign[[#This Row],[AcceptedCmp1]]+marketing_campaign[[#This Row],[AcceptedCmp5]]+marketing_campaign[[#This Row],[AcceptedCmp4]]+marketing_campaign[[#This Row],[AcceptedCmp3]]+marketing_campaign[[#This Row],[Response]]</f>
        <v>0</v>
      </c>
      <c r="AO656" t="str" cm="1">
        <f t="array" ref="AO65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57" spans="1:41" x14ac:dyDescent="0.35">
      <c r="A657">
        <v>5555</v>
      </c>
      <c r="B657">
        <v>1975</v>
      </c>
      <c r="C657">
        <f t="shared" ca="1" si="20"/>
        <v>51</v>
      </c>
      <c r="D657" t="str" cm="1">
        <f t="array" aca="1" ref="D65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57" t="s">
        <v>29</v>
      </c>
      <c r="F657" t="s">
        <v>35</v>
      </c>
      <c r="G657" cm="1">
        <f t="array" ref="G657">_xlfn.IFS(marketing_campaign[[#This Row],[Marital_Status]]="Single",K657+L657+1,marketing_campaign[[#This Row],[Marital_Status]]="Together",K657+L657+2,marketing_campaign[[#This Row],[Marital_Status]]="Alone",K657+L657+1,marketing_campaign[[#This Row],[Marital_Status]]="Married",K657+L657+2,marketing_campaign[[#This Row],[Marital_Status]]="Divorced",K657+L657+1,marketing_campaign[[#This Row],[Marital_Status]]="YOLO",K657+L657+1,marketing_campaign[[#This Row],[Marital_Status]]="Absurd",K657+L657+1,marketing_campaign[[#This Row],[Marital_Status]]="Widow",K657+L657+1)</f>
        <v>1</v>
      </c>
      <c r="H657" t="str" cm="1">
        <f t="array" ref="H657">_xlfn.IFS(marketing_campaign[[#This Row],[Family_size]]=1,"Family_with_one_child",marketing_campaign[[#This Row],[Family_size]]&gt;1,"Family_with_more_children")</f>
        <v>Family_with_one_child</v>
      </c>
      <c r="I657">
        <v>153924</v>
      </c>
      <c r="J657" t="str">
        <f>IF(marketing_campaign[[#This Row],[Income]]&gt;=Sheet21!B707,"high_income","low_income")</f>
        <v>high_income</v>
      </c>
      <c r="K657">
        <v>0</v>
      </c>
      <c r="L657">
        <v>0</v>
      </c>
      <c r="M657" s="1">
        <v>41677</v>
      </c>
      <c r="N657">
        <v>81</v>
      </c>
      <c r="O657" t="str" cm="1">
        <f t="array" ref="O657">_xlfn.IFS(AND(marketing_campaign[[#This Row],[Recency]]&gt;=0,marketing_campaign[[#This Row],[Recency]]&lt;=14),"Early Recency",AND(marketing_campaign[[#This Row],[Recency]]&gt;=15,marketing_campaign[[#This Row],[Recency]]&lt;=31),"Mid-Recency",marketing_campaign[[#This Row],[Recency]]&gt;=32,"high Recency")</f>
        <v>high Recency</v>
      </c>
      <c r="P657">
        <v>1</v>
      </c>
      <c r="Q657">
        <v>1</v>
      </c>
      <c r="R657">
        <v>1</v>
      </c>
      <c r="S657">
        <v>1</v>
      </c>
      <c r="T657">
        <v>1</v>
      </c>
      <c r="U657">
        <v>1</v>
      </c>
      <c r="V657">
        <f>marketing_campaign[[#This Row],[MntGoldProds]]+marketing_campaign[[#This Row],[MntSweetProducts]]+marketing_campaign[[#This Row],[MntFishProducts]]+marketing_campaign[[#This Row],[MntMeatProducts]]+marketing_campaign[[#This Row],[MntFruits]]+marketing_campaign[[#This Row],[MntWines]]</f>
        <v>6</v>
      </c>
      <c r="W657">
        <v>0</v>
      </c>
      <c r="X657">
        <v>0</v>
      </c>
      <c r="Y657">
        <v>0</v>
      </c>
      <c r="Z657">
        <v>0</v>
      </c>
      <c r="AA657">
        <f t="shared" si="21"/>
        <v>0</v>
      </c>
      <c r="AB657" t="str" cm="1">
        <f t="array" ref="AB657">_xlfn.IFS(AND(AA657&gt;=0,AA657&lt;=15),"low purchase",AND(AA657&gt;=16,AA657&lt;=30),"mid purchase",AA657&gt;=31,"high purchase")</f>
        <v>low purchase</v>
      </c>
      <c r="AC657">
        <v>0</v>
      </c>
      <c r="AD657" t="str">
        <f>IF(marketing_campaign[[#This Row],[NumWebVisitsMonth]]&gt;=5.3,"higher_webvists","lower_webvisits")</f>
        <v>lower_webvisits</v>
      </c>
      <c r="AE657">
        <v>0</v>
      </c>
      <c r="AF657">
        <v>0</v>
      </c>
      <c r="AG657">
        <v>0</v>
      </c>
      <c r="AH657">
        <v>0</v>
      </c>
      <c r="AI657">
        <v>0</v>
      </c>
      <c r="AJ657">
        <v>0</v>
      </c>
      <c r="AK657">
        <v>3</v>
      </c>
      <c r="AL657">
        <v>11</v>
      </c>
      <c r="AM657">
        <v>0</v>
      </c>
      <c r="AN657">
        <f>marketing_campaign[[#This Row],[AcceptedCmp2]]+marketing_campaign[[#This Row],[AcceptedCmp1]]+marketing_campaign[[#This Row],[AcceptedCmp5]]+marketing_campaign[[#This Row],[AcceptedCmp4]]+marketing_campaign[[#This Row],[AcceptedCmp3]]+marketing_campaign[[#This Row],[Response]]</f>
        <v>0</v>
      </c>
      <c r="AO657" t="str" cm="1">
        <f t="array" ref="AO65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58" spans="1:41" x14ac:dyDescent="0.35">
      <c r="A658">
        <v>2564</v>
      </c>
      <c r="B658">
        <v>1953</v>
      </c>
      <c r="C658">
        <f t="shared" ca="1" si="20"/>
        <v>73</v>
      </c>
      <c r="D658" t="str" cm="1">
        <f t="array" aca="1" ref="D65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58" t="s">
        <v>29</v>
      </c>
      <c r="F658" t="s">
        <v>31</v>
      </c>
      <c r="G658" cm="1">
        <f t="array" ref="G658">_xlfn.IFS(marketing_campaign[[#This Row],[Marital_Status]]="Single",K658+L658+1,marketing_campaign[[#This Row],[Marital_Status]]="Together",K658+L658+2,marketing_campaign[[#This Row],[Marital_Status]]="Alone",K658+L658+1,marketing_campaign[[#This Row],[Marital_Status]]="Married",K658+L658+2,marketing_campaign[[#This Row],[Marital_Status]]="Divorced",K658+L658+1,marketing_campaign[[#This Row],[Marital_Status]]="YOLO",K658+L658+1,marketing_campaign[[#This Row],[Marital_Status]]="Absurd",K658+L658+1,marketing_campaign[[#This Row],[Marital_Status]]="Widow",K658+L658+1)</f>
        <v>3</v>
      </c>
      <c r="H658" t="str" cm="1">
        <f t="array" ref="H658">_xlfn.IFS(marketing_campaign[[#This Row],[Family_size]]=1,"Family_with_one_child",marketing_campaign[[#This Row],[Family_size]]&gt;1,"Family_with_more_children")</f>
        <v>Family_with_more_children</v>
      </c>
      <c r="I658">
        <v>61278</v>
      </c>
      <c r="J658" t="str">
        <f>IF(marketing_campaign[[#This Row],[Income]]&gt;=Sheet21!B708,"high_income","low_income")</f>
        <v>high_income</v>
      </c>
      <c r="K658">
        <v>0</v>
      </c>
      <c r="L658">
        <v>1</v>
      </c>
      <c r="M658" s="1">
        <v>41643</v>
      </c>
      <c r="N658">
        <v>87</v>
      </c>
      <c r="O658" t="str" cm="1">
        <f t="array" ref="O658">_xlfn.IFS(AND(marketing_campaign[[#This Row],[Recency]]&gt;=0,marketing_campaign[[#This Row],[Recency]]&lt;=14),"Early Recency",AND(marketing_campaign[[#This Row],[Recency]]&gt;=15,marketing_campaign[[#This Row],[Recency]]&lt;=31),"Mid-Recency",marketing_campaign[[#This Row],[Recency]]&gt;=32,"high Recency")</f>
        <v>high Recency</v>
      </c>
      <c r="P658">
        <v>111</v>
      </c>
      <c r="Q658">
        <v>3</v>
      </c>
      <c r="R658">
        <v>28</v>
      </c>
      <c r="S658">
        <v>2</v>
      </c>
      <c r="T658">
        <v>6</v>
      </c>
      <c r="U658">
        <v>15</v>
      </c>
      <c r="V658">
        <f>marketing_campaign[[#This Row],[MntGoldProds]]+marketing_campaign[[#This Row],[MntSweetProducts]]+marketing_campaign[[#This Row],[MntFishProducts]]+marketing_campaign[[#This Row],[MntMeatProducts]]+marketing_campaign[[#This Row],[MntFruits]]+marketing_campaign[[#This Row],[MntWines]]</f>
        <v>165</v>
      </c>
      <c r="W658">
        <v>2</v>
      </c>
      <c r="X658">
        <v>3</v>
      </c>
      <c r="Y658">
        <v>1</v>
      </c>
      <c r="Z658">
        <v>4</v>
      </c>
      <c r="AA658">
        <f t="shared" si="21"/>
        <v>10</v>
      </c>
      <c r="AB658" t="str" cm="1">
        <f t="array" ref="AB658">_xlfn.IFS(AND(AA658&gt;=0,AA658&lt;=15),"low purchase",AND(AA658&gt;=16,AA658&lt;=30),"mid purchase",AA658&gt;=31,"high purchase")</f>
        <v>low purchase</v>
      </c>
      <c r="AC658">
        <v>6</v>
      </c>
      <c r="AD658" t="str">
        <f>IF(marketing_campaign[[#This Row],[NumWebVisitsMonth]]&gt;=5.3,"higher_webvists","lower_webvisits")</f>
        <v>higher_webvists</v>
      </c>
      <c r="AE658">
        <v>0</v>
      </c>
      <c r="AF658">
        <v>0</v>
      </c>
      <c r="AG658">
        <v>0</v>
      </c>
      <c r="AH658">
        <v>0</v>
      </c>
      <c r="AI658">
        <v>0</v>
      </c>
      <c r="AJ658">
        <v>0</v>
      </c>
      <c r="AK658">
        <v>3</v>
      </c>
      <c r="AL658">
        <v>11</v>
      </c>
      <c r="AM658">
        <v>0</v>
      </c>
      <c r="AN658">
        <f>marketing_campaign[[#This Row],[AcceptedCmp2]]+marketing_campaign[[#This Row],[AcceptedCmp1]]+marketing_campaign[[#This Row],[AcceptedCmp5]]+marketing_campaign[[#This Row],[AcceptedCmp4]]+marketing_campaign[[#This Row],[AcceptedCmp3]]+marketing_campaign[[#This Row],[Response]]</f>
        <v>0</v>
      </c>
      <c r="AO658" t="str" cm="1">
        <f t="array" ref="AO65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59" spans="1:41" x14ac:dyDescent="0.35">
      <c r="A659">
        <v>946</v>
      </c>
      <c r="B659">
        <v>1958</v>
      </c>
      <c r="C659">
        <f t="shared" ca="1" si="20"/>
        <v>68</v>
      </c>
      <c r="D659" t="str" cm="1">
        <f t="array" aca="1" ref="D65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59" t="s">
        <v>37</v>
      </c>
      <c r="F659" t="s">
        <v>31</v>
      </c>
      <c r="G659" cm="1">
        <f t="array" ref="G659">_xlfn.IFS(marketing_campaign[[#This Row],[Marital_Status]]="Single",K659+L659+1,marketing_campaign[[#This Row],[Marital_Status]]="Together",K659+L659+2,marketing_campaign[[#This Row],[Marital_Status]]="Alone",K659+L659+1,marketing_campaign[[#This Row],[Marital_Status]]="Married",K659+L659+2,marketing_campaign[[#This Row],[Marital_Status]]="Divorced",K659+L659+1,marketing_campaign[[#This Row],[Marital_Status]]="YOLO",K659+L659+1,marketing_campaign[[#This Row],[Marital_Status]]="Absurd",K659+L659+1,marketing_campaign[[#This Row],[Marital_Status]]="Widow",K659+L659+1)</f>
        <v>2</v>
      </c>
      <c r="H659" t="str" cm="1">
        <f t="array" ref="H659">_xlfn.IFS(marketing_campaign[[#This Row],[Family_size]]=1,"Family_with_one_child",marketing_campaign[[#This Row],[Family_size]]&gt;1,"Family_with_more_children")</f>
        <v>Family_with_more_children</v>
      </c>
      <c r="I659">
        <v>26490</v>
      </c>
      <c r="J659" t="str">
        <f>IF(marketing_campaign[[#This Row],[Income]]&gt;=Sheet21!B709,"high_income","low_income")</f>
        <v>high_income</v>
      </c>
      <c r="K659">
        <v>0</v>
      </c>
      <c r="L659">
        <v>0</v>
      </c>
      <c r="M659" s="1">
        <v>41174</v>
      </c>
      <c r="N659">
        <v>92</v>
      </c>
      <c r="O659" t="str" cm="1">
        <f t="array" ref="O659">_xlfn.IFS(AND(marketing_campaign[[#This Row],[Recency]]&gt;=0,marketing_campaign[[#This Row],[Recency]]&lt;=14),"Early Recency",AND(marketing_campaign[[#This Row],[Recency]]&gt;=15,marketing_campaign[[#This Row],[Recency]]&lt;=31),"Mid-Recency",marketing_campaign[[#This Row],[Recency]]&gt;=32,"high Recency")</f>
        <v>high Recency</v>
      </c>
      <c r="P659">
        <v>45</v>
      </c>
      <c r="Q659">
        <v>47</v>
      </c>
      <c r="R659">
        <v>52</v>
      </c>
      <c r="S659">
        <v>21</v>
      </c>
      <c r="T659">
        <v>20</v>
      </c>
      <c r="U659">
        <v>25</v>
      </c>
      <c r="V659">
        <f>marketing_campaign[[#This Row],[MntGoldProds]]+marketing_campaign[[#This Row],[MntSweetProducts]]+marketing_campaign[[#This Row],[MntFishProducts]]+marketing_campaign[[#This Row],[MntMeatProducts]]+marketing_campaign[[#This Row],[MntFruits]]+marketing_campaign[[#This Row],[MntWines]]</f>
        <v>210</v>
      </c>
      <c r="W659">
        <v>2</v>
      </c>
      <c r="X659">
        <v>3</v>
      </c>
      <c r="Y659">
        <v>1</v>
      </c>
      <c r="Z659">
        <v>5</v>
      </c>
      <c r="AA659">
        <f t="shared" si="21"/>
        <v>11</v>
      </c>
      <c r="AB659" t="str" cm="1">
        <f t="array" ref="AB659">_xlfn.IFS(AND(AA659&gt;=0,AA659&lt;=15),"low purchase",AND(AA659&gt;=16,AA659&lt;=30),"mid purchase",AA659&gt;=31,"high purchase")</f>
        <v>low purchase</v>
      </c>
      <c r="AC659">
        <v>6</v>
      </c>
      <c r="AD659" t="str">
        <f>IF(marketing_campaign[[#This Row],[NumWebVisitsMonth]]&gt;=5.3,"higher_webvists","lower_webvisits")</f>
        <v>higher_webvists</v>
      </c>
      <c r="AE659">
        <v>0</v>
      </c>
      <c r="AF659">
        <v>0</v>
      </c>
      <c r="AG659">
        <v>0</v>
      </c>
      <c r="AH659">
        <v>0</v>
      </c>
      <c r="AI659">
        <v>0</v>
      </c>
      <c r="AJ659">
        <v>0</v>
      </c>
      <c r="AK659">
        <v>3</v>
      </c>
      <c r="AL659">
        <v>11</v>
      </c>
      <c r="AM659">
        <v>0</v>
      </c>
      <c r="AN659">
        <f>marketing_campaign[[#This Row],[AcceptedCmp2]]+marketing_campaign[[#This Row],[AcceptedCmp1]]+marketing_campaign[[#This Row],[AcceptedCmp5]]+marketing_campaign[[#This Row],[AcceptedCmp4]]+marketing_campaign[[#This Row],[AcceptedCmp3]]+marketing_campaign[[#This Row],[Response]]</f>
        <v>0</v>
      </c>
      <c r="AO659" t="str" cm="1">
        <f t="array" ref="AO65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60" spans="1:41" x14ac:dyDescent="0.35">
      <c r="A660">
        <v>3867</v>
      </c>
      <c r="B660">
        <v>1947</v>
      </c>
      <c r="C660">
        <f t="shared" ca="1" si="20"/>
        <v>79</v>
      </c>
      <c r="D660" t="str" cm="1">
        <f t="array" aca="1" ref="D66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660" t="s">
        <v>32</v>
      </c>
      <c r="F660" t="s">
        <v>31</v>
      </c>
      <c r="G660" cm="1">
        <f t="array" ref="G660">_xlfn.IFS(marketing_campaign[[#This Row],[Marital_Status]]="Single",K660+L660+1,marketing_campaign[[#This Row],[Marital_Status]]="Together",K660+L660+2,marketing_campaign[[#This Row],[Marital_Status]]="Alone",K660+L660+1,marketing_campaign[[#This Row],[Marital_Status]]="Married",K660+L660+2,marketing_campaign[[#This Row],[Marital_Status]]="Divorced",K660+L660+1,marketing_campaign[[#This Row],[Marital_Status]]="YOLO",K660+L660+1,marketing_campaign[[#This Row],[Marital_Status]]="Absurd",K660+L660+1,marketing_campaign[[#This Row],[Marital_Status]]="Widow",K660+L660+1)</f>
        <v>3</v>
      </c>
      <c r="H660" t="str" cm="1">
        <f t="array" ref="H660">_xlfn.IFS(marketing_campaign[[#This Row],[Family_size]]=1,"Family_with_one_child",marketing_campaign[[#This Row],[Family_size]]&gt;1,"Family_with_more_children")</f>
        <v>Family_with_more_children</v>
      </c>
      <c r="I660">
        <v>73059</v>
      </c>
      <c r="J660" t="str">
        <f>IF(marketing_campaign[[#This Row],[Income]]&gt;=Sheet21!B710,"high_income","low_income")</f>
        <v>high_income</v>
      </c>
      <c r="K660">
        <v>0</v>
      </c>
      <c r="L660">
        <v>1</v>
      </c>
      <c r="M660" s="1">
        <v>41517</v>
      </c>
      <c r="N660">
        <v>36</v>
      </c>
      <c r="O660" t="str" cm="1">
        <f t="array" ref="O660">_xlfn.IFS(AND(marketing_campaign[[#This Row],[Recency]]&gt;=0,marketing_campaign[[#This Row],[Recency]]&lt;=14),"Early Recency",AND(marketing_campaign[[#This Row],[Recency]]&gt;=15,marketing_campaign[[#This Row],[Recency]]&lt;=31),"Mid-Recency",marketing_campaign[[#This Row],[Recency]]&gt;=32,"high Recency")</f>
        <v>high Recency</v>
      </c>
      <c r="P660">
        <v>410</v>
      </c>
      <c r="Q660">
        <v>112</v>
      </c>
      <c r="R660">
        <v>420</v>
      </c>
      <c r="S660">
        <v>0</v>
      </c>
      <c r="T660">
        <v>82</v>
      </c>
      <c r="U660">
        <v>71</v>
      </c>
      <c r="V660">
        <f>marketing_campaign[[#This Row],[MntGoldProds]]+marketing_campaign[[#This Row],[MntSweetProducts]]+marketing_campaign[[#This Row],[MntFishProducts]]+marketing_campaign[[#This Row],[MntMeatProducts]]+marketing_campaign[[#This Row],[MntFruits]]+marketing_campaign[[#This Row],[MntWines]]</f>
        <v>1095</v>
      </c>
      <c r="W660">
        <v>1</v>
      </c>
      <c r="X660">
        <v>9</v>
      </c>
      <c r="Y660">
        <v>3</v>
      </c>
      <c r="Z660">
        <v>13</v>
      </c>
      <c r="AA660">
        <f t="shared" si="21"/>
        <v>26</v>
      </c>
      <c r="AB660" t="str" cm="1">
        <f t="array" ref="AB660">_xlfn.IFS(AND(AA660&gt;=0,AA660&lt;=15),"low purchase",AND(AA660&gt;=16,AA660&lt;=30),"mid purchase",AA660&gt;=31,"high purchase")</f>
        <v>mid purchase</v>
      </c>
      <c r="AC660">
        <v>4</v>
      </c>
      <c r="AD660" t="str">
        <f>IF(marketing_campaign[[#This Row],[NumWebVisitsMonth]]&gt;=5.3,"higher_webvists","lower_webvisits")</f>
        <v>lower_webvisits</v>
      </c>
      <c r="AE660">
        <v>0</v>
      </c>
      <c r="AF660">
        <v>0</v>
      </c>
      <c r="AG660">
        <v>0</v>
      </c>
      <c r="AH660">
        <v>0</v>
      </c>
      <c r="AI660">
        <v>0</v>
      </c>
      <c r="AJ660">
        <v>0</v>
      </c>
      <c r="AK660">
        <v>3</v>
      </c>
      <c r="AL660">
        <v>11</v>
      </c>
      <c r="AM660">
        <v>0</v>
      </c>
      <c r="AN660">
        <f>marketing_campaign[[#This Row],[AcceptedCmp2]]+marketing_campaign[[#This Row],[AcceptedCmp1]]+marketing_campaign[[#This Row],[AcceptedCmp5]]+marketing_campaign[[#This Row],[AcceptedCmp4]]+marketing_campaign[[#This Row],[AcceptedCmp3]]+marketing_campaign[[#This Row],[Response]]</f>
        <v>0</v>
      </c>
      <c r="AO660" t="str" cm="1">
        <f t="array" ref="AO66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61" spans="1:41" x14ac:dyDescent="0.35">
      <c r="A661">
        <v>6940</v>
      </c>
      <c r="B661">
        <v>1966</v>
      </c>
      <c r="C661">
        <f t="shared" ca="1" si="20"/>
        <v>60</v>
      </c>
      <c r="D661" t="str" cm="1">
        <f t="array" aca="1" ref="D66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61" t="s">
        <v>32</v>
      </c>
      <c r="F661" t="s">
        <v>30</v>
      </c>
      <c r="G661" cm="1">
        <f t="array" ref="G661">_xlfn.IFS(marketing_campaign[[#This Row],[Marital_Status]]="Single",K661+L661+1,marketing_campaign[[#This Row],[Marital_Status]]="Together",K661+L661+2,marketing_campaign[[#This Row],[Marital_Status]]="Alone",K661+L661+1,marketing_campaign[[#This Row],[Marital_Status]]="Married",K661+L661+2,marketing_campaign[[#This Row],[Marital_Status]]="Divorced",K661+L661+1,marketing_campaign[[#This Row],[Marital_Status]]="YOLO",K661+L661+1,marketing_campaign[[#This Row],[Marital_Status]]="Absurd",K661+L661+1,marketing_campaign[[#This Row],[Marital_Status]]="Widow",K661+L661+1)</f>
        <v>4</v>
      </c>
      <c r="H661" t="str" cm="1">
        <f t="array" ref="H661">_xlfn.IFS(marketing_campaign[[#This Row],[Family_size]]=1,"Family_with_one_child",marketing_campaign[[#This Row],[Family_size]]&gt;1,"Family_with_more_children")</f>
        <v>Family_with_more_children</v>
      </c>
      <c r="I661">
        <v>46734</v>
      </c>
      <c r="J661" t="str">
        <f>IF(marketing_campaign[[#This Row],[Income]]&gt;=Sheet21!B711,"high_income","low_income")</f>
        <v>high_income</v>
      </c>
      <c r="K661">
        <v>1</v>
      </c>
      <c r="L661">
        <v>2</v>
      </c>
      <c r="M661" s="1">
        <v>41568</v>
      </c>
      <c r="N661">
        <v>86</v>
      </c>
      <c r="O661" t="str" cm="1">
        <f t="array" ref="O661">_xlfn.IFS(AND(marketing_campaign[[#This Row],[Recency]]&gt;=0,marketing_campaign[[#This Row],[Recency]]&lt;=14),"Early Recency",AND(marketing_campaign[[#This Row],[Recency]]&gt;=15,marketing_campaign[[#This Row],[Recency]]&lt;=31),"Mid-Recency",marketing_campaign[[#This Row],[Recency]]&gt;=32,"high Recency")</f>
        <v>high Recency</v>
      </c>
      <c r="P661">
        <v>100</v>
      </c>
      <c r="Q661">
        <v>1</v>
      </c>
      <c r="R661">
        <v>39</v>
      </c>
      <c r="S661">
        <v>6</v>
      </c>
      <c r="T661">
        <v>1</v>
      </c>
      <c r="U661">
        <v>76</v>
      </c>
      <c r="V661">
        <f>marketing_campaign[[#This Row],[MntGoldProds]]+marketing_campaign[[#This Row],[MntSweetProducts]]+marketing_campaign[[#This Row],[MntFishProducts]]+marketing_campaign[[#This Row],[MntMeatProducts]]+marketing_campaign[[#This Row],[MntFruits]]+marketing_campaign[[#This Row],[MntWines]]</f>
        <v>223</v>
      </c>
      <c r="W661">
        <v>4</v>
      </c>
      <c r="X661">
        <v>3</v>
      </c>
      <c r="Y661">
        <v>2</v>
      </c>
      <c r="Z661">
        <v>3</v>
      </c>
      <c r="AA661">
        <f t="shared" si="21"/>
        <v>12</v>
      </c>
      <c r="AB661" t="str" cm="1">
        <f t="array" ref="AB661">_xlfn.IFS(AND(AA661&gt;=0,AA661&lt;=15),"low purchase",AND(AA661&gt;=16,AA661&lt;=30),"mid purchase",AA661&gt;=31,"high purchase")</f>
        <v>low purchase</v>
      </c>
      <c r="AC661">
        <v>6</v>
      </c>
      <c r="AD661" t="str">
        <f>IF(marketing_campaign[[#This Row],[NumWebVisitsMonth]]&gt;=5.3,"higher_webvists","lower_webvisits")</f>
        <v>higher_webvists</v>
      </c>
      <c r="AE661">
        <v>1</v>
      </c>
      <c r="AF661">
        <v>0</v>
      </c>
      <c r="AG661">
        <v>0</v>
      </c>
      <c r="AH661">
        <v>0</v>
      </c>
      <c r="AI661">
        <v>0</v>
      </c>
      <c r="AJ661">
        <v>0</v>
      </c>
      <c r="AK661">
        <v>3</v>
      </c>
      <c r="AL661">
        <v>11</v>
      </c>
      <c r="AM661">
        <v>0</v>
      </c>
      <c r="AN661">
        <f>marketing_campaign[[#This Row],[AcceptedCmp2]]+marketing_campaign[[#This Row],[AcceptedCmp1]]+marketing_campaign[[#This Row],[AcceptedCmp5]]+marketing_campaign[[#This Row],[AcceptedCmp4]]+marketing_campaign[[#This Row],[AcceptedCmp3]]+marketing_campaign[[#This Row],[Response]]</f>
        <v>1</v>
      </c>
      <c r="AO661" t="str" cm="1">
        <f t="array" ref="AO66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662" spans="1:41" x14ac:dyDescent="0.35">
      <c r="A662">
        <v>55</v>
      </c>
      <c r="B662">
        <v>1963</v>
      </c>
      <c r="C662">
        <f t="shared" ca="1" si="20"/>
        <v>63</v>
      </c>
      <c r="D662" t="str" cm="1">
        <f t="array" aca="1" ref="D66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62" t="s">
        <v>29</v>
      </c>
      <c r="F662" t="s">
        <v>31</v>
      </c>
      <c r="G662" cm="1">
        <f t="array" ref="G662">_xlfn.IFS(marketing_campaign[[#This Row],[Marital_Status]]="Single",K662+L662+1,marketing_campaign[[#This Row],[Marital_Status]]="Together",K662+L662+2,marketing_campaign[[#This Row],[Marital_Status]]="Alone",K662+L662+1,marketing_campaign[[#This Row],[Marital_Status]]="Married",K662+L662+2,marketing_campaign[[#This Row],[Marital_Status]]="Divorced",K662+L662+1,marketing_campaign[[#This Row],[Marital_Status]]="YOLO",K662+L662+1,marketing_campaign[[#This Row],[Marital_Status]]="Absurd",K662+L662+1,marketing_campaign[[#This Row],[Marital_Status]]="Widow",K662+L662+1)</f>
        <v>3</v>
      </c>
      <c r="H662" t="str" cm="1">
        <f t="array" ref="H662">_xlfn.IFS(marketing_campaign[[#This Row],[Family_size]]=1,"Family_with_one_child",marketing_campaign[[#This Row],[Family_size]]&gt;1,"Family_with_more_children")</f>
        <v>Family_with_more_children</v>
      </c>
      <c r="I662">
        <v>56253</v>
      </c>
      <c r="J662" t="str">
        <f>IF(marketing_campaign[[#This Row],[Income]]&gt;=Sheet21!B712,"high_income","low_income")</f>
        <v>high_income</v>
      </c>
      <c r="K662">
        <v>0</v>
      </c>
      <c r="L662">
        <v>1</v>
      </c>
      <c r="M662" s="1">
        <v>41250</v>
      </c>
      <c r="N662">
        <v>83</v>
      </c>
      <c r="O662" t="str" cm="1">
        <f t="array" ref="O662">_xlfn.IFS(AND(marketing_campaign[[#This Row],[Recency]]&gt;=0,marketing_campaign[[#This Row],[Recency]]&lt;=14),"Early Recency",AND(marketing_campaign[[#This Row],[Recency]]&gt;=15,marketing_campaign[[#This Row],[Recency]]&lt;=31),"Mid-Recency",marketing_campaign[[#This Row],[Recency]]&gt;=32,"high Recency")</f>
        <v>high Recency</v>
      </c>
      <c r="P662">
        <v>509</v>
      </c>
      <c r="Q662">
        <v>0</v>
      </c>
      <c r="R662">
        <v>65</v>
      </c>
      <c r="S662">
        <v>7</v>
      </c>
      <c r="T662">
        <v>11</v>
      </c>
      <c r="U662">
        <v>5</v>
      </c>
      <c r="V662">
        <f>marketing_campaign[[#This Row],[MntGoldProds]]+marketing_campaign[[#This Row],[MntSweetProducts]]+marketing_campaign[[#This Row],[MntFishProducts]]+marketing_campaign[[#This Row],[MntMeatProducts]]+marketing_campaign[[#This Row],[MntFruits]]+marketing_campaign[[#This Row],[MntWines]]</f>
        <v>597</v>
      </c>
      <c r="W662">
        <v>4</v>
      </c>
      <c r="X662">
        <v>7</v>
      </c>
      <c r="Y662">
        <v>2</v>
      </c>
      <c r="Z662">
        <v>9</v>
      </c>
      <c r="AA662">
        <f t="shared" si="21"/>
        <v>22</v>
      </c>
      <c r="AB662" t="str" cm="1">
        <f t="array" ref="AB662">_xlfn.IFS(AND(AA662&gt;=0,AA662&lt;=15),"low purchase",AND(AA662&gt;=16,AA662&lt;=30),"mid purchase",AA662&gt;=31,"high purchase")</f>
        <v>mid purchase</v>
      </c>
      <c r="AC662">
        <v>6</v>
      </c>
      <c r="AD662" t="str">
        <f>IF(marketing_campaign[[#This Row],[NumWebVisitsMonth]]&gt;=5.3,"higher_webvists","lower_webvisits")</f>
        <v>higher_webvists</v>
      </c>
      <c r="AE662">
        <v>0</v>
      </c>
      <c r="AF662">
        <v>0</v>
      </c>
      <c r="AG662">
        <v>0</v>
      </c>
      <c r="AH662">
        <v>0</v>
      </c>
      <c r="AI662">
        <v>0</v>
      </c>
      <c r="AJ662">
        <v>0</v>
      </c>
      <c r="AK662">
        <v>3</v>
      </c>
      <c r="AL662">
        <v>11</v>
      </c>
      <c r="AM662">
        <v>0</v>
      </c>
      <c r="AN662">
        <f>marketing_campaign[[#This Row],[AcceptedCmp2]]+marketing_campaign[[#This Row],[AcceptedCmp1]]+marketing_campaign[[#This Row],[AcceptedCmp5]]+marketing_campaign[[#This Row],[AcceptedCmp4]]+marketing_campaign[[#This Row],[AcceptedCmp3]]+marketing_campaign[[#This Row],[Response]]</f>
        <v>0</v>
      </c>
      <c r="AO662" t="str" cm="1">
        <f t="array" ref="AO66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63" spans="1:41" x14ac:dyDescent="0.35">
      <c r="A663">
        <v>7093</v>
      </c>
      <c r="B663">
        <v>1985</v>
      </c>
      <c r="C663">
        <f t="shared" ca="1" si="20"/>
        <v>41</v>
      </c>
      <c r="D663" t="str" cm="1">
        <f t="array" aca="1" ref="D66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663" t="s">
        <v>29</v>
      </c>
      <c r="F663" t="s">
        <v>33</v>
      </c>
      <c r="G663" cm="1">
        <f t="array" ref="G663">_xlfn.IFS(marketing_campaign[[#This Row],[Marital_Status]]="Single",K663+L663+1,marketing_campaign[[#This Row],[Marital_Status]]="Together",K663+L663+2,marketing_campaign[[#This Row],[Marital_Status]]="Alone",K663+L663+1,marketing_campaign[[#This Row],[Marital_Status]]="Married",K663+L663+2,marketing_campaign[[#This Row],[Marital_Status]]="Divorced",K663+L663+1,marketing_campaign[[#This Row],[Marital_Status]]="YOLO",K663+L663+1,marketing_campaign[[#This Row],[Marital_Status]]="Absurd",K663+L663+1,marketing_campaign[[#This Row],[Marital_Status]]="Widow",K663+L663+1)</f>
        <v>3</v>
      </c>
      <c r="H663" t="str" cm="1">
        <f t="array" ref="H663">_xlfn.IFS(marketing_campaign[[#This Row],[Family_size]]=1,"Family_with_one_child",marketing_campaign[[#This Row],[Family_size]]&gt;1,"Family_with_more_children")</f>
        <v>Family_with_more_children</v>
      </c>
      <c r="I663">
        <v>19986</v>
      </c>
      <c r="J663" t="str">
        <f>IF(marketing_campaign[[#This Row],[Income]]&gt;=Sheet21!B713,"high_income","low_income")</f>
        <v>high_income</v>
      </c>
      <c r="K663">
        <v>1</v>
      </c>
      <c r="L663">
        <v>0</v>
      </c>
      <c r="M663" s="1">
        <v>41592</v>
      </c>
      <c r="N663">
        <v>74</v>
      </c>
      <c r="O663" t="str" cm="1">
        <f t="array" ref="O663">_xlfn.IFS(AND(marketing_campaign[[#This Row],[Recency]]&gt;=0,marketing_campaign[[#This Row],[Recency]]&lt;=14),"Early Recency",AND(marketing_campaign[[#This Row],[Recency]]&gt;=15,marketing_campaign[[#This Row],[Recency]]&lt;=31),"Mid-Recency",marketing_campaign[[#This Row],[Recency]]&gt;=32,"high Recency")</f>
        <v>high Recency</v>
      </c>
      <c r="P663">
        <v>3</v>
      </c>
      <c r="Q663">
        <v>6</v>
      </c>
      <c r="R663">
        <v>5</v>
      </c>
      <c r="S663">
        <v>0</v>
      </c>
      <c r="T663">
        <v>2</v>
      </c>
      <c r="U663">
        <v>6</v>
      </c>
      <c r="V663">
        <f>marketing_campaign[[#This Row],[MntGoldProds]]+marketing_campaign[[#This Row],[MntSweetProducts]]+marketing_campaign[[#This Row],[MntFishProducts]]+marketing_campaign[[#This Row],[MntMeatProducts]]+marketing_campaign[[#This Row],[MntFruits]]+marketing_campaign[[#This Row],[MntWines]]</f>
        <v>22</v>
      </c>
      <c r="W663">
        <v>1</v>
      </c>
      <c r="X663">
        <v>0</v>
      </c>
      <c r="Y663">
        <v>0</v>
      </c>
      <c r="Z663">
        <v>3</v>
      </c>
      <c r="AA663">
        <f t="shared" si="21"/>
        <v>4</v>
      </c>
      <c r="AB663" t="str" cm="1">
        <f t="array" ref="AB663">_xlfn.IFS(AND(AA663&gt;=0,AA663&lt;=15),"low purchase",AND(AA663&gt;=16,AA663&lt;=30),"mid purchase",AA663&gt;=31,"high purchase")</f>
        <v>low purchase</v>
      </c>
      <c r="AC663">
        <v>7</v>
      </c>
      <c r="AD663" t="str">
        <f>IF(marketing_campaign[[#This Row],[NumWebVisitsMonth]]&gt;=5.3,"higher_webvists","lower_webvisits")</f>
        <v>higher_webvists</v>
      </c>
      <c r="AE663">
        <v>0</v>
      </c>
      <c r="AF663">
        <v>0</v>
      </c>
      <c r="AG663">
        <v>0</v>
      </c>
      <c r="AH663">
        <v>0</v>
      </c>
      <c r="AI663">
        <v>0</v>
      </c>
      <c r="AJ663">
        <v>0</v>
      </c>
      <c r="AK663">
        <v>3</v>
      </c>
      <c r="AL663">
        <v>11</v>
      </c>
      <c r="AM663">
        <v>0</v>
      </c>
      <c r="AN663">
        <f>marketing_campaign[[#This Row],[AcceptedCmp2]]+marketing_campaign[[#This Row],[AcceptedCmp1]]+marketing_campaign[[#This Row],[AcceptedCmp5]]+marketing_campaign[[#This Row],[AcceptedCmp4]]+marketing_campaign[[#This Row],[AcceptedCmp3]]+marketing_campaign[[#This Row],[Response]]</f>
        <v>0</v>
      </c>
      <c r="AO663" t="str" cm="1">
        <f t="array" ref="AO66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64" spans="1:41" x14ac:dyDescent="0.35">
      <c r="A664">
        <v>5084</v>
      </c>
      <c r="B664">
        <v>1975</v>
      </c>
      <c r="C664">
        <f t="shared" ca="1" si="20"/>
        <v>51</v>
      </c>
      <c r="D664" t="str" cm="1">
        <f t="array" aca="1" ref="D66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64" t="s">
        <v>29</v>
      </c>
      <c r="F664" t="s">
        <v>38</v>
      </c>
      <c r="G664" cm="1">
        <f t="array" ref="G664">_xlfn.IFS(marketing_campaign[[#This Row],[Marital_Status]]="Single",K664+L664+1,marketing_campaign[[#This Row],[Marital_Status]]="Together",K664+L664+2,marketing_campaign[[#This Row],[Marital_Status]]="Alone",K664+L664+1,marketing_campaign[[#This Row],[Marital_Status]]="Married",K664+L664+2,marketing_campaign[[#This Row],[Marital_Status]]="Divorced",K664+L664+1,marketing_campaign[[#This Row],[Marital_Status]]="YOLO",K664+L664+1,marketing_campaign[[#This Row],[Marital_Status]]="Absurd",K664+L664+1,marketing_campaign[[#This Row],[Marital_Status]]="Widow",K664+L664+1)</f>
        <v>2</v>
      </c>
      <c r="H664" t="str" cm="1">
        <f t="array" ref="H664">_xlfn.IFS(marketing_campaign[[#This Row],[Family_size]]=1,"Family_with_one_child",marketing_campaign[[#This Row],[Family_size]]&gt;1,"Family_with_more_children")</f>
        <v>Family_with_more_children</v>
      </c>
      <c r="I664">
        <v>58330</v>
      </c>
      <c r="J664" t="str">
        <f>IF(marketing_campaign[[#This Row],[Income]]&gt;=Sheet21!B714,"high_income","low_income")</f>
        <v>high_income</v>
      </c>
      <c r="K664">
        <v>0</v>
      </c>
      <c r="L664">
        <v>1</v>
      </c>
      <c r="M664" s="1">
        <v>41633</v>
      </c>
      <c r="N664">
        <v>87</v>
      </c>
      <c r="O664" t="str" cm="1">
        <f t="array" ref="O664">_xlfn.IFS(AND(marketing_campaign[[#This Row],[Recency]]&gt;=0,marketing_campaign[[#This Row],[Recency]]&lt;=14),"Early Recency",AND(marketing_campaign[[#This Row],[Recency]]&gt;=15,marketing_campaign[[#This Row],[Recency]]&lt;=31),"Mid-Recency",marketing_campaign[[#This Row],[Recency]]&gt;=32,"high Recency")</f>
        <v>high Recency</v>
      </c>
      <c r="P664">
        <v>445</v>
      </c>
      <c r="Q664">
        <v>53</v>
      </c>
      <c r="R664">
        <v>213</v>
      </c>
      <c r="S664">
        <v>104</v>
      </c>
      <c r="T664">
        <v>98</v>
      </c>
      <c r="U664">
        <v>151</v>
      </c>
      <c r="V664">
        <f>marketing_campaign[[#This Row],[MntGoldProds]]+marketing_campaign[[#This Row],[MntSweetProducts]]+marketing_campaign[[#This Row],[MntFishProducts]]+marketing_campaign[[#This Row],[MntMeatProducts]]+marketing_campaign[[#This Row],[MntFruits]]+marketing_campaign[[#This Row],[MntWines]]</f>
        <v>1064</v>
      </c>
      <c r="W664">
        <v>1</v>
      </c>
      <c r="X664">
        <v>6</v>
      </c>
      <c r="Y664">
        <v>4</v>
      </c>
      <c r="Z664">
        <v>13</v>
      </c>
      <c r="AA664">
        <f t="shared" si="21"/>
        <v>24</v>
      </c>
      <c r="AB664" t="str" cm="1">
        <f t="array" ref="AB664">_xlfn.IFS(AND(AA664&gt;=0,AA664&lt;=15),"low purchase",AND(AA664&gt;=16,AA664&lt;=30),"mid purchase",AA664&gt;=31,"high purchase")</f>
        <v>mid purchase</v>
      </c>
      <c r="AC664">
        <v>4</v>
      </c>
      <c r="AD664" t="str">
        <f>IF(marketing_campaign[[#This Row],[NumWebVisitsMonth]]&gt;=5.3,"higher_webvists","lower_webvisits")</f>
        <v>lower_webvisits</v>
      </c>
      <c r="AE664">
        <v>0</v>
      </c>
      <c r="AF664">
        <v>0</v>
      </c>
      <c r="AG664">
        <v>0</v>
      </c>
      <c r="AH664">
        <v>0</v>
      </c>
      <c r="AI664">
        <v>0</v>
      </c>
      <c r="AJ664">
        <v>0</v>
      </c>
      <c r="AK664">
        <v>3</v>
      </c>
      <c r="AL664">
        <v>11</v>
      </c>
      <c r="AM664">
        <v>0</v>
      </c>
      <c r="AN664">
        <f>marketing_campaign[[#This Row],[AcceptedCmp2]]+marketing_campaign[[#This Row],[AcceptedCmp1]]+marketing_campaign[[#This Row],[AcceptedCmp5]]+marketing_campaign[[#This Row],[AcceptedCmp4]]+marketing_campaign[[#This Row],[AcceptedCmp3]]+marketing_campaign[[#This Row],[Response]]</f>
        <v>0</v>
      </c>
      <c r="AO664" t="str" cm="1">
        <f t="array" ref="AO66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65" spans="1:41" x14ac:dyDescent="0.35">
      <c r="A665">
        <v>1777</v>
      </c>
      <c r="B665">
        <v>1980</v>
      </c>
      <c r="C665">
        <f t="shared" ca="1" si="20"/>
        <v>46</v>
      </c>
      <c r="D665" t="str" cm="1">
        <f t="array" aca="1" ref="D66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65" t="s">
        <v>36</v>
      </c>
      <c r="F665" t="s">
        <v>33</v>
      </c>
      <c r="G665" cm="1">
        <f t="array" ref="G665">_xlfn.IFS(marketing_campaign[[#This Row],[Marital_Status]]="Single",K665+L665+1,marketing_campaign[[#This Row],[Marital_Status]]="Together",K665+L665+2,marketing_campaign[[#This Row],[Marital_Status]]="Alone",K665+L665+1,marketing_campaign[[#This Row],[Marital_Status]]="Married",K665+L665+2,marketing_campaign[[#This Row],[Marital_Status]]="Divorced",K665+L665+1,marketing_campaign[[#This Row],[Marital_Status]]="YOLO",K665+L665+1,marketing_campaign[[#This Row],[Marital_Status]]="Absurd",K665+L665+1,marketing_campaign[[#This Row],[Marital_Status]]="Widow",K665+L665+1)</f>
        <v>2</v>
      </c>
      <c r="H665" t="str" cm="1">
        <f t="array" ref="H665">_xlfn.IFS(marketing_campaign[[#This Row],[Family_size]]=1,"Family_with_one_child",marketing_campaign[[#This Row],[Family_size]]&gt;1,"Family_with_more_children")</f>
        <v>Family_with_more_children</v>
      </c>
      <c r="I665">
        <v>25965</v>
      </c>
      <c r="J665" t="str">
        <f>IF(marketing_campaign[[#This Row],[Income]]&gt;=Sheet21!B715,"high_income","low_income")</f>
        <v>high_income</v>
      </c>
      <c r="K665">
        <v>0</v>
      </c>
      <c r="L665">
        <v>0</v>
      </c>
      <c r="M665" s="1">
        <v>41159</v>
      </c>
      <c r="N665">
        <v>29</v>
      </c>
      <c r="O665" t="str" cm="1">
        <f t="array" ref="O665">_xlfn.IFS(AND(marketing_campaign[[#This Row],[Recency]]&gt;=0,marketing_campaign[[#This Row],[Recency]]&lt;=14),"Early Recency",AND(marketing_campaign[[#This Row],[Recency]]&gt;=15,marketing_campaign[[#This Row],[Recency]]&lt;=31),"Mid-Recency",marketing_campaign[[#This Row],[Recency]]&gt;=32,"high Recency")</f>
        <v>Mid-Recency</v>
      </c>
      <c r="P665">
        <v>2</v>
      </c>
      <c r="Q665">
        <v>2</v>
      </c>
      <c r="R665">
        <v>11</v>
      </c>
      <c r="S665">
        <v>41</v>
      </c>
      <c r="T665">
        <v>7</v>
      </c>
      <c r="U665">
        <v>11</v>
      </c>
      <c r="V665">
        <f>marketing_campaign[[#This Row],[MntGoldProds]]+marketing_campaign[[#This Row],[MntSweetProducts]]+marketing_campaign[[#This Row],[MntFishProducts]]+marketing_campaign[[#This Row],[MntMeatProducts]]+marketing_campaign[[#This Row],[MntFruits]]+marketing_campaign[[#This Row],[MntWines]]</f>
        <v>74</v>
      </c>
      <c r="W665">
        <v>1</v>
      </c>
      <c r="X665">
        <v>2</v>
      </c>
      <c r="Y665">
        <v>0</v>
      </c>
      <c r="Z665">
        <v>3</v>
      </c>
      <c r="AA665">
        <f t="shared" si="21"/>
        <v>6</v>
      </c>
      <c r="AB665" t="str" cm="1">
        <f t="array" ref="AB665">_xlfn.IFS(AND(AA665&gt;=0,AA665&lt;=15),"low purchase",AND(AA665&gt;=16,AA665&lt;=30),"mid purchase",AA665&gt;=31,"high purchase")</f>
        <v>low purchase</v>
      </c>
      <c r="AC665">
        <v>8</v>
      </c>
      <c r="AD665" t="str">
        <f>IF(marketing_campaign[[#This Row],[NumWebVisitsMonth]]&gt;=5.3,"higher_webvists","lower_webvisits")</f>
        <v>higher_webvists</v>
      </c>
      <c r="AE665">
        <v>0</v>
      </c>
      <c r="AF665">
        <v>0</v>
      </c>
      <c r="AG665">
        <v>0</v>
      </c>
      <c r="AH665">
        <v>0</v>
      </c>
      <c r="AI665">
        <v>0</v>
      </c>
      <c r="AJ665">
        <v>0</v>
      </c>
      <c r="AK665">
        <v>3</v>
      </c>
      <c r="AL665">
        <v>11</v>
      </c>
      <c r="AM665">
        <v>0</v>
      </c>
      <c r="AN665">
        <f>marketing_campaign[[#This Row],[AcceptedCmp2]]+marketing_campaign[[#This Row],[AcceptedCmp1]]+marketing_campaign[[#This Row],[AcceptedCmp5]]+marketing_campaign[[#This Row],[AcceptedCmp4]]+marketing_campaign[[#This Row],[AcceptedCmp3]]+marketing_campaign[[#This Row],[Response]]</f>
        <v>0</v>
      </c>
      <c r="AO665" t="str" cm="1">
        <f t="array" ref="AO66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66" spans="1:41" x14ac:dyDescent="0.35">
      <c r="A666">
        <v>8162</v>
      </c>
      <c r="B666">
        <v>1956</v>
      </c>
      <c r="C666">
        <f t="shared" ca="1" si="20"/>
        <v>70</v>
      </c>
      <c r="D666" t="str" cm="1">
        <f t="array" aca="1" ref="D66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66" t="s">
        <v>34</v>
      </c>
      <c r="F666" t="s">
        <v>31</v>
      </c>
      <c r="G666" cm="1">
        <f t="array" ref="G666">_xlfn.IFS(marketing_campaign[[#This Row],[Marital_Status]]="Single",K666+L666+1,marketing_campaign[[#This Row],[Marital_Status]]="Together",K666+L666+2,marketing_campaign[[#This Row],[Marital_Status]]="Alone",K666+L666+1,marketing_campaign[[#This Row],[Marital_Status]]="Married",K666+L666+2,marketing_campaign[[#This Row],[Marital_Status]]="Divorced",K666+L666+1,marketing_campaign[[#This Row],[Marital_Status]]="YOLO",K666+L666+1,marketing_campaign[[#This Row],[Marital_Status]]="Absurd",K666+L666+1,marketing_campaign[[#This Row],[Marital_Status]]="Widow",K666+L666+1)</f>
        <v>2</v>
      </c>
      <c r="H666" t="str" cm="1">
        <f t="array" ref="H666">_xlfn.IFS(marketing_campaign[[#This Row],[Family_size]]=1,"Family_with_one_child",marketing_campaign[[#This Row],[Family_size]]&gt;1,"Family_with_more_children")</f>
        <v>Family_with_more_children</v>
      </c>
      <c r="I666">
        <v>14661</v>
      </c>
      <c r="J666" t="str">
        <f>IF(marketing_campaign[[#This Row],[Income]]&gt;=Sheet21!B716,"high_income","low_income")</f>
        <v>high_income</v>
      </c>
      <c r="K666">
        <v>0</v>
      </c>
      <c r="L666">
        <v>0</v>
      </c>
      <c r="M666" s="1">
        <v>41275</v>
      </c>
      <c r="N666">
        <v>88</v>
      </c>
      <c r="O666" t="str" cm="1">
        <f t="array" ref="O666">_xlfn.IFS(AND(marketing_campaign[[#This Row],[Recency]]&gt;=0,marketing_campaign[[#This Row],[Recency]]&lt;=14),"Early Recency",AND(marketing_campaign[[#This Row],[Recency]]&gt;=15,marketing_campaign[[#This Row],[Recency]]&lt;=31),"Mid-Recency",marketing_campaign[[#This Row],[Recency]]&gt;=32,"high Recency")</f>
        <v>high Recency</v>
      </c>
      <c r="P666">
        <v>4</v>
      </c>
      <c r="Q666">
        <v>1</v>
      </c>
      <c r="R666">
        <v>11</v>
      </c>
      <c r="S666">
        <v>6</v>
      </c>
      <c r="T666">
        <v>2</v>
      </c>
      <c r="U666">
        <v>2</v>
      </c>
      <c r="V666">
        <f>marketing_campaign[[#This Row],[MntGoldProds]]+marketing_campaign[[#This Row],[MntSweetProducts]]+marketing_campaign[[#This Row],[MntFishProducts]]+marketing_campaign[[#This Row],[MntMeatProducts]]+marketing_campaign[[#This Row],[MntFruits]]+marketing_campaign[[#This Row],[MntWines]]</f>
        <v>26</v>
      </c>
      <c r="W666">
        <v>1</v>
      </c>
      <c r="X666">
        <v>1</v>
      </c>
      <c r="Y666">
        <v>0</v>
      </c>
      <c r="Z666">
        <v>3</v>
      </c>
      <c r="AA666">
        <f t="shared" si="21"/>
        <v>5</v>
      </c>
      <c r="AB666" t="str" cm="1">
        <f t="array" ref="AB666">_xlfn.IFS(AND(AA666&gt;=0,AA666&lt;=15),"low purchase",AND(AA666&gt;=16,AA666&lt;=30),"mid purchase",AA666&gt;=31,"high purchase")</f>
        <v>low purchase</v>
      </c>
      <c r="AC666">
        <v>6</v>
      </c>
      <c r="AD666" t="str">
        <f>IF(marketing_campaign[[#This Row],[NumWebVisitsMonth]]&gt;=5.3,"higher_webvists","lower_webvisits")</f>
        <v>higher_webvists</v>
      </c>
      <c r="AE666">
        <v>0</v>
      </c>
      <c r="AF666">
        <v>0</v>
      </c>
      <c r="AG666">
        <v>0</v>
      </c>
      <c r="AH666">
        <v>0</v>
      </c>
      <c r="AI666">
        <v>0</v>
      </c>
      <c r="AJ666">
        <v>0</v>
      </c>
      <c r="AK666">
        <v>3</v>
      </c>
      <c r="AL666">
        <v>11</v>
      </c>
      <c r="AM666">
        <v>0</v>
      </c>
      <c r="AN666">
        <f>marketing_campaign[[#This Row],[AcceptedCmp2]]+marketing_campaign[[#This Row],[AcceptedCmp1]]+marketing_campaign[[#This Row],[AcceptedCmp5]]+marketing_campaign[[#This Row],[AcceptedCmp4]]+marketing_campaign[[#This Row],[AcceptedCmp3]]+marketing_campaign[[#This Row],[Response]]</f>
        <v>0</v>
      </c>
      <c r="AO666" t="str" cm="1">
        <f t="array" ref="AO66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67" spans="1:41" x14ac:dyDescent="0.35">
      <c r="A667">
        <v>10826</v>
      </c>
      <c r="B667">
        <v>1959</v>
      </c>
      <c r="C667">
        <f t="shared" ca="1" si="20"/>
        <v>67</v>
      </c>
      <c r="D667" t="str" cm="1">
        <f t="array" aca="1" ref="D66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67" t="s">
        <v>29</v>
      </c>
      <c r="F667" t="s">
        <v>33</v>
      </c>
      <c r="G667" cm="1">
        <f t="array" ref="G667">_xlfn.IFS(marketing_campaign[[#This Row],[Marital_Status]]="Single",K667+L667+1,marketing_campaign[[#This Row],[Marital_Status]]="Together",K667+L667+2,marketing_campaign[[#This Row],[Marital_Status]]="Alone",K667+L667+1,marketing_campaign[[#This Row],[Marital_Status]]="Married",K667+L667+2,marketing_campaign[[#This Row],[Marital_Status]]="Divorced",K667+L667+1,marketing_campaign[[#This Row],[Marital_Status]]="YOLO",K667+L667+1,marketing_campaign[[#This Row],[Marital_Status]]="Absurd",K667+L667+1,marketing_campaign[[#This Row],[Marital_Status]]="Widow",K667+L667+1)</f>
        <v>2</v>
      </c>
      <c r="H667" t="str" cm="1">
        <f t="array" ref="H667">_xlfn.IFS(marketing_campaign[[#This Row],[Family_size]]=1,"Family_with_one_child",marketing_campaign[[#This Row],[Family_size]]&gt;1,"Family_with_more_children")</f>
        <v>Family_with_more_children</v>
      </c>
      <c r="I667">
        <v>18690</v>
      </c>
      <c r="J667" t="str">
        <f>IF(marketing_campaign[[#This Row],[Income]]&gt;=Sheet21!B717,"high_income","low_income")</f>
        <v>high_income</v>
      </c>
      <c r="K667">
        <v>0</v>
      </c>
      <c r="L667">
        <v>0</v>
      </c>
      <c r="M667" s="1">
        <v>41271</v>
      </c>
      <c r="N667">
        <v>77</v>
      </c>
      <c r="O667" t="str" cm="1">
        <f t="array" ref="O667">_xlfn.IFS(AND(marketing_campaign[[#This Row],[Recency]]&gt;=0,marketing_campaign[[#This Row],[Recency]]&lt;=14),"Early Recency",AND(marketing_campaign[[#This Row],[Recency]]&gt;=15,marketing_campaign[[#This Row],[Recency]]&lt;=31),"Mid-Recency",marketing_campaign[[#This Row],[Recency]]&gt;=32,"high Recency")</f>
        <v>high Recency</v>
      </c>
      <c r="P667">
        <v>6</v>
      </c>
      <c r="Q667">
        <v>1</v>
      </c>
      <c r="R667">
        <v>7</v>
      </c>
      <c r="S667">
        <v>23</v>
      </c>
      <c r="T667">
        <v>4</v>
      </c>
      <c r="U667">
        <v>19</v>
      </c>
      <c r="V667">
        <f>marketing_campaign[[#This Row],[MntGoldProds]]+marketing_campaign[[#This Row],[MntSweetProducts]]+marketing_campaign[[#This Row],[MntFishProducts]]+marketing_campaign[[#This Row],[MntMeatProducts]]+marketing_campaign[[#This Row],[MntFruits]]+marketing_campaign[[#This Row],[MntWines]]</f>
        <v>60</v>
      </c>
      <c r="W667">
        <v>1</v>
      </c>
      <c r="X667">
        <v>1</v>
      </c>
      <c r="Y667">
        <v>1</v>
      </c>
      <c r="Z667">
        <v>2</v>
      </c>
      <c r="AA667">
        <f t="shared" si="21"/>
        <v>5</v>
      </c>
      <c r="AB667" t="str" cm="1">
        <f t="array" ref="AB667">_xlfn.IFS(AND(AA667&gt;=0,AA667&lt;=15),"low purchase",AND(AA667&gt;=16,AA667&lt;=30),"mid purchase",AA667&gt;=31,"high purchase")</f>
        <v>low purchase</v>
      </c>
      <c r="AC667">
        <v>8</v>
      </c>
      <c r="AD667" t="str">
        <f>IF(marketing_campaign[[#This Row],[NumWebVisitsMonth]]&gt;=5.3,"higher_webvists","lower_webvisits")</f>
        <v>higher_webvists</v>
      </c>
      <c r="AE667">
        <v>0</v>
      </c>
      <c r="AF667">
        <v>0</v>
      </c>
      <c r="AG667">
        <v>0</v>
      </c>
      <c r="AH667">
        <v>0</v>
      </c>
      <c r="AI667">
        <v>0</v>
      </c>
      <c r="AJ667">
        <v>0</v>
      </c>
      <c r="AK667">
        <v>3</v>
      </c>
      <c r="AL667">
        <v>11</v>
      </c>
      <c r="AM667">
        <v>0</v>
      </c>
      <c r="AN667">
        <f>marketing_campaign[[#This Row],[AcceptedCmp2]]+marketing_campaign[[#This Row],[AcceptedCmp1]]+marketing_campaign[[#This Row],[AcceptedCmp5]]+marketing_campaign[[#This Row],[AcceptedCmp4]]+marketing_campaign[[#This Row],[AcceptedCmp3]]+marketing_campaign[[#This Row],[Response]]</f>
        <v>0</v>
      </c>
      <c r="AO667" t="str" cm="1">
        <f t="array" ref="AO66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68" spans="1:41" x14ac:dyDescent="0.35">
      <c r="A668">
        <v>8754</v>
      </c>
      <c r="B668">
        <v>1974</v>
      </c>
      <c r="C668">
        <f t="shared" ca="1" si="20"/>
        <v>52</v>
      </c>
      <c r="D668" t="str" cm="1">
        <f t="array" aca="1" ref="D66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68" t="s">
        <v>32</v>
      </c>
      <c r="F668" t="s">
        <v>31</v>
      </c>
      <c r="G668" cm="1">
        <f t="array" ref="G668">_xlfn.IFS(marketing_campaign[[#This Row],[Marital_Status]]="Single",K668+L668+1,marketing_campaign[[#This Row],[Marital_Status]]="Together",K668+L668+2,marketing_campaign[[#This Row],[Marital_Status]]="Alone",K668+L668+1,marketing_campaign[[#This Row],[Marital_Status]]="Married",K668+L668+2,marketing_campaign[[#This Row],[Marital_Status]]="Divorced",K668+L668+1,marketing_campaign[[#This Row],[Marital_Status]]="YOLO",K668+L668+1,marketing_campaign[[#This Row],[Marital_Status]]="Absurd",K668+L668+1,marketing_campaign[[#This Row],[Marital_Status]]="Widow",K668+L668+1)</f>
        <v>3</v>
      </c>
      <c r="H668" t="str" cm="1">
        <f t="array" ref="H668">_xlfn.IFS(marketing_campaign[[#This Row],[Family_size]]=1,"Family_with_one_child",marketing_campaign[[#This Row],[Family_size]]&gt;1,"Family_with_more_children")</f>
        <v>Family_with_more_children</v>
      </c>
      <c r="I668">
        <v>45068</v>
      </c>
      <c r="J668" t="str">
        <f>IF(marketing_campaign[[#This Row],[Income]]&gt;=Sheet21!B718,"high_income","low_income")</f>
        <v>high_income</v>
      </c>
      <c r="K668">
        <v>0</v>
      </c>
      <c r="L668">
        <v>1</v>
      </c>
      <c r="M668" s="1">
        <v>41410</v>
      </c>
      <c r="N668">
        <v>25</v>
      </c>
      <c r="O668" t="str" cm="1">
        <f t="array" ref="O668">_xlfn.IFS(AND(marketing_campaign[[#This Row],[Recency]]&gt;=0,marketing_campaign[[#This Row],[Recency]]&lt;=14),"Early Recency",AND(marketing_campaign[[#This Row],[Recency]]&gt;=15,marketing_campaign[[#This Row],[Recency]]&lt;=31),"Mid-Recency",marketing_campaign[[#This Row],[Recency]]&gt;=32,"high Recency")</f>
        <v>Mid-Recency</v>
      </c>
      <c r="P668">
        <v>14</v>
      </c>
      <c r="Q668">
        <v>0</v>
      </c>
      <c r="R668">
        <v>3</v>
      </c>
      <c r="S668">
        <v>0</v>
      </c>
      <c r="T668">
        <v>0</v>
      </c>
      <c r="U668">
        <v>3</v>
      </c>
      <c r="V668">
        <f>marketing_campaign[[#This Row],[MntGoldProds]]+marketing_campaign[[#This Row],[MntSweetProducts]]+marketing_campaign[[#This Row],[MntFishProducts]]+marketing_campaign[[#This Row],[MntMeatProducts]]+marketing_campaign[[#This Row],[MntFruits]]+marketing_campaign[[#This Row],[MntWines]]</f>
        <v>20</v>
      </c>
      <c r="W668">
        <v>1</v>
      </c>
      <c r="X668">
        <v>1</v>
      </c>
      <c r="Y668">
        <v>0</v>
      </c>
      <c r="Z668">
        <v>2</v>
      </c>
      <c r="AA668">
        <f t="shared" si="21"/>
        <v>4</v>
      </c>
      <c r="AB668" t="str" cm="1">
        <f t="array" ref="AB668">_xlfn.IFS(AND(AA668&gt;=0,AA668&lt;=15),"low purchase",AND(AA668&gt;=16,AA668&lt;=30),"mid purchase",AA668&gt;=31,"high purchase")</f>
        <v>low purchase</v>
      </c>
      <c r="AC668">
        <v>7</v>
      </c>
      <c r="AD668" t="str">
        <f>IF(marketing_campaign[[#This Row],[NumWebVisitsMonth]]&gt;=5.3,"higher_webvists","lower_webvisits")</f>
        <v>higher_webvists</v>
      </c>
      <c r="AE668">
        <v>0</v>
      </c>
      <c r="AF668">
        <v>0</v>
      </c>
      <c r="AG668">
        <v>0</v>
      </c>
      <c r="AH668">
        <v>0</v>
      </c>
      <c r="AI668">
        <v>0</v>
      </c>
      <c r="AJ668">
        <v>0</v>
      </c>
      <c r="AK668">
        <v>3</v>
      </c>
      <c r="AL668">
        <v>11</v>
      </c>
      <c r="AM668">
        <v>0</v>
      </c>
      <c r="AN668">
        <f>marketing_campaign[[#This Row],[AcceptedCmp2]]+marketing_campaign[[#This Row],[AcceptedCmp1]]+marketing_campaign[[#This Row],[AcceptedCmp5]]+marketing_campaign[[#This Row],[AcceptedCmp4]]+marketing_campaign[[#This Row],[AcceptedCmp3]]+marketing_campaign[[#This Row],[Response]]</f>
        <v>0</v>
      </c>
      <c r="AO668" t="str" cm="1">
        <f t="array" ref="AO66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69" spans="1:41" x14ac:dyDescent="0.35">
      <c r="A669">
        <v>1987</v>
      </c>
      <c r="B669">
        <v>1987</v>
      </c>
      <c r="C669">
        <f t="shared" ca="1" si="20"/>
        <v>39</v>
      </c>
      <c r="D669" t="str" cm="1">
        <f t="array" aca="1" ref="D66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669" t="s">
        <v>36</v>
      </c>
      <c r="F669" t="s">
        <v>30</v>
      </c>
      <c r="G669" cm="1">
        <f t="array" ref="G669">_xlfn.IFS(marketing_campaign[[#This Row],[Marital_Status]]="Single",K669+L669+1,marketing_campaign[[#This Row],[Marital_Status]]="Together",K669+L669+2,marketing_campaign[[#This Row],[Marital_Status]]="Alone",K669+L669+1,marketing_campaign[[#This Row],[Marital_Status]]="Married",K669+L669+2,marketing_campaign[[#This Row],[Marital_Status]]="Divorced",K669+L669+1,marketing_campaign[[#This Row],[Marital_Status]]="YOLO",K669+L669+1,marketing_campaign[[#This Row],[Marital_Status]]="Absurd",K669+L669+1,marketing_campaign[[#This Row],[Marital_Status]]="Widow",K669+L669+1)</f>
        <v>2</v>
      </c>
      <c r="H669" t="str" cm="1">
        <f t="array" ref="H669">_xlfn.IFS(marketing_campaign[[#This Row],[Family_size]]=1,"Family_with_one_child",marketing_campaign[[#This Row],[Family_size]]&gt;1,"Family_with_more_children")</f>
        <v>Family_with_more_children</v>
      </c>
      <c r="I669">
        <v>21063</v>
      </c>
      <c r="J669" t="str">
        <f>IF(marketing_campaign[[#This Row],[Income]]&gt;=Sheet21!B719,"high_income","low_income")</f>
        <v>high_income</v>
      </c>
      <c r="K669">
        <v>1</v>
      </c>
      <c r="L669">
        <v>0</v>
      </c>
      <c r="M669" s="1">
        <v>41542</v>
      </c>
      <c r="N669">
        <v>34</v>
      </c>
      <c r="O669" t="str" cm="1">
        <f t="array" ref="O669">_xlfn.IFS(AND(marketing_campaign[[#This Row],[Recency]]&gt;=0,marketing_campaign[[#This Row],[Recency]]&lt;=14),"Early Recency",AND(marketing_campaign[[#This Row],[Recency]]&gt;=15,marketing_campaign[[#This Row],[Recency]]&lt;=31),"Mid-Recency",marketing_campaign[[#This Row],[Recency]]&gt;=32,"high Recency")</f>
        <v>high Recency</v>
      </c>
      <c r="P669">
        <v>1</v>
      </c>
      <c r="Q669">
        <v>10</v>
      </c>
      <c r="R669">
        <v>11</v>
      </c>
      <c r="S669">
        <v>19</v>
      </c>
      <c r="T669">
        <v>3</v>
      </c>
      <c r="U669">
        <v>15</v>
      </c>
      <c r="V669">
        <f>marketing_campaign[[#This Row],[MntGoldProds]]+marketing_campaign[[#This Row],[MntSweetProducts]]+marketing_campaign[[#This Row],[MntFishProducts]]+marketing_campaign[[#This Row],[MntMeatProducts]]+marketing_campaign[[#This Row],[MntFruits]]+marketing_campaign[[#This Row],[MntWines]]</f>
        <v>59</v>
      </c>
      <c r="W669">
        <v>2</v>
      </c>
      <c r="X669">
        <v>2</v>
      </c>
      <c r="Y669">
        <v>0</v>
      </c>
      <c r="Z669">
        <v>3</v>
      </c>
      <c r="AA669">
        <f t="shared" si="21"/>
        <v>7</v>
      </c>
      <c r="AB669" t="str" cm="1">
        <f t="array" ref="AB669">_xlfn.IFS(AND(AA669&gt;=0,AA669&lt;=15),"low purchase",AND(AA669&gt;=16,AA669&lt;=30),"mid purchase",AA669&gt;=31,"high purchase")</f>
        <v>low purchase</v>
      </c>
      <c r="AC669">
        <v>6</v>
      </c>
      <c r="AD669" t="str">
        <f>IF(marketing_campaign[[#This Row],[NumWebVisitsMonth]]&gt;=5.3,"higher_webvists","lower_webvisits")</f>
        <v>higher_webvists</v>
      </c>
      <c r="AE669">
        <v>0</v>
      </c>
      <c r="AF669">
        <v>0</v>
      </c>
      <c r="AG669">
        <v>0</v>
      </c>
      <c r="AH669">
        <v>0</v>
      </c>
      <c r="AI669">
        <v>0</v>
      </c>
      <c r="AJ669">
        <v>0</v>
      </c>
      <c r="AK669">
        <v>3</v>
      </c>
      <c r="AL669">
        <v>11</v>
      </c>
      <c r="AM669">
        <v>0</v>
      </c>
      <c r="AN669">
        <f>marketing_campaign[[#This Row],[AcceptedCmp2]]+marketing_campaign[[#This Row],[AcceptedCmp1]]+marketing_campaign[[#This Row],[AcceptedCmp5]]+marketing_campaign[[#This Row],[AcceptedCmp4]]+marketing_campaign[[#This Row],[AcceptedCmp3]]+marketing_campaign[[#This Row],[Response]]</f>
        <v>0</v>
      </c>
      <c r="AO669" t="str" cm="1">
        <f t="array" ref="AO66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70" spans="1:41" x14ac:dyDescent="0.35">
      <c r="A670">
        <v>11007</v>
      </c>
      <c r="B670">
        <v>1968</v>
      </c>
      <c r="C670">
        <f t="shared" ca="1" si="20"/>
        <v>58</v>
      </c>
      <c r="D670" t="str" cm="1">
        <f t="array" aca="1" ref="D67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70" t="s">
        <v>32</v>
      </c>
      <c r="F670" t="s">
        <v>33</v>
      </c>
      <c r="G670" cm="1">
        <f t="array" ref="G670">_xlfn.IFS(marketing_campaign[[#This Row],[Marital_Status]]="Single",K670+L670+1,marketing_campaign[[#This Row],[Marital_Status]]="Together",K670+L670+2,marketing_campaign[[#This Row],[Marital_Status]]="Alone",K670+L670+1,marketing_campaign[[#This Row],[Marital_Status]]="Married",K670+L670+2,marketing_campaign[[#This Row],[Marital_Status]]="Divorced",K670+L670+1,marketing_campaign[[#This Row],[Marital_Status]]="YOLO",K670+L670+1,marketing_campaign[[#This Row],[Marital_Status]]="Absurd",K670+L670+1,marketing_campaign[[#This Row],[Marital_Status]]="Widow",K670+L670+1)</f>
        <v>3</v>
      </c>
      <c r="H670" t="str" cm="1">
        <f t="array" ref="H670">_xlfn.IFS(marketing_campaign[[#This Row],[Family_size]]=1,"Family_with_one_child",marketing_campaign[[#This Row],[Family_size]]&gt;1,"Family_with_more_children")</f>
        <v>Family_with_more_children</v>
      </c>
      <c r="I670">
        <v>29187</v>
      </c>
      <c r="J670" t="str">
        <f>IF(marketing_campaign[[#This Row],[Income]]&gt;=Sheet21!B720,"high_income","low_income")</f>
        <v>high_income</v>
      </c>
      <c r="K670">
        <v>1</v>
      </c>
      <c r="L670">
        <v>0</v>
      </c>
      <c r="M670" s="1">
        <v>41403</v>
      </c>
      <c r="N670">
        <v>43</v>
      </c>
      <c r="O670" t="str" cm="1">
        <f t="array" ref="O670">_xlfn.IFS(AND(marketing_campaign[[#This Row],[Recency]]&gt;=0,marketing_campaign[[#This Row],[Recency]]&lt;=14),"Early Recency",AND(marketing_campaign[[#This Row],[Recency]]&gt;=15,marketing_campaign[[#This Row],[Recency]]&lt;=31),"Mid-Recency",marketing_campaign[[#This Row],[Recency]]&gt;=32,"high Recency")</f>
        <v>high Recency</v>
      </c>
      <c r="P670">
        <v>26</v>
      </c>
      <c r="Q670">
        <v>0</v>
      </c>
      <c r="R670">
        <v>6</v>
      </c>
      <c r="S670">
        <v>0</v>
      </c>
      <c r="T670">
        <v>0</v>
      </c>
      <c r="U670">
        <v>2</v>
      </c>
      <c r="V670">
        <f>marketing_campaign[[#This Row],[MntGoldProds]]+marketing_campaign[[#This Row],[MntSweetProducts]]+marketing_campaign[[#This Row],[MntFishProducts]]+marketing_campaign[[#This Row],[MntMeatProducts]]+marketing_campaign[[#This Row],[MntFruits]]+marketing_campaign[[#This Row],[MntWines]]</f>
        <v>34</v>
      </c>
      <c r="W670">
        <v>1</v>
      </c>
      <c r="X670">
        <v>1</v>
      </c>
      <c r="Y670">
        <v>0</v>
      </c>
      <c r="Z670">
        <v>3</v>
      </c>
      <c r="AA670">
        <f t="shared" si="21"/>
        <v>5</v>
      </c>
      <c r="AB670" t="str" cm="1">
        <f t="array" ref="AB670">_xlfn.IFS(AND(AA670&gt;=0,AA670&lt;=15),"low purchase",AND(AA670&gt;=16,AA670&lt;=30),"mid purchase",AA670&gt;=31,"high purchase")</f>
        <v>low purchase</v>
      </c>
      <c r="AC670">
        <v>8</v>
      </c>
      <c r="AD670" t="str">
        <f>IF(marketing_campaign[[#This Row],[NumWebVisitsMonth]]&gt;=5.3,"higher_webvists","lower_webvisits")</f>
        <v>higher_webvists</v>
      </c>
      <c r="AE670">
        <v>0</v>
      </c>
      <c r="AF670">
        <v>0</v>
      </c>
      <c r="AG670">
        <v>0</v>
      </c>
      <c r="AH670">
        <v>0</v>
      </c>
      <c r="AI670">
        <v>0</v>
      </c>
      <c r="AJ670">
        <v>0</v>
      </c>
      <c r="AK670">
        <v>3</v>
      </c>
      <c r="AL670">
        <v>11</v>
      </c>
      <c r="AM670">
        <v>0</v>
      </c>
      <c r="AN670">
        <f>marketing_campaign[[#This Row],[AcceptedCmp2]]+marketing_campaign[[#This Row],[AcceptedCmp1]]+marketing_campaign[[#This Row],[AcceptedCmp5]]+marketing_campaign[[#This Row],[AcceptedCmp4]]+marketing_campaign[[#This Row],[AcceptedCmp3]]+marketing_campaign[[#This Row],[Response]]</f>
        <v>0</v>
      </c>
      <c r="AO670" t="str" cm="1">
        <f t="array" ref="AO67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71" spans="1:41" x14ac:dyDescent="0.35">
      <c r="A671">
        <v>7426</v>
      </c>
      <c r="B671">
        <v>1971</v>
      </c>
      <c r="C671">
        <f t="shared" ca="1" si="20"/>
        <v>55</v>
      </c>
      <c r="D671" t="str" cm="1">
        <f t="array" aca="1" ref="D67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71" t="s">
        <v>37</v>
      </c>
      <c r="F671" t="s">
        <v>33</v>
      </c>
      <c r="G671" cm="1">
        <f t="array" ref="G671">_xlfn.IFS(marketing_campaign[[#This Row],[Marital_Status]]="Single",K671+L671+1,marketing_campaign[[#This Row],[Marital_Status]]="Together",K671+L671+2,marketing_campaign[[#This Row],[Marital_Status]]="Alone",K671+L671+1,marketing_campaign[[#This Row],[Marital_Status]]="Married",K671+L671+2,marketing_campaign[[#This Row],[Marital_Status]]="Divorced",K671+L671+1,marketing_campaign[[#This Row],[Marital_Status]]="YOLO",K671+L671+1,marketing_campaign[[#This Row],[Marital_Status]]="Absurd",K671+L671+1,marketing_campaign[[#This Row],[Marital_Status]]="Widow",K671+L671+1)</f>
        <v>4</v>
      </c>
      <c r="H671" t="str" cm="1">
        <f t="array" ref="H671">_xlfn.IFS(marketing_campaign[[#This Row],[Family_size]]=1,"Family_with_one_child",marketing_campaign[[#This Row],[Family_size]]&gt;1,"Family_with_more_children")</f>
        <v>Family_with_more_children</v>
      </c>
      <c r="I671">
        <v>54690</v>
      </c>
      <c r="J671" t="str">
        <f>IF(marketing_campaign[[#This Row],[Income]]&gt;=Sheet21!B721,"high_income","low_income")</f>
        <v>high_income</v>
      </c>
      <c r="K671">
        <v>1</v>
      </c>
      <c r="L671">
        <v>1</v>
      </c>
      <c r="M671" s="1">
        <v>41585</v>
      </c>
      <c r="N671">
        <v>76</v>
      </c>
      <c r="O671" t="str" cm="1">
        <f t="array" ref="O671">_xlfn.IFS(AND(marketing_campaign[[#This Row],[Recency]]&gt;=0,marketing_campaign[[#This Row],[Recency]]&lt;=14),"Early Recency",AND(marketing_campaign[[#This Row],[Recency]]&gt;=15,marketing_campaign[[#This Row],[Recency]]&lt;=31),"Mid-Recency",marketing_campaign[[#This Row],[Recency]]&gt;=32,"high Recency")</f>
        <v>high Recency</v>
      </c>
      <c r="P671">
        <v>111</v>
      </c>
      <c r="Q671">
        <v>16</v>
      </c>
      <c r="R671">
        <v>37</v>
      </c>
      <c r="S671">
        <v>7</v>
      </c>
      <c r="T671">
        <v>9</v>
      </c>
      <c r="U671">
        <v>18</v>
      </c>
      <c r="V671">
        <f>marketing_campaign[[#This Row],[MntGoldProds]]+marketing_campaign[[#This Row],[MntSweetProducts]]+marketing_campaign[[#This Row],[MntFishProducts]]+marketing_campaign[[#This Row],[MntMeatProducts]]+marketing_campaign[[#This Row],[MntFruits]]+marketing_campaign[[#This Row],[MntWines]]</f>
        <v>198</v>
      </c>
      <c r="W671">
        <v>3</v>
      </c>
      <c r="X671">
        <v>3</v>
      </c>
      <c r="Y671">
        <v>1</v>
      </c>
      <c r="Z671">
        <v>5</v>
      </c>
      <c r="AA671">
        <f t="shared" si="21"/>
        <v>12</v>
      </c>
      <c r="AB671" t="str" cm="1">
        <f t="array" ref="AB671">_xlfn.IFS(AND(AA671&gt;=0,AA671&lt;=15),"low purchase",AND(AA671&gt;=16,AA671&lt;=30),"mid purchase",AA671&gt;=31,"high purchase")</f>
        <v>low purchase</v>
      </c>
      <c r="AC671">
        <v>3</v>
      </c>
      <c r="AD671" t="str">
        <f>IF(marketing_campaign[[#This Row],[NumWebVisitsMonth]]&gt;=5.3,"higher_webvists","lower_webvisits")</f>
        <v>lower_webvisits</v>
      </c>
      <c r="AE671">
        <v>0</v>
      </c>
      <c r="AF671">
        <v>0</v>
      </c>
      <c r="AG671">
        <v>0</v>
      </c>
      <c r="AH671">
        <v>0</v>
      </c>
      <c r="AI671">
        <v>0</v>
      </c>
      <c r="AJ671">
        <v>0</v>
      </c>
      <c r="AK671">
        <v>3</v>
      </c>
      <c r="AL671">
        <v>11</v>
      </c>
      <c r="AM671">
        <v>0</v>
      </c>
      <c r="AN671">
        <f>marketing_campaign[[#This Row],[AcceptedCmp2]]+marketing_campaign[[#This Row],[AcceptedCmp1]]+marketing_campaign[[#This Row],[AcceptedCmp5]]+marketing_campaign[[#This Row],[AcceptedCmp4]]+marketing_campaign[[#This Row],[AcceptedCmp3]]+marketing_campaign[[#This Row],[Response]]</f>
        <v>0</v>
      </c>
      <c r="AO671" t="str" cm="1">
        <f t="array" ref="AO67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72" spans="1:41" x14ac:dyDescent="0.35">
      <c r="A672">
        <v>9153</v>
      </c>
      <c r="B672">
        <v>1964</v>
      </c>
      <c r="C672">
        <f t="shared" ca="1" si="20"/>
        <v>62</v>
      </c>
      <c r="D672" t="str" cm="1">
        <f t="array" aca="1" ref="D67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72" t="s">
        <v>32</v>
      </c>
      <c r="F672" t="s">
        <v>33</v>
      </c>
      <c r="G672" cm="1">
        <f t="array" ref="G672">_xlfn.IFS(marketing_campaign[[#This Row],[Marital_Status]]="Single",K672+L672+1,marketing_campaign[[#This Row],[Marital_Status]]="Together",K672+L672+2,marketing_campaign[[#This Row],[Marital_Status]]="Alone",K672+L672+1,marketing_campaign[[#This Row],[Marital_Status]]="Married",K672+L672+2,marketing_campaign[[#This Row],[Marital_Status]]="Divorced",K672+L672+1,marketing_campaign[[#This Row],[Marital_Status]]="YOLO",K672+L672+1,marketing_campaign[[#This Row],[Marital_Status]]="Absurd",K672+L672+1,marketing_campaign[[#This Row],[Marital_Status]]="Widow",K672+L672+1)</f>
        <v>3</v>
      </c>
      <c r="H672" t="str" cm="1">
        <f t="array" ref="H672">_xlfn.IFS(marketing_campaign[[#This Row],[Family_size]]=1,"Family_with_one_child",marketing_campaign[[#This Row],[Family_size]]&gt;1,"Family_with_more_children")</f>
        <v>Family_with_more_children</v>
      </c>
      <c r="I672">
        <v>59304</v>
      </c>
      <c r="J672" t="str">
        <f>IF(marketing_campaign[[#This Row],[Income]]&gt;=Sheet21!B722,"high_income","low_income")</f>
        <v>high_income</v>
      </c>
      <c r="K672">
        <v>0</v>
      </c>
      <c r="L672">
        <v>1</v>
      </c>
      <c r="M672" s="1">
        <v>41484</v>
      </c>
      <c r="N672">
        <v>81</v>
      </c>
      <c r="O672" t="str" cm="1">
        <f t="array" ref="O672">_xlfn.IFS(AND(marketing_campaign[[#This Row],[Recency]]&gt;=0,marketing_campaign[[#This Row],[Recency]]&lt;=14),"Early Recency",AND(marketing_campaign[[#This Row],[Recency]]&gt;=15,marketing_campaign[[#This Row],[Recency]]&lt;=31),"Mid-Recency",marketing_campaign[[#This Row],[Recency]]&gt;=32,"high Recency")</f>
        <v>high Recency</v>
      </c>
      <c r="P672">
        <v>418</v>
      </c>
      <c r="Q672">
        <v>61</v>
      </c>
      <c r="R672">
        <v>428</v>
      </c>
      <c r="S672">
        <v>80</v>
      </c>
      <c r="T672">
        <v>51</v>
      </c>
      <c r="U672">
        <v>10</v>
      </c>
      <c r="V672">
        <f>marketing_campaign[[#This Row],[MntGoldProds]]+marketing_campaign[[#This Row],[MntSweetProducts]]+marketing_campaign[[#This Row],[MntFishProducts]]+marketing_campaign[[#This Row],[MntMeatProducts]]+marketing_campaign[[#This Row],[MntFruits]]+marketing_campaign[[#This Row],[MntWines]]</f>
        <v>1048</v>
      </c>
      <c r="W672">
        <v>3</v>
      </c>
      <c r="X672">
        <v>7</v>
      </c>
      <c r="Y672">
        <v>8</v>
      </c>
      <c r="Z672">
        <v>10</v>
      </c>
      <c r="AA672">
        <f t="shared" si="21"/>
        <v>28</v>
      </c>
      <c r="AB672" t="str" cm="1">
        <f t="array" ref="AB672">_xlfn.IFS(AND(AA672&gt;=0,AA672&lt;=15),"low purchase",AND(AA672&gt;=16,AA672&lt;=30),"mid purchase",AA672&gt;=31,"high purchase")</f>
        <v>mid purchase</v>
      </c>
      <c r="AC672">
        <v>5</v>
      </c>
      <c r="AD672" t="str">
        <f>IF(marketing_campaign[[#This Row],[NumWebVisitsMonth]]&gt;=5.3,"higher_webvists","lower_webvisits")</f>
        <v>lower_webvisits</v>
      </c>
      <c r="AE672">
        <v>0</v>
      </c>
      <c r="AF672">
        <v>0</v>
      </c>
      <c r="AG672">
        <v>0</v>
      </c>
      <c r="AH672">
        <v>0</v>
      </c>
      <c r="AI672">
        <v>0</v>
      </c>
      <c r="AJ672">
        <v>0</v>
      </c>
      <c r="AK672">
        <v>3</v>
      </c>
      <c r="AL672">
        <v>11</v>
      </c>
      <c r="AM672">
        <v>0</v>
      </c>
      <c r="AN672">
        <f>marketing_campaign[[#This Row],[AcceptedCmp2]]+marketing_campaign[[#This Row],[AcceptedCmp1]]+marketing_campaign[[#This Row],[AcceptedCmp5]]+marketing_campaign[[#This Row],[AcceptedCmp4]]+marketing_campaign[[#This Row],[AcceptedCmp3]]+marketing_campaign[[#This Row],[Response]]</f>
        <v>0</v>
      </c>
      <c r="AO672" t="str" cm="1">
        <f t="array" ref="AO67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73" spans="1:41" x14ac:dyDescent="0.35">
      <c r="A673">
        <v>10379</v>
      </c>
      <c r="B673">
        <v>1962</v>
      </c>
      <c r="C673">
        <f t="shared" ca="1" si="20"/>
        <v>64</v>
      </c>
      <c r="D673" t="str" cm="1">
        <f t="array" aca="1" ref="D67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73" t="s">
        <v>34</v>
      </c>
      <c r="F673" t="s">
        <v>30</v>
      </c>
      <c r="G673" cm="1">
        <f t="array" ref="G673">_xlfn.IFS(marketing_campaign[[#This Row],[Marital_Status]]="Single",K673+L673+1,marketing_campaign[[#This Row],[Marital_Status]]="Together",K673+L673+2,marketing_campaign[[#This Row],[Marital_Status]]="Alone",K673+L673+1,marketing_campaign[[#This Row],[Marital_Status]]="Married",K673+L673+2,marketing_campaign[[#This Row],[Marital_Status]]="Divorced",K673+L673+1,marketing_campaign[[#This Row],[Marital_Status]]="YOLO",K673+L673+1,marketing_campaign[[#This Row],[Marital_Status]]="Absurd",K673+L673+1,marketing_campaign[[#This Row],[Marital_Status]]="Widow",K673+L673+1)</f>
        <v>3</v>
      </c>
      <c r="H673" t="str" cm="1">
        <f t="array" ref="H673">_xlfn.IFS(marketing_campaign[[#This Row],[Family_size]]=1,"Family_with_one_child",marketing_campaign[[#This Row],[Family_size]]&gt;1,"Family_with_more_children")</f>
        <v>Family_with_more_children</v>
      </c>
      <c r="I673">
        <v>59247</v>
      </c>
      <c r="J673" t="str">
        <f>IF(marketing_campaign[[#This Row],[Income]]&gt;=Sheet21!B723,"high_income","low_income")</f>
        <v>high_income</v>
      </c>
      <c r="K673">
        <v>0</v>
      </c>
      <c r="L673">
        <v>2</v>
      </c>
      <c r="M673" s="1">
        <v>41586</v>
      </c>
      <c r="N673">
        <v>87</v>
      </c>
      <c r="O673" t="str" cm="1">
        <f t="array" ref="O673">_xlfn.IFS(AND(marketing_campaign[[#This Row],[Recency]]&gt;=0,marketing_campaign[[#This Row],[Recency]]&lt;=14),"Early Recency",AND(marketing_campaign[[#This Row],[Recency]]&gt;=15,marketing_campaign[[#This Row],[Recency]]&lt;=31),"Mid-Recency",marketing_campaign[[#This Row],[Recency]]&gt;=32,"high Recency")</f>
        <v>high Recency</v>
      </c>
      <c r="P673">
        <v>327</v>
      </c>
      <c r="Q673">
        <v>9</v>
      </c>
      <c r="R673">
        <v>122</v>
      </c>
      <c r="S673">
        <v>19</v>
      </c>
      <c r="T673">
        <v>14</v>
      </c>
      <c r="U673">
        <v>83</v>
      </c>
      <c r="V673">
        <f>marketing_campaign[[#This Row],[MntGoldProds]]+marketing_campaign[[#This Row],[MntSweetProducts]]+marketing_campaign[[#This Row],[MntFishProducts]]+marketing_campaign[[#This Row],[MntMeatProducts]]+marketing_campaign[[#This Row],[MntFruits]]+marketing_campaign[[#This Row],[MntWines]]</f>
        <v>574</v>
      </c>
      <c r="W673">
        <v>5</v>
      </c>
      <c r="X673">
        <v>5</v>
      </c>
      <c r="Y673">
        <v>2</v>
      </c>
      <c r="Z673">
        <v>9</v>
      </c>
      <c r="AA673">
        <f t="shared" si="21"/>
        <v>21</v>
      </c>
      <c r="AB673" t="str" cm="1">
        <f t="array" ref="AB673">_xlfn.IFS(AND(AA673&gt;=0,AA673&lt;=15),"low purchase",AND(AA673&gt;=16,AA673&lt;=30),"mid purchase",AA673&gt;=31,"high purchase")</f>
        <v>mid purchase</v>
      </c>
      <c r="AC673">
        <v>6</v>
      </c>
      <c r="AD673" t="str">
        <f>IF(marketing_campaign[[#This Row],[NumWebVisitsMonth]]&gt;=5.3,"higher_webvists","lower_webvisits")</f>
        <v>higher_webvists</v>
      </c>
      <c r="AE673">
        <v>0</v>
      </c>
      <c r="AF673">
        <v>0</v>
      </c>
      <c r="AG673">
        <v>0</v>
      </c>
      <c r="AH673">
        <v>0</v>
      </c>
      <c r="AI673">
        <v>0</v>
      </c>
      <c r="AJ673">
        <v>0</v>
      </c>
      <c r="AK673">
        <v>3</v>
      </c>
      <c r="AL673">
        <v>11</v>
      </c>
      <c r="AM673">
        <v>0</v>
      </c>
      <c r="AN673">
        <f>marketing_campaign[[#This Row],[AcceptedCmp2]]+marketing_campaign[[#This Row],[AcceptedCmp1]]+marketing_campaign[[#This Row],[AcceptedCmp5]]+marketing_campaign[[#This Row],[AcceptedCmp4]]+marketing_campaign[[#This Row],[AcceptedCmp3]]+marketing_campaign[[#This Row],[Response]]</f>
        <v>0</v>
      </c>
      <c r="AO673" t="str" cm="1">
        <f t="array" ref="AO67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74" spans="1:41" x14ac:dyDescent="0.35">
      <c r="A674">
        <v>9204</v>
      </c>
      <c r="B674">
        <v>1970</v>
      </c>
      <c r="C674">
        <f t="shared" ca="1" si="20"/>
        <v>56</v>
      </c>
      <c r="D674" t="str" cm="1">
        <f t="array" aca="1" ref="D67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74" t="s">
        <v>29</v>
      </c>
      <c r="F674" t="s">
        <v>38</v>
      </c>
      <c r="G674" cm="1">
        <f t="array" ref="G674">_xlfn.IFS(marketing_campaign[[#This Row],[Marital_Status]]="Single",K674+L674+1,marketing_campaign[[#This Row],[Marital_Status]]="Together",K674+L674+2,marketing_campaign[[#This Row],[Marital_Status]]="Alone",K674+L674+1,marketing_campaign[[#This Row],[Marital_Status]]="Married",K674+L674+2,marketing_campaign[[#This Row],[Marital_Status]]="Divorced",K674+L674+1,marketing_campaign[[#This Row],[Marital_Status]]="YOLO",K674+L674+1,marketing_campaign[[#This Row],[Marital_Status]]="Absurd",K674+L674+1,marketing_campaign[[#This Row],[Marital_Status]]="Widow",K674+L674+1)</f>
        <v>2</v>
      </c>
      <c r="H674" t="str" cm="1">
        <f t="array" ref="H674">_xlfn.IFS(marketing_campaign[[#This Row],[Family_size]]=1,"Family_with_one_child",marketing_campaign[[#This Row],[Family_size]]&gt;1,"Family_with_more_children")</f>
        <v>Family_with_more_children</v>
      </c>
      <c r="I674">
        <v>66731</v>
      </c>
      <c r="J674" t="str">
        <f>IF(marketing_campaign[[#This Row],[Income]]&gt;=Sheet21!B724,"high_income","low_income")</f>
        <v>high_income</v>
      </c>
      <c r="K674">
        <v>0</v>
      </c>
      <c r="L674">
        <v>1</v>
      </c>
      <c r="M674" s="1">
        <v>41164</v>
      </c>
      <c r="N674">
        <v>33</v>
      </c>
      <c r="O674" t="str" cm="1">
        <f t="array" ref="O674">_xlfn.IFS(AND(marketing_campaign[[#This Row],[Recency]]&gt;=0,marketing_campaign[[#This Row],[Recency]]&lt;=14),"Early Recency",AND(marketing_campaign[[#This Row],[Recency]]&gt;=15,marketing_campaign[[#This Row],[Recency]]&lt;=31),"Mid-Recency",marketing_campaign[[#This Row],[Recency]]&gt;=32,"high Recency")</f>
        <v>high Recency</v>
      </c>
      <c r="P674">
        <v>371</v>
      </c>
      <c r="Q674">
        <v>159</v>
      </c>
      <c r="R674">
        <v>194</v>
      </c>
      <c r="S674">
        <v>58</v>
      </c>
      <c r="T674">
        <v>106</v>
      </c>
      <c r="U674">
        <v>141</v>
      </c>
      <c r="V674">
        <f>marketing_campaign[[#This Row],[MntGoldProds]]+marketing_campaign[[#This Row],[MntSweetProducts]]+marketing_campaign[[#This Row],[MntFishProducts]]+marketing_campaign[[#This Row],[MntMeatProducts]]+marketing_campaign[[#This Row],[MntFruits]]+marketing_campaign[[#This Row],[MntWines]]</f>
        <v>1029</v>
      </c>
      <c r="W674">
        <v>4</v>
      </c>
      <c r="X674">
        <v>4</v>
      </c>
      <c r="Y674">
        <v>3</v>
      </c>
      <c r="Z674">
        <v>6</v>
      </c>
      <c r="AA674">
        <f t="shared" si="21"/>
        <v>17</v>
      </c>
      <c r="AB674" t="str" cm="1">
        <f t="array" ref="AB674">_xlfn.IFS(AND(AA674&gt;=0,AA674&lt;=15),"low purchase",AND(AA674&gt;=16,AA674&lt;=30),"mid purchase",AA674&gt;=31,"high purchase")</f>
        <v>mid purchase</v>
      </c>
      <c r="AC674">
        <v>3</v>
      </c>
      <c r="AD674" t="str">
        <f>IF(marketing_campaign[[#This Row],[NumWebVisitsMonth]]&gt;=5.3,"higher_webvists","lower_webvisits")</f>
        <v>lower_webvisits</v>
      </c>
      <c r="AE674">
        <v>0</v>
      </c>
      <c r="AF674">
        <v>0</v>
      </c>
      <c r="AG674">
        <v>0</v>
      </c>
      <c r="AH674">
        <v>0</v>
      </c>
      <c r="AI674">
        <v>0</v>
      </c>
      <c r="AJ674">
        <v>0</v>
      </c>
      <c r="AK674">
        <v>3</v>
      </c>
      <c r="AL674">
        <v>11</v>
      </c>
      <c r="AM674">
        <v>0</v>
      </c>
      <c r="AN674">
        <f>marketing_campaign[[#This Row],[AcceptedCmp2]]+marketing_campaign[[#This Row],[AcceptedCmp1]]+marketing_campaign[[#This Row],[AcceptedCmp5]]+marketing_campaign[[#This Row],[AcceptedCmp4]]+marketing_campaign[[#This Row],[AcceptedCmp3]]+marketing_campaign[[#This Row],[Response]]</f>
        <v>0</v>
      </c>
      <c r="AO674" t="str" cm="1">
        <f t="array" ref="AO67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75" spans="1:41" x14ac:dyDescent="0.35">
      <c r="A675">
        <v>3197</v>
      </c>
      <c r="B675">
        <v>1980</v>
      </c>
      <c r="C675">
        <f t="shared" ca="1" si="20"/>
        <v>46</v>
      </c>
      <c r="D675" t="str" cm="1">
        <f t="array" aca="1" ref="D67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75" t="s">
        <v>29</v>
      </c>
      <c r="F675" t="s">
        <v>33</v>
      </c>
      <c r="G675" cm="1">
        <f t="array" ref="G675">_xlfn.IFS(marketing_campaign[[#This Row],[Marital_Status]]="Single",K675+L675+1,marketing_campaign[[#This Row],[Marital_Status]]="Together",K675+L675+2,marketing_campaign[[#This Row],[Marital_Status]]="Alone",K675+L675+1,marketing_campaign[[#This Row],[Marital_Status]]="Married",K675+L675+2,marketing_campaign[[#This Row],[Marital_Status]]="Divorced",K675+L675+1,marketing_campaign[[#This Row],[Marital_Status]]="YOLO",K675+L675+1,marketing_campaign[[#This Row],[Marital_Status]]="Absurd",K675+L675+1,marketing_campaign[[#This Row],[Marital_Status]]="Widow",K675+L675+1)</f>
        <v>3</v>
      </c>
      <c r="H675" t="str" cm="1">
        <f t="array" ref="H675">_xlfn.IFS(marketing_campaign[[#This Row],[Family_size]]=1,"Family_with_one_child",marketing_campaign[[#This Row],[Family_size]]&gt;1,"Family_with_more_children")</f>
        <v>Family_with_more_children</v>
      </c>
      <c r="I675">
        <v>77353</v>
      </c>
      <c r="J675" t="str">
        <f>IF(marketing_campaign[[#This Row],[Income]]&gt;=Sheet21!B725,"high_income","low_income")</f>
        <v>high_income</v>
      </c>
      <c r="K675">
        <v>0</v>
      </c>
      <c r="L675">
        <v>1</v>
      </c>
      <c r="M675" s="1">
        <v>41624</v>
      </c>
      <c r="N675">
        <v>38</v>
      </c>
      <c r="O675" t="str" cm="1">
        <f t="array" ref="O675">_xlfn.IFS(AND(marketing_campaign[[#This Row],[Recency]]&gt;=0,marketing_campaign[[#This Row],[Recency]]&lt;=14),"Early Recency",AND(marketing_campaign[[#This Row],[Recency]]&gt;=15,marketing_campaign[[#This Row],[Recency]]&lt;=31),"Mid-Recency",marketing_campaign[[#This Row],[Recency]]&gt;=32,"high Recency")</f>
        <v>high Recency</v>
      </c>
      <c r="P675">
        <v>275</v>
      </c>
      <c r="Q675">
        <v>59</v>
      </c>
      <c r="R675">
        <v>107</v>
      </c>
      <c r="S675">
        <v>69</v>
      </c>
      <c r="T675">
        <v>101</v>
      </c>
      <c r="U675">
        <v>59</v>
      </c>
      <c r="V675">
        <f>marketing_campaign[[#This Row],[MntGoldProds]]+marketing_campaign[[#This Row],[MntSweetProducts]]+marketing_campaign[[#This Row],[MntFishProducts]]+marketing_campaign[[#This Row],[MntMeatProducts]]+marketing_campaign[[#This Row],[MntFruits]]+marketing_campaign[[#This Row],[MntWines]]</f>
        <v>670</v>
      </c>
      <c r="W675">
        <v>2</v>
      </c>
      <c r="X675">
        <v>6</v>
      </c>
      <c r="Y675">
        <v>4</v>
      </c>
      <c r="Z675">
        <v>8</v>
      </c>
      <c r="AA675">
        <f t="shared" si="21"/>
        <v>20</v>
      </c>
      <c r="AB675" t="str" cm="1">
        <f t="array" ref="AB675">_xlfn.IFS(AND(AA675&gt;=0,AA675&lt;=15),"low purchase",AND(AA675&gt;=16,AA675&lt;=30),"mid purchase",AA675&gt;=31,"high purchase")</f>
        <v>mid purchase</v>
      </c>
      <c r="AC675">
        <v>4</v>
      </c>
      <c r="AD675" t="str">
        <f>IF(marketing_campaign[[#This Row],[NumWebVisitsMonth]]&gt;=5.3,"higher_webvists","lower_webvisits")</f>
        <v>lower_webvisits</v>
      </c>
      <c r="AE675">
        <v>0</v>
      </c>
      <c r="AF675">
        <v>0</v>
      </c>
      <c r="AG675">
        <v>0</v>
      </c>
      <c r="AH675">
        <v>0</v>
      </c>
      <c r="AI675">
        <v>0</v>
      </c>
      <c r="AJ675">
        <v>0</v>
      </c>
      <c r="AK675">
        <v>3</v>
      </c>
      <c r="AL675">
        <v>11</v>
      </c>
      <c r="AM675">
        <v>0</v>
      </c>
      <c r="AN675">
        <f>marketing_campaign[[#This Row],[AcceptedCmp2]]+marketing_campaign[[#This Row],[AcceptedCmp1]]+marketing_campaign[[#This Row],[AcceptedCmp5]]+marketing_campaign[[#This Row],[AcceptedCmp4]]+marketing_campaign[[#This Row],[AcceptedCmp3]]+marketing_campaign[[#This Row],[Response]]</f>
        <v>0</v>
      </c>
      <c r="AO675" t="str" cm="1">
        <f t="array" ref="AO67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76" spans="1:41" x14ac:dyDescent="0.35">
      <c r="A676">
        <v>2920</v>
      </c>
      <c r="B676">
        <v>1975</v>
      </c>
      <c r="C676">
        <f t="shared" ca="1" si="20"/>
        <v>51</v>
      </c>
      <c r="D676" t="str" cm="1">
        <f t="array" aca="1" ref="D67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76" t="s">
        <v>32</v>
      </c>
      <c r="F676" t="s">
        <v>30</v>
      </c>
      <c r="G676" cm="1">
        <f t="array" ref="G676">_xlfn.IFS(marketing_campaign[[#This Row],[Marital_Status]]="Single",K676+L676+1,marketing_campaign[[#This Row],[Marital_Status]]="Together",K676+L676+2,marketing_campaign[[#This Row],[Marital_Status]]="Alone",K676+L676+1,marketing_campaign[[#This Row],[Marital_Status]]="Married",K676+L676+2,marketing_campaign[[#This Row],[Marital_Status]]="Divorced",K676+L676+1,marketing_campaign[[#This Row],[Marital_Status]]="YOLO",K676+L676+1,marketing_campaign[[#This Row],[Marital_Status]]="Absurd",K676+L676+1,marketing_campaign[[#This Row],[Marital_Status]]="Widow",K676+L676+1)</f>
        <v>2</v>
      </c>
      <c r="H676" t="str" cm="1">
        <f t="array" ref="H676">_xlfn.IFS(marketing_campaign[[#This Row],[Family_size]]=1,"Family_with_one_child",marketing_campaign[[#This Row],[Family_size]]&gt;1,"Family_with_more_children")</f>
        <v>Family_with_more_children</v>
      </c>
      <c r="I676">
        <v>52614</v>
      </c>
      <c r="J676" t="str">
        <f>IF(marketing_campaign[[#This Row],[Income]]&gt;=Sheet21!B726,"high_income","low_income")</f>
        <v>high_income</v>
      </c>
      <c r="K676">
        <v>0</v>
      </c>
      <c r="L676">
        <v>1</v>
      </c>
      <c r="M676" s="1">
        <v>41244</v>
      </c>
      <c r="N676">
        <v>63</v>
      </c>
      <c r="O676" t="str" cm="1">
        <f t="array" ref="O676">_xlfn.IFS(AND(marketing_campaign[[#This Row],[Recency]]&gt;=0,marketing_campaign[[#This Row],[Recency]]&lt;=14),"Early Recency",AND(marketing_campaign[[#This Row],[Recency]]&gt;=15,marketing_campaign[[#This Row],[Recency]]&lt;=31),"Mid-Recency",marketing_campaign[[#This Row],[Recency]]&gt;=32,"high Recency")</f>
        <v>high Recency</v>
      </c>
      <c r="P676">
        <v>789</v>
      </c>
      <c r="Q676">
        <v>0</v>
      </c>
      <c r="R676">
        <v>142</v>
      </c>
      <c r="S676">
        <v>12</v>
      </c>
      <c r="T676">
        <v>9</v>
      </c>
      <c r="U676">
        <v>38</v>
      </c>
      <c r="V676">
        <f>marketing_campaign[[#This Row],[MntGoldProds]]+marketing_campaign[[#This Row],[MntSweetProducts]]+marketing_campaign[[#This Row],[MntFishProducts]]+marketing_campaign[[#This Row],[MntMeatProducts]]+marketing_campaign[[#This Row],[MntFruits]]+marketing_campaign[[#This Row],[MntWines]]</f>
        <v>990</v>
      </c>
      <c r="W676">
        <v>2</v>
      </c>
      <c r="X676">
        <v>2</v>
      </c>
      <c r="Y676">
        <v>4</v>
      </c>
      <c r="Z676">
        <v>8</v>
      </c>
      <c r="AA676">
        <f t="shared" si="21"/>
        <v>16</v>
      </c>
      <c r="AB676" t="str" cm="1">
        <f t="array" ref="AB676">_xlfn.IFS(AND(AA676&gt;=0,AA676&lt;=15),"low purchase",AND(AA676&gt;=16,AA676&lt;=30),"mid purchase",AA676&gt;=31,"high purchase")</f>
        <v>mid purchase</v>
      </c>
      <c r="AC676">
        <v>8</v>
      </c>
      <c r="AD676" t="str">
        <f>IF(marketing_campaign[[#This Row],[NumWebVisitsMonth]]&gt;=5.3,"higher_webvists","lower_webvisits")</f>
        <v>higher_webvists</v>
      </c>
      <c r="AE676">
        <v>0</v>
      </c>
      <c r="AF676">
        <v>0</v>
      </c>
      <c r="AG676">
        <v>0</v>
      </c>
      <c r="AH676">
        <v>0</v>
      </c>
      <c r="AI676">
        <v>0</v>
      </c>
      <c r="AJ676">
        <v>0</v>
      </c>
      <c r="AK676">
        <v>3</v>
      </c>
      <c r="AL676">
        <v>11</v>
      </c>
      <c r="AM676">
        <v>0</v>
      </c>
      <c r="AN676">
        <f>marketing_campaign[[#This Row],[AcceptedCmp2]]+marketing_campaign[[#This Row],[AcceptedCmp1]]+marketing_campaign[[#This Row],[AcceptedCmp5]]+marketing_campaign[[#This Row],[AcceptedCmp4]]+marketing_campaign[[#This Row],[AcceptedCmp3]]+marketing_campaign[[#This Row],[Response]]</f>
        <v>0</v>
      </c>
      <c r="AO676" t="str" cm="1">
        <f t="array" ref="AO67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77" spans="1:41" x14ac:dyDescent="0.35">
      <c r="A677">
        <v>6961</v>
      </c>
      <c r="B677">
        <v>1974</v>
      </c>
      <c r="C677">
        <f t="shared" ca="1" si="20"/>
        <v>52</v>
      </c>
      <c r="D677" t="str" cm="1">
        <f t="array" aca="1" ref="D67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77" t="s">
        <v>29</v>
      </c>
      <c r="F677" t="s">
        <v>33</v>
      </c>
      <c r="G677" cm="1">
        <f t="array" ref="G677">_xlfn.IFS(marketing_campaign[[#This Row],[Marital_Status]]="Single",K677+L677+1,marketing_campaign[[#This Row],[Marital_Status]]="Together",K677+L677+2,marketing_campaign[[#This Row],[Marital_Status]]="Alone",K677+L677+1,marketing_campaign[[#This Row],[Marital_Status]]="Married",K677+L677+2,marketing_campaign[[#This Row],[Marital_Status]]="Divorced",K677+L677+1,marketing_campaign[[#This Row],[Marital_Status]]="YOLO",K677+L677+1,marketing_campaign[[#This Row],[Marital_Status]]="Absurd",K677+L677+1,marketing_campaign[[#This Row],[Marital_Status]]="Widow",K677+L677+1)</f>
        <v>4</v>
      </c>
      <c r="H677" t="str" cm="1">
        <f t="array" ref="H677">_xlfn.IFS(marketing_campaign[[#This Row],[Family_size]]=1,"Family_with_one_child",marketing_campaign[[#This Row],[Family_size]]&gt;1,"Family_with_more_children")</f>
        <v>Family_with_more_children</v>
      </c>
      <c r="I677">
        <v>26751</v>
      </c>
      <c r="J677" t="str">
        <f>IF(marketing_campaign[[#This Row],[Income]]&gt;=Sheet21!B727,"high_income","low_income")</f>
        <v>high_income</v>
      </c>
      <c r="K677">
        <v>2</v>
      </c>
      <c r="L677">
        <v>0</v>
      </c>
      <c r="M677" s="1">
        <v>41781</v>
      </c>
      <c r="N677">
        <v>26</v>
      </c>
      <c r="O677" t="str" cm="1">
        <f t="array" ref="O677">_xlfn.IFS(AND(marketing_campaign[[#This Row],[Recency]]&gt;=0,marketing_campaign[[#This Row],[Recency]]&lt;=14),"Early Recency",AND(marketing_campaign[[#This Row],[Recency]]&gt;=15,marketing_campaign[[#This Row],[Recency]]&lt;=31),"Mid-Recency",marketing_campaign[[#This Row],[Recency]]&gt;=32,"high Recency")</f>
        <v>Mid-Recency</v>
      </c>
      <c r="P677">
        <v>1</v>
      </c>
      <c r="Q677">
        <v>1</v>
      </c>
      <c r="R677">
        <v>5</v>
      </c>
      <c r="S677">
        <v>0</v>
      </c>
      <c r="T677">
        <v>3</v>
      </c>
      <c r="U677">
        <v>1</v>
      </c>
      <c r="V677">
        <f>marketing_campaign[[#This Row],[MntGoldProds]]+marketing_campaign[[#This Row],[MntSweetProducts]]+marketing_campaign[[#This Row],[MntFishProducts]]+marketing_campaign[[#This Row],[MntMeatProducts]]+marketing_campaign[[#This Row],[MntFruits]]+marketing_campaign[[#This Row],[MntWines]]</f>
        <v>11</v>
      </c>
      <c r="W677">
        <v>1</v>
      </c>
      <c r="X677">
        <v>1</v>
      </c>
      <c r="Y677">
        <v>0</v>
      </c>
      <c r="Z677">
        <v>2</v>
      </c>
      <c r="AA677">
        <f t="shared" si="21"/>
        <v>4</v>
      </c>
      <c r="AB677" t="str" cm="1">
        <f t="array" ref="AB677">_xlfn.IFS(AND(AA677&gt;=0,AA677&lt;=15),"low purchase",AND(AA677&gt;=16,AA677&lt;=30),"mid purchase",AA677&gt;=31,"high purchase")</f>
        <v>low purchase</v>
      </c>
      <c r="AC677">
        <v>8</v>
      </c>
      <c r="AD677" t="str">
        <f>IF(marketing_campaign[[#This Row],[NumWebVisitsMonth]]&gt;=5.3,"higher_webvists","lower_webvisits")</f>
        <v>higher_webvists</v>
      </c>
      <c r="AE677">
        <v>0</v>
      </c>
      <c r="AF677">
        <v>0</v>
      </c>
      <c r="AG677">
        <v>0</v>
      </c>
      <c r="AH677">
        <v>0</v>
      </c>
      <c r="AI677">
        <v>0</v>
      </c>
      <c r="AJ677">
        <v>0</v>
      </c>
      <c r="AK677">
        <v>3</v>
      </c>
      <c r="AL677">
        <v>11</v>
      </c>
      <c r="AM677">
        <v>0</v>
      </c>
      <c r="AN677">
        <f>marketing_campaign[[#This Row],[AcceptedCmp2]]+marketing_campaign[[#This Row],[AcceptedCmp1]]+marketing_campaign[[#This Row],[AcceptedCmp5]]+marketing_campaign[[#This Row],[AcceptedCmp4]]+marketing_campaign[[#This Row],[AcceptedCmp3]]+marketing_campaign[[#This Row],[Response]]</f>
        <v>0</v>
      </c>
      <c r="AO677" t="str" cm="1">
        <f t="array" ref="AO67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78" spans="1:41" x14ac:dyDescent="0.35">
      <c r="A678">
        <v>4673</v>
      </c>
      <c r="B678">
        <v>1963</v>
      </c>
      <c r="C678">
        <f t="shared" ca="1" si="20"/>
        <v>63</v>
      </c>
      <c r="D678" t="str" cm="1">
        <f t="array" aca="1" ref="D67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78" t="s">
        <v>32</v>
      </c>
      <c r="F678" t="s">
        <v>33</v>
      </c>
      <c r="G678" cm="1">
        <f t="array" ref="G678">_xlfn.IFS(marketing_campaign[[#This Row],[Marital_Status]]="Single",K678+L678+1,marketing_campaign[[#This Row],[Marital_Status]]="Together",K678+L678+2,marketing_campaign[[#This Row],[Marital_Status]]="Alone",K678+L678+1,marketing_campaign[[#This Row],[Marital_Status]]="Married",K678+L678+2,marketing_campaign[[#This Row],[Marital_Status]]="Divorced",K678+L678+1,marketing_campaign[[#This Row],[Marital_Status]]="YOLO",K678+L678+1,marketing_campaign[[#This Row],[Marital_Status]]="Absurd",K678+L678+1,marketing_campaign[[#This Row],[Marital_Status]]="Widow",K678+L678+1)</f>
        <v>3</v>
      </c>
      <c r="H678" t="str" cm="1">
        <f t="array" ref="H678">_xlfn.IFS(marketing_campaign[[#This Row],[Family_size]]=1,"Family_with_one_child",marketing_campaign[[#This Row],[Family_size]]&gt;1,"Family_with_more_children")</f>
        <v>Family_with_more_children</v>
      </c>
      <c r="I678">
        <v>81300</v>
      </c>
      <c r="J678" t="str">
        <f>IF(marketing_campaign[[#This Row],[Income]]&gt;=Sheet21!B728,"high_income","low_income")</f>
        <v>high_income</v>
      </c>
      <c r="K678">
        <v>0</v>
      </c>
      <c r="L678">
        <v>1</v>
      </c>
      <c r="M678" s="1">
        <v>41212</v>
      </c>
      <c r="N678">
        <v>17</v>
      </c>
      <c r="O678" t="str" cm="1">
        <f t="array" ref="O678">_xlfn.IFS(AND(marketing_campaign[[#This Row],[Recency]]&gt;=0,marketing_campaign[[#This Row],[Recency]]&lt;=14),"Early Recency",AND(marketing_campaign[[#This Row],[Recency]]&gt;=15,marketing_campaign[[#This Row],[Recency]]&lt;=31),"Mid-Recency",marketing_campaign[[#This Row],[Recency]]&gt;=32,"high Recency")</f>
        <v>Mid-Recency</v>
      </c>
      <c r="P678">
        <v>1004</v>
      </c>
      <c r="Q678">
        <v>12</v>
      </c>
      <c r="R678">
        <v>145</v>
      </c>
      <c r="S678">
        <v>32</v>
      </c>
      <c r="T678">
        <v>12</v>
      </c>
      <c r="U678">
        <v>36</v>
      </c>
      <c r="V678">
        <f>marketing_campaign[[#This Row],[MntGoldProds]]+marketing_campaign[[#This Row],[MntSweetProducts]]+marketing_campaign[[#This Row],[MntFishProducts]]+marketing_campaign[[#This Row],[MntMeatProducts]]+marketing_campaign[[#This Row],[MntFruits]]+marketing_campaign[[#This Row],[MntWines]]</f>
        <v>1241</v>
      </c>
      <c r="W678">
        <v>3</v>
      </c>
      <c r="X678">
        <v>10</v>
      </c>
      <c r="Y678">
        <v>3</v>
      </c>
      <c r="Z678">
        <v>5</v>
      </c>
      <c r="AA678">
        <f t="shared" si="21"/>
        <v>21</v>
      </c>
      <c r="AB678" t="str" cm="1">
        <f t="array" ref="AB678">_xlfn.IFS(AND(AA678&gt;=0,AA678&lt;=15),"low purchase",AND(AA678&gt;=16,AA678&lt;=30),"mid purchase",AA678&gt;=31,"high purchase")</f>
        <v>mid purchase</v>
      </c>
      <c r="AC678">
        <v>5</v>
      </c>
      <c r="AD678" t="str">
        <f>IF(marketing_campaign[[#This Row],[NumWebVisitsMonth]]&gt;=5.3,"higher_webvists","lower_webvisits")</f>
        <v>lower_webvisits</v>
      </c>
      <c r="AE678">
        <v>0</v>
      </c>
      <c r="AF678">
        <v>0</v>
      </c>
      <c r="AG678">
        <v>0</v>
      </c>
      <c r="AH678">
        <v>1</v>
      </c>
      <c r="AI678">
        <v>0</v>
      </c>
      <c r="AJ678">
        <v>0</v>
      </c>
      <c r="AK678">
        <v>3</v>
      </c>
      <c r="AL678">
        <v>11</v>
      </c>
      <c r="AM678">
        <v>1</v>
      </c>
      <c r="AN678">
        <f>marketing_campaign[[#This Row],[AcceptedCmp2]]+marketing_campaign[[#This Row],[AcceptedCmp1]]+marketing_campaign[[#This Row],[AcceptedCmp5]]+marketing_campaign[[#This Row],[AcceptedCmp4]]+marketing_campaign[[#This Row],[AcceptedCmp3]]+marketing_campaign[[#This Row],[Response]]</f>
        <v>2</v>
      </c>
      <c r="AO678" t="str" cm="1">
        <f t="array" ref="AO67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679" spans="1:41" x14ac:dyDescent="0.35">
      <c r="A679">
        <v>9937</v>
      </c>
      <c r="B679">
        <v>1979</v>
      </c>
      <c r="C679">
        <f t="shared" ca="1" si="20"/>
        <v>47</v>
      </c>
      <c r="D679" t="str" cm="1">
        <f t="array" aca="1" ref="D67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79" t="s">
        <v>29</v>
      </c>
      <c r="F679" t="s">
        <v>30</v>
      </c>
      <c r="G679" cm="1">
        <f t="array" ref="G679">_xlfn.IFS(marketing_campaign[[#This Row],[Marital_Status]]="Single",K679+L679+1,marketing_campaign[[#This Row],[Marital_Status]]="Together",K679+L679+2,marketing_campaign[[#This Row],[Marital_Status]]="Alone",K679+L679+1,marketing_campaign[[#This Row],[Marital_Status]]="Married",K679+L679+2,marketing_campaign[[#This Row],[Marital_Status]]="Divorced",K679+L679+1,marketing_campaign[[#This Row],[Marital_Status]]="YOLO",K679+L679+1,marketing_campaign[[#This Row],[Marital_Status]]="Absurd",K679+L679+1,marketing_campaign[[#This Row],[Marital_Status]]="Widow",K679+L679+1)</f>
        <v>1</v>
      </c>
      <c r="H679" t="str" cm="1">
        <f t="array" ref="H679">_xlfn.IFS(marketing_campaign[[#This Row],[Family_size]]=1,"Family_with_one_child",marketing_campaign[[#This Row],[Family_size]]&gt;1,"Family_with_more_children")</f>
        <v>Family_with_one_child</v>
      </c>
      <c r="I679">
        <v>70337</v>
      </c>
      <c r="J679" t="str">
        <f>IF(marketing_campaign[[#This Row],[Income]]&gt;=Sheet21!B729,"high_income","low_income")</f>
        <v>high_income</v>
      </c>
      <c r="K679">
        <v>0</v>
      </c>
      <c r="L679">
        <v>0</v>
      </c>
      <c r="M679" s="1">
        <v>41641</v>
      </c>
      <c r="N679">
        <v>75</v>
      </c>
      <c r="O679" t="str" cm="1">
        <f t="array" ref="O679">_xlfn.IFS(AND(marketing_campaign[[#This Row],[Recency]]&gt;=0,marketing_campaign[[#This Row],[Recency]]&lt;=14),"Early Recency",AND(marketing_campaign[[#This Row],[Recency]]&gt;=15,marketing_campaign[[#This Row],[Recency]]&lt;=31),"Mid-Recency",marketing_campaign[[#This Row],[Recency]]&gt;=32,"high Recency")</f>
        <v>high Recency</v>
      </c>
      <c r="P679">
        <v>187</v>
      </c>
      <c r="Q679">
        <v>81</v>
      </c>
      <c r="R679">
        <v>149</v>
      </c>
      <c r="S679">
        <v>25</v>
      </c>
      <c r="T679">
        <v>43</v>
      </c>
      <c r="U679">
        <v>91</v>
      </c>
      <c r="V679">
        <f>marketing_campaign[[#This Row],[MntGoldProds]]+marketing_campaign[[#This Row],[MntSweetProducts]]+marketing_campaign[[#This Row],[MntFishProducts]]+marketing_campaign[[#This Row],[MntMeatProducts]]+marketing_campaign[[#This Row],[MntFruits]]+marketing_campaign[[#This Row],[MntWines]]</f>
        <v>576</v>
      </c>
      <c r="W679">
        <v>1</v>
      </c>
      <c r="X679">
        <v>2</v>
      </c>
      <c r="Y679">
        <v>2</v>
      </c>
      <c r="Z679">
        <v>12</v>
      </c>
      <c r="AA679">
        <f t="shared" si="21"/>
        <v>17</v>
      </c>
      <c r="AB679" t="str" cm="1">
        <f t="array" ref="AB679">_xlfn.IFS(AND(AA679&gt;=0,AA679&lt;=15),"low purchase",AND(AA679&gt;=16,AA679&lt;=30),"mid purchase",AA679&gt;=31,"high purchase")</f>
        <v>mid purchase</v>
      </c>
      <c r="AC679">
        <v>1</v>
      </c>
      <c r="AD679" t="str">
        <f>IF(marketing_campaign[[#This Row],[NumWebVisitsMonth]]&gt;=5.3,"higher_webvists","lower_webvisits")</f>
        <v>lower_webvisits</v>
      </c>
      <c r="AE679">
        <v>0</v>
      </c>
      <c r="AF679">
        <v>0</v>
      </c>
      <c r="AG679">
        <v>0</v>
      </c>
      <c r="AH679">
        <v>0</v>
      </c>
      <c r="AI679">
        <v>0</v>
      </c>
      <c r="AJ679">
        <v>0</v>
      </c>
      <c r="AK679">
        <v>3</v>
      </c>
      <c r="AL679">
        <v>11</v>
      </c>
      <c r="AM679">
        <v>0</v>
      </c>
      <c r="AN679">
        <f>marketing_campaign[[#This Row],[AcceptedCmp2]]+marketing_campaign[[#This Row],[AcceptedCmp1]]+marketing_campaign[[#This Row],[AcceptedCmp5]]+marketing_campaign[[#This Row],[AcceptedCmp4]]+marketing_campaign[[#This Row],[AcceptedCmp3]]+marketing_campaign[[#This Row],[Response]]</f>
        <v>0</v>
      </c>
      <c r="AO679" t="str" cm="1">
        <f t="array" ref="AO67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80" spans="1:41" x14ac:dyDescent="0.35">
      <c r="A680">
        <v>8779</v>
      </c>
      <c r="B680">
        <v>1985</v>
      </c>
      <c r="C680">
        <f t="shared" ca="1" si="20"/>
        <v>41</v>
      </c>
      <c r="D680" t="str" cm="1">
        <f t="array" aca="1" ref="D68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680" t="s">
        <v>37</v>
      </c>
      <c r="F680" t="s">
        <v>33</v>
      </c>
      <c r="G680" cm="1">
        <f t="array" ref="G680">_xlfn.IFS(marketing_campaign[[#This Row],[Marital_Status]]="Single",K680+L680+1,marketing_campaign[[#This Row],[Marital_Status]]="Together",K680+L680+2,marketing_campaign[[#This Row],[Marital_Status]]="Alone",K680+L680+1,marketing_campaign[[#This Row],[Marital_Status]]="Married",K680+L680+2,marketing_campaign[[#This Row],[Marital_Status]]="Divorced",K680+L680+1,marketing_campaign[[#This Row],[Marital_Status]]="YOLO",K680+L680+1,marketing_campaign[[#This Row],[Marital_Status]]="Absurd",K680+L680+1,marketing_campaign[[#This Row],[Marital_Status]]="Widow",K680+L680+1)</f>
        <v>3</v>
      </c>
      <c r="H680" t="str" cm="1">
        <f t="array" ref="H680">_xlfn.IFS(marketing_campaign[[#This Row],[Family_size]]=1,"Family_with_one_child",marketing_campaign[[#This Row],[Family_size]]&gt;1,"Family_with_more_children")</f>
        <v>Family_with_more_children</v>
      </c>
      <c r="I680">
        <v>36145</v>
      </c>
      <c r="J680" t="str">
        <f>IF(marketing_campaign[[#This Row],[Income]]&gt;=Sheet21!B730,"high_income","low_income")</f>
        <v>high_income</v>
      </c>
      <c r="K680">
        <v>1</v>
      </c>
      <c r="L680">
        <v>0</v>
      </c>
      <c r="M680" s="1">
        <v>41441</v>
      </c>
      <c r="N680">
        <v>13</v>
      </c>
      <c r="O680" t="str" cm="1">
        <f t="array" ref="O680">_xlfn.IFS(AND(marketing_campaign[[#This Row],[Recency]]&gt;=0,marketing_campaign[[#This Row],[Recency]]&lt;=14),"Early Recency",AND(marketing_campaign[[#This Row],[Recency]]&gt;=15,marketing_campaign[[#This Row],[Recency]]&lt;=31),"Mid-Recency",marketing_campaign[[#This Row],[Recency]]&gt;=32,"high Recency")</f>
        <v>Early Recency</v>
      </c>
      <c r="P680">
        <v>56</v>
      </c>
      <c r="Q680">
        <v>4</v>
      </c>
      <c r="R680">
        <v>76</v>
      </c>
      <c r="S680">
        <v>17</v>
      </c>
      <c r="T680">
        <v>1</v>
      </c>
      <c r="U680">
        <v>18</v>
      </c>
      <c r="V680">
        <f>marketing_campaign[[#This Row],[MntGoldProds]]+marketing_campaign[[#This Row],[MntSweetProducts]]+marketing_campaign[[#This Row],[MntFishProducts]]+marketing_campaign[[#This Row],[MntMeatProducts]]+marketing_campaign[[#This Row],[MntFruits]]+marketing_campaign[[#This Row],[MntWines]]</f>
        <v>172</v>
      </c>
      <c r="W680">
        <v>4</v>
      </c>
      <c r="X680">
        <v>4</v>
      </c>
      <c r="Y680">
        <v>1</v>
      </c>
      <c r="Z680">
        <v>3</v>
      </c>
      <c r="AA680">
        <f t="shared" si="21"/>
        <v>12</v>
      </c>
      <c r="AB680" t="str" cm="1">
        <f t="array" ref="AB680">_xlfn.IFS(AND(AA680&gt;=0,AA680&lt;=15),"low purchase",AND(AA680&gt;=16,AA680&lt;=30),"mid purchase",AA680&gt;=31,"high purchase")</f>
        <v>low purchase</v>
      </c>
      <c r="AC680">
        <v>9</v>
      </c>
      <c r="AD680" t="str">
        <f>IF(marketing_campaign[[#This Row],[NumWebVisitsMonth]]&gt;=5.3,"higher_webvists","lower_webvisits")</f>
        <v>higher_webvists</v>
      </c>
      <c r="AE680">
        <v>1</v>
      </c>
      <c r="AF680">
        <v>0</v>
      </c>
      <c r="AG680">
        <v>0</v>
      </c>
      <c r="AH680">
        <v>0</v>
      </c>
      <c r="AI680">
        <v>0</v>
      </c>
      <c r="AJ680">
        <v>0</v>
      </c>
      <c r="AK680">
        <v>3</v>
      </c>
      <c r="AL680">
        <v>11</v>
      </c>
      <c r="AM680">
        <v>1</v>
      </c>
      <c r="AN680">
        <f>marketing_campaign[[#This Row],[AcceptedCmp2]]+marketing_campaign[[#This Row],[AcceptedCmp1]]+marketing_campaign[[#This Row],[AcceptedCmp5]]+marketing_campaign[[#This Row],[AcceptedCmp4]]+marketing_campaign[[#This Row],[AcceptedCmp3]]+marketing_campaign[[#This Row],[Response]]</f>
        <v>2</v>
      </c>
      <c r="AO680" t="str" cm="1">
        <f t="array" ref="AO68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681" spans="1:41" x14ac:dyDescent="0.35">
      <c r="A681">
        <v>9596</v>
      </c>
      <c r="B681">
        <v>1980</v>
      </c>
      <c r="C681">
        <f t="shared" ca="1" si="20"/>
        <v>46</v>
      </c>
      <c r="D681" t="str" cm="1">
        <f t="array" aca="1" ref="D68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81" t="s">
        <v>32</v>
      </c>
      <c r="F681" t="s">
        <v>30</v>
      </c>
      <c r="G681" cm="1">
        <f t="array" ref="G681">_xlfn.IFS(marketing_campaign[[#This Row],[Marital_Status]]="Single",K681+L681+1,marketing_campaign[[#This Row],[Marital_Status]]="Together",K681+L681+2,marketing_campaign[[#This Row],[Marital_Status]]="Alone",K681+L681+1,marketing_campaign[[#This Row],[Marital_Status]]="Married",K681+L681+2,marketing_campaign[[#This Row],[Marital_Status]]="Divorced",K681+L681+1,marketing_campaign[[#This Row],[Marital_Status]]="YOLO",K681+L681+1,marketing_campaign[[#This Row],[Marital_Status]]="Absurd",K681+L681+1,marketing_campaign[[#This Row],[Marital_Status]]="Widow",K681+L681+1)</f>
        <v>1</v>
      </c>
      <c r="H681" t="str" cm="1">
        <f t="array" ref="H681">_xlfn.IFS(marketing_campaign[[#This Row],[Family_size]]=1,"Family_with_one_child",marketing_campaign[[#This Row],[Family_size]]&gt;1,"Family_with_more_children")</f>
        <v>Family_with_one_child</v>
      </c>
      <c r="I681">
        <v>65295</v>
      </c>
      <c r="J681" t="str">
        <f>IF(marketing_campaign[[#This Row],[Income]]&gt;=Sheet21!B731,"high_income","low_income")</f>
        <v>high_income</v>
      </c>
      <c r="K681">
        <v>0</v>
      </c>
      <c r="L681">
        <v>0</v>
      </c>
      <c r="M681" s="1">
        <v>41631</v>
      </c>
      <c r="N681">
        <v>19</v>
      </c>
      <c r="O681" t="str" cm="1">
        <f t="array" ref="O681">_xlfn.IFS(AND(marketing_campaign[[#This Row],[Recency]]&gt;=0,marketing_campaign[[#This Row],[Recency]]&lt;=14),"Early Recency",AND(marketing_campaign[[#This Row],[Recency]]&gt;=15,marketing_campaign[[#This Row],[Recency]]&lt;=31),"Mid-Recency",marketing_campaign[[#This Row],[Recency]]&gt;=32,"high Recency")</f>
        <v>Mid-Recency</v>
      </c>
      <c r="P681">
        <v>365</v>
      </c>
      <c r="Q681">
        <v>32</v>
      </c>
      <c r="R681">
        <v>117</v>
      </c>
      <c r="S681">
        <v>34</v>
      </c>
      <c r="T681">
        <v>110</v>
      </c>
      <c r="U681">
        <v>6</v>
      </c>
      <c r="V681">
        <f>marketing_campaign[[#This Row],[MntGoldProds]]+marketing_campaign[[#This Row],[MntSweetProducts]]+marketing_campaign[[#This Row],[MntFishProducts]]+marketing_campaign[[#This Row],[MntMeatProducts]]+marketing_campaign[[#This Row],[MntFruits]]+marketing_campaign[[#This Row],[MntWines]]</f>
        <v>664</v>
      </c>
      <c r="W681">
        <v>1</v>
      </c>
      <c r="X681">
        <v>3</v>
      </c>
      <c r="Y681">
        <v>3</v>
      </c>
      <c r="Z681">
        <v>13</v>
      </c>
      <c r="AA681">
        <f t="shared" si="21"/>
        <v>20</v>
      </c>
      <c r="AB681" t="str" cm="1">
        <f t="array" ref="AB681">_xlfn.IFS(AND(AA681&gt;=0,AA681&lt;=15),"low purchase",AND(AA681&gt;=16,AA681&lt;=30),"mid purchase",AA681&gt;=31,"high purchase")</f>
        <v>mid purchase</v>
      </c>
      <c r="AC681">
        <v>2</v>
      </c>
      <c r="AD681" t="str">
        <f>IF(marketing_campaign[[#This Row],[NumWebVisitsMonth]]&gt;=5.3,"higher_webvists","lower_webvisits")</f>
        <v>lower_webvisits</v>
      </c>
      <c r="AE681">
        <v>0</v>
      </c>
      <c r="AF681">
        <v>0</v>
      </c>
      <c r="AG681">
        <v>0</v>
      </c>
      <c r="AH681">
        <v>0</v>
      </c>
      <c r="AI681">
        <v>0</v>
      </c>
      <c r="AJ681">
        <v>0</v>
      </c>
      <c r="AK681">
        <v>3</v>
      </c>
      <c r="AL681">
        <v>11</v>
      </c>
      <c r="AM681">
        <v>0</v>
      </c>
      <c r="AN681">
        <f>marketing_campaign[[#This Row],[AcceptedCmp2]]+marketing_campaign[[#This Row],[AcceptedCmp1]]+marketing_campaign[[#This Row],[AcceptedCmp5]]+marketing_campaign[[#This Row],[AcceptedCmp4]]+marketing_campaign[[#This Row],[AcceptedCmp3]]+marketing_campaign[[#This Row],[Response]]</f>
        <v>0</v>
      </c>
      <c r="AO681" t="str" cm="1">
        <f t="array" ref="AO68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82" spans="1:41" x14ac:dyDescent="0.35">
      <c r="A682">
        <v>2891</v>
      </c>
      <c r="B682">
        <v>1963</v>
      </c>
      <c r="C682">
        <f t="shared" ca="1" si="20"/>
        <v>63</v>
      </c>
      <c r="D682" t="str" cm="1">
        <f t="array" aca="1" ref="D68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82" t="s">
        <v>29</v>
      </c>
      <c r="F682" t="s">
        <v>35</v>
      </c>
      <c r="G682" cm="1">
        <f t="array" ref="G682">_xlfn.IFS(marketing_campaign[[#This Row],[Marital_Status]]="Single",K682+L682+1,marketing_campaign[[#This Row],[Marital_Status]]="Together",K682+L682+2,marketing_campaign[[#This Row],[Marital_Status]]="Alone",K682+L682+1,marketing_campaign[[#This Row],[Marital_Status]]="Married",K682+L682+2,marketing_campaign[[#This Row],[Marital_Status]]="Divorced",K682+L682+1,marketing_campaign[[#This Row],[Marital_Status]]="YOLO",K682+L682+1,marketing_campaign[[#This Row],[Marital_Status]]="Absurd",K682+L682+1,marketing_campaign[[#This Row],[Marital_Status]]="Widow",K682+L682+1)</f>
        <v>2</v>
      </c>
      <c r="H682" t="str" cm="1">
        <f t="array" ref="H682">_xlfn.IFS(marketing_campaign[[#This Row],[Family_size]]=1,"Family_with_one_child",marketing_campaign[[#This Row],[Family_size]]&gt;1,"Family_with_more_children")</f>
        <v>Family_with_more_children</v>
      </c>
      <c r="I682">
        <v>68118</v>
      </c>
      <c r="J682" t="str">
        <f>IF(marketing_campaign[[#This Row],[Income]]&gt;=Sheet21!B732,"high_income","low_income")</f>
        <v>high_income</v>
      </c>
      <c r="K682">
        <v>0</v>
      </c>
      <c r="L682">
        <v>1</v>
      </c>
      <c r="M682" s="1">
        <v>41565</v>
      </c>
      <c r="N682">
        <v>51</v>
      </c>
      <c r="O682" t="str" cm="1">
        <f t="array" ref="O682">_xlfn.IFS(AND(marketing_campaign[[#This Row],[Recency]]&gt;=0,marketing_campaign[[#This Row],[Recency]]&lt;=14),"Early Recency",AND(marketing_campaign[[#This Row],[Recency]]&gt;=15,marketing_campaign[[#This Row],[Recency]]&lt;=31),"Mid-Recency",marketing_campaign[[#This Row],[Recency]]&gt;=32,"high Recency")</f>
        <v>high Recency</v>
      </c>
      <c r="P682">
        <v>595</v>
      </c>
      <c r="Q682">
        <v>23</v>
      </c>
      <c r="R682">
        <v>123</v>
      </c>
      <c r="S682">
        <v>10</v>
      </c>
      <c r="T682">
        <v>23</v>
      </c>
      <c r="U682">
        <v>154</v>
      </c>
      <c r="V682">
        <f>marketing_campaign[[#This Row],[MntGoldProds]]+marketing_campaign[[#This Row],[MntSweetProducts]]+marketing_campaign[[#This Row],[MntFishProducts]]+marketing_campaign[[#This Row],[MntMeatProducts]]+marketing_campaign[[#This Row],[MntFruits]]+marketing_campaign[[#This Row],[MntWines]]</f>
        <v>928</v>
      </c>
      <c r="W682">
        <v>2</v>
      </c>
      <c r="X682">
        <v>8</v>
      </c>
      <c r="Y682">
        <v>9</v>
      </c>
      <c r="Z682">
        <v>4</v>
      </c>
      <c r="AA682">
        <f t="shared" si="21"/>
        <v>23</v>
      </c>
      <c r="AB682" t="str" cm="1">
        <f t="array" ref="AB682">_xlfn.IFS(AND(AA682&gt;=0,AA682&lt;=15),"low purchase",AND(AA682&gt;=16,AA682&lt;=30),"mid purchase",AA682&gt;=31,"high purchase")</f>
        <v>mid purchase</v>
      </c>
      <c r="AC682">
        <v>6</v>
      </c>
      <c r="AD682" t="str">
        <f>IF(marketing_campaign[[#This Row],[NumWebVisitsMonth]]&gt;=5.3,"higher_webvists","lower_webvisits")</f>
        <v>higher_webvists</v>
      </c>
      <c r="AE682">
        <v>0</v>
      </c>
      <c r="AF682">
        <v>0</v>
      </c>
      <c r="AG682">
        <v>0</v>
      </c>
      <c r="AH682">
        <v>0</v>
      </c>
      <c r="AI682">
        <v>0</v>
      </c>
      <c r="AJ682">
        <v>0</v>
      </c>
      <c r="AK682">
        <v>3</v>
      </c>
      <c r="AL682">
        <v>11</v>
      </c>
      <c r="AM682">
        <v>0</v>
      </c>
      <c r="AN682">
        <f>marketing_campaign[[#This Row],[AcceptedCmp2]]+marketing_campaign[[#This Row],[AcceptedCmp1]]+marketing_campaign[[#This Row],[AcceptedCmp5]]+marketing_campaign[[#This Row],[AcceptedCmp4]]+marketing_campaign[[#This Row],[AcceptedCmp3]]+marketing_campaign[[#This Row],[Response]]</f>
        <v>0</v>
      </c>
      <c r="AO682" t="str" cm="1">
        <f t="array" ref="AO68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83" spans="1:41" x14ac:dyDescent="0.35">
      <c r="A683">
        <v>4910</v>
      </c>
      <c r="B683">
        <v>1967</v>
      </c>
      <c r="C683">
        <f t="shared" ca="1" si="20"/>
        <v>59</v>
      </c>
      <c r="D683" t="str" cm="1">
        <f t="array" aca="1" ref="D68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83" t="s">
        <v>29</v>
      </c>
      <c r="F683" t="s">
        <v>35</v>
      </c>
      <c r="G683" cm="1">
        <f t="array" ref="G683">_xlfn.IFS(marketing_campaign[[#This Row],[Marital_Status]]="Single",K683+L683+1,marketing_campaign[[#This Row],[Marital_Status]]="Together",K683+L683+2,marketing_campaign[[#This Row],[Marital_Status]]="Alone",K683+L683+1,marketing_campaign[[#This Row],[Marital_Status]]="Married",K683+L683+2,marketing_campaign[[#This Row],[Marital_Status]]="Divorced",K683+L683+1,marketing_campaign[[#This Row],[Marital_Status]]="YOLO",K683+L683+1,marketing_campaign[[#This Row],[Marital_Status]]="Absurd",K683+L683+1,marketing_campaign[[#This Row],[Marital_Status]]="Widow",K683+L683+1)</f>
        <v>1</v>
      </c>
      <c r="H683" t="str" cm="1">
        <f t="array" ref="H683">_xlfn.IFS(marketing_campaign[[#This Row],[Family_size]]=1,"Family_with_one_child",marketing_campaign[[#This Row],[Family_size]]&gt;1,"Family_with_more_children")</f>
        <v>Family_with_one_child</v>
      </c>
      <c r="I683">
        <v>68743</v>
      </c>
      <c r="J683" t="str">
        <f>IF(marketing_campaign[[#This Row],[Income]]&gt;=Sheet21!B733,"high_income","low_income")</f>
        <v>high_income</v>
      </c>
      <c r="K683">
        <v>0</v>
      </c>
      <c r="L683">
        <v>0</v>
      </c>
      <c r="M683" s="1">
        <v>41151</v>
      </c>
      <c r="N683">
        <v>81</v>
      </c>
      <c r="O683" t="str" cm="1">
        <f t="array" ref="O683">_xlfn.IFS(AND(marketing_campaign[[#This Row],[Recency]]&gt;=0,marketing_campaign[[#This Row],[Recency]]&lt;=14),"Early Recency",AND(marketing_campaign[[#This Row],[Recency]]&gt;=15,marketing_campaign[[#This Row],[Recency]]&lt;=31),"Mid-Recency",marketing_campaign[[#This Row],[Recency]]&gt;=32,"high Recency")</f>
        <v>high Recency</v>
      </c>
      <c r="P683">
        <v>1132</v>
      </c>
      <c r="Q683">
        <v>134</v>
      </c>
      <c r="R683">
        <v>384</v>
      </c>
      <c r="S683">
        <v>175</v>
      </c>
      <c r="T683">
        <v>134</v>
      </c>
      <c r="U683">
        <v>115</v>
      </c>
      <c r="V683">
        <f>marketing_campaign[[#This Row],[MntGoldProds]]+marketing_campaign[[#This Row],[MntSweetProducts]]+marketing_campaign[[#This Row],[MntFishProducts]]+marketing_campaign[[#This Row],[MntMeatProducts]]+marketing_campaign[[#This Row],[MntFruits]]+marketing_campaign[[#This Row],[MntWines]]</f>
        <v>2074</v>
      </c>
      <c r="W683">
        <v>1</v>
      </c>
      <c r="X683">
        <v>11</v>
      </c>
      <c r="Y683">
        <v>5</v>
      </c>
      <c r="Z683">
        <v>13</v>
      </c>
      <c r="AA683">
        <f t="shared" si="21"/>
        <v>30</v>
      </c>
      <c r="AB683" t="str" cm="1">
        <f t="array" ref="AB683">_xlfn.IFS(AND(AA683&gt;=0,AA683&lt;=15),"low purchase",AND(AA683&gt;=16,AA683&lt;=30),"mid purchase",AA683&gt;=31,"high purchase")</f>
        <v>mid purchase</v>
      </c>
      <c r="AC683">
        <v>7</v>
      </c>
      <c r="AD683" t="str">
        <f>IF(marketing_campaign[[#This Row],[NumWebVisitsMonth]]&gt;=5.3,"higher_webvists","lower_webvisits")</f>
        <v>higher_webvists</v>
      </c>
      <c r="AE683">
        <v>0</v>
      </c>
      <c r="AF683">
        <v>0</v>
      </c>
      <c r="AG683">
        <v>0</v>
      </c>
      <c r="AH683">
        <v>0</v>
      </c>
      <c r="AI683">
        <v>0</v>
      </c>
      <c r="AJ683">
        <v>0</v>
      </c>
      <c r="AK683">
        <v>3</v>
      </c>
      <c r="AL683">
        <v>11</v>
      </c>
      <c r="AM683">
        <v>0</v>
      </c>
      <c r="AN683">
        <f>marketing_campaign[[#This Row],[AcceptedCmp2]]+marketing_campaign[[#This Row],[AcceptedCmp1]]+marketing_campaign[[#This Row],[AcceptedCmp5]]+marketing_campaign[[#This Row],[AcceptedCmp4]]+marketing_campaign[[#This Row],[AcceptedCmp3]]+marketing_campaign[[#This Row],[Response]]</f>
        <v>0</v>
      </c>
      <c r="AO683" t="str" cm="1">
        <f t="array" ref="AO68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84" spans="1:41" x14ac:dyDescent="0.35">
      <c r="A684">
        <v>75</v>
      </c>
      <c r="B684">
        <v>1982</v>
      </c>
      <c r="C684">
        <f t="shared" ca="1" si="20"/>
        <v>44</v>
      </c>
      <c r="D684" t="str" cm="1">
        <f t="array" aca="1" ref="D68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684" t="s">
        <v>37</v>
      </c>
      <c r="F684" t="s">
        <v>31</v>
      </c>
      <c r="G684" cm="1">
        <f t="array" ref="G684">_xlfn.IFS(marketing_campaign[[#This Row],[Marital_Status]]="Single",K684+L684+1,marketing_campaign[[#This Row],[Marital_Status]]="Together",K684+L684+2,marketing_campaign[[#This Row],[Marital_Status]]="Alone",K684+L684+1,marketing_campaign[[#This Row],[Marital_Status]]="Married",K684+L684+2,marketing_campaign[[#This Row],[Marital_Status]]="Divorced",K684+L684+1,marketing_campaign[[#This Row],[Marital_Status]]="YOLO",K684+L684+1,marketing_campaign[[#This Row],[Marital_Status]]="Absurd",K684+L684+1,marketing_campaign[[#This Row],[Marital_Status]]="Widow",K684+L684+1)</f>
        <v>2</v>
      </c>
      <c r="H684" t="str" cm="1">
        <f t="array" ref="H684">_xlfn.IFS(marketing_campaign[[#This Row],[Family_size]]=1,"Family_with_one_child",marketing_campaign[[#This Row],[Family_size]]&gt;1,"Family_with_more_children")</f>
        <v>Family_with_more_children</v>
      </c>
      <c r="I684">
        <v>41039</v>
      </c>
      <c r="J684" t="str">
        <f>IF(marketing_campaign[[#This Row],[Income]]&gt;=Sheet21!B734,"high_income","low_income")</f>
        <v>high_income</v>
      </c>
      <c r="K684">
        <v>0</v>
      </c>
      <c r="L684">
        <v>0</v>
      </c>
      <c r="M684" s="1">
        <v>41480</v>
      </c>
      <c r="N684">
        <v>32</v>
      </c>
      <c r="O684" t="str" cm="1">
        <f t="array" ref="O684">_xlfn.IFS(AND(marketing_campaign[[#This Row],[Recency]]&gt;=0,marketing_campaign[[#This Row],[Recency]]&lt;=14),"Early Recency",AND(marketing_campaign[[#This Row],[Recency]]&gt;=15,marketing_campaign[[#This Row],[Recency]]&lt;=31),"Mid-Recency",marketing_campaign[[#This Row],[Recency]]&gt;=32,"high Recency")</f>
        <v>high Recency</v>
      </c>
      <c r="P684">
        <v>34</v>
      </c>
      <c r="Q684">
        <v>11</v>
      </c>
      <c r="R684">
        <v>137</v>
      </c>
      <c r="S684">
        <v>179</v>
      </c>
      <c r="T684">
        <v>61</v>
      </c>
      <c r="U684">
        <v>45</v>
      </c>
      <c r="V684">
        <f>marketing_campaign[[#This Row],[MntGoldProds]]+marketing_campaign[[#This Row],[MntSweetProducts]]+marketing_campaign[[#This Row],[MntFishProducts]]+marketing_campaign[[#This Row],[MntMeatProducts]]+marketing_campaign[[#This Row],[MntFruits]]+marketing_campaign[[#This Row],[MntWines]]</f>
        <v>467</v>
      </c>
      <c r="W684">
        <v>1</v>
      </c>
      <c r="X684">
        <v>8</v>
      </c>
      <c r="Y684">
        <v>1</v>
      </c>
      <c r="Z684">
        <v>5</v>
      </c>
      <c r="AA684">
        <f t="shared" si="21"/>
        <v>15</v>
      </c>
      <c r="AB684" t="str" cm="1">
        <f t="array" ref="AB684">_xlfn.IFS(AND(AA684&gt;=0,AA684&lt;=15),"low purchase",AND(AA684&gt;=16,AA684&lt;=30),"mid purchase",AA684&gt;=31,"high purchase")</f>
        <v>low purchase</v>
      </c>
      <c r="AC684">
        <v>8</v>
      </c>
      <c r="AD684" t="str">
        <f>IF(marketing_campaign[[#This Row],[NumWebVisitsMonth]]&gt;=5.3,"higher_webvists","lower_webvisits")</f>
        <v>higher_webvists</v>
      </c>
      <c r="AE684">
        <v>0</v>
      </c>
      <c r="AF684">
        <v>0</v>
      </c>
      <c r="AG684">
        <v>0</v>
      </c>
      <c r="AH684">
        <v>0</v>
      </c>
      <c r="AI684">
        <v>0</v>
      </c>
      <c r="AJ684">
        <v>0</v>
      </c>
      <c r="AK684">
        <v>3</v>
      </c>
      <c r="AL684">
        <v>11</v>
      </c>
      <c r="AM684">
        <v>0</v>
      </c>
      <c r="AN684">
        <f>marketing_campaign[[#This Row],[AcceptedCmp2]]+marketing_campaign[[#This Row],[AcceptedCmp1]]+marketing_campaign[[#This Row],[AcceptedCmp5]]+marketing_campaign[[#This Row],[AcceptedCmp4]]+marketing_campaign[[#This Row],[AcceptedCmp3]]+marketing_campaign[[#This Row],[Response]]</f>
        <v>0</v>
      </c>
      <c r="AO684" t="str" cm="1">
        <f t="array" ref="AO68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85" spans="1:41" x14ac:dyDescent="0.35">
      <c r="A685">
        <v>10120</v>
      </c>
      <c r="B685">
        <v>1955</v>
      </c>
      <c r="C685">
        <f t="shared" ca="1" si="20"/>
        <v>71</v>
      </c>
      <c r="D685" t="str" cm="1">
        <f t="array" aca="1" ref="D68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85" t="s">
        <v>29</v>
      </c>
      <c r="F685" t="s">
        <v>31</v>
      </c>
      <c r="G685" cm="1">
        <f t="array" ref="G685">_xlfn.IFS(marketing_campaign[[#This Row],[Marital_Status]]="Single",K685+L685+1,marketing_campaign[[#This Row],[Marital_Status]]="Together",K685+L685+2,marketing_campaign[[#This Row],[Marital_Status]]="Alone",K685+L685+1,marketing_campaign[[#This Row],[Marital_Status]]="Married",K685+L685+2,marketing_campaign[[#This Row],[Marital_Status]]="Divorced",K685+L685+1,marketing_campaign[[#This Row],[Marital_Status]]="YOLO",K685+L685+1,marketing_campaign[[#This Row],[Marital_Status]]="Absurd",K685+L685+1,marketing_campaign[[#This Row],[Marital_Status]]="Widow",K685+L685+1)</f>
        <v>3</v>
      </c>
      <c r="H685" t="str" cm="1">
        <f t="array" ref="H685">_xlfn.IFS(marketing_campaign[[#This Row],[Family_size]]=1,"Family_with_one_child",marketing_campaign[[#This Row],[Family_size]]&gt;1,"Family_with_more_children")</f>
        <v>Family_with_more_children</v>
      </c>
      <c r="I685">
        <v>38946</v>
      </c>
      <c r="J685" t="str">
        <f>IF(marketing_campaign[[#This Row],[Income]]&gt;=Sheet21!B735,"high_income","low_income")</f>
        <v>high_income</v>
      </c>
      <c r="K685">
        <v>0</v>
      </c>
      <c r="L685">
        <v>1</v>
      </c>
      <c r="M685" s="1">
        <v>41571</v>
      </c>
      <c r="N685">
        <v>84</v>
      </c>
      <c r="O685" t="str" cm="1">
        <f t="array" ref="O685">_xlfn.IFS(AND(marketing_campaign[[#This Row],[Recency]]&gt;=0,marketing_campaign[[#This Row],[Recency]]&lt;=14),"Early Recency",AND(marketing_campaign[[#This Row],[Recency]]&gt;=15,marketing_campaign[[#This Row],[Recency]]&lt;=31),"Mid-Recency",marketing_campaign[[#This Row],[Recency]]&gt;=32,"high Recency")</f>
        <v>high Recency</v>
      </c>
      <c r="P685">
        <v>116</v>
      </c>
      <c r="Q685">
        <v>6</v>
      </c>
      <c r="R685">
        <v>82</v>
      </c>
      <c r="S685">
        <v>6</v>
      </c>
      <c r="T685">
        <v>6</v>
      </c>
      <c r="U685">
        <v>41</v>
      </c>
      <c r="V685">
        <f>marketing_campaign[[#This Row],[MntGoldProds]]+marketing_campaign[[#This Row],[MntSweetProducts]]+marketing_campaign[[#This Row],[MntFishProducts]]+marketing_campaign[[#This Row],[MntMeatProducts]]+marketing_campaign[[#This Row],[MntFruits]]+marketing_campaign[[#This Row],[MntWines]]</f>
        <v>257</v>
      </c>
      <c r="W685">
        <v>2</v>
      </c>
      <c r="X685">
        <v>3</v>
      </c>
      <c r="Y685">
        <v>1</v>
      </c>
      <c r="Z685">
        <v>6</v>
      </c>
      <c r="AA685">
        <f t="shared" si="21"/>
        <v>12</v>
      </c>
      <c r="AB685" t="str" cm="1">
        <f t="array" ref="AB685">_xlfn.IFS(AND(AA685&gt;=0,AA685&lt;=15),"low purchase",AND(AA685&gt;=16,AA685&lt;=30),"mid purchase",AA685&gt;=31,"high purchase")</f>
        <v>low purchase</v>
      </c>
      <c r="AC685">
        <v>5</v>
      </c>
      <c r="AD685" t="str">
        <f>IF(marketing_campaign[[#This Row],[NumWebVisitsMonth]]&gt;=5.3,"higher_webvists","lower_webvisits")</f>
        <v>lower_webvisits</v>
      </c>
      <c r="AE685">
        <v>0</v>
      </c>
      <c r="AF685">
        <v>0</v>
      </c>
      <c r="AG685">
        <v>0</v>
      </c>
      <c r="AH685">
        <v>0</v>
      </c>
      <c r="AI685">
        <v>0</v>
      </c>
      <c r="AJ685">
        <v>0</v>
      </c>
      <c r="AK685">
        <v>3</v>
      </c>
      <c r="AL685">
        <v>11</v>
      </c>
      <c r="AM685">
        <v>0</v>
      </c>
      <c r="AN685">
        <f>marketing_campaign[[#This Row],[AcceptedCmp2]]+marketing_campaign[[#This Row],[AcceptedCmp1]]+marketing_campaign[[#This Row],[AcceptedCmp5]]+marketing_campaign[[#This Row],[AcceptedCmp4]]+marketing_campaign[[#This Row],[AcceptedCmp3]]+marketing_campaign[[#This Row],[Response]]</f>
        <v>0</v>
      </c>
      <c r="AO685" t="str" cm="1">
        <f t="array" ref="AO68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86" spans="1:41" x14ac:dyDescent="0.35">
      <c r="A686">
        <v>6327</v>
      </c>
      <c r="B686">
        <v>1967</v>
      </c>
      <c r="C686">
        <f t="shared" ca="1" si="20"/>
        <v>59</v>
      </c>
      <c r="D686" t="str" cm="1">
        <f t="array" aca="1" ref="D68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86" t="s">
        <v>29</v>
      </c>
      <c r="F686" t="s">
        <v>31</v>
      </c>
      <c r="G686" cm="1">
        <f t="array" ref="G686">_xlfn.IFS(marketing_campaign[[#This Row],[Marital_Status]]="Single",K686+L686+1,marketing_campaign[[#This Row],[Marital_Status]]="Together",K686+L686+2,marketing_campaign[[#This Row],[Marital_Status]]="Alone",K686+L686+1,marketing_campaign[[#This Row],[Marital_Status]]="Married",K686+L686+2,marketing_campaign[[#This Row],[Marital_Status]]="Divorced",K686+L686+1,marketing_campaign[[#This Row],[Marital_Status]]="YOLO",K686+L686+1,marketing_campaign[[#This Row],[Marital_Status]]="Absurd",K686+L686+1,marketing_campaign[[#This Row],[Marital_Status]]="Widow",K686+L686+1)</f>
        <v>2</v>
      </c>
      <c r="H686" t="str" cm="1">
        <f t="array" ref="H686">_xlfn.IFS(marketing_campaign[[#This Row],[Family_size]]=1,"Family_with_one_child",marketing_campaign[[#This Row],[Family_size]]&gt;1,"Family_with_more_children")</f>
        <v>Family_with_more_children</v>
      </c>
      <c r="I686">
        <v>65777</v>
      </c>
      <c r="J686" t="str">
        <f>IF(marketing_campaign[[#This Row],[Income]]&gt;=Sheet21!B736,"high_income","low_income")</f>
        <v>high_income</v>
      </c>
      <c r="K686">
        <v>0</v>
      </c>
      <c r="L686">
        <v>0</v>
      </c>
      <c r="M686" s="1">
        <v>41627</v>
      </c>
      <c r="N686">
        <v>87</v>
      </c>
      <c r="O686" t="str" cm="1">
        <f t="array" ref="O686">_xlfn.IFS(AND(marketing_campaign[[#This Row],[Recency]]&gt;=0,marketing_campaign[[#This Row],[Recency]]&lt;=14),"Early Recency",AND(marketing_campaign[[#This Row],[Recency]]&gt;=15,marketing_campaign[[#This Row],[Recency]]&lt;=31),"Mid-Recency",marketing_campaign[[#This Row],[Recency]]&gt;=32,"high Recency")</f>
        <v>high Recency</v>
      </c>
      <c r="P686">
        <v>565</v>
      </c>
      <c r="Q686">
        <v>32</v>
      </c>
      <c r="R686">
        <v>435</v>
      </c>
      <c r="S686">
        <v>28</v>
      </c>
      <c r="T686">
        <v>32</v>
      </c>
      <c r="U686">
        <v>54</v>
      </c>
      <c r="V686">
        <f>marketing_campaign[[#This Row],[MntGoldProds]]+marketing_campaign[[#This Row],[MntSweetProducts]]+marketing_campaign[[#This Row],[MntFishProducts]]+marketing_campaign[[#This Row],[MntMeatProducts]]+marketing_campaign[[#This Row],[MntFruits]]+marketing_campaign[[#This Row],[MntWines]]</f>
        <v>1146</v>
      </c>
      <c r="W686">
        <v>1</v>
      </c>
      <c r="X686">
        <v>2</v>
      </c>
      <c r="Y686">
        <v>8</v>
      </c>
      <c r="Z686">
        <v>6</v>
      </c>
      <c r="AA686">
        <f t="shared" si="21"/>
        <v>17</v>
      </c>
      <c r="AB686" t="str" cm="1">
        <f t="array" ref="AB686">_xlfn.IFS(AND(AA686&gt;=0,AA686&lt;=15),"low purchase",AND(AA686&gt;=16,AA686&lt;=30),"mid purchase",AA686&gt;=31,"high purchase")</f>
        <v>mid purchase</v>
      </c>
      <c r="AC686">
        <v>1</v>
      </c>
      <c r="AD686" t="str">
        <f>IF(marketing_campaign[[#This Row],[NumWebVisitsMonth]]&gt;=5.3,"higher_webvists","lower_webvisits")</f>
        <v>lower_webvisits</v>
      </c>
      <c r="AE686">
        <v>0</v>
      </c>
      <c r="AF686">
        <v>0</v>
      </c>
      <c r="AG686">
        <v>0</v>
      </c>
      <c r="AH686">
        <v>0</v>
      </c>
      <c r="AI686">
        <v>0</v>
      </c>
      <c r="AJ686">
        <v>0</v>
      </c>
      <c r="AK686">
        <v>3</v>
      </c>
      <c r="AL686">
        <v>11</v>
      </c>
      <c r="AM686">
        <v>0</v>
      </c>
      <c r="AN686">
        <f>marketing_campaign[[#This Row],[AcceptedCmp2]]+marketing_campaign[[#This Row],[AcceptedCmp1]]+marketing_campaign[[#This Row],[AcceptedCmp5]]+marketing_campaign[[#This Row],[AcceptedCmp4]]+marketing_campaign[[#This Row],[AcceptedCmp3]]+marketing_campaign[[#This Row],[Response]]</f>
        <v>0</v>
      </c>
      <c r="AO686" t="str" cm="1">
        <f t="array" ref="AO68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87" spans="1:41" x14ac:dyDescent="0.35">
      <c r="A687">
        <v>10142</v>
      </c>
      <c r="B687">
        <v>1976</v>
      </c>
      <c r="C687">
        <f t="shared" ca="1" si="20"/>
        <v>50</v>
      </c>
      <c r="D687" t="str" cm="1">
        <f t="array" aca="1" ref="D68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87" t="s">
        <v>32</v>
      </c>
      <c r="F687" t="s">
        <v>35</v>
      </c>
      <c r="G687" cm="1">
        <f t="array" ref="G687">_xlfn.IFS(marketing_campaign[[#This Row],[Marital_Status]]="Single",K687+L687+1,marketing_campaign[[#This Row],[Marital_Status]]="Together",K687+L687+2,marketing_campaign[[#This Row],[Marital_Status]]="Alone",K687+L687+1,marketing_campaign[[#This Row],[Marital_Status]]="Married",K687+L687+2,marketing_campaign[[#This Row],[Marital_Status]]="Divorced",K687+L687+1,marketing_campaign[[#This Row],[Marital_Status]]="YOLO",K687+L687+1,marketing_campaign[[#This Row],[Marital_Status]]="Absurd",K687+L687+1,marketing_campaign[[#This Row],[Marital_Status]]="Widow",K687+L687+1)</f>
        <v>2</v>
      </c>
      <c r="H687" t="str" cm="1">
        <f t="array" ref="H687">_xlfn.IFS(marketing_campaign[[#This Row],[Family_size]]=1,"Family_with_one_child",marketing_campaign[[#This Row],[Family_size]]&gt;1,"Family_with_more_children")</f>
        <v>Family_with_more_children</v>
      </c>
      <c r="I687">
        <v>66476</v>
      </c>
      <c r="J687" t="str">
        <f>IF(marketing_campaign[[#This Row],[Income]]&gt;=Sheet21!B737,"high_income","low_income")</f>
        <v>high_income</v>
      </c>
      <c r="K687">
        <v>0</v>
      </c>
      <c r="L687">
        <v>1</v>
      </c>
      <c r="M687" s="1">
        <v>41340</v>
      </c>
      <c r="N687">
        <v>99</v>
      </c>
      <c r="O687" t="str" cm="1">
        <f t="array" ref="O687">_xlfn.IFS(AND(marketing_campaign[[#This Row],[Recency]]&gt;=0,marketing_campaign[[#This Row],[Recency]]&lt;=14),"Early Recency",AND(marketing_campaign[[#This Row],[Recency]]&gt;=15,marketing_campaign[[#This Row],[Recency]]&lt;=31),"Mid-Recency",marketing_campaign[[#This Row],[Recency]]&gt;=32,"high Recency")</f>
        <v>high Recency</v>
      </c>
      <c r="P687">
        <v>372</v>
      </c>
      <c r="Q687">
        <v>18</v>
      </c>
      <c r="R687">
        <v>126</v>
      </c>
      <c r="S687">
        <v>47</v>
      </c>
      <c r="T687">
        <v>48</v>
      </c>
      <c r="U687">
        <v>78</v>
      </c>
      <c r="V687">
        <f>marketing_campaign[[#This Row],[MntGoldProds]]+marketing_campaign[[#This Row],[MntSweetProducts]]+marketing_campaign[[#This Row],[MntFishProducts]]+marketing_campaign[[#This Row],[MntMeatProducts]]+marketing_campaign[[#This Row],[MntFruits]]+marketing_campaign[[#This Row],[MntWines]]</f>
        <v>689</v>
      </c>
      <c r="W687">
        <v>2</v>
      </c>
      <c r="X687">
        <v>5</v>
      </c>
      <c r="Y687">
        <v>2</v>
      </c>
      <c r="Z687">
        <v>11</v>
      </c>
      <c r="AA687">
        <f t="shared" si="21"/>
        <v>20</v>
      </c>
      <c r="AB687" t="str" cm="1">
        <f t="array" ref="AB687">_xlfn.IFS(AND(AA687&gt;=0,AA687&lt;=15),"low purchase",AND(AA687&gt;=16,AA687&lt;=30),"mid purchase",AA687&gt;=31,"high purchase")</f>
        <v>mid purchase</v>
      </c>
      <c r="AC687">
        <v>4</v>
      </c>
      <c r="AD687" t="str">
        <f>IF(marketing_campaign[[#This Row],[NumWebVisitsMonth]]&gt;=5.3,"higher_webvists","lower_webvisits")</f>
        <v>lower_webvisits</v>
      </c>
      <c r="AE687">
        <v>0</v>
      </c>
      <c r="AF687">
        <v>0</v>
      </c>
      <c r="AG687">
        <v>0</v>
      </c>
      <c r="AH687">
        <v>0</v>
      </c>
      <c r="AI687">
        <v>0</v>
      </c>
      <c r="AJ687">
        <v>0</v>
      </c>
      <c r="AK687">
        <v>3</v>
      </c>
      <c r="AL687">
        <v>11</v>
      </c>
      <c r="AM687">
        <v>0</v>
      </c>
      <c r="AN687">
        <f>marketing_campaign[[#This Row],[AcceptedCmp2]]+marketing_campaign[[#This Row],[AcceptedCmp1]]+marketing_campaign[[#This Row],[AcceptedCmp5]]+marketing_campaign[[#This Row],[AcceptedCmp4]]+marketing_campaign[[#This Row],[AcceptedCmp3]]+marketing_campaign[[#This Row],[Response]]</f>
        <v>0</v>
      </c>
      <c r="AO687" t="str" cm="1">
        <f t="array" ref="AO68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88" spans="1:41" x14ac:dyDescent="0.35">
      <c r="A688">
        <v>9826</v>
      </c>
      <c r="B688">
        <v>1972</v>
      </c>
      <c r="C688">
        <f t="shared" ca="1" si="20"/>
        <v>54</v>
      </c>
      <c r="D688" t="str" cm="1">
        <f t="array" aca="1" ref="D68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88" t="s">
        <v>32</v>
      </c>
      <c r="F688" t="s">
        <v>30</v>
      </c>
      <c r="G688" cm="1">
        <f t="array" ref="G688">_xlfn.IFS(marketing_campaign[[#This Row],[Marital_Status]]="Single",K688+L688+1,marketing_campaign[[#This Row],[Marital_Status]]="Together",K688+L688+2,marketing_campaign[[#This Row],[Marital_Status]]="Alone",K688+L688+1,marketing_campaign[[#This Row],[Marital_Status]]="Married",K688+L688+2,marketing_campaign[[#This Row],[Marital_Status]]="Divorced",K688+L688+1,marketing_campaign[[#This Row],[Marital_Status]]="YOLO",K688+L688+1,marketing_campaign[[#This Row],[Marital_Status]]="Absurd",K688+L688+1,marketing_campaign[[#This Row],[Marital_Status]]="Widow",K688+L688+1)</f>
        <v>1</v>
      </c>
      <c r="H688" t="str" cm="1">
        <f t="array" ref="H688">_xlfn.IFS(marketing_campaign[[#This Row],[Family_size]]=1,"Family_with_one_child",marketing_campaign[[#This Row],[Family_size]]&gt;1,"Family_with_more_children")</f>
        <v>Family_with_one_child</v>
      </c>
      <c r="I688">
        <v>86857</v>
      </c>
      <c r="J688" t="str">
        <f>IF(marketing_campaign[[#This Row],[Income]]&gt;=Sheet21!B738,"high_income","low_income")</f>
        <v>high_income</v>
      </c>
      <c r="K688">
        <v>0</v>
      </c>
      <c r="L688">
        <v>0</v>
      </c>
      <c r="M688" s="1">
        <v>41164</v>
      </c>
      <c r="N688">
        <v>96</v>
      </c>
      <c r="O688" t="str" cm="1">
        <f t="array" ref="O688">_xlfn.IFS(AND(marketing_campaign[[#This Row],[Recency]]&gt;=0,marketing_campaign[[#This Row],[Recency]]&lt;=14),"Early Recency",AND(marketing_campaign[[#This Row],[Recency]]&gt;=15,marketing_campaign[[#This Row],[Recency]]&lt;=31),"Mid-Recency",marketing_campaign[[#This Row],[Recency]]&gt;=32,"high Recency")</f>
        <v>high Recency</v>
      </c>
      <c r="P688">
        <v>899</v>
      </c>
      <c r="Q688">
        <v>102</v>
      </c>
      <c r="R688">
        <v>838</v>
      </c>
      <c r="S688">
        <v>133</v>
      </c>
      <c r="T688">
        <v>102</v>
      </c>
      <c r="U688">
        <v>40</v>
      </c>
      <c r="V688">
        <f>marketing_campaign[[#This Row],[MntGoldProds]]+marketing_campaign[[#This Row],[MntSweetProducts]]+marketing_campaign[[#This Row],[MntFishProducts]]+marketing_campaign[[#This Row],[MntMeatProducts]]+marketing_campaign[[#This Row],[MntFruits]]+marketing_campaign[[#This Row],[MntWines]]</f>
        <v>2114</v>
      </c>
      <c r="W688">
        <v>1</v>
      </c>
      <c r="X688">
        <v>5</v>
      </c>
      <c r="Y688">
        <v>6</v>
      </c>
      <c r="Z688">
        <v>10</v>
      </c>
      <c r="AA688">
        <f t="shared" si="21"/>
        <v>22</v>
      </c>
      <c r="AB688" t="str" cm="1">
        <f t="array" ref="AB688">_xlfn.IFS(AND(AA688&gt;=0,AA688&lt;=15),"low purchase",AND(AA688&gt;=16,AA688&lt;=30),"mid purchase",AA688&gt;=31,"high purchase")</f>
        <v>mid purchase</v>
      </c>
      <c r="AC688">
        <v>2</v>
      </c>
      <c r="AD688" t="str">
        <f>IF(marketing_campaign[[#This Row],[NumWebVisitsMonth]]&gt;=5.3,"higher_webvists","lower_webvisits")</f>
        <v>lower_webvisits</v>
      </c>
      <c r="AE688">
        <v>0</v>
      </c>
      <c r="AF688">
        <v>0</v>
      </c>
      <c r="AG688">
        <v>0</v>
      </c>
      <c r="AH688">
        <v>0</v>
      </c>
      <c r="AI688">
        <v>0</v>
      </c>
      <c r="AJ688">
        <v>0</v>
      </c>
      <c r="AK688">
        <v>3</v>
      </c>
      <c r="AL688">
        <v>11</v>
      </c>
      <c r="AM688">
        <v>1</v>
      </c>
      <c r="AN688">
        <f>marketing_campaign[[#This Row],[AcceptedCmp2]]+marketing_campaign[[#This Row],[AcceptedCmp1]]+marketing_campaign[[#This Row],[AcceptedCmp5]]+marketing_campaign[[#This Row],[AcceptedCmp4]]+marketing_campaign[[#This Row],[AcceptedCmp3]]+marketing_campaign[[#This Row],[Response]]</f>
        <v>1</v>
      </c>
      <c r="AO688" t="str" cm="1">
        <f t="array" ref="AO68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689" spans="1:41" x14ac:dyDescent="0.35">
      <c r="A689">
        <v>1501</v>
      </c>
      <c r="B689">
        <v>1982</v>
      </c>
      <c r="C689">
        <f t="shared" ca="1" si="20"/>
        <v>44</v>
      </c>
      <c r="D689" t="str" cm="1">
        <f t="array" aca="1" ref="D68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689" t="s">
        <v>32</v>
      </c>
      <c r="F689" t="s">
        <v>33</v>
      </c>
      <c r="G689" cm="1">
        <f t="array" ref="G689">_xlfn.IFS(marketing_campaign[[#This Row],[Marital_Status]]="Single",K689+L689+1,marketing_campaign[[#This Row],[Marital_Status]]="Together",K689+L689+2,marketing_campaign[[#This Row],[Marital_Status]]="Alone",K689+L689+1,marketing_campaign[[#This Row],[Marital_Status]]="Married",K689+L689+2,marketing_campaign[[#This Row],[Marital_Status]]="Divorced",K689+L689+1,marketing_campaign[[#This Row],[Marital_Status]]="YOLO",K689+L689+1,marketing_campaign[[#This Row],[Marital_Status]]="Absurd",K689+L689+1,marketing_campaign[[#This Row],[Marital_Status]]="Widow",K689+L689+1)</f>
        <v>2</v>
      </c>
      <c r="H689" t="str" cm="1">
        <f t="array" ref="H689">_xlfn.IFS(marketing_campaign[[#This Row],[Family_size]]=1,"Family_with_one_child",marketing_campaign[[#This Row],[Family_size]]&gt;1,"Family_with_more_children")</f>
        <v>Family_with_more_children</v>
      </c>
      <c r="I689">
        <v>160803</v>
      </c>
      <c r="J689" t="str">
        <f>IF(marketing_campaign[[#This Row],[Income]]&gt;=Sheet21!B739,"high_income","low_income")</f>
        <v>high_income</v>
      </c>
      <c r="K689">
        <v>0</v>
      </c>
      <c r="L689">
        <v>0</v>
      </c>
      <c r="M689" s="1">
        <v>41125</v>
      </c>
      <c r="N689">
        <v>21</v>
      </c>
      <c r="O689" t="str" cm="1">
        <f t="array" ref="O689">_xlfn.IFS(AND(marketing_campaign[[#This Row],[Recency]]&gt;=0,marketing_campaign[[#This Row],[Recency]]&lt;=14),"Early Recency",AND(marketing_campaign[[#This Row],[Recency]]&gt;=15,marketing_campaign[[#This Row],[Recency]]&lt;=31),"Mid-Recency",marketing_campaign[[#This Row],[Recency]]&gt;=32,"high Recency")</f>
        <v>Mid-Recency</v>
      </c>
      <c r="P689">
        <v>55</v>
      </c>
      <c r="Q689">
        <v>16</v>
      </c>
      <c r="R689">
        <v>1622</v>
      </c>
      <c r="S689">
        <v>17</v>
      </c>
      <c r="T689">
        <v>3</v>
      </c>
      <c r="U689">
        <v>4</v>
      </c>
      <c r="V689">
        <f>marketing_campaign[[#This Row],[MntGoldProds]]+marketing_campaign[[#This Row],[MntSweetProducts]]+marketing_campaign[[#This Row],[MntFishProducts]]+marketing_campaign[[#This Row],[MntMeatProducts]]+marketing_campaign[[#This Row],[MntFruits]]+marketing_campaign[[#This Row],[MntWines]]</f>
        <v>1717</v>
      </c>
      <c r="W689">
        <v>15</v>
      </c>
      <c r="X689">
        <v>0</v>
      </c>
      <c r="Y689">
        <v>28</v>
      </c>
      <c r="Z689">
        <v>1</v>
      </c>
      <c r="AA689">
        <f t="shared" si="21"/>
        <v>44</v>
      </c>
      <c r="AB689" t="str" cm="1">
        <f t="array" ref="AB689">_xlfn.IFS(AND(AA689&gt;=0,AA689&lt;=15),"low purchase",AND(AA689&gt;=16,AA689&lt;=30),"mid purchase",AA689&gt;=31,"high purchase")</f>
        <v>high purchase</v>
      </c>
      <c r="AC689">
        <v>0</v>
      </c>
      <c r="AD689" t="str">
        <f>IF(marketing_campaign[[#This Row],[NumWebVisitsMonth]]&gt;=5.3,"higher_webvists","lower_webvisits")</f>
        <v>lower_webvisits</v>
      </c>
      <c r="AE689">
        <v>0</v>
      </c>
      <c r="AF689">
        <v>0</v>
      </c>
      <c r="AG689">
        <v>0</v>
      </c>
      <c r="AH689">
        <v>0</v>
      </c>
      <c r="AI689">
        <v>0</v>
      </c>
      <c r="AJ689">
        <v>0</v>
      </c>
      <c r="AK689">
        <v>3</v>
      </c>
      <c r="AL689">
        <v>11</v>
      </c>
      <c r="AM689">
        <v>0</v>
      </c>
      <c r="AN689">
        <f>marketing_campaign[[#This Row],[AcceptedCmp2]]+marketing_campaign[[#This Row],[AcceptedCmp1]]+marketing_campaign[[#This Row],[AcceptedCmp5]]+marketing_campaign[[#This Row],[AcceptedCmp4]]+marketing_campaign[[#This Row],[AcceptedCmp3]]+marketing_campaign[[#This Row],[Response]]</f>
        <v>0</v>
      </c>
      <c r="AO689" t="str" cm="1">
        <f t="array" ref="AO68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90" spans="1:41" x14ac:dyDescent="0.35">
      <c r="A690">
        <v>10767</v>
      </c>
      <c r="B690">
        <v>1989</v>
      </c>
      <c r="C690">
        <f t="shared" ca="1" si="20"/>
        <v>37</v>
      </c>
      <c r="D690" t="str" cm="1">
        <f t="array" aca="1" ref="D69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690" t="s">
        <v>32</v>
      </c>
      <c r="F690" t="s">
        <v>31</v>
      </c>
      <c r="G690" cm="1">
        <f t="array" ref="G690">_xlfn.IFS(marketing_campaign[[#This Row],[Marital_Status]]="Single",K690+L690+1,marketing_campaign[[#This Row],[Marital_Status]]="Together",K690+L690+2,marketing_campaign[[#This Row],[Marital_Status]]="Alone",K690+L690+1,marketing_campaign[[#This Row],[Marital_Status]]="Married",K690+L690+2,marketing_campaign[[#This Row],[Marital_Status]]="Divorced",K690+L690+1,marketing_campaign[[#This Row],[Marital_Status]]="YOLO",K690+L690+1,marketing_campaign[[#This Row],[Marital_Status]]="Absurd",K690+L690+1,marketing_campaign[[#This Row],[Marital_Status]]="Widow",K690+L690+1)</f>
        <v>2</v>
      </c>
      <c r="H690" t="str" cm="1">
        <f t="array" ref="H690">_xlfn.IFS(marketing_campaign[[#This Row],[Family_size]]=1,"Family_with_one_child",marketing_campaign[[#This Row],[Family_size]]&gt;1,"Family_with_more_children")</f>
        <v>Family_with_more_children</v>
      </c>
      <c r="I690">
        <v>77845</v>
      </c>
      <c r="J690" t="str">
        <f>IF(marketing_campaign[[#This Row],[Income]]&gt;=Sheet21!B740,"high_income","low_income")</f>
        <v>high_income</v>
      </c>
      <c r="K690">
        <v>0</v>
      </c>
      <c r="L690">
        <v>0</v>
      </c>
      <c r="M690" s="1">
        <v>41775</v>
      </c>
      <c r="N690">
        <v>40</v>
      </c>
      <c r="O690" t="str" cm="1">
        <f t="array" ref="O690">_xlfn.IFS(AND(marketing_campaign[[#This Row],[Recency]]&gt;=0,marketing_campaign[[#This Row],[Recency]]&lt;=14),"Early Recency",AND(marketing_campaign[[#This Row],[Recency]]&gt;=15,marketing_campaign[[#This Row],[Recency]]&lt;=31),"Mid-Recency",marketing_campaign[[#This Row],[Recency]]&gt;=32,"high Recency")</f>
        <v>high Recency</v>
      </c>
      <c r="P690">
        <v>760</v>
      </c>
      <c r="Q690">
        <v>40</v>
      </c>
      <c r="R690">
        <v>480</v>
      </c>
      <c r="S690">
        <v>0</v>
      </c>
      <c r="T690">
        <v>40</v>
      </c>
      <c r="U690">
        <v>26</v>
      </c>
      <c r="V690">
        <f>marketing_campaign[[#This Row],[MntGoldProds]]+marketing_campaign[[#This Row],[MntSweetProducts]]+marketing_campaign[[#This Row],[MntFishProducts]]+marketing_campaign[[#This Row],[MntMeatProducts]]+marketing_campaign[[#This Row],[MntFruits]]+marketing_campaign[[#This Row],[MntWines]]</f>
        <v>1346</v>
      </c>
      <c r="W690">
        <v>1</v>
      </c>
      <c r="X690">
        <v>3</v>
      </c>
      <c r="Y690">
        <v>5</v>
      </c>
      <c r="Z690">
        <v>12</v>
      </c>
      <c r="AA690">
        <f t="shared" si="21"/>
        <v>21</v>
      </c>
      <c r="AB690" t="str" cm="1">
        <f t="array" ref="AB690">_xlfn.IFS(AND(AA690&gt;=0,AA690&lt;=15),"low purchase",AND(AA690&gt;=16,AA690&lt;=30),"mid purchase",AA690&gt;=31,"high purchase")</f>
        <v>mid purchase</v>
      </c>
      <c r="AC690">
        <v>1</v>
      </c>
      <c r="AD690" t="str">
        <f>IF(marketing_campaign[[#This Row],[NumWebVisitsMonth]]&gt;=5.3,"higher_webvists","lower_webvisits")</f>
        <v>lower_webvisits</v>
      </c>
      <c r="AE690">
        <v>0</v>
      </c>
      <c r="AF690">
        <v>0</v>
      </c>
      <c r="AG690">
        <v>1</v>
      </c>
      <c r="AH690">
        <v>1</v>
      </c>
      <c r="AI690">
        <v>0</v>
      </c>
      <c r="AJ690">
        <v>0</v>
      </c>
      <c r="AK690">
        <v>3</v>
      </c>
      <c r="AL690">
        <v>11</v>
      </c>
      <c r="AM690">
        <v>0</v>
      </c>
      <c r="AN690">
        <f>marketing_campaign[[#This Row],[AcceptedCmp2]]+marketing_campaign[[#This Row],[AcceptedCmp1]]+marketing_campaign[[#This Row],[AcceptedCmp5]]+marketing_campaign[[#This Row],[AcceptedCmp4]]+marketing_campaign[[#This Row],[AcceptedCmp3]]+marketing_campaign[[#This Row],[Response]]</f>
        <v>2</v>
      </c>
      <c r="AO690" t="str" cm="1">
        <f t="array" ref="AO69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691" spans="1:41" x14ac:dyDescent="0.35">
      <c r="A691">
        <v>7279</v>
      </c>
      <c r="B691">
        <v>1969</v>
      </c>
      <c r="C691">
        <f t="shared" ca="1" si="20"/>
        <v>57</v>
      </c>
      <c r="D691" t="str" cm="1">
        <f t="array" aca="1" ref="D69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91" t="s">
        <v>32</v>
      </c>
      <c r="F691" t="s">
        <v>31</v>
      </c>
      <c r="G691" cm="1">
        <f t="array" ref="G691">_xlfn.IFS(marketing_campaign[[#This Row],[Marital_Status]]="Single",K691+L691+1,marketing_campaign[[#This Row],[Marital_Status]]="Together",K691+L691+2,marketing_campaign[[#This Row],[Marital_Status]]="Alone",K691+L691+1,marketing_campaign[[#This Row],[Marital_Status]]="Married",K691+L691+2,marketing_campaign[[#This Row],[Marital_Status]]="Divorced",K691+L691+1,marketing_campaign[[#This Row],[Marital_Status]]="YOLO",K691+L691+1,marketing_campaign[[#This Row],[Marital_Status]]="Absurd",K691+L691+1,marketing_campaign[[#This Row],[Marital_Status]]="Widow",K691+L691+1)</f>
        <v>2</v>
      </c>
      <c r="H691" t="str" cm="1">
        <f t="array" ref="H691">_xlfn.IFS(marketing_campaign[[#This Row],[Family_size]]=1,"Family_with_one_child",marketing_campaign[[#This Row],[Family_size]]&gt;1,"Family_with_more_children")</f>
        <v>Family_with_more_children</v>
      </c>
      <c r="I691">
        <v>69476</v>
      </c>
      <c r="J691" t="str">
        <f>IF(marketing_campaign[[#This Row],[Income]]&gt;=Sheet21!B741,"high_income","low_income")</f>
        <v>high_income</v>
      </c>
      <c r="K691">
        <v>0</v>
      </c>
      <c r="L691">
        <v>0</v>
      </c>
      <c r="M691" s="1">
        <v>41547</v>
      </c>
      <c r="N691">
        <v>3</v>
      </c>
      <c r="O691" t="str" cm="1">
        <f t="array" ref="O691">_xlfn.IFS(AND(marketing_campaign[[#This Row],[Recency]]&gt;=0,marketing_campaign[[#This Row],[Recency]]&lt;=14),"Early Recency",AND(marketing_campaign[[#This Row],[Recency]]&gt;=15,marketing_campaign[[#This Row],[Recency]]&lt;=31),"Mid-Recency",marketing_campaign[[#This Row],[Recency]]&gt;=32,"high Recency")</f>
        <v>Early Recency</v>
      </c>
      <c r="P691">
        <v>260</v>
      </c>
      <c r="Q691">
        <v>86</v>
      </c>
      <c r="R691">
        <v>559</v>
      </c>
      <c r="S691">
        <v>63</v>
      </c>
      <c r="T691">
        <v>9</v>
      </c>
      <c r="U691">
        <v>67</v>
      </c>
      <c r="V691">
        <f>marketing_campaign[[#This Row],[MntGoldProds]]+marketing_campaign[[#This Row],[MntSweetProducts]]+marketing_campaign[[#This Row],[MntFishProducts]]+marketing_campaign[[#This Row],[MntMeatProducts]]+marketing_campaign[[#This Row],[MntFruits]]+marketing_campaign[[#This Row],[MntWines]]</f>
        <v>1044</v>
      </c>
      <c r="W691">
        <v>1</v>
      </c>
      <c r="X691">
        <v>4</v>
      </c>
      <c r="Y691">
        <v>6</v>
      </c>
      <c r="Z691">
        <v>4</v>
      </c>
      <c r="AA691">
        <f t="shared" si="21"/>
        <v>15</v>
      </c>
      <c r="AB691" t="str" cm="1">
        <f t="array" ref="AB691">_xlfn.IFS(AND(AA691&gt;=0,AA691&lt;=15),"low purchase",AND(AA691&gt;=16,AA691&lt;=30),"mid purchase",AA691&gt;=31,"high purchase")</f>
        <v>low purchase</v>
      </c>
      <c r="AC691">
        <v>2</v>
      </c>
      <c r="AD691" t="str">
        <f>IF(marketing_campaign[[#This Row],[NumWebVisitsMonth]]&gt;=5.3,"higher_webvists","lower_webvisits")</f>
        <v>lower_webvisits</v>
      </c>
      <c r="AE691">
        <v>0</v>
      </c>
      <c r="AF691">
        <v>0</v>
      </c>
      <c r="AG691">
        <v>0</v>
      </c>
      <c r="AH691">
        <v>0</v>
      </c>
      <c r="AI691">
        <v>0</v>
      </c>
      <c r="AJ691">
        <v>0</v>
      </c>
      <c r="AK691">
        <v>3</v>
      </c>
      <c r="AL691">
        <v>11</v>
      </c>
      <c r="AM691">
        <v>0</v>
      </c>
      <c r="AN691">
        <f>marketing_campaign[[#This Row],[AcceptedCmp2]]+marketing_campaign[[#This Row],[AcceptedCmp1]]+marketing_campaign[[#This Row],[AcceptedCmp5]]+marketing_campaign[[#This Row],[AcceptedCmp4]]+marketing_campaign[[#This Row],[AcceptedCmp3]]+marketing_campaign[[#This Row],[Response]]</f>
        <v>0</v>
      </c>
      <c r="AO691" t="str" cm="1">
        <f t="array" ref="AO69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92" spans="1:41" x14ac:dyDescent="0.35">
      <c r="A692">
        <v>7230</v>
      </c>
      <c r="B692">
        <v>1960</v>
      </c>
      <c r="C692">
        <f t="shared" ca="1" si="20"/>
        <v>66</v>
      </c>
      <c r="D692" t="str" cm="1">
        <f t="array" aca="1" ref="D69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92" t="s">
        <v>32</v>
      </c>
      <c r="F692" t="s">
        <v>35</v>
      </c>
      <c r="G692" cm="1">
        <f t="array" ref="G692">_xlfn.IFS(marketing_campaign[[#This Row],[Marital_Status]]="Single",K692+L692+1,marketing_campaign[[#This Row],[Marital_Status]]="Together",K692+L692+2,marketing_campaign[[#This Row],[Marital_Status]]="Alone",K692+L692+1,marketing_campaign[[#This Row],[Marital_Status]]="Married",K692+L692+2,marketing_campaign[[#This Row],[Marital_Status]]="Divorced",K692+L692+1,marketing_campaign[[#This Row],[Marital_Status]]="YOLO",K692+L692+1,marketing_campaign[[#This Row],[Marital_Status]]="Absurd",K692+L692+1,marketing_campaign[[#This Row],[Marital_Status]]="Widow",K692+L692+1)</f>
        <v>2</v>
      </c>
      <c r="H692" t="str" cm="1">
        <f t="array" ref="H692">_xlfn.IFS(marketing_campaign[[#This Row],[Family_size]]=1,"Family_with_one_child",marketing_campaign[[#This Row],[Family_size]]&gt;1,"Family_with_more_children")</f>
        <v>Family_with_more_children</v>
      </c>
      <c r="I692">
        <v>50611</v>
      </c>
      <c r="J692" t="str">
        <f>IF(marketing_campaign[[#This Row],[Income]]&gt;=Sheet21!B742,"high_income","low_income")</f>
        <v>high_income</v>
      </c>
      <c r="K692">
        <v>0</v>
      </c>
      <c r="L692">
        <v>1</v>
      </c>
      <c r="M692" s="1">
        <v>41186</v>
      </c>
      <c r="N692">
        <v>98</v>
      </c>
      <c r="O692" t="str" cm="1">
        <f t="array" ref="O692">_xlfn.IFS(AND(marketing_campaign[[#This Row],[Recency]]&gt;=0,marketing_campaign[[#This Row],[Recency]]&lt;=14),"Early Recency",AND(marketing_campaign[[#This Row],[Recency]]&gt;=15,marketing_campaign[[#This Row],[Recency]]&lt;=31),"Mid-Recency",marketing_campaign[[#This Row],[Recency]]&gt;=32,"high Recency")</f>
        <v>high Recency</v>
      </c>
      <c r="P692">
        <v>459</v>
      </c>
      <c r="Q692">
        <v>0</v>
      </c>
      <c r="R692">
        <v>24</v>
      </c>
      <c r="S692">
        <v>6</v>
      </c>
      <c r="T692">
        <v>0</v>
      </c>
      <c r="U692">
        <v>4</v>
      </c>
      <c r="V692">
        <f>marketing_campaign[[#This Row],[MntGoldProds]]+marketing_campaign[[#This Row],[MntSweetProducts]]+marketing_campaign[[#This Row],[MntFishProducts]]+marketing_campaign[[#This Row],[MntMeatProducts]]+marketing_campaign[[#This Row],[MntFruits]]+marketing_campaign[[#This Row],[MntWines]]</f>
        <v>493</v>
      </c>
      <c r="W692">
        <v>6</v>
      </c>
      <c r="X692">
        <v>4</v>
      </c>
      <c r="Y692">
        <v>5</v>
      </c>
      <c r="Z692">
        <v>7</v>
      </c>
      <c r="AA692">
        <f t="shared" si="21"/>
        <v>22</v>
      </c>
      <c r="AB692" t="str" cm="1">
        <f t="array" ref="AB692">_xlfn.IFS(AND(AA692&gt;=0,AA692&lt;=15),"low purchase",AND(AA692&gt;=16,AA692&lt;=30),"mid purchase",AA692&gt;=31,"high purchase")</f>
        <v>mid purchase</v>
      </c>
      <c r="AC692">
        <v>6</v>
      </c>
      <c r="AD692" t="str">
        <f>IF(marketing_campaign[[#This Row],[NumWebVisitsMonth]]&gt;=5.3,"higher_webvists","lower_webvisits")</f>
        <v>higher_webvists</v>
      </c>
      <c r="AE692">
        <v>0</v>
      </c>
      <c r="AF692">
        <v>1</v>
      </c>
      <c r="AG692">
        <v>0</v>
      </c>
      <c r="AH692">
        <v>0</v>
      </c>
      <c r="AI692">
        <v>0</v>
      </c>
      <c r="AJ692">
        <v>0</v>
      </c>
      <c r="AK692">
        <v>3</v>
      </c>
      <c r="AL692">
        <v>11</v>
      </c>
      <c r="AM692">
        <v>1</v>
      </c>
      <c r="AN692">
        <f>marketing_campaign[[#This Row],[AcceptedCmp2]]+marketing_campaign[[#This Row],[AcceptedCmp1]]+marketing_campaign[[#This Row],[AcceptedCmp5]]+marketing_campaign[[#This Row],[AcceptedCmp4]]+marketing_campaign[[#This Row],[AcceptedCmp3]]+marketing_campaign[[#This Row],[Response]]</f>
        <v>2</v>
      </c>
      <c r="AO692" t="str" cm="1">
        <f t="array" ref="AO69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693" spans="1:41" x14ac:dyDescent="0.35">
      <c r="A693">
        <v>143</v>
      </c>
      <c r="B693">
        <v>1970</v>
      </c>
      <c r="C693">
        <f t="shared" ca="1" si="20"/>
        <v>56</v>
      </c>
      <c r="D693" t="str" cm="1">
        <f t="array" aca="1" ref="D69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93" t="s">
        <v>29</v>
      </c>
      <c r="F693" t="s">
        <v>30</v>
      </c>
      <c r="G693" cm="1">
        <f t="array" ref="G693">_xlfn.IFS(marketing_campaign[[#This Row],[Marital_Status]]="Single",K693+L693+1,marketing_campaign[[#This Row],[Marital_Status]]="Together",K693+L693+2,marketing_campaign[[#This Row],[Marital_Status]]="Alone",K693+L693+1,marketing_campaign[[#This Row],[Marital_Status]]="Married",K693+L693+2,marketing_campaign[[#This Row],[Marital_Status]]="Divorced",K693+L693+1,marketing_campaign[[#This Row],[Marital_Status]]="YOLO",K693+L693+1,marketing_campaign[[#This Row],[Marital_Status]]="Absurd",K693+L693+1,marketing_campaign[[#This Row],[Marital_Status]]="Widow",K693+L693+1)</f>
        <v>1</v>
      </c>
      <c r="H693" t="str" cm="1">
        <f t="array" ref="H693">_xlfn.IFS(marketing_campaign[[#This Row],[Family_size]]=1,"Family_with_one_child",marketing_campaign[[#This Row],[Family_size]]&gt;1,"Family_with_more_children")</f>
        <v>Family_with_one_child</v>
      </c>
      <c r="I693">
        <v>61209</v>
      </c>
      <c r="J693" t="str">
        <f>IF(marketing_campaign[[#This Row],[Income]]&gt;=Sheet21!B743,"high_income","low_income")</f>
        <v>high_income</v>
      </c>
      <c r="K693">
        <v>0</v>
      </c>
      <c r="L693">
        <v>0</v>
      </c>
      <c r="M693" s="1">
        <v>41511</v>
      </c>
      <c r="N693">
        <v>73</v>
      </c>
      <c r="O693" t="str" cm="1">
        <f t="array" ref="O693">_xlfn.IFS(AND(marketing_campaign[[#This Row],[Recency]]&gt;=0,marketing_campaign[[#This Row],[Recency]]&lt;=14),"Early Recency",AND(marketing_campaign[[#This Row],[Recency]]&gt;=15,marketing_campaign[[#This Row],[Recency]]&lt;=31),"Mid-Recency",marketing_campaign[[#This Row],[Recency]]&gt;=32,"high Recency")</f>
        <v>high Recency</v>
      </c>
      <c r="P693">
        <v>466</v>
      </c>
      <c r="Q693">
        <v>0</v>
      </c>
      <c r="R693">
        <v>224</v>
      </c>
      <c r="S693">
        <v>119</v>
      </c>
      <c r="T693">
        <v>49</v>
      </c>
      <c r="U693">
        <v>99</v>
      </c>
      <c r="V693">
        <f>marketing_campaign[[#This Row],[MntGoldProds]]+marketing_campaign[[#This Row],[MntSweetProducts]]+marketing_campaign[[#This Row],[MntFishProducts]]+marketing_campaign[[#This Row],[MntMeatProducts]]+marketing_campaign[[#This Row],[MntFruits]]+marketing_campaign[[#This Row],[MntWines]]</f>
        <v>957</v>
      </c>
      <c r="W693">
        <v>1</v>
      </c>
      <c r="X693">
        <v>5</v>
      </c>
      <c r="Y693">
        <v>3</v>
      </c>
      <c r="Z693">
        <v>4</v>
      </c>
      <c r="AA693">
        <f t="shared" si="21"/>
        <v>13</v>
      </c>
      <c r="AB693" t="str" cm="1">
        <f t="array" ref="AB693">_xlfn.IFS(AND(AA693&gt;=0,AA693&lt;=15),"low purchase",AND(AA693&gt;=16,AA693&lt;=30),"mid purchase",AA693&gt;=31,"high purchase")</f>
        <v>low purchase</v>
      </c>
      <c r="AC693">
        <v>2</v>
      </c>
      <c r="AD693" t="str">
        <f>IF(marketing_campaign[[#This Row],[NumWebVisitsMonth]]&gt;=5.3,"higher_webvists","lower_webvisits")</f>
        <v>lower_webvisits</v>
      </c>
      <c r="AE693">
        <v>0</v>
      </c>
      <c r="AF693">
        <v>0</v>
      </c>
      <c r="AG693">
        <v>0</v>
      </c>
      <c r="AH693">
        <v>0</v>
      </c>
      <c r="AI693">
        <v>0</v>
      </c>
      <c r="AJ693">
        <v>0</v>
      </c>
      <c r="AK693">
        <v>3</v>
      </c>
      <c r="AL693">
        <v>11</v>
      </c>
      <c r="AM693">
        <v>0</v>
      </c>
      <c r="AN693">
        <f>marketing_campaign[[#This Row],[AcceptedCmp2]]+marketing_campaign[[#This Row],[AcceptedCmp1]]+marketing_campaign[[#This Row],[AcceptedCmp5]]+marketing_campaign[[#This Row],[AcceptedCmp4]]+marketing_campaign[[#This Row],[AcceptedCmp3]]+marketing_campaign[[#This Row],[Response]]</f>
        <v>0</v>
      </c>
      <c r="AO693" t="str" cm="1">
        <f t="array" ref="AO69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94" spans="1:41" x14ac:dyDescent="0.35">
      <c r="A694">
        <v>450</v>
      </c>
      <c r="B694">
        <v>1958</v>
      </c>
      <c r="C694">
        <f t="shared" ca="1" si="20"/>
        <v>68</v>
      </c>
      <c r="D694" t="str" cm="1">
        <f t="array" aca="1" ref="D69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94" t="s">
        <v>34</v>
      </c>
      <c r="F694" t="s">
        <v>31</v>
      </c>
      <c r="G694" cm="1">
        <f t="array" ref="G694">_xlfn.IFS(marketing_campaign[[#This Row],[Marital_Status]]="Single",K694+L694+1,marketing_campaign[[#This Row],[Marital_Status]]="Together",K694+L694+2,marketing_campaign[[#This Row],[Marital_Status]]="Alone",K694+L694+1,marketing_campaign[[#This Row],[Marital_Status]]="Married",K694+L694+2,marketing_campaign[[#This Row],[Marital_Status]]="Divorced",K694+L694+1,marketing_campaign[[#This Row],[Marital_Status]]="YOLO",K694+L694+1,marketing_campaign[[#This Row],[Marital_Status]]="Absurd",K694+L694+1,marketing_campaign[[#This Row],[Marital_Status]]="Widow",K694+L694+1)</f>
        <v>3</v>
      </c>
      <c r="H694" t="str" cm="1">
        <f t="array" ref="H694">_xlfn.IFS(marketing_campaign[[#This Row],[Family_size]]=1,"Family_with_one_child",marketing_campaign[[#This Row],[Family_size]]&gt;1,"Family_with_more_children")</f>
        <v>Family_with_more_children</v>
      </c>
      <c r="I694">
        <v>42315</v>
      </c>
      <c r="J694" t="str">
        <f>IF(marketing_campaign[[#This Row],[Income]]&gt;=Sheet21!B744,"high_income","low_income")</f>
        <v>high_income</v>
      </c>
      <c r="K694">
        <v>0</v>
      </c>
      <c r="L694">
        <v>1</v>
      </c>
      <c r="M694" s="1">
        <v>41467</v>
      </c>
      <c r="N694">
        <v>90</v>
      </c>
      <c r="O694" t="str" cm="1">
        <f t="array" ref="O694">_xlfn.IFS(AND(marketing_campaign[[#This Row],[Recency]]&gt;=0,marketing_campaign[[#This Row],[Recency]]&lt;=14),"Early Recency",AND(marketing_campaign[[#This Row],[Recency]]&gt;=15,marketing_campaign[[#This Row],[Recency]]&lt;=31),"Mid-Recency",marketing_campaign[[#This Row],[Recency]]&gt;=32,"high Recency")</f>
        <v>high Recency</v>
      </c>
      <c r="P694">
        <v>67</v>
      </c>
      <c r="Q694">
        <v>15</v>
      </c>
      <c r="R694">
        <v>80</v>
      </c>
      <c r="S694">
        <v>17</v>
      </c>
      <c r="T694">
        <v>11</v>
      </c>
      <c r="U694">
        <v>80</v>
      </c>
      <c r="V694">
        <f>marketing_campaign[[#This Row],[MntGoldProds]]+marketing_campaign[[#This Row],[MntSweetProducts]]+marketing_campaign[[#This Row],[MntFishProducts]]+marketing_campaign[[#This Row],[MntMeatProducts]]+marketing_campaign[[#This Row],[MntFruits]]+marketing_campaign[[#This Row],[MntWines]]</f>
        <v>270</v>
      </c>
      <c r="W694">
        <v>3</v>
      </c>
      <c r="X694">
        <v>1</v>
      </c>
      <c r="Y694">
        <v>4</v>
      </c>
      <c r="Z694">
        <v>4</v>
      </c>
      <c r="AA694">
        <f t="shared" si="21"/>
        <v>12</v>
      </c>
      <c r="AB694" t="str" cm="1">
        <f t="array" ref="AB694">_xlfn.IFS(AND(AA694&gt;=0,AA694&lt;=15),"low purchase",AND(AA694&gt;=16,AA694&lt;=30),"mid purchase",AA694&gt;=31,"high purchase")</f>
        <v>low purchase</v>
      </c>
      <c r="AC694">
        <v>3</v>
      </c>
      <c r="AD694" t="str">
        <f>IF(marketing_campaign[[#This Row],[NumWebVisitsMonth]]&gt;=5.3,"higher_webvists","lower_webvisits")</f>
        <v>lower_webvisits</v>
      </c>
      <c r="AE694">
        <v>0</v>
      </c>
      <c r="AF694">
        <v>0</v>
      </c>
      <c r="AG694">
        <v>0</v>
      </c>
      <c r="AH694">
        <v>0</v>
      </c>
      <c r="AI694">
        <v>0</v>
      </c>
      <c r="AJ694">
        <v>0</v>
      </c>
      <c r="AK694">
        <v>3</v>
      </c>
      <c r="AL694">
        <v>11</v>
      </c>
      <c r="AM694">
        <v>0</v>
      </c>
      <c r="AN694">
        <f>marketing_campaign[[#This Row],[AcceptedCmp2]]+marketing_campaign[[#This Row],[AcceptedCmp1]]+marketing_campaign[[#This Row],[AcceptedCmp5]]+marketing_campaign[[#This Row],[AcceptedCmp4]]+marketing_campaign[[#This Row],[AcceptedCmp3]]+marketing_campaign[[#This Row],[Response]]</f>
        <v>0</v>
      </c>
      <c r="AO694" t="str" cm="1">
        <f t="array" ref="AO69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95" spans="1:41" x14ac:dyDescent="0.35">
      <c r="A695">
        <v>9316</v>
      </c>
      <c r="B695">
        <v>1952</v>
      </c>
      <c r="C695">
        <f t="shared" ca="1" si="20"/>
        <v>74</v>
      </c>
      <c r="D695" t="str" cm="1">
        <f t="array" aca="1" ref="D69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95" t="s">
        <v>36</v>
      </c>
      <c r="F695" t="s">
        <v>31</v>
      </c>
      <c r="G695" cm="1">
        <f t="array" ref="G695">_xlfn.IFS(marketing_campaign[[#This Row],[Marital_Status]]="Single",K695+L695+1,marketing_campaign[[#This Row],[Marital_Status]]="Together",K695+L695+2,marketing_campaign[[#This Row],[Marital_Status]]="Alone",K695+L695+1,marketing_campaign[[#This Row],[Marital_Status]]="Married",K695+L695+2,marketing_campaign[[#This Row],[Marital_Status]]="Divorced",K695+L695+1,marketing_campaign[[#This Row],[Marital_Status]]="YOLO",K695+L695+1,marketing_campaign[[#This Row],[Marital_Status]]="Absurd",K695+L695+1,marketing_campaign[[#This Row],[Marital_Status]]="Widow",K695+L695+1)</f>
        <v>2</v>
      </c>
      <c r="H695" t="str" cm="1">
        <f t="array" ref="H695">_xlfn.IFS(marketing_campaign[[#This Row],[Family_size]]=1,"Family_with_one_child",marketing_campaign[[#This Row],[Family_size]]&gt;1,"Family_with_more_children")</f>
        <v>Family_with_more_children</v>
      </c>
      <c r="I695">
        <v>13084</v>
      </c>
      <c r="J695" t="str">
        <f>IF(marketing_campaign[[#This Row],[Income]]&gt;=Sheet21!B745,"high_income","low_income")</f>
        <v>high_income</v>
      </c>
      <c r="K695">
        <v>0</v>
      </c>
      <c r="L695">
        <v>0</v>
      </c>
      <c r="M695" s="1">
        <v>41580</v>
      </c>
      <c r="N695">
        <v>29</v>
      </c>
      <c r="O695" t="str" cm="1">
        <f t="array" ref="O695">_xlfn.IFS(AND(marketing_campaign[[#This Row],[Recency]]&gt;=0,marketing_campaign[[#This Row],[Recency]]&lt;=14),"Early Recency",AND(marketing_campaign[[#This Row],[Recency]]&gt;=15,marketing_campaign[[#This Row],[Recency]]&lt;=31),"Mid-Recency",marketing_campaign[[#This Row],[Recency]]&gt;=32,"high Recency")</f>
        <v>Mid-Recency</v>
      </c>
      <c r="P695">
        <v>2</v>
      </c>
      <c r="Q695">
        <v>0</v>
      </c>
      <c r="R695">
        <v>7</v>
      </c>
      <c r="S695">
        <v>3</v>
      </c>
      <c r="T695">
        <v>7</v>
      </c>
      <c r="U695">
        <v>10</v>
      </c>
      <c r="V695">
        <f>marketing_campaign[[#This Row],[MntGoldProds]]+marketing_campaign[[#This Row],[MntSweetProducts]]+marketing_campaign[[#This Row],[MntFishProducts]]+marketing_campaign[[#This Row],[MntMeatProducts]]+marketing_campaign[[#This Row],[MntFruits]]+marketing_campaign[[#This Row],[MntWines]]</f>
        <v>29</v>
      </c>
      <c r="W695">
        <v>1</v>
      </c>
      <c r="X695">
        <v>1</v>
      </c>
      <c r="Y695">
        <v>0</v>
      </c>
      <c r="Z695">
        <v>3</v>
      </c>
      <c r="AA695">
        <f t="shared" si="21"/>
        <v>5</v>
      </c>
      <c r="AB695" t="str" cm="1">
        <f t="array" ref="AB695">_xlfn.IFS(AND(AA695&gt;=0,AA695&lt;=15),"low purchase",AND(AA695&gt;=16,AA695&lt;=30),"mid purchase",AA695&gt;=31,"high purchase")</f>
        <v>low purchase</v>
      </c>
      <c r="AC695">
        <v>6</v>
      </c>
      <c r="AD695" t="str">
        <f>IF(marketing_campaign[[#This Row],[NumWebVisitsMonth]]&gt;=5.3,"higher_webvists","lower_webvisits")</f>
        <v>higher_webvists</v>
      </c>
      <c r="AE695">
        <v>0</v>
      </c>
      <c r="AF695">
        <v>0</v>
      </c>
      <c r="AG695">
        <v>0</v>
      </c>
      <c r="AH695">
        <v>0</v>
      </c>
      <c r="AI695">
        <v>0</v>
      </c>
      <c r="AJ695">
        <v>0</v>
      </c>
      <c r="AK695">
        <v>3</v>
      </c>
      <c r="AL695">
        <v>11</v>
      </c>
      <c r="AM695">
        <v>0</v>
      </c>
      <c r="AN695">
        <f>marketing_campaign[[#This Row],[AcceptedCmp2]]+marketing_campaign[[#This Row],[AcceptedCmp1]]+marketing_campaign[[#This Row],[AcceptedCmp5]]+marketing_campaign[[#This Row],[AcceptedCmp4]]+marketing_campaign[[#This Row],[AcceptedCmp3]]+marketing_campaign[[#This Row],[Response]]</f>
        <v>0</v>
      </c>
      <c r="AO695" t="str" cm="1">
        <f t="array" ref="AO69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96" spans="1:41" x14ac:dyDescent="0.35">
      <c r="A696">
        <v>6379</v>
      </c>
      <c r="B696">
        <v>1949</v>
      </c>
      <c r="C696">
        <f t="shared" ca="1" si="20"/>
        <v>77</v>
      </c>
      <c r="D696" t="str" cm="1">
        <f t="array" aca="1" ref="D69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96" t="s">
        <v>34</v>
      </c>
      <c r="F696" t="s">
        <v>38</v>
      </c>
      <c r="G696" cm="1">
        <f t="array" ref="G696">_xlfn.IFS(marketing_campaign[[#This Row],[Marital_Status]]="Single",K696+L696+1,marketing_campaign[[#This Row],[Marital_Status]]="Together",K696+L696+2,marketing_campaign[[#This Row],[Marital_Status]]="Alone",K696+L696+1,marketing_campaign[[#This Row],[Marital_Status]]="Married",K696+L696+2,marketing_campaign[[#This Row],[Marital_Status]]="Divorced",K696+L696+1,marketing_campaign[[#This Row],[Marital_Status]]="YOLO",K696+L696+1,marketing_campaign[[#This Row],[Marital_Status]]="Absurd",K696+L696+1,marketing_campaign[[#This Row],[Marital_Status]]="Widow",K696+L696+1)</f>
        <v>3</v>
      </c>
      <c r="H696" t="str" cm="1">
        <f t="array" ref="H696">_xlfn.IFS(marketing_campaign[[#This Row],[Family_size]]=1,"Family_with_one_child",marketing_campaign[[#This Row],[Family_size]]&gt;1,"Family_with_more_children")</f>
        <v>Family_with_more_children</v>
      </c>
      <c r="I696">
        <v>47570</v>
      </c>
      <c r="J696" t="str">
        <f>IF(marketing_campaign[[#This Row],[Income]]&gt;=Sheet21!B746,"high_income","low_income")</f>
        <v>high_income</v>
      </c>
      <c r="K696">
        <v>1</v>
      </c>
      <c r="L696">
        <v>1</v>
      </c>
      <c r="M696" s="1">
        <v>41423</v>
      </c>
      <c r="N696">
        <v>3</v>
      </c>
      <c r="O696" t="str" cm="1">
        <f t="array" ref="O696">_xlfn.IFS(AND(marketing_campaign[[#This Row],[Recency]]&gt;=0,marketing_campaign[[#This Row],[Recency]]&lt;=14),"Early Recency",AND(marketing_campaign[[#This Row],[Recency]]&gt;=15,marketing_campaign[[#This Row],[Recency]]&lt;=31),"Mid-Recency",marketing_campaign[[#This Row],[Recency]]&gt;=32,"high Recency")</f>
        <v>Early Recency</v>
      </c>
      <c r="P696">
        <v>67</v>
      </c>
      <c r="Q696">
        <v>1</v>
      </c>
      <c r="R696">
        <v>20</v>
      </c>
      <c r="S696">
        <v>0</v>
      </c>
      <c r="T696">
        <v>2</v>
      </c>
      <c r="U696">
        <v>31</v>
      </c>
      <c r="V696">
        <f>marketing_campaign[[#This Row],[MntGoldProds]]+marketing_campaign[[#This Row],[MntSweetProducts]]+marketing_campaign[[#This Row],[MntFishProducts]]+marketing_campaign[[#This Row],[MntMeatProducts]]+marketing_campaign[[#This Row],[MntFruits]]+marketing_campaign[[#This Row],[MntWines]]</f>
        <v>121</v>
      </c>
      <c r="W696">
        <v>3</v>
      </c>
      <c r="X696">
        <v>2</v>
      </c>
      <c r="Y696">
        <v>2</v>
      </c>
      <c r="Z696">
        <v>2</v>
      </c>
      <c r="AA696">
        <f t="shared" si="21"/>
        <v>9</v>
      </c>
      <c r="AB696" t="str" cm="1">
        <f t="array" ref="AB696">_xlfn.IFS(AND(AA696&gt;=0,AA696&lt;=15),"low purchase",AND(AA696&gt;=16,AA696&lt;=30),"mid purchase",AA696&gt;=31,"high purchase")</f>
        <v>low purchase</v>
      </c>
      <c r="AC696">
        <v>7</v>
      </c>
      <c r="AD696" t="str">
        <f>IF(marketing_campaign[[#This Row],[NumWebVisitsMonth]]&gt;=5.3,"higher_webvists","lower_webvisits")</f>
        <v>higher_webvists</v>
      </c>
      <c r="AE696">
        <v>0</v>
      </c>
      <c r="AF696">
        <v>0</v>
      </c>
      <c r="AG696">
        <v>0</v>
      </c>
      <c r="AH696">
        <v>0</v>
      </c>
      <c r="AI696">
        <v>0</v>
      </c>
      <c r="AJ696">
        <v>0</v>
      </c>
      <c r="AK696">
        <v>3</v>
      </c>
      <c r="AL696">
        <v>11</v>
      </c>
      <c r="AM696">
        <v>1</v>
      </c>
      <c r="AN696">
        <f>marketing_campaign[[#This Row],[AcceptedCmp2]]+marketing_campaign[[#This Row],[AcceptedCmp1]]+marketing_campaign[[#This Row],[AcceptedCmp5]]+marketing_campaign[[#This Row],[AcceptedCmp4]]+marketing_campaign[[#This Row],[AcceptedCmp3]]+marketing_campaign[[#This Row],[Response]]</f>
        <v>1</v>
      </c>
      <c r="AO696" t="str" cm="1">
        <f t="array" ref="AO69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697" spans="1:41" x14ac:dyDescent="0.35">
      <c r="A697">
        <v>9239</v>
      </c>
      <c r="B697">
        <v>1961</v>
      </c>
      <c r="C697">
        <f t="shared" ca="1" si="20"/>
        <v>65</v>
      </c>
      <c r="D697" t="str" cm="1">
        <f t="array" aca="1" ref="D69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97" t="s">
        <v>34</v>
      </c>
      <c r="F697" t="s">
        <v>33</v>
      </c>
      <c r="G697" cm="1">
        <f t="array" ref="G697">_xlfn.IFS(marketing_campaign[[#This Row],[Marital_Status]]="Single",K697+L697+1,marketing_campaign[[#This Row],[Marital_Status]]="Together",K697+L697+2,marketing_campaign[[#This Row],[Marital_Status]]="Alone",K697+L697+1,marketing_campaign[[#This Row],[Marital_Status]]="Married",K697+L697+2,marketing_campaign[[#This Row],[Marital_Status]]="Divorced",K697+L697+1,marketing_campaign[[#This Row],[Marital_Status]]="YOLO",K697+L697+1,marketing_campaign[[#This Row],[Marital_Status]]="Absurd",K697+L697+1,marketing_campaign[[#This Row],[Marital_Status]]="Widow",K697+L697+1)</f>
        <v>4</v>
      </c>
      <c r="H697" t="str" cm="1">
        <f t="array" ref="H697">_xlfn.IFS(marketing_campaign[[#This Row],[Family_size]]=1,"Family_with_one_child",marketing_campaign[[#This Row],[Family_size]]&gt;1,"Family_with_more_children")</f>
        <v>Family_with_more_children</v>
      </c>
      <c r="I697">
        <v>61923</v>
      </c>
      <c r="J697" t="str">
        <f>IF(marketing_campaign[[#This Row],[Income]]&gt;=Sheet21!B747,"high_income","low_income")</f>
        <v>high_income</v>
      </c>
      <c r="K697">
        <v>0</v>
      </c>
      <c r="L697">
        <v>2</v>
      </c>
      <c r="M697" s="1">
        <v>41481</v>
      </c>
      <c r="N697">
        <v>94</v>
      </c>
      <c r="O697" t="str" cm="1">
        <f t="array" ref="O697">_xlfn.IFS(AND(marketing_campaign[[#This Row],[Recency]]&gt;=0,marketing_campaign[[#This Row],[Recency]]&lt;=14),"Early Recency",AND(marketing_campaign[[#This Row],[Recency]]&gt;=15,marketing_campaign[[#This Row],[Recency]]&lt;=31),"Mid-Recency",marketing_campaign[[#This Row],[Recency]]&gt;=32,"high Recency")</f>
        <v>high Recency</v>
      </c>
      <c r="P697">
        <v>92</v>
      </c>
      <c r="Q697">
        <v>4</v>
      </c>
      <c r="R697">
        <v>18</v>
      </c>
      <c r="S697">
        <v>3</v>
      </c>
      <c r="T697">
        <v>3</v>
      </c>
      <c r="U697">
        <v>6</v>
      </c>
      <c r="V697">
        <f>marketing_campaign[[#This Row],[MntGoldProds]]+marketing_campaign[[#This Row],[MntSweetProducts]]+marketing_campaign[[#This Row],[MntFishProducts]]+marketing_campaign[[#This Row],[MntMeatProducts]]+marketing_campaign[[#This Row],[MntFruits]]+marketing_campaign[[#This Row],[MntWines]]</f>
        <v>126</v>
      </c>
      <c r="W697">
        <v>1</v>
      </c>
      <c r="X697">
        <v>2</v>
      </c>
      <c r="Y697">
        <v>1</v>
      </c>
      <c r="Z697">
        <v>4</v>
      </c>
      <c r="AA697">
        <f t="shared" si="21"/>
        <v>8</v>
      </c>
      <c r="AB697" t="str" cm="1">
        <f t="array" ref="AB697">_xlfn.IFS(AND(AA697&gt;=0,AA697&lt;=15),"low purchase",AND(AA697&gt;=16,AA697&lt;=30),"mid purchase",AA697&gt;=31,"high purchase")</f>
        <v>low purchase</v>
      </c>
      <c r="AC697">
        <v>3</v>
      </c>
      <c r="AD697" t="str">
        <f>IF(marketing_campaign[[#This Row],[NumWebVisitsMonth]]&gt;=5.3,"higher_webvists","lower_webvisits")</f>
        <v>lower_webvisits</v>
      </c>
      <c r="AE697">
        <v>0</v>
      </c>
      <c r="AF697">
        <v>0</v>
      </c>
      <c r="AG697">
        <v>0</v>
      </c>
      <c r="AH697">
        <v>0</v>
      </c>
      <c r="AI697">
        <v>0</v>
      </c>
      <c r="AJ697">
        <v>0</v>
      </c>
      <c r="AK697">
        <v>3</v>
      </c>
      <c r="AL697">
        <v>11</v>
      </c>
      <c r="AM697">
        <v>0</v>
      </c>
      <c r="AN697">
        <f>marketing_campaign[[#This Row],[AcceptedCmp2]]+marketing_campaign[[#This Row],[AcceptedCmp1]]+marketing_campaign[[#This Row],[AcceptedCmp5]]+marketing_campaign[[#This Row],[AcceptedCmp4]]+marketing_campaign[[#This Row],[AcceptedCmp3]]+marketing_campaign[[#This Row],[Response]]</f>
        <v>0</v>
      </c>
      <c r="AO697" t="str" cm="1">
        <f t="array" ref="AO69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98" spans="1:41" x14ac:dyDescent="0.35">
      <c r="A698">
        <v>8315</v>
      </c>
      <c r="B698">
        <v>1995</v>
      </c>
      <c r="C698">
        <f t="shared" ca="1" si="20"/>
        <v>31</v>
      </c>
      <c r="D698" t="str" cm="1">
        <f t="array" aca="1" ref="D69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698" t="s">
        <v>29</v>
      </c>
      <c r="F698" t="s">
        <v>30</v>
      </c>
      <c r="G698" cm="1">
        <f t="array" ref="G698">_xlfn.IFS(marketing_campaign[[#This Row],[Marital_Status]]="Single",K698+L698+1,marketing_campaign[[#This Row],[Marital_Status]]="Together",K698+L698+2,marketing_campaign[[#This Row],[Marital_Status]]="Alone",K698+L698+1,marketing_campaign[[#This Row],[Marital_Status]]="Married",K698+L698+2,marketing_campaign[[#This Row],[Marital_Status]]="Divorced",K698+L698+1,marketing_campaign[[#This Row],[Marital_Status]]="YOLO",K698+L698+1,marketing_campaign[[#This Row],[Marital_Status]]="Absurd",K698+L698+1,marketing_campaign[[#This Row],[Marital_Status]]="Widow",K698+L698+1)</f>
        <v>1</v>
      </c>
      <c r="H698" t="str" cm="1">
        <f t="array" ref="H698">_xlfn.IFS(marketing_campaign[[#This Row],[Family_size]]=1,"Family_with_one_child",marketing_campaign[[#This Row],[Family_size]]&gt;1,"Family_with_more_children")</f>
        <v>Family_with_one_child</v>
      </c>
      <c r="I698">
        <v>34824</v>
      </c>
      <c r="J698" t="str">
        <f>IF(marketing_campaign[[#This Row],[Income]]&gt;=Sheet21!B748,"high_income","low_income")</f>
        <v>high_income</v>
      </c>
      <c r="K698">
        <v>0</v>
      </c>
      <c r="L698">
        <v>0</v>
      </c>
      <c r="M698" s="1">
        <v>41724</v>
      </c>
      <c r="N698">
        <v>65</v>
      </c>
      <c r="O698" t="str" cm="1">
        <f t="array" ref="O698">_xlfn.IFS(AND(marketing_campaign[[#This Row],[Recency]]&gt;=0,marketing_campaign[[#This Row],[Recency]]&lt;=14),"Early Recency",AND(marketing_campaign[[#This Row],[Recency]]&gt;=15,marketing_campaign[[#This Row],[Recency]]&lt;=31),"Mid-Recency",marketing_campaign[[#This Row],[Recency]]&gt;=32,"high Recency")</f>
        <v>high Recency</v>
      </c>
      <c r="P698">
        <v>4</v>
      </c>
      <c r="Q698">
        <v>2</v>
      </c>
      <c r="R698">
        <v>11</v>
      </c>
      <c r="S698">
        <v>2</v>
      </c>
      <c r="T698">
        <v>0</v>
      </c>
      <c r="U698">
        <v>4</v>
      </c>
      <c r="V698">
        <f>marketing_campaign[[#This Row],[MntGoldProds]]+marketing_campaign[[#This Row],[MntSweetProducts]]+marketing_campaign[[#This Row],[MntFishProducts]]+marketing_campaign[[#This Row],[MntMeatProducts]]+marketing_campaign[[#This Row],[MntFruits]]+marketing_campaign[[#This Row],[MntWines]]</f>
        <v>23</v>
      </c>
      <c r="W698">
        <v>1</v>
      </c>
      <c r="X698">
        <v>1</v>
      </c>
      <c r="Y698">
        <v>0</v>
      </c>
      <c r="Z698">
        <v>2</v>
      </c>
      <c r="AA698">
        <f t="shared" si="21"/>
        <v>4</v>
      </c>
      <c r="AB698" t="str" cm="1">
        <f t="array" ref="AB698">_xlfn.IFS(AND(AA698&gt;=0,AA698&lt;=15),"low purchase",AND(AA698&gt;=16,AA698&lt;=30),"mid purchase",AA698&gt;=31,"high purchase")</f>
        <v>low purchase</v>
      </c>
      <c r="AC698">
        <v>6</v>
      </c>
      <c r="AD698" t="str">
        <f>IF(marketing_campaign[[#This Row],[NumWebVisitsMonth]]&gt;=5.3,"higher_webvists","lower_webvisits")</f>
        <v>higher_webvists</v>
      </c>
      <c r="AE698">
        <v>0</v>
      </c>
      <c r="AF698">
        <v>0</v>
      </c>
      <c r="AG698">
        <v>0</v>
      </c>
      <c r="AH698">
        <v>0</v>
      </c>
      <c r="AI698">
        <v>0</v>
      </c>
      <c r="AJ698">
        <v>0</v>
      </c>
      <c r="AK698">
        <v>3</v>
      </c>
      <c r="AL698">
        <v>11</v>
      </c>
      <c r="AM698">
        <v>0</v>
      </c>
      <c r="AN698">
        <f>marketing_campaign[[#This Row],[AcceptedCmp2]]+marketing_campaign[[#This Row],[AcceptedCmp1]]+marketing_campaign[[#This Row],[AcceptedCmp5]]+marketing_campaign[[#This Row],[AcceptedCmp4]]+marketing_campaign[[#This Row],[AcceptedCmp3]]+marketing_campaign[[#This Row],[Response]]</f>
        <v>0</v>
      </c>
      <c r="AO698" t="str" cm="1">
        <f t="array" ref="AO69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699" spans="1:41" x14ac:dyDescent="0.35">
      <c r="A699">
        <v>2868</v>
      </c>
      <c r="B699">
        <v>1949</v>
      </c>
      <c r="C699">
        <f t="shared" ca="1" si="20"/>
        <v>77</v>
      </c>
      <c r="D699" t="str" cm="1">
        <f t="array" aca="1" ref="D69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99" t="s">
        <v>32</v>
      </c>
      <c r="F699" t="s">
        <v>30</v>
      </c>
      <c r="G699" cm="1">
        <f t="array" ref="G699">_xlfn.IFS(marketing_campaign[[#This Row],[Marital_Status]]="Single",K699+L699+1,marketing_campaign[[#This Row],[Marital_Status]]="Together",K699+L699+2,marketing_campaign[[#This Row],[Marital_Status]]="Alone",K699+L699+1,marketing_campaign[[#This Row],[Marital_Status]]="Married",K699+L699+2,marketing_campaign[[#This Row],[Marital_Status]]="Divorced",K699+L699+1,marketing_campaign[[#This Row],[Marital_Status]]="YOLO",K699+L699+1,marketing_campaign[[#This Row],[Marital_Status]]="Absurd",K699+L699+1,marketing_campaign[[#This Row],[Marital_Status]]="Widow",K699+L699+1)</f>
        <v>3</v>
      </c>
      <c r="H699" t="str" cm="1">
        <f t="array" ref="H699">_xlfn.IFS(marketing_campaign[[#This Row],[Family_size]]=1,"Family_with_one_child",marketing_campaign[[#This Row],[Family_size]]&gt;1,"Family_with_more_children")</f>
        <v>Family_with_more_children</v>
      </c>
      <c r="I699">
        <v>26518</v>
      </c>
      <c r="J699" t="str">
        <f>IF(marketing_campaign[[#This Row],[Income]]&gt;=Sheet21!B749,"high_income","low_income")</f>
        <v>high_income</v>
      </c>
      <c r="K699">
        <v>1</v>
      </c>
      <c r="L699">
        <v>1</v>
      </c>
      <c r="M699" s="1">
        <v>41372</v>
      </c>
      <c r="N699">
        <v>33</v>
      </c>
      <c r="O699" t="str" cm="1">
        <f t="array" ref="O699">_xlfn.IFS(AND(marketing_campaign[[#This Row],[Recency]]&gt;=0,marketing_campaign[[#This Row],[Recency]]&lt;=14),"Early Recency",AND(marketing_campaign[[#This Row],[Recency]]&gt;=15,marketing_campaign[[#This Row],[Recency]]&lt;=31),"Mid-Recency",marketing_campaign[[#This Row],[Recency]]&gt;=32,"high Recency")</f>
        <v>high Recency</v>
      </c>
      <c r="P699">
        <v>20</v>
      </c>
      <c r="Q699">
        <v>1</v>
      </c>
      <c r="R699">
        <v>28</v>
      </c>
      <c r="S699">
        <v>3</v>
      </c>
      <c r="T699">
        <v>3</v>
      </c>
      <c r="U699">
        <v>2</v>
      </c>
      <c r="V699">
        <f>marketing_campaign[[#This Row],[MntGoldProds]]+marketing_campaign[[#This Row],[MntSweetProducts]]+marketing_campaign[[#This Row],[MntFishProducts]]+marketing_campaign[[#This Row],[MntMeatProducts]]+marketing_campaign[[#This Row],[MntFruits]]+marketing_campaign[[#This Row],[MntWines]]</f>
        <v>57</v>
      </c>
      <c r="W699">
        <v>3</v>
      </c>
      <c r="X699">
        <v>2</v>
      </c>
      <c r="Y699">
        <v>0</v>
      </c>
      <c r="Z699">
        <v>3</v>
      </c>
      <c r="AA699">
        <f t="shared" si="21"/>
        <v>8</v>
      </c>
      <c r="AB699" t="str" cm="1">
        <f t="array" ref="AB699">_xlfn.IFS(AND(AA699&gt;=0,AA699&lt;=15),"low purchase",AND(AA699&gt;=16,AA699&lt;=30),"mid purchase",AA699&gt;=31,"high purchase")</f>
        <v>low purchase</v>
      </c>
      <c r="AC699">
        <v>8</v>
      </c>
      <c r="AD699" t="str">
        <f>IF(marketing_campaign[[#This Row],[NumWebVisitsMonth]]&gt;=5.3,"higher_webvists","lower_webvisits")</f>
        <v>higher_webvists</v>
      </c>
      <c r="AE699">
        <v>0</v>
      </c>
      <c r="AF699">
        <v>0</v>
      </c>
      <c r="AG699">
        <v>0</v>
      </c>
      <c r="AH699">
        <v>0</v>
      </c>
      <c r="AI699">
        <v>0</v>
      </c>
      <c r="AJ699">
        <v>0</v>
      </c>
      <c r="AK699">
        <v>3</v>
      </c>
      <c r="AL699">
        <v>11</v>
      </c>
      <c r="AM699">
        <v>1</v>
      </c>
      <c r="AN699">
        <f>marketing_campaign[[#This Row],[AcceptedCmp2]]+marketing_campaign[[#This Row],[AcceptedCmp1]]+marketing_campaign[[#This Row],[AcceptedCmp5]]+marketing_campaign[[#This Row],[AcceptedCmp4]]+marketing_campaign[[#This Row],[AcceptedCmp3]]+marketing_campaign[[#This Row],[Response]]</f>
        <v>1</v>
      </c>
      <c r="AO699" t="str" cm="1">
        <f t="array" ref="AO69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700" spans="1:41" x14ac:dyDescent="0.35">
      <c r="A700">
        <v>10888</v>
      </c>
      <c r="B700">
        <v>1961</v>
      </c>
      <c r="C700">
        <f t="shared" ca="1" si="20"/>
        <v>65</v>
      </c>
      <c r="D700" t="str" cm="1">
        <f t="array" aca="1" ref="D70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00" t="s">
        <v>29</v>
      </c>
      <c r="F700" t="s">
        <v>30</v>
      </c>
      <c r="G700" cm="1">
        <f t="array" ref="G700">_xlfn.IFS(marketing_campaign[[#This Row],[Marital_Status]]="Single",K700+L700+1,marketing_campaign[[#This Row],[Marital_Status]]="Together",K700+L700+2,marketing_campaign[[#This Row],[Marital_Status]]="Alone",K700+L700+1,marketing_campaign[[#This Row],[Marital_Status]]="Married",K700+L700+2,marketing_campaign[[#This Row],[Marital_Status]]="Divorced",K700+L700+1,marketing_campaign[[#This Row],[Marital_Status]]="YOLO",K700+L700+1,marketing_campaign[[#This Row],[Marital_Status]]="Absurd",K700+L700+1,marketing_campaign[[#This Row],[Marital_Status]]="Widow",K700+L700+1)</f>
        <v>1</v>
      </c>
      <c r="H700" t="str" cm="1">
        <f t="array" ref="H700">_xlfn.IFS(marketing_campaign[[#This Row],[Family_size]]=1,"Family_with_one_child",marketing_campaign[[#This Row],[Family_size]]&gt;1,"Family_with_more_children")</f>
        <v>Family_with_one_child</v>
      </c>
      <c r="I700">
        <v>45938</v>
      </c>
      <c r="J700" t="str">
        <f>IF(marketing_campaign[[#This Row],[Income]]&gt;=Sheet21!B750,"high_income","low_income")</f>
        <v>high_income</v>
      </c>
      <c r="K700">
        <v>0</v>
      </c>
      <c r="L700">
        <v>0</v>
      </c>
      <c r="M700" s="1">
        <v>41581</v>
      </c>
      <c r="N700">
        <v>46</v>
      </c>
      <c r="O700" t="str" cm="1">
        <f t="array" ref="O700">_xlfn.IFS(AND(marketing_campaign[[#This Row],[Recency]]&gt;=0,marketing_campaign[[#This Row],[Recency]]&lt;=14),"Early Recency",AND(marketing_campaign[[#This Row],[Recency]]&gt;=15,marketing_campaign[[#This Row],[Recency]]&lt;=31),"Mid-Recency",marketing_campaign[[#This Row],[Recency]]&gt;=32,"high Recency")</f>
        <v>high Recency</v>
      </c>
      <c r="P700">
        <v>273</v>
      </c>
      <c r="Q700">
        <v>11</v>
      </c>
      <c r="R700">
        <v>178</v>
      </c>
      <c r="S700">
        <v>62</v>
      </c>
      <c r="T700">
        <v>83</v>
      </c>
      <c r="U700">
        <v>29</v>
      </c>
      <c r="V700">
        <f>marketing_campaign[[#This Row],[MntGoldProds]]+marketing_campaign[[#This Row],[MntSweetProducts]]+marketing_campaign[[#This Row],[MntFishProducts]]+marketing_campaign[[#This Row],[MntMeatProducts]]+marketing_campaign[[#This Row],[MntFruits]]+marketing_campaign[[#This Row],[MntWines]]</f>
        <v>636</v>
      </c>
      <c r="W700">
        <v>2</v>
      </c>
      <c r="X700">
        <v>8</v>
      </c>
      <c r="Y700">
        <v>4</v>
      </c>
      <c r="Z700">
        <v>6</v>
      </c>
      <c r="AA700">
        <f t="shared" si="21"/>
        <v>20</v>
      </c>
      <c r="AB700" t="str" cm="1">
        <f t="array" ref="AB700">_xlfn.IFS(AND(AA700&gt;=0,AA700&lt;=15),"low purchase",AND(AA700&gt;=16,AA700&lt;=30),"mid purchase",AA700&gt;=31,"high purchase")</f>
        <v>mid purchase</v>
      </c>
      <c r="AC700">
        <v>6</v>
      </c>
      <c r="AD700" t="str">
        <f>IF(marketing_campaign[[#This Row],[NumWebVisitsMonth]]&gt;=5.3,"higher_webvists","lower_webvisits")</f>
        <v>higher_webvists</v>
      </c>
      <c r="AE700">
        <v>0</v>
      </c>
      <c r="AF700">
        <v>0</v>
      </c>
      <c r="AG700">
        <v>0</v>
      </c>
      <c r="AH700">
        <v>0</v>
      </c>
      <c r="AI700">
        <v>0</v>
      </c>
      <c r="AJ700">
        <v>0</v>
      </c>
      <c r="AK700">
        <v>3</v>
      </c>
      <c r="AL700">
        <v>11</v>
      </c>
      <c r="AM700">
        <v>0</v>
      </c>
      <c r="AN700">
        <f>marketing_campaign[[#This Row],[AcceptedCmp2]]+marketing_campaign[[#This Row],[AcceptedCmp1]]+marketing_campaign[[#This Row],[AcceptedCmp5]]+marketing_campaign[[#This Row],[AcceptedCmp4]]+marketing_campaign[[#This Row],[AcceptedCmp3]]+marketing_campaign[[#This Row],[Response]]</f>
        <v>0</v>
      </c>
      <c r="AO700" t="str" cm="1">
        <f t="array" ref="AO70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01" spans="1:41" x14ac:dyDescent="0.35">
      <c r="A701">
        <v>1277</v>
      </c>
      <c r="B701">
        <v>1960</v>
      </c>
      <c r="C701">
        <f t="shared" ca="1" si="20"/>
        <v>66</v>
      </c>
      <c r="D701" t="str" cm="1">
        <f t="array" aca="1" ref="D70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01" t="s">
        <v>29</v>
      </c>
      <c r="F701" t="s">
        <v>31</v>
      </c>
      <c r="G701" cm="1">
        <f t="array" ref="G701">_xlfn.IFS(marketing_campaign[[#This Row],[Marital_Status]]="Single",K701+L701+1,marketing_campaign[[#This Row],[Marital_Status]]="Together",K701+L701+2,marketing_campaign[[#This Row],[Marital_Status]]="Alone",K701+L701+1,marketing_campaign[[#This Row],[Marital_Status]]="Married",K701+L701+2,marketing_campaign[[#This Row],[Marital_Status]]="Divorced",K701+L701+1,marketing_campaign[[#This Row],[Marital_Status]]="YOLO",K701+L701+1,marketing_campaign[[#This Row],[Marital_Status]]="Absurd",K701+L701+1,marketing_campaign[[#This Row],[Marital_Status]]="Widow",K701+L701+1)</f>
        <v>2</v>
      </c>
      <c r="H701" t="str" cm="1">
        <f t="array" ref="H701">_xlfn.IFS(marketing_campaign[[#This Row],[Family_size]]=1,"Family_with_one_child",marketing_campaign[[#This Row],[Family_size]]&gt;1,"Family_with_more_children")</f>
        <v>Family_with_more_children</v>
      </c>
      <c r="I701">
        <v>78468</v>
      </c>
      <c r="J701" t="str">
        <f>IF(marketing_campaign[[#This Row],[Income]]&gt;=Sheet21!B751,"high_income","low_income")</f>
        <v>high_income</v>
      </c>
      <c r="K701">
        <v>0</v>
      </c>
      <c r="L701">
        <v>0</v>
      </c>
      <c r="M701" s="1">
        <v>41738</v>
      </c>
      <c r="N701">
        <v>29</v>
      </c>
      <c r="O701" t="str" cm="1">
        <f t="array" ref="O701">_xlfn.IFS(AND(marketing_campaign[[#This Row],[Recency]]&gt;=0,marketing_campaign[[#This Row],[Recency]]&lt;=14),"Early Recency",AND(marketing_campaign[[#This Row],[Recency]]&gt;=15,marketing_campaign[[#This Row],[Recency]]&lt;=31),"Mid-Recency",marketing_campaign[[#This Row],[Recency]]&gt;=32,"high Recency")</f>
        <v>Mid-Recency</v>
      </c>
      <c r="P701">
        <v>434</v>
      </c>
      <c r="Q701">
        <v>22</v>
      </c>
      <c r="R701">
        <v>388</v>
      </c>
      <c r="S701">
        <v>104</v>
      </c>
      <c r="T701">
        <v>22</v>
      </c>
      <c r="U701">
        <v>34</v>
      </c>
      <c r="V701">
        <f>marketing_campaign[[#This Row],[MntGoldProds]]+marketing_campaign[[#This Row],[MntSweetProducts]]+marketing_campaign[[#This Row],[MntFishProducts]]+marketing_campaign[[#This Row],[MntMeatProducts]]+marketing_campaign[[#This Row],[MntFruits]]+marketing_campaign[[#This Row],[MntWines]]</f>
        <v>1004</v>
      </c>
      <c r="W701">
        <v>1</v>
      </c>
      <c r="X701">
        <v>10</v>
      </c>
      <c r="Y701">
        <v>7</v>
      </c>
      <c r="Z701">
        <v>10</v>
      </c>
      <c r="AA701">
        <f t="shared" si="21"/>
        <v>28</v>
      </c>
      <c r="AB701" t="str" cm="1">
        <f t="array" ref="AB701">_xlfn.IFS(AND(AA701&gt;=0,AA701&lt;=15),"low purchase",AND(AA701&gt;=16,AA701&lt;=30),"mid purchase",AA701&gt;=31,"high purchase")</f>
        <v>mid purchase</v>
      </c>
      <c r="AC701">
        <v>4</v>
      </c>
      <c r="AD701" t="str">
        <f>IF(marketing_campaign[[#This Row],[NumWebVisitsMonth]]&gt;=5.3,"higher_webvists","lower_webvisits")</f>
        <v>lower_webvisits</v>
      </c>
      <c r="AE701">
        <v>0</v>
      </c>
      <c r="AF701">
        <v>0</v>
      </c>
      <c r="AG701">
        <v>0</v>
      </c>
      <c r="AH701">
        <v>1</v>
      </c>
      <c r="AI701">
        <v>0</v>
      </c>
      <c r="AJ701">
        <v>0</v>
      </c>
      <c r="AK701">
        <v>3</v>
      </c>
      <c r="AL701">
        <v>11</v>
      </c>
      <c r="AM701">
        <v>0</v>
      </c>
      <c r="AN701">
        <f>marketing_campaign[[#This Row],[AcceptedCmp2]]+marketing_campaign[[#This Row],[AcceptedCmp1]]+marketing_campaign[[#This Row],[AcceptedCmp5]]+marketing_campaign[[#This Row],[AcceptedCmp4]]+marketing_campaign[[#This Row],[AcceptedCmp3]]+marketing_campaign[[#This Row],[Response]]</f>
        <v>1</v>
      </c>
      <c r="AO701" t="str" cm="1">
        <f t="array" ref="AO70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702" spans="1:41" x14ac:dyDescent="0.35">
      <c r="A702">
        <v>9977</v>
      </c>
      <c r="B702">
        <v>1973</v>
      </c>
      <c r="C702">
        <f t="shared" ca="1" si="20"/>
        <v>53</v>
      </c>
      <c r="D702" t="str" cm="1">
        <f t="array" aca="1" ref="D70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02" t="s">
        <v>29</v>
      </c>
      <c r="F702" t="s">
        <v>35</v>
      </c>
      <c r="G702" cm="1">
        <f t="array" ref="G702">_xlfn.IFS(marketing_campaign[[#This Row],[Marital_Status]]="Single",K702+L702+1,marketing_campaign[[#This Row],[Marital_Status]]="Together",K702+L702+2,marketing_campaign[[#This Row],[Marital_Status]]="Alone",K702+L702+1,marketing_campaign[[#This Row],[Marital_Status]]="Married",K702+L702+2,marketing_campaign[[#This Row],[Marital_Status]]="Divorced",K702+L702+1,marketing_campaign[[#This Row],[Marital_Status]]="YOLO",K702+L702+1,marketing_campaign[[#This Row],[Marital_Status]]="Absurd",K702+L702+1,marketing_campaign[[#This Row],[Marital_Status]]="Widow",K702+L702+1)</f>
        <v>2</v>
      </c>
      <c r="H702" t="str" cm="1">
        <f t="array" ref="H702">_xlfn.IFS(marketing_campaign[[#This Row],[Family_size]]=1,"Family_with_one_child",marketing_campaign[[#This Row],[Family_size]]&gt;1,"Family_with_more_children")</f>
        <v>Family_with_more_children</v>
      </c>
      <c r="I702">
        <v>78901</v>
      </c>
      <c r="J702" t="str">
        <f>IF(marketing_campaign[[#This Row],[Income]]&gt;=Sheet21!B752,"high_income","low_income")</f>
        <v>high_income</v>
      </c>
      <c r="K702">
        <v>0</v>
      </c>
      <c r="L702">
        <v>1</v>
      </c>
      <c r="M702" s="1">
        <v>41534</v>
      </c>
      <c r="N702">
        <v>99</v>
      </c>
      <c r="O702" t="str" cm="1">
        <f t="array" ref="O702">_xlfn.IFS(AND(marketing_campaign[[#This Row],[Recency]]&gt;=0,marketing_campaign[[#This Row],[Recency]]&lt;=14),"Early Recency",AND(marketing_campaign[[#This Row],[Recency]]&gt;=15,marketing_campaign[[#This Row],[Recency]]&lt;=31),"Mid-Recency",marketing_campaign[[#This Row],[Recency]]&gt;=32,"high Recency")</f>
        <v>high Recency</v>
      </c>
      <c r="P702">
        <v>321</v>
      </c>
      <c r="Q702">
        <v>11</v>
      </c>
      <c r="R702">
        <v>309</v>
      </c>
      <c r="S702">
        <v>33</v>
      </c>
      <c r="T702">
        <v>26</v>
      </c>
      <c r="U702">
        <v>34</v>
      </c>
      <c r="V702">
        <f>marketing_campaign[[#This Row],[MntGoldProds]]+marketing_campaign[[#This Row],[MntSweetProducts]]+marketing_campaign[[#This Row],[MntFishProducts]]+marketing_campaign[[#This Row],[MntMeatProducts]]+marketing_campaign[[#This Row],[MntFruits]]+marketing_campaign[[#This Row],[MntWines]]</f>
        <v>734</v>
      </c>
      <c r="W702">
        <v>3</v>
      </c>
      <c r="X702">
        <v>9</v>
      </c>
      <c r="Y702">
        <v>3</v>
      </c>
      <c r="Z702">
        <v>5</v>
      </c>
      <c r="AA702">
        <f t="shared" si="21"/>
        <v>20</v>
      </c>
      <c r="AB702" t="str" cm="1">
        <f t="array" ref="AB702">_xlfn.IFS(AND(AA702&gt;=0,AA702&lt;=15),"low purchase",AND(AA702&gt;=16,AA702&lt;=30),"mid purchase",AA702&gt;=31,"high purchase")</f>
        <v>mid purchase</v>
      </c>
      <c r="AC702">
        <v>4</v>
      </c>
      <c r="AD702" t="str">
        <f>IF(marketing_campaign[[#This Row],[NumWebVisitsMonth]]&gt;=5.3,"higher_webvists","lower_webvisits")</f>
        <v>lower_webvisits</v>
      </c>
      <c r="AE702">
        <v>0</v>
      </c>
      <c r="AF702">
        <v>0</v>
      </c>
      <c r="AG702">
        <v>0</v>
      </c>
      <c r="AH702">
        <v>0</v>
      </c>
      <c r="AI702">
        <v>0</v>
      </c>
      <c r="AJ702">
        <v>0</v>
      </c>
      <c r="AK702">
        <v>3</v>
      </c>
      <c r="AL702">
        <v>11</v>
      </c>
      <c r="AM702">
        <v>0</v>
      </c>
      <c r="AN702">
        <f>marketing_campaign[[#This Row],[AcceptedCmp2]]+marketing_campaign[[#This Row],[AcceptedCmp1]]+marketing_campaign[[#This Row],[AcceptedCmp5]]+marketing_campaign[[#This Row],[AcceptedCmp4]]+marketing_campaign[[#This Row],[AcceptedCmp3]]+marketing_campaign[[#This Row],[Response]]</f>
        <v>0</v>
      </c>
      <c r="AO702" t="str" cm="1">
        <f t="array" ref="AO70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03" spans="1:41" x14ac:dyDescent="0.35">
      <c r="A703">
        <v>10196</v>
      </c>
      <c r="B703">
        <v>1978</v>
      </c>
      <c r="C703">
        <f t="shared" ca="1" si="20"/>
        <v>48</v>
      </c>
      <c r="D703" t="str" cm="1">
        <f t="array" aca="1" ref="D70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03" t="s">
        <v>29</v>
      </c>
      <c r="F703" t="s">
        <v>33</v>
      </c>
      <c r="G703" cm="1">
        <f t="array" ref="G703">_xlfn.IFS(marketing_campaign[[#This Row],[Marital_Status]]="Single",K703+L703+1,marketing_campaign[[#This Row],[Marital_Status]]="Together",K703+L703+2,marketing_campaign[[#This Row],[Marital_Status]]="Alone",K703+L703+1,marketing_campaign[[#This Row],[Marital_Status]]="Married",K703+L703+2,marketing_campaign[[#This Row],[Marital_Status]]="Divorced",K703+L703+1,marketing_campaign[[#This Row],[Marital_Status]]="YOLO",K703+L703+1,marketing_campaign[[#This Row],[Marital_Status]]="Absurd",K703+L703+1,marketing_campaign[[#This Row],[Marital_Status]]="Widow",K703+L703+1)</f>
        <v>4</v>
      </c>
      <c r="H703" t="str" cm="1">
        <f t="array" ref="H703">_xlfn.IFS(marketing_campaign[[#This Row],[Family_size]]=1,"Family_with_one_child",marketing_campaign[[#This Row],[Family_size]]&gt;1,"Family_with_more_children")</f>
        <v>Family_with_more_children</v>
      </c>
      <c r="I703">
        <v>71427</v>
      </c>
      <c r="J703" t="str">
        <f>IF(marketing_campaign[[#This Row],[Income]]&gt;=Sheet21!B753,"high_income","low_income")</f>
        <v>high_income</v>
      </c>
      <c r="K703">
        <v>2</v>
      </c>
      <c r="L703">
        <v>0</v>
      </c>
      <c r="M703" s="1">
        <v>41710</v>
      </c>
      <c r="N703">
        <v>26</v>
      </c>
      <c r="O703" t="str" cm="1">
        <f t="array" ref="O703">_xlfn.IFS(AND(marketing_campaign[[#This Row],[Recency]]&gt;=0,marketing_campaign[[#This Row],[Recency]]&lt;=14),"Early Recency",AND(marketing_campaign[[#This Row],[Recency]]&gt;=15,marketing_campaign[[#This Row],[Recency]]&lt;=31),"Mid-Recency",marketing_campaign[[#This Row],[Recency]]&gt;=32,"high Recency")</f>
        <v>Mid-Recency</v>
      </c>
      <c r="P703">
        <v>212</v>
      </c>
      <c r="Q703">
        <v>123</v>
      </c>
      <c r="R703">
        <v>177</v>
      </c>
      <c r="S703">
        <v>15</v>
      </c>
      <c r="T703">
        <v>64</v>
      </c>
      <c r="U703">
        <v>23</v>
      </c>
      <c r="V703">
        <f>marketing_campaign[[#This Row],[MntGoldProds]]+marketing_campaign[[#This Row],[MntSweetProducts]]+marketing_campaign[[#This Row],[MntFishProducts]]+marketing_campaign[[#This Row],[MntMeatProducts]]+marketing_campaign[[#This Row],[MntFruits]]+marketing_campaign[[#This Row],[MntWines]]</f>
        <v>614</v>
      </c>
      <c r="W703">
        <v>2</v>
      </c>
      <c r="X703">
        <v>8</v>
      </c>
      <c r="Y703">
        <v>2</v>
      </c>
      <c r="Z703">
        <v>8</v>
      </c>
      <c r="AA703">
        <f t="shared" si="21"/>
        <v>20</v>
      </c>
      <c r="AB703" t="str" cm="1">
        <f t="array" ref="AB703">_xlfn.IFS(AND(AA703&gt;=0,AA703&lt;=15),"low purchase",AND(AA703&gt;=16,AA703&lt;=30),"mid purchase",AA703&gt;=31,"high purchase")</f>
        <v>mid purchase</v>
      </c>
      <c r="AC703">
        <v>4</v>
      </c>
      <c r="AD703" t="str">
        <f>IF(marketing_campaign[[#This Row],[NumWebVisitsMonth]]&gt;=5.3,"higher_webvists","lower_webvisits")</f>
        <v>lower_webvisits</v>
      </c>
      <c r="AE703">
        <v>0</v>
      </c>
      <c r="AF703">
        <v>0</v>
      </c>
      <c r="AG703">
        <v>0</v>
      </c>
      <c r="AH703">
        <v>0</v>
      </c>
      <c r="AI703">
        <v>0</v>
      </c>
      <c r="AJ703">
        <v>0</v>
      </c>
      <c r="AK703">
        <v>3</v>
      </c>
      <c r="AL703">
        <v>11</v>
      </c>
      <c r="AM703">
        <v>0</v>
      </c>
      <c r="AN703">
        <f>marketing_campaign[[#This Row],[AcceptedCmp2]]+marketing_campaign[[#This Row],[AcceptedCmp1]]+marketing_campaign[[#This Row],[AcceptedCmp5]]+marketing_campaign[[#This Row],[AcceptedCmp4]]+marketing_campaign[[#This Row],[AcceptedCmp3]]+marketing_campaign[[#This Row],[Response]]</f>
        <v>0</v>
      </c>
      <c r="AO703" t="str" cm="1">
        <f t="array" ref="AO70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04" spans="1:41" x14ac:dyDescent="0.35">
      <c r="A704">
        <v>6384</v>
      </c>
      <c r="B704">
        <v>1978</v>
      </c>
      <c r="C704">
        <f t="shared" ca="1" si="20"/>
        <v>48</v>
      </c>
      <c r="D704" t="str" cm="1">
        <f t="array" aca="1" ref="D70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04" t="s">
        <v>29</v>
      </c>
      <c r="F704" t="s">
        <v>35</v>
      </c>
      <c r="G704" cm="1">
        <f t="array" ref="G704">_xlfn.IFS(marketing_campaign[[#This Row],[Marital_Status]]="Single",K704+L704+1,marketing_campaign[[#This Row],[Marital_Status]]="Together",K704+L704+2,marketing_campaign[[#This Row],[Marital_Status]]="Alone",K704+L704+1,marketing_campaign[[#This Row],[Marital_Status]]="Married",K704+L704+2,marketing_campaign[[#This Row],[Marital_Status]]="Divorced",K704+L704+1,marketing_campaign[[#This Row],[Marital_Status]]="YOLO",K704+L704+1,marketing_campaign[[#This Row],[Marital_Status]]="Absurd",K704+L704+1,marketing_campaign[[#This Row],[Marital_Status]]="Widow",K704+L704+1)</f>
        <v>2</v>
      </c>
      <c r="H704" t="str" cm="1">
        <f t="array" ref="H704">_xlfn.IFS(marketing_campaign[[#This Row],[Family_size]]=1,"Family_with_one_child",marketing_campaign[[#This Row],[Family_size]]&gt;1,"Family_with_more_children")</f>
        <v>Family_with_more_children</v>
      </c>
      <c r="I704">
        <v>71022</v>
      </c>
      <c r="J704" t="str">
        <f>IF(marketing_campaign[[#This Row],[Income]]&gt;=Sheet21!B754,"high_income","low_income")</f>
        <v>high_income</v>
      </c>
      <c r="K704">
        <v>0</v>
      </c>
      <c r="L704">
        <v>1</v>
      </c>
      <c r="M704" s="1">
        <v>41681</v>
      </c>
      <c r="N704">
        <v>30</v>
      </c>
      <c r="O704" t="str" cm="1">
        <f t="array" ref="O704">_xlfn.IFS(AND(marketing_campaign[[#This Row],[Recency]]&gt;=0,marketing_campaign[[#This Row],[Recency]]&lt;=14),"Early Recency",AND(marketing_campaign[[#This Row],[Recency]]&gt;=15,marketing_campaign[[#This Row],[Recency]]&lt;=31),"Mid-Recency",marketing_campaign[[#This Row],[Recency]]&gt;=32,"high Recency")</f>
        <v>Mid-Recency</v>
      </c>
      <c r="P704">
        <v>909</v>
      </c>
      <c r="Q704">
        <v>12</v>
      </c>
      <c r="R704">
        <v>278</v>
      </c>
      <c r="S704">
        <v>0</v>
      </c>
      <c r="T704">
        <v>12</v>
      </c>
      <c r="U704">
        <v>242</v>
      </c>
      <c r="V704">
        <f>marketing_campaign[[#This Row],[MntGoldProds]]+marketing_campaign[[#This Row],[MntSweetProducts]]+marketing_campaign[[#This Row],[MntFishProducts]]+marketing_campaign[[#This Row],[MntMeatProducts]]+marketing_campaign[[#This Row],[MntFruits]]+marketing_campaign[[#This Row],[MntWines]]</f>
        <v>1453</v>
      </c>
      <c r="W704">
        <v>3</v>
      </c>
      <c r="X704">
        <v>5</v>
      </c>
      <c r="Y704">
        <v>2</v>
      </c>
      <c r="Z704">
        <v>11</v>
      </c>
      <c r="AA704">
        <f t="shared" si="21"/>
        <v>21</v>
      </c>
      <c r="AB704" t="str" cm="1">
        <f t="array" ref="AB704">_xlfn.IFS(AND(AA704&gt;=0,AA704&lt;=15),"low purchase",AND(AA704&gt;=16,AA704&lt;=30),"mid purchase",AA704&gt;=31,"high purchase")</f>
        <v>mid purchase</v>
      </c>
      <c r="AC704">
        <v>8</v>
      </c>
      <c r="AD704" t="str">
        <f>IF(marketing_campaign[[#This Row],[NumWebVisitsMonth]]&gt;=5.3,"higher_webvists","lower_webvisits")</f>
        <v>higher_webvists</v>
      </c>
      <c r="AE704">
        <v>1</v>
      </c>
      <c r="AF704">
        <v>0</v>
      </c>
      <c r="AG704">
        <v>0</v>
      </c>
      <c r="AH704">
        <v>0</v>
      </c>
      <c r="AI704">
        <v>0</v>
      </c>
      <c r="AJ704">
        <v>0</v>
      </c>
      <c r="AK704">
        <v>3</v>
      </c>
      <c r="AL704">
        <v>11</v>
      </c>
      <c r="AM704">
        <v>0</v>
      </c>
      <c r="AN704">
        <f>marketing_campaign[[#This Row],[AcceptedCmp2]]+marketing_campaign[[#This Row],[AcceptedCmp1]]+marketing_campaign[[#This Row],[AcceptedCmp5]]+marketing_campaign[[#This Row],[AcceptedCmp4]]+marketing_campaign[[#This Row],[AcceptedCmp3]]+marketing_campaign[[#This Row],[Response]]</f>
        <v>1</v>
      </c>
      <c r="AO704" t="str" cm="1">
        <f t="array" ref="AO70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705" spans="1:41" x14ac:dyDescent="0.35">
      <c r="A705">
        <v>8029</v>
      </c>
      <c r="B705">
        <v>1988</v>
      </c>
      <c r="C705">
        <f t="shared" ca="1" si="20"/>
        <v>38</v>
      </c>
      <c r="D705" t="str" cm="1">
        <f t="array" aca="1" ref="D70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705" t="s">
        <v>34</v>
      </c>
      <c r="F705" t="s">
        <v>30</v>
      </c>
      <c r="G705" cm="1">
        <f t="array" ref="G705">_xlfn.IFS(marketing_campaign[[#This Row],[Marital_Status]]="Single",K705+L705+1,marketing_campaign[[#This Row],[Marital_Status]]="Together",K705+L705+2,marketing_campaign[[#This Row],[Marital_Status]]="Alone",K705+L705+1,marketing_campaign[[#This Row],[Marital_Status]]="Married",K705+L705+2,marketing_campaign[[#This Row],[Marital_Status]]="Divorced",K705+L705+1,marketing_campaign[[#This Row],[Marital_Status]]="YOLO",K705+L705+1,marketing_campaign[[#This Row],[Marital_Status]]="Absurd",K705+L705+1,marketing_campaign[[#This Row],[Marital_Status]]="Widow",K705+L705+1)</f>
        <v>1</v>
      </c>
      <c r="H705" t="str" cm="1">
        <f t="array" ref="H705">_xlfn.IFS(marketing_campaign[[#This Row],[Family_size]]=1,"Family_with_one_child",marketing_campaign[[#This Row],[Family_size]]&gt;1,"Family_with_more_children")</f>
        <v>Family_with_one_child</v>
      </c>
      <c r="I705">
        <v>90247</v>
      </c>
      <c r="J705" t="str">
        <f>IF(marketing_campaign[[#This Row],[Income]]&gt;=Sheet21!B755,"high_income","low_income")</f>
        <v>high_income</v>
      </c>
      <c r="K705">
        <v>0</v>
      </c>
      <c r="L705">
        <v>0</v>
      </c>
      <c r="M705" s="1">
        <v>41758</v>
      </c>
      <c r="N705">
        <v>27</v>
      </c>
      <c r="O705" t="str" cm="1">
        <f t="array" ref="O705">_xlfn.IFS(AND(marketing_campaign[[#This Row],[Recency]]&gt;=0,marketing_campaign[[#This Row],[Recency]]&lt;=14),"Early Recency",AND(marketing_campaign[[#This Row],[Recency]]&gt;=15,marketing_campaign[[#This Row],[Recency]]&lt;=31),"Mid-Recency",marketing_campaign[[#This Row],[Recency]]&gt;=32,"high Recency")</f>
        <v>Mid-Recency</v>
      </c>
      <c r="P705">
        <v>1184</v>
      </c>
      <c r="Q705">
        <v>32</v>
      </c>
      <c r="R705">
        <v>352</v>
      </c>
      <c r="S705">
        <v>21</v>
      </c>
      <c r="T705">
        <v>16</v>
      </c>
      <c r="U705">
        <v>16</v>
      </c>
      <c r="V705">
        <f>marketing_campaign[[#This Row],[MntGoldProds]]+marketing_campaign[[#This Row],[MntSweetProducts]]+marketing_campaign[[#This Row],[MntFishProducts]]+marketing_campaign[[#This Row],[MntMeatProducts]]+marketing_campaign[[#This Row],[MntFruits]]+marketing_campaign[[#This Row],[MntWines]]</f>
        <v>1621</v>
      </c>
      <c r="W705">
        <v>1</v>
      </c>
      <c r="X705">
        <v>3</v>
      </c>
      <c r="Y705">
        <v>4</v>
      </c>
      <c r="Z705">
        <v>7</v>
      </c>
      <c r="AA705">
        <f t="shared" si="21"/>
        <v>15</v>
      </c>
      <c r="AB705" t="str" cm="1">
        <f t="array" ref="AB705">_xlfn.IFS(AND(AA705&gt;=0,AA705&lt;=15),"low purchase",AND(AA705&gt;=16,AA705&lt;=30),"mid purchase",AA705&gt;=31,"high purchase")</f>
        <v>low purchase</v>
      </c>
      <c r="AC705">
        <v>1</v>
      </c>
      <c r="AD705" t="str">
        <f>IF(marketing_campaign[[#This Row],[NumWebVisitsMonth]]&gt;=5.3,"higher_webvists","lower_webvisits")</f>
        <v>lower_webvisits</v>
      </c>
      <c r="AE705">
        <v>0</v>
      </c>
      <c r="AF705">
        <v>1</v>
      </c>
      <c r="AG705">
        <v>1</v>
      </c>
      <c r="AH705">
        <v>1</v>
      </c>
      <c r="AI705">
        <v>0</v>
      </c>
      <c r="AJ705">
        <v>0</v>
      </c>
      <c r="AK705">
        <v>3</v>
      </c>
      <c r="AL705">
        <v>11</v>
      </c>
      <c r="AM705">
        <v>1</v>
      </c>
      <c r="AN705">
        <f>marketing_campaign[[#This Row],[AcceptedCmp2]]+marketing_campaign[[#This Row],[AcceptedCmp1]]+marketing_campaign[[#This Row],[AcceptedCmp5]]+marketing_campaign[[#This Row],[AcceptedCmp4]]+marketing_campaign[[#This Row],[AcceptedCmp3]]+marketing_campaign[[#This Row],[Response]]</f>
        <v>4</v>
      </c>
      <c r="AO705" t="str" cm="1">
        <f t="array" ref="AO70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4/5 campaign accepted</v>
      </c>
    </row>
    <row r="706" spans="1:41" x14ac:dyDescent="0.35">
      <c r="A706">
        <v>968</v>
      </c>
      <c r="B706">
        <v>1968</v>
      </c>
      <c r="C706">
        <f t="shared" ref="C706:C769" ca="1" si="22">YEAR(TODAY())-B706</f>
        <v>58</v>
      </c>
      <c r="D706" t="str" cm="1">
        <f t="array" aca="1" ref="D70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06" t="s">
        <v>34</v>
      </c>
      <c r="F706" t="s">
        <v>35</v>
      </c>
      <c r="G706" cm="1">
        <f t="array" ref="G706">_xlfn.IFS(marketing_campaign[[#This Row],[Marital_Status]]="Single",K706+L706+1,marketing_campaign[[#This Row],[Marital_Status]]="Together",K706+L706+2,marketing_campaign[[#This Row],[Marital_Status]]="Alone",K706+L706+1,marketing_campaign[[#This Row],[Marital_Status]]="Married",K706+L706+2,marketing_campaign[[#This Row],[Marital_Status]]="Divorced",K706+L706+1,marketing_campaign[[#This Row],[Marital_Status]]="YOLO",K706+L706+1,marketing_campaign[[#This Row],[Marital_Status]]="Absurd",K706+L706+1,marketing_campaign[[#This Row],[Marital_Status]]="Widow",K706+L706+1)</f>
        <v>2</v>
      </c>
      <c r="H706" t="str" cm="1">
        <f t="array" ref="H706">_xlfn.IFS(marketing_campaign[[#This Row],[Family_size]]=1,"Family_with_one_child",marketing_campaign[[#This Row],[Family_size]]&gt;1,"Family_with_more_children")</f>
        <v>Family_with_more_children</v>
      </c>
      <c r="I706">
        <v>41335</v>
      </c>
      <c r="J706" t="str">
        <f>IF(marketing_campaign[[#This Row],[Income]]&gt;=Sheet21!B756,"high_income","low_income")</f>
        <v>high_income</v>
      </c>
      <c r="K706">
        <v>1</v>
      </c>
      <c r="L706">
        <v>0</v>
      </c>
      <c r="M706" s="1">
        <v>41634</v>
      </c>
      <c r="N706">
        <v>24</v>
      </c>
      <c r="O706" t="str" cm="1">
        <f t="array" ref="O706">_xlfn.IFS(AND(marketing_campaign[[#This Row],[Recency]]&gt;=0,marketing_campaign[[#This Row],[Recency]]&lt;=14),"Early Recency",AND(marketing_campaign[[#This Row],[Recency]]&gt;=15,marketing_campaign[[#This Row],[Recency]]&lt;=31),"Mid-Recency",marketing_campaign[[#This Row],[Recency]]&gt;=32,"high Recency")</f>
        <v>Mid-Recency</v>
      </c>
      <c r="P706">
        <v>112</v>
      </c>
      <c r="Q706">
        <v>19</v>
      </c>
      <c r="R706">
        <v>21</v>
      </c>
      <c r="S706">
        <v>16</v>
      </c>
      <c r="T706">
        <v>14</v>
      </c>
      <c r="U706">
        <v>5</v>
      </c>
      <c r="V706">
        <f>marketing_campaign[[#This Row],[MntGoldProds]]+marketing_campaign[[#This Row],[MntSweetProducts]]+marketing_campaign[[#This Row],[MntFishProducts]]+marketing_campaign[[#This Row],[MntMeatProducts]]+marketing_campaign[[#This Row],[MntFruits]]+marketing_campaign[[#This Row],[MntWines]]</f>
        <v>187</v>
      </c>
      <c r="W706">
        <v>3</v>
      </c>
      <c r="X706">
        <v>4</v>
      </c>
      <c r="Y706">
        <v>1</v>
      </c>
      <c r="Z706">
        <v>4</v>
      </c>
      <c r="AA706">
        <f t="shared" ref="AA706:AA769" si="23">W706+X706+Y706+Z706</f>
        <v>12</v>
      </c>
      <c r="AB706" t="str" cm="1">
        <f t="array" ref="AB706">_xlfn.IFS(AND(AA706&gt;=0,AA706&lt;=15),"low purchase",AND(AA706&gt;=16,AA706&lt;=30),"mid purchase",AA706&gt;=31,"high purchase")</f>
        <v>low purchase</v>
      </c>
      <c r="AC706">
        <v>7</v>
      </c>
      <c r="AD706" t="str">
        <f>IF(marketing_campaign[[#This Row],[NumWebVisitsMonth]]&gt;=5.3,"higher_webvists","lower_webvisits")</f>
        <v>higher_webvists</v>
      </c>
      <c r="AE706">
        <v>0</v>
      </c>
      <c r="AF706">
        <v>0</v>
      </c>
      <c r="AG706">
        <v>0</v>
      </c>
      <c r="AH706">
        <v>0</v>
      </c>
      <c r="AI706">
        <v>0</v>
      </c>
      <c r="AJ706">
        <v>0</v>
      </c>
      <c r="AK706">
        <v>3</v>
      </c>
      <c r="AL706">
        <v>11</v>
      </c>
      <c r="AM706">
        <v>0</v>
      </c>
      <c r="AN706">
        <f>marketing_campaign[[#This Row],[AcceptedCmp2]]+marketing_campaign[[#This Row],[AcceptedCmp1]]+marketing_campaign[[#This Row],[AcceptedCmp5]]+marketing_campaign[[#This Row],[AcceptedCmp4]]+marketing_campaign[[#This Row],[AcceptedCmp3]]+marketing_campaign[[#This Row],[Response]]</f>
        <v>0</v>
      </c>
      <c r="AO706" t="str" cm="1">
        <f t="array" ref="AO70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07" spans="1:41" x14ac:dyDescent="0.35">
      <c r="A707">
        <v>6988</v>
      </c>
      <c r="B707">
        <v>1986</v>
      </c>
      <c r="C707">
        <f t="shared" ca="1" si="22"/>
        <v>40</v>
      </c>
      <c r="D707" t="str" cm="1">
        <f t="array" aca="1" ref="D70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707" t="s">
        <v>29</v>
      </c>
      <c r="F707" t="s">
        <v>33</v>
      </c>
      <c r="G707" cm="1">
        <f t="array" ref="G707">_xlfn.IFS(marketing_campaign[[#This Row],[Marital_Status]]="Single",K707+L707+1,marketing_campaign[[#This Row],[Marital_Status]]="Together",K707+L707+2,marketing_campaign[[#This Row],[Marital_Status]]="Alone",K707+L707+1,marketing_campaign[[#This Row],[Marital_Status]]="Married",K707+L707+2,marketing_campaign[[#This Row],[Marital_Status]]="Divorced",K707+L707+1,marketing_campaign[[#This Row],[Marital_Status]]="YOLO",K707+L707+1,marketing_campaign[[#This Row],[Marital_Status]]="Absurd",K707+L707+1,marketing_campaign[[#This Row],[Marital_Status]]="Widow",K707+L707+1)</f>
        <v>3</v>
      </c>
      <c r="H707" t="str" cm="1">
        <f t="array" ref="H707">_xlfn.IFS(marketing_campaign[[#This Row],[Family_size]]=1,"Family_with_one_child",marketing_campaign[[#This Row],[Family_size]]&gt;1,"Family_with_more_children")</f>
        <v>Family_with_more_children</v>
      </c>
      <c r="I707">
        <v>71952</v>
      </c>
      <c r="J707" t="str">
        <f>IF(marketing_campaign[[#This Row],[Income]]&gt;=Sheet21!B757,"high_income","low_income")</f>
        <v>high_income</v>
      </c>
      <c r="K707">
        <v>1</v>
      </c>
      <c r="L707">
        <v>0</v>
      </c>
      <c r="M707" s="1">
        <v>41284</v>
      </c>
      <c r="N707">
        <v>93</v>
      </c>
      <c r="O707" t="str" cm="1">
        <f t="array" ref="O707">_xlfn.IFS(AND(marketing_campaign[[#This Row],[Recency]]&gt;=0,marketing_campaign[[#This Row],[Recency]]&lt;=14),"Early Recency",AND(marketing_campaign[[#This Row],[Recency]]&gt;=15,marketing_campaign[[#This Row],[Recency]]&lt;=31),"Mid-Recency",marketing_campaign[[#This Row],[Recency]]&gt;=32,"high Recency")</f>
        <v>high Recency</v>
      </c>
      <c r="P707">
        <v>656</v>
      </c>
      <c r="Q707">
        <v>80</v>
      </c>
      <c r="R707">
        <v>455</v>
      </c>
      <c r="S707">
        <v>52</v>
      </c>
      <c r="T707">
        <v>107</v>
      </c>
      <c r="U707">
        <v>93</v>
      </c>
      <c r="V707">
        <f>marketing_campaign[[#This Row],[MntGoldProds]]+marketing_campaign[[#This Row],[MntSweetProducts]]+marketing_campaign[[#This Row],[MntFishProducts]]+marketing_campaign[[#This Row],[MntMeatProducts]]+marketing_campaign[[#This Row],[MntFruits]]+marketing_campaign[[#This Row],[MntWines]]</f>
        <v>1443</v>
      </c>
      <c r="W707">
        <v>2</v>
      </c>
      <c r="X707">
        <v>8</v>
      </c>
      <c r="Y707">
        <v>4</v>
      </c>
      <c r="Z707">
        <v>8</v>
      </c>
      <c r="AA707">
        <f t="shared" si="23"/>
        <v>22</v>
      </c>
      <c r="AB707" t="str" cm="1">
        <f t="array" ref="AB707">_xlfn.IFS(AND(AA707&gt;=0,AA707&lt;=15),"low purchase",AND(AA707&gt;=16,AA707&lt;=30),"mid purchase",AA707&gt;=31,"high purchase")</f>
        <v>mid purchase</v>
      </c>
      <c r="AC707">
        <v>4</v>
      </c>
      <c r="AD707" t="str">
        <f>IF(marketing_campaign[[#This Row],[NumWebVisitsMonth]]&gt;=5.3,"higher_webvists","lower_webvisits")</f>
        <v>lower_webvisits</v>
      </c>
      <c r="AE707">
        <v>1</v>
      </c>
      <c r="AF707">
        <v>0</v>
      </c>
      <c r="AG707">
        <v>1</v>
      </c>
      <c r="AH707">
        <v>0</v>
      </c>
      <c r="AI707">
        <v>0</v>
      </c>
      <c r="AJ707">
        <v>0</v>
      </c>
      <c r="AK707">
        <v>3</v>
      </c>
      <c r="AL707">
        <v>11</v>
      </c>
      <c r="AM707">
        <v>0</v>
      </c>
      <c r="AN707">
        <f>marketing_campaign[[#This Row],[AcceptedCmp2]]+marketing_campaign[[#This Row],[AcceptedCmp1]]+marketing_campaign[[#This Row],[AcceptedCmp5]]+marketing_campaign[[#This Row],[AcceptedCmp4]]+marketing_campaign[[#This Row],[AcceptedCmp3]]+marketing_campaign[[#This Row],[Response]]</f>
        <v>2</v>
      </c>
      <c r="AO707" t="str" cm="1">
        <f t="array" ref="AO70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708" spans="1:41" x14ac:dyDescent="0.35">
      <c r="A708">
        <v>4472</v>
      </c>
      <c r="B708">
        <v>1970</v>
      </c>
      <c r="C708">
        <f t="shared" ca="1" si="22"/>
        <v>56</v>
      </c>
      <c r="D708" t="str" cm="1">
        <f t="array" aca="1" ref="D70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08" t="s">
        <v>32</v>
      </c>
      <c r="F708" t="s">
        <v>35</v>
      </c>
      <c r="G708" cm="1">
        <f t="array" ref="G708">_xlfn.IFS(marketing_campaign[[#This Row],[Marital_Status]]="Single",K708+L708+1,marketing_campaign[[#This Row],[Marital_Status]]="Together",K708+L708+2,marketing_campaign[[#This Row],[Marital_Status]]="Alone",K708+L708+1,marketing_campaign[[#This Row],[Marital_Status]]="Married",K708+L708+2,marketing_campaign[[#This Row],[Marital_Status]]="Divorced",K708+L708+1,marketing_campaign[[#This Row],[Marital_Status]]="YOLO",K708+L708+1,marketing_campaign[[#This Row],[Marital_Status]]="Absurd",K708+L708+1,marketing_campaign[[#This Row],[Marital_Status]]="Widow",K708+L708+1)</f>
        <v>2</v>
      </c>
      <c r="H708" t="str" cm="1">
        <f t="array" ref="H708">_xlfn.IFS(marketing_campaign[[#This Row],[Family_size]]=1,"Family_with_one_child",marketing_campaign[[#This Row],[Family_size]]&gt;1,"Family_with_more_children")</f>
        <v>Family_with_more_children</v>
      </c>
      <c r="I708">
        <v>35682</v>
      </c>
      <c r="J708" t="str">
        <f>IF(marketing_campaign[[#This Row],[Income]]&gt;=Sheet21!B758,"high_income","low_income")</f>
        <v>high_income</v>
      </c>
      <c r="K708">
        <v>1</v>
      </c>
      <c r="L708">
        <v>0</v>
      </c>
      <c r="M708" s="1">
        <v>41817</v>
      </c>
      <c r="N708">
        <v>34</v>
      </c>
      <c r="O708" t="str" cm="1">
        <f t="array" ref="O708">_xlfn.IFS(AND(marketing_campaign[[#This Row],[Recency]]&gt;=0,marketing_campaign[[#This Row],[Recency]]&lt;=14),"Early Recency",AND(marketing_campaign[[#This Row],[Recency]]&gt;=15,marketing_campaign[[#This Row],[Recency]]&lt;=31),"Mid-Recency",marketing_campaign[[#This Row],[Recency]]&gt;=32,"high Recency")</f>
        <v>high Recency</v>
      </c>
      <c r="P708">
        <v>23</v>
      </c>
      <c r="Q708">
        <v>0</v>
      </c>
      <c r="R708">
        <v>8</v>
      </c>
      <c r="S708">
        <v>6</v>
      </c>
      <c r="T708">
        <v>2</v>
      </c>
      <c r="U708">
        <v>18</v>
      </c>
      <c r="V708">
        <f>marketing_campaign[[#This Row],[MntGoldProds]]+marketing_campaign[[#This Row],[MntSweetProducts]]+marketing_campaign[[#This Row],[MntFishProducts]]+marketing_campaign[[#This Row],[MntMeatProducts]]+marketing_campaign[[#This Row],[MntFruits]]+marketing_campaign[[#This Row],[MntWines]]</f>
        <v>57</v>
      </c>
      <c r="W708">
        <v>1</v>
      </c>
      <c r="X708">
        <v>1</v>
      </c>
      <c r="Y708">
        <v>1</v>
      </c>
      <c r="Z708">
        <v>3</v>
      </c>
      <c r="AA708">
        <f t="shared" si="23"/>
        <v>6</v>
      </c>
      <c r="AB708" t="str" cm="1">
        <f t="array" ref="AB708">_xlfn.IFS(AND(AA708&gt;=0,AA708&lt;=15),"low purchase",AND(AA708&gt;=16,AA708&lt;=30),"mid purchase",AA708&gt;=31,"high purchase")</f>
        <v>low purchase</v>
      </c>
      <c r="AC708">
        <v>2</v>
      </c>
      <c r="AD708" t="str">
        <f>IF(marketing_campaign[[#This Row],[NumWebVisitsMonth]]&gt;=5.3,"higher_webvists","lower_webvisits")</f>
        <v>lower_webvisits</v>
      </c>
      <c r="AE708">
        <v>0</v>
      </c>
      <c r="AF708">
        <v>0</v>
      </c>
      <c r="AG708">
        <v>0</v>
      </c>
      <c r="AH708">
        <v>0</v>
      </c>
      <c r="AI708">
        <v>0</v>
      </c>
      <c r="AJ708">
        <v>0</v>
      </c>
      <c r="AK708">
        <v>3</v>
      </c>
      <c r="AL708">
        <v>11</v>
      </c>
      <c r="AM708">
        <v>0</v>
      </c>
      <c r="AN708">
        <f>marketing_campaign[[#This Row],[AcceptedCmp2]]+marketing_campaign[[#This Row],[AcceptedCmp1]]+marketing_campaign[[#This Row],[AcceptedCmp5]]+marketing_campaign[[#This Row],[AcceptedCmp4]]+marketing_campaign[[#This Row],[AcceptedCmp3]]+marketing_campaign[[#This Row],[Response]]</f>
        <v>0</v>
      </c>
      <c r="AO708" t="str" cm="1">
        <f t="array" ref="AO70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09" spans="1:41" x14ac:dyDescent="0.35">
      <c r="A709">
        <v>6991</v>
      </c>
      <c r="B709">
        <v>1951</v>
      </c>
      <c r="C709">
        <f t="shared" ca="1" si="22"/>
        <v>75</v>
      </c>
      <c r="D709" t="str" cm="1">
        <f t="array" aca="1" ref="D70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09" t="s">
        <v>29</v>
      </c>
      <c r="F709" t="s">
        <v>35</v>
      </c>
      <c r="G709" cm="1">
        <f t="array" ref="G709">_xlfn.IFS(marketing_campaign[[#This Row],[Marital_Status]]="Single",K709+L709+1,marketing_campaign[[#This Row],[Marital_Status]]="Together",K709+L709+2,marketing_campaign[[#This Row],[Marital_Status]]="Alone",K709+L709+1,marketing_campaign[[#This Row],[Marital_Status]]="Married",K709+L709+2,marketing_campaign[[#This Row],[Marital_Status]]="Divorced",K709+L709+1,marketing_campaign[[#This Row],[Marital_Status]]="YOLO",K709+L709+1,marketing_campaign[[#This Row],[Marital_Status]]="Absurd",K709+L709+1,marketing_campaign[[#This Row],[Marital_Status]]="Widow",K709+L709+1)</f>
        <v>2</v>
      </c>
      <c r="H709" t="str" cm="1">
        <f t="array" ref="H709">_xlfn.IFS(marketing_campaign[[#This Row],[Family_size]]=1,"Family_with_one_child",marketing_campaign[[#This Row],[Family_size]]&gt;1,"Family_with_more_children")</f>
        <v>Family_with_more_children</v>
      </c>
      <c r="I709">
        <v>43185</v>
      </c>
      <c r="J709" t="str">
        <f>IF(marketing_campaign[[#This Row],[Income]]&gt;=Sheet21!B759,"high_income","low_income")</f>
        <v>high_income</v>
      </c>
      <c r="K709">
        <v>0</v>
      </c>
      <c r="L709">
        <v>1</v>
      </c>
      <c r="M709" s="1">
        <v>41374</v>
      </c>
      <c r="N709">
        <v>88</v>
      </c>
      <c r="O709" t="str" cm="1">
        <f t="array" ref="O709">_xlfn.IFS(AND(marketing_campaign[[#This Row],[Recency]]&gt;=0,marketing_campaign[[#This Row],[Recency]]&lt;=14),"Early Recency",AND(marketing_campaign[[#This Row],[Recency]]&gt;=15,marketing_campaign[[#This Row],[Recency]]&lt;=31),"Mid-Recency",marketing_campaign[[#This Row],[Recency]]&gt;=32,"high Recency")</f>
        <v>high Recency</v>
      </c>
      <c r="P709">
        <v>537</v>
      </c>
      <c r="Q709">
        <v>6</v>
      </c>
      <c r="R709">
        <v>42</v>
      </c>
      <c r="S709">
        <v>16</v>
      </c>
      <c r="T709">
        <v>6</v>
      </c>
      <c r="U709">
        <v>30</v>
      </c>
      <c r="V709">
        <f>marketing_campaign[[#This Row],[MntGoldProds]]+marketing_campaign[[#This Row],[MntSweetProducts]]+marketing_campaign[[#This Row],[MntFishProducts]]+marketing_campaign[[#This Row],[MntMeatProducts]]+marketing_campaign[[#This Row],[MntFruits]]+marketing_campaign[[#This Row],[MntWines]]</f>
        <v>637</v>
      </c>
      <c r="W709">
        <v>2</v>
      </c>
      <c r="X709">
        <v>9</v>
      </c>
      <c r="Y709">
        <v>3</v>
      </c>
      <c r="Z709">
        <v>6</v>
      </c>
      <c r="AA709">
        <f t="shared" si="23"/>
        <v>20</v>
      </c>
      <c r="AB709" t="str" cm="1">
        <f t="array" ref="AB709">_xlfn.IFS(AND(AA709&gt;=0,AA709&lt;=15),"low purchase",AND(AA709&gt;=16,AA709&lt;=30),"mid purchase",AA709&gt;=31,"high purchase")</f>
        <v>mid purchase</v>
      </c>
      <c r="AC709">
        <v>8</v>
      </c>
      <c r="AD709" t="str">
        <f>IF(marketing_campaign[[#This Row],[NumWebVisitsMonth]]&gt;=5.3,"higher_webvists","lower_webvisits")</f>
        <v>higher_webvists</v>
      </c>
      <c r="AE709">
        <v>0</v>
      </c>
      <c r="AF709">
        <v>0</v>
      </c>
      <c r="AG709">
        <v>0</v>
      </c>
      <c r="AH709">
        <v>0</v>
      </c>
      <c r="AI709">
        <v>0</v>
      </c>
      <c r="AJ709">
        <v>0</v>
      </c>
      <c r="AK709">
        <v>3</v>
      </c>
      <c r="AL709">
        <v>11</v>
      </c>
      <c r="AM709">
        <v>0</v>
      </c>
      <c r="AN709">
        <f>marketing_campaign[[#This Row],[AcceptedCmp2]]+marketing_campaign[[#This Row],[AcceptedCmp1]]+marketing_campaign[[#This Row],[AcceptedCmp5]]+marketing_campaign[[#This Row],[AcceptedCmp4]]+marketing_campaign[[#This Row],[AcceptedCmp3]]+marketing_campaign[[#This Row],[Response]]</f>
        <v>0</v>
      </c>
      <c r="AO709" t="str" cm="1">
        <f t="array" ref="AO70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10" spans="1:41" x14ac:dyDescent="0.35">
      <c r="A710">
        <v>3336</v>
      </c>
      <c r="B710">
        <v>1948</v>
      </c>
      <c r="C710">
        <f t="shared" ca="1" si="22"/>
        <v>78</v>
      </c>
      <c r="D710" t="str" cm="1">
        <f t="array" aca="1" ref="D71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710" t="s">
        <v>32</v>
      </c>
      <c r="F710" t="s">
        <v>31</v>
      </c>
      <c r="G710" cm="1">
        <f t="array" ref="G710">_xlfn.IFS(marketing_campaign[[#This Row],[Marital_Status]]="Single",K710+L710+1,marketing_campaign[[#This Row],[Marital_Status]]="Together",K710+L710+2,marketing_campaign[[#This Row],[Marital_Status]]="Alone",K710+L710+1,marketing_campaign[[#This Row],[Marital_Status]]="Married",K710+L710+2,marketing_campaign[[#This Row],[Marital_Status]]="Divorced",K710+L710+1,marketing_campaign[[#This Row],[Marital_Status]]="YOLO",K710+L710+1,marketing_campaign[[#This Row],[Marital_Status]]="Absurd",K710+L710+1,marketing_campaign[[#This Row],[Marital_Status]]="Widow",K710+L710+1)</f>
        <v>3</v>
      </c>
      <c r="H710" t="str" cm="1">
        <f t="array" ref="H710">_xlfn.IFS(marketing_campaign[[#This Row],[Family_size]]=1,"Family_with_one_child",marketing_campaign[[#This Row],[Family_size]]&gt;1,"Family_with_more_children")</f>
        <v>Family_with_more_children</v>
      </c>
      <c r="I710">
        <v>66375</v>
      </c>
      <c r="J710" t="str">
        <f>IF(marketing_campaign[[#This Row],[Income]]&gt;=Sheet21!B760,"high_income","low_income")</f>
        <v>high_income</v>
      </c>
      <c r="K710">
        <v>0</v>
      </c>
      <c r="L710">
        <v>1</v>
      </c>
      <c r="M710" s="1">
        <v>41599</v>
      </c>
      <c r="N710">
        <v>96</v>
      </c>
      <c r="O710" t="str" cm="1">
        <f t="array" ref="O710">_xlfn.IFS(AND(marketing_campaign[[#This Row],[Recency]]&gt;=0,marketing_campaign[[#This Row],[Recency]]&lt;=14),"Early Recency",AND(marketing_campaign[[#This Row],[Recency]]&gt;=15,marketing_campaign[[#This Row],[Recency]]&lt;=31),"Mid-Recency",marketing_campaign[[#This Row],[Recency]]&gt;=32,"high Recency")</f>
        <v>high Recency</v>
      </c>
      <c r="P710">
        <v>712</v>
      </c>
      <c r="Q710">
        <v>0</v>
      </c>
      <c r="R710">
        <v>45</v>
      </c>
      <c r="S710">
        <v>0</v>
      </c>
      <c r="T710">
        <v>0</v>
      </c>
      <c r="U710">
        <v>191</v>
      </c>
      <c r="V710">
        <f>marketing_campaign[[#This Row],[MntGoldProds]]+marketing_campaign[[#This Row],[MntSweetProducts]]+marketing_campaign[[#This Row],[MntFishProducts]]+marketing_campaign[[#This Row],[MntMeatProducts]]+marketing_campaign[[#This Row],[MntFruits]]+marketing_campaign[[#This Row],[MntWines]]</f>
        <v>948</v>
      </c>
      <c r="W710">
        <v>3</v>
      </c>
      <c r="X710">
        <v>2</v>
      </c>
      <c r="Y710">
        <v>4</v>
      </c>
      <c r="Z710">
        <v>5</v>
      </c>
      <c r="AA710">
        <f t="shared" si="23"/>
        <v>14</v>
      </c>
      <c r="AB710" t="str" cm="1">
        <f t="array" ref="AB710">_xlfn.IFS(AND(AA710&gt;=0,AA710&lt;=15),"low purchase",AND(AA710&gt;=16,AA710&lt;=30),"mid purchase",AA710&gt;=31,"high purchase")</f>
        <v>low purchase</v>
      </c>
      <c r="AC710">
        <v>7</v>
      </c>
      <c r="AD710" t="str">
        <f>IF(marketing_campaign[[#This Row],[NumWebVisitsMonth]]&gt;=5.3,"higher_webvists","lower_webvisits")</f>
        <v>higher_webvists</v>
      </c>
      <c r="AE710">
        <v>1</v>
      </c>
      <c r="AF710">
        <v>0</v>
      </c>
      <c r="AG710">
        <v>0</v>
      </c>
      <c r="AH710">
        <v>0</v>
      </c>
      <c r="AI710">
        <v>0</v>
      </c>
      <c r="AJ710">
        <v>0</v>
      </c>
      <c r="AK710">
        <v>3</v>
      </c>
      <c r="AL710">
        <v>11</v>
      </c>
      <c r="AM710">
        <v>0</v>
      </c>
      <c r="AN710">
        <f>marketing_campaign[[#This Row],[AcceptedCmp2]]+marketing_campaign[[#This Row],[AcceptedCmp1]]+marketing_campaign[[#This Row],[AcceptedCmp5]]+marketing_campaign[[#This Row],[AcceptedCmp4]]+marketing_campaign[[#This Row],[AcceptedCmp3]]+marketing_campaign[[#This Row],[Response]]</f>
        <v>1</v>
      </c>
      <c r="AO710" t="str" cm="1">
        <f t="array" ref="AO71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711" spans="1:41" x14ac:dyDescent="0.35">
      <c r="A711">
        <v>4301</v>
      </c>
      <c r="B711">
        <v>1971</v>
      </c>
      <c r="C711">
        <f t="shared" ca="1" si="22"/>
        <v>55</v>
      </c>
      <c r="D711" t="str" cm="1">
        <f t="array" aca="1" ref="D71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11" t="s">
        <v>34</v>
      </c>
      <c r="F711" t="s">
        <v>33</v>
      </c>
      <c r="G711" cm="1">
        <f t="array" ref="G711">_xlfn.IFS(marketing_campaign[[#This Row],[Marital_Status]]="Single",K711+L711+1,marketing_campaign[[#This Row],[Marital_Status]]="Together",K711+L711+2,marketing_campaign[[#This Row],[Marital_Status]]="Alone",K711+L711+1,marketing_campaign[[#This Row],[Marital_Status]]="Married",K711+L711+2,marketing_campaign[[#This Row],[Marital_Status]]="Divorced",K711+L711+1,marketing_campaign[[#This Row],[Marital_Status]]="YOLO",K711+L711+1,marketing_campaign[[#This Row],[Marital_Status]]="Absurd",K711+L711+1,marketing_campaign[[#This Row],[Marital_Status]]="Widow",K711+L711+1)</f>
        <v>3</v>
      </c>
      <c r="H711" t="str" cm="1">
        <f t="array" ref="H711">_xlfn.IFS(marketing_campaign[[#This Row],[Family_size]]=1,"Family_with_one_child",marketing_campaign[[#This Row],[Family_size]]&gt;1,"Family_with_more_children")</f>
        <v>Family_with_more_children</v>
      </c>
      <c r="I711">
        <v>35178</v>
      </c>
      <c r="J711" t="str">
        <f>IF(marketing_campaign[[#This Row],[Income]]&gt;=Sheet21!B761,"high_income","low_income")</f>
        <v>high_income</v>
      </c>
      <c r="K711">
        <v>1</v>
      </c>
      <c r="L711">
        <v>0</v>
      </c>
      <c r="M711" s="1">
        <v>41284</v>
      </c>
      <c r="N711">
        <v>10</v>
      </c>
      <c r="O711" t="str" cm="1">
        <f t="array" ref="O711">_xlfn.IFS(AND(marketing_campaign[[#This Row],[Recency]]&gt;=0,marketing_campaign[[#This Row],[Recency]]&lt;=14),"Early Recency",AND(marketing_campaign[[#This Row],[Recency]]&gt;=15,marketing_campaign[[#This Row],[Recency]]&lt;=31),"Mid-Recency",marketing_campaign[[#This Row],[Recency]]&gt;=32,"high Recency")</f>
        <v>Early Recency</v>
      </c>
      <c r="P711">
        <v>23</v>
      </c>
      <c r="Q711">
        <v>1</v>
      </c>
      <c r="R711">
        <v>13</v>
      </c>
      <c r="S711">
        <v>2</v>
      </c>
      <c r="T711">
        <v>2</v>
      </c>
      <c r="U711">
        <v>18</v>
      </c>
      <c r="V711">
        <f>marketing_campaign[[#This Row],[MntGoldProds]]+marketing_campaign[[#This Row],[MntSweetProducts]]+marketing_campaign[[#This Row],[MntFishProducts]]+marketing_campaign[[#This Row],[MntMeatProducts]]+marketing_campaign[[#This Row],[MntFruits]]+marketing_campaign[[#This Row],[MntWines]]</f>
        <v>59</v>
      </c>
      <c r="W711">
        <v>1</v>
      </c>
      <c r="X711">
        <v>1</v>
      </c>
      <c r="Y711">
        <v>1</v>
      </c>
      <c r="Z711">
        <v>2</v>
      </c>
      <c r="AA711">
        <f t="shared" si="23"/>
        <v>5</v>
      </c>
      <c r="AB711" t="str" cm="1">
        <f t="array" ref="AB711">_xlfn.IFS(AND(AA711&gt;=0,AA711&lt;=15),"low purchase",AND(AA711&gt;=16,AA711&lt;=30),"mid purchase",AA711&gt;=31,"high purchase")</f>
        <v>low purchase</v>
      </c>
      <c r="AC711">
        <v>7</v>
      </c>
      <c r="AD711" t="str">
        <f>IF(marketing_campaign[[#This Row],[NumWebVisitsMonth]]&gt;=5.3,"higher_webvists","lower_webvisits")</f>
        <v>higher_webvists</v>
      </c>
      <c r="AE711">
        <v>1</v>
      </c>
      <c r="AF711">
        <v>0</v>
      </c>
      <c r="AG711">
        <v>0</v>
      </c>
      <c r="AH711">
        <v>0</v>
      </c>
      <c r="AI711">
        <v>0</v>
      </c>
      <c r="AJ711">
        <v>0</v>
      </c>
      <c r="AK711">
        <v>3</v>
      </c>
      <c r="AL711">
        <v>11</v>
      </c>
      <c r="AM711">
        <v>1</v>
      </c>
      <c r="AN711">
        <f>marketing_campaign[[#This Row],[AcceptedCmp2]]+marketing_campaign[[#This Row],[AcceptedCmp1]]+marketing_campaign[[#This Row],[AcceptedCmp5]]+marketing_campaign[[#This Row],[AcceptedCmp4]]+marketing_campaign[[#This Row],[AcceptedCmp3]]+marketing_campaign[[#This Row],[Response]]</f>
        <v>2</v>
      </c>
      <c r="AO711" t="str" cm="1">
        <f t="array" ref="AO71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712" spans="1:41" x14ac:dyDescent="0.35">
      <c r="A712">
        <v>1940</v>
      </c>
      <c r="B712">
        <v>1986</v>
      </c>
      <c r="C712">
        <f t="shared" ca="1" si="22"/>
        <v>40</v>
      </c>
      <c r="D712" t="str" cm="1">
        <f t="array" aca="1" ref="D71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712" t="s">
        <v>29</v>
      </c>
      <c r="F712" t="s">
        <v>33</v>
      </c>
      <c r="G712" cm="1">
        <f t="array" ref="G712">_xlfn.IFS(marketing_campaign[[#This Row],[Marital_Status]]="Single",K712+L712+1,marketing_campaign[[#This Row],[Marital_Status]]="Together",K712+L712+2,marketing_campaign[[#This Row],[Marital_Status]]="Alone",K712+L712+1,marketing_campaign[[#This Row],[Marital_Status]]="Married",K712+L712+2,marketing_campaign[[#This Row],[Marital_Status]]="Divorced",K712+L712+1,marketing_campaign[[#This Row],[Marital_Status]]="YOLO",K712+L712+1,marketing_campaign[[#This Row],[Marital_Status]]="Absurd",K712+L712+1,marketing_campaign[[#This Row],[Marital_Status]]="Widow",K712+L712+1)</f>
        <v>3</v>
      </c>
      <c r="H712" t="str" cm="1">
        <f t="array" ref="H712">_xlfn.IFS(marketing_campaign[[#This Row],[Family_size]]=1,"Family_with_one_child",marketing_campaign[[#This Row],[Family_size]]&gt;1,"Family_with_more_children")</f>
        <v>Family_with_more_children</v>
      </c>
      <c r="I712">
        <v>25252</v>
      </c>
      <c r="J712" t="str">
        <f>IF(marketing_campaign[[#This Row],[Income]]&gt;=Sheet21!B762,"high_income","low_income")</f>
        <v>high_income</v>
      </c>
      <c r="K712">
        <v>1</v>
      </c>
      <c r="L712">
        <v>0</v>
      </c>
      <c r="M712" s="1">
        <v>41467</v>
      </c>
      <c r="N712">
        <v>26</v>
      </c>
      <c r="O712" t="str" cm="1">
        <f t="array" ref="O712">_xlfn.IFS(AND(marketing_campaign[[#This Row],[Recency]]&gt;=0,marketing_campaign[[#This Row],[Recency]]&lt;=14),"Early Recency",AND(marketing_campaign[[#This Row],[Recency]]&gt;=15,marketing_campaign[[#This Row],[Recency]]&lt;=31),"Mid-Recency",marketing_campaign[[#This Row],[Recency]]&gt;=32,"high Recency")</f>
        <v>Mid-Recency</v>
      </c>
      <c r="P712">
        <v>1</v>
      </c>
      <c r="Q712">
        <v>3</v>
      </c>
      <c r="R712">
        <v>4</v>
      </c>
      <c r="S712">
        <v>2</v>
      </c>
      <c r="T712">
        <v>2</v>
      </c>
      <c r="U712">
        <v>6</v>
      </c>
      <c r="V712">
        <f>marketing_campaign[[#This Row],[MntGoldProds]]+marketing_campaign[[#This Row],[MntSweetProducts]]+marketing_campaign[[#This Row],[MntFishProducts]]+marketing_campaign[[#This Row],[MntMeatProducts]]+marketing_campaign[[#This Row],[MntFruits]]+marketing_campaign[[#This Row],[MntWines]]</f>
        <v>18</v>
      </c>
      <c r="W712">
        <v>1</v>
      </c>
      <c r="X712">
        <v>1</v>
      </c>
      <c r="Y712">
        <v>0</v>
      </c>
      <c r="Z712">
        <v>2</v>
      </c>
      <c r="AA712">
        <f t="shared" si="23"/>
        <v>4</v>
      </c>
      <c r="AB712" t="str" cm="1">
        <f t="array" ref="AB712">_xlfn.IFS(AND(AA712&gt;=0,AA712&lt;=15),"low purchase",AND(AA712&gt;=16,AA712&lt;=30),"mid purchase",AA712&gt;=31,"high purchase")</f>
        <v>low purchase</v>
      </c>
      <c r="AC712">
        <v>8</v>
      </c>
      <c r="AD712" t="str">
        <f>IF(marketing_campaign[[#This Row],[NumWebVisitsMonth]]&gt;=5.3,"higher_webvists","lower_webvisits")</f>
        <v>higher_webvists</v>
      </c>
      <c r="AE712">
        <v>0</v>
      </c>
      <c r="AF712">
        <v>0</v>
      </c>
      <c r="AG712">
        <v>0</v>
      </c>
      <c r="AH712">
        <v>0</v>
      </c>
      <c r="AI712">
        <v>0</v>
      </c>
      <c r="AJ712">
        <v>0</v>
      </c>
      <c r="AK712">
        <v>3</v>
      </c>
      <c r="AL712">
        <v>11</v>
      </c>
      <c r="AM712">
        <v>0</v>
      </c>
      <c r="AN712">
        <f>marketing_campaign[[#This Row],[AcceptedCmp2]]+marketing_campaign[[#This Row],[AcceptedCmp1]]+marketing_campaign[[#This Row],[AcceptedCmp5]]+marketing_campaign[[#This Row],[AcceptedCmp4]]+marketing_campaign[[#This Row],[AcceptedCmp3]]+marketing_campaign[[#This Row],[Response]]</f>
        <v>0</v>
      </c>
      <c r="AO712" t="str" cm="1">
        <f t="array" ref="AO71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13" spans="1:41" x14ac:dyDescent="0.35">
      <c r="A713">
        <v>1272</v>
      </c>
      <c r="B713">
        <v>1965</v>
      </c>
      <c r="C713">
        <f t="shared" ca="1" si="22"/>
        <v>61</v>
      </c>
      <c r="D713" t="str" cm="1">
        <f t="array" aca="1" ref="D71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13" t="s">
        <v>34</v>
      </c>
      <c r="F713" t="s">
        <v>30</v>
      </c>
      <c r="G713" cm="1">
        <f t="array" ref="G713">_xlfn.IFS(marketing_campaign[[#This Row],[Marital_Status]]="Single",K713+L713+1,marketing_campaign[[#This Row],[Marital_Status]]="Together",K713+L713+2,marketing_campaign[[#This Row],[Marital_Status]]="Alone",K713+L713+1,marketing_campaign[[#This Row],[Marital_Status]]="Married",K713+L713+2,marketing_campaign[[#This Row],[Marital_Status]]="Divorced",K713+L713+1,marketing_campaign[[#This Row],[Marital_Status]]="YOLO",K713+L713+1,marketing_campaign[[#This Row],[Marital_Status]]="Absurd",K713+L713+1,marketing_campaign[[#This Row],[Marital_Status]]="Widow",K713+L713+1)</f>
        <v>2</v>
      </c>
      <c r="H713" t="str" cm="1">
        <f t="array" ref="H713">_xlfn.IFS(marketing_campaign[[#This Row],[Family_size]]=1,"Family_with_one_child",marketing_campaign[[#This Row],[Family_size]]&gt;1,"Family_with_more_children")</f>
        <v>Family_with_more_children</v>
      </c>
      <c r="I713">
        <v>55250</v>
      </c>
      <c r="J713" t="str">
        <f>IF(marketing_campaign[[#This Row],[Income]]&gt;=Sheet21!B763,"high_income","low_income")</f>
        <v>high_income</v>
      </c>
      <c r="K713">
        <v>0</v>
      </c>
      <c r="L713">
        <v>1</v>
      </c>
      <c r="M713" s="1">
        <v>41203</v>
      </c>
      <c r="N713">
        <v>49</v>
      </c>
      <c r="O713" t="str" cm="1">
        <f t="array" ref="O713">_xlfn.IFS(AND(marketing_campaign[[#This Row],[Recency]]&gt;=0,marketing_campaign[[#This Row],[Recency]]&lt;=14),"Early Recency",AND(marketing_campaign[[#This Row],[Recency]]&gt;=15,marketing_campaign[[#This Row],[Recency]]&lt;=31),"Mid-Recency",marketing_campaign[[#This Row],[Recency]]&gt;=32,"high Recency")</f>
        <v>high Recency</v>
      </c>
      <c r="P713">
        <v>664</v>
      </c>
      <c r="Q713">
        <v>58</v>
      </c>
      <c r="R713">
        <v>83</v>
      </c>
      <c r="S713">
        <v>32</v>
      </c>
      <c r="T713">
        <v>0</v>
      </c>
      <c r="U713">
        <v>66</v>
      </c>
      <c r="V713">
        <f>marketing_campaign[[#This Row],[MntGoldProds]]+marketing_campaign[[#This Row],[MntSweetProducts]]+marketing_campaign[[#This Row],[MntFishProducts]]+marketing_campaign[[#This Row],[MntMeatProducts]]+marketing_campaign[[#This Row],[MntFruits]]+marketing_campaign[[#This Row],[MntWines]]</f>
        <v>903</v>
      </c>
      <c r="W713">
        <v>4</v>
      </c>
      <c r="X713">
        <v>7</v>
      </c>
      <c r="Y713">
        <v>5</v>
      </c>
      <c r="Z713">
        <v>10</v>
      </c>
      <c r="AA713">
        <f t="shared" si="23"/>
        <v>26</v>
      </c>
      <c r="AB713" t="str" cm="1">
        <f t="array" ref="AB713">_xlfn.IFS(AND(AA713&gt;=0,AA713&lt;=15),"low purchase",AND(AA713&gt;=16,AA713&lt;=30),"mid purchase",AA713&gt;=31,"high purchase")</f>
        <v>mid purchase</v>
      </c>
      <c r="AC713">
        <v>5</v>
      </c>
      <c r="AD713" t="str">
        <f>IF(marketing_campaign[[#This Row],[NumWebVisitsMonth]]&gt;=5.3,"higher_webvists","lower_webvisits")</f>
        <v>lower_webvisits</v>
      </c>
      <c r="AE713">
        <v>0</v>
      </c>
      <c r="AF713">
        <v>0</v>
      </c>
      <c r="AG713">
        <v>0</v>
      </c>
      <c r="AH713">
        <v>0</v>
      </c>
      <c r="AI713">
        <v>0</v>
      </c>
      <c r="AJ713">
        <v>0</v>
      </c>
      <c r="AK713">
        <v>3</v>
      </c>
      <c r="AL713">
        <v>11</v>
      </c>
      <c r="AM713">
        <v>0</v>
      </c>
      <c r="AN713">
        <f>marketing_campaign[[#This Row],[AcceptedCmp2]]+marketing_campaign[[#This Row],[AcceptedCmp1]]+marketing_campaign[[#This Row],[AcceptedCmp5]]+marketing_campaign[[#This Row],[AcceptedCmp4]]+marketing_campaign[[#This Row],[AcceptedCmp3]]+marketing_campaign[[#This Row],[Response]]</f>
        <v>0</v>
      </c>
      <c r="AO713" t="str" cm="1">
        <f t="array" ref="AO71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14" spans="1:41" x14ac:dyDescent="0.35">
      <c r="A714">
        <v>1388</v>
      </c>
      <c r="B714">
        <v>1975</v>
      </c>
      <c r="C714">
        <f t="shared" ca="1" si="22"/>
        <v>51</v>
      </c>
      <c r="D714" t="str" cm="1">
        <f t="array" aca="1" ref="D71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14" t="s">
        <v>29</v>
      </c>
      <c r="F714" t="s">
        <v>30</v>
      </c>
      <c r="G714" cm="1">
        <f t="array" ref="G714">_xlfn.IFS(marketing_campaign[[#This Row],[Marital_Status]]="Single",K714+L714+1,marketing_campaign[[#This Row],[Marital_Status]]="Together",K714+L714+2,marketing_campaign[[#This Row],[Marital_Status]]="Alone",K714+L714+1,marketing_campaign[[#This Row],[Marital_Status]]="Married",K714+L714+2,marketing_campaign[[#This Row],[Marital_Status]]="Divorced",K714+L714+1,marketing_campaign[[#This Row],[Marital_Status]]="YOLO",K714+L714+1,marketing_campaign[[#This Row],[Marital_Status]]="Absurd",K714+L714+1,marketing_campaign[[#This Row],[Marital_Status]]="Widow",K714+L714+1)</f>
        <v>2</v>
      </c>
      <c r="H714" t="str" cm="1">
        <f t="array" ref="H714">_xlfn.IFS(marketing_campaign[[#This Row],[Family_size]]=1,"Family_with_one_child",marketing_campaign[[#This Row],[Family_size]]&gt;1,"Family_with_more_children")</f>
        <v>Family_with_more_children</v>
      </c>
      <c r="I714">
        <v>33249</v>
      </c>
      <c r="J714" t="str">
        <f>IF(marketing_campaign[[#This Row],[Income]]&gt;=Sheet21!B764,"high_income","low_income")</f>
        <v>high_income</v>
      </c>
      <c r="K714">
        <v>1</v>
      </c>
      <c r="L714">
        <v>0</v>
      </c>
      <c r="M714" s="1">
        <v>41325</v>
      </c>
      <c r="N714">
        <v>11</v>
      </c>
      <c r="O714" t="str" cm="1">
        <f t="array" ref="O714">_xlfn.IFS(AND(marketing_campaign[[#This Row],[Recency]]&gt;=0,marketing_campaign[[#This Row],[Recency]]&lt;=14),"Early Recency",AND(marketing_campaign[[#This Row],[Recency]]&gt;=15,marketing_campaign[[#This Row],[Recency]]&lt;=31),"Mid-Recency",marketing_campaign[[#This Row],[Recency]]&gt;=32,"high Recency")</f>
        <v>Early Recency</v>
      </c>
      <c r="P714">
        <v>6</v>
      </c>
      <c r="Q714">
        <v>10</v>
      </c>
      <c r="R714">
        <v>21</v>
      </c>
      <c r="S714">
        <v>19</v>
      </c>
      <c r="T714">
        <v>14</v>
      </c>
      <c r="U714">
        <v>42</v>
      </c>
      <c r="V714">
        <f>marketing_campaign[[#This Row],[MntGoldProds]]+marketing_campaign[[#This Row],[MntSweetProducts]]+marketing_campaign[[#This Row],[MntFishProducts]]+marketing_campaign[[#This Row],[MntMeatProducts]]+marketing_campaign[[#This Row],[MntFruits]]+marketing_campaign[[#This Row],[MntWines]]</f>
        <v>112</v>
      </c>
      <c r="W714">
        <v>2</v>
      </c>
      <c r="X714">
        <v>2</v>
      </c>
      <c r="Y714">
        <v>1</v>
      </c>
      <c r="Z714">
        <v>3</v>
      </c>
      <c r="AA714">
        <f t="shared" si="23"/>
        <v>8</v>
      </c>
      <c r="AB714" t="str" cm="1">
        <f t="array" ref="AB714">_xlfn.IFS(AND(AA714&gt;=0,AA714&lt;=15),"low purchase",AND(AA714&gt;=16,AA714&lt;=30),"mid purchase",AA714&gt;=31,"high purchase")</f>
        <v>low purchase</v>
      </c>
      <c r="AC714">
        <v>6</v>
      </c>
      <c r="AD714" t="str">
        <f>IF(marketing_campaign[[#This Row],[NumWebVisitsMonth]]&gt;=5.3,"higher_webvists","lower_webvisits")</f>
        <v>higher_webvists</v>
      </c>
      <c r="AE714">
        <v>0</v>
      </c>
      <c r="AF714">
        <v>0</v>
      </c>
      <c r="AG714">
        <v>0</v>
      </c>
      <c r="AH714">
        <v>0</v>
      </c>
      <c r="AI714">
        <v>0</v>
      </c>
      <c r="AJ714">
        <v>0</v>
      </c>
      <c r="AK714">
        <v>3</v>
      </c>
      <c r="AL714">
        <v>11</v>
      </c>
      <c r="AM714">
        <v>0</v>
      </c>
      <c r="AN714">
        <f>marketing_campaign[[#This Row],[AcceptedCmp2]]+marketing_campaign[[#This Row],[AcceptedCmp1]]+marketing_campaign[[#This Row],[AcceptedCmp5]]+marketing_campaign[[#This Row],[AcceptedCmp4]]+marketing_campaign[[#This Row],[AcceptedCmp3]]+marketing_campaign[[#This Row],[Response]]</f>
        <v>0</v>
      </c>
      <c r="AO714" t="str" cm="1">
        <f t="array" ref="AO71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15" spans="1:41" x14ac:dyDescent="0.35">
      <c r="A715">
        <v>1044</v>
      </c>
      <c r="B715">
        <v>1953</v>
      </c>
      <c r="C715">
        <f t="shared" ca="1" si="22"/>
        <v>73</v>
      </c>
      <c r="D715" t="str" cm="1">
        <f t="array" aca="1" ref="D71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15" t="s">
        <v>29</v>
      </c>
      <c r="F715" t="s">
        <v>31</v>
      </c>
      <c r="G715" cm="1">
        <f t="array" ref="G715">_xlfn.IFS(marketing_campaign[[#This Row],[Marital_Status]]="Single",K715+L715+1,marketing_campaign[[#This Row],[Marital_Status]]="Together",K715+L715+2,marketing_campaign[[#This Row],[Marital_Status]]="Alone",K715+L715+1,marketing_campaign[[#This Row],[Marital_Status]]="Married",K715+L715+2,marketing_campaign[[#This Row],[Marital_Status]]="Divorced",K715+L715+1,marketing_campaign[[#This Row],[Marital_Status]]="YOLO",K715+L715+1,marketing_campaign[[#This Row],[Marital_Status]]="Absurd",K715+L715+1,marketing_campaign[[#This Row],[Marital_Status]]="Widow",K715+L715+1)</f>
        <v>2</v>
      </c>
      <c r="H715" t="str" cm="1">
        <f t="array" ref="H715">_xlfn.IFS(marketing_campaign[[#This Row],[Family_size]]=1,"Family_with_one_child",marketing_campaign[[#This Row],[Family_size]]&gt;1,"Family_with_more_children")</f>
        <v>Family_with_more_children</v>
      </c>
      <c r="I715">
        <v>58398</v>
      </c>
      <c r="J715" t="str">
        <f>IF(marketing_campaign[[#This Row],[Income]]&gt;=Sheet21!B765,"high_income","low_income")</f>
        <v>high_income</v>
      </c>
      <c r="K715">
        <v>0</v>
      </c>
      <c r="L715">
        <v>0</v>
      </c>
      <c r="M715" s="1">
        <v>41408</v>
      </c>
      <c r="N715">
        <v>44</v>
      </c>
      <c r="O715" t="str" cm="1">
        <f t="array" ref="O715">_xlfn.IFS(AND(marketing_campaign[[#This Row],[Recency]]&gt;=0,marketing_campaign[[#This Row],[Recency]]&lt;=14),"Early Recency",AND(marketing_campaign[[#This Row],[Recency]]&gt;=15,marketing_campaign[[#This Row],[Recency]]&lt;=31),"Mid-Recency",marketing_campaign[[#This Row],[Recency]]&gt;=32,"high Recency")</f>
        <v>high Recency</v>
      </c>
      <c r="P715">
        <v>299</v>
      </c>
      <c r="Q715">
        <v>5</v>
      </c>
      <c r="R715">
        <v>201</v>
      </c>
      <c r="S715">
        <v>21</v>
      </c>
      <c r="T715">
        <v>21</v>
      </c>
      <c r="U715">
        <v>49</v>
      </c>
      <c r="V715">
        <f>marketing_campaign[[#This Row],[MntGoldProds]]+marketing_campaign[[#This Row],[MntSweetProducts]]+marketing_campaign[[#This Row],[MntFishProducts]]+marketing_campaign[[#This Row],[MntMeatProducts]]+marketing_campaign[[#This Row],[MntFruits]]+marketing_campaign[[#This Row],[MntWines]]</f>
        <v>596</v>
      </c>
      <c r="W715">
        <v>3</v>
      </c>
      <c r="X715">
        <v>5</v>
      </c>
      <c r="Y715">
        <v>4</v>
      </c>
      <c r="Z715">
        <v>8</v>
      </c>
      <c r="AA715">
        <f t="shared" si="23"/>
        <v>20</v>
      </c>
      <c r="AB715" t="str" cm="1">
        <f t="array" ref="AB715">_xlfn.IFS(AND(AA715&gt;=0,AA715&lt;=15),"low purchase",AND(AA715&gt;=16,AA715&lt;=30),"mid purchase",AA715&gt;=31,"high purchase")</f>
        <v>mid purchase</v>
      </c>
      <c r="AC715">
        <v>4</v>
      </c>
      <c r="AD715" t="str">
        <f>IF(marketing_campaign[[#This Row],[NumWebVisitsMonth]]&gt;=5.3,"higher_webvists","lower_webvisits")</f>
        <v>lower_webvisits</v>
      </c>
      <c r="AE715">
        <v>0</v>
      </c>
      <c r="AF715">
        <v>0</v>
      </c>
      <c r="AG715">
        <v>0</v>
      </c>
      <c r="AH715">
        <v>0</v>
      </c>
      <c r="AI715">
        <v>0</v>
      </c>
      <c r="AJ715">
        <v>0</v>
      </c>
      <c r="AK715">
        <v>3</v>
      </c>
      <c r="AL715">
        <v>11</v>
      </c>
      <c r="AM715">
        <v>0</v>
      </c>
      <c r="AN715">
        <f>marketing_campaign[[#This Row],[AcceptedCmp2]]+marketing_campaign[[#This Row],[AcceptedCmp1]]+marketing_campaign[[#This Row],[AcceptedCmp5]]+marketing_campaign[[#This Row],[AcceptedCmp4]]+marketing_campaign[[#This Row],[AcceptedCmp3]]+marketing_campaign[[#This Row],[Response]]</f>
        <v>0</v>
      </c>
      <c r="AO715" t="str" cm="1">
        <f t="array" ref="AO71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16" spans="1:41" x14ac:dyDescent="0.35">
      <c r="A716">
        <v>6969</v>
      </c>
      <c r="B716">
        <v>1982</v>
      </c>
      <c r="C716">
        <f t="shared" ca="1" si="22"/>
        <v>44</v>
      </c>
      <c r="D716" t="str" cm="1">
        <f t="array" aca="1" ref="D71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716" t="s">
        <v>29</v>
      </c>
      <c r="F716" t="s">
        <v>31</v>
      </c>
      <c r="G716" cm="1">
        <f t="array" ref="G716">_xlfn.IFS(marketing_campaign[[#This Row],[Marital_Status]]="Single",K716+L716+1,marketing_campaign[[#This Row],[Marital_Status]]="Together",K716+L716+2,marketing_campaign[[#This Row],[Marital_Status]]="Alone",K716+L716+1,marketing_campaign[[#This Row],[Marital_Status]]="Married",K716+L716+2,marketing_campaign[[#This Row],[Marital_Status]]="Divorced",K716+L716+1,marketing_campaign[[#This Row],[Marital_Status]]="YOLO",K716+L716+1,marketing_campaign[[#This Row],[Marital_Status]]="Absurd",K716+L716+1,marketing_campaign[[#This Row],[Marital_Status]]="Widow",K716+L716+1)</f>
        <v>3</v>
      </c>
      <c r="H716" t="str" cm="1">
        <f t="array" ref="H716">_xlfn.IFS(marketing_campaign[[#This Row],[Family_size]]=1,"Family_with_one_child",marketing_campaign[[#This Row],[Family_size]]&gt;1,"Family_with_more_children")</f>
        <v>Family_with_more_children</v>
      </c>
      <c r="I716">
        <v>50272</v>
      </c>
      <c r="J716" t="str">
        <f>IF(marketing_campaign[[#This Row],[Income]]&gt;=Sheet21!B766,"high_income","low_income")</f>
        <v>high_income</v>
      </c>
      <c r="K716">
        <v>1</v>
      </c>
      <c r="L716">
        <v>0</v>
      </c>
      <c r="M716" s="1">
        <v>41493</v>
      </c>
      <c r="N716">
        <v>75</v>
      </c>
      <c r="O716" t="str" cm="1">
        <f t="array" ref="O716">_xlfn.IFS(AND(marketing_campaign[[#This Row],[Recency]]&gt;=0,marketing_campaign[[#This Row],[Recency]]&lt;=14),"Early Recency",AND(marketing_campaign[[#This Row],[Recency]]&gt;=15,marketing_campaign[[#This Row],[Recency]]&lt;=31),"Mid-Recency",marketing_campaign[[#This Row],[Recency]]&gt;=32,"high Recency")</f>
        <v>high Recency</v>
      </c>
      <c r="P716">
        <v>99</v>
      </c>
      <c r="Q716">
        <v>13</v>
      </c>
      <c r="R716">
        <v>66</v>
      </c>
      <c r="S716">
        <v>43</v>
      </c>
      <c r="T716">
        <v>8</v>
      </c>
      <c r="U716">
        <v>4</v>
      </c>
      <c r="V716">
        <f>marketing_campaign[[#This Row],[MntGoldProds]]+marketing_campaign[[#This Row],[MntSweetProducts]]+marketing_campaign[[#This Row],[MntFishProducts]]+marketing_campaign[[#This Row],[MntMeatProducts]]+marketing_campaign[[#This Row],[MntFruits]]+marketing_campaign[[#This Row],[MntWines]]</f>
        <v>233</v>
      </c>
      <c r="W716">
        <v>3</v>
      </c>
      <c r="X716">
        <v>4</v>
      </c>
      <c r="Y716">
        <v>1</v>
      </c>
      <c r="Z716">
        <v>5</v>
      </c>
      <c r="AA716">
        <f t="shared" si="23"/>
        <v>13</v>
      </c>
      <c r="AB716" t="str" cm="1">
        <f t="array" ref="AB716">_xlfn.IFS(AND(AA716&gt;=0,AA716&lt;=15),"low purchase",AND(AA716&gt;=16,AA716&lt;=30),"mid purchase",AA716&gt;=31,"high purchase")</f>
        <v>low purchase</v>
      </c>
      <c r="AC716">
        <v>7</v>
      </c>
      <c r="AD716" t="str">
        <f>IF(marketing_campaign[[#This Row],[NumWebVisitsMonth]]&gt;=5.3,"higher_webvists","lower_webvisits")</f>
        <v>higher_webvists</v>
      </c>
      <c r="AE716">
        <v>0</v>
      </c>
      <c r="AF716">
        <v>0</v>
      </c>
      <c r="AG716">
        <v>0</v>
      </c>
      <c r="AH716">
        <v>0</v>
      </c>
      <c r="AI716">
        <v>0</v>
      </c>
      <c r="AJ716">
        <v>0</v>
      </c>
      <c r="AK716">
        <v>3</v>
      </c>
      <c r="AL716">
        <v>11</v>
      </c>
      <c r="AM716">
        <v>0</v>
      </c>
      <c r="AN716">
        <f>marketing_campaign[[#This Row],[AcceptedCmp2]]+marketing_campaign[[#This Row],[AcceptedCmp1]]+marketing_campaign[[#This Row],[AcceptedCmp5]]+marketing_campaign[[#This Row],[AcceptedCmp4]]+marketing_campaign[[#This Row],[AcceptedCmp3]]+marketing_campaign[[#This Row],[Response]]</f>
        <v>0</v>
      </c>
      <c r="AO716" t="str" cm="1">
        <f t="array" ref="AO71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17" spans="1:41" x14ac:dyDescent="0.35">
      <c r="A717">
        <v>10479</v>
      </c>
      <c r="B717">
        <v>1975</v>
      </c>
      <c r="C717">
        <f t="shared" ca="1" si="22"/>
        <v>51</v>
      </c>
      <c r="D717" t="str" cm="1">
        <f t="array" aca="1" ref="D71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17" t="s">
        <v>32</v>
      </c>
      <c r="F717" t="s">
        <v>33</v>
      </c>
      <c r="G717" cm="1">
        <f t="array" ref="G717">_xlfn.IFS(marketing_campaign[[#This Row],[Marital_Status]]="Single",K717+L717+1,marketing_campaign[[#This Row],[Marital_Status]]="Together",K717+L717+2,marketing_campaign[[#This Row],[Marital_Status]]="Alone",K717+L717+1,marketing_campaign[[#This Row],[Marital_Status]]="Married",K717+L717+2,marketing_campaign[[#This Row],[Marital_Status]]="Divorced",K717+L717+1,marketing_campaign[[#This Row],[Marital_Status]]="YOLO",K717+L717+1,marketing_campaign[[#This Row],[Marital_Status]]="Absurd",K717+L717+1,marketing_campaign[[#This Row],[Marital_Status]]="Widow",K717+L717+1)</f>
        <v>2</v>
      </c>
      <c r="H717" t="str" cm="1">
        <f t="array" ref="H717">_xlfn.IFS(marketing_campaign[[#This Row],[Family_size]]=1,"Family_with_one_child",marketing_campaign[[#This Row],[Family_size]]&gt;1,"Family_with_more_children")</f>
        <v>Family_with_more_children</v>
      </c>
      <c r="I717">
        <v>76618</v>
      </c>
      <c r="J717" t="str">
        <f>IF(marketing_campaign[[#This Row],[Income]]&gt;=Sheet21!B767,"high_income","low_income")</f>
        <v>high_income</v>
      </c>
      <c r="K717">
        <v>0</v>
      </c>
      <c r="L717">
        <v>0</v>
      </c>
      <c r="M717" s="1">
        <v>41250</v>
      </c>
      <c r="N717">
        <v>64</v>
      </c>
      <c r="O717" t="str" cm="1">
        <f t="array" ref="O717">_xlfn.IFS(AND(marketing_campaign[[#This Row],[Recency]]&gt;=0,marketing_campaign[[#This Row],[Recency]]&lt;=14),"Early Recency",AND(marketing_campaign[[#This Row],[Recency]]&gt;=15,marketing_campaign[[#This Row],[Recency]]&lt;=31),"Mid-Recency",marketing_campaign[[#This Row],[Recency]]&gt;=32,"high Recency")</f>
        <v>high Recency</v>
      </c>
      <c r="P717">
        <v>749</v>
      </c>
      <c r="Q717">
        <v>40</v>
      </c>
      <c r="R717">
        <v>294</v>
      </c>
      <c r="S717">
        <v>121</v>
      </c>
      <c r="T717">
        <v>160</v>
      </c>
      <c r="U717">
        <v>147</v>
      </c>
      <c r="V717">
        <f>marketing_campaign[[#This Row],[MntGoldProds]]+marketing_campaign[[#This Row],[MntSweetProducts]]+marketing_campaign[[#This Row],[MntFishProducts]]+marketing_campaign[[#This Row],[MntMeatProducts]]+marketing_campaign[[#This Row],[MntFruits]]+marketing_campaign[[#This Row],[MntWines]]</f>
        <v>1511</v>
      </c>
      <c r="W717">
        <v>1</v>
      </c>
      <c r="X717">
        <v>3</v>
      </c>
      <c r="Y717">
        <v>2</v>
      </c>
      <c r="Z717">
        <v>5</v>
      </c>
      <c r="AA717">
        <f t="shared" si="23"/>
        <v>11</v>
      </c>
      <c r="AB717" t="str" cm="1">
        <f t="array" ref="AB717">_xlfn.IFS(AND(AA717&gt;=0,AA717&lt;=15),"low purchase",AND(AA717&gt;=16,AA717&lt;=30),"mid purchase",AA717&gt;=31,"high purchase")</f>
        <v>low purchase</v>
      </c>
      <c r="AC717">
        <v>1</v>
      </c>
      <c r="AD717" t="str">
        <f>IF(marketing_campaign[[#This Row],[NumWebVisitsMonth]]&gt;=5.3,"higher_webvists","lower_webvisits")</f>
        <v>lower_webvisits</v>
      </c>
      <c r="AE717">
        <v>0</v>
      </c>
      <c r="AF717">
        <v>0</v>
      </c>
      <c r="AG717">
        <v>0</v>
      </c>
      <c r="AH717">
        <v>0</v>
      </c>
      <c r="AI717">
        <v>0</v>
      </c>
      <c r="AJ717">
        <v>0</v>
      </c>
      <c r="AK717">
        <v>3</v>
      </c>
      <c r="AL717">
        <v>11</v>
      </c>
      <c r="AM717">
        <v>0</v>
      </c>
      <c r="AN717">
        <f>marketing_campaign[[#This Row],[AcceptedCmp2]]+marketing_campaign[[#This Row],[AcceptedCmp1]]+marketing_campaign[[#This Row],[AcceptedCmp5]]+marketing_campaign[[#This Row],[AcceptedCmp4]]+marketing_campaign[[#This Row],[AcceptedCmp3]]+marketing_campaign[[#This Row],[Response]]</f>
        <v>0</v>
      </c>
      <c r="AO717" t="str" cm="1">
        <f t="array" ref="AO71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18" spans="1:41" x14ac:dyDescent="0.35">
      <c r="A718">
        <v>3619</v>
      </c>
      <c r="B718">
        <v>1960</v>
      </c>
      <c r="C718">
        <f t="shared" ca="1" si="22"/>
        <v>66</v>
      </c>
      <c r="D718" t="str" cm="1">
        <f t="array" aca="1" ref="D71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18" t="s">
        <v>37</v>
      </c>
      <c r="F718" t="s">
        <v>35</v>
      </c>
      <c r="G718" cm="1">
        <f t="array" ref="G718">_xlfn.IFS(marketing_campaign[[#This Row],[Marital_Status]]="Single",K718+L718+1,marketing_campaign[[#This Row],[Marital_Status]]="Together",K718+L718+2,marketing_campaign[[#This Row],[Marital_Status]]="Alone",K718+L718+1,marketing_campaign[[#This Row],[Marital_Status]]="Married",K718+L718+2,marketing_campaign[[#This Row],[Marital_Status]]="Divorced",K718+L718+1,marketing_campaign[[#This Row],[Marital_Status]]="YOLO",K718+L718+1,marketing_campaign[[#This Row],[Marital_Status]]="Absurd",K718+L718+1,marketing_campaign[[#This Row],[Marital_Status]]="Widow",K718+L718+1)</f>
        <v>1</v>
      </c>
      <c r="H718" t="str" cm="1">
        <f t="array" ref="H718">_xlfn.IFS(marketing_campaign[[#This Row],[Family_size]]=1,"Family_with_one_child",marketing_campaign[[#This Row],[Family_size]]&gt;1,"Family_with_more_children")</f>
        <v>Family_with_one_child</v>
      </c>
      <c r="I718">
        <v>87305</v>
      </c>
      <c r="J718" t="str">
        <f>IF(marketing_campaign[[#This Row],[Income]]&gt;=Sheet21!B768,"high_income","low_income")</f>
        <v>high_income</v>
      </c>
      <c r="K718">
        <v>0</v>
      </c>
      <c r="L718">
        <v>0</v>
      </c>
      <c r="M718" s="1">
        <v>41175</v>
      </c>
      <c r="N718">
        <v>19</v>
      </c>
      <c r="O718" t="str" cm="1">
        <f t="array" ref="O718">_xlfn.IFS(AND(marketing_campaign[[#This Row],[Recency]]&gt;=0,marketing_campaign[[#This Row],[Recency]]&lt;=14),"Early Recency",AND(marketing_campaign[[#This Row],[Recency]]&gt;=15,marketing_campaign[[#This Row],[Recency]]&lt;=31),"Mid-Recency",marketing_campaign[[#This Row],[Recency]]&gt;=32,"high Recency")</f>
        <v>Mid-Recency</v>
      </c>
      <c r="P718">
        <v>345</v>
      </c>
      <c r="Q718">
        <v>25</v>
      </c>
      <c r="R718">
        <v>501</v>
      </c>
      <c r="S718">
        <v>63</v>
      </c>
      <c r="T718">
        <v>138</v>
      </c>
      <c r="U718">
        <v>80</v>
      </c>
      <c r="V718">
        <f>marketing_campaign[[#This Row],[MntGoldProds]]+marketing_campaign[[#This Row],[MntSweetProducts]]+marketing_campaign[[#This Row],[MntFishProducts]]+marketing_campaign[[#This Row],[MntMeatProducts]]+marketing_campaign[[#This Row],[MntFruits]]+marketing_campaign[[#This Row],[MntWines]]</f>
        <v>1152</v>
      </c>
      <c r="W718">
        <v>1</v>
      </c>
      <c r="X718">
        <v>5</v>
      </c>
      <c r="Y718">
        <v>3</v>
      </c>
      <c r="Z718">
        <v>8</v>
      </c>
      <c r="AA718">
        <f t="shared" si="23"/>
        <v>17</v>
      </c>
      <c r="AB718" t="str" cm="1">
        <f t="array" ref="AB718">_xlfn.IFS(AND(AA718&gt;=0,AA718&lt;=15),"low purchase",AND(AA718&gt;=16,AA718&lt;=30),"mid purchase",AA718&gt;=31,"high purchase")</f>
        <v>mid purchase</v>
      </c>
      <c r="AC718">
        <v>2</v>
      </c>
      <c r="AD718" t="str">
        <f>IF(marketing_campaign[[#This Row],[NumWebVisitsMonth]]&gt;=5.3,"higher_webvists","lower_webvisits")</f>
        <v>lower_webvisits</v>
      </c>
      <c r="AE718">
        <v>0</v>
      </c>
      <c r="AF718">
        <v>0</v>
      </c>
      <c r="AG718">
        <v>1</v>
      </c>
      <c r="AH718">
        <v>0</v>
      </c>
      <c r="AI718">
        <v>0</v>
      </c>
      <c r="AJ718">
        <v>0</v>
      </c>
      <c r="AK718">
        <v>3</v>
      </c>
      <c r="AL718">
        <v>11</v>
      </c>
      <c r="AM718">
        <v>1</v>
      </c>
      <c r="AN718">
        <f>marketing_campaign[[#This Row],[AcceptedCmp2]]+marketing_campaign[[#This Row],[AcceptedCmp1]]+marketing_campaign[[#This Row],[AcceptedCmp5]]+marketing_campaign[[#This Row],[AcceptedCmp4]]+marketing_campaign[[#This Row],[AcceptedCmp3]]+marketing_campaign[[#This Row],[Response]]</f>
        <v>2</v>
      </c>
      <c r="AO718" t="str" cm="1">
        <f t="array" ref="AO71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719" spans="1:41" x14ac:dyDescent="0.35">
      <c r="A719">
        <v>1715</v>
      </c>
      <c r="B719">
        <v>1978</v>
      </c>
      <c r="C719">
        <f t="shared" ca="1" si="22"/>
        <v>48</v>
      </c>
      <c r="D719" t="str" cm="1">
        <f t="array" aca="1" ref="D71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19" t="s">
        <v>29</v>
      </c>
      <c r="F719" t="s">
        <v>31</v>
      </c>
      <c r="G719" cm="1">
        <f t="array" ref="G719">_xlfn.IFS(marketing_campaign[[#This Row],[Marital_Status]]="Single",K719+L719+1,marketing_campaign[[#This Row],[Marital_Status]]="Together",K719+L719+2,marketing_campaign[[#This Row],[Marital_Status]]="Alone",K719+L719+1,marketing_campaign[[#This Row],[Marital_Status]]="Married",K719+L719+2,marketing_campaign[[#This Row],[Marital_Status]]="Divorced",K719+L719+1,marketing_campaign[[#This Row],[Marital_Status]]="YOLO",K719+L719+1,marketing_campaign[[#This Row],[Marital_Status]]="Absurd",K719+L719+1,marketing_campaign[[#This Row],[Marital_Status]]="Widow",K719+L719+1)</f>
        <v>3</v>
      </c>
      <c r="H719" t="str" cm="1">
        <f t="array" ref="H719">_xlfn.IFS(marketing_campaign[[#This Row],[Family_size]]=1,"Family_with_one_child",marketing_campaign[[#This Row],[Family_size]]&gt;1,"Family_with_more_children")</f>
        <v>Family_with_more_children</v>
      </c>
      <c r="I719">
        <v>25851</v>
      </c>
      <c r="J719" t="str">
        <f>IF(marketing_campaign[[#This Row],[Income]]&gt;=Sheet21!B769,"high_income","low_income")</f>
        <v>high_income</v>
      </c>
      <c r="K719">
        <v>1</v>
      </c>
      <c r="L719">
        <v>0</v>
      </c>
      <c r="M719" s="1">
        <v>41316</v>
      </c>
      <c r="N719">
        <v>45</v>
      </c>
      <c r="O719" t="str" cm="1">
        <f t="array" ref="O719">_xlfn.IFS(AND(marketing_campaign[[#This Row],[Recency]]&gt;=0,marketing_campaign[[#This Row],[Recency]]&lt;=14),"Early Recency",AND(marketing_campaign[[#This Row],[Recency]]&gt;=15,marketing_campaign[[#This Row],[Recency]]&lt;=31),"Mid-Recency",marketing_campaign[[#This Row],[Recency]]&gt;=32,"high Recency")</f>
        <v>high Recency</v>
      </c>
      <c r="P719">
        <v>9</v>
      </c>
      <c r="Q719">
        <v>4</v>
      </c>
      <c r="R719">
        <v>18</v>
      </c>
      <c r="S719">
        <v>7</v>
      </c>
      <c r="T719">
        <v>5</v>
      </c>
      <c r="U719">
        <v>5</v>
      </c>
      <c r="V719">
        <f>marketing_campaign[[#This Row],[MntGoldProds]]+marketing_campaign[[#This Row],[MntSweetProducts]]+marketing_campaign[[#This Row],[MntFishProducts]]+marketing_campaign[[#This Row],[MntMeatProducts]]+marketing_campaign[[#This Row],[MntFruits]]+marketing_campaign[[#This Row],[MntWines]]</f>
        <v>48</v>
      </c>
      <c r="W719">
        <v>2</v>
      </c>
      <c r="X719">
        <v>2</v>
      </c>
      <c r="Y719">
        <v>0</v>
      </c>
      <c r="Z719">
        <v>3</v>
      </c>
      <c r="AA719">
        <f t="shared" si="23"/>
        <v>7</v>
      </c>
      <c r="AB719" t="str" cm="1">
        <f t="array" ref="AB719">_xlfn.IFS(AND(AA719&gt;=0,AA719&lt;=15),"low purchase",AND(AA719&gt;=16,AA719&lt;=30),"mid purchase",AA719&gt;=31,"high purchase")</f>
        <v>low purchase</v>
      </c>
      <c r="AC719">
        <v>7</v>
      </c>
      <c r="AD719" t="str">
        <f>IF(marketing_campaign[[#This Row],[NumWebVisitsMonth]]&gt;=5.3,"higher_webvists","lower_webvisits")</f>
        <v>higher_webvists</v>
      </c>
      <c r="AE719">
        <v>0</v>
      </c>
      <c r="AF719">
        <v>0</v>
      </c>
      <c r="AG719">
        <v>0</v>
      </c>
      <c r="AH719">
        <v>0</v>
      </c>
      <c r="AI719">
        <v>0</v>
      </c>
      <c r="AJ719">
        <v>0</v>
      </c>
      <c r="AK719">
        <v>3</v>
      </c>
      <c r="AL719">
        <v>11</v>
      </c>
      <c r="AM719">
        <v>0</v>
      </c>
      <c r="AN719">
        <f>marketing_campaign[[#This Row],[AcceptedCmp2]]+marketing_campaign[[#This Row],[AcceptedCmp1]]+marketing_campaign[[#This Row],[AcceptedCmp5]]+marketing_campaign[[#This Row],[AcceptedCmp4]]+marketing_campaign[[#This Row],[AcceptedCmp3]]+marketing_campaign[[#This Row],[Response]]</f>
        <v>0</v>
      </c>
      <c r="AO719" t="str" cm="1">
        <f t="array" ref="AO71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20" spans="1:41" x14ac:dyDescent="0.35">
      <c r="A720">
        <v>10159</v>
      </c>
      <c r="B720">
        <v>1970</v>
      </c>
      <c r="C720">
        <f t="shared" ca="1" si="22"/>
        <v>56</v>
      </c>
      <c r="D720" t="str" cm="1">
        <f t="array" aca="1" ref="D72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20" t="s">
        <v>29</v>
      </c>
      <c r="F720" t="s">
        <v>35</v>
      </c>
      <c r="G720" cm="1">
        <f t="array" ref="G720">_xlfn.IFS(marketing_campaign[[#This Row],[Marital_Status]]="Single",K720+L720+1,marketing_campaign[[#This Row],[Marital_Status]]="Together",K720+L720+2,marketing_campaign[[#This Row],[Marital_Status]]="Alone",K720+L720+1,marketing_campaign[[#This Row],[Marital_Status]]="Married",K720+L720+2,marketing_campaign[[#This Row],[Marital_Status]]="Divorced",K720+L720+1,marketing_campaign[[#This Row],[Marital_Status]]="YOLO",K720+L720+1,marketing_campaign[[#This Row],[Marital_Status]]="Absurd",K720+L720+1,marketing_campaign[[#This Row],[Marital_Status]]="Widow",K720+L720+1)</f>
        <v>2</v>
      </c>
      <c r="H720" t="str" cm="1">
        <f t="array" ref="H720">_xlfn.IFS(marketing_campaign[[#This Row],[Family_size]]=1,"Family_with_one_child",marketing_campaign[[#This Row],[Family_size]]&gt;1,"Family_with_more_children")</f>
        <v>Family_with_more_children</v>
      </c>
      <c r="I720">
        <v>58710</v>
      </c>
      <c r="J720" t="str">
        <f>IF(marketing_campaign[[#This Row],[Income]]&gt;=Sheet21!B770,"high_income","low_income")</f>
        <v>high_income</v>
      </c>
      <c r="K720">
        <v>0</v>
      </c>
      <c r="L720">
        <v>1</v>
      </c>
      <c r="M720" s="1">
        <v>41364</v>
      </c>
      <c r="N720">
        <v>77</v>
      </c>
      <c r="O720" t="str" cm="1">
        <f t="array" ref="O720">_xlfn.IFS(AND(marketing_campaign[[#This Row],[Recency]]&gt;=0,marketing_campaign[[#This Row],[Recency]]&lt;=14),"Early Recency",AND(marketing_campaign[[#This Row],[Recency]]&gt;=15,marketing_campaign[[#This Row],[Recency]]&lt;=31),"Mid-Recency",marketing_campaign[[#This Row],[Recency]]&gt;=32,"high Recency")</f>
        <v>high Recency</v>
      </c>
      <c r="P720">
        <v>440</v>
      </c>
      <c r="Q720">
        <v>81</v>
      </c>
      <c r="R720">
        <v>368</v>
      </c>
      <c r="S720">
        <v>0</v>
      </c>
      <c r="T720">
        <v>122</v>
      </c>
      <c r="U720">
        <v>174</v>
      </c>
      <c r="V720">
        <f>marketing_campaign[[#This Row],[MntGoldProds]]+marketing_campaign[[#This Row],[MntSweetProducts]]+marketing_campaign[[#This Row],[MntFishProducts]]+marketing_campaign[[#This Row],[MntMeatProducts]]+marketing_campaign[[#This Row],[MntFruits]]+marketing_campaign[[#This Row],[MntWines]]</f>
        <v>1185</v>
      </c>
      <c r="W720">
        <v>6</v>
      </c>
      <c r="X720">
        <v>11</v>
      </c>
      <c r="Y720">
        <v>5</v>
      </c>
      <c r="Z720">
        <v>9</v>
      </c>
      <c r="AA720">
        <f t="shared" si="23"/>
        <v>31</v>
      </c>
      <c r="AB720" t="str" cm="1">
        <f t="array" ref="AB720">_xlfn.IFS(AND(AA720&gt;=0,AA720&lt;=15),"low purchase",AND(AA720&gt;=16,AA720&lt;=30),"mid purchase",AA720&gt;=31,"high purchase")</f>
        <v>high purchase</v>
      </c>
      <c r="AC720">
        <v>6</v>
      </c>
      <c r="AD720" t="str">
        <f>IF(marketing_campaign[[#This Row],[NumWebVisitsMonth]]&gt;=5.3,"higher_webvists","lower_webvisits")</f>
        <v>higher_webvists</v>
      </c>
      <c r="AE720">
        <v>0</v>
      </c>
      <c r="AF720">
        <v>0</v>
      </c>
      <c r="AG720">
        <v>0</v>
      </c>
      <c r="AH720">
        <v>0</v>
      </c>
      <c r="AI720">
        <v>0</v>
      </c>
      <c r="AJ720">
        <v>0</v>
      </c>
      <c r="AK720">
        <v>3</v>
      </c>
      <c r="AL720">
        <v>11</v>
      </c>
      <c r="AM720">
        <v>0</v>
      </c>
      <c r="AN720">
        <f>marketing_campaign[[#This Row],[AcceptedCmp2]]+marketing_campaign[[#This Row],[AcceptedCmp1]]+marketing_campaign[[#This Row],[AcceptedCmp5]]+marketing_campaign[[#This Row],[AcceptedCmp4]]+marketing_campaign[[#This Row],[AcceptedCmp3]]+marketing_campaign[[#This Row],[Response]]</f>
        <v>0</v>
      </c>
      <c r="AO720" t="str" cm="1">
        <f t="array" ref="AO72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21" spans="1:41" x14ac:dyDescent="0.35">
      <c r="A721">
        <v>1463</v>
      </c>
      <c r="B721">
        <v>1958</v>
      </c>
      <c r="C721">
        <f t="shared" ca="1" si="22"/>
        <v>68</v>
      </c>
      <c r="D721" t="str" cm="1">
        <f t="array" aca="1" ref="D72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21" t="s">
        <v>29</v>
      </c>
      <c r="F721" t="s">
        <v>30</v>
      </c>
      <c r="G721" cm="1">
        <f t="array" ref="G721">_xlfn.IFS(marketing_campaign[[#This Row],[Marital_Status]]="Single",K721+L721+1,marketing_campaign[[#This Row],[Marital_Status]]="Together",K721+L721+2,marketing_campaign[[#This Row],[Marital_Status]]="Alone",K721+L721+1,marketing_campaign[[#This Row],[Marital_Status]]="Married",K721+L721+2,marketing_campaign[[#This Row],[Marital_Status]]="Divorced",K721+L721+1,marketing_campaign[[#This Row],[Marital_Status]]="YOLO",K721+L721+1,marketing_campaign[[#This Row],[Marital_Status]]="Absurd",K721+L721+1,marketing_campaign[[#This Row],[Marital_Status]]="Widow",K721+L721+1)</f>
        <v>3</v>
      </c>
      <c r="H721" t="str" cm="1">
        <f t="array" ref="H721">_xlfn.IFS(marketing_campaign[[#This Row],[Family_size]]=1,"Family_with_one_child",marketing_campaign[[#This Row],[Family_size]]&gt;1,"Family_with_more_children")</f>
        <v>Family_with_more_children</v>
      </c>
      <c r="I721">
        <v>45160</v>
      </c>
      <c r="J721" t="str">
        <f>IF(marketing_campaign[[#This Row],[Income]]&gt;=Sheet21!B771,"high_income","low_income")</f>
        <v>high_income</v>
      </c>
      <c r="K721">
        <v>1</v>
      </c>
      <c r="L721">
        <v>1</v>
      </c>
      <c r="M721" s="1">
        <v>41727</v>
      </c>
      <c r="N721">
        <v>9</v>
      </c>
      <c r="O721" t="str" cm="1">
        <f t="array" ref="O721">_xlfn.IFS(AND(marketing_campaign[[#This Row],[Recency]]&gt;=0,marketing_campaign[[#This Row],[Recency]]&lt;=14),"Early Recency",AND(marketing_campaign[[#This Row],[Recency]]&gt;=15,marketing_campaign[[#This Row],[Recency]]&lt;=31),"Mid-Recency",marketing_campaign[[#This Row],[Recency]]&gt;=32,"high Recency")</f>
        <v>Early Recency</v>
      </c>
      <c r="P721">
        <v>8</v>
      </c>
      <c r="Q721">
        <v>2</v>
      </c>
      <c r="R721">
        <v>5</v>
      </c>
      <c r="S721">
        <v>3</v>
      </c>
      <c r="T721">
        <v>0</v>
      </c>
      <c r="U721">
        <v>3</v>
      </c>
      <c r="V721">
        <f>marketing_campaign[[#This Row],[MntGoldProds]]+marketing_campaign[[#This Row],[MntSweetProducts]]+marketing_campaign[[#This Row],[MntFishProducts]]+marketing_campaign[[#This Row],[MntMeatProducts]]+marketing_campaign[[#This Row],[MntFruits]]+marketing_campaign[[#This Row],[MntWines]]</f>
        <v>21</v>
      </c>
      <c r="W721">
        <v>1</v>
      </c>
      <c r="X721">
        <v>1</v>
      </c>
      <c r="Y721">
        <v>0</v>
      </c>
      <c r="Z721">
        <v>2</v>
      </c>
      <c r="AA721">
        <f t="shared" si="23"/>
        <v>4</v>
      </c>
      <c r="AB721" t="str" cm="1">
        <f t="array" ref="AB721">_xlfn.IFS(AND(AA721&gt;=0,AA721&lt;=15),"low purchase",AND(AA721&gt;=16,AA721&lt;=30),"mid purchase",AA721&gt;=31,"high purchase")</f>
        <v>low purchase</v>
      </c>
      <c r="AC721">
        <v>7</v>
      </c>
      <c r="AD721" t="str">
        <f>IF(marketing_campaign[[#This Row],[NumWebVisitsMonth]]&gt;=5.3,"higher_webvists","lower_webvisits")</f>
        <v>higher_webvists</v>
      </c>
      <c r="AE721">
        <v>0</v>
      </c>
      <c r="AF721">
        <v>0</v>
      </c>
      <c r="AG721">
        <v>0</v>
      </c>
      <c r="AH721">
        <v>0</v>
      </c>
      <c r="AI721">
        <v>0</v>
      </c>
      <c r="AJ721">
        <v>0</v>
      </c>
      <c r="AK721">
        <v>3</v>
      </c>
      <c r="AL721">
        <v>11</v>
      </c>
      <c r="AM721">
        <v>0</v>
      </c>
      <c r="AN721">
        <f>marketing_campaign[[#This Row],[AcceptedCmp2]]+marketing_campaign[[#This Row],[AcceptedCmp1]]+marketing_campaign[[#This Row],[AcceptedCmp5]]+marketing_campaign[[#This Row],[AcceptedCmp4]]+marketing_campaign[[#This Row],[AcceptedCmp3]]+marketing_campaign[[#This Row],[Response]]</f>
        <v>0</v>
      </c>
      <c r="AO721" t="str" cm="1">
        <f t="array" ref="AO72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22" spans="1:41" x14ac:dyDescent="0.35">
      <c r="A722">
        <v>5114</v>
      </c>
      <c r="B722">
        <v>1965</v>
      </c>
      <c r="C722">
        <f t="shared" ca="1" si="22"/>
        <v>61</v>
      </c>
      <c r="D722" t="str" cm="1">
        <f t="array" aca="1" ref="D72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22" t="s">
        <v>34</v>
      </c>
      <c r="F722" t="s">
        <v>33</v>
      </c>
      <c r="G722" cm="1">
        <f t="array" ref="G722">_xlfn.IFS(marketing_campaign[[#This Row],[Marital_Status]]="Single",K722+L722+1,marketing_campaign[[#This Row],[Marital_Status]]="Together",K722+L722+2,marketing_campaign[[#This Row],[Marital_Status]]="Alone",K722+L722+1,marketing_campaign[[#This Row],[Marital_Status]]="Married",K722+L722+2,marketing_campaign[[#This Row],[Marital_Status]]="Divorced",K722+L722+1,marketing_campaign[[#This Row],[Marital_Status]]="YOLO",K722+L722+1,marketing_campaign[[#This Row],[Marital_Status]]="Absurd",K722+L722+1,marketing_campaign[[#This Row],[Marital_Status]]="Widow",K722+L722+1)</f>
        <v>3</v>
      </c>
      <c r="H722" t="str" cm="1">
        <f t="array" ref="H722">_xlfn.IFS(marketing_campaign[[#This Row],[Family_size]]=1,"Family_with_one_child",marketing_campaign[[#This Row],[Family_size]]&gt;1,"Family_with_more_children")</f>
        <v>Family_with_more_children</v>
      </c>
      <c r="I722">
        <v>74806</v>
      </c>
      <c r="J722" t="str">
        <f>IF(marketing_campaign[[#This Row],[Income]]&gt;=Sheet21!B772,"high_income","low_income")</f>
        <v>high_income</v>
      </c>
      <c r="K722">
        <v>0</v>
      </c>
      <c r="L722">
        <v>1</v>
      </c>
      <c r="M722" s="1">
        <v>41262</v>
      </c>
      <c r="N722">
        <v>1</v>
      </c>
      <c r="O722" t="str" cm="1">
        <f t="array" ref="O722">_xlfn.IFS(AND(marketing_campaign[[#This Row],[Recency]]&gt;=0,marketing_campaign[[#This Row],[Recency]]&lt;=14),"Early Recency",AND(marketing_campaign[[#This Row],[Recency]]&gt;=15,marketing_campaign[[#This Row],[Recency]]&lt;=31),"Mid-Recency",marketing_campaign[[#This Row],[Recency]]&gt;=32,"high Recency")</f>
        <v>Early Recency</v>
      </c>
      <c r="P722">
        <v>670</v>
      </c>
      <c r="Q722">
        <v>9</v>
      </c>
      <c r="R722">
        <v>249</v>
      </c>
      <c r="S722">
        <v>0</v>
      </c>
      <c r="T722">
        <v>28</v>
      </c>
      <c r="U722">
        <v>9</v>
      </c>
      <c r="V722">
        <f>marketing_campaign[[#This Row],[MntGoldProds]]+marketing_campaign[[#This Row],[MntSweetProducts]]+marketing_campaign[[#This Row],[MntFishProducts]]+marketing_campaign[[#This Row],[MntMeatProducts]]+marketing_campaign[[#This Row],[MntFruits]]+marketing_campaign[[#This Row],[MntWines]]</f>
        <v>965</v>
      </c>
      <c r="W722">
        <v>2</v>
      </c>
      <c r="X722">
        <v>5</v>
      </c>
      <c r="Y722">
        <v>4</v>
      </c>
      <c r="Z722">
        <v>5</v>
      </c>
      <c r="AA722">
        <f t="shared" si="23"/>
        <v>16</v>
      </c>
      <c r="AB722" t="str" cm="1">
        <f t="array" ref="AB722">_xlfn.IFS(AND(AA722&gt;=0,AA722&lt;=15),"low purchase",AND(AA722&gt;=16,AA722&lt;=30),"mid purchase",AA722&gt;=31,"high purchase")</f>
        <v>mid purchase</v>
      </c>
      <c r="AC722">
        <v>4</v>
      </c>
      <c r="AD722" t="str">
        <f>IF(marketing_campaign[[#This Row],[NumWebVisitsMonth]]&gt;=5.3,"higher_webvists","lower_webvisits")</f>
        <v>lower_webvisits</v>
      </c>
      <c r="AE722">
        <v>0</v>
      </c>
      <c r="AF722">
        <v>0</v>
      </c>
      <c r="AG722">
        <v>0</v>
      </c>
      <c r="AH722">
        <v>0</v>
      </c>
      <c r="AI722">
        <v>0</v>
      </c>
      <c r="AJ722">
        <v>0</v>
      </c>
      <c r="AK722">
        <v>3</v>
      </c>
      <c r="AL722">
        <v>11</v>
      </c>
      <c r="AM722">
        <v>0</v>
      </c>
      <c r="AN722">
        <f>marketing_campaign[[#This Row],[AcceptedCmp2]]+marketing_campaign[[#This Row],[AcceptedCmp1]]+marketing_campaign[[#This Row],[AcceptedCmp5]]+marketing_campaign[[#This Row],[AcceptedCmp4]]+marketing_campaign[[#This Row],[AcceptedCmp3]]+marketing_campaign[[#This Row],[Response]]</f>
        <v>0</v>
      </c>
      <c r="AO722" t="str" cm="1">
        <f t="array" ref="AO72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23" spans="1:41" x14ac:dyDescent="0.35">
      <c r="A723">
        <v>4990</v>
      </c>
      <c r="B723">
        <v>1954</v>
      </c>
      <c r="C723">
        <f t="shared" ca="1" si="22"/>
        <v>72</v>
      </c>
      <c r="D723" t="str" cm="1">
        <f t="array" aca="1" ref="D72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23" t="s">
        <v>29</v>
      </c>
      <c r="F723" t="s">
        <v>33</v>
      </c>
      <c r="G723" cm="1">
        <f t="array" ref="G723">_xlfn.IFS(marketing_campaign[[#This Row],[Marital_Status]]="Single",K723+L723+1,marketing_campaign[[#This Row],[Marital_Status]]="Together",K723+L723+2,marketing_campaign[[#This Row],[Marital_Status]]="Alone",K723+L723+1,marketing_campaign[[#This Row],[Marital_Status]]="Married",K723+L723+2,marketing_campaign[[#This Row],[Marital_Status]]="Divorced",K723+L723+1,marketing_campaign[[#This Row],[Marital_Status]]="YOLO",K723+L723+1,marketing_campaign[[#This Row],[Marital_Status]]="Absurd",K723+L723+1,marketing_campaign[[#This Row],[Marital_Status]]="Widow",K723+L723+1)</f>
        <v>2</v>
      </c>
      <c r="H723" t="str" cm="1">
        <f t="array" ref="H723">_xlfn.IFS(marketing_campaign[[#This Row],[Family_size]]=1,"Family_with_one_child",marketing_campaign[[#This Row],[Family_size]]&gt;1,"Family_with_more_children")</f>
        <v>Family_with_more_children</v>
      </c>
      <c r="I723">
        <v>59111</v>
      </c>
      <c r="J723" t="str">
        <f>IF(marketing_campaign[[#This Row],[Income]]&gt;=Sheet21!B773,"high_income","low_income")</f>
        <v>high_income</v>
      </c>
      <c r="K723">
        <v>0</v>
      </c>
      <c r="L723">
        <v>0</v>
      </c>
      <c r="M723" s="1">
        <v>41396</v>
      </c>
      <c r="N723">
        <v>90</v>
      </c>
      <c r="O723" t="str" cm="1">
        <f t="array" ref="O723">_xlfn.IFS(AND(marketing_campaign[[#This Row],[Recency]]&gt;=0,marketing_campaign[[#This Row],[Recency]]&lt;=14),"Early Recency",AND(marketing_campaign[[#This Row],[Recency]]&gt;=15,marketing_campaign[[#This Row],[Recency]]&lt;=31),"Mid-Recency",marketing_campaign[[#This Row],[Recency]]&gt;=32,"high Recency")</f>
        <v>high Recency</v>
      </c>
      <c r="P723">
        <v>524</v>
      </c>
      <c r="Q723">
        <v>0</v>
      </c>
      <c r="R723">
        <v>134</v>
      </c>
      <c r="S723">
        <v>28</v>
      </c>
      <c r="T723">
        <v>28</v>
      </c>
      <c r="U723">
        <v>155</v>
      </c>
      <c r="V723">
        <f>marketing_campaign[[#This Row],[MntGoldProds]]+marketing_campaign[[#This Row],[MntSweetProducts]]+marketing_campaign[[#This Row],[MntFishProducts]]+marketing_campaign[[#This Row],[MntMeatProducts]]+marketing_campaign[[#This Row],[MntFruits]]+marketing_campaign[[#This Row],[MntWines]]</f>
        <v>869</v>
      </c>
      <c r="W723">
        <v>1</v>
      </c>
      <c r="X723">
        <v>11</v>
      </c>
      <c r="Y723">
        <v>1</v>
      </c>
      <c r="Z723">
        <v>8</v>
      </c>
      <c r="AA723">
        <f t="shared" si="23"/>
        <v>21</v>
      </c>
      <c r="AB723" t="str" cm="1">
        <f t="array" ref="AB723">_xlfn.IFS(AND(AA723&gt;=0,AA723&lt;=15),"low purchase",AND(AA723&gt;=16,AA723&lt;=30),"mid purchase",AA723&gt;=31,"high purchase")</f>
        <v>mid purchase</v>
      </c>
      <c r="AC723">
        <v>7</v>
      </c>
      <c r="AD723" t="str">
        <f>IF(marketing_campaign[[#This Row],[NumWebVisitsMonth]]&gt;=5.3,"higher_webvists","lower_webvisits")</f>
        <v>higher_webvists</v>
      </c>
      <c r="AE723">
        <v>0</v>
      </c>
      <c r="AF723">
        <v>0</v>
      </c>
      <c r="AG723">
        <v>0</v>
      </c>
      <c r="AH723">
        <v>0</v>
      </c>
      <c r="AI723">
        <v>0</v>
      </c>
      <c r="AJ723">
        <v>0</v>
      </c>
      <c r="AK723">
        <v>3</v>
      </c>
      <c r="AL723">
        <v>11</v>
      </c>
      <c r="AM723">
        <v>0</v>
      </c>
      <c r="AN723">
        <f>marketing_campaign[[#This Row],[AcceptedCmp2]]+marketing_campaign[[#This Row],[AcceptedCmp1]]+marketing_campaign[[#This Row],[AcceptedCmp5]]+marketing_campaign[[#This Row],[AcceptedCmp4]]+marketing_campaign[[#This Row],[AcceptedCmp3]]+marketing_campaign[[#This Row],[Response]]</f>
        <v>0</v>
      </c>
      <c r="AO723" t="str" cm="1">
        <f t="array" ref="AO72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24" spans="1:41" x14ac:dyDescent="0.35">
      <c r="A724">
        <v>4329</v>
      </c>
      <c r="B724">
        <v>1984</v>
      </c>
      <c r="C724">
        <f t="shared" ca="1" si="22"/>
        <v>42</v>
      </c>
      <c r="D724" t="str" cm="1">
        <f t="array" aca="1" ref="D72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724" t="s">
        <v>32</v>
      </c>
      <c r="F724" t="s">
        <v>33</v>
      </c>
      <c r="G724" cm="1">
        <f t="array" ref="G724">_xlfn.IFS(marketing_campaign[[#This Row],[Marital_Status]]="Single",K724+L724+1,marketing_campaign[[#This Row],[Marital_Status]]="Together",K724+L724+2,marketing_campaign[[#This Row],[Marital_Status]]="Alone",K724+L724+1,marketing_campaign[[#This Row],[Marital_Status]]="Married",K724+L724+2,marketing_campaign[[#This Row],[Marital_Status]]="Divorced",K724+L724+1,marketing_campaign[[#This Row],[Marital_Status]]="YOLO",K724+L724+1,marketing_campaign[[#This Row],[Marital_Status]]="Absurd",K724+L724+1,marketing_campaign[[#This Row],[Marital_Status]]="Widow",K724+L724+1)</f>
        <v>3</v>
      </c>
      <c r="H724" t="str" cm="1">
        <f t="array" ref="H724">_xlfn.IFS(marketing_campaign[[#This Row],[Family_size]]=1,"Family_with_one_child",marketing_campaign[[#This Row],[Family_size]]&gt;1,"Family_with_more_children")</f>
        <v>Family_with_more_children</v>
      </c>
      <c r="I724">
        <v>18988</v>
      </c>
      <c r="J724" t="str">
        <f>IF(marketing_campaign[[#This Row],[Income]]&gt;=Sheet21!B774,"high_income","low_income")</f>
        <v>high_income</v>
      </c>
      <c r="K724">
        <v>1</v>
      </c>
      <c r="L724">
        <v>0</v>
      </c>
      <c r="M724" s="1">
        <v>41782</v>
      </c>
      <c r="N724">
        <v>43</v>
      </c>
      <c r="O724" t="str" cm="1">
        <f t="array" ref="O724">_xlfn.IFS(AND(marketing_campaign[[#This Row],[Recency]]&gt;=0,marketing_campaign[[#This Row],[Recency]]&lt;=14),"Early Recency",AND(marketing_campaign[[#This Row],[Recency]]&gt;=15,marketing_campaign[[#This Row],[Recency]]&lt;=31),"Mid-Recency",marketing_campaign[[#This Row],[Recency]]&gt;=32,"high Recency")</f>
        <v>high Recency</v>
      </c>
      <c r="P724">
        <v>6</v>
      </c>
      <c r="Q724">
        <v>0</v>
      </c>
      <c r="R724">
        <v>6</v>
      </c>
      <c r="S724">
        <v>2</v>
      </c>
      <c r="T724">
        <v>1</v>
      </c>
      <c r="U724">
        <v>1</v>
      </c>
      <c r="V724">
        <f>marketing_campaign[[#This Row],[MntGoldProds]]+marketing_campaign[[#This Row],[MntSweetProducts]]+marketing_campaign[[#This Row],[MntFishProducts]]+marketing_campaign[[#This Row],[MntMeatProducts]]+marketing_campaign[[#This Row],[MntFruits]]+marketing_campaign[[#This Row],[MntWines]]</f>
        <v>16</v>
      </c>
      <c r="W724">
        <v>2</v>
      </c>
      <c r="X724">
        <v>1</v>
      </c>
      <c r="Y724">
        <v>0</v>
      </c>
      <c r="Z724">
        <v>3</v>
      </c>
      <c r="AA724">
        <f t="shared" si="23"/>
        <v>6</v>
      </c>
      <c r="AB724" t="str" cm="1">
        <f t="array" ref="AB724">_xlfn.IFS(AND(AA724&gt;=0,AA724&lt;=15),"low purchase",AND(AA724&gt;=16,AA724&lt;=30),"mid purchase",AA724&gt;=31,"high purchase")</f>
        <v>low purchase</v>
      </c>
      <c r="AC724">
        <v>7</v>
      </c>
      <c r="AD724" t="str">
        <f>IF(marketing_campaign[[#This Row],[NumWebVisitsMonth]]&gt;=5.3,"higher_webvists","lower_webvisits")</f>
        <v>higher_webvists</v>
      </c>
      <c r="AE724">
        <v>0</v>
      </c>
      <c r="AF724">
        <v>0</v>
      </c>
      <c r="AG724">
        <v>0</v>
      </c>
      <c r="AH724">
        <v>0</v>
      </c>
      <c r="AI724">
        <v>0</v>
      </c>
      <c r="AJ724">
        <v>0</v>
      </c>
      <c r="AK724">
        <v>3</v>
      </c>
      <c r="AL724">
        <v>11</v>
      </c>
      <c r="AM724">
        <v>0</v>
      </c>
      <c r="AN724">
        <f>marketing_campaign[[#This Row],[AcceptedCmp2]]+marketing_campaign[[#This Row],[AcceptedCmp1]]+marketing_campaign[[#This Row],[AcceptedCmp5]]+marketing_campaign[[#This Row],[AcceptedCmp4]]+marketing_campaign[[#This Row],[AcceptedCmp3]]+marketing_campaign[[#This Row],[Response]]</f>
        <v>0</v>
      </c>
      <c r="AO724" t="str" cm="1">
        <f t="array" ref="AO72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25" spans="1:41" x14ac:dyDescent="0.35">
      <c r="A725">
        <v>10936</v>
      </c>
      <c r="B725">
        <v>1965</v>
      </c>
      <c r="C725">
        <f t="shared" ca="1" si="22"/>
        <v>61</v>
      </c>
      <c r="D725" t="str" cm="1">
        <f t="array" aca="1" ref="D72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25" t="s">
        <v>29</v>
      </c>
      <c r="F725" t="s">
        <v>33</v>
      </c>
      <c r="G725" cm="1">
        <f t="array" ref="G725">_xlfn.IFS(marketing_campaign[[#This Row],[Marital_Status]]="Single",K725+L725+1,marketing_campaign[[#This Row],[Marital_Status]]="Together",K725+L725+2,marketing_campaign[[#This Row],[Marital_Status]]="Alone",K725+L725+1,marketing_campaign[[#This Row],[Marital_Status]]="Married",K725+L725+2,marketing_campaign[[#This Row],[Marital_Status]]="Divorced",K725+L725+1,marketing_campaign[[#This Row],[Marital_Status]]="YOLO",K725+L725+1,marketing_campaign[[#This Row],[Marital_Status]]="Absurd",K725+L725+1,marketing_campaign[[#This Row],[Marital_Status]]="Widow",K725+L725+1)</f>
        <v>2</v>
      </c>
      <c r="H725" t="str" cm="1">
        <f t="array" ref="H725">_xlfn.IFS(marketing_campaign[[#This Row],[Family_size]]=1,"Family_with_one_child",marketing_campaign[[#This Row],[Family_size]]&gt;1,"Family_with_more_children")</f>
        <v>Family_with_more_children</v>
      </c>
      <c r="I725">
        <v>72190</v>
      </c>
      <c r="J725" t="str">
        <f>IF(marketing_campaign[[#This Row],[Income]]&gt;=Sheet21!B775,"high_income","low_income")</f>
        <v>high_income</v>
      </c>
      <c r="K725">
        <v>0</v>
      </c>
      <c r="L725">
        <v>0</v>
      </c>
      <c r="M725" s="1">
        <v>41318</v>
      </c>
      <c r="N725">
        <v>79</v>
      </c>
      <c r="O725" t="str" cm="1">
        <f t="array" ref="O725">_xlfn.IFS(AND(marketing_campaign[[#This Row],[Recency]]&gt;=0,marketing_campaign[[#This Row],[Recency]]&lt;=14),"Early Recency",AND(marketing_campaign[[#This Row],[Recency]]&gt;=15,marketing_campaign[[#This Row],[Recency]]&lt;=31),"Mid-Recency",marketing_campaign[[#This Row],[Recency]]&gt;=32,"high Recency")</f>
        <v>high Recency</v>
      </c>
      <c r="P725">
        <v>597</v>
      </c>
      <c r="Q725">
        <v>166</v>
      </c>
      <c r="R725">
        <v>597</v>
      </c>
      <c r="S725">
        <v>172</v>
      </c>
      <c r="T725">
        <v>166</v>
      </c>
      <c r="U725">
        <v>249</v>
      </c>
      <c r="V725">
        <f>marketing_campaign[[#This Row],[MntGoldProds]]+marketing_campaign[[#This Row],[MntSweetProducts]]+marketing_campaign[[#This Row],[MntFishProducts]]+marketing_campaign[[#This Row],[MntMeatProducts]]+marketing_campaign[[#This Row],[MntFruits]]+marketing_campaign[[#This Row],[MntWines]]</f>
        <v>1947</v>
      </c>
      <c r="W725">
        <v>1</v>
      </c>
      <c r="X725">
        <v>5</v>
      </c>
      <c r="Y725">
        <v>6</v>
      </c>
      <c r="Z725">
        <v>4</v>
      </c>
      <c r="AA725">
        <f t="shared" si="23"/>
        <v>16</v>
      </c>
      <c r="AB725" t="str" cm="1">
        <f t="array" ref="AB725">_xlfn.IFS(AND(AA725&gt;=0,AA725&lt;=15),"low purchase",AND(AA725&gt;=16,AA725&lt;=30),"mid purchase",AA725&gt;=31,"high purchase")</f>
        <v>mid purchase</v>
      </c>
      <c r="AC725">
        <v>3</v>
      </c>
      <c r="AD725" t="str">
        <f>IF(marketing_campaign[[#This Row],[NumWebVisitsMonth]]&gt;=5.3,"higher_webvists","lower_webvisits")</f>
        <v>lower_webvisits</v>
      </c>
      <c r="AE725">
        <v>0</v>
      </c>
      <c r="AF725">
        <v>0</v>
      </c>
      <c r="AG725">
        <v>0</v>
      </c>
      <c r="AH725">
        <v>0</v>
      </c>
      <c r="AI725">
        <v>0</v>
      </c>
      <c r="AJ725">
        <v>0</v>
      </c>
      <c r="AK725">
        <v>3</v>
      </c>
      <c r="AL725">
        <v>11</v>
      </c>
      <c r="AM725">
        <v>0</v>
      </c>
      <c r="AN725">
        <f>marketing_campaign[[#This Row],[AcceptedCmp2]]+marketing_campaign[[#This Row],[AcceptedCmp1]]+marketing_campaign[[#This Row],[AcceptedCmp5]]+marketing_campaign[[#This Row],[AcceptedCmp4]]+marketing_campaign[[#This Row],[AcceptedCmp3]]+marketing_campaign[[#This Row],[Response]]</f>
        <v>0</v>
      </c>
      <c r="AO725" t="str" cm="1">
        <f t="array" ref="AO72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26" spans="1:41" x14ac:dyDescent="0.35">
      <c r="A726">
        <v>4692</v>
      </c>
      <c r="B726">
        <v>1976</v>
      </c>
      <c r="C726">
        <f t="shared" ca="1" si="22"/>
        <v>50</v>
      </c>
      <c r="D726" t="str" cm="1">
        <f t="array" aca="1" ref="D72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26" t="s">
        <v>29</v>
      </c>
      <c r="F726" t="s">
        <v>33</v>
      </c>
      <c r="G726" cm="1">
        <f t="array" ref="G726">_xlfn.IFS(marketing_campaign[[#This Row],[Marital_Status]]="Single",K726+L726+1,marketing_campaign[[#This Row],[Marital_Status]]="Together",K726+L726+2,marketing_campaign[[#This Row],[Marital_Status]]="Alone",K726+L726+1,marketing_campaign[[#This Row],[Marital_Status]]="Married",K726+L726+2,marketing_campaign[[#This Row],[Marital_Status]]="Divorced",K726+L726+1,marketing_campaign[[#This Row],[Marital_Status]]="YOLO",K726+L726+1,marketing_campaign[[#This Row],[Marital_Status]]="Absurd",K726+L726+1,marketing_campaign[[#This Row],[Marital_Status]]="Widow",K726+L726+1)</f>
        <v>3</v>
      </c>
      <c r="H726" t="str" cm="1">
        <f t="array" ref="H726">_xlfn.IFS(marketing_campaign[[#This Row],[Family_size]]=1,"Family_with_one_child",marketing_campaign[[#This Row],[Family_size]]&gt;1,"Family_with_more_children")</f>
        <v>Family_with_more_children</v>
      </c>
      <c r="I726">
        <v>7500</v>
      </c>
      <c r="J726" t="str">
        <f>IF(marketing_campaign[[#This Row],[Income]]&gt;=Sheet21!B776,"high_income","low_income")</f>
        <v>high_income</v>
      </c>
      <c r="K726">
        <v>1</v>
      </c>
      <c r="L726">
        <v>0</v>
      </c>
      <c r="M726" s="1">
        <v>41122</v>
      </c>
      <c r="N726">
        <v>19</v>
      </c>
      <c r="O726" t="str" cm="1">
        <f t="array" ref="O726">_xlfn.IFS(AND(marketing_campaign[[#This Row],[Recency]]&gt;=0,marketing_campaign[[#This Row],[Recency]]&lt;=14),"Early Recency",AND(marketing_campaign[[#This Row],[Recency]]&gt;=15,marketing_campaign[[#This Row],[Recency]]&lt;=31),"Mid-Recency",marketing_campaign[[#This Row],[Recency]]&gt;=32,"high Recency")</f>
        <v>Mid-Recency</v>
      </c>
      <c r="P726">
        <v>7</v>
      </c>
      <c r="Q726">
        <v>0</v>
      </c>
      <c r="R726">
        <v>12</v>
      </c>
      <c r="S726">
        <v>13</v>
      </c>
      <c r="T726">
        <v>7</v>
      </c>
      <c r="U726">
        <v>32</v>
      </c>
      <c r="V726">
        <f>marketing_campaign[[#This Row],[MntGoldProds]]+marketing_campaign[[#This Row],[MntSweetProducts]]+marketing_campaign[[#This Row],[MntFishProducts]]+marketing_campaign[[#This Row],[MntMeatProducts]]+marketing_campaign[[#This Row],[MntFruits]]+marketing_campaign[[#This Row],[MntWines]]</f>
        <v>71</v>
      </c>
      <c r="W726">
        <v>5</v>
      </c>
      <c r="X726">
        <v>4</v>
      </c>
      <c r="Y726">
        <v>1</v>
      </c>
      <c r="Z726">
        <v>2</v>
      </c>
      <c r="AA726">
        <f t="shared" si="23"/>
        <v>12</v>
      </c>
      <c r="AB726" t="str" cm="1">
        <f t="array" ref="AB726">_xlfn.IFS(AND(AA726&gt;=0,AA726&lt;=15),"low purchase",AND(AA726&gt;=16,AA726&lt;=30),"mid purchase",AA726&gt;=31,"high purchase")</f>
        <v>low purchase</v>
      </c>
      <c r="AC726">
        <v>9</v>
      </c>
      <c r="AD726" t="str">
        <f>IF(marketing_campaign[[#This Row],[NumWebVisitsMonth]]&gt;=5.3,"higher_webvists","lower_webvisits")</f>
        <v>higher_webvists</v>
      </c>
      <c r="AE726">
        <v>1</v>
      </c>
      <c r="AF726">
        <v>0</v>
      </c>
      <c r="AG726">
        <v>0</v>
      </c>
      <c r="AH726">
        <v>0</v>
      </c>
      <c r="AI726">
        <v>0</v>
      </c>
      <c r="AJ726">
        <v>0</v>
      </c>
      <c r="AK726">
        <v>3</v>
      </c>
      <c r="AL726">
        <v>11</v>
      </c>
      <c r="AM726">
        <v>1</v>
      </c>
      <c r="AN726">
        <f>marketing_campaign[[#This Row],[AcceptedCmp2]]+marketing_campaign[[#This Row],[AcceptedCmp1]]+marketing_campaign[[#This Row],[AcceptedCmp5]]+marketing_campaign[[#This Row],[AcceptedCmp4]]+marketing_campaign[[#This Row],[AcceptedCmp3]]+marketing_campaign[[#This Row],[Response]]</f>
        <v>2</v>
      </c>
      <c r="AO726" t="str" cm="1">
        <f t="array" ref="AO72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727" spans="1:41" x14ac:dyDescent="0.35">
      <c r="A727">
        <v>7212</v>
      </c>
      <c r="B727">
        <v>1966</v>
      </c>
      <c r="C727">
        <f t="shared" ca="1" si="22"/>
        <v>60</v>
      </c>
      <c r="D727" t="str" cm="1">
        <f t="array" aca="1" ref="D72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27" t="s">
        <v>29</v>
      </c>
      <c r="F727" t="s">
        <v>33</v>
      </c>
      <c r="G727" cm="1">
        <f t="array" ref="G727">_xlfn.IFS(marketing_campaign[[#This Row],[Marital_Status]]="Single",K727+L727+1,marketing_campaign[[#This Row],[Marital_Status]]="Together",K727+L727+2,marketing_campaign[[#This Row],[Marital_Status]]="Alone",K727+L727+1,marketing_campaign[[#This Row],[Marital_Status]]="Married",K727+L727+2,marketing_campaign[[#This Row],[Marital_Status]]="Divorced",K727+L727+1,marketing_campaign[[#This Row],[Marital_Status]]="YOLO",K727+L727+1,marketing_campaign[[#This Row],[Marital_Status]]="Absurd",K727+L727+1,marketing_campaign[[#This Row],[Marital_Status]]="Widow",K727+L727+1)</f>
        <v>3</v>
      </c>
      <c r="H727" t="str" cm="1">
        <f t="array" ref="H727">_xlfn.IFS(marketing_campaign[[#This Row],[Family_size]]=1,"Family_with_one_child",marketing_campaign[[#This Row],[Family_size]]&gt;1,"Family_with_more_children")</f>
        <v>Family_with_more_children</v>
      </c>
      <c r="I727">
        <v>44794</v>
      </c>
      <c r="J727" t="str">
        <f>IF(marketing_campaign[[#This Row],[Income]]&gt;=Sheet21!B777,"high_income","low_income")</f>
        <v>high_income</v>
      </c>
      <c r="K727">
        <v>0</v>
      </c>
      <c r="L727">
        <v>1</v>
      </c>
      <c r="M727" s="1">
        <v>41798</v>
      </c>
      <c r="N727">
        <v>99</v>
      </c>
      <c r="O727" t="str" cm="1">
        <f t="array" ref="O727">_xlfn.IFS(AND(marketing_campaign[[#This Row],[Recency]]&gt;=0,marketing_campaign[[#This Row],[Recency]]&lt;=14),"Early Recency",AND(marketing_campaign[[#This Row],[Recency]]&gt;=15,marketing_campaign[[#This Row],[Recency]]&lt;=31),"Mid-Recency",marketing_campaign[[#This Row],[Recency]]&gt;=32,"high Recency")</f>
        <v>high Recency</v>
      </c>
      <c r="P727">
        <v>54</v>
      </c>
      <c r="Q727">
        <v>0</v>
      </c>
      <c r="R727">
        <v>7</v>
      </c>
      <c r="S727">
        <v>0</v>
      </c>
      <c r="T727">
        <v>0</v>
      </c>
      <c r="U727">
        <v>4</v>
      </c>
      <c r="V727">
        <f>marketing_campaign[[#This Row],[MntGoldProds]]+marketing_campaign[[#This Row],[MntSweetProducts]]+marketing_campaign[[#This Row],[MntFishProducts]]+marketing_campaign[[#This Row],[MntMeatProducts]]+marketing_campaign[[#This Row],[MntFruits]]+marketing_campaign[[#This Row],[MntWines]]</f>
        <v>65</v>
      </c>
      <c r="W727">
        <v>1</v>
      </c>
      <c r="X727">
        <v>2</v>
      </c>
      <c r="Y727">
        <v>0</v>
      </c>
      <c r="Z727">
        <v>3</v>
      </c>
      <c r="AA727">
        <f t="shared" si="23"/>
        <v>6</v>
      </c>
      <c r="AB727" t="str" cm="1">
        <f t="array" ref="AB727">_xlfn.IFS(AND(AA727&gt;=0,AA727&lt;=15),"low purchase",AND(AA727&gt;=16,AA727&lt;=30),"mid purchase",AA727&gt;=31,"high purchase")</f>
        <v>low purchase</v>
      </c>
      <c r="AC727">
        <v>6</v>
      </c>
      <c r="AD727" t="str">
        <f>IF(marketing_campaign[[#This Row],[NumWebVisitsMonth]]&gt;=5.3,"higher_webvists","lower_webvisits")</f>
        <v>higher_webvists</v>
      </c>
      <c r="AE727">
        <v>0</v>
      </c>
      <c r="AF727">
        <v>0</v>
      </c>
      <c r="AG727">
        <v>0</v>
      </c>
      <c r="AH727">
        <v>0</v>
      </c>
      <c r="AI727">
        <v>0</v>
      </c>
      <c r="AJ727">
        <v>0</v>
      </c>
      <c r="AK727">
        <v>3</v>
      </c>
      <c r="AL727">
        <v>11</v>
      </c>
      <c r="AM727">
        <v>0</v>
      </c>
      <c r="AN727">
        <f>marketing_campaign[[#This Row],[AcceptedCmp2]]+marketing_campaign[[#This Row],[AcceptedCmp1]]+marketing_campaign[[#This Row],[AcceptedCmp5]]+marketing_campaign[[#This Row],[AcceptedCmp4]]+marketing_campaign[[#This Row],[AcceptedCmp3]]+marketing_campaign[[#This Row],[Response]]</f>
        <v>0</v>
      </c>
      <c r="AO727" t="str" cm="1">
        <f t="array" ref="AO72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28" spans="1:41" x14ac:dyDescent="0.35">
      <c r="A728">
        <v>6086</v>
      </c>
      <c r="B728">
        <v>1955</v>
      </c>
      <c r="C728">
        <f t="shared" ca="1" si="22"/>
        <v>71</v>
      </c>
      <c r="D728" t="str" cm="1">
        <f t="array" aca="1" ref="D72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28" t="s">
        <v>29</v>
      </c>
      <c r="F728" t="s">
        <v>33</v>
      </c>
      <c r="G728" cm="1">
        <f t="array" ref="G728">_xlfn.IFS(marketing_campaign[[#This Row],[Marital_Status]]="Single",K728+L728+1,marketing_campaign[[#This Row],[Marital_Status]]="Together",K728+L728+2,marketing_campaign[[#This Row],[Marital_Status]]="Alone",K728+L728+1,marketing_campaign[[#This Row],[Marital_Status]]="Married",K728+L728+2,marketing_campaign[[#This Row],[Marital_Status]]="Divorced",K728+L728+1,marketing_campaign[[#This Row],[Marital_Status]]="YOLO",K728+L728+1,marketing_campaign[[#This Row],[Marital_Status]]="Absurd",K728+L728+1,marketing_campaign[[#This Row],[Marital_Status]]="Widow",K728+L728+1)</f>
        <v>2</v>
      </c>
      <c r="H728" t="str" cm="1">
        <f t="array" ref="H728">_xlfn.IFS(marketing_campaign[[#This Row],[Family_size]]=1,"Family_with_one_child",marketing_campaign[[#This Row],[Family_size]]&gt;1,"Family_with_more_children")</f>
        <v>Family_with_more_children</v>
      </c>
      <c r="I728">
        <v>80395</v>
      </c>
      <c r="J728" t="str">
        <f>IF(marketing_campaign[[#This Row],[Income]]&gt;=Sheet21!B778,"high_income","low_income")</f>
        <v>high_income</v>
      </c>
      <c r="K728">
        <v>0</v>
      </c>
      <c r="L728">
        <v>0</v>
      </c>
      <c r="M728" s="1">
        <v>41601</v>
      </c>
      <c r="N728">
        <v>62</v>
      </c>
      <c r="O728" t="str" cm="1">
        <f t="array" ref="O728">_xlfn.IFS(AND(marketing_campaign[[#This Row],[Recency]]&gt;=0,marketing_campaign[[#This Row],[Recency]]&lt;=14),"Early Recency",AND(marketing_campaign[[#This Row],[Recency]]&gt;=15,marketing_campaign[[#This Row],[Recency]]&lt;=31),"Mid-Recency",marketing_campaign[[#This Row],[Recency]]&gt;=32,"high Recency")</f>
        <v>high Recency</v>
      </c>
      <c r="P728">
        <v>445</v>
      </c>
      <c r="Q728">
        <v>25</v>
      </c>
      <c r="R728">
        <v>706</v>
      </c>
      <c r="S728">
        <v>80</v>
      </c>
      <c r="T728">
        <v>76</v>
      </c>
      <c r="U728">
        <v>48</v>
      </c>
      <c r="V728">
        <f>marketing_campaign[[#This Row],[MntGoldProds]]+marketing_campaign[[#This Row],[MntSweetProducts]]+marketing_campaign[[#This Row],[MntFishProducts]]+marketing_campaign[[#This Row],[MntMeatProducts]]+marketing_campaign[[#This Row],[MntFruits]]+marketing_campaign[[#This Row],[MntWines]]</f>
        <v>1380</v>
      </c>
      <c r="W728">
        <v>1</v>
      </c>
      <c r="X728">
        <v>6</v>
      </c>
      <c r="Y728">
        <v>5</v>
      </c>
      <c r="Z728">
        <v>12</v>
      </c>
      <c r="AA728">
        <f t="shared" si="23"/>
        <v>24</v>
      </c>
      <c r="AB728" t="str" cm="1">
        <f t="array" ref="AB728">_xlfn.IFS(AND(AA728&gt;=0,AA728&lt;=15),"low purchase",AND(AA728&gt;=16,AA728&lt;=30),"mid purchase",AA728&gt;=31,"high purchase")</f>
        <v>mid purchase</v>
      </c>
      <c r="AC728">
        <v>2</v>
      </c>
      <c r="AD728" t="str">
        <f>IF(marketing_campaign[[#This Row],[NumWebVisitsMonth]]&gt;=5.3,"higher_webvists","lower_webvisits")</f>
        <v>lower_webvisits</v>
      </c>
      <c r="AE728">
        <v>0</v>
      </c>
      <c r="AF728">
        <v>0</v>
      </c>
      <c r="AG728">
        <v>0</v>
      </c>
      <c r="AH728">
        <v>1</v>
      </c>
      <c r="AI728">
        <v>0</v>
      </c>
      <c r="AJ728">
        <v>0</v>
      </c>
      <c r="AK728">
        <v>3</v>
      </c>
      <c r="AL728">
        <v>11</v>
      </c>
      <c r="AM728">
        <v>0</v>
      </c>
      <c r="AN728">
        <f>marketing_campaign[[#This Row],[AcceptedCmp2]]+marketing_campaign[[#This Row],[AcceptedCmp1]]+marketing_campaign[[#This Row],[AcceptedCmp5]]+marketing_campaign[[#This Row],[AcceptedCmp4]]+marketing_campaign[[#This Row],[AcceptedCmp3]]+marketing_campaign[[#This Row],[Response]]</f>
        <v>1</v>
      </c>
      <c r="AO728" t="str" cm="1">
        <f t="array" ref="AO72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729" spans="1:41" x14ac:dyDescent="0.35">
      <c r="A729">
        <v>437</v>
      </c>
      <c r="B729">
        <v>1976</v>
      </c>
      <c r="C729">
        <f t="shared" ca="1" si="22"/>
        <v>50</v>
      </c>
      <c r="D729" t="str" cm="1">
        <f t="array" aca="1" ref="D72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29" t="s">
        <v>34</v>
      </c>
      <c r="F729" t="s">
        <v>35</v>
      </c>
      <c r="G729" cm="1">
        <f t="array" ref="G729">_xlfn.IFS(marketing_campaign[[#This Row],[Marital_Status]]="Single",K729+L729+1,marketing_campaign[[#This Row],[Marital_Status]]="Together",K729+L729+2,marketing_campaign[[#This Row],[Marital_Status]]="Alone",K729+L729+1,marketing_campaign[[#This Row],[Marital_Status]]="Married",K729+L729+2,marketing_campaign[[#This Row],[Marital_Status]]="Divorced",K729+L729+1,marketing_campaign[[#This Row],[Marital_Status]]="YOLO",K729+L729+1,marketing_campaign[[#This Row],[Marital_Status]]="Absurd",K729+L729+1,marketing_campaign[[#This Row],[Marital_Status]]="Widow",K729+L729+1)</f>
        <v>1</v>
      </c>
      <c r="H729" t="str" cm="1">
        <f t="array" ref="H729">_xlfn.IFS(marketing_campaign[[#This Row],[Family_size]]=1,"Family_with_one_child",marketing_campaign[[#This Row],[Family_size]]&gt;1,"Family_with_more_children")</f>
        <v>Family_with_one_child</v>
      </c>
      <c r="I729">
        <v>75012</v>
      </c>
      <c r="J729" t="str">
        <f>IF(marketing_campaign[[#This Row],[Income]]&gt;=Sheet21!B779,"high_income","low_income")</f>
        <v>high_income</v>
      </c>
      <c r="K729">
        <v>0</v>
      </c>
      <c r="L729">
        <v>0</v>
      </c>
      <c r="M729" s="1">
        <v>41664</v>
      </c>
      <c r="N729">
        <v>41</v>
      </c>
      <c r="O729" t="str" cm="1">
        <f t="array" ref="O729">_xlfn.IFS(AND(marketing_campaign[[#This Row],[Recency]]&gt;=0,marketing_campaign[[#This Row],[Recency]]&lt;=14),"Early Recency",AND(marketing_campaign[[#This Row],[Recency]]&gt;=15,marketing_campaign[[#This Row],[Recency]]&lt;=31),"Mid-Recency",marketing_campaign[[#This Row],[Recency]]&gt;=32,"high Recency")</f>
        <v>high Recency</v>
      </c>
      <c r="P729">
        <v>294</v>
      </c>
      <c r="Q729">
        <v>142</v>
      </c>
      <c r="R729">
        <v>218</v>
      </c>
      <c r="S729">
        <v>164</v>
      </c>
      <c r="T729">
        <v>58</v>
      </c>
      <c r="U729">
        <v>151</v>
      </c>
      <c r="V729">
        <f>marketing_campaign[[#This Row],[MntGoldProds]]+marketing_campaign[[#This Row],[MntSweetProducts]]+marketing_campaign[[#This Row],[MntFishProducts]]+marketing_campaign[[#This Row],[MntMeatProducts]]+marketing_campaign[[#This Row],[MntFruits]]+marketing_campaign[[#This Row],[MntWines]]</f>
        <v>1027</v>
      </c>
      <c r="W729">
        <v>1</v>
      </c>
      <c r="X729">
        <v>3</v>
      </c>
      <c r="Y729">
        <v>8</v>
      </c>
      <c r="Z729">
        <v>11</v>
      </c>
      <c r="AA729">
        <f t="shared" si="23"/>
        <v>23</v>
      </c>
      <c r="AB729" t="str" cm="1">
        <f t="array" ref="AB729">_xlfn.IFS(AND(AA729&gt;=0,AA729&lt;=15),"low purchase",AND(AA729&gt;=16,AA729&lt;=30),"mid purchase",AA729&gt;=31,"high purchase")</f>
        <v>mid purchase</v>
      </c>
      <c r="AC729">
        <v>1</v>
      </c>
      <c r="AD729" t="str">
        <f>IF(marketing_campaign[[#This Row],[NumWebVisitsMonth]]&gt;=5.3,"higher_webvists","lower_webvisits")</f>
        <v>lower_webvisits</v>
      </c>
      <c r="AE729">
        <v>0</v>
      </c>
      <c r="AF729">
        <v>0</v>
      </c>
      <c r="AG729">
        <v>0</v>
      </c>
      <c r="AH729">
        <v>0</v>
      </c>
      <c r="AI729">
        <v>0</v>
      </c>
      <c r="AJ729">
        <v>0</v>
      </c>
      <c r="AK729">
        <v>3</v>
      </c>
      <c r="AL729">
        <v>11</v>
      </c>
      <c r="AM729">
        <v>0</v>
      </c>
      <c r="AN729">
        <f>marketing_campaign[[#This Row],[AcceptedCmp2]]+marketing_campaign[[#This Row],[AcceptedCmp1]]+marketing_campaign[[#This Row],[AcceptedCmp5]]+marketing_campaign[[#This Row],[AcceptedCmp4]]+marketing_campaign[[#This Row],[AcceptedCmp3]]+marketing_campaign[[#This Row],[Response]]</f>
        <v>0</v>
      </c>
      <c r="AO729" t="str" cm="1">
        <f t="array" ref="AO72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30" spans="1:41" x14ac:dyDescent="0.35">
      <c r="A730">
        <v>11171</v>
      </c>
      <c r="B730">
        <v>1965</v>
      </c>
      <c r="C730">
        <f t="shared" ca="1" si="22"/>
        <v>61</v>
      </c>
      <c r="D730" t="str" cm="1">
        <f t="array" aca="1" ref="D73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30" t="s">
        <v>34</v>
      </c>
      <c r="F730" t="s">
        <v>33</v>
      </c>
      <c r="G730" cm="1">
        <f t="array" ref="G730">_xlfn.IFS(marketing_campaign[[#This Row],[Marital_Status]]="Single",K730+L730+1,marketing_campaign[[#This Row],[Marital_Status]]="Together",K730+L730+2,marketing_campaign[[#This Row],[Marital_Status]]="Alone",K730+L730+1,marketing_campaign[[#This Row],[Marital_Status]]="Married",K730+L730+2,marketing_campaign[[#This Row],[Marital_Status]]="Divorced",K730+L730+1,marketing_campaign[[#This Row],[Marital_Status]]="YOLO",K730+L730+1,marketing_campaign[[#This Row],[Marital_Status]]="Absurd",K730+L730+1,marketing_campaign[[#This Row],[Marital_Status]]="Widow",K730+L730+1)</f>
        <v>5</v>
      </c>
      <c r="H730" t="str" cm="1">
        <f t="array" ref="H730">_xlfn.IFS(marketing_campaign[[#This Row],[Family_size]]=1,"Family_with_one_child",marketing_campaign[[#This Row],[Family_size]]&gt;1,"Family_with_more_children")</f>
        <v>Family_with_more_children</v>
      </c>
      <c r="I730">
        <v>56962</v>
      </c>
      <c r="J730" t="str">
        <f>IF(marketing_campaign[[#This Row],[Income]]&gt;=Sheet21!B780,"high_income","low_income")</f>
        <v>high_income</v>
      </c>
      <c r="K730">
        <v>2</v>
      </c>
      <c r="L730">
        <v>1</v>
      </c>
      <c r="M730" s="1">
        <v>41558</v>
      </c>
      <c r="N730">
        <v>60</v>
      </c>
      <c r="O730" t="str" cm="1">
        <f t="array" ref="O730">_xlfn.IFS(AND(marketing_campaign[[#This Row],[Recency]]&gt;=0,marketing_campaign[[#This Row],[Recency]]&lt;=14),"Early Recency",AND(marketing_campaign[[#This Row],[Recency]]&gt;=15,marketing_campaign[[#This Row],[Recency]]&lt;=31),"Mid-Recency",marketing_campaign[[#This Row],[Recency]]&gt;=32,"high Recency")</f>
        <v>high Recency</v>
      </c>
      <c r="P730">
        <v>292</v>
      </c>
      <c r="Q730">
        <v>3</v>
      </c>
      <c r="R730">
        <v>77</v>
      </c>
      <c r="S730">
        <v>10</v>
      </c>
      <c r="T730">
        <v>3</v>
      </c>
      <c r="U730">
        <v>26</v>
      </c>
      <c r="V730">
        <f>marketing_campaign[[#This Row],[MntGoldProds]]+marketing_campaign[[#This Row],[MntSweetProducts]]+marketing_campaign[[#This Row],[MntFishProducts]]+marketing_campaign[[#This Row],[MntMeatProducts]]+marketing_campaign[[#This Row],[MntFruits]]+marketing_campaign[[#This Row],[MntWines]]</f>
        <v>411</v>
      </c>
      <c r="W730">
        <v>7</v>
      </c>
      <c r="X730">
        <v>6</v>
      </c>
      <c r="Y730">
        <v>3</v>
      </c>
      <c r="Z730">
        <v>5</v>
      </c>
      <c r="AA730">
        <f t="shared" si="23"/>
        <v>21</v>
      </c>
      <c r="AB730" t="str" cm="1">
        <f t="array" ref="AB730">_xlfn.IFS(AND(AA730&gt;=0,AA730&lt;=15),"low purchase",AND(AA730&gt;=16,AA730&lt;=30),"mid purchase",AA730&gt;=31,"high purchase")</f>
        <v>mid purchase</v>
      </c>
      <c r="AC730">
        <v>7</v>
      </c>
      <c r="AD730" t="str">
        <f>IF(marketing_campaign[[#This Row],[NumWebVisitsMonth]]&gt;=5.3,"higher_webvists","lower_webvisits")</f>
        <v>higher_webvists</v>
      </c>
      <c r="AE730">
        <v>0</v>
      </c>
      <c r="AF730">
        <v>0</v>
      </c>
      <c r="AG730">
        <v>0</v>
      </c>
      <c r="AH730">
        <v>0</v>
      </c>
      <c r="AI730">
        <v>0</v>
      </c>
      <c r="AJ730">
        <v>0</v>
      </c>
      <c r="AK730">
        <v>3</v>
      </c>
      <c r="AL730">
        <v>11</v>
      </c>
      <c r="AM730">
        <v>0</v>
      </c>
      <c r="AN730">
        <f>marketing_campaign[[#This Row],[AcceptedCmp2]]+marketing_campaign[[#This Row],[AcceptedCmp1]]+marketing_campaign[[#This Row],[AcceptedCmp5]]+marketing_campaign[[#This Row],[AcceptedCmp4]]+marketing_campaign[[#This Row],[AcceptedCmp3]]+marketing_campaign[[#This Row],[Response]]</f>
        <v>0</v>
      </c>
      <c r="AO730" t="str" cm="1">
        <f t="array" ref="AO73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31" spans="1:41" x14ac:dyDescent="0.35">
      <c r="A731">
        <v>11101</v>
      </c>
      <c r="B731">
        <v>1991</v>
      </c>
      <c r="C731">
        <f t="shared" ca="1" si="22"/>
        <v>35</v>
      </c>
      <c r="D731" t="str" cm="1">
        <f t="array" aca="1" ref="D73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731" t="s">
        <v>29</v>
      </c>
      <c r="F731" t="s">
        <v>31</v>
      </c>
      <c r="G731" cm="1">
        <f t="array" ref="G731">_xlfn.IFS(marketing_campaign[[#This Row],[Marital_Status]]="Single",K731+L731+1,marketing_campaign[[#This Row],[Marital_Status]]="Together",K731+L731+2,marketing_campaign[[#This Row],[Marital_Status]]="Alone",K731+L731+1,marketing_campaign[[#This Row],[Marital_Status]]="Married",K731+L731+2,marketing_campaign[[#This Row],[Marital_Status]]="Divorced",K731+L731+1,marketing_campaign[[#This Row],[Marital_Status]]="YOLO",K731+L731+1,marketing_campaign[[#This Row],[Marital_Status]]="Absurd",K731+L731+1,marketing_campaign[[#This Row],[Marital_Status]]="Widow",K731+L731+1)</f>
        <v>2</v>
      </c>
      <c r="H731" t="str" cm="1">
        <f t="array" ref="H731">_xlfn.IFS(marketing_campaign[[#This Row],[Family_size]]=1,"Family_with_one_child",marketing_campaign[[#This Row],[Family_size]]&gt;1,"Family_with_more_children")</f>
        <v>Family_with_more_children</v>
      </c>
      <c r="I731">
        <v>89891</v>
      </c>
      <c r="J731" t="str">
        <f>IF(marketing_campaign[[#This Row],[Income]]&gt;=Sheet21!B781,"high_income","low_income")</f>
        <v>high_income</v>
      </c>
      <c r="K731">
        <v>0</v>
      </c>
      <c r="L731">
        <v>0</v>
      </c>
      <c r="M731" s="1">
        <v>41379</v>
      </c>
      <c r="N731">
        <v>17</v>
      </c>
      <c r="O731" t="str" cm="1">
        <f t="array" ref="O731">_xlfn.IFS(AND(marketing_campaign[[#This Row],[Recency]]&gt;=0,marketing_campaign[[#This Row],[Recency]]&lt;=14),"Early Recency",AND(marketing_campaign[[#This Row],[Recency]]&gt;=15,marketing_campaign[[#This Row],[Recency]]&lt;=31),"Mid-Recency",marketing_campaign[[#This Row],[Recency]]&gt;=32,"high Recency")</f>
        <v>Mid-Recency</v>
      </c>
      <c r="P731">
        <v>412</v>
      </c>
      <c r="Q731">
        <v>22</v>
      </c>
      <c r="R731">
        <v>132</v>
      </c>
      <c r="S731">
        <v>59</v>
      </c>
      <c r="T731">
        <v>28</v>
      </c>
      <c r="U731">
        <v>183</v>
      </c>
      <c r="V731">
        <f>marketing_campaign[[#This Row],[MntGoldProds]]+marketing_campaign[[#This Row],[MntSweetProducts]]+marketing_campaign[[#This Row],[MntFishProducts]]+marketing_campaign[[#This Row],[MntMeatProducts]]+marketing_campaign[[#This Row],[MntFruits]]+marketing_campaign[[#This Row],[MntWines]]</f>
        <v>836</v>
      </c>
      <c r="W731">
        <v>1</v>
      </c>
      <c r="X731">
        <v>11</v>
      </c>
      <c r="Y731">
        <v>6</v>
      </c>
      <c r="Z731">
        <v>8</v>
      </c>
      <c r="AA731">
        <f t="shared" si="23"/>
        <v>26</v>
      </c>
      <c r="AB731" t="str" cm="1">
        <f t="array" ref="AB731">_xlfn.IFS(AND(AA731&gt;=0,AA731&lt;=15),"low purchase",AND(AA731&gt;=16,AA731&lt;=30),"mid purchase",AA731&gt;=31,"high purchase")</f>
        <v>mid purchase</v>
      </c>
      <c r="AC731">
        <v>4</v>
      </c>
      <c r="AD731" t="str">
        <f>IF(marketing_campaign[[#This Row],[NumWebVisitsMonth]]&gt;=5.3,"higher_webvists","lower_webvisits")</f>
        <v>lower_webvisits</v>
      </c>
      <c r="AE731">
        <v>0</v>
      </c>
      <c r="AF731">
        <v>0</v>
      </c>
      <c r="AG731">
        <v>1</v>
      </c>
      <c r="AH731">
        <v>0</v>
      </c>
      <c r="AI731">
        <v>0</v>
      </c>
      <c r="AJ731">
        <v>0</v>
      </c>
      <c r="AK731">
        <v>3</v>
      </c>
      <c r="AL731">
        <v>11</v>
      </c>
      <c r="AM731">
        <v>0</v>
      </c>
      <c r="AN731">
        <f>marketing_campaign[[#This Row],[AcceptedCmp2]]+marketing_campaign[[#This Row],[AcceptedCmp1]]+marketing_campaign[[#This Row],[AcceptedCmp5]]+marketing_campaign[[#This Row],[AcceptedCmp4]]+marketing_campaign[[#This Row],[AcceptedCmp3]]+marketing_campaign[[#This Row],[Response]]</f>
        <v>1</v>
      </c>
      <c r="AO731" t="str" cm="1">
        <f t="array" ref="AO73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732" spans="1:41" x14ac:dyDescent="0.35">
      <c r="A732">
        <v>5329</v>
      </c>
      <c r="B732">
        <v>1949</v>
      </c>
      <c r="C732">
        <f t="shared" ca="1" si="22"/>
        <v>77</v>
      </c>
      <c r="D732" t="str" cm="1">
        <f t="array" aca="1" ref="D73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32" t="s">
        <v>32</v>
      </c>
      <c r="F732" t="s">
        <v>35</v>
      </c>
      <c r="G732" cm="1">
        <f t="array" ref="G732">_xlfn.IFS(marketing_campaign[[#This Row],[Marital_Status]]="Single",K732+L732+1,marketing_campaign[[#This Row],[Marital_Status]]="Together",K732+L732+2,marketing_campaign[[#This Row],[Marital_Status]]="Alone",K732+L732+1,marketing_campaign[[#This Row],[Marital_Status]]="Married",K732+L732+2,marketing_campaign[[#This Row],[Marital_Status]]="Divorced",K732+L732+1,marketing_campaign[[#This Row],[Marital_Status]]="YOLO",K732+L732+1,marketing_campaign[[#This Row],[Marital_Status]]="Absurd",K732+L732+1,marketing_campaign[[#This Row],[Marital_Status]]="Widow",K732+L732+1)</f>
        <v>3</v>
      </c>
      <c r="H732" t="str" cm="1">
        <f t="array" ref="H732">_xlfn.IFS(marketing_campaign[[#This Row],[Family_size]]=1,"Family_with_one_child",marketing_campaign[[#This Row],[Family_size]]&gt;1,"Family_with_more_children")</f>
        <v>Family_with_more_children</v>
      </c>
      <c r="I732">
        <v>35946</v>
      </c>
      <c r="J732" t="str">
        <f>IF(marketing_campaign[[#This Row],[Income]]&gt;=Sheet21!B782,"high_income","low_income")</f>
        <v>high_income</v>
      </c>
      <c r="K732">
        <v>1</v>
      </c>
      <c r="L732">
        <v>1</v>
      </c>
      <c r="M732" s="1">
        <v>41544</v>
      </c>
      <c r="N732">
        <v>24</v>
      </c>
      <c r="O732" t="str" cm="1">
        <f t="array" ref="O732">_xlfn.IFS(AND(marketing_campaign[[#This Row],[Recency]]&gt;=0,marketing_campaign[[#This Row],[Recency]]&lt;=14),"Early Recency",AND(marketing_campaign[[#This Row],[Recency]]&gt;=15,marketing_campaign[[#This Row],[Recency]]&lt;=31),"Mid-Recency",marketing_campaign[[#This Row],[Recency]]&gt;=32,"high Recency")</f>
        <v>Mid-Recency</v>
      </c>
      <c r="P732">
        <v>8</v>
      </c>
      <c r="Q732">
        <v>0</v>
      </c>
      <c r="R732">
        <v>3</v>
      </c>
      <c r="S732">
        <v>0</v>
      </c>
      <c r="T732">
        <v>0</v>
      </c>
      <c r="U732">
        <v>0</v>
      </c>
      <c r="V732">
        <f>marketing_campaign[[#This Row],[MntGoldProds]]+marketing_campaign[[#This Row],[MntSweetProducts]]+marketing_campaign[[#This Row],[MntFishProducts]]+marketing_campaign[[#This Row],[MntMeatProducts]]+marketing_campaign[[#This Row],[MntFruits]]+marketing_campaign[[#This Row],[MntWines]]</f>
        <v>11</v>
      </c>
      <c r="W732">
        <v>1</v>
      </c>
      <c r="X732">
        <v>0</v>
      </c>
      <c r="Y732">
        <v>0</v>
      </c>
      <c r="Z732">
        <v>3</v>
      </c>
      <c r="AA732">
        <f t="shared" si="23"/>
        <v>4</v>
      </c>
      <c r="AB732" t="str" cm="1">
        <f t="array" ref="AB732">_xlfn.IFS(AND(AA732&gt;=0,AA732&lt;=15),"low purchase",AND(AA732&gt;=16,AA732&lt;=30),"mid purchase",AA732&gt;=31,"high purchase")</f>
        <v>low purchase</v>
      </c>
      <c r="AC732">
        <v>5</v>
      </c>
      <c r="AD732" t="str">
        <f>IF(marketing_campaign[[#This Row],[NumWebVisitsMonth]]&gt;=5.3,"higher_webvists","lower_webvisits")</f>
        <v>lower_webvisits</v>
      </c>
      <c r="AE732">
        <v>0</v>
      </c>
      <c r="AF732">
        <v>0</v>
      </c>
      <c r="AG732">
        <v>0</v>
      </c>
      <c r="AH732">
        <v>0</v>
      </c>
      <c r="AI732">
        <v>0</v>
      </c>
      <c r="AJ732">
        <v>0</v>
      </c>
      <c r="AK732">
        <v>3</v>
      </c>
      <c r="AL732">
        <v>11</v>
      </c>
      <c r="AM732">
        <v>0</v>
      </c>
      <c r="AN732">
        <f>marketing_campaign[[#This Row],[AcceptedCmp2]]+marketing_campaign[[#This Row],[AcceptedCmp1]]+marketing_campaign[[#This Row],[AcceptedCmp5]]+marketing_campaign[[#This Row],[AcceptedCmp4]]+marketing_campaign[[#This Row],[AcceptedCmp3]]+marketing_campaign[[#This Row],[Response]]</f>
        <v>0</v>
      </c>
      <c r="AO732" t="str" cm="1">
        <f t="array" ref="AO73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33" spans="1:41" x14ac:dyDescent="0.35">
      <c r="A733">
        <v>610</v>
      </c>
      <c r="B733">
        <v>1953</v>
      </c>
      <c r="C733">
        <f t="shared" ca="1" si="22"/>
        <v>73</v>
      </c>
      <c r="D733" t="str" cm="1">
        <f t="array" aca="1" ref="D73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33" t="s">
        <v>32</v>
      </c>
      <c r="F733" t="s">
        <v>31</v>
      </c>
      <c r="G733" cm="1">
        <f t="array" ref="G733">_xlfn.IFS(marketing_campaign[[#This Row],[Marital_Status]]="Single",K733+L733+1,marketing_campaign[[#This Row],[Marital_Status]]="Together",K733+L733+2,marketing_campaign[[#This Row],[Marital_Status]]="Alone",K733+L733+1,marketing_campaign[[#This Row],[Marital_Status]]="Married",K733+L733+2,marketing_campaign[[#This Row],[Marital_Status]]="Divorced",K733+L733+1,marketing_campaign[[#This Row],[Marital_Status]]="YOLO",K733+L733+1,marketing_campaign[[#This Row],[Marital_Status]]="Absurd",K733+L733+1,marketing_campaign[[#This Row],[Marital_Status]]="Widow",K733+L733+1)</f>
        <v>4</v>
      </c>
      <c r="H733" t="str" cm="1">
        <f t="array" ref="H733">_xlfn.IFS(marketing_campaign[[#This Row],[Family_size]]=1,"Family_with_one_child",marketing_campaign[[#This Row],[Family_size]]&gt;1,"Family_with_more_children")</f>
        <v>Family_with_more_children</v>
      </c>
      <c r="I733">
        <v>53593</v>
      </c>
      <c r="J733" t="str">
        <f>IF(marketing_campaign[[#This Row],[Income]]&gt;=Sheet21!B783,"high_income","low_income")</f>
        <v>high_income</v>
      </c>
      <c r="K733">
        <v>1</v>
      </c>
      <c r="L733">
        <v>1</v>
      </c>
      <c r="M733" s="1">
        <v>41128</v>
      </c>
      <c r="N733">
        <v>60</v>
      </c>
      <c r="O733" t="str" cm="1">
        <f t="array" ref="O733">_xlfn.IFS(AND(marketing_campaign[[#This Row],[Recency]]&gt;=0,marketing_campaign[[#This Row],[Recency]]&lt;=14),"Early Recency",AND(marketing_campaign[[#This Row],[Recency]]&gt;=15,marketing_campaign[[#This Row],[Recency]]&lt;=31),"Mid-Recency",marketing_campaign[[#This Row],[Recency]]&gt;=32,"high Recency")</f>
        <v>high Recency</v>
      </c>
      <c r="P733">
        <v>349</v>
      </c>
      <c r="Q733">
        <v>4</v>
      </c>
      <c r="R733">
        <v>78</v>
      </c>
      <c r="S733">
        <v>6</v>
      </c>
      <c r="T733">
        <v>0</v>
      </c>
      <c r="U733">
        <v>43</v>
      </c>
      <c r="V733">
        <f>marketing_campaign[[#This Row],[MntGoldProds]]+marketing_campaign[[#This Row],[MntSweetProducts]]+marketing_campaign[[#This Row],[MntFishProducts]]+marketing_campaign[[#This Row],[MntMeatProducts]]+marketing_campaign[[#This Row],[MntFruits]]+marketing_campaign[[#This Row],[MntWines]]</f>
        <v>480</v>
      </c>
      <c r="W733">
        <v>8</v>
      </c>
      <c r="X733">
        <v>7</v>
      </c>
      <c r="Y733">
        <v>2</v>
      </c>
      <c r="Z733">
        <v>6</v>
      </c>
      <c r="AA733">
        <f t="shared" si="23"/>
        <v>23</v>
      </c>
      <c r="AB733" t="str" cm="1">
        <f t="array" ref="AB733">_xlfn.IFS(AND(AA733&gt;=0,AA733&lt;=15),"low purchase",AND(AA733&gt;=16,AA733&lt;=30),"mid purchase",AA733&gt;=31,"high purchase")</f>
        <v>mid purchase</v>
      </c>
      <c r="AC733">
        <v>8</v>
      </c>
      <c r="AD733" t="str">
        <f>IF(marketing_campaign[[#This Row],[NumWebVisitsMonth]]&gt;=5.3,"higher_webvists","lower_webvisits")</f>
        <v>higher_webvists</v>
      </c>
      <c r="AE733">
        <v>0</v>
      </c>
      <c r="AF733">
        <v>0</v>
      </c>
      <c r="AG733">
        <v>0</v>
      </c>
      <c r="AH733">
        <v>0</v>
      </c>
      <c r="AI733">
        <v>0</v>
      </c>
      <c r="AJ733">
        <v>0</v>
      </c>
      <c r="AK733">
        <v>3</v>
      </c>
      <c r="AL733">
        <v>11</v>
      </c>
      <c r="AM733">
        <v>0</v>
      </c>
      <c r="AN733">
        <f>marketing_campaign[[#This Row],[AcceptedCmp2]]+marketing_campaign[[#This Row],[AcceptedCmp1]]+marketing_campaign[[#This Row],[AcceptedCmp5]]+marketing_campaign[[#This Row],[AcceptedCmp4]]+marketing_campaign[[#This Row],[AcceptedCmp3]]+marketing_campaign[[#This Row],[Response]]</f>
        <v>0</v>
      </c>
      <c r="AO733" t="str" cm="1">
        <f t="array" ref="AO73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34" spans="1:41" x14ac:dyDescent="0.35">
      <c r="A734">
        <v>9384</v>
      </c>
      <c r="B734">
        <v>1978</v>
      </c>
      <c r="C734">
        <f t="shared" ca="1" si="22"/>
        <v>48</v>
      </c>
      <c r="D734" t="str" cm="1">
        <f t="array" aca="1" ref="D73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34" t="s">
        <v>29</v>
      </c>
      <c r="F734" t="s">
        <v>33</v>
      </c>
      <c r="G734" cm="1">
        <f t="array" ref="G734">_xlfn.IFS(marketing_campaign[[#This Row],[Marital_Status]]="Single",K734+L734+1,marketing_campaign[[#This Row],[Marital_Status]]="Together",K734+L734+2,marketing_campaign[[#This Row],[Marital_Status]]="Alone",K734+L734+1,marketing_campaign[[#This Row],[Marital_Status]]="Married",K734+L734+2,marketing_campaign[[#This Row],[Marital_Status]]="Divorced",K734+L734+1,marketing_campaign[[#This Row],[Marital_Status]]="YOLO",K734+L734+1,marketing_campaign[[#This Row],[Marital_Status]]="Absurd",K734+L734+1,marketing_campaign[[#This Row],[Marital_Status]]="Widow",K734+L734+1)</f>
        <v>4</v>
      </c>
      <c r="H734" t="str" cm="1">
        <f t="array" ref="H734">_xlfn.IFS(marketing_campaign[[#This Row],[Family_size]]=1,"Family_with_one_child",marketing_campaign[[#This Row],[Family_size]]&gt;1,"Family_with_more_children")</f>
        <v>Family_with_more_children</v>
      </c>
      <c r="I734">
        <v>66373</v>
      </c>
      <c r="J734" t="str">
        <f>IF(marketing_campaign[[#This Row],[Income]]&gt;=Sheet21!B784,"high_income","low_income")</f>
        <v>high_income</v>
      </c>
      <c r="K734">
        <v>1</v>
      </c>
      <c r="L734">
        <v>1</v>
      </c>
      <c r="M734" s="1">
        <v>41437</v>
      </c>
      <c r="N734">
        <v>57</v>
      </c>
      <c r="O734" t="str" cm="1">
        <f t="array" ref="O734">_xlfn.IFS(AND(marketing_campaign[[#This Row],[Recency]]&gt;=0,marketing_campaign[[#This Row],[Recency]]&lt;=14),"Early Recency",AND(marketing_campaign[[#This Row],[Recency]]&gt;=15,marketing_campaign[[#This Row],[Recency]]&lt;=31),"Mid-Recency",marketing_campaign[[#This Row],[Recency]]&gt;=32,"high Recency")</f>
        <v>high Recency</v>
      </c>
      <c r="P734">
        <v>328</v>
      </c>
      <c r="Q734">
        <v>9</v>
      </c>
      <c r="R734">
        <v>124</v>
      </c>
      <c r="S734">
        <v>12</v>
      </c>
      <c r="T734">
        <v>24</v>
      </c>
      <c r="U734">
        <v>109</v>
      </c>
      <c r="V734">
        <f>marketing_campaign[[#This Row],[MntGoldProds]]+marketing_campaign[[#This Row],[MntSweetProducts]]+marketing_campaign[[#This Row],[MntFishProducts]]+marketing_campaign[[#This Row],[MntMeatProducts]]+marketing_campaign[[#This Row],[MntFruits]]+marketing_campaign[[#This Row],[MntWines]]</f>
        <v>606</v>
      </c>
      <c r="W734">
        <v>7</v>
      </c>
      <c r="X734">
        <v>4</v>
      </c>
      <c r="Y734">
        <v>2</v>
      </c>
      <c r="Z734">
        <v>10</v>
      </c>
      <c r="AA734">
        <f t="shared" si="23"/>
        <v>23</v>
      </c>
      <c r="AB734" t="str" cm="1">
        <f t="array" ref="AB734">_xlfn.IFS(AND(AA734&gt;=0,AA734&lt;=15),"low purchase",AND(AA734&gt;=16,AA734&lt;=30),"mid purchase",AA734&gt;=31,"high purchase")</f>
        <v>mid purchase</v>
      </c>
      <c r="AC734">
        <v>3</v>
      </c>
      <c r="AD734" t="str">
        <f>IF(marketing_campaign[[#This Row],[NumWebVisitsMonth]]&gt;=5.3,"higher_webvists","lower_webvisits")</f>
        <v>lower_webvisits</v>
      </c>
      <c r="AE734">
        <v>0</v>
      </c>
      <c r="AF734">
        <v>0</v>
      </c>
      <c r="AG734">
        <v>0</v>
      </c>
      <c r="AH734">
        <v>0</v>
      </c>
      <c r="AI734">
        <v>0</v>
      </c>
      <c r="AJ734">
        <v>0</v>
      </c>
      <c r="AK734">
        <v>3</v>
      </c>
      <c r="AL734">
        <v>11</v>
      </c>
      <c r="AM734">
        <v>0</v>
      </c>
      <c r="AN734">
        <f>marketing_campaign[[#This Row],[AcceptedCmp2]]+marketing_campaign[[#This Row],[AcceptedCmp1]]+marketing_campaign[[#This Row],[AcceptedCmp5]]+marketing_campaign[[#This Row],[AcceptedCmp4]]+marketing_campaign[[#This Row],[AcceptedCmp3]]+marketing_campaign[[#This Row],[Response]]</f>
        <v>0</v>
      </c>
      <c r="AO734" t="str" cm="1">
        <f t="array" ref="AO73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35" spans="1:41" x14ac:dyDescent="0.35">
      <c r="A735">
        <v>5956</v>
      </c>
      <c r="B735">
        <v>1948</v>
      </c>
      <c r="C735">
        <f t="shared" ca="1" si="22"/>
        <v>78</v>
      </c>
      <c r="D735" t="str" cm="1">
        <f t="array" aca="1" ref="D73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735" t="s">
        <v>32</v>
      </c>
      <c r="F735" t="s">
        <v>35</v>
      </c>
      <c r="G735" cm="1">
        <f t="array" ref="G735">_xlfn.IFS(marketing_campaign[[#This Row],[Marital_Status]]="Single",K735+L735+1,marketing_campaign[[#This Row],[Marital_Status]]="Together",K735+L735+2,marketing_campaign[[#This Row],[Marital_Status]]="Alone",K735+L735+1,marketing_campaign[[#This Row],[Marital_Status]]="Married",K735+L735+2,marketing_campaign[[#This Row],[Marital_Status]]="Divorced",K735+L735+1,marketing_campaign[[#This Row],[Marital_Status]]="YOLO",K735+L735+1,marketing_campaign[[#This Row],[Marital_Status]]="Absurd",K735+L735+1,marketing_campaign[[#This Row],[Marital_Status]]="Widow",K735+L735+1)</f>
        <v>4</v>
      </c>
      <c r="H735" t="str" cm="1">
        <f t="array" ref="H735">_xlfn.IFS(marketing_campaign[[#This Row],[Family_size]]=1,"Family_with_one_child",marketing_campaign[[#This Row],[Family_size]]&gt;1,"Family_with_more_children")</f>
        <v>Family_with_more_children</v>
      </c>
      <c r="I735">
        <v>45072</v>
      </c>
      <c r="J735" t="str">
        <f>IF(marketing_campaign[[#This Row],[Income]]&gt;=Sheet21!B785,"high_income","low_income")</f>
        <v>high_income</v>
      </c>
      <c r="K735">
        <v>1</v>
      </c>
      <c r="L735">
        <v>2</v>
      </c>
      <c r="M735" s="1">
        <v>41563</v>
      </c>
      <c r="N735">
        <v>74</v>
      </c>
      <c r="O735" t="str" cm="1">
        <f t="array" ref="O735">_xlfn.IFS(AND(marketing_campaign[[#This Row],[Recency]]&gt;=0,marketing_campaign[[#This Row],[Recency]]&lt;=14),"Early Recency",AND(marketing_campaign[[#This Row],[Recency]]&gt;=15,marketing_campaign[[#This Row],[Recency]]&lt;=31),"Mid-Recency",marketing_campaign[[#This Row],[Recency]]&gt;=32,"high Recency")</f>
        <v>high Recency</v>
      </c>
      <c r="P735">
        <v>144</v>
      </c>
      <c r="Q735">
        <v>2</v>
      </c>
      <c r="R735">
        <v>99</v>
      </c>
      <c r="S735">
        <v>7</v>
      </c>
      <c r="T735">
        <v>2</v>
      </c>
      <c r="U735">
        <v>30</v>
      </c>
      <c r="V735">
        <f>marketing_campaign[[#This Row],[MntGoldProds]]+marketing_campaign[[#This Row],[MntSweetProducts]]+marketing_campaign[[#This Row],[MntFishProducts]]+marketing_campaign[[#This Row],[MntMeatProducts]]+marketing_campaign[[#This Row],[MntFruits]]+marketing_campaign[[#This Row],[MntWines]]</f>
        <v>284</v>
      </c>
      <c r="W735">
        <v>5</v>
      </c>
      <c r="X735">
        <v>6</v>
      </c>
      <c r="Y735">
        <v>1</v>
      </c>
      <c r="Z735">
        <v>4</v>
      </c>
      <c r="AA735">
        <f t="shared" si="23"/>
        <v>16</v>
      </c>
      <c r="AB735" t="str" cm="1">
        <f t="array" ref="AB735">_xlfn.IFS(AND(AA735&gt;=0,AA735&lt;=15),"low purchase",AND(AA735&gt;=16,AA735&lt;=30),"mid purchase",AA735&gt;=31,"high purchase")</f>
        <v>mid purchase</v>
      </c>
      <c r="AC735">
        <v>8</v>
      </c>
      <c r="AD735" t="str">
        <f>IF(marketing_campaign[[#This Row],[NumWebVisitsMonth]]&gt;=5.3,"higher_webvists","lower_webvisits")</f>
        <v>higher_webvists</v>
      </c>
      <c r="AE735">
        <v>0</v>
      </c>
      <c r="AF735">
        <v>0</v>
      </c>
      <c r="AG735">
        <v>0</v>
      </c>
      <c r="AH735">
        <v>0</v>
      </c>
      <c r="AI735">
        <v>0</v>
      </c>
      <c r="AJ735">
        <v>0</v>
      </c>
      <c r="AK735">
        <v>3</v>
      </c>
      <c r="AL735">
        <v>11</v>
      </c>
      <c r="AM735">
        <v>0</v>
      </c>
      <c r="AN735">
        <f>marketing_campaign[[#This Row],[AcceptedCmp2]]+marketing_campaign[[#This Row],[AcceptedCmp1]]+marketing_campaign[[#This Row],[AcceptedCmp5]]+marketing_campaign[[#This Row],[AcceptedCmp4]]+marketing_campaign[[#This Row],[AcceptedCmp3]]+marketing_campaign[[#This Row],[Response]]</f>
        <v>0</v>
      </c>
      <c r="AO735" t="str" cm="1">
        <f t="array" ref="AO73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36" spans="1:41" x14ac:dyDescent="0.35">
      <c r="A736">
        <v>10430</v>
      </c>
      <c r="B736">
        <v>1973</v>
      </c>
      <c r="C736">
        <f t="shared" ca="1" si="22"/>
        <v>53</v>
      </c>
      <c r="D736" t="str" cm="1">
        <f t="array" aca="1" ref="D73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36" t="s">
        <v>29</v>
      </c>
      <c r="F736" t="s">
        <v>35</v>
      </c>
      <c r="G736" cm="1">
        <f t="array" ref="G736">_xlfn.IFS(marketing_campaign[[#This Row],[Marital_Status]]="Single",K736+L736+1,marketing_campaign[[#This Row],[Marital_Status]]="Together",K736+L736+2,marketing_campaign[[#This Row],[Marital_Status]]="Alone",K736+L736+1,marketing_campaign[[#This Row],[Marital_Status]]="Married",K736+L736+2,marketing_campaign[[#This Row],[Marital_Status]]="Divorced",K736+L736+1,marketing_campaign[[#This Row],[Marital_Status]]="YOLO",K736+L736+1,marketing_campaign[[#This Row],[Marital_Status]]="Absurd",K736+L736+1,marketing_campaign[[#This Row],[Marital_Status]]="Widow",K736+L736+1)</f>
        <v>3</v>
      </c>
      <c r="H736" t="str" cm="1">
        <f t="array" ref="H736">_xlfn.IFS(marketing_campaign[[#This Row],[Family_size]]=1,"Family_with_one_child",marketing_campaign[[#This Row],[Family_size]]&gt;1,"Family_with_more_children")</f>
        <v>Family_with_more_children</v>
      </c>
      <c r="I736">
        <v>89694</v>
      </c>
      <c r="J736" t="str">
        <f>IF(marketing_campaign[[#This Row],[Income]]&gt;=Sheet21!B786,"high_income","low_income")</f>
        <v>high_income</v>
      </c>
      <c r="K736">
        <v>1</v>
      </c>
      <c r="L736">
        <v>1</v>
      </c>
      <c r="M736" s="1">
        <v>41556</v>
      </c>
      <c r="N736">
        <v>22</v>
      </c>
      <c r="O736" t="str" cm="1">
        <f t="array" ref="O736">_xlfn.IFS(AND(marketing_campaign[[#This Row],[Recency]]&gt;=0,marketing_campaign[[#This Row],[Recency]]&lt;=14),"Early Recency",AND(marketing_campaign[[#This Row],[Recency]]&gt;=15,marketing_campaign[[#This Row],[Recency]]&lt;=31),"Mid-Recency",marketing_campaign[[#This Row],[Recency]]&gt;=32,"high Recency")</f>
        <v>Mid-Recency</v>
      </c>
      <c r="P736">
        <v>1126</v>
      </c>
      <c r="Q736">
        <v>28</v>
      </c>
      <c r="R736">
        <v>211</v>
      </c>
      <c r="S736">
        <v>37</v>
      </c>
      <c r="T736">
        <v>28</v>
      </c>
      <c r="U736">
        <v>42</v>
      </c>
      <c r="V736">
        <f>marketing_campaign[[#This Row],[MntGoldProds]]+marketing_campaign[[#This Row],[MntSweetProducts]]+marketing_campaign[[#This Row],[MntFishProducts]]+marketing_campaign[[#This Row],[MntMeatProducts]]+marketing_campaign[[#This Row],[MntFruits]]+marketing_campaign[[#This Row],[MntWines]]</f>
        <v>1472</v>
      </c>
      <c r="W736">
        <v>3</v>
      </c>
      <c r="X736">
        <v>4</v>
      </c>
      <c r="Y736">
        <v>3</v>
      </c>
      <c r="Z736">
        <v>4</v>
      </c>
      <c r="AA736">
        <f t="shared" si="23"/>
        <v>14</v>
      </c>
      <c r="AB736" t="str" cm="1">
        <f t="array" ref="AB736">_xlfn.IFS(AND(AA736&gt;=0,AA736&lt;=15),"low purchase",AND(AA736&gt;=16,AA736&lt;=30),"mid purchase",AA736&gt;=31,"high purchase")</f>
        <v>low purchase</v>
      </c>
      <c r="AC736">
        <v>5</v>
      </c>
      <c r="AD736" t="str">
        <f>IF(marketing_campaign[[#This Row],[NumWebVisitsMonth]]&gt;=5.3,"higher_webvists","lower_webvisits")</f>
        <v>lower_webvisits</v>
      </c>
      <c r="AE736">
        <v>0</v>
      </c>
      <c r="AF736">
        <v>1</v>
      </c>
      <c r="AG736">
        <v>1</v>
      </c>
      <c r="AH736">
        <v>1</v>
      </c>
      <c r="AI736">
        <v>0</v>
      </c>
      <c r="AJ736">
        <v>0</v>
      </c>
      <c r="AK736">
        <v>3</v>
      </c>
      <c r="AL736">
        <v>11</v>
      </c>
      <c r="AM736">
        <v>0</v>
      </c>
      <c r="AN736">
        <f>marketing_campaign[[#This Row],[AcceptedCmp2]]+marketing_campaign[[#This Row],[AcceptedCmp1]]+marketing_campaign[[#This Row],[AcceptedCmp5]]+marketing_campaign[[#This Row],[AcceptedCmp4]]+marketing_campaign[[#This Row],[AcceptedCmp3]]+marketing_campaign[[#This Row],[Response]]</f>
        <v>3</v>
      </c>
      <c r="AO736" t="str" cm="1">
        <f t="array" ref="AO73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3/5 campaign accepted</v>
      </c>
    </row>
    <row r="737" spans="1:41" x14ac:dyDescent="0.35">
      <c r="A737">
        <v>7875</v>
      </c>
      <c r="B737">
        <v>1949</v>
      </c>
      <c r="C737">
        <f t="shared" ca="1" si="22"/>
        <v>77</v>
      </c>
      <c r="D737" t="str" cm="1">
        <f t="array" aca="1" ref="D73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37" t="s">
        <v>29</v>
      </c>
      <c r="F737" t="s">
        <v>33</v>
      </c>
      <c r="G737" cm="1">
        <f t="array" ref="G737">_xlfn.IFS(marketing_campaign[[#This Row],[Marital_Status]]="Single",K737+L737+1,marketing_campaign[[#This Row],[Marital_Status]]="Together",K737+L737+2,marketing_campaign[[#This Row],[Marital_Status]]="Alone",K737+L737+1,marketing_campaign[[#This Row],[Marital_Status]]="Married",K737+L737+2,marketing_campaign[[#This Row],[Marital_Status]]="Divorced",K737+L737+1,marketing_campaign[[#This Row],[Marital_Status]]="YOLO",K737+L737+1,marketing_campaign[[#This Row],[Marital_Status]]="Absurd",K737+L737+1,marketing_campaign[[#This Row],[Marital_Status]]="Widow",K737+L737+1)</f>
        <v>2</v>
      </c>
      <c r="H737" t="str" cm="1">
        <f t="array" ref="H737">_xlfn.IFS(marketing_campaign[[#This Row],[Family_size]]=1,"Family_with_one_child",marketing_campaign[[#This Row],[Family_size]]&gt;1,"Family_with_more_children")</f>
        <v>Family_with_more_children</v>
      </c>
      <c r="I737">
        <v>72025</v>
      </c>
      <c r="J737" t="str">
        <f>IF(marketing_campaign[[#This Row],[Income]]&gt;=Sheet21!B787,"high_income","low_income")</f>
        <v>high_income</v>
      </c>
      <c r="K737">
        <v>0</v>
      </c>
      <c r="L737">
        <v>0</v>
      </c>
      <c r="M737" s="1">
        <v>41758</v>
      </c>
      <c r="N737">
        <v>46</v>
      </c>
      <c r="O737" t="str" cm="1">
        <f t="array" ref="O737">_xlfn.IFS(AND(marketing_campaign[[#This Row],[Recency]]&gt;=0,marketing_campaign[[#This Row],[Recency]]&lt;=14),"Early Recency",AND(marketing_campaign[[#This Row],[Recency]]&gt;=15,marketing_campaign[[#This Row],[Recency]]&lt;=31),"Mid-Recency",marketing_campaign[[#This Row],[Recency]]&gt;=32,"high Recency")</f>
        <v>high Recency</v>
      </c>
      <c r="P737">
        <v>967</v>
      </c>
      <c r="Q737">
        <v>0</v>
      </c>
      <c r="R737">
        <v>617</v>
      </c>
      <c r="S737">
        <v>43</v>
      </c>
      <c r="T737">
        <v>50</v>
      </c>
      <c r="U737">
        <v>0</v>
      </c>
      <c r="V737">
        <f>marketing_campaign[[#This Row],[MntGoldProds]]+marketing_campaign[[#This Row],[MntSweetProducts]]+marketing_campaign[[#This Row],[MntFishProducts]]+marketing_campaign[[#This Row],[MntMeatProducts]]+marketing_campaign[[#This Row],[MntFruits]]+marketing_campaign[[#This Row],[MntWines]]</f>
        <v>1677</v>
      </c>
      <c r="W737">
        <v>1</v>
      </c>
      <c r="X737">
        <v>4</v>
      </c>
      <c r="Y737">
        <v>8</v>
      </c>
      <c r="Z737">
        <v>13</v>
      </c>
      <c r="AA737">
        <f t="shared" si="23"/>
        <v>26</v>
      </c>
      <c r="AB737" t="str" cm="1">
        <f t="array" ref="AB737">_xlfn.IFS(AND(AA737&gt;=0,AA737&lt;=15),"low purchase",AND(AA737&gt;=16,AA737&lt;=30),"mid purchase",AA737&gt;=31,"high purchase")</f>
        <v>mid purchase</v>
      </c>
      <c r="AC737">
        <v>2</v>
      </c>
      <c r="AD737" t="str">
        <f>IF(marketing_campaign[[#This Row],[NumWebVisitsMonth]]&gt;=5.3,"higher_webvists","lower_webvisits")</f>
        <v>lower_webvisits</v>
      </c>
      <c r="AE737">
        <v>0</v>
      </c>
      <c r="AF737">
        <v>1</v>
      </c>
      <c r="AG737">
        <v>1</v>
      </c>
      <c r="AH737">
        <v>1</v>
      </c>
      <c r="AI737">
        <v>0</v>
      </c>
      <c r="AJ737">
        <v>0</v>
      </c>
      <c r="AK737">
        <v>3</v>
      </c>
      <c r="AL737">
        <v>11</v>
      </c>
      <c r="AM737">
        <v>1</v>
      </c>
      <c r="AN737">
        <f>marketing_campaign[[#This Row],[AcceptedCmp2]]+marketing_campaign[[#This Row],[AcceptedCmp1]]+marketing_campaign[[#This Row],[AcceptedCmp5]]+marketing_campaign[[#This Row],[AcceptedCmp4]]+marketing_campaign[[#This Row],[AcceptedCmp3]]+marketing_campaign[[#This Row],[Response]]</f>
        <v>4</v>
      </c>
      <c r="AO737" t="str" cm="1">
        <f t="array" ref="AO73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4/5 campaign accepted</v>
      </c>
    </row>
    <row r="738" spans="1:41" x14ac:dyDescent="0.35">
      <c r="A738">
        <v>7072</v>
      </c>
      <c r="B738">
        <v>1973</v>
      </c>
      <c r="C738">
        <f t="shared" ca="1" si="22"/>
        <v>53</v>
      </c>
      <c r="D738" t="str" cm="1">
        <f t="array" aca="1" ref="D73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38" t="s">
        <v>29</v>
      </c>
      <c r="F738" t="s">
        <v>33</v>
      </c>
      <c r="G738" cm="1">
        <f t="array" ref="G738">_xlfn.IFS(marketing_campaign[[#This Row],[Marital_Status]]="Single",K738+L738+1,marketing_campaign[[#This Row],[Marital_Status]]="Together",K738+L738+2,marketing_campaign[[#This Row],[Marital_Status]]="Alone",K738+L738+1,marketing_campaign[[#This Row],[Marital_Status]]="Married",K738+L738+2,marketing_campaign[[#This Row],[Marital_Status]]="Divorced",K738+L738+1,marketing_campaign[[#This Row],[Marital_Status]]="YOLO",K738+L738+1,marketing_campaign[[#This Row],[Marital_Status]]="Absurd",K738+L738+1,marketing_campaign[[#This Row],[Marital_Status]]="Widow",K738+L738+1)</f>
        <v>3</v>
      </c>
      <c r="H738" t="str" cm="1">
        <f t="array" ref="H738">_xlfn.IFS(marketing_campaign[[#This Row],[Family_size]]=1,"Family_with_one_child",marketing_campaign[[#This Row],[Family_size]]&gt;1,"Family_with_more_children")</f>
        <v>Family_with_more_children</v>
      </c>
      <c r="I738">
        <v>67432</v>
      </c>
      <c r="J738" t="str">
        <f>IF(marketing_campaign[[#This Row],[Income]]&gt;=Sheet21!B788,"high_income","low_income")</f>
        <v>high_income</v>
      </c>
      <c r="K738">
        <v>0</v>
      </c>
      <c r="L738">
        <v>1</v>
      </c>
      <c r="M738" s="1">
        <v>41362</v>
      </c>
      <c r="N738">
        <v>69</v>
      </c>
      <c r="O738" t="str" cm="1">
        <f t="array" ref="O738">_xlfn.IFS(AND(marketing_campaign[[#This Row],[Recency]]&gt;=0,marketing_campaign[[#This Row],[Recency]]&lt;=14),"Early Recency",AND(marketing_campaign[[#This Row],[Recency]]&gt;=15,marketing_campaign[[#This Row],[Recency]]&lt;=31),"Mid-Recency",marketing_campaign[[#This Row],[Recency]]&gt;=32,"high Recency")</f>
        <v>high Recency</v>
      </c>
      <c r="P738">
        <v>432</v>
      </c>
      <c r="Q738">
        <v>79</v>
      </c>
      <c r="R738">
        <v>341</v>
      </c>
      <c r="S738">
        <v>177</v>
      </c>
      <c r="T738">
        <v>136</v>
      </c>
      <c r="U738">
        <v>170</v>
      </c>
      <c r="V738">
        <f>marketing_campaign[[#This Row],[MntGoldProds]]+marketing_campaign[[#This Row],[MntSweetProducts]]+marketing_campaign[[#This Row],[MntFishProducts]]+marketing_campaign[[#This Row],[MntMeatProducts]]+marketing_campaign[[#This Row],[MntFruits]]+marketing_campaign[[#This Row],[MntWines]]</f>
        <v>1335</v>
      </c>
      <c r="W738">
        <v>2</v>
      </c>
      <c r="X738">
        <v>8</v>
      </c>
      <c r="Y738">
        <v>5</v>
      </c>
      <c r="Z738">
        <v>4</v>
      </c>
      <c r="AA738">
        <f t="shared" si="23"/>
        <v>19</v>
      </c>
      <c r="AB738" t="str" cm="1">
        <f t="array" ref="AB738">_xlfn.IFS(AND(AA738&gt;=0,AA738&lt;=15),"low purchase",AND(AA738&gt;=16,AA738&lt;=30),"mid purchase",AA738&gt;=31,"high purchase")</f>
        <v>mid purchase</v>
      </c>
      <c r="AC738">
        <v>4</v>
      </c>
      <c r="AD738" t="str">
        <f>IF(marketing_campaign[[#This Row],[NumWebVisitsMonth]]&gt;=5.3,"higher_webvists","lower_webvisits")</f>
        <v>lower_webvisits</v>
      </c>
      <c r="AE738">
        <v>0</v>
      </c>
      <c r="AF738">
        <v>0</v>
      </c>
      <c r="AG738">
        <v>0</v>
      </c>
      <c r="AH738">
        <v>0</v>
      </c>
      <c r="AI738">
        <v>0</v>
      </c>
      <c r="AJ738">
        <v>0</v>
      </c>
      <c r="AK738">
        <v>3</v>
      </c>
      <c r="AL738">
        <v>11</v>
      </c>
      <c r="AM738">
        <v>0</v>
      </c>
      <c r="AN738">
        <f>marketing_campaign[[#This Row],[AcceptedCmp2]]+marketing_campaign[[#This Row],[AcceptedCmp1]]+marketing_campaign[[#This Row],[AcceptedCmp5]]+marketing_campaign[[#This Row],[AcceptedCmp4]]+marketing_campaign[[#This Row],[AcceptedCmp3]]+marketing_campaign[[#This Row],[Response]]</f>
        <v>0</v>
      </c>
      <c r="AO738" t="str" cm="1">
        <f t="array" ref="AO73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39" spans="1:41" x14ac:dyDescent="0.35">
      <c r="A739">
        <v>6255</v>
      </c>
      <c r="B739">
        <v>1952</v>
      </c>
      <c r="C739">
        <f t="shared" ca="1" si="22"/>
        <v>74</v>
      </c>
      <c r="D739" t="str" cm="1">
        <f t="array" aca="1" ref="D73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39" t="s">
        <v>34</v>
      </c>
      <c r="F739" t="s">
        <v>31</v>
      </c>
      <c r="G739" cm="1">
        <f t="array" ref="G739">_xlfn.IFS(marketing_campaign[[#This Row],[Marital_Status]]="Single",K739+L739+1,marketing_campaign[[#This Row],[Marital_Status]]="Together",K739+L739+2,marketing_campaign[[#This Row],[Marital_Status]]="Alone",K739+L739+1,marketing_campaign[[#This Row],[Marital_Status]]="Married",K739+L739+2,marketing_campaign[[#This Row],[Marital_Status]]="Divorced",K739+L739+1,marketing_campaign[[#This Row],[Marital_Status]]="YOLO",K739+L739+1,marketing_campaign[[#This Row],[Marital_Status]]="Absurd",K739+L739+1,marketing_campaign[[#This Row],[Marital_Status]]="Widow",K739+L739+1)</f>
        <v>3</v>
      </c>
      <c r="H739" t="str" cm="1">
        <f t="array" ref="H739">_xlfn.IFS(marketing_campaign[[#This Row],[Family_size]]=1,"Family_with_one_child",marketing_campaign[[#This Row],[Family_size]]&gt;1,"Family_with_more_children")</f>
        <v>Family_with_more_children</v>
      </c>
      <c r="I739">
        <v>70545</v>
      </c>
      <c r="J739" t="str">
        <f>IF(marketing_campaign[[#This Row],[Income]]&gt;=Sheet21!B789,"high_income","low_income")</f>
        <v>high_income</v>
      </c>
      <c r="K739">
        <v>0</v>
      </c>
      <c r="L739">
        <v>1</v>
      </c>
      <c r="M739" s="1">
        <v>41793</v>
      </c>
      <c r="N739">
        <v>29</v>
      </c>
      <c r="O739" t="str" cm="1">
        <f t="array" ref="O739">_xlfn.IFS(AND(marketing_campaign[[#This Row],[Recency]]&gt;=0,marketing_campaign[[#This Row],[Recency]]&lt;=14),"Early Recency",AND(marketing_campaign[[#This Row],[Recency]]&gt;=15,marketing_campaign[[#This Row],[Recency]]&lt;=31),"Mid-Recency",marketing_campaign[[#This Row],[Recency]]&gt;=32,"high Recency")</f>
        <v>Mid-Recency</v>
      </c>
      <c r="P739">
        <v>138</v>
      </c>
      <c r="Q739">
        <v>39</v>
      </c>
      <c r="R739">
        <v>63</v>
      </c>
      <c r="S739">
        <v>55</v>
      </c>
      <c r="T739">
        <v>18</v>
      </c>
      <c r="U739">
        <v>21</v>
      </c>
      <c r="V739">
        <f>marketing_campaign[[#This Row],[MntGoldProds]]+marketing_campaign[[#This Row],[MntSweetProducts]]+marketing_campaign[[#This Row],[MntFishProducts]]+marketing_campaign[[#This Row],[MntMeatProducts]]+marketing_campaign[[#This Row],[MntFruits]]+marketing_campaign[[#This Row],[MntWines]]</f>
        <v>334</v>
      </c>
      <c r="W739">
        <v>1</v>
      </c>
      <c r="X739">
        <v>4</v>
      </c>
      <c r="Y739">
        <v>1</v>
      </c>
      <c r="Z739">
        <v>7</v>
      </c>
      <c r="AA739">
        <f t="shared" si="23"/>
        <v>13</v>
      </c>
      <c r="AB739" t="str" cm="1">
        <f t="array" ref="AB739">_xlfn.IFS(AND(AA739&gt;=0,AA739&lt;=15),"low purchase",AND(AA739&gt;=16,AA739&lt;=30),"mid purchase",AA739&gt;=31,"high purchase")</f>
        <v>low purchase</v>
      </c>
      <c r="AC739">
        <v>2</v>
      </c>
      <c r="AD739" t="str">
        <f>IF(marketing_campaign[[#This Row],[NumWebVisitsMonth]]&gt;=5.3,"higher_webvists","lower_webvisits")</f>
        <v>lower_webvisits</v>
      </c>
      <c r="AE739">
        <v>0</v>
      </c>
      <c r="AF739">
        <v>0</v>
      </c>
      <c r="AG739">
        <v>0</v>
      </c>
      <c r="AH739">
        <v>0</v>
      </c>
      <c r="AI739">
        <v>0</v>
      </c>
      <c r="AJ739">
        <v>0</v>
      </c>
      <c r="AK739">
        <v>3</v>
      </c>
      <c r="AL739">
        <v>11</v>
      </c>
      <c r="AM739">
        <v>0</v>
      </c>
      <c r="AN739">
        <f>marketing_campaign[[#This Row],[AcceptedCmp2]]+marketing_campaign[[#This Row],[AcceptedCmp1]]+marketing_campaign[[#This Row],[AcceptedCmp5]]+marketing_campaign[[#This Row],[AcceptedCmp4]]+marketing_campaign[[#This Row],[AcceptedCmp3]]+marketing_campaign[[#This Row],[Response]]</f>
        <v>0</v>
      </c>
      <c r="AO739" t="str" cm="1">
        <f t="array" ref="AO73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40" spans="1:41" x14ac:dyDescent="0.35">
      <c r="A740">
        <v>6516</v>
      </c>
      <c r="B740">
        <v>1989</v>
      </c>
      <c r="C740">
        <f t="shared" ca="1" si="22"/>
        <v>37</v>
      </c>
      <c r="D740" t="str" cm="1">
        <f t="array" aca="1" ref="D74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740" t="s">
        <v>36</v>
      </c>
      <c r="F740" t="s">
        <v>33</v>
      </c>
      <c r="G740" cm="1">
        <f t="array" ref="G740">_xlfn.IFS(marketing_campaign[[#This Row],[Marital_Status]]="Single",K740+L740+1,marketing_campaign[[#This Row],[Marital_Status]]="Together",K740+L740+2,marketing_campaign[[#This Row],[Marital_Status]]="Alone",K740+L740+1,marketing_campaign[[#This Row],[Marital_Status]]="Married",K740+L740+2,marketing_campaign[[#This Row],[Marital_Status]]="Divorced",K740+L740+1,marketing_campaign[[#This Row],[Marital_Status]]="YOLO",K740+L740+1,marketing_campaign[[#This Row],[Marital_Status]]="Absurd",K740+L740+1,marketing_campaign[[#This Row],[Marital_Status]]="Widow",K740+L740+1)</f>
        <v>3</v>
      </c>
      <c r="H740" t="str" cm="1">
        <f t="array" ref="H740">_xlfn.IFS(marketing_campaign[[#This Row],[Family_size]]=1,"Family_with_one_child",marketing_campaign[[#This Row],[Family_size]]&gt;1,"Family_with_more_children")</f>
        <v>Family_with_more_children</v>
      </c>
      <c r="I740">
        <v>17487</v>
      </c>
      <c r="J740" t="str">
        <f>IF(marketing_campaign[[#This Row],[Income]]&gt;=Sheet21!B790,"high_income","low_income")</f>
        <v>high_income</v>
      </c>
      <c r="K740">
        <v>1</v>
      </c>
      <c r="L740">
        <v>0</v>
      </c>
      <c r="M740" s="1">
        <v>41351</v>
      </c>
      <c r="N740">
        <v>37</v>
      </c>
      <c r="O740" t="str" cm="1">
        <f t="array" ref="O740">_xlfn.IFS(AND(marketing_campaign[[#This Row],[Recency]]&gt;=0,marketing_campaign[[#This Row],[Recency]]&lt;=14),"Early Recency",AND(marketing_campaign[[#This Row],[Recency]]&gt;=15,marketing_campaign[[#This Row],[Recency]]&lt;=31),"Mid-Recency",marketing_campaign[[#This Row],[Recency]]&gt;=32,"high Recency")</f>
        <v>high Recency</v>
      </c>
      <c r="P740">
        <v>0</v>
      </c>
      <c r="Q740">
        <v>0</v>
      </c>
      <c r="R740">
        <v>1</v>
      </c>
      <c r="S740">
        <v>7</v>
      </c>
      <c r="T740">
        <v>4</v>
      </c>
      <c r="U740">
        <v>6</v>
      </c>
      <c r="V740">
        <f>marketing_campaign[[#This Row],[MntGoldProds]]+marketing_campaign[[#This Row],[MntSweetProducts]]+marketing_campaign[[#This Row],[MntFishProducts]]+marketing_campaign[[#This Row],[MntMeatProducts]]+marketing_campaign[[#This Row],[MntFruits]]+marketing_campaign[[#This Row],[MntWines]]</f>
        <v>18</v>
      </c>
      <c r="W740">
        <v>1</v>
      </c>
      <c r="X740">
        <v>1</v>
      </c>
      <c r="Y740">
        <v>0</v>
      </c>
      <c r="Z740">
        <v>2</v>
      </c>
      <c r="AA740">
        <f t="shared" si="23"/>
        <v>4</v>
      </c>
      <c r="AB740" t="str" cm="1">
        <f t="array" ref="AB740">_xlfn.IFS(AND(AA740&gt;=0,AA740&lt;=15),"low purchase",AND(AA740&gt;=16,AA740&lt;=30),"mid purchase",AA740&gt;=31,"high purchase")</f>
        <v>low purchase</v>
      </c>
      <c r="AC740">
        <v>7</v>
      </c>
      <c r="AD740" t="str">
        <f>IF(marketing_campaign[[#This Row],[NumWebVisitsMonth]]&gt;=5.3,"higher_webvists","lower_webvisits")</f>
        <v>higher_webvists</v>
      </c>
      <c r="AE740">
        <v>0</v>
      </c>
      <c r="AF740">
        <v>0</v>
      </c>
      <c r="AG740">
        <v>0</v>
      </c>
      <c r="AH740">
        <v>0</v>
      </c>
      <c r="AI740">
        <v>0</v>
      </c>
      <c r="AJ740">
        <v>0</v>
      </c>
      <c r="AK740">
        <v>3</v>
      </c>
      <c r="AL740">
        <v>11</v>
      </c>
      <c r="AM740">
        <v>0</v>
      </c>
      <c r="AN740">
        <f>marketing_campaign[[#This Row],[AcceptedCmp2]]+marketing_campaign[[#This Row],[AcceptedCmp1]]+marketing_campaign[[#This Row],[AcceptedCmp5]]+marketing_campaign[[#This Row],[AcceptedCmp4]]+marketing_campaign[[#This Row],[AcceptedCmp3]]+marketing_campaign[[#This Row],[Response]]</f>
        <v>0</v>
      </c>
      <c r="AO740" t="str" cm="1">
        <f t="array" ref="AO74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41" spans="1:41" x14ac:dyDescent="0.35">
      <c r="A741">
        <v>5564</v>
      </c>
      <c r="B741">
        <v>1969</v>
      </c>
      <c r="C741">
        <f t="shared" ca="1" si="22"/>
        <v>57</v>
      </c>
      <c r="D741" t="str" cm="1">
        <f t="array" aca="1" ref="D74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41" t="s">
        <v>29</v>
      </c>
      <c r="F741" t="s">
        <v>31</v>
      </c>
      <c r="G741" cm="1">
        <f t="array" ref="G741">_xlfn.IFS(marketing_campaign[[#This Row],[Marital_Status]]="Single",K741+L741+1,marketing_campaign[[#This Row],[Marital_Status]]="Together",K741+L741+2,marketing_campaign[[#This Row],[Marital_Status]]="Alone",K741+L741+1,marketing_campaign[[#This Row],[Marital_Status]]="Married",K741+L741+2,marketing_campaign[[#This Row],[Marital_Status]]="Divorced",K741+L741+1,marketing_campaign[[#This Row],[Marital_Status]]="YOLO",K741+L741+1,marketing_campaign[[#This Row],[Marital_Status]]="Absurd",K741+L741+1,marketing_campaign[[#This Row],[Marital_Status]]="Widow",K741+L741+1)</f>
        <v>3</v>
      </c>
      <c r="H741" t="str" cm="1">
        <f t="array" ref="H741">_xlfn.IFS(marketing_campaign[[#This Row],[Family_size]]=1,"Family_with_one_child",marketing_campaign[[#This Row],[Family_size]]&gt;1,"Family_with_more_children")</f>
        <v>Family_with_more_children</v>
      </c>
      <c r="I741">
        <v>62882</v>
      </c>
      <c r="J741" t="str">
        <f>IF(marketing_campaign[[#This Row],[Income]]&gt;=Sheet21!B791,"high_income","low_income")</f>
        <v>high_income</v>
      </c>
      <c r="K741">
        <v>0</v>
      </c>
      <c r="L741">
        <v>1</v>
      </c>
      <c r="M741" s="1">
        <v>41130</v>
      </c>
      <c r="N741">
        <v>26</v>
      </c>
      <c r="O741" t="str" cm="1">
        <f t="array" ref="O741">_xlfn.IFS(AND(marketing_campaign[[#This Row],[Recency]]&gt;=0,marketing_campaign[[#This Row],[Recency]]&lt;=14),"Early Recency",AND(marketing_campaign[[#This Row],[Recency]]&gt;=15,marketing_campaign[[#This Row],[Recency]]&lt;=31),"Mid-Recency",marketing_campaign[[#This Row],[Recency]]&gt;=32,"high Recency")</f>
        <v>Mid-Recency</v>
      </c>
      <c r="P741">
        <v>509</v>
      </c>
      <c r="Q741">
        <v>133</v>
      </c>
      <c r="R741">
        <v>497</v>
      </c>
      <c r="S741">
        <v>78</v>
      </c>
      <c r="T741">
        <v>24</v>
      </c>
      <c r="U741">
        <v>97</v>
      </c>
      <c r="V741">
        <f>marketing_campaign[[#This Row],[MntGoldProds]]+marketing_campaign[[#This Row],[MntSweetProducts]]+marketing_campaign[[#This Row],[MntFishProducts]]+marketing_campaign[[#This Row],[MntMeatProducts]]+marketing_campaign[[#This Row],[MntFruits]]+marketing_campaign[[#This Row],[MntWines]]</f>
        <v>1338</v>
      </c>
      <c r="W741">
        <v>2</v>
      </c>
      <c r="X741">
        <v>7</v>
      </c>
      <c r="Y741">
        <v>5</v>
      </c>
      <c r="Z741">
        <v>6</v>
      </c>
      <c r="AA741">
        <f t="shared" si="23"/>
        <v>20</v>
      </c>
      <c r="AB741" t="str" cm="1">
        <f t="array" ref="AB741">_xlfn.IFS(AND(AA741&gt;=0,AA741&lt;=15),"low purchase",AND(AA741&gt;=16,AA741&lt;=30),"mid purchase",AA741&gt;=31,"high purchase")</f>
        <v>mid purchase</v>
      </c>
      <c r="AC741">
        <v>4</v>
      </c>
      <c r="AD741" t="str">
        <f>IF(marketing_campaign[[#This Row],[NumWebVisitsMonth]]&gt;=5.3,"higher_webvists","lower_webvisits")</f>
        <v>lower_webvisits</v>
      </c>
      <c r="AE741">
        <v>0</v>
      </c>
      <c r="AF741">
        <v>0</v>
      </c>
      <c r="AG741">
        <v>0</v>
      </c>
      <c r="AH741">
        <v>0</v>
      </c>
      <c r="AI741">
        <v>0</v>
      </c>
      <c r="AJ741">
        <v>0</v>
      </c>
      <c r="AK741">
        <v>3</v>
      </c>
      <c r="AL741">
        <v>11</v>
      </c>
      <c r="AM741">
        <v>0</v>
      </c>
      <c r="AN741">
        <f>marketing_campaign[[#This Row],[AcceptedCmp2]]+marketing_campaign[[#This Row],[AcceptedCmp1]]+marketing_campaign[[#This Row],[AcceptedCmp5]]+marketing_campaign[[#This Row],[AcceptedCmp4]]+marketing_campaign[[#This Row],[AcceptedCmp3]]+marketing_campaign[[#This Row],[Response]]</f>
        <v>0</v>
      </c>
      <c r="AO741" t="str" cm="1">
        <f t="array" ref="AO74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42" spans="1:41" x14ac:dyDescent="0.35">
      <c r="A742">
        <v>5682</v>
      </c>
      <c r="B742">
        <v>1953</v>
      </c>
      <c r="C742">
        <f t="shared" ca="1" si="22"/>
        <v>73</v>
      </c>
      <c r="D742" t="str" cm="1">
        <f t="array" aca="1" ref="D74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42" t="s">
        <v>32</v>
      </c>
      <c r="F742" t="s">
        <v>30</v>
      </c>
      <c r="G742" cm="1">
        <f t="array" ref="G742">_xlfn.IFS(marketing_campaign[[#This Row],[Marital_Status]]="Single",K742+L742+1,marketing_campaign[[#This Row],[Marital_Status]]="Together",K742+L742+2,marketing_campaign[[#This Row],[Marital_Status]]="Alone",K742+L742+1,marketing_campaign[[#This Row],[Marital_Status]]="Married",K742+L742+2,marketing_campaign[[#This Row],[Marital_Status]]="Divorced",K742+L742+1,marketing_campaign[[#This Row],[Marital_Status]]="YOLO",K742+L742+1,marketing_campaign[[#This Row],[Marital_Status]]="Absurd",K742+L742+1,marketing_campaign[[#This Row],[Marital_Status]]="Widow",K742+L742+1)</f>
        <v>2</v>
      </c>
      <c r="H742" t="str" cm="1">
        <f t="array" ref="H742">_xlfn.IFS(marketing_campaign[[#This Row],[Family_size]]=1,"Family_with_one_child",marketing_campaign[[#This Row],[Family_size]]&gt;1,"Family_with_more_children")</f>
        <v>Family_with_more_children</v>
      </c>
      <c r="I742">
        <v>64108</v>
      </c>
      <c r="J742" t="str">
        <f>IF(marketing_campaign[[#This Row],[Income]]&gt;=Sheet21!B792,"high_income","low_income")</f>
        <v>high_income</v>
      </c>
      <c r="K742">
        <v>0</v>
      </c>
      <c r="L742">
        <v>1</v>
      </c>
      <c r="M742" s="1">
        <v>41356</v>
      </c>
      <c r="N742">
        <v>8</v>
      </c>
      <c r="O742" t="str" cm="1">
        <f t="array" ref="O742">_xlfn.IFS(AND(marketing_campaign[[#This Row],[Recency]]&gt;=0,marketing_campaign[[#This Row],[Recency]]&lt;=14),"Early Recency",AND(marketing_campaign[[#This Row],[Recency]]&gt;=15,marketing_campaign[[#This Row],[Recency]]&lt;=31),"Mid-Recency",marketing_campaign[[#This Row],[Recency]]&gt;=32,"high Recency")</f>
        <v>Early Recency</v>
      </c>
      <c r="P742">
        <v>948</v>
      </c>
      <c r="Q742">
        <v>10</v>
      </c>
      <c r="R742">
        <v>86</v>
      </c>
      <c r="S742">
        <v>13</v>
      </c>
      <c r="T742">
        <v>21</v>
      </c>
      <c r="U742">
        <v>21</v>
      </c>
      <c r="V742">
        <f>marketing_campaign[[#This Row],[MntGoldProds]]+marketing_campaign[[#This Row],[MntSweetProducts]]+marketing_campaign[[#This Row],[MntFishProducts]]+marketing_campaign[[#This Row],[MntMeatProducts]]+marketing_campaign[[#This Row],[MntFruits]]+marketing_campaign[[#This Row],[MntWines]]</f>
        <v>1099</v>
      </c>
      <c r="W742">
        <v>4</v>
      </c>
      <c r="X742">
        <v>6</v>
      </c>
      <c r="Y742">
        <v>9</v>
      </c>
      <c r="Z742">
        <v>11</v>
      </c>
      <c r="AA742">
        <f t="shared" si="23"/>
        <v>30</v>
      </c>
      <c r="AB742" t="str" cm="1">
        <f t="array" ref="AB742">_xlfn.IFS(AND(AA742&gt;=0,AA742&lt;=15),"low purchase",AND(AA742&gt;=16,AA742&lt;=30),"mid purchase",AA742&gt;=31,"high purchase")</f>
        <v>mid purchase</v>
      </c>
      <c r="AC742">
        <v>5</v>
      </c>
      <c r="AD742" t="str">
        <f>IF(marketing_campaign[[#This Row],[NumWebVisitsMonth]]&gt;=5.3,"higher_webvists","lower_webvisits")</f>
        <v>lower_webvisits</v>
      </c>
      <c r="AE742">
        <v>0</v>
      </c>
      <c r="AF742">
        <v>0</v>
      </c>
      <c r="AG742">
        <v>0</v>
      </c>
      <c r="AH742">
        <v>0</v>
      </c>
      <c r="AI742">
        <v>0</v>
      </c>
      <c r="AJ742">
        <v>0</v>
      </c>
      <c r="AK742">
        <v>3</v>
      </c>
      <c r="AL742">
        <v>11</v>
      </c>
      <c r="AM742">
        <v>0</v>
      </c>
      <c r="AN742">
        <f>marketing_campaign[[#This Row],[AcceptedCmp2]]+marketing_campaign[[#This Row],[AcceptedCmp1]]+marketing_campaign[[#This Row],[AcceptedCmp5]]+marketing_campaign[[#This Row],[AcceptedCmp4]]+marketing_campaign[[#This Row],[AcceptedCmp3]]+marketing_campaign[[#This Row],[Response]]</f>
        <v>0</v>
      </c>
      <c r="AO742" t="str" cm="1">
        <f t="array" ref="AO74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43" spans="1:41" x14ac:dyDescent="0.35">
      <c r="A743">
        <v>7458</v>
      </c>
      <c r="B743">
        <v>1956</v>
      </c>
      <c r="C743">
        <f t="shared" ca="1" si="22"/>
        <v>70</v>
      </c>
      <c r="D743" t="str" cm="1">
        <f t="array" aca="1" ref="D74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43" t="s">
        <v>34</v>
      </c>
      <c r="F743" t="s">
        <v>31</v>
      </c>
      <c r="G743" cm="1">
        <f t="array" ref="G743">_xlfn.IFS(marketing_campaign[[#This Row],[Marital_Status]]="Single",K743+L743+1,marketing_campaign[[#This Row],[Marital_Status]]="Together",K743+L743+2,marketing_campaign[[#This Row],[Marital_Status]]="Alone",K743+L743+1,marketing_campaign[[#This Row],[Marital_Status]]="Married",K743+L743+2,marketing_campaign[[#This Row],[Marital_Status]]="Divorced",K743+L743+1,marketing_campaign[[#This Row],[Marital_Status]]="YOLO",K743+L743+1,marketing_campaign[[#This Row],[Marital_Status]]="Absurd",K743+L743+1,marketing_campaign[[#This Row],[Marital_Status]]="Widow",K743+L743+1)</f>
        <v>4</v>
      </c>
      <c r="H743" t="str" cm="1">
        <f t="array" ref="H743">_xlfn.IFS(marketing_campaign[[#This Row],[Family_size]]=1,"Family_with_one_child",marketing_campaign[[#This Row],[Family_size]]&gt;1,"Family_with_more_children")</f>
        <v>Family_with_more_children</v>
      </c>
      <c r="I743">
        <v>34941</v>
      </c>
      <c r="J743" t="str">
        <f>IF(marketing_campaign[[#This Row],[Income]]&gt;=Sheet21!B793,"high_income","low_income")</f>
        <v>high_income</v>
      </c>
      <c r="K743">
        <v>1</v>
      </c>
      <c r="L743">
        <v>1</v>
      </c>
      <c r="M743" s="1">
        <v>41339</v>
      </c>
      <c r="N743">
        <v>26</v>
      </c>
      <c r="O743" t="str" cm="1">
        <f t="array" ref="O743">_xlfn.IFS(AND(marketing_campaign[[#This Row],[Recency]]&gt;=0,marketing_campaign[[#This Row],[Recency]]&lt;=14),"Early Recency",AND(marketing_campaign[[#This Row],[Recency]]&gt;=15,marketing_campaign[[#This Row],[Recency]]&lt;=31),"Mid-Recency",marketing_campaign[[#This Row],[Recency]]&gt;=32,"high Recency")</f>
        <v>Mid-Recency</v>
      </c>
      <c r="P743">
        <v>39</v>
      </c>
      <c r="Q743">
        <v>2</v>
      </c>
      <c r="R743">
        <v>25</v>
      </c>
      <c r="S743">
        <v>4</v>
      </c>
      <c r="T743">
        <v>3</v>
      </c>
      <c r="U743">
        <v>24</v>
      </c>
      <c r="V743">
        <f>marketing_campaign[[#This Row],[MntGoldProds]]+marketing_campaign[[#This Row],[MntSweetProducts]]+marketing_campaign[[#This Row],[MntFishProducts]]+marketing_campaign[[#This Row],[MntMeatProducts]]+marketing_campaign[[#This Row],[MntFruits]]+marketing_campaign[[#This Row],[MntWines]]</f>
        <v>97</v>
      </c>
      <c r="W743">
        <v>2</v>
      </c>
      <c r="X743">
        <v>3</v>
      </c>
      <c r="Y743">
        <v>0</v>
      </c>
      <c r="Z743">
        <v>3</v>
      </c>
      <c r="AA743">
        <f t="shared" si="23"/>
        <v>8</v>
      </c>
      <c r="AB743" t="str" cm="1">
        <f t="array" ref="AB743">_xlfn.IFS(AND(AA743&gt;=0,AA743&lt;=15),"low purchase",AND(AA743&gt;=16,AA743&lt;=30),"mid purchase",AA743&gt;=31,"high purchase")</f>
        <v>low purchase</v>
      </c>
      <c r="AC743">
        <v>8</v>
      </c>
      <c r="AD743" t="str">
        <f>IF(marketing_campaign[[#This Row],[NumWebVisitsMonth]]&gt;=5.3,"higher_webvists","lower_webvisits")</f>
        <v>higher_webvists</v>
      </c>
      <c r="AE743">
        <v>0</v>
      </c>
      <c r="AF743">
        <v>0</v>
      </c>
      <c r="AG743">
        <v>0</v>
      </c>
      <c r="AH743">
        <v>0</v>
      </c>
      <c r="AI743">
        <v>0</v>
      </c>
      <c r="AJ743">
        <v>0</v>
      </c>
      <c r="AK743">
        <v>3</v>
      </c>
      <c r="AL743">
        <v>11</v>
      </c>
      <c r="AM743">
        <v>0</v>
      </c>
      <c r="AN743">
        <f>marketing_campaign[[#This Row],[AcceptedCmp2]]+marketing_campaign[[#This Row],[AcceptedCmp1]]+marketing_campaign[[#This Row],[AcceptedCmp5]]+marketing_campaign[[#This Row],[AcceptedCmp4]]+marketing_campaign[[#This Row],[AcceptedCmp3]]+marketing_campaign[[#This Row],[Response]]</f>
        <v>0</v>
      </c>
      <c r="AO743" t="str" cm="1">
        <f t="array" ref="AO74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44" spans="1:41" x14ac:dyDescent="0.35">
      <c r="A744">
        <v>5237</v>
      </c>
      <c r="B744">
        <v>1950</v>
      </c>
      <c r="C744">
        <f t="shared" ca="1" si="22"/>
        <v>76</v>
      </c>
      <c r="D744" t="str" cm="1">
        <f t="array" aca="1" ref="D74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44" t="s">
        <v>32</v>
      </c>
      <c r="F744" t="s">
        <v>30</v>
      </c>
      <c r="G744" cm="1">
        <f t="array" ref="G744">_xlfn.IFS(marketing_campaign[[#This Row],[Marital_Status]]="Single",K744+L744+1,marketing_campaign[[#This Row],[Marital_Status]]="Together",K744+L744+2,marketing_campaign[[#This Row],[Marital_Status]]="Alone",K744+L744+1,marketing_campaign[[#This Row],[Marital_Status]]="Married",K744+L744+2,marketing_campaign[[#This Row],[Marital_Status]]="Divorced",K744+L744+1,marketing_campaign[[#This Row],[Marital_Status]]="YOLO",K744+L744+1,marketing_campaign[[#This Row],[Marital_Status]]="Absurd",K744+L744+1,marketing_campaign[[#This Row],[Marital_Status]]="Widow",K744+L744+1)</f>
        <v>4</v>
      </c>
      <c r="H744" t="str" cm="1">
        <f t="array" ref="H744">_xlfn.IFS(marketing_campaign[[#This Row],[Family_size]]=1,"Family_with_one_child",marketing_campaign[[#This Row],[Family_size]]&gt;1,"Family_with_more_children")</f>
        <v>Family_with_more_children</v>
      </c>
      <c r="I744">
        <v>48767</v>
      </c>
      <c r="J744" t="str">
        <f>IF(marketing_campaign[[#This Row],[Income]]&gt;=Sheet21!B794,"high_income","low_income")</f>
        <v>high_income</v>
      </c>
      <c r="K744">
        <v>1</v>
      </c>
      <c r="L744">
        <v>2</v>
      </c>
      <c r="M744" s="1">
        <v>41640</v>
      </c>
      <c r="N744">
        <v>79</v>
      </c>
      <c r="O744" t="str" cm="1">
        <f t="array" ref="O744">_xlfn.IFS(AND(marketing_campaign[[#This Row],[Recency]]&gt;=0,marketing_campaign[[#This Row],[Recency]]&lt;=14),"Early Recency",AND(marketing_campaign[[#This Row],[Recency]]&gt;=15,marketing_campaign[[#This Row],[Recency]]&lt;=31),"Mid-Recency",marketing_campaign[[#This Row],[Recency]]&gt;=32,"high Recency")</f>
        <v>high Recency</v>
      </c>
      <c r="P744">
        <v>28</v>
      </c>
      <c r="Q744">
        <v>1</v>
      </c>
      <c r="R744">
        <v>21</v>
      </c>
      <c r="S744">
        <v>3</v>
      </c>
      <c r="T744">
        <v>0</v>
      </c>
      <c r="U744">
        <v>10</v>
      </c>
      <c r="V744">
        <f>marketing_campaign[[#This Row],[MntGoldProds]]+marketing_campaign[[#This Row],[MntSweetProducts]]+marketing_campaign[[#This Row],[MntFishProducts]]+marketing_campaign[[#This Row],[MntMeatProducts]]+marketing_campaign[[#This Row],[MntFruits]]+marketing_campaign[[#This Row],[MntWines]]</f>
        <v>63</v>
      </c>
      <c r="W744">
        <v>3</v>
      </c>
      <c r="X744">
        <v>2</v>
      </c>
      <c r="Y744">
        <v>1</v>
      </c>
      <c r="Z744">
        <v>3</v>
      </c>
      <c r="AA744">
        <f t="shared" si="23"/>
        <v>9</v>
      </c>
      <c r="AB744" t="str" cm="1">
        <f t="array" ref="AB744">_xlfn.IFS(AND(AA744&gt;=0,AA744&lt;=15),"low purchase",AND(AA744&gt;=16,AA744&lt;=30),"mid purchase",AA744&gt;=31,"high purchase")</f>
        <v>low purchase</v>
      </c>
      <c r="AC744">
        <v>5</v>
      </c>
      <c r="AD744" t="str">
        <f>IF(marketing_campaign[[#This Row],[NumWebVisitsMonth]]&gt;=5.3,"higher_webvists","lower_webvisits")</f>
        <v>lower_webvisits</v>
      </c>
      <c r="AE744">
        <v>0</v>
      </c>
      <c r="AF744">
        <v>0</v>
      </c>
      <c r="AG744">
        <v>0</v>
      </c>
      <c r="AH744">
        <v>0</v>
      </c>
      <c r="AI744">
        <v>0</v>
      </c>
      <c r="AJ744">
        <v>0</v>
      </c>
      <c r="AK744">
        <v>3</v>
      </c>
      <c r="AL744">
        <v>11</v>
      </c>
      <c r="AM744">
        <v>0</v>
      </c>
      <c r="AN744">
        <f>marketing_campaign[[#This Row],[AcceptedCmp2]]+marketing_campaign[[#This Row],[AcceptedCmp1]]+marketing_campaign[[#This Row],[AcceptedCmp5]]+marketing_campaign[[#This Row],[AcceptedCmp4]]+marketing_campaign[[#This Row],[AcceptedCmp3]]+marketing_campaign[[#This Row],[Response]]</f>
        <v>0</v>
      </c>
      <c r="AO744" t="str" cm="1">
        <f t="array" ref="AO74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45" spans="1:41" x14ac:dyDescent="0.35">
      <c r="A745">
        <v>7761</v>
      </c>
      <c r="B745">
        <v>1978</v>
      </c>
      <c r="C745">
        <f t="shared" ca="1" si="22"/>
        <v>48</v>
      </c>
      <c r="D745" t="str" cm="1">
        <f t="array" aca="1" ref="D74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45" t="s">
        <v>37</v>
      </c>
      <c r="F745" t="s">
        <v>31</v>
      </c>
      <c r="G745" cm="1">
        <f t="array" ref="G745">_xlfn.IFS(marketing_campaign[[#This Row],[Marital_Status]]="Single",K745+L745+1,marketing_campaign[[#This Row],[Marital_Status]]="Together",K745+L745+2,marketing_campaign[[#This Row],[Marital_Status]]="Alone",K745+L745+1,marketing_campaign[[#This Row],[Marital_Status]]="Married",K745+L745+2,marketing_campaign[[#This Row],[Marital_Status]]="Divorced",K745+L745+1,marketing_campaign[[#This Row],[Marital_Status]]="YOLO",K745+L745+1,marketing_campaign[[#This Row],[Marital_Status]]="Absurd",K745+L745+1,marketing_campaign[[#This Row],[Marital_Status]]="Widow",K745+L745+1)</f>
        <v>3</v>
      </c>
      <c r="H745" t="str" cm="1">
        <f t="array" ref="H745">_xlfn.IFS(marketing_campaign[[#This Row],[Family_size]]=1,"Family_with_one_child",marketing_campaign[[#This Row],[Family_size]]&gt;1,"Family_with_more_children")</f>
        <v>Family_with_more_children</v>
      </c>
      <c r="I745">
        <v>38702</v>
      </c>
      <c r="J745" t="str">
        <f>IF(marketing_campaign[[#This Row],[Income]]&gt;=Sheet21!B795,"high_income","low_income")</f>
        <v>high_income</v>
      </c>
      <c r="K745">
        <v>1</v>
      </c>
      <c r="L745">
        <v>0</v>
      </c>
      <c r="M745" s="1">
        <v>41487</v>
      </c>
      <c r="N745">
        <v>71</v>
      </c>
      <c r="O745" t="str" cm="1">
        <f t="array" ref="O745">_xlfn.IFS(AND(marketing_campaign[[#This Row],[Recency]]&gt;=0,marketing_campaign[[#This Row],[Recency]]&lt;=14),"Early Recency",AND(marketing_campaign[[#This Row],[Recency]]&gt;=15,marketing_campaign[[#This Row],[Recency]]&lt;=31),"Mid-Recency",marketing_campaign[[#This Row],[Recency]]&gt;=32,"high Recency")</f>
        <v>high Recency</v>
      </c>
      <c r="P745">
        <v>13</v>
      </c>
      <c r="Q745">
        <v>11</v>
      </c>
      <c r="R745">
        <v>24</v>
      </c>
      <c r="S745">
        <v>13</v>
      </c>
      <c r="T745">
        <v>8</v>
      </c>
      <c r="U745">
        <v>40</v>
      </c>
      <c r="V745">
        <f>marketing_campaign[[#This Row],[MntGoldProds]]+marketing_campaign[[#This Row],[MntSweetProducts]]+marketing_campaign[[#This Row],[MntFishProducts]]+marketing_campaign[[#This Row],[MntMeatProducts]]+marketing_campaign[[#This Row],[MntFruits]]+marketing_campaign[[#This Row],[MntWines]]</f>
        <v>109</v>
      </c>
      <c r="W745">
        <v>2</v>
      </c>
      <c r="X745">
        <v>3</v>
      </c>
      <c r="Y745">
        <v>0</v>
      </c>
      <c r="Z745">
        <v>4</v>
      </c>
      <c r="AA745">
        <f t="shared" si="23"/>
        <v>9</v>
      </c>
      <c r="AB745" t="str" cm="1">
        <f t="array" ref="AB745">_xlfn.IFS(AND(AA745&gt;=0,AA745&lt;=15),"low purchase",AND(AA745&gt;=16,AA745&lt;=30),"mid purchase",AA745&gt;=31,"high purchase")</f>
        <v>low purchase</v>
      </c>
      <c r="AC745">
        <v>6</v>
      </c>
      <c r="AD745" t="str">
        <f>IF(marketing_campaign[[#This Row],[NumWebVisitsMonth]]&gt;=5.3,"higher_webvists","lower_webvisits")</f>
        <v>higher_webvists</v>
      </c>
      <c r="AE745">
        <v>0</v>
      </c>
      <c r="AF745">
        <v>0</v>
      </c>
      <c r="AG745">
        <v>0</v>
      </c>
      <c r="AH745">
        <v>0</v>
      </c>
      <c r="AI745">
        <v>0</v>
      </c>
      <c r="AJ745">
        <v>0</v>
      </c>
      <c r="AK745">
        <v>3</v>
      </c>
      <c r="AL745">
        <v>11</v>
      </c>
      <c r="AM745">
        <v>0</v>
      </c>
      <c r="AN745">
        <f>marketing_campaign[[#This Row],[AcceptedCmp2]]+marketing_campaign[[#This Row],[AcceptedCmp1]]+marketing_campaign[[#This Row],[AcceptedCmp5]]+marketing_campaign[[#This Row],[AcceptedCmp4]]+marketing_campaign[[#This Row],[AcceptedCmp3]]+marketing_campaign[[#This Row],[Response]]</f>
        <v>0</v>
      </c>
      <c r="AO745" t="str" cm="1">
        <f t="array" ref="AO74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46" spans="1:41" x14ac:dyDescent="0.35">
      <c r="A746">
        <v>5278</v>
      </c>
      <c r="B746">
        <v>1964</v>
      </c>
      <c r="C746">
        <f t="shared" ca="1" si="22"/>
        <v>62</v>
      </c>
      <c r="D746" t="str" cm="1">
        <f t="array" aca="1" ref="D74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46" t="s">
        <v>29</v>
      </c>
      <c r="F746" t="s">
        <v>33</v>
      </c>
      <c r="G746" cm="1">
        <f t="array" ref="G746">_xlfn.IFS(marketing_campaign[[#This Row],[Marital_Status]]="Single",K746+L746+1,marketing_campaign[[#This Row],[Marital_Status]]="Together",K746+L746+2,marketing_campaign[[#This Row],[Marital_Status]]="Alone",K746+L746+1,marketing_campaign[[#This Row],[Marital_Status]]="Married",K746+L746+2,marketing_campaign[[#This Row],[Marital_Status]]="Divorced",K746+L746+1,marketing_campaign[[#This Row],[Marital_Status]]="YOLO",K746+L746+1,marketing_campaign[[#This Row],[Marital_Status]]="Absurd",K746+L746+1,marketing_campaign[[#This Row],[Marital_Status]]="Widow",K746+L746+1)</f>
        <v>2</v>
      </c>
      <c r="H746" t="str" cm="1">
        <f t="array" ref="H746">_xlfn.IFS(marketing_campaign[[#This Row],[Family_size]]=1,"Family_with_one_child",marketing_campaign[[#This Row],[Family_size]]&gt;1,"Family_with_more_children")</f>
        <v>Family_with_more_children</v>
      </c>
      <c r="I746">
        <v>82224</v>
      </c>
      <c r="J746" t="str">
        <f>IF(marketing_campaign[[#This Row],[Income]]&gt;=Sheet21!B796,"high_income","low_income")</f>
        <v>high_income</v>
      </c>
      <c r="K746">
        <v>0</v>
      </c>
      <c r="L746">
        <v>0</v>
      </c>
      <c r="M746" s="1">
        <v>41664</v>
      </c>
      <c r="N746">
        <v>83</v>
      </c>
      <c r="O746" t="str" cm="1">
        <f t="array" ref="O746">_xlfn.IFS(AND(marketing_campaign[[#This Row],[Recency]]&gt;=0,marketing_campaign[[#This Row],[Recency]]&lt;=14),"Early Recency",AND(marketing_campaign[[#This Row],[Recency]]&gt;=15,marketing_campaign[[#This Row],[Recency]]&lt;=31),"Mid-Recency",marketing_campaign[[#This Row],[Recency]]&gt;=32,"high Recency")</f>
        <v>high Recency</v>
      </c>
      <c r="P746">
        <v>307</v>
      </c>
      <c r="Q746">
        <v>26</v>
      </c>
      <c r="R746">
        <v>360</v>
      </c>
      <c r="S746">
        <v>138</v>
      </c>
      <c r="T746">
        <v>31</v>
      </c>
      <c r="U746">
        <v>40</v>
      </c>
      <c r="V746">
        <f>marketing_campaign[[#This Row],[MntGoldProds]]+marketing_campaign[[#This Row],[MntSweetProducts]]+marketing_campaign[[#This Row],[MntFishProducts]]+marketing_campaign[[#This Row],[MntMeatProducts]]+marketing_campaign[[#This Row],[MntFruits]]+marketing_campaign[[#This Row],[MntWines]]</f>
        <v>902</v>
      </c>
      <c r="W746">
        <v>1</v>
      </c>
      <c r="X746">
        <v>6</v>
      </c>
      <c r="Y746">
        <v>9</v>
      </c>
      <c r="Z746">
        <v>5</v>
      </c>
      <c r="AA746">
        <f t="shared" si="23"/>
        <v>21</v>
      </c>
      <c r="AB746" t="str" cm="1">
        <f t="array" ref="AB746">_xlfn.IFS(AND(AA746&gt;=0,AA746&lt;=15),"low purchase",AND(AA746&gt;=16,AA746&lt;=30),"mid purchase",AA746&gt;=31,"high purchase")</f>
        <v>mid purchase</v>
      </c>
      <c r="AC746">
        <v>3</v>
      </c>
      <c r="AD746" t="str">
        <f>IF(marketing_campaign[[#This Row],[NumWebVisitsMonth]]&gt;=5.3,"higher_webvists","lower_webvisits")</f>
        <v>lower_webvisits</v>
      </c>
      <c r="AE746">
        <v>0</v>
      </c>
      <c r="AF746">
        <v>0</v>
      </c>
      <c r="AG746">
        <v>0</v>
      </c>
      <c r="AH746">
        <v>1</v>
      </c>
      <c r="AI746">
        <v>0</v>
      </c>
      <c r="AJ746">
        <v>0</v>
      </c>
      <c r="AK746">
        <v>3</v>
      </c>
      <c r="AL746">
        <v>11</v>
      </c>
      <c r="AM746">
        <v>0</v>
      </c>
      <c r="AN746">
        <f>marketing_campaign[[#This Row],[AcceptedCmp2]]+marketing_campaign[[#This Row],[AcceptedCmp1]]+marketing_campaign[[#This Row],[AcceptedCmp5]]+marketing_campaign[[#This Row],[AcceptedCmp4]]+marketing_campaign[[#This Row],[AcceptedCmp3]]+marketing_campaign[[#This Row],[Response]]</f>
        <v>1</v>
      </c>
      <c r="AO746" t="str" cm="1">
        <f t="array" ref="AO74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747" spans="1:41" x14ac:dyDescent="0.35">
      <c r="A747">
        <v>3560</v>
      </c>
      <c r="B747">
        <v>1952</v>
      </c>
      <c r="C747">
        <f t="shared" ca="1" si="22"/>
        <v>74</v>
      </c>
      <c r="D747" t="str" cm="1">
        <f t="array" aca="1" ref="D74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47" t="s">
        <v>29</v>
      </c>
      <c r="F747" t="s">
        <v>31</v>
      </c>
      <c r="G747" cm="1">
        <f t="array" ref="G747">_xlfn.IFS(marketing_campaign[[#This Row],[Marital_Status]]="Single",K747+L747+1,marketing_campaign[[#This Row],[Marital_Status]]="Together",K747+L747+2,marketing_campaign[[#This Row],[Marital_Status]]="Alone",K747+L747+1,marketing_campaign[[#This Row],[Marital_Status]]="Married",K747+L747+2,marketing_campaign[[#This Row],[Marital_Status]]="Divorced",K747+L747+1,marketing_campaign[[#This Row],[Marital_Status]]="YOLO",K747+L747+1,marketing_campaign[[#This Row],[Marital_Status]]="Absurd",K747+L747+1,marketing_campaign[[#This Row],[Marital_Status]]="Widow",K747+L747+1)</f>
        <v>2</v>
      </c>
      <c r="H747" t="str" cm="1">
        <f t="array" ref="H747">_xlfn.IFS(marketing_campaign[[#This Row],[Family_size]]=1,"Family_with_one_child",marketing_campaign[[#This Row],[Family_size]]&gt;1,"Family_with_more_children")</f>
        <v>Family_with_more_children</v>
      </c>
      <c r="I747">
        <v>83844</v>
      </c>
      <c r="J747" t="str">
        <f>IF(marketing_campaign[[#This Row],[Income]]&gt;=Sheet21!B797,"high_income","low_income")</f>
        <v>high_income</v>
      </c>
      <c r="K747">
        <v>0</v>
      </c>
      <c r="L747">
        <v>0</v>
      </c>
      <c r="M747" s="1">
        <v>41406</v>
      </c>
      <c r="N747">
        <v>57</v>
      </c>
      <c r="O747" t="str" cm="1">
        <f t="array" ref="O747">_xlfn.IFS(AND(marketing_campaign[[#This Row],[Recency]]&gt;=0,marketing_campaign[[#This Row],[Recency]]&lt;=14),"Early Recency",AND(marketing_campaign[[#This Row],[Recency]]&gt;=15,marketing_campaign[[#This Row],[Recency]]&lt;=31),"Mid-Recency",marketing_campaign[[#This Row],[Recency]]&gt;=32,"high Recency")</f>
        <v>high Recency</v>
      </c>
      <c r="P747">
        <v>901</v>
      </c>
      <c r="Q747">
        <v>31</v>
      </c>
      <c r="R747">
        <v>345</v>
      </c>
      <c r="S747">
        <v>75</v>
      </c>
      <c r="T747">
        <v>31</v>
      </c>
      <c r="U747">
        <v>191</v>
      </c>
      <c r="V747">
        <f>marketing_campaign[[#This Row],[MntGoldProds]]+marketing_campaign[[#This Row],[MntSweetProducts]]+marketing_campaign[[#This Row],[MntFishProducts]]+marketing_campaign[[#This Row],[MntMeatProducts]]+marketing_campaign[[#This Row],[MntFruits]]+marketing_campaign[[#This Row],[MntWines]]</f>
        <v>1574</v>
      </c>
      <c r="W747">
        <v>1</v>
      </c>
      <c r="X747">
        <v>4</v>
      </c>
      <c r="Y747">
        <v>4</v>
      </c>
      <c r="Z747">
        <v>11</v>
      </c>
      <c r="AA747">
        <f t="shared" si="23"/>
        <v>20</v>
      </c>
      <c r="AB747" t="str" cm="1">
        <f t="array" ref="AB747">_xlfn.IFS(AND(AA747&gt;=0,AA747&lt;=15),"low purchase",AND(AA747&gt;=16,AA747&lt;=30),"mid purchase",AA747&gt;=31,"high purchase")</f>
        <v>mid purchase</v>
      </c>
      <c r="AC747">
        <v>1</v>
      </c>
      <c r="AD747" t="str">
        <f>IF(marketing_campaign[[#This Row],[NumWebVisitsMonth]]&gt;=5.3,"higher_webvists","lower_webvisits")</f>
        <v>lower_webvisits</v>
      </c>
      <c r="AE747">
        <v>0</v>
      </c>
      <c r="AF747">
        <v>0</v>
      </c>
      <c r="AG747">
        <v>1</v>
      </c>
      <c r="AH747">
        <v>0</v>
      </c>
      <c r="AI747">
        <v>0</v>
      </c>
      <c r="AJ747">
        <v>0</v>
      </c>
      <c r="AK747">
        <v>3</v>
      </c>
      <c r="AL747">
        <v>11</v>
      </c>
      <c r="AM747">
        <v>0</v>
      </c>
      <c r="AN747">
        <f>marketing_campaign[[#This Row],[AcceptedCmp2]]+marketing_campaign[[#This Row],[AcceptedCmp1]]+marketing_campaign[[#This Row],[AcceptedCmp5]]+marketing_campaign[[#This Row],[AcceptedCmp4]]+marketing_campaign[[#This Row],[AcceptedCmp3]]+marketing_campaign[[#This Row],[Response]]</f>
        <v>1</v>
      </c>
      <c r="AO747" t="str" cm="1">
        <f t="array" ref="AO74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748" spans="1:41" x14ac:dyDescent="0.35">
      <c r="A748">
        <v>7235</v>
      </c>
      <c r="B748">
        <v>1975</v>
      </c>
      <c r="C748">
        <f t="shared" ca="1" si="22"/>
        <v>51</v>
      </c>
      <c r="D748" t="str" cm="1">
        <f t="array" aca="1" ref="D74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48" t="s">
        <v>37</v>
      </c>
      <c r="F748" t="s">
        <v>33</v>
      </c>
      <c r="G748" cm="1">
        <f t="array" ref="G748">_xlfn.IFS(marketing_campaign[[#This Row],[Marital_Status]]="Single",K748+L748+1,marketing_campaign[[#This Row],[Marital_Status]]="Together",K748+L748+2,marketing_campaign[[#This Row],[Marital_Status]]="Alone",K748+L748+1,marketing_campaign[[#This Row],[Marital_Status]]="Married",K748+L748+2,marketing_campaign[[#This Row],[Marital_Status]]="Divorced",K748+L748+1,marketing_campaign[[#This Row],[Marital_Status]]="YOLO",K748+L748+1,marketing_campaign[[#This Row],[Marital_Status]]="Absurd",K748+L748+1,marketing_campaign[[#This Row],[Marital_Status]]="Widow",K748+L748+1)</f>
        <v>3</v>
      </c>
      <c r="H748" t="str" cm="1">
        <f t="array" ref="H748">_xlfn.IFS(marketing_campaign[[#This Row],[Family_size]]=1,"Family_with_one_child",marketing_campaign[[#This Row],[Family_size]]&gt;1,"Family_with_more_children")</f>
        <v>Family_with_more_children</v>
      </c>
      <c r="I748">
        <v>17003</v>
      </c>
      <c r="J748" t="str">
        <f>IF(marketing_campaign[[#This Row],[Income]]&gt;=Sheet21!B798,"high_income","low_income")</f>
        <v>high_income</v>
      </c>
      <c r="K748">
        <v>1</v>
      </c>
      <c r="L748">
        <v>0</v>
      </c>
      <c r="M748" s="1">
        <v>41617</v>
      </c>
      <c r="N748">
        <v>37</v>
      </c>
      <c r="O748" t="str" cm="1">
        <f t="array" ref="O748">_xlfn.IFS(AND(marketing_campaign[[#This Row],[Recency]]&gt;=0,marketing_campaign[[#This Row],[Recency]]&lt;=14),"Early Recency",AND(marketing_campaign[[#This Row],[Recency]]&gt;=15,marketing_campaign[[#This Row],[Recency]]&lt;=31),"Mid-Recency",marketing_campaign[[#This Row],[Recency]]&gt;=32,"high Recency")</f>
        <v>high Recency</v>
      </c>
      <c r="P748">
        <v>2</v>
      </c>
      <c r="Q748">
        <v>5</v>
      </c>
      <c r="R748">
        <v>12</v>
      </c>
      <c r="S748">
        <v>4</v>
      </c>
      <c r="T748">
        <v>8</v>
      </c>
      <c r="U748">
        <v>7</v>
      </c>
      <c r="V748">
        <f>marketing_campaign[[#This Row],[MntGoldProds]]+marketing_campaign[[#This Row],[MntSweetProducts]]+marketing_campaign[[#This Row],[MntFishProducts]]+marketing_campaign[[#This Row],[MntMeatProducts]]+marketing_campaign[[#This Row],[MntFruits]]+marketing_campaign[[#This Row],[MntWines]]</f>
        <v>38</v>
      </c>
      <c r="W748">
        <v>3</v>
      </c>
      <c r="X748">
        <v>2</v>
      </c>
      <c r="Y748">
        <v>0</v>
      </c>
      <c r="Z748">
        <v>4</v>
      </c>
      <c r="AA748">
        <f t="shared" si="23"/>
        <v>9</v>
      </c>
      <c r="AB748" t="str" cm="1">
        <f t="array" ref="AB748">_xlfn.IFS(AND(AA748&gt;=0,AA748&lt;=15),"low purchase",AND(AA748&gt;=16,AA748&lt;=30),"mid purchase",AA748&gt;=31,"high purchase")</f>
        <v>low purchase</v>
      </c>
      <c r="AC748">
        <v>5</v>
      </c>
      <c r="AD748" t="str">
        <f>IF(marketing_campaign[[#This Row],[NumWebVisitsMonth]]&gt;=5.3,"higher_webvists","lower_webvisits")</f>
        <v>lower_webvisits</v>
      </c>
      <c r="AE748">
        <v>0</v>
      </c>
      <c r="AF748">
        <v>0</v>
      </c>
      <c r="AG748">
        <v>0</v>
      </c>
      <c r="AH748">
        <v>0</v>
      </c>
      <c r="AI748">
        <v>0</v>
      </c>
      <c r="AJ748">
        <v>0</v>
      </c>
      <c r="AK748">
        <v>3</v>
      </c>
      <c r="AL748">
        <v>11</v>
      </c>
      <c r="AM748">
        <v>0</v>
      </c>
      <c r="AN748">
        <f>marketing_campaign[[#This Row],[AcceptedCmp2]]+marketing_campaign[[#This Row],[AcceptedCmp1]]+marketing_campaign[[#This Row],[AcceptedCmp5]]+marketing_campaign[[#This Row],[AcceptedCmp4]]+marketing_campaign[[#This Row],[AcceptedCmp3]]+marketing_campaign[[#This Row],[Response]]</f>
        <v>0</v>
      </c>
      <c r="AO748" t="str" cm="1">
        <f t="array" ref="AO74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49" spans="1:41" x14ac:dyDescent="0.35">
      <c r="A749">
        <v>10548</v>
      </c>
      <c r="B749">
        <v>1995</v>
      </c>
      <c r="C749">
        <f t="shared" ca="1" si="22"/>
        <v>31</v>
      </c>
      <c r="D749" t="str" cm="1">
        <f t="array" aca="1" ref="D74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749" t="s">
        <v>29</v>
      </c>
      <c r="F749" t="s">
        <v>30</v>
      </c>
      <c r="G749" cm="1">
        <f t="array" ref="G749">_xlfn.IFS(marketing_campaign[[#This Row],[Marital_Status]]="Single",K749+L749+1,marketing_campaign[[#This Row],[Marital_Status]]="Together",K749+L749+2,marketing_campaign[[#This Row],[Marital_Status]]="Alone",K749+L749+1,marketing_campaign[[#This Row],[Marital_Status]]="Married",K749+L749+2,marketing_campaign[[#This Row],[Marital_Status]]="Divorced",K749+L749+1,marketing_campaign[[#This Row],[Marital_Status]]="YOLO",K749+L749+1,marketing_campaign[[#This Row],[Marital_Status]]="Absurd",K749+L749+1,marketing_campaign[[#This Row],[Marital_Status]]="Widow",K749+L749+1)</f>
        <v>1</v>
      </c>
      <c r="H749" t="str" cm="1">
        <f t="array" ref="H749">_xlfn.IFS(marketing_campaign[[#This Row],[Family_size]]=1,"Family_with_one_child",marketing_campaign[[#This Row],[Family_size]]&gt;1,"Family_with_more_children")</f>
        <v>Family_with_one_child</v>
      </c>
      <c r="I749">
        <v>71163</v>
      </c>
      <c r="J749" t="str">
        <f>IF(marketing_campaign[[#This Row],[Income]]&gt;=Sheet21!B799,"high_income","low_income")</f>
        <v>high_income</v>
      </c>
      <c r="K749">
        <v>0</v>
      </c>
      <c r="L749">
        <v>0</v>
      </c>
      <c r="M749" s="1">
        <v>41707</v>
      </c>
      <c r="N749">
        <v>30</v>
      </c>
      <c r="O749" t="str" cm="1">
        <f t="array" ref="O749">_xlfn.IFS(AND(marketing_campaign[[#This Row],[Recency]]&gt;=0,marketing_campaign[[#This Row],[Recency]]&lt;=14),"Early Recency",AND(marketing_campaign[[#This Row],[Recency]]&gt;=15,marketing_campaign[[#This Row],[Recency]]&lt;=31),"Mid-Recency",marketing_campaign[[#This Row],[Recency]]&gt;=32,"high Recency")</f>
        <v>Mid-Recency</v>
      </c>
      <c r="P749">
        <v>283</v>
      </c>
      <c r="Q749">
        <v>17</v>
      </c>
      <c r="R749">
        <v>372</v>
      </c>
      <c r="S749">
        <v>138</v>
      </c>
      <c r="T749">
        <v>106</v>
      </c>
      <c r="U749">
        <v>44</v>
      </c>
      <c r="V749">
        <f>marketing_campaign[[#This Row],[MntGoldProds]]+marketing_campaign[[#This Row],[MntSweetProducts]]+marketing_campaign[[#This Row],[MntFishProducts]]+marketing_campaign[[#This Row],[MntMeatProducts]]+marketing_campaign[[#This Row],[MntFruits]]+marketing_campaign[[#This Row],[MntWines]]</f>
        <v>960</v>
      </c>
      <c r="W749">
        <v>1</v>
      </c>
      <c r="X749">
        <v>3</v>
      </c>
      <c r="Y749">
        <v>8</v>
      </c>
      <c r="Z749">
        <v>12</v>
      </c>
      <c r="AA749">
        <f t="shared" si="23"/>
        <v>24</v>
      </c>
      <c r="AB749" t="str" cm="1">
        <f t="array" ref="AB749">_xlfn.IFS(AND(AA749&gt;=0,AA749&lt;=15),"low purchase",AND(AA749&gt;=16,AA749&lt;=30),"mid purchase",AA749&gt;=31,"high purchase")</f>
        <v>mid purchase</v>
      </c>
      <c r="AC749">
        <v>1</v>
      </c>
      <c r="AD749" t="str">
        <f>IF(marketing_campaign[[#This Row],[NumWebVisitsMonth]]&gt;=5.3,"higher_webvists","lower_webvisits")</f>
        <v>lower_webvisits</v>
      </c>
      <c r="AE749">
        <v>0</v>
      </c>
      <c r="AF749">
        <v>0</v>
      </c>
      <c r="AG749">
        <v>0</v>
      </c>
      <c r="AH749">
        <v>0</v>
      </c>
      <c r="AI749">
        <v>0</v>
      </c>
      <c r="AJ749">
        <v>0</v>
      </c>
      <c r="AK749">
        <v>3</v>
      </c>
      <c r="AL749">
        <v>11</v>
      </c>
      <c r="AM749">
        <v>0</v>
      </c>
      <c r="AN749">
        <f>marketing_campaign[[#This Row],[AcceptedCmp2]]+marketing_campaign[[#This Row],[AcceptedCmp1]]+marketing_campaign[[#This Row],[AcceptedCmp5]]+marketing_campaign[[#This Row],[AcceptedCmp4]]+marketing_campaign[[#This Row],[AcceptedCmp3]]+marketing_campaign[[#This Row],[Response]]</f>
        <v>0</v>
      </c>
      <c r="AO749" t="str" cm="1">
        <f t="array" ref="AO74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50" spans="1:41" x14ac:dyDescent="0.35">
      <c r="A750">
        <v>2281</v>
      </c>
      <c r="B750">
        <v>1970</v>
      </c>
      <c r="C750">
        <f t="shared" ca="1" si="22"/>
        <v>56</v>
      </c>
      <c r="D750" t="str" cm="1">
        <f t="array" aca="1" ref="D75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50" t="s">
        <v>29</v>
      </c>
      <c r="F750" t="s">
        <v>30</v>
      </c>
      <c r="G750" cm="1">
        <f t="array" ref="G750">_xlfn.IFS(marketing_campaign[[#This Row],[Marital_Status]]="Single",K750+L750+1,marketing_campaign[[#This Row],[Marital_Status]]="Together",K750+L750+2,marketing_campaign[[#This Row],[Marital_Status]]="Alone",K750+L750+1,marketing_campaign[[#This Row],[Marital_Status]]="Married",K750+L750+2,marketing_campaign[[#This Row],[Marital_Status]]="Divorced",K750+L750+1,marketing_campaign[[#This Row],[Marital_Status]]="YOLO",K750+L750+1,marketing_campaign[[#This Row],[Marital_Status]]="Absurd",K750+L750+1,marketing_campaign[[#This Row],[Marital_Status]]="Widow",K750+L750+1)</f>
        <v>2</v>
      </c>
      <c r="H750" t="str" cm="1">
        <f t="array" ref="H750">_xlfn.IFS(marketing_campaign[[#This Row],[Family_size]]=1,"Family_with_one_child",marketing_campaign[[#This Row],[Family_size]]&gt;1,"Family_with_more_children")</f>
        <v>Family_with_more_children</v>
      </c>
      <c r="I750">
        <v>33697</v>
      </c>
      <c r="J750" t="str">
        <f>IF(marketing_campaign[[#This Row],[Income]]&gt;=Sheet21!B800,"high_income","low_income")</f>
        <v>high_income</v>
      </c>
      <c r="K750">
        <v>1</v>
      </c>
      <c r="L750">
        <v>0</v>
      </c>
      <c r="M750" s="1">
        <v>41532</v>
      </c>
      <c r="N750">
        <v>34</v>
      </c>
      <c r="O750" t="str" cm="1">
        <f t="array" ref="O750">_xlfn.IFS(AND(marketing_campaign[[#This Row],[Recency]]&gt;=0,marketing_campaign[[#This Row],[Recency]]&lt;=14),"Early Recency",AND(marketing_campaign[[#This Row],[Recency]]&gt;=15,marketing_campaign[[#This Row],[Recency]]&lt;=31),"Mid-Recency",marketing_campaign[[#This Row],[Recency]]&gt;=32,"high Recency")</f>
        <v>high Recency</v>
      </c>
      <c r="P750">
        <v>4</v>
      </c>
      <c r="Q750">
        <v>3</v>
      </c>
      <c r="R750">
        <v>7</v>
      </c>
      <c r="S750">
        <v>0</v>
      </c>
      <c r="T750">
        <v>3</v>
      </c>
      <c r="U750">
        <v>11</v>
      </c>
      <c r="V750">
        <f>marketing_campaign[[#This Row],[MntGoldProds]]+marketing_campaign[[#This Row],[MntSweetProducts]]+marketing_campaign[[#This Row],[MntFishProducts]]+marketing_campaign[[#This Row],[MntMeatProducts]]+marketing_campaign[[#This Row],[MntFruits]]+marketing_campaign[[#This Row],[MntWines]]</f>
        <v>28</v>
      </c>
      <c r="W750">
        <v>1</v>
      </c>
      <c r="X750">
        <v>1</v>
      </c>
      <c r="Y750">
        <v>0</v>
      </c>
      <c r="Z750">
        <v>2</v>
      </c>
      <c r="AA750">
        <f t="shared" si="23"/>
        <v>4</v>
      </c>
      <c r="AB750" t="str" cm="1">
        <f t="array" ref="AB750">_xlfn.IFS(AND(AA750&gt;=0,AA750&lt;=15),"low purchase",AND(AA750&gt;=16,AA750&lt;=30),"mid purchase",AA750&gt;=31,"high purchase")</f>
        <v>low purchase</v>
      </c>
      <c r="AC750">
        <v>7</v>
      </c>
      <c r="AD750" t="str">
        <f>IF(marketing_campaign[[#This Row],[NumWebVisitsMonth]]&gt;=5.3,"higher_webvists","lower_webvisits")</f>
        <v>higher_webvists</v>
      </c>
      <c r="AE750">
        <v>1</v>
      </c>
      <c r="AF750">
        <v>0</v>
      </c>
      <c r="AG750">
        <v>0</v>
      </c>
      <c r="AH750">
        <v>0</v>
      </c>
      <c r="AI750">
        <v>0</v>
      </c>
      <c r="AJ750">
        <v>0</v>
      </c>
      <c r="AK750">
        <v>3</v>
      </c>
      <c r="AL750">
        <v>11</v>
      </c>
      <c r="AM750">
        <v>0</v>
      </c>
      <c r="AN750">
        <f>marketing_campaign[[#This Row],[AcceptedCmp2]]+marketing_campaign[[#This Row],[AcceptedCmp1]]+marketing_campaign[[#This Row],[AcceptedCmp5]]+marketing_campaign[[#This Row],[AcceptedCmp4]]+marketing_campaign[[#This Row],[AcceptedCmp3]]+marketing_campaign[[#This Row],[Response]]</f>
        <v>1</v>
      </c>
      <c r="AO750" t="str" cm="1">
        <f t="array" ref="AO75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751" spans="1:41" x14ac:dyDescent="0.35">
      <c r="A751">
        <v>4073</v>
      </c>
      <c r="B751">
        <v>1954</v>
      </c>
      <c r="C751">
        <f t="shared" ca="1" si="22"/>
        <v>72</v>
      </c>
      <c r="D751" t="str" cm="1">
        <f t="array" aca="1" ref="D75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51" t="s">
        <v>37</v>
      </c>
      <c r="F751" t="s">
        <v>33</v>
      </c>
      <c r="G751" cm="1">
        <f t="array" ref="G751">_xlfn.IFS(marketing_campaign[[#This Row],[Marital_Status]]="Single",K751+L751+1,marketing_campaign[[#This Row],[Marital_Status]]="Together",K751+L751+2,marketing_campaign[[#This Row],[Marital_Status]]="Alone",K751+L751+1,marketing_campaign[[#This Row],[Marital_Status]]="Married",K751+L751+2,marketing_campaign[[#This Row],[Marital_Status]]="Divorced",K751+L751+1,marketing_campaign[[#This Row],[Marital_Status]]="YOLO",K751+L751+1,marketing_campaign[[#This Row],[Marital_Status]]="Absurd",K751+L751+1,marketing_campaign[[#This Row],[Marital_Status]]="Widow",K751+L751+1)</f>
        <v>2</v>
      </c>
      <c r="H751" t="str" cm="1">
        <f t="array" ref="H751">_xlfn.IFS(marketing_campaign[[#This Row],[Family_size]]=1,"Family_with_one_child",marketing_campaign[[#This Row],[Family_size]]&gt;1,"Family_with_more_children")</f>
        <v>Family_with_more_children</v>
      </c>
      <c r="I751">
        <v>63564</v>
      </c>
      <c r="J751" t="str">
        <f>IF(marketing_campaign[[#This Row],[Income]]&gt;=Sheet21!B801,"high_income","low_income")</f>
        <v>high_income</v>
      </c>
      <c r="K751">
        <v>0</v>
      </c>
      <c r="L751">
        <v>0</v>
      </c>
      <c r="M751" s="1">
        <v>41668</v>
      </c>
      <c r="N751">
        <v>0</v>
      </c>
      <c r="O751" t="str" cm="1">
        <f t="array" ref="O751">_xlfn.IFS(AND(marketing_campaign[[#This Row],[Recency]]&gt;=0,marketing_campaign[[#This Row],[Recency]]&lt;=14),"Early Recency",AND(marketing_campaign[[#This Row],[Recency]]&gt;=15,marketing_campaign[[#This Row],[Recency]]&lt;=31),"Mid-Recency",marketing_campaign[[#This Row],[Recency]]&gt;=32,"high Recency")</f>
        <v>Early Recency</v>
      </c>
      <c r="P751">
        <v>769</v>
      </c>
      <c r="Q751">
        <v>80</v>
      </c>
      <c r="R751">
        <v>252</v>
      </c>
      <c r="S751">
        <v>15</v>
      </c>
      <c r="T751">
        <v>34</v>
      </c>
      <c r="U751">
        <v>65</v>
      </c>
      <c r="V751">
        <f>marketing_campaign[[#This Row],[MntGoldProds]]+marketing_campaign[[#This Row],[MntSweetProducts]]+marketing_campaign[[#This Row],[MntFishProducts]]+marketing_campaign[[#This Row],[MntMeatProducts]]+marketing_campaign[[#This Row],[MntFruits]]+marketing_campaign[[#This Row],[MntWines]]</f>
        <v>1215</v>
      </c>
      <c r="W751">
        <v>1</v>
      </c>
      <c r="X751">
        <v>10</v>
      </c>
      <c r="Y751">
        <v>10</v>
      </c>
      <c r="Z751">
        <v>7</v>
      </c>
      <c r="AA751">
        <f t="shared" si="23"/>
        <v>28</v>
      </c>
      <c r="AB751" t="str" cm="1">
        <f t="array" ref="AB751">_xlfn.IFS(AND(AA751&gt;=0,AA751&lt;=15),"low purchase",AND(AA751&gt;=16,AA751&lt;=30),"mid purchase",AA751&gt;=31,"high purchase")</f>
        <v>mid purchase</v>
      </c>
      <c r="AC751">
        <v>6</v>
      </c>
      <c r="AD751" t="str">
        <f>IF(marketing_campaign[[#This Row],[NumWebVisitsMonth]]&gt;=5.3,"higher_webvists","lower_webvisits")</f>
        <v>higher_webvists</v>
      </c>
      <c r="AE751">
        <v>1</v>
      </c>
      <c r="AF751">
        <v>0</v>
      </c>
      <c r="AG751">
        <v>0</v>
      </c>
      <c r="AH751">
        <v>0</v>
      </c>
      <c r="AI751">
        <v>0</v>
      </c>
      <c r="AJ751">
        <v>0</v>
      </c>
      <c r="AK751">
        <v>3</v>
      </c>
      <c r="AL751">
        <v>11</v>
      </c>
      <c r="AM751">
        <v>1</v>
      </c>
      <c r="AN751">
        <f>marketing_campaign[[#This Row],[AcceptedCmp2]]+marketing_campaign[[#This Row],[AcceptedCmp1]]+marketing_campaign[[#This Row],[AcceptedCmp5]]+marketing_campaign[[#This Row],[AcceptedCmp4]]+marketing_campaign[[#This Row],[AcceptedCmp3]]+marketing_campaign[[#This Row],[Response]]</f>
        <v>2</v>
      </c>
      <c r="AO751" t="str" cm="1">
        <f t="array" ref="AO75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752" spans="1:41" x14ac:dyDescent="0.35">
      <c r="A752">
        <v>6974</v>
      </c>
      <c r="B752">
        <v>1972</v>
      </c>
      <c r="C752">
        <f t="shared" ca="1" si="22"/>
        <v>54</v>
      </c>
      <c r="D752" t="str" cm="1">
        <f t="array" aca="1" ref="D75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52" t="s">
        <v>32</v>
      </c>
      <c r="F752" t="s">
        <v>31</v>
      </c>
      <c r="G752" cm="1">
        <f t="array" ref="G752">_xlfn.IFS(marketing_campaign[[#This Row],[Marital_Status]]="Single",K752+L752+1,marketing_campaign[[#This Row],[Marital_Status]]="Together",K752+L752+2,marketing_campaign[[#This Row],[Marital_Status]]="Alone",K752+L752+1,marketing_campaign[[#This Row],[Marital_Status]]="Married",K752+L752+2,marketing_campaign[[#This Row],[Marital_Status]]="Divorced",K752+L752+1,marketing_campaign[[#This Row],[Marital_Status]]="YOLO",K752+L752+1,marketing_campaign[[#This Row],[Marital_Status]]="Absurd",K752+L752+1,marketing_campaign[[#This Row],[Marital_Status]]="Widow",K752+L752+1)</f>
        <v>2</v>
      </c>
      <c r="H752" t="str" cm="1">
        <f t="array" ref="H752">_xlfn.IFS(marketing_campaign[[#This Row],[Family_size]]=1,"Family_with_one_child",marketing_campaign[[#This Row],[Family_size]]&gt;1,"Family_with_more_children")</f>
        <v>Family_with_more_children</v>
      </c>
      <c r="I752">
        <v>83443</v>
      </c>
      <c r="J752" t="str">
        <f>IF(marketing_campaign[[#This Row],[Income]]&gt;=Sheet21!B802,"high_income","low_income")</f>
        <v>high_income</v>
      </c>
      <c r="K752">
        <v>0</v>
      </c>
      <c r="L752">
        <v>0</v>
      </c>
      <c r="M752" s="1">
        <v>41639</v>
      </c>
      <c r="N752">
        <v>89</v>
      </c>
      <c r="O752" t="str" cm="1">
        <f t="array" ref="O752">_xlfn.IFS(AND(marketing_campaign[[#This Row],[Recency]]&gt;=0,marketing_campaign[[#This Row],[Recency]]&lt;=14),"Early Recency",AND(marketing_campaign[[#This Row],[Recency]]&gt;=15,marketing_campaign[[#This Row],[Recency]]&lt;=31),"Mid-Recency",marketing_campaign[[#This Row],[Recency]]&gt;=32,"high Recency")</f>
        <v>high Recency</v>
      </c>
      <c r="P752">
        <v>518</v>
      </c>
      <c r="Q752">
        <v>42</v>
      </c>
      <c r="R752">
        <v>742</v>
      </c>
      <c r="S752">
        <v>55</v>
      </c>
      <c r="T752">
        <v>56</v>
      </c>
      <c r="U752">
        <v>84</v>
      </c>
      <c r="V752">
        <f>marketing_campaign[[#This Row],[MntGoldProds]]+marketing_campaign[[#This Row],[MntSweetProducts]]+marketing_campaign[[#This Row],[MntFishProducts]]+marketing_campaign[[#This Row],[MntMeatProducts]]+marketing_campaign[[#This Row],[MntFruits]]+marketing_campaign[[#This Row],[MntWines]]</f>
        <v>1497</v>
      </c>
      <c r="W752">
        <v>1</v>
      </c>
      <c r="X752">
        <v>6</v>
      </c>
      <c r="Y752">
        <v>10</v>
      </c>
      <c r="Z752">
        <v>5</v>
      </c>
      <c r="AA752">
        <f t="shared" si="23"/>
        <v>22</v>
      </c>
      <c r="AB752" t="str" cm="1">
        <f t="array" ref="AB752">_xlfn.IFS(AND(AA752&gt;=0,AA752&lt;=15),"low purchase",AND(AA752&gt;=16,AA752&lt;=30),"mid purchase",AA752&gt;=31,"high purchase")</f>
        <v>mid purchase</v>
      </c>
      <c r="AC752">
        <v>2</v>
      </c>
      <c r="AD752" t="str">
        <f>IF(marketing_campaign[[#This Row],[NumWebVisitsMonth]]&gt;=5.3,"higher_webvists","lower_webvisits")</f>
        <v>lower_webvisits</v>
      </c>
      <c r="AE752">
        <v>0</v>
      </c>
      <c r="AF752">
        <v>0</v>
      </c>
      <c r="AG752">
        <v>0</v>
      </c>
      <c r="AH752">
        <v>0</v>
      </c>
      <c r="AI752">
        <v>0</v>
      </c>
      <c r="AJ752">
        <v>0</v>
      </c>
      <c r="AK752">
        <v>3</v>
      </c>
      <c r="AL752">
        <v>11</v>
      </c>
      <c r="AM752">
        <v>0</v>
      </c>
      <c r="AN752">
        <f>marketing_campaign[[#This Row],[AcceptedCmp2]]+marketing_campaign[[#This Row],[AcceptedCmp1]]+marketing_campaign[[#This Row],[AcceptedCmp5]]+marketing_campaign[[#This Row],[AcceptedCmp4]]+marketing_campaign[[#This Row],[AcceptedCmp3]]+marketing_campaign[[#This Row],[Response]]</f>
        <v>0</v>
      </c>
      <c r="AO752" t="str" cm="1">
        <f t="array" ref="AO75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53" spans="1:41" x14ac:dyDescent="0.35">
      <c r="A753">
        <v>7938</v>
      </c>
      <c r="B753">
        <v>1958</v>
      </c>
      <c r="C753">
        <f t="shared" ca="1" si="22"/>
        <v>68</v>
      </c>
      <c r="D753" t="str" cm="1">
        <f t="array" aca="1" ref="D75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53" t="s">
        <v>32</v>
      </c>
      <c r="F753" t="s">
        <v>31</v>
      </c>
      <c r="G753" cm="1">
        <f t="array" ref="G753">_xlfn.IFS(marketing_campaign[[#This Row],[Marital_Status]]="Single",K753+L753+1,marketing_campaign[[#This Row],[Marital_Status]]="Together",K753+L753+2,marketing_campaign[[#This Row],[Marital_Status]]="Alone",K753+L753+1,marketing_campaign[[#This Row],[Marital_Status]]="Married",K753+L753+2,marketing_campaign[[#This Row],[Marital_Status]]="Divorced",K753+L753+1,marketing_campaign[[#This Row],[Marital_Status]]="YOLO",K753+L753+1,marketing_campaign[[#This Row],[Marital_Status]]="Absurd",K753+L753+1,marketing_campaign[[#This Row],[Marital_Status]]="Widow",K753+L753+1)</f>
        <v>3</v>
      </c>
      <c r="H753" t="str" cm="1">
        <f t="array" ref="H753">_xlfn.IFS(marketing_campaign[[#This Row],[Family_size]]=1,"Family_with_one_child",marketing_campaign[[#This Row],[Family_size]]&gt;1,"Family_with_more_children")</f>
        <v>Family_with_more_children</v>
      </c>
      <c r="I753">
        <v>51518</v>
      </c>
      <c r="J753" t="str">
        <f>IF(marketing_campaign[[#This Row],[Income]]&gt;=Sheet21!B803,"high_income","low_income")</f>
        <v>high_income</v>
      </c>
      <c r="K753">
        <v>0</v>
      </c>
      <c r="L753">
        <v>1</v>
      </c>
      <c r="M753" s="1">
        <v>41550</v>
      </c>
      <c r="N753">
        <v>92</v>
      </c>
      <c r="O753" t="str" cm="1">
        <f t="array" ref="O753">_xlfn.IFS(AND(marketing_campaign[[#This Row],[Recency]]&gt;=0,marketing_campaign[[#This Row],[Recency]]&lt;=14),"Early Recency",AND(marketing_campaign[[#This Row],[Recency]]&gt;=15,marketing_campaign[[#This Row],[Recency]]&lt;=31),"Mid-Recency",marketing_campaign[[#This Row],[Recency]]&gt;=32,"high Recency")</f>
        <v>high Recency</v>
      </c>
      <c r="P753">
        <v>350</v>
      </c>
      <c r="Q753">
        <v>8</v>
      </c>
      <c r="R753">
        <v>66</v>
      </c>
      <c r="S753">
        <v>17</v>
      </c>
      <c r="T753">
        <v>4</v>
      </c>
      <c r="U753">
        <v>4</v>
      </c>
      <c r="V753">
        <f>marketing_campaign[[#This Row],[MntGoldProds]]+marketing_campaign[[#This Row],[MntSweetProducts]]+marketing_campaign[[#This Row],[MntFishProducts]]+marketing_campaign[[#This Row],[MntMeatProducts]]+marketing_campaign[[#This Row],[MntFruits]]+marketing_campaign[[#This Row],[MntWines]]</f>
        <v>449</v>
      </c>
      <c r="W753">
        <v>2</v>
      </c>
      <c r="X753">
        <v>3</v>
      </c>
      <c r="Y753">
        <v>2</v>
      </c>
      <c r="Z753">
        <v>10</v>
      </c>
      <c r="AA753">
        <f t="shared" si="23"/>
        <v>17</v>
      </c>
      <c r="AB753" t="str" cm="1">
        <f t="array" ref="AB753">_xlfn.IFS(AND(AA753&gt;=0,AA753&lt;=15),"low purchase",AND(AA753&gt;=16,AA753&lt;=30),"mid purchase",AA753&gt;=31,"high purchase")</f>
        <v>mid purchase</v>
      </c>
      <c r="AC753">
        <v>3</v>
      </c>
      <c r="AD753" t="str">
        <f>IF(marketing_campaign[[#This Row],[NumWebVisitsMonth]]&gt;=5.3,"higher_webvists","lower_webvisits")</f>
        <v>lower_webvisits</v>
      </c>
      <c r="AE753">
        <v>0</v>
      </c>
      <c r="AF753">
        <v>0</v>
      </c>
      <c r="AG753">
        <v>0</v>
      </c>
      <c r="AH753">
        <v>0</v>
      </c>
      <c r="AI753">
        <v>0</v>
      </c>
      <c r="AJ753">
        <v>0</v>
      </c>
      <c r="AK753">
        <v>3</v>
      </c>
      <c r="AL753">
        <v>11</v>
      </c>
      <c r="AM753">
        <v>0</v>
      </c>
      <c r="AN753">
        <f>marketing_campaign[[#This Row],[AcceptedCmp2]]+marketing_campaign[[#This Row],[AcceptedCmp1]]+marketing_campaign[[#This Row],[AcceptedCmp5]]+marketing_campaign[[#This Row],[AcceptedCmp4]]+marketing_campaign[[#This Row],[AcceptedCmp3]]+marketing_campaign[[#This Row],[Response]]</f>
        <v>0</v>
      </c>
      <c r="AO753" t="str" cm="1">
        <f t="array" ref="AO75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54" spans="1:41" x14ac:dyDescent="0.35">
      <c r="A754">
        <v>7094</v>
      </c>
      <c r="B754">
        <v>1975</v>
      </c>
      <c r="C754">
        <f t="shared" ca="1" si="22"/>
        <v>51</v>
      </c>
      <c r="D754" t="str" cm="1">
        <f t="array" aca="1" ref="D75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54" t="s">
        <v>29</v>
      </c>
      <c r="F754" t="s">
        <v>38</v>
      </c>
      <c r="G754" cm="1">
        <f t="array" ref="G754">_xlfn.IFS(marketing_campaign[[#This Row],[Marital_Status]]="Single",K754+L754+1,marketing_campaign[[#This Row],[Marital_Status]]="Together",K754+L754+2,marketing_campaign[[#This Row],[Marital_Status]]="Alone",K754+L754+1,marketing_campaign[[#This Row],[Marital_Status]]="Married",K754+L754+2,marketing_campaign[[#This Row],[Marital_Status]]="Divorced",K754+L754+1,marketing_campaign[[#This Row],[Marital_Status]]="YOLO",K754+L754+1,marketing_campaign[[#This Row],[Marital_Status]]="Absurd",K754+L754+1,marketing_campaign[[#This Row],[Marital_Status]]="Widow",K754+L754+1)</f>
        <v>2</v>
      </c>
      <c r="H754" t="str" cm="1">
        <f t="array" ref="H754">_xlfn.IFS(marketing_campaign[[#This Row],[Family_size]]=1,"Family_with_one_child",marketing_campaign[[#This Row],[Family_size]]&gt;1,"Family_with_more_children")</f>
        <v>Family_with_more_children</v>
      </c>
      <c r="I754">
        <v>58330</v>
      </c>
      <c r="J754" t="str">
        <f>IF(marketing_campaign[[#This Row],[Income]]&gt;=Sheet21!B804,"high_income","low_income")</f>
        <v>high_income</v>
      </c>
      <c r="K754">
        <v>0</v>
      </c>
      <c r="L754">
        <v>1</v>
      </c>
      <c r="M754" s="1">
        <v>41633</v>
      </c>
      <c r="N754">
        <v>87</v>
      </c>
      <c r="O754" t="str" cm="1">
        <f t="array" ref="O754">_xlfn.IFS(AND(marketing_campaign[[#This Row],[Recency]]&gt;=0,marketing_campaign[[#This Row],[Recency]]&lt;=14),"Early Recency",AND(marketing_campaign[[#This Row],[Recency]]&gt;=15,marketing_campaign[[#This Row],[Recency]]&lt;=31),"Mid-Recency",marketing_campaign[[#This Row],[Recency]]&gt;=32,"high Recency")</f>
        <v>high Recency</v>
      </c>
      <c r="P754">
        <v>445</v>
      </c>
      <c r="Q754">
        <v>53</v>
      </c>
      <c r="R754">
        <v>213</v>
      </c>
      <c r="S754">
        <v>104</v>
      </c>
      <c r="T754">
        <v>98</v>
      </c>
      <c r="U754">
        <v>151</v>
      </c>
      <c r="V754">
        <f>marketing_campaign[[#This Row],[MntGoldProds]]+marketing_campaign[[#This Row],[MntSweetProducts]]+marketing_campaign[[#This Row],[MntFishProducts]]+marketing_campaign[[#This Row],[MntMeatProducts]]+marketing_campaign[[#This Row],[MntFruits]]+marketing_campaign[[#This Row],[MntWines]]</f>
        <v>1064</v>
      </c>
      <c r="W754">
        <v>1</v>
      </c>
      <c r="X754">
        <v>6</v>
      </c>
      <c r="Y754">
        <v>4</v>
      </c>
      <c r="Z754">
        <v>13</v>
      </c>
      <c r="AA754">
        <f t="shared" si="23"/>
        <v>24</v>
      </c>
      <c r="AB754" t="str" cm="1">
        <f t="array" ref="AB754">_xlfn.IFS(AND(AA754&gt;=0,AA754&lt;=15),"low purchase",AND(AA754&gt;=16,AA754&lt;=30),"mid purchase",AA754&gt;=31,"high purchase")</f>
        <v>mid purchase</v>
      </c>
      <c r="AC754">
        <v>4</v>
      </c>
      <c r="AD754" t="str">
        <f>IF(marketing_campaign[[#This Row],[NumWebVisitsMonth]]&gt;=5.3,"higher_webvists","lower_webvisits")</f>
        <v>lower_webvisits</v>
      </c>
      <c r="AE754">
        <v>0</v>
      </c>
      <c r="AF754">
        <v>0</v>
      </c>
      <c r="AG754">
        <v>0</v>
      </c>
      <c r="AH754">
        <v>0</v>
      </c>
      <c r="AI754">
        <v>0</v>
      </c>
      <c r="AJ754">
        <v>0</v>
      </c>
      <c r="AK754">
        <v>3</v>
      </c>
      <c r="AL754">
        <v>11</v>
      </c>
      <c r="AM754">
        <v>0</v>
      </c>
      <c r="AN754">
        <f>marketing_campaign[[#This Row],[AcceptedCmp2]]+marketing_campaign[[#This Row],[AcceptedCmp1]]+marketing_campaign[[#This Row],[AcceptedCmp5]]+marketing_campaign[[#This Row],[AcceptedCmp4]]+marketing_campaign[[#This Row],[AcceptedCmp3]]+marketing_campaign[[#This Row],[Response]]</f>
        <v>0</v>
      </c>
      <c r="AO754" t="str" cm="1">
        <f t="array" ref="AO75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55" spans="1:41" x14ac:dyDescent="0.35">
      <c r="A755">
        <v>3667</v>
      </c>
      <c r="B755">
        <v>1969</v>
      </c>
      <c r="C755">
        <f t="shared" ca="1" si="22"/>
        <v>57</v>
      </c>
      <c r="D755" t="str" cm="1">
        <f t="array" aca="1" ref="D75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55" t="s">
        <v>29</v>
      </c>
      <c r="F755" t="s">
        <v>33</v>
      </c>
      <c r="G755" cm="1">
        <f t="array" ref="G755">_xlfn.IFS(marketing_campaign[[#This Row],[Marital_Status]]="Single",K755+L755+1,marketing_campaign[[#This Row],[Marital_Status]]="Together",K755+L755+2,marketing_campaign[[#This Row],[Marital_Status]]="Alone",K755+L755+1,marketing_campaign[[#This Row],[Marital_Status]]="Married",K755+L755+2,marketing_campaign[[#This Row],[Marital_Status]]="Divorced",K755+L755+1,marketing_campaign[[#This Row],[Marital_Status]]="YOLO",K755+L755+1,marketing_campaign[[#This Row],[Marital_Status]]="Absurd",K755+L755+1,marketing_campaign[[#This Row],[Marital_Status]]="Widow",K755+L755+1)</f>
        <v>2</v>
      </c>
      <c r="H755" t="str" cm="1">
        <f t="array" ref="H755">_xlfn.IFS(marketing_campaign[[#This Row],[Family_size]]=1,"Family_with_one_child",marketing_campaign[[#This Row],[Family_size]]&gt;1,"Family_with_more_children")</f>
        <v>Family_with_more_children</v>
      </c>
      <c r="I755">
        <v>80952</v>
      </c>
      <c r="J755" t="str">
        <f>IF(marketing_campaign[[#This Row],[Income]]&gt;=Sheet21!B805,"high_income","low_income")</f>
        <v>high_income</v>
      </c>
      <c r="K755">
        <v>0</v>
      </c>
      <c r="L755">
        <v>0</v>
      </c>
      <c r="M755" s="1">
        <v>41333</v>
      </c>
      <c r="N755">
        <v>20</v>
      </c>
      <c r="O755" t="str" cm="1">
        <f t="array" ref="O755">_xlfn.IFS(AND(marketing_campaign[[#This Row],[Recency]]&gt;=0,marketing_campaign[[#This Row],[Recency]]&lt;=14),"Early Recency",AND(marketing_campaign[[#This Row],[Recency]]&gt;=15,marketing_campaign[[#This Row],[Recency]]&lt;=31),"Mid-Recency",marketing_campaign[[#This Row],[Recency]]&gt;=32,"high Recency")</f>
        <v>Mid-Recency</v>
      </c>
      <c r="P755">
        <v>778</v>
      </c>
      <c r="Q755">
        <v>178</v>
      </c>
      <c r="R755">
        <v>689</v>
      </c>
      <c r="S755">
        <v>41</v>
      </c>
      <c r="T755">
        <v>27</v>
      </c>
      <c r="U755">
        <v>44</v>
      </c>
      <c r="V755">
        <f>marketing_campaign[[#This Row],[MntGoldProds]]+marketing_campaign[[#This Row],[MntSweetProducts]]+marketing_campaign[[#This Row],[MntFishProducts]]+marketing_campaign[[#This Row],[MntMeatProducts]]+marketing_campaign[[#This Row],[MntFruits]]+marketing_campaign[[#This Row],[MntWines]]</f>
        <v>1757</v>
      </c>
      <c r="W755">
        <v>1</v>
      </c>
      <c r="X755">
        <v>8</v>
      </c>
      <c r="Y755">
        <v>5</v>
      </c>
      <c r="Z755">
        <v>11</v>
      </c>
      <c r="AA755">
        <f t="shared" si="23"/>
        <v>25</v>
      </c>
      <c r="AB755" t="str" cm="1">
        <f t="array" ref="AB755">_xlfn.IFS(AND(AA755&gt;=0,AA755&lt;=15),"low purchase",AND(AA755&gt;=16,AA755&lt;=30),"mid purchase",AA755&gt;=31,"high purchase")</f>
        <v>mid purchase</v>
      </c>
      <c r="AC755">
        <v>8</v>
      </c>
      <c r="AD755" t="str">
        <f>IF(marketing_campaign[[#This Row],[NumWebVisitsMonth]]&gt;=5.3,"higher_webvists","lower_webvisits")</f>
        <v>higher_webvists</v>
      </c>
      <c r="AE755">
        <v>0</v>
      </c>
      <c r="AF755">
        <v>1</v>
      </c>
      <c r="AG755">
        <v>1</v>
      </c>
      <c r="AH755">
        <v>1</v>
      </c>
      <c r="AI755">
        <v>0</v>
      </c>
      <c r="AJ755">
        <v>0</v>
      </c>
      <c r="AK755">
        <v>3</v>
      </c>
      <c r="AL755">
        <v>11</v>
      </c>
      <c r="AM755">
        <v>1</v>
      </c>
      <c r="AN755">
        <f>marketing_campaign[[#This Row],[AcceptedCmp2]]+marketing_campaign[[#This Row],[AcceptedCmp1]]+marketing_campaign[[#This Row],[AcceptedCmp5]]+marketing_campaign[[#This Row],[AcceptedCmp4]]+marketing_campaign[[#This Row],[AcceptedCmp3]]+marketing_campaign[[#This Row],[Response]]</f>
        <v>4</v>
      </c>
      <c r="AO755" t="str" cm="1">
        <f t="array" ref="AO75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4/5 campaign accepted</v>
      </c>
    </row>
    <row r="756" spans="1:41" x14ac:dyDescent="0.35">
      <c r="A756">
        <v>7723</v>
      </c>
      <c r="B756">
        <v>1979</v>
      </c>
      <c r="C756">
        <f t="shared" ca="1" si="22"/>
        <v>47</v>
      </c>
      <c r="D756" t="str" cm="1">
        <f t="array" aca="1" ref="D75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56" t="s">
        <v>29</v>
      </c>
      <c r="F756" t="s">
        <v>31</v>
      </c>
      <c r="G756" cm="1">
        <f t="array" ref="G756">_xlfn.IFS(marketing_campaign[[#This Row],[Marital_Status]]="Single",K756+L756+1,marketing_campaign[[#This Row],[Marital_Status]]="Together",K756+L756+2,marketing_campaign[[#This Row],[Marital_Status]]="Alone",K756+L756+1,marketing_campaign[[#This Row],[Marital_Status]]="Married",K756+L756+2,marketing_campaign[[#This Row],[Marital_Status]]="Divorced",K756+L756+1,marketing_campaign[[#This Row],[Marital_Status]]="YOLO",K756+L756+1,marketing_campaign[[#This Row],[Marital_Status]]="Absurd",K756+L756+1,marketing_campaign[[#This Row],[Marital_Status]]="Widow",K756+L756+1)</f>
        <v>2</v>
      </c>
      <c r="H756" t="str" cm="1">
        <f t="array" ref="H756">_xlfn.IFS(marketing_campaign[[#This Row],[Family_size]]=1,"Family_with_one_child",marketing_campaign[[#This Row],[Family_size]]&gt;1,"Family_with_more_children")</f>
        <v>Family_with_more_children</v>
      </c>
      <c r="I756">
        <v>75507</v>
      </c>
      <c r="J756" t="str">
        <f>IF(marketing_campaign[[#This Row],[Income]]&gt;=Sheet21!B806,"high_income","low_income")</f>
        <v>high_income</v>
      </c>
      <c r="K756">
        <v>0</v>
      </c>
      <c r="L756">
        <v>0</v>
      </c>
      <c r="M756" s="1">
        <v>41761</v>
      </c>
      <c r="N756">
        <v>56</v>
      </c>
      <c r="O756" t="str" cm="1">
        <f t="array" ref="O756">_xlfn.IFS(AND(marketing_campaign[[#This Row],[Recency]]&gt;=0,marketing_campaign[[#This Row],[Recency]]&lt;=14),"Early Recency",AND(marketing_campaign[[#This Row],[Recency]]&gt;=15,marketing_campaign[[#This Row],[Recency]]&lt;=31),"Mid-Recency",marketing_campaign[[#This Row],[Recency]]&gt;=32,"high Recency")</f>
        <v>high Recency</v>
      </c>
      <c r="P756">
        <v>709</v>
      </c>
      <c r="Q756">
        <v>93</v>
      </c>
      <c r="R756">
        <v>374</v>
      </c>
      <c r="S756">
        <v>104</v>
      </c>
      <c r="T756">
        <v>80</v>
      </c>
      <c r="U756">
        <v>80</v>
      </c>
      <c r="V756">
        <f>marketing_campaign[[#This Row],[MntGoldProds]]+marketing_campaign[[#This Row],[MntSweetProducts]]+marketing_campaign[[#This Row],[MntFishProducts]]+marketing_campaign[[#This Row],[MntMeatProducts]]+marketing_campaign[[#This Row],[MntFruits]]+marketing_campaign[[#This Row],[MntWines]]</f>
        <v>1440</v>
      </c>
      <c r="W756">
        <v>1</v>
      </c>
      <c r="X756">
        <v>8</v>
      </c>
      <c r="Y756">
        <v>6</v>
      </c>
      <c r="Z756">
        <v>6</v>
      </c>
      <c r="AA756">
        <f t="shared" si="23"/>
        <v>21</v>
      </c>
      <c r="AB756" t="str" cm="1">
        <f t="array" ref="AB756">_xlfn.IFS(AND(AA756&gt;=0,AA756&lt;=15),"low purchase",AND(AA756&gt;=16,AA756&lt;=30),"mid purchase",AA756&gt;=31,"high purchase")</f>
        <v>mid purchase</v>
      </c>
      <c r="AC756">
        <v>3</v>
      </c>
      <c r="AD756" t="str">
        <f>IF(marketing_campaign[[#This Row],[NumWebVisitsMonth]]&gt;=5.3,"higher_webvists","lower_webvisits")</f>
        <v>lower_webvisits</v>
      </c>
      <c r="AE756">
        <v>0</v>
      </c>
      <c r="AF756">
        <v>0</v>
      </c>
      <c r="AG756">
        <v>0</v>
      </c>
      <c r="AH756">
        <v>0</v>
      </c>
      <c r="AI756">
        <v>0</v>
      </c>
      <c r="AJ756">
        <v>0</v>
      </c>
      <c r="AK756">
        <v>3</v>
      </c>
      <c r="AL756">
        <v>11</v>
      </c>
      <c r="AM756">
        <v>0</v>
      </c>
      <c r="AN756">
        <f>marketing_campaign[[#This Row],[AcceptedCmp2]]+marketing_campaign[[#This Row],[AcceptedCmp1]]+marketing_campaign[[#This Row],[AcceptedCmp5]]+marketing_campaign[[#This Row],[AcceptedCmp4]]+marketing_campaign[[#This Row],[AcceptedCmp3]]+marketing_campaign[[#This Row],[Response]]</f>
        <v>0</v>
      </c>
      <c r="AO756" t="str" cm="1">
        <f t="array" ref="AO75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57" spans="1:41" x14ac:dyDescent="0.35">
      <c r="A757">
        <v>3870</v>
      </c>
      <c r="B757">
        <v>1978</v>
      </c>
      <c r="C757">
        <f t="shared" ca="1" si="22"/>
        <v>48</v>
      </c>
      <c r="D757" t="str" cm="1">
        <f t="array" aca="1" ref="D75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57" t="s">
        <v>37</v>
      </c>
      <c r="F757" t="s">
        <v>31</v>
      </c>
      <c r="G757" cm="1">
        <f t="array" ref="G757">_xlfn.IFS(marketing_campaign[[#This Row],[Marital_Status]]="Single",K757+L757+1,marketing_campaign[[#This Row],[Marital_Status]]="Together",K757+L757+2,marketing_campaign[[#This Row],[Marital_Status]]="Alone",K757+L757+1,marketing_campaign[[#This Row],[Marital_Status]]="Married",K757+L757+2,marketing_campaign[[#This Row],[Marital_Status]]="Divorced",K757+L757+1,marketing_campaign[[#This Row],[Marital_Status]]="YOLO",K757+L757+1,marketing_campaign[[#This Row],[Marital_Status]]="Absurd",K757+L757+1,marketing_campaign[[#This Row],[Marital_Status]]="Widow",K757+L757+1)</f>
        <v>2</v>
      </c>
      <c r="H757" t="str" cm="1">
        <f t="array" ref="H757">_xlfn.IFS(marketing_campaign[[#This Row],[Family_size]]=1,"Family_with_one_child",marketing_campaign[[#This Row],[Family_size]]&gt;1,"Family_with_more_children")</f>
        <v>Family_with_more_children</v>
      </c>
      <c r="I757">
        <v>63855</v>
      </c>
      <c r="J757" t="str">
        <f>IF(marketing_campaign[[#This Row],[Income]]&gt;=Sheet21!B807,"high_income","low_income")</f>
        <v>high_income</v>
      </c>
      <c r="K757">
        <v>0</v>
      </c>
      <c r="L757">
        <v>0</v>
      </c>
      <c r="M757" s="1">
        <v>41314</v>
      </c>
      <c r="N757">
        <v>28</v>
      </c>
      <c r="O757" t="str" cm="1">
        <f t="array" ref="O757">_xlfn.IFS(AND(marketing_campaign[[#This Row],[Recency]]&gt;=0,marketing_campaign[[#This Row],[Recency]]&lt;=14),"Early Recency",AND(marketing_campaign[[#This Row],[Recency]]&gt;=15,marketing_campaign[[#This Row],[Recency]]&lt;=31),"Mid-Recency",marketing_campaign[[#This Row],[Recency]]&gt;=32,"high Recency")</f>
        <v>Mid-Recency</v>
      </c>
      <c r="P757">
        <v>359</v>
      </c>
      <c r="Q757">
        <v>35</v>
      </c>
      <c r="R757">
        <v>314</v>
      </c>
      <c r="S757">
        <v>93</v>
      </c>
      <c r="T757">
        <v>116</v>
      </c>
      <c r="U757">
        <v>89</v>
      </c>
      <c r="V757">
        <f>marketing_campaign[[#This Row],[MntGoldProds]]+marketing_campaign[[#This Row],[MntSweetProducts]]+marketing_campaign[[#This Row],[MntFishProducts]]+marketing_campaign[[#This Row],[MntMeatProducts]]+marketing_campaign[[#This Row],[MntFruits]]+marketing_campaign[[#This Row],[MntWines]]</f>
        <v>1006</v>
      </c>
      <c r="W757">
        <v>1</v>
      </c>
      <c r="X757">
        <v>7</v>
      </c>
      <c r="Y757">
        <v>3</v>
      </c>
      <c r="Z757">
        <v>13</v>
      </c>
      <c r="AA757">
        <f t="shared" si="23"/>
        <v>24</v>
      </c>
      <c r="AB757" t="str" cm="1">
        <f t="array" ref="AB757">_xlfn.IFS(AND(AA757&gt;=0,AA757&lt;=15),"low purchase",AND(AA757&gt;=16,AA757&lt;=30),"mid purchase",AA757&gt;=31,"high purchase")</f>
        <v>mid purchase</v>
      </c>
      <c r="AC757">
        <v>4</v>
      </c>
      <c r="AD757" t="str">
        <f>IF(marketing_campaign[[#This Row],[NumWebVisitsMonth]]&gt;=5.3,"higher_webvists","lower_webvisits")</f>
        <v>lower_webvisits</v>
      </c>
      <c r="AE757">
        <v>0</v>
      </c>
      <c r="AF757">
        <v>0</v>
      </c>
      <c r="AG757">
        <v>0</v>
      </c>
      <c r="AH757">
        <v>0</v>
      </c>
      <c r="AI757">
        <v>0</v>
      </c>
      <c r="AJ757">
        <v>0</v>
      </c>
      <c r="AK757">
        <v>3</v>
      </c>
      <c r="AL757">
        <v>11</v>
      </c>
      <c r="AM757">
        <v>0</v>
      </c>
      <c r="AN757">
        <f>marketing_campaign[[#This Row],[AcceptedCmp2]]+marketing_campaign[[#This Row],[AcceptedCmp1]]+marketing_campaign[[#This Row],[AcceptedCmp5]]+marketing_campaign[[#This Row],[AcceptedCmp4]]+marketing_campaign[[#This Row],[AcceptedCmp3]]+marketing_campaign[[#This Row],[Response]]</f>
        <v>0</v>
      </c>
      <c r="AO757" t="str" cm="1">
        <f t="array" ref="AO75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58" spans="1:41" x14ac:dyDescent="0.35">
      <c r="A758">
        <v>4012</v>
      </c>
      <c r="B758">
        <v>1972</v>
      </c>
      <c r="C758">
        <f t="shared" ca="1" si="22"/>
        <v>54</v>
      </c>
      <c r="D758" t="str" cm="1">
        <f t="array" aca="1" ref="D75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58" t="s">
        <v>32</v>
      </c>
      <c r="F758" t="s">
        <v>31</v>
      </c>
      <c r="G758" cm="1">
        <f t="array" ref="G758">_xlfn.IFS(marketing_campaign[[#This Row],[Marital_Status]]="Single",K758+L758+1,marketing_campaign[[#This Row],[Marital_Status]]="Together",K758+L758+2,marketing_campaign[[#This Row],[Marital_Status]]="Alone",K758+L758+1,marketing_campaign[[#This Row],[Marital_Status]]="Married",K758+L758+2,marketing_campaign[[#This Row],[Marital_Status]]="Divorced",K758+L758+1,marketing_campaign[[#This Row],[Marital_Status]]="YOLO",K758+L758+1,marketing_campaign[[#This Row],[Marital_Status]]="Absurd",K758+L758+1,marketing_campaign[[#This Row],[Marital_Status]]="Widow",K758+L758+1)</f>
        <v>3</v>
      </c>
      <c r="H758" t="str" cm="1">
        <f t="array" ref="H758">_xlfn.IFS(marketing_campaign[[#This Row],[Family_size]]=1,"Family_with_one_child",marketing_campaign[[#This Row],[Family_size]]&gt;1,"Family_with_more_children")</f>
        <v>Family_with_more_children</v>
      </c>
      <c r="I758">
        <v>62220</v>
      </c>
      <c r="J758" t="str">
        <f>IF(marketing_campaign[[#This Row],[Income]]&gt;=Sheet21!B808,"high_income","low_income")</f>
        <v>high_income</v>
      </c>
      <c r="K758">
        <v>0</v>
      </c>
      <c r="L758">
        <v>1</v>
      </c>
      <c r="M758" s="1">
        <v>41132</v>
      </c>
      <c r="N758">
        <v>55</v>
      </c>
      <c r="O758" t="str" cm="1">
        <f t="array" ref="O758">_xlfn.IFS(AND(marketing_campaign[[#This Row],[Recency]]&gt;=0,marketing_campaign[[#This Row],[Recency]]&lt;=14),"Early Recency",AND(marketing_campaign[[#This Row],[Recency]]&gt;=15,marketing_campaign[[#This Row],[Recency]]&lt;=31),"Mid-Recency",marketing_campaign[[#This Row],[Recency]]&gt;=32,"high Recency")</f>
        <v>high Recency</v>
      </c>
      <c r="P758">
        <v>799</v>
      </c>
      <c r="Q758">
        <v>12</v>
      </c>
      <c r="R758">
        <v>375</v>
      </c>
      <c r="S758">
        <v>16</v>
      </c>
      <c r="T758">
        <v>12</v>
      </c>
      <c r="U758">
        <v>12</v>
      </c>
      <c r="V758">
        <f>marketing_campaign[[#This Row],[MntGoldProds]]+marketing_campaign[[#This Row],[MntSweetProducts]]+marketing_campaign[[#This Row],[MntFishProducts]]+marketing_campaign[[#This Row],[MntMeatProducts]]+marketing_campaign[[#This Row],[MntFruits]]+marketing_campaign[[#This Row],[MntWines]]</f>
        <v>1226</v>
      </c>
      <c r="W758">
        <v>5</v>
      </c>
      <c r="X758">
        <v>7</v>
      </c>
      <c r="Y758">
        <v>6</v>
      </c>
      <c r="Z758">
        <v>5</v>
      </c>
      <c r="AA758">
        <f t="shared" si="23"/>
        <v>23</v>
      </c>
      <c r="AB758" t="str" cm="1">
        <f t="array" ref="AB758">_xlfn.IFS(AND(AA758&gt;=0,AA758&lt;=15),"low purchase",AND(AA758&gt;=16,AA758&lt;=30),"mid purchase",AA758&gt;=31,"high purchase")</f>
        <v>mid purchase</v>
      </c>
      <c r="AC758">
        <v>6</v>
      </c>
      <c r="AD758" t="str">
        <f>IF(marketing_campaign[[#This Row],[NumWebVisitsMonth]]&gt;=5.3,"higher_webvists","lower_webvisits")</f>
        <v>higher_webvists</v>
      </c>
      <c r="AE758">
        <v>0</v>
      </c>
      <c r="AF758">
        <v>0</v>
      </c>
      <c r="AG758">
        <v>0</v>
      </c>
      <c r="AH758">
        <v>0</v>
      </c>
      <c r="AI758">
        <v>0</v>
      </c>
      <c r="AJ758">
        <v>0</v>
      </c>
      <c r="AK758">
        <v>3</v>
      </c>
      <c r="AL758">
        <v>11</v>
      </c>
      <c r="AM758">
        <v>1</v>
      </c>
      <c r="AN758">
        <f>marketing_campaign[[#This Row],[AcceptedCmp2]]+marketing_campaign[[#This Row],[AcceptedCmp1]]+marketing_campaign[[#This Row],[AcceptedCmp5]]+marketing_campaign[[#This Row],[AcceptedCmp4]]+marketing_campaign[[#This Row],[AcceptedCmp3]]+marketing_campaign[[#This Row],[Response]]</f>
        <v>1</v>
      </c>
      <c r="AO758" t="str" cm="1">
        <f t="array" ref="AO75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759" spans="1:41" x14ac:dyDescent="0.35">
      <c r="A759">
        <v>5909</v>
      </c>
      <c r="B759">
        <v>1964</v>
      </c>
      <c r="C759">
        <f t="shared" ca="1" si="22"/>
        <v>62</v>
      </c>
      <c r="D759" t="str" cm="1">
        <f t="array" aca="1" ref="D75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59" t="s">
        <v>29</v>
      </c>
      <c r="F759" t="s">
        <v>33</v>
      </c>
      <c r="G759" cm="1">
        <f t="array" ref="G759">_xlfn.IFS(marketing_campaign[[#This Row],[Marital_Status]]="Single",K759+L759+1,marketing_campaign[[#This Row],[Marital_Status]]="Together",K759+L759+2,marketing_campaign[[#This Row],[Marital_Status]]="Alone",K759+L759+1,marketing_campaign[[#This Row],[Marital_Status]]="Married",K759+L759+2,marketing_campaign[[#This Row],[Marital_Status]]="Divorced",K759+L759+1,marketing_campaign[[#This Row],[Marital_Status]]="YOLO",K759+L759+1,marketing_campaign[[#This Row],[Marital_Status]]="Absurd",K759+L759+1,marketing_campaign[[#This Row],[Marital_Status]]="Widow",K759+L759+1)</f>
        <v>3</v>
      </c>
      <c r="H759" t="str" cm="1">
        <f t="array" ref="H759">_xlfn.IFS(marketing_campaign[[#This Row],[Family_size]]=1,"Family_with_one_child",marketing_campaign[[#This Row],[Family_size]]&gt;1,"Family_with_more_children")</f>
        <v>Family_with_more_children</v>
      </c>
      <c r="I759">
        <v>58512</v>
      </c>
      <c r="J759" t="str">
        <f>IF(marketing_campaign[[#This Row],[Income]]&gt;=Sheet21!B809,"high_income","low_income")</f>
        <v>high_income</v>
      </c>
      <c r="K759">
        <v>0</v>
      </c>
      <c r="L759">
        <v>1</v>
      </c>
      <c r="M759" s="1">
        <v>41536</v>
      </c>
      <c r="N759">
        <v>25</v>
      </c>
      <c r="O759" t="str" cm="1">
        <f t="array" ref="O759">_xlfn.IFS(AND(marketing_campaign[[#This Row],[Recency]]&gt;=0,marketing_campaign[[#This Row],[Recency]]&lt;=14),"Early Recency",AND(marketing_campaign[[#This Row],[Recency]]&gt;=15,marketing_campaign[[#This Row],[Recency]]&lt;=31),"Mid-Recency",marketing_campaign[[#This Row],[Recency]]&gt;=32,"high Recency")</f>
        <v>Mid-Recency</v>
      </c>
      <c r="P759">
        <v>895</v>
      </c>
      <c r="Q759">
        <v>10</v>
      </c>
      <c r="R759">
        <v>101</v>
      </c>
      <c r="S759">
        <v>13</v>
      </c>
      <c r="T759">
        <v>0</v>
      </c>
      <c r="U759">
        <v>152</v>
      </c>
      <c r="V759">
        <f>marketing_campaign[[#This Row],[MntGoldProds]]+marketing_campaign[[#This Row],[MntSweetProducts]]+marketing_campaign[[#This Row],[MntFishProducts]]+marketing_campaign[[#This Row],[MntMeatProducts]]+marketing_campaign[[#This Row],[MntFruits]]+marketing_campaign[[#This Row],[MntWines]]</f>
        <v>1171</v>
      </c>
      <c r="W759">
        <v>5</v>
      </c>
      <c r="X759">
        <v>3</v>
      </c>
      <c r="Y759">
        <v>4</v>
      </c>
      <c r="Z759">
        <v>8</v>
      </c>
      <c r="AA759">
        <f t="shared" si="23"/>
        <v>20</v>
      </c>
      <c r="AB759" t="str" cm="1">
        <f t="array" ref="AB759">_xlfn.IFS(AND(AA759&gt;=0,AA759&lt;=15),"low purchase",AND(AA759&gt;=16,AA759&lt;=30),"mid purchase",AA759&gt;=31,"high purchase")</f>
        <v>mid purchase</v>
      </c>
      <c r="AC759">
        <v>8</v>
      </c>
      <c r="AD759" t="str">
        <f>IF(marketing_campaign[[#This Row],[NumWebVisitsMonth]]&gt;=5.3,"higher_webvists","lower_webvisits")</f>
        <v>higher_webvists</v>
      </c>
      <c r="AE759">
        <v>0</v>
      </c>
      <c r="AF759">
        <v>0</v>
      </c>
      <c r="AG759">
        <v>0</v>
      </c>
      <c r="AH759">
        <v>0</v>
      </c>
      <c r="AI759">
        <v>0</v>
      </c>
      <c r="AJ759">
        <v>0</v>
      </c>
      <c r="AK759">
        <v>3</v>
      </c>
      <c r="AL759">
        <v>11</v>
      </c>
      <c r="AM759">
        <v>0</v>
      </c>
      <c r="AN759">
        <f>marketing_campaign[[#This Row],[AcceptedCmp2]]+marketing_campaign[[#This Row],[AcceptedCmp1]]+marketing_campaign[[#This Row],[AcceptedCmp5]]+marketing_campaign[[#This Row],[AcceptedCmp4]]+marketing_campaign[[#This Row],[AcceptedCmp3]]+marketing_campaign[[#This Row],[Response]]</f>
        <v>0</v>
      </c>
      <c r="AO759" t="str" cm="1">
        <f t="array" ref="AO75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60" spans="1:41" x14ac:dyDescent="0.35">
      <c r="A760">
        <v>10470</v>
      </c>
      <c r="B760">
        <v>1979</v>
      </c>
      <c r="C760">
        <f t="shared" ca="1" si="22"/>
        <v>47</v>
      </c>
      <c r="D760" t="str" cm="1">
        <f t="array" aca="1" ref="D76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60" t="s">
        <v>34</v>
      </c>
      <c r="F760" t="s">
        <v>33</v>
      </c>
      <c r="G760" cm="1">
        <f t="array" ref="G760">_xlfn.IFS(marketing_campaign[[#This Row],[Marital_Status]]="Single",K760+L760+1,marketing_campaign[[#This Row],[Marital_Status]]="Together",K760+L760+2,marketing_campaign[[#This Row],[Marital_Status]]="Alone",K760+L760+1,marketing_campaign[[#This Row],[Marital_Status]]="Married",K760+L760+2,marketing_campaign[[#This Row],[Marital_Status]]="Divorced",K760+L760+1,marketing_campaign[[#This Row],[Marital_Status]]="YOLO",K760+L760+1,marketing_campaign[[#This Row],[Marital_Status]]="Absurd",K760+L760+1,marketing_campaign[[#This Row],[Marital_Status]]="Widow",K760+L760+1)</f>
        <v>3</v>
      </c>
      <c r="H760" t="str" cm="1">
        <f t="array" ref="H760">_xlfn.IFS(marketing_campaign[[#This Row],[Family_size]]=1,"Family_with_one_child",marketing_campaign[[#This Row],[Family_size]]&gt;1,"Family_with_more_children")</f>
        <v>Family_with_more_children</v>
      </c>
      <c r="I760">
        <v>40662</v>
      </c>
      <c r="J760" t="str">
        <f>IF(marketing_campaign[[#This Row],[Income]]&gt;=Sheet21!B810,"high_income","low_income")</f>
        <v>high_income</v>
      </c>
      <c r="K760">
        <v>1</v>
      </c>
      <c r="L760">
        <v>0</v>
      </c>
      <c r="M760" s="1">
        <v>41348</v>
      </c>
      <c r="N760">
        <v>0</v>
      </c>
      <c r="O760" t="str" cm="1">
        <f t="array" ref="O760">_xlfn.IFS(AND(marketing_campaign[[#This Row],[Recency]]&gt;=0,marketing_campaign[[#This Row],[Recency]]&lt;=14),"Early Recency",AND(marketing_campaign[[#This Row],[Recency]]&gt;=15,marketing_campaign[[#This Row],[Recency]]&lt;=31),"Mid-Recency",marketing_campaign[[#This Row],[Recency]]&gt;=32,"high Recency")</f>
        <v>Early Recency</v>
      </c>
      <c r="P760">
        <v>40</v>
      </c>
      <c r="Q760">
        <v>2</v>
      </c>
      <c r="R760">
        <v>23</v>
      </c>
      <c r="S760">
        <v>0</v>
      </c>
      <c r="T760">
        <v>4</v>
      </c>
      <c r="U760">
        <v>23</v>
      </c>
      <c r="V760">
        <f>marketing_campaign[[#This Row],[MntGoldProds]]+marketing_campaign[[#This Row],[MntSweetProducts]]+marketing_campaign[[#This Row],[MntFishProducts]]+marketing_campaign[[#This Row],[MntMeatProducts]]+marketing_campaign[[#This Row],[MntFruits]]+marketing_campaign[[#This Row],[MntWines]]</f>
        <v>92</v>
      </c>
      <c r="W760">
        <v>2</v>
      </c>
      <c r="X760">
        <v>2</v>
      </c>
      <c r="Y760">
        <v>1</v>
      </c>
      <c r="Z760">
        <v>3</v>
      </c>
      <c r="AA760">
        <f t="shared" si="23"/>
        <v>8</v>
      </c>
      <c r="AB760" t="str" cm="1">
        <f t="array" ref="AB760">_xlfn.IFS(AND(AA760&gt;=0,AA760&lt;=15),"low purchase",AND(AA760&gt;=16,AA760&lt;=30),"mid purchase",AA760&gt;=31,"high purchase")</f>
        <v>low purchase</v>
      </c>
      <c r="AC760">
        <v>4</v>
      </c>
      <c r="AD760" t="str">
        <f>IF(marketing_campaign[[#This Row],[NumWebVisitsMonth]]&gt;=5.3,"higher_webvists","lower_webvisits")</f>
        <v>lower_webvisits</v>
      </c>
      <c r="AE760">
        <v>0</v>
      </c>
      <c r="AF760">
        <v>0</v>
      </c>
      <c r="AG760">
        <v>0</v>
      </c>
      <c r="AH760">
        <v>0</v>
      </c>
      <c r="AI760">
        <v>0</v>
      </c>
      <c r="AJ760">
        <v>0</v>
      </c>
      <c r="AK760">
        <v>3</v>
      </c>
      <c r="AL760">
        <v>11</v>
      </c>
      <c r="AM760">
        <v>0</v>
      </c>
      <c r="AN760">
        <f>marketing_campaign[[#This Row],[AcceptedCmp2]]+marketing_campaign[[#This Row],[AcceptedCmp1]]+marketing_campaign[[#This Row],[AcceptedCmp5]]+marketing_campaign[[#This Row],[AcceptedCmp4]]+marketing_campaign[[#This Row],[AcceptedCmp3]]+marketing_campaign[[#This Row],[Response]]</f>
        <v>0</v>
      </c>
      <c r="AO760" t="str" cm="1">
        <f t="array" ref="AO76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61" spans="1:41" x14ac:dyDescent="0.35">
      <c r="A761">
        <v>6488</v>
      </c>
      <c r="B761">
        <v>1959</v>
      </c>
      <c r="C761">
        <f t="shared" ca="1" si="22"/>
        <v>67</v>
      </c>
      <c r="D761" t="str" cm="1">
        <f t="array" aca="1" ref="D76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61" t="s">
        <v>32</v>
      </c>
      <c r="F761" t="s">
        <v>33</v>
      </c>
      <c r="G761" cm="1">
        <f t="array" ref="G761">_xlfn.IFS(marketing_campaign[[#This Row],[Marital_Status]]="Single",K761+L761+1,marketing_campaign[[#This Row],[Marital_Status]]="Together",K761+L761+2,marketing_campaign[[#This Row],[Marital_Status]]="Alone",K761+L761+1,marketing_campaign[[#This Row],[Marital_Status]]="Married",K761+L761+2,marketing_campaign[[#This Row],[Marital_Status]]="Divorced",K761+L761+1,marketing_campaign[[#This Row],[Marital_Status]]="YOLO",K761+L761+1,marketing_campaign[[#This Row],[Marital_Status]]="Absurd",K761+L761+1,marketing_campaign[[#This Row],[Marital_Status]]="Widow",K761+L761+1)</f>
        <v>3</v>
      </c>
      <c r="H761" t="str" cm="1">
        <f t="array" ref="H761">_xlfn.IFS(marketing_campaign[[#This Row],[Family_size]]=1,"Family_with_one_child",marketing_campaign[[#This Row],[Family_size]]&gt;1,"Family_with_more_children")</f>
        <v>Family_with_more_children</v>
      </c>
      <c r="I761">
        <v>38829</v>
      </c>
      <c r="J761" t="str">
        <f>IF(marketing_campaign[[#This Row],[Income]]&gt;=Sheet21!B811,"high_income","low_income")</f>
        <v>high_income</v>
      </c>
      <c r="K761">
        <v>0</v>
      </c>
      <c r="L761">
        <v>1</v>
      </c>
      <c r="M761" s="1">
        <v>41735</v>
      </c>
      <c r="N761">
        <v>86</v>
      </c>
      <c r="O761" t="str" cm="1">
        <f t="array" ref="O761">_xlfn.IFS(AND(marketing_campaign[[#This Row],[Recency]]&gt;=0,marketing_campaign[[#This Row],[Recency]]&lt;=14),"Early Recency",AND(marketing_campaign[[#This Row],[Recency]]&gt;=15,marketing_campaign[[#This Row],[Recency]]&lt;=31),"Mid-Recency",marketing_campaign[[#This Row],[Recency]]&gt;=32,"high Recency")</f>
        <v>high Recency</v>
      </c>
      <c r="P761">
        <v>76</v>
      </c>
      <c r="Q761">
        <v>0</v>
      </c>
      <c r="R761">
        <v>7</v>
      </c>
      <c r="S761">
        <v>0</v>
      </c>
      <c r="T761">
        <v>0</v>
      </c>
      <c r="U761">
        <v>16</v>
      </c>
      <c r="V761">
        <f>marketing_campaign[[#This Row],[MntGoldProds]]+marketing_campaign[[#This Row],[MntSweetProducts]]+marketing_campaign[[#This Row],[MntFishProducts]]+marketing_campaign[[#This Row],[MntMeatProducts]]+marketing_campaign[[#This Row],[MntFruits]]+marketing_campaign[[#This Row],[MntWines]]</f>
        <v>99</v>
      </c>
      <c r="W761">
        <v>1</v>
      </c>
      <c r="X761">
        <v>3</v>
      </c>
      <c r="Y761">
        <v>2</v>
      </c>
      <c r="Z761">
        <v>2</v>
      </c>
      <c r="AA761">
        <f t="shared" si="23"/>
        <v>8</v>
      </c>
      <c r="AB761" t="str" cm="1">
        <f t="array" ref="AB761">_xlfn.IFS(AND(AA761&gt;=0,AA761&lt;=15),"low purchase",AND(AA761&gt;=16,AA761&lt;=30),"mid purchase",AA761&gt;=31,"high purchase")</f>
        <v>low purchase</v>
      </c>
      <c r="AC761">
        <v>5</v>
      </c>
      <c r="AD761" t="str">
        <f>IF(marketing_campaign[[#This Row],[NumWebVisitsMonth]]&gt;=5.3,"higher_webvists","lower_webvisits")</f>
        <v>lower_webvisits</v>
      </c>
      <c r="AE761">
        <v>0</v>
      </c>
      <c r="AF761">
        <v>0</v>
      </c>
      <c r="AG761">
        <v>0</v>
      </c>
      <c r="AH761">
        <v>0</v>
      </c>
      <c r="AI761">
        <v>0</v>
      </c>
      <c r="AJ761">
        <v>0</v>
      </c>
      <c r="AK761">
        <v>3</v>
      </c>
      <c r="AL761">
        <v>11</v>
      </c>
      <c r="AM761">
        <v>0</v>
      </c>
      <c r="AN761">
        <f>marketing_campaign[[#This Row],[AcceptedCmp2]]+marketing_campaign[[#This Row],[AcceptedCmp1]]+marketing_campaign[[#This Row],[AcceptedCmp5]]+marketing_campaign[[#This Row],[AcceptedCmp4]]+marketing_campaign[[#This Row],[AcceptedCmp3]]+marketing_campaign[[#This Row],[Response]]</f>
        <v>0</v>
      </c>
      <c r="AO761" t="str" cm="1">
        <f t="array" ref="AO76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62" spans="1:41" x14ac:dyDescent="0.35">
      <c r="A762">
        <v>10270</v>
      </c>
      <c r="B762">
        <v>1981</v>
      </c>
      <c r="C762">
        <f t="shared" ca="1" si="22"/>
        <v>45</v>
      </c>
      <c r="D762" t="str" cm="1">
        <f t="array" aca="1" ref="D76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762" t="s">
        <v>37</v>
      </c>
      <c r="F762" t="s">
        <v>33</v>
      </c>
      <c r="G762" cm="1">
        <f t="array" ref="G762">_xlfn.IFS(marketing_campaign[[#This Row],[Marital_Status]]="Single",K762+L762+1,marketing_campaign[[#This Row],[Marital_Status]]="Together",K762+L762+2,marketing_campaign[[#This Row],[Marital_Status]]="Alone",K762+L762+1,marketing_campaign[[#This Row],[Marital_Status]]="Married",K762+L762+2,marketing_campaign[[#This Row],[Marital_Status]]="Divorced",K762+L762+1,marketing_campaign[[#This Row],[Marital_Status]]="YOLO",K762+L762+1,marketing_campaign[[#This Row],[Marital_Status]]="Absurd",K762+L762+1,marketing_campaign[[#This Row],[Marital_Status]]="Widow",K762+L762+1)</f>
        <v>3</v>
      </c>
      <c r="H762" t="str" cm="1">
        <f t="array" ref="H762">_xlfn.IFS(marketing_campaign[[#This Row],[Family_size]]=1,"Family_with_one_child",marketing_campaign[[#This Row],[Family_size]]&gt;1,"Family_with_more_children")</f>
        <v>Family_with_more_children</v>
      </c>
      <c r="I762">
        <v>35523</v>
      </c>
      <c r="J762" t="str">
        <f>IF(marketing_campaign[[#This Row],[Income]]&gt;=Sheet21!B812,"high_income","low_income")</f>
        <v>high_income</v>
      </c>
      <c r="K762">
        <v>1</v>
      </c>
      <c r="L762">
        <v>0</v>
      </c>
      <c r="M762" s="1">
        <v>41550</v>
      </c>
      <c r="N762">
        <v>8</v>
      </c>
      <c r="O762" t="str" cm="1">
        <f t="array" ref="O762">_xlfn.IFS(AND(marketing_campaign[[#This Row],[Recency]]&gt;=0,marketing_campaign[[#This Row],[Recency]]&lt;=14),"Early Recency",AND(marketing_campaign[[#This Row],[Recency]]&gt;=15,marketing_campaign[[#This Row],[Recency]]&lt;=31),"Mid-Recency",marketing_campaign[[#This Row],[Recency]]&gt;=32,"high Recency")</f>
        <v>Early Recency</v>
      </c>
      <c r="P762">
        <v>11</v>
      </c>
      <c r="Q762">
        <v>5</v>
      </c>
      <c r="R762">
        <v>22</v>
      </c>
      <c r="S762">
        <v>12</v>
      </c>
      <c r="T762">
        <v>5</v>
      </c>
      <c r="U762">
        <v>11</v>
      </c>
      <c r="V762">
        <f>marketing_campaign[[#This Row],[MntGoldProds]]+marketing_campaign[[#This Row],[MntSweetProducts]]+marketing_campaign[[#This Row],[MntFishProducts]]+marketing_campaign[[#This Row],[MntMeatProducts]]+marketing_campaign[[#This Row],[MntFruits]]+marketing_campaign[[#This Row],[MntWines]]</f>
        <v>66</v>
      </c>
      <c r="W762">
        <v>2</v>
      </c>
      <c r="X762">
        <v>3</v>
      </c>
      <c r="Y762">
        <v>0</v>
      </c>
      <c r="Z762">
        <v>3</v>
      </c>
      <c r="AA762">
        <f t="shared" si="23"/>
        <v>8</v>
      </c>
      <c r="AB762" t="str" cm="1">
        <f t="array" ref="AB762">_xlfn.IFS(AND(AA762&gt;=0,AA762&lt;=15),"low purchase",AND(AA762&gt;=16,AA762&lt;=30),"mid purchase",AA762&gt;=31,"high purchase")</f>
        <v>low purchase</v>
      </c>
      <c r="AC762">
        <v>7</v>
      </c>
      <c r="AD762" t="str">
        <f>IF(marketing_campaign[[#This Row],[NumWebVisitsMonth]]&gt;=5.3,"higher_webvists","lower_webvisits")</f>
        <v>higher_webvists</v>
      </c>
      <c r="AE762">
        <v>0</v>
      </c>
      <c r="AF762">
        <v>0</v>
      </c>
      <c r="AG762">
        <v>0</v>
      </c>
      <c r="AH762">
        <v>0</v>
      </c>
      <c r="AI762">
        <v>0</v>
      </c>
      <c r="AJ762">
        <v>0</v>
      </c>
      <c r="AK762">
        <v>3</v>
      </c>
      <c r="AL762">
        <v>11</v>
      </c>
      <c r="AM762">
        <v>0</v>
      </c>
      <c r="AN762">
        <f>marketing_campaign[[#This Row],[AcceptedCmp2]]+marketing_campaign[[#This Row],[AcceptedCmp1]]+marketing_campaign[[#This Row],[AcceptedCmp5]]+marketing_campaign[[#This Row],[AcceptedCmp4]]+marketing_campaign[[#This Row],[AcceptedCmp3]]+marketing_campaign[[#This Row],[Response]]</f>
        <v>0</v>
      </c>
      <c r="AO762" t="str" cm="1">
        <f t="array" ref="AO76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63" spans="1:41" x14ac:dyDescent="0.35">
      <c r="A763">
        <v>6887</v>
      </c>
      <c r="B763">
        <v>1967</v>
      </c>
      <c r="C763">
        <f t="shared" ca="1" si="22"/>
        <v>59</v>
      </c>
      <c r="D763" t="str" cm="1">
        <f t="array" aca="1" ref="D76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63" t="s">
        <v>29</v>
      </c>
      <c r="F763" t="s">
        <v>30</v>
      </c>
      <c r="G763" cm="1">
        <f t="array" ref="G763">_xlfn.IFS(marketing_campaign[[#This Row],[Marital_Status]]="Single",K763+L763+1,marketing_campaign[[#This Row],[Marital_Status]]="Together",K763+L763+2,marketing_campaign[[#This Row],[Marital_Status]]="Alone",K763+L763+1,marketing_campaign[[#This Row],[Marital_Status]]="Married",K763+L763+2,marketing_campaign[[#This Row],[Marital_Status]]="Divorced",K763+L763+1,marketing_campaign[[#This Row],[Marital_Status]]="YOLO",K763+L763+1,marketing_campaign[[#This Row],[Marital_Status]]="Absurd",K763+L763+1,marketing_campaign[[#This Row],[Marital_Status]]="Widow",K763+L763+1)</f>
        <v>3</v>
      </c>
      <c r="H763" t="str" cm="1">
        <f t="array" ref="H763">_xlfn.IFS(marketing_campaign[[#This Row],[Family_size]]=1,"Family_with_one_child",marketing_campaign[[#This Row],[Family_size]]&gt;1,"Family_with_more_children")</f>
        <v>Family_with_more_children</v>
      </c>
      <c r="I763">
        <v>79146</v>
      </c>
      <c r="J763" t="str">
        <f>IF(marketing_campaign[[#This Row],[Income]]&gt;=Sheet21!B813,"high_income","low_income")</f>
        <v>high_income</v>
      </c>
      <c r="K763">
        <v>1</v>
      </c>
      <c r="L763">
        <v>1</v>
      </c>
      <c r="M763" s="1">
        <v>41753</v>
      </c>
      <c r="N763">
        <v>33</v>
      </c>
      <c r="O763" t="str" cm="1">
        <f t="array" ref="O763">_xlfn.IFS(AND(marketing_campaign[[#This Row],[Recency]]&gt;=0,marketing_campaign[[#This Row],[Recency]]&lt;=14),"Early Recency",AND(marketing_campaign[[#This Row],[Recency]]&gt;=15,marketing_campaign[[#This Row],[Recency]]&lt;=31),"Mid-Recency",marketing_campaign[[#This Row],[Recency]]&gt;=32,"high Recency")</f>
        <v>high Recency</v>
      </c>
      <c r="P763">
        <v>245</v>
      </c>
      <c r="Q763">
        <v>16</v>
      </c>
      <c r="R763">
        <v>223</v>
      </c>
      <c r="S763">
        <v>21</v>
      </c>
      <c r="T763">
        <v>43</v>
      </c>
      <c r="U763">
        <v>16</v>
      </c>
      <c r="V763">
        <f>marketing_campaign[[#This Row],[MntGoldProds]]+marketing_campaign[[#This Row],[MntSweetProducts]]+marketing_campaign[[#This Row],[MntFishProducts]]+marketing_campaign[[#This Row],[MntMeatProducts]]+marketing_campaign[[#This Row],[MntFruits]]+marketing_campaign[[#This Row],[MntWines]]</f>
        <v>564</v>
      </c>
      <c r="W763">
        <v>2</v>
      </c>
      <c r="X763">
        <v>8</v>
      </c>
      <c r="Y763">
        <v>1</v>
      </c>
      <c r="Z763">
        <v>8</v>
      </c>
      <c r="AA763">
        <f t="shared" si="23"/>
        <v>19</v>
      </c>
      <c r="AB763" t="str" cm="1">
        <f t="array" ref="AB763">_xlfn.IFS(AND(AA763&gt;=0,AA763&lt;=15),"low purchase",AND(AA763&gt;=16,AA763&lt;=30),"mid purchase",AA763&gt;=31,"high purchase")</f>
        <v>mid purchase</v>
      </c>
      <c r="AC763">
        <v>6</v>
      </c>
      <c r="AD763" t="str">
        <f>IF(marketing_campaign[[#This Row],[NumWebVisitsMonth]]&gt;=5.3,"higher_webvists","lower_webvisits")</f>
        <v>higher_webvists</v>
      </c>
      <c r="AE763">
        <v>0</v>
      </c>
      <c r="AF763">
        <v>0</v>
      </c>
      <c r="AG763">
        <v>0</v>
      </c>
      <c r="AH763">
        <v>0</v>
      </c>
      <c r="AI763">
        <v>0</v>
      </c>
      <c r="AJ763">
        <v>0</v>
      </c>
      <c r="AK763">
        <v>3</v>
      </c>
      <c r="AL763">
        <v>11</v>
      </c>
      <c r="AM763">
        <v>0</v>
      </c>
      <c r="AN763">
        <f>marketing_campaign[[#This Row],[AcceptedCmp2]]+marketing_campaign[[#This Row],[AcceptedCmp1]]+marketing_campaign[[#This Row],[AcceptedCmp5]]+marketing_campaign[[#This Row],[AcceptedCmp4]]+marketing_campaign[[#This Row],[AcceptedCmp3]]+marketing_campaign[[#This Row],[Response]]</f>
        <v>0</v>
      </c>
      <c r="AO763" t="str" cm="1">
        <f t="array" ref="AO76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64" spans="1:41" x14ac:dyDescent="0.35">
      <c r="A764">
        <v>6406</v>
      </c>
      <c r="B764">
        <v>1988</v>
      </c>
      <c r="C764">
        <f t="shared" ca="1" si="22"/>
        <v>38</v>
      </c>
      <c r="D764" t="str" cm="1">
        <f t="array" aca="1" ref="D76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764" t="s">
        <v>34</v>
      </c>
      <c r="F764" t="s">
        <v>33</v>
      </c>
      <c r="G764" cm="1">
        <f t="array" ref="G764">_xlfn.IFS(marketing_campaign[[#This Row],[Marital_Status]]="Single",K764+L764+1,marketing_campaign[[#This Row],[Marital_Status]]="Together",K764+L764+2,marketing_campaign[[#This Row],[Marital_Status]]="Alone",K764+L764+1,marketing_campaign[[#This Row],[Marital_Status]]="Married",K764+L764+2,marketing_campaign[[#This Row],[Marital_Status]]="Divorced",K764+L764+1,marketing_campaign[[#This Row],[Marital_Status]]="YOLO",K764+L764+1,marketing_campaign[[#This Row],[Marital_Status]]="Absurd",K764+L764+1,marketing_campaign[[#This Row],[Marital_Status]]="Widow",K764+L764+1)</f>
        <v>2</v>
      </c>
      <c r="H764" t="str" cm="1">
        <f t="array" ref="H764">_xlfn.IFS(marketing_campaign[[#This Row],[Family_size]]=1,"Family_with_one_child",marketing_campaign[[#This Row],[Family_size]]&gt;1,"Family_with_more_children")</f>
        <v>Family_with_more_children</v>
      </c>
      <c r="I764">
        <v>78285</v>
      </c>
      <c r="J764" t="str">
        <f>IF(marketing_campaign[[#This Row],[Income]]&gt;=Sheet21!B814,"high_income","low_income")</f>
        <v>high_income</v>
      </c>
      <c r="K764">
        <v>0</v>
      </c>
      <c r="L764">
        <v>0</v>
      </c>
      <c r="M764" s="1">
        <v>41575</v>
      </c>
      <c r="N764">
        <v>13</v>
      </c>
      <c r="O764" t="str" cm="1">
        <f t="array" ref="O764">_xlfn.IFS(AND(marketing_campaign[[#This Row],[Recency]]&gt;=0,marketing_campaign[[#This Row],[Recency]]&lt;=14),"Early Recency",AND(marketing_campaign[[#This Row],[Recency]]&gt;=15,marketing_campaign[[#This Row],[Recency]]&lt;=31),"Mid-Recency",marketing_campaign[[#This Row],[Recency]]&gt;=32,"high Recency")</f>
        <v>Early Recency</v>
      </c>
      <c r="P764">
        <v>647</v>
      </c>
      <c r="Q764">
        <v>107</v>
      </c>
      <c r="R764">
        <v>391</v>
      </c>
      <c r="S764">
        <v>175</v>
      </c>
      <c r="T764">
        <v>67</v>
      </c>
      <c r="U764">
        <v>40</v>
      </c>
      <c r="V764">
        <f>marketing_campaign[[#This Row],[MntGoldProds]]+marketing_campaign[[#This Row],[MntSweetProducts]]+marketing_campaign[[#This Row],[MntFishProducts]]+marketing_campaign[[#This Row],[MntMeatProducts]]+marketing_campaign[[#This Row],[MntFruits]]+marketing_campaign[[#This Row],[MntWines]]</f>
        <v>1427</v>
      </c>
      <c r="W764">
        <v>1</v>
      </c>
      <c r="X764">
        <v>6</v>
      </c>
      <c r="Y764">
        <v>4</v>
      </c>
      <c r="Z764">
        <v>10</v>
      </c>
      <c r="AA764">
        <f t="shared" si="23"/>
        <v>21</v>
      </c>
      <c r="AB764" t="str" cm="1">
        <f t="array" ref="AB764">_xlfn.IFS(AND(AA764&gt;=0,AA764&lt;=15),"low purchase",AND(AA764&gt;=16,AA764&lt;=30),"mid purchase",AA764&gt;=31,"high purchase")</f>
        <v>mid purchase</v>
      </c>
      <c r="AC764">
        <v>3</v>
      </c>
      <c r="AD764" t="str">
        <f>IF(marketing_campaign[[#This Row],[NumWebVisitsMonth]]&gt;=5.3,"higher_webvists","lower_webvisits")</f>
        <v>lower_webvisits</v>
      </c>
      <c r="AE764">
        <v>0</v>
      </c>
      <c r="AF764">
        <v>0</v>
      </c>
      <c r="AG764">
        <v>0</v>
      </c>
      <c r="AH764">
        <v>0</v>
      </c>
      <c r="AI764">
        <v>0</v>
      </c>
      <c r="AJ764">
        <v>0</v>
      </c>
      <c r="AK764">
        <v>3</v>
      </c>
      <c r="AL764">
        <v>11</v>
      </c>
      <c r="AM764">
        <v>0</v>
      </c>
      <c r="AN764">
        <f>marketing_campaign[[#This Row],[AcceptedCmp2]]+marketing_campaign[[#This Row],[AcceptedCmp1]]+marketing_campaign[[#This Row],[AcceptedCmp5]]+marketing_campaign[[#This Row],[AcceptedCmp4]]+marketing_campaign[[#This Row],[AcceptedCmp3]]+marketing_campaign[[#This Row],[Response]]</f>
        <v>0</v>
      </c>
      <c r="AO764" t="str" cm="1">
        <f t="array" ref="AO76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65" spans="1:41" x14ac:dyDescent="0.35">
      <c r="A765">
        <v>7573</v>
      </c>
      <c r="B765">
        <v>1978</v>
      </c>
      <c r="C765">
        <f t="shared" ca="1" si="22"/>
        <v>48</v>
      </c>
      <c r="D765" t="str" cm="1">
        <f t="array" aca="1" ref="D76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65" t="s">
        <v>32</v>
      </c>
      <c r="F765" t="s">
        <v>30</v>
      </c>
      <c r="G765" cm="1">
        <f t="array" ref="G765">_xlfn.IFS(marketing_campaign[[#This Row],[Marital_Status]]="Single",K765+L765+1,marketing_campaign[[#This Row],[Marital_Status]]="Together",K765+L765+2,marketing_campaign[[#This Row],[Marital_Status]]="Alone",K765+L765+1,marketing_campaign[[#This Row],[Marital_Status]]="Married",K765+L765+2,marketing_campaign[[#This Row],[Marital_Status]]="Divorced",K765+L765+1,marketing_campaign[[#This Row],[Marital_Status]]="YOLO",K765+L765+1,marketing_campaign[[#This Row],[Marital_Status]]="Absurd",K765+L765+1,marketing_campaign[[#This Row],[Marital_Status]]="Widow",K765+L765+1)</f>
        <v>2</v>
      </c>
      <c r="H765" t="str" cm="1">
        <f t="array" ref="H765">_xlfn.IFS(marketing_campaign[[#This Row],[Family_size]]=1,"Family_with_one_child",marketing_campaign[[#This Row],[Family_size]]&gt;1,"Family_with_more_children")</f>
        <v>Family_with_more_children</v>
      </c>
      <c r="I765">
        <v>31626</v>
      </c>
      <c r="J765" t="str">
        <f>IF(marketing_campaign[[#This Row],[Income]]&gt;=Sheet21!B815,"high_income","low_income")</f>
        <v>high_income</v>
      </c>
      <c r="K765">
        <v>1</v>
      </c>
      <c r="L765">
        <v>0</v>
      </c>
      <c r="M765" s="1">
        <v>41404</v>
      </c>
      <c r="N765">
        <v>12</v>
      </c>
      <c r="O765" t="str" cm="1">
        <f t="array" ref="O765">_xlfn.IFS(AND(marketing_campaign[[#This Row],[Recency]]&gt;=0,marketing_campaign[[#This Row],[Recency]]&lt;=14),"Early Recency",AND(marketing_campaign[[#This Row],[Recency]]&gt;=15,marketing_campaign[[#This Row],[Recency]]&lt;=31),"Mid-Recency",marketing_campaign[[#This Row],[Recency]]&gt;=32,"high Recency")</f>
        <v>Early Recency</v>
      </c>
      <c r="P765">
        <v>39</v>
      </c>
      <c r="Q765">
        <v>1</v>
      </c>
      <c r="R765">
        <v>9</v>
      </c>
      <c r="S765">
        <v>2</v>
      </c>
      <c r="T765">
        <v>1</v>
      </c>
      <c r="U765">
        <v>34</v>
      </c>
      <c r="V765">
        <f>marketing_campaign[[#This Row],[MntGoldProds]]+marketing_campaign[[#This Row],[MntSweetProducts]]+marketing_campaign[[#This Row],[MntFishProducts]]+marketing_campaign[[#This Row],[MntMeatProducts]]+marketing_campaign[[#This Row],[MntFruits]]+marketing_campaign[[#This Row],[MntWines]]</f>
        <v>86</v>
      </c>
      <c r="W765">
        <v>1</v>
      </c>
      <c r="X765">
        <v>2</v>
      </c>
      <c r="Y765">
        <v>1</v>
      </c>
      <c r="Z765">
        <v>2</v>
      </c>
      <c r="AA765">
        <f t="shared" si="23"/>
        <v>6</v>
      </c>
      <c r="AB765" t="str" cm="1">
        <f t="array" ref="AB765">_xlfn.IFS(AND(AA765&gt;=0,AA765&lt;=15),"low purchase",AND(AA765&gt;=16,AA765&lt;=30),"mid purchase",AA765&gt;=31,"high purchase")</f>
        <v>low purchase</v>
      </c>
      <c r="AC765">
        <v>7</v>
      </c>
      <c r="AD765" t="str">
        <f>IF(marketing_campaign[[#This Row],[NumWebVisitsMonth]]&gt;=5.3,"higher_webvists","lower_webvisits")</f>
        <v>higher_webvists</v>
      </c>
      <c r="AE765">
        <v>1</v>
      </c>
      <c r="AF765">
        <v>0</v>
      </c>
      <c r="AG765">
        <v>0</v>
      </c>
      <c r="AH765">
        <v>0</v>
      </c>
      <c r="AI765">
        <v>0</v>
      </c>
      <c r="AJ765">
        <v>0</v>
      </c>
      <c r="AK765">
        <v>3</v>
      </c>
      <c r="AL765">
        <v>11</v>
      </c>
      <c r="AM765">
        <v>1</v>
      </c>
      <c r="AN765">
        <f>marketing_campaign[[#This Row],[AcceptedCmp2]]+marketing_campaign[[#This Row],[AcceptedCmp1]]+marketing_campaign[[#This Row],[AcceptedCmp5]]+marketing_campaign[[#This Row],[AcceptedCmp4]]+marketing_campaign[[#This Row],[AcceptedCmp3]]+marketing_campaign[[#This Row],[Response]]</f>
        <v>2</v>
      </c>
      <c r="AO765" t="str" cm="1">
        <f t="array" ref="AO76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766" spans="1:41" x14ac:dyDescent="0.35">
      <c r="A766">
        <v>4508</v>
      </c>
      <c r="B766">
        <v>1952</v>
      </c>
      <c r="C766">
        <f t="shared" ca="1" si="22"/>
        <v>74</v>
      </c>
      <c r="D766" t="str" cm="1">
        <f t="array" aca="1" ref="D76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66" t="s">
        <v>29</v>
      </c>
      <c r="F766" t="s">
        <v>30</v>
      </c>
      <c r="G766" cm="1">
        <f t="array" ref="G766">_xlfn.IFS(marketing_campaign[[#This Row],[Marital_Status]]="Single",K766+L766+1,marketing_campaign[[#This Row],[Marital_Status]]="Together",K766+L766+2,marketing_campaign[[#This Row],[Marital_Status]]="Alone",K766+L766+1,marketing_campaign[[#This Row],[Marital_Status]]="Married",K766+L766+2,marketing_campaign[[#This Row],[Marital_Status]]="Divorced",K766+L766+1,marketing_campaign[[#This Row],[Marital_Status]]="YOLO",K766+L766+1,marketing_campaign[[#This Row],[Marital_Status]]="Absurd",K766+L766+1,marketing_campaign[[#This Row],[Marital_Status]]="Widow",K766+L766+1)</f>
        <v>1</v>
      </c>
      <c r="H766" t="str" cm="1">
        <f t="array" ref="H766">_xlfn.IFS(marketing_campaign[[#This Row],[Family_size]]=1,"Family_with_one_child",marketing_campaign[[#This Row],[Family_size]]&gt;1,"Family_with_more_children")</f>
        <v>Family_with_one_child</v>
      </c>
      <c r="I766">
        <v>75127</v>
      </c>
      <c r="J766" t="str">
        <f>IF(marketing_campaign[[#This Row],[Income]]&gt;=Sheet21!B816,"high_income","low_income")</f>
        <v>high_income</v>
      </c>
      <c r="K766">
        <v>0</v>
      </c>
      <c r="L766">
        <v>0</v>
      </c>
      <c r="M766" s="1">
        <v>41781</v>
      </c>
      <c r="N766">
        <v>92</v>
      </c>
      <c r="O766" t="str" cm="1">
        <f t="array" ref="O766">_xlfn.IFS(AND(marketing_campaign[[#This Row],[Recency]]&gt;=0,marketing_campaign[[#This Row],[Recency]]&lt;=14),"Early Recency",AND(marketing_campaign[[#This Row],[Recency]]&gt;=15,marketing_campaign[[#This Row],[Recency]]&lt;=31),"Mid-Recency",marketing_campaign[[#This Row],[Recency]]&gt;=32,"high Recency")</f>
        <v>high Recency</v>
      </c>
      <c r="P766">
        <v>203</v>
      </c>
      <c r="Q766">
        <v>35</v>
      </c>
      <c r="R766">
        <v>305</v>
      </c>
      <c r="S766">
        <v>46</v>
      </c>
      <c r="T766">
        <v>17</v>
      </c>
      <c r="U766">
        <v>227</v>
      </c>
      <c r="V766">
        <f>marketing_campaign[[#This Row],[MntGoldProds]]+marketing_campaign[[#This Row],[MntSweetProducts]]+marketing_campaign[[#This Row],[MntFishProducts]]+marketing_campaign[[#This Row],[MntMeatProducts]]+marketing_campaign[[#This Row],[MntFruits]]+marketing_campaign[[#This Row],[MntWines]]</f>
        <v>833</v>
      </c>
      <c r="W766">
        <v>1</v>
      </c>
      <c r="X766">
        <v>2</v>
      </c>
      <c r="Y766">
        <v>11</v>
      </c>
      <c r="Z766">
        <v>5</v>
      </c>
      <c r="AA766">
        <f t="shared" si="23"/>
        <v>19</v>
      </c>
      <c r="AB766" t="str" cm="1">
        <f t="array" ref="AB766">_xlfn.IFS(AND(AA766&gt;=0,AA766&lt;=15),"low purchase",AND(AA766&gt;=16,AA766&lt;=30),"mid purchase",AA766&gt;=31,"high purchase")</f>
        <v>mid purchase</v>
      </c>
      <c r="AC766">
        <v>1</v>
      </c>
      <c r="AD766" t="str">
        <f>IF(marketing_campaign[[#This Row],[NumWebVisitsMonth]]&gt;=5.3,"higher_webvists","lower_webvisits")</f>
        <v>lower_webvisits</v>
      </c>
      <c r="AE766">
        <v>0</v>
      </c>
      <c r="AF766">
        <v>0</v>
      </c>
      <c r="AG766">
        <v>0</v>
      </c>
      <c r="AH766">
        <v>0</v>
      </c>
      <c r="AI766">
        <v>0</v>
      </c>
      <c r="AJ766">
        <v>0</v>
      </c>
      <c r="AK766">
        <v>3</v>
      </c>
      <c r="AL766">
        <v>11</v>
      </c>
      <c r="AM766">
        <v>0</v>
      </c>
      <c r="AN766">
        <f>marketing_campaign[[#This Row],[AcceptedCmp2]]+marketing_campaign[[#This Row],[AcceptedCmp1]]+marketing_campaign[[#This Row],[AcceptedCmp5]]+marketing_campaign[[#This Row],[AcceptedCmp4]]+marketing_campaign[[#This Row],[AcceptedCmp3]]+marketing_campaign[[#This Row],[Response]]</f>
        <v>0</v>
      </c>
      <c r="AO766" t="str" cm="1">
        <f t="array" ref="AO76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67" spans="1:41" x14ac:dyDescent="0.35">
      <c r="A767">
        <v>221</v>
      </c>
      <c r="B767">
        <v>1955</v>
      </c>
      <c r="C767">
        <f t="shared" ca="1" si="22"/>
        <v>71</v>
      </c>
      <c r="D767" t="str" cm="1">
        <f t="array" aca="1" ref="D76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67" t="s">
        <v>29</v>
      </c>
      <c r="F767" t="s">
        <v>33</v>
      </c>
      <c r="G767" cm="1">
        <f t="array" ref="G767">_xlfn.IFS(marketing_campaign[[#This Row],[Marital_Status]]="Single",K767+L767+1,marketing_campaign[[#This Row],[Marital_Status]]="Together",K767+L767+2,marketing_campaign[[#This Row],[Marital_Status]]="Alone",K767+L767+1,marketing_campaign[[#This Row],[Marital_Status]]="Married",K767+L767+2,marketing_campaign[[#This Row],[Marital_Status]]="Divorced",K767+L767+1,marketing_campaign[[#This Row],[Marital_Status]]="YOLO",K767+L767+1,marketing_campaign[[#This Row],[Marital_Status]]="Absurd",K767+L767+1,marketing_campaign[[#This Row],[Marital_Status]]="Widow",K767+L767+1)</f>
        <v>3</v>
      </c>
      <c r="H767" t="str" cm="1">
        <f t="array" ref="H767">_xlfn.IFS(marketing_campaign[[#This Row],[Family_size]]=1,"Family_with_one_child",marketing_campaign[[#This Row],[Family_size]]&gt;1,"Family_with_more_children")</f>
        <v>Family_with_more_children</v>
      </c>
      <c r="I767">
        <v>48726</v>
      </c>
      <c r="J767" t="str">
        <f>IF(marketing_campaign[[#This Row],[Income]]&gt;=Sheet21!B817,"high_income","low_income")</f>
        <v>high_income</v>
      </c>
      <c r="K767">
        <v>0</v>
      </c>
      <c r="L767">
        <v>1</v>
      </c>
      <c r="M767" s="1">
        <v>41391</v>
      </c>
      <c r="N767">
        <v>90</v>
      </c>
      <c r="O767" t="str" cm="1">
        <f t="array" ref="O767">_xlfn.IFS(AND(marketing_campaign[[#This Row],[Recency]]&gt;=0,marketing_campaign[[#This Row],[Recency]]&lt;=14),"Early Recency",AND(marketing_campaign[[#This Row],[Recency]]&gt;=15,marketing_campaign[[#This Row],[Recency]]&lt;=31),"Mid-Recency",marketing_campaign[[#This Row],[Recency]]&gt;=32,"high Recency")</f>
        <v>high Recency</v>
      </c>
      <c r="P767">
        <v>138</v>
      </c>
      <c r="Q767">
        <v>3</v>
      </c>
      <c r="R767">
        <v>38</v>
      </c>
      <c r="S767">
        <v>4</v>
      </c>
      <c r="T767">
        <v>0</v>
      </c>
      <c r="U767">
        <v>59</v>
      </c>
      <c r="V767">
        <f>marketing_campaign[[#This Row],[MntGoldProds]]+marketing_campaign[[#This Row],[MntSweetProducts]]+marketing_campaign[[#This Row],[MntFishProducts]]+marketing_campaign[[#This Row],[MntMeatProducts]]+marketing_campaign[[#This Row],[MntFruits]]+marketing_campaign[[#This Row],[MntWines]]</f>
        <v>242</v>
      </c>
      <c r="W767">
        <v>3</v>
      </c>
      <c r="X767">
        <v>3</v>
      </c>
      <c r="Y767">
        <v>2</v>
      </c>
      <c r="Z767">
        <v>4</v>
      </c>
      <c r="AA767">
        <f t="shared" si="23"/>
        <v>12</v>
      </c>
      <c r="AB767" t="str" cm="1">
        <f t="array" ref="AB767">_xlfn.IFS(AND(AA767&gt;=0,AA767&lt;=15),"low purchase",AND(AA767&gt;=16,AA767&lt;=30),"mid purchase",AA767&gt;=31,"high purchase")</f>
        <v>low purchase</v>
      </c>
      <c r="AC767">
        <v>6</v>
      </c>
      <c r="AD767" t="str">
        <f>IF(marketing_campaign[[#This Row],[NumWebVisitsMonth]]&gt;=5.3,"higher_webvists","lower_webvisits")</f>
        <v>higher_webvists</v>
      </c>
      <c r="AE767">
        <v>0</v>
      </c>
      <c r="AF767">
        <v>0</v>
      </c>
      <c r="AG767">
        <v>0</v>
      </c>
      <c r="AH767">
        <v>0</v>
      </c>
      <c r="AI767">
        <v>0</v>
      </c>
      <c r="AJ767">
        <v>0</v>
      </c>
      <c r="AK767">
        <v>3</v>
      </c>
      <c r="AL767">
        <v>11</v>
      </c>
      <c r="AM767">
        <v>0</v>
      </c>
      <c r="AN767">
        <f>marketing_campaign[[#This Row],[AcceptedCmp2]]+marketing_campaign[[#This Row],[AcceptedCmp1]]+marketing_campaign[[#This Row],[AcceptedCmp5]]+marketing_campaign[[#This Row],[AcceptedCmp4]]+marketing_campaign[[#This Row],[AcceptedCmp3]]+marketing_campaign[[#This Row],[Response]]</f>
        <v>0</v>
      </c>
      <c r="AO767" t="str" cm="1">
        <f t="array" ref="AO76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68" spans="1:41" x14ac:dyDescent="0.35">
      <c r="A768">
        <v>5331</v>
      </c>
      <c r="B768">
        <v>1977</v>
      </c>
      <c r="C768">
        <f t="shared" ca="1" si="22"/>
        <v>49</v>
      </c>
      <c r="D768" t="str" cm="1">
        <f t="array" aca="1" ref="D76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68" t="s">
        <v>29</v>
      </c>
      <c r="F768" t="s">
        <v>33</v>
      </c>
      <c r="G768" cm="1">
        <f t="array" ref="G768">_xlfn.IFS(marketing_campaign[[#This Row],[Marital_Status]]="Single",K768+L768+1,marketing_campaign[[#This Row],[Marital_Status]]="Together",K768+L768+2,marketing_campaign[[#This Row],[Marital_Status]]="Alone",K768+L768+1,marketing_campaign[[#This Row],[Marital_Status]]="Married",K768+L768+2,marketing_campaign[[#This Row],[Marital_Status]]="Divorced",K768+L768+1,marketing_campaign[[#This Row],[Marital_Status]]="YOLO",K768+L768+1,marketing_campaign[[#This Row],[Marital_Status]]="Absurd",K768+L768+1,marketing_campaign[[#This Row],[Marital_Status]]="Widow",K768+L768+1)</f>
        <v>2</v>
      </c>
      <c r="H768" t="str" cm="1">
        <f t="array" ref="H768">_xlfn.IFS(marketing_campaign[[#This Row],[Family_size]]=1,"Family_with_one_child",marketing_campaign[[#This Row],[Family_size]]&gt;1,"Family_with_more_children")</f>
        <v>Family_with_more_children</v>
      </c>
      <c r="I768">
        <v>74985</v>
      </c>
      <c r="J768" t="str">
        <f>IF(marketing_campaign[[#This Row],[Income]]&gt;=Sheet21!B818,"high_income","low_income")</f>
        <v>high_income</v>
      </c>
      <c r="K768">
        <v>0</v>
      </c>
      <c r="L768">
        <v>0</v>
      </c>
      <c r="M768" s="1">
        <v>41163</v>
      </c>
      <c r="N768">
        <v>8</v>
      </c>
      <c r="O768" t="str" cm="1">
        <f t="array" ref="O768">_xlfn.IFS(AND(marketing_campaign[[#This Row],[Recency]]&gt;=0,marketing_campaign[[#This Row],[Recency]]&lt;=14),"Early Recency",AND(marketing_campaign[[#This Row],[Recency]]&gt;=15,marketing_campaign[[#This Row],[Recency]]&lt;=31),"Mid-Recency",marketing_campaign[[#This Row],[Recency]]&gt;=32,"high Recency")</f>
        <v>Early Recency</v>
      </c>
      <c r="P768">
        <v>587</v>
      </c>
      <c r="Q768">
        <v>51</v>
      </c>
      <c r="R768">
        <v>898</v>
      </c>
      <c r="S768">
        <v>247</v>
      </c>
      <c r="T768">
        <v>0</v>
      </c>
      <c r="U768">
        <v>86</v>
      </c>
      <c r="V768">
        <f>marketing_campaign[[#This Row],[MntGoldProds]]+marketing_campaign[[#This Row],[MntSweetProducts]]+marketing_campaign[[#This Row],[MntFishProducts]]+marketing_campaign[[#This Row],[MntMeatProducts]]+marketing_campaign[[#This Row],[MntFruits]]+marketing_campaign[[#This Row],[MntWines]]</f>
        <v>1869</v>
      </c>
      <c r="W768">
        <v>1</v>
      </c>
      <c r="X768">
        <v>3</v>
      </c>
      <c r="Y768">
        <v>6</v>
      </c>
      <c r="Z768">
        <v>7</v>
      </c>
      <c r="AA768">
        <f t="shared" si="23"/>
        <v>17</v>
      </c>
      <c r="AB768" t="str" cm="1">
        <f t="array" ref="AB768">_xlfn.IFS(AND(AA768&gt;=0,AA768&lt;=15),"low purchase",AND(AA768&gt;=16,AA768&lt;=30),"mid purchase",AA768&gt;=31,"high purchase")</f>
        <v>mid purchase</v>
      </c>
      <c r="AC768">
        <v>2</v>
      </c>
      <c r="AD768" t="str">
        <f>IF(marketing_campaign[[#This Row],[NumWebVisitsMonth]]&gt;=5.3,"higher_webvists","lower_webvisits")</f>
        <v>lower_webvisits</v>
      </c>
      <c r="AE768">
        <v>0</v>
      </c>
      <c r="AF768">
        <v>0</v>
      </c>
      <c r="AG768">
        <v>0</v>
      </c>
      <c r="AH768">
        <v>0</v>
      </c>
      <c r="AI768">
        <v>0</v>
      </c>
      <c r="AJ768">
        <v>0</v>
      </c>
      <c r="AK768">
        <v>3</v>
      </c>
      <c r="AL768">
        <v>11</v>
      </c>
      <c r="AM768">
        <v>0</v>
      </c>
      <c r="AN768">
        <f>marketing_campaign[[#This Row],[AcceptedCmp2]]+marketing_campaign[[#This Row],[AcceptedCmp1]]+marketing_campaign[[#This Row],[AcceptedCmp5]]+marketing_campaign[[#This Row],[AcceptedCmp4]]+marketing_campaign[[#This Row],[AcceptedCmp3]]+marketing_campaign[[#This Row],[Response]]</f>
        <v>0</v>
      </c>
      <c r="AO768" t="str" cm="1">
        <f t="array" ref="AO76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69" spans="1:41" x14ac:dyDescent="0.35">
      <c r="A769">
        <v>1911</v>
      </c>
      <c r="B769">
        <v>1987</v>
      </c>
      <c r="C769">
        <f t="shared" ca="1" si="22"/>
        <v>39</v>
      </c>
      <c r="D769" t="str" cm="1">
        <f t="array" aca="1" ref="D76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769" t="s">
        <v>29</v>
      </c>
      <c r="F769" t="s">
        <v>31</v>
      </c>
      <c r="G769" cm="1">
        <f t="array" ref="G769">_xlfn.IFS(marketing_campaign[[#This Row],[Marital_Status]]="Single",K769+L769+1,marketing_campaign[[#This Row],[Marital_Status]]="Together",K769+L769+2,marketing_campaign[[#This Row],[Marital_Status]]="Alone",K769+L769+1,marketing_campaign[[#This Row],[Marital_Status]]="Married",K769+L769+2,marketing_campaign[[#This Row],[Marital_Status]]="Divorced",K769+L769+1,marketing_campaign[[#This Row],[Marital_Status]]="YOLO",K769+L769+1,marketing_campaign[[#This Row],[Marital_Status]]="Absurd",K769+L769+1,marketing_campaign[[#This Row],[Marital_Status]]="Widow",K769+L769+1)</f>
        <v>2</v>
      </c>
      <c r="H769" t="str" cm="1">
        <f t="array" ref="H769">_xlfn.IFS(marketing_campaign[[#This Row],[Family_size]]=1,"Family_with_one_child",marketing_campaign[[#This Row],[Family_size]]&gt;1,"Family_with_more_children")</f>
        <v>Family_with_more_children</v>
      </c>
      <c r="I769">
        <v>67430</v>
      </c>
      <c r="J769" t="str">
        <f>IF(marketing_campaign[[#This Row],[Income]]&gt;=Sheet21!B819,"high_income","low_income")</f>
        <v>high_income</v>
      </c>
      <c r="K769">
        <v>0</v>
      </c>
      <c r="L769">
        <v>0</v>
      </c>
      <c r="M769" s="1">
        <v>41157</v>
      </c>
      <c r="N769">
        <v>6</v>
      </c>
      <c r="O769" t="str" cm="1">
        <f t="array" ref="O769">_xlfn.IFS(AND(marketing_campaign[[#This Row],[Recency]]&gt;=0,marketing_campaign[[#This Row],[Recency]]&lt;=14),"Early Recency",AND(marketing_campaign[[#This Row],[Recency]]&gt;=15,marketing_campaign[[#This Row],[Recency]]&lt;=31),"Mid-Recency",marketing_campaign[[#This Row],[Recency]]&gt;=32,"high Recency")</f>
        <v>Early Recency</v>
      </c>
      <c r="P769">
        <v>595</v>
      </c>
      <c r="Q769">
        <v>97</v>
      </c>
      <c r="R769">
        <v>291</v>
      </c>
      <c r="S769">
        <v>127</v>
      </c>
      <c r="T769">
        <v>133</v>
      </c>
      <c r="U769">
        <v>121</v>
      </c>
      <c r="V769">
        <f>marketing_campaign[[#This Row],[MntGoldProds]]+marketing_campaign[[#This Row],[MntSweetProducts]]+marketing_campaign[[#This Row],[MntFishProducts]]+marketing_campaign[[#This Row],[MntMeatProducts]]+marketing_campaign[[#This Row],[MntFruits]]+marketing_campaign[[#This Row],[MntWines]]</f>
        <v>1364</v>
      </c>
      <c r="W769">
        <v>1</v>
      </c>
      <c r="X769">
        <v>11</v>
      </c>
      <c r="Y769">
        <v>5</v>
      </c>
      <c r="Z769">
        <v>12</v>
      </c>
      <c r="AA769">
        <f t="shared" si="23"/>
        <v>29</v>
      </c>
      <c r="AB769" t="str" cm="1">
        <f t="array" ref="AB769">_xlfn.IFS(AND(AA769&gt;=0,AA769&lt;=15),"low purchase",AND(AA769&gt;=16,AA769&lt;=30),"mid purchase",AA769&gt;=31,"high purchase")</f>
        <v>mid purchase</v>
      </c>
      <c r="AC769">
        <v>6</v>
      </c>
      <c r="AD769" t="str">
        <f>IF(marketing_campaign[[#This Row],[NumWebVisitsMonth]]&gt;=5.3,"higher_webvists","lower_webvisits")</f>
        <v>higher_webvists</v>
      </c>
      <c r="AE769">
        <v>0</v>
      </c>
      <c r="AF769">
        <v>0</v>
      </c>
      <c r="AG769">
        <v>0</v>
      </c>
      <c r="AH769">
        <v>0</v>
      </c>
      <c r="AI769">
        <v>0</v>
      </c>
      <c r="AJ769">
        <v>0</v>
      </c>
      <c r="AK769">
        <v>3</v>
      </c>
      <c r="AL769">
        <v>11</v>
      </c>
      <c r="AM769">
        <v>0</v>
      </c>
      <c r="AN769">
        <f>marketing_campaign[[#This Row],[AcceptedCmp2]]+marketing_campaign[[#This Row],[AcceptedCmp1]]+marketing_campaign[[#This Row],[AcceptedCmp5]]+marketing_campaign[[#This Row],[AcceptedCmp4]]+marketing_campaign[[#This Row],[AcceptedCmp3]]+marketing_campaign[[#This Row],[Response]]</f>
        <v>0</v>
      </c>
      <c r="AO769" t="str" cm="1">
        <f t="array" ref="AO76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70" spans="1:41" x14ac:dyDescent="0.35">
      <c r="A770">
        <v>20</v>
      </c>
      <c r="B770">
        <v>1965</v>
      </c>
      <c r="C770">
        <f t="shared" ref="C770:C833" ca="1" si="24">YEAR(TODAY())-B770</f>
        <v>61</v>
      </c>
      <c r="D770" t="str" cm="1">
        <f t="array" aca="1" ref="D77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70" t="s">
        <v>37</v>
      </c>
      <c r="F770" t="s">
        <v>33</v>
      </c>
      <c r="G770" cm="1">
        <f t="array" ref="G770">_xlfn.IFS(marketing_campaign[[#This Row],[Marital_Status]]="Single",K770+L770+1,marketing_campaign[[#This Row],[Marital_Status]]="Together",K770+L770+2,marketing_campaign[[#This Row],[Marital_Status]]="Alone",K770+L770+1,marketing_campaign[[#This Row],[Marital_Status]]="Married",K770+L770+2,marketing_campaign[[#This Row],[Marital_Status]]="Divorced",K770+L770+1,marketing_campaign[[#This Row],[Marital_Status]]="YOLO",K770+L770+1,marketing_campaign[[#This Row],[Marital_Status]]="Absurd",K770+L770+1,marketing_campaign[[#This Row],[Marital_Status]]="Widow",K770+L770+1)</f>
        <v>3</v>
      </c>
      <c r="H770" t="str" cm="1">
        <f t="array" ref="H770">_xlfn.IFS(marketing_campaign[[#This Row],[Family_size]]=1,"Family_with_one_child",marketing_campaign[[#This Row],[Family_size]]&gt;1,"Family_with_more_children")</f>
        <v>Family_with_more_children</v>
      </c>
      <c r="I770">
        <v>46891</v>
      </c>
      <c r="J770" t="str">
        <f>IF(marketing_campaign[[#This Row],[Income]]&gt;=Sheet21!B820,"high_income","low_income")</f>
        <v>high_income</v>
      </c>
      <c r="K770">
        <v>0</v>
      </c>
      <c r="L770">
        <v>1</v>
      </c>
      <c r="M770" s="1">
        <v>41518</v>
      </c>
      <c r="N770">
        <v>91</v>
      </c>
      <c r="O770" t="str" cm="1">
        <f t="array" ref="O770">_xlfn.IFS(AND(marketing_campaign[[#This Row],[Recency]]&gt;=0,marketing_campaign[[#This Row],[Recency]]&lt;=14),"Early Recency",AND(marketing_campaign[[#This Row],[Recency]]&gt;=15,marketing_campaign[[#This Row],[Recency]]&lt;=31),"Mid-Recency",marketing_campaign[[#This Row],[Recency]]&gt;=32,"high Recency")</f>
        <v>high Recency</v>
      </c>
      <c r="P770">
        <v>43</v>
      </c>
      <c r="Q770">
        <v>12</v>
      </c>
      <c r="R770">
        <v>23</v>
      </c>
      <c r="S770">
        <v>29</v>
      </c>
      <c r="T770">
        <v>15</v>
      </c>
      <c r="U770">
        <v>61</v>
      </c>
      <c r="V770">
        <f>marketing_campaign[[#This Row],[MntGoldProds]]+marketing_campaign[[#This Row],[MntSweetProducts]]+marketing_campaign[[#This Row],[MntFishProducts]]+marketing_campaign[[#This Row],[MntMeatProducts]]+marketing_campaign[[#This Row],[MntFruits]]+marketing_campaign[[#This Row],[MntWines]]</f>
        <v>183</v>
      </c>
      <c r="W770">
        <v>1</v>
      </c>
      <c r="X770">
        <v>2</v>
      </c>
      <c r="Y770">
        <v>1</v>
      </c>
      <c r="Z770">
        <v>4</v>
      </c>
      <c r="AA770">
        <f t="shared" ref="AA770:AA833" si="25">W770+X770+Y770+Z770</f>
        <v>8</v>
      </c>
      <c r="AB770" t="str" cm="1">
        <f t="array" ref="AB770">_xlfn.IFS(AND(AA770&gt;=0,AA770&lt;=15),"low purchase",AND(AA770&gt;=16,AA770&lt;=30),"mid purchase",AA770&gt;=31,"high purchase")</f>
        <v>low purchase</v>
      </c>
      <c r="AC770">
        <v>4</v>
      </c>
      <c r="AD770" t="str">
        <f>IF(marketing_campaign[[#This Row],[NumWebVisitsMonth]]&gt;=5.3,"higher_webvists","lower_webvisits")</f>
        <v>lower_webvisits</v>
      </c>
      <c r="AE770">
        <v>0</v>
      </c>
      <c r="AF770">
        <v>0</v>
      </c>
      <c r="AG770">
        <v>0</v>
      </c>
      <c r="AH770">
        <v>0</v>
      </c>
      <c r="AI770">
        <v>0</v>
      </c>
      <c r="AJ770">
        <v>0</v>
      </c>
      <c r="AK770">
        <v>3</v>
      </c>
      <c r="AL770">
        <v>11</v>
      </c>
      <c r="AM770">
        <v>0</v>
      </c>
      <c r="AN770">
        <f>marketing_campaign[[#This Row],[AcceptedCmp2]]+marketing_campaign[[#This Row],[AcceptedCmp1]]+marketing_campaign[[#This Row],[AcceptedCmp5]]+marketing_campaign[[#This Row],[AcceptedCmp4]]+marketing_campaign[[#This Row],[AcceptedCmp3]]+marketing_campaign[[#This Row],[Response]]</f>
        <v>0</v>
      </c>
      <c r="AO770" t="str" cm="1">
        <f t="array" ref="AO77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71" spans="1:41" x14ac:dyDescent="0.35">
      <c r="A771">
        <v>8786</v>
      </c>
      <c r="B771">
        <v>1956</v>
      </c>
      <c r="C771">
        <f t="shared" ca="1" si="24"/>
        <v>70</v>
      </c>
      <c r="D771" t="str" cm="1">
        <f t="array" aca="1" ref="D77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71" t="s">
        <v>34</v>
      </c>
      <c r="F771" t="s">
        <v>33</v>
      </c>
      <c r="G771" cm="1">
        <f t="array" ref="G771">_xlfn.IFS(marketing_campaign[[#This Row],[Marital_Status]]="Single",K771+L771+1,marketing_campaign[[#This Row],[Marital_Status]]="Together",K771+L771+2,marketing_campaign[[#This Row],[Marital_Status]]="Alone",K771+L771+1,marketing_campaign[[#This Row],[Marital_Status]]="Married",K771+L771+2,marketing_campaign[[#This Row],[Marital_Status]]="Divorced",K771+L771+1,marketing_campaign[[#This Row],[Marital_Status]]="YOLO",K771+L771+1,marketing_campaign[[#This Row],[Marital_Status]]="Absurd",K771+L771+1,marketing_campaign[[#This Row],[Marital_Status]]="Widow",K771+L771+1)</f>
        <v>3</v>
      </c>
      <c r="H771" t="str" cm="1">
        <f t="array" ref="H771">_xlfn.IFS(marketing_campaign[[#This Row],[Family_size]]=1,"Family_with_one_child",marketing_campaign[[#This Row],[Family_size]]&gt;1,"Family_with_more_children")</f>
        <v>Family_with_more_children</v>
      </c>
      <c r="I771">
        <v>62058</v>
      </c>
      <c r="J771" t="str">
        <f>IF(marketing_campaign[[#This Row],[Income]]&gt;=Sheet21!B821,"high_income","low_income")</f>
        <v>high_income</v>
      </c>
      <c r="K771">
        <v>0</v>
      </c>
      <c r="L771">
        <v>1</v>
      </c>
      <c r="M771" s="1">
        <v>41420</v>
      </c>
      <c r="N771">
        <v>52</v>
      </c>
      <c r="O771" t="str" cm="1">
        <f t="array" ref="O771">_xlfn.IFS(AND(marketing_campaign[[#This Row],[Recency]]&gt;=0,marketing_campaign[[#This Row],[Recency]]&lt;=14),"Early Recency",AND(marketing_campaign[[#This Row],[Recency]]&gt;=15,marketing_campaign[[#This Row],[Recency]]&lt;=31),"Mid-Recency",marketing_campaign[[#This Row],[Recency]]&gt;=32,"high Recency")</f>
        <v>high Recency</v>
      </c>
      <c r="P771">
        <v>301</v>
      </c>
      <c r="Q771">
        <v>7</v>
      </c>
      <c r="R771">
        <v>74</v>
      </c>
      <c r="S771">
        <v>10</v>
      </c>
      <c r="T771">
        <v>0</v>
      </c>
      <c r="U771">
        <v>58</v>
      </c>
      <c r="V771">
        <f>marketing_campaign[[#This Row],[MntGoldProds]]+marketing_campaign[[#This Row],[MntSweetProducts]]+marketing_campaign[[#This Row],[MntFishProducts]]+marketing_campaign[[#This Row],[MntMeatProducts]]+marketing_campaign[[#This Row],[MntFruits]]+marketing_campaign[[#This Row],[MntWines]]</f>
        <v>450</v>
      </c>
      <c r="W771">
        <v>4</v>
      </c>
      <c r="X771">
        <v>6</v>
      </c>
      <c r="Y771">
        <v>1</v>
      </c>
      <c r="Z771">
        <v>7</v>
      </c>
      <c r="AA771">
        <f t="shared" si="25"/>
        <v>18</v>
      </c>
      <c r="AB771" t="str" cm="1">
        <f t="array" ref="AB771">_xlfn.IFS(AND(AA771&gt;=0,AA771&lt;=15),"low purchase",AND(AA771&gt;=16,AA771&lt;=30),"mid purchase",AA771&gt;=31,"high purchase")</f>
        <v>mid purchase</v>
      </c>
      <c r="AC771">
        <v>6</v>
      </c>
      <c r="AD771" t="str">
        <f>IF(marketing_campaign[[#This Row],[NumWebVisitsMonth]]&gt;=5.3,"higher_webvists","lower_webvisits")</f>
        <v>higher_webvists</v>
      </c>
      <c r="AE771">
        <v>0</v>
      </c>
      <c r="AF771">
        <v>0</v>
      </c>
      <c r="AG771">
        <v>0</v>
      </c>
      <c r="AH771">
        <v>0</v>
      </c>
      <c r="AI771">
        <v>0</v>
      </c>
      <c r="AJ771">
        <v>0</v>
      </c>
      <c r="AK771">
        <v>3</v>
      </c>
      <c r="AL771">
        <v>11</v>
      </c>
      <c r="AM771">
        <v>0</v>
      </c>
      <c r="AN771">
        <f>marketing_campaign[[#This Row],[AcceptedCmp2]]+marketing_campaign[[#This Row],[AcceptedCmp1]]+marketing_campaign[[#This Row],[AcceptedCmp5]]+marketing_campaign[[#This Row],[AcceptedCmp4]]+marketing_campaign[[#This Row],[AcceptedCmp3]]+marketing_campaign[[#This Row],[Response]]</f>
        <v>0</v>
      </c>
      <c r="AO771" t="str" cm="1">
        <f t="array" ref="AO77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72" spans="1:41" x14ac:dyDescent="0.35">
      <c r="A772">
        <v>10582</v>
      </c>
      <c r="B772">
        <v>1979</v>
      </c>
      <c r="C772">
        <f t="shared" ca="1" si="24"/>
        <v>47</v>
      </c>
      <c r="D772" t="str" cm="1">
        <f t="array" aca="1" ref="D77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72" t="s">
        <v>29</v>
      </c>
      <c r="F772" t="s">
        <v>33</v>
      </c>
      <c r="G772" cm="1">
        <f t="array" ref="G772">_xlfn.IFS(marketing_campaign[[#This Row],[Marital_Status]]="Single",K772+L772+1,marketing_campaign[[#This Row],[Marital_Status]]="Together",K772+L772+2,marketing_campaign[[#This Row],[Marital_Status]]="Alone",K772+L772+1,marketing_campaign[[#This Row],[Marital_Status]]="Married",K772+L772+2,marketing_campaign[[#This Row],[Marital_Status]]="Divorced",K772+L772+1,marketing_campaign[[#This Row],[Marital_Status]]="YOLO",K772+L772+1,marketing_campaign[[#This Row],[Marital_Status]]="Absurd",K772+L772+1,marketing_campaign[[#This Row],[Marital_Status]]="Widow",K772+L772+1)</f>
        <v>3</v>
      </c>
      <c r="H772" t="str" cm="1">
        <f t="array" ref="H772">_xlfn.IFS(marketing_campaign[[#This Row],[Family_size]]=1,"Family_with_one_child",marketing_campaign[[#This Row],[Family_size]]&gt;1,"Family_with_more_children")</f>
        <v>Family_with_more_children</v>
      </c>
      <c r="I772">
        <v>72063</v>
      </c>
      <c r="J772" t="str">
        <f>IF(marketing_campaign[[#This Row],[Income]]&gt;=Sheet21!B822,"high_income","low_income")</f>
        <v>high_income</v>
      </c>
      <c r="K772">
        <v>0</v>
      </c>
      <c r="L772">
        <v>1</v>
      </c>
      <c r="M772" s="1">
        <v>41458</v>
      </c>
      <c r="N772">
        <v>3</v>
      </c>
      <c r="O772" t="str" cm="1">
        <f t="array" ref="O772">_xlfn.IFS(AND(marketing_campaign[[#This Row],[Recency]]&gt;=0,marketing_campaign[[#This Row],[Recency]]&lt;=14),"Early Recency",AND(marketing_campaign[[#This Row],[Recency]]&gt;=15,marketing_campaign[[#This Row],[Recency]]&lt;=31),"Mid-Recency",marketing_campaign[[#This Row],[Recency]]&gt;=32,"high Recency")</f>
        <v>Early Recency</v>
      </c>
      <c r="P772">
        <v>180</v>
      </c>
      <c r="Q772">
        <v>32</v>
      </c>
      <c r="R772">
        <v>348</v>
      </c>
      <c r="S772">
        <v>76</v>
      </c>
      <c r="T772">
        <v>32</v>
      </c>
      <c r="U772">
        <v>90</v>
      </c>
      <c r="V772">
        <f>marketing_campaign[[#This Row],[MntGoldProds]]+marketing_campaign[[#This Row],[MntSweetProducts]]+marketing_campaign[[#This Row],[MntFishProducts]]+marketing_campaign[[#This Row],[MntMeatProducts]]+marketing_campaign[[#This Row],[MntFruits]]+marketing_campaign[[#This Row],[MntWines]]</f>
        <v>758</v>
      </c>
      <c r="W772">
        <v>2</v>
      </c>
      <c r="X772">
        <v>5</v>
      </c>
      <c r="Y772">
        <v>2</v>
      </c>
      <c r="Z772">
        <v>12</v>
      </c>
      <c r="AA772">
        <f t="shared" si="25"/>
        <v>21</v>
      </c>
      <c r="AB772" t="str" cm="1">
        <f t="array" ref="AB772">_xlfn.IFS(AND(AA772&gt;=0,AA772&lt;=15),"low purchase",AND(AA772&gt;=16,AA772&lt;=30),"mid purchase",AA772&gt;=31,"high purchase")</f>
        <v>mid purchase</v>
      </c>
      <c r="AC772">
        <v>2</v>
      </c>
      <c r="AD772" t="str">
        <f>IF(marketing_campaign[[#This Row],[NumWebVisitsMonth]]&gt;=5.3,"higher_webvists","lower_webvisits")</f>
        <v>lower_webvisits</v>
      </c>
      <c r="AE772">
        <v>0</v>
      </c>
      <c r="AF772">
        <v>0</v>
      </c>
      <c r="AG772">
        <v>0</v>
      </c>
      <c r="AH772">
        <v>0</v>
      </c>
      <c r="AI772">
        <v>0</v>
      </c>
      <c r="AJ772">
        <v>0</v>
      </c>
      <c r="AK772">
        <v>3</v>
      </c>
      <c r="AL772">
        <v>11</v>
      </c>
      <c r="AM772">
        <v>0</v>
      </c>
      <c r="AN772">
        <f>marketing_campaign[[#This Row],[AcceptedCmp2]]+marketing_campaign[[#This Row],[AcceptedCmp1]]+marketing_campaign[[#This Row],[AcceptedCmp5]]+marketing_campaign[[#This Row],[AcceptedCmp4]]+marketing_campaign[[#This Row],[AcceptedCmp3]]+marketing_campaign[[#This Row],[Response]]</f>
        <v>0</v>
      </c>
      <c r="AO772" t="str" cm="1">
        <f t="array" ref="AO77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73" spans="1:41" x14ac:dyDescent="0.35">
      <c r="A773">
        <v>1915</v>
      </c>
      <c r="B773">
        <v>1951</v>
      </c>
      <c r="C773">
        <f t="shared" ca="1" si="24"/>
        <v>75</v>
      </c>
      <c r="D773" t="str" cm="1">
        <f t="array" aca="1" ref="D77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73" t="s">
        <v>32</v>
      </c>
      <c r="F773" t="s">
        <v>33</v>
      </c>
      <c r="G773" cm="1">
        <f t="array" ref="G773">_xlfn.IFS(marketing_campaign[[#This Row],[Marital_Status]]="Single",K773+L773+1,marketing_campaign[[#This Row],[Marital_Status]]="Together",K773+L773+2,marketing_campaign[[#This Row],[Marital_Status]]="Alone",K773+L773+1,marketing_campaign[[#This Row],[Marital_Status]]="Married",K773+L773+2,marketing_campaign[[#This Row],[Marital_Status]]="Divorced",K773+L773+1,marketing_campaign[[#This Row],[Marital_Status]]="YOLO",K773+L773+1,marketing_campaign[[#This Row],[Marital_Status]]="Absurd",K773+L773+1,marketing_campaign[[#This Row],[Marital_Status]]="Widow",K773+L773+1)</f>
        <v>2</v>
      </c>
      <c r="H773" t="str" cm="1">
        <f t="array" ref="H773">_xlfn.IFS(marketing_campaign[[#This Row],[Family_size]]=1,"Family_with_one_child",marketing_campaign[[#This Row],[Family_size]]&gt;1,"Family_with_more_children")</f>
        <v>Family_with_more_children</v>
      </c>
      <c r="I773">
        <v>78939</v>
      </c>
      <c r="J773" t="str">
        <f>IF(marketing_campaign[[#This Row],[Income]]&gt;=Sheet21!B823,"high_income","low_income")</f>
        <v>high_income</v>
      </c>
      <c r="K773">
        <v>0</v>
      </c>
      <c r="L773">
        <v>0</v>
      </c>
      <c r="M773" s="1">
        <v>41620</v>
      </c>
      <c r="N773">
        <v>57</v>
      </c>
      <c r="O773" t="str" cm="1">
        <f t="array" ref="O773">_xlfn.IFS(AND(marketing_campaign[[#This Row],[Recency]]&gt;=0,marketing_campaign[[#This Row],[Recency]]&lt;=14),"Early Recency",AND(marketing_campaign[[#This Row],[Recency]]&gt;=15,marketing_campaign[[#This Row],[Recency]]&lt;=31),"Mid-Recency",marketing_campaign[[#This Row],[Recency]]&gt;=32,"high Recency")</f>
        <v>high Recency</v>
      </c>
      <c r="P773">
        <v>794</v>
      </c>
      <c r="Q773">
        <v>115</v>
      </c>
      <c r="R773">
        <v>243</v>
      </c>
      <c r="S773">
        <v>150</v>
      </c>
      <c r="T773">
        <v>0</v>
      </c>
      <c r="U773">
        <v>205</v>
      </c>
      <c r="V773">
        <f>marketing_campaign[[#This Row],[MntGoldProds]]+marketing_campaign[[#This Row],[MntSweetProducts]]+marketing_campaign[[#This Row],[MntFishProducts]]+marketing_campaign[[#This Row],[MntMeatProducts]]+marketing_campaign[[#This Row],[MntFruits]]+marketing_campaign[[#This Row],[MntWines]]</f>
        <v>1507</v>
      </c>
      <c r="W773">
        <v>1</v>
      </c>
      <c r="X773">
        <v>8</v>
      </c>
      <c r="Y773">
        <v>5</v>
      </c>
      <c r="Z773">
        <v>6</v>
      </c>
      <c r="AA773">
        <f t="shared" si="25"/>
        <v>20</v>
      </c>
      <c r="AB773" t="str" cm="1">
        <f t="array" ref="AB773">_xlfn.IFS(AND(AA773&gt;=0,AA773&lt;=15),"low purchase",AND(AA773&gt;=16,AA773&lt;=30),"mid purchase",AA773&gt;=31,"high purchase")</f>
        <v>mid purchase</v>
      </c>
      <c r="AC773">
        <v>3</v>
      </c>
      <c r="AD773" t="str">
        <f>IF(marketing_campaign[[#This Row],[NumWebVisitsMonth]]&gt;=5.3,"higher_webvists","lower_webvisits")</f>
        <v>lower_webvisits</v>
      </c>
      <c r="AE773">
        <v>0</v>
      </c>
      <c r="AF773">
        <v>0</v>
      </c>
      <c r="AG773">
        <v>0</v>
      </c>
      <c r="AH773">
        <v>0</v>
      </c>
      <c r="AI773">
        <v>0</v>
      </c>
      <c r="AJ773">
        <v>0</v>
      </c>
      <c r="AK773">
        <v>3</v>
      </c>
      <c r="AL773">
        <v>11</v>
      </c>
      <c r="AM773">
        <v>0</v>
      </c>
      <c r="AN773">
        <f>marketing_campaign[[#This Row],[AcceptedCmp2]]+marketing_campaign[[#This Row],[AcceptedCmp1]]+marketing_campaign[[#This Row],[AcceptedCmp5]]+marketing_campaign[[#This Row],[AcceptedCmp4]]+marketing_campaign[[#This Row],[AcceptedCmp3]]+marketing_campaign[[#This Row],[Response]]</f>
        <v>0</v>
      </c>
      <c r="AO773" t="str" cm="1">
        <f t="array" ref="AO77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74" spans="1:41" x14ac:dyDescent="0.35">
      <c r="A774">
        <v>8897</v>
      </c>
      <c r="B774">
        <v>1965</v>
      </c>
      <c r="C774">
        <f t="shared" ca="1" si="24"/>
        <v>61</v>
      </c>
      <c r="D774" t="str" cm="1">
        <f t="array" aca="1" ref="D77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74" t="s">
        <v>29</v>
      </c>
      <c r="F774" t="s">
        <v>30</v>
      </c>
      <c r="G774" cm="1">
        <f t="array" ref="G774">_xlfn.IFS(marketing_campaign[[#This Row],[Marital_Status]]="Single",K774+L774+1,marketing_campaign[[#This Row],[Marital_Status]]="Together",K774+L774+2,marketing_campaign[[#This Row],[Marital_Status]]="Alone",K774+L774+1,marketing_campaign[[#This Row],[Marital_Status]]="Married",K774+L774+2,marketing_campaign[[#This Row],[Marital_Status]]="Divorced",K774+L774+1,marketing_campaign[[#This Row],[Marital_Status]]="YOLO",K774+L774+1,marketing_campaign[[#This Row],[Marital_Status]]="Absurd",K774+L774+1,marketing_campaign[[#This Row],[Marital_Status]]="Widow",K774+L774+1)</f>
        <v>3</v>
      </c>
      <c r="H774" t="str" cm="1">
        <f t="array" ref="H774">_xlfn.IFS(marketing_campaign[[#This Row],[Family_size]]=1,"Family_with_one_child",marketing_campaign[[#This Row],[Family_size]]&gt;1,"Family_with_more_children")</f>
        <v>Family_with_more_children</v>
      </c>
      <c r="I774">
        <v>42720</v>
      </c>
      <c r="J774" t="str">
        <f>IF(marketing_campaign[[#This Row],[Income]]&gt;=Sheet21!B824,"high_income","low_income")</f>
        <v>high_income</v>
      </c>
      <c r="K774">
        <v>1</v>
      </c>
      <c r="L774">
        <v>1</v>
      </c>
      <c r="M774" s="1">
        <v>41388</v>
      </c>
      <c r="N774">
        <v>9</v>
      </c>
      <c r="O774" t="str" cm="1">
        <f t="array" ref="O774">_xlfn.IFS(AND(marketing_campaign[[#This Row],[Recency]]&gt;=0,marketing_campaign[[#This Row],[Recency]]&lt;=14),"Early Recency",AND(marketing_campaign[[#This Row],[Recency]]&gt;=15,marketing_campaign[[#This Row],[Recency]]&lt;=31),"Mid-Recency",marketing_campaign[[#This Row],[Recency]]&gt;=32,"high Recency")</f>
        <v>Early Recency</v>
      </c>
      <c r="P774">
        <v>392</v>
      </c>
      <c r="Q774">
        <v>5</v>
      </c>
      <c r="R774">
        <v>91</v>
      </c>
      <c r="S774">
        <v>28</v>
      </c>
      <c r="T774">
        <v>26</v>
      </c>
      <c r="U774">
        <v>112</v>
      </c>
      <c r="V774">
        <f>marketing_campaign[[#This Row],[MntGoldProds]]+marketing_campaign[[#This Row],[MntSweetProducts]]+marketing_campaign[[#This Row],[MntFishProducts]]+marketing_campaign[[#This Row],[MntMeatProducts]]+marketing_campaign[[#This Row],[MntFruits]]+marketing_campaign[[#This Row],[MntWines]]</f>
        <v>654</v>
      </c>
      <c r="W774">
        <v>8</v>
      </c>
      <c r="X774">
        <v>7</v>
      </c>
      <c r="Y774">
        <v>3</v>
      </c>
      <c r="Z774">
        <v>7</v>
      </c>
      <c r="AA774">
        <f t="shared" si="25"/>
        <v>25</v>
      </c>
      <c r="AB774" t="str" cm="1">
        <f t="array" ref="AB774">_xlfn.IFS(AND(AA774&gt;=0,AA774&lt;=15),"low purchase",AND(AA774&gt;=16,AA774&lt;=30),"mid purchase",AA774&gt;=31,"high purchase")</f>
        <v>mid purchase</v>
      </c>
      <c r="AC774">
        <v>8</v>
      </c>
      <c r="AD774" t="str">
        <f>IF(marketing_campaign[[#This Row],[NumWebVisitsMonth]]&gt;=5.3,"higher_webvists","lower_webvisits")</f>
        <v>higher_webvists</v>
      </c>
      <c r="AE774">
        <v>0</v>
      </c>
      <c r="AF774">
        <v>0</v>
      </c>
      <c r="AG774">
        <v>0</v>
      </c>
      <c r="AH774">
        <v>0</v>
      </c>
      <c r="AI774">
        <v>0</v>
      </c>
      <c r="AJ774">
        <v>0</v>
      </c>
      <c r="AK774">
        <v>3</v>
      </c>
      <c r="AL774">
        <v>11</v>
      </c>
      <c r="AM774">
        <v>1</v>
      </c>
      <c r="AN774">
        <f>marketing_campaign[[#This Row],[AcceptedCmp2]]+marketing_campaign[[#This Row],[AcceptedCmp1]]+marketing_campaign[[#This Row],[AcceptedCmp5]]+marketing_campaign[[#This Row],[AcceptedCmp4]]+marketing_campaign[[#This Row],[AcceptedCmp3]]+marketing_campaign[[#This Row],[Response]]</f>
        <v>1</v>
      </c>
      <c r="AO774" t="str" cm="1">
        <f t="array" ref="AO77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775" spans="1:41" x14ac:dyDescent="0.35">
      <c r="A775">
        <v>2371</v>
      </c>
      <c r="B775">
        <v>1972</v>
      </c>
      <c r="C775">
        <f t="shared" ca="1" si="24"/>
        <v>54</v>
      </c>
      <c r="D775" t="str" cm="1">
        <f t="array" aca="1" ref="D77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75" t="s">
        <v>29</v>
      </c>
      <c r="F775" t="s">
        <v>33</v>
      </c>
      <c r="G775" cm="1">
        <f t="array" ref="G775">_xlfn.IFS(marketing_campaign[[#This Row],[Marital_Status]]="Single",K775+L775+1,marketing_campaign[[#This Row],[Marital_Status]]="Together",K775+L775+2,marketing_campaign[[#This Row],[Marital_Status]]="Alone",K775+L775+1,marketing_campaign[[#This Row],[Marital_Status]]="Married",K775+L775+2,marketing_campaign[[#This Row],[Marital_Status]]="Divorced",K775+L775+1,marketing_campaign[[#This Row],[Marital_Status]]="YOLO",K775+L775+1,marketing_campaign[[#This Row],[Marital_Status]]="Absurd",K775+L775+1,marketing_campaign[[#This Row],[Marital_Status]]="Widow",K775+L775+1)</f>
        <v>4</v>
      </c>
      <c r="H775" t="str" cm="1">
        <f t="array" ref="H775">_xlfn.IFS(marketing_campaign[[#This Row],[Family_size]]=1,"Family_with_one_child",marketing_campaign[[#This Row],[Family_size]]&gt;1,"Family_with_more_children")</f>
        <v>Family_with_more_children</v>
      </c>
      <c r="I775">
        <v>33622</v>
      </c>
      <c r="J775" t="str">
        <f>IF(marketing_campaign[[#This Row],[Income]]&gt;=Sheet21!B825,"high_income","low_income")</f>
        <v>high_income</v>
      </c>
      <c r="K775">
        <v>1</v>
      </c>
      <c r="L775">
        <v>1</v>
      </c>
      <c r="M775" s="1">
        <v>41377</v>
      </c>
      <c r="N775">
        <v>22</v>
      </c>
      <c r="O775" t="str" cm="1">
        <f t="array" ref="O775">_xlfn.IFS(AND(marketing_campaign[[#This Row],[Recency]]&gt;=0,marketing_campaign[[#This Row],[Recency]]&lt;=14),"Early Recency",AND(marketing_campaign[[#This Row],[Recency]]&gt;=15,marketing_campaign[[#This Row],[Recency]]&lt;=31),"Mid-Recency",marketing_campaign[[#This Row],[Recency]]&gt;=32,"high Recency")</f>
        <v>Mid-Recency</v>
      </c>
      <c r="P775">
        <v>39</v>
      </c>
      <c r="Q775">
        <v>1</v>
      </c>
      <c r="R775">
        <v>22</v>
      </c>
      <c r="S775">
        <v>3</v>
      </c>
      <c r="T775">
        <v>4</v>
      </c>
      <c r="U775">
        <v>12</v>
      </c>
      <c r="V775">
        <f>marketing_campaign[[#This Row],[MntGoldProds]]+marketing_campaign[[#This Row],[MntSweetProducts]]+marketing_campaign[[#This Row],[MntFishProducts]]+marketing_campaign[[#This Row],[MntMeatProducts]]+marketing_campaign[[#This Row],[MntFruits]]+marketing_campaign[[#This Row],[MntWines]]</f>
        <v>81</v>
      </c>
      <c r="W775">
        <v>3</v>
      </c>
      <c r="X775">
        <v>2</v>
      </c>
      <c r="Y775">
        <v>0</v>
      </c>
      <c r="Z775">
        <v>4</v>
      </c>
      <c r="AA775">
        <f t="shared" si="25"/>
        <v>9</v>
      </c>
      <c r="AB775" t="str" cm="1">
        <f t="array" ref="AB775">_xlfn.IFS(AND(AA775&gt;=0,AA775&lt;=15),"low purchase",AND(AA775&gt;=16,AA775&lt;=30),"mid purchase",AA775&gt;=31,"high purchase")</f>
        <v>low purchase</v>
      </c>
      <c r="AC775">
        <v>7</v>
      </c>
      <c r="AD775" t="str">
        <f>IF(marketing_campaign[[#This Row],[NumWebVisitsMonth]]&gt;=5.3,"higher_webvists","lower_webvisits")</f>
        <v>higher_webvists</v>
      </c>
      <c r="AE775">
        <v>0</v>
      </c>
      <c r="AF775">
        <v>0</v>
      </c>
      <c r="AG775">
        <v>0</v>
      </c>
      <c r="AH775">
        <v>0</v>
      </c>
      <c r="AI775">
        <v>0</v>
      </c>
      <c r="AJ775">
        <v>0</v>
      </c>
      <c r="AK775">
        <v>3</v>
      </c>
      <c r="AL775">
        <v>11</v>
      </c>
      <c r="AM775">
        <v>0</v>
      </c>
      <c r="AN775">
        <f>marketing_campaign[[#This Row],[AcceptedCmp2]]+marketing_campaign[[#This Row],[AcceptedCmp1]]+marketing_campaign[[#This Row],[AcceptedCmp5]]+marketing_campaign[[#This Row],[AcceptedCmp4]]+marketing_campaign[[#This Row],[AcceptedCmp3]]+marketing_campaign[[#This Row],[Response]]</f>
        <v>0</v>
      </c>
      <c r="AO775" t="str" cm="1">
        <f t="array" ref="AO77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76" spans="1:41" x14ac:dyDescent="0.35">
      <c r="A776">
        <v>4303</v>
      </c>
      <c r="B776">
        <v>1957</v>
      </c>
      <c r="C776">
        <f t="shared" ca="1" si="24"/>
        <v>69</v>
      </c>
      <c r="D776" t="str" cm="1">
        <f t="array" aca="1" ref="D77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76" t="s">
        <v>32</v>
      </c>
      <c r="F776" t="s">
        <v>31</v>
      </c>
      <c r="G776" cm="1">
        <f t="array" ref="G776">_xlfn.IFS(marketing_campaign[[#This Row],[Marital_Status]]="Single",K776+L776+1,marketing_campaign[[#This Row],[Marital_Status]]="Together",K776+L776+2,marketing_campaign[[#This Row],[Marital_Status]]="Alone",K776+L776+1,marketing_campaign[[#This Row],[Marital_Status]]="Married",K776+L776+2,marketing_campaign[[#This Row],[Marital_Status]]="Divorced",K776+L776+1,marketing_campaign[[#This Row],[Marital_Status]]="YOLO",K776+L776+1,marketing_campaign[[#This Row],[Marital_Status]]="Absurd",K776+L776+1,marketing_campaign[[#This Row],[Marital_Status]]="Widow",K776+L776+1)</f>
        <v>3</v>
      </c>
      <c r="H776" t="str" cm="1">
        <f t="array" ref="H776">_xlfn.IFS(marketing_campaign[[#This Row],[Family_size]]=1,"Family_with_one_child",marketing_campaign[[#This Row],[Family_size]]&gt;1,"Family_with_more_children")</f>
        <v>Family_with_more_children</v>
      </c>
      <c r="I776">
        <v>6835</v>
      </c>
      <c r="J776" t="str">
        <f>IF(marketing_campaign[[#This Row],[Income]]&gt;=Sheet21!B826,"high_income","low_income")</f>
        <v>high_income</v>
      </c>
      <c r="K776">
        <v>0</v>
      </c>
      <c r="L776">
        <v>1</v>
      </c>
      <c r="M776" s="1">
        <v>41251</v>
      </c>
      <c r="N776">
        <v>76</v>
      </c>
      <c r="O776" t="str" cm="1">
        <f t="array" ref="O776">_xlfn.IFS(AND(marketing_campaign[[#This Row],[Recency]]&gt;=0,marketing_campaign[[#This Row],[Recency]]&lt;=14),"Early Recency",AND(marketing_campaign[[#This Row],[Recency]]&gt;=15,marketing_campaign[[#This Row],[Recency]]&lt;=31),"Mid-Recency",marketing_campaign[[#This Row],[Recency]]&gt;=32,"high Recency")</f>
        <v>high Recency</v>
      </c>
      <c r="P776">
        <v>107</v>
      </c>
      <c r="Q776">
        <v>2</v>
      </c>
      <c r="R776">
        <v>12</v>
      </c>
      <c r="S776">
        <v>2</v>
      </c>
      <c r="T776">
        <v>2</v>
      </c>
      <c r="U776">
        <v>12</v>
      </c>
      <c r="V776">
        <f>marketing_campaign[[#This Row],[MntGoldProds]]+marketing_campaign[[#This Row],[MntSweetProducts]]+marketing_campaign[[#This Row],[MntFishProducts]]+marketing_campaign[[#This Row],[MntMeatProducts]]+marketing_campaign[[#This Row],[MntFruits]]+marketing_campaign[[#This Row],[MntWines]]</f>
        <v>137</v>
      </c>
      <c r="W776">
        <v>0</v>
      </c>
      <c r="X776">
        <v>0</v>
      </c>
      <c r="Y776">
        <v>0</v>
      </c>
      <c r="Z776">
        <v>1</v>
      </c>
      <c r="AA776">
        <f t="shared" si="25"/>
        <v>1</v>
      </c>
      <c r="AB776" t="str" cm="1">
        <f t="array" ref="AB776">_xlfn.IFS(AND(AA776&gt;=0,AA776&lt;=15),"low purchase",AND(AA776&gt;=16,AA776&lt;=30),"mid purchase",AA776&gt;=31,"high purchase")</f>
        <v>low purchase</v>
      </c>
      <c r="AC776">
        <v>20</v>
      </c>
      <c r="AD776" t="str">
        <f>IF(marketing_campaign[[#This Row],[NumWebVisitsMonth]]&gt;=5.3,"higher_webvists","lower_webvisits")</f>
        <v>higher_webvists</v>
      </c>
      <c r="AE776">
        <v>0</v>
      </c>
      <c r="AF776">
        <v>0</v>
      </c>
      <c r="AG776">
        <v>0</v>
      </c>
      <c r="AH776">
        <v>0</v>
      </c>
      <c r="AI776">
        <v>0</v>
      </c>
      <c r="AJ776">
        <v>0</v>
      </c>
      <c r="AK776">
        <v>3</v>
      </c>
      <c r="AL776">
        <v>11</v>
      </c>
      <c r="AM776">
        <v>0</v>
      </c>
      <c r="AN776">
        <f>marketing_campaign[[#This Row],[AcceptedCmp2]]+marketing_campaign[[#This Row],[AcceptedCmp1]]+marketing_campaign[[#This Row],[AcceptedCmp5]]+marketing_campaign[[#This Row],[AcceptedCmp4]]+marketing_campaign[[#This Row],[AcceptedCmp3]]+marketing_campaign[[#This Row],[Response]]</f>
        <v>0</v>
      </c>
      <c r="AO776" t="str" cm="1">
        <f t="array" ref="AO77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77" spans="1:41" x14ac:dyDescent="0.35">
      <c r="A777">
        <v>6825</v>
      </c>
      <c r="B777">
        <v>1953</v>
      </c>
      <c r="C777">
        <f t="shared" ca="1" si="24"/>
        <v>73</v>
      </c>
      <c r="D777" t="str" cm="1">
        <f t="array" aca="1" ref="D77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77" t="s">
        <v>29</v>
      </c>
      <c r="F777" t="s">
        <v>31</v>
      </c>
      <c r="G777" cm="1">
        <f t="array" ref="G777">_xlfn.IFS(marketing_campaign[[#This Row],[Marital_Status]]="Single",K777+L777+1,marketing_campaign[[#This Row],[Marital_Status]]="Together",K777+L777+2,marketing_campaign[[#This Row],[Marital_Status]]="Alone",K777+L777+1,marketing_campaign[[#This Row],[Marital_Status]]="Married",K777+L777+2,marketing_campaign[[#This Row],[Marital_Status]]="Divorced",K777+L777+1,marketing_campaign[[#This Row],[Marital_Status]]="YOLO",K777+L777+1,marketing_campaign[[#This Row],[Marital_Status]]="Absurd",K777+L777+1,marketing_campaign[[#This Row],[Marital_Status]]="Widow",K777+L777+1)</f>
        <v>4</v>
      </c>
      <c r="H777" t="str" cm="1">
        <f t="array" ref="H777">_xlfn.IFS(marketing_campaign[[#This Row],[Family_size]]=1,"Family_with_one_child",marketing_campaign[[#This Row],[Family_size]]&gt;1,"Family_with_more_children")</f>
        <v>Family_with_more_children</v>
      </c>
      <c r="I777">
        <v>41452</v>
      </c>
      <c r="J777" t="str">
        <f>IF(marketing_campaign[[#This Row],[Income]]&gt;=Sheet21!B827,"high_income","low_income")</f>
        <v>high_income</v>
      </c>
      <c r="K777">
        <v>1</v>
      </c>
      <c r="L777">
        <v>1</v>
      </c>
      <c r="M777" s="1">
        <v>41339</v>
      </c>
      <c r="N777">
        <v>86</v>
      </c>
      <c r="O777" t="str" cm="1">
        <f t="array" ref="O777">_xlfn.IFS(AND(marketing_campaign[[#This Row],[Recency]]&gt;=0,marketing_campaign[[#This Row],[Recency]]&lt;=14),"Early Recency",AND(marketing_campaign[[#This Row],[Recency]]&gt;=15,marketing_campaign[[#This Row],[Recency]]&lt;=31),"Mid-Recency",marketing_campaign[[#This Row],[Recency]]&gt;=32,"high Recency")</f>
        <v>high Recency</v>
      </c>
      <c r="P777">
        <v>13</v>
      </c>
      <c r="Q777">
        <v>0</v>
      </c>
      <c r="R777">
        <v>3</v>
      </c>
      <c r="S777">
        <v>0</v>
      </c>
      <c r="T777">
        <v>0</v>
      </c>
      <c r="U777">
        <v>0</v>
      </c>
      <c r="V777">
        <f>marketing_campaign[[#This Row],[MntGoldProds]]+marketing_campaign[[#This Row],[MntSweetProducts]]+marketing_campaign[[#This Row],[MntFishProducts]]+marketing_campaign[[#This Row],[MntMeatProducts]]+marketing_campaign[[#This Row],[MntFruits]]+marketing_campaign[[#This Row],[MntWines]]</f>
        <v>16</v>
      </c>
      <c r="W777">
        <v>1</v>
      </c>
      <c r="X777">
        <v>1</v>
      </c>
      <c r="Y777">
        <v>0</v>
      </c>
      <c r="Z777">
        <v>2</v>
      </c>
      <c r="AA777">
        <f t="shared" si="25"/>
        <v>4</v>
      </c>
      <c r="AB777" t="str" cm="1">
        <f t="array" ref="AB777">_xlfn.IFS(AND(AA777&gt;=0,AA777&lt;=15),"low purchase",AND(AA777&gt;=16,AA777&lt;=30),"mid purchase",AA777&gt;=31,"high purchase")</f>
        <v>low purchase</v>
      </c>
      <c r="AC777">
        <v>7</v>
      </c>
      <c r="AD777" t="str">
        <f>IF(marketing_campaign[[#This Row],[NumWebVisitsMonth]]&gt;=5.3,"higher_webvists","lower_webvisits")</f>
        <v>higher_webvists</v>
      </c>
      <c r="AE777">
        <v>0</v>
      </c>
      <c r="AF777">
        <v>0</v>
      </c>
      <c r="AG777">
        <v>0</v>
      </c>
      <c r="AH777">
        <v>0</v>
      </c>
      <c r="AI777">
        <v>0</v>
      </c>
      <c r="AJ777">
        <v>0</v>
      </c>
      <c r="AK777">
        <v>3</v>
      </c>
      <c r="AL777">
        <v>11</v>
      </c>
      <c r="AM777">
        <v>0</v>
      </c>
      <c r="AN777">
        <f>marketing_campaign[[#This Row],[AcceptedCmp2]]+marketing_campaign[[#This Row],[AcceptedCmp1]]+marketing_campaign[[#This Row],[AcceptedCmp5]]+marketing_campaign[[#This Row],[AcceptedCmp4]]+marketing_campaign[[#This Row],[AcceptedCmp3]]+marketing_campaign[[#This Row],[Response]]</f>
        <v>0</v>
      </c>
      <c r="AO777" t="str" cm="1">
        <f t="array" ref="AO77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78" spans="1:41" x14ac:dyDescent="0.35">
      <c r="A778">
        <v>1072</v>
      </c>
      <c r="B778">
        <v>1965</v>
      </c>
      <c r="C778">
        <f t="shared" ca="1" si="24"/>
        <v>61</v>
      </c>
      <c r="D778" t="str" cm="1">
        <f t="array" aca="1" ref="D77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78" t="s">
        <v>32</v>
      </c>
      <c r="F778" t="s">
        <v>30</v>
      </c>
      <c r="G778" cm="1">
        <f t="array" ref="G778">_xlfn.IFS(marketing_campaign[[#This Row],[Marital_Status]]="Single",K778+L778+1,marketing_campaign[[#This Row],[Marital_Status]]="Together",K778+L778+2,marketing_campaign[[#This Row],[Marital_Status]]="Alone",K778+L778+1,marketing_campaign[[#This Row],[Marital_Status]]="Married",K778+L778+2,marketing_campaign[[#This Row],[Marital_Status]]="Divorced",K778+L778+1,marketing_campaign[[#This Row],[Marital_Status]]="YOLO",K778+L778+1,marketing_campaign[[#This Row],[Marital_Status]]="Absurd",K778+L778+1,marketing_campaign[[#This Row],[Marital_Status]]="Widow",K778+L778+1)</f>
        <v>2</v>
      </c>
      <c r="H778" t="str" cm="1">
        <f t="array" ref="H778">_xlfn.IFS(marketing_campaign[[#This Row],[Family_size]]=1,"Family_with_one_child",marketing_campaign[[#This Row],[Family_size]]&gt;1,"Family_with_more_children")</f>
        <v>Family_with_more_children</v>
      </c>
      <c r="I778">
        <v>40760</v>
      </c>
      <c r="J778" t="str">
        <f>IF(marketing_campaign[[#This Row],[Income]]&gt;=Sheet21!B828,"high_income","low_income")</f>
        <v>high_income</v>
      </c>
      <c r="K778">
        <v>0</v>
      </c>
      <c r="L778">
        <v>1</v>
      </c>
      <c r="M778" s="1">
        <v>41516</v>
      </c>
      <c r="N778">
        <v>64</v>
      </c>
      <c r="O778" t="str" cm="1">
        <f t="array" ref="O778">_xlfn.IFS(AND(marketing_campaign[[#This Row],[Recency]]&gt;=0,marketing_campaign[[#This Row],[Recency]]&lt;=14),"Early Recency",AND(marketing_campaign[[#This Row],[Recency]]&gt;=15,marketing_campaign[[#This Row],[Recency]]&lt;=31),"Mid-Recency",marketing_campaign[[#This Row],[Recency]]&gt;=32,"high Recency")</f>
        <v>high Recency</v>
      </c>
      <c r="P778">
        <v>70</v>
      </c>
      <c r="Q778">
        <v>0</v>
      </c>
      <c r="R778">
        <v>17</v>
      </c>
      <c r="S778">
        <v>0</v>
      </c>
      <c r="T778">
        <v>0</v>
      </c>
      <c r="U778">
        <v>6</v>
      </c>
      <c r="V778">
        <f>marketing_campaign[[#This Row],[MntGoldProds]]+marketing_campaign[[#This Row],[MntSweetProducts]]+marketing_campaign[[#This Row],[MntFishProducts]]+marketing_campaign[[#This Row],[MntMeatProducts]]+marketing_campaign[[#This Row],[MntFruits]]+marketing_campaign[[#This Row],[MntWines]]</f>
        <v>93</v>
      </c>
      <c r="W778">
        <v>2</v>
      </c>
      <c r="X778">
        <v>2</v>
      </c>
      <c r="Y778">
        <v>1</v>
      </c>
      <c r="Z778">
        <v>3</v>
      </c>
      <c r="AA778">
        <f t="shared" si="25"/>
        <v>8</v>
      </c>
      <c r="AB778" t="str" cm="1">
        <f t="array" ref="AB778">_xlfn.IFS(AND(AA778&gt;=0,AA778&lt;=15),"low purchase",AND(AA778&gt;=16,AA778&lt;=30),"mid purchase",AA778&gt;=31,"high purchase")</f>
        <v>low purchase</v>
      </c>
      <c r="AC778">
        <v>6</v>
      </c>
      <c r="AD778" t="str">
        <f>IF(marketing_campaign[[#This Row],[NumWebVisitsMonth]]&gt;=5.3,"higher_webvists","lower_webvisits")</f>
        <v>higher_webvists</v>
      </c>
      <c r="AE778">
        <v>0</v>
      </c>
      <c r="AF778">
        <v>0</v>
      </c>
      <c r="AG778">
        <v>0</v>
      </c>
      <c r="AH778">
        <v>0</v>
      </c>
      <c r="AI778">
        <v>0</v>
      </c>
      <c r="AJ778">
        <v>0</v>
      </c>
      <c r="AK778">
        <v>3</v>
      </c>
      <c r="AL778">
        <v>11</v>
      </c>
      <c r="AM778">
        <v>0</v>
      </c>
      <c r="AN778">
        <f>marketing_campaign[[#This Row],[AcceptedCmp2]]+marketing_campaign[[#This Row],[AcceptedCmp1]]+marketing_campaign[[#This Row],[AcceptedCmp5]]+marketing_campaign[[#This Row],[AcceptedCmp4]]+marketing_campaign[[#This Row],[AcceptedCmp3]]+marketing_campaign[[#This Row],[Response]]</f>
        <v>0</v>
      </c>
      <c r="AO778" t="str" cm="1">
        <f t="array" ref="AO77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79" spans="1:41" x14ac:dyDescent="0.35">
      <c r="A779">
        <v>4964</v>
      </c>
      <c r="B779">
        <v>1958</v>
      </c>
      <c r="C779">
        <f t="shared" ca="1" si="24"/>
        <v>68</v>
      </c>
      <c r="D779" t="str" cm="1">
        <f t="array" aca="1" ref="D77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79" t="s">
        <v>32</v>
      </c>
      <c r="F779" t="s">
        <v>31</v>
      </c>
      <c r="G779" cm="1">
        <f t="array" ref="G779">_xlfn.IFS(marketing_campaign[[#This Row],[Marital_Status]]="Single",K779+L779+1,marketing_campaign[[#This Row],[Marital_Status]]="Together",K779+L779+2,marketing_campaign[[#This Row],[Marital_Status]]="Alone",K779+L779+1,marketing_campaign[[#This Row],[Marital_Status]]="Married",K779+L779+2,marketing_campaign[[#This Row],[Marital_Status]]="Divorced",K779+L779+1,marketing_campaign[[#This Row],[Marital_Status]]="YOLO",K779+L779+1,marketing_campaign[[#This Row],[Marital_Status]]="Absurd",K779+L779+1,marketing_campaign[[#This Row],[Marital_Status]]="Widow",K779+L779+1)</f>
        <v>2</v>
      </c>
      <c r="H779" t="str" cm="1">
        <f t="array" ref="H779">_xlfn.IFS(marketing_campaign[[#This Row],[Family_size]]=1,"Family_with_one_child",marketing_campaign[[#This Row],[Family_size]]&gt;1,"Family_with_more_children")</f>
        <v>Family_with_more_children</v>
      </c>
      <c r="I779">
        <v>74250</v>
      </c>
      <c r="J779" t="str">
        <f>IF(marketing_campaign[[#This Row],[Income]]&gt;=Sheet21!B829,"high_income","low_income")</f>
        <v>high_income</v>
      </c>
      <c r="K779">
        <v>0</v>
      </c>
      <c r="L779">
        <v>0</v>
      </c>
      <c r="M779" s="1">
        <v>41665</v>
      </c>
      <c r="N779">
        <v>90</v>
      </c>
      <c r="O779" t="str" cm="1">
        <f t="array" ref="O779">_xlfn.IFS(AND(marketing_campaign[[#This Row],[Recency]]&gt;=0,marketing_campaign[[#This Row],[Recency]]&lt;=14),"Early Recency",AND(marketing_campaign[[#This Row],[Recency]]&gt;=15,marketing_campaign[[#This Row],[Recency]]&lt;=31),"Mid-Recency",marketing_campaign[[#This Row],[Recency]]&gt;=32,"high Recency")</f>
        <v>high Recency</v>
      </c>
      <c r="P779">
        <v>680</v>
      </c>
      <c r="Q779">
        <v>11</v>
      </c>
      <c r="R779">
        <v>392</v>
      </c>
      <c r="S779">
        <v>75</v>
      </c>
      <c r="T779">
        <v>0</v>
      </c>
      <c r="U779">
        <v>0</v>
      </c>
      <c r="V779">
        <f>marketing_campaign[[#This Row],[MntGoldProds]]+marketing_campaign[[#This Row],[MntSweetProducts]]+marketing_campaign[[#This Row],[MntFishProducts]]+marketing_campaign[[#This Row],[MntMeatProducts]]+marketing_campaign[[#This Row],[MntFruits]]+marketing_campaign[[#This Row],[MntWines]]</f>
        <v>1158</v>
      </c>
      <c r="W779">
        <v>1</v>
      </c>
      <c r="X779">
        <v>2</v>
      </c>
      <c r="Y779">
        <v>11</v>
      </c>
      <c r="Z779">
        <v>4</v>
      </c>
      <c r="AA779">
        <f t="shared" si="25"/>
        <v>18</v>
      </c>
      <c r="AB779" t="str" cm="1">
        <f t="array" ref="AB779">_xlfn.IFS(AND(AA779&gt;=0,AA779&lt;=15),"low purchase",AND(AA779&gt;=16,AA779&lt;=30),"mid purchase",AA779&gt;=31,"high purchase")</f>
        <v>mid purchase</v>
      </c>
      <c r="AC779">
        <v>1</v>
      </c>
      <c r="AD779" t="str">
        <f>IF(marketing_campaign[[#This Row],[NumWebVisitsMonth]]&gt;=5.3,"higher_webvists","lower_webvisits")</f>
        <v>lower_webvisits</v>
      </c>
      <c r="AE779">
        <v>0</v>
      </c>
      <c r="AF779">
        <v>0</v>
      </c>
      <c r="AG779">
        <v>0</v>
      </c>
      <c r="AH779">
        <v>0</v>
      </c>
      <c r="AI779">
        <v>0</v>
      </c>
      <c r="AJ779">
        <v>0</v>
      </c>
      <c r="AK779">
        <v>3</v>
      </c>
      <c r="AL779">
        <v>11</v>
      </c>
      <c r="AM779">
        <v>0</v>
      </c>
      <c r="AN779">
        <f>marketing_campaign[[#This Row],[AcceptedCmp2]]+marketing_campaign[[#This Row],[AcceptedCmp1]]+marketing_campaign[[#This Row],[AcceptedCmp5]]+marketing_campaign[[#This Row],[AcceptedCmp4]]+marketing_campaign[[#This Row],[AcceptedCmp3]]+marketing_campaign[[#This Row],[Response]]</f>
        <v>0</v>
      </c>
      <c r="AO779" t="str" cm="1">
        <f t="array" ref="AO77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80" spans="1:41" x14ac:dyDescent="0.35">
      <c r="A780">
        <v>2461</v>
      </c>
      <c r="B780">
        <v>1955</v>
      </c>
      <c r="C780">
        <f t="shared" ca="1" si="24"/>
        <v>71</v>
      </c>
      <c r="D780" t="str" cm="1">
        <f t="array" aca="1" ref="D78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80" t="s">
        <v>34</v>
      </c>
      <c r="F780" t="s">
        <v>30</v>
      </c>
      <c r="G780" cm="1">
        <f t="array" ref="G780">_xlfn.IFS(marketing_campaign[[#This Row],[Marital_Status]]="Single",K780+L780+1,marketing_campaign[[#This Row],[Marital_Status]]="Together",K780+L780+2,marketing_campaign[[#This Row],[Marital_Status]]="Alone",K780+L780+1,marketing_campaign[[#This Row],[Marital_Status]]="Married",K780+L780+2,marketing_campaign[[#This Row],[Marital_Status]]="Divorced",K780+L780+1,marketing_campaign[[#This Row],[Marital_Status]]="YOLO",K780+L780+1,marketing_campaign[[#This Row],[Marital_Status]]="Absurd",K780+L780+1,marketing_campaign[[#This Row],[Marital_Status]]="Widow",K780+L780+1)</f>
        <v>3</v>
      </c>
      <c r="H780" t="str" cm="1">
        <f t="array" ref="H780">_xlfn.IFS(marketing_campaign[[#This Row],[Family_size]]=1,"Family_with_one_child",marketing_campaign[[#This Row],[Family_size]]&gt;1,"Family_with_more_children")</f>
        <v>Family_with_more_children</v>
      </c>
      <c r="I780">
        <v>51124</v>
      </c>
      <c r="J780" t="str">
        <f>IF(marketing_campaign[[#This Row],[Income]]&gt;=Sheet21!B830,"high_income","low_income")</f>
        <v>high_income</v>
      </c>
      <c r="K780">
        <v>1</v>
      </c>
      <c r="L780">
        <v>1</v>
      </c>
      <c r="M780" s="1">
        <v>41626</v>
      </c>
      <c r="N780">
        <v>79</v>
      </c>
      <c r="O780" t="str" cm="1">
        <f t="array" ref="O780">_xlfn.IFS(AND(marketing_campaign[[#This Row],[Recency]]&gt;=0,marketing_campaign[[#This Row],[Recency]]&lt;=14),"Early Recency",AND(marketing_campaign[[#This Row],[Recency]]&gt;=15,marketing_campaign[[#This Row],[Recency]]&lt;=31),"Mid-Recency",marketing_campaign[[#This Row],[Recency]]&gt;=32,"high Recency")</f>
        <v>high Recency</v>
      </c>
      <c r="P780">
        <v>26</v>
      </c>
      <c r="Q780">
        <v>1</v>
      </c>
      <c r="R780">
        <v>11</v>
      </c>
      <c r="S780">
        <v>0</v>
      </c>
      <c r="T780">
        <v>1</v>
      </c>
      <c r="U780">
        <v>4</v>
      </c>
      <c r="V780">
        <f>marketing_campaign[[#This Row],[MntGoldProds]]+marketing_campaign[[#This Row],[MntSweetProducts]]+marketing_campaign[[#This Row],[MntFishProducts]]+marketing_campaign[[#This Row],[MntMeatProducts]]+marketing_campaign[[#This Row],[MntFruits]]+marketing_campaign[[#This Row],[MntWines]]</f>
        <v>43</v>
      </c>
      <c r="W780">
        <v>2</v>
      </c>
      <c r="X780">
        <v>1</v>
      </c>
      <c r="Y780">
        <v>0</v>
      </c>
      <c r="Z780">
        <v>3</v>
      </c>
      <c r="AA780">
        <f t="shared" si="25"/>
        <v>6</v>
      </c>
      <c r="AB780" t="str" cm="1">
        <f t="array" ref="AB780">_xlfn.IFS(AND(AA780&gt;=0,AA780&lt;=15),"low purchase",AND(AA780&gt;=16,AA780&lt;=30),"mid purchase",AA780&gt;=31,"high purchase")</f>
        <v>low purchase</v>
      </c>
      <c r="AC780">
        <v>3</v>
      </c>
      <c r="AD780" t="str">
        <f>IF(marketing_campaign[[#This Row],[NumWebVisitsMonth]]&gt;=5.3,"higher_webvists","lower_webvisits")</f>
        <v>lower_webvisits</v>
      </c>
      <c r="AE780">
        <v>0</v>
      </c>
      <c r="AF780">
        <v>0</v>
      </c>
      <c r="AG780">
        <v>0</v>
      </c>
      <c r="AH780">
        <v>0</v>
      </c>
      <c r="AI780">
        <v>0</v>
      </c>
      <c r="AJ780">
        <v>0</v>
      </c>
      <c r="AK780">
        <v>3</v>
      </c>
      <c r="AL780">
        <v>11</v>
      </c>
      <c r="AM780">
        <v>0</v>
      </c>
      <c r="AN780">
        <f>marketing_campaign[[#This Row],[AcceptedCmp2]]+marketing_campaign[[#This Row],[AcceptedCmp1]]+marketing_campaign[[#This Row],[AcceptedCmp5]]+marketing_campaign[[#This Row],[AcceptedCmp4]]+marketing_campaign[[#This Row],[AcceptedCmp3]]+marketing_campaign[[#This Row],[Response]]</f>
        <v>0</v>
      </c>
      <c r="AO780" t="str" cm="1">
        <f t="array" ref="AO78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81" spans="1:41" x14ac:dyDescent="0.35">
      <c r="A781">
        <v>10736</v>
      </c>
      <c r="B781">
        <v>1971</v>
      </c>
      <c r="C781">
        <f t="shared" ca="1" si="24"/>
        <v>55</v>
      </c>
      <c r="D781" t="str" cm="1">
        <f t="array" aca="1" ref="D78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81" t="s">
        <v>29</v>
      </c>
      <c r="F781" t="s">
        <v>30</v>
      </c>
      <c r="G781" cm="1">
        <f t="array" ref="G781">_xlfn.IFS(marketing_campaign[[#This Row],[Marital_Status]]="Single",K781+L781+1,marketing_campaign[[#This Row],[Marital_Status]]="Together",K781+L781+2,marketing_campaign[[#This Row],[Marital_Status]]="Alone",K781+L781+1,marketing_campaign[[#This Row],[Marital_Status]]="Married",K781+L781+2,marketing_campaign[[#This Row],[Marital_Status]]="Divorced",K781+L781+1,marketing_campaign[[#This Row],[Marital_Status]]="YOLO",K781+L781+1,marketing_campaign[[#This Row],[Marital_Status]]="Absurd",K781+L781+1,marketing_campaign[[#This Row],[Marital_Status]]="Widow",K781+L781+1)</f>
        <v>2</v>
      </c>
      <c r="H781" t="str" cm="1">
        <f t="array" ref="H781">_xlfn.IFS(marketing_campaign[[#This Row],[Family_size]]=1,"Family_with_one_child",marketing_campaign[[#This Row],[Family_size]]&gt;1,"Family_with_more_children")</f>
        <v>Family_with_more_children</v>
      </c>
      <c r="I781">
        <v>72258</v>
      </c>
      <c r="J781" t="str">
        <f>IF(marketing_campaign[[#This Row],[Income]]&gt;=Sheet21!B831,"high_income","low_income")</f>
        <v>high_income</v>
      </c>
      <c r="K781">
        <v>0</v>
      </c>
      <c r="L781">
        <v>1</v>
      </c>
      <c r="M781" s="1">
        <v>41529</v>
      </c>
      <c r="N781">
        <v>28</v>
      </c>
      <c r="O781" t="str" cm="1">
        <f t="array" ref="O781">_xlfn.IFS(AND(marketing_campaign[[#This Row],[Recency]]&gt;=0,marketing_campaign[[#This Row],[Recency]]&lt;=14),"Early Recency",AND(marketing_campaign[[#This Row],[Recency]]&gt;=15,marketing_campaign[[#This Row],[Recency]]&lt;=31),"Mid-Recency",marketing_campaign[[#This Row],[Recency]]&gt;=32,"high Recency")</f>
        <v>Mid-Recency</v>
      </c>
      <c r="P781">
        <v>522</v>
      </c>
      <c r="Q781">
        <v>0</v>
      </c>
      <c r="R781">
        <v>522</v>
      </c>
      <c r="S781">
        <v>227</v>
      </c>
      <c r="T781">
        <v>120</v>
      </c>
      <c r="U781">
        <v>134</v>
      </c>
      <c r="V781">
        <f>marketing_campaign[[#This Row],[MntGoldProds]]+marketing_campaign[[#This Row],[MntSweetProducts]]+marketing_campaign[[#This Row],[MntFishProducts]]+marketing_campaign[[#This Row],[MntMeatProducts]]+marketing_campaign[[#This Row],[MntFruits]]+marketing_campaign[[#This Row],[MntWines]]</f>
        <v>1525</v>
      </c>
      <c r="W781">
        <v>2</v>
      </c>
      <c r="X781">
        <v>6</v>
      </c>
      <c r="Y781">
        <v>9</v>
      </c>
      <c r="Z781">
        <v>5</v>
      </c>
      <c r="AA781">
        <f t="shared" si="25"/>
        <v>22</v>
      </c>
      <c r="AB781" t="str" cm="1">
        <f t="array" ref="AB781">_xlfn.IFS(AND(AA781&gt;=0,AA781&lt;=15),"low purchase",AND(AA781&gt;=16,AA781&lt;=30),"mid purchase",AA781&gt;=31,"high purchase")</f>
        <v>mid purchase</v>
      </c>
      <c r="AC781">
        <v>2</v>
      </c>
      <c r="AD781" t="str">
        <f>IF(marketing_campaign[[#This Row],[NumWebVisitsMonth]]&gt;=5.3,"higher_webvists","lower_webvisits")</f>
        <v>lower_webvisits</v>
      </c>
      <c r="AE781">
        <v>0</v>
      </c>
      <c r="AF781">
        <v>0</v>
      </c>
      <c r="AG781">
        <v>0</v>
      </c>
      <c r="AH781">
        <v>0</v>
      </c>
      <c r="AI781">
        <v>0</v>
      </c>
      <c r="AJ781">
        <v>0</v>
      </c>
      <c r="AK781">
        <v>3</v>
      </c>
      <c r="AL781">
        <v>11</v>
      </c>
      <c r="AM781">
        <v>0</v>
      </c>
      <c r="AN781">
        <f>marketing_campaign[[#This Row],[AcceptedCmp2]]+marketing_campaign[[#This Row],[AcceptedCmp1]]+marketing_campaign[[#This Row],[AcceptedCmp5]]+marketing_campaign[[#This Row],[AcceptedCmp4]]+marketing_campaign[[#This Row],[AcceptedCmp3]]+marketing_campaign[[#This Row],[Response]]</f>
        <v>0</v>
      </c>
      <c r="AO781" t="str" cm="1">
        <f t="array" ref="AO78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82" spans="1:41" x14ac:dyDescent="0.35">
      <c r="A782">
        <v>3194</v>
      </c>
      <c r="B782">
        <v>1974</v>
      </c>
      <c r="C782">
        <f t="shared" ca="1" si="24"/>
        <v>52</v>
      </c>
      <c r="D782" t="str" cm="1">
        <f t="array" aca="1" ref="D78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82" t="s">
        <v>32</v>
      </c>
      <c r="F782" t="s">
        <v>30</v>
      </c>
      <c r="G782" cm="1">
        <f t="array" ref="G782">_xlfn.IFS(marketing_campaign[[#This Row],[Marital_Status]]="Single",K782+L782+1,marketing_campaign[[#This Row],[Marital_Status]]="Together",K782+L782+2,marketing_campaign[[#This Row],[Marital_Status]]="Alone",K782+L782+1,marketing_campaign[[#This Row],[Marital_Status]]="Married",K782+L782+2,marketing_campaign[[#This Row],[Marital_Status]]="Divorced",K782+L782+1,marketing_campaign[[#This Row],[Marital_Status]]="YOLO",K782+L782+1,marketing_campaign[[#This Row],[Marital_Status]]="Absurd",K782+L782+1,marketing_campaign[[#This Row],[Marital_Status]]="Widow",K782+L782+1)</f>
        <v>1</v>
      </c>
      <c r="H782" t="str" cm="1">
        <f t="array" ref="H782">_xlfn.IFS(marketing_campaign[[#This Row],[Family_size]]=1,"Family_with_one_child",marketing_campaign[[#This Row],[Family_size]]&gt;1,"Family_with_more_children")</f>
        <v>Family_with_one_child</v>
      </c>
      <c r="I782">
        <v>71466</v>
      </c>
      <c r="J782" t="str">
        <f>IF(marketing_campaign[[#This Row],[Income]]&gt;=Sheet21!B832,"high_income","low_income")</f>
        <v>high_income</v>
      </c>
      <c r="K782">
        <v>0</v>
      </c>
      <c r="L782">
        <v>0</v>
      </c>
      <c r="M782" s="1">
        <v>41734</v>
      </c>
      <c r="N782">
        <v>86</v>
      </c>
      <c r="O782" t="str" cm="1">
        <f t="array" ref="O782">_xlfn.IFS(AND(marketing_campaign[[#This Row],[Recency]]&gt;=0,marketing_campaign[[#This Row],[Recency]]&lt;=14),"Early Recency",AND(marketing_campaign[[#This Row],[Recency]]&gt;=15,marketing_campaign[[#This Row],[Recency]]&lt;=31),"Mid-Recency",marketing_campaign[[#This Row],[Recency]]&gt;=32,"high Recency")</f>
        <v>high Recency</v>
      </c>
      <c r="P782">
        <v>412</v>
      </c>
      <c r="Q782">
        <v>12</v>
      </c>
      <c r="R782">
        <v>546</v>
      </c>
      <c r="S782">
        <v>78</v>
      </c>
      <c r="T782">
        <v>182</v>
      </c>
      <c r="U782">
        <v>0</v>
      </c>
      <c r="V782">
        <f>marketing_campaign[[#This Row],[MntGoldProds]]+marketing_campaign[[#This Row],[MntSweetProducts]]+marketing_campaign[[#This Row],[MntFishProducts]]+marketing_campaign[[#This Row],[MntMeatProducts]]+marketing_campaign[[#This Row],[MntFruits]]+marketing_campaign[[#This Row],[MntWines]]</f>
        <v>1230</v>
      </c>
      <c r="W782">
        <v>1</v>
      </c>
      <c r="X782">
        <v>4</v>
      </c>
      <c r="Y782">
        <v>4</v>
      </c>
      <c r="Z782">
        <v>10</v>
      </c>
      <c r="AA782">
        <f t="shared" si="25"/>
        <v>19</v>
      </c>
      <c r="AB782" t="str" cm="1">
        <f t="array" ref="AB782">_xlfn.IFS(AND(AA782&gt;=0,AA782&lt;=15),"low purchase",AND(AA782&gt;=16,AA782&lt;=30),"mid purchase",AA782&gt;=31,"high purchase")</f>
        <v>mid purchase</v>
      </c>
      <c r="AC782">
        <v>1</v>
      </c>
      <c r="AD782" t="str">
        <f>IF(marketing_campaign[[#This Row],[NumWebVisitsMonth]]&gt;=5.3,"higher_webvists","lower_webvisits")</f>
        <v>lower_webvisits</v>
      </c>
      <c r="AE782">
        <v>0</v>
      </c>
      <c r="AF782">
        <v>0</v>
      </c>
      <c r="AG782">
        <v>0</v>
      </c>
      <c r="AH782">
        <v>0</v>
      </c>
      <c r="AI782">
        <v>0</v>
      </c>
      <c r="AJ782">
        <v>0</v>
      </c>
      <c r="AK782">
        <v>3</v>
      </c>
      <c r="AL782">
        <v>11</v>
      </c>
      <c r="AM782">
        <v>0</v>
      </c>
      <c r="AN782">
        <f>marketing_campaign[[#This Row],[AcceptedCmp2]]+marketing_campaign[[#This Row],[AcceptedCmp1]]+marketing_campaign[[#This Row],[AcceptedCmp5]]+marketing_campaign[[#This Row],[AcceptedCmp4]]+marketing_campaign[[#This Row],[AcceptedCmp3]]+marketing_campaign[[#This Row],[Response]]</f>
        <v>0</v>
      </c>
      <c r="AO782" t="str" cm="1">
        <f t="array" ref="AO78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83" spans="1:41" x14ac:dyDescent="0.35">
      <c r="A783">
        <v>10839</v>
      </c>
      <c r="B783">
        <v>1976</v>
      </c>
      <c r="C783">
        <f t="shared" ca="1" si="24"/>
        <v>50</v>
      </c>
      <c r="D783" t="str" cm="1">
        <f t="array" aca="1" ref="D78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83" t="s">
        <v>29</v>
      </c>
      <c r="F783" t="s">
        <v>31</v>
      </c>
      <c r="G783" cm="1">
        <f t="array" ref="G783">_xlfn.IFS(marketing_campaign[[#This Row],[Marital_Status]]="Single",K783+L783+1,marketing_campaign[[#This Row],[Marital_Status]]="Together",K783+L783+2,marketing_campaign[[#This Row],[Marital_Status]]="Alone",K783+L783+1,marketing_campaign[[#This Row],[Marital_Status]]="Married",K783+L783+2,marketing_campaign[[#This Row],[Marital_Status]]="Divorced",K783+L783+1,marketing_campaign[[#This Row],[Marital_Status]]="YOLO",K783+L783+1,marketing_campaign[[#This Row],[Marital_Status]]="Absurd",K783+L783+1,marketing_campaign[[#This Row],[Marital_Status]]="Widow",K783+L783+1)</f>
        <v>4</v>
      </c>
      <c r="H783" t="str" cm="1">
        <f t="array" ref="H783">_xlfn.IFS(marketing_campaign[[#This Row],[Family_size]]=1,"Family_with_one_child",marketing_campaign[[#This Row],[Family_size]]&gt;1,"Family_with_more_children")</f>
        <v>Family_with_more_children</v>
      </c>
      <c r="I783">
        <v>36283</v>
      </c>
      <c r="J783" t="str">
        <f>IF(marketing_campaign[[#This Row],[Income]]&gt;=Sheet21!B833,"high_income","low_income")</f>
        <v>high_income</v>
      </c>
      <c r="K783">
        <v>1</v>
      </c>
      <c r="L783">
        <v>1</v>
      </c>
      <c r="M783" s="1">
        <v>41743</v>
      </c>
      <c r="N783">
        <v>42</v>
      </c>
      <c r="O783" t="str" cm="1">
        <f t="array" ref="O783">_xlfn.IFS(AND(marketing_campaign[[#This Row],[Recency]]&gt;=0,marketing_campaign[[#This Row],[Recency]]&lt;=14),"Early Recency",AND(marketing_campaign[[#This Row],[Recency]]&gt;=15,marketing_campaign[[#This Row],[Recency]]&lt;=31),"Mid-Recency",marketing_campaign[[#This Row],[Recency]]&gt;=32,"high Recency")</f>
        <v>high Recency</v>
      </c>
      <c r="P783">
        <v>6</v>
      </c>
      <c r="Q783">
        <v>5</v>
      </c>
      <c r="R783">
        <v>5</v>
      </c>
      <c r="S783">
        <v>8</v>
      </c>
      <c r="T783">
        <v>0</v>
      </c>
      <c r="U783">
        <v>5</v>
      </c>
      <c r="V783">
        <f>marketing_campaign[[#This Row],[MntGoldProds]]+marketing_campaign[[#This Row],[MntSweetProducts]]+marketing_campaign[[#This Row],[MntFishProducts]]+marketing_campaign[[#This Row],[MntMeatProducts]]+marketing_campaign[[#This Row],[MntFruits]]+marketing_campaign[[#This Row],[MntWines]]</f>
        <v>29</v>
      </c>
      <c r="W783">
        <v>2</v>
      </c>
      <c r="X783">
        <v>1</v>
      </c>
      <c r="Y783">
        <v>0</v>
      </c>
      <c r="Z783">
        <v>3</v>
      </c>
      <c r="AA783">
        <f t="shared" si="25"/>
        <v>6</v>
      </c>
      <c r="AB783" t="str" cm="1">
        <f t="array" ref="AB783">_xlfn.IFS(AND(AA783&gt;=0,AA783&lt;=15),"low purchase",AND(AA783&gt;=16,AA783&lt;=30),"mid purchase",AA783&gt;=31,"high purchase")</f>
        <v>low purchase</v>
      </c>
      <c r="AC783">
        <v>4</v>
      </c>
      <c r="AD783" t="str">
        <f>IF(marketing_campaign[[#This Row],[NumWebVisitsMonth]]&gt;=5.3,"higher_webvists","lower_webvisits")</f>
        <v>lower_webvisits</v>
      </c>
      <c r="AE783">
        <v>0</v>
      </c>
      <c r="AF783">
        <v>0</v>
      </c>
      <c r="AG783">
        <v>0</v>
      </c>
      <c r="AH783">
        <v>0</v>
      </c>
      <c r="AI783">
        <v>0</v>
      </c>
      <c r="AJ783">
        <v>0</v>
      </c>
      <c r="AK783">
        <v>3</v>
      </c>
      <c r="AL783">
        <v>11</v>
      </c>
      <c r="AM783">
        <v>0</v>
      </c>
      <c r="AN783">
        <f>marketing_campaign[[#This Row],[AcceptedCmp2]]+marketing_campaign[[#This Row],[AcceptedCmp1]]+marketing_campaign[[#This Row],[AcceptedCmp5]]+marketing_campaign[[#This Row],[AcceptedCmp4]]+marketing_campaign[[#This Row],[AcceptedCmp3]]+marketing_campaign[[#This Row],[Response]]</f>
        <v>0</v>
      </c>
      <c r="AO783" t="str" cm="1">
        <f t="array" ref="AO78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84" spans="1:41" x14ac:dyDescent="0.35">
      <c r="A784">
        <v>49</v>
      </c>
      <c r="B784">
        <v>1970</v>
      </c>
      <c r="C784">
        <f t="shared" ca="1" si="24"/>
        <v>56</v>
      </c>
      <c r="D784" t="str" cm="1">
        <f t="array" aca="1" ref="D78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84" t="s">
        <v>29</v>
      </c>
      <c r="F784" t="s">
        <v>30</v>
      </c>
      <c r="G784" cm="1">
        <f t="array" ref="G784">_xlfn.IFS(marketing_campaign[[#This Row],[Marital_Status]]="Single",K784+L784+1,marketing_campaign[[#This Row],[Marital_Status]]="Together",K784+L784+2,marketing_campaign[[#This Row],[Marital_Status]]="Alone",K784+L784+1,marketing_campaign[[#This Row],[Marital_Status]]="Married",K784+L784+2,marketing_campaign[[#This Row],[Marital_Status]]="Divorced",K784+L784+1,marketing_campaign[[#This Row],[Marital_Status]]="YOLO",K784+L784+1,marketing_campaign[[#This Row],[Marital_Status]]="Absurd",K784+L784+1,marketing_campaign[[#This Row],[Marital_Status]]="Widow",K784+L784+1)</f>
        <v>2</v>
      </c>
      <c r="H784" t="str" cm="1">
        <f t="array" ref="H784">_xlfn.IFS(marketing_campaign[[#This Row],[Family_size]]=1,"Family_with_one_child",marketing_campaign[[#This Row],[Family_size]]&gt;1,"Family_with_more_children")</f>
        <v>Family_with_more_children</v>
      </c>
      <c r="I784">
        <v>20587</v>
      </c>
      <c r="J784" t="str">
        <f>IF(marketing_campaign[[#This Row],[Income]]&gt;=Sheet21!B834,"high_income","low_income")</f>
        <v>high_income</v>
      </c>
      <c r="K784">
        <v>1</v>
      </c>
      <c r="L784">
        <v>0</v>
      </c>
      <c r="M784" s="1">
        <v>41770</v>
      </c>
      <c r="N784">
        <v>39</v>
      </c>
      <c r="O784" t="str" cm="1">
        <f t="array" ref="O784">_xlfn.IFS(AND(marketing_campaign[[#This Row],[Recency]]&gt;=0,marketing_campaign[[#This Row],[Recency]]&lt;=14),"Early Recency",AND(marketing_campaign[[#This Row],[Recency]]&gt;=15,marketing_campaign[[#This Row],[Recency]]&lt;=31),"Mid-Recency",marketing_campaign[[#This Row],[Recency]]&gt;=32,"high Recency")</f>
        <v>high Recency</v>
      </c>
      <c r="P784">
        <v>2</v>
      </c>
      <c r="Q784">
        <v>3</v>
      </c>
      <c r="R784">
        <v>6</v>
      </c>
      <c r="S784">
        <v>4</v>
      </c>
      <c r="T784">
        <v>1</v>
      </c>
      <c r="U784">
        <v>9</v>
      </c>
      <c r="V784">
        <f>marketing_campaign[[#This Row],[MntGoldProds]]+marketing_campaign[[#This Row],[MntSweetProducts]]+marketing_campaign[[#This Row],[MntFishProducts]]+marketing_campaign[[#This Row],[MntMeatProducts]]+marketing_campaign[[#This Row],[MntFruits]]+marketing_campaign[[#This Row],[MntWines]]</f>
        <v>25</v>
      </c>
      <c r="W784">
        <v>1</v>
      </c>
      <c r="X784">
        <v>1</v>
      </c>
      <c r="Y784">
        <v>1</v>
      </c>
      <c r="Z784">
        <v>2</v>
      </c>
      <c r="AA784">
        <f t="shared" si="25"/>
        <v>5</v>
      </c>
      <c r="AB784" t="str" cm="1">
        <f t="array" ref="AB784">_xlfn.IFS(AND(AA784&gt;=0,AA784&lt;=15),"low purchase",AND(AA784&gt;=16,AA784&lt;=30),"mid purchase",AA784&gt;=31,"high purchase")</f>
        <v>low purchase</v>
      </c>
      <c r="AC784">
        <v>7</v>
      </c>
      <c r="AD784" t="str">
        <f>IF(marketing_campaign[[#This Row],[NumWebVisitsMonth]]&gt;=5.3,"higher_webvists","lower_webvisits")</f>
        <v>higher_webvists</v>
      </c>
      <c r="AE784">
        <v>0</v>
      </c>
      <c r="AF784">
        <v>0</v>
      </c>
      <c r="AG784">
        <v>0</v>
      </c>
      <c r="AH784">
        <v>0</v>
      </c>
      <c r="AI784">
        <v>0</v>
      </c>
      <c r="AJ784">
        <v>0</v>
      </c>
      <c r="AK784">
        <v>3</v>
      </c>
      <c r="AL784">
        <v>11</v>
      </c>
      <c r="AM784">
        <v>0</v>
      </c>
      <c r="AN784">
        <f>marketing_campaign[[#This Row],[AcceptedCmp2]]+marketing_campaign[[#This Row],[AcceptedCmp1]]+marketing_campaign[[#This Row],[AcceptedCmp5]]+marketing_campaign[[#This Row],[AcceptedCmp4]]+marketing_campaign[[#This Row],[AcceptedCmp3]]+marketing_campaign[[#This Row],[Response]]</f>
        <v>0</v>
      </c>
      <c r="AO784" t="str" cm="1">
        <f t="array" ref="AO78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85" spans="1:41" x14ac:dyDescent="0.35">
      <c r="A785">
        <v>4290</v>
      </c>
      <c r="B785">
        <v>1972</v>
      </c>
      <c r="C785">
        <f t="shared" ca="1" si="24"/>
        <v>54</v>
      </c>
      <c r="D785" t="str" cm="1">
        <f t="array" aca="1" ref="D78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85" t="s">
        <v>29</v>
      </c>
      <c r="F785" t="s">
        <v>33</v>
      </c>
      <c r="G785" cm="1">
        <f t="array" ref="G785">_xlfn.IFS(marketing_campaign[[#This Row],[Marital_Status]]="Single",K785+L785+1,marketing_campaign[[#This Row],[Marital_Status]]="Together",K785+L785+2,marketing_campaign[[#This Row],[Marital_Status]]="Alone",K785+L785+1,marketing_campaign[[#This Row],[Marital_Status]]="Married",K785+L785+2,marketing_campaign[[#This Row],[Marital_Status]]="Divorced",K785+L785+1,marketing_campaign[[#This Row],[Marital_Status]]="YOLO",K785+L785+1,marketing_campaign[[#This Row],[Marital_Status]]="Absurd",K785+L785+1,marketing_campaign[[#This Row],[Marital_Status]]="Widow",K785+L785+1)</f>
        <v>3</v>
      </c>
      <c r="H785" t="str" cm="1">
        <f t="array" ref="H785">_xlfn.IFS(marketing_campaign[[#This Row],[Family_size]]=1,"Family_with_one_child",marketing_campaign[[#This Row],[Family_size]]&gt;1,"Family_with_more_children")</f>
        <v>Family_with_more_children</v>
      </c>
      <c r="I785">
        <v>30467</v>
      </c>
      <c r="J785" t="str">
        <f>IF(marketing_campaign[[#This Row],[Income]]&gt;=Sheet21!B835,"high_income","low_income")</f>
        <v>high_income</v>
      </c>
      <c r="K785">
        <v>1</v>
      </c>
      <c r="L785">
        <v>0</v>
      </c>
      <c r="M785" s="1">
        <v>41717</v>
      </c>
      <c r="N785">
        <v>8</v>
      </c>
      <c r="O785" t="str" cm="1">
        <f t="array" ref="O785">_xlfn.IFS(AND(marketing_campaign[[#This Row],[Recency]]&gt;=0,marketing_campaign[[#This Row],[Recency]]&lt;=14),"Early Recency",AND(marketing_campaign[[#This Row],[Recency]]&gt;=15,marketing_campaign[[#This Row],[Recency]]&lt;=31),"Mid-Recency",marketing_campaign[[#This Row],[Recency]]&gt;=32,"high Recency")</f>
        <v>Early Recency</v>
      </c>
      <c r="P785">
        <v>1</v>
      </c>
      <c r="Q785">
        <v>3</v>
      </c>
      <c r="R785">
        <v>8</v>
      </c>
      <c r="S785">
        <v>2</v>
      </c>
      <c r="T785">
        <v>5</v>
      </c>
      <c r="U785">
        <v>5</v>
      </c>
      <c r="V785">
        <f>marketing_campaign[[#This Row],[MntGoldProds]]+marketing_campaign[[#This Row],[MntSweetProducts]]+marketing_campaign[[#This Row],[MntFishProducts]]+marketing_campaign[[#This Row],[MntMeatProducts]]+marketing_campaign[[#This Row],[MntFruits]]+marketing_campaign[[#This Row],[MntWines]]</f>
        <v>24</v>
      </c>
      <c r="W785">
        <v>1</v>
      </c>
      <c r="X785">
        <v>1</v>
      </c>
      <c r="Y785">
        <v>0</v>
      </c>
      <c r="Z785">
        <v>2</v>
      </c>
      <c r="AA785">
        <f t="shared" si="25"/>
        <v>4</v>
      </c>
      <c r="AB785" t="str" cm="1">
        <f t="array" ref="AB785">_xlfn.IFS(AND(AA785&gt;=0,AA785&lt;=15),"low purchase",AND(AA785&gt;=16,AA785&lt;=30),"mid purchase",AA785&gt;=31,"high purchase")</f>
        <v>low purchase</v>
      </c>
      <c r="AC785">
        <v>7</v>
      </c>
      <c r="AD785" t="str">
        <f>IF(marketing_campaign[[#This Row],[NumWebVisitsMonth]]&gt;=5.3,"higher_webvists","lower_webvisits")</f>
        <v>higher_webvists</v>
      </c>
      <c r="AE785">
        <v>0</v>
      </c>
      <c r="AF785">
        <v>0</v>
      </c>
      <c r="AG785">
        <v>0</v>
      </c>
      <c r="AH785">
        <v>0</v>
      </c>
      <c r="AI785">
        <v>0</v>
      </c>
      <c r="AJ785">
        <v>0</v>
      </c>
      <c r="AK785">
        <v>3</v>
      </c>
      <c r="AL785">
        <v>11</v>
      </c>
      <c r="AM785">
        <v>0</v>
      </c>
      <c r="AN785">
        <f>marketing_campaign[[#This Row],[AcceptedCmp2]]+marketing_campaign[[#This Row],[AcceptedCmp1]]+marketing_campaign[[#This Row],[AcceptedCmp5]]+marketing_campaign[[#This Row],[AcceptedCmp4]]+marketing_campaign[[#This Row],[AcceptedCmp3]]+marketing_campaign[[#This Row],[Response]]</f>
        <v>0</v>
      </c>
      <c r="AO785" t="str" cm="1">
        <f t="array" ref="AO78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86" spans="1:41" x14ac:dyDescent="0.35">
      <c r="A786">
        <v>10219</v>
      </c>
      <c r="B786">
        <v>1972</v>
      </c>
      <c r="C786">
        <f t="shared" ca="1" si="24"/>
        <v>54</v>
      </c>
      <c r="D786" t="str" cm="1">
        <f t="array" aca="1" ref="D78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86" t="s">
        <v>29</v>
      </c>
      <c r="F786" t="s">
        <v>31</v>
      </c>
      <c r="G786" cm="1">
        <f t="array" ref="G786">_xlfn.IFS(marketing_campaign[[#This Row],[Marital_Status]]="Single",K786+L786+1,marketing_campaign[[#This Row],[Marital_Status]]="Together",K786+L786+2,marketing_campaign[[#This Row],[Marital_Status]]="Alone",K786+L786+1,marketing_campaign[[#This Row],[Marital_Status]]="Married",K786+L786+2,marketing_campaign[[#This Row],[Marital_Status]]="Divorced",K786+L786+1,marketing_campaign[[#This Row],[Marital_Status]]="YOLO",K786+L786+1,marketing_campaign[[#This Row],[Marital_Status]]="Absurd",K786+L786+1,marketing_campaign[[#This Row],[Marital_Status]]="Widow",K786+L786+1)</f>
        <v>3</v>
      </c>
      <c r="H786" t="str" cm="1">
        <f t="array" ref="H786">_xlfn.IFS(marketing_campaign[[#This Row],[Family_size]]=1,"Family_with_one_child",marketing_campaign[[#This Row],[Family_size]]&gt;1,"Family_with_more_children")</f>
        <v>Family_with_more_children</v>
      </c>
      <c r="I786">
        <v>31590</v>
      </c>
      <c r="J786" t="str">
        <f>IF(marketing_campaign[[#This Row],[Income]]&gt;=Sheet21!B836,"high_income","low_income")</f>
        <v>high_income</v>
      </c>
      <c r="K786">
        <v>1</v>
      </c>
      <c r="L786">
        <v>0</v>
      </c>
      <c r="M786" s="1">
        <v>41443</v>
      </c>
      <c r="N786">
        <v>40</v>
      </c>
      <c r="O786" t="str" cm="1">
        <f t="array" ref="O786">_xlfn.IFS(AND(marketing_campaign[[#This Row],[Recency]]&gt;=0,marketing_campaign[[#This Row],[Recency]]&lt;=14),"Early Recency",AND(marketing_campaign[[#This Row],[Recency]]&gt;=15,marketing_campaign[[#This Row],[Recency]]&lt;=31),"Mid-Recency",marketing_campaign[[#This Row],[Recency]]&gt;=32,"high Recency")</f>
        <v>high Recency</v>
      </c>
      <c r="P786">
        <v>6</v>
      </c>
      <c r="Q786">
        <v>2</v>
      </c>
      <c r="R786">
        <v>15</v>
      </c>
      <c r="S786">
        <v>6</v>
      </c>
      <c r="T786">
        <v>6</v>
      </c>
      <c r="U786">
        <v>3</v>
      </c>
      <c r="V786">
        <f>marketing_campaign[[#This Row],[MntGoldProds]]+marketing_campaign[[#This Row],[MntSweetProducts]]+marketing_campaign[[#This Row],[MntFishProducts]]+marketing_campaign[[#This Row],[MntMeatProducts]]+marketing_campaign[[#This Row],[MntFruits]]+marketing_campaign[[#This Row],[MntWines]]</f>
        <v>38</v>
      </c>
      <c r="W786">
        <v>1</v>
      </c>
      <c r="X786">
        <v>1</v>
      </c>
      <c r="Y786">
        <v>0</v>
      </c>
      <c r="Z786">
        <v>3</v>
      </c>
      <c r="AA786">
        <f t="shared" si="25"/>
        <v>5</v>
      </c>
      <c r="AB786" t="str" cm="1">
        <f t="array" ref="AB786">_xlfn.IFS(AND(AA786&gt;=0,AA786&lt;=15),"low purchase",AND(AA786&gt;=16,AA786&lt;=30),"mid purchase",AA786&gt;=31,"high purchase")</f>
        <v>low purchase</v>
      </c>
      <c r="AC786">
        <v>8</v>
      </c>
      <c r="AD786" t="str">
        <f>IF(marketing_campaign[[#This Row],[NumWebVisitsMonth]]&gt;=5.3,"higher_webvists","lower_webvisits")</f>
        <v>higher_webvists</v>
      </c>
      <c r="AE786">
        <v>0</v>
      </c>
      <c r="AF786">
        <v>0</v>
      </c>
      <c r="AG786">
        <v>0</v>
      </c>
      <c r="AH786">
        <v>0</v>
      </c>
      <c r="AI786">
        <v>0</v>
      </c>
      <c r="AJ786">
        <v>0</v>
      </c>
      <c r="AK786">
        <v>3</v>
      </c>
      <c r="AL786">
        <v>11</v>
      </c>
      <c r="AM786">
        <v>0</v>
      </c>
      <c r="AN786">
        <f>marketing_campaign[[#This Row],[AcceptedCmp2]]+marketing_campaign[[#This Row],[AcceptedCmp1]]+marketing_campaign[[#This Row],[AcceptedCmp5]]+marketing_campaign[[#This Row],[AcceptedCmp4]]+marketing_campaign[[#This Row],[AcceptedCmp3]]+marketing_campaign[[#This Row],[Response]]</f>
        <v>0</v>
      </c>
      <c r="AO786" t="str" cm="1">
        <f t="array" ref="AO78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87" spans="1:41" x14ac:dyDescent="0.35">
      <c r="A787">
        <v>4211</v>
      </c>
      <c r="B787">
        <v>1986</v>
      </c>
      <c r="C787">
        <f t="shared" ca="1" si="24"/>
        <v>40</v>
      </c>
      <c r="D787" t="str" cm="1">
        <f t="array" aca="1" ref="D78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787" t="s">
        <v>36</v>
      </c>
      <c r="F787" t="s">
        <v>33</v>
      </c>
      <c r="G787" cm="1">
        <f t="array" ref="G787">_xlfn.IFS(marketing_campaign[[#This Row],[Marital_Status]]="Single",K787+L787+1,marketing_campaign[[#This Row],[Marital_Status]]="Together",K787+L787+2,marketing_campaign[[#This Row],[Marital_Status]]="Alone",K787+L787+1,marketing_campaign[[#This Row],[Marital_Status]]="Married",K787+L787+2,marketing_campaign[[#This Row],[Marital_Status]]="Divorced",K787+L787+1,marketing_campaign[[#This Row],[Marital_Status]]="YOLO",K787+L787+1,marketing_campaign[[#This Row],[Marital_Status]]="Absurd",K787+L787+1,marketing_campaign[[#This Row],[Marital_Status]]="Widow",K787+L787+1)</f>
        <v>3</v>
      </c>
      <c r="H787" t="str" cm="1">
        <f t="array" ref="H787">_xlfn.IFS(marketing_campaign[[#This Row],[Family_size]]=1,"Family_with_one_child",marketing_campaign[[#This Row],[Family_size]]&gt;1,"Family_with_more_children")</f>
        <v>Family_with_more_children</v>
      </c>
      <c r="I787">
        <v>20425</v>
      </c>
      <c r="J787" t="str">
        <f>IF(marketing_campaign[[#This Row],[Income]]&gt;=Sheet21!B837,"high_income","low_income")</f>
        <v>high_income</v>
      </c>
      <c r="K787">
        <v>1</v>
      </c>
      <c r="L787">
        <v>0</v>
      </c>
      <c r="M787" s="1">
        <v>41211</v>
      </c>
      <c r="N787">
        <v>5</v>
      </c>
      <c r="O787" t="str" cm="1">
        <f t="array" ref="O787">_xlfn.IFS(AND(marketing_campaign[[#This Row],[Recency]]&gt;=0,marketing_campaign[[#This Row],[Recency]]&lt;=14),"Early Recency",AND(marketing_campaign[[#This Row],[Recency]]&gt;=15,marketing_campaign[[#This Row],[Recency]]&lt;=31),"Mid-Recency",marketing_campaign[[#This Row],[Recency]]&gt;=32,"high Recency")</f>
        <v>Early Recency</v>
      </c>
      <c r="P787">
        <v>4</v>
      </c>
      <c r="Q787">
        <v>12</v>
      </c>
      <c r="R787">
        <v>5</v>
      </c>
      <c r="S787">
        <v>3</v>
      </c>
      <c r="T787">
        <v>16</v>
      </c>
      <c r="U787">
        <v>17</v>
      </c>
      <c r="V787">
        <f>marketing_campaign[[#This Row],[MntGoldProds]]+marketing_campaign[[#This Row],[MntSweetProducts]]+marketing_campaign[[#This Row],[MntFishProducts]]+marketing_campaign[[#This Row],[MntMeatProducts]]+marketing_campaign[[#This Row],[MntFruits]]+marketing_campaign[[#This Row],[MntWines]]</f>
        <v>57</v>
      </c>
      <c r="W787">
        <v>2</v>
      </c>
      <c r="X787">
        <v>2</v>
      </c>
      <c r="Y787">
        <v>0</v>
      </c>
      <c r="Z787">
        <v>3</v>
      </c>
      <c r="AA787">
        <f t="shared" si="25"/>
        <v>7</v>
      </c>
      <c r="AB787" t="str" cm="1">
        <f t="array" ref="AB787">_xlfn.IFS(AND(AA787&gt;=0,AA787&lt;=15),"low purchase",AND(AA787&gt;=16,AA787&lt;=30),"mid purchase",AA787&gt;=31,"high purchase")</f>
        <v>low purchase</v>
      </c>
      <c r="AC787">
        <v>7</v>
      </c>
      <c r="AD787" t="str">
        <f>IF(marketing_campaign[[#This Row],[NumWebVisitsMonth]]&gt;=5.3,"higher_webvists","lower_webvisits")</f>
        <v>higher_webvists</v>
      </c>
      <c r="AE787">
        <v>0</v>
      </c>
      <c r="AF787">
        <v>0</v>
      </c>
      <c r="AG787">
        <v>0</v>
      </c>
      <c r="AH787">
        <v>0</v>
      </c>
      <c r="AI787">
        <v>0</v>
      </c>
      <c r="AJ787">
        <v>0</v>
      </c>
      <c r="AK787">
        <v>3</v>
      </c>
      <c r="AL787">
        <v>11</v>
      </c>
      <c r="AM787">
        <v>0</v>
      </c>
      <c r="AN787">
        <f>marketing_campaign[[#This Row],[AcceptedCmp2]]+marketing_campaign[[#This Row],[AcceptedCmp1]]+marketing_campaign[[#This Row],[AcceptedCmp5]]+marketing_campaign[[#This Row],[AcceptedCmp4]]+marketing_campaign[[#This Row],[AcceptedCmp3]]+marketing_campaign[[#This Row],[Response]]</f>
        <v>0</v>
      </c>
      <c r="AO787" t="str" cm="1">
        <f t="array" ref="AO78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88" spans="1:41" x14ac:dyDescent="0.35">
      <c r="A788">
        <v>1135</v>
      </c>
      <c r="B788">
        <v>1960</v>
      </c>
      <c r="C788">
        <f t="shared" ca="1" si="24"/>
        <v>66</v>
      </c>
      <c r="D788" t="str" cm="1">
        <f t="array" aca="1" ref="D78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88" t="s">
        <v>34</v>
      </c>
      <c r="F788" t="s">
        <v>31</v>
      </c>
      <c r="G788" cm="1">
        <f t="array" ref="G788">_xlfn.IFS(marketing_campaign[[#This Row],[Marital_Status]]="Single",K788+L788+1,marketing_campaign[[#This Row],[Marital_Status]]="Together",K788+L788+2,marketing_campaign[[#This Row],[Marital_Status]]="Alone",K788+L788+1,marketing_campaign[[#This Row],[Marital_Status]]="Married",K788+L788+2,marketing_campaign[[#This Row],[Marital_Status]]="Divorced",K788+L788+1,marketing_campaign[[#This Row],[Marital_Status]]="YOLO",K788+L788+1,marketing_campaign[[#This Row],[Marital_Status]]="Absurd",K788+L788+1,marketing_campaign[[#This Row],[Marital_Status]]="Widow",K788+L788+1)</f>
        <v>4</v>
      </c>
      <c r="H788" t="str" cm="1">
        <f t="array" ref="H788">_xlfn.IFS(marketing_campaign[[#This Row],[Family_size]]=1,"Family_with_one_child",marketing_campaign[[#This Row],[Family_size]]&gt;1,"Family_with_more_children")</f>
        <v>Family_with_more_children</v>
      </c>
      <c r="I788">
        <v>17144</v>
      </c>
      <c r="J788" t="str">
        <f>IF(marketing_campaign[[#This Row],[Income]]&gt;=Sheet21!B838,"high_income","low_income")</f>
        <v>high_income</v>
      </c>
      <c r="K788">
        <v>1</v>
      </c>
      <c r="L788">
        <v>1</v>
      </c>
      <c r="M788" s="1">
        <v>41685</v>
      </c>
      <c r="N788">
        <v>96</v>
      </c>
      <c r="O788" t="str" cm="1">
        <f t="array" ref="O788">_xlfn.IFS(AND(marketing_campaign[[#This Row],[Recency]]&gt;=0,marketing_campaign[[#This Row],[Recency]]&lt;=14),"Early Recency",AND(marketing_campaign[[#This Row],[Recency]]&gt;=15,marketing_campaign[[#This Row],[Recency]]&lt;=31),"Mid-Recency",marketing_campaign[[#This Row],[Recency]]&gt;=32,"high Recency")</f>
        <v>high Recency</v>
      </c>
      <c r="P788">
        <v>18</v>
      </c>
      <c r="Q788">
        <v>2</v>
      </c>
      <c r="R788">
        <v>19</v>
      </c>
      <c r="S788">
        <v>0</v>
      </c>
      <c r="T788">
        <v>2</v>
      </c>
      <c r="U788">
        <v>6</v>
      </c>
      <c r="V788">
        <f>marketing_campaign[[#This Row],[MntGoldProds]]+marketing_campaign[[#This Row],[MntSweetProducts]]+marketing_campaign[[#This Row],[MntFishProducts]]+marketing_campaign[[#This Row],[MntMeatProducts]]+marketing_campaign[[#This Row],[MntFruits]]+marketing_campaign[[#This Row],[MntWines]]</f>
        <v>47</v>
      </c>
      <c r="W788">
        <v>5</v>
      </c>
      <c r="X788">
        <v>3</v>
      </c>
      <c r="Y788">
        <v>0</v>
      </c>
      <c r="Z788">
        <v>4</v>
      </c>
      <c r="AA788">
        <f t="shared" si="25"/>
        <v>12</v>
      </c>
      <c r="AB788" t="str" cm="1">
        <f t="array" ref="AB788">_xlfn.IFS(AND(AA788&gt;=0,AA788&lt;=15),"low purchase",AND(AA788&gt;=16,AA788&lt;=30),"mid purchase",AA788&gt;=31,"high purchase")</f>
        <v>low purchase</v>
      </c>
      <c r="AC788">
        <v>7</v>
      </c>
      <c r="AD788" t="str">
        <f>IF(marketing_campaign[[#This Row],[NumWebVisitsMonth]]&gt;=5.3,"higher_webvists","lower_webvisits")</f>
        <v>higher_webvists</v>
      </c>
      <c r="AE788">
        <v>0</v>
      </c>
      <c r="AF788">
        <v>0</v>
      </c>
      <c r="AG788">
        <v>0</v>
      </c>
      <c r="AH788">
        <v>0</v>
      </c>
      <c r="AI788">
        <v>0</v>
      </c>
      <c r="AJ788">
        <v>0</v>
      </c>
      <c r="AK788">
        <v>3</v>
      </c>
      <c r="AL788">
        <v>11</v>
      </c>
      <c r="AM788">
        <v>0</v>
      </c>
      <c r="AN788">
        <f>marketing_campaign[[#This Row],[AcceptedCmp2]]+marketing_campaign[[#This Row],[AcceptedCmp1]]+marketing_campaign[[#This Row],[AcceptedCmp5]]+marketing_campaign[[#This Row],[AcceptedCmp4]]+marketing_campaign[[#This Row],[AcceptedCmp3]]+marketing_campaign[[#This Row],[Response]]</f>
        <v>0</v>
      </c>
      <c r="AO788" t="str" cm="1">
        <f t="array" ref="AO78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89" spans="1:41" x14ac:dyDescent="0.35">
      <c r="A789">
        <v>6299</v>
      </c>
      <c r="B789">
        <v>1968</v>
      </c>
      <c r="C789">
        <f t="shared" ca="1" si="24"/>
        <v>58</v>
      </c>
      <c r="D789" t="str" cm="1">
        <f t="array" aca="1" ref="D78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89" t="s">
        <v>32</v>
      </c>
      <c r="F789" t="s">
        <v>35</v>
      </c>
      <c r="G789" cm="1">
        <f t="array" ref="G789">_xlfn.IFS(marketing_campaign[[#This Row],[Marital_Status]]="Single",K789+L789+1,marketing_campaign[[#This Row],[Marital_Status]]="Together",K789+L789+2,marketing_campaign[[#This Row],[Marital_Status]]="Alone",K789+L789+1,marketing_campaign[[#This Row],[Marital_Status]]="Married",K789+L789+2,marketing_campaign[[#This Row],[Marital_Status]]="Divorced",K789+L789+1,marketing_campaign[[#This Row],[Marital_Status]]="YOLO",K789+L789+1,marketing_campaign[[#This Row],[Marital_Status]]="Absurd",K789+L789+1,marketing_campaign[[#This Row],[Marital_Status]]="Widow",K789+L789+1)</f>
        <v>2</v>
      </c>
      <c r="H789" t="str" cm="1">
        <f t="array" ref="H789">_xlfn.IFS(marketing_campaign[[#This Row],[Family_size]]=1,"Family_with_one_child",marketing_campaign[[#This Row],[Family_size]]&gt;1,"Family_with_more_children")</f>
        <v>Family_with_more_children</v>
      </c>
      <c r="I789">
        <v>42564</v>
      </c>
      <c r="J789" t="str">
        <f>IF(marketing_campaign[[#This Row],[Income]]&gt;=Sheet21!B839,"high_income","low_income")</f>
        <v>high_income</v>
      </c>
      <c r="K789">
        <v>0</v>
      </c>
      <c r="L789">
        <v>1</v>
      </c>
      <c r="M789" s="1">
        <v>41276</v>
      </c>
      <c r="N789">
        <v>28</v>
      </c>
      <c r="O789" t="str" cm="1">
        <f t="array" ref="O789">_xlfn.IFS(AND(marketing_campaign[[#This Row],[Recency]]&gt;=0,marketing_campaign[[#This Row],[Recency]]&lt;=14),"Early Recency",AND(marketing_campaign[[#This Row],[Recency]]&gt;=15,marketing_campaign[[#This Row],[Recency]]&lt;=31),"Mid-Recency",marketing_campaign[[#This Row],[Recency]]&gt;=32,"high Recency")</f>
        <v>Mid-Recency</v>
      </c>
      <c r="P789">
        <v>324</v>
      </c>
      <c r="Q789">
        <v>48</v>
      </c>
      <c r="R789">
        <v>186</v>
      </c>
      <c r="S789">
        <v>39</v>
      </c>
      <c r="T789">
        <v>18</v>
      </c>
      <c r="U789">
        <v>198</v>
      </c>
      <c r="V789">
        <f>marketing_campaign[[#This Row],[MntGoldProds]]+marketing_campaign[[#This Row],[MntSweetProducts]]+marketing_campaign[[#This Row],[MntFishProducts]]+marketing_campaign[[#This Row],[MntMeatProducts]]+marketing_campaign[[#This Row],[MntFruits]]+marketing_campaign[[#This Row],[MntWines]]</f>
        <v>813</v>
      </c>
      <c r="W789">
        <v>6</v>
      </c>
      <c r="X789">
        <v>6</v>
      </c>
      <c r="Y789">
        <v>8</v>
      </c>
      <c r="Z789">
        <v>4</v>
      </c>
      <c r="AA789">
        <f t="shared" si="25"/>
        <v>24</v>
      </c>
      <c r="AB789" t="str" cm="1">
        <f t="array" ref="AB789">_xlfn.IFS(AND(AA789&gt;=0,AA789&lt;=15),"low purchase",AND(AA789&gt;=16,AA789&lt;=30),"mid purchase",AA789&gt;=31,"high purchase")</f>
        <v>mid purchase</v>
      </c>
      <c r="AC789">
        <v>7</v>
      </c>
      <c r="AD789" t="str">
        <f>IF(marketing_campaign[[#This Row],[NumWebVisitsMonth]]&gt;=5.3,"higher_webvists","lower_webvisits")</f>
        <v>higher_webvists</v>
      </c>
      <c r="AE789">
        <v>1</v>
      </c>
      <c r="AF789">
        <v>0</v>
      </c>
      <c r="AG789">
        <v>0</v>
      </c>
      <c r="AH789">
        <v>0</v>
      </c>
      <c r="AI789">
        <v>0</v>
      </c>
      <c r="AJ789">
        <v>0</v>
      </c>
      <c r="AK789">
        <v>3</v>
      </c>
      <c r="AL789">
        <v>11</v>
      </c>
      <c r="AM789">
        <v>1</v>
      </c>
      <c r="AN789">
        <f>marketing_campaign[[#This Row],[AcceptedCmp2]]+marketing_campaign[[#This Row],[AcceptedCmp1]]+marketing_campaign[[#This Row],[AcceptedCmp5]]+marketing_campaign[[#This Row],[AcceptedCmp4]]+marketing_campaign[[#This Row],[AcceptedCmp3]]+marketing_campaign[[#This Row],[Response]]</f>
        <v>2</v>
      </c>
      <c r="AO789" t="str" cm="1">
        <f t="array" ref="AO78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790" spans="1:41" x14ac:dyDescent="0.35">
      <c r="A790">
        <v>10846</v>
      </c>
      <c r="B790">
        <v>1978</v>
      </c>
      <c r="C790">
        <f t="shared" ca="1" si="24"/>
        <v>48</v>
      </c>
      <c r="D790" t="str" cm="1">
        <f t="array" aca="1" ref="D79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90" t="s">
        <v>34</v>
      </c>
      <c r="F790" t="s">
        <v>33</v>
      </c>
      <c r="G790" cm="1">
        <f t="array" ref="G790">_xlfn.IFS(marketing_campaign[[#This Row],[Marital_Status]]="Single",K790+L790+1,marketing_campaign[[#This Row],[Marital_Status]]="Together",K790+L790+2,marketing_campaign[[#This Row],[Marital_Status]]="Alone",K790+L790+1,marketing_campaign[[#This Row],[Marital_Status]]="Married",K790+L790+2,marketing_campaign[[#This Row],[Marital_Status]]="Divorced",K790+L790+1,marketing_campaign[[#This Row],[Marital_Status]]="YOLO",K790+L790+1,marketing_campaign[[#This Row],[Marital_Status]]="Absurd",K790+L790+1,marketing_campaign[[#This Row],[Marital_Status]]="Widow",K790+L790+1)</f>
        <v>3</v>
      </c>
      <c r="H790" t="str" cm="1">
        <f t="array" ref="H790">_xlfn.IFS(marketing_campaign[[#This Row],[Family_size]]=1,"Family_with_one_child",marketing_campaign[[#This Row],[Family_size]]&gt;1,"Family_with_more_children")</f>
        <v>Family_with_more_children</v>
      </c>
      <c r="I790">
        <v>43783</v>
      </c>
      <c r="J790" t="str">
        <f>IF(marketing_campaign[[#This Row],[Income]]&gt;=Sheet21!B840,"high_income","low_income")</f>
        <v>high_income</v>
      </c>
      <c r="K790">
        <v>1</v>
      </c>
      <c r="L790">
        <v>0</v>
      </c>
      <c r="M790" s="1">
        <v>41788</v>
      </c>
      <c r="N790">
        <v>22</v>
      </c>
      <c r="O790" t="str" cm="1">
        <f t="array" ref="O790">_xlfn.IFS(AND(marketing_campaign[[#This Row],[Recency]]&gt;=0,marketing_campaign[[#This Row],[Recency]]&lt;=14),"Early Recency",AND(marketing_campaign[[#This Row],[Recency]]&gt;=15,marketing_campaign[[#This Row],[Recency]]&lt;=31),"Mid-Recency",marketing_campaign[[#This Row],[Recency]]&gt;=32,"high Recency")</f>
        <v>Mid-Recency</v>
      </c>
      <c r="P790">
        <v>327</v>
      </c>
      <c r="Q790">
        <v>9</v>
      </c>
      <c r="R790">
        <v>125</v>
      </c>
      <c r="S790">
        <v>25</v>
      </c>
      <c r="T790">
        <v>4</v>
      </c>
      <c r="U790">
        <v>139</v>
      </c>
      <c r="V790">
        <f>marketing_campaign[[#This Row],[MntGoldProds]]+marketing_campaign[[#This Row],[MntSweetProducts]]+marketing_campaign[[#This Row],[MntFishProducts]]+marketing_campaign[[#This Row],[MntMeatProducts]]+marketing_campaign[[#This Row],[MntFruits]]+marketing_campaign[[#This Row],[MntWines]]</f>
        <v>629</v>
      </c>
      <c r="W790">
        <v>6</v>
      </c>
      <c r="X790">
        <v>7</v>
      </c>
      <c r="Y790">
        <v>1</v>
      </c>
      <c r="Z790">
        <v>8</v>
      </c>
      <c r="AA790">
        <f t="shared" si="25"/>
        <v>22</v>
      </c>
      <c r="AB790" t="str" cm="1">
        <f t="array" ref="AB790">_xlfn.IFS(AND(AA790&gt;=0,AA790&lt;=15),"low purchase",AND(AA790&gt;=16,AA790&lt;=30),"mid purchase",AA790&gt;=31,"high purchase")</f>
        <v>mid purchase</v>
      </c>
      <c r="AC790">
        <v>7</v>
      </c>
      <c r="AD790" t="str">
        <f>IF(marketing_campaign[[#This Row],[NumWebVisitsMonth]]&gt;=5.3,"higher_webvists","lower_webvisits")</f>
        <v>higher_webvists</v>
      </c>
      <c r="AE790">
        <v>1</v>
      </c>
      <c r="AF790">
        <v>0</v>
      </c>
      <c r="AG790">
        <v>0</v>
      </c>
      <c r="AH790">
        <v>0</v>
      </c>
      <c r="AI790">
        <v>0</v>
      </c>
      <c r="AJ790">
        <v>0</v>
      </c>
      <c r="AK790">
        <v>3</v>
      </c>
      <c r="AL790">
        <v>11</v>
      </c>
      <c r="AM790">
        <v>0</v>
      </c>
      <c r="AN790">
        <f>marketing_campaign[[#This Row],[AcceptedCmp2]]+marketing_campaign[[#This Row],[AcceptedCmp1]]+marketing_campaign[[#This Row],[AcceptedCmp5]]+marketing_campaign[[#This Row],[AcceptedCmp4]]+marketing_campaign[[#This Row],[AcceptedCmp3]]+marketing_campaign[[#This Row],[Response]]</f>
        <v>1</v>
      </c>
      <c r="AO790" t="str" cm="1">
        <f t="array" ref="AO79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791" spans="1:41" x14ac:dyDescent="0.35">
      <c r="A791">
        <v>347</v>
      </c>
      <c r="B791">
        <v>1976</v>
      </c>
      <c r="C791">
        <f t="shared" ca="1" si="24"/>
        <v>50</v>
      </c>
      <c r="D791" t="str" cm="1">
        <f t="array" aca="1" ref="D79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91" t="s">
        <v>29</v>
      </c>
      <c r="F791" t="s">
        <v>35</v>
      </c>
      <c r="G791" cm="1">
        <f t="array" ref="G791">_xlfn.IFS(marketing_campaign[[#This Row],[Marital_Status]]="Single",K791+L791+1,marketing_campaign[[#This Row],[Marital_Status]]="Together",K791+L791+2,marketing_campaign[[#This Row],[Marital_Status]]="Alone",K791+L791+1,marketing_campaign[[#This Row],[Marital_Status]]="Married",K791+L791+2,marketing_campaign[[#This Row],[Marital_Status]]="Divorced",K791+L791+1,marketing_campaign[[#This Row],[Marital_Status]]="YOLO",K791+L791+1,marketing_campaign[[#This Row],[Marital_Status]]="Absurd",K791+L791+1,marketing_campaign[[#This Row],[Marital_Status]]="Widow",K791+L791+1)</f>
        <v>2</v>
      </c>
      <c r="H791" t="str" cm="1">
        <f t="array" ref="H791">_xlfn.IFS(marketing_campaign[[#This Row],[Family_size]]=1,"Family_with_one_child",marketing_campaign[[#This Row],[Family_size]]&gt;1,"Family_with_more_children")</f>
        <v>Family_with_more_children</v>
      </c>
      <c r="I791">
        <v>40780</v>
      </c>
      <c r="J791" t="str">
        <f>IF(marketing_campaign[[#This Row],[Income]]&gt;=Sheet21!B841,"high_income","low_income")</f>
        <v>high_income</v>
      </c>
      <c r="K791">
        <v>0</v>
      </c>
      <c r="L791">
        <v>1</v>
      </c>
      <c r="M791" s="1">
        <v>41160</v>
      </c>
      <c r="N791">
        <v>30</v>
      </c>
      <c r="O791" t="str" cm="1">
        <f t="array" ref="O791">_xlfn.IFS(AND(marketing_campaign[[#This Row],[Recency]]&gt;=0,marketing_campaign[[#This Row],[Recency]]&lt;=14),"Early Recency",AND(marketing_campaign[[#This Row],[Recency]]&gt;=15,marketing_campaign[[#This Row],[Recency]]&lt;=31),"Mid-Recency",marketing_campaign[[#This Row],[Recency]]&gt;=32,"high Recency")</f>
        <v>Mid-Recency</v>
      </c>
      <c r="P791">
        <v>229</v>
      </c>
      <c r="Q791">
        <v>27</v>
      </c>
      <c r="R791">
        <v>71</v>
      </c>
      <c r="S791">
        <v>13</v>
      </c>
      <c r="T791">
        <v>3</v>
      </c>
      <c r="U791">
        <v>34</v>
      </c>
      <c r="V791">
        <f>marketing_campaign[[#This Row],[MntGoldProds]]+marketing_campaign[[#This Row],[MntSweetProducts]]+marketing_campaign[[#This Row],[MntFishProducts]]+marketing_campaign[[#This Row],[MntMeatProducts]]+marketing_campaign[[#This Row],[MntFruits]]+marketing_campaign[[#This Row],[MntWines]]</f>
        <v>377</v>
      </c>
      <c r="W791">
        <v>4</v>
      </c>
      <c r="X791">
        <v>7</v>
      </c>
      <c r="Y791">
        <v>1</v>
      </c>
      <c r="Z791">
        <v>5</v>
      </c>
      <c r="AA791">
        <f t="shared" si="25"/>
        <v>17</v>
      </c>
      <c r="AB791" t="str" cm="1">
        <f t="array" ref="AB791">_xlfn.IFS(AND(AA791&gt;=0,AA791&lt;=15),"low purchase",AND(AA791&gt;=16,AA791&lt;=30),"mid purchase",AA791&gt;=31,"high purchase")</f>
        <v>mid purchase</v>
      </c>
      <c r="AC791">
        <v>9</v>
      </c>
      <c r="AD791" t="str">
        <f>IF(marketing_campaign[[#This Row],[NumWebVisitsMonth]]&gt;=5.3,"higher_webvists","lower_webvisits")</f>
        <v>higher_webvists</v>
      </c>
      <c r="AE791">
        <v>0</v>
      </c>
      <c r="AF791">
        <v>0</v>
      </c>
      <c r="AG791">
        <v>0</v>
      </c>
      <c r="AH791">
        <v>0</v>
      </c>
      <c r="AI791">
        <v>0</v>
      </c>
      <c r="AJ791">
        <v>0</v>
      </c>
      <c r="AK791">
        <v>3</v>
      </c>
      <c r="AL791">
        <v>11</v>
      </c>
      <c r="AM791">
        <v>0</v>
      </c>
      <c r="AN791">
        <f>marketing_campaign[[#This Row],[AcceptedCmp2]]+marketing_campaign[[#This Row],[AcceptedCmp1]]+marketing_campaign[[#This Row],[AcceptedCmp5]]+marketing_campaign[[#This Row],[AcceptedCmp4]]+marketing_campaign[[#This Row],[AcceptedCmp3]]+marketing_campaign[[#This Row],[Response]]</f>
        <v>0</v>
      </c>
      <c r="AO791" t="str" cm="1">
        <f t="array" ref="AO79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92" spans="1:41" x14ac:dyDescent="0.35">
      <c r="A792">
        <v>6543</v>
      </c>
      <c r="B792">
        <v>1945</v>
      </c>
      <c r="C792">
        <f t="shared" ca="1" si="24"/>
        <v>81</v>
      </c>
      <c r="D792" t="str" cm="1">
        <f t="array" aca="1" ref="D79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792" t="s">
        <v>34</v>
      </c>
      <c r="F792" t="s">
        <v>31</v>
      </c>
      <c r="G792" cm="1">
        <f t="array" ref="G792">_xlfn.IFS(marketing_campaign[[#This Row],[Marital_Status]]="Single",K792+L792+1,marketing_campaign[[#This Row],[Marital_Status]]="Together",K792+L792+2,marketing_campaign[[#This Row],[Marital_Status]]="Alone",K792+L792+1,marketing_campaign[[#This Row],[Marital_Status]]="Married",K792+L792+2,marketing_campaign[[#This Row],[Marital_Status]]="Divorced",K792+L792+1,marketing_campaign[[#This Row],[Marital_Status]]="YOLO",K792+L792+1,marketing_campaign[[#This Row],[Marital_Status]]="Absurd",K792+L792+1,marketing_campaign[[#This Row],[Marital_Status]]="Widow",K792+L792+1)</f>
        <v>2</v>
      </c>
      <c r="H792" t="str" cm="1">
        <f t="array" ref="H792">_xlfn.IFS(marketing_campaign[[#This Row],[Family_size]]=1,"Family_with_one_child",marketing_campaign[[#This Row],[Family_size]]&gt;1,"Family_with_more_children")</f>
        <v>Family_with_more_children</v>
      </c>
      <c r="I792">
        <v>62847</v>
      </c>
      <c r="J792" t="str">
        <f>IF(marketing_campaign[[#This Row],[Income]]&gt;=Sheet21!B842,"high_income","low_income")</f>
        <v>high_income</v>
      </c>
      <c r="K792">
        <v>0</v>
      </c>
      <c r="L792">
        <v>0</v>
      </c>
      <c r="M792" s="1">
        <v>41289</v>
      </c>
      <c r="N792">
        <v>45</v>
      </c>
      <c r="O792" t="str" cm="1">
        <f t="array" ref="O792">_xlfn.IFS(AND(marketing_campaign[[#This Row],[Recency]]&gt;=0,marketing_campaign[[#This Row],[Recency]]&lt;=14),"Early Recency",AND(marketing_campaign[[#This Row],[Recency]]&gt;=15,marketing_campaign[[#This Row],[Recency]]&lt;=31),"Mid-Recency",marketing_campaign[[#This Row],[Recency]]&gt;=32,"high Recency")</f>
        <v>high Recency</v>
      </c>
      <c r="P792">
        <v>521</v>
      </c>
      <c r="Q792">
        <v>168</v>
      </c>
      <c r="R792">
        <v>706</v>
      </c>
      <c r="S792">
        <v>80</v>
      </c>
      <c r="T792">
        <v>76</v>
      </c>
      <c r="U792">
        <v>61</v>
      </c>
      <c r="V792">
        <f>marketing_campaign[[#This Row],[MntGoldProds]]+marketing_campaign[[#This Row],[MntSweetProducts]]+marketing_campaign[[#This Row],[MntFishProducts]]+marketing_campaign[[#This Row],[MntMeatProducts]]+marketing_campaign[[#This Row],[MntFruits]]+marketing_campaign[[#This Row],[MntWines]]</f>
        <v>1612</v>
      </c>
      <c r="W792">
        <v>1</v>
      </c>
      <c r="X792">
        <v>3</v>
      </c>
      <c r="Y792">
        <v>6</v>
      </c>
      <c r="Z792">
        <v>4</v>
      </c>
      <c r="AA792">
        <f t="shared" si="25"/>
        <v>14</v>
      </c>
      <c r="AB792" t="str" cm="1">
        <f t="array" ref="AB792">_xlfn.IFS(AND(AA792&gt;=0,AA792&lt;=15),"low purchase",AND(AA792&gt;=16,AA792&lt;=30),"mid purchase",AA792&gt;=31,"high purchase")</f>
        <v>low purchase</v>
      </c>
      <c r="AC792">
        <v>2</v>
      </c>
      <c r="AD792" t="str">
        <f>IF(marketing_campaign[[#This Row],[NumWebVisitsMonth]]&gt;=5.3,"higher_webvists","lower_webvisits")</f>
        <v>lower_webvisits</v>
      </c>
      <c r="AE792">
        <v>0</v>
      </c>
      <c r="AF792">
        <v>0</v>
      </c>
      <c r="AG792">
        <v>0</v>
      </c>
      <c r="AH792">
        <v>0</v>
      </c>
      <c r="AI792">
        <v>0</v>
      </c>
      <c r="AJ792">
        <v>0</v>
      </c>
      <c r="AK792">
        <v>3</v>
      </c>
      <c r="AL792">
        <v>11</v>
      </c>
      <c r="AM792">
        <v>0</v>
      </c>
      <c r="AN792">
        <f>marketing_campaign[[#This Row],[AcceptedCmp2]]+marketing_campaign[[#This Row],[AcceptedCmp1]]+marketing_campaign[[#This Row],[AcceptedCmp5]]+marketing_campaign[[#This Row],[AcceptedCmp4]]+marketing_campaign[[#This Row],[AcceptedCmp3]]+marketing_campaign[[#This Row],[Response]]</f>
        <v>0</v>
      </c>
      <c r="AO792" t="str" cm="1">
        <f t="array" ref="AO79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93" spans="1:41" x14ac:dyDescent="0.35">
      <c r="A793">
        <v>10446</v>
      </c>
      <c r="B793">
        <v>1957</v>
      </c>
      <c r="C793">
        <f t="shared" ca="1" si="24"/>
        <v>69</v>
      </c>
      <c r="D793" t="str" cm="1">
        <f t="array" aca="1" ref="D79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93" t="s">
        <v>32</v>
      </c>
      <c r="F793" t="s">
        <v>33</v>
      </c>
      <c r="G793" cm="1">
        <f t="array" ref="G793">_xlfn.IFS(marketing_campaign[[#This Row],[Marital_Status]]="Single",K793+L793+1,marketing_campaign[[#This Row],[Marital_Status]]="Together",K793+L793+2,marketing_campaign[[#This Row],[Marital_Status]]="Alone",K793+L793+1,marketing_campaign[[#This Row],[Marital_Status]]="Married",K793+L793+2,marketing_campaign[[#This Row],[Marital_Status]]="Divorced",K793+L793+1,marketing_campaign[[#This Row],[Marital_Status]]="YOLO",K793+L793+1,marketing_campaign[[#This Row],[Marital_Status]]="Absurd",K793+L793+1,marketing_campaign[[#This Row],[Marital_Status]]="Widow",K793+L793+1)</f>
        <v>2</v>
      </c>
      <c r="H793" t="str" cm="1">
        <f t="array" ref="H793">_xlfn.IFS(marketing_campaign[[#This Row],[Family_size]]=1,"Family_with_one_child",marketing_campaign[[#This Row],[Family_size]]&gt;1,"Family_with_more_children")</f>
        <v>Family_with_more_children</v>
      </c>
      <c r="I793">
        <v>82017</v>
      </c>
      <c r="J793" t="str">
        <f>IF(marketing_campaign[[#This Row],[Income]]&gt;=Sheet21!B843,"high_income","low_income")</f>
        <v>high_income</v>
      </c>
      <c r="K793">
        <v>0</v>
      </c>
      <c r="L793">
        <v>0</v>
      </c>
      <c r="M793" s="1">
        <v>41220</v>
      </c>
      <c r="N793">
        <v>58</v>
      </c>
      <c r="O793" t="str" cm="1">
        <f t="array" ref="O793">_xlfn.IFS(AND(marketing_campaign[[#This Row],[Recency]]&gt;=0,marketing_campaign[[#This Row],[Recency]]&lt;=14),"Early Recency",AND(marketing_campaign[[#This Row],[Recency]]&gt;=15,marketing_campaign[[#This Row],[Recency]]&lt;=31),"Mid-Recency",marketing_campaign[[#This Row],[Recency]]&gt;=32,"high Recency")</f>
        <v>high Recency</v>
      </c>
      <c r="P793">
        <v>184</v>
      </c>
      <c r="Q793">
        <v>23</v>
      </c>
      <c r="R793">
        <v>446</v>
      </c>
      <c r="S793">
        <v>30</v>
      </c>
      <c r="T793">
        <v>23</v>
      </c>
      <c r="U793">
        <v>23</v>
      </c>
      <c r="V793">
        <f>marketing_campaign[[#This Row],[MntGoldProds]]+marketing_campaign[[#This Row],[MntSweetProducts]]+marketing_campaign[[#This Row],[MntFishProducts]]+marketing_campaign[[#This Row],[MntMeatProducts]]+marketing_campaign[[#This Row],[MntFruits]]+marketing_campaign[[#This Row],[MntWines]]</f>
        <v>729</v>
      </c>
      <c r="W793">
        <v>1</v>
      </c>
      <c r="X793">
        <v>5</v>
      </c>
      <c r="Y793">
        <v>4</v>
      </c>
      <c r="Z793">
        <v>7</v>
      </c>
      <c r="AA793">
        <f t="shared" si="25"/>
        <v>17</v>
      </c>
      <c r="AB793" t="str" cm="1">
        <f t="array" ref="AB793">_xlfn.IFS(AND(AA793&gt;=0,AA793&lt;=15),"low purchase",AND(AA793&gt;=16,AA793&lt;=30),"mid purchase",AA793&gt;=31,"high purchase")</f>
        <v>mid purchase</v>
      </c>
      <c r="AC793">
        <v>2</v>
      </c>
      <c r="AD793" t="str">
        <f>IF(marketing_campaign[[#This Row],[NumWebVisitsMonth]]&gt;=5.3,"higher_webvists","lower_webvisits")</f>
        <v>lower_webvisits</v>
      </c>
      <c r="AE793">
        <v>0</v>
      </c>
      <c r="AF793">
        <v>1</v>
      </c>
      <c r="AG793">
        <v>1</v>
      </c>
      <c r="AH793">
        <v>1</v>
      </c>
      <c r="AI793">
        <v>0</v>
      </c>
      <c r="AJ793">
        <v>0</v>
      </c>
      <c r="AK793">
        <v>3</v>
      </c>
      <c r="AL793">
        <v>11</v>
      </c>
      <c r="AM793">
        <v>1</v>
      </c>
      <c r="AN793">
        <f>marketing_campaign[[#This Row],[AcceptedCmp2]]+marketing_campaign[[#This Row],[AcceptedCmp1]]+marketing_campaign[[#This Row],[AcceptedCmp5]]+marketing_campaign[[#This Row],[AcceptedCmp4]]+marketing_campaign[[#This Row],[AcceptedCmp3]]+marketing_campaign[[#This Row],[Response]]</f>
        <v>4</v>
      </c>
      <c r="AO793" t="str" cm="1">
        <f t="array" ref="AO79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4/5 campaign accepted</v>
      </c>
    </row>
    <row r="794" spans="1:41" x14ac:dyDescent="0.35">
      <c r="A794">
        <v>3479</v>
      </c>
      <c r="B794">
        <v>1950</v>
      </c>
      <c r="C794">
        <f t="shared" ca="1" si="24"/>
        <v>76</v>
      </c>
      <c r="D794" t="str" cm="1">
        <f t="array" aca="1" ref="D79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94" t="s">
        <v>29</v>
      </c>
      <c r="F794" t="s">
        <v>30</v>
      </c>
      <c r="G794" cm="1">
        <f t="array" ref="G794">_xlfn.IFS(marketing_campaign[[#This Row],[Marital_Status]]="Single",K794+L794+1,marketing_campaign[[#This Row],[Marital_Status]]="Together",K794+L794+2,marketing_campaign[[#This Row],[Marital_Status]]="Alone",K794+L794+1,marketing_campaign[[#This Row],[Marital_Status]]="Married",K794+L794+2,marketing_campaign[[#This Row],[Marital_Status]]="Divorced",K794+L794+1,marketing_campaign[[#This Row],[Marital_Status]]="YOLO",K794+L794+1,marketing_campaign[[#This Row],[Marital_Status]]="Absurd",K794+L794+1,marketing_campaign[[#This Row],[Marital_Status]]="Widow",K794+L794+1)</f>
        <v>1</v>
      </c>
      <c r="H794" t="str" cm="1">
        <f t="array" ref="H794">_xlfn.IFS(marketing_campaign[[#This Row],[Family_size]]=1,"Family_with_one_child",marketing_campaign[[#This Row],[Family_size]]&gt;1,"Family_with_more_children")</f>
        <v>Family_with_one_child</v>
      </c>
      <c r="I794">
        <v>16813</v>
      </c>
      <c r="J794" t="str">
        <f>IF(marketing_campaign[[#This Row],[Income]]&gt;=Sheet21!B844,"high_income","low_income")</f>
        <v>high_income</v>
      </c>
      <c r="K794">
        <v>0</v>
      </c>
      <c r="L794">
        <v>0</v>
      </c>
      <c r="M794" s="1">
        <v>41474</v>
      </c>
      <c r="N794">
        <v>49</v>
      </c>
      <c r="O794" t="str" cm="1">
        <f t="array" ref="O794">_xlfn.IFS(AND(marketing_campaign[[#This Row],[Recency]]&gt;=0,marketing_campaign[[#This Row],[Recency]]&lt;=14),"Early Recency",AND(marketing_campaign[[#This Row],[Recency]]&gt;=15,marketing_campaign[[#This Row],[Recency]]&lt;=31),"Mid-Recency",marketing_campaign[[#This Row],[Recency]]&gt;=32,"high Recency")</f>
        <v>high Recency</v>
      </c>
      <c r="P794">
        <v>4</v>
      </c>
      <c r="Q794">
        <v>8</v>
      </c>
      <c r="R794">
        <v>11</v>
      </c>
      <c r="S794">
        <v>12</v>
      </c>
      <c r="T794">
        <v>2</v>
      </c>
      <c r="U794">
        <v>13</v>
      </c>
      <c r="V794">
        <f>marketing_campaign[[#This Row],[MntGoldProds]]+marketing_campaign[[#This Row],[MntSweetProducts]]+marketing_campaign[[#This Row],[MntFishProducts]]+marketing_campaign[[#This Row],[MntMeatProducts]]+marketing_campaign[[#This Row],[MntFruits]]+marketing_campaign[[#This Row],[MntWines]]</f>
        <v>50</v>
      </c>
      <c r="W794">
        <v>1</v>
      </c>
      <c r="X794">
        <v>2</v>
      </c>
      <c r="Y794">
        <v>0</v>
      </c>
      <c r="Z794">
        <v>3</v>
      </c>
      <c r="AA794">
        <f t="shared" si="25"/>
        <v>6</v>
      </c>
      <c r="AB794" t="str" cm="1">
        <f t="array" ref="AB794">_xlfn.IFS(AND(AA794&gt;=0,AA794&lt;=15),"low purchase",AND(AA794&gt;=16,AA794&lt;=30),"mid purchase",AA794&gt;=31,"high purchase")</f>
        <v>low purchase</v>
      </c>
      <c r="AC794">
        <v>7</v>
      </c>
      <c r="AD794" t="str">
        <f>IF(marketing_campaign[[#This Row],[NumWebVisitsMonth]]&gt;=5.3,"higher_webvists","lower_webvisits")</f>
        <v>higher_webvists</v>
      </c>
      <c r="AE794">
        <v>1</v>
      </c>
      <c r="AF794">
        <v>0</v>
      </c>
      <c r="AG794">
        <v>0</v>
      </c>
      <c r="AH794">
        <v>0</v>
      </c>
      <c r="AI794">
        <v>0</v>
      </c>
      <c r="AJ794">
        <v>0</v>
      </c>
      <c r="AK794">
        <v>3</v>
      </c>
      <c r="AL794">
        <v>11</v>
      </c>
      <c r="AM794">
        <v>0</v>
      </c>
      <c r="AN794">
        <f>marketing_campaign[[#This Row],[AcceptedCmp2]]+marketing_campaign[[#This Row],[AcceptedCmp1]]+marketing_campaign[[#This Row],[AcceptedCmp5]]+marketing_campaign[[#This Row],[AcceptedCmp4]]+marketing_campaign[[#This Row],[AcceptedCmp3]]+marketing_campaign[[#This Row],[Response]]</f>
        <v>1</v>
      </c>
      <c r="AO794" t="str" cm="1">
        <f t="array" ref="AO79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795" spans="1:41" x14ac:dyDescent="0.35">
      <c r="A795">
        <v>11075</v>
      </c>
      <c r="B795">
        <v>1978</v>
      </c>
      <c r="C795">
        <f t="shared" ca="1" si="24"/>
        <v>48</v>
      </c>
      <c r="D795" t="str" cm="1">
        <f t="array" aca="1" ref="D79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95" t="s">
        <v>29</v>
      </c>
      <c r="F795" t="s">
        <v>33</v>
      </c>
      <c r="G795" cm="1">
        <f t="array" ref="G795">_xlfn.IFS(marketing_campaign[[#This Row],[Marital_Status]]="Single",K795+L795+1,marketing_campaign[[#This Row],[Marital_Status]]="Together",K795+L795+2,marketing_campaign[[#This Row],[Marital_Status]]="Alone",K795+L795+1,marketing_campaign[[#This Row],[Marital_Status]]="Married",K795+L795+2,marketing_campaign[[#This Row],[Marital_Status]]="Divorced",K795+L795+1,marketing_campaign[[#This Row],[Marital_Status]]="YOLO",K795+L795+1,marketing_campaign[[#This Row],[Marital_Status]]="Absurd",K795+L795+1,marketing_campaign[[#This Row],[Marital_Status]]="Widow",K795+L795+1)</f>
        <v>4</v>
      </c>
      <c r="H795" t="str" cm="1">
        <f t="array" ref="H795">_xlfn.IFS(marketing_campaign[[#This Row],[Family_size]]=1,"Family_with_one_child",marketing_campaign[[#This Row],[Family_size]]&gt;1,"Family_with_more_children")</f>
        <v>Family_with_more_children</v>
      </c>
      <c r="I795">
        <v>51267</v>
      </c>
      <c r="J795" t="str">
        <f>IF(marketing_campaign[[#This Row],[Income]]&gt;=Sheet21!B845,"high_income","low_income")</f>
        <v>high_income</v>
      </c>
      <c r="K795">
        <v>1</v>
      </c>
      <c r="L795">
        <v>1</v>
      </c>
      <c r="M795" s="1">
        <v>41576</v>
      </c>
      <c r="N795">
        <v>37</v>
      </c>
      <c r="O795" t="str" cm="1">
        <f t="array" ref="O795">_xlfn.IFS(AND(marketing_campaign[[#This Row],[Recency]]&gt;=0,marketing_campaign[[#This Row],[Recency]]&lt;=14),"Early Recency",AND(marketing_campaign[[#This Row],[Recency]]&gt;=15,marketing_campaign[[#This Row],[Recency]]&lt;=31),"Mid-Recency",marketing_campaign[[#This Row],[Recency]]&gt;=32,"high Recency")</f>
        <v>high Recency</v>
      </c>
      <c r="P795">
        <v>183</v>
      </c>
      <c r="Q795">
        <v>2</v>
      </c>
      <c r="R795">
        <v>64</v>
      </c>
      <c r="S795">
        <v>7</v>
      </c>
      <c r="T795">
        <v>2</v>
      </c>
      <c r="U795">
        <v>12</v>
      </c>
      <c r="V795">
        <f>marketing_campaign[[#This Row],[MntGoldProds]]+marketing_campaign[[#This Row],[MntSweetProducts]]+marketing_campaign[[#This Row],[MntFishProducts]]+marketing_campaign[[#This Row],[MntMeatProducts]]+marketing_campaign[[#This Row],[MntFruits]]+marketing_campaign[[#This Row],[MntWines]]</f>
        <v>270</v>
      </c>
      <c r="W795">
        <v>4</v>
      </c>
      <c r="X795">
        <v>3</v>
      </c>
      <c r="Y795">
        <v>3</v>
      </c>
      <c r="Z795">
        <v>5</v>
      </c>
      <c r="AA795">
        <f t="shared" si="25"/>
        <v>15</v>
      </c>
      <c r="AB795" t="str" cm="1">
        <f t="array" ref="AB795">_xlfn.IFS(AND(AA795&gt;=0,AA795&lt;=15),"low purchase",AND(AA795&gt;=16,AA795&lt;=30),"mid purchase",AA795&gt;=31,"high purchase")</f>
        <v>low purchase</v>
      </c>
      <c r="AC795">
        <v>4</v>
      </c>
      <c r="AD795" t="str">
        <f>IF(marketing_campaign[[#This Row],[NumWebVisitsMonth]]&gt;=5.3,"higher_webvists","lower_webvisits")</f>
        <v>lower_webvisits</v>
      </c>
      <c r="AE795">
        <v>0</v>
      </c>
      <c r="AF795">
        <v>0</v>
      </c>
      <c r="AG795">
        <v>0</v>
      </c>
      <c r="AH795">
        <v>0</v>
      </c>
      <c r="AI795">
        <v>0</v>
      </c>
      <c r="AJ795">
        <v>0</v>
      </c>
      <c r="AK795">
        <v>3</v>
      </c>
      <c r="AL795">
        <v>11</v>
      </c>
      <c r="AM795">
        <v>0</v>
      </c>
      <c r="AN795">
        <f>marketing_campaign[[#This Row],[AcceptedCmp2]]+marketing_campaign[[#This Row],[AcceptedCmp1]]+marketing_campaign[[#This Row],[AcceptedCmp5]]+marketing_campaign[[#This Row],[AcceptedCmp4]]+marketing_campaign[[#This Row],[AcceptedCmp3]]+marketing_campaign[[#This Row],[Response]]</f>
        <v>0</v>
      </c>
      <c r="AO795" t="str" cm="1">
        <f t="array" ref="AO79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96" spans="1:41" x14ac:dyDescent="0.35">
      <c r="A796">
        <v>4442</v>
      </c>
      <c r="B796">
        <v>1961</v>
      </c>
      <c r="C796">
        <f t="shared" ca="1" si="24"/>
        <v>65</v>
      </c>
      <c r="D796" t="str" cm="1">
        <f t="array" aca="1" ref="D79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96" t="s">
        <v>29</v>
      </c>
      <c r="F796" t="s">
        <v>30</v>
      </c>
      <c r="G796" cm="1">
        <f t="array" ref="G796">_xlfn.IFS(marketing_campaign[[#This Row],[Marital_Status]]="Single",K796+L796+1,marketing_campaign[[#This Row],[Marital_Status]]="Together",K796+L796+2,marketing_campaign[[#This Row],[Marital_Status]]="Alone",K796+L796+1,marketing_campaign[[#This Row],[Marital_Status]]="Married",K796+L796+2,marketing_campaign[[#This Row],[Marital_Status]]="Divorced",K796+L796+1,marketing_campaign[[#This Row],[Marital_Status]]="YOLO",K796+L796+1,marketing_campaign[[#This Row],[Marital_Status]]="Absurd",K796+L796+1,marketing_campaign[[#This Row],[Marital_Status]]="Widow",K796+L796+1)</f>
        <v>2</v>
      </c>
      <c r="H796" t="str" cm="1">
        <f t="array" ref="H796">_xlfn.IFS(marketing_campaign[[#This Row],[Family_size]]=1,"Family_with_one_child",marketing_campaign[[#This Row],[Family_size]]&gt;1,"Family_with_more_children")</f>
        <v>Family_with_more_children</v>
      </c>
      <c r="I796">
        <v>46524</v>
      </c>
      <c r="J796" t="str">
        <f>IF(marketing_campaign[[#This Row],[Income]]&gt;=Sheet21!B846,"high_income","low_income")</f>
        <v>high_income</v>
      </c>
      <c r="K796">
        <v>0</v>
      </c>
      <c r="L796">
        <v>1</v>
      </c>
      <c r="M796" s="1">
        <v>41369</v>
      </c>
      <c r="N796">
        <v>70</v>
      </c>
      <c r="O796" t="str" cm="1">
        <f t="array" ref="O796">_xlfn.IFS(AND(marketing_campaign[[#This Row],[Recency]]&gt;=0,marketing_campaign[[#This Row],[Recency]]&lt;=14),"Early Recency",AND(marketing_campaign[[#This Row],[Recency]]&gt;=15,marketing_campaign[[#This Row],[Recency]]&lt;=31),"Mid-Recency",marketing_campaign[[#This Row],[Recency]]&gt;=32,"high Recency")</f>
        <v>high Recency</v>
      </c>
      <c r="P796">
        <v>31</v>
      </c>
      <c r="Q796">
        <v>19</v>
      </c>
      <c r="R796">
        <v>35</v>
      </c>
      <c r="S796">
        <v>26</v>
      </c>
      <c r="T796">
        <v>14</v>
      </c>
      <c r="U796">
        <v>52</v>
      </c>
      <c r="V796">
        <f>marketing_campaign[[#This Row],[MntGoldProds]]+marketing_campaign[[#This Row],[MntSweetProducts]]+marketing_campaign[[#This Row],[MntFishProducts]]+marketing_campaign[[#This Row],[MntMeatProducts]]+marketing_campaign[[#This Row],[MntFruits]]+marketing_campaign[[#This Row],[MntWines]]</f>
        <v>177</v>
      </c>
      <c r="W796">
        <v>2</v>
      </c>
      <c r="X796">
        <v>1</v>
      </c>
      <c r="Y796">
        <v>1</v>
      </c>
      <c r="Z796">
        <v>5</v>
      </c>
      <c r="AA796">
        <f t="shared" si="25"/>
        <v>9</v>
      </c>
      <c r="AB796" t="str" cm="1">
        <f t="array" ref="AB796">_xlfn.IFS(AND(AA796&gt;=0,AA796&lt;=15),"low purchase",AND(AA796&gt;=16,AA796&lt;=30),"mid purchase",AA796&gt;=31,"high purchase")</f>
        <v>low purchase</v>
      </c>
      <c r="AC796">
        <v>3</v>
      </c>
      <c r="AD796" t="str">
        <f>IF(marketing_campaign[[#This Row],[NumWebVisitsMonth]]&gt;=5.3,"higher_webvists","lower_webvisits")</f>
        <v>lower_webvisits</v>
      </c>
      <c r="AE796">
        <v>0</v>
      </c>
      <c r="AF796">
        <v>0</v>
      </c>
      <c r="AG796">
        <v>0</v>
      </c>
      <c r="AH796">
        <v>0</v>
      </c>
      <c r="AI796">
        <v>0</v>
      </c>
      <c r="AJ796">
        <v>0</v>
      </c>
      <c r="AK796">
        <v>3</v>
      </c>
      <c r="AL796">
        <v>11</v>
      </c>
      <c r="AM796">
        <v>0</v>
      </c>
      <c r="AN796">
        <f>marketing_campaign[[#This Row],[AcceptedCmp2]]+marketing_campaign[[#This Row],[AcceptedCmp1]]+marketing_campaign[[#This Row],[AcceptedCmp5]]+marketing_campaign[[#This Row],[AcceptedCmp4]]+marketing_campaign[[#This Row],[AcceptedCmp3]]+marketing_campaign[[#This Row],[Response]]</f>
        <v>0</v>
      </c>
      <c r="AO796" t="str" cm="1">
        <f t="array" ref="AO79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97" spans="1:41" x14ac:dyDescent="0.35">
      <c r="A797">
        <v>199</v>
      </c>
      <c r="B797">
        <v>1962</v>
      </c>
      <c r="C797">
        <f t="shared" ca="1" si="24"/>
        <v>64</v>
      </c>
      <c r="D797" t="str" cm="1">
        <f t="array" aca="1" ref="D79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97" t="s">
        <v>34</v>
      </c>
      <c r="F797" t="s">
        <v>30</v>
      </c>
      <c r="G797" cm="1">
        <f t="array" ref="G797">_xlfn.IFS(marketing_campaign[[#This Row],[Marital_Status]]="Single",K797+L797+1,marketing_campaign[[#This Row],[Marital_Status]]="Together",K797+L797+2,marketing_campaign[[#This Row],[Marital_Status]]="Alone",K797+L797+1,marketing_campaign[[#This Row],[Marital_Status]]="Married",K797+L797+2,marketing_campaign[[#This Row],[Marital_Status]]="Divorced",K797+L797+1,marketing_campaign[[#This Row],[Marital_Status]]="YOLO",K797+L797+1,marketing_campaign[[#This Row],[Marital_Status]]="Absurd",K797+L797+1,marketing_campaign[[#This Row],[Marital_Status]]="Widow",K797+L797+1)</f>
        <v>1</v>
      </c>
      <c r="H797" t="str" cm="1">
        <f t="array" ref="H797">_xlfn.IFS(marketing_campaign[[#This Row],[Family_size]]=1,"Family_with_one_child",marketing_campaign[[#This Row],[Family_size]]&gt;1,"Family_with_more_children")</f>
        <v>Family_with_one_child</v>
      </c>
      <c r="I797">
        <v>45183</v>
      </c>
      <c r="J797" t="str">
        <f>IF(marketing_campaign[[#This Row],[Income]]&gt;=Sheet21!B847,"high_income","low_income")</f>
        <v>high_income</v>
      </c>
      <c r="K797">
        <v>0</v>
      </c>
      <c r="L797">
        <v>0</v>
      </c>
      <c r="M797" s="1">
        <v>41294</v>
      </c>
      <c r="N797">
        <v>33</v>
      </c>
      <c r="O797" t="str" cm="1">
        <f t="array" ref="O797">_xlfn.IFS(AND(marketing_campaign[[#This Row],[Recency]]&gt;=0,marketing_campaign[[#This Row],[Recency]]&lt;=14),"Early Recency",AND(marketing_campaign[[#This Row],[Recency]]&gt;=15,marketing_campaign[[#This Row],[Recency]]&lt;=31),"Mid-Recency",marketing_campaign[[#This Row],[Recency]]&gt;=32,"high Recency")</f>
        <v>high Recency</v>
      </c>
      <c r="P797">
        <v>219</v>
      </c>
      <c r="Q797">
        <v>3</v>
      </c>
      <c r="R797">
        <v>60</v>
      </c>
      <c r="S797">
        <v>12</v>
      </c>
      <c r="T797">
        <v>9</v>
      </c>
      <c r="U797">
        <v>12</v>
      </c>
      <c r="V797">
        <f>marketing_campaign[[#This Row],[MntGoldProds]]+marketing_campaign[[#This Row],[MntSweetProducts]]+marketing_campaign[[#This Row],[MntFishProducts]]+marketing_campaign[[#This Row],[MntMeatProducts]]+marketing_campaign[[#This Row],[MntFruits]]+marketing_campaign[[#This Row],[MntWines]]</f>
        <v>315</v>
      </c>
      <c r="W797">
        <v>1</v>
      </c>
      <c r="X797">
        <v>4</v>
      </c>
      <c r="Y797">
        <v>1</v>
      </c>
      <c r="Z797">
        <v>7</v>
      </c>
      <c r="AA797">
        <f t="shared" si="25"/>
        <v>13</v>
      </c>
      <c r="AB797" t="str" cm="1">
        <f t="array" ref="AB797">_xlfn.IFS(AND(AA797&gt;=0,AA797&lt;=15),"low purchase",AND(AA797&gt;=16,AA797&lt;=30),"mid purchase",AA797&gt;=31,"high purchase")</f>
        <v>low purchase</v>
      </c>
      <c r="AC797">
        <v>7</v>
      </c>
      <c r="AD797" t="str">
        <f>IF(marketing_campaign[[#This Row],[NumWebVisitsMonth]]&gt;=5.3,"higher_webvists","lower_webvisits")</f>
        <v>higher_webvists</v>
      </c>
      <c r="AE797">
        <v>0</v>
      </c>
      <c r="AF797">
        <v>1</v>
      </c>
      <c r="AG797">
        <v>0</v>
      </c>
      <c r="AH797">
        <v>0</v>
      </c>
      <c r="AI797">
        <v>0</v>
      </c>
      <c r="AJ797">
        <v>0</v>
      </c>
      <c r="AK797">
        <v>3</v>
      </c>
      <c r="AL797">
        <v>11</v>
      </c>
      <c r="AM797">
        <v>0</v>
      </c>
      <c r="AN797">
        <f>marketing_campaign[[#This Row],[AcceptedCmp2]]+marketing_campaign[[#This Row],[AcceptedCmp1]]+marketing_campaign[[#This Row],[AcceptedCmp5]]+marketing_campaign[[#This Row],[AcceptedCmp4]]+marketing_campaign[[#This Row],[AcceptedCmp3]]+marketing_campaign[[#This Row],[Response]]</f>
        <v>1</v>
      </c>
      <c r="AO797" t="str" cm="1">
        <f t="array" ref="AO79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798" spans="1:41" x14ac:dyDescent="0.35">
      <c r="A798">
        <v>6722</v>
      </c>
      <c r="B798">
        <v>1954</v>
      </c>
      <c r="C798">
        <f t="shared" ca="1" si="24"/>
        <v>72</v>
      </c>
      <c r="D798" t="str" cm="1">
        <f t="array" aca="1" ref="D79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98" t="s">
        <v>32</v>
      </c>
      <c r="F798" t="s">
        <v>33</v>
      </c>
      <c r="G798" cm="1">
        <f t="array" ref="G798">_xlfn.IFS(marketing_campaign[[#This Row],[Marital_Status]]="Single",K798+L798+1,marketing_campaign[[#This Row],[Marital_Status]]="Together",K798+L798+2,marketing_campaign[[#This Row],[Marital_Status]]="Alone",K798+L798+1,marketing_campaign[[#This Row],[Marital_Status]]="Married",K798+L798+2,marketing_campaign[[#This Row],[Marital_Status]]="Divorced",K798+L798+1,marketing_campaign[[#This Row],[Marital_Status]]="YOLO",K798+L798+1,marketing_campaign[[#This Row],[Marital_Status]]="Absurd",K798+L798+1,marketing_campaign[[#This Row],[Marital_Status]]="Widow",K798+L798+1)</f>
        <v>3</v>
      </c>
      <c r="H798" t="str" cm="1">
        <f t="array" ref="H798">_xlfn.IFS(marketing_campaign[[#This Row],[Family_size]]=1,"Family_with_one_child",marketing_campaign[[#This Row],[Family_size]]&gt;1,"Family_with_more_children")</f>
        <v>Family_with_more_children</v>
      </c>
      <c r="I798">
        <v>70421</v>
      </c>
      <c r="J798" t="str">
        <f>IF(marketing_campaign[[#This Row],[Income]]&gt;=Sheet21!B848,"high_income","low_income")</f>
        <v>high_income</v>
      </c>
      <c r="K798">
        <v>0</v>
      </c>
      <c r="L798">
        <v>1</v>
      </c>
      <c r="M798" s="1">
        <v>41818</v>
      </c>
      <c r="N798">
        <v>98</v>
      </c>
      <c r="O798" t="str" cm="1">
        <f t="array" ref="O798">_xlfn.IFS(AND(marketing_campaign[[#This Row],[Recency]]&gt;=0,marketing_campaign[[#This Row],[Recency]]&lt;=14),"Early Recency",AND(marketing_campaign[[#This Row],[Recency]]&gt;=15,marketing_campaign[[#This Row],[Recency]]&lt;=31),"Mid-Recency",marketing_campaign[[#This Row],[Recency]]&gt;=32,"high Recency")</f>
        <v>high Recency</v>
      </c>
      <c r="P798">
        <v>479</v>
      </c>
      <c r="Q798">
        <v>28</v>
      </c>
      <c r="R798">
        <v>136</v>
      </c>
      <c r="S798">
        <v>75</v>
      </c>
      <c r="T798">
        <v>14</v>
      </c>
      <c r="U798">
        <v>35</v>
      </c>
      <c r="V798">
        <f>marketing_campaign[[#This Row],[MntGoldProds]]+marketing_campaign[[#This Row],[MntSweetProducts]]+marketing_campaign[[#This Row],[MntFishProducts]]+marketing_campaign[[#This Row],[MntMeatProducts]]+marketing_campaign[[#This Row],[MntFruits]]+marketing_campaign[[#This Row],[MntWines]]</f>
        <v>767</v>
      </c>
      <c r="W798">
        <v>3</v>
      </c>
      <c r="X798">
        <v>10</v>
      </c>
      <c r="Y798">
        <v>3</v>
      </c>
      <c r="Z798">
        <v>7</v>
      </c>
      <c r="AA798">
        <f t="shared" si="25"/>
        <v>23</v>
      </c>
      <c r="AB798" t="str" cm="1">
        <f t="array" ref="AB798">_xlfn.IFS(AND(AA798&gt;=0,AA798&lt;=15),"low purchase",AND(AA798&gt;=16,AA798&lt;=30),"mid purchase",AA798&gt;=31,"high purchase")</f>
        <v>mid purchase</v>
      </c>
      <c r="AC798">
        <v>6</v>
      </c>
      <c r="AD798" t="str">
        <f>IF(marketing_campaign[[#This Row],[NumWebVisitsMonth]]&gt;=5.3,"higher_webvists","lower_webvisits")</f>
        <v>higher_webvists</v>
      </c>
      <c r="AE798">
        <v>0</v>
      </c>
      <c r="AF798">
        <v>0</v>
      </c>
      <c r="AG798">
        <v>0</v>
      </c>
      <c r="AH798">
        <v>0</v>
      </c>
      <c r="AI798">
        <v>0</v>
      </c>
      <c r="AJ798">
        <v>0</v>
      </c>
      <c r="AK798">
        <v>3</v>
      </c>
      <c r="AL798">
        <v>11</v>
      </c>
      <c r="AM798">
        <v>0</v>
      </c>
      <c r="AN798">
        <f>marketing_campaign[[#This Row],[AcceptedCmp2]]+marketing_campaign[[#This Row],[AcceptedCmp1]]+marketing_campaign[[#This Row],[AcceptedCmp5]]+marketing_campaign[[#This Row],[AcceptedCmp4]]+marketing_campaign[[#This Row],[AcceptedCmp3]]+marketing_campaign[[#This Row],[Response]]</f>
        <v>0</v>
      </c>
      <c r="AO798" t="str" cm="1">
        <f t="array" ref="AO79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799" spans="1:41" x14ac:dyDescent="0.35">
      <c r="A799">
        <v>796</v>
      </c>
      <c r="B799">
        <v>1965</v>
      </c>
      <c r="C799">
        <f t="shared" ca="1" si="24"/>
        <v>61</v>
      </c>
      <c r="D799" t="str" cm="1">
        <f t="array" aca="1" ref="D79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99" t="s">
        <v>37</v>
      </c>
      <c r="F799" t="s">
        <v>35</v>
      </c>
      <c r="G799" cm="1">
        <f t="array" ref="G799">_xlfn.IFS(marketing_campaign[[#This Row],[Marital_Status]]="Single",K799+L799+1,marketing_campaign[[#This Row],[Marital_Status]]="Together",K799+L799+2,marketing_campaign[[#This Row],[Marital_Status]]="Alone",K799+L799+1,marketing_campaign[[#This Row],[Marital_Status]]="Married",K799+L799+2,marketing_campaign[[#This Row],[Marital_Status]]="Divorced",K799+L799+1,marketing_campaign[[#This Row],[Marital_Status]]="YOLO",K799+L799+1,marketing_campaign[[#This Row],[Marital_Status]]="Absurd",K799+L799+1,marketing_campaign[[#This Row],[Marital_Status]]="Widow",K799+L799+1)</f>
        <v>2</v>
      </c>
      <c r="H799" t="str" cm="1">
        <f t="array" ref="H799">_xlfn.IFS(marketing_campaign[[#This Row],[Family_size]]=1,"Family_with_one_child",marketing_campaign[[#This Row],[Family_size]]&gt;1,"Family_with_more_children")</f>
        <v>Family_with_more_children</v>
      </c>
      <c r="I799">
        <v>60161</v>
      </c>
      <c r="J799" t="str">
        <f>IF(marketing_campaign[[#This Row],[Income]]&gt;=Sheet21!B849,"high_income","low_income")</f>
        <v>high_income</v>
      </c>
      <c r="K799">
        <v>0</v>
      </c>
      <c r="L799">
        <v>1</v>
      </c>
      <c r="M799" s="1">
        <v>41205</v>
      </c>
      <c r="N799">
        <v>17</v>
      </c>
      <c r="O799" t="str" cm="1">
        <f t="array" ref="O799">_xlfn.IFS(AND(marketing_campaign[[#This Row],[Recency]]&gt;=0,marketing_campaign[[#This Row],[Recency]]&lt;=14),"Early Recency",AND(marketing_campaign[[#This Row],[Recency]]&gt;=15,marketing_campaign[[#This Row],[Recency]]&lt;=31),"Mid-Recency",marketing_campaign[[#This Row],[Recency]]&gt;=32,"high Recency")</f>
        <v>Mid-Recency</v>
      </c>
      <c r="P799">
        <v>584</v>
      </c>
      <c r="Q799">
        <v>44</v>
      </c>
      <c r="R799">
        <v>212</v>
      </c>
      <c r="S799">
        <v>46</v>
      </c>
      <c r="T799">
        <v>8</v>
      </c>
      <c r="U799">
        <v>177</v>
      </c>
      <c r="V799">
        <f>marketing_campaign[[#This Row],[MntGoldProds]]+marketing_campaign[[#This Row],[MntSweetProducts]]+marketing_campaign[[#This Row],[MntFishProducts]]+marketing_campaign[[#This Row],[MntMeatProducts]]+marketing_campaign[[#This Row],[MntFruits]]+marketing_campaign[[#This Row],[MntWines]]</f>
        <v>1071</v>
      </c>
      <c r="W799">
        <v>3</v>
      </c>
      <c r="X799">
        <v>11</v>
      </c>
      <c r="Y799">
        <v>4</v>
      </c>
      <c r="Z799">
        <v>8</v>
      </c>
      <c r="AA799">
        <f t="shared" si="25"/>
        <v>26</v>
      </c>
      <c r="AB799" t="str" cm="1">
        <f t="array" ref="AB799">_xlfn.IFS(AND(AA799&gt;=0,AA799&lt;=15),"low purchase",AND(AA799&gt;=16,AA799&lt;=30),"mid purchase",AA799&gt;=31,"high purchase")</f>
        <v>mid purchase</v>
      </c>
      <c r="AC799">
        <v>8</v>
      </c>
      <c r="AD799" t="str">
        <f>IF(marketing_campaign[[#This Row],[NumWebVisitsMonth]]&gt;=5.3,"higher_webvists","lower_webvisits")</f>
        <v>higher_webvists</v>
      </c>
      <c r="AE799">
        <v>0</v>
      </c>
      <c r="AF799">
        <v>0</v>
      </c>
      <c r="AG799">
        <v>0</v>
      </c>
      <c r="AH799">
        <v>0</v>
      </c>
      <c r="AI799">
        <v>0</v>
      </c>
      <c r="AJ799">
        <v>0</v>
      </c>
      <c r="AK799">
        <v>3</v>
      </c>
      <c r="AL799">
        <v>11</v>
      </c>
      <c r="AM799">
        <v>0</v>
      </c>
      <c r="AN799">
        <f>marketing_campaign[[#This Row],[AcceptedCmp2]]+marketing_campaign[[#This Row],[AcceptedCmp1]]+marketing_campaign[[#This Row],[AcceptedCmp5]]+marketing_campaign[[#This Row],[AcceptedCmp4]]+marketing_campaign[[#This Row],[AcceptedCmp3]]+marketing_campaign[[#This Row],[Response]]</f>
        <v>0</v>
      </c>
      <c r="AO799" t="str" cm="1">
        <f t="array" ref="AO79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00" spans="1:41" x14ac:dyDescent="0.35">
      <c r="A800">
        <v>3749</v>
      </c>
      <c r="B800">
        <v>1973</v>
      </c>
      <c r="C800">
        <f t="shared" ca="1" si="24"/>
        <v>53</v>
      </c>
      <c r="D800" t="str" cm="1">
        <f t="array" aca="1" ref="D80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00" t="s">
        <v>29</v>
      </c>
      <c r="F800" t="s">
        <v>31</v>
      </c>
      <c r="G800" cm="1">
        <f t="array" ref="G800">_xlfn.IFS(marketing_campaign[[#This Row],[Marital_Status]]="Single",K800+L800+1,marketing_campaign[[#This Row],[Marital_Status]]="Together",K800+L800+2,marketing_campaign[[#This Row],[Marital_Status]]="Alone",K800+L800+1,marketing_campaign[[#This Row],[Marital_Status]]="Married",K800+L800+2,marketing_campaign[[#This Row],[Marital_Status]]="Divorced",K800+L800+1,marketing_campaign[[#This Row],[Marital_Status]]="YOLO",K800+L800+1,marketing_campaign[[#This Row],[Marital_Status]]="Absurd",K800+L800+1,marketing_campaign[[#This Row],[Marital_Status]]="Widow",K800+L800+1)</f>
        <v>2</v>
      </c>
      <c r="H800" t="str" cm="1">
        <f t="array" ref="H800">_xlfn.IFS(marketing_campaign[[#This Row],[Family_size]]=1,"Family_with_one_child",marketing_campaign[[#This Row],[Family_size]]&gt;1,"Family_with_more_children")</f>
        <v>Family_with_more_children</v>
      </c>
      <c r="I800">
        <v>73926</v>
      </c>
      <c r="J800" t="str">
        <f>IF(marketing_campaign[[#This Row],[Income]]&gt;=Sheet21!B850,"high_income","low_income")</f>
        <v>high_income</v>
      </c>
      <c r="K800">
        <v>0</v>
      </c>
      <c r="L800">
        <v>0</v>
      </c>
      <c r="M800" s="1">
        <v>41335</v>
      </c>
      <c r="N800">
        <v>54</v>
      </c>
      <c r="O800" t="str" cm="1">
        <f t="array" ref="O800">_xlfn.IFS(AND(marketing_campaign[[#This Row],[Recency]]&gt;=0,marketing_campaign[[#This Row],[Recency]]&lt;=14),"Early Recency",AND(marketing_campaign[[#This Row],[Recency]]&gt;=15,marketing_campaign[[#This Row],[Recency]]&lt;=31),"Mid-Recency",marketing_campaign[[#This Row],[Recency]]&gt;=32,"high Recency")</f>
        <v>high Recency</v>
      </c>
      <c r="P800">
        <v>627</v>
      </c>
      <c r="Q800">
        <v>91</v>
      </c>
      <c r="R800">
        <v>597</v>
      </c>
      <c r="S800">
        <v>159</v>
      </c>
      <c r="T800">
        <v>91</v>
      </c>
      <c r="U800">
        <v>15</v>
      </c>
      <c r="V800">
        <f>marketing_campaign[[#This Row],[MntGoldProds]]+marketing_campaign[[#This Row],[MntSweetProducts]]+marketing_campaign[[#This Row],[MntFishProducts]]+marketing_campaign[[#This Row],[MntMeatProducts]]+marketing_campaign[[#This Row],[MntFruits]]+marketing_campaign[[#This Row],[MntWines]]</f>
        <v>1580</v>
      </c>
      <c r="W800">
        <v>1</v>
      </c>
      <c r="X800">
        <v>6</v>
      </c>
      <c r="Y800">
        <v>5</v>
      </c>
      <c r="Z800">
        <v>12</v>
      </c>
      <c r="AA800">
        <f t="shared" si="25"/>
        <v>24</v>
      </c>
      <c r="AB800" t="str" cm="1">
        <f t="array" ref="AB800">_xlfn.IFS(AND(AA800&gt;=0,AA800&lt;=15),"low purchase",AND(AA800&gt;=16,AA800&lt;=30),"mid purchase",AA800&gt;=31,"high purchase")</f>
        <v>mid purchase</v>
      </c>
      <c r="AC800">
        <v>3</v>
      </c>
      <c r="AD800" t="str">
        <f>IF(marketing_campaign[[#This Row],[NumWebVisitsMonth]]&gt;=5.3,"higher_webvists","lower_webvisits")</f>
        <v>lower_webvisits</v>
      </c>
      <c r="AE800">
        <v>0</v>
      </c>
      <c r="AF800">
        <v>0</v>
      </c>
      <c r="AG800">
        <v>0</v>
      </c>
      <c r="AH800">
        <v>0</v>
      </c>
      <c r="AI800">
        <v>0</v>
      </c>
      <c r="AJ800">
        <v>0</v>
      </c>
      <c r="AK800">
        <v>3</v>
      </c>
      <c r="AL800">
        <v>11</v>
      </c>
      <c r="AM800">
        <v>0</v>
      </c>
      <c r="AN800">
        <f>marketing_campaign[[#This Row],[AcceptedCmp2]]+marketing_campaign[[#This Row],[AcceptedCmp1]]+marketing_campaign[[#This Row],[AcceptedCmp5]]+marketing_campaign[[#This Row],[AcceptedCmp4]]+marketing_campaign[[#This Row],[AcceptedCmp3]]+marketing_campaign[[#This Row],[Response]]</f>
        <v>0</v>
      </c>
      <c r="AO800" t="str" cm="1">
        <f t="array" ref="AO80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01" spans="1:41" x14ac:dyDescent="0.35">
      <c r="A801">
        <v>8523</v>
      </c>
      <c r="B801">
        <v>1968</v>
      </c>
      <c r="C801">
        <f t="shared" ca="1" si="24"/>
        <v>58</v>
      </c>
      <c r="D801" t="str" cm="1">
        <f t="array" aca="1" ref="D80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01" t="s">
        <v>29</v>
      </c>
      <c r="F801" t="s">
        <v>33</v>
      </c>
      <c r="G801" cm="1">
        <f t="array" ref="G801">_xlfn.IFS(marketing_campaign[[#This Row],[Marital_Status]]="Single",K801+L801+1,marketing_campaign[[#This Row],[Marital_Status]]="Together",K801+L801+2,marketing_campaign[[#This Row],[Marital_Status]]="Alone",K801+L801+1,marketing_campaign[[#This Row],[Marital_Status]]="Married",K801+L801+2,marketing_campaign[[#This Row],[Marital_Status]]="Divorced",K801+L801+1,marketing_campaign[[#This Row],[Marital_Status]]="YOLO",K801+L801+1,marketing_campaign[[#This Row],[Marital_Status]]="Absurd",K801+L801+1,marketing_campaign[[#This Row],[Marital_Status]]="Widow",K801+L801+1)</f>
        <v>3</v>
      </c>
      <c r="H801" t="str" cm="1">
        <f t="array" ref="H801">_xlfn.IFS(marketing_campaign[[#This Row],[Family_size]]=1,"Family_with_one_child",marketing_campaign[[#This Row],[Family_size]]&gt;1,"Family_with_more_children")</f>
        <v>Family_with_more_children</v>
      </c>
      <c r="I801">
        <v>19329</v>
      </c>
      <c r="J801" t="str">
        <f>IF(marketing_campaign[[#This Row],[Income]]&gt;=Sheet21!B851,"high_income","low_income")</f>
        <v>high_income</v>
      </c>
      <c r="K801">
        <v>1</v>
      </c>
      <c r="L801">
        <v>0</v>
      </c>
      <c r="M801" s="1">
        <v>41622</v>
      </c>
      <c r="N801">
        <v>39</v>
      </c>
      <c r="O801" t="str" cm="1">
        <f t="array" ref="O801">_xlfn.IFS(AND(marketing_campaign[[#This Row],[Recency]]&gt;=0,marketing_campaign[[#This Row],[Recency]]&lt;=14),"Early Recency",AND(marketing_campaign[[#This Row],[Recency]]&gt;=15,marketing_campaign[[#This Row],[Recency]]&lt;=31),"Mid-Recency",marketing_campaign[[#This Row],[Recency]]&gt;=32,"high Recency")</f>
        <v>high Recency</v>
      </c>
      <c r="P801">
        <v>24</v>
      </c>
      <c r="Q801">
        <v>1</v>
      </c>
      <c r="R801">
        <v>16</v>
      </c>
      <c r="S801">
        <v>12</v>
      </c>
      <c r="T801">
        <v>2</v>
      </c>
      <c r="U801">
        <v>5</v>
      </c>
      <c r="V801">
        <f>marketing_campaign[[#This Row],[MntGoldProds]]+marketing_campaign[[#This Row],[MntSweetProducts]]+marketing_campaign[[#This Row],[MntFishProducts]]+marketing_campaign[[#This Row],[MntMeatProducts]]+marketing_campaign[[#This Row],[MntFruits]]+marketing_campaign[[#This Row],[MntWines]]</f>
        <v>60</v>
      </c>
      <c r="W801">
        <v>3</v>
      </c>
      <c r="X801">
        <v>4</v>
      </c>
      <c r="Y801">
        <v>0</v>
      </c>
      <c r="Z801">
        <v>3</v>
      </c>
      <c r="AA801">
        <f t="shared" si="25"/>
        <v>10</v>
      </c>
      <c r="AB801" t="str" cm="1">
        <f t="array" ref="AB801">_xlfn.IFS(AND(AA801&gt;=0,AA801&lt;=15),"low purchase",AND(AA801&gt;=16,AA801&lt;=30),"mid purchase",AA801&gt;=31,"high purchase")</f>
        <v>low purchase</v>
      </c>
      <c r="AC801">
        <v>8</v>
      </c>
      <c r="AD801" t="str">
        <f>IF(marketing_campaign[[#This Row],[NumWebVisitsMonth]]&gt;=5.3,"higher_webvists","lower_webvisits")</f>
        <v>higher_webvists</v>
      </c>
      <c r="AE801">
        <v>0</v>
      </c>
      <c r="AF801">
        <v>0</v>
      </c>
      <c r="AG801">
        <v>0</v>
      </c>
      <c r="AH801">
        <v>0</v>
      </c>
      <c r="AI801">
        <v>0</v>
      </c>
      <c r="AJ801">
        <v>0</v>
      </c>
      <c r="AK801">
        <v>3</v>
      </c>
      <c r="AL801">
        <v>11</v>
      </c>
      <c r="AM801">
        <v>0</v>
      </c>
      <c r="AN801">
        <f>marketing_campaign[[#This Row],[AcceptedCmp2]]+marketing_campaign[[#This Row],[AcceptedCmp1]]+marketing_campaign[[#This Row],[AcceptedCmp5]]+marketing_campaign[[#This Row],[AcceptedCmp4]]+marketing_campaign[[#This Row],[AcceptedCmp3]]+marketing_campaign[[#This Row],[Response]]</f>
        <v>0</v>
      </c>
      <c r="AO801" t="str" cm="1">
        <f t="array" ref="AO80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02" spans="1:41" x14ac:dyDescent="0.35">
      <c r="A802">
        <v>310</v>
      </c>
      <c r="B802">
        <v>1970</v>
      </c>
      <c r="C802">
        <f t="shared" ca="1" si="24"/>
        <v>56</v>
      </c>
      <c r="D802" t="str" cm="1">
        <f t="array" aca="1" ref="D80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02" t="s">
        <v>34</v>
      </c>
      <c r="F802" t="s">
        <v>33</v>
      </c>
      <c r="G802" cm="1">
        <f t="array" ref="G802">_xlfn.IFS(marketing_campaign[[#This Row],[Marital_Status]]="Single",K802+L802+1,marketing_campaign[[#This Row],[Marital_Status]]="Together",K802+L802+2,marketing_campaign[[#This Row],[Marital_Status]]="Alone",K802+L802+1,marketing_campaign[[#This Row],[Marital_Status]]="Married",K802+L802+2,marketing_campaign[[#This Row],[Marital_Status]]="Divorced",K802+L802+1,marketing_campaign[[#This Row],[Marital_Status]]="YOLO",K802+L802+1,marketing_campaign[[#This Row],[Marital_Status]]="Absurd",K802+L802+1,marketing_campaign[[#This Row],[Marital_Status]]="Widow",K802+L802+1)</f>
        <v>3</v>
      </c>
      <c r="H802" t="str" cm="1">
        <f t="array" ref="H802">_xlfn.IFS(marketing_campaign[[#This Row],[Family_size]]=1,"Family_with_one_child",marketing_campaign[[#This Row],[Family_size]]&gt;1,"Family_with_more_children")</f>
        <v>Family_with_more_children</v>
      </c>
      <c r="I802">
        <v>61872</v>
      </c>
      <c r="J802" t="str">
        <f>IF(marketing_campaign[[#This Row],[Income]]&gt;=Sheet21!B852,"high_income","low_income")</f>
        <v>high_income</v>
      </c>
      <c r="K802">
        <v>0</v>
      </c>
      <c r="L802">
        <v>1</v>
      </c>
      <c r="M802" s="1">
        <v>41621</v>
      </c>
      <c r="N802">
        <v>81</v>
      </c>
      <c r="O802" t="str" cm="1">
        <f t="array" ref="O802">_xlfn.IFS(AND(marketing_campaign[[#This Row],[Recency]]&gt;=0,marketing_campaign[[#This Row],[Recency]]&lt;=14),"Early Recency",AND(marketing_campaign[[#This Row],[Recency]]&gt;=15,marketing_campaign[[#This Row],[Recency]]&lt;=31),"Mid-Recency",marketing_campaign[[#This Row],[Recency]]&gt;=32,"high Recency")</f>
        <v>high Recency</v>
      </c>
      <c r="P802">
        <v>330</v>
      </c>
      <c r="Q802">
        <v>5</v>
      </c>
      <c r="R802">
        <v>159</v>
      </c>
      <c r="S802">
        <v>36</v>
      </c>
      <c r="T802">
        <v>27</v>
      </c>
      <c r="U802">
        <v>16</v>
      </c>
      <c r="V802">
        <f>marketing_campaign[[#This Row],[MntGoldProds]]+marketing_campaign[[#This Row],[MntSweetProducts]]+marketing_campaign[[#This Row],[MntFishProducts]]+marketing_campaign[[#This Row],[MntMeatProducts]]+marketing_campaign[[#This Row],[MntFruits]]+marketing_campaign[[#This Row],[MntWines]]</f>
        <v>573</v>
      </c>
      <c r="W802">
        <v>4</v>
      </c>
      <c r="X802">
        <v>4</v>
      </c>
      <c r="Y802">
        <v>4</v>
      </c>
      <c r="Z802">
        <v>9</v>
      </c>
      <c r="AA802">
        <f t="shared" si="25"/>
        <v>21</v>
      </c>
      <c r="AB802" t="str" cm="1">
        <f t="array" ref="AB802">_xlfn.IFS(AND(AA802&gt;=0,AA802&lt;=15),"low purchase",AND(AA802&gt;=16,AA802&lt;=30),"mid purchase",AA802&gt;=31,"high purchase")</f>
        <v>mid purchase</v>
      </c>
      <c r="AC802">
        <v>4</v>
      </c>
      <c r="AD802" t="str">
        <f>IF(marketing_campaign[[#This Row],[NumWebVisitsMonth]]&gt;=5.3,"higher_webvists","lower_webvisits")</f>
        <v>lower_webvisits</v>
      </c>
      <c r="AE802">
        <v>0</v>
      </c>
      <c r="AF802">
        <v>0</v>
      </c>
      <c r="AG802">
        <v>0</v>
      </c>
      <c r="AH802">
        <v>0</v>
      </c>
      <c r="AI802">
        <v>0</v>
      </c>
      <c r="AJ802">
        <v>0</v>
      </c>
      <c r="AK802">
        <v>3</v>
      </c>
      <c r="AL802">
        <v>11</v>
      </c>
      <c r="AM802">
        <v>0</v>
      </c>
      <c r="AN802">
        <f>marketing_campaign[[#This Row],[AcceptedCmp2]]+marketing_campaign[[#This Row],[AcceptedCmp1]]+marketing_campaign[[#This Row],[AcceptedCmp5]]+marketing_campaign[[#This Row],[AcceptedCmp4]]+marketing_campaign[[#This Row],[AcceptedCmp3]]+marketing_campaign[[#This Row],[Response]]</f>
        <v>0</v>
      </c>
      <c r="AO802" t="str" cm="1">
        <f t="array" ref="AO80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03" spans="1:41" x14ac:dyDescent="0.35">
      <c r="A803">
        <v>8629</v>
      </c>
      <c r="B803">
        <v>1956</v>
      </c>
      <c r="C803">
        <f t="shared" ca="1" si="24"/>
        <v>70</v>
      </c>
      <c r="D803" t="str" cm="1">
        <f t="array" aca="1" ref="D80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03" t="s">
        <v>29</v>
      </c>
      <c r="F803" t="s">
        <v>38</v>
      </c>
      <c r="G803" cm="1">
        <f t="array" ref="G803">_xlfn.IFS(marketing_campaign[[#This Row],[Marital_Status]]="Single",K803+L803+1,marketing_campaign[[#This Row],[Marital_Status]]="Together",K803+L803+2,marketing_campaign[[#This Row],[Marital_Status]]="Alone",K803+L803+1,marketing_campaign[[#This Row],[Marital_Status]]="Married",K803+L803+2,marketing_campaign[[#This Row],[Marital_Status]]="Divorced",K803+L803+1,marketing_campaign[[#This Row],[Marital_Status]]="YOLO",K803+L803+1,marketing_campaign[[#This Row],[Marital_Status]]="Absurd",K803+L803+1,marketing_campaign[[#This Row],[Marital_Status]]="Widow",K803+L803+1)</f>
        <v>3</v>
      </c>
      <c r="H803" t="str" cm="1">
        <f t="array" ref="H803">_xlfn.IFS(marketing_campaign[[#This Row],[Family_size]]=1,"Family_with_one_child",marketing_campaign[[#This Row],[Family_size]]&gt;1,"Family_with_more_children")</f>
        <v>Family_with_more_children</v>
      </c>
      <c r="I803">
        <v>46984</v>
      </c>
      <c r="J803" t="str">
        <f>IF(marketing_campaign[[#This Row],[Income]]&gt;=Sheet21!B853,"high_income","low_income")</f>
        <v>high_income</v>
      </c>
      <c r="K803">
        <v>1</v>
      </c>
      <c r="L803">
        <v>1</v>
      </c>
      <c r="M803" s="1">
        <v>41359</v>
      </c>
      <c r="N803">
        <v>71</v>
      </c>
      <c r="O803" t="str" cm="1">
        <f t="array" ref="O803">_xlfn.IFS(AND(marketing_campaign[[#This Row],[Recency]]&gt;=0,marketing_campaign[[#This Row],[Recency]]&lt;=14),"Early Recency",AND(marketing_campaign[[#This Row],[Recency]]&gt;=15,marketing_campaign[[#This Row],[Recency]]&lt;=31),"Mid-Recency",marketing_campaign[[#This Row],[Recency]]&gt;=32,"high Recency")</f>
        <v>high Recency</v>
      </c>
      <c r="P803">
        <v>19</v>
      </c>
      <c r="Q803">
        <v>1</v>
      </c>
      <c r="R803">
        <v>10</v>
      </c>
      <c r="S803">
        <v>2</v>
      </c>
      <c r="T803">
        <v>1</v>
      </c>
      <c r="U803">
        <v>8</v>
      </c>
      <c r="V803">
        <f>marketing_campaign[[#This Row],[MntGoldProds]]+marketing_campaign[[#This Row],[MntSweetProducts]]+marketing_campaign[[#This Row],[MntFishProducts]]+marketing_campaign[[#This Row],[MntMeatProducts]]+marketing_campaign[[#This Row],[MntFruits]]+marketing_campaign[[#This Row],[MntWines]]</f>
        <v>41</v>
      </c>
      <c r="W803">
        <v>1</v>
      </c>
      <c r="X803">
        <v>1</v>
      </c>
      <c r="Y803">
        <v>0</v>
      </c>
      <c r="Z803">
        <v>3</v>
      </c>
      <c r="AA803">
        <f t="shared" si="25"/>
        <v>5</v>
      </c>
      <c r="AB803" t="str" cm="1">
        <f t="array" ref="AB803">_xlfn.IFS(AND(AA803&gt;=0,AA803&lt;=15),"low purchase",AND(AA803&gt;=16,AA803&lt;=30),"mid purchase",AA803&gt;=31,"high purchase")</f>
        <v>low purchase</v>
      </c>
      <c r="AC803">
        <v>5</v>
      </c>
      <c r="AD803" t="str">
        <f>IF(marketing_campaign[[#This Row],[NumWebVisitsMonth]]&gt;=5.3,"higher_webvists","lower_webvisits")</f>
        <v>lower_webvisits</v>
      </c>
      <c r="AE803">
        <v>0</v>
      </c>
      <c r="AF803">
        <v>0</v>
      </c>
      <c r="AG803">
        <v>0</v>
      </c>
      <c r="AH803">
        <v>0</v>
      </c>
      <c r="AI803">
        <v>0</v>
      </c>
      <c r="AJ803">
        <v>0</v>
      </c>
      <c r="AK803">
        <v>3</v>
      </c>
      <c r="AL803">
        <v>11</v>
      </c>
      <c r="AM803">
        <v>0</v>
      </c>
      <c r="AN803">
        <f>marketing_campaign[[#This Row],[AcceptedCmp2]]+marketing_campaign[[#This Row],[AcceptedCmp1]]+marketing_campaign[[#This Row],[AcceptedCmp5]]+marketing_campaign[[#This Row],[AcceptedCmp4]]+marketing_campaign[[#This Row],[AcceptedCmp3]]+marketing_campaign[[#This Row],[Response]]</f>
        <v>0</v>
      </c>
      <c r="AO803" t="str" cm="1">
        <f t="array" ref="AO80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04" spans="1:41" x14ac:dyDescent="0.35">
      <c r="A804">
        <v>236</v>
      </c>
      <c r="B804">
        <v>1951</v>
      </c>
      <c r="C804">
        <f t="shared" ca="1" si="24"/>
        <v>75</v>
      </c>
      <c r="D804" t="str" cm="1">
        <f t="array" aca="1" ref="D80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04" t="s">
        <v>29</v>
      </c>
      <c r="F804" t="s">
        <v>33</v>
      </c>
      <c r="G804" cm="1">
        <f t="array" ref="G804">_xlfn.IFS(marketing_campaign[[#This Row],[Marital_Status]]="Single",K804+L804+1,marketing_campaign[[#This Row],[Marital_Status]]="Together",K804+L804+2,marketing_campaign[[#This Row],[Marital_Status]]="Alone",K804+L804+1,marketing_campaign[[#This Row],[Marital_Status]]="Married",K804+L804+2,marketing_campaign[[#This Row],[Marital_Status]]="Divorced",K804+L804+1,marketing_campaign[[#This Row],[Marital_Status]]="YOLO",K804+L804+1,marketing_campaign[[#This Row],[Marital_Status]]="Absurd",K804+L804+1,marketing_campaign[[#This Row],[Marital_Status]]="Widow",K804+L804+1)</f>
        <v>4</v>
      </c>
      <c r="H804" t="str" cm="1">
        <f t="array" ref="H804">_xlfn.IFS(marketing_campaign[[#This Row],[Family_size]]=1,"Family_with_one_child",marketing_campaign[[#This Row],[Family_size]]&gt;1,"Family_with_more_children")</f>
        <v>Family_with_more_children</v>
      </c>
      <c r="I804">
        <v>34838</v>
      </c>
      <c r="J804" t="str">
        <f>IF(marketing_campaign[[#This Row],[Income]]&gt;=Sheet21!B854,"high_income","low_income")</f>
        <v>high_income</v>
      </c>
      <c r="K804">
        <v>1</v>
      </c>
      <c r="L804">
        <v>1</v>
      </c>
      <c r="M804" s="1">
        <v>41293</v>
      </c>
      <c r="N804">
        <v>62</v>
      </c>
      <c r="O804" t="str" cm="1">
        <f t="array" ref="O804">_xlfn.IFS(AND(marketing_campaign[[#This Row],[Recency]]&gt;=0,marketing_campaign[[#This Row],[Recency]]&lt;=14),"Early Recency",AND(marketing_campaign[[#This Row],[Recency]]&gt;=15,marketing_campaign[[#This Row],[Recency]]&lt;=31),"Mid-Recency",marketing_campaign[[#This Row],[Recency]]&gt;=32,"high Recency")</f>
        <v>high Recency</v>
      </c>
      <c r="P804">
        <v>28</v>
      </c>
      <c r="Q804">
        <v>23</v>
      </c>
      <c r="R804">
        <v>29</v>
      </c>
      <c r="S804">
        <v>29</v>
      </c>
      <c r="T804">
        <v>14</v>
      </c>
      <c r="U804">
        <v>47</v>
      </c>
      <c r="V804">
        <f>marketing_campaign[[#This Row],[MntGoldProds]]+marketing_campaign[[#This Row],[MntSweetProducts]]+marketing_campaign[[#This Row],[MntFishProducts]]+marketing_campaign[[#This Row],[MntMeatProducts]]+marketing_campaign[[#This Row],[MntFruits]]+marketing_campaign[[#This Row],[MntWines]]</f>
        <v>170</v>
      </c>
      <c r="W804">
        <v>3</v>
      </c>
      <c r="X804">
        <v>2</v>
      </c>
      <c r="Y804">
        <v>1</v>
      </c>
      <c r="Z804">
        <v>4</v>
      </c>
      <c r="AA804">
        <f t="shared" si="25"/>
        <v>10</v>
      </c>
      <c r="AB804" t="str" cm="1">
        <f t="array" ref="AB804">_xlfn.IFS(AND(AA804&gt;=0,AA804&lt;=15),"low purchase",AND(AA804&gt;=16,AA804&lt;=30),"mid purchase",AA804&gt;=31,"high purchase")</f>
        <v>low purchase</v>
      </c>
      <c r="AC804">
        <v>6</v>
      </c>
      <c r="AD804" t="str">
        <f>IF(marketing_campaign[[#This Row],[NumWebVisitsMonth]]&gt;=5.3,"higher_webvists","lower_webvisits")</f>
        <v>higher_webvists</v>
      </c>
      <c r="AE804">
        <v>0</v>
      </c>
      <c r="AF804">
        <v>0</v>
      </c>
      <c r="AG804">
        <v>0</v>
      </c>
      <c r="AH804">
        <v>0</v>
      </c>
      <c r="AI804">
        <v>0</v>
      </c>
      <c r="AJ804">
        <v>0</v>
      </c>
      <c r="AK804">
        <v>3</v>
      </c>
      <c r="AL804">
        <v>11</v>
      </c>
      <c r="AM804">
        <v>0</v>
      </c>
      <c r="AN804">
        <f>marketing_campaign[[#This Row],[AcceptedCmp2]]+marketing_campaign[[#This Row],[AcceptedCmp1]]+marketing_campaign[[#This Row],[AcceptedCmp5]]+marketing_campaign[[#This Row],[AcceptedCmp4]]+marketing_campaign[[#This Row],[AcceptedCmp3]]+marketing_campaign[[#This Row],[Response]]</f>
        <v>0</v>
      </c>
      <c r="AO804" t="str" cm="1">
        <f t="array" ref="AO80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05" spans="1:41" x14ac:dyDescent="0.35">
      <c r="A805">
        <v>9930</v>
      </c>
      <c r="B805">
        <v>1944</v>
      </c>
      <c r="C805">
        <f t="shared" ca="1" si="24"/>
        <v>82</v>
      </c>
      <c r="D805" t="str" cm="1">
        <f t="array" aca="1" ref="D80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805" t="s">
        <v>32</v>
      </c>
      <c r="F805" t="s">
        <v>30</v>
      </c>
      <c r="G805" cm="1">
        <f t="array" ref="G805">_xlfn.IFS(marketing_campaign[[#This Row],[Marital_Status]]="Single",K805+L805+1,marketing_campaign[[#This Row],[Marital_Status]]="Together",K805+L805+2,marketing_campaign[[#This Row],[Marital_Status]]="Alone",K805+L805+1,marketing_campaign[[#This Row],[Marital_Status]]="Married",K805+L805+2,marketing_campaign[[#This Row],[Marital_Status]]="Divorced",K805+L805+1,marketing_campaign[[#This Row],[Marital_Status]]="YOLO",K805+L805+1,marketing_campaign[[#This Row],[Marital_Status]]="Absurd",K805+L805+1,marketing_campaign[[#This Row],[Marital_Status]]="Widow",K805+L805+1)</f>
        <v>1</v>
      </c>
      <c r="H805" t="str" cm="1">
        <f t="array" ref="H805">_xlfn.IFS(marketing_campaign[[#This Row],[Family_size]]=1,"Family_with_one_child",marketing_campaign[[#This Row],[Family_size]]&gt;1,"Family_with_more_children")</f>
        <v>Family_with_one_child</v>
      </c>
      <c r="I805">
        <v>82716</v>
      </c>
      <c r="J805" t="str">
        <f>IF(marketing_campaign[[#This Row],[Income]]&gt;=Sheet21!B855,"high_income","low_income")</f>
        <v>high_income</v>
      </c>
      <c r="K805">
        <v>0</v>
      </c>
      <c r="L805">
        <v>0</v>
      </c>
      <c r="M805" s="1">
        <v>41583</v>
      </c>
      <c r="N805">
        <v>8</v>
      </c>
      <c r="O805" t="str" cm="1">
        <f t="array" ref="O805">_xlfn.IFS(AND(marketing_campaign[[#This Row],[Recency]]&gt;=0,marketing_campaign[[#This Row],[Recency]]&lt;=14),"Early Recency",AND(marketing_campaign[[#This Row],[Recency]]&gt;=15,marketing_campaign[[#This Row],[Recency]]&lt;=31),"Mid-Recency",marketing_campaign[[#This Row],[Recency]]&gt;=32,"high Recency")</f>
        <v>Early Recency</v>
      </c>
      <c r="P805">
        <v>606</v>
      </c>
      <c r="Q805">
        <v>148</v>
      </c>
      <c r="R805">
        <v>228</v>
      </c>
      <c r="S805">
        <v>15</v>
      </c>
      <c r="T805">
        <v>148</v>
      </c>
      <c r="U805">
        <v>22</v>
      </c>
      <c r="V805">
        <f>marketing_campaign[[#This Row],[MntGoldProds]]+marketing_campaign[[#This Row],[MntSweetProducts]]+marketing_campaign[[#This Row],[MntFishProducts]]+marketing_campaign[[#This Row],[MntMeatProducts]]+marketing_campaign[[#This Row],[MntFruits]]+marketing_campaign[[#This Row],[MntWines]]</f>
        <v>1167</v>
      </c>
      <c r="W805">
        <v>1</v>
      </c>
      <c r="X805">
        <v>6</v>
      </c>
      <c r="Y805">
        <v>8</v>
      </c>
      <c r="Z805">
        <v>13</v>
      </c>
      <c r="AA805">
        <f t="shared" si="25"/>
        <v>28</v>
      </c>
      <c r="AB805" t="str" cm="1">
        <f t="array" ref="AB805">_xlfn.IFS(AND(AA805&gt;=0,AA805&lt;=15),"low purchase",AND(AA805&gt;=16,AA805&lt;=30),"mid purchase",AA805&gt;=31,"high purchase")</f>
        <v>mid purchase</v>
      </c>
      <c r="AC805">
        <v>2</v>
      </c>
      <c r="AD805" t="str">
        <f>IF(marketing_campaign[[#This Row],[NumWebVisitsMonth]]&gt;=5.3,"higher_webvists","lower_webvisits")</f>
        <v>lower_webvisits</v>
      </c>
      <c r="AE805">
        <v>0</v>
      </c>
      <c r="AF805">
        <v>0</v>
      </c>
      <c r="AG805">
        <v>0</v>
      </c>
      <c r="AH805">
        <v>0</v>
      </c>
      <c r="AI805">
        <v>0</v>
      </c>
      <c r="AJ805">
        <v>0</v>
      </c>
      <c r="AK805">
        <v>3</v>
      </c>
      <c r="AL805">
        <v>11</v>
      </c>
      <c r="AM805">
        <v>0</v>
      </c>
      <c r="AN805">
        <f>marketing_campaign[[#This Row],[AcceptedCmp2]]+marketing_campaign[[#This Row],[AcceptedCmp1]]+marketing_campaign[[#This Row],[AcceptedCmp5]]+marketing_campaign[[#This Row],[AcceptedCmp4]]+marketing_campaign[[#This Row],[AcceptedCmp3]]+marketing_campaign[[#This Row],[Response]]</f>
        <v>0</v>
      </c>
      <c r="AO805" t="str" cm="1">
        <f t="array" ref="AO80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06" spans="1:41" x14ac:dyDescent="0.35">
      <c r="A806">
        <v>3483</v>
      </c>
      <c r="B806">
        <v>1958</v>
      </c>
      <c r="C806">
        <f t="shared" ca="1" si="24"/>
        <v>68</v>
      </c>
      <c r="D806" t="str" cm="1">
        <f t="array" aca="1" ref="D80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06" t="s">
        <v>29</v>
      </c>
      <c r="F806" t="s">
        <v>33</v>
      </c>
      <c r="G806" cm="1">
        <f t="array" ref="G806">_xlfn.IFS(marketing_campaign[[#This Row],[Marital_Status]]="Single",K806+L806+1,marketing_campaign[[#This Row],[Marital_Status]]="Together",K806+L806+2,marketing_campaign[[#This Row],[Marital_Status]]="Alone",K806+L806+1,marketing_campaign[[#This Row],[Marital_Status]]="Married",K806+L806+2,marketing_campaign[[#This Row],[Marital_Status]]="Divorced",K806+L806+1,marketing_campaign[[#This Row],[Marital_Status]]="YOLO",K806+L806+1,marketing_campaign[[#This Row],[Marital_Status]]="Absurd",K806+L806+1,marketing_campaign[[#This Row],[Marital_Status]]="Widow",K806+L806+1)</f>
        <v>2</v>
      </c>
      <c r="H806" t="str" cm="1">
        <f t="array" ref="H806">_xlfn.IFS(marketing_campaign[[#This Row],[Family_size]]=1,"Family_with_one_child",marketing_campaign[[#This Row],[Family_size]]&gt;1,"Family_with_more_children")</f>
        <v>Family_with_more_children</v>
      </c>
      <c r="I806">
        <v>48192</v>
      </c>
      <c r="J806" t="str">
        <f>IF(marketing_campaign[[#This Row],[Income]]&gt;=Sheet21!B856,"high_income","low_income")</f>
        <v>high_income</v>
      </c>
      <c r="K806">
        <v>0</v>
      </c>
      <c r="L806">
        <v>0</v>
      </c>
      <c r="M806" s="1">
        <v>41370</v>
      </c>
      <c r="N806">
        <v>76</v>
      </c>
      <c r="O806" t="str" cm="1">
        <f t="array" ref="O806">_xlfn.IFS(AND(marketing_campaign[[#This Row],[Recency]]&gt;=0,marketing_campaign[[#This Row],[Recency]]&lt;=14),"Early Recency",AND(marketing_campaign[[#This Row],[Recency]]&gt;=15,marketing_campaign[[#This Row],[Recency]]&lt;=31),"Mid-Recency",marketing_campaign[[#This Row],[Recency]]&gt;=32,"high Recency")</f>
        <v>high Recency</v>
      </c>
      <c r="P806">
        <v>1039</v>
      </c>
      <c r="Q806">
        <v>43</v>
      </c>
      <c r="R806">
        <v>204</v>
      </c>
      <c r="S806">
        <v>153</v>
      </c>
      <c r="T806">
        <v>58</v>
      </c>
      <c r="U806">
        <v>29</v>
      </c>
      <c r="V806">
        <f>marketing_campaign[[#This Row],[MntGoldProds]]+marketing_campaign[[#This Row],[MntSweetProducts]]+marketing_campaign[[#This Row],[MntFishProducts]]+marketing_campaign[[#This Row],[MntMeatProducts]]+marketing_campaign[[#This Row],[MntFruits]]+marketing_campaign[[#This Row],[MntWines]]</f>
        <v>1526</v>
      </c>
      <c r="W806">
        <v>3</v>
      </c>
      <c r="X806">
        <v>2</v>
      </c>
      <c r="Y806">
        <v>8</v>
      </c>
      <c r="Z806">
        <v>12</v>
      </c>
      <c r="AA806">
        <f t="shared" si="25"/>
        <v>25</v>
      </c>
      <c r="AB806" t="str" cm="1">
        <f t="array" ref="AB806">_xlfn.IFS(AND(AA806&gt;=0,AA806&lt;=15),"low purchase",AND(AA806&gt;=16,AA806&lt;=30),"mid purchase",AA806&gt;=31,"high purchase")</f>
        <v>mid purchase</v>
      </c>
      <c r="AC806">
        <v>8</v>
      </c>
      <c r="AD806" t="str">
        <f>IF(marketing_campaign[[#This Row],[NumWebVisitsMonth]]&gt;=5.3,"higher_webvists","lower_webvisits")</f>
        <v>higher_webvists</v>
      </c>
      <c r="AE806">
        <v>0</v>
      </c>
      <c r="AF806">
        <v>1</v>
      </c>
      <c r="AG806">
        <v>0</v>
      </c>
      <c r="AH806">
        <v>1</v>
      </c>
      <c r="AI806">
        <v>1</v>
      </c>
      <c r="AJ806">
        <v>0</v>
      </c>
      <c r="AK806">
        <v>3</v>
      </c>
      <c r="AL806">
        <v>11</v>
      </c>
      <c r="AM806">
        <v>1</v>
      </c>
      <c r="AN806">
        <f>marketing_campaign[[#This Row],[AcceptedCmp2]]+marketing_campaign[[#This Row],[AcceptedCmp1]]+marketing_campaign[[#This Row],[AcceptedCmp5]]+marketing_campaign[[#This Row],[AcceptedCmp4]]+marketing_campaign[[#This Row],[AcceptedCmp3]]+marketing_campaign[[#This Row],[Response]]</f>
        <v>4</v>
      </c>
      <c r="AO806" t="str" cm="1">
        <f t="array" ref="AO80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4/5 campaign accepted</v>
      </c>
    </row>
    <row r="807" spans="1:41" x14ac:dyDescent="0.35">
      <c r="A807">
        <v>4599</v>
      </c>
      <c r="B807">
        <v>1976</v>
      </c>
      <c r="C807">
        <f t="shared" ca="1" si="24"/>
        <v>50</v>
      </c>
      <c r="D807" t="str" cm="1">
        <f t="array" aca="1" ref="D80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07" t="s">
        <v>34</v>
      </c>
      <c r="F807" t="s">
        <v>33</v>
      </c>
      <c r="G807" cm="1">
        <f t="array" ref="G807">_xlfn.IFS(marketing_campaign[[#This Row],[Marital_Status]]="Single",K807+L807+1,marketing_campaign[[#This Row],[Marital_Status]]="Together",K807+L807+2,marketing_campaign[[#This Row],[Marital_Status]]="Alone",K807+L807+1,marketing_campaign[[#This Row],[Marital_Status]]="Married",K807+L807+2,marketing_campaign[[#This Row],[Marital_Status]]="Divorced",K807+L807+1,marketing_campaign[[#This Row],[Marital_Status]]="YOLO",K807+L807+1,marketing_campaign[[#This Row],[Marital_Status]]="Absurd",K807+L807+1,marketing_campaign[[#This Row],[Marital_Status]]="Widow",K807+L807+1)</f>
        <v>4</v>
      </c>
      <c r="H807" t="str" cm="1">
        <f t="array" ref="H807">_xlfn.IFS(marketing_campaign[[#This Row],[Family_size]]=1,"Family_with_one_child",marketing_campaign[[#This Row],[Family_size]]&gt;1,"Family_with_more_children")</f>
        <v>Family_with_more_children</v>
      </c>
      <c r="I807">
        <v>49681</v>
      </c>
      <c r="J807" t="str">
        <f>IF(marketing_campaign[[#This Row],[Income]]&gt;=Sheet21!B857,"high_income","low_income")</f>
        <v>high_income</v>
      </c>
      <c r="K807">
        <v>0</v>
      </c>
      <c r="L807">
        <v>2</v>
      </c>
      <c r="M807" s="1">
        <v>41582</v>
      </c>
      <c r="N807">
        <v>66</v>
      </c>
      <c r="O807" t="str" cm="1">
        <f t="array" ref="O807">_xlfn.IFS(AND(marketing_campaign[[#This Row],[Recency]]&gt;=0,marketing_campaign[[#This Row],[Recency]]&lt;=14),"Early Recency",AND(marketing_campaign[[#This Row],[Recency]]&gt;=15,marketing_campaign[[#This Row],[Recency]]&lt;=31),"Mid-Recency",marketing_campaign[[#This Row],[Recency]]&gt;=32,"high Recency")</f>
        <v>high Recency</v>
      </c>
      <c r="P807">
        <v>411</v>
      </c>
      <c r="Q807">
        <v>0</v>
      </c>
      <c r="R807">
        <v>26</v>
      </c>
      <c r="S807">
        <v>0</v>
      </c>
      <c r="T807">
        <v>0</v>
      </c>
      <c r="U807">
        <v>21</v>
      </c>
      <c r="V807">
        <f>marketing_campaign[[#This Row],[MntGoldProds]]+marketing_campaign[[#This Row],[MntSweetProducts]]+marketing_campaign[[#This Row],[MntFishProducts]]+marketing_campaign[[#This Row],[MntMeatProducts]]+marketing_campaign[[#This Row],[MntFruits]]+marketing_campaign[[#This Row],[MntWines]]</f>
        <v>458</v>
      </c>
      <c r="W807">
        <v>6</v>
      </c>
      <c r="X807">
        <v>7</v>
      </c>
      <c r="Y807">
        <v>1</v>
      </c>
      <c r="Z807">
        <v>7</v>
      </c>
      <c r="AA807">
        <f t="shared" si="25"/>
        <v>21</v>
      </c>
      <c r="AB807" t="str" cm="1">
        <f t="array" ref="AB807">_xlfn.IFS(AND(AA807&gt;=0,AA807&lt;=15),"low purchase",AND(AA807&gt;=16,AA807&lt;=30),"mid purchase",AA807&gt;=31,"high purchase")</f>
        <v>mid purchase</v>
      </c>
      <c r="AC807">
        <v>7</v>
      </c>
      <c r="AD807" t="str">
        <f>IF(marketing_campaign[[#This Row],[NumWebVisitsMonth]]&gt;=5.3,"higher_webvists","lower_webvisits")</f>
        <v>higher_webvists</v>
      </c>
      <c r="AE807">
        <v>0</v>
      </c>
      <c r="AF807">
        <v>0</v>
      </c>
      <c r="AG807">
        <v>0</v>
      </c>
      <c r="AH807">
        <v>0</v>
      </c>
      <c r="AI807">
        <v>0</v>
      </c>
      <c r="AJ807">
        <v>0</v>
      </c>
      <c r="AK807">
        <v>3</v>
      </c>
      <c r="AL807">
        <v>11</v>
      </c>
      <c r="AM807">
        <v>0</v>
      </c>
      <c r="AN807">
        <f>marketing_campaign[[#This Row],[AcceptedCmp2]]+marketing_campaign[[#This Row],[AcceptedCmp1]]+marketing_campaign[[#This Row],[AcceptedCmp5]]+marketing_campaign[[#This Row],[AcceptedCmp4]]+marketing_campaign[[#This Row],[AcceptedCmp3]]+marketing_campaign[[#This Row],[Response]]</f>
        <v>0</v>
      </c>
      <c r="AO807" t="str" cm="1">
        <f t="array" ref="AO80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08" spans="1:41" x14ac:dyDescent="0.35">
      <c r="A808">
        <v>7326</v>
      </c>
      <c r="B808">
        <v>1971</v>
      </c>
      <c r="C808">
        <f t="shared" ca="1" si="24"/>
        <v>55</v>
      </c>
      <c r="D808" t="str" cm="1">
        <f t="array" aca="1" ref="D80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08" t="s">
        <v>34</v>
      </c>
      <c r="F808" t="s">
        <v>33</v>
      </c>
      <c r="G808" cm="1">
        <f t="array" ref="G808">_xlfn.IFS(marketing_campaign[[#This Row],[Marital_Status]]="Single",K808+L808+1,marketing_campaign[[#This Row],[Marital_Status]]="Together",K808+L808+2,marketing_campaign[[#This Row],[Marital_Status]]="Alone",K808+L808+1,marketing_campaign[[#This Row],[Marital_Status]]="Married",K808+L808+2,marketing_campaign[[#This Row],[Marital_Status]]="Divorced",K808+L808+1,marketing_campaign[[#This Row],[Marital_Status]]="YOLO",K808+L808+1,marketing_campaign[[#This Row],[Marital_Status]]="Absurd",K808+L808+1,marketing_campaign[[#This Row],[Marital_Status]]="Widow",K808+L808+1)</f>
        <v>3</v>
      </c>
      <c r="H808" t="str" cm="1">
        <f t="array" ref="H808">_xlfn.IFS(marketing_campaign[[#This Row],[Family_size]]=1,"Family_with_one_child",marketing_campaign[[#This Row],[Family_size]]&gt;1,"Family_with_more_children")</f>
        <v>Family_with_more_children</v>
      </c>
      <c r="I808">
        <v>56850</v>
      </c>
      <c r="J808" t="str">
        <f>IF(marketing_campaign[[#This Row],[Income]]&gt;=Sheet21!B858,"high_income","low_income")</f>
        <v>high_income</v>
      </c>
      <c r="K808">
        <v>0</v>
      </c>
      <c r="L808">
        <v>1</v>
      </c>
      <c r="M808" s="1">
        <v>41721</v>
      </c>
      <c r="N808">
        <v>83</v>
      </c>
      <c r="O808" t="str" cm="1">
        <f t="array" ref="O808">_xlfn.IFS(AND(marketing_campaign[[#This Row],[Recency]]&gt;=0,marketing_campaign[[#This Row],[Recency]]&lt;=14),"Early Recency",AND(marketing_campaign[[#This Row],[Recency]]&gt;=15,marketing_campaign[[#This Row],[Recency]]&lt;=31),"Mid-Recency",marketing_campaign[[#This Row],[Recency]]&gt;=32,"high Recency")</f>
        <v>high Recency</v>
      </c>
      <c r="P808">
        <v>34</v>
      </c>
      <c r="Q808">
        <v>1</v>
      </c>
      <c r="R808">
        <v>19</v>
      </c>
      <c r="S808">
        <v>2</v>
      </c>
      <c r="T808">
        <v>7</v>
      </c>
      <c r="U808">
        <v>0</v>
      </c>
      <c r="V808">
        <f>marketing_campaign[[#This Row],[MntGoldProds]]+marketing_campaign[[#This Row],[MntSweetProducts]]+marketing_campaign[[#This Row],[MntFishProducts]]+marketing_campaign[[#This Row],[MntMeatProducts]]+marketing_campaign[[#This Row],[MntFruits]]+marketing_campaign[[#This Row],[MntWines]]</f>
        <v>63</v>
      </c>
      <c r="W808">
        <v>1</v>
      </c>
      <c r="X808">
        <v>1</v>
      </c>
      <c r="Y808">
        <v>1</v>
      </c>
      <c r="Z808">
        <v>3</v>
      </c>
      <c r="AA808">
        <f t="shared" si="25"/>
        <v>6</v>
      </c>
      <c r="AB808" t="str" cm="1">
        <f t="array" ref="AB808">_xlfn.IFS(AND(AA808&gt;=0,AA808&lt;=15),"low purchase",AND(AA808&gt;=16,AA808&lt;=30),"mid purchase",AA808&gt;=31,"high purchase")</f>
        <v>low purchase</v>
      </c>
      <c r="AC808">
        <v>2</v>
      </c>
      <c r="AD808" t="str">
        <f>IF(marketing_campaign[[#This Row],[NumWebVisitsMonth]]&gt;=5.3,"higher_webvists","lower_webvisits")</f>
        <v>lower_webvisits</v>
      </c>
      <c r="AE808">
        <v>0</v>
      </c>
      <c r="AF808">
        <v>0</v>
      </c>
      <c r="AG808">
        <v>0</v>
      </c>
      <c r="AH808">
        <v>0</v>
      </c>
      <c r="AI808">
        <v>0</v>
      </c>
      <c r="AJ808">
        <v>0</v>
      </c>
      <c r="AK808">
        <v>3</v>
      </c>
      <c r="AL808">
        <v>11</v>
      </c>
      <c r="AM808">
        <v>0</v>
      </c>
      <c r="AN808">
        <f>marketing_campaign[[#This Row],[AcceptedCmp2]]+marketing_campaign[[#This Row],[AcceptedCmp1]]+marketing_campaign[[#This Row],[AcceptedCmp5]]+marketing_campaign[[#This Row],[AcceptedCmp4]]+marketing_campaign[[#This Row],[AcceptedCmp3]]+marketing_campaign[[#This Row],[Response]]</f>
        <v>0</v>
      </c>
      <c r="AO808" t="str" cm="1">
        <f t="array" ref="AO80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09" spans="1:41" x14ac:dyDescent="0.35">
      <c r="A809">
        <v>7352</v>
      </c>
      <c r="B809">
        <v>1957</v>
      </c>
      <c r="C809">
        <f t="shared" ca="1" si="24"/>
        <v>69</v>
      </c>
      <c r="D809" t="str" cm="1">
        <f t="array" aca="1" ref="D80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09" t="s">
        <v>29</v>
      </c>
      <c r="F809" t="s">
        <v>33</v>
      </c>
      <c r="G809" cm="1">
        <f t="array" ref="G809">_xlfn.IFS(marketing_campaign[[#This Row],[Marital_Status]]="Single",K809+L809+1,marketing_campaign[[#This Row],[Marital_Status]]="Together",K809+L809+2,marketing_campaign[[#This Row],[Marital_Status]]="Alone",K809+L809+1,marketing_campaign[[#This Row],[Marital_Status]]="Married",K809+L809+2,marketing_campaign[[#This Row],[Marital_Status]]="Divorced",K809+L809+1,marketing_campaign[[#This Row],[Marital_Status]]="YOLO",K809+L809+1,marketing_campaign[[#This Row],[Marital_Status]]="Absurd",K809+L809+1,marketing_campaign[[#This Row],[Marital_Status]]="Widow",K809+L809+1)</f>
        <v>3</v>
      </c>
      <c r="H809" t="str" cm="1">
        <f t="array" ref="H809">_xlfn.IFS(marketing_campaign[[#This Row],[Family_size]]=1,"Family_with_one_child",marketing_campaign[[#This Row],[Family_size]]&gt;1,"Family_with_more_children")</f>
        <v>Family_with_more_children</v>
      </c>
      <c r="I809">
        <v>55267</v>
      </c>
      <c r="J809" t="str">
        <f>IF(marketing_campaign[[#This Row],[Income]]&gt;=Sheet21!B859,"high_income","low_income")</f>
        <v>high_income</v>
      </c>
      <c r="K809">
        <v>0</v>
      </c>
      <c r="L809">
        <v>1</v>
      </c>
      <c r="M809" s="1">
        <v>41568</v>
      </c>
      <c r="N809">
        <v>28</v>
      </c>
      <c r="O809" t="str" cm="1">
        <f t="array" ref="O809">_xlfn.IFS(AND(marketing_campaign[[#This Row],[Recency]]&gt;=0,marketing_campaign[[#This Row],[Recency]]&lt;=14),"Early Recency",AND(marketing_campaign[[#This Row],[Recency]]&gt;=15,marketing_campaign[[#This Row],[Recency]]&lt;=31),"Mid-Recency",marketing_campaign[[#This Row],[Recency]]&gt;=32,"high Recency")</f>
        <v>Mid-Recency</v>
      </c>
      <c r="P809">
        <v>161</v>
      </c>
      <c r="Q809">
        <v>28</v>
      </c>
      <c r="R809">
        <v>136</v>
      </c>
      <c r="S809">
        <v>32</v>
      </c>
      <c r="T809">
        <v>3</v>
      </c>
      <c r="U809">
        <v>45</v>
      </c>
      <c r="V809">
        <f>marketing_campaign[[#This Row],[MntGoldProds]]+marketing_campaign[[#This Row],[MntSweetProducts]]+marketing_campaign[[#This Row],[MntFishProducts]]+marketing_campaign[[#This Row],[MntMeatProducts]]+marketing_campaign[[#This Row],[MntFruits]]+marketing_campaign[[#This Row],[MntWines]]</f>
        <v>405</v>
      </c>
      <c r="W809">
        <v>4</v>
      </c>
      <c r="X809">
        <v>3</v>
      </c>
      <c r="Y809">
        <v>4</v>
      </c>
      <c r="Z809">
        <v>6</v>
      </c>
      <c r="AA809">
        <f t="shared" si="25"/>
        <v>17</v>
      </c>
      <c r="AB809" t="str" cm="1">
        <f t="array" ref="AB809">_xlfn.IFS(AND(AA809&gt;=0,AA809&lt;=15),"low purchase",AND(AA809&gt;=16,AA809&lt;=30),"mid purchase",AA809&gt;=31,"high purchase")</f>
        <v>mid purchase</v>
      </c>
      <c r="AC809">
        <v>3</v>
      </c>
      <c r="AD809" t="str">
        <f>IF(marketing_campaign[[#This Row],[NumWebVisitsMonth]]&gt;=5.3,"higher_webvists","lower_webvisits")</f>
        <v>lower_webvisits</v>
      </c>
      <c r="AE809">
        <v>0</v>
      </c>
      <c r="AF809">
        <v>0</v>
      </c>
      <c r="AG809">
        <v>0</v>
      </c>
      <c r="AH809">
        <v>0</v>
      </c>
      <c r="AI809">
        <v>0</v>
      </c>
      <c r="AJ809">
        <v>0</v>
      </c>
      <c r="AK809">
        <v>3</v>
      </c>
      <c r="AL809">
        <v>11</v>
      </c>
      <c r="AM809">
        <v>0</v>
      </c>
      <c r="AN809">
        <f>marketing_campaign[[#This Row],[AcceptedCmp2]]+marketing_campaign[[#This Row],[AcceptedCmp1]]+marketing_campaign[[#This Row],[AcceptedCmp5]]+marketing_campaign[[#This Row],[AcceptedCmp4]]+marketing_campaign[[#This Row],[AcceptedCmp3]]+marketing_campaign[[#This Row],[Response]]</f>
        <v>0</v>
      </c>
      <c r="AO809" t="str" cm="1">
        <f t="array" ref="AO80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10" spans="1:41" x14ac:dyDescent="0.35">
      <c r="A810">
        <v>2350</v>
      </c>
      <c r="B810">
        <v>1972</v>
      </c>
      <c r="C810">
        <f t="shared" ca="1" si="24"/>
        <v>54</v>
      </c>
      <c r="D810" t="str" cm="1">
        <f t="array" aca="1" ref="D81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10" t="s">
        <v>29</v>
      </c>
      <c r="F810" t="s">
        <v>33</v>
      </c>
      <c r="G810" cm="1">
        <f t="array" ref="G810">_xlfn.IFS(marketing_campaign[[#This Row],[Marital_Status]]="Single",K810+L810+1,marketing_campaign[[#This Row],[Marital_Status]]="Together",K810+L810+2,marketing_campaign[[#This Row],[Marital_Status]]="Alone",K810+L810+1,marketing_campaign[[#This Row],[Marital_Status]]="Married",K810+L810+2,marketing_campaign[[#This Row],[Marital_Status]]="Divorced",K810+L810+1,marketing_campaign[[#This Row],[Marital_Status]]="YOLO",K810+L810+1,marketing_campaign[[#This Row],[Marital_Status]]="Absurd",K810+L810+1,marketing_campaign[[#This Row],[Marital_Status]]="Widow",K810+L810+1)</f>
        <v>4</v>
      </c>
      <c r="H810" t="str" cm="1">
        <f t="array" ref="H810">_xlfn.IFS(marketing_campaign[[#This Row],[Family_size]]=1,"Family_with_one_child",marketing_campaign[[#This Row],[Family_size]]&gt;1,"Family_with_more_children")</f>
        <v>Family_with_more_children</v>
      </c>
      <c r="I810">
        <v>59666</v>
      </c>
      <c r="J810" t="str">
        <f>IF(marketing_campaign[[#This Row],[Income]]&gt;=Sheet21!B860,"high_income","low_income")</f>
        <v>high_income</v>
      </c>
      <c r="K810">
        <v>1</v>
      </c>
      <c r="L810">
        <v>1</v>
      </c>
      <c r="M810" s="1">
        <v>41355</v>
      </c>
      <c r="N810">
        <v>87</v>
      </c>
      <c r="O810" t="str" cm="1">
        <f t="array" ref="O810">_xlfn.IFS(AND(marketing_campaign[[#This Row],[Recency]]&gt;=0,marketing_campaign[[#This Row],[Recency]]&lt;=14),"Early Recency",AND(marketing_campaign[[#This Row],[Recency]]&gt;=15,marketing_campaign[[#This Row],[Recency]]&lt;=31),"Mid-Recency",marketing_campaign[[#This Row],[Recency]]&gt;=32,"high Recency")</f>
        <v>high Recency</v>
      </c>
      <c r="P810">
        <v>623</v>
      </c>
      <c r="Q810">
        <v>53</v>
      </c>
      <c r="R810">
        <v>178</v>
      </c>
      <c r="S810">
        <v>23</v>
      </c>
      <c r="T810">
        <v>17</v>
      </c>
      <c r="U810">
        <v>133</v>
      </c>
      <c r="V810">
        <f>marketing_campaign[[#This Row],[MntGoldProds]]+marketing_campaign[[#This Row],[MntSweetProducts]]+marketing_campaign[[#This Row],[MntFishProducts]]+marketing_campaign[[#This Row],[MntMeatProducts]]+marketing_campaign[[#This Row],[MntFruits]]+marketing_campaign[[#This Row],[MntWines]]</f>
        <v>1027</v>
      </c>
      <c r="W810">
        <v>7</v>
      </c>
      <c r="X810">
        <v>3</v>
      </c>
      <c r="Y810">
        <v>2</v>
      </c>
      <c r="Z810">
        <v>8</v>
      </c>
      <c r="AA810">
        <f t="shared" si="25"/>
        <v>20</v>
      </c>
      <c r="AB810" t="str" cm="1">
        <f t="array" ref="AB810">_xlfn.IFS(AND(AA810&gt;=0,AA810&lt;=15),"low purchase",AND(AA810&gt;=16,AA810&lt;=30),"mid purchase",AA810&gt;=31,"high purchase")</f>
        <v>mid purchase</v>
      </c>
      <c r="AC810">
        <v>8</v>
      </c>
      <c r="AD810" t="str">
        <f>IF(marketing_campaign[[#This Row],[NumWebVisitsMonth]]&gt;=5.3,"higher_webvists","lower_webvisits")</f>
        <v>higher_webvists</v>
      </c>
      <c r="AE810">
        <v>0</v>
      </c>
      <c r="AF810">
        <v>1</v>
      </c>
      <c r="AG810">
        <v>0</v>
      </c>
      <c r="AH810">
        <v>0</v>
      </c>
      <c r="AI810">
        <v>0</v>
      </c>
      <c r="AJ810">
        <v>0</v>
      </c>
      <c r="AK810">
        <v>3</v>
      </c>
      <c r="AL810">
        <v>11</v>
      </c>
      <c r="AM810">
        <v>0</v>
      </c>
      <c r="AN810">
        <f>marketing_campaign[[#This Row],[AcceptedCmp2]]+marketing_campaign[[#This Row],[AcceptedCmp1]]+marketing_campaign[[#This Row],[AcceptedCmp5]]+marketing_campaign[[#This Row],[AcceptedCmp4]]+marketing_campaign[[#This Row],[AcceptedCmp3]]+marketing_campaign[[#This Row],[Response]]</f>
        <v>1</v>
      </c>
      <c r="AO810" t="str" cm="1">
        <f t="array" ref="AO81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811" spans="1:41" x14ac:dyDescent="0.35">
      <c r="A811">
        <v>9145</v>
      </c>
      <c r="B811">
        <v>1972</v>
      </c>
      <c r="C811">
        <f t="shared" ca="1" si="24"/>
        <v>54</v>
      </c>
      <c r="D811" t="str" cm="1">
        <f t="array" aca="1" ref="D81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11" t="s">
        <v>29</v>
      </c>
      <c r="F811" t="s">
        <v>30</v>
      </c>
      <c r="G811" cm="1">
        <f t="array" ref="G811">_xlfn.IFS(marketing_campaign[[#This Row],[Marital_Status]]="Single",K811+L811+1,marketing_campaign[[#This Row],[Marital_Status]]="Together",K811+L811+2,marketing_campaign[[#This Row],[Marital_Status]]="Alone",K811+L811+1,marketing_campaign[[#This Row],[Marital_Status]]="Married",K811+L811+2,marketing_campaign[[#This Row],[Marital_Status]]="Divorced",K811+L811+1,marketing_campaign[[#This Row],[Marital_Status]]="YOLO",K811+L811+1,marketing_campaign[[#This Row],[Marital_Status]]="Absurd",K811+L811+1,marketing_campaign[[#This Row],[Marital_Status]]="Widow",K811+L811+1)</f>
        <v>2</v>
      </c>
      <c r="H811" t="str" cm="1">
        <f t="array" ref="H811">_xlfn.IFS(marketing_campaign[[#This Row],[Family_size]]=1,"Family_with_one_child",marketing_campaign[[#This Row],[Family_size]]&gt;1,"Family_with_more_children")</f>
        <v>Family_with_more_children</v>
      </c>
      <c r="I811">
        <v>72504</v>
      </c>
      <c r="J811" t="str">
        <f>IF(marketing_campaign[[#This Row],[Income]]&gt;=Sheet21!B861,"high_income","low_income")</f>
        <v>high_income</v>
      </c>
      <c r="K811">
        <v>0</v>
      </c>
      <c r="L811">
        <v>1</v>
      </c>
      <c r="M811" s="1">
        <v>41370</v>
      </c>
      <c r="N811">
        <v>43</v>
      </c>
      <c r="O811" t="str" cm="1">
        <f t="array" ref="O811">_xlfn.IFS(AND(marketing_campaign[[#This Row],[Recency]]&gt;=0,marketing_campaign[[#This Row],[Recency]]&lt;=14),"Early Recency",AND(marketing_campaign[[#This Row],[Recency]]&gt;=15,marketing_campaign[[#This Row],[Recency]]&lt;=31),"Mid-Recency",marketing_campaign[[#This Row],[Recency]]&gt;=32,"high Recency")</f>
        <v>high Recency</v>
      </c>
      <c r="P811">
        <v>604</v>
      </c>
      <c r="Q811">
        <v>26</v>
      </c>
      <c r="R811">
        <v>470</v>
      </c>
      <c r="S811">
        <v>123</v>
      </c>
      <c r="T811">
        <v>161</v>
      </c>
      <c r="U811">
        <v>94</v>
      </c>
      <c r="V811">
        <f>marketing_campaign[[#This Row],[MntGoldProds]]+marketing_campaign[[#This Row],[MntSweetProducts]]+marketing_campaign[[#This Row],[MntFishProducts]]+marketing_campaign[[#This Row],[MntMeatProducts]]+marketing_campaign[[#This Row],[MntFruits]]+marketing_campaign[[#This Row],[MntWines]]</f>
        <v>1478</v>
      </c>
      <c r="W811">
        <v>2</v>
      </c>
      <c r="X811">
        <v>5</v>
      </c>
      <c r="Y811">
        <v>9</v>
      </c>
      <c r="Z811">
        <v>6</v>
      </c>
      <c r="AA811">
        <f t="shared" si="25"/>
        <v>22</v>
      </c>
      <c r="AB811" t="str" cm="1">
        <f t="array" ref="AB811">_xlfn.IFS(AND(AA811&gt;=0,AA811&lt;=15),"low purchase",AND(AA811&gt;=16,AA811&lt;=30),"mid purchase",AA811&gt;=31,"high purchase")</f>
        <v>mid purchase</v>
      </c>
      <c r="AC811">
        <v>2</v>
      </c>
      <c r="AD811" t="str">
        <f>IF(marketing_campaign[[#This Row],[NumWebVisitsMonth]]&gt;=5.3,"higher_webvists","lower_webvisits")</f>
        <v>lower_webvisits</v>
      </c>
      <c r="AE811">
        <v>0</v>
      </c>
      <c r="AF811">
        <v>0</v>
      </c>
      <c r="AG811">
        <v>0</v>
      </c>
      <c r="AH811">
        <v>0</v>
      </c>
      <c r="AI811">
        <v>0</v>
      </c>
      <c r="AJ811">
        <v>0</v>
      </c>
      <c r="AK811">
        <v>3</v>
      </c>
      <c r="AL811">
        <v>11</v>
      </c>
      <c r="AM811">
        <v>0</v>
      </c>
      <c r="AN811">
        <f>marketing_campaign[[#This Row],[AcceptedCmp2]]+marketing_campaign[[#This Row],[AcceptedCmp1]]+marketing_campaign[[#This Row],[AcceptedCmp5]]+marketing_campaign[[#This Row],[AcceptedCmp4]]+marketing_campaign[[#This Row],[AcceptedCmp3]]+marketing_campaign[[#This Row],[Response]]</f>
        <v>0</v>
      </c>
      <c r="AO811" t="str" cm="1">
        <f t="array" ref="AO81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12" spans="1:41" x14ac:dyDescent="0.35">
      <c r="A812">
        <v>2964</v>
      </c>
      <c r="B812">
        <v>1981</v>
      </c>
      <c r="C812">
        <f t="shared" ca="1" si="24"/>
        <v>45</v>
      </c>
      <c r="D812" t="str" cm="1">
        <f t="array" aca="1" ref="D81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812" t="s">
        <v>29</v>
      </c>
      <c r="F812" t="s">
        <v>33</v>
      </c>
      <c r="G812" cm="1">
        <f t="array" ref="G812">_xlfn.IFS(marketing_campaign[[#This Row],[Marital_Status]]="Single",K812+L812+1,marketing_campaign[[#This Row],[Marital_Status]]="Together",K812+L812+2,marketing_campaign[[#This Row],[Marital_Status]]="Alone",K812+L812+1,marketing_campaign[[#This Row],[Marital_Status]]="Married",K812+L812+2,marketing_campaign[[#This Row],[Marital_Status]]="Divorced",K812+L812+1,marketing_campaign[[#This Row],[Marital_Status]]="YOLO",K812+L812+1,marketing_campaign[[#This Row],[Marital_Status]]="Absurd",K812+L812+1,marketing_campaign[[#This Row],[Marital_Status]]="Widow",K812+L812+1)</f>
        <v>2</v>
      </c>
      <c r="H812" t="str" cm="1">
        <f t="array" ref="H812">_xlfn.IFS(marketing_campaign[[#This Row],[Family_size]]=1,"Family_with_one_child",marketing_campaign[[#This Row],[Family_size]]&gt;1,"Family_with_more_children")</f>
        <v>Family_with_more_children</v>
      </c>
      <c r="I812">
        <v>26872</v>
      </c>
      <c r="J812" t="str">
        <f>IF(marketing_campaign[[#This Row],[Income]]&gt;=Sheet21!B862,"high_income","low_income")</f>
        <v>high_income</v>
      </c>
      <c r="K812">
        <v>0</v>
      </c>
      <c r="L812">
        <v>0</v>
      </c>
      <c r="M812" s="1">
        <v>41563</v>
      </c>
      <c r="N812">
        <v>0</v>
      </c>
      <c r="O812" t="str" cm="1">
        <f t="array" ref="O812">_xlfn.IFS(AND(marketing_campaign[[#This Row],[Recency]]&gt;=0,marketing_campaign[[#This Row],[Recency]]&lt;=14),"Early Recency",AND(marketing_campaign[[#This Row],[Recency]]&gt;=15,marketing_campaign[[#This Row],[Recency]]&lt;=31),"Mid-Recency",marketing_campaign[[#This Row],[Recency]]&gt;=32,"high Recency")</f>
        <v>Early Recency</v>
      </c>
      <c r="P812">
        <v>3</v>
      </c>
      <c r="Q812">
        <v>10</v>
      </c>
      <c r="R812">
        <v>8</v>
      </c>
      <c r="S812">
        <v>3</v>
      </c>
      <c r="T812">
        <v>16</v>
      </c>
      <c r="U812">
        <v>32</v>
      </c>
      <c r="V812">
        <f>marketing_campaign[[#This Row],[MntGoldProds]]+marketing_campaign[[#This Row],[MntSweetProducts]]+marketing_campaign[[#This Row],[MntFishProducts]]+marketing_campaign[[#This Row],[MntMeatProducts]]+marketing_campaign[[#This Row],[MntFruits]]+marketing_campaign[[#This Row],[MntWines]]</f>
        <v>72</v>
      </c>
      <c r="W812">
        <v>1</v>
      </c>
      <c r="X812">
        <v>1</v>
      </c>
      <c r="Y812">
        <v>1</v>
      </c>
      <c r="Z812">
        <v>2</v>
      </c>
      <c r="AA812">
        <f t="shared" si="25"/>
        <v>5</v>
      </c>
      <c r="AB812" t="str" cm="1">
        <f t="array" ref="AB812">_xlfn.IFS(AND(AA812&gt;=0,AA812&lt;=15),"low purchase",AND(AA812&gt;=16,AA812&lt;=30),"mid purchase",AA812&gt;=31,"high purchase")</f>
        <v>low purchase</v>
      </c>
      <c r="AC812">
        <v>6</v>
      </c>
      <c r="AD812" t="str">
        <f>IF(marketing_campaign[[#This Row],[NumWebVisitsMonth]]&gt;=5.3,"higher_webvists","lower_webvisits")</f>
        <v>higher_webvists</v>
      </c>
      <c r="AE812">
        <v>0</v>
      </c>
      <c r="AF812">
        <v>0</v>
      </c>
      <c r="AG812">
        <v>0</v>
      </c>
      <c r="AH812">
        <v>0</v>
      </c>
      <c r="AI812">
        <v>0</v>
      </c>
      <c r="AJ812">
        <v>0</v>
      </c>
      <c r="AK812">
        <v>3</v>
      </c>
      <c r="AL812">
        <v>11</v>
      </c>
      <c r="AM812">
        <v>0</v>
      </c>
      <c r="AN812">
        <f>marketing_campaign[[#This Row],[AcceptedCmp2]]+marketing_campaign[[#This Row],[AcceptedCmp1]]+marketing_campaign[[#This Row],[AcceptedCmp5]]+marketing_campaign[[#This Row],[AcceptedCmp4]]+marketing_campaign[[#This Row],[AcceptedCmp3]]+marketing_campaign[[#This Row],[Response]]</f>
        <v>0</v>
      </c>
      <c r="AO812" t="str" cm="1">
        <f t="array" ref="AO81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13" spans="1:41" x14ac:dyDescent="0.35">
      <c r="A813">
        <v>5585</v>
      </c>
      <c r="B813">
        <v>1972</v>
      </c>
      <c r="C813">
        <f t="shared" ca="1" si="24"/>
        <v>54</v>
      </c>
      <c r="D813" t="str" cm="1">
        <f t="array" aca="1" ref="D81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13" t="s">
        <v>29</v>
      </c>
      <c r="F813" t="s">
        <v>30</v>
      </c>
      <c r="G813" cm="1">
        <f t="array" ref="G813">_xlfn.IFS(marketing_campaign[[#This Row],[Marital_Status]]="Single",K813+L813+1,marketing_campaign[[#This Row],[Marital_Status]]="Together",K813+L813+2,marketing_campaign[[#This Row],[Marital_Status]]="Alone",K813+L813+1,marketing_campaign[[#This Row],[Marital_Status]]="Married",K813+L813+2,marketing_campaign[[#This Row],[Marital_Status]]="Divorced",K813+L813+1,marketing_campaign[[#This Row],[Marital_Status]]="YOLO",K813+L813+1,marketing_campaign[[#This Row],[Marital_Status]]="Absurd",K813+L813+1,marketing_campaign[[#This Row],[Marital_Status]]="Widow",K813+L813+1)</f>
        <v>2</v>
      </c>
      <c r="H813" t="str" cm="1">
        <f t="array" ref="H813">_xlfn.IFS(marketing_campaign[[#This Row],[Family_size]]=1,"Family_with_one_child",marketing_campaign[[#This Row],[Family_size]]&gt;1,"Family_with_more_children")</f>
        <v>Family_with_more_children</v>
      </c>
      <c r="I813">
        <v>21359</v>
      </c>
      <c r="J813" t="str">
        <f>IF(marketing_campaign[[#This Row],[Income]]&gt;=Sheet21!B863,"high_income","low_income")</f>
        <v>high_income</v>
      </c>
      <c r="K813">
        <v>1</v>
      </c>
      <c r="L813">
        <v>0</v>
      </c>
      <c r="M813" s="1">
        <v>41384</v>
      </c>
      <c r="N813">
        <v>1</v>
      </c>
      <c r="O813" t="str" cm="1">
        <f t="array" ref="O813">_xlfn.IFS(AND(marketing_campaign[[#This Row],[Recency]]&gt;=0,marketing_campaign[[#This Row],[Recency]]&lt;=14),"Early Recency",AND(marketing_campaign[[#This Row],[Recency]]&gt;=15,marketing_campaign[[#This Row],[Recency]]&lt;=31),"Mid-Recency",marketing_campaign[[#This Row],[Recency]]&gt;=32,"high Recency")</f>
        <v>Early Recency</v>
      </c>
      <c r="P813">
        <v>12</v>
      </c>
      <c r="Q813">
        <v>2</v>
      </c>
      <c r="R813">
        <v>17</v>
      </c>
      <c r="S813">
        <v>6</v>
      </c>
      <c r="T813">
        <v>1</v>
      </c>
      <c r="U813">
        <v>10</v>
      </c>
      <c r="V813">
        <f>marketing_campaign[[#This Row],[MntGoldProds]]+marketing_campaign[[#This Row],[MntSweetProducts]]+marketing_campaign[[#This Row],[MntFishProducts]]+marketing_campaign[[#This Row],[MntMeatProducts]]+marketing_campaign[[#This Row],[MntFruits]]+marketing_campaign[[#This Row],[MntWines]]</f>
        <v>48</v>
      </c>
      <c r="W813">
        <v>2</v>
      </c>
      <c r="X813">
        <v>2</v>
      </c>
      <c r="Y813">
        <v>0</v>
      </c>
      <c r="Z813">
        <v>3</v>
      </c>
      <c r="AA813">
        <f t="shared" si="25"/>
        <v>7</v>
      </c>
      <c r="AB813" t="str" cm="1">
        <f t="array" ref="AB813">_xlfn.IFS(AND(AA813&gt;=0,AA813&lt;=15),"low purchase",AND(AA813&gt;=16,AA813&lt;=30),"mid purchase",AA813&gt;=31,"high purchase")</f>
        <v>low purchase</v>
      </c>
      <c r="AC813">
        <v>8</v>
      </c>
      <c r="AD813" t="str">
        <f>IF(marketing_campaign[[#This Row],[NumWebVisitsMonth]]&gt;=5.3,"higher_webvists","lower_webvisits")</f>
        <v>higher_webvists</v>
      </c>
      <c r="AE813">
        <v>0</v>
      </c>
      <c r="AF813">
        <v>0</v>
      </c>
      <c r="AG813">
        <v>0</v>
      </c>
      <c r="AH813">
        <v>0</v>
      </c>
      <c r="AI813">
        <v>0</v>
      </c>
      <c r="AJ813">
        <v>0</v>
      </c>
      <c r="AK813">
        <v>3</v>
      </c>
      <c r="AL813">
        <v>11</v>
      </c>
      <c r="AM813">
        <v>1</v>
      </c>
      <c r="AN813">
        <f>marketing_campaign[[#This Row],[AcceptedCmp2]]+marketing_campaign[[#This Row],[AcceptedCmp1]]+marketing_campaign[[#This Row],[AcceptedCmp5]]+marketing_campaign[[#This Row],[AcceptedCmp4]]+marketing_campaign[[#This Row],[AcceptedCmp3]]+marketing_campaign[[#This Row],[Response]]</f>
        <v>1</v>
      </c>
      <c r="AO813" t="str" cm="1">
        <f t="array" ref="AO81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814" spans="1:41" x14ac:dyDescent="0.35">
      <c r="A814">
        <v>9687</v>
      </c>
      <c r="B814">
        <v>1975</v>
      </c>
      <c r="C814">
        <f t="shared" ca="1" si="24"/>
        <v>51</v>
      </c>
      <c r="D814" t="str" cm="1">
        <f t="array" aca="1" ref="D81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14" t="s">
        <v>29</v>
      </c>
      <c r="F814" t="s">
        <v>30</v>
      </c>
      <c r="G814" cm="1">
        <f t="array" ref="G814">_xlfn.IFS(marketing_campaign[[#This Row],[Marital_Status]]="Single",K814+L814+1,marketing_campaign[[#This Row],[Marital_Status]]="Together",K814+L814+2,marketing_campaign[[#This Row],[Marital_Status]]="Alone",K814+L814+1,marketing_campaign[[#This Row],[Marital_Status]]="Married",K814+L814+2,marketing_campaign[[#This Row],[Marital_Status]]="Divorced",K814+L814+1,marketing_campaign[[#This Row],[Marital_Status]]="YOLO",K814+L814+1,marketing_campaign[[#This Row],[Marital_Status]]="Absurd",K814+L814+1,marketing_campaign[[#This Row],[Marital_Status]]="Widow",K814+L814+1)</f>
        <v>1</v>
      </c>
      <c r="H814" t="str" cm="1">
        <f t="array" ref="H814">_xlfn.IFS(marketing_campaign[[#This Row],[Family_size]]=1,"Family_with_one_child",marketing_campaign[[#This Row],[Family_size]]&gt;1,"Family_with_more_children")</f>
        <v>Family_with_one_child</v>
      </c>
      <c r="I814">
        <v>73170</v>
      </c>
      <c r="J814" t="str">
        <f>IF(marketing_campaign[[#This Row],[Income]]&gt;=Sheet21!B864,"high_income","low_income")</f>
        <v>high_income</v>
      </c>
      <c r="K814">
        <v>0</v>
      </c>
      <c r="L814">
        <v>0</v>
      </c>
      <c r="M814" s="1">
        <v>41790</v>
      </c>
      <c r="N814">
        <v>1</v>
      </c>
      <c r="O814" t="str" cm="1">
        <f t="array" ref="O814">_xlfn.IFS(AND(marketing_campaign[[#This Row],[Recency]]&gt;=0,marketing_campaign[[#This Row],[Recency]]&lt;=14),"Early Recency",AND(marketing_campaign[[#This Row],[Recency]]&gt;=15,marketing_campaign[[#This Row],[Recency]]&lt;=31),"Mid-Recency",marketing_campaign[[#This Row],[Recency]]&gt;=32,"high Recency")</f>
        <v>Early Recency</v>
      </c>
      <c r="P814">
        <v>184</v>
      </c>
      <c r="Q814">
        <v>174</v>
      </c>
      <c r="R814">
        <v>256</v>
      </c>
      <c r="S814">
        <v>50</v>
      </c>
      <c r="T814">
        <v>30</v>
      </c>
      <c r="U814">
        <v>32</v>
      </c>
      <c r="V814">
        <f>marketing_campaign[[#This Row],[MntGoldProds]]+marketing_campaign[[#This Row],[MntSweetProducts]]+marketing_campaign[[#This Row],[MntFishProducts]]+marketing_campaign[[#This Row],[MntMeatProducts]]+marketing_campaign[[#This Row],[MntFruits]]+marketing_campaign[[#This Row],[MntWines]]</f>
        <v>726</v>
      </c>
      <c r="W814">
        <v>1</v>
      </c>
      <c r="X814">
        <v>5</v>
      </c>
      <c r="Y814">
        <v>4</v>
      </c>
      <c r="Z814">
        <v>6</v>
      </c>
      <c r="AA814">
        <f t="shared" si="25"/>
        <v>16</v>
      </c>
      <c r="AB814" t="str" cm="1">
        <f t="array" ref="AB814">_xlfn.IFS(AND(AA814&gt;=0,AA814&lt;=15),"low purchase",AND(AA814&gt;=16,AA814&lt;=30),"mid purchase",AA814&gt;=31,"high purchase")</f>
        <v>mid purchase</v>
      </c>
      <c r="AC814">
        <v>2</v>
      </c>
      <c r="AD814" t="str">
        <f>IF(marketing_campaign[[#This Row],[NumWebVisitsMonth]]&gt;=5.3,"higher_webvists","lower_webvisits")</f>
        <v>lower_webvisits</v>
      </c>
      <c r="AE814">
        <v>0</v>
      </c>
      <c r="AF814">
        <v>0</v>
      </c>
      <c r="AG814">
        <v>0</v>
      </c>
      <c r="AH814">
        <v>0</v>
      </c>
      <c r="AI814">
        <v>0</v>
      </c>
      <c r="AJ814">
        <v>0</v>
      </c>
      <c r="AK814">
        <v>3</v>
      </c>
      <c r="AL814">
        <v>11</v>
      </c>
      <c r="AM814">
        <v>0</v>
      </c>
      <c r="AN814">
        <f>marketing_campaign[[#This Row],[AcceptedCmp2]]+marketing_campaign[[#This Row],[AcceptedCmp1]]+marketing_campaign[[#This Row],[AcceptedCmp5]]+marketing_campaign[[#This Row],[AcceptedCmp4]]+marketing_campaign[[#This Row],[AcceptedCmp3]]+marketing_campaign[[#This Row],[Response]]</f>
        <v>0</v>
      </c>
      <c r="AO814" t="str" cm="1">
        <f t="array" ref="AO81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15" spans="1:41" x14ac:dyDescent="0.35">
      <c r="A815">
        <v>3732</v>
      </c>
      <c r="B815">
        <v>1955</v>
      </c>
      <c r="C815">
        <f t="shared" ca="1" si="24"/>
        <v>71</v>
      </c>
      <c r="D815" t="str" cm="1">
        <f t="array" aca="1" ref="D81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15" t="s">
        <v>34</v>
      </c>
      <c r="F815" t="s">
        <v>33</v>
      </c>
      <c r="G815" cm="1">
        <f t="array" ref="G815">_xlfn.IFS(marketing_campaign[[#This Row],[Marital_Status]]="Single",K815+L815+1,marketing_campaign[[#This Row],[Marital_Status]]="Together",K815+L815+2,marketing_campaign[[#This Row],[Marital_Status]]="Alone",K815+L815+1,marketing_campaign[[#This Row],[Marital_Status]]="Married",K815+L815+2,marketing_campaign[[#This Row],[Marital_Status]]="Divorced",K815+L815+1,marketing_campaign[[#This Row],[Marital_Status]]="YOLO",K815+L815+1,marketing_campaign[[#This Row],[Marital_Status]]="Absurd",K815+L815+1,marketing_campaign[[#This Row],[Marital_Status]]="Widow",K815+L815+1)</f>
        <v>3</v>
      </c>
      <c r="H815" t="str" cm="1">
        <f t="array" ref="H815">_xlfn.IFS(marketing_campaign[[#This Row],[Family_size]]=1,"Family_with_one_child",marketing_campaign[[#This Row],[Family_size]]&gt;1,"Family_with_more_children")</f>
        <v>Family_with_more_children</v>
      </c>
      <c r="I815">
        <v>52750</v>
      </c>
      <c r="J815" t="str">
        <f>IF(marketing_campaign[[#This Row],[Income]]&gt;=Sheet21!B865,"high_income","low_income")</f>
        <v>high_income</v>
      </c>
      <c r="K815">
        <v>0</v>
      </c>
      <c r="L815">
        <v>1</v>
      </c>
      <c r="M815" s="1">
        <v>41309</v>
      </c>
      <c r="N815">
        <v>72</v>
      </c>
      <c r="O815" t="str" cm="1">
        <f t="array" ref="O815">_xlfn.IFS(AND(marketing_campaign[[#This Row],[Recency]]&gt;=0,marketing_campaign[[#This Row],[Recency]]&lt;=14),"Early Recency",AND(marketing_campaign[[#This Row],[Recency]]&gt;=15,marketing_campaign[[#This Row],[Recency]]&lt;=31),"Mid-Recency",marketing_campaign[[#This Row],[Recency]]&gt;=32,"high Recency")</f>
        <v>high Recency</v>
      </c>
      <c r="P815">
        <v>393</v>
      </c>
      <c r="Q815">
        <v>0</v>
      </c>
      <c r="R815">
        <v>239</v>
      </c>
      <c r="S815">
        <v>90</v>
      </c>
      <c r="T815">
        <v>69</v>
      </c>
      <c r="U815">
        <v>69</v>
      </c>
      <c r="V815">
        <f>marketing_campaign[[#This Row],[MntGoldProds]]+marketing_campaign[[#This Row],[MntSweetProducts]]+marketing_campaign[[#This Row],[MntFishProducts]]+marketing_campaign[[#This Row],[MntMeatProducts]]+marketing_campaign[[#This Row],[MntFruits]]+marketing_campaign[[#This Row],[MntWines]]</f>
        <v>860</v>
      </c>
      <c r="W815">
        <v>6</v>
      </c>
      <c r="X815">
        <v>5</v>
      </c>
      <c r="Y815">
        <v>7</v>
      </c>
      <c r="Z815">
        <v>9</v>
      </c>
      <c r="AA815">
        <f t="shared" si="25"/>
        <v>27</v>
      </c>
      <c r="AB815" t="str" cm="1">
        <f t="array" ref="AB815">_xlfn.IFS(AND(AA815&gt;=0,AA815&lt;=15),"low purchase",AND(AA815&gt;=16,AA815&lt;=30),"mid purchase",AA815&gt;=31,"high purchase")</f>
        <v>mid purchase</v>
      </c>
      <c r="AC815">
        <v>4</v>
      </c>
      <c r="AD815" t="str">
        <f>IF(marketing_campaign[[#This Row],[NumWebVisitsMonth]]&gt;=5.3,"higher_webvists","lower_webvisits")</f>
        <v>lower_webvisits</v>
      </c>
      <c r="AE815">
        <v>0</v>
      </c>
      <c r="AF815">
        <v>0</v>
      </c>
      <c r="AG815">
        <v>0</v>
      </c>
      <c r="AH815">
        <v>0</v>
      </c>
      <c r="AI815">
        <v>0</v>
      </c>
      <c r="AJ815">
        <v>0</v>
      </c>
      <c r="AK815">
        <v>3</v>
      </c>
      <c r="AL815">
        <v>11</v>
      </c>
      <c r="AM815">
        <v>0</v>
      </c>
      <c r="AN815">
        <f>marketing_campaign[[#This Row],[AcceptedCmp2]]+marketing_campaign[[#This Row],[AcceptedCmp1]]+marketing_campaign[[#This Row],[AcceptedCmp5]]+marketing_campaign[[#This Row],[AcceptedCmp4]]+marketing_campaign[[#This Row],[AcceptedCmp3]]+marketing_campaign[[#This Row],[Response]]</f>
        <v>0</v>
      </c>
      <c r="AO815" t="str" cm="1">
        <f t="array" ref="AO81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16" spans="1:41" x14ac:dyDescent="0.35">
      <c r="A816">
        <v>6303</v>
      </c>
      <c r="B816">
        <v>1986</v>
      </c>
      <c r="C816">
        <f t="shared" ca="1" si="24"/>
        <v>40</v>
      </c>
      <c r="D816" t="str" cm="1">
        <f t="array" aca="1" ref="D81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816" t="s">
        <v>32</v>
      </c>
      <c r="F816" t="s">
        <v>31</v>
      </c>
      <c r="G816" cm="1">
        <f t="array" ref="G816">_xlfn.IFS(marketing_campaign[[#This Row],[Marital_Status]]="Single",K816+L816+1,marketing_campaign[[#This Row],[Marital_Status]]="Together",K816+L816+2,marketing_campaign[[#This Row],[Marital_Status]]="Alone",K816+L816+1,marketing_campaign[[#This Row],[Marital_Status]]="Married",K816+L816+2,marketing_campaign[[#This Row],[Marital_Status]]="Divorced",K816+L816+1,marketing_campaign[[#This Row],[Marital_Status]]="YOLO",K816+L816+1,marketing_campaign[[#This Row],[Marital_Status]]="Absurd",K816+L816+1,marketing_campaign[[#This Row],[Marital_Status]]="Widow",K816+L816+1)</f>
        <v>2</v>
      </c>
      <c r="H816" t="str" cm="1">
        <f t="array" ref="H816">_xlfn.IFS(marketing_campaign[[#This Row],[Family_size]]=1,"Family_with_one_child",marketing_campaign[[#This Row],[Family_size]]&gt;1,"Family_with_more_children")</f>
        <v>Family_with_more_children</v>
      </c>
      <c r="I816">
        <v>91820</v>
      </c>
      <c r="J816" t="str">
        <f>IF(marketing_campaign[[#This Row],[Income]]&gt;=Sheet21!B866,"high_income","low_income")</f>
        <v>high_income</v>
      </c>
      <c r="K816">
        <v>0</v>
      </c>
      <c r="L816">
        <v>0</v>
      </c>
      <c r="M816" s="1">
        <v>41601</v>
      </c>
      <c r="N816">
        <v>72</v>
      </c>
      <c r="O816" t="str" cm="1">
        <f t="array" ref="O816">_xlfn.IFS(AND(marketing_campaign[[#This Row],[Recency]]&gt;=0,marketing_campaign[[#This Row],[Recency]]&lt;=14),"Early Recency",AND(marketing_campaign[[#This Row],[Recency]]&gt;=15,marketing_campaign[[#This Row],[Recency]]&lt;=31),"Mid-Recency",marketing_campaign[[#This Row],[Recency]]&gt;=32,"high Recency")</f>
        <v>high Recency</v>
      </c>
      <c r="P816">
        <v>410</v>
      </c>
      <c r="Q816">
        <v>73</v>
      </c>
      <c r="R816">
        <v>747</v>
      </c>
      <c r="S816">
        <v>76</v>
      </c>
      <c r="T816">
        <v>161</v>
      </c>
      <c r="U816">
        <v>30</v>
      </c>
      <c r="V816">
        <f>marketing_campaign[[#This Row],[MntGoldProds]]+marketing_campaign[[#This Row],[MntSweetProducts]]+marketing_campaign[[#This Row],[MntFishProducts]]+marketing_campaign[[#This Row],[MntMeatProducts]]+marketing_campaign[[#This Row],[MntFruits]]+marketing_campaign[[#This Row],[MntWines]]</f>
        <v>1497</v>
      </c>
      <c r="W816">
        <v>0</v>
      </c>
      <c r="X816">
        <v>5</v>
      </c>
      <c r="Y816">
        <v>5</v>
      </c>
      <c r="Z816">
        <v>12</v>
      </c>
      <c r="AA816">
        <f t="shared" si="25"/>
        <v>22</v>
      </c>
      <c r="AB816" t="str" cm="1">
        <f t="array" ref="AB816">_xlfn.IFS(AND(AA816&gt;=0,AA816&lt;=15),"low purchase",AND(AA816&gt;=16,AA816&lt;=30),"mid purchase",AA816&gt;=31,"high purchase")</f>
        <v>mid purchase</v>
      </c>
      <c r="AC816">
        <v>1</v>
      </c>
      <c r="AD816" t="str">
        <f>IF(marketing_campaign[[#This Row],[NumWebVisitsMonth]]&gt;=5.3,"higher_webvists","lower_webvisits")</f>
        <v>lower_webvisits</v>
      </c>
      <c r="AE816">
        <v>0</v>
      </c>
      <c r="AF816">
        <v>0</v>
      </c>
      <c r="AG816">
        <v>0</v>
      </c>
      <c r="AH816">
        <v>0</v>
      </c>
      <c r="AI816">
        <v>0</v>
      </c>
      <c r="AJ816">
        <v>0</v>
      </c>
      <c r="AK816">
        <v>3</v>
      </c>
      <c r="AL816">
        <v>11</v>
      </c>
      <c r="AM816">
        <v>0</v>
      </c>
      <c r="AN816">
        <f>marketing_campaign[[#This Row],[AcceptedCmp2]]+marketing_campaign[[#This Row],[AcceptedCmp1]]+marketing_campaign[[#This Row],[AcceptedCmp5]]+marketing_campaign[[#This Row],[AcceptedCmp4]]+marketing_campaign[[#This Row],[AcceptedCmp3]]+marketing_campaign[[#This Row],[Response]]</f>
        <v>0</v>
      </c>
      <c r="AO816" t="str" cm="1">
        <f t="array" ref="AO81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17" spans="1:41" x14ac:dyDescent="0.35">
      <c r="A817">
        <v>11176</v>
      </c>
      <c r="B817">
        <v>1970</v>
      </c>
      <c r="C817">
        <f t="shared" ca="1" si="24"/>
        <v>56</v>
      </c>
      <c r="D817" t="str" cm="1">
        <f t="array" aca="1" ref="D81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17" t="s">
        <v>32</v>
      </c>
      <c r="F817" t="s">
        <v>31</v>
      </c>
      <c r="G817" cm="1">
        <f t="array" ref="G817">_xlfn.IFS(marketing_campaign[[#This Row],[Marital_Status]]="Single",K817+L817+1,marketing_campaign[[#This Row],[Marital_Status]]="Together",K817+L817+2,marketing_campaign[[#This Row],[Marital_Status]]="Alone",K817+L817+1,marketing_campaign[[#This Row],[Marital_Status]]="Married",K817+L817+2,marketing_campaign[[#This Row],[Marital_Status]]="Divorced",K817+L817+1,marketing_campaign[[#This Row],[Marital_Status]]="YOLO",K817+L817+1,marketing_campaign[[#This Row],[Marital_Status]]="Absurd",K817+L817+1,marketing_campaign[[#This Row],[Marital_Status]]="Widow",K817+L817+1)</f>
        <v>3</v>
      </c>
      <c r="H817" t="str" cm="1">
        <f t="array" ref="H817">_xlfn.IFS(marketing_campaign[[#This Row],[Family_size]]=1,"Family_with_one_child",marketing_campaign[[#This Row],[Family_size]]&gt;1,"Family_with_more_children")</f>
        <v>Family_with_more_children</v>
      </c>
      <c r="I817">
        <v>65968</v>
      </c>
      <c r="J817" t="str">
        <f>IF(marketing_campaign[[#This Row],[Income]]&gt;=Sheet21!B867,"high_income","low_income")</f>
        <v>high_income</v>
      </c>
      <c r="K817">
        <v>0</v>
      </c>
      <c r="L817">
        <v>1</v>
      </c>
      <c r="M817" s="1">
        <v>41771</v>
      </c>
      <c r="N817">
        <v>12</v>
      </c>
      <c r="O817" t="str" cm="1">
        <f t="array" ref="O817">_xlfn.IFS(AND(marketing_campaign[[#This Row],[Recency]]&gt;=0,marketing_campaign[[#This Row],[Recency]]&lt;=14),"Early Recency",AND(marketing_campaign[[#This Row],[Recency]]&gt;=15,marketing_campaign[[#This Row],[Recency]]&lt;=31),"Mid-Recency",marketing_campaign[[#This Row],[Recency]]&gt;=32,"high Recency")</f>
        <v>Early Recency</v>
      </c>
      <c r="P817">
        <v>376</v>
      </c>
      <c r="Q817">
        <v>9</v>
      </c>
      <c r="R817">
        <v>83</v>
      </c>
      <c r="S817">
        <v>19</v>
      </c>
      <c r="T817">
        <v>4</v>
      </c>
      <c r="U817">
        <v>4</v>
      </c>
      <c r="V817">
        <f>marketing_campaign[[#This Row],[MntGoldProds]]+marketing_campaign[[#This Row],[MntSweetProducts]]+marketing_campaign[[#This Row],[MntFishProducts]]+marketing_campaign[[#This Row],[MntMeatProducts]]+marketing_campaign[[#This Row],[MntFruits]]+marketing_campaign[[#This Row],[MntWines]]</f>
        <v>495</v>
      </c>
      <c r="W817">
        <v>2</v>
      </c>
      <c r="X817">
        <v>5</v>
      </c>
      <c r="Y817">
        <v>4</v>
      </c>
      <c r="Z817">
        <v>7</v>
      </c>
      <c r="AA817">
        <f t="shared" si="25"/>
        <v>18</v>
      </c>
      <c r="AB817" t="str" cm="1">
        <f t="array" ref="AB817">_xlfn.IFS(AND(AA817&gt;=0,AA817&lt;=15),"low purchase",AND(AA817&gt;=16,AA817&lt;=30),"mid purchase",AA817&gt;=31,"high purchase")</f>
        <v>mid purchase</v>
      </c>
      <c r="AC817">
        <v>3</v>
      </c>
      <c r="AD817" t="str">
        <f>IF(marketing_campaign[[#This Row],[NumWebVisitsMonth]]&gt;=5.3,"higher_webvists","lower_webvisits")</f>
        <v>lower_webvisits</v>
      </c>
      <c r="AE817">
        <v>0</v>
      </c>
      <c r="AF817">
        <v>0</v>
      </c>
      <c r="AG817">
        <v>0</v>
      </c>
      <c r="AH817">
        <v>0</v>
      </c>
      <c r="AI817">
        <v>0</v>
      </c>
      <c r="AJ817">
        <v>0</v>
      </c>
      <c r="AK817">
        <v>3</v>
      </c>
      <c r="AL817">
        <v>11</v>
      </c>
      <c r="AM817">
        <v>0</v>
      </c>
      <c r="AN817">
        <f>marketing_campaign[[#This Row],[AcceptedCmp2]]+marketing_campaign[[#This Row],[AcceptedCmp1]]+marketing_campaign[[#This Row],[AcceptedCmp5]]+marketing_campaign[[#This Row],[AcceptedCmp4]]+marketing_campaign[[#This Row],[AcceptedCmp3]]+marketing_campaign[[#This Row],[Response]]</f>
        <v>0</v>
      </c>
      <c r="AO817" t="str" cm="1">
        <f t="array" ref="AO81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18" spans="1:41" x14ac:dyDescent="0.35">
      <c r="A818">
        <v>2986</v>
      </c>
      <c r="B818">
        <v>1976</v>
      </c>
      <c r="C818">
        <f t="shared" ca="1" si="24"/>
        <v>50</v>
      </c>
      <c r="D818" t="str" cm="1">
        <f t="array" aca="1" ref="D81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18" t="s">
        <v>29</v>
      </c>
      <c r="F818" t="s">
        <v>33</v>
      </c>
      <c r="G818" cm="1">
        <f t="array" ref="G818">_xlfn.IFS(marketing_campaign[[#This Row],[Marital_Status]]="Single",K818+L818+1,marketing_campaign[[#This Row],[Marital_Status]]="Together",K818+L818+2,marketing_campaign[[#This Row],[Marital_Status]]="Alone",K818+L818+1,marketing_campaign[[#This Row],[Marital_Status]]="Married",K818+L818+2,marketing_campaign[[#This Row],[Marital_Status]]="Divorced",K818+L818+1,marketing_campaign[[#This Row],[Marital_Status]]="YOLO",K818+L818+1,marketing_campaign[[#This Row],[Marital_Status]]="Absurd",K818+L818+1,marketing_campaign[[#This Row],[Marital_Status]]="Widow",K818+L818+1)</f>
        <v>4</v>
      </c>
      <c r="H818" t="str" cm="1">
        <f t="array" ref="H818">_xlfn.IFS(marketing_campaign[[#This Row],[Family_size]]=1,"Family_with_one_child",marketing_campaign[[#This Row],[Family_size]]&gt;1,"Family_with_more_children")</f>
        <v>Family_with_more_children</v>
      </c>
      <c r="I818">
        <v>30772</v>
      </c>
      <c r="J818" t="str">
        <f>IF(marketing_campaign[[#This Row],[Income]]&gt;=Sheet21!B868,"high_income","low_income")</f>
        <v>high_income</v>
      </c>
      <c r="K818">
        <v>1</v>
      </c>
      <c r="L818">
        <v>1</v>
      </c>
      <c r="M818" s="1">
        <v>41710</v>
      </c>
      <c r="N818">
        <v>89</v>
      </c>
      <c r="O818" t="str" cm="1">
        <f t="array" ref="O818">_xlfn.IFS(AND(marketing_campaign[[#This Row],[Recency]]&gt;=0,marketing_campaign[[#This Row],[Recency]]&lt;=14),"Early Recency",AND(marketing_campaign[[#This Row],[Recency]]&gt;=15,marketing_campaign[[#This Row],[Recency]]&lt;=31),"Mid-Recency",marketing_campaign[[#This Row],[Recency]]&gt;=32,"high Recency")</f>
        <v>high Recency</v>
      </c>
      <c r="P818">
        <v>7</v>
      </c>
      <c r="Q818">
        <v>2</v>
      </c>
      <c r="R818">
        <v>4</v>
      </c>
      <c r="S818">
        <v>2</v>
      </c>
      <c r="T818">
        <v>1</v>
      </c>
      <c r="U818">
        <v>4</v>
      </c>
      <c r="V818">
        <f>marketing_campaign[[#This Row],[MntGoldProds]]+marketing_campaign[[#This Row],[MntSweetProducts]]+marketing_campaign[[#This Row],[MntFishProducts]]+marketing_campaign[[#This Row],[MntMeatProducts]]+marketing_campaign[[#This Row],[MntFruits]]+marketing_campaign[[#This Row],[MntWines]]</f>
        <v>20</v>
      </c>
      <c r="W818">
        <v>1</v>
      </c>
      <c r="X818">
        <v>1</v>
      </c>
      <c r="Y818">
        <v>0</v>
      </c>
      <c r="Z818">
        <v>2</v>
      </c>
      <c r="AA818">
        <f t="shared" si="25"/>
        <v>4</v>
      </c>
      <c r="AB818" t="str" cm="1">
        <f t="array" ref="AB818">_xlfn.IFS(AND(AA818&gt;=0,AA818&lt;=15),"low purchase",AND(AA818&gt;=16,AA818&lt;=30),"mid purchase",AA818&gt;=31,"high purchase")</f>
        <v>low purchase</v>
      </c>
      <c r="AC818">
        <v>6</v>
      </c>
      <c r="AD818" t="str">
        <f>IF(marketing_campaign[[#This Row],[NumWebVisitsMonth]]&gt;=5.3,"higher_webvists","lower_webvisits")</f>
        <v>higher_webvists</v>
      </c>
      <c r="AE818">
        <v>0</v>
      </c>
      <c r="AF818">
        <v>0</v>
      </c>
      <c r="AG818">
        <v>0</v>
      </c>
      <c r="AH818">
        <v>0</v>
      </c>
      <c r="AI818">
        <v>0</v>
      </c>
      <c r="AJ818">
        <v>0</v>
      </c>
      <c r="AK818">
        <v>3</v>
      </c>
      <c r="AL818">
        <v>11</v>
      </c>
      <c r="AM818">
        <v>0</v>
      </c>
      <c r="AN818">
        <f>marketing_campaign[[#This Row],[AcceptedCmp2]]+marketing_campaign[[#This Row],[AcceptedCmp1]]+marketing_campaign[[#This Row],[AcceptedCmp5]]+marketing_campaign[[#This Row],[AcceptedCmp4]]+marketing_campaign[[#This Row],[AcceptedCmp3]]+marketing_campaign[[#This Row],[Response]]</f>
        <v>0</v>
      </c>
      <c r="AO818" t="str" cm="1">
        <f t="array" ref="AO81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19" spans="1:41" x14ac:dyDescent="0.35">
      <c r="A819">
        <v>7462</v>
      </c>
      <c r="B819">
        <v>1954</v>
      </c>
      <c r="C819">
        <f t="shared" ca="1" si="24"/>
        <v>72</v>
      </c>
      <c r="D819" t="str" cm="1">
        <f t="array" aca="1" ref="D81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19" t="s">
        <v>29</v>
      </c>
      <c r="F819" t="s">
        <v>30</v>
      </c>
      <c r="G819" cm="1">
        <f t="array" ref="G819">_xlfn.IFS(marketing_campaign[[#This Row],[Marital_Status]]="Single",K819+L819+1,marketing_campaign[[#This Row],[Marital_Status]]="Together",K819+L819+2,marketing_campaign[[#This Row],[Marital_Status]]="Alone",K819+L819+1,marketing_campaign[[#This Row],[Marital_Status]]="Married",K819+L819+2,marketing_campaign[[#This Row],[Marital_Status]]="Divorced",K819+L819+1,marketing_campaign[[#This Row],[Marital_Status]]="YOLO",K819+L819+1,marketing_campaign[[#This Row],[Marital_Status]]="Absurd",K819+L819+1,marketing_campaign[[#This Row],[Marital_Status]]="Widow",K819+L819+1)</f>
        <v>1</v>
      </c>
      <c r="H819" t="str" cm="1">
        <f t="array" ref="H819">_xlfn.IFS(marketing_campaign[[#This Row],[Family_size]]=1,"Family_with_one_child",marketing_campaign[[#This Row],[Family_size]]&gt;1,"Family_with_more_children")</f>
        <v>Family_with_one_child</v>
      </c>
      <c r="I819">
        <v>22507</v>
      </c>
      <c r="J819" t="str">
        <f>IF(marketing_campaign[[#This Row],[Income]]&gt;=Sheet21!B869,"high_income","low_income")</f>
        <v>high_income</v>
      </c>
      <c r="K819">
        <v>0</v>
      </c>
      <c r="L819">
        <v>0</v>
      </c>
      <c r="M819" s="1">
        <v>41237</v>
      </c>
      <c r="N819">
        <v>67</v>
      </c>
      <c r="O819" t="str" cm="1">
        <f t="array" ref="O819">_xlfn.IFS(AND(marketing_campaign[[#This Row],[Recency]]&gt;=0,marketing_campaign[[#This Row],[Recency]]&lt;=14),"Early Recency",AND(marketing_campaign[[#This Row],[Recency]]&gt;=15,marketing_campaign[[#This Row],[Recency]]&lt;=31),"Mid-Recency",marketing_campaign[[#This Row],[Recency]]&gt;=32,"high Recency")</f>
        <v>high Recency</v>
      </c>
      <c r="P819">
        <v>68</v>
      </c>
      <c r="Q819">
        <v>0</v>
      </c>
      <c r="R819">
        <v>226</v>
      </c>
      <c r="S819">
        <v>51</v>
      </c>
      <c r="T819">
        <v>157</v>
      </c>
      <c r="U819">
        <v>68</v>
      </c>
      <c r="V819">
        <f>marketing_campaign[[#This Row],[MntGoldProds]]+marketing_campaign[[#This Row],[MntSweetProducts]]+marketing_campaign[[#This Row],[MntFishProducts]]+marketing_campaign[[#This Row],[MntMeatProducts]]+marketing_campaign[[#This Row],[MntFruits]]+marketing_campaign[[#This Row],[MntWines]]</f>
        <v>570</v>
      </c>
      <c r="W819">
        <v>3</v>
      </c>
      <c r="X819">
        <v>10</v>
      </c>
      <c r="Y819">
        <v>2</v>
      </c>
      <c r="Z819">
        <v>4</v>
      </c>
      <c r="AA819">
        <f t="shared" si="25"/>
        <v>19</v>
      </c>
      <c r="AB819" t="str" cm="1">
        <f t="array" ref="AB819">_xlfn.IFS(AND(AA819&gt;=0,AA819&lt;=15),"low purchase",AND(AA819&gt;=16,AA819&lt;=30),"mid purchase",AA819&gt;=31,"high purchase")</f>
        <v>mid purchase</v>
      </c>
      <c r="AC819">
        <v>9</v>
      </c>
      <c r="AD819" t="str">
        <f>IF(marketing_campaign[[#This Row],[NumWebVisitsMonth]]&gt;=5.3,"higher_webvists","lower_webvisits")</f>
        <v>higher_webvists</v>
      </c>
      <c r="AE819">
        <v>0</v>
      </c>
      <c r="AF819">
        <v>0</v>
      </c>
      <c r="AG819">
        <v>0</v>
      </c>
      <c r="AH819">
        <v>0</v>
      </c>
      <c r="AI819">
        <v>0</v>
      </c>
      <c r="AJ819">
        <v>0</v>
      </c>
      <c r="AK819">
        <v>3</v>
      </c>
      <c r="AL819">
        <v>11</v>
      </c>
      <c r="AM819">
        <v>0</v>
      </c>
      <c r="AN819">
        <f>marketing_campaign[[#This Row],[AcceptedCmp2]]+marketing_campaign[[#This Row],[AcceptedCmp1]]+marketing_campaign[[#This Row],[AcceptedCmp5]]+marketing_campaign[[#This Row],[AcceptedCmp4]]+marketing_campaign[[#This Row],[AcceptedCmp3]]+marketing_campaign[[#This Row],[Response]]</f>
        <v>0</v>
      </c>
      <c r="AO819" t="str" cm="1">
        <f t="array" ref="AO81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20" spans="1:41" x14ac:dyDescent="0.35">
      <c r="A820">
        <v>3900</v>
      </c>
      <c r="B820">
        <v>1972</v>
      </c>
      <c r="C820">
        <f t="shared" ca="1" si="24"/>
        <v>54</v>
      </c>
      <c r="D820" t="str" cm="1">
        <f t="array" aca="1" ref="D82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20" t="s">
        <v>29</v>
      </c>
      <c r="F820" t="s">
        <v>33</v>
      </c>
      <c r="G820" cm="1">
        <f t="array" ref="G820">_xlfn.IFS(marketing_campaign[[#This Row],[Marital_Status]]="Single",K820+L820+1,marketing_campaign[[#This Row],[Marital_Status]]="Together",K820+L820+2,marketing_campaign[[#This Row],[Marital_Status]]="Alone",K820+L820+1,marketing_campaign[[#This Row],[Marital_Status]]="Married",K820+L820+2,marketing_campaign[[#This Row],[Marital_Status]]="Divorced",K820+L820+1,marketing_campaign[[#This Row],[Marital_Status]]="YOLO",K820+L820+1,marketing_campaign[[#This Row],[Marital_Status]]="Absurd",K820+L820+1,marketing_campaign[[#This Row],[Marital_Status]]="Widow",K820+L820+1)</f>
        <v>3</v>
      </c>
      <c r="H820" t="str" cm="1">
        <f t="array" ref="H820">_xlfn.IFS(marketing_campaign[[#This Row],[Family_size]]=1,"Family_with_one_child",marketing_campaign[[#This Row],[Family_size]]&gt;1,"Family_with_more_children")</f>
        <v>Family_with_more_children</v>
      </c>
      <c r="I820">
        <v>65685</v>
      </c>
      <c r="J820" t="str">
        <f>IF(marketing_campaign[[#This Row],[Income]]&gt;=Sheet21!B870,"high_income","low_income")</f>
        <v>high_income</v>
      </c>
      <c r="K820">
        <v>0</v>
      </c>
      <c r="L820">
        <v>1</v>
      </c>
      <c r="M820" s="1">
        <v>41727</v>
      </c>
      <c r="N820">
        <v>54</v>
      </c>
      <c r="O820" t="str" cm="1">
        <f t="array" ref="O820">_xlfn.IFS(AND(marketing_campaign[[#This Row],[Recency]]&gt;=0,marketing_campaign[[#This Row],[Recency]]&lt;=14),"Early Recency",AND(marketing_campaign[[#This Row],[Recency]]&gt;=15,marketing_campaign[[#This Row],[Recency]]&lt;=31),"Mid-Recency",marketing_campaign[[#This Row],[Recency]]&gt;=32,"high Recency")</f>
        <v>high Recency</v>
      </c>
      <c r="P820">
        <v>642</v>
      </c>
      <c r="Q820">
        <v>14</v>
      </c>
      <c r="R820">
        <v>49</v>
      </c>
      <c r="S820">
        <v>0</v>
      </c>
      <c r="T820">
        <v>7</v>
      </c>
      <c r="U820">
        <v>57</v>
      </c>
      <c r="V820">
        <f>marketing_campaign[[#This Row],[MntGoldProds]]+marketing_campaign[[#This Row],[MntSweetProducts]]+marketing_campaign[[#This Row],[MntFishProducts]]+marketing_campaign[[#This Row],[MntMeatProducts]]+marketing_campaign[[#This Row],[MntFruits]]+marketing_campaign[[#This Row],[MntWines]]</f>
        <v>769</v>
      </c>
      <c r="W820">
        <v>1</v>
      </c>
      <c r="X820">
        <v>9</v>
      </c>
      <c r="Y820">
        <v>2</v>
      </c>
      <c r="Z820">
        <v>9</v>
      </c>
      <c r="AA820">
        <f t="shared" si="25"/>
        <v>21</v>
      </c>
      <c r="AB820" t="str" cm="1">
        <f t="array" ref="AB820">_xlfn.IFS(AND(AA820&gt;=0,AA820&lt;=15),"low purchase",AND(AA820&gt;=16,AA820&lt;=30),"mid purchase",AA820&gt;=31,"high purchase")</f>
        <v>mid purchase</v>
      </c>
      <c r="AC820">
        <v>5</v>
      </c>
      <c r="AD820" t="str">
        <f>IF(marketing_campaign[[#This Row],[NumWebVisitsMonth]]&gt;=5.3,"higher_webvists","lower_webvisits")</f>
        <v>lower_webvisits</v>
      </c>
      <c r="AE820">
        <v>0</v>
      </c>
      <c r="AF820">
        <v>0</v>
      </c>
      <c r="AG820">
        <v>0</v>
      </c>
      <c r="AH820">
        <v>0</v>
      </c>
      <c r="AI820">
        <v>0</v>
      </c>
      <c r="AJ820">
        <v>0</v>
      </c>
      <c r="AK820">
        <v>3</v>
      </c>
      <c r="AL820">
        <v>11</v>
      </c>
      <c r="AM820">
        <v>0</v>
      </c>
      <c r="AN820">
        <f>marketing_campaign[[#This Row],[AcceptedCmp2]]+marketing_campaign[[#This Row],[AcceptedCmp1]]+marketing_campaign[[#This Row],[AcceptedCmp5]]+marketing_campaign[[#This Row],[AcceptedCmp4]]+marketing_campaign[[#This Row],[AcceptedCmp3]]+marketing_campaign[[#This Row],[Response]]</f>
        <v>0</v>
      </c>
      <c r="AO820" t="str" cm="1">
        <f t="array" ref="AO82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21" spans="1:41" x14ac:dyDescent="0.35">
      <c r="A821">
        <v>7034</v>
      </c>
      <c r="B821">
        <v>1978</v>
      </c>
      <c r="C821">
        <f t="shared" ca="1" si="24"/>
        <v>48</v>
      </c>
      <c r="D821" t="str" cm="1">
        <f t="array" aca="1" ref="D82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21" t="s">
        <v>37</v>
      </c>
      <c r="F821" t="s">
        <v>33</v>
      </c>
      <c r="G821" cm="1">
        <f t="array" ref="G821">_xlfn.IFS(marketing_campaign[[#This Row],[Marital_Status]]="Single",K821+L821+1,marketing_campaign[[#This Row],[Marital_Status]]="Together",K821+L821+2,marketing_campaign[[#This Row],[Marital_Status]]="Alone",K821+L821+1,marketing_campaign[[#This Row],[Marital_Status]]="Married",K821+L821+2,marketing_campaign[[#This Row],[Marital_Status]]="Divorced",K821+L821+1,marketing_campaign[[#This Row],[Marital_Status]]="YOLO",K821+L821+1,marketing_campaign[[#This Row],[Marital_Status]]="Absurd",K821+L821+1,marketing_campaign[[#This Row],[Marital_Status]]="Widow",K821+L821+1)</f>
        <v>3</v>
      </c>
      <c r="H821" t="str" cm="1">
        <f t="array" ref="H821">_xlfn.IFS(marketing_campaign[[#This Row],[Family_size]]=1,"Family_with_one_child",marketing_campaign[[#This Row],[Family_size]]&gt;1,"Family_with_more_children")</f>
        <v>Family_with_more_children</v>
      </c>
      <c r="I821">
        <v>25804</v>
      </c>
      <c r="J821" t="str">
        <f>IF(marketing_campaign[[#This Row],[Income]]&gt;=Sheet21!B871,"high_income","low_income")</f>
        <v>high_income</v>
      </c>
      <c r="K821">
        <v>1</v>
      </c>
      <c r="L821">
        <v>0</v>
      </c>
      <c r="M821" s="1">
        <v>41518</v>
      </c>
      <c r="N821">
        <v>34</v>
      </c>
      <c r="O821" t="str" cm="1">
        <f t="array" ref="O821">_xlfn.IFS(AND(marketing_campaign[[#This Row],[Recency]]&gt;=0,marketing_campaign[[#This Row],[Recency]]&lt;=14),"Early Recency",AND(marketing_campaign[[#This Row],[Recency]]&gt;=15,marketing_campaign[[#This Row],[Recency]]&lt;=31),"Mid-Recency",marketing_campaign[[#This Row],[Recency]]&gt;=32,"high Recency")</f>
        <v>high Recency</v>
      </c>
      <c r="P821">
        <v>8</v>
      </c>
      <c r="Q821">
        <v>7</v>
      </c>
      <c r="R821">
        <v>9</v>
      </c>
      <c r="S821">
        <v>13</v>
      </c>
      <c r="T821">
        <v>6</v>
      </c>
      <c r="U821">
        <v>12</v>
      </c>
      <c r="V821">
        <f>marketing_campaign[[#This Row],[MntGoldProds]]+marketing_campaign[[#This Row],[MntSweetProducts]]+marketing_campaign[[#This Row],[MntFishProducts]]+marketing_campaign[[#This Row],[MntMeatProducts]]+marketing_campaign[[#This Row],[MntFruits]]+marketing_campaign[[#This Row],[MntWines]]</f>
        <v>55</v>
      </c>
      <c r="W821">
        <v>2</v>
      </c>
      <c r="X821">
        <v>2</v>
      </c>
      <c r="Y821">
        <v>0</v>
      </c>
      <c r="Z821">
        <v>3</v>
      </c>
      <c r="AA821">
        <f t="shared" si="25"/>
        <v>7</v>
      </c>
      <c r="AB821" t="str" cm="1">
        <f t="array" ref="AB821">_xlfn.IFS(AND(AA821&gt;=0,AA821&lt;=15),"low purchase",AND(AA821&gt;=16,AA821&lt;=30),"mid purchase",AA821&gt;=31,"high purchase")</f>
        <v>low purchase</v>
      </c>
      <c r="AC821">
        <v>8</v>
      </c>
      <c r="AD821" t="str">
        <f>IF(marketing_campaign[[#This Row],[NumWebVisitsMonth]]&gt;=5.3,"higher_webvists","lower_webvisits")</f>
        <v>higher_webvists</v>
      </c>
      <c r="AE821">
        <v>0</v>
      </c>
      <c r="AF821">
        <v>0</v>
      </c>
      <c r="AG821">
        <v>0</v>
      </c>
      <c r="AH821">
        <v>0</v>
      </c>
      <c r="AI821">
        <v>0</v>
      </c>
      <c r="AJ821">
        <v>0</v>
      </c>
      <c r="AK821">
        <v>3</v>
      </c>
      <c r="AL821">
        <v>11</v>
      </c>
      <c r="AM821">
        <v>0</v>
      </c>
      <c r="AN821">
        <f>marketing_campaign[[#This Row],[AcceptedCmp2]]+marketing_campaign[[#This Row],[AcceptedCmp1]]+marketing_campaign[[#This Row],[AcceptedCmp5]]+marketing_campaign[[#This Row],[AcceptedCmp4]]+marketing_campaign[[#This Row],[AcceptedCmp3]]+marketing_campaign[[#This Row],[Response]]</f>
        <v>0</v>
      </c>
      <c r="AO821" t="str" cm="1">
        <f t="array" ref="AO82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22" spans="1:41" x14ac:dyDescent="0.35">
      <c r="A822">
        <v>9493</v>
      </c>
      <c r="B822">
        <v>1980</v>
      </c>
      <c r="C822">
        <f t="shared" ca="1" si="24"/>
        <v>46</v>
      </c>
      <c r="D822" t="str" cm="1">
        <f t="array" aca="1" ref="D82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22" t="s">
        <v>32</v>
      </c>
      <c r="F822" t="s">
        <v>30</v>
      </c>
      <c r="G822" cm="1">
        <f t="array" ref="G822">_xlfn.IFS(marketing_campaign[[#This Row],[Marital_Status]]="Single",K822+L822+1,marketing_campaign[[#This Row],[Marital_Status]]="Together",K822+L822+2,marketing_campaign[[#This Row],[Marital_Status]]="Alone",K822+L822+1,marketing_campaign[[#This Row],[Marital_Status]]="Married",K822+L822+2,marketing_campaign[[#This Row],[Marital_Status]]="Divorced",K822+L822+1,marketing_campaign[[#This Row],[Marital_Status]]="YOLO",K822+L822+1,marketing_campaign[[#This Row],[Marital_Status]]="Absurd",K822+L822+1,marketing_campaign[[#This Row],[Marital_Status]]="Widow",K822+L822+1)</f>
        <v>1</v>
      </c>
      <c r="H822" t="str" cm="1">
        <f t="array" ref="H822">_xlfn.IFS(marketing_campaign[[#This Row],[Family_size]]=1,"Family_with_one_child",marketing_campaign[[#This Row],[Family_size]]&gt;1,"Family_with_more_children")</f>
        <v>Family_with_one_child</v>
      </c>
      <c r="I822">
        <v>76412</v>
      </c>
      <c r="J822" t="str">
        <f>IF(marketing_campaign[[#This Row],[Income]]&gt;=Sheet21!B872,"high_income","low_income")</f>
        <v>high_income</v>
      </c>
      <c r="K822">
        <v>0</v>
      </c>
      <c r="L822">
        <v>0</v>
      </c>
      <c r="M822" s="1">
        <v>41399</v>
      </c>
      <c r="N822">
        <v>15</v>
      </c>
      <c r="O822" t="str" cm="1">
        <f t="array" ref="O822">_xlfn.IFS(AND(marketing_campaign[[#This Row],[Recency]]&gt;=0,marketing_campaign[[#This Row],[Recency]]&lt;=14),"Early Recency",AND(marketing_campaign[[#This Row],[Recency]]&gt;=15,marketing_campaign[[#This Row],[Recency]]&lt;=31),"Mid-Recency",marketing_campaign[[#This Row],[Recency]]&gt;=32,"high Recency")</f>
        <v>Mid-Recency</v>
      </c>
      <c r="P822">
        <v>840</v>
      </c>
      <c r="Q822">
        <v>53</v>
      </c>
      <c r="R822">
        <v>804</v>
      </c>
      <c r="S822">
        <v>23</v>
      </c>
      <c r="T822">
        <v>71</v>
      </c>
      <c r="U822">
        <v>17</v>
      </c>
      <c r="V822">
        <f>marketing_campaign[[#This Row],[MntGoldProds]]+marketing_campaign[[#This Row],[MntSweetProducts]]+marketing_campaign[[#This Row],[MntFishProducts]]+marketing_campaign[[#This Row],[MntMeatProducts]]+marketing_campaign[[#This Row],[MntFruits]]+marketing_campaign[[#This Row],[MntWines]]</f>
        <v>1808</v>
      </c>
      <c r="W822">
        <v>1</v>
      </c>
      <c r="X822">
        <v>5</v>
      </c>
      <c r="Y822">
        <v>4</v>
      </c>
      <c r="Z822">
        <v>8</v>
      </c>
      <c r="AA822">
        <f t="shared" si="25"/>
        <v>18</v>
      </c>
      <c r="AB822" t="str" cm="1">
        <f t="array" ref="AB822">_xlfn.IFS(AND(AA822&gt;=0,AA822&lt;=15),"low purchase",AND(AA822&gt;=16,AA822&lt;=30),"mid purchase",AA822&gt;=31,"high purchase")</f>
        <v>mid purchase</v>
      </c>
      <c r="AC822">
        <v>3</v>
      </c>
      <c r="AD822" t="str">
        <f>IF(marketing_campaign[[#This Row],[NumWebVisitsMonth]]&gt;=5.3,"higher_webvists","lower_webvisits")</f>
        <v>lower_webvisits</v>
      </c>
      <c r="AE822">
        <v>0</v>
      </c>
      <c r="AF822">
        <v>0</v>
      </c>
      <c r="AG822">
        <v>1</v>
      </c>
      <c r="AH822">
        <v>1</v>
      </c>
      <c r="AI822">
        <v>0</v>
      </c>
      <c r="AJ822">
        <v>0</v>
      </c>
      <c r="AK822">
        <v>3</v>
      </c>
      <c r="AL822">
        <v>11</v>
      </c>
      <c r="AM822">
        <v>1</v>
      </c>
      <c r="AN822">
        <f>marketing_campaign[[#This Row],[AcceptedCmp2]]+marketing_campaign[[#This Row],[AcceptedCmp1]]+marketing_campaign[[#This Row],[AcceptedCmp5]]+marketing_campaign[[#This Row],[AcceptedCmp4]]+marketing_campaign[[#This Row],[AcceptedCmp3]]+marketing_campaign[[#This Row],[Response]]</f>
        <v>3</v>
      </c>
      <c r="AO822" t="str" cm="1">
        <f t="array" ref="AO82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3/5 campaign accepted</v>
      </c>
    </row>
    <row r="823" spans="1:41" x14ac:dyDescent="0.35">
      <c r="A823">
        <v>1143</v>
      </c>
      <c r="B823">
        <v>1972</v>
      </c>
      <c r="C823">
        <f t="shared" ca="1" si="24"/>
        <v>54</v>
      </c>
      <c r="D823" t="str" cm="1">
        <f t="array" aca="1" ref="D82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23" t="s">
        <v>29</v>
      </c>
      <c r="F823" t="s">
        <v>33</v>
      </c>
      <c r="G823" cm="1">
        <f t="array" ref="G823">_xlfn.IFS(marketing_campaign[[#This Row],[Marital_Status]]="Single",K823+L823+1,marketing_campaign[[#This Row],[Marital_Status]]="Together",K823+L823+2,marketing_campaign[[#This Row],[Marital_Status]]="Alone",K823+L823+1,marketing_campaign[[#This Row],[Marital_Status]]="Married",K823+L823+2,marketing_campaign[[#This Row],[Marital_Status]]="Divorced",K823+L823+1,marketing_campaign[[#This Row],[Marital_Status]]="YOLO",K823+L823+1,marketing_campaign[[#This Row],[Marital_Status]]="Absurd",K823+L823+1,marketing_campaign[[#This Row],[Marital_Status]]="Widow",K823+L823+1)</f>
        <v>3</v>
      </c>
      <c r="H823" t="str" cm="1">
        <f t="array" ref="H823">_xlfn.IFS(marketing_campaign[[#This Row],[Family_size]]=1,"Family_with_one_child",marketing_campaign[[#This Row],[Family_size]]&gt;1,"Family_with_more_children")</f>
        <v>Family_with_more_children</v>
      </c>
      <c r="I823">
        <v>22063</v>
      </c>
      <c r="J823" t="str">
        <f>IF(marketing_campaign[[#This Row],[Income]]&gt;=Sheet21!B873,"high_income","low_income")</f>
        <v>high_income</v>
      </c>
      <c r="K823">
        <v>1</v>
      </c>
      <c r="L823">
        <v>0</v>
      </c>
      <c r="M823" s="1">
        <v>41494</v>
      </c>
      <c r="N823">
        <v>43</v>
      </c>
      <c r="O823" t="str" cm="1">
        <f t="array" ref="O823">_xlfn.IFS(AND(marketing_campaign[[#This Row],[Recency]]&gt;=0,marketing_campaign[[#This Row],[Recency]]&lt;=14),"Early Recency",AND(marketing_campaign[[#This Row],[Recency]]&gt;=15,marketing_campaign[[#This Row],[Recency]]&lt;=31),"Mid-Recency",marketing_campaign[[#This Row],[Recency]]&gt;=32,"high Recency")</f>
        <v>high Recency</v>
      </c>
      <c r="P823">
        <v>7</v>
      </c>
      <c r="Q823">
        <v>10</v>
      </c>
      <c r="R823">
        <v>13</v>
      </c>
      <c r="S823">
        <v>3</v>
      </c>
      <c r="T823">
        <v>11</v>
      </c>
      <c r="U823">
        <v>11</v>
      </c>
      <c r="V823">
        <f>marketing_campaign[[#This Row],[MntGoldProds]]+marketing_campaign[[#This Row],[MntSweetProducts]]+marketing_campaign[[#This Row],[MntFishProducts]]+marketing_campaign[[#This Row],[MntMeatProducts]]+marketing_campaign[[#This Row],[MntFruits]]+marketing_campaign[[#This Row],[MntWines]]</f>
        <v>55</v>
      </c>
      <c r="W823">
        <v>2</v>
      </c>
      <c r="X823">
        <v>2</v>
      </c>
      <c r="Y823">
        <v>0</v>
      </c>
      <c r="Z823">
        <v>3</v>
      </c>
      <c r="AA823">
        <f t="shared" si="25"/>
        <v>7</v>
      </c>
      <c r="AB823" t="str" cm="1">
        <f t="array" ref="AB823">_xlfn.IFS(AND(AA823&gt;=0,AA823&lt;=15),"low purchase",AND(AA823&gt;=16,AA823&lt;=30),"mid purchase",AA823&gt;=31,"high purchase")</f>
        <v>low purchase</v>
      </c>
      <c r="AC823">
        <v>7</v>
      </c>
      <c r="AD823" t="str">
        <f>IF(marketing_campaign[[#This Row],[NumWebVisitsMonth]]&gt;=5.3,"higher_webvists","lower_webvisits")</f>
        <v>higher_webvists</v>
      </c>
      <c r="AE823">
        <v>0</v>
      </c>
      <c r="AF823">
        <v>0</v>
      </c>
      <c r="AG823">
        <v>0</v>
      </c>
      <c r="AH823">
        <v>0</v>
      </c>
      <c r="AI823">
        <v>0</v>
      </c>
      <c r="AJ823">
        <v>0</v>
      </c>
      <c r="AK823">
        <v>3</v>
      </c>
      <c r="AL823">
        <v>11</v>
      </c>
      <c r="AM823">
        <v>0</v>
      </c>
      <c r="AN823">
        <f>marketing_campaign[[#This Row],[AcceptedCmp2]]+marketing_campaign[[#This Row],[AcceptedCmp1]]+marketing_campaign[[#This Row],[AcceptedCmp5]]+marketing_campaign[[#This Row],[AcceptedCmp4]]+marketing_campaign[[#This Row],[AcceptedCmp3]]+marketing_campaign[[#This Row],[Response]]</f>
        <v>0</v>
      </c>
      <c r="AO823" t="str" cm="1">
        <f t="array" ref="AO82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24" spans="1:41" x14ac:dyDescent="0.35">
      <c r="A824">
        <v>1</v>
      </c>
      <c r="B824">
        <v>1961</v>
      </c>
      <c r="C824">
        <f t="shared" ca="1" si="24"/>
        <v>65</v>
      </c>
      <c r="D824" t="str" cm="1">
        <f t="array" aca="1" ref="D82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24" t="s">
        <v>29</v>
      </c>
      <c r="F824" t="s">
        <v>30</v>
      </c>
      <c r="G824" cm="1">
        <f t="array" ref="G824">_xlfn.IFS(marketing_campaign[[#This Row],[Marital_Status]]="Single",K824+L824+1,marketing_campaign[[#This Row],[Marital_Status]]="Together",K824+L824+2,marketing_campaign[[#This Row],[Marital_Status]]="Alone",K824+L824+1,marketing_campaign[[#This Row],[Marital_Status]]="Married",K824+L824+2,marketing_campaign[[#This Row],[Marital_Status]]="Divorced",K824+L824+1,marketing_campaign[[#This Row],[Marital_Status]]="YOLO",K824+L824+1,marketing_campaign[[#This Row],[Marital_Status]]="Absurd",K824+L824+1,marketing_campaign[[#This Row],[Marital_Status]]="Widow",K824+L824+1)</f>
        <v>1</v>
      </c>
      <c r="H824" t="str" cm="1">
        <f t="array" ref="H824">_xlfn.IFS(marketing_campaign[[#This Row],[Family_size]]=1,"Family_with_one_child",marketing_campaign[[#This Row],[Family_size]]&gt;1,"Family_with_more_children")</f>
        <v>Family_with_one_child</v>
      </c>
      <c r="I824">
        <v>57091</v>
      </c>
      <c r="J824" t="str">
        <f>IF(marketing_campaign[[#This Row],[Income]]&gt;=Sheet21!B874,"high_income","low_income")</f>
        <v>high_income</v>
      </c>
      <c r="K824">
        <v>0</v>
      </c>
      <c r="L824">
        <v>0</v>
      </c>
      <c r="M824" s="1">
        <v>41805</v>
      </c>
      <c r="N824">
        <v>0</v>
      </c>
      <c r="O824" t="str" cm="1">
        <f t="array" ref="O824">_xlfn.IFS(AND(marketing_campaign[[#This Row],[Recency]]&gt;=0,marketing_campaign[[#This Row],[Recency]]&lt;=14),"Early Recency",AND(marketing_campaign[[#This Row],[Recency]]&gt;=15,marketing_campaign[[#This Row],[Recency]]&lt;=31),"Mid-Recency",marketing_campaign[[#This Row],[Recency]]&gt;=32,"high Recency")</f>
        <v>Early Recency</v>
      </c>
      <c r="P824">
        <v>464</v>
      </c>
      <c r="Q824">
        <v>5</v>
      </c>
      <c r="R824">
        <v>64</v>
      </c>
      <c r="S824">
        <v>7</v>
      </c>
      <c r="T824">
        <v>0</v>
      </c>
      <c r="U824">
        <v>37</v>
      </c>
      <c r="V824">
        <f>marketing_campaign[[#This Row],[MntGoldProds]]+marketing_campaign[[#This Row],[MntSweetProducts]]+marketing_campaign[[#This Row],[MntFishProducts]]+marketing_campaign[[#This Row],[MntMeatProducts]]+marketing_campaign[[#This Row],[MntFruits]]+marketing_campaign[[#This Row],[MntWines]]</f>
        <v>577</v>
      </c>
      <c r="W824">
        <v>1</v>
      </c>
      <c r="X824">
        <v>7</v>
      </c>
      <c r="Y824">
        <v>3</v>
      </c>
      <c r="Z824">
        <v>7</v>
      </c>
      <c r="AA824">
        <f t="shared" si="25"/>
        <v>18</v>
      </c>
      <c r="AB824" t="str" cm="1">
        <f t="array" ref="AB824">_xlfn.IFS(AND(AA824&gt;=0,AA824&lt;=15),"low purchase",AND(AA824&gt;=16,AA824&lt;=30),"mid purchase",AA824&gt;=31,"high purchase")</f>
        <v>mid purchase</v>
      </c>
      <c r="AC824">
        <v>5</v>
      </c>
      <c r="AD824" t="str">
        <f>IF(marketing_campaign[[#This Row],[NumWebVisitsMonth]]&gt;=5.3,"higher_webvists","lower_webvisits")</f>
        <v>lower_webvisits</v>
      </c>
      <c r="AE824">
        <v>0</v>
      </c>
      <c r="AF824">
        <v>0</v>
      </c>
      <c r="AG824">
        <v>0</v>
      </c>
      <c r="AH824">
        <v>0</v>
      </c>
      <c r="AI824">
        <v>1</v>
      </c>
      <c r="AJ824">
        <v>0</v>
      </c>
      <c r="AK824">
        <v>3</v>
      </c>
      <c r="AL824">
        <v>11</v>
      </c>
      <c r="AM824">
        <v>1</v>
      </c>
      <c r="AN824">
        <f>marketing_campaign[[#This Row],[AcceptedCmp2]]+marketing_campaign[[#This Row],[AcceptedCmp1]]+marketing_campaign[[#This Row],[AcceptedCmp5]]+marketing_campaign[[#This Row],[AcceptedCmp4]]+marketing_campaign[[#This Row],[AcceptedCmp3]]+marketing_campaign[[#This Row],[Response]]</f>
        <v>2</v>
      </c>
      <c r="AO824" t="str" cm="1">
        <f t="array" ref="AO82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825" spans="1:41" x14ac:dyDescent="0.35">
      <c r="A825">
        <v>3855</v>
      </c>
      <c r="B825">
        <v>1963</v>
      </c>
      <c r="C825">
        <f t="shared" ca="1" si="24"/>
        <v>63</v>
      </c>
      <c r="D825" t="str" cm="1">
        <f t="array" aca="1" ref="D82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25" t="s">
        <v>29</v>
      </c>
      <c r="F825" t="s">
        <v>33</v>
      </c>
      <c r="G825" cm="1">
        <f t="array" ref="G825">_xlfn.IFS(marketing_campaign[[#This Row],[Marital_Status]]="Single",K825+L825+1,marketing_campaign[[#This Row],[Marital_Status]]="Together",K825+L825+2,marketing_campaign[[#This Row],[Marital_Status]]="Alone",K825+L825+1,marketing_campaign[[#This Row],[Marital_Status]]="Married",K825+L825+2,marketing_campaign[[#This Row],[Marital_Status]]="Divorced",K825+L825+1,marketing_campaign[[#This Row],[Marital_Status]]="YOLO",K825+L825+1,marketing_campaign[[#This Row],[Marital_Status]]="Absurd",K825+L825+1,marketing_campaign[[#This Row],[Marital_Status]]="Widow",K825+L825+1)</f>
        <v>2</v>
      </c>
      <c r="H825" t="str" cm="1">
        <f t="array" ref="H825">_xlfn.IFS(marketing_campaign[[#This Row],[Family_size]]=1,"Family_with_one_child",marketing_campaign[[#This Row],[Family_size]]&gt;1,"Family_with_more_children")</f>
        <v>Family_with_more_children</v>
      </c>
      <c r="I825">
        <v>22419</v>
      </c>
      <c r="J825" t="str">
        <f>IF(marketing_campaign[[#This Row],[Income]]&gt;=Sheet21!B875,"high_income","low_income")</f>
        <v>high_income</v>
      </c>
      <c r="K825">
        <v>0</v>
      </c>
      <c r="L825">
        <v>0</v>
      </c>
      <c r="M825" s="1">
        <v>41382</v>
      </c>
      <c r="N825">
        <v>74</v>
      </c>
      <c r="O825" t="str" cm="1">
        <f t="array" ref="O825">_xlfn.IFS(AND(marketing_campaign[[#This Row],[Recency]]&gt;=0,marketing_campaign[[#This Row],[Recency]]&lt;=14),"Early Recency",AND(marketing_campaign[[#This Row],[Recency]]&gt;=15,marketing_campaign[[#This Row],[Recency]]&lt;=31),"Mid-Recency",marketing_campaign[[#This Row],[Recency]]&gt;=32,"high Recency")</f>
        <v>high Recency</v>
      </c>
      <c r="P825">
        <v>30</v>
      </c>
      <c r="Q825">
        <v>3</v>
      </c>
      <c r="R825">
        <v>47</v>
      </c>
      <c r="S825">
        <v>19</v>
      </c>
      <c r="T825">
        <v>21</v>
      </c>
      <c r="U825">
        <v>42</v>
      </c>
      <c r="V825">
        <f>marketing_campaign[[#This Row],[MntGoldProds]]+marketing_campaign[[#This Row],[MntSweetProducts]]+marketing_campaign[[#This Row],[MntFishProducts]]+marketing_campaign[[#This Row],[MntMeatProducts]]+marketing_campaign[[#This Row],[MntFruits]]+marketing_campaign[[#This Row],[MntWines]]</f>
        <v>162</v>
      </c>
      <c r="W825">
        <v>1</v>
      </c>
      <c r="X825">
        <v>3</v>
      </c>
      <c r="Y825">
        <v>2</v>
      </c>
      <c r="Z825">
        <v>2</v>
      </c>
      <c r="AA825">
        <f t="shared" si="25"/>
        <v>8</v>
      </c>
      <c r="AB825" t="str" cm="1">
        <f t="array" ref="AB825">_xlfn.IFS(AND(AA825&gt;=0,AA825&lt;=15),"low purchase",AND(AA825&gt;=16,AA825&lt;=30),"mid purchase",AA825&gt;=31,"high purchase")</f>
        <v>low purchase</v>
      </c>
      <c r="AC825">
        <v>8</v>
      </c>
      <c r="AD825" t="str">
        <f>IF(marketing_campaign[[#This Row],[NumWebVisitsMonth]]&gt;=5.3,"higher_webvists","lower_webvisits")</f>
        <v>higher_webvists</v>
      </c>
      <c r="AE825">
        <v>0</v>
      </c>
      <c r="AF825">
        <v>0</v>
      </c>
      <c r="AG825">
        <v>0</v>
      </c>
      <c r="AH825">
        <v>0</v>
      </c>
      <c r="AI825">
        <v>0</v>
      </c>
      <c r="AJ825">
        <v>0</v>
      </c>
      <c r="AK825">
        <v>3</v>
      </c>
      <c r="AL825">
        <v>11</v>
      </c>
      <c r="AM825">
        <v>0</v>
      </c>
      <c r="AN825">
        <f>marketing_campaign[[#This Row],[AcceptedCmp2]]+marketing_campaign[[#This Row],[AcceptedCmp1]]+marketing_campaign[[#This Row],[AcceptedCmp5]]+marketing_campaign[[#This Row],[AcceptedCmp4]]+marketing_campaign[[#This Row],[AcceptedCmp3]]+marketing_campaign[[#This Row],[Response]]</f>
        <v>0</v>
      </c>
      <c r="AO825" t="str" cm="1">
        <f t="array" ref="AO82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26" spans="1:41" x14ac:dyDescent="0.35">
      <c r="A826">
        <v>5536</v>
      </c>
      <c r="B826">
        <v>1959</v>
      </c>
      <c r="C826">
        <f t="shared" ca="1" si="24"/>
        <v>67</v>
      </c>
      <c r="D826" t="str" cm="1">
        <f t="array" aca="1" ref="D82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26" t="s">
        <v>29</v>
      </c>
      <c r="F826" t="s">
        <v>31</v>
      </c>
      <c r="G826" cm="1">
        <f t="array" ref="G826">_xlfn.IFS(marketing_campaign[[#This Row],[Marital_Status]]="Single",K826+L826+1,marketing_campaign[[#This Row],[Marital_Status]]="Together",K826+L826+2,marketing_campaign[[#This Row],[Marital_Status]]="Alone",K826+L826+1,marketing_campaign[[#This Row],[Marital_Status]]="Married",K826+L826+2,marketing_campaign[[#This Row],[Marital_Status]]="Divorced",K826+L826+1,marketing_campaign[[#This Row],[Marital_Status]]="YOLO",K826+L826+1,marketing_campaign[[#This Row],[Marital_Status]]="Absurd",K826+L826+1,marketing_campaign[[#This Row],[Marital_Status]]="Widow",K826+L826+1)</f>
        <v>3</v>
      </c>
      <c r="H826" t="str" cm="1">
        <f t="array" ref="H826">_xlfn.IFS(marketing_campaign[[#This Row],[Family_size]]=1,"Family_with_one_child",marketing_campaign[[#This Row],[Family_size]]&gt;1,"Family_with_more_children")</f>
        <v>Family_with_more_children</v>
      </c>
      <c r="I826">
        <v>87771</v>
      </c>
      <c r="J826" t="str">
        <f>IF(marketing_campaign[[#This Row],[Income]]&gt;=Sheet21!B876,"high_income","low_income")</f>
        <v>high_income</v>
      </c>
      <c r="K826">
        <v>0</v>
      </c>
      <c r="L826">
        <v>1</v>
      </c>
      <c r="M826" s="1">
        <v>41416</v>
      </c>
      <c r="N826">
        <v>61</v>
      </c>
      <c r="O826" t="str" cm="1">
        <f t="array" ref="O826">_xlfn.IFS(AND(marketing_campaign[[#This Row],[Recency]]&gt;=0,marketing_campaign[[#This Row],[Recency]]&lt;=14),"Early Recency",AND(marketing_campaign[[#This Row],[Recency]]&gt;=15,marketing_campaign[[#This Row],[Recency]]&lt;=31),"Mid-Recency",marketing_campaign[[#This Row],[Recency]]&gt;=32,"high Recency")</f>
        <v>high Recency</v>
      </c>
      <c r="P826">
        <v>1492</v>
      </c>
      <c r="Q826">
        <v>38</v>
      </c>
      <c r="R826">
        <v>287</v>
      </c>
      <c r="S826">
        <v>50</v>
      </c>
      <c r="T826">
        <v>57</v>
      </c>
      <c r="U826">
        <v>33</v>
      </c>
      <c r="V826">
        <f>marketing_campaign[[#This Row],[MntGoldProds]]+marketing_campaign[[#This Row],[MntSweetProducts]]+marketing_campaign[[#This Row],[MntFishProducts]]+marketing_campaign[[#This Row],[MntMeatProducts]]+marketing_campaign[[#This Row],[MntFruits]]+marketing_campaign[[#This Row],[MntWines]]</f>
        <v>1957</v>
      </c>
      <c r="W826">
        <v>1</v>
      </c>
      <c r="X826">
        <v>5</v>
      </c>
      <c r="Y826">
        <v>10</v>
      </c>
      <c r="Z826">
        <v>4</v>
      </c>
      <c r="AA826">
        <f t="shared" si="25"/>
        <v>20</v>
      </c>
      <c r="AB826" t="str" cm="1">
        <f t="array" ref="AB826">_xlfn.IFS(AND(AA826&gt;=0,AA826&lt;=15),"low purchase",AND(AA826&gt;=16,AA826&lt;=30),"mid purchase",AA826&gt;=31,"high purchase")</f>
        <v>mid purchase</v>
      </c>
      <c r="AC826">
        <v>6</v>
      </c>
      <c r="AD826" t="str">
        <f>IF(marketing_campaign[[#This Row],[NumWebVisitsMonth]]&gt;=5.3,"higher_webvists","lower_webvisits")</f>
        <v>higher_webvists</v>
      </c>
      <c r="AE826">
        <v>0</v>
      </c>
      <c r="AF826">
        <v>1</v>
      </c>
      <c r="AG826">
        <v>1</v>
      </c>
      <c r="AH826">
        <v>1</v>
      </c>
      <c r="AI826">
        <v>1</v>
      </c>
      <c r="AJ826">
        <v>0</v>
      </c>
      <c r="AK826">
        <v>3</v>
      </c>
      <c r="AL826">
        <v>11</v>
      </c>
      <c r="AM826">
        <v>1</v>
      </c>
      <c r="AN826">
        <f>marketing_campaign[[#This Row],[AcceptedCmp2]]+marketing_campaign[[#This Row],[AcceptedCmp1]]+marketing_campaign[[#This Row],[AcceptedCmp5]]+marketing_campaign[[#This Row],[AcceptedCmp4]]+marketing_campaign[[#This Row],[AcceptedCmp3]]+marketing_campaign[[#This Row],[Response]]</f>
        <v>5</v>
      </c>
      <c r="AO826" t="str" cm="1">
        <f t="array" ref="AO82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high campaign response</v>
      </c>
    </row>
    <row r="827" spans="1:41" x14ac:dyDescent="0.35">
      <c r="A827">
        <v>5989</v>
      </c>
      <c r="B827">
        <v>1959</v>
      </c>
      <c r="C827">
        <f t="shared" ca="1" si="24"/>
        <v>67</v>
      </c>
      <c r="D827" t="str" cm="1">
        <f t="array" aca="1" ref="D82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27" t="s">
        <v>37</v>
      </c>
      <c r="F827" t="s">
        <v>35</v>
      </c>
      <c r="G827" cm="1">
        <f t="array" ref="G827">_xlfn.IFS(marketing_campaign[[#This Row],[Marital_Status]]="Single",K827+L827+1,marketing_campaign[[#This Row],[Marital_Status]]="Together",K827+L827+2,marketing_campaign[[#This Row],[Marital_Status]]="Alone",K827+L827+1,marketing_campaign[[#This Row],[Marital_Status]]="Married",K827+L827+2,marketing_campaign[[#This Row],[Marital_Status]]="Divorced",K827+L827+1,marketing_campaign[[#This Row],[Marital_Status]]="YOLO",K827+L827+1,marketing_campaign[[#This Row],[Marital_Status]]="Absurd",K827+L827+1,marketing_campaign[[#This Row],[Marital_Status]]="Widow",K827+L827+1)</f>
        <v>2</v>
      </c>
      <c r="H827" t="str" cm="1">
        <f t="array" ref="H827">_xlfn.IFS(marketing_campaign[[#This Row],[Family_size]]=1,"Family_with_one_child",marketing_campaign[[#This Row],[Family_size]]&gt;1,"Family_with_more_children")</f>
        <v>Family_with_more_children</v>
      </c>
      <c r="I827">
        <v>78353</v>
      </c>
      <c r="J827" t="str">
        <f>IF(marketing_campaign[[#This Row],[Income]]&gt;=Sheet21!B877,"high_income","low_income")</f>
        <v>high_income</v>
      </c>
      <c r="K827">
        <v>0</v>
      </c>
      <c r="L827">
        <v>1</v>
      </c>
      <c r="M827" s="1">
        <v>41380</v>
      </c>
      <c r="N827">
        <v>51</v>
      </c>
      <c r="O827" t="str" cm="1">
        <f t="array" ref="O827">_xlfn.IFS(AND(marketing_campaign[[#This Row],[Recency]]&gt;=0,marketing_campaign[[#This Row],[Recency]]&lt;=14),"Early Recency",AND(marketing_campaign[[#This Row],[Recency]]&gt;=15,marketing_campaign[[#This Row],[Recency]]&lt;=31),"Mid-Recency",marketing_campaign[[#This Row],[Recency]]&gt;=32,"high Recency")</f>
        <v>high Recency</v>
      </c>
      <c r="P827">
        <v>752</v>
      </c>
      <c r="Q827">
        <v>122</v>
      </c>
      <c r="R827">
        <v>476</v>
      </c>
      <c r="S827">
        <v>39</v>
      </c>
      <c r="T827">
        <v>153</v>
      </c>
      <c r="U827">
        <v>34</v>
      </c>
      <c r="V827">
        <f>marketing_campaign[[#This Row],[MntGoldProds]]+marketing_campaign[[#This Row],[MntSweetProducts]]+marketing_campaign[[#This Row],[MntFishProducts]]+marketing_campaign[[#This Row],[MntMeatProducts]]+marketing_campaign[[#This Row],[MntFruits]]+marketing_campaign[[#This Row],[MntWines]]</f>
        <v>1576</v>
      </c>
      <c r="W827">
        <v>1</v>
      </c>
      <c r="X827">
        <v>10</v>
      </c>
      <c r="Y827">
        <v>2</v>
      </c>
      <c r="Z827">
        <v>11</v>
      </c>
      <c r="AA827">
        <f t="shared" si="25"/>
        <v>24</v>
      </c>
      <c r="AB827" t="str" cm="1">
        <f t="array" ref="AB827">_xlfn.IFS(AND(AA827&gt;=0,AA827&lt;=15),"low purchase",AND(AA827&gt;=16,AA827&lt;=30),"mid purchase",AA827&gt;=31,"high purchase")</f>
        <v>mid purchase</v>
      </c>
      <c r="AC827">
        <v>8</v>
      </c>
      <c r="AD827" t="str">
        <f>IF(marketing_campaign[[#This Row],[NumWebVisitsMonth]]&gt;=5.3,"higher_webvists","lower_webvisits")</f>
        <v>higher_webvists</v>
      </c>
      <c r="AE827">
        <v>0</v>
      </c>
      <c r="AF827">
        <v>0</v>
      </c>
      <c r="AG827">
        <v>0</v>
      </c>
      <c r="AH827">
        <v>0</v>
      </c>
      <c r="AI827">
        <v>0</v>
      </c>
      <c r="AJ827">
        <v>0</v>
      </c>
      <c r="AK827">
        <v>3</v>
      </c>
      <c r="AL827">
        <v>11</v>
      </c>
      <c r="AM827">
        <v>0</v>
      </c>
      <c r="AN827">
        <f>marketing_campaign[[#This Row],[AcceptedCmp2]]+marketing_campaign[[#This Row],[AcceptedCmp1]]+marketing_campaign[[#This Row],[AcceptedCmp5]]+marketing_campaign[[#This Row],[AcceptedCmp4]]+marketing_campaign[[#This Row],[AcceptedCmp3]]+marketing_campaign[[#This Row],[Response]]</f>
        <v>0</v>
      </c>
      <c r="AO827" t="str" cm="1">
        <f t="array" ref="AO82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28" spans="1:41" x14ac:dyDescent="0.35">
      <c r="A828">
        <v>9499</v>
      </c>
      <c r="B828">
        <v>1954</v>
      </c>
      <c r="C828">
        <f t="shared" ca="1" si="24"/>
        <v>72</v>
      </c>
      <c r="D828" t="str" cm="1">
        <f t="array" aca="1" ref="D82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28" t="s">
        <v>29</v>
      </c>
      <c r="F828" t="s">
        <v>33</v>
      </c>
      <c r="G828" cm="1">
        <f t="array" ref="G828">_xlfn.IFS(marketing_campaign[[#This Row],[Marital_Status]]="Single",K828+L828+1,marketing_campaign[[#This Row],[Marital_Status]]="Together",K828+L828+2,marketing_campaign[[#This Row],[Marital_Status]]="Alone",K828+L828+1,marketing_campaign[[#This Row],[Marital_Status]]="Married",K828+L828+2,marketing_campaign[[#This Row],[Marital_Status]]="Divorced",K828+L828+1,marketing_campaign[[#This Row],[Marital_Status]]="YOLO",K828+L828+1,marketing_campaign[[#This Row],[Marital_Status]]="Absurd",K828+L828+1,marketing_campaign[[#This Row],[Marital_Status]]="Widow",K828+L828+1)</f>
        <v>5</v>
      </c>
      <c r="H828" t="str" cm="1">
        <f t="array" ref="H828">_xlfn.IFS(marketing_campaign[[#This Row],[Family_size]]=1,"Family_with_one_child",marketing_campaign[[#This Row],[Family_size]]&gt;1,"Family_with_more_children")</f>
        <v>Family_with_more_children</v>
      </c>
      <c r="I828">
        <v>93404</v>
      </c>
      <c r="J828" t="str">
        <f>IF(marketing_campaign[[#This Row],[Income]]&gt;=Sheet21!B878,"high_income","low_income")</f>
        <v>high_income</v>
      </c>
      <c r="K828">
        <v>1</v>
      </c>
      <c r="L828">
        <v>2</v>
      </c>
      <c r="M828" s="1">
        <v>41401</v>
      </c>
      <c r="N828">
        <v>97</v>
      </c>
      <c r="O828" t="str" cm="1">
        <f t="array" ref="O828">_xlfn.IFS(AND(marketing_campaign[[#This Row],[Recency]]&gt;=0,marketing_campaign[[#This Row],[Recency]]&lt;=14),"Early Recency",AND(marketing_campaign[[#This Row],[Recency]]&gt;=15,marketing_campaign[[#This Row],[Recency]]&lt;=31),"Mid-Recency",marketing_campaign[[#This Row],[Recency]]&gt;=32,"high Recency")</f>
        <v>high Recency</v>
      </c>
      <c r="P828">
        <v>1279</v>
      </c>
      <c r="Q828">
        <v>15</v>
      </c>
      <c r="R828">
        <v>287</v>
      </c>
      <c r="S828">
        <v>20</v>
      </c>
      <c r="T828">
        <v>0</v>
      </c>
      <c r="U828">
        <v>15</v>
      </c>
      <c r="V828">
        <f>marketing_campaign[[#This Row],[MntGoldProds]]+marketing_campaign[[#This Row],[MntSweetProducts]]+marketing_campaign[[#This Row],[MntFishProducts]]+marketing_campaign[[#This Row],[MntMeatProducts]]+marketing_campaign[[#This Row],[MntFruits]]+marketing_campaign[[#This Row],[MntWines]]</f>
        <v>1616</v>
      </c>
      <c r="W828">
        <v>3</v>
      </c>
      <c r="X828">
        <v>3</v>
      </c>
      <c r="Y828">
        <v>4</v>
      </c>
      <c r="Z828">
        <v>7</v>
      </c>
      <c r="AA828">
        <f t="shared" si="25"/>
        <v>17</v>
      </c>
      <c r="AB828" t="str" cm="1">
        <f t="array" ref="AB828">_xlfn.IFS(AND(AA828&gt;=0,AA828&lt;=15),"low purchase",AND(AA828&gt;=16,AA828&lt;=30),"mid purchase",AA828&gt;=31,"high purchase")</f>
        <v>mid purchase</v>
      </c>
      <c r="AC828">
        <v>5</v>
      </c>
      <c r="AD828" t="str">
        <f>IF(marketing_campaign[[#This Row],[NumWebVisitsMonth]]&gt;=5.3,"higher_webvists","lower_webvisits")</f>
        <v>lower_webvisits</v>
      </c>
      <c r="AE828">
        <v>0</v>
      </c>
      <c r="AF828">
        <v>1</v>
      </c>
      <c r="AG828">
        <v>1</v>
      </c>
      <c r="AH828">
        <v>0</v>
      </c>
      <c r="AI828">
        <v>0</v>
      </c>
      <c r="AJ828">
        <v>0</v>
      </c>
      <c r="AK828">
        <v>3</v>
      </c>
      <c r="AL828">
        <v>11</v>
      </c>
      <c r="AM828">
        <v>0</v>
      </c>
      <c r="AN828">
        <f>marketing_campaign[[#This Row],[AcceptedCmp2]]+marketing_campaign[[#This Row],[AcceptedCmp1]]+marketing_campaign[[#This Row],[AcceptedCmp5]]+marketing_campaign[[#This Row],[AcceptedCmp4]]+marketing_campaign[[#This Row],[AcceptedCmp3]]+marketing_campaign[[#This Row],[Response]]</f>
        <v>2</v>
      </c>
      <c r="AO828" t="str" cm="1">
        <f t="array" ref="AO82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829" spans="1:41" x14ac:dyDescent="0.35">
      <c r="A829">
        <v>6768</v>
      </c>
      <c r="B829">
        <v>1962</v>
      </c>
      <c r="C829">
        <f t="shared" ca="1" si="24"/>
        <v>64</v>
      </c>
      <c r="D829" t="str" cm="1">
        <f t="array" aca="1" ref="D82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29" t="s">
        <v>29</v>
      </c>
      <c r="F829" t="s">
        <v>35</v>
      </c>
      <c r="G829" cm="1">
        <f t="array" ref="G829">_xlfn.IFS(marketing_campaign[[#This Row],[Marital_Status]]="Single",K829+L829+1,marketing_campaign[[#This Row],[Marital_Status]]="Together",K829+L829+2,marketing_campaign[[#This Row],[Marital_Status]]="Alone",K829+L829+1,marketing_campaign[[#This Row],[Marital_Status]]="Married",K829+L829+2,marketing_campaign[[#This Row],[Marital_Status]]="Divorced",K829+L829+1,marketing_campaign[[#This Row],[Marital_Status]]="YOLO",K829+L829+1,marketing_campaign[[#This Row],[Marital_Status]]="Absurd",K829+L829+1,marketing_campaign[[#This Row],[Marital_Status]]="Widow",K829+L829+1)</f>
        <v>4</v>
      </c>
      <c r="H829" t="str" cm="1">
        <f t="array" ref="H829">_xlfn.IFS(marketing_campaign[[#This Row],[Family_size]]=1,"Family_with_one_child",marketing_campaign[[#This Row],[Family_size]]&gt;1,"Family_with_more_children")</f>
        <v>Family_with_more_children</v>
      </c>
      <c r="I829">
        <v>37859</v>
      </c>
      <c r="J829" t="str">
        <f>IF(marketing_campaign[[#This Row],[Income]]&gt;=Sheet21!B879,"high_income","low_income")</f>
        <v>high_income</v>
      </c>
      <c r="K829">
        <v>1</v>
      </c>
      <c r="L829">
        <v>2</v>
      </c>
      <c r="M829" s="1">
        <v>41286</v>
      </c>
      <c r="N829">
        <v>75</v>
      </c>
      <c r="O829" t="str" cm="1">
        <f t="array" ref="O829">_xlfn.IFS(AND(marketing_campaign[[#This Row],[Recency]]&gt;=0,marketing_campaign[[#This Row],[Recency]]&lt;=14),"Early Recency",AND(marketing_campaign[[#This Row],[Recency]]&gt;=15,marketing_campaign[[#This Row],[Recency]]&lt;=31),"Mid-Recency",marketing_campaign[[#This Row],[Recency]]&gt;=32,"high Recency")</f>
        <v>high Recency</v>
      </c>
      <c r="P829">
        <v>22</v>
      </c>
      <c r="Q829">
        <v>1</v>
      </c>
      <c r="R829">
        <v>8</v>
      </c>
      <c r="S829">
        <v>2</v>
      </c>
      <c r="T829">
        <v>1</v>
      </c>
      <c r="U829">
        <v>2</v>
      </c>
      <c r="V829">
        <f>marketing_campaign[[#This Row],[MntGoldProds]]+marketing_campaign[[#This Row],[MntSweetProducts]]+marketing_campaign[[#This Row],[MntFishProducts]]+marketing_campaign[[#This Row],[MntMeatProducts]]+marketing_campaign[[#This Row],[MntFruits]]+marketing_campaign[[#This Row],[MntWines]]</f>
        <v>36</v>
      </c>
      <c r="W829">
        <v>2</v>
      </c>
      <c r="X829">
        <v>1</v>
      </c>
      <c r="Y829">
        <v>0</v>
      </c>
      <c r="Z829">
        <v>3</v>
      </c>
      <c r="AA829">
        <f t="shared" si="25"/>
        <v>6</v>
      </c>
      <c r="AB829" t="str" cm="1">
        <f t="array" ref="AB829">_xlfn.IFS(AND(AA829&gt;=0,AA829&lt;=15),"low purchase",AND(AA829&gt;=16,AA829&lt;=30),"mid purchase",AA829&gt;=31,"high purchase")</f>
        <v>low purchase</v>
      </c>
      <c r="AC829">
        <v>8</v>
      </c>
      <c r="AD829" t="str">
        <f>IF(marketing_campaign[[#This Row],[NumWebVisitsMonth]]&gt;=5.3,"higher_webvists","lower_webvisits")</f>
        <v>higher_webvists</v>
      </c>
      <c r="AE829">
        <v>0</v>
      </c>
      <c r="AF829">
        <v>0</v>
      </c>
      <c r="AG829">
        <v>0</v>
      </c>
      <c r="AH829">
        <v>0</v>
      </c>
      <c r="AI829">
        <v>0</v>
      </c>
      <c r="AJ829">
        <v>0</v>
      </c>
      <c r="AK829">
        <v>3</v>
      </c>
      <c r="AL829">
        <v>11</v>
      </c>
      <c r="AM829">
        <v>0</v>
      </c>
      <c r="AN829">
        <f>marketing_campaign[[#This Row],[AcceptedCmp2]]+marketing_campaign[[#This Row],[AcceptedCmp1]]+marketing_campaign[[#This Row],[AcceptedCmp5]]+marketing_campaign[[#This Row],[AcceptedCmp4]]+marketing_campaign[[#This Row],[AcceptedCmp3]]+marketing_campaign[[#This Row],[Response]]</f>
        <v>0</v>
      </c>
      <c r="AO829" t="str" cm="1">
        <f t="array" ref="AO82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30" spans="1:41" x14ac:dyDescent="0.35">
      <c r="A830">
        <v>2150</v>
      </c>
      <c r="B830">
        <v>1958</v>
      </c>
      <c r="C830">
        <f t="shared" ca="1" si="24"/>
        <v>68</v>
      </c>
      <c r="D830" t="str" cm="1">
        <f t="array" aca="1" ref="D83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30" t="s">
        <v>32</v>
      </c>
      <c r="F830" t="s">
        <v>38</v>
      </c>
      <c r="G830" cm="1">
        <f t="array" ref="G830">_xlfn.IFS(marketing_campaign[[#This Row],[Marital_Status]]="Single",K830+L830+1,marketing_campaign[[#This Row],[Marital_Status]]="Together",K830+L830+2,marketing_campaign[[#This Row],[Marital_Status]]="Alone",K830+L830+1,marketing_campaign[[#This Row],[Marital_Status]]="Married",K830+L830+2,marketing_campaign[[#This Row],[Marital_Status]]="Divorced",K830+L830+1,marketing_campaign[[#This Row],[Marital_Status]]="YOLO",K830+L830+1,marketing_campaign[[#This Row],[Marital_Status]]="Absurd",K830+L830+1,marketing_campaign[[#This Row],[Marital_Status]]="Widow",K830+L830+1)</f>
        <v>2</v>
      </c>
      <c r="H830" t="str" cm="1">
        <f t="array" ref="H830">_xlfn.IFS(marketing_campaign[[#This Row],[Family_size]]=1,"Family_with_one_child",marketing_campaign[[#This Row],[Family_size]]&gt;1,"Family_with_more_children")</f>
        <v>Family_with_more_children</v>
      </c>
      <c r="I830">
        <v>80995</v>
      </c>
      <c r="J830" t="str">
        <f>IF(marketing_campaign[[#This Row],[Income]]&gt;=Sheet21!B880,"high_income","low_income")</f>
        <v>high_income</v>
      </c>
      <c r="K830">
        <v>0</v>
      </c>
      <c r="L830">
        <v>1</v>
      </c>
      <c r="M830" s="1">
        <v>41405</v>
      </c>
      <c r="N830">
        <v>83</v>
      </c>
      <c r="O830" t="str" cm="1">
        <f t="array" ref="O830">_xlfn.IFS(AND(marketing_campaign[[#This Row],[Recency]]&gt;=0,marketing_campaign[[#This Row],[Recency]]&lt;=14),"Early Recency",AND(marketing_campaign[[#This Row],[Recency]]&gt;=15,marketing_campaign[[#This Row],[Recency]]&lt;=31),"Mid-Recency",marketing_campaign[[#This Row],[Recency]]&gt;=32,"high Recency")</f>
        <v>high Recency</v>
      </c>
      <c r="P830">
        <v>860</v>
      </c>
      <c r="Q830">
        <v>28</v>
      </c>
      <c r="R830">
        <v>409</v>
      </c>
      <c r="S830">
        <v>73</v>
      </c>
      <c r="T830">
        <v>56</v>
      </c>
      <c r="U830">
        <v>56</v>
      </c>
      <c r="V830">
        <f>marketing_campaign[[#This Row],[MntGoldProds]]+marketing_campaign[[#This Row],[MntSweetProducts]]+marketing_campaign[[#This Row],[MntFishProducts]]+marketing_campaign[[#This Row],[MntMeatProducts]]+marketing_campaign[[#This Row],[MntFruits]]+marketing_campaign[[#This Row],[MntWines]]</f>
        <v>1482</v>
      </c>
      <c r="W830">
        <v>1</v>
      </c>
      <c r="X830">
        <v>8</v>
      </c>
      <c r="Y830">
        <v>9</v>
      </c>
      <c r="Z830">
        <v>4</v>
      </c>
      <c r="AA830">
        <f t="shared" si="25"/>
        <v>22</v>
      </c>
      <c r="AB830" t="str" cm="1">
        <f t="array" ref="AB830">_xlfn.IFS(AND(AA830&gt;=0,AA830&lt;=15),"low purchase",AND(AA830&gt;=16,AA830&lt;=30),"mid purchase",AA830&gt;=31,"high purchase")</f>
        <v>mid purchase</v>
      </c>
      <c r="AC830">
        <v>4</v>
      </c>
      <c r="AD830" t="str">
        <f>IF(marketing_campaign[[#This Row],[NumWebVisitsMonth]]&gt;=5.3,"higher_webvists","lower_webvisits")</f>
        <v>lower_webvisits</v>
      </c>
      <c r="AE830">
        <v>0</v>
      </c>
      <c r="AF830">
        <v>0</v>
      </c>
      <c r="AG830">
        <v>0</v>
      </c>
      <c r="AH830">
        <v>0</v>
      </c>
      <c r="AI830">
        <v>0</v>
      </c>
      <c r="AJ830">
        <v>0</v>
      </c>
      <c r="AK830">
        <v>3</v>
      </c>
      <c r="AL830">
        <v>11</v>
      </c>
      <c r="AM830">
        <v>0</v>
      </c>
      <c r="AN830">
        <f>marketing_campaign[[#This Row],[AcceptedCmp2]]+marketing_campaign[[#This Row],[AcceptedCmp1]]+marketing_campaign[[#This Row],[AcceptedCmp5]]+marketing_campaign[[#This Row],[AcceptedCmp4]]+marketing_campaign[[#This Row],[AcceptedCmp3]]+marketing_campaign[[#This Row],[Response]]</f>
        <v>0</v>
      </c>
      <c r="AO830" t="str" cm="1">
        <f t="array" ref="AO83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31" spans="1:41" x14ac:dyDescent="0.35">
      <c r="A831">
        <v>6646</v>
      </c>
      <c r="B831">
        <v>1984</v>
      </c>
      <c r="C831">
        <f t="shared" ca="1" si="24"/>
        <v>42</v>
      </c>
      <c r="D831" t="str" cm="1">
        <f t="array" aca="1" ref="D83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831" t="s">
        <v>29</v>
      </c>
      <c r="F831" t="s">
        <v>31</v>
      </c>
      <c r="G831" cm="1">
        <f t="array" ref="G831">_xlfn.IFS(marketing_campaign[[#This Row],[Marital_Status]]="Single",K831+L831+1,marketing_campaign[[#This Row],[Marital_Status]]="Together",K831+L831+2,marketing_campaign[[#This Row],[Marital_Status]]="Alone",K831+L831+1,marketing_campaign[[#This Row],[Marital_Status]]="Married",K831+L831+2,marketing_campaign[[#This Row],[Marital_Status]]="Divorced",K831+L831+1,marketing_campaign[[#This Row],[Marital_Status]]="YOLO",K831+L831+1,marketing_campaign[[#This Row],[Marital_Status]]="Absurd",K831+L831+1,marketing_campaign[[#This Row],[Marital_Status]]="Widow",K831+L831+1)</f>
        <v>3</v>
      </c>
      <c r="H831" t="str" cm="1">
        <f t="array" ref="H831">_xlfn.IFS(marketing_campaign[[#This Row],[Family_size]]=1,"Family_with_one_child",marketing_campaign[[#This Row],[Family_size]]&gt;1,"Family_with_more_children")</f>
        <v>Family_with_more_children</v>
      </c>
      <c r="I831">
        <v>16529</v>
      </c>
      <c r="J831" t="str">
        <f>IF(marketing_campaign[[#This Row],[Income]]&gt;=Sheet21!B881,"high_income","low_income")</f>
        <v>high_income</v>
      </c>
      <c r="K831">
        <v>1</v>
      </c>
      <c r="L831">
        <v>0</v>
      </c>
      <c r="M831" s="1">
        <v>41699</v>
      </c>
      <c r="N831">
        <v>23</v>
      </c>
      <c r="O831" t="str" cm="1">
        <f t="array" ref="O831">_xlfn.IFS(AND(marketing_campaign[[#This Row],[Recency]]&gt;=0,marketing_campaign[[#This Row],[Recency]]&lt;=14),"Early Recency",AND(marketing_campaign[[#This Row],[Recency]]&gt;=15,marketing_campaign[[#This Row],[Recency]]&lt;=31),"Mid-Recency",marketing_campaign[[#This Row],[Recency]]&gt;=32,"high Recency")</f>
        <v>Mid-Recency</v>
      </c>
      <c r="P831">
        <v>3</v>
      </c>
      <c r="Q831">
        <v>0</v>
      </c>
      <c r="R831">
        <v>5</v>
      </c>
      <c r="S831">
        <v>13</v>
      </c>
      <c r="T831">
        <v>0</v>
      </c>
      <c r="U831">
        <v>1</v>
      </c>
      <c r="V831">
        <f>marketing_campaign[[#This Row],[MntGoldProds]]+marketing_campaign[[#This Row],[MntSweetProducts]]+marketing_campaign[[#This Row],[MntFishProducts]]+marketing_campaign[[#This Row],[MntMeatProducts]]+marketing_campaign[[#This Row],[MntFruits]]+marketing_campaign[[#This Row],[MntWines]]</f>
        <v>22</v>
      </c>
      <c r="W831">
        <v>1</v>
      </c>
      <c r="X831">
        <v>1</v>
      </c>
      <c r="Y831">
        <v>0</v>
      </c>
      <c r="Z831">
        <v>3</v>
      </c>
      <c r="AA831">
        <f t="shared" si="25"/>
        <v>5</v>
      </c>
      <c r="AB831" t="str" cm="1">
        <f t="array" ref="AB831">_xlfn.IFS(AND(AA831&gt;=0,AA831&lt;=15),"low purchase",AND(AA831&gt;=16,AA831&lt;=30),"mid purchase",AA831&gt;=31,"high purchase")</f>
        <v>low purchase</v>
      </c>
      <c r="AC831">
        <v>6</v>
      </c>
      <c r="AD831" t="str">
        <f>IF(marketing_campaign[[#This Row],[NumWebVisitsMonth]]&gt;=5.3,"higher_webvists","lower_webvisits")</f>
        <v>higher_webvists</v>
      </c>
      <c r="AE831">
        <v>0</v>
      </c>
      <c r="AF831">
        <v>0</v>
      </c>
      <c r="AG831">
        <v>0</v>
      </c>
      <c r="AH831">
        <v>0</v>
      </c>
      <c r="AI831">
        <v>0</v>
      </c>
      <c r="AJ831">
        <v>0</v>
      </c>
      <c r="AK831">
        <v>3</v>
      </c>
      <c r="AL831">
        <v>11</v>
      </c>
      <c r="AM831">
        <v>0</v>
      </c>
      <c r="AN831">
        <f>marketing_campaign[[#This Row],[AcceptedCmp2]]+marketing_campaign[[#This Row],[AcceptedCmp1]]+marketing_campaign[[#This Row],[AcceptedCmp5]]+marketing_campaign[[#This Row],[AcceptedCmp4]]+marketing_campaign[[#This Row],[AcceptedCmp3]]+marketing_campaign[[#This Row],[Response]]</f>
        <v>0</v>
      </c>
      <c r="AO831" t="str" cm="1">
        <f t="array" ref="AO83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32" spans="1:41" x14ac:dyDescent="0.35">
      <c r="A832">
        <v>4887</v>
      </c>
      <c r="B832">
        <v>1976</v>
      </c>
      <c r="C832">
        <f t="shared" ca="1" si="24"/>
        <v>50</v>
      </c>
      <c r="D832" t="str" cm="1">
        <f t="array" aca="1" ref="D83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32" t="s">
        <v>32</v>
      </c>
      <c r="F832" t="s">
        <v>35</v>
      </c>
      <c r="G832" cm="1">
        <f t="array" ref="G832">_xlfn.IFS(marketing_campaign[[#This Row],[Marital_Status]]="Single",K832+L832+1,marketing_campaign[[#This Row],[Marital_Status]]="Together",K832+L832+2,marketing_campaign[[#This Row],[Marital_Status]]="Alone",K832+L832+1,marketing_campaign[[#This Row],[Marital_Status]]="Married",K832+L832+2,marketing_campaign[[#This Row],[Marital_Status]]="Divorced",K832+L832+1,marketing_campaign[[#This Row],[Marital_Status]]="YOLO",K832+L832+1,marketing_campaign[[#This Row],[Marital_Status]]="Absurd",K832+L832+1,marketing_campaign[[#This Row],[Marital_Status]]="Widow",K832+L832+1)</f>
        <v>3</v>
      </c>
      <c r="H832" t="str" cm="1">
        <f t="array" ref="H832">_xlfn.IFS(marketing_campaign[[#This Row],[Family_size]]=1,"Family_with_one_child",marketing_campaign[[#This Row],[Family_size]]&gt;1,"Family_with_more_children")</f>
        <v>Family_with_more_children</v>
      </c>
      <c r="I832">
        <v>55412</v>
      </c>
      <c r="J832" t="str">
        <f>IF(marketing_campaign[[#This Row],[Income]]&gt;=Sheet21!B882,"high_income","low_income")</f>
        <v>high_income</v>
      </c>
      <c r="K832">
        <v>1</v>
      </c>
      <c r="L832">
        <v>1</v>
      </c>
      <c r="M832" s="1">
        <v>41600</v>
      </c>
      <c r="N832">
        <v>65</v>
      </c>
      <c r="O832" t="str" cm="1">
        <f t="array" ref="O832">_xlfn.IFS(AND(marketing_campaign[[#This Row],[Recency]]&gt;=0,marketing_campaign[[#This Row],[Recency]]&lt;=14),"Early Recency",AND(marketing_campaign[[#This Row],[Recency]]&gt;=15,marketing_campaign[[#This Row],[Recency]]&lt;=31),"Mid-Recency",marketing_campaign[[#This Row],[Recency]]&gt;=32,"high Recency")</f>
        <v>high Recency</v>
      </c>
      <c r="P832">
        <v>10</v>
      </c>
      <c r="Q832">
        <v>5</v>
      </c>
      <c r="R832">
        <v>28</v>
      </c>
      <c r="S832">
        <v>11</v>
      </c>
      <c r="T832">
        <v>1</v>
      </c>
      <c r="U832">
        <v>8</v>
      </c>
      <c r="V832">
        <f>marketing_campaign[[#This Row],[MntGoldProds]]+marketing_campaign[[#This Row],[MntSweetProducts]]+marketing_campaign[[#This Row],[MntFishProducts]]+marketing_campaign[[#This Row],[MntMeatProducts]]+marketing_campaign[[#This Row],[MntFruits]]+marketing_campaign[[#This Row],[MntWines]]</f>
        <v>63</v>
      </c>
      <c r="W832">
        <v>1</v>
      </c>
      <c r="X832">
        <v>2</v>
      </c>
      <c r="Y832">
        <v>0</v>
      </c>
      <c r="Z832">
        <v>3</v>
      </c>
      <c r="AA832">
        <f t="shared" si="25"/>
        <v>6</v>
      </c>
      <c r="AB832" t="str" cm="1">
        <f t="array" ref="AB832">_xlfn.IFS(AND(AA832&gt;=0,AA832&lt;=15),"low purchase",AND(AA832&gt;=16,AA832&lt;=30),"mid purchase",AA832&gt;=31,"high purchase")</f>
        <v>low purchase</v>
      </c>
      <c r="AC832">
        <v>5</v>
      </c>
      <c r="AD832" t="str">
        <f>IF(marketing_campaign[[#This Row],[NumWebVisitsMonth]]&gt;=5.3,"higher_webvists","lower_webvisits")</f>
        <v>lower_webvisits</v>
      </c>
      <c r="AE832">
        <v>0</v>
      </c>
      <c r="AF832">
        <v>0</v>
      </c>
      <c r="AG832">
        <v>0</v>
      </c>
      <c r="AH832">
        <v>0</v>
      </c>
      <c r="AI832">
        <v>0</v>
      </c>
      <c r="AJ832">
        <v>0</v>
      </c>
      <c r="AK832">
        <v>3</v>
      </c>
      <c r="AL832">
        <v>11</v>
      </c>
      <c r="AM832">
        <v>0</v>
      </c>
      <c r="AN832">
        <f>marketing_campaign[[#This Row],[AcceptedCmp2]]+marketing_campaign[[#This Row],[AcceptedCmp1]]+marketing_campaign[[#This Row],[AcceptedCmp5]]+marketing_campaign[[#This Row],[AcceptedCmp4]]+marketing_campaign[[#This Row],[AcceptedCmp3]]+marketing_campaign[[#This Row],[Response]]</f>
        <v>0</v>
      </c>
      <c r="AO832" t="str" cm="1">
        <f t="array" ref="AO83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33" spans="1:41" x14ac:dyDescent="0.35">
      <c r="A833">
        <v>8560</v>
      </c>
      <c r="B833">
        <v>1992</v>
      </c>
      <c r="C833">
        <f t="shared" ca="1" si="24"/>
        <v>34</v>
      </c>
      <c r="D833" t="str" cm="1">
        <f t="array" aca="1" ref="D83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833" t="s">
        <v>29</v>
      </c>
      <c r="F833" t="s">
        <v>30</v>
      </c>
      <c r="G833" cm="1">
        <f t="array" ref="G833">_xlfn.IFS(marketing_campaign[[#This Row],[Marital_Status]]="Single",K833+L833+1,marketing_campaign[[#This Row],[Marital_Status]]="Together",K833+L833+2,marketing_campaign[[#This Row],[Marital_Status]]="Alone",K833+L833+1,marketing_campaign[[#This Row],[Marital_Status]]="Married",K833+L833+2,marketing_campaign[[#This Row],[Marital_Status]]="Divorced",K833+L833+1,marketing_campaign[[#This Row],[Marital_Status]]="YOLO",K833+L833+1,marketing_campaign[[#This Row],[Marital_Status]]="Absurd",K833+L833+1,marketing_campaign[[#This Row],[Marital_Status]]="Widow",K833+L833+1)</f>
        <v>1</v>
      </c>
      <c r="H833" t="str" cm="1">
        <f t="array" ref="H833">_xlfn.IFS(marketing_campaign[[#This Row],[Family_size]]=1,"Family_with_one_child",marketing_campaign[[#This Row],[Family_size]]&gt;1,"Family_with_more_children")</f>
        <v>Family_with_one_child</v>
      </c>
      <c r="I833">
        <v>48789</v>
      </c>
      <c r="J833" t="str">
        <f>IF(marketing_campaign[[#This Row],[Income]]&gt;=Sheet21!B883,"high_income","low_income")</f>
        <v>high_income</v>
      </c>
      <c r="K833">
        <v>0</v>
      </c>
      <c r="L833">
        <v>0</v>
      </c>
      <c r="M833" s="1">
        <v>41162</v>
      </c>
      <c r="N833">
        <v>94</v>
      </c>
      <c r="O833" t="str" cm="1">
        <f t="array" ref="O833">_xlfn.IFS(AND(marketing_campaign[[#This Row],[Recency]]&gt;=0,marketing_campaign[[#This Row],[Recency]]&lt;=14),"Early Recency",AND(marketing_campaign[[#This Row],[Recency]]&gt;=15,marketing_campaign[[#This Row],[Recency]]&lt;=31),"Mid-Recency",marketing_campaign[[#This Row],[Recency]]&gt;=32,"high Recency")</f>
        <v>high Recency</v>
      </c>
      <c r="P833">
        <v>351</v>
      </c>
      <c r="Q833">
        <v>16</v>
      </c>
      <c r="R833">
        <v>156</v>
      </c>
      <c r="S833">
        <v>7</v>
      </c>
      <c r="T833">
        <v>5</v>
      </c>
      <c r="U833">
        <v>145</v>
      </c>
      <c r="V833">
        <f>marketing_campaign[[#This Row],[MntGoldProds]]+marketing_campaign[[#This Row],[MntSweetProducts]]+marketing_campaign[[#This Row],[MntFishProducts]]+marketing_campaign[[#This Row],[MntMeatProducts]]+marketing_campaign[[#This Row],[MntFruits]]+marketing_campaign[[#This Row],[MntWines]]</f>
        <v>680</v>
      </c>
      <c r="W833">
        <v>1</v>
      </c>
      <c r="X833">
        <v>6</v>
      </c>
      <c r="Y833">
        <v>4</v>
      </c>
      <c r="Z833">
        <v>7</v>
      </c>
      <c r="AA833">
        <f t="shared" si="25"/>
        <v>18</v>
      </c>
      <c r="AB833" t="str" cm="1">
        <f t="array" ref="AB833">_xlfn.IFS(AND(AA833&gt;=0,AA833&lt;=15),"low purchase",AND(AA833&gt;=16,AA833&lt;=30),"mid purchase",AA833&gt;=31,"high purchase")</f>
        <v>mid purchase</v>
      </c>
      <c r="AC833">
        <v>6</v>
      </c>
      <c r="AD833" t="str">
        <f>IF(marketing_campaign[[#This Row],[NumWebVisitsMonth]]&gt;=5.3,"higher_webvists","lower_webvisits")</f>
        <v>higher_webvists</v>
      </c>
      <c r="AE833">
        <v>0</v>
      </c>
      <c r="AF833">
        <v>0</v>
      </c>
      <c r="AG833">
        <v>0</v>
      </c>
      <c r="AH833">
        <v>0</v>
      </c>
      <c r="AI833">
        <v>0</v>
      </c>
      <c r="AJ833">
        <v>0</v>
      </c>
      <c r="AK833">
        <v>3</v>
      </c>
      <c r="AL833">
        <v>11</v>
      </c>
      <c r="AM833">
        <v>0</v>
      </c>
      <c r="AN833">
        <f>marketing_campaign[[#This Row],[AcceptedCmp2]]+marketing_campaign[[#This Row],[AcceptedCmp1]]+marketing_campaign[[#This Row],[AcceptedCmp5]]+marketing_campaign[[#This Row],[AcceptedCmp4]]+marketing_campaign[[#This Row],[AcceptedCmp3]]+marketing_campaign[[#This Row],[Response]]</f>
        <v>0</v>
      </c>
      <c r="AO833" t="str" cm="1">
        <f t="array" ref="AO83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34" spans="1:41" x14ac:dyDescent="0.35">
      <c r="A834">
        <v>3321</v>
      </c>
      <c r="B834">
        <v>1967</v>
      </c>
      <c r="C834">
        <f t="shared" ref="C834:C897" ca="1" si="26">YEAR(TODAY())-B834</f>
        <v>59</v>
      </c>
      <c r="D834" t="str" cm="1">
        <f t="array" aca="1" ref="D83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34" t="s">
        <v>32</v>
      </c>
      <c r="F834" t="s">
        <v>31</v>
      </c>
      <c r="G834" cm="1">
        <f t="array" ref="G834">_xlfn.IFS(marketing_campaign[[#This Row],[Marital_Status]]="Single",K834+L834+1,marketing_campaign[[#This Row],[Marital_Status]]="Together",K834+L834+2,marketing_campaign[[#This Row],[Marital_Status]]="Alone",K834+L834+1,marketing_campaign[[#This Row],[Marital_Status]]="Married",K834+L834+2,marketing_campaign[[#This Row],[Marital_Status]]="Divorced",K834+L834+1,marketing_campaign[[#This Row],[Marital_Status]]="YOLO",K834+L834+1,marketing_campaign[[#This Row],[Marital_Status]]="Absurd",K834+L834+1,marketing_campaign[[#This Row],[Marital_Status]]="Widow",K834+L834+1)</f>
        <v>4</v>
      </c>
      <c r="H834" t="str" cm="1">
        <f t="array" ref="H834">_xlfn.IFS(marketing_campaign[[#This Row],[Family_size]]=1,"Family_with_one_child",marketing_campaign[[#This Row],[Family_size]]&gt;1,"Family_with_more_children")</f>
        <v>Family_with_more_children</v>
      </c>
      <c r="I834">
        <v>56575</v>
      </c>
      <c r="J834" t="str">
        <f>IF(marketing_campaign[[#This Row],[Income]]&gt;=Sheet21!B884,"high_income","low_income")</f>
        <v>high_income</v>
      </c>
      <c r="K834">
        <v>0</v>
      </c>
      <c r="L834">
        <v>2</v>
      </c>
      <c r="M834" s="1">
        <v>41399</v>
      </c>
      <c r="N834">
        <v>42</v>
      </c>
      <c r="O834" t="str" cm="1">
        <f t="array" ref="O834">_xlfn.IFS(AND(marketing_campaign[[#This Row],[Recency]]&gt;=0,marketing_campaign[[#This Row],[Recency]]&lt;=14),"Early Recency",AND(marketing_campaign[[#This Row],[Recency]]&gt;=15,marketing_campaign[[#This Row],[Recency]]&lt;=31),"Mid-Recency",marketing_campaign[[#This Row],[Recency]]&gt;=32,"high Recency")</f>
        <v>high Recency</v>
      </c>
      <c r="P834">
        <v>421</v>
      </c>
      <c r="Q834">
        <v>5</v>
      </c>
      <c r="R834">
        <v>90</v>
      </c>
      <c r="S834">
        <v>0</v>
      </c>
      <c r="T834">
        <v>16</v>
      </c>
      <c r="U834">
        <v>10</v>
      </c>
      <c r="V834">
        <f>marketing_campaign[[#This Row],[MntGoldProds]]+marketing_campaign[[#This Row],[MntSweetProducts]]+marketing_campaign[[#This Row],[MntFishProducts]]+marketing_campaign[[#This Row],[MntMeatProducts]]+marketing_campaign[[#This Row],[MntFruits]]+marketing_campaign[[#This Row],[MntWines]]</f>
        <v>542</v>
      </c>
      <c r="W834">
        <v>3</v>
      </c>
      <c r="X834">
        <v>7</v>
      </c>
      <c r="Y834">
        <v>3</v>
      </c>
      <c r="Z834">
        <v>7</v>
      </c>
      <c r="AA834">
        <f t="shared" ref="AA834:AA897" si="27">W834+X834+Y834+Z834</f>
        <v>20</v>
      </c>
      <c r="AB834" t="str" cm="1">
        <f t="array" ref="AB834">_xlfn.IFS(AND(AA834&gt;=0,AA834&lt;=15),"low purchase",AND(AA834&gt;=16,AA834&lt;=30),"mid purchase",AA834&gt;=31,"high purchase")</f>
        <v>mid purchase</v>
      </c>
      <c r="AC834">
        <v>5</v>
      </c>
      <c r="AD834" t="str">
        <f>IF(marketing_campaign[[#This Row],[NumWebVisitsMonth]]&gt;=5.3,"higher_webvists","lower_webvisits")</f>
        <v>lower_webvisits</v>
      </c>
      <c r="AE834">
        <v>0</v>
      </c>
      <c r="AF834">
        <v>0</v>
      </c>
      <c r="AG834">
        <v>0</v>
      </c>
      <c r="AH834">
        <v>0</v>
      </c>
      <c r="AI834">
        <v>0</v>
      </c>
      <c r="AJ834">
        <v>0</v>
      </c>
      <c r="AK834">
        <v>3</v>
      </c>
      <c r="AL834">
        <v>11</v>
      </c>
      <c r="AM834">
        <v>0</v>
      </c>
      <c r="AN834">
        <f>marketing_campaign[[#This Row],[AcceptedCmp2]]+marketing_campaign[[#This Row],[AcceptedCmp1]]+marketing_campaign[[#This Row],[AcceptedCmp5]]+marketing_campaign[[#This Row],[AcceptedCmp4]]+marketing_campaign[[#This Row],[AcceptedCmp3]]+marketing_campaign[[#This Row],[Response]]</f>
        <v>0</v>
      </c>
      <c r="AO834" t="str" cm="1">
        <f t="array" ref="AO83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35" spans="1:41" x14ac:dyDescent="0.35">
      <c r="A835">
        <v>11003</v>
      </c>
      <c r="B835">
        <v>1980</v>
      </c>
      <c r="C835">
        <f t="shared" ca="1" si="26"/>
        <v>46</v>
      </c>
      <c r="D835" t="str" cm="1">
        <f t="array" aca="1" ref="D83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35" t="s">
        <v>37</v>
      </c>
      <c r="F835" t="s">
        <v>31</v>
      </c>
      <c r="G835" cm="1">
        <f t="array" ref="G835">_xlfn.IFS(marketing_campaign[[#This Row],[Marital_Status]]="Single",K835+L835+1,marketing_campaign[[#This Row],[Marital_Status]]="Together",K835+L835+2,marketing_campaign[[#This Row],[Marital_Status]]="Alone",K835+L835+1,marketing_campaign[[#This Row],[Marital_Status]]="Married",K835+L835+2,marketing_campaign[[#This Row],[Marital_Status]]="Divorced",K835+L835+1,marketing_campaign[[#This Row],[Marital_Status]]="YOLO",K835+L835+1,marketing_campaign[[#This Row],[Marital_Status]]="Absurd",K835+L835+1,marketing_campaign[[#This Row],[Marital_Status]]="Widow",K835+L835+1)</f>
        <v>3</v>
      </c>
      <c r="H835" t="str" cm="1">
        <f t="array" ref="H835">_xlfn.IFS(marketing_campaign[[#This Row],[Family_size]]=1,"Family_with_one_child",marketing_campaign[[#This Row],[Family_size]]&gt;1,"Family_with_more_children")</f>
        <v>Family_with_more_children</v>
      </c>
      <c r="I835">
        <v>25130</v>
      </c>
      <c r="J835" t="str">
        <f>IF(marketing_campaign[[#This Row],[Income]]&gt;=Sheet21!B885,"high_income","low_income")</f>
        <v>high_income</v>
      </c>
      <c r="K835">
        <v>1</v>
      </c>
      <c r="L835">
        <v>0</v>
      </c>
      <c r="M835" s="1">
        <v>41549</v>
      </c>
      <c r="N835">
        <v>10</v>
      </c>
      <c r="O835" t="str" cm="1">
        <f t="array" ref="O835">_xlfn.IFS(AND(marketing_campaign[[#This Row],[Recency]]&gt;=0,marketing_campaign[[#This Row],[Recency]]&lt;=14),"Early Recency",AND(marketing_campaign[[#This Row],[Recency]]&gt;=15,marketing_campaign[[#This Row],[Recency]]&lt;=31),"Mid-Recency",marketing_campaign[[#This Row],[Recency]]&gt;=32,"high Recency")</f>
        <v>Early Recency</v>
      </c>
      <c r="P835">
        <v>2</v>
      </c>
      <c r="Q835">
        <v>5</v>
      </c>
      <c r="R835">
        <v>7</v>
      </c>
      <c r="S835">
        <v>0</v>
      </c>
      <c r="T835">
        <v>18</v>
      </c>
      <c r="U835">
        <v>18</v>
      </c>
      <c r="V835">
        <f>marketing_campaign[[#This Row],[MntGoldProds]]+marketing_campaign[[#This Row],[MntSweetProducts]]+marketing_campaign[[#This Row],[MntFishProducts]]+marketing_campaign[[#This Row],[MntMeatProducts]]+marketing_campaign[[#This Row],[MntFruits]]+marketing_campaign[[#This Row],[MntWines]]</f>
        <v>50</v>
      </c>
      <c r="W835">
        <v>2</v>
      </c>
      <c r="X835">
        <v>2</v>
      </c>
      <c r="Y835">
        <v>0</v>
      </c>
      <c r="Z835">
        <v>3</v>
      </c>
      <c r="AA835">
        <f t="shared" si="27"/>
        <v>7</v>
      </c>
      <c r="AB835" t="str" cm="1">
        <f t="array" ref="AB835">_xlfn.IFS(AND(AA835&gt;=0,AA835&lt;=15),"low purchase",AND(AA835&gt;=16,AA835&lt;=30),"mid purchase",AA835&gt;=31,"high purchase")</f>
        <v>low purchase</v>
      </c>
      <c r="AC835">
        <v>7</v>
      </c>
      <c r="AD835" t="str">
        <f>IF(marketing_campaign[[#This Row],[NumWebVisitsMonth]]&gt;=5.3,"higher_webvists","lower_webvisits")</f>
        <v>higher_webvists</v>
      </c>
      <c r="AE835">
        <v>0</v>
      </c>
      <c r="AF835">
        <v>0</v>
      </c>
      <c r="AG835">
        <v>0</v>
      </c>
      <c r="AH835">
        <v>0</v>
      </c>
      <c r="AI835">
        <v>0</v>
      </c>
      <c r="AJ835">
        <v>0</v>
      </c>
      <c r="AK835">
        <v>3</v>
      </c>
      <c r="AL835">
        <v>11</v>
      </c>
      <c r="AM835">
        <v>0</v>
      </c>
      <c r="AN835">
        <f>marketing_campaign[[#This Row],[AcceptedCmp2]]+marketing_campaign[[#This Row],[AcceptedCmp1]]+marketing_campaign[[#This Row],[AcceptedCmp5]]+marketing_campaign[[#This Row],[AcceptedCmp4]]+marketing_campaign[[#This Row],[AcceptedCmp3]]+marketing_campaign[[#This Row],[Response]]</f>
        <v>0</v>
      </c>
      <c r="AO835" t="str" cm="1">
        <f t="array" ref="AO83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36" spans="1:41" x14ac:dyDescent="0.35">
      <c r="A836">
        <v>10402</v>
      </c>
      <c r="B836">
        <v>1967</v>
      </c>
      <c r="C836">
        <f t="shared" ca="1" si="26"/>
        <v>59</v>
      </c>
      <c r="D836" t="str" cm="1">
        <f t="array" aca="1" ref="D83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36" t="s">
        <v>29</v>
      </c>
      <c r="F836" t="s">
        <v>33</v>
      </c>
      <c r="G836" cm="1">
        <f t="array" ref="G836">_xlfn.IFS(marketing_campaign[[#This Row],[Marital_Status]]="Single",K836+L836+1,marketing_campaign[[#This Row],[Marital_Status]]="Together",K836+L836+2,marketing_campaign[[#This Row],[Marital_Status]]="Alone",K836+L836+1,marketing_campaign[[#This Row],[Marital_Status]]="Married",K836+L836+2,marketing_campaign[[#This Row],[Marital_Status]]="Divorced",K836+L836+1,marketing_campaign[[#This Row],[Marital_Status]]="YOLO",K836+L836+1,marketing_campaign[[#This Row],[Marital_Status]]="Absurd",K836+L836+1,marketing_campaign[[#This Row],[Marital_Status]]="Widow",K836+L836+1)</f>
        <v>4</v>
      </c>
      <c r="H836" t="str" cm="1">
        <f t="array" ref="H836">_xlfn.IFS(marketing_campaign[[#This Row],[Family_size]]=1,"Family_with_one_child",marketing_campaign[[#This Row],[Family_size]]&gt;1,"Family_with_more_children")</f>
        <v>Family_with_more_children</v>
      </c>
      <c r="I836">
        <v>35441</v>
      </c>
      <c r="J836" t="str">
        <f>IF(marketing_campaign[[#This Row],[Income]]&gt;=Sheet21!B886,"high_income","low_income")</f>
        <v>high_income</v>
      </c>
      <c r="K836">
        <v>1</v>
      </c>
      <c r="L836">
        <v>1</v>
      </c>
      <c r="M836" s="1">
        <v>41319</v>
      </c>
      <c r="N836">
        <v>94</v>
      </c>
      <c r="O836" t="str" cm="1">
        <f t="array" ref="O836">_xlfn.IFS(AND(marketing_campaign[[#This Row],[Recency]]&gt;=0,marketing_campaign[[#This Row],[Recency]]&lt;=14),"Early Recency",AND(marketing_campaign[[#This Row],[Recency]]&gt;=15,marketing_campaign[[#This Row],[Recency]]&lt;=31),"Mid-Recency",marketing_campaign[[#This Row],[Recency]]&gt;=32,"high Recency")</f>
        <v>high Recency</v>
      </c>
      <c r="P836">
        <v>25</v>
      </c>
      <c r="Q836">
        <v>1</v>
      </c>
      <c r="R836">
        <v>9</v>
      </c>
      <c r="S836">
        <v>2</v>
      </c>
      <c r="T836">
        <v>1</v>
      </c>
      <c r="U836">
        <v>1</v>
      </c>
      <c r="V836">
        <f>marketing_campaign[[#This Row],[MntGoldProds]]+marketing_campaign[[#This Row],[MntSweetProducts]]+marketing_campaign[[#This Row],[MntFishProducts]]+marketing_campaign[[#This Row],[MntMeatProducts]]+marketing_campaign[[#This Row],[MntFruits]]+marketing_campaign[[#This Row],[MntWines]]</f>
        <v>39</v>
      </c>
      <c r="W836">
        <v>2</v>
      </c>
      <c r="X836">
        <v>1</v>
      </c>
      <c r="Y836">
        <v>0</v>
      </c>
      <c r="Z836">
        <v>3</v>
      </c>
      <c r="AA836">
        <f t="shared" si="27"/>
        <v>6</v>
      </c>
      <c r="AB836" t="str" cm="1">
        <f t="array" ref="AB836">_xlfn.IFS(AND(AA836&gt;=0,AA836&lt;=15),"low purchase",AND(AA836&gt;=16,AA836&lt;=30),"mid purchase",AA836&gt;=31,"high purchase")</f>
        <v>low purchase</v>
      </c>
      <c r="AC836">
        <v>8</v>
      </c>
      <c r="AD836" t="str">
        <f>IF(marketing_campaign[[#This Row],[NumWebVisitsMonth]]&gt;=5.3,"higher_webvists","lower_webvisits")</f>
        <v>higher_webvists</v>
      </c>
      <c r="AE836">
        <v>0</v>
      </c>
      <c r="AF836">
        <v>0</v>
      </c>
      <c r="AG836">
        <v>0</v>
      </c>
      <c r="AH836">
        <v>0</v>
      </c>
      <c r="AI836">
        <v>0</v>
      </c>
      <c r="AJ836">
        <v>0</v>
      </c>
      <c r="AK836">
        <v>3</v>
      </c>
      <c r="AL836">
        <v>11</v>
      </c>
      <c r="AM836">
        <v>0</v>
      </c>
      <c r="AN836">
        <f>marketing_campaign[[#This Row],[AcceptedCmp2]]+marketing_campaign[[#This Row],[AcceptedCmp1]]+marketing_campaign[[#This Row],[AcceptedCmp5]]+marketing_campaign[[#This Row],[AcceptedCmp4]]+marketing_campaign[[#This Row],[AcceptedCmp3]]+marketing_campaign[[#This Row],[Response]]</f>
        <v>0</v>
      </c>
      <c r="AO836" t="str" cm="1">
        <f t="array" ref="AO83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37" spans="1:41" x14ac:dyDescent="0.35">
      <c r="A837">
        <v>9904</v>
      </c>
      <c r="B837">
        <v>1956</v>
      </c>
      <c r="C837">
        <f t="shared" ca="1" si="26"/>
        <v>70</v>
      </c>
      <c r="D837" t="str" cm="1">
        <f t="array" aca="1" ref="D83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37" t="s">
        <v>29</v>
      </c>
      <c r="F837" t="s">
        <v>33</v>
      </c>
      <c r="G837" cm="1">
        <f t="array" ref="G837">_xlfn.IFS(marketing_campaign[[#This Row],[Marital_Status]]="Single",K837+L837+1,marketing_campaign[[#This Row],[Marital_Status]]="Together",K837+L837+2,marketing_campaign[[#This Row],[Marital_Status]]="Alone",K837+L837+1,marketing_campaign[[#This Row],[Marital_Status]]="Married",K837+L837+2,marketing_campaign[[#This Row],[Marital_Status]]="Divorced",K837+L837+1,marketing_campaign[[#This Row],[Marital_Status]]="YOLO",K837+L837+1,marketing_campaign[[#This Row],[Marital_Status]]="Absurd",K837+L837+1,marketing_campaign[[#This Row],[Marital_Status]]="Widow",K837+L837+1)</f>
        <v>3</v>
      </c>
      <c r="H837" t="str" cm="1">
        <f t="array" ref="H837">_xlfn.IFS(marketing_campaign[[#This Row],[Family_size]]=1,"Family_with_one_child",marketing_campaign[[#This Row],[Family_size]]&gt;1,"Family_with_more_children")</f>
        <v>Family_with_more_children</v>
      </c>
      <c r="I837">
        <v>71391</v>
      </c>
      <c r="J837" t="str">
        <f>IF(marketing_campaign[[#This Row],[Income]]&gt;=Sheet21!B887,"high_income","low_income")</f>
        <v>high_income</v>
      </c>
      <c r="K837">
        <v>0</v>
      </c>
      <c r="L837">
        <v>1</v>
      </c>
      <c r="M837" s="1">
        <v>41362</v>
      </c>
      <c r="N837">
        <v>50</v>
      </c>
      <c r="O837" t="str" cm="1">
        <f t="array" ref="O837">_xlfn.IFS(AND(marketing_campaign[[#This Row],[Recency]]&gt;=0,marketing_campaign[[#This Row],[Recency]]&lt;=14),"Early Recency",AND(marketing_campaign[[#This Row],[Recency]]&gt;=15,marketing_campaign[[#This Row],[Recency]]&lt;=31),"Mid-Recency",marketing_campaign[[#This Row],[Recency]]&gt;=32,"high Recency")</f>
        <v>high Recency</v>
      </c>
      <c r="P837">
        <v>336</v>
      </c>
      <c r="Q837">
        <v>123</v>
      </c>
      <c r="R837">
        <v>274</v>
      </c>
      <c r="S837">
        <v>46</v>
      </c>
      <c r="T837">
        <v>123</v>
      </c>
      <c r="U837">
        <v>141</v>
      </c>
      <c r="V837">
        <f>marketing_campaign[[#This Row],[MntGoldProds]]+marketing_campaign[[#This Row],[MntSweetProducts]]+marketing_campaign[[#This Row],[MntFishProducts]]+marketing_campaign[[#This Row],[MntMeatProducts]]+marketing_campaign[[#This Row],[MntFruits]]+marketing_campaign[[#This Row],[MntWines]]</f>
        <v>1043</v>
      </c>
      <c r="W837">
        <v>5</v>
      </c>
      <c r="X837">
        <v>6</v>
      </c>
      <c r="Y837">
        <v>5</v>
      </c>
      <c r="Z837">
        <v>12</v>
      </c>
      <c r="AA837">
        <f t="shared" si="27"/>
        <v>28</v>
      </c>
      <c r="AB837" t="str" cm="1">
        <f t="array" ref="AB837">_xlfn.IFS(AND(AA837&gt;=0,AA837&lt;=15),"low purchase",AND(AA837&gt;=16,AA837&lt;=30),"mid purchase",AA837&gt;=31,"high purchase")</f>
        <v>mid purchase</v>
      </c>
      <c r="AC837">
        <v>3</v>
      </c>
      <c r="AD837" t="str">
        <f>IF(marketing_campaign[[#This Row],[NumWebVisitsMonth]]&gt;=5.3,"higher_webvists","lower_webvisits")</f>
        <v>lower_webvisits</v>
      </c>
      <c r="AE837">
        <v>0</v>
      </c>
      <c r="AF837">
        <v>0</v>
      </c>
      <c r="AG837">
        <v>0</v>
      </c>
      <c r="AH837">
        <v>0</v>
      </c>
      <c r="AI837">
        <v>0</v>
      </c>
      <c r="AJ837">
        <v>0</v>
      </c>
      <c r="AK837">
        <v>3</v>
      </c>
      <c r="AL837">
        <v>11</v>
      </c>
      <c r="AM837">
        <v>0</v>
      </c>
      <c r="AN837">
        <f>marketing_campaign[[#This Row],[AcceptedCmp2]]+marketing_campaign[[#This Row],[AcceptedCmp1]]+marketing_campaign[[#This Row],[AcceptedCmp5]]+marketing_campaign[[#This Row],[AcceptedCmp4]]+marketing_campaign[[#This Row],[AcceptedCmp3]]+marketing_campaign[[#This Row],[Response]]</f>
        <v>0</v>
      </c>
      <c r="AO837" t="str" cm="1">
        <f t="array" ref="AO83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38" spans="1:41" x14ac:dyDescent="0.35">
      <c r="A838">
        <v>6141</v>
      </c>
      <c r="B838">
        <v>1972</v>
      </c>
      <c r="C838">
        <f t="shared" ca="1" si="26"/>
        <v>54</v>
      </c>
      <c r="D838" t="str" cm="1">
        <f t="array" aca="1" ref="D83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38" t="s">
        <v>34</v>
      </c>
      <c r="F838" t="s">
        <v>30</v>
      </c>
      <c r="G838" cm="1">
        <f t="array" ref="G838">_xlfn.IFS(marketing_campaign[[#This Row],[Marital_Status]]="Single",K838+L838+1,marketing_campaign[[#This Row],[Marital_Status]]="Together",K838+L838+2,marketing_campaign[[#This Row],[Marital_Status]]="Alone",K838+L838+1,marketing_campaign[[#This Row],[Marital_Status]]="Married",K838+L838+2,marketing_campaign[[#This Row],[Marital_Status]]="Divorced",K838+L838+1,marketing_campaign[[#This Row],[Marital_Status]]="YOLO",K838+L838+1,marketing_campaign[[#This Row],[Marital_Status]]="Absurd",K838+L838+1,marketing_campaign[[#This Row],[Marital_Status]]="Widow",K838+L838+1)</f>
        <v>2</v>
      </c>
      <c r="H838" t="str" cm="1">
        <f t="array" ref="H838">_xlfn.IFS(marketing_campaign[[#This Row],[Family_size]]=1,"Family_with_one_child",marketing_campaign[[#This Row],[Family_size]]&gt;1,"Family_with_more_children")</f>
        <v>Family_with_more_children</v>
      </c>
      <c r="I838">
        <v>49494</v>
      </c>
      <c r="J838" t="str">
        <f>IF(marketing_campaign[[#This Row],[Income]]&gt;=Sheet21!B888,"high_income","low_income")</f>
        <v>high_income</v>
      </c>
      <c r="K838">
        <v>1</v>
      </c>
      <c r="L838">
        <v>0</v>
      </c>
      <c r="M838" s="1">
        <v>41389</v>
      </c>
      <c r="N838">
        <v>46</v>
      </c>
      <c r="O838" t="str" cm="1">
        <f t="array" ref="O838">_xlfn.IFS(AND(marketing_campaign[[#This Row],[Recency]]&gt;=0,marketing_campaign[[#This Row],[Recency]]&lt;=14),"Early Recency",AND(marketing_campaign[[#This Row],[Recency]]&gt;=15,marketing_campaign[[#This Row],[Recency]]&lt;=31),"Mid-Recency",marketing_campaign[[#This Row],[Recency]]&gt;=32,"high Recency")</f>
        <v>high Recency</v>
      </c>
      <c r="P838">
        <v>191</v>
      </c>
      <c r="Q838">
        <v>9</v>
      </c>
      <c r="R838">
        <v>97</v>
      </c>
      <c r="S838">
        <v>0</v>
      </c>
      <c r="T838">
        <v>6</v>
      </c>
      <c r="U838">
        <v>82</v>
      </c>
      <c r="V838">
        <f>marketing_campaign[[#This Row],[MntGoldProds]]+marketing_campaign[[#This Row],[MntSweetProducts]]+marketing_campaign[[#This Row],[MntFishProducts]]+marketing_campaign[[#This Row],[MntMeatProducts]]+marketing_campaign[[#This Row],[MntFruits]]+marketing_campaign[[#This Row],[MntWines]]</f>
        <v>385</v>
      </c>
      <c r="W838">
        <v>2</v>
      </c>
      <c r="X838">
        <v>6</v>
      </c>
      <c r="Y838">
        <v>1</v>
      </c>
      <c r="Z838">
        <v>5</v>
      </c>
      <c r="AA838">
        <f t="shared" si="27"/>
        <v>14</v>
      </c>
      <c r="AB838" t="str" cm="1">
        <f t="array" ref="AB838">_xlfn.IFS(AND(AA838&gt;=0,AA838&lt;=15),"low purchase",AND(AA838&gt;=16,AA838&lt;=30),"mid purchase",AA838&gt;=31,"high purchase")</f>
        <v>low purchase</v>
      </c>
      <c r="AC838">
        <v>7</v>
      </c>
      <c r="AD838" t="str">
        <f>IF(marketing_campaign[[#This Row],[NumWebVisitsMonth]]&gt;=5.3,"higher_webvists","lower_webvisits")</f>
        <v>higher_webvists</v>
      </c>
      <c r="AE838">
        <v>0</v>
      </c>
      <c r="AF838">
        <v>0</v>
      </c>
      <c r="AG838">
        <v>0</v>
      </c>
      <c r="AH838">
        <v>0</v>
      </c>
      <c r="AI838">
        <v>0</v>
      </c>
      <c r="AJ838">
        <v>0</v>
      </c>
      <c r="AK838">
        <v>3</v>
      </c>
      <c r="AL838">
        <v>11</v>
      </c>
      <c r="AM838">
        <v>0</v>
      </c>
      <c r="AN838">
        <f>marketing_campaign[[#This Row],[AcceptedCmp2]]+marketing_campaign[[#This Row],[AcceptedCmp1]]+marketing_campaign[[#This Row],[AcceptedCmp5]]+marketing_campaign[[#This Row],[AcceptedCmp4]]+marketing_campaign[[#This Row],[AcceptedCmp3]]+marketing_campaign[[#This Row],[Response]]</f>
        <v>0</v>
      </c>
      <c r="AO838" t="str" cm="1">
        <f t="array" ref="AO83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39" spans="1:41" x14ac:dyDescent="0.35">
      <c r="A839">
        <v>5687</v>
      </c>
      <c r="B839">
        <v>1980</v>
      </c>
      <c r="C839">
        <f t="shared" ca="1" si="26"/>
        <v>46</v>
      </c>
      <c r="D839" t="str" cm="1">
        <f t="array" aca="1" ref="D83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39" t="s">
        <v>29</v>
      </c>
      <c r="F839" t="s">
        <v>35</v>
      </c>
      <c r="G839" cm="1">
        <f t="array" ref="G839">_xlfn.IFS(marketing_campaign[[#This Row],[Marital_Status]]="Single",K839+L839+1,marketing_campaign[[#This Row],[Marital_Status]]="Together",K839+L839+2,marketing_campaign[[#This Row],[Marital_Status]]="Alone",K839+L839+1,marketing_campaign[[#This Row],[Marital_Status]]="Married",K839+L839+2,marketing_campaign[[#This Row],[Marital_Status]]="Divorced",K839+L839+1,marketing_campaign[[#This Row],[Marital_Status]]="YOLO",K839+L839+1,marketing_campaign[[#This Row],[Marital_Status]]="Absurd",K839+L839+1,marketing_campaign[[#This Row],[Marital_Status]]="Widow",K839+L839+1)</f>
        <v>1</v>
      </c>
      <c r="H839" t="str" cm="1">
        <f t="array" ref="H839">_xlfn.IFS(marketing_campaign[[#This Row],[Family_size]]=1,"Family_with_one_child",marketing_campaign[[#This Row],[Family_size]]&gt;1,"Family_with_more_children")</f>
        <v>Family_with_one_child</v>
      </c>
      <c r="I839">
        <v>81702</v>
      </c>
      <c r="J839" t="str">
        <f>IF(marketing_campaign[[#This Row],[Income]]&gt;=Sheet21!B889,"high_income","low_income")</f>
        <v>high_income</v>
      </c>
      <c r="K839">
        <v>0</v>
      </c>
      <c r="L839">
        <v>0</v>
      </c>
      <c r="M839" s="1">
        <v>41175</v>
      </c>
      <c r="N839">
        <v>98</v>
      </c>
      <c r="O839" t="str" cm="1">
        <f t="array" ref="O839">_xlfn.IFS(AND(marketing_campaign[[#This Row],[Recency]]&gt;=0,marketing_campaign[[#This Row],[Recency]]&lt;=14),"Early Recency",AND(marketing_campaign[[#This Row],[Recency]]&gt;=15,marketing_campaign[[#This Row],[Recency]]&lt;=31),"Mid-Recency",marketing_campaign[[#This Row],[Recency]]&gt;=32,"high Recency")</f>
        <v>high Recency</v>
      </c>
      <c r="P839">
        <v>563</v>
      </c>
      <c r="Q839">
        <v>50</v>
      </c>
      <c r="R839">
        <v>774</v>
      </c>
      <c r="S839">
        <v>28</v>
      </c>
      <c r="T839">
        <v>31</v>
      </c>
      <c r="U839">
        <v>187</v>
      </c>
      <c r="V839">
        <f>marketing_campaign[[#This Row],[MntGoldProds]]+marketing_campaign[[#This Row],[MntSweetProducts]]+marketing_campaign[[#This Row],[MntFishProducts]]+marketing_campaign[[#This Row],[MntMeatProducts]]+marketing_campaign[[#This Row],[MntFruits]]+marketing_campaign[[#This Row],[MntWines]]</f>
        <v>1633</v>
      </c>
      <c r="W839">
        <v>1</v>
      </c>
      <c r="X839">
        <v>7</v>
      </c>
      <c r="Y839">
        <v>7</v>
      </c>
      <c r="Z839">
        <v>12</v>
      </c>
      <c r="AA839">
        <f t="shared" si="27"/>
        <v>27</v>
      </c>
      <c r="AB839" t="str" cm="1">
        <f t="array" ref="AB839">_xlfn.IFS(AND(AA839&gt;=0,AA839&lt;=15),"low purchase",AND(AA839&gt;=16,AA839&lt;=30),"mid purchase",AA839&gt;=31,"high purchase")</f>
        <v>mid purchase</v>
      </c>
      <c r="AC839">
        <v>3</v>
      </c>
      <c r="AD839" t="str">
        <f>IF(marketing_campaign[[#This Row],[NumWebVisitsMonth]]&gt;=5.3,"higher_webvists","lower_webvisits")</f>
        <v>lower_webvisits</v>
      </c>
      <c r="AE839">
        <v>0</v>
      </c>
      <c r="AF839">
        <v>0</v>
      </c>
      <c r="AG839">
        <v>0</v>
      </c>
      <c r="AH839">
        <v>0</v>
      </c>
      <c r="AI839">
        <v>0</v>
      </c>
      <c r="AJ839">
        <v>0</v>
      </c>
      <c r="AK839">
        <v>3</v>
      </c>
      <c r="AL839">
        <v>11</v>
      </c>
      <c r="AM839">
        <v>0</v>
      </c>
      <c r="AN839">
        <f>marketing_campaign[[#This Row],[AcceptedCmp2]]+marketing_campaign[[#This Row],[AcceptedCmp1]]+marketing_campaign[[#This Row],[AcceptedCmp5]]+marketing_campaign[[#This Row],[AcceptedCmp4]]+marketing_campaign[[#This Row],[AcceptedCmp3]]+marketing_campaign[[#This Row],[Response]]</f>
        <v>0</v>
      </c>
      <c r="AO839" t="str" cm="1">
        <f t="array" ref="AO83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40" spans="1:41" x14ac:dyDescent="0.35">
      <c r="A840">
        <v>10856</v>
      </c>
      <c r="B840">
        <v>1980</v>
      </c>
      <c r="C840">
        <f t="shared" ca="1" si="26"/>
        <v>46</v>
      </c>
      <c r="D840" t="str" cm="1">
        <f t="array" aca="1" ref="D84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40" t="s">
        <v>37</v>
      </c>
      <c r="F840" t="s">
        <v>30</v>
      </c>
      <c r="G840" cm="1">
        <f t="array" ref="G840">_xlfn.IFS(marketing_campaign[[#This Row],[Marital_Status]]="Single",K840+L840+1,marketing_campaign[[#This Row],[Marital_Status]]="Together",K840+L840+2,marketing_campaign[[#This Row],[Marital_Status]]="Alone",K840+L840+1,marketing_campaign[[#This Row],[Marital_Status]]="Married",K840+L840+2,marketing_campaign[[#This Row],[Marital_Status]]="Divorced",K840+L840+1,marketing_campaign[[#This Row],[Marital_Status]]="YOLO",K840+L840+1,marketing_campaign[[#This Row],[Marital_Status]]="Absurd",K840+L840+1,marketing_campaign[[#This Row],[Marital_Status]]="Widow",K840+L840+1)</f>
        <v>2</v>
      </c>
      <c r="H840" t="str" cm="1">
        <f t="array" ref="H840">_xlfn.IFS(marketing_campaign[[#This Row],[Family_size]]=1,"Family_with_one_child",marketing_campaign[[#This Row],[Family_size]]&gt;1,"Family_with_more_children")</f>
        <v>Family_with_more_children</v>
      </c>
      <c r="I840">
        <v>45889</v>
      </c>
      <c r="J840" t="str">
        <f>IF(marketing_campaign[[#This Row],[Income]]&gt;=Sheet21!B890,"high_income","low_income")</f>
        <v>high_income</v>
      </c>
      <c r="K840">
        <v>0</v>
      </c>
      <c r="L840">
        <v>1</v>
      </c>
      <c r="M840" s="1">
        <v>41457</v>
      </c>
      <c r="N840">
        <v>42</v>
      </c>
      <c r="O840" t="str" cm="1">
        <f t="array" ref="O840">_xlfn.IFS(AND(marketing_campaign[[#This Row],[Recency]]&gt;=0,marketing_campaign[[#This Row],[Recency]]&lt;=14),"Early Recency",AND(marketing_campaign[[#This Row],[Recency]]&gt;=15,marketing_campaign[[#This Row],[Recency]]&lt;=31),"Mid-Recency",marketing_campaign[[#This Row],[Recency]]&gt;=32,"high Recency")</f>
        <v>high Recency</v>
      </c>
      <c r="P840">
        <v>31</v>
      </c>
      <c r="Q840">
        <v>0</v>
      </c>
      <c r="R840">
        <v>6</v>
      </c>
      <c r="S840">
        <v>0</v>
      </c>
      <c r="T840">
        <v>1</v>
      </c>
      <c r="U840">
        <v>8</v>
      </c>
      <c r="V840">
        <f>marketing_campaign[[#This Row],[MntGoldProds]]+marketing_campaign[[#This Row],[MntSweetProducts]]+marketing_campaign[[#This Row],[MntFishProducts]]+marketing_campaign[[#This Row],[MntMeatProducts]]+marketing_campaign[[#This Row],[MntFruits]]+marketing_campaign[[#This Row],[MntWines]]</f>
        <v>46</v>
      </c>
      <c r="W840">
        <v>1</v>
      </c>
      <c r="X840">
        <v>1</v>
      </c>
      <c r="Y840">
        <v>0</v>
      </c>
      <c r="Z840">
        <v>3</v>
      </c>
      <c r="AA840">
        <f t="shared" si="27"/>
        <v>5</v>
      </c>
      <c r="AB840" t="str" cm="1">
        <f t="array" ref="AB840">_xlfn.IFS(AND(AA840&gt;=0,AA840&lt;=15),"low purchase",AND(AA840&gt;=16,AA840&lt;=30),"mid purchase",AA840&gt;=31,"high purchase")</f>
        <v>low purchase</v>
      </c>
      <c r="AC840">
        <v>6</v>
      </c>
      <c r="AD840" t="str">
        <f>IF(marketing_campaign[[#This Row],[NumWebVisitsMonth]]&gt;=5.3,"higher_webvists","lower_webvisits")</f>
        <v>higher_webvists</v>
      </c>
      <c r="AE840">
        <v>0</v>
      </c>
      <c r="AF840">
        <v>0</v>
      </c>
      <c r="AG840">
        <v>0</v>
      </c>
      <c r="AH840">
        <v>0</v>
      </c>
      <c r="AI840">
        <v>0</v>
      </c>
      <c r="AJ840">
        <v>0</v>
      </c>
      <c r="AK840">
        <v>3</v>
      </c>
      <c r="AL840">
        <v>11</v>
      </c>
      <c r="AM840">
        <v>0</v>
      </c>
      <c r="AN840">
        <f>marketing_campaign[[#This Row],[AcceptedCmp2]]+marketing_campaign[[#This Row],[AcceptedCmp1]]+marketing_campaign[[#This Row],[AcceptedCmp5]]+marketing_campaign[[#This Row],[AcceptedCmp4]]+marketing_campaign[[#This Row],[AcceptedCmp3]]+marketing_campaign[[#This Row],[Response]]</f>
        <v>0</v>
      </c>
      <c r="AO840" t="str" cm="1">
        <f t="array" ref="AO84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41" spans="1:41" x14ac:dyDescent="0.35">
      <c r="A841">
        <v>5121</v>
      </c>
      <c r="B841">
        <v>1977</v>
      </c>
      <c r="C841">
        <f t="shared" ca="1" si="26"/>
        <v>49</v>
      </c>
      <c r="D841" t="str" cm="1">
        <f t="array" aca="1" ref="D84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41" t="s">
        <v>29</v>
      </c>
      <c r="F841" t="s">
        <v>30</v>
      </c>
      <c r="G841" cm="1">
        <f t="array" ref="G841">_xlfn.IFS(marketing_campaign[[#This Row],[Marital_Status]]="Single",K841+L841+1,marketing_campaign[[#This Row],[Marital_Status]]="Together",K841+L841+2,marketing_campaign[[#This Row],[Marital_Status]]="Alone",K841+L841+1,marketing_campaign[[#This Row],[Marital_Status]]="Married",K841+L841+2,marketing_campaign[[#This Row],[Marital_Status]]="Divorced",K841+L841+1,marketing_campaign[[#This Row],[Marital_Status]]="YOLO",K841+L841+1,marketing_campaign[[#This Row],[Marital_Status]]="Absurd",K841+L841+1,marketing_campaign[[#This Row],[Marital_Status]]="Widow",K841+L841+1)</f>
        <v>2</v>
      </c>
      <c r="H841" t="str" cm="1">
        <f t="array" ref="H841">_xlfn.IFS(marketing_campaign[[#This Row],[Family_size]]=1,"Family_with_one_child",marketing_campaign[[#This Row],[Family_size]]&gt;1,"Family_with_more_children")</f>
        <v>Family_with_more_children</v>
      </c>
      <c r="I841">
        <v>56628</v>
      </c>
      <c r="J841" t="str">
        <f>IF(marketing_campaign[[#This Row],[Income]]&gt;=Sheet21!B891,"high_income","low_income")</f>
        <v>high_income</v>
      </c>
      <c r="K841">
        <v>0</v>
      </c>
      <c r="L841">
        <v>1</v>
      </c>
      <c r="M841" s="1">
        <v>41719</v>
      </c>
      <c r="N841">
        <v>30</v>
      </c>
      <c r="O841" t="str" cm="1">
        <f t="array" ref="O841">_xlfn.IFS(AND(marketing_campaign[[#This Row],[Recency]]&gt;=0,marketing_campaign[[#This Row],[Recency]]&lt;=14),"Early Recency",AND(marketing_campaign[[#This Row],[Recency]]&gt;=15,marketing_campaign[[#This Row],[Recency]]&lt;=31),"Mid-Recency",marketing_campaign[[#This Row],[Recency]]&gt;=32,"high Recency")</f>
        <v>Mid-Recency</v>
      </c>
      <c r="P841">
        <v>479</v>
      </c>
      <c r="Q841">
        <v>5</v>
      </c>
      <c r="R841">
        <v>82</v>
      </c>
      <c r="S841">
        <v>7</v>
      </c>
      <c r="T841">
        <v>17</v>
      </c>
      <c r="U841">
        <v>171</v>
      </c>
      <c r="V841">
        <f>marketing_campaign[[#This Row],[MntGoldProds]]+marketing_campaign[[#This Row],[MntSweetProducts]]+marketing_campaign[[#This Row],[MntFishProducts]]+marketing_campaign[[#This Row],[MntMeatProducts]]+marketing_campaign[[#This Row],[MntFruits]]+marketing_campaign[[#This Row],[MntWines]]</f>
        <v>761</v>
      </c>
      <c r="W841">
        <v>2</v>
      </c>
      <c r="X841">
        <v>7</v>
      </c>
      <c r="Y841">
        <v>6</v>
      </c>
      <c r="Z841">
        <v>5</v>
      </c>
      <c r="AA841">
        <f t="shared" si="27"/>
        <v>20</v>
      </c>
      <c r="AB841" t="str" cm="1">
        <f t="array" ref="AB841">_xlfn.IFS(AND(AA841&gt;=0,AA841&lt;=15),"low purchase",AND(AA841&gt;=16,AA841&lt;=30),"mid purchase",AA841&gt;=31,"high purchase")</f>
        <v>mid purchase</v>
      </c>
      <c r="AC841">
        <v>5</v>
      </c>
      <c r="AD841" t="str">
        <f>IF(marketing_campaign[[#This Row],[NumWebVisitsMonth]]&gt;=5.3,"higher_webvists","lower_webvisits")</f>
        <v>lower_webvisits</v>
      </c>
      <c r="AE841">
        <v>1</v>
      </c>
      <c r="AF841">
        <v>0</v>
      </c>
      <c r="AG841">
        <v>0</v>
      </c>
      <c r="AH841">
        <v>0</v>
      </c>
      <c r="AI841">
        <v>0</v>
      </c>
      <c r="AJ841">
        <v>0</v>
      </c>
      <c r="AK841">
        <v>3</v>
      </c>
      <c r="AL841">
        <v>11</v>
      </c>
      <c r="AM841">
        <v>0</v>
      </c>
      <c r="AN841">
        <f>marketing_campaign[[#This Row],[AcceptedCmp2]]+marketing_campaign[[#This Row],[AcceptedCmp1]]+marketing_campaign[[#This Row],[AcceptedCmp5]]+marketing_campaign[[#This Row],[AcceptedCmp4]]+marketing_campaign[[#This Row],[AcceptedCmp3]]+marketing_campaign[[#This Row],[Response]]</f>
        <v>1</v>
      </c>
      <c r="AO841" t="str" cm="1">
        <f t="array" ref="AO84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842" spans="1:41" x14ac:dyDescent="0.35">
      <c r="A842">
        <v>4186</v>
      </c>
      <c r="B842">
        <v>1950</v>
      </c>
      <c r="C842">
        <f t="shared" ca="1" si="26"/>
        <v>76</v>
      </c>
      <c r="D842" t="str" cm="1">
        <f t="array" aca="1" ref="D84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42" t="s">
        <v>29</v>
      </c>
      <c r="F842" t="s">
        <v>31</v>
      </c>
      <c r="G842" cm="1">
        <f t="array" ref="G842">_xlfn.IFS(marketing_campaign[[#This Row],[Marital_Status]]="Single",K842+L842+1,marketing_campaign[[#This Row],[Marital_Status]]="Together",K842+L842+2,marketing_campaign[[#This Row],[Marital_Status]]="Alone",K842+L842+1,marketing_campaign[[#This Row],[Marital_Status]]="Married",K842+L842+2,marketing_campaign[[#This Row],[Marital_Status]]="Divorced",K842+L842+1,marketing_campaign[[#This Row],[Marital_Status]]="YOLO",K842+L842+1,marketing_campaign[[#This Row],[Marital_Status]]="Absurd",K842+L842+1,marketing_campaign[[#This Row],[Marital_Status]]="Widow",K842+L842+1)</f>
        <v>4</v>
      </c>
      <c r="H842" t="str" cm="1">
        <f t="array" ref="H842">_xlfn.IFS(marketing_campaign[[#This Row],[Family_size]]=1,"Family_with_one_child",marketing_campaign[[#This Row],[Family_size]]&gt;1,"Family_with_more_children")</f>
        <v>Family_with_more_children</v>
      </c>
      <c r="I842">
        <v>34026</v>
      </c>
      <c r="J842" t="str">
        <f>IF(marketing_campaign[[#This Row],[Income]]&gt;=Sheet21!B892,"high_income","low_income")</f>
        <v>high_income</v>
      </c>
      <c r="K842">
        <v>1</v>
      </c>
      <c r="L842">
        <v>1</v>
      </c>
      <c r="M842" s="1">
        <v>41491</v>
      </c>
      <c r="N842">
        <v>11</v>
      </c>
      <c r="O842" t="str" cm="1">
        <f t="array" ref="O842">_xlfn.IFS(AND(marketing_campaign[[#This Row],[Recency]]&gt;=0,marketing_campaign[[#This Row],[Recency]]&lt;=14),"Early Recency",AND(marketing_campaign[[#This Row],[Recency]]&gt;=15,marketing_campaign[[#This Row],[Recency]]&lt;=31),"Mid-Recency",marketing_campaign[[#This Row],[Recency]]&gt;=32,"high Recency")</f>
        <v>Early Recency</v>
      </c>
      <c r="P842">
        <v>18</v>
      </c>
      <c r="Q842">
        <v>6</v>
      </c>
      <c r="R842">
        <v>15</v>
      </c>
      <c r="S842">
        <v>12</v>
      </c>
      <c r="T842">
        <v>8</v>
      </c>
      <c r="U842">
        <v>17</v>
      </c>
      <c r="V842">
        <f>marketing_campaign[[#This Row],[MntGoldProds]]+marketing_campaign[[#This Row],[MntSweetProducts]]+marketing_campaign[[#This Row],[MntFishProducts]]+marketing_campaign[[#This Row],[MntMeatProducts]]+marketing_campaign[[#This Row],[MntFruits]]+marketing_campaign[[#This Row],[MntWines]]</f>
        <v>76</v>
      </c>
      <c r="W842">
        <v>3</v>
      </c>
      <c r="X842">
        <v>2</v>
      </c>
      <c r="Y842">
        <v>1</v>
      </c>
      <c r="Z842">
        <v>3</v>
      </c>
      <c r="AA842">
        <f t="shared" si="27"/>
        <v>9</v>
      </c>
      <c r="AB842" t="str" cm="1">
        <f t="array" ref="AB842">_xlfn.IFS(AND(AA842&gt;=0,AA842&lt;=15),"low purchase",AND(AA842&gt;=16,AA842&lt;=30),"mid purchase",AA842&gt;=31,"high purchase")</f>
        <v>low purchase</v>
      </c>
      <c r="AC842">
        <v>5</v>
      </c>
      <c r="AD842" t="str">
        <f>IF(marketing_campaign[[#This Row],[NumWebVisitsMonth]]&gt;=5.3,"higher_webvists","lower_webvisits")</f>
        <v>lower_webvisits</v>
      </c>
      <c r="AE842">
        <v>0</v>
      </c>
      <c r="AF842">
        <v>0</v>
      </c>
      <c r="AG842">
        <v>0</v>
      </c>
      <c r="AH842">
        <v>0</v>
      </c>
      <c r="AI842">
        <v>0</v>
      </c>
      <c r="AJ842">
        <v>0</v>
      </c>
      <c r="AK842">
        <v>3</v>
      </c>
      <c r="AL842">
        <v>11</v>
      </c>
      <c r="AM842">
        <v>0</v>
      </c>
      <c r="AN842">
        <f>marketing_campaign[[#This Row],[AcceptedCmp2]]+marketing_campaign[[#This Row],[AcceptedCmp1]]+marketing_campaign[[#This Row],[AcceptedCmp5]]+marketing_campaign[[#This Row],[AcceptedCmp4]]+marketing_campaign[[#This Row],[AcceptedCmp3]]+marketing_campaign[[#This Row],[Response]]</f>
        <v>0</v>
      </c>
      <c r="AO842" t="str" cm="1">
        <f t="array" ref="AO84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43" spans="1:41" x14ac:dyDescent="0.35">
      <c r="A843">
        <v>368</v>
      </c>
      <c r="B843">
        <v>1974</v>
      </c>
      <c r="C843">
        <f t="shared" ca="1" si="26"/>
        <v>52</v>
      </c>
      <c r="D843" t="str" cm="1">
        <f t="array" aca="1" ref="D84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43" t="s">
        <v>29</v>
      </c>
      <c r="F843" t="s">
        <v>33</v>
      </c>
      <c r="G843" cm="1">
        <f t="array" ref="G843">_xlfn.IFS(marketing_campaign[[#This Row],[Marital_Status]]="Single",K843+L843+1,marketing_campaign[[#This Row],[Marital_Status]]="Together",K843+L843+2,marketing_campaign[[#This Row],[Marital_Status]]="Alone",K843+L843+1,marketing_campaign[[#This Row],[Marital_Status]]="Married",K843+L843+2,marketing_campaign[[#This Row],[Marital_Status]]="Divorced",K843+L843+1,marketing_campaign[[#This Row],[Marital_Status]]="YOLO",K843+L843+1,marketing_campaign[[#This Row],[Marital_Status]]="Absurd",K843+L843+1,marketing_campaign[[#This Row],[Marital_Status]]="Widow",K843+L843+1)</f>
        <v>3</v>
      </c>
      <c r="H843" t="str" cm="1">
        <f t="array" ref="H843">_xlfn.IFS(marketing_campaign[[#This Row],[Family_size]]=1,"Family_with_one_child",marketing_campaign[[#This Row],[Family_size]]&gt;1,"Family_with_more_children")</f>
        <v>Family_with_more_children</v>
      </c>
      <c r="I843">
        <v>40049</v>
      </c>
      <c r="J843" t="str">
        <f>IF(marketing_campaign[[#This Row],[Income]]&gt;=Sheet21!B893,"high_income","low_income")</f>
        <v>high_income</v>
      </c>
      <c r="K843">
        <v>0</v>
      </c>
      <c r="L843">
        <v>1</v>
      </c>
      <c r="M843" s="1">
        <v>41242</v>
      </c>
      <c r="N843">
        <v>61</v>
      </c>
      <c r="O843" t="str" cm="1">
        <f t="array" ref="O843">_xlfn.IFS(AND(marketing_campaign[[#This Row],[Recency]]&gt;=0,marketing_campaign[[#This Row],[Recency]]&lt;=14),"Early Recency",AND(marketing_campaign[[#This Row],[Recency]]&gt;=15,marketing_campaign[[#This Row],[Recency]]&lt;=31),"Mid-Recency",marketing_campaign[[#This Row],[Recency]]&gt;=32,"high Recency")</f>
        <v>high Recency</v>
      </c>
      <c r="P843">
        <v>91</v>
      </c>
      <c r="Q843">
        <v>65</v>
      </c>
      <c r="R843">
        <v>52</v>
      </c>
      <c r="S843">
        <v>10</v>
      </c>
      <c r="T843">
        <v>44</v>
      </c>
      <c r="U843">
        <v>28</v>
      </c>
      <c r="V843">
        <f>marketing_campaign[[#This Row],[MntGoldProds]]+marketing_campaign[[#This Row],[MntSweetProducts]]+marketing_campaign[[#This Row],[MntFishProducts]]+marketing_campaign[[#This Row],[MntMeatProducts]]+marketing_campaign[[#This Row],[MntFruits]]+marketing_campaign[[#This Row],[MntWines]]</f>
        <v>290</v>
      </c>
      <c r="W843">
        <v>3</v>
      </c>
      <c r="X843">
        <v>3</v>
      </c>
      <c r="Y843">
        <v>2</v>
      </c>
      <c r="Z843">
        <v>6</v>
      </c>
      <c r="AA843">
        <f t="shared" si="27"/>
        <v>14</v>
      </c>
      <c r="AB843" t="str" cm="1">
        <f t="array" ref="AB843">_xlfn.IFS(AND(AA843&gt;=0,AA843&lt;=15),"low purchase",AND(AA843&gt;=16,AA843&lt;=30),"mid purchase",AA843&gt;=31,"high purchase")</f>
        <v>low purchase</v>
      </c>
      <c r="AC843">
        <v>5</v>
      </c>
      <c r="AD843" t="str">
        <f>IF(marketing_campaign[[#This Row],[NumWebVisitsMonth]]&gt;=5.3,"higher_webvists","lower_webvisits")</f>
        <v>lower_webvisits</v>
      </c>
      <c r="AE843">
        <v>0</v>
      </c>
      <c r="AF843">
        <v>0</v>
      </c>
      <c r="AG843">
        <v>0</v>
      </c>
      <c r="AH843">
        <v>0</v>
      </c>
      <c r="AI843">
        <v>0</v>
      </c>
      <c r="AJ843">
        <v>0</v>
      </c>
      <c r="AK843">
        <v>3</v>
      </c>
      <c r="AL843">
        <v>11</v>
      </c>
      <c r="AM843">
        <v>0</v>
      </c>
      <c r="AN843">
        <f>marketing_campaign[[#This Row],[AcceptedCmp2]]+marketing_campaign[[#This Row],[AcceptedCmp1]]+marketing_campaign[[#This Row],[AcceptedCmp5]]+marketing_campaign[[#This Row],[AcceptedCmp4]]+marketing_campaign[[#This Row],[AcceptedCmp3]]+marketing_campaign[[#This Row],[Response]]</f>
        <v>0</v>
      </c>
      <c r="AO843" t="str" cm="1">
        <f t="array" ref="AO84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44" spans="1:41" x14ac:dyDescent="0.35">
      <c r="A844">
        <v>3312</v>
      </c>
      <c r="B844">
        <v>1988</v>
      </c>
      <c r="C844">
        <f t="shared" ca="1" si="26"/>
        <v>38</v>
      </c>
      <c r="D844" t="str" cm="1">
        <f t="array" aca="1" ref="D84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844" t="s">
        <v>29</v>
      </c>
      <c r="F844" t="s">
        <v>30</v>
      </c>
      <c r="G844" cm="1">
        <f t="array" ref="G844">_xlfn.IFS(marketing_campaign[[#This Row],[Marital_Status]]="Single",K844+L844+1,marketing_campaign[[#This Row],[Marital_Status]]="Together",K844+L844+2,marketing_campaign[[#This Row],[Marital_Status]]="Alone",K844+L844+1,marketing_campaign[[#This Row],[Marital_Status]]="Married",K844+L844+2,marketing_campaign[[#This Row],[Marital_Status]]="Divorced",K844+L844+1,marketing_campaign[[#This Row],[Marital_Status]]="YOLO",K844+L844+1,marketing_campaign[[#This Row],[Marital_Status]]="Absurd",K844+L844+1,marketing_campaign[[#This Row],[Marital_Status]]="Widow",K844+L844+1)</f>
        <v>2</v>
      </c>
      <c r="H844" t="str" cm="1">
        <f t="array" ref="H844">_xlfn.IFS(marketing_campaign[[#This Row],[Family_size]]=1,"Family_with_one_child",marketing_campaign[[#This Row],[Family_size]]&gt;1,"Family_with_more_children")</f>
        <v>Family_with_more_children</v>
      </c>
      <c r="I844">
        <v>34176</v>
      </c>
      <c r="J844" t="str">
        <f>IF(marketing_campaign[[#This Row],[Income]]&gt;=Sheet21!B894,"high_income","low_income")</f>
        <v>high_income</v>
      </c>
      <c r="K844">
        <v>1</v>
      </c>
      <c r="L844">
        <v>0</v>
      </c>
      <c r="M844" s="1">
        <v>41771</v>
      </c>
      <c r="N844">
        <v>12</v>
      </c>
      <c r="O844" t="str" cm="1">
        <f t="array" ref="O844">_xlfn.IFS(AND(marketing_campaign[[#This Row],[Recency]]&gt;=0,marketing_campaign[[#This Row],[Recency]]&lt;=14),"Early Recency",AND(marketing_campaign[[#This Row],[Recency]]&gt;=15,marketing_campaign[[#This Row],[Recency]]&lt;=31),"Mid-Recency",marketing_campaign[[#This Row],[Recency]]&gt;=32,"high Recency")</f>
        <v>Early Recency</v>
      </c>
      <c r="P844">
        <v>5</v>
      </c>
      <c r="Q844">
        <v>7</v>
      </c>
      <c r="R844">
        <v>24</v>
      </c>
      <c r="S844">
        <v>19</v>
      </c>
      <c r="T844">
        <v>14</v>
      </c>
      <c r="U844">
        <v>20</v>
      </c>
      <c r="V844">
        <f>marketing_campaign[[#This Row],[MntGoldProds]]+marketing_campaign[[#This Row],[MntSweetProducts]]+marketing_campaign[[#This Row],[MntFishProducts]]+marketing_campaign[[#This Row],[MntMeatProducts]]+marketing_campaign[[#This Row],[MntFruits]]+marketing_campaign[[#This Row],[MntWines]]</f>
        <v>89</v>
      </c>
      <c r="W844">
        <v>4</v>
      </c>
      <c r="X844">
        <v>3</v>
      </c>
      <c r="Y844">
        <v>0</v>
      </c>
      <c r="Z844">
        <v>4</v>
      </c>
      <c r="AA844">
        <f t="shared" si="27"/>
        <v>11</v>
      </c>
      <c r="AB844" t="str" cm="1">
        <f t="array" ref="AB844">_xlfn.IFS(AND(AA844&gt;=0,AA844&lt;=15),"low purchase",AND(AA844&gt;=16,AA844&lt;=30),"mid purchase",AA844&gt;=31,"high purchase")</f>
        <v>low purchase</v>
      </c>
      <c r="AC844">
        <v>6</v>
      </c>
      <c r="AD844" t="str">
        <f>IF(marketing_campaign[[#This Row],[NumWebVisitsMonth]]&gt;=5.3,"higher_webvists","lower_webvisits")</f>
        <v>higher_webvists</v>
      </c>
      <c r="AE844">
        <v>0</v>
      </c>
      <c r="AF844">
        <v>0</v>
      </c>
      <c r="AG844">
        <v>0</v>
      </c>
      <c r="AH844">
        <v>0</v>
      </c>
      <c r="AI844">
        <v>0</v>
      </c>
      <c r="AJ844">
        <v>0</v>
      </c>
      <c r="AK844">
        <v>3</v>
      </c>
      <c r="AL844">
        <v>11</v>
      </c>
      <c r="AM844">
        <v>0</v>
      </c>
      <c r="AN844">
        <f>marketing_campaign[[#This Row],[AcceptedCmp2]]+marketing_campaign[[#This Row],[AcceptedCmp1]]+marketing_campaign[[#This Row],[AcceptedCmp5]]+marketing_campaign[[#This Row],[AcceptedCmp4]]+marketing_campaign[[#This Row],[AcceptedCmp3]]+marketing_campaign[[#This Row],[Response]]</f>
        <v>0</v>
      </c>
      <c r="AO844" t="str" cm="1">
        <f t="array" ref="AO84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45" spans="1:41" x14ac:dyDescent="0.35">
      <c r="A845">
        <v>11121</v>
      </c>
      <c r="B845">
        <v>1981</v>
      </c>
      <c r="C845">
        <f t="shared" ca="1" si="26"/>
        <v>45</v>
      </c>
      <c r="D845" t="str" cm="1">
        <f t="array" aca="1" ref="D84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845" t="s">
        <v>29</v>
      </c>
      <c r="F845" t="s">
        <v>33</v>
      </c>
      <c r="G845" cm="1">
        <f t="array" ref="G845">_xlfn.IFS(marketing_campaign[[#This Row],[Marital_Status]]="Single",K845+L845+1,marketing_campaign[[#This Row],[Marital_Status]]="Together",K845+L845+2,marketing_campaign[[#This Row],[Marital_Status]]="Alone",K845+L845+1,marketing_campaign[[#This Row],[Marital_Status]]="Married",K845+L845+2,marketing_campaign[[#This Row],[Marital_Status]]="Divorced",K845+L845+1,marketing_campaign[[#This Row],[Marital_Status]]="YOLO",K845+L845+1,marketing_campaign[[#This Row],[Marital_Status]]="Absurd",K845+L845+1,marketing_campaign[[#This Row],[Marital_Status]]="Widow",K845+L845+1)</f>
        <v>3</v>
      </c>
      <c r="H845" t="str" cm="1">
        <f t="array" ref="H845">_xlfn.IFS(marketing_campaign[[#This Row],[Family_size]]=1,"Family_with_one_child",marketing_campaign[[#This Row],[Family_size]]&gt;1,"Family_with_more_children")</f>
        <v>Family_with_more_children</v>
      </c>
      <c r="I845">
        <v>19419</v>
      </c>
      <c r="J845" t="str">
        <f>IF(marketing_campaign[[#This Row],[Income]]&gt;=Sheet21!B895,"high_income","low_income")</f>
        <v>high_income</v>
      </c>
      <c r="K845">
        <v>1</v>
      </c>
      <c r="L845">
        <v>0</v>
      </c>
      <c r="M845" s="1">
        <v>41223</v>
      </c>
      <c r="N845">
        <v>76</v>
      </c>
      <c r="O845" t="str" cm="1">
        <f t="array" ref="O845">_xlfn.IFS(AND(marketing_campaign[[#This Row],[Recency]]&gt;=0,marketing_campaign[[#This Row],[Recency]]&lt;=14),"Early Recency",AND(marketing_campaign[[#This Row],[Recency]]&gt;=15,marketing_campaign[[#This Row],[Recency]]&lt;=31),"Mid-Recency",marketing_campaign[[#This Row],[Recency]]&gt;=32,"high Recency")</f>
        <v>high Recency</v>
      </c>
      <c r="P845">
        <v>2</v>
      </c>
      <c r="Q845">
        <v>14</v>
      </c>
      <c r="R845">
        <v>28</v>
      </c>
      <c r="S845">
        <v>16</v>
      </c>
      <c r="T845">
        <v>3</v>
      </c>
      <c r="U845">
        <v>7</v>
      </c>
      <c r="V845">
        <f>marketing_campaign[[#This Row],[MntGoldProds]]+marketing_campaign[[#This Row],[MntSweetProducts]]+marketing_campaign[[#This Row],[MntFishProducts]]+marketing_campaign[[#This Row],[MntMeatProducts]]+marketing_campaign[[#This Row],[MntFruits]]+marketing_campaign[[#This Row],[MntWines]]</f>
        <v>70</v>
      </c>
      <c r="W845">
        <v>4</v>
      </c>
      <c r="X845">
        <v>4</v>
      </c>
      <c r="Y845">
        <v>0</v>
      </c>
      <c r="Z845">
        <v>3</v>
      </c>
      <c r="AA845">
        <f t="shared" si="27"/>
        <v>11</v>
      </c>
      <c r="AB845" t="str" cm="1">
        <f t="array" ref="AB845">_xlfn.IFS(AND(AA845&gt;=0,AA845&lt;=15),"low purchase",AND(AA845&gt;=16,AA845&lt;=30),"mid purchase",AA845&gt;=31,"high purchase")</f>
        <v>low purchase</v>
      </c>
      <c r="AC845">
        <v>9</v>
      </c>
      <c r="AD845" t="str">
        <f>IF(marketing_campaign[[#This Row],[NumWebVisitsMonth]]&gt;=5.3,"higher_webvists","lower_webvisits")</f>
        <v>higher_webvists</v>
      </c>
      <c r="AE845">
        <v>0</v>
      </c>
      <c r="AF845">
        <v>0</v>
      </c>
      <c r="AG845">
        <v>0</v>
      </c>
      <c r="AH845">
        <v>0</v>
      </c>
      <c r="AI845">
        <v>0</v>
      </c>
      <c r="AJ845">
        <v>0</v>
      </c>
      <c r="AK845">
        <v>3</v>
      </c>
      <c r="AL845">
        <v>11</v>
      </c>
      <c r="AM845">
        <v>0</v>
      </c>
      <c r="AN845">
        <f>marketing_campaign[[#This Row],[AcceptedCmp2]]+marketing_campaign[[#This Row],[AcceptedCmp1]]+marketing_campaign[[#This Row],[AcceptedCmp5]]+marketing_campaign[[#This Row],[AcceptedCmp4]]+marketing_campaign[[#This Row],[AcceptedCmp3]]+marketing_campaign[[#This Row],[Response]]</f>
        <v>0</v>
      </c>
      <c r="AO845" t="str" cm="1">
        <f t="array" ref="AO84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46" spans="1:41" x14ac:dyDescent="0.35">
      <c r="A846">
        <v>5332</v>
      </c>
      <c r="B846">
        <v>1960</v>
      </c>
      <c r="C846">
        <f t="shared" ca="1" si="26"/>
        <v>66</v>
      </c>
      <c r="D846" t="str" cm="1">
        <f t="array" aca="1" ref="D84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46" t="s">
        <v>37</v>
      </c>
      <c r="F846" t="s">
        <v>33</v>
      </c>
      <c r="G846" cm="1">
        <f t="array" ref="G846">_xlfn.IFS(marketing_campaign[[#This Row],[Marital_Status]]="Single",K846+L846+1,marketing_campaign[[#This Row],[Marital_Status]]="Together",K846+L846+2,marketing_campaign[[#This Row],[Marital_Status]]="Alone",K846+L846+1,marketing_campaign[[#This Row],[Marital_Status]]="Married",K846+L846+2,marketing_campaign[[#This Row],[Marital_Status]]="Divorced",K846+L846+1,marketing_campaign[[#This Row],[Marital_Status]]="YOLO",K846+L846+1,marketing_campaign[[#This Row],[Marital_Status]]="Absurd",K846+L846+1,marketing_campaign[[#This Row],[Marital_Status]]="Widow",K846+L846+1)</f>
        <v>2</v>
      </c>
      <c r="H846" t="str" cm="1">
        <f t="array" ref="H846">_xlfn.IFS(marketing_campaign[[#This Row],[Family_size]]=1,"Family_with_one_child",marketing_campaign[[#This Row],[Family_size]]&gt;1,"Family_with_more_children")</f>
        <v>Family_with_more_children</v>
      </c>
      <c r="I846">
        <v>82504</v>
      </c>
      <c r="J846" t="str">
        <f>IF(marketing_campaign[[#This Row],[Income]]&gt;=Sheet21!B896,"high_income","low_income")</f>
        <v>high_income</v>
      </c>
      <c r="K846">
        <v>0</v>
      </c>
      <c r="L846">
        <v>0</v>
      </c>
      <c r="M846" s="1">
        <v>41482</v>
      </c>
      <c r="N846">
        <v>2</v>
      </c>
      <c r="O846" t="str" cm="1">
        <f t="array" ref="O846">_xlfn.IFS(AND(marketing_campaign[[#This Row],[Recency]]&gt;=0,marketing_campaign[[#This Row],[Recency]]&lt;=14),"Early Recency",AND(marketing_campaign[[#This Row],[Recency]]&gt;=15,marketing_campaign[[#This Row],[Recency]]&lt;=31),"Mid-Recency",marketing_campaign[[#This Row],[Recency]]&gt;=32,"high Recency")</f>
        <v>Early Recency</v>
      </c>
      <c r="P846">
        <v>362</v>
      </c>
      <c r="Q846">
        <v>50</v>
      </c>
      <c r="R846">
        <v>431</v>
      </c>
      <c r="S846">
        <v>134</v>
      </c>
      <c r="T846">
        <v>35</v>
      </c>
      <c r="U846">
        <v>54</v>
      </c>
      <c r="V846">
        <f>marketing_campaign[[#This Row],[MntGoldProds]]+marketing_campaign[[#This Row],[MntSweetProducts]]+marketing_campaign[[#This Row],[MntFishProducts]]+marketing_campaign[[#This Row],[MntMeatProducts]]+marketing_campaign[[#This Row],[MntFruits]]+marketing_campaign[[#This Row],[MntWines]]</f>
        <v>1066</v>
      </c>
      <c r="W846">
        <v>1</v>
      </c>
      <c r="X846">
        <v>3</v>
      </c>
      <c r="Y846">
        <v>6</v>
      </c>
      <c r="Z846">
        <v>7</v>
      </c>
      <c r="AA846">
        <f t="shared" si="27"/>
        <v>17</v>
      </c>
      <c r="AB846" t="str" cm="1">
        <f t="array" ref="AB846">_xlfn.IFS(AND(AA846&gt;=0,AA846&lt;=15),"low purchase",AND(AA846&gt;=16,AA846&lt;=30),"mid purchase",AA846&gt;=31,"high purchase")</f>
        <v>mid purchase</v>
      </c>
      <c r="AC846">
        <v>1</v>
      </c>
      <c r="AD846" t="str">
        <f>IF(marketing_campaign[[#This Row],[NumWebVisitsMonth]]&gt;=5.3,"higher_webvists","lower_webvisits")</f>
        <v>lower_webvisits</v>
      </c>
      <c r="AE846">
        <v>0</v>
      </c>
      <c r="AF846">
        <v>0</v>
      </c>
      <c r="AG846">
        <v>0</v>
      </c>
      <c r="AH846">
        <v>0</v>
      </c>
      <c r="AI846">
        <v>0</v>
      </c>
      <c r="AJ846">
        <v>0</v>
      </c>
      <c r="AK846">
        <v>3</v>
      </c>
      <c r="AL846">
        <v>11</v>
      </c>
      <c r="AM846">
        <v>0</v>
      </c>
      <c r="AN846">
        <f>marketing_campaign[[#This Row],[AcceptedCmp2]]+marketing_campaign[[#This Row],[AcceptedCmp1]]+marketing_campaign[[#This Row],[AcceptedCmp5]]+marketing_campaign[[#This Row],[AcceptedCmp4]]+marketing_campaign[[#This Row],[AcceptedCmp3]]+marketing_campaign[[#This Row],[Response]]</f>
        <v>0</v>
      </c>
      <c r="AO846" t="str" cm="1">
        <f t="array" ref="AO84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47" spans="1:41" x14ac:dyDescent="0.35">
      <c r="A847">
        <v>5848</v>
      </c>
      <c r="B847">
        <v>1970</v>
      </c>
      <c r="C847">
        <f t="shared" ca="1" si="26"/>
        <v>56</v>
      </c>
      <c r="D847" t="str" cm="1">
        <f t="array" aca="1" ref="D84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47" t="s">
        <v>29</v>
      </c>
      <c r="F847" t="s">
        <v>31</v>
      </c>
      <c r="G847" cm="1">
        <f t="array" ref="G847">_xlfn.IFS(marketing_campaign[[#This Row],[Marital_Status]]="Single",K847+L847+1,marketing_campaign[[#This Row],[Marital_Status]]="Together",K847+L847+2,marketing_campaign[[#This Row],[Marital_Status]]="Alone",K847+L847+1,marketing_campaign[[#This Row],[Marital_Status]]="Married",K847+L847+2,marketing_campaign[[#This Row],[Marital_Status]]="Divorced",K847+L847+1,marketing_campaign[[#This Row],[Marital_Status]]="YOLO",K847+L847+1,marketing_campaign[[#This Row],[Marital_Status]]="Absurd",K847+L847+1,marketing_campaign[[#This Row],[Marital_Status]]="Widow",K847+L847+1)</f>
        <v>2</v>
      </c>
      <c r="H847" t="str" cm="1">
        <f t="array" ref="H847">_xlfn.IFS(marketing_campaign[[#This Row],[Family_size]]=1,"Family_with_one_child",marketing_campaign[[#This Row],[Family_size]]&gt;1,"Family_with_more_children")</f>
        <v>Family_with_more_children</v>
      </c>
      <c r="I847">
        <v>81205</v>
      </c>
      <c r="J847" t="str">
        <f>IF(marketing_campaign[[#This Row],[Income]]&gt;=Sheet21!B897,"high_income","low_income")</f>
        <v>high_income</v>
      </c>
      <c r="K847">
        <v>0</v>
      </c>
      <c r="L847">
        <v>0</v>
      </c>
      <c r="M847" s="1">
        <v>41652</v>
      </c>
      <c r="N847">
        <v>43</v>
      </c>
      <c r="O847" t="str" cm="1">
        <f t="array" ref="O847">_xlfn.IFS(AND(marketing_campaign[[#This Row],[Recency]]&gt;=0,marketing_campaign[[#This Row],[Recency]]&lt;=14),"Early Recency",AND(marketing_campaign[[#This Row],[Recency]]&gt;=15,marketing_campaign[[#This Row],[Recency]]&lt;=31),"Mid-Recency",marketing_campaign[[#This Row],[Recency]]&gt;=32,"high Recency")</f>
        <v>high Recency</v>
      </c>
      <c r="P847">
        <v>724</v>
      </c>
      <c r="Q847">
        <v>74</v>
      </c>
      <c r="R847">
        <v>929</v>
      </c>
      <c r="S847">
        <v>97</v>
      </c>
      <c r="T847">
        <v>55</v>
      </c>
      <c r="U847">
        <v>130</v>
      </c>
      <c r="V847">
        <f>marketing_campaign[[#This Row],[MntGoldProds]]+marketing_campaign[[#This Row],[MntSweetProducts]]+marketing_campaign[[#This Row],[MntFishProducts]]+marketing_campaign[[#This Row],[MntMeatProducts]]+marketing_campaign[[#This Row],[MntFruits]]+marketing_campaign[[#This Row],[MntWines]]</f>
        <v>2009</v>
      </c>
      <c r="W847">
        <v>1</v>
      </c>
      <c r="X847">
        <v>5</v>
      </c>
      <c r="Y847">
        <v>6</v>
      </c>
      <c r="Z847">
        <v>7</v>
      </c>
      <c r="AA847">
        <f t="shared" si="27"/>
        <v>19</v>
      </c>
      <c r="AB847" t="str" cm="1">
        <f t="array" ref="AB847">_xlfn.IFS(AND(AA847&gt;=0,AA847&lt;=15),"low purchase",AND(AA847&gt;=16,AA847&lt;=30),"mid purchase",AA847&gt;=31,"high purchase")</f>
        <v>mid purchase</v>
      </c>
      <c r="AC847">
        <v>2</v>
      </c>
      <c r="AD847" t="str">
        <f>IF(marketing_campaign[[#This Row],[NumWebVisitsMonth]]&gt;=5.3,"higher_webvists","lower_webvisits")</f>
        <v>lower_webvisits</v>
      </c>
      <c r="AE847">
        <v>1</v>
      </c>
      <c r="AF847">
        <v>0</v>
      </c>
      <c r="AG847">
        <v>1</v>
      </c>
      <c r="AH847">
        <v>0</v>
      </c>
      <c r="AI847">
        <v>1</v>
      </c>
      <c r="AJ847">
        <v>0</v>
      </c>
      <c r="AK847">
        <v>3</v>
      </c>
      <c r="AL847">
        <v>11</v>
      </c>
      <c r="AM847">
        <v>1</v>
      </c>
      <c r="AN847">
        <f>marketing_campaign[[#This Row],[AcceptedCmp2]]+marketing_campaign[[#This Row],[AcceptedCmp1]]+marketing_campaign[[#This Row],[AcceptedCmp5]]+marketing_campaign[[#This Row],[AcceptedCmp4]]+marketing_campaign[[#This Row],[AcceptedCmp3]]+marketing_campaign[[#This Row],[Response]]</f>
        <v>4</v>
      </c>
      <c r="AO847" t="str" cm="1">
        <f t="array" ref="AO84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4/5 campaign accepted</v>
      </c>
    </row>
    <row r="848" spans="1:41" x14ac:dyDescent="0.35">
      <c r="A848">
        <v>10343</v>
      </c>
      <c r="B848">
        <v>1991</v>
      </c>
      <c r="C848">
        <f t="shared" ca="1" si="26"/>
        <v>35</v>
      </c>
      <c r="D848" t="str" cm="1">
        <f t="array" aca="1" ref="D84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848" t="s">
        <v>37</v>
      </c>
      <c r="F848" t="s">
        <v>30</v>
      </c>
      <c r="G848" cm="1">
        <f t="array" ref="G848">_xlfn.IFS(marketing_campaign[[#This Row],[Marital_Status]]="Single",K848+L848+1,marketing_campaign[[#This Row],[Marital_Status]]="Together",K848+L848+2,marketing_campaign[[#This Row],[Marital_Status]]="Alone",K848+L848+1,marketing_campaign[[#This Row],[Marital_Status]]="Married",K848+L848+2,marketing_campaign[[#This Row],[Marital_Status]]="Divorced",K848+L848+1,marketing_campaign[[#This Row],[Marital_Status]]="YOLO",K848+L848+1,marketing_campaign[[#This Row],[Marital_Status]]="Absurd",K848+L848+1,marketing_campaign[[#This Row],[Marital_Status]]="Widow",K848+L848+1)</f>
        <v>1</v>
      </c>
      <c r="H848" t="str" cm="1">
        <f t="array" ref="H848">_xlfn.IFS(marketing_campaign[[#This Row],[Family_size]]=1,"Family_with_one_child",marketing_campaign[[#This Row],[Family_size]]&gt;1,"Family_with_more_children")</f>
        <v>Family_with_one_child</v>
      </c>
      <c r="I848">
        <v>61618</v>
      </c>
      <c r="J848" t="str">
        <f>IF(marketing_campaign[[#This Row],[Income]]&gt;=Sheet21!B898,"high_income","low_income")</f>
        <v>high_income</v>
      </c>
      <c r="K848">
        <v>0</v>
      </c>
      <c r="L848">
        <v>0</v>
      </c>
      <c r="M848" s="1">
        <v>41181</v>
      </c>
      <c r="N848">
        <v>27</v>
      </c>
      <c r="O848" t="str" cm="1">
        <f t="array" ref="O848">_xlfn.IFS(AND(marketing_campaign[[#This Row],[Recency]]&gt;=0,marketing_campaign[[#This Row],[Recency]]&lt;=14),"Early Recency",AND(marketing_campaign[[#This Row],[Recency]]&gt;=15,marketing_campaign[[#This Row],[Recency]]&lt;=31),"Mid-Recency",marketing_campaign[[#This Row],[Recency]]&gt;=32,"high Recency")</f>
        <v>Mid-Recency</v>
      </c>
      <c r="P848">
        <v>605</v>
      </c>
      <c r="Q848">
        <v>91</v>
      </c>
      <c r="R848">
        <v>399</v>
      </c>
      <c r="S848">
        <v>0</v>
      </c>
      <c r="T848">
        <v>45</v>
      </c>
      <c r="U848">
        <v>205</v>
      </c>
      <c r="V848">
        <f>marketing_campaign[[#This Row],[MntGoldProds]]+marketing_campaign[[#This Row],[MntSweetProducts]]+marketing_campaign[[#This Row],[MntFishProducts]]+marketing_campaign[[#This Row],[MntMeatProducts]]+marketing_campaign[[#This Row],[MntFruits]]+marketing_campaign[[#This Row],[MntWines]]</f>
        <v>1345</v>
      </c>
      <c r="W848">
        <v>2</v>
      </c>
      <c r="X848">
        <v>3</v>
      </c>
      <c r="Y848">
        <v>6</v>
      </c>
      <c r="Z848">
        <v>8</v>
      </c>
      <c r="AA848">
        <f t="shared" si="27"/>
        <v>19</v>
      </c>
      <c r="AB848" t="str" cm="1">
        <f t="array" ref="AB848">_xlfn.IFS(AND(AA848&gt;=0,AA848&lt;=15),"low purchase",AND(AA848&gt;=16,AA848&lt;=30),"mid purchase",AA848&gt;=31,"high purchase")</f>
        <v>mid purchase</v>
      </c>
      <c r="AC848">
        <v>3</v>
      </c>
      <c r="AD848" t="str">
        <f>IF(marketing_campaign[[#This Row],[NumWebVisitsMonth]]&gt;=5.3,"higher_webvists","lower_webvisits")</f>
        <v>lower_webvisits</v>
      </c>
      <c r="AE848">
        <v>0</v>
      </c>
      <c r="AF848">
        <v>0</v>
      </c>
      <c r="AG848">
        <v>0</v>
      </c>
      <c r="AH848">
        <v>0</v>
      </c>
      <c r="AI848">
        <v>0</v>
      </c>
      <c r="AJ848">
        <v>0</v>
      </c>
      <c r="AK848">
        <v>3</v>
      </c>
      <c r="AL848">
        <v>11</v>
      </c>
      <c r="AM848">
        <v>0</v>
      </c>
      <c r="AN848">
        <f>marketing_campaign[[#This Row],[AcceptedCmp2]]+marketing_campaign[[#This Row],[AcceptedCmp1]]+marketing_campaign[[#This Row],[AcceptedCmp5]]+marketing_campaign[[#This Row],[AcceptedCmp4]]+marketing_campaign[[#This Row],[AcceptedCmp3]]+marketing_campaign[[#This Row],[Response]]</f>
        <v>0</v>
      </c>
      <c r="AO848" t="str" cm="1">
        <f t="array" ref="AO84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49" spans="1:41" x14ac:dyDescent="0.35">
      <c r="A849">
        <v>5935</v>
      </c>
      <c r="B849">
        <v>1956</v>
      </c>
      <c r="C849">
        <f t="shared" ca="1" si="26"/>
        <v>70</v>
      </c>
      <c r="D849" t="str" cm="1">
        <f t="array" aca="1" ref="D84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49" t="s">
        <v>34</v>
      </c>
      <c r="F849" t="s">
        <v>30</v>
      </c>
      <c r="G849" cm="1">
        <f t="array" ref="G849">_xlfn.IFS(marketing_campaign[[#This Row],[Marital_Status]]="Single",K849+L849+1,marketing_campaign[[#This Row],[Marital_Status]]="Together",K849+L849+2,marketing_campaign[[#This Row],[Marital_Status]]="Alone",K849+L849+1,marketing_campaign[[#This Row],[Marital_Status]]="Married",K849+L849+2,marketing_campaign[[#This Row],[Marital_Status]]="Divorced",K849+L849+1,marketing_campaign[[#This Row],[Marital_Status]]="YOLO",K849+L849+1,marketing_campaign[[#This Row],[Marital_Status]]="Absurd",K849+L849+1,marketing_campaign[[#This Row],[Marital_Status]]="Widow",K849+L849+1)</f>
        <v>2</v>
      </c>
      <c r="H849" t="str" cm="1">
        <f t="array" ref="H849">_xlfn.IFS(marketing_campaign[[#This Row],[Family_size]]=1,"Family_with_one_child",marketing_campaign[[#This Row],[Family_size]]&gt;1,"Family_with_more_children")</f>
        <v>Family_with_more_children</v>
      </c>
      <c r="I849">
        <v>55284</v>
      </c>
      <c r="J849" t="str">
        <f>IF(marketing_campaign[[#This Row],[Income]]&gt;=Sheet21!B899,"high_income","low_income")</f>
        <v>high_income</v>
      </c>
      <c r="K849">
        <v>0</v>
      </c>
      <c r="L849">
        <v>1</v>
      </c>
      <c r="M849" s="1">
        <v>41267</v>
      </c>
      <c r="N849">
        <v>60</v>
      </c>
      <c r="O849" t="str" cm="1">
        <f t="array" ref="O849">_xlfn.IFS(AND(marketing_campaign[[#This Row],[Recency]]&gt;=0,marketing_campaign[[#This Row],[Recency]]&lt;=14),"Early Recency",AND(marketing_campaign[[#This Row],[Recency]]&gt;=15,marketing_campaign[[#This Row],[Recency]]&lt;=31),"Mid-Recency",marketing_campaign[[#This Row],[Recency]]&gt;=32,"high Recency")</f>
        <v>high Recency</v>
      </c>
      <c r="P849">
        <v>547</v>
      </c>
      <c r="Q849">
        <v>7</v>
      </c>
      <c r="R849">
        <v>140</v>
      </c>
      <c r="S849">
        <v>0</v>
      </c>
      <c r="T849">
        <v>7</v>
      </c>
      <c r="U849">
        <v>63</v>
      </c>
      <c r="V849">
        <f>marketing_campaign[[#This Row],[MntGoldProds]]+marketing_campaign[[#This Row],[MntSweetProducts]]+marketing_campaign[[#This Row],[MntFishProducts]]+marketing_campaign[[#This Row],[MntMeatProducts]]+marketing_campaign[[#This Row],[MntFruits]]+marketing_campaign[[#This Row],[MntWines]]</f>
        <v>764</v>
      </c>
      <c r="W849">
        <v>3</v>
      </c>
      <c r="X849">
        <v>7</v>
      </c>
      <c r="Y849">
        <v>5</v>
      </c>
      <c r="Z849">
        <v>8</v>
      </c>
      <c r="AA849">
        <f t="shared" si="27"/>
        <v>23</v>
      </c>
      <c r="AB849" t="str" cm="1">
        <f t="array" ref="AB849">_xlfn.IFS(AND(AA849&gt;=0,AA849&lt;=15),"low purchase",AND(AA849&gt;=16,AA849&lt;=30),"mid purchase",AA849&gt;=31,"high purchase")</f>
        <v>mid purchase</v>
      </c>
      <c r="AC849">
        <v>5</v>
      </c>
      <c r="AD849" t="str">
        <f>IF(marketing_campaign[[#This Row],[NumWebVisitsMonth]]&gt;=5.3,"higher_webvists","lower_webvisits")</f>
        <v>lower_webvisits</v>
      </c>
      <c r="AE849">
        <v>0</v>
      </c>
      <c r="AF849">
        <v>0</v>
      </c>
      <c r="AG849">
        <v>0</v>
      </c>
      <c r="AH849">
        <v>0</v>
      </c>
      <c r="AI849">
        <v>0</v>
      </c>
      <c r="AJ849">
        <v>0</v>
      </c>
      <c r="AK849">
        <v>3</v>
      </c>
      <c r="AL849">
        <v>11</v>
      </c>
      <c r="AM849">
        <v>0</v>
      </c>
      <c r="AN849">
        <f>marketing_campaign[[#This Row],[AcceptedCmp2]]+marketing_campaign[[#This Row],[AcceptedCmp1]]+marketing_campaign[[#This Row],[AcceptedCmp5]]+marketing_campaign[[#This Row],[AcceptedCmp4]]+marketing_campaign[[#This Row],[AcceptedCmp3]]+marketing_campaign[[#This Row],[Response]]</f>
        <v>0</v>
      </c>
      <c r="AO849" t="str" cm="1">
        <f t="array" ref="AO84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50" spans="1:41" x14ac:dyDescent="0.35">
      <c r="A850">
        <v>2895</v>
      </c>
      <c r="B850">
        <v>1963</v>
      </c>
      <c r="C850">
        <f t="shared" ca="1" si="26"/>
        <v>63</v>
      </c>
      <c r="D850" t="str" cm="1">
        <f t="array" aca="1" ref="D85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50" t="s">
        <v>29</v>
      </c>
      <c r="F850" t="s">
        <v>30</v>
      </c>
      <c r="G850" cm="1">
        <f t="array" ref="G850">_xlfn.IFS(marketing_campaign[[#This Row],[Marital_Status]]="Single",K850+L850+1,marketing_campaign[[#This Row],[Marital_Status]]="Together",K850+L850+2,marketing_campaign[[#This Row],[Marital_Status]]="Alone",K850+L850+1,marketing_campaign[[#This Row],[Marital_Status]]="Married",K850+L850+2,marketing_campaign[[#This Row],[Marital_Status]]="Divorced",K850+L850+1,marketing_campaign[[#This Row],[Marital_Status]]="YOLO",K850+L850+1,marketing_campaign[[#This Row],[Marital_Status]]="Absurd",K850+L850+1,marketing_campaign[[#This Row],[Marital_Status]]="Widow",K850+L850+1)</f>
        <v>2</v>
      </c>
      <c r="H850" t="str" cm="1">
        <f t="array" ref="H850">_xlfn.IFS(marketing_campaign[[#This Row],[Family_size]]=1,"Family_with_one_child",marketing_campaign[[#This Row],[Family_size]]&gt;1,"Family_with_more_children")</f>
        <v>Family_with_more_children</v>
      </c>
      <c r="I850">
        <v>49980</v>
      </c>
      <c r="J850" t="str">
        <f>IF(marketing_campaign[[#This Row],[Income]]&gt;=Sheet21!B900,"high_income","low_income")</f>
        <v>high_income</v>
      </c>
      <c r="K850">
        <v>0</v>
      </c>
      <c r="L850">
        <v>1</v>
      </c>
      <c r="M850" s="1">
        <v>41570</v>
      </c>
      <c r="N850">
        <v>79</v>
      </c>
      <c r="O850" t="str" cm="1">
        <f t="array" ref="O850">_xlfn.IFS(AND(marketing_campaign[[#This Row],[Recency]]&gt;=0,marketing_campaign[[#This Row],[Recency]]&lt;=14),"Early Recency",AND(marketing_campaign[[#This Row],[Recency]]&gt;=15,marketing_campaign[[#This Row],[Recency]]&lt;=31),"Mid-Recency",marketing_campaign[[#This Row],[Recency]]&gt;=32,"high Recency")</f>
        <v>high Recency</v>
      </c>
      <c r="P850">
        <v>104</v>
      </c>
      <c r="Q850">
        <v>1</v>
      </c>
      <c r="R850">
        <v>54</v>
      </c>
      <c r="S850">
        <v>13</v>
      </c>
      <c r="T850">
        <v>9</v>
      </c>
      <c r="U850">
        <v>14</v>
      </c>
      <c r="V850">
        <f>marketing_campaign[[#This Row],[MntGoldProds]]+marketing_campaign[[#This Row],[MntSweetProducts]]+marketing_campaign[[#This Row],[MntFishProducts]]+marketing_campaign[[#This Row],[MntMeatProducts]]+marketing_campaign[[#This Row],[MntFruits]]+marketing_campaign[[#This Row],[MntWines]]</f>
        <v>195</v>
      </c>
      <c r="W850">
        <v>2</v>
      </c>
      <c r="X850">
        <v>3</v>
      </c>
      <c r="Y850">
        <v>1</v>
      </c>
      <c r="Z850">
        <v>5</v>
      </c>
      <c r="AA850">
        <f t="shared" si="27"/>
        <v>11</v>
      </c>
      <c r="AB850" t="str" cm="1">
        <f t="array" ref="AB850">_xlfn.IFS(AND(AA850&gt;=0,AA850&lt;=15),"low purchase",AND(AA850&gt;=16,AA850&lt;=30),"mid purchase",AA850&gt;=31,"high purchase")</f>
        <v>low purchase</v>
      </c>
      <c r="AC850">
        <v>5</v>
      </c>
      <c r="AD850" t="str">
        <f>IF(marketing_campaign[[#This Row],[NumWebVisitsMonth]]&gt;=5.3,"higher_webvists","lower_webvisits")</f>
        <v>lower_webvisits</v>
      </c>
      <c r="AE850">
        <v>0</v>
      </c>
      <c r="AF850">
        <v>0</v>
      </c>
      <c r="AG850">
        <v>0</v>
      </c>
      <c r="AH850">
        <v>0</v>
      </c>
      <c r="AI850">
        <v>0</v>
      </c>
      <c r="AJ850">
        <v>0</v>
      </c>
      <c r="AK850">
        <v>3</v>
      </c>
      <c r="AL850">
        <v>11</v>
      </c>
      <c r="AM850">
        <v>0</v>
      </c>
      <c r="AN850">
        <f>marketing_campaign[[#This Row],[AcceptedCmp2]]+marketing_campaign[[#This Row],[AcceptedCmp1]]+marketing_campaign[[#This Row],[AcceptedCmp5]]+marketing_campaign[[#This Row],[AcceptedCmp4]]+marketing_campaign[[#This Row],[AcceptedCmp3]]+marketing_campaign[[#This Row],[Response]]</f>
        <v>0</v>
      </c>
      <c r="AO850" t="str" cm="1">
        <f t="array" ref="AO85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51" spans="1:41" x14ac:dyDescent="0.35">
      <c r="A851">
        <v>10262</v>
      </c>
      <c r="B851">
        <v>1980</v>
      </c>
      <c r="C851">
        <f t="shared" ca="1" si="26"/>
        <v>46</v>
      </c>
      <c r="D851" t="str" cm="1">
        <f t="array" aca="1" ref="D85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51" t="s">
        <v>29</v>
      </c>
      <c r="F851" t="s">
        <v>33</v>
      </c>
      <c r="G851" cm="1">
        <f t="array" ref="G851">_xlfn.IFS(marketing_campaign[[#This Row],[Marital_Status]]="Single",K851+L851+1,marketing_campaign[[#This Row],[Marital_Status]]="Together",K851+L851+2,marketing_campaign[[#This Row],[Marital_Status]]="Alone",K851+L851+1,marketing_campaign[[#This Row],[Marital_Status]]="Married",K851+L851+2,marketing_campaign[[#This Row],[Marital_Status]]="Divorced",K851+L851+1,marketing_campaign[[#This Row],[Marital_Status]]="YOLO",K851+L851+1,marketing_campaign[[#This Row],[Marital_Status]]="Absurd",K851+L851+1,marketing_campaign[[#This Row],[Marital_Status]]="Widow",K851+L851+1)</f>
        <v>4</v>
      </c>
      <c r="H851" t="str" cm="1">
        <f t="array" ref="H851">_xlfn.IFS(marketing_campaign[[#This Row],[Family_size]]=1,"Family_with_one_child",marketing_campaign[[#This Row],[Family_size]]&gt;1,"Family_with_more_children")</f>
        <v>Family_with_more_children</v>
      </c>
      <c r="I851">
        <v>15072</v>
      </c>
      <c r="J851" t="str">
        <f>IF(marketing_campaign[[#This Row],[Income]]&gt;=Sheet21!B901,"high_income","low_income")</f>
        <v>high_income</v>
      </c>
      <c r="K851">
        <v>2</v>
      </c>
      <c r="L851">
        <v>0</v>
      </c>
      <c r="M851" s="1">
        <v>41404</v>
      </c>
      <c r="N851">
        <v>96</v>
      </c>
      <c r="O851" t="str" cm="1">
        <f t="array" ref="O851">_xlfn.IFS(AND(marketing_campaign[[#This Row],[Recency]]&gt;=0,marketing_campaign[[#This Row],[Recency]]&lt;=14),"Early Recency",AND(marketing_campaign[[#This Row],[Recency]]&gt;=15,marketing_campaign[[#This Row],[Recency]]&lt;=31),"Mid-Recency",marketing_campaign[[#This Row],[Recency]]&gt;=32,"high Recency")</f>
        <v>high Recency</v>
      </c>
      <c r="P851">
        <v>8</v>
      </c>
      <c r="Q851">
        <v>2</v>
      </c>
      <c r="R851">
        <v>15</v>
      </c>
      <c r="S851">
        <v>0</v>
      </c>
      <c r="T851">
        <v>10</v>
      </c>
      <c r="U851">
        <v>18</v>
      </c>
      <c r="V851">
        <f>marketing_campaign[[#This Row],[MntGoldProds]]+marketing_campaign[[#This Row],[MntSweetProducts]]+marketing_campaign[[#This Row],[MntFishProducts]]+marketing_campaign[[#This Row],[MntMeatProducts]]+marketing_campaign[[#This Row],[MntFruits]]+marketing_campaign[[#This Row],[MntWines]]</f>
        <v>53</v>
      </c>
      <c r="W851">
        <v>4</v>
      </c>
      <c r="X851">
        <v>3</v>
      </c>
      <c r="Y851">
        <v>1</v>
      </c>
      <c r="Z851">
        <v>3</v>
      </c>
      <c r="AA851">
        <f t="shared" si="27"/>
        <v>11</v>
      </c>
      <c r="AB851" t="str" cm="1">
        <f t="array" ref="AB851">_xlfn.IFS(AND(AA851&gt;=0,AA851&lt;=15),"low purchase",AND(AA851&gt;=16,AA851&lt;=30),"mid purchase",AA851&gt;=31,"high purchase")</f>
        <v>low purchase</v>
      </c>
      <c r="AC851">
        <v>5</v>
      </c>
      <c r="AD851" t="str">
        <f>IF(marketing_campaign[[#This Row],[NumWebVisitsMonth]]&gt;=5.3,"higher_webvists","lower_webvisits")</f>
        <v>lower_webvisits</v>
      </c>
      <c r="AE851">
        <v>0</v>
      </c>
      <c r="AF851">
        <v>0</v>
      </c>
      <c r="AG851">
        <v>0</v>
      </c>
      <c r="AH851">
        <v>0</v>
      </c>
      <c r="AI851">
        <v>0</v>
      </c>
      <c r="AJ851">
        <v>0</v>
      </c>
      <c r="AK851">
        <v>3</v>
      </c>
      <c r="AL851">
        <v>11</v>
      </c>
      <c r="AM851">
        <v>0</v>
      </c>
      <c r="AN851">
        <f>marketing_campaign[[#This Row],[AcceptedCmp2]]+marketing_campaign[[#This Row],[AcceptedCmp1]]+marketing_campaign[[#This Row],[AcceptedCmp5]]+marketing_campaign[[#This Row],[AcceptedCmp4]]+marketing_campaign[[#This Row],[AcceptedCmp3]]+marketing_campaign[[#This Row],[Response]]</f>
        <v>0</v>
      </c>
      <c r="AO851" t="str" cm="1">
        <f t="array" ref="AO85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52" spans="1:41" x14ac:dyDescent="0.35">
      <c r="A852">
        <v>7848</v>
      </c>
      <c r="B852">
        <v>1974</v>
      </c>
      <c r="C852">
        <f t="shared" ca="1" si="26"/>
        <v>52</v>
      </c>
      <c r="D852" t="str" cm="1">
        <f t="array" aca="1" ref="D85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52" t="s">
        <v>29</v>
      </c>
      <c r="F852" t="s">
        <v>30</v>
      </c>
      <c r="G852" cm="1">
        <f t="array" ref="G852">_xlfn.IFS(marketing_campaign[[#This Row],[Marital_Status]]="Single",K852+L852+1,marketing_campaign[[#This Row],[Marital_Status]]="Together",K852+L852+2,marketing_campaign[[#This Row],[Marital_Status]]="Alone",K852+L852+1,marketing_campaign[[#This Row],[Marital_Status]]="Married",K852+L852+2,marketing_campaign[[#This Row],[Marital_Status]]="Divorced",K852+L852+1,marketing_campaign[[#This Row],[Marital_Status]]="YOLO",K852+L852+1,marketing_campaign[[#This Row],[Marital_Status]]="Absurd",K852+L852+1,marketing_campaign[[#This Row],[Marital_Status]]="Widow",K852+L852+1)</f>
        <v>2</v>
      </c>
      <c r="H852" t="str" cm="1">
        <f t="array" ref="H852">_xlfn.IFS(marketing_campaign[[#This Row],[Family_size]]=1,"Family_with_one_child",marketing_campaign[[#This Row],[Family_size]]&gt;1,"Family_with_more_children")</f>
        <v>Family_with_more_children</v>
      </c>
      <c r="I852">
        <v>49166</v>
      </c>
      <c r="J852" t="str">
        <f>IF(marketing_campaign[[#This Row],[Income]]&gt;=Sheet21!B902,"high_income","low_income")</f>
        <v>high_income</v>
      </c>
      <c r="K852">
        <v>0</v>
      </c>
      <c r="L852">
        <v>1</v>
      </c>
      <c r="M852" s="1">
        <v>41438</v>
      </c>
      <c r="N852">
        <v>17</v>
      </c>
      <c r="O852" t="str" cm="1">
        <f t="array" ref="O852">_xlfn.IFS(AND(marketing_campaign[[#This Row],[Recency]]&gt;=0,marketing_campaign[[#This Row],[Recency]]&lt;=14),"Early Recency",AND(marketing_campaign[[#This Row],[Recency]]&gt;=15,marketing_campaign[[#This Row],[Recency]]&lt;=31),"Mid-Recency",marketing_campaign[[#This Row],[Recency]]&gt;=32,"high Recency")</f>
        <v>Mid-Recency</v>
      </c>
      <c r="P852">
        <v>224</v>
      </c>
      <c r="Q852">
        <v>2</v>
      </c>
      <c r="R852">
        <v>25</v>
      </c>
      <c r="S852">
        <v>7</v>
      </c>
      <c r="T852">
        <v>0</v>
      </c>
      <c r="U852">
        <v>110</v>
      </c>
      <c r="V852">
        <f>marketing_campaign[[#This Row],[MntGoldProds]]+marketing_campaign[[#This Row],[MntSweetProducts]]+marketing_campaign[[#This Row],[MntFishProducts]]+marketing_campaign[[#This Row],[MntMeatProducts]]+marketing_campaign[[#This Row],[MntFruits]]+marketing_campaign[[#This Row],[MntWines]]</f>
        <v>368</v>
      </c>
      <c r="W852">
        <v>2</v>
      </c>
      <c r="X852">
        <v>5</v>
      </c>
      <c r="Y852">
        <v>3</v>
      </c>
      <c r="Z852">
        <v>3</v>
      </c>
      <c r="AA852">
        <f t="shared" si="27"/>
        <v>13</v>
      </c>
      <c r="AB852" t="str" cm="1">
        <f t="array" ref="AB852">_xlfn.IFS(AND(AA852&gt;=0,AA852&lt;=15),"low purchase",AND(AA852&gt;=16,AA852&lt;=30),"mid purchase",AA852&gt;=31,"high purchase")</f>
        <v>low purchase</v>
      </c>
      <c r="AC852">
        <v>6</v>
      </c>
      <c r="AD852" t="str">
        <f>IF(marketing_campaign[[#This Row],[NumWebVisitsMonth]]&gt;=5.3,"higher_webvists","lower_webvisits")</f>
        <v>higher_webvists</v>
      </c>
      <c r="AE852">
        <v>0</v>
      </c>
      <c r="AF852">
        <v>0</v>
      </c>
      <c r="AG852">
        <v>0</v>
      </c>
      <c r="AH852">
        <v>0</v>
      </c>
      <c r="AI852">
        <v>0</v>
      </c>
      <c r="AJ852">
        <v>0</v>
      </c>
      <c r="AK852">
        <v>3</v>
      </c>
      <c r="AL852">
        <v>11</v>
      </c>
      <c r="AM852">
        <v>0</v>
      </c>
      <c r="AN852">
        <f>marketing_campaign[[#This Row],[AcceptedCmp2]]+marketing_campaign[[#This Row],[AcceptedCmp1]]+marketing_campaign[[#This Row],[AcceptedCmp5]]+marketing_campaign[[#This Row],[AcceptedCmp4]]+marketing_campaign[[#This Row],[AcceptedCmp3]]+marketing_campaign[[#This Row],[Response]]</f>
        <v>0</v>
      </c>
      <c r="AO852" t="str" cm="1">
        <f t="array" ref="AO85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53" spans="1:41" x14ac:dyDescent="0.35">
      <c r="A853">
        <v>9477</v>
      </c>
      <c r="B853">
        <v>1954</v>
      </c>
      <c r="C853">
        <f t="shared" ca="1" si="26"/>
        <v>72</v>
      </c>
      <c r="D853" t="str" cm="1">
        <f t="array" aca="1" ref="D85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53" t="s">
        <v>32</v>
      </c>
      <c r="F853" t="s">
        <v>33</v>
      </c>
      <c r="G853" cm="1">
        <f t="array" ref="G853">_xlfn.IFS(marketing_campaign[[#This Row],[Marital_Status]]="Single",K853+L853+1,marketing_campaign[[#This Row],[Marital_Status]]="Together",K853+L853+2,marketing_campaign[[#This Row],[Marital_Status]]="Alone",K853+L853+1,marketing_campaign[[#This Row],[Marital_Status]]="Married",K853+L853+2,marketing_campaign[[#This Row],[Marital_Status]]="Divorced",K853+L853+1,marketing_campaign[[#This Row],[Marital_Status]]="YOLO",K853+L853+1,marketing_campaign[[#This Row],[Marital_Status]]="Absurd",K853+L853+1,marketing_campaign[[#This Row],[Marital_Status]]="Widow",K853+L853+1)</f>
        <v>3</v>
      </c>
      <c r="H853" t="str" cm="1">
        <f t="array" ref="H853">_xlfn.IFS(marketing_campaign[[#This Row],[Family_size]]=1,"Family_with_one_child",marketing_campaign[[#This Row],[Family_size]]&gt;1,"Family_with_more_children")</f>
        <v>Family_with_more_children</v>
      </c>
      <c r="I853">
        <v>65324</v>
      </c>
      <c r="J853" t="str">
        <f>IF(marketing_campaign[[#This Row],[Income]]&gt;=Sheet21!B903,"high_income","low_income")</f>
        <v>high_income</v>
      </c>
      <c r="K853">
        <v>0</v>
      </c>
      <c r="L853">
        <v>1</v>
      </c>
      <c r="M853" s="1">
        <v>41650</v>
      </c>
      <c r="N853">
        <v>0</v>
      </c>
      <c r="O853" t="str" cm="1">
        <f t="array" ref="O853">_xlfn.IFS(AND(marketing_campaign[[#This Row],[Recency]]&gt;=0,marketing_campaign[[#This Row],[Recency]]&lt;=14),"Early Recency",AND(marketing_campaign[[#This Row],[Recency]]&gt;=15,marketing_campaign[[#This Row],[Recency]]&lt;=31),"Mid-Recency",marketing_campaign[[#This Row],[Recency]]&gt;=32,"high Recency")</f>
        <v>Early Recency</v>
      </c>
      <c r="P853">
        <v>384</v>
      </c>
      <c r="Q853">
        <v>0</v>
      </c>
      <c r="R853">
        <v>102</v>
      </c>
      <c r="S853">
        <v>21</v>
      </c>
      <c r="T853">
        <v>32</v>
      </c>
      <c r="U853">
        <v>5</v>
      </c>
      <c r="V853">
        <f>marketing_campaign[[#This Row],[MntGoldProds]]+marketing_campaign[[#This Row],[MntSweetProducts]]+marketing_campaign[[#This Row],[MntFishProducts]]+marketing_campaign[[#This Row],[MntMeatProducts]]+marketing_campaign[[#This Row],[MntFruits]]+marketing_campaign[[#This Row],[MntWines]]</f>
        <v>544</v>
      </c>
      <c r="W853">
        <v>3</v>
      </c>
      <c r="X853">
        <v>6</v>
      </c>
      <c r="Y853">
        <v>2</v>
      </c>
      <c r="Z853">
        <v>9</v>
      </c>
      <c r="AA853">
        <f t="shared" si="27"/>
        <v>20</v>
      </c>
      <c r="AB853" t="str" cm="1">
        <f t="array" ref="AB853">_xlfn.IFS(AND(AA853&gt;=0,AA853&lt;=15),"low purchase",AND(AA853&gt;=16,AA853&lt;=30),"mid purchase",AA853&gt;=31,"high purchase")</f>
        <v>mid purchase</v>
      </c>
      <c r="AC853">
        <v>4</v>
      </c>
      <c r="AD853" t="str">
        <f>IF(marketing_campaign[[#This Row],[NumWebVisitsMonth]]&gt;=5.3,"higher_webvists","lower_webvisits")</f>
        <v>lower_webvisits</v>
      </c>
      <c r="AE853">
        <v>0</v>
      </c>
      <c r="AF853">
        <v>0</v>
      </c>
      <c r="AG853">
        <v>0</v>
      </c>
      <c r="AH853">
        <v>0</v>
      </c>
      <c r="AI853">
        <v>0</v>
      </c>
      <c r="AJ853">
        <v>0</v>
      </c>
      <c r="AK853">
        <v>3</v>
      </c>
      <c r="AL853">
        <v>11</v>
      </c>
      <c r="AM853">
        <v>0</v>
      </c>
      <c r="AN853">
        <f>marketing_campaign[[#This Row],[AcceptedCmp2]]+marketing_campaign[[#This Row],[AcceptedCmp1]]+marketing_campaign[[#This Row],[AcceptedCmp5]]+marketing_campaign[[#This Row],[AcceptedCmp4]]+marketing_campaign[[#This Row],[AcceptedCmp3]]+marketing_campaign[[#This Row],[Response]]</f>
        <v>0</v>
      </c>
      <c r="AO853" t="str" cm="1">
        <f t="array" ref="AO85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54" spans="1:41" x14ac:dyDescent="0.35">
      <c r="A854">
        <v>4856</v>
      </c>
      <c r="B854">
        <v>1957</v>
      </c>
      <c r="C854">
        <f t="shared" ca="1" si="26"/>
        <v>69</v>
      </c>
      <c r="D854" t="str" cm="1">
        <f t="array" aca="1" ref="D85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54" t="s">
        <v>37</v>
      </c>
      <c r="F854" t="s">
        <v>33</v>
      </c>
      <c r="G854" cm="1">
        <f t="array" ref="G854">_xlfn.IFS(marketing_campaign[[#This Row],[Marital_Status]]="Single",K854+L854+1,marketing_campaign[[#This Row],[Marital_Status]]="Together",K854+L854+2,marketing_campaign[[#This Row],[Marital_Status]]="Alone",K854+L854+1,marketing_campaign[[#This Row],[Marital_Status]]="Married",K854+L854+2,marketing_campaign[[#This Row],[Marital_Status]]="Divorced",K854+L854+1,marketing_campaign[[#This Row],[Marital_Status]]="YOLO",K854+L854+1,marketing_campaign[[#This Row],[Marital_Status]]="Absurd",K854+L854+1,marketing_campaign[[#This Row],[Marital_Status]]="Widow",K854+L854+1)</f>
        <v>2</v>
      </c>
      <c r="H854" t="str" cm="1">
        <f t="array" ref="H854">_xlfn.IFS(marketing_campaign[[#This Row],[Family_size]]=1,"Family_with_one_child",marketing_campaign[[#This Row],[Family_size]]&gt;1,"Family_with_more_children")</f>
        <v>Family_with_more_children</v>
      </c>
      <c r="I854">
        <v>82347</v>
      </c>
      <c r="J854" t="str">
        <f>IF(marketing_campaign[[#This Row],[Income]]&gt;=Sheet21!B904,"high_income","low_income")</f>
        <v>high_income</v>
      </c>
      <c r="K854">
        <v>0</v>
      </c>
      <c r="L854">
        <v>0</v>
      </c>
      <c r="M854" s="1">
        <v>41219</v>
      </c>
      <c r="N854">
        <v>38</v>
      </c>
      <c r="O854" t="str" cm="1">
        <f t="array" ref="O854">_xlfn.IFS(AND(marketing_campaign[[#This Row],[Recency]]&gt;=0,marketing_campaign[[#This Row],[Recency]]&lt;=14),"Early Recency",AND(marketing_campaign[[#This Row],[Recency]]&gt;=15,marketing_campaign[[#This Row],[Recency]]&lt;=31),"Mid-Recency",marketing_campaign[[#This Row],[Recency]]&gt;=32,"high Recency")</f>
        <v>high Recency</v>
      </c>
      <c r="P854">
        <v>556</v>
      </c>
      <c r="Q854">
        <v>54</v>
      </c>
      <c r="R854">
        <v>845</v>
      </c>
      <c r="S854">
        <v>202</v>
      </c>
      <c r="T854">
        <v>133</v>
      </c>
      <c r="U854">
        <v>63</v>
      </c>
      <c r="V854">
        <f>marketing_campaign[[#This Row],[MntGoldProds]]+marketing_campaign[[#This Row],[MntSweetProducts]]+marketing_campaign[[#This Row],[MntFishProducts]]+marketing_campaign[[#This Row],[MntMeatProducts]]+marketing_campaign[[#This Row],[MntFruits]]+marketing_campaign[[#This Row],[MntWines]]</f>
        <v>1853</v>
      </c>
      <c r="W854">
        <v>1</v>
      </c>
      <c r="X854">
        <v>7</v>
      </c>
      <c r="Y854">
        <v>7</v>
      </c>
      <c r="Z854">
        <v>10</v>
      </c>
      <c r="AA854">
        <f t="shared" si="27"/>
        <v>25</v>
      </c>
      <c r="AB854" t="str" cm="1">
        <f t="array" ref="AB854">_xlfn.IFS(AND(AA854&gt;=0,AA854&lt;=15),"low purchase",AND(AA854&gt;=16,AA854&lt;=30),"mid purchase",AA854&gt;=31,"high purchase")</f>
        <v>mid purchase</v>
      </c>
      <c r="AC854">
        <v>3</v>
      </c>
      <c r="AD854" t="str">
        <f>IF(marketing_campaign[[#This Row],[NumWebVisitsMonth]]&gt;=5.3,"higher_webvists","lower_webvisits")</f>
        <v>lower_webvisits</v>
      </c>
      <c r="AE854">
        <v>1</v>
      </c>
      <c r="AF854">
        <v>0</v>
      </c>
      <c r="AG854">
        <v>0</v>
      </c>
      <c r="AH854">
        <v>1</v>
      </c>
      <c r="AI854">
        <v>0</v>
      </c>
      <c r="AJ854">
        <v>0</v>
      </c>
      <c r="AK854">
        <v>3</v>
      </c>
      <c r="AL854">
        <v>11</v>
      </c>
      <c r="AM854">
        <v>0</v>
      </c>
      <c r="AN854">
        <f>marketing_campaign[[#This Row],[AcceptedCmp2]]+marketing_campaign[[#This Row],[AcceptedCmp1]]+marketing_campaign[[#This Row],[AcceptedCmp5]]+marketing_campaign[[#This Row],[AcceptedCmp4]]+marketing_campaign[[#This Row],[AcceptedCmp3]]+marketing_campaign[[#This Row],[Response]]</f>
        <v>2</v>
      </c>
      <c r="AO854" t="str" cm="1">
        <f t="array" ref="AO85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855" spans="1:41" x14ac:dyDescent="0.35">
      <c r="A855">
        <v>7186</v>
      </c>
      <c r="B855">
        <v>1966</v>
      </c>
      <c r="C855">
        <f t="shared" ca="1" si="26"/>
        <v>60</v>
      </c>
      <c r="D855" t="str" cm="1">
        <f t="array" aca="1" ref="D85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55" t="s">
        <v>32</v>
      </c>
      <c r="F855" t="s">
        <v>31</v>
      </c>
      <c r="G855" cm="1">
        <f t="array" ref="G855">_xlfn.IFS(marketing_campaign[[#This Row],[Marital_Status]]="Single",K855+L855+1,marketing_campaign[[#This Row],[Marital_Status]]="Together",K855+L855+2,marketing_campaign[[#This Row],[Marital_Status]]="Alone",K855+L855+1,marketing_campaign[[#This Row],[Marital_Status]]="Married",K855+L855+2,marketing_campaign[[#This Row],[Marital_Status]]="Divorced",K855+L855+1,marketing_campaign[[#This Row],[Marital_Status]]="YOLO",K855+L855+1,marketing_campaign[[#This Row],[Marital_Status]]="Absurd",K855+L855+1,marketing_campaign[[#This Row],[Marital_Status]]="Widow",K855+L855+1)</f>
        <v>4</v>
      </c>
      <c r="H855" t="str" cm="1">
        <f t="array" ref="H855">_xlfn.IFS(marketing_campaign[[#This Row],[Family_size]]=1,"Family_with_one_child",marketing_campaign[[#This Row],[Family_size]]&gt;1,"Family_with_more_children")</f>
        <v>Family_with_more_children</v>
      </c>
      <c r="I855">
        <v>30843</v>
      </c>
      <c r="J855" t="str">
        <f>IF(marketing_campaign[[#This Row],[Income]]&gt;=Sheet21!B905,"high_income","low_income")</f>
        <v>high_income</v>
      </c>
      <c r="K855">
        <v>1</v>
      </c>
      <c r="L855">
        <v>1</v>
      </c>
      <c r="M855" s="1">
        <v>41785</v>
      </c>
      <c r="N855">
        <v>43</v>
      </c>
      <c r="O855" t="str" cm="1">
        <f t="array" ref="O855">_xlfn.IFS(AND(marketing_campaign[[#This Row],[Recency]]&gt;=0,marketing_campaign[[#This Row],[Recency]]&lt;=14),"Early Recency",AND(marketing_campaign[[#This Row],[Recency]]&gt;=15,marketing_campaign[[#This Row],[Recency]]&lt;=31),"Mid-Recency",marketing_campaign[[#This Row],[Recency]]&gt;=32,"high Recency")</f>
        <v>high Recency</v>
      </c>
      <c r="P855">
        <v>24</v>
      </c>
      <c r="Q855">
        <v>0</v>
      </c>
      <c r="R855">
        <v>2</v>
      </c>
      <c r="S855">
        <v>0</v>
      </c>
      <c r="T855">
        <v>0</v>
      </c>
      <c r="U855">
        <v>9</v>
      </c>
      <c r="V855">
        <f>marketing_campaign[[#This Row],[MntGoldProds]]+marketing_campaign[[#This Row],[MntSweetProducts]]+marketing_campaign[[#This Row],[MntFishProducts]]+marketing_campaign[[#This Row],[MntMeatProducts]]+marketing_campaign[[#This Row],[MntFruits]]+marketing_campaign[[#This Row],[MntWines]]</f>
        <v>35</v>
      </c>
      <c r="W855">
        <v>2</v>
      </c>
      <c r="X855">
        <v>1</v>
      </c>
      <c r="Y855">
        <v>1</v>
      </c>
      <c r="Z855">
        <v>2</v>
      </c>
      <c r="AA855">
        <f t="shared" si="27"/>
        <v>6</v>
      </c>
      <c r="AB855" t="str" cm="1">
        <f t="array" ref="AB855">_xlfn.IFS(AND(AA855&gt;=0,AA855&lt;=15),"low purchase",AND(AA855&gt;=16,AA855&lt;=30),"mid purchase",AA855&gt;=31,"high purchase")</f>
        <v>low purchase</v>
      </c>
      <c r="AC855">
        <v>5</v>
      </c>
      <c r="AD855" t="str">
        <f>IF(marketing_campaign[[#This Row],[NumWebVisitsMonth]]&gt;=5.3,"higher_webvists","lower_webvisits")</f>
        <v>lower_webvisits</v>
      </c>
      <c r="AE855">
        <v>1</v>
      </c>
      <c r="AF855">
        <v>0</v>
      </c>
      <c r="AG855">
        <v>0</v>
      </c>
      <c r="AH855">
        <v>0</v>
      </c>
      <c r="AI855">
        <v>0</v>
      </c>
      <c r="AJ855">
        <v>0</v>
      </c>
      <c r="AK855">
        <v>3</v>
      </c>
      <c r="AL855">
        <v>11</v>
      </c>
      <c r="AM855">
        <v>0</v>
      </c>
      <c r="AN855">
        <f>marketing_campaign[[#This Row],[AcceptedCmp2]]+marketing_campaign[[#This Row],[AcceptedCmp1]]+marketing_campaign[[#This Row],[AcceptedCmp5]]+marketing_campaign[[#This Row],[AcceptedCmp4]]+marketing_campaign[[#This Row],[AcceptedCmp3]]+marketing_campaign[[#This Row],[Response]]</f>
        <v>1</v>
      </c>
      <c r="AO855" t="str" cm="1">
        <f t="array" ref="AO85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856" spans="1:41" x14ac:dyDescent="0.35">
      <c r="A856">
        <v>5794</v>
      </c>
      <c r="B856">
        <v>1974</v>
      </c>
      <c r="C856">
        <f t="shared" ca="1" si="26"/>
        <v>52</v>
      </c>
      <c r="D856" t="str" cm="1">
        <f t="array" aca="1" ref="D85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56" t="s">
        <v>32</v>
      </c>
      <c r="F856" t="s">
        <v>33</v>
      </c>
      <c r="G856" cm="1">
        <f t="array" ref="G856">_xlfn.IFS(marketing_campaign[[#This Row],[Marital_Status]]="Single",K856+L856+1,marketing_campaign[[#This Row],[Marital_Status]]="Together",K856+L856+2,marketing_campaign[[#This Row],[Marital_Status]]="Alone",K856+L856+1,marketing_campaign[[#This Row],[Marital_Status]]="Married",K856+L856+2,marketing_campaign[[#This Row],[Marital_Status]]="Divorced",K856+L856+1,marketing_campaign[[#This Row],[Marital_Status]]="YOLO",K856+L856+1,marketing_campaign[[#This Row],[Marital_Status]]="Absurd",K856+L856+1,marketing_campaign[[#This Row],[Marital_Status]]="Widow",K856+L856+1)</f>
        <v>3</v>
      </c>
      <c r="H856" t="str" cm="1">
        <f t="array" ref="H856">_xlfn.IFS(marketing_campaign[[#This Row],[Family_size]]=1,"Family_with_one_child",marketing_campaign[[#This Row],[Family_size]]&gt;1,"Family_with_more_children")</f>
        <v>Family_with_more_children</v>
      </c>
      <c r="I856">
        <v>46374</v>
      </c>
      <c r="J856" t="str">
        <f>IF(marketing_campaign[[#This Row],[Income]]&gt;=Sheet21!B906,"high_income","low_income")</f>
        <v>high_income</v>
      </c>
      <c r="K856">
        <v>0</v>
      </c>
      <c r="L856">
        <v>1</v>
      </c>
      <c r="M856" s="1">
        <v>41715</v>
      </c>
      <c r="N856">
        <v>1</v>
      </c>
      <c r="O856" t="str" cm="1">
        <f t="array" ref="O856">_xlfn.IFS(AND(marketing_campaign[[#This Row],[Recency]]&gt;=0,marketing_campaign[[#This Row],[Recency]]&lt;=14),"Early Recency",AND(marketing_campaign[[#This Row],[Recency]]&gt;=15,marketing_campaign[[#This Row],[Recency]]&lt;=31),"Mid-Recency",marketing_campaign[[#This Row],[Recency]]&gt;=32,"high Recency")</f>
        <v>Early Recency</v>
      </c>
      <c r="P856">
        <v>408</v>
      </c>
      <c r="Q856">
        <v>0</v>
      </c>
      <c r="R856">
        <v>21</v>
      </c>
      <c r="S856">
        <v>0</v>
      </c>
      <c r="T856">
        <v>0</v>
      </c>
      <c r="U856">
        <v>17</v>
      </c>
      <c r="V856">
        <f>marketing_campaign[[#This Row],[MntGoldProds]]+marketing_campaign[[#This Row],[MntSweetProducts]]+marketing_campaign[[#This Row],[MntFishProducts]]+marketing_campaign[[#This Row],[MntMeatProducts]]+marketing_campaign[[#This Row],[MntFruits]]+marketing_campaign[[#This Row],[MntWines]]</f>
        <v>446</v>
      </c>
      <c r="W856">
        <v>3</v>
      </c>
      <c r="X856">
        <v>7</v>
      </c>
      <c r="Y856">
        <v>1</v>
      </c>
      <c r="Z856">
        <v>7</v>
      </c>
      <c r="AA856">
        <f t="shared" si="27"/>
        <v>18</v>
      </c>
      <c r="AB856" t="str" cm="1">
        <f t="array" ref="AB856">_xlfn.IFS(AND(AA856&gt;=0,AA856&lt;=15),"low purchase",AND(AA856&gt;=16,AA856&lt;=30),"mid purchase",AA856&gt;=31,"high purchase")</f>
        <v>mid purchase</v>
      </c>
      <c r="AC856">
        <v>8</v>
      </c>
      <c r="AD856" t="str">
        <f>IF(marketing_campaign[[#This Row],[NumWebVisitsMonth]]&gt;=5.3,"higher_webvists","lower_webvisits")</f>
        <v>higher_webvists</v>
      </c>
      <c r="AE856">
        <v>0</v>
      </c>
      <c r="AF856">
        <v>1</v>
      </c>
      <c r="AG856">
        <v>0</v>
      </c>
      <c r="AH856">
        <v>1</v>
      </c>
      <c r="AI856">
        <v>0</v>
      </c>
      <c r="AJ856">
        <v>0</v>
      </c>
      <c r="AK856">
        <v>3</v>
      </c>
      <c r="AL856">
        <v>11</v>
      </c>
      <c r="AM856">
        <v>1</v>
      </c>
      <c r="AN856">
        <f>marketing_campaign[[#This Row],[AcceptedCmp2]]+marketing_campaign[[#This Row],[AcceptedCmp1]]+marketing_campaign[[#This Row],[AcceptedCmp5]]+marketing_campaign[[#This Row],[AcceptedCmp4]]+marketing_campaign[[#This Row],[AcceptedCmp3]]+marketing_campaign[[#This Row],[Response]]</f>
        <v>3</v>
      </c>
      <c r="AO856" t="str" cm="1">
        <f t="array" ref="AO85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3/5 campaign accepted</v>
      </c>
    </row>
    <row r="857" spans="1:41" x14ac:dyDescent="0.35">
      <c r="A857">
        <v>1456</v>
      </c>
      <c r="B857">
        <v>1979</v>
      </c>
      <c r="C857">
        <f t="shared" ca="1" si="26"/>
        <v>47</v>
      </c>
      <c r="D857" t="str" cm="1">
        <f t="array" aca="1" ref="D85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57" t="s">
        <v>29</v>
      </c>
      <c r="F857" t="s">
        <v>30</v>
      </c>
      <c r="G857" cm="1">
        <f t="array" ref="G857">_xlfn.IFS(marketing_campaign[[#This Row],[Marital_Status]]="Single",K857+L857+1,marketing_campaign[[#This Row],[Marital_Status]]="Together",K857+L857+2,marketing_campaign[[#This Row],[Marital_Status]]="Alone",K857+L857+1,marketing_campaign[[#This Row],[Marital_Status]]="Married",K857+L857+2,marketing_campaign[[#This Row],[Marital_Status]]="Divorced",K857+L857+1,marketing_campaign[[#This Row],[Marital_Status]]="YOLO",K857+L857+1,marketing_campaign[[#This Row],[Marital_Status]]="Absurd",K857+L857+1,marketing_campaign[[#This Row],[Marital_Status]]="Widow",K857+L857+1)</f>
        <v>2</v>
      </c>
      <c r="H857" t="str" cm="1">
        <f t="array" ref="H857">_xlfn.IFS(marketing_campaign[[#This Row],[Family_size]]=1,"Family_with_one_child",marketing_campaign[[#This Row],[Family_size]]&gt;1,"Family_with_more_children")</f>
        <v>Family_with_more_children</v>
      </c>
      <c r="I857">
        <v>60474</v>
      </c>
      <c r="J857" t="str">
        <f>IF(marketing_campaign[[#This Row],[Income]]&gt;=Sheet21!B907,"high_income","low_income")</f>
        <v>high_income</v>
      </c>
      <c r="K857">
        <v>0</v>
      </c>
      <c r="L857">
        <v>1</v>
      </c>
      <c r="M857" s="1">
        <v>41365</v>
      </c>
      <c r="N857">
        <v>25</v>
      </c>
      <c r="O857" t="str" cm="1">
        <f t="array" ref="O857">_xlfn.IFS(AND(marketing_campaign[[#This Row],[Recency]]&gt;=0,marketing_campaign[[#This Row],[Recency]]&lt;=14),"Early Recency",AND(marketing_campaign[[#This Row],[Recency]]&gt;=15,marketing_campaign[[#This Row],[Recency]]&lt;=31),"Mid-Recency",marketing_campaign[[#This Row],[Recency]]&gt;=32,"high Recency")</f>
        <v>Mid-Recency</v>
      </c>
      <c r="P857">
        <v>265</v>
      </c>
      <c r="Q857">
        <v>199</v>
      </c>
      <c r="R857">
        <v>303</v>
      </c>
      <c r="S857">
        <v>234</v>
      </c>
      <c r="T857">
        <v>9</v>
      </c>
      <c r="U857">
        <v>170</v>
      </c>
      <c r="V857">
        <f>marketing_campaign[[#This Row],[MntGoldProds]]+marketing_campaign[[#This Row],[MntSweetProducts]]+marketing_campaign[[#This Row],[MntFishProducts]]+marketing_campaign[[#This Row],[MntMeatProducts]]+marketing_campaign[[#This Row],[MntFruits]]+marketing_campaign[[#This Row],[MntWines]]</f>
        <v>1180</v>
      </c>
      <c r="W857">
        <v>7</v>
      </c>
      <c r="X857">
        <v>10</v>
      </c>
      <c r="Y857">
        <v>2</v>
      </c>
      <c r="Z857">
        <v>12</v>
      </c>
      <c r="AA857">
        <f t="shared" si="27"/>
        <v>31</v>
      </c>
      <c r="AB857" t="str" cm="1">
        <f t="array" ref="AB857">_xlfn.IFS(AND(AA857&gt;=0,AA857&lt;=15),"low purchase",AND(AA857&gt;=16,AA857&lt;=30),"mid purchase",AA857&gt;=31,"high purchase")</f>
        <v>high purchase</v>
      </c>
      <c r="AC857">
        <v>7</v>
      </c>
      <c r="AD857" t="str">
        <f>IF(marketing_campaign[[#This Row],[NumWebVisitsMonth]]&gt;=5.3,"higher_webvists","lower_webvisits")</f>
        <v>higher_webvists</v>
      </c>
      <c r="AE857">
        <v>0</v>
      </c>
      <c r="AF857">
        <v>0</v>
      </c>
      <c r="AG857">
        <v>0</v>
      </c>
      <c r="AH857">
        <v>0</v>
      </c>
      <c r="AI857">
        <v>0</v>
      </c>
      <c r="AJ857">
        <v>0</v>
      </c>
      <c r="AK857">
        <v>3</v>
      </c>
      <c r="AL857">
        <v>11</v>
      </c>
      <c r="AM857">
        <v>0</v>
      </c>
      <c r="AN857">
        <f>marketing_campaign[[#This Row],[AcceptedCmp2]]+marketing_campaign[[#This Row],[AcceptedCmp1]]+marketing_campaign[[#This Row],[AcceptedCmp5]]+marketing_campaign[[#This Row],[AcceptedCmp4]]+marketing_campaign[[#This Row],[AcceptedCmp3]]+marketing_campaign[[#This Row],[Response]]</f>
        <v>0</v>
      </c>
      <c r="AO857" t="str" cm="1">
        <f t="array" ref="AO85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58" spans="1:41" x14ac:dyDescent="0.35">
      <c r="A858">
        <v>4877</v>
      </c>
      <c r="B858">
        <v>1973</v>
      </c>
      <c r="C858">
        <f t="shared" ca="1" si="26"/>
        <v>53</v>
      </c>
      <c r="D858" t="str" cm="1">
        <f t="array" aca="1" ref="D85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58" t="s">
        <v>34</v>
      </c>
      <c r="F858" t="s">
        <v>33</v>
      </c>
      <c r="G858" cm="1">
        <f t="array" ref="G858">_xlfn.IFS(marketing_campaign[[#This Row],[Marital_Status]]="Single",K858+L858+1,marketing_campaign[[#This Row],[Marital_Status]]="Together",K858+L858+2,marketing_campaign[[#This Row],[Marital_Status]]="Alone",K858+L858+1,marketing_campaign[[#This Row],[Marital_Status]]="Married",K858+L858+2,marketing_campaign[[#This Row],[Marital_Status]]="Divorced",K858+L858+1,marketing_campaign[[#This Row],[Marital_Status]]="YOLO",K858+L858+1,marketing_campaign[[#This Row],[Marital_Status]]="Absurd",K858+L858+1,marketing_campaign[[#This Row],[Marital_Status]]="Widow",K858+L858+1)</f>
        <v>3</v>
      </c>
      <c r="H858" t="str" cm="1">
        <f t="array" ref="H858">_xlfn.IFS(marketing_campaign[[#This Row],[Family_size]]=1,"Family_with_one_child",marketing_campaign[[#This Row],[Family_size]]&gt;1,"Family_with_more_children")</f>
        <v>Family_with_more_children</v>
      </c>
      <c r="I858">
        <v>38576</v>
      </c>
      <c r="J858" t="str">
        <f>IF(marketing_campaign[[#This Row],[Income]]&gt;=Sheet21!B908,"high_income","low_income")</f>
        <v>high_income</v>
      </c>
      <c r="K858">
        <v>0</v>
      </c>
      <c r="L858">
        <v>1</v>
      </c>
      <c r="M858" s="1">
        <v>41702</v>
      </c>
      <c r="N858">
        <v>2</v>
      </c>
      <c r="O858" t="str" cm="1">
        <f t="array" ref="O858">_xlfn.IFS(AND(marketing_campaign[[#This Row],[Recency]]&gt;=0,marketing_campaign[[#This Row],[Recency]]&lt;=14),"Early Recency",AND(marketing_campaign[[#This Row],[Recency]]&gt;=15,marketing_campaign[[#This Row],[Recency]]&lt;=31),"Mid-Recency",marketing_campaign[[#This Row],[Recency]]&gt;=32,"high Recency")</f>
        <v>Early Recency</v>
      </c>
      <c r="P858">
        <v>34</v>
      </c>
      <c r="Q858">
        <v>0</v>
      </c>
      <c r="R858">
        <v>7</v>
      </c>
      <c r="S858">
        <v>0</v>
      </c>
      <c r="T858">
        <v>0</v>
      </c>
      <c r="U858">
        <v>0</v>
      </c>
      <c r="V858">
        <f>marketing_campaign[[#This Row],[MntGoldProds]]+marketing_campaign[[#This Row],[MntSweetProducts]]+marketing_campaign[[#This Row],[MntFishProducts]]+marketing_campaign[[#This Row],[MntMeatProducts]]+marketing_campaign[[#This Row],[MntFruits]]+marketing_campaign[[#This Row],[MntWines]]</f>
        <v>41</v>
      </c>
      <c r="W858">
        <v>1</v>
      </c>
      <c r="X858">
        <v>1</v>
      </c>
      <c r="Y858">
        <v>0</v>
      </c>
      <c r="Z858">
        <v>3</v>
      </c>
      <c r="AA858">
        <f t="shared" si="27"/>
        <v>5</v>
      </c>
      <c r="AB858" t="str" cm="1">
        <f t="array" ref="AB858">_xlfn.IFS(AND(AA858&gt;=0,AA858&lt;=15),"low purchase",AND(AA858&gt;=16,AA858&lt;=30),"mid purchase",AA858&gt;=31,"high purchase")</f>
        <v>low purchase</v>
      </c>
      <c r="AC858">
        <v>7</v>
      </c>
      <c r="AD858" t="str">
        <f>IF(marketing_campaign[[#This Row],[NumWebVisitsMonth]]&gt;=5.3,"higher_webvists","lower_webvisits")</f>
        <v>higher_webvists</v>
      </c>
      <c r="AE858">
        <v>0</v>
      </c>
      <c r="AF858">
        <v>0</v>
      </c>
      <c r="AG858">
        <v>0</v>
      </c>
      <c r="AH858">
        <v>0</v>
      </c>
      <c r="AI858">
        <v>0</v>
      </c>
      <c r="AJ858">
        <v>0</v>
      </c>
      <c r="AK858">
        <v>3</v>
      </c>
      <c r="AL858">
        <v>11</v>
      </c>
      <c r="AM858">
        <v>0</v>
      </c>
      <c r="AN858">
        <f>marketing_campaign[[#This Row],[AcceptedCmp2]]+marketing_campaign[[#This Row],[AcceptedCmp1]]+marketing_campaign[[#This Row],[AcceptedCmp5]]+marketing_campaign[[#This Row],[AcceptedCmp4]]+marketing_campaign[[#This Row],[AcceptedCmp3]]+marketing_campaign[[#This Row],[Response]]</f>
        <v>0</v>
      </c>
      <c r="AO858" t="str" cm="1">
        <f t="array" ref="AO85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59" spans="1:41" x14ac:dyDescent="0.35">
      <c r="A859">
        <v>425</v>
      </c>
      <c r="B859">
        <v>1985</v>
      </c>
      <c r="C859">
        <f t="shared" ca="1" si="26"/>
        <v>41</v>
      </c>
      <c r="D859" t="str" cm="1">
        <f t="array" aca="1" ref="D85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859" t="s">
        <v>29</v>
      </c>
      <c r="F859" t="s">
        <v>33</v>
      </c>
      <c r="G859" cm="1">
        <f t="array" ref="G859">_xlfn.IFS(marketing_campaign[[#This Row],[Marital_Status]]="Single",K859+L859+1,marketing_campaign[[#This Row],[Marital_Status]]="Together",K859+L859+2,marketing_campaign[[#This Row],[Marital_Status]]="Alone",K859+L859+1,marketing_campaign[[#This Row],[Marital_Status]]="Married",K859+L859+2,marketing_campaign[[#This Row],[Marital_Status]]="Divorced",K859+L859+1,marketing_campaign[[#This Row],[Marital_Status]]="YOLO",K859+L859+1,marketing_campaign[[#This Row],[Marital_Status]]="Absurd",K859+L859+1,marketing_campaign[[#This Row],[Marital_Status]]="Widow",K859+L859+1)</f>
        <v>4</v>
      </c>
      <c r="H859" t="str" cm="1">
        <f t="array" ref="H859">_xlfn.IFS(marketing_campaign[[#This Row],[Family_size]]=1,"Family_with_one_child",marketing_campaign[[#This Row],[Family_size]]&gt;1,"Family_with_more_children")</f>
        <v>Family_with_more_children</v>
      </c>
      <c r="I859">
        <v>55357</v>
      </c>
      <c r="J859" t="str">
        <f>IF(marketing_campaign[[#This Row],[Income]]&gt;=Sheet21!B909,"high_income","low_income")</f>
        <v>high_income</v>
      </c>
      <c r="K859">
        <v>2</v>
      </c>
      <c r="L859">
        <v>0</v>
      </c>
      <c r="M859" s="1">
        <v>41324</v>
      </c>
      <c r="N859">
        <v>66</v>
      </c>
      <c r="O859" t="str" cm="1">
        <f t="array" ref="O859">_xlfn.IFS(AND(marketing_campaign[[#This Row],[Recency]]&gt;=0,marketing_campaign[[#This Row],[Recency]]&lt;=14),"Early Recency",AND(marketing_campaign[[#This Row],[Recency]]&gt;=15,marketing_campaign[[#This Row],[Recency]]&lt;=31),"Mid-Recency",marketing_campaign[[#This Row],[Recency]]&gt;=32,"high Recency")</f>
        <v>high Recency</v>
      </c>
      <c r="P859">
        <v>374</v>
      </c>
      <c r="Q859">
        <v>64</v>
      </c>
      <c r="R859">
        <v>116</v>
      </c>
      <c r="S859">
        <v>84</v>
      </c>
      <c r="T859">
        <v>25</v>
      </c>
      <c r="U859">
        <v>64</v>
      </c>
      <c r="V859">
        <f>marketing_campaign[[#This Row],[MntGoldProds]]+marketing_campaign[[#This Row],[MntSweetProducts]]+marketing_campaign[[#This Row],[MntFishProducts]]+marketing_campaign[[#This Row],[MntMeatProducts]]+marketing_campaign[[#This Row],[MntFruits]]+marketing_campaign[[#This Row],[MntWines]]</f>
        <v>727</v>
      </c>
      <c r="W859">
        <v>3</v>
      </c>
      <c r="X859">
        <v>6</v>
      </c>
      <c r="Y859">
        <v>2</v>
      </c>
      <c r="Z859">
        <v>11</v>
      </c>
      <c r="AA859">
        <f t="shared" si="27"/>
        <v>22</v>
      </c>
      <c r="AB859" t="str" cm="1">
        <f t="array" ref="AB859">_xlfn.IFS(AND(AA859&gt;=0,AA859&lt;=15),"low purchase",AND(AA859&gt;=16,AA859&lt;=30),"mid purchase",AA859&gt;=31,"high purchase")</f>
        <v>mid purchase</v>
      </c>
      <c r="AC859">
        <v>5</v>
      </c>
      <c r="AD859" t="str">
        <f>IF(marketing_campaign[[#This Row],[NumWebVisitsMonth]]&gt;=5.3,"higher_webvists","lower_webvisits")</f>
        <v>lower_webvisits</v>
      </c>
      <c r="AE859">
        <v>0</v>
      </c>
      <c r="AF859">
        <v>0</v>
      </c>
      <c r="AG859">
        <v>0</v>
      </c>
      <c r="AH859">
        <v>0</v>
      </c>
      <c r="AI859">
        <v>0</v>
      </c>
      <c r="AJ859">
        <v>0</v>
      </c>
      <c r="AK859">
        <v>3</v>
      </c>
      <c r="AL859">
        <v>11</v>
      </c>
      <c r="AM859">
        <v>0</v>
      </c>
      <c r="AN859">
        <f>marketing_campaign[[#This Row],[AcceptedCmp2]]+marketing_campaign[[#This Row],[AcceptedCmp1]]+marketing_campaign[[#This Row],[AcceptedCmp5]]+marketing_campaign[[#This Row],[AcceptedCmp4]]+marketing_campaign[[#This Row],[AcceptedCmp3]]+marketing_campaign[[#This Row],[Response]]</f>
        <v>0</v>
      </c>
      <c r="AO859" t="str" cm="1">
        <f t="array" ref="AO85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60" spans="1:41" x14ac:dyDescent="0.35">
      <c r="A860">
        <v>3007</v>
      </c>
      <c r="B860">
        <v>1966</v>
      </c>
      <c r="C860">
        <f t="shared" ca="1" si="26"/>
        <v>60</v>
      </c>
      <c r="D860" t="str" cm="1">
        <f t="array" aca="1" ref="D86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60" t="s">
        <v>29</v>
      </c>
      <c r="F860" t="s">
        <v>31</v>
      </c>
      <c r="G860" cm="1">
        <f t="array" ref="G860">_xlfn.IFS(marketing_campaign[[#This Row],[Marital_Status]]="Single",K860+L860+1,marketing_campaign[[#This Row],[Marital_Status]]="Together",K860+L860+2,marketing_campaign[[#This Row],[Marital_Status]]="Alone",K860+L860+1,marketing_campaign[[#This Row],[Marital_Status]]="Married",K860+L860+2,marketing_campaign[[#This Row],[Marital_Status]]="Divorced",K860+L860+1,marketing_campaign[[#This Row],[Marital_Status]]="YOLO",K860+L860+1,marketing_campaign[[#This Row],[Marital_Status]]="Absurd",K860+L860+1,marketing_campaign[[#This Row],[Marital_Status]]="Widow",K860+L860+1)</f>
        <v>4</v>
      </c>
      <c r="H860" t="str" cm="1">
        <f t="array" ref="H860">_xlfn.IFS(marketing_campaign[[#This Row],[Family_size]]=1,"Family_with_one_child",marketing_campaign[[#This Row],[Family_size]]&gt;1,"Family_with_more_children")</f>
        <v>Family_with_more_children</v>
      </c>
      <c r="I860">
        <v>37758</v>
      </c>
      <c r="J860" t="str">
        <f>IF(marketing_campaign[[#This Row],[Income]]&gt;=Sheet21!B910,"high_income","low_income")</f>
        <v>high_income</v>
      </c>
      <c r="K860">
        <v>1</v>
      </c>
      <c r="L860">
        <v>1</v>
      </c>
      <c r="M860" s="1">
        <v>41186</v>
      </c>
      <c r="N860">
        <v>49</v>
      </c>
      <c r="O860" t="str" cm="1">
        <f t="array" ref="O860">_xlfn.IFS(AND(marketing_campaign[[#This Row],[Recency]]&gt;=0,marketing_campaign[[#This Row],[Recency]]&lt;=14),"Early Recency",AND(marketing_campaign[[#This Row],[Recency]]&gt;=15,marketing_campaign[[#This Row],[Recency]]&lt;=31),"Mid-Recency",marketing_campaign[[#This Row],[Recency]]&gt;=32,"high Recency")</f>
        <v>high Recency</v>
      </c>
      <c r="P860">
        <v>27</v>
      </c>
      <c r="Q860">
        <v>2</v>
      </c>
      <c r="R860">
        <v>10</v>
      </c>
      <c r="S860">
        <v>0</v>
      </c>
      <c r="T860">
        <v>0</v>
      </c>
      <c r="U860">
        <v>1</v>
      </c>
      <c r="V860">
        <f>marketing_campaign[[#This Row],[MntGoldProds]]+marketing_campaign[[#This Row],[MntSweetProducts]]+marketing_campaign[[#This Row],[MntFishProducts]]+marketing_campaign[[#This Row],[MntMeatProducts]]+marketing_campaign[[#This Row],[MntFruits]]+marketing_campaign[[#This Row],[MntWines]]</f>
        <v>40</v>
      </c>
      <c r="W860">
        <v>2</v>
      </c>
      <c r="X860">
        <v>1</v>
      </c>
      <c r="Y860">
        <v>0</v>
      </c>
      <c r="Z860">
        <v>3</v>
      </c>
      <c r="AA860">
        <f t="shared" si="27"/>
        <v>6</v>
      </c>
      <c r="AB860" t="str" cm="1">
        <f t="array" ref="AB860">_xlfn.IFS(AND(AA860&gt;=0,AA860&lt;=15),"low purchase",AND(AA860&gt;=16,AA860&lt;=30),"mid purchase",AA860&gt;=31,"high purchase")</f>
        <v>low purchase</v>
      </c>
      <c r="AC860">
        <v>8</v>
      </c>
      <c r="AD860" t="str">
        <f>IF(marketing_campaign[[#This Row],[NumWebVisitsMonth]]&gt;=5.3,"higher_webvists","lower_webvisits")</f>
        <v>higher_webvists</v>
      </c>
      <c r="AE860">
        <v>0</v>
      </c>
      <c r="AF860">
        <v>0</v>
      </c>
      <c r="AG860">
        <v>0</v>
      </c>
      <c r="AH860">
        <v>0</v>
      </c>
      <c r="AI860">
        <v>0</v>
      </c>
      <c r="AJ860">
        <v>0</v>
      </c>
      <c r="AK860">
        <v>3</v>
      </c>
      <c r="AL860">
        <v>11</v>
      </c>
      <c r="AM860">
        <v>0</v>
      </c>
      <c r="AN860">
        <f>marketing_campaign[[#This Row],[AcceptedCmp2]]+marketing_campaign[[#This Row],[AcceptedCmp1]]+marketing_campaign[[#This Row],[AcceptedCmp5]]+marketing_campaign[[#This Row],[AcceptedCmp4]]+marketing_campaign[[#This Row],[AcceptedCmp3]]+marketing_campaign[[#This Row],[Response]]</f>
        <v>0</v>
      </c>
      <c r="AO860" t="str" cm="1">
        <f t="array" ref="AO86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61" spans="1:41" x14ac:dyDescent="0.35">
      <c r="A861">
        <v>1031</v>
      </c>
      <c r="B861">
        <v>1989</v>
      </c>
      <c r="C861">
        <f t="shared" ca="1" si="26"/>
        <v>37</v>
      </c>
      <c r="D861" t="str" cm="1">
        <f t="array" aca="1" ref="D86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861" t="s">
        <v>37</v>
      </c>
      <c r="F861" t="s">
        <v>33</v>
      </c>
      <c r="G861" cm="1">
        <f t="array" ref="G861">_xlfn.IFS(marketing_campaign[[#This Row],[Marital_Status]]="Single",K861+L861+1,marketing_campaign[[#This Row],[Marital_Status]]="Together",K861+L861+2,marketing_campaign[[#This Row],[Marital_Status]]="Alone",K861+L861+1,marketing_campaign[[#This Row],[Marital_Status]]="Married",K861+L861+2,marketing_campaign[[#This Row],[Marital_Status]]="Divorced",K861+L861+1,marketing_campaign[[#This Row],[Marital_Status]]="YOLO",K861+L861+1,marketing_campaign[[#This Row],[Marital_Status]]="Absurd",K861+L861+1,marketing_campaign[[#This Row],[Marital_Status]]="Widow",K861+L861+1)</f>
        <v>2</v>
      </c>
      <c r="H861" t="str" cm="1">
        <f t="array" ref="H861">_xlfn.IFS(marketing_campaign[[#This Row],[Family_size]]=1,"Family_with_one_child",marketing_campaign[[#This Row],[Family_size]]&gt;1,"Family_with_more_children")</f>
        <v>Family_with_more_children</v>
      </c>
      <c r="I861">
        <v>85710</v>
      </c>
      <c r="J861" t="str">
        <f>IF(marketing_campaign[[#This Row],[Income]]&gt;=Sheet21!B911,"high_income","low_income")</f>
        <v>high_income</v>
      </c>
      <c r="K861">
        <v>0</v>
      </c>
      <c r="L861">
        <v>0</v>
      </c>
      <c r="M861" s="1">
        <v>41399</v>
      </c>
      <c r="N861">
        <v>5</v>
      </c>
      <c r="O861" t="str" cm="1">
        <f t="array" ref="O861">_xlfn.IFS(AND(marketing_campaign[[#This Row],[Recency]]&gt;=0,marketing_campaign[[#This Row],[Recency]]&lt;=14),"Early Recency",AND(marketing_campaign[[#This Row],[Recency]]&gt;=15,marketing_campaign[[#This Row],[Recency]]&lt;=31),"Mid-Recency",marketing_campaign[[#This Row],[Recency]]&gt;=32,"high Recency")</f>
        <v>Early Recency</v>
      </c>
      <c r="P861">
        <v>600</v>
      </c>
      <c r="Q861">
        <v>20</v>
      </c>
      <c r="R861">
        <v>350</v>
      </c>
      <c r="S861">
        <v>29</v>
      </c>
      <c r="T861">
        <v>30</v>
      </c>
      <c r="U861">
        <v>33</v>
      </c>
      <c r="V861">
        <f>marketing_campaign[[#This Row],[MntGoldProds]]+marketing_campaign[[#This Row],[MntSweetProducts]]+marketing_campaign[[#This Row],[MntFishProducts]]+marketing_campaign[[#This Row],[MntMeatProducts]]+marketing_campaign[[#This Row],[MntFruits]]+marketing_campaign[[#This Row],[MntWines]]</f>
        <v>1062</v>
      </c>
      <c r="W861">
        <v>1</v>
      </c>
      <c r="X861">
        <v>6</v>
      </c>
      <c r="Y861">
        <v>9</v>
      </c>
      <c r="Z861">
        <v>10</v>
      </c>
      <c r="AA861">
        <f t="shared" si="27"/>
        <v>26</v>
      </c>
      <c r="AB861" t="str" cm="1">
        <f t="array" ref="AB861">_xlfn.IFS(AND(AA861&gt;=0,AA861&lt;=15),"low purchase",AND(AA861&gt;=16,AA861&lt;=30),"mid purchase",AA861&gt;=31,"high purchase")</f>
        <v>mid purchase</v>
      </c>
      <c r="AC861">
        <v>2</v>
      </c>
      <c r="AD861" t="str">
        <f>IF(marketing_campaign[[#This Row],[NumWebVisitsMonth]]&gt;=5.3,"higher_webvists","lower_webvisits")</f>
        <v>lower_webvisits</v>
      </c>
      <c r="AE861">
        <v>0</v>
      </c>
      <c r="AF861">
        <v>0</v>
      </c>
      <c r="AG861">
        <v>1</v>
      </c>
      <c r="AH861">
        <v>0</v>
      </c>
      <c r="AI861">
        <v>0</v>
      </c>
      <c r="AJ861">
        <v>0</v>
      </c>
      <c r="AK861">
        <v>3</v>
      </c>
      <c r="AL861">
        <v>11</v>
      </c>
      <c r="AM861">
        <v>0</v>
      </c>
      <c r="AN861">
        <f>marketing_campaign[[#This Row],[AcceptedCmp2]]+marketing_campaign[[#This Row],[AcceptedCmp1]]+marketing_campaign[[#This Row],[AcceptedCmp5]]+marketing_campaign[[#This Row],[AcceptedCmp4]]+marketing_campaign[[#This Row],[AcceptedCmp3]]+marketing_campaign[[#This Row],[Response]]</f>
        <v>1</v>
      </c>
      <c r="AO861" t="str" cm="1">
        <f t="array" ref="AO86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862" spans="1:41" x14ac:dyDescent="0.35">
      <c r="A862">
        <v>4297</v>
      </c>
      <c r="B862">
        <v>1969</v>
      </c>
      <c r="C862">
        <f t="shared" ca="1" si="26"/>
        <v>57</v>
      </c>
      <c r="D862" t="str" cm="1">
        <f t="array" aca="1" ref="D86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62" t="s">
        <v>29</v>
      </c>
      <c r="F862" t="s">
        <v>31</v>
      </c>
      <c r="G862" cm="1">
        <f t="array" ref="G862">_xlfn.IFS(marketing_campaign[[#This Row],[Marital_Status]]="Single",K862+L862+1,marketing_campaign[[#This Row],[Marital_Status]]="Together",K862+L862+2,marketing_campaign[[#This Row],[Marital_Status]]="Alone",K862+L862+1,marketing_campaign[[#This Row],[Marital_Status]]="Married",K862+L862+2,marketing_campaign[[#This Row],[Marital_Status]]="Divorced",K862+L862+1,marketing_campaign[[#This Row],[Marital_Status]]="YOLO",K862+L862+1,marketing_campaign[[#This Row],[Marital_Status]]="Absurd",K862+L862+1,marketing_campaign[[#This Row],[Marital_Status]]="Widow",K862+L862+1)</f>
        <v>3</v>
      </c>
      <c r="H862" t="str" cm="1">
        <f t="array" ref="H862">_xlfn.IFS(marketing_campaign[[#This Row],[Family_size]]=1,"Family_with_one_child",marketing_campaign[[#This Row],[Family_size]]&gt;1,"Family_with_more_children")</f>
        <v>Family_with_more_children</v>
      </c>
      <c r="I862">
        <v>23228</v>
      </c>
      <c r="J862" t="str">
        <f>IF(marketing_campaign[[#This Row],[Income]]&gt;=Sheet21!B912,"high_income","low_income")</f>
        <v>high_income</v>
      </c>
      <c r="K862">
        <v>1</v>
      </c>
      <c r="L862">
        <v>0</v>
      </c>
      <c r="M862" s="1">
        <v>41665</v>
      </c>
      <c r="N862">
        <v>71</v>
      </c>
      <c r="O862" t="str" cm="1">
        <f t="array" ref="O862">_xlfn.IFS(AND(marketing_campaign[[#This Row],[Recency]]&gt;=0,marketing_campaign[[#This Row],[Recency]]&lt;=14),"Early Recency",AND(marketing_campaign[[#This Row],[Recency]]&gt;=15,marketing_campaign[[#This Row],[Recency]]&lt;=31),"Mid-Recency",marketing_campaign[[#This Row],[Recency]]&gt;=32,"high Recency")</f>
        <v>high Recency</v>
      </c>
      <c r="P862">
        <v>13</v>
      </c>
      <c r="Q862">
        <v>2</v>
      </c>
      <c r="R862">
        <v>18</v>
      </c>
      <c r="S862">
        <v>6</v>
      </c>
      <c r="T862">
        <v>1</v>
      </c>
      <c r="U862">
        <v>0</v>
      </c>
      <c r="V862">
        <f>marketing_campaign[[#This Row],[MntGoldProds]]+marketing_campaign[[#This Row],[MntSweetProducts]]+marketing_campaign[[#This Row],[MntFishProducts]]+marketing_campaign[[#This Row],[MntMeatProducts]]+marketing_campaign[[#This Row],[MntFruits]]+marketing_campaign[[#This Row],[MntWines]]</f>
        <v>40</v>
      </c>
      <c r="W862">
        <v>2</v>
      </c>
      <c r="X862">
        <v>2</v>
      </c>
      <c r="Y862">
        <v>0</v>
      </c>
      <c r="Z862">
        <v>3</v>
      </c>
      <c r="AA862">
        <f t="shared" si="27"/>
        <v>7</v>
      </c>
      <c r="AB862" t="str" cm="1">
        <f t="array" ref="AB862">_xlfn.IFS(AND(AA862&gt;=0,AA862&lt;=15),"low purchase",AND(AA862&gt;=16,AA862&lt;=30),"mid purchase",AA862&gt;=31,"high purchase")</f>
        <v>low purchase</v>
      </c>
      <c r="AC862">
        <v>8</v>
      </c>
      <c r="AD862" t="str">
        <f>IF(marketing_campaign[[#This Row],[NumWebVisitsMonth]]&gt;=5.3,"higher_webvists","lower_webvisits")</f>
        <v>higher_webvists</v>
      </c>
      <c r="AE862">
        <v>0</v>
      </c>
      <c r="AF862">
        <v>0</v>
      </c>
      <c r="AG862">
        <v>0</v>
      </c>
      <c r="AH862">
        <v>0</v>
      </c>
      <c r="AI862">
        <v>0</v>
      </c>
      <c r="AJ862">
        <v>0</v>
      </c>
      <c r="AK862">
        <v>3</v>
      </c>
      <c r="AL862">
        <v>11</v>
      </c>
      <c r="AM862">
        <v>0</v>
      </c>
      <c r="AN862">
        <f>marketing_campaign[[#This Row],[AcceptedCmp2]]+marketing_campaign[[#This Row],[AcceptedCmp1]]+marketing_campaign[[#This Row],[AcceptedCmp5]]+marketing_campaign[[#This Row],[AcceptedCmp4]]+marketing_campaign[[#This Row],[AcceptedCmp3]]+marketing_campaign[[#This Row],[Response]]</f>
        <v>0</v>
      </c>
      <c r="AO862" t="str" cm="1">
        <f t="array" ref="AO86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63" spans="1:41" x14ac:dyDescent="0.35">
      <c r="A863">
        <v>807</v>
      </c>
      <c r="B863">
        <v>1969</v>
      </c>
      <c r="C863">
        <f t="shared" ca="1" si="26"/>
        <v>57</v>
      </c>
      <c r="D863" t="str" cm="1">
        <f t="array" aca="1" ref="D86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63" t="s">
        <v>34</v>
      </c>
      <c r="F863" t="s">
        <v>31</v>
      </c>
      <c r="G863" cm="1">
        <f t="array" ref="G863">_xlfn.IFS(marketing_campaign[[#This Row],[Marital_Status]]="Single",K863+L863+1,marketing_campaign[[#This Row],[Marital_Status]]="Together",K863+L863+2,marketing_campaign[[#This Row],[Marital_Status]]="Alone",K863+L863+1,marketing_campaign[[#This Row],[Marital_Status]]="Married",K863+L863+2,marketing_campaign[[#This Row],[Marital_Status]]="Divorced",K863+L863+1,marketing_campaign[[#This Row],[Marital_Status]]="YOLO",K863+L863+1,marketing_campaign[[#This Row],[Marital_Status]]="Absurd",K863+L863+1,marketing_campaign[[#This Row],[Marital_Status]]="Widow",K863+L863+1)</f>
        <v>4</v>
      </c>
      <c r="H863" t="str" cm="1">
        <f t="array" ref="H863">_xlfn.IFS(marketing_campaign[[#This Row],[Family_size]]=1,"Family_with_one_child",marketing_campaign[[#This Row],[Family_size]]&gt;1,"Family_with_more_children")</f>
        <v>Family_with_more_children</v>
      </c>
      <c r="I863">
        <v>44602</v>
      </c>
      <c r="J863" t="str">
        <f>IF(marketing_campaign[[#This Row],[Income]]&gt;=Sheet21!B913,"high_income","low_income")</f>
        <v>high_income</v>
      </c>
      <c r="K863">
        <v>1</v>
      </c>
      <c r="L863">
        <v>1</v>
      </c>
      <c r="M863" s="1">
        <v>41685</v>
      </c>
      <c r="N863">
        <v>35</v>
      </c>
      <c r="O863" t="str" cm="1">
        <f t="array" ref="O863">_xlfn.IFS(AND(marketing_campaign[[#This Row],[Recency]]&gt;=0,marketing_campaign[[#This Row],[Recency]]&lt;=14),"Early Recency",AND(marketing_campaign[[#This Row],[Recency]]&gt;=15,marketing_campaign[[#This Row],[Recency]]&lt;=31),"Mid-Recency",marketing_campaign[[#This Row],[Recency]]&gt;=32,"high Recency")</f>
        <v>high Recency</v>
      </c>
      <c r="P863">
        <v>167</v>
      </c>
      <c r="Q863">
        <v>2</v>
      </c>
      <c r="R863">
        <v>89</v>
      </c>
      <c r="S863">
        <v>0</v>
      </c>
      <c r="T863">
        <v>0</v>
      </c>
      <c r="U863">
        <v>34</v>
      </c>
      <c r="V863">
        <f>marketing_campaign[[#This Row],[MntGoldProds]]+marketing_campaign[[#This Row],[MntSweetProducts]]+marketing_campaign[[#This Row],[MntFishProducts]]+marketing_campaign[[#This Row],[MntMeatProducts]]+marketing_campaign[[#This Row],[MntFruits]]+marketing_campaign[[#This Row],[MntWines]]</f>
        <v>292</v>
      </c>
      <c r="W863">
        <v>6</v>
      </c>
      <c r="X863">
        <v>6</v>
      </c>
      <c r="Y863">
        <v>1</v>
      </c>
      <c r="Z863">
        <v>4</v>
      </c>
      <c r="AA863">
        <f t="shared" si="27"/>
        <v>17</v>
      </c>
      <c r="AB863" t="str" cm="1">
        <f t="array" ref="AB863">_xlfn.IFS(AND(AA863&gt;=0,AA863&lt;=15),"low purchase",AND(AA863&gt;=16,AA863&lt;=30),"mid purchase",AA863&gt;=31,"high purchase")</f>
        <v>mid purchase</v>
      </c>
      <c r="AC863">
        <v>8</v>
      </c>
      <c r="AD863" t="str">
        <f>IF(marketing_campaign[[#This Row],[NumWebVisitsMonth]]&gt;=5.3,"higher_webvists","lower_webvisits")</f>
        <v>higher_webvists</v>
      </c>
      <c r="AE863">
        <v>0</v>
      </c>
      <c r="AF863">
        <v>0</v>
      </c>
      <c r="AG863">
        <v>0</v>
      </c>
      <c r="AH863">
        <v>0</v>
      </c>
      <c r="AI863">
        <v>0</v>
      </c>
      <c r="AJ863">
        <v>0</v>
      </c>
      <c r="AK863">
        <v>3</v>
      </c>
      <c r="AL863">
        <v>11</v>
      </c>
      <c r="AM863">
        <v>0</v>
      </c>
      <c r="AN863">
        <f>marketing_campaign[[#This Row],[AcceptedCmp2]]+marketing_campaign[[#This Row],[AcceptedCmp1]]+marketing_campaign[[#This Row],[AcceptedCmp5]]+marketing_campaign[[#This Row],[AcceptedCmp4]]+marketing_campaign[[#This Row],[AcceptedCmp3]]+marketing_campaign[[#This Row],[Response]]</f>
        <v>0</v>
      </c>
      <c r="AO863" t="str" cm="1">
        <f t="array" ref="AO86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64" spans="1:41" x14ac:dyDescent="0.35">
      <c r="A864">
        <v>9553</v>
      </c>
      <c r="B864">
        <v>1987</v>
      </c>
      <c r="C864">
        <f t="shared" ca="1" si="26"/>
        <v>39</v>
      </c>
      <c r="D864" t="str" cm="1">
        <f t="array" aca="1" ref="D86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864" t="s">
        <v>29</v>
      </c>
      <c r="F864" t="s">
        <v>33</v>
      </c>
      <c r="G864" cm="1">
        <f t="array" ref="G864">_xlfn.IFS(marketing_campaign[[#This Row],[Marital_Status]]="Single",K864+L864+1,marketing_campaign[[#This Row],[Marital_Status]]="Together",K864+L864+2,marketing_campaign[[#This Row],[Marital_Status]]="Alone",K864+L864+1,marketing_campaign[[#This Row],[Marital_Status]]="Married",K864+L864+2,marketing_campaign[[#This Row],[Marital_Status]]="Divorced",K864+L864+1,marketing_campaign[[#This Row],[Marital_Status]]="YOLO",K864+L864+1,marketing_campaign[[#This Row],[Marital_Status]]="Absurd",K864+L864+1,marketing_campaign[[#This Row],[Marital_Status]]="Widow",K864+L864+1)</f>
        <v>2</v>
      </c>
      <c r="H864" t="str" cm="1">
        <f t="array" ref="H864">_xlfn.IFS(marketing_campaign[[#This Row],[Family_size]]=1,"Family_with_one_child",marketing_campaign[[#This Row],[Family_size]]&gt;1,"Family_with_more_children")</f>
        <v>Family_with_more_children</v>
      </c>
      <c r="I864">
        <v>7500</v>
      </c>
      <c r="J864" t="str">
        <f>IF(marketing_campaign[[#This Row],[Income]]&gt;=Sheet21!B914,"high_income","low_income")</f>
        <v>high_income</v>
      </c>
      <c r="K864">
        <v>0</v>
      </c>
      <c r="L864">
        <v>0</v>
      </c>
      <c r="M864" s="1">
        <v>41283</v>
      </c>
      <c r="N864">
        <v>94</v>
      </c>
      <c r="O864" t="str" cm="1">
        <f t="array" ref="O864">_xlfn.IFS(AND(marketing_campaign[[#This Row],[Recency]]&gt;=0,marketing_campaign[[#This Row],[Recency]]&lt;=14),"Early Recency",AND(marketing_campaign[[#This Row],[Recency]]&gt;=15,marketing_campaign[[#This Row],[Recency]]&lt;=31),"Mid-Recency",marketing_campaign[[#This Row],[Recency]]&gt;=32,"high Recency")</f>
        <v>high Recency</v>
      </c>
      <c r="P864">
        <v>0</v>
      </c>
      <c r="Q864">
        <v>2</v>
      </c>
      <c r="R864">
        <v>3</v>
      </c>
      <c r="S864">
        <v>4</v>
      </c>
      <c r="T864">
        <v>1</v>
      </c>
      <c r="U864">
        <v>5</v>
      </c>
      <c r="V864">
        <f>marketing_campaign[[#This Row],[MntGoldProds]]+marketing_campaign[[#This Row],[MntSweetProducts]]+marketing_campaign[[#This Row],[MntFishProducts]]+marketing_campaign[[#This Row],[MntMeatProducts]]+marketing_campaign[[#This Row],[MntFruits]]+marketing_campaign[[#This Row],[MntWines]]</f>
        <v>15</v>
      </c>
      <c r="W864">
        <v>1</v>
      </c>
      <c r="X864">
        <v>0</v>
      </c>
      <c r="Y864">
        <v>0</v>
      </c>
      <c r="Z864">
        <v>3</v>
      </c>
      <c r="AA864">
        <f t="shared" si="27"/>
        <v>4</v>
      </c>
      <c r="AB864" t="str" cm="1">
        <f t="array" ref="AB864">_xlfn.IFS(AND(AA864&gt;=0,AA864&lt;=15),"low purchase",AND(AA864&gt;=16,AA864&lt;=30),"mid purchase",AA864&gt;=31,"high purchase")</f>
        <v>low purchase</v>
      </c>
      <c r="AC864">
        <v>6</v>
      </c>
      <c r="AD864" t="str">
        <f>IF(marketing_campaign[[#This Row],[NumWebVisitsMonth]]&gt;=5.3,"higher_webvists","lower_webvisits")</f>
        <v>higher_webvists</v>
      </c>
      <c r="AE864">
        <v>0</v>
      </c>
      <c r="AF864">
        <v>0</v>
      </c>
      <c r="AG864">
        <v>0</v>
      </c>
      <c r="AH864">
        <v>0</v>
      </c>
      <c r="AI864">
        <v>0</v>
      </c>
      <c r="AJ864">
        <v>0</v>
      </c>
      <c r="AK864">
        <v>3</v>
      </c>
      <c r="AL864">
        <v>11</v>
      </c>
      <c r="AM864">
        <v>0</v>
      </c>
      <c r="AN864">
        <f>marketing_campaign[[#This Row],[AcceptedCmp2]]+marketing_campaign[[#This Row],[AcceptedCmp1]]+marketing_campaign[[#This Row],[AcceptedCmp5]]+marketing_campaign[[#This Row],[AcceptedCmp4]]+marketing_campaign[[#This Row],[AcceptedCmp3]]+marketing_campaign[[#This Row],[Response]]</f>
        <v>0</v>
      </c>
      <c r="AO864" t="str" cm="1">
        <f t="array" ref="AO86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65" spans="1:41" x14ac:dyDescent="0.35">
      <c r="A865">
        <v>4271</v>
      </c>
      <c r="B865">
        <v>1989</v>
      </c>
      <c r="C865">
        <f t="shared" ca="1" si="26"/>
        <v>37</v>
      </c>
      <c r="D865" t="str" cm="1">
        <f t="array" aca="1" ref="D86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865" t="s">
        <v>37</v>
      </c>
      <c r="F865" t="s">
        <v>31</v>
      </c>
      <c r="G865" cm="1">
        <f t="array" ref="G865">_xlfn.IFS(marketing_campaign[[#This Row],[Marital_Status]]="Single",K865+L865+1,marketing_campaign[[#This Row],[Marital_Status]]="Together",K865+L865+2,marketing_campaign[[#This Row],[Marital_Status]]="Alone",K865+L865+1,marketing_campaign[[#This Row],[Marital_Status]]="Married",K865+L865+2,marketing_campaign[[#This Row],[Marital_Status]]="Divorced",K865+L865+1,marketing_campaign[[#This Row],[Marital_Status]]="YOLO",K865+L865+1,marketing_campaign[[#This Row],[Marital_Status]]="Absurd",K865+L865+1,marketing_campaign[[#This Row],[Marital_Status]]="Widow",K865+L865+1)</f>
        <v>3</v>
      </c>
      <c r="H865" t="str" cm="1">
        <f t="array" ref="H865">_xlfn.IFS(marketing_campaign[[#This Row],[Family_size]]=1,"Family_with_one_child",marketing_campaign[[#This Row],[Family_size]]&gt;1,"Family_with_more_children")</f>
        <v>Family_with_more_children</v>
      </c>
      <c r="I865">
        <v>38683</v>
      </c>
      <c r="J865" t="str">
        <f>IF(marketing_campaign[[#This Row],[Income]]&gt;=Sheet21!B915,"high_income","low_income")</f>
        <v>high_income</v>
      </c>
      <c r="K865">
        <v>1</v>
      </c>
      <c r="L865">
        <v>0</v>
      </c>
      <c r="M865" s="1">
        <v>41186</v>
      </c>
      <c r="N865">
        <v>80</v>
      </c>
      <c r="O865" t="str" cm="1">
        <f t="array" ref="O865">_xlfn.IFS(AND(marketing_campaign[[#This Row],[Recency]]&gt;=0,marketing_campaign[[#This Row],[Recency]]&lt;=14),"Early Recency",AND(marketing_campaign[[#This Row],[Recency]]&gt;=15,marketing_campaign[[#This Row],[Recency]]&lt;=31),"Mid-Recency",marketing_campaign[[#This Row],[Recency]]&gt;=32,"high Recency")</f>
        <v>high Recency</v>
      </c>
      <c r="P865">
        <v>46</v>
      </c>
      <c r="Q865">
        <v>35</v>
      </c>
      <c r="R865">
        <v>69</v>
      </c>
      <c r="S865">
        <v>84</v>
      </c>
      <c r="T865">
        <v>41</v>
      </c>
      <c r="U865">
        <v>66</v>
      </c>
      <c r="V865">
        <f>marketing_campaign[[#This Row],[MntGoldProds]]+marketing_campaign[[#This Row],[MntSweetProducts]]+marketing_campaign[[#This Row],[MntFishProducts]]+marketing_campaign[[#This Row],[MntMeatProducts]]+marketing_campaign[[#This Row],[MntFruits]]+marketing_campaign[[#This Row],[MntWines]]</f>
        <v>341</v>
      </c>
      <c r="W865">
        <v>6</v>
      </c>
      <c r="X865">
        <v>4</v>
      </c>
      <c r="Y865">
        <v>1</v>
      </c>
      <c r="Z865">
        <v>6</v>
      </c>
      <c r="AA865">
        <f t="shared" si="27"/>
        <v>17</v>
      </c>
      <c r="AB865" t="str" cm="1">
        <f t="array" ref="AB865">_xlfn.IFS(AND(AA865&gt;=0,AA865&lt;=15),"low purchase",AND(AA865&gt;=16,AA865&lt;=30),"mid purchase",AA865&gt;=31,"high purchase")</f>
        <v>mid purchase</v>
      </c>
      <c r="AC865">
        <v>7</v>
      </c>
      <c r="AD865" t="str">
        <f>IF(marketing_campaign[[#This Row],[NumWebVisitsMonth]]&gt;=5.3,"higher_webvists","lower_webvisits")</f>
        <v>higher_webvists</v>
      </c>
      <c r="AE865">
        <v>0</v>
      </c>
      <c r="AF865">
        <v>0</v>
      </c>
      <c r="AG865">
        <v>0</v>
      </c>
      <c r="AH865">
        <v>0</v>
      </c>
      <c r="AI865">
        <v>0</v>
      </c>
      <c r="AJ865">
        <v>0</v>
      </c>
      <c r="AK865">
        <v>3</v>
      </c>
      <c r="AL865">
        <v>11</v>
      </c>
      <c r="AM865">
        <v>0</v>
      </c>
      <c r="AN865">
        <f>marketing_campaign[[#This Row],[AcceptedCmp2]]+marketing_campaign[[#This Row],[AcceptedCmp1]]+marketing_campaign[[#This Row],[AcceptedCmp5]]+marketing_campaign[[#This Row],[AcceptedCmp4]]+marketing_campaign[[#This Row],[AcceptedCmp3]]+marketing_campaign[[#This Row],[Response]]</f>
        <v>0</v>
      </c>
      <c r="AO865" t="str" cm="1">
        <f t="array" ref="AO86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66" spans="1:41" x14ac:dyDescent="0.35">
      <c r="A866">
        <v>4120</v>
      </c>
      <c r="B866">
        <v>1975</v>
      </c>
      <c r="C866">
        <f t="shared" ca="1" si="26"/>
        <v>51</v>
      </c>
      <c r="D866" t="str" cm="1">
        <f t="array" aca="1" ref="D86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66" t="s">
        <v>37</v>
      </c>
      <c r="F866" t="s">
        <v>30</v>
      </c>
      <c r="G866" cm="1">
        <f t="array" ref="G866">_xlfn.IFS(marketing_campaign[[#This Row],[Marital_Status]]="Single",K866+L866+1,marketing_campaign[[#This Row],[Marital_Status]]="Together",K866+L866+2,marketing_campaign[[#This Row],[Marital_Status]]="Alone",K866+L866+1,marketing_campaign[[#This Row],[Marital_Status]]="Married",K866+L866+2,marketing_campaign[[#This Row],[Marital_Status]]="Divorced",K866+L866+1,marketing_campaign[[#This Row],[Marital_Status]]="YOLO",K866+L866+1,marketing_campaign[[#This Row],[Marital_Status]]="Absurd",K866+L866+1,marketing_campaign[[#This Row],[Marital_Status]]="Widow",K866+L866+1)</f>
        <v>2</v>
      </c>
      <c r="H866" t="str" cm="1">
        <f t="array" ref="H866">_xlfn.IFS(marketing_campaign[[#This Row],[Family_size]]=1,"Family_with_one_child",marketing_campaign[[#This Row],[Family_size]]&gt;1,"Family_with_more_children")</f>
        <v>Family_with_more_children</v>
      </c>
      <c r="I866">
        <v>49514</v>
      </c>
      <c r="J866" t="str">
        <f>IF(marketing_campaign[[#This Row],[Income]]&gt;=Sheet21!B916,"high_income","low_income")</f>
        <v>high_income</v>
      </c>
      <c r="K866">
        <v>1</v>
      </c>
      <c r="L866">
        <v>0</v>
      </c>
      <c r="M866" s="1">
        <v>41625</v>
      </c>
      <c r="N866">
        <v>61</v>
      </c>
      <c r="O866" t="str" cm="1">
        <f t="array" ref="O866">_xlfn.IFS(AND(marketing_campaign[[#This Row],[Recency]]&gt;=0,marketing_campaign[[#This Row],[Recency]]&lt;=14),"Early Recency",AND(marketing_campaign[[#This Row],[Recency]]&gt;=15,marketing_campaign[[#This Row],[Recency]]&lt;=31),"Mid-Recency",marketing_campaign[[#This Row],[Recency]]&gt;=32,"high Recency")</f>
        <v>high Recency</v>
      </c>
      <c r="P866">
        <v>88</v>
      </c>
      <c r="Q866">
        <v>39</v>
      </c>
      <c r="R866">
        <v>78</v>
      </c>
      <c r="S866">
        <v>58</v>
      </c>
      <c r="T866">
        <v>13</v>
      </c>
      <c r="U866">
        <v>93</v>
      </c>
      <c r="V866">
        <f>marketing_campaign[[#This Row],[MntGoldProds]]+marketing_campaign[[#This Row],[MntSweetProducts]]+marketing_campaign[[#This Row],[MntFishProducts]]+marketing_campaign[[#This Row],[MntMeatProducts]]+marketing_campaign[[#This Row],[MntFruits]]+marketing_campaign[[#This Row],[MntWines]]</f>
        <v>369</v>
      </c>
      <c r="W866">
        <v>2</v>
      </c>
      <c r="X866">
        <v>6</v>
      </c>
      <c r="Y866">
        <v>1</v>
      </c>
      <c r="Z866">
        <v>4</v>
      </c>
      <c r="AA866">
        <f t="shared" si="27"/>
        <v>13</v>
      </c>
      <c r="AB866" t="str" cm="1">
        <f t="array" ref="AB866">_xlfn.IFS(AND(AA866&gt;=0,AA866&lt;=15),"low purchase",AND(AA866&gt;=16,AA866&lt;=30),"mid purchase",AA866&gt;=31,"high purchase")</f>
        <v>low purchase</v>
      </c>
      <c r="AC866">
        <v>7</v>
      </c>
      <c r="AD866" t="str">
        <f>IF(marketing_campaign[[#This Row],[NumWebVisitsMonth]]&gt;=5.3,"higher_webvists","lower_webvisits")</f>
        <v>higher_webvists</v>
      </c>
      <c r="AE866">
        <v>0</v>
      </c>
      <c r="AF866">
        <v>0</v>
      </c>
      <c r="AG866">
        <v>0</v>
      </c>
      <c r="AH866">
        <v>0</v>
      </c>
      <c r="AI866">
        <v>0</v>
      </c>
      <c r="AJ866">
        <v>0</v>
      </c>
      <c r="AK866">
        <v>3</v>
      </c>
      <c r="AL866">
        <v>11</v>
      </c>
      <c r="AM866">
        <v>0</v>
      </c>
      <c r="AN866">
        <f>marketing_campaign[[#This Row],[AcceptedCmp2]]+marketing_campaign[[#This Row],[AcceptedCmp1]]+marketing_campaign[[#This Row],[AcceptedCmp5]]+marketing_campaign[[#This Row],[AcceptedCmp4]]+marketing_campaign[[#This Row],[AcceptedCmp3]]+marketing_campaign[[#This Row],[Response]]</f>
        <v>0</v>
      </c>
      <c r="AO866" t="str" cm="1">
        <f t="array" ref="AO86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67" spans="1:41" x14ac:dyDescent="0.35">
      <c r="A867">
        <v>2036</v>
      </c>
      <c r="B867">
        <v>1973</v>
      </c>
      <c r="C867">
        <f t="shared" ca="1" si="26"/>
        <v>53</v>
      </c>
      <c r="D867" t="str" cm="1">
        <f t="array" aca="1" ref="D86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67" t="s">
        <v>32</v>
      </c>
      <c r="F867" t="s">
        <v>31</v>
      </c>
      <c r="G867" cm="1">
        <f t="array" ref="G867">_xlfn.IFS(marketing_campaign[[#This Row],[Marital_Status]]="Single",K867+L867+1,marketing_campaign[[#This Row],[Marital_Status]]="Together",K867+L867+2,marketing_campaign[[#This Row],[Marital_Status]]="Alone",K867+L867+1,marketing_campaign[[#This Row],[Marital_Status]]="Married",K867+L867+2,marketing_campaign[[#This Row],[Marital_Status]]="Divorced",K867+L867+1,marketing_campaign[[#This Row],[Marital_Status]]="YOLO",K867+L867+1,marketing_campaign[[#This Row],[Marital_Status]]="Absurd",K867+L867+1,marketing_campaign[[#This Row],[Marital_Status]]="Widow",K867+L867+1)</f>
        <v>3</v>
      </c>
      <c r="H867" t="str" cm="1">
        <f t="array" ref="H867">_xlfn.IFS(marketing_campaign[[#This Row],[Family_size]]=1,"Family_with_one_child",marketing_campaign[[#This Row],[Family_size]]&gt;1,"Family_with_more_children")</f>
        <v>Family_with_more_children</v>
      </c>
      <c r="I867">
        <v>57906</v>
      </c>
      <c r="J867" t="str">
        <f>IF(marketing_campaign[[#This Row],[Income]]&gt;=Sheet21!B917,"high_income","low_income")</f>
        <v>high_income</v>
      </c>
      <c r="K867">
        <v>0</v>
      </c>
      <c r="L867">
        <v>1</v>
      </c>
      <c r="M867" s="1">
        <v>41436</v>
      </c>
      <c r="N867">
        <v>29</v>
      </c>
      <c r="O867" t="str" cm="1">
        <f t="array" ref="O867">_xlfn.IFS(AND(marketing_campaign[[#This Row],[Recency]]&gt;=0,marketing_campaign[[#This Row],[Recency]]&lt;=14),"Early Recency",AND(marketing_campaign[[#This Row],[Recency]]&gt;=15,marketing_campaign[[#This Row],[Recency]]&lt;=31),"Mid-Recency",marketing_campaign[[#This Row],[Recency]]&gt;=32,"high Recency")</f>
        <v>Mid-Recency</v>
      </c>
      <c r="P867">
        <v>243</v>
      </c>
      <c r="Q867">
        <v>11</v>
      </c>
      <c r="R867">
        <v>119</v>
      </c>
      <c r="S867">
        <v>10</v>
      </c>
      <c r="T867">
        <v>3</v>
      </c>
      <c r="U867">
        <v>15</v>
      </c>
      <c r="V867">
        <f>marketing_campaign[[#This Row],[MntGoldProds]]+marketing_campaign[[#This Row],[MntSweetProducts]]+marketing_campaign[[#This Row],[MntFishProducts]]+marketing_campaign[[#This Row],[MntMeatProducts]]+marketing_campaign[[#This Row],[MntFruits]]+marketing_campaign[[#This Row],[MntWines]]</f>
        <v>401</v>
      </c>
      <c r="W867">
        <v>3</v>
      </c>
      <c r="X867">
        <v>4</v>
      </c>
      <c r="Y867">
        <v>2</v>
      </c>
      <c r="Z867">
        <v>8</v>
      </c>
      <c r="AA867">
        <f t="shared" si="27"/>
        <v>17</v>
      </c>
      <c r="AB867" t="str" cm="1">
        <f t="array" ref="AB867">_xlfn.IFS(AND(AA867&gt;=0,AA867&lt;=15),"low purchase",AND(AA867&gt;=16,AA867&lt;=30),"mid purchase",AA867&gt;=31,"high purchase")</f>
        <v>mid purchase</v>
      </c>
      <c r="AC867">
        <v>4</v>
      </c>
      <c r="AD867" t="str">
        <f>IF(marketing_campaign[[#This Row],[NumWebVisitsMonth]]&gt;=5.3,"higher_webvists","lower_webvisits")</f>
        <v>lower_webvisits</v>
      </c>
      <c r="AE867">
        <v>0</v>
      </c>
      <c r="AF867">
        <v>0</v>
      </c>
      <c r="AG867">
        <v>0</v>
      </c>
      <c r="AH867">
        <v>0</v>
      </c>
      <c r="AI867">
        <v>0</v>
      </c>
      <c r="AJ867">
        <v>0</v>
      </c>
      <c r="AK867">
        <v>3</v>
      </c>
      <c r="AL867">
        <v>11</v>
      </c>
      <c r="AM867">
        <v>0</v>
      </c>
      <c r="AN867">
        <f>marketing_campaign[[#This Row],[AcceptedCmp2]]+marketing_campaign[[#This Row],[AcceptedCmp1]]+marketing_campaign[[#This Row],[AcceptedCmp5]]+marketing_campaign[[#This Row],[AcceptedCmp4]]+marketing_campaign[[#This Row],[AcceptedCmp3]]+marketing_campaign[[#This Row],[Response]]</f>
        <v>0</v>
      </c>
      <c r="AO867" t="str" cm="1">
        <f t="array" ref="AO86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68" spans="1:41" x14ac:dyDescent="0.35">
      <c r="A868">
        <v>115</v>
      </c>
      <c r="B868">
        <v>1966</v>
      </c>
      <c r="C868">
        <f t="shared" ca="1" si="26"/>
        <v>60</v>
      </c>
      <c r="D868" t="str" cm="1">
        <f t="array" aca="1" ref="D86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68" t="s">
        <v>34</v>
      </c>
      <c r="F868" t="s">
        <v>30</v>
      </c>
      <c r="G868" cm="1">
        <f t="array" ref="G868">_xlfn.IFS(marketing_campaign[[#This Row],[Marital_Status]]="Single",K868+L868+1,marketing_campaign[[#This Row],[Marital_Status]]="Together",K868+L868+2,marketing_campaign[[#This Row],[Marital_Status]]="Alone",K868+L868+1,marketing_campaign[[#This Row],[Marital_Status]]="Married",K868+L868+2,marketing_campaign[[#This Row],[Marital_Status]]="Divorced",K868+L868+1,marketing_campaign[[#This Row],[Marital_Status]]="YOLO",K868+L868+1,marketing_campaign[[#This Row],[Marital_Status]]="Absurd",K868+L868+1,marketing_campaign[[#This Row],[Marital_Status]]="Widow",K868+L868+1)</f>
        <v>2</v>
      </c>
      <c r="H868" t="str" cm="1">
        <f t="array" ref="H868">_xlfn.IFS(marketing_campaign[[#This Row],[Family_size]]=1,"Family_with_one_child",marketing_campaign[[#This Row],[Family_size]]&gt;1,"Family_with_more_children")</f>
        <v>Family_with_more_children</v>
      </c>
      <c r="I868">
        <v>43456</v>
      </c>
      <c r="J868" t="str">
        <f>IF(marketing_campaign[[#This Row],[Income]]&gt;=Sheet21!B918,"high_income","low_income")</f>
        <v>high_income</v>
      </c>
      <c r="K868">
        <v>0</v>
      </c>
      <c r="L868">
        <v>1</v>
      </c>
      <c r="M868" s="1">
        <v>41359</v>
      </c>
      <c r="N868">
        <v>0</v>
      </c>
      <c r="O868" t="str" cm="1">
        <f t="array" ref="O868">_xlfn.IFS(AND(marketing_campaign[[#This Row],[Recency]]&gt;=0,marketing_campaign[[#This Row],[Recency]]&lt;=14),"Early Recency",AND(marketing_campaign[[#This Row],[Recency]]&gt;=15,marketing_campaign[[#This Row],[Recency]]&lt;=31),"Mid-Recency",marketing_campaign[[#This Row],[Recency]]&gt;=32,"high Recency")</f>
        <v>Early Recency</v>
      </c>
      <c r="P868">
        <v>275</v>
      </c>
      <c r="Q868">
        <v>11</v>
      </c>
      <c r="R868">
        <v>68</v>
      </c>
      <c r="S868">
        <v>25</v>
      </c>
      <c r="T868">
        <v>7</v>
      </c>
      <c r="U868">
        <v>7</v>
      </c>
      <c r="V868">
        <f>marketing_campaign[[#This Row],[MntGoldProds]]+marketing_campaign[[#This Row],[MntSweetProducts]]+marketing_campaign[[#This Row],[MntFishProducts]]+marketing_campaign[[#This Row],[MntMeatProducts]]+marketing_campaign[[#This Row],[MntFruits]]+marketing_campaign[[#This Row],[MntWines]]</f>
        <v>393</v>
      </c>
      <c r="W868">
        <v>3</v>
      </c>
      <c r="X868">
        <v>5</v>
      </c>
      <c r="Y868">
        <v>1</v>
      </c>
      <c r="Z868">
        <v>8</v>
      </c>
      <c r="AA868">
        <f t="shared" si="27"/>
        <v>17</v>
      </c>
      <c r="AB868" t="str" cm="1">
        <f t="array" ref="AB868">_xlfn.IFS(AND(AA868&gt;=0,AA868&lt;=15),"low purchase",AND(AA868&gt;=16,AA868&lt;=30),"mid purchase",AA868&gt;=31,"high purchase")</f>
        <v>mid purchase</v>
      </c>
      <c r="AC868">
        <v>5</v>
      </c>
      <c r="AD868" t="str">
        <f>IF(marketing_campaign[[#This Row],[NumWebVisitsMonth]]&gt;=5.3,"higher_webvists","lower_webvisits")</f>
        <v>lower_webvisits</v>
      </c>
      <c r="AE868">
        <v>0</v>
      </c>
      <c r="AF868">
        <v>0</v>
      </c>
      <c r="AG868">
        <v>0</v>
      </c>
      <c r="AH868">
        <v>0</v>
      </c>
      <c r="AI868">
        <v>0</v>
      </c>
      <c r="AJ868">
        <v>0</v>
      </c>
      <c r="AK868">
        <v>3</v>
      </c>
      <c r="AL868">
        <v>11</v>
      </c>
      <c r="AM868">
        <v>0</v>
      </c>
      <c r="AN868">
        <f>marketing_campaign[[#This Row],[AcceptedCmp2]]+marketing_campaign[[#This Row],[AcceptedCmp1]]+marketing_campaign[[#This Row],[AcceptedCmp5]]+marketing_campaign[[#This Row],[AcceptedCmp4]]+marketing_campaign[[#This Row],[AcceptedCmp3]]+marketing_campaign[[#This Row],[Response]]</f>
        <v>0</v>
      </c>
      <c r="AO868" t="str" cm="1">
        <f t="array" ref="AO86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69" spans="1:41" x14ac:dyDescent="0.35">
      <c r="A869">
        <v>4259</v>
      </c>
      <c r="B869">
        <v>1986</v>
      </c>
      <c r="C869">
        <f t="shared" ca="1" si="26"/>
        <v>40</v>
      </c>
      <c r="D869" t="str" cm="1">
        <f t="array" aca="1" ref="D86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869" t="s">
        <v>34</v>
      </c>
      <c r="F869" t="s">
        <v>30</v>
      </c>
      <c r="G869" cm="1">
        <f t="array" ref="G869">_xlfn.IFS(marketing_campaign[[#This Row],[Marital_Status]]="Single",K869+L869+1,marketing_campaign[[#This Row],[Marital_Status]]="Together",K869+L869+2,marketing_campaign[[#This Row],[Marital_Status]]="Alone",K869+L869+1,marketing_campaign[[#This Row],[Marital_Status]]="Married",K869+L869+2,marketing_campaign[[#This Row],[Marital_Status]]="Divorced",K869+L869+1,marketing_campaign[[#This Row],[Marital_Status]]="YOLO",K869+L869+1,marketing_campaign[[#This Row],[Marital_Status]]="Absurd",K869+L869+1,marketing_campaign[[#This Row],[Marital_Status]]="Widow",K869+L869+1)</f>
        <v>3</v>
      </c>
      <c r="H869" t="str" cm="1">
        <f t="array" ref="H869">_xlfn.IFS(marketing_campaign[[#This Row],[Family_size]]=1,"Family_with_one_child",marketing_campaign[[#This Row],[Family_size]]&gt;1,"Family_with_more_children")</f>
        <v>Family_with_more_children</v>
      </c>
      <c r="I869">
        <v>19485</v>
      </c>
      <c r="J869" t="str">
        <f>IF(marketing_campaign[[#This Row],[Income]]&gt;=Sheet21!B919,"high_income","low_income")</f>
        <v>high_income</v>
      </c>
      <c r="K869">
        <v>2</v>
      </c>
      <c r="L869">
        <v>0</v>
      </c>
      <c r="M869" s="1">
        <v>41541</v>
      </c>
      <c r="N869">
        <v>80</v>
      </c>
      <c r="O869" t="str" cm="1">
        <f t="array" ref="O869">_xlfn.IFS(AND(marketing_campaign[[#This Row],[Recency]]&gt;=0,marketing_campaign[[#This Row],[Recency]]&lt;=14),"Early Recency",AND(marketing_campaign[[#This Row],[Recency]]&gt;=15,marketing_campaign[[#This Row],[Recency]]&lt;=31),"Mid-Recency",marketing_campaign[[#This Row],[Recency]]&gt;=32,"high Recency")</f>
        <v>high Recency</v>
      </c>
      <c r="P869">
        <v>6</v>
      </c>
      <c r="Q869">
        <v>0</v>
      </c>
      <c r="R869">
        <v>4</v>
      </c>
      <c r="S869">
        <v>0</v>
      </c>
      <c r="T869">
        <v>0</v>
      </c>
      <c r="U869">
        <v>0</v>
      </c>
      <c r="V869">
        <f>marketing_campaign[[#This Row],[MntGoldProds]]+marketing_campaign[[#This Row],[MntSweetProducts]]+marketing_campaign[[#This Row],[MntFishProducts]]+marketing_campaign[[#This Row],[MntMeatProducts]]+marketing_campaign[[#This Row],[MntFruits]]+marketing_campaign[[#This Row],[MntWines]]</f>
        <v>10</v>
      </c>
      <c r="W869">
        <v>1</v>
      </c>
      <c r="X869">
        <v>1</v>
      </c>
      <c r="Y869">
        <v>0</v>
      </c>
      <c r="Z869">
        <v>2</v>
      </c>
      <c r="AA869">
        <f t="shared" si="27"/>
        <v>4</v>
      </c>
      <c r="AB869" t="str" cm="1">
        <f t="array" ref="AB869">_xlfn.IFS(AND(AA869&gt;=0,AA869&lt;=15),"low purchase",AND(AA869&gt;=16,AA869&lt;=30),"mid purchase",AA869&gt;=31,"high purchase")</f>
        <v>low purchase</v>
      </c>
      <c r="AC869">
        <v>7</v>
      </c>
      <c r="AD869" t="str">
        <f>IF(marketing_campaign[[#This Row],[NumWebVisitsMonth]]&gt;=5.3,"higher_webvists","lower_webvisits")</f>
        <v>higher_webvists</v>
      </c>
      <c r="AE869">
        <v>0</v>
      </c>
      <c r="AF869">
        <v>0</v>
      </c>
      <c r="AG869">
        <v>0</v>
      </c>
      <c r="AH869">
        <v>0</v>
      </c>
      <c r="AI869">
        <v>0</v>
      </c>
      <c r="AJ869">
        <v>0</v>
      </c>
      <c r="AK869">
        <v>3</v>
      </c>
      <c r="AL869">
        <v>11</v>
      </c>
      <c r="AM869">
        <v>0</v>
      </c>
      <c r="AN869">
        <f>marketing_campaign[[#This Row],[AcceptedCmp2]]+marketing_campaign[[#This Row],[AcceptedCmp1]]+marketing_campaign[[#This Row],[AcceptedCmp5]]+marketing_campaign[[#This Row],[AcceptedCmp4]]+marketing_campaign[[#This Row],[AcceptedCmp3]]+marketing_campaign[[#This Row],[Response]]</f>
        <v>0</v>
      </c>
      <c r="AO869" t="str" cm="1">
        <f t="array" ref="AO86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70" spans="1:41" x14ac:dyDescent="0.35">
      <c r="A870">
        <v>8687</v>
      </c>
      <c r="B870">
        <v>1978</v>
      </c>
      <c r="C870">
        <f t="shared" ca="1" si="26"/>
        <v>48</v>
      </c>
      <c r="D870" t="str" cm="1">
        <f t="array" aca="1" ref="D87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70" t="s">
        <v>29</v>
      </c>
      <c r="F870" t="s">
        <v>31</v>
      </c>
      <c r="G870" cm="1">
        <f t="array" ref="G870">_xlfn.IFS(marketing_campaign[[#This Row],[Marital_Status]]="Single",K870+L870+1,marketing_campaign[[#This Row],[Marital_Status]]="Together",K870+L870+2,marketing_campaign[[#This Row],[Marital_Status]]="Alone",K870+L870+1,marketing_campaign[[#This Row],[Marital_Status]]="Married",K870+L870+2,marketing_campaign[[#This Row],[Marital_Status]]="Divorced",K870+L870+1,marketing_campaign[[#This Row],[Marital_Status]]="YOLO",K870+L870+1,marketing_campaign[[#This Row],[Marital_Status]]="Absurd",K870+L870+1,marketing_campaign[[#This Row],[Marital_Status]]="Widow",K870+L870+1)</f>
        <v>3</v>
      </c>
      <c r="H870" t="str" cm="1">
        <f t="array" ref="H870">_xlfn.IFS(marketing_campaign[[#This Row],[Family_size]]=1,"Family_with_one_child",marketing_campaign[[#This Row],[Family_size]]&gt;1,"Family_with_more_children")</f>
        <v>Family_with_more_children</v>
      </c>
      <c r="I870">
        <v>53172</v>
      </c>
      <c r="J870" t="str">
        <f>IF(marketing_campaign[[#This Row],[Income]]&gt;=Sheet21!B920,"high_income","low_income")</f>
        <v>high_income</v>
      </c>
      <c r="K870">
        <v>0</v>
      </c>
      <c r="L870">
        <v>1</v>
      </c>
      <c r="M870" s="1">
        <v>41400</v>
      </c>
      <c r="N870">
        <v>54</v>
      </c>
      <c r="O870" t="str" cm="1">
        <f t="array" ref="O870">_xlfn.IFS(AND(marketing_campaign[[#This Row],[Recency]]&gt;=0,marketing_campaign[[#This Row],[Recency]]&lt;=14),"Early Recency",AND(marketing_campaign[[#This Row],[Recency]]&gt;=15,marketing_campaign[[#This Row],[Recency]]&lt;=31),"Mid-Recency",marketing_campaign[[#This Row],[Recency]]&gt;=32,"high Recency")</f>
        <v>high Recency</v>
      </c>
      <c r="P870">
        <v>121</v>
      </c>
      <c r="Q870">
        <v>62</v>
      </c>
      <c r="R870">
        <v>90</v>
      </c>
      <c r="S870">
        <v>68</v>
      </c>
      <c r="T870">
        <v>20</v>
      </c>
      <c r="U870">
        <v>125</v>
      </c>
      <c r="V870">
        <f>marketing_campaign[[#This Row],[MntGoldProds]]+marketing_campaign[[#This Row],[MntSweetProducts]]+marketing_campaign[[#This Row],[MntFishProducts]]+marketing_campaign[[#This Row],[MntMeatProducts]]+marketing_campaign[[#This Row],[MntFruits]]+marketing_campaign[[#This Row],[MntWines]]</f>
        <v>486</v>
      </c>
      <c r="W870">
        <v>3</v>
      </c>
      <c r="X870">
        <v>2</v>
      </c>
      <c r="Y870">
        <v>3</v>
      </c>
      <c r="Z870">
        <v>8</v>
      </c>
      <c r="AA870">
        <f t="shared" si="27"/>
        <v>16</v>
      </c>
      <c r="AB870" t="str" cm="1">
        <f t="array" ref="AB870">_xlfn.IFS(AND(AA870&gt;=0,AA870&lt;=15),"low purchase",AND(AA870&gt;=16,AA870&lt;=30),"mid purchase",AA870&gt;=31,"high purchase")</f>
        <v>mid purchase</v>
      </c>
      <c r="AC870">
        <v>3</v>
      </c>
      <c r="AD870" t="str">
        <f>IF(marketing_campaign[[#This Row],[NumWebVisitsMonth]]&gt;=5.3,"higher_webvists","lower_webvisits")</f>
        <v>lower_webvisits</v>
      </c>
      <c r="AE870">
        <v>0</v>
      </c>
      <c r="AF870">
        <v>0</v>
      </c>
      <c r="AG870">
        <v>0</v>
      </c>
      <c r="AH870">
        <v>0</v>
      </c>
      <c r="AI870">
        <v>0</v>
      </c>
      <c r="AJ870">
        <v>0</v>
      </c>
      <c r="AK870">
        <v>3</v>
      </c>
      <c r="AL870">
        <v>11</v>
      </c>
      <c r="AM870">
        <v>0</v>
      </c>
      <c r="AN870">
        <f>marketing_campaign[[#This Row],[AcceptedCmp2]]+marketing_campaign[[#This Row],[AcceptedCmp1]]+marketing_campaign[[#This Row],[AcceptedCmp5]]+marketing_campaign[[#This Row],[AcceptedCmp4]]+marketing_campaign[[#This Row],[AcceptedCmp3]]+marketing_campaign[[#This Row],[Response]]</f>
        <v>0</v>
      </c>
      <c r="AO870" t="str" cm="1">
        <f t="array" ref="AO87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71" spans="1:41" x14ac:dyDescent="0.35">
      <c r="A871">
        <v>2447</v>
      </c>
      <c r="B871">
        <v>1979</v>
      </c>
      <c r="C871">
        <f t="shared" ca="1" si="26"/>
        <v>47</v>
      </c>
      <c r="D871" t="str" cm="1">
        <f t="array" aca="1" ref="D87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71" t="s">
        <v>29</v>
      </c>
      <c r="F871" t="s">
        <v>31</v>
      </c>
      <c r="G871" cm="1">
        <f t="array" ref="G871">_xlfn.IFS(marketing_campaign[[#This Row],[Marital_Status]]="Single",K871+L871+1,marketing_campaign[[#This Row],[Marital_Status]]="Together",K871+L871+2,marketing_campaign[[#This Row],[Marital_Status]]="Alone",K871+L871+1,marketing_campaign[[#This Row],[Marital_Status]]="Married",K871+L871+2,marketing_campaign[[#This Row],[Marital_Status]]="Divorced",K871+L871+1,marketing_campaign[[#This Row],[Marital_Status]]="YOLO",K871+L871+1,marketing_campaign[[#This Row],[Marital_Status]]="Absurd",K871+L871+1,marketing_campaign[[#This Row],[Marital_Status]]="Widow",K871+L871+1)</f>
        <v>3</v>
      </c>
      <c r="H871" t="str" cm="1">
        <f t="array" ref="H871">_xlfn.IFS(marketing_campaign[[#This Row],[Family_size]]=1,"Family_with_one_child",marketing_campaign[[#This Row],[Family_size]]&gt;1,"Family_with_more_children")</f>
        <v>Family_with_more_children</v>
      </c>
      <c r="I871">
        <v>30545</v>
      </c>
      <c r="J871" t="str">
        <f>IF(marketing_campaign[[#This Row],[Income]]&gt;=Sheet21!B921,"high_income","low_income")</f>
        <v>high_income</v>
      </c>
      <c r="K871">
        <v>1</v>
      </c>
      <c r="L871">
        <v>0</v>
      </c>
      <c r="M871" s="1">
        <v>41199</v>
      </c>
      <c r="N871">
        <v>71</v>
      </c>
      <c r="O871" t="str" cm="1">
        <f t="array" ref="O871">_xlfn.IFS(AND(marketing_campaign[[#This Row],[Recency]]&gt;=0,marketing_campaign[[#This Row],[Recency]]&lt;=14),"Early Recency",AND(marketing_campaign[[#This Row],[Recency]]&gt;=15,marketing_campaign[[#This Row],[Recency]]&lt;=31),"Mid-Recency",marketing_campaign[[#This Row],[Recency]]&gt;=32,"high Recency")</f>
        <v>high Recency</v>
      </c>
      <c r="P871">
        <v>4</v>
      </c>
      <c r="Q871">
        <v>12</v>
      </c>
      <c r="R871">
        <v>15</v>
      </c>
      <c r="S871">
        <v>19</v>
      </c>
      <c r="T871">
        <v>7</v>
      </c>
      <c r="U871">
        <v>12</v>
      </c>
      <c r="V871">
        <f>marketing_campaign[[#This Row],[MntGoldProds]]+marketing_campaign[[#This Row],[MntSweetProducts]]+marketing_campaign[[#This Row],[MntFishProducts]]+marketing_campaign[[#This Row],[MntMeatProducts]]+marketing_campaign[[#This Row],[MntFruits]]+marketing_campaign[[#This Row],[MntWines]]</f>
        <v>69</v>
      </c>
      <c r="W871">
        <v>2</v>
      </c>
      <c r="X871">
        <v>2</v>
      </c>
      <c r="Y871">
        <v>0</v>
      </c>
      <c r="Z871">
        <v>3</v>
      </c>
      <c r="AA871">
        <f t="shared" si="27"/>
        <v>7</v>
      </c>
      <c r="AB871" t="str" cm="1">
        <f t="array" ref="AB871">_xlfn.IFS(AND(AA871&gt;=0,AA871&lt;=15),"low purchase",AND(AA871&gt;=16,AA871&lt;=30),"mid purchase",AA871&gt;=31,"high purchase")</f>
        <v>low purchase</v>
      </c>
      <c r="AC871">
        <v>7</v>
      </c>
      <c r="AD871" t="str">
        <f>IF(marketing_campaign[[#This Row],[NumWebVisitsMonth]]&gt;=5.3,"higher_webvists","lower_webvisits")</f>
        <v>higher_webvists</v>
      </c>
      <c r="AE871">
        <v>0</v>
      </c>
      <c r="AF871">
        <v>0</v>
      </c>
      <c r="AG871">
        <v>0</v>
      </c>
      <c r="AH871">
        <v>0</v>
      </c>
      <c r="AI871">
        <v>0</v>
      </c>
      <c r="AJ871">
        <v>0</v>
      </c>
      <c r="AK871">
        <v>3</v>
      </c>
      <c r="AL871">
        <v>11</v>
      </c>
      <c r="AM871">
        <v>0</v>
      </c>
      <c r="AN871">
        <f>marketing_campaign[[#This Row],[AcceptedCmp2]]+marketing_campaign[[#This Row],[AcceptedCmp1]]+marketing_campaign[[#This Row],[AcceptedCmp5]]+marketing_campaign[[#This Row],[AcceptedCmp4]]+marketing_campaign[[#This Row],[AcceptedCmp3]]+marketing_campaign[[#This Row],[Response]]</f>
        <v>0</v>
      </c>
      <c r="AO871" t="str" cm="1">
        <f t="array" ref="AO87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72" spans="1:41" x14ac:dyDescent="0.35">
      <c r="A872">
        <v>10140</v>
      </c>
      <c r="B872">
        <v>1983</v>
      </c>
      <c r="C872">
        <f t="shared" ca="1" si="26"/>
        <v>43</v>
      </c>
      <c r="D872" t="str" cm="1">
        <f t="array" aca="1" ref="D87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872" t="s">
        <v>32</v>
      </c>
      <c r="F872" t="s">
        <v>31</v>
      </c>
      <c r="G872" cm="1">
        <f t="array" ref="G872">_xlfn.IFS(marketing_campaign[[#This Row],[Marital_Status]]="Single",K872+L872+1,marketing_campaign[[#This Row],[Marital_Status]]="Together",K872+L872+2,marketing_campaign[[#This Row],[Marital_Status]]="Alone",K872+L872+1,marketing_campaign[[#This Row],[Marital_Status]]="Married",K872+L872+2,marketing_campaign[[#This Row],[Marital_Status]]="Divorced",K872+L872+1,marketing_campaign[[#This Row],[Marital_Status]]="YOLO",K872+L872+1,marketing_campaign[[#This Row],[Marital_Status]]="Absurd",K872+L872+1,marketing_campaign[[#This Row],[Marital_Status]]="Widow",K872+L872+1)</f>
        <v>2</v>
      </c>
      <c r="H872" t="str" cm="1">
        <f t="array" ref="H872">_xlfn.IFS(marketing_campaign[[#This Row],[Family_size]]=1,"Family_with_one_child",marketing_campaign[[#This Row],[Family_size]]&gt;1,"Family_with_more_children")</f>
        <v>Family_with_more_children</v>
      </c>
      <c r="I872">
        <v>70123</v>
      </c>
      <c r="J872" t="str">
        <f>IF(marketing_campaign[[#This Row],[Income]]&gt;=Sheet21!B922,"high_income","low_income")</f>
        <v>high_income</v>
      </c>
      <c r="K872">
        <v>0</v>
      </c>
      <c r="L872">
        <v>0</v>
      </c>
      <c r="M872" s="1">
        <v>41545</v>
      </c>
      <c r="N872">
        <v>27</v>
      </c>
      <c r="O872" t="str" cm="1">
        <f t="array" ref="O872">_xlfn.IFS(AND(marketing_campaign[[#This Row],[Recency]]&gt;=0,marketing_campaign[[#This Row],[Recency]]&lt;=14),"Early Recency",AND(marketing_campaign[[#This Row],[Recency]]&gt;=15,marketing_campaign[[#This Row],[Recency]]&lt;=31),"Mid-Recency",marketing_campaign[[#This Row],[Recency]]&gt;=32,"high Recency")</f>
        <v>Mid-Recency</v>
      </c>
      <c r="P872">
        <v>1308</v>
      </c>
      <c r="Q872">
        <v>0</v>
      </c>
      <c r="R872">
        <v>396</v>
      </c>
      <c r="S872">
        <v>23</v>
      </c>
      <c r="T872">
        <v>0</v>
      </c>
      <c r="U872">
        <v>0</v>
      </c>
      <c r="V872">
        <f>marketing_campaign[[#This Row],[MntGoldProds]]+marketing_campaign[[#This Row],[MntSweetProducts]]+marketing_campaign[[#This Row],[MntFishProducts]]+marketing_campaign[[#This Row],[MntMeatProducts]]+marketing_campaign[[#This Row],[MntFruits]]+marketing_campaign[[#This Row],[MntWines]]</f>
        <v>1727</v>
      </c>
      <c r="W872">
        <v>1</v>
      </c>
      <c r="X872">
        <v>5</v>
      </c>
      <c r="Y872">
        <v>7</v>
      </c>
      <c r="Z872">
        <v>4</v>
      </c>
      <c r="AA872">
        <f t="shared" si="27"/>
        <v>17</v>
      </c>
      <c r="AB872" t="str" cm="1">
        <f t="array" ref="AB872">_xlfn.IFS(AND(AA872&gt;=0,AA872&lt;=15),"low purchase",AND(AA872&gt;=16,AA872&lt;=30),"mid purchase",AA872&gt;=31,"high purchase")</f>
        <v>mid purchase</v>
      </c>
      <c r="AC872">
        <v>3</v>
      </c>
      <c r="AD872" t="str">
        <f>IF(marketing_campaign[[#This Row],[NumWebVisitsMonth]]&gt;=5.3,"higher_webvists","lower_webvisits")</f>
        <v>lower_webvisits</v>
      </c>
      <c r="AE872">
        <v>0</v>
      </c>
      <c r="AF872">
        <v>1</v>
      </c>
      <c r="AG872">
        <v>0</v>
      </c>
      <c r="AH872">
        <v>0</v>
      </c>
      <c r="AI872">
        <v>1</v>
      </c>
      <c r="AJ872">
        <v>0</v>
      </c>
      <c r="AK872">
        <v>3</v>
      </c>
      <c r="AL872">
        <v>11</v>
      </c>
      <c r="AM872">
        <v>0</v>
      </c>
      <c r="AN872">
        <f>marketing_campaign[[#This Row],[AcceptedCmp2]]+marketing_campaign[[#This Row],[AcceptedCmp1]]+marketing_campaign[[#This Row],[AcceptedCmp5]]+marketing_campaign[[#This Row],[AcceptedCmp4]]+marketing_campaign[[#This Row],[AcceptedCmp3]]+marketing_campaign[[#This Row],[Response]]</f>
        <v>2</v>
      </c>
      <c r="AO872" t="str" cm="1">
        <f t="array" ref="AO87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873" spans="1:41" x14ac:dyDescent="0.35">
      <c r="A873">
        <v>9353</v>
      </c>
      <c r="B873">
        <v>1959</v>
      </c>
      <c r="C873">
        <f t="shared" ca="1" si="26"/>
        <v>67</v>
      </c>
      <c r="D873" t="str" cm="1">
        <f t="array" aca="1" ref="D87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73" t="s">
        <v>29</v>
      </c>
      <c r="F873" t="s">
        <v>30</v>
      </c>
      <c r="G873" cm="1">
        <f t="array" ref="G873">_xlfn.IFS(marketing_campaign[[#This Row],[Marital_Status]]="Single",K873+L873+1,marketing_campaign[[#This Row],[Marital_Status]]="Together",K873+L873+2,marketing_campaign[[#This Row],[Marital_Status]]="Alone",K873+L873+1,marketing_campaign[[#This Row],[Marital_Status]]="Married",K873+L873+2,marketing_campaign[[#This Row],[Marital_Status]]="Divorced",K873+L873+1,marketing_campaign[[#This Row],[Marital_Status]]="YOLO",K873+L873+1,marketing_campaign[[#This Row],[Marital_Status]]="Absurd",K873+L873+1,marketing_campaign[[#This Row],[Marital_Status]]="Widow",K873+L873+1)</f>
        <v>2</v>
      </c>
      <c r="H873" t="str" cm="1">
        <f t="array" ref="H873">_xlfn.IFS(marketing_campaign[[#This Row],[Family_size]]=1,"Family_with_one_child",marketing_campaign[[#This Row],[Family_size]]&gt;1,"Family_with_more_children")</f>
        <v>Family_with_more_children</v>
      </c>
      <c r="I873">
        <v>62450</v>
      </c>
      <c r="J873" t="str">
        <f>IF(marketing_campaign[[#This Row],[Income]]&gt;=Sheet21!B923,"high_income","low_income")</f>
        <v>high_income</v>
      </c>
      <c r="K873">
        <v>0</v>
      </c>
      <c r="L873">
        <v>1</v>
      </c>
      <c r="M873" s="1">
        <v>41645</v>
      </c>
      <c r="N873">
        <v>61</v>
      </c>
      <c r="O873" t="str" cm="1">
        <f t="array" ref="O873">_xlfn.IFS(AND(marketing_campaign[[#This Row],[Recency]]&gt;=0,marketing_campaign[[#This Row],[Recency]]&lt;=14),"Early Recency",AND(marketing_campaign[[#This Row],[Recency]]&gt;=15,marketing_campaign[[#This Row],[Recency]]&lt;=31),"Mid-Recency",marketing_campaign[[#This Row],[Recency]]&gt;=32,"high Recency")</f>
        <v>high Recency</v>
      </c>
      <c r="P873">
        <v>515</v>
      </c>
      <c r="Q873">
        <v>47</v>
      </c>
      <c r="R873">
        <v>267</v>
      </c>
      <c r="S873">
        <v>62</v>
      </c>
      <c r="T873">
        <v>66</v>
      </c>
      <c r="U873">
        <v>38</v>
      </c>
      <c r="V873">
        <f>marketing_campaign[[#This Row],[MntGoldProds]]+marketing_campaign[[#This Row],[MntSweetProducts]]+marketing_campaign[[#This Row],[MntFishProducts]]+marketing_campaign[[#This Row],[MntMeatProducts]]+marketing_campaign[[#This Row],[MntFruits]]+marketing_campaign[[#This Row],[MntWines]]</f>
        <v>995</v>
      </c>
      <c r="W873">
        <v>2</v>
      </c>
      <c r="X873">
        <v>5</v>
      </c>
      <c r="Y873">
        <v>5</v>
      </c>
      <c r="Z873">
        <v>4</v>
      </c>
      <c r="AA873">
        <f t="shared" si="27"/>
        <v>16</v>
      </c>
      <c r="AB873" t="str" cm="1">
        <f t="array" ref="AB873">_xlfn.IFS(AND(AA873&gt;=0,AA873&lt;=15),"low purchase",AND(AA873&gt;=16,AA873&lt;=30),"mid purchase",AA873&gt;=31,"high purchase")</f>
        <v>mid purchase</v>
      </c>
      <c r="AC873">
        <v>3</v>
      </c>
      <c r="AD873" t="str">
        <f>IF(marketing_campaign[[#This Row],[NumWebVisitsMonth]]&gt;=5.3,"higher_webvists","lower_webvisits")</f>
        <v>lower_webvisits</v>
      </c>
      <c r="AE873">
        <v>0</v>
      </c>
      <c r="AF873">
        <v>1</v>
      </c>
      <c r="AG873">
        <v>0</v>
      </c>
      <c r="AH873">
        <v>0</v>
      </c>
      <c r="AI873">
        <v>0</v>
      </c>
      <c r="AJ873">
        <v>0</v>
      </c>
      <c r="AK873">
        <v>3</v>
      </c>
      <c r="AL873">
        <v>11</v>
      </c>
      <c r="AM873">
        <v>0</v>
      </c>
      <c r="AN873">
        <f>marketing_campaign[[#This Row],[AcceptedCmp2]]+marketing_campaign[[#This Row],[AcceptedCmp1]]+marketing_campaign[[#This Row],[AcceptedCmp5]]+marketing_campaign[[#This Row],[AcceptedCmp4]]+marketing_campaign[[#This Row],[AcceptedCmp3]]+marketing_campaign[[#This Row],[Response]]</f>
        <v>1</v>
      </c>
      <c r="AO873" t="str" cm="1">
        <f t="array" ref="AO87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874" spans="1:41" x14ac:dyDescent="0.35">
      <c r="A874">
        <v>3623</v>
      </c>
      <c r="B874">
        <v>1976</v>
      </c>
      <c r="C874">
        <f t="shared" ca="1" si="26"/>
        <v>50</v>
      </c>
      <c r="D874" t="str" cm="1">
        <f t="array" aca="1" ref="D87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74" t="s">
        <v>29</v>
      </c>
      <c r="F874" t="s">
        <v>31</v>
      </c>
      <c r="G874" cm="1">
        <f t="array" ref="G874">_xlfn.IFS(marketing_campaign[[#This Row],[Marital_Status]]="Single",K874+L874+1,marketing_campaign[[#This Row],[Marital_Status]]="Together",K874+L874+2,marketing_campaign[[#This Row],[Marital_Status]]="Alone",K874+L874+1,marketing_campaign[[#This Row],[Marital_Status]]="Married",K874+L874+2,marketing_campaign[[#This Row],[Marital_Status]]="Divorced",K874+L874+1,marketing_campaign[[#This Row],[Marital_Status]]="YOLO",K874+L874+1,marketing_campaign[[#This Row],[Marital_Status]]="Absurd",K874+L874+1,marketing_campaign[[#This Row],[Marital_Status]]="Widow",K874+L874+1)</f>
        <v>3</v>
      </c>
      <c r="H874" t="str" cm="1">
        <f t="array" ref="H874">_xlfn.IFS(marketing_campaign[[#This Row],[Family_size]]=1,"Family_with_one_child",marketing_campaign[[#This Row],[Family_size]]&gt;1,"Family_with_more_children")</f>
        <v>Family_with_more_children</v>
      </c>
      <c r="I874">
        <v>21675</v>
      </c>
      <c r="J874" t="str">
        <f>IF(marketing_campaign[[#This Row],[Income]]&gt;=Sheet21!B924,"high_income","low_income")</f>
        <v>high_income</v>
      </c>
      <c r="K874">
        <v>1</v>
      </c>
      <c r="L874">
        <v>0</v>
      </c>
      <c r="M874" s="1">
        <v>41801</v>
      </c>
      <c r="N874">
        <v>55</v>
      </c>
      <c r="O874" t="str" cm="1">
        <f t="array" ref="O874">_xlfn.IFS(AND(marketing_campaign[[#This Row],[Recency]]&gt;=0,marketing_campaign[[#This Row],[Recency]]&lt;=14),"Early Recency",AND(marketing_campaign[[#This Row],[Recency]]&gt;=15,marketing_campaign[[#This Row],[Recency]]&lt;=31),"Mid-Recency",marketing_campaign[[#This Row],[Recency]]&gt;=32,"high Recency")</f>
        <v>high Recency</v>
      </c>
      <c r="P874">
        <v>4</v>
      </c>
      <c r="Q874">
        <v>0</v>
      </c>
      <c r="R874">
        <v>16</v>
      </c>
      <c r="S874">
        <v>17</v>
      </c>
      <c r="T874">
        <v>4</v>
      </c>
      <c r="U874">
        <v>4</v>
      </c>
      <c r="V874">
        <f>marketing_campaign[[#This Row],[MntGoldProds]]+marketing_campaign[[#This Row],[MntSweetProducts]]+marketing_campaign[[#This Row],[MntFishProducts]]+marketing_campaign[[#This Row],[MntMeatProducts]]+marketing_campaign[[#This Row],[MntFruits]]+marketing_campaign[[#This Row],[MntWines]]</f>
        <v>45</v>
      </c>
      <c r="W874">
        <v>3</v>
      </c>
      <c r="X874">
        <v>4</v>
      </c>
      <c r="Y874">
        <v>0</v>
      </c>
      <c r="Z874">
        <v>3</v>
      </c>
      <c r="AA874">
        <f t="shared" si="27"/>
        <v>10</v>
      </c>
      <c r="AB874" t="str" cm="1">
        <f t="array" ref="AB874">_xlfn.IFS(AND(AA874&gt;=0,AA874&lt;=15),"low purchase",AND(AA874&gt;=16,AA874&lt;=30),"mid purchase",AA874&gt;=31,"high purchase")</f>
        <v>low purchase</v>
      </c>
      <c r="AC874">
        <v>7</v>
      </c>
      <c r="AD874" t="str">
        <f>IF(marketing_campaign[[#This Row],[NumWebVisitsMonth]]&gt;=5.3,"higher_webvists","lower_webvisits")</f>
        <v>higher_webvists</v>
      </c>
      <c r="AE874">
        <v>0</v>
      </c>
      <c r="AF874">
        <v>0</v>
      </c>
      <c r="AG874">
        <v>0</v>
      </c>
      <c r="AH874">
        <v>0</v>
      </c>
      <c r="AI874">
        <v>0</v>
      </c>
      <c r="AJ874">
        <v>0</v>
      </c>
      <c r="AK874">
        <v>3</v>
      </c>
      <c r="AL874">
        <v>11</v>
      </c>
      <c r="AM874">
        <v>0</v>
      </c>
      <c r="AN874">
        <f>marketing_campaign[[#This Row],[AcceptedCmp2]]+marketing_campaign[[#This Row],[AcceptedCmp1]]+marketing_campaign[[#This Row],[AcceptedCmp5]]+marketing_campaign[[#This Row],[AcceptedCmp4]]+marketing_campaign[[#This Row],[AcceptedCmp3]]+marketing_campaign[[#This Row],[Response]]</f>
        <v>0</v>
      </c>
      <c r="AO874" t="str" cm="1">
        <f t="array" ref="AO87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75" spans="1:41" x14ac:dyDescent="0.35">
      <c r="A875">
        <v>738</v>
      </c>
      <c r="B875">
        <v>1981</v>
      </c>
      <c r="C875">
        <f t="shared" ca="1" si="26"/>
        <v>45</v>
      </c>
      <c r="D875" t="str" cm="1">
        <f t="array" aca="1" ref="D87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875" t="s">
        <v>37</v>
      </c>
      <c r="F875" t="s">
        <v>30</v>
      </c>
      <c r="G875" cm="1">
        <f t="array" ref="G875">_xlfn.IFS(marketing_campaign[[#This Row],[Marital_Status]]="Single",K875+L875+1,marketing_campaign[[#This Row],[Marital_Status]]="Together",K875+L875+2,marketing_campaign[[#This Row],[Marital_Status]]="Alone",K875+L875+1,marketing_campaign[[#This Row],[Marital_Status]]="Married",K875+L875+2,marketing_campaign[[#This Row],[Marital_Status]]="Divorced",K875+L875+1,marketing_campaign[[#This Row],[Marital_Status]]="YOLO",K875+L875+1,marketing_campaign[[#This Row],[Marital_Status]]="Absurd",K875+L875+1,marketing_campaign[[#This Row],[Marital_Status]]="Widow",K875+L875+1)</f>
        <v>3</v>
      </c>
      <c r="H875" t="str" cm="1">
        <f t="array" ref="H875">_xlfn.IFS(marketing_campaign[[#This Row],[Family_size]]=1,"Family_with_one_child",marketing_campaign[[#This Row],[Family_size]]&gt;1,"Family_with_more_children")</f>
        <v>Family_with_more_children</v>
      </c>
      <c r="I875">
        <v>42395</v>
      </c>
      <c r="J875" t="str">
        <f>IF(marketing_campaign[[#This Row],[Income]]&gt;=Sheet21!B925,"high_income","low_income")</f>
        <v>high_income</v>
      </c>
      <c r="K875">
        <v>1</v>
      </c>
      <c r="L875">
        <v>1</v>
      </c>
      <c r="M875" s="1">
        <v>41733</v>
      </c>
      <c r="N875">
        <v>35</v>
      </c>
      <c r="O875" t="str" cm="1">
        <f t="array" ref="O875">_xlfn.IFS(AND(marketing_campaign[[#This Row],[Recency]]&gt;=0,marketing_campaign[[#This Row],[Recency]]&lt;=14),"Early Recency",AND(marketing_campaign[[#This Row],[Recency]]&gt;=15,marketing_campaign[[#This Row],[Recency]]&lt;=31),"Mid-Recency",marketing_campaign[[#This Row],[Recency]]&gt;=32,"high Recency")</f>
        <v>high Recency</v>
      </c>
      <c r="P875">
        <v>48</v>
      </c>
      <c r="Q875">
        <v>13</v>
      </c>
      <c r="R875">
        <v>57</v>
      </c>
      <c r="S875">
        <v>24</v>
      </c>
      <c r="T875">
        <v>15</v>
      </c>
      <c r="U875">
        <v>25</v>
      </c>
      <c r="V875">
        <f>marketing_campaign[[#This Row],[MntGoldProds]]+marketing_campaign[[#This Row],[MntSweetProducts]]+marketing_campaign[[#This Row],[MntFishProducts]]+marketing_campaign[[#This Row],[MntMeatProducts]]+marketing_campaign[[#This Row],[MntFruits]]+marketing_campaign[[#This Row],[MntWines]]</f>
        <v>182</v>
      </c>
      <c r="W875">
        <v>4</v>
      </c>
      <c r="X875">
        <v>3</v>
      </c>
      <c r="Y875">
        <v>1</v>
      </c>
      <c r="Z875">
        <v>4</v>
      </c>
      <c r="AA875">
        <f t="shared" si="27"/>
        <v>12</v>
      </c>
      <c r="AB875" t="str" cm="1">
        <f t="array" ref="AB875">_xlfn.IFS(AND(AA875&gt;=0,AA875&lt;=15),"low purchase",AND(AA875&gt;=16,AA875&lt;=30),"mid purchase",AA875&gt;=31,"high purchase")</f>
        <v>low purchase</v>
      </c>
      <c r="AC875">
        <v>7</v>
      </c>
      <c r="AD875" t="str">
        <f>IF(marketing_campaign[[#This Row],[NumWebVisitsMonth]]&gt;=5.3,"higher_webvists","lower_webvisits")</f>
        <v>higher_webvists</v>
      </c>
      <c r="AE875">
        <v>0</v>
      </c>
      <c r="AF875">
        <v>0</v>
      </c>
      <c r="AG875">
        <v>0</v>
      </c>
      <c r="AH875">
        <v>0</v>
      </c>
      <c r="AI875">
        <v>0</v>
      </c>
      <c r="AJ875">
        <v>0</v>
      </c>
      <c r="AK875">
        <v>3</v>
      </c>
      <c r="AL875">
        <v>11</v>
      </c>
      <c r="AM875">
        <v>0</v>
      </c>
      <c r="AN875">
        <f>marketing_campaign[[#This Row],[AcceptedCmp2]]+marketing_campaign[[#This Row],[AcceptedCmp1]]+marketing_campaign[[#This Row],[AcceptedCmp5]]+marketing_campaign[[#This Row],[AcceptedCmp4]]+marketing_campaign[[#This Row],[AcceptedCmp3]]+marketing_campaign[[#This Row],[Response]]</f>
        <v>0</v>
      </c>
      <c r="AO875" t="str" cm="1">
        <f t="array" ref="AO87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76" spans="1:41" x14ac:dyDescent="0.35">
      <c r="A876">
        <v>7631</v>
      </c>
      <c r="B876">
        <v>1978</v>
      </c>
      <c r="C876">
        <f t="shared" ca="1" si="26"/>
        <v>48</v>
      </c>
      <c r="D876" t="str" cm="1">
        <f t="array" aca="1" ref="D87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76" t="s">
        <v>34</v>
      </c>
      <c r="F876" t="s">
        <v>31</v>
      </c>
      <c r="G876" cm="1">
        <f t="array" ref="G876">_xlfn.IFS(marketing_campaign[[#This Row],[Marital_Status]]="Single",K876+L876+1,marketing_campaign[[#This Row],[Marital_Status]]="Together",K876+L876+2,marketing_campaign[[#This Row],[Marital_Status]]="Alone",K876+L876+1,marketing_campaign[[#This Row],[Marital_Status]]="Married",K876+L876+2,marketing_campaign[[#This Row],[Marital_Status]]="Divorced",K876+L876+1,marketing_campaign[[#This Row],[Marital_Status]]="YOLO",K876+L876+1,marketing_campaign[[#This Row],[Marital_Status]]="Absurd",K876+L876+1,marketing_campaign[[#This Row],[Marital_Status]]="Widow",K876+L876+1)</f>
        <v>3</v>
      </c>
      <c r="H876" t="str" cm="1">
        <f t="array" ref="H876">_xlfn.IFS(marketing_campaign[[#This Row],[Family_size]]=1,"Family_with_one_child",marketing_campaign[[#This Row],[Family_size]]&gt;1,"Family_with_more_children")</f>
        <v>Family_with_more_children</v>
      </c>
      <c r="I876">
        <v>61346</v>
      </c>
      <c r="J876" t="str">
        <f>IF(marketing_campaign[[#This Row],[Income]]&gt;=Sheet21!B926,"high_income","low_income")</f>
        <v>high_income</v>
      </c>
      <c r="K876">
        <v>1</v>
      </c>
      <c r="L876">
        <v>0</v>
      </c>
      <c r="M876" s="1">
        <v>41553</v>
      </c>
      <c r="N876">
        <v>34</v>
      </c>
      <c r="O876" t="str" cm="1">
        <f t="array" ref="O876">_xlfn.IFS(AND(marketing_campaign[[#This Row],[Recency]]&gt;=0,marketing_campaign[[#This Row],[Recency]]&lt;=14),"Early Recency",AND(marketing_campaign[[#This Row],[Recency]]&gt;=15,marketing_campaign[[#This Row],[Recency]]&lt;=31),"Mid-Recency",marketing_campaign[[#This Row],[Recency]]&gt;=32,"high Recency")</f>
        <v>high Recency</v>
      </c>
      <c r="P876">
        <v>562</v>
      </c>
      <c r="Q876">
        <v>58</v>
      </c>
      <c r="R876">
        <v>168</v>
      </c>
      <c r="S876">
        <v>43</v>
      </c>
      <c r="T876">
        <v>16</v>
      </c>
      <c r="U876">
        <v>142</v>
      </c>
      <c r="V876">
        <f>marketing_campaign[[#This Row],[MntGoldProds]]+marketing_campaign[[#This Row],[MntSweetProducts]]+marketing_campaign[[#This Row],[MntFishProducts]]+marketing_campaign[[#This Row],[MntMeatProducts]]+marketing_campaign[[#This Row],[MntFruits]]+marketing_campaign[[#This Row],[MntWines]]</f>
        <v>989</v>
      </c>
      <c r="W876">
        <v>1</v>
      </c>
      <c r="X876">
        <v>5</v>
      </c>
      <c r="Y876">
        <v>7</v>
      </c>
      <c r="Z876">
        <v>10</v>
      </c>
      <c r="AA876">
        <f t="shared" si="27"/>
        <v>23</v>
      </c>
      <c r="AB876" t="str" cm="1">
        <f t="array" ref="AB876">_xlfn.IFS(AND(AA876&gt;=0,AA876&lt;=15),"low purchase",AND(AA876&gt;=16,AA876&lt;=30),"mid purchase",AA876&gt;=31,"high purchase")</f>
        <v>mid purchase</v>
      </c>
      <c r="AC876">
        <v>3</v>
      </c>
      <c r="AD876" t="str">
        <f>IF(marketing_campaign[[#This Row],[NumWebVisitsMonth]]&gt;=5.3,"higher_webvists","lower_webvisits")</f>
        <v>lower_webvisits</v>
      </c>
      <c r="AE876">
        <v>0</v>
      </c>
      <c r="AF876">
        <v>0</v>
      </c>
      <c r="AG876">
        <v>0</v>
      </c>
      <c r="AH876">
        <v>0</v>
      </c>
      <c r="AI876">
        <v>0</v>
      </c>
      <c r="AJ876">
        <v>0</v>
      </c>
      <c r="AK876">
        <v>3</v>
      </c>
      <c r="AL876">
        <v>11</v>
      </c>
      <c r="AM876">
        <v>0</v>
      </c>
      <c r="AN876">
        <f>marketing_campaign[[#This Row],[AcceptedCmp2]]+marketing_campaign[[#This Row],[AcceptedCmp1]]+marketing_campaign[[#This Row],[AcceptedCmp5]]+marketing_campaign[[#This Row],[AcceptedCmp4]]+marketing_campaign[[#This Row],[AcceptedCmp3]]+marketing_campaign[[#This Row],[Response]]</f>
        <v>0</v>
      </c>
      <c r="AO876" t="str" cm="1">
        <f t="array" ref="AO87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77" spans="1:41" x14ac:dyDescent="0.35">
      <c r="A877">
        <v>4789</v>
      </c>
      <c r="B877">
        <v>1953</v>
      </c>
      <c r="C877">
        <f t="shared" ca="1" si="26"/>
        <v>73</v>
      </c>
      <c r="D877" t="str" cm="1">
        <f t="array" aca="1" ref="D87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77" t="s">
        <v>29</v>
      </c>
      <c r="F877" t="s">
        <v>31</v>
      </c>
      <c r="G877" cm="1">
        <f t="array" ref="G877">_xlfn.IFS(marketing_campaign[[#This Row],[Marital_Status]]="Single",K877+L877+1,marketing_campaign[[#This Row],[Marital_Status]]="Together",K877+L877+2,marketing_campaign[[#This Row],[Marital_Status]]="Alone",K877+L877+1,marketing_campaign[[#This Row],[Marital_Status]]="Married",K877+L877+2,marketing_campaign[[#This Row],[Marital_Status]]="Divorced",K877+L877+1,marketing_campaign[[#This Row],[Marital_Status]]="YOLO",K877+L877+1,marketing_campaign[[#This Row],[Marital_Status]]="Absurd",K877+L877+1,marketing_campaign[[#This Row],[Marital_Status]]="Widow",K877+L877+1)</f>
        <v>2</v>
      </c>
      <c r="H877" t="str" cm="1">
        <f t="array" ref="H877">_xlfn.IFS(marketing_campaign[[#This Row],[Family_size]]=1,"Family_with_one_child",marketing_campaign[[#This Row],[Family_size]]&gt;1,"Family_with_more_children")</f>
        <v>Family_with_more_children</v>
      </c>
      <c r="I877">
        <v>80812</v>
      </c>
      <c r="J877" t="str">
        <f>IF(marketing_campaign[[#This Row],[Income]]&gt;=Sheet21!B927,"high_income","low_income")</f>
        <v>high_income</v>
      </c>
      <c r="K877">
        <v>0</v>
      </c>
      <c r="L877">
        <v>0</v>
      </c>
      <c r="M877" s="1">
        <v>41534</v>
      </c>
      <c r="N877">
        <v>95</v>
      </c>
      <c r="O877" t="str" cm="1">
        <f t="array" ref="O877">_xlfn.IFS(AND(marketing_campaign[[#This Row],[Recency]]&gt;=0,marketing_campaign[[#This Row],[Recency]]&lt;=14),"Early Recency",AND(marketing_campaign[[#This Row],[Recency]]&gt;=15,marketing_campaign[[#This Row],[Recency]]&lt;=31),"Mid-Recency",marketing_campaign[[#This Row],[Recency]]&gt;=32,"high Recency")</f>
        <v>high Recency</v>
      </c>
      <c r="P877">
        <v>769</v>
      </c>
      <c r="Q877">
        <v>22</v>
      </c>
      <c r="R877">
        <v>500</v>
      </c>
      <c r="S877">
        <v>210</v>
      </c>
      <c r="T877">
        <v>143</v>
      </c>
      <c r="U877">
        <v>33</v>
      </c>
      <c r="V877">
        <f>marketing_campaign[[#This Row],[MntGoldProds]]+marketing_campaign[[#This Row],[MntSweetProducts]]+marketing_campaign[[#This Row],[MntFishProducts]]+marketing_campaign[[#This Row],[MntMeatProducts]]+marketing_campaign[[#This Row],[MntFruits]]+marketing_campaign[[#This Row],[MntWines]]</f>
        <v>1677</v>
      </c>
      <c r="W877">
        <v>1</v>
      </c>
      <c r="X877">
        <v>4</v>
      </c>
      <c r="Y877">
        <v>8</v>
      </c>
      <c r="Z877">
        <v>5</v>
      </c>
      <c r="AA877">
        <f t="shared" si="27"/>
        <v>18</v>
      </c>
      <c r="AB877" t="str" cm="1">
        <f t="array" ref="AB877">_xlfn.IFS(AND(AA877&gt;=0,AA877&lt;=15),"low purchase",AND(AA877&gt;=16,AA877&lt;=30),"mid purchase",AA877&gt;=31,"high purchase")</f>
        <v>mid purchase</v>
      </c>
      <c r="AC877">
        <v>2</v>
      </c>
      <c r="AD877" t="str">
        <f>IF(marketing_campaign[[#This Row],[NumWebVisitsMonth]]&gt;=5.3,"higher_webvists","lower_webvisits")</f>
        <v>lower_webvisits</v>
      </c>
      <c r="AE877">
        <v>1</v>
      </c>
      <c r="AF877">
        <v>0</v>
      </c>
      <c r="AG877">
        <v>1</v>
      </c>
      <c r="AH877">
        <v>1</v>
      </c>
      <c r="AI877">
        <v>0</v>
      </c>
      <c r="AJ877">
        <v>0</v>
      </c>
      <c r="AK877">
        <v>3</v>
      </c>
      <c r="AL877">
        <v>11</v>
      </c>
      <c r="AM877">
        <v>0</v>
      </c>
      <c r="AN877">
        <f>marketing_campaign[[#This Row],[AcceptedCmp2]]+marketing_campaign[[#This Row],[AcceptedCmp1]]+marketing_campaign[[#This Row],[AcceptedCmp5]]+marketing_campaign[[#This Row],[AcceptedCmp4]]+marketing_campaign[[#This Row],[AcceptedCmp3]]+marketing_campaign[[#This Row],[Response]]</f>
        <v>3</v>
      </c>
      <c r="AO877" t="str" cm="1">
        <f t="array" ref="AO87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3/5 campaign accepted</v>
      </c>
    </row>
    <row r="878" spans="1:41" x14ac:dyDescent="0.35">
      <c r="A878">
        <v>773</v>
      </c>
      <c r="B878">
        <v>1971</v>
      </c>
      <c r="C878">
        <f t="shared" ca="1" si="26"/>
        <v>55</v>
      </c>
      <c r="D878" t="str" cm="1">
        <f t="array" aca="1" ref="D87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78" t="s">
        <v>34</v>
      </c>
      <c r="F878" t="s">
        <v>35</v>
      </c>
      <c r="G878" cm="1">
        <f t="array" ref="G878">_xlfn.IFS(marketing_campaign[[#This Row],[Marital_Status]]="Single",K878+L878+1,marketing_campaign[[#This Row],[Marital_Status]]="Together",K878+L878+2,marketing_campaign[[#This Row],[Marital_Status]]="Alone",K878+L878+1,marketing_campaign[[#This Row],[Marital_Status]]="Married",K878+L878+2,marketing_campaign[[#This Row],[Marital_Status]]="Divorced",K878+L878+1,marketing_campaign[[#This Row],[Marital_Status]]="YOLO",K878+L878+1,marketing_campaign[[#This Row],[Marital_Status]]="Absurd",K878+L878+1,marketing_campaign[[#This Row],[Marital_Status]]="Widow",K878+L878+1)</f>
        <v>3</v>
      </c>
      <c r="H878" t="str" cm="1">
        <f t="array" ref="H878">_xlfn.IFS(marketing_campaign[[#This Row],[Family_size]]=1,"Family_with_one_child",marketing_campaign[[#This Row],[Family_size]]&gt;1,"Family_with_more_children")</f>
        <v>Family_with_more_children</v>
      </c>
      <c r="I878">
        <v>42835</v>
      </c>
      <c r="J878" t="str">
        <f>IF(marketing_campaign[[#This Row],[Income]]&gt;=Sheet21!B928,"high_income","low_income")</f>
        <v>high_income</v>
      </c>
      <c r="K878">
        <v>1</v>
      </c>
      <c r="L878">
        <v>1</v>
      </c>
      <c r="M878" s="1">
        <v>41455</v>
      </c>
      <c r="N878">
        <v>64</v>
      </c>
      <c r="O878" t="str" cm="1">
        <f t="array" ref="O878">_xlfn.IFS(AND(marketing_campaign[[#This Row],[Recency]]&gt;=0,marketing_campaign[[#This Row],[Recency]]&lt;=14),"Early Recency",AND(marketing_campaign[[#This Row],[Recency]]&gt;=15,marketing_campaign[[#This Row],[Recency]]&lt;=31),"Mid-Recency",marketing_campaign[[#This Row],[Recency]]&gt;=32,"high Recency")</f>
        <v>high Recency</v>
      </c>
      <c r="P878">
        <v>379</v>
      </c>
      <c r="Q878">
        <v>4</v>
      </c>
      <c r="R878">
        <v>93</v>
      </c>
      <c r="S878">
        <v>12</v>
      </c>
      <c r="T878">
        <v>9</v>
      </c>
      <c r="U878">
        <v>98</v>
      </c>
      <c r="V878">
        <f>marketing_campaign[[#This Row],[MntGoldProds]]+marketing_campaign[[#This Row],[MntSweetProducts]]+marketing_campaign[[#This Row],[MntFishProducts]]+marketing_campaign[[#This Row],[MntMeatProducts]]+marketing_campaign[[#This Row],[MntFruits]]+marketing_campaign[[#This Row],[MntWines]]</f>
        <v>595</v>
      </c>
      <c r="W878">
        <v>7</v>
      </c>
      <c r="X878">
        <v>6</v>
      </c>
      <c r="Y878">
        <v>6</v>
      </c>
      <c r="Z878">
        <v>4</v>
      </c>
      <c r="AA878">
        <f t="shared" si="27"/>
        <v>23</v>
      </c>
      <c r="AB878" t="str" cm="1">
        <f t="array" ref="AB878">_xlfn.IFS(AND(AA878&gt;=0,AA878&lt;=15),"low purchase",AND(AA878&gt;=16,AA878&lt;=30),"mid purchase",AA878&gt;=31,"high purchase")</f>
        <v>mid purchase</v>
      </c>
      <c r="AC878">
        <v>6</v>
      </c>
      <c r="AD878" t="str">
        <f>IF(marketing_campaign[[#This Row],[NumWebVisitsMonth]]&gt;=5.3,"higher_webvists","lower_webvisits")</f>
        <v>higher_webvists</v>
      </c>
      <c r="AE878">
        <v>0</v>
      </c>
      <c r="AF878">
        <v>0</v>
      </c>
      <c r="AG878">
        <v>0</v>
      </c>
      <c r="AH878">
        <v>0</v>
      </c>
      <c r="AI878">
        <v>0</v>
      </c>
      <c r="AJ878">
        <v>0</v>
      </c>
      <c r="AK878">
        <v>3</v>
      </c>
      <c r="AL878">
        <v>11</v>
      </c>
      <c r="AM878">
        <v>0</v>
      </c>
      <c r="AN878">
        <f>marketing_campaign[[#This Row],[AcceptedCmp2]]+marketing_campaign[[#This Row],[AcceptedCmp1]]+marketing_campaign[[#This Row],[AcceptedCmp5]]+marketing_campaign[[#This Row],[AcceptedCmp4]]+marketing_campaign[[#This Row],[AcceptedCmp3]]+marketing_campaign[[#This Row],[Response]]</f>
        <v>0</v>
      </c>
      <c r="AO878" t="str" cm="1">
        <f t="array" ref="AO87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79" spans="1:41" x14ac:dyDescent="0.35">
      <c r="A879">
        <v>10602</v>
      </c>
      <c r="B879">
        <v>1983</v>
      </c>
      <c r="C879">
        <f t="shared" ca="1" si="26"/>
        <v>43</v>
      </c>
      <c r="D879" t="str" cm="1">
        <f t="array" aca="1" ref="D87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879" t="s">
        <v>29</v>
      </c>
      <c r="F879" t="s">
        <v>33</v>
      </c>
      <c r="G879" cm="1">
        <f t="array" ref="G879">_xlfn.IFS(marketing_campaign[[#This Row],[Marital_Status]]="Single",K879+L879+1,marketing_campaign[[#This Row],[Marital_Status]]="Together",K879+L879+2,marketing_campaign[[#This Row],[Marital_Status]]="Alone",K879+L879+1,marketing_campaign[[#This Row],[Marital_Status]]="Married",K879+L879+2,marketing_campaign[[#This Row],[Marital_Status]]="Divorced",K879+L879+1,marketing_campaign[[#This Row],[Marital_Status]]="YOLO",K879+L879+1,marketing_campaign[[#This Row],[Marital_Status]]="Absurd",K879+L879+1,marketing_campaign[[#This Row],[Marital_Status]]="Widow",K879+L879+1)</f>
        <v>3</v>
      </c>
      <c r="H879" t="str" cm="1">
        <f t="array" ref="H879">_xlfn.IFS(marketing_campaign[[#This Row],[Family_size]]=1,"Family_with_one_child",marketing_campaign[[#This Row],[Family_size]]&gt;1,"Family_with_more_children")</f>
        <v>Family_with_more_children</v>
      </c>
      <c r="I879">
        <v>39922</v>
      </c>
      <c r="J879" t="str">
        <f>IF(marketing_campaign[[#This Row],[Income]]&gt;=Sheet21!B929,"high_income","low_income")</f>
        <v>high_income</v>
      </c>
      <c r="K879">
        <v>1</v>
      </c>
      <c r="L879">
        <v>0</v>
      </c>
      <c r="M879" s="1">
        <v>41319</v>
      </c>
      <c r="N879">
        <v>30</v>
      </c>
      <c r="O879" t="str" cm="1">
        <f t="array" ref="O879">_xlfn.IFS(AND(marketing_campaign[[#This Row],[Recency]]&gt;=0,marketing_campaign[[#This Row],[Recency]]&lt;=14),"Early Recency",AND(marketing_campaign[[#This Row],[Recency]]&gt;=15,marketing_campaign[[#This Row],[Recency]]&lt;=31),"Mid-Recency",marketing_campaign[[#This Row],[Recency]]&gt;=32,"high Recency")</f>
        <v>Mid-Recency</v>
      </c>
      <c r="P879">
        <v>29</v>
      </c>
      <c r="Q879">
        <v>12</v>
      </c>
      <c r="R879">
        <v>59</v>
      </c>
      <c r="S879">
        <v>19</v>
      </c>
      <c r="T879">
        <v>1</v>
      </c>
      <c r="U879">
        <v>36</v>
      </c>
      <c r="V879">
        <f>marketing_campaign[[#This Row],[MntGoldProds]]+marketing_campaign[[#This Row],[MntSweetProducts]]+marketing_campaign[[#This Row],[MntFishProducts]]+marketing_campaign[[#This Row],[MntMeatProducts]]+marketing_campaign[[#This Row],[MntFruits]]+marketing_campaign[[#This Row],[MntWines]]</f>
        <v>156</v>
      </c>
      <c r="W879">
        <v>2</v>
      </c>
      <c r="X879">
        <v>3</v>
      </c>
      <c r="Y879">
        <v>0</v>
      </c>
      <c r="Z879">
        <v>4</v>
      </c>
      <c r="AA879">
        <f t="shared" si="27"/>
        <v>9</v>
      </c>
      <c r="AB879" t="str" cm="1">
        <f t="array" ref="AB879">_xlfn.IFS(AND(AA879&gt;=0,AA879&lt;=15),"low purchase",AND(AA879&gt;=16,AA879&lt;=30),"mid purchase",AA879&gt;=31,"high purchase")</f>
        <v>low purchase</v>
      </c>
      <c r="AC879">
        <v>8</v>
      </c>
      <c r="AD879" t="str">
        <f>IF(marketing_campaign[[#This Row],[NumWebVisitsMonth]]&gt;=5.3,"higher_webvists","lower_webvisits")</f>
        <v>higher_webvists</v>
      </c>
      <c r="AE879">
        <v>0</v>
      </c>
      <c r="AF879">
        <v>0</v>
      </c>
      <c r="AG879">
        <v>0</v>
      </c>
      <c r="AH879">
        <v>0</v>
      </c>
      <c r="AI879">
        <v>0</v>
      </c>
      <c r="AJ879">
        <v>0</v>
      </c>
      <c r="AK879">
        <v>3</v>
      </c>
      <c r="AL879">
        <v>11</v>
      </c>
      <c r="AM879">
        <v>0</v>
      </c>
      <c r="AN879">
        <f>marketing_campaign[[#This Row],[AcceptedCmp2]]+marketing_campaign[[#This Row],[AcceptedCmp1]]+marketing_campaign[[#This Row],[AcceptedCmp5]]+marketing_campaign[[#This Row],[AcceptedCmp4]]+marketing_campaign[[#This Row],[AcceptedCmp3]]+marketing_campaign[[#This Row],[Response]]</f>
        <v>0</v>
      </c>
      <c r="AO879" t="str" cm="1">
        <f t="array" ref="AO87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80" spans="1:41" x14ac:dyDescent="0.35">
      <c r="A880">
        <v>1446</v>
      </c>
      <c r="B880">
        <v>1956</v>
      </c>
      <c r="C880">
        <f t="shared" ca="1" si="26"/>
        <v>70</v>
      </c>
      <c r="D880" t="str" cm="1">
        <f t="array" aca="1" ref="D88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80" t="s">
        <v>34</v>
      </c>
      <c r="F880" t="s">
        <v>30</v>
      </c>
      <c r="G880" cm="1">
        <f t="array" ref="G880">_xlfn.IFS(marketing_campaign[[#This Row],[Marital_Status]]="Single",K880+L880+1,marketing_campaign[[#This Row],[Marital_Status]]="Together",K880+L880+2,marketing_campaign[[#This Row],[Marital_Status]]="Alone",K880+L880+1,marketing_campaign[[#This Row],[Marital_Status]]="Married",K880+L880+2,marketing_campaign[[#This Row],[Marital_Status]]="Divorced",K880+L880+1,marketing_campaign[[#This Row],[Marital_Status]]="YOLO",K880+L880+1,marketing_campaign[[#This Row],[Marital_Status]]="Absurd",K880+L880+1,marketing_campaign[[#This Row],[Marital_Status]]="Widow",K880+L880+1)</f>
        <v>1</v>
      </c>
      <c r="H880" t="str" cm="1">
        <f t="array" ref="H880">_xlfn.IFS(marketing_campaign[[#This Row],[Family_size]]=1,"Family_with_one_child",marketing_campaign[[#This Row],[Family_size]]&gt;1,"Family_with_more_children")</f>
        <v>Family_with_one_child</v>
      </c>
      <c r="I880">
        <v>86424</v>
      </c>
      <c r="J880" t="str">
        <f>IF(marketing_campaign[[#This Row],[Income]]&gt;=Sheet21!B930,"high_income","low_income")</f>
        <v>high_income</v>
      </c>
      <c r="K880">
        <v>0</v>
      </c>
      <c r="L880">
        <v>0</v>
      </c>
      <c r="M880" s="1">
        <v>41734</v>
      </c>
      <c r="N880">
        <v>12</v>
      </c>
      <c r="O880" t="str" cm="1">
        <f t="array" ref="O880">_xlfn.IFS(AND(marketing_campaign[[#This Row],[Recency]]&gt;=0,marketing_campaign[[#This Row],[Recency]]&lt;=14),"Early Recency",AND(marketing_campaign[[#This Row],[Recency]]&gt;=15,marketing_campaign[[#This Row],[Recency]]&lt;=31),"Mid-Recency",marketing_campaign[[#This Row],[Recency]]&gt;=32,"high Recency")</f>
        <v>Early Recency</v>
      </c>
      <c r="P880">
        <v>387</v>
      </c>
      <c r="Q880">
        <v>68</v>
      </c>
      <c r="R880">
        <v>569</v>
      </c>
      <c r="S880">
        <v>89</v>
      </c>
      <c r="T880">
        <v>45</v>
      </c>
      <c r="U880">
        <v>68</v>
      </c>
      <c r="V880">
        <f>marketing_campaign[[#This Row],[MntGoldProds]]+marketing_campaign[[#This Row],[MntSweetProducts]]+marketing_campaign[[#This Row],[MntFishProducts]]+marketing_campaign[[#This Row],[MntMeatProducts]]+marketing_campaign[[#This Row],[MntFruits]]+marketing_campaign[[#This Row],[MntWines]]</f>
        <v>1226</v>
      </c>
      <c r="W880">
        <v>1</v>
      </c>
      <c r="X880">
        <v>6</v>
      </c>
      <c r="Y880">
        <v>9</v>
      </c>
      <c r="Z880">
        <v>12</v>
      </c>
      <c r="AA880">
        <f t="shared" si="27"/>
        <v>28</v>
      </c>
      <c r="AB880" t="str" cm="1">
        <f t="array" ref="AB880">_xlfn.IFS(AND(AA880&gt;=0,AA880&lt;=15),"low purchase",AND(AA880&gt;=16,AA880&lt;=30),"mid purchase",AA880&gt;=31,"high purchase")</f>
        <v>mid purchase</v>
      </c>
      <c r="AC880">
        <v>1</v>
      </c>
      <c r="AD880" t="str">
        <f>IF(marketing_campaign[[#This Row],[NumWebVisitsMonth]]&gt;=5.3,"higher_webvists","lower_webvisits")</f>
        <v>lower_webvisits</v>
      </c>
      <c r="AE880">
        <v>0</v>
      </c>
      <c r="AF880">
        <v>0</v>
      </c>
      <c r="AG880">
        <v>0</v>
      </c>
      <c r="AH880">
        <v>0</v>
      </c>
      <c r="AI880">
        <v>0</v>
      </c>
      <c r="AJ880">
        <v>0</v>
      </c>
      <c r="AK880">
        <v>3</v>
      </c>
      <c r="AL880">
        <v>11</v>
      </c>
      <c r="AM880">
        <v>0</v>
      </c>
      <c r="AN880">
        <f>marketing_campaign[[#This Row],[AcceptedCmp2]]+marketing_campaign[[#This Row],[AcceptedCmp1]]+marketing_campaign[[#This Row],[AcceptedCmp5]]+marketing_campaign[[#This Row],[AcceptedCmp4]]+marketing_campaign[[#This Row],[AcceptedCmp3]]+marketing_campaign[[#This Row],[Response]]</f>
        <v>0</v>
      </c>
      <c r="AO880" t="str" cm="1">
        <f t="array" ref="AO88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81" spans="1:41" x14ac:dyDescent="0.35">
      <c r="A881">
        <v>3270</v>
      </c>
      <c r="B881">
        <v>1978</v>
      </c>
      <c r="C881">
        <f t="shared" ca="1" si="26"/>
        <v>48</v>
      </c>
      <c r="D881" t="str" cm="1">
        <f t="array" aca="1" ref="D88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81" t="s">
        <v>37</v>
      </c>
      <c r="F881" t="s">
        <v>31</v>
      </c>
      <c r="G881" cm="1">
        <f t="array" ref="G881">_xlfn.IFS(marketing_campaign[[#This Row],[Marital_Status]]="Single",K881+L881+1,marketing_campaign[[#This Row],[Marital_Status]]="Together",K881+L881+2,marketing_campaign[[#This Row],[Marital_Status]]="Alone",K881+L881+1,marketing_campaign[[#This Row],[Marital_Status]]="Married",K881+L881+2,marketing_campaign[[#This Row],[Marital_Status]]="Divorced",K881+L881+1,marketing_campaign[[#This Row],[Marital_Status]]="YOLO",K881+L881+1,marketing_campaign[[#This Row],[Marital_Status]]="Absurd",K881+L881+1,marketing_campaign[[#This Row],[Marital_Status]]="Widow",K881+L881+1)</f>
        <v>3</v>
      </c>
      <c r="H881" t="str" cm="1">
        <f t="array" ref="H881">_xlfn.IFS(marketing_campaign[[#This Row],[Family_size]]=1,"Family_with_one_child",marketing_campaign[[#This Row],[Family_size]]&gt;1,"Family_with_more_children")</f>
        <v>Family_with_more_children</v>
      </c>
      <c r="I881">
        <v>17117</v>
      </c>
      <c r="J881" t="str">
        <f>IF(marketing_campaign[[#This Row],[Income]]&gt;=Sheet21!B931,"high_income","low_income")</f>
        <v>high_income</v>
      </c>
      <c r="K881">
        <v>1</v>
      </c>
      <c r="L881">
        <v>0</v>
      </c>
      <c r="M881" s="1">
        <v>41291</v>
      </c>
      <c r="N881">
        <v>96</v>
      </c>
      <c r="O881" t="str" cm="1">
        <f t="array" ref="O881">_xlfn.IFS(AND(marketing_campaign[[#This Row],[Recency]]&gt;=0,marketing_campaign[[#This Row],[Recency]]&lt;=14),"Early Recency",AND(marketing_campaign[[#This Row],[Recency]]&gt;=15,marketing_campaign[[#This Row],[Recency]]&lt;=31),"Mid-Recency",marketing_campaign[[#This Row],[Recency]]&gt;=32,"high Recency")</f>
        <v>high Recency</v>
      </c>
      <c r="P881">
        <v>12</v>
      </c>
      <c r="Q881">
        <v>23</v>
      </c>
      <c r="R881">
        <v>38</v>
      </c>
      <c r="S881">
        <v>30</v>
      </c>
      <c r="T881">
        <v>18</v>
      </c>
      <c r="U881">
        <v>7</v>
      </c>
      <c r="V881">
        <f>marketing_campaign[[#This Row],[MntGoldProds]]+marketing_campaign[[#This Row],[MntSweetProducts]]+marketing_campaign[[#This Row],[MntFishProducts]]+marketing_campaign[[#This Row],[MntMeatProducts]]+marketing_campaign[[#This Row],[MntFruits]]+marketing_campaign[[#This Row],[MntWines]]</f>
        <v>128</v>
      </c>
      <c r="W881">
        <v>4</v>
      </c>
      <c r="X881">
        <v>3</v>
      </c>
      <c r="Y881">
        <v>1</v>
      </c>
      <c r="Z881">
        <v>3</v>
      </c>
      <c r="AA881">
        <f t="shared" si="27"/>
        <v>11</v>
      </c>
      <c r="AB881" t="str" cm="1">
        <f t="array" ref="AB881">_xlfn.IFS(AND(AA881&gt;=0,AA881&lt;=15),"low purchase",AND(AA881&gt;=16,AA881&lt;=30),"mid purchase",AA881&gt;=31,"high purchase")</f>
        <v>low purchase</v>
      </c>
      <c r="AC881">
        <v>9</v>
      </c>
      <c r="AD881" t="str">
        <f>IF(marketing_campaign[[#This Row],[NumWebVisitsMonth]]&gt;=5.3,"higher_webvists","lower_webvisits")</f>
        <v>higher_webvists</v>
      </c>
      <c r="AE881">
        <v>0</v>
      </c>
      <c r="AF881">
        <v>0</v>
      </c>
      <c r="AG881">
        <v>0</v>
      </c>
      <c r="AH881">
        <v>0</v>
      </c>
      <c r="AI881">
        <v>0</v>
      </c>
      <c r="AJ881">
        <v>0</v>
      </c>
      <c r="AK881">
        <v>3</v>
      </c>
      <c r="AL881">
        <v>11</v>
      </c>
      <c r="AM881">
        <v>0</v>
      </c>
      <c r="AN881">
        <f>marketing_campaign[[#This Row],[AcceptedCmp2]]+marketing_campaign[[#This Row],[AcceptedCmp1]]+marketing_campaign[[#This Row],[AcceptedCmp5]]+marketing_campaign[[#This Row],[AcceptedCmp4]]+marketing_campaign[[#This Row],[AcceptedCmp3]]+marketing_campaign[[#This Row],[Response]]</f>
        <v>0</v>
      </c>
      <c r="AO881" t="str" cm="1">
        <f t="array" ref="AO88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82" spans="1:41" x14ac:dyDescent="0.35">
      <c r="A882">
        <v>8443</v>
      </c>
      <c r="B882">
        <v>1972</v>
      </c>
      <c r="C882">
        <f t="shared" ca="1" si="26"/>
        <v>54</v>
      </c>
      <c r="D882" t="str" cm="1">
        <f t="array" aca="1" ref="D88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82" t="s">
        <v>29</v>
      </c>
      <c r="F882" t="s">
        <v>30</v>
      </c>
      <c r="G882" cm="1">
        <f t="array" ref="G882">_xlfn.IFS(marketing_campaign[[#This Row],[Marital_Status]]="Single",K882+L882+1,marketing_campaign[[#This Row],[Marital_Status]]="Together",K882+L882+2,marketing_campaign[[#This Row],[Marital_Status]]="Alone",K882+L882+1,marketing_campaign[[#This Row],[Marital_Status]]="Married",K882+L882+2,marketing_campaign[[#This Row],[Marital_Status]]="Divorced",K882+L882+1,marketing_campaign[[#This Row],[Marital_Status]]="YOLO",K882+L882+1,marketing_campaign[[#This Row],[Marital_Status]]="Absurd",K882+L882+1,marketing_campaign[[#This Row],[Marital_Status]]="Widow",K882+L882+1)</f>
        <v>2</v>
      </c>
      <c r="H882" t="str" cm="1">
        <f t="array" ref="H882">_xlfn.IFS(marketing_campaign[[#This Row],[Family_size]]=1,"Family_with_one_child",marketing_campaign[[#This Row],[Family_size]]&gt;1,"Family_with_more_children")</f>
        <v>Family_with_more_children</v>
      </c>
      <c r="I882">
        <v>24762</v>
      </c>
      <c r="J882" t="str">
        <f>IF(marketing_campaign[[#This Row],[Income]]&gt;=Sheet21!B932,"high_income","low_income")</f>
        <v>high_income</v>
      </c>
      <c r="K882">
        <v>1</v>
      </c>
      <c r="L882">
        <v>0</v>
      </c>
      <c r="M882" s="1">
        <v>41680</v>
      </c>
      <c r="N882">
        <v>16</v>
      </c>
      <c r="O882" t="str" cm="1">
        <f t="array" ref="O882">_xlfn.IFS(AND(marketing_campaign[[#This Row],[Recency]]&gt;=0,marketing_campaign[[#This Row],[Recency]]&lt;=14),"Early Recency",AND(marketing_campaign[[#This Row],[Recency]]&gt;=15,marketing_campaign[[#This Row],[Recency]]&lt;=31),"Mid-Recency",marketing_campaign[[#This Row],[Recency]]&gt;=32,"high Recency")</f>
        <v>Mid-Recency</v>
      </c>
      <c r="P882">
        <v>6</v>
      </c>
      <c r="Q882">
        <v>10</v>
      </c>
      <c r="R882">
        <v>12</v>
      </c>
      <c r="S882">
        <v>3</v>
      </c>
      <c r="T882">
        <v>15</v>
      </c>
      <c r="U882">
        <v>40</v>
      </c>
      <c r="V882">
        <f>marketing_campaign[[#This Row],[MntGoldProds]]+marketing_campaign[[#This Row],[MntSweetProducts]]+marketing_campaign[[#This Row],[MntFishProducts]]+marketing_campaign[[#This Row],[MntMeatProducts]]+marketing_campaign[[#This Row],[MntFruits]]+marketing_campaign[[#This Row],[MntWines]]</f>
        <v>86</v>
      </c>
      <c r="W882">
        <v>3</v>
      </c>
      <c r="X882">
        <v>3</v>
      </c>
      <c r="Y882">
        <v>1</v>
      </c>
      <c r="Z882">
        <v>2</v>
      </c>
      <c r="AA882">
        <f t="shared" si="27"/>
        <v>9</v>
      </c>
      <c r="AB882" t="str" cm="1">
        <f t="array" ref="AB882">_xlfn.IFS(AND(AA882&gt;=0,AA882&lt;=15),"low purchase",AND(AA882&gt;=16,AA882&lt;=30),"mid purchase",AA882&gt;=31,"high purchase")</f>
        <v>low purchase</v>
      </c>
      <c r="AC882">
        <v>8</v>
      </c>
      <c r="AD882" t="str">
        <f>IF(marketing_campaign[[#This Row],[NumWebVisitsMonth]]&gt;=5.3,"higher_webvists","lower_webvisits")</f>
        <v>higher_webvists</v>
      </c>
      <c r="AE882">
        <v>1</v>
      </c>
      <c r="AF882">
        <v>0</v>
      </c>
      <c r="AG882">
        <v>0</v>
      </c>
      <c r="AH882">
        <v>0</v>
      </c>
      <c r="AI882">
        <v>0</v>
      </c>
      <c r="AJ882">
        <v>0</v>
      </c>
      <c r="AK882">
        <v>3</v>
      </c>
      <c r="AL882">
        <v>11</v>
      </c>
      <c r="AM882">
        <v>1</v>
      </c>
      <c r="AN882">
        <f>marketing_campaign[[#This Row],[AcceptedCmp2]]+marketing_campaign[[#This Row],[AcceptedCmp1]]+marketing_campaign[[#This Row],[AcceptedCmp5]]+marketing_campaign[[#This Row],[AcceptedCmp4]]+marketing_campaign[[#This Row],[AcceptedCmp3]]+marketing_campaign[[#This Row],[Response]]</f>
        <v>2</v>
      </c>
      <c r="AO882" t="str" cm="1">
        <f t="array" ref="AO88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883" spans="1:41" x14ac:dyDescent="0.35">
      <c r="A883">
        <v>9653</v>
      </c>
      <c r="B883">
        <v>1975</v>
      </c>
      <c r="C883">
        <f t="shared" ca="1" si="26"/>
        <v>51</v>
      </c>
      <c r="D883" t="str" cm="1">
        <f t="array" aca="1" ref="D88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83" t="s">
        <v>29</v>
      </c>
      <c r="F883" t="s">
        <v>33</v>
      </c>
      <c r="G883" cm="1">
        <f t="array" ref="G883">_xlfn.IFS(marketing_campaign[[#This Row],[Marital_Status]]="Single",K883+L883+1,marketing_campaign[[#This Row],[Marital_Status]]="Together",K883+L883+2,marketing_campaign[[#This Row],[Marital_Status]]="Alone",K883+L883+1,marketing_campaign[[#This Row],[Marital_Status]]="Married",K883+L883+2,marketing_campaign[[#This Row],[Marital_Status]]="Divorced",K883+L883+1,marketing_campaign[[#This Row],[Marital_Status]]="YOLO",K883+L883+1,marketing_campaign[[#This Row],[Marital_Status]]="Absurd",K883+L883+1,marketing_campaign[[#This Row],[Marital_Status]]="Widow",K883+L883+1)</f>
        <v>3</v>
      </c>
      <c r="H883" t="str" cm="1">
        <f t="array" ref="H883">_xlfn.IFS(marketing_campaign[[#This Row],[Family_size]]=1,"Family_with_one_child",marketing_campaign[[#This Row],[Family_size]]&gt;1,"Family_with_more_children")</f>
        <v>Family_with_more_children</v>
      </c>
      <c r="I883">
        <v>35797</v>
      </c>
      <c r="J883" t="str">
        <f>IF(marketing_campaign[[#This Row],[Income]]&gt;=Sheet21!B933,"high_income","low_income")</f>
        <v>high_income</v>
      </c>
      <c r="K883">
        <v>0</v>
      </c>
      <c r="L883">
        <v>1</v>
      </c>
      <c r="M883" s="1">
        <v>41198</v>
      </c>
      <c r="N883">
        <v>16</v>
      </c>
      <c r="O883" t="str" cm="1">
        <f t="array" ref="O883">_xlfn.IFS(AND(marketing_campaign[[#This Row],[Recency]]&gt;=0,marketing_campaign[[#This Row],[Recency]]&lt;=14),"Early Recency",AND(marketing_campaign[[#This Row],[Recency]]&gt;=15,marketing_campaign[[#This Row],[Recency]]&lt;=31),"Mid-Recency",marketing_campaign[[#This Row],[Recency]]&gt;=32,"high Recency")</f>
        <v>Mid-Recency</v>
      </c>
      <c r="P883">
        <v>27</v>
      </c>
      <c r="Q883">
        <v>1</v>
      </c>
      <c r="R883">
        <v>14</v>
      </c>
      <c r="S883">
        <v>4</v>
      </c>
      <c r="T883">
        <v>1</v>
      </c>
      <c r="U883">
        <v>21</v>
      </c>
      <c r="V883">
        <f>marketing_campaign[[#This Row],[MntGoldProds]]+marketing_campaign[[#This Row],[MntSweetProducts]]+marketing_campaign[[#This Row],[MntFishProducts]]+marketing_campaign[[#This Row],[MntMeatProducts]]+marketing_campaign[[#This Row],[MntFruits]]+marketing_campaign[[#This Row],[MntWines]]</f>
        <v>68</v>
      </c>
      <c r="W883">
        <v>2</v>
      </c>
      <c r="X883">
        <v>2</v>
      </c>
      <c r="Y883">
        <v>0</v>
      </c>
      <c r="Z883">
        <v>3</v>
      </c>
      <c r="AA883">
        <f t="shared" si="27"/>
        <v>7</v>
      </c>
      <c r="AB883" t="str" cm="1">
        <f t="array" ref="AB883">_xlfn.IFS(AND(AA883&gt;=0,AA883&lt;=15),"low purchase",AND(AA883&gt;=16,AA883&lt;=30),"mid purchase",AA883&gt;=31,"high purchase")</f>
        <v>low purchase</v>
      </c>
      <c r="AC883">
        <v>8</v>
      </c>
      <c r="AD883" t="str">
        <f>IF(marketing_campaign[[#This Row],[NumWebVisitsMonth]]&gt;=5.3,"higher_webvists","lower_webvisits")</f>
        <v>higher_webvists</v>
      </c>
      <c r="AE883">
        <v>0</v>
      </c>
      <c r="AF883">
        <v>0</v>
      </c>
      <c r="AG883">
        <v>0</v>
      </c>
      <c r="AH883">
        <v>0</v>
      </c>
      <c r="AI883">
        <v>0</v>
      </c>
      <c r="AJ883">
        <v>0</v>
      </c>
      <c r="AK883">
        <v>3</v>
      </c>
      <c r="AL883">
        <v>11</v>
      </c>
      <c r="AM883">
        <v>0</v>
      </c>
      <c r="AN883">
        <f>marketing_campaign[[#This Row],[AcceptedCmp2]]+marketing_campaign[[#This Row],[AcceptedCmp1]]+marketing_campaign[[#This Row],[AcceptedCmp5]]+marketing_campaign[[#This Row],[AcceptedCmp4]]+marketing_campaign[[#This Row],[AcceptedCmp3]]+marketing_campaign[[#This Row],[Response]]</f>
        <v>0</v>
      </c>
      <c r="AO883" t="str" cm="1">
        <f t="array" ref="AO88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84" spans="1:41" x14ac:dyDescent="0.35">
      <c r="A884">
        <v>8916</v>
      </c>
      <c r="B884">
        <v>1975</v>
      </c>
      <c r="C884">
        <f t="shared" ca="1" si="26"/>
        <v>51</v>
      </c>
      <c r="D884" t="str" cm="1">
        <f t="array" aca="1" ref="D88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84" t="s">
        <v>29</v>
      </c>
      <c r="F884" t="s">
        <v>35</v>
      </c>
      <c r="G884" cm="1">
        <f t="array" ref="G884">_xlfn.IFS(marketing_campaign[[#This Row],[Marital_Status]]="Single",K884+L884+1,marketing_campaign[[#This Row],[Marital_Status]]="Together",K884+L884+2,marketing_campaign[[#This Row],[Marital_Status]]="Alone",K884+L884+1,marketing_campaign[[#This Row],[Marital_Status]]="Married",K884+L884+2,marketing_campaign[[#This Row],[Marital_Status]]="Divorced",K884+L884+1,marketing_campaign[[#This Row],[Marital_Status]]="YOLO",K884+L884+1,marketing_campaign[[#This Row],[Marital_Status]]="Absurd",K884+L884+1,marketing_campaign[[#This Row],[Marital_Status]]="Widow",K884+L884+1)</f>
        <v>3</v>
      </c>
      <c r="H884" t="str" cm="1">
        <f t="array" ref="H884">_xlfn.IFS(marketing_campaign[[#This Row],[Family_size]]=1,"Family_with_one_child",marketing_campaign[[#This Row],[Family_size]]&gt;1,"Family_with_more_children")</f>
        <v>Family_with_more_children</v>
      </c>
      <c r="I884">
        <v>36627</v>
      </c>
      <c r="J884" t="str">
        <f>IF(marketing_campaign[[#This Row],[Income]]&gt;=Sheet21!B934,"high_income","low_income")</f>
        <v>high_income</v>
      </c>
      <c r="K884">
        <v>2</v>
      </c>
      <c r="L884">
        <v>0</v>
      </c>
      <c r="M884" s="1">
        <v>41478</v>
      </c>
      <c r="N884">
        <v>78</v>
      </c>
      <c r="O884" t="str" cm="1">
        <f t="array" ref="O884">_xlfn.IFS(AND(marketing_campaign[[#This Row],[Recency]]&gt;=0,marketing_campaign[[#This Row],[Recency]]&lt;=14),"Early Recency",AND(marketing_campaign[[#This Row],[Recency]]&gt;=15,marketing_campaign[[#This Row],[Recency]]&lt;=31),"Mid-Recency",marketing_campaign[[#This Row],[Recency]]&gt;=32,"high Recency")</f>
        <v>high Recency</v>
      </c>
      <c r="P884">
        <v>9</v>
      </c>
      <c r="Q884">
        <v>1</v>
      </c>
      <c r="R884">
        <v>5</v>
      </c>
      <c r="S884">
        <v>0</v>
      </c>
      <c r="T884">
        <v>0</v>
      </c>
      <c r="U884">
        <v>1</v>
      </c>
      <c r="V884">
        <f>marketing_campaign[[#This Row],[MntGoldProds]]+marketing_campaign[[#This Row],[MntSweetProducts]]+marketing_campaign[[#This Row],[MntFishProducts]]+marketing_campaign[[#This Row],[MntMeatProducts]]+marketing_campaign[[#This Row],[MntFruits]]+marketing_campaign[[#This Row],[MntWines]]</f>
        <v>16</v>
      </c>
      <c r="W884">
        <v>1</v>
      </c>
      <c r="X884">
        <v>0</v>
      </c>
      <c r="Y884">
        <v>0</v>
      </c>
      <c r="Z884">
        <v>3</v>
      </c>
      <c r="AA884">
        <f t="shared" si="27"/>
        <v>4</v>
      </c>
      <c r="AB884" t="str" cm="1">
        <f t="array" ref="AB884">_xlfn.IFS(AND(AA884&gt;=0,AA884&lt;=15),"low purchase",AND(AA884&gt;=16,AA884&lt;=30),"mid purchase",AA884&gt;=31,"high purchase")</f>
        <v>low purchase</v>
      </c>
      <c r="AC884">
        <v>5</v>
      </c>
      <c r="AD884" t="str">
        <f>IF(marketing_campaign[[#This Row],[NumWebVisitsMonth]]&gt;=5.3,"higher_webvists","lower_webvisits")</f>
        <v>lower_webvisits</v>
      </c>
      <c r="AE884">
        <v>0</v>
      </c>
      <c r="AF884">
        <v>0</v>
      </c>
      <c r="AG884">
        <v>0</v>
      </c>
      <c r="AH884">
        <v>0</v>
      </c>
      <c r="AI884">
        <v>0</v>
      </c>
      <c r="AJ884">
        <v>0</v>
      </c>
      <c r="AK884">
        <v>3</v>
      </c>
      <c r="AL884">
        <v>11</v>
      </c>
      <c r="AM884">
        <v>0</v>
      </c>
      <c r="AN884">
        <f>marketing_campaign[[#This Row],[AcceptedCmp2]]+marketing_campaign[[#This Row],[AcceptedCmp1]]+marketing_campaign[[#This Row],[AcceptedCmp5]]+marketing_campaign[[#This Row],[AcceptedCmp4]]+marketing_campaign[[#This Row],[AcceptedCmp3]]+marketing_campaign[[#This Row],[Response]]</f>
        <v>0</v>
      </c>
      <c r="AO884" t="str" cm="1">
        <f t="array" ref="AO88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85" spans="1:41" x14ac:dyDescent="0.35">
      <c r="A885">
        <v>8017</v>
      </c>
      <c r="B885">
        <v>1981</v>
      </c>
      <c r="C885">
        <f t="shared" ca="1" si="26"/>
        <v>45</v>
      </c>
      <c r="D885" t="str" cm="1">
        <f t="array" aca="1" ref="D88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885" t="s">
        <v>37</v>
      </c>
      <c r="F885" t="s">
        <v>33</v>
      </c>
      <c r="G885" cm="1">
        <f t="array" ref="G885">_xlfn.IFS(marketing_campaign[[#This Row],[Marital_Status]]="Single",K885+L885+1,marketing_campaign[[#This Row],[Marital_Status]]="Together",K885+L885+2,marketing_campaign[[#This Row],[Marital_Status]]="Alone",K885+L885+1,marketing_campaign[[#This Row],[Marital_Status]]="Married",K885+L885+2,marketing_campaign[[#This Row],[Marital_Status]]="Divorced",K885+L885+1,marketing_campaign[[#This Row],[Marital_Status]]="YOLO",K885+L885+1,marketing_campaign[[#This Row],[Marital_Status]]="Absurd",K885+L885+1,marketing_campaign[[#This Row],[Marital_Status]]="Widow",K885+L885+1)</f>
        <v>4</v>
      </c>
      <c r="H885" t="str" cm="1">
        <f t="array" ref="H885">_xlfn.IFS(marketing_campaign[[#This Row],[Family_size]]=1,"Family_with_one_child",marketing_campaign[[#This Row],[Family_size]]&gt;1,"Family_with_more_children")</f>
        <v>Family_with_more_children</v>
      </c>
      <c r="I885">
        <v>51111</v>
      </c>
      <c r="J885" t="str">
        <f>IF(marketing_campaign[[#This Row],[Income]]&gt;=Sheet21!B935,"high_income","low_income")</f>
        <v>high_income</v>
      </c>
      <c r="K885">
        <v>1</v>
      </c>
      <c r="L885">
        <v>1</v>
      </c>
      <c r="M885" s="1">
        <v>41809</v>
      </c>
      <c r="N885">
        <v>83</v>
      </c>
      <c r="O885" t="str" cm="1">
        <f t="array" ref="O885">_xlfn.IFS(AND(marketing_campaign[[#This Row],[Recency]]&gt;=0,marketing_campaign[[#This Row],[Recency]]&lt;=14),"Early Recency",AND(marketing_campaign[[#This Row],[Recency]]&gt;=15,marketing_campaign[[#This Row],[Recency]]&lt;=31),"Mid-Recency",marketing_campaign[[#This Row],[Recency]]&gt;=32,"high Recency")</f>
        <v>high Recency</v>
      </c>
      <c r="P885">
        <v>22</v>
      </c>
      <c r="Q885">
        <v>0</v>
      </c>
      <c r="R885">
        <v>19</v>
      </c>
      <c r="S885">
        <v>6</v>
      </c>
      <c r="T885">
        <v>5</v>
      </c>
      <c r="U885">
        <v>3</v>
      </c>
      <c r="V885">
        <f>marketing_campaign[[#This Row],[MntGoldProds]]+marketing_campaign[[#This Row],[MntSweetProducts]]+marketing_campaign[[#This Row],[MntFishProducts]]+marketing_campaign[[#This Row],[MntMeatProducts]]+marketing_campaign[[#This Row],[MntFruits]]+marketing_campaign[[#This Row],[MntWines]]</f>
        <v>55</v>
      </c>
      <c r="W885">
        <v>2</v>
      </c>
      <c r="X885">
        <v>2</v>
      </c>
      <c r="Y885">
        <v>0</v>
      </c>
      <c r="Z885">
        <v>3</v>
      </c>
      <c r="AA885">
        <f t="shared" si="27"/>
        <v>7</v>
      </c>
      <c r="AB885" t="str" cm="1">
        <f t="array" ref="AB885">_xlfn.IFS(AND(AA885&gt;=0,AA885&lt;=15),"low purchase",AND(AA885&gt;=16,AA885&lt;=30),"mid purchase",AA885&gt;=31,"high purchase")</f>
        <v>low purchase</v>
      </c>
      <c r="AC885">
        <v>6</v>
      </c>
      <c r="AD885" t="str">
        <f>IF(marketing_campaign[[#This Row],[NumWebVisitsMonth]]&gt;=5.3,"higher_webvists","lower_webvisits")</f>
        <v>higher_webvists</v>
      </c>
      <c r="AE885">
        <v>0</v>
      </c>
      <c r="AF885">
        <v>0</v>
      </c>
      <c r="AG885">
        <v>0</v>
      </c>
      <c r="AH885">
        <v>0</v>
      </c>
      <c r="AI885">
        <v>0</v>
      </c>
      <c r="AJ885">
        <v>0</v>
      </c>
      <c r="AK885">
        <v>3</v>
      </c>
      <c r="AL885">
        <v>11</v>
      </c>
      <c r="AM885">
        <v>0</v>
      </c>
      <c r="AN885">
        <f>marketing_campaign[[#This Row],[AcceptedCmp2]]+marketing_campaign[[#This Row],[AcceptedCmp1]]+marketing_campaign[[#This Row],[AcceptedCmp5]]+marketing_campaign[[#This Row],[AcceptedCmp4]]+marketing_campaign[[#This Row],[AcceptedCmp3]]+marketing_campaign[[#This Row],[Response]]</f>
        <v>0</v>
      </c>
      <c r="AO885" t="str" cm="1">
        <f t="array" ref="AO88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86" spans="1:41" x14ac:dyDescent="0.35">
      <c r="A886">
        <v>5830</v>
      </c>
      <c r="B886">
        <v>1972</v>
      </c>
      <c r="C886">
        <f t="shared" ca="1" si="26"/>
        <v>54</v>
      </c>
      <c r="D886" t="str" cm="1">
        <f t="array" aca="1" ref="D88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86" t="s">
        <v>32</v>
      </c>
      <c r="F886" t="s">
        <v>30</v>
      </c>
      <c r="G886" cm="1">
        <f t="array" ref="G886">_xlfn.IFS(marketing_campaign[[#This Row],[Marital_Status]]="Single",K886+L886+1,marketing_campaign[[#This Row],[Marital_Status]]="Together",K886+L886+2,marketing_campaign[[#This Row],[Marital_Status]]="Alone",K886+L886+1,marketing_campaign[[#This Row],[Marital_Status]]="Married",K886+L886+2,marketing_campaign[[#This Row],[Marital_Status]]="Divorced",K886+L886+1,marketing_campaign[[#This Row],[Marital_Status]]="YOLO",K886+L886+1,marketing_campaign[[#This Row],[Marital_Status]]="Absurd",K886+L886+1,marketing_campaign[[#This Row],[Marital_Status]]="Widow",K886+L886+1)</f>
        <v>1</v>
      </c>
      <c r="H886" t="str" cm="1">
        <f t="array" ref="H886">_xlfn.IFS(marketing_campaign[[#This Row],[Family_size]]=1,"Family_with_one_child",marketing_campaign[[#This Row],[Family_size]]&gt;1,"Family_with_more_children")</f>
        <v>Family_with_one_child</v>
      </c>
      <c r="I886">
        <v>86857</v>
      </c>
      <c r="J886" t="str">
        <f>IF(marketing_campaign[[#This Row],[Income]]&gt;=Sheet21!B936,"high_income","low_income")</f>
        <v>high_income</v>
      </c>
      <c r="K886">
        <v>0</v>
      </c>
      <c r="L886">
        <v>0</v>
      </c>
      <c r="M886" s="1">
        <v>41164</v>
      </c>
      <c r="N886">
        <v>96</v>
      </c>
      <c r="O886" t="str" cm="1">
        <f t="array" ref="O886">_xlfn.IFS(AND(marketing_campaign[[#This Row],[Recency]]&gt;=0,marketing_campaign[[#This Row],[Recency]]&lt;=14),"Early Recency",AND(marketing_campaign[[#This Row],[Recency]]&gt;=15,marketing_campaign[[#This Row],[Recency]]&lt;=31),"Mid-Recency",marketing_campaign[[#This Row],[Recency]]&gt;=32,"high Recency")</f>
        <v>high Recency</v>
      </c>
      <c r="P886">
        <v>899</v>
      </c>
      <c r="Q886">
        <v>102</v>
      </c>
      <c r="R886">
        <v>838</v>
      </c>
      <c r="S886">
        <v>133</v>
      </c>
      <c r="T886">
        <v>102</v>
      </c>
      <c r="U886">
        <v>40</v>
      </c>
      <c r="V886">
        <f>marketing_campaign[[#This Row],[MntGoldProds]]+marketing_campaign[[#This Row],[MntSweetProducts]]+marketing_campaign[[#This Row],[MntFishProducts]]+marketing_campaign[[#This Row],[MntMeatProducts]]+marketing_campaign[[#This Row],[MntFruits]]+marketing_campaign[[#This Row],[MntWines]]</f>
        <v>2114</v>
      </c>
      <c r="W886">
        <v>1</v>
      </c>
      <c r="X886">
        <v>5</v>
      </c>
      <c r="Y886">
        <v>6</v>
      </c>
      <c r="Z886">
        <v>10</v>
      </c>
      <c r="AA886">
        <f t="shared" si="27"/>
        <v>22</v>
      </c>
      <c r="AB886" t="str" cm="1">
        <f t="array" ref="AB886">_xlfn.IFS(AND(AA886&gt;=0,AA886&lt;=15),"low purchase",AND(AA886&gt;=16,AA886&lt;=30),"mid purchase",AA886&gt;=31,"high purchase")</f>
        <v>mid purchase</v>
      </c>
      <c r="AC886">
        <v>2</v>
      </c>
      <c r="AD886" t="str">
        <f>IF(marketing_campaign[[#This Row],[NumWebVisitsMonth]]&gt;=5.3,"higher_webvists","lower_webvisits")</f>
        <v>lower_webvisits</v>
      </c>
      <c r="AE886">
        <v>0</v>
      </c>
      <c r="AF886">
        <v>0</v>
      </c>
      <c r="AG886">
        <v>0</v>
      </c>
      <c r="AH886">
        <v>0</v>
      </c>
      <c r="AI886">
        <v>0</v>
      </c>
      <c r="AJ886">
        <v>0</v>
      </c>
      <c r="AK886">
        <v>3</v>
      </c>
      <c r="AL886">
        <v>11</v>
      </c>
      <c r="AM886">
        <v>1</v>
      </c>
      <c r="AN886">
        <f>marketing_campaign[[#This Row],[AcceptedCmp2]]+marketing_campaign[[#This Row],[AcceptedCmp1]]+marketing_campaign[[#This Row],[AcceptedCmp5]]+marketing_campaign[[#This Row],[AcceptedCmp4]]+marketing_campaign[[#This Row],[AcceptedCmp3]]+marketing_campaign[[#This Row],[Response]]</f>
        <v>1</v>
      </c>
      <c r="AO886" t="str" cm="1">
        <f t="array" ref="AO88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887" spans="1:41" x14ac:dyDescent="0.35">
      <c r="A887">
        <v>4597</v>
      </c>
      <c r="B887">
        <v>1970</v>
      </c>
      <c r="C887">
        <f t="shared" ca="1" si="26"/>
        <v>56</v>
      </c>
      <c r="D887" t="str" cm="1">
        <f t="array" aca="1" ref="D88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87" t="s">
        <v>32</v>
      </c>
      <c r="F887" t="s">
        <v>31</v>
      </c>
      <c r="G887" cm="1">
        <f t="array" ref="G887">_xlfn.IFS(marketing_campaign[[#This Row],[Marital_Status]]="Single",K887+L887+1,marketing_campaign[[#This Row],[Marital_Status]]="Together",K887+L887+2,marketing_campaign[[#This Row],[Marital_Status]]="Alone",K887+L887+1,marketing_campaign[[#This Row],[Marital_Status]]="Married",K887+L887+2,marketing_campaign[[#This Row],[Marital_Status]]="Divorced",K887+L887+1,marketing_campaign[[#This Row],[Marital_Status]]="YOLO",K887+L887+1,marketing_campaign[[#This Row],[Marital_Status]]="Absurd",K887+L887+1,marketing_campaign[[#This Row],[Marital_Status]]="Widow",K887+L887+1)</f>
        <v>2</v>
      </c>
      <c r="H887" t="str" cm="1">
        <f t="array" ref="H887">_xlfn.IFS(marketing_campaign[[#This Row],[Family_size]]=1,"Family_with_one_child",marketing_campaign[[#This Row],[Family_size]]&gt;1,"Family_with_more_children")</f>
        <v>Family_with_more_children</v>
      </c>
      <c r="I887">
        <v>82072</v>
      </c>
      <c r="J887" t="str">
        <f>IF(marketing_campaign[[#This Row],[Income]]&gt;=Sheet21!B937,"high_income","low_income")</f>
        <v>high_income</v>
      </c>
      <c r="K887">
        <v>0</v>
      </c>
      <c r="L887">
        <v>0</v>
      </c>
      <c r="M887" s="1">
        <v>41457</v>
      </c>
      <c r="N887">
        <v>67</v>
      </c>
      <c r="O887" t="str" cm="1">
        <f t="array" ref="O887">_xlfn.IFS(AND(marketing_campaign[[#This Row],[Recency]]&gt;=0,marketing_campaign[[#This Row],[Recency]]&lt;=14),"Early Recency",AND(marketing_campaign[[#This Row],[Recency]]&gt;=15,marketing_campaign[[#This Row],[Recency]]&lt;=31),"Mid-Recency",marketing_campaign[[#This Row],[Recency]]&gt;=32,"high Recency")</f>
        <v>high Recency</v>
      </c>
      <c r="P887">
        <v>889</v>
      </c>
      <c r="Q887">
        <v>55</v>
      </c>
      <c r="R887">
        <v>685</v>
      </c>
      <c r="S887">
        <v>168</v>
      </c>
      <c r="T887">
        <v>92</v>
      </c>
      <c r="U887">
        <v>129</v>
      </c>
      <c r="V887">
        <f>marketing_campaign[[#This Row],[MntGoldProds]]+marketing_campaign[[#This Row],[MntSweetProducts]]+marketing_campaign[[#This Row],[MntFishProducts]]+marketing_campaign[[#This Row],[MntMeatProducts]]+marketing_campaign[[#This Row],[MntFruits]]+marketing_campaign[[#This Row],[MntWines]]</f>
        <v>2018</v>
      </c>
      <c r="W887">
        <v>1</v>
      </c>
      <c r="X887">
        <v>3</v>
      </c>
      <c r="Y887">
        <v>2</v>
      </c>
      <c r="Z887">
        <v>13</v>
      </c>
      <c r="AA887">
        <f t="shared" si="27"/>
        <v>19</v>
      </c>
      <c r="AB887" t="str" cm="1">
        <f t="array" ref="AB887">_xlfn.IFS(AND(AA887&gt;=0,AA887&lt;=15),"low purchase",AND(AA887&gt;=16,AA887&lt;=30),"mid purchase",AA887&gt;=31,"high purchase")</f>
        <v>mid purchase</v>
      </c>
      <c r="AC887">
        <v>1</v>
      </c>
      <c r="AD887" t="str">
        <f>IF(marketing_campaign[[#This Row],[NumWebVisitsMonth]]&gt;=5.3,"higher_webvists","lower_webvisits")</f>
        <v>lower_webvisits</v>
      </c>
      <c r="AE887">
        <v>0</v>
      </c>
      <c r="AF887">
        <v>0</v>
      </c>
      <c r="AG887">
        <v>0</v>
      </c>
      <c r="AH887">
        <v>0</v>
      </c>
      <c r="AI887">
        <v>0</v>
      </c>
      <c r="AJ887">
        <v>0</v>
      </c>
      <c r="AK887">
        <v>3</v>
      </c>
      <c r="AL887">
        <v>11</v>
      </c>
      <c r="AM887">
        <v>0</v>
      </c>
      <c r="AN887">
        <f>marketing_campaign[[#This Row],[AcceptedCmp2]]+marketing_campaign[[#This Row],[AcceptedCmp1]]+marketing_campaign[[#This Row],[AcceptedCmp5]]+marketing_campaign[[#This Row],[AcceptedCmp4]]+marketing_campaign[[#This Row],[AcceptedCmp3]]+marketing_campaign[[#This Row],[Response]]</f>
        <v>0</v>
      </c>
      <c r="AO887" t="str" cm="1">
        <f t="array" ref="AO88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88" spans="1:41" x14ac:dyDescent="0.35">
      <c r="A888">
        <v>7023</v>
      </c>
      <c r="B888">
        <v>1953</v>
      </c>
      <c r="C888">
        <f t="shared" ca="1" si="26"/>
        <v>73</v>
      </c>
      <c r="D888" t="str" cm="1">
        <f t="array" aca="1" ref="D88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88" t="s">
        <v>32</v>
      </c>
      <c r="F888" t="s">
        <v>30</v>
      </c>
      <c r="G888" cm="1">
        <f t="array" ref="G888">_xlfn.IFS(marketing_campaign[[#This Row],[Marital_Status]]="Single",K888+L888+1,marketing_campaign[[#This Row],[Marital_Status]]="Together",K888+L888+2,marketing_campaign[[#This Row],[Marital_Status]]="Alone",K888+L888+1,marketing_campaign[[#This Row],[Marital_Status]]="Married",K888+L888+2,marketing_campaign[[#This Row],[Marital_Status]]="Divorced",K888+L888+1,marketing_campaign[[#This Row],[Marital_Status]]="YOLO",K888+L888+1,marketing_campaign[[#This Row],[Marital_Status]]="Absurd",K888+L888+1,marketing_campaign[[#This Row],[Marital_Status]]="Widow",K888+L888+1)</f>
        <v>4</v>
      </c>
      <c r="H888" t="str" cm="1">
        <f t="array" ref="H888">_xlfn.IFS(marketing_campaign[[#This Row],[Family_size]]=1,"Family_with_one_child",marketing_campaign[[#This Row],[Family_size]]&gt;1,"Family_with_more_children")</f>
        <v>Family_with_more_children</v>
      </c>
      <c r="I888">
        <v>46231</v>
      </c>
      <c r="J888" t="str">
        <f>IF(marketing_campaign[[#This Row],[Income]]&gt;=Sheet21!B938,"high_income","low_income")</f>
        <v>high_income</v>
      </c>
      <c r="K888">
        <v>2</v>
      </c>
      <c r="L888">
        <v>1</v>
      </c>
      <c r="M888" s="1">
        <v>41239</v>
      </c>
      <c r="N888">
        <v>87</v>
      </c>
      <c r="O888" t="str" cm="1">
        <f t="array" ref="O888">_xlfn.IFS(AND(marketing_campaign[[#This Row],[Recency]]&gt;=0,marketing_campaign[[#This Row],[Recency]]&lt;=14),"Early Recency",AND(marketing_campaign[[#This Row],[Recency]]&gt;=15,marketing_campaign[[#This Row],[Recency]]&lt;=31),"Mid-Recency",marketing_campaign[[#This Row],[Recency]]&gt;=32,"high Recency")</f>
        <v>high Recency</v>
      </c>
      <c r="P888">
        <v>189</v>
      </c>
      <c r="Q888">
        <v>2</v>
      </c>
      <c r="R888">
        <v>55</v>
      </c>
      <c r="S888">
        <v>0</v>
      </c>
      <c r="T888">
        <v>5</v>
      </c>
      <c r="U888">
        <v>12</v>
      </c>
      <c r="V888">
        <f>marketing_campaign[[#This Row],[MntGoldProds]]+marketing_campaign[[#This Row],[MntSweetProducts]]+marketing_campaign[[#This Row],[MntFishProducts]]+marketing_campaign[[#This Row],[MntMeatProducts]]+marketing_campaign[[#This Row],[MntFruits]]+marketing_campaign[[#This Row],[MntWines]]</f>
        <v>263</v>
      </c>
      <c r="W888">
        <v>4</v>
      </c>
      <c r="X888">
        <v>6</v>
      </c>
      <c r="Y888">
        <v>1</v>
      </c>
      <c r="Z888">
        <v>4</v>
      </c>
      <c r="AA888">
        <f t="shared" si="27"/>
        <v>15</v>
      </c>
      <c r="AB888" t="str" cm="1">
        <f t="array" ref="AB888">_xlfn.IFS(AND(AA888&gt;=0,AA888&lt;=15),"low purchase",AND(AA888&gt;=16,AA888&lt;=30),"mid purchase",AA888&gt;=31,"high purchase")</f>
        <v>low purchase</v>
      </c>
      <c r="AC888">
        <v>9</v>
      </c>
      <c r="AD888" t="str">
        <f>IF(marketing_campaign[[#This Row],[NumWebVisitsMonth]]&gt;=5.3,"higher_webvists","lower_webvisits")</f>
        <v>higher_webvists</v>
      </c>
      <c r="AE888">
        <v>0</v>
      </c>
      <c r="AF888">
        <v>0</v>
      </c>
      <c r="AG888">
        <v>0</v>
      </c>
      <c r="AH888">
        <v>0</v>
      </c>
      <c r="AI888">
        <v>0</v>
      </c>
      <c r="AJ888">
        <v>0</v>
      </c>
      <c r="AK888">
        <v>3</v>
      </c>
      <c r="AL888">
        <v>11</v>
      </c>
      <c r="AM888">
        <v>0</v>
      </c>
      <c r="AN888">
        <f>marketing_campaign[[#This Row],[AcceptedCmp2]]+marketing_campaign[[#This Row],[AcceptedCmp1]]+marketing_campaign[[#This Row],[AcceptedCmp5]]+marketing_campaign[[#This Row],[AcceptedCmp4]]+marketing_campaign[[#This Row],[AcceptedCmp3]]+marketing_campaign[[#This Row],[Response]]</f>
        <v>0</v>
      </c>
      <c r="AO888" t="str" cm="1">
        <f t="array" ref="AO88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89" spans="1:41" x14ac:dyDescent="0.35">
      <c r="A889">
        <v>8086</v>
      </c>
      <c r="B889">
        <v>1959</v>
      </c>
      <c r="C889">
        <f t="shared" ca="1" si="26"/>
        <v>67</v>
      </c>
      <c r="D889" t="str" cm="1">
        <f t="array" aca="1" ref="D88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89" t="s">
        <v>29</v>
      </c>
      <c r="F889" t="s">
        <v>33</v>
      </c>
      <c r="G889" cm="1">
        <f t="array" ref="G889">_xlfn.IFS(marketing_campaign[[#This Row],[Marital_Status]]="Single",K889+L889+1,marketing_campaign[[#This Row],[Marital_Status]]="Together",K889+L889+2,marketing_campaign[[#This Row],[Marital_Status]]="Alone",K889+L889+1,marketing_campaign[[#This Row],[Marital_Status]]="Married",K889+L889+2,marketing_campaign[[#This Row],[Marital_Status]]="Divorced",K889+L889+1,marketing_campaign[[#This Row],[Marital_Status]]="YOLO",K889+L889+1,marketing_campaign[[#This Row],[Marital_Status]]="Absurd",K889+L889+1,marketing_campaign[[#This Row],[Marital_Status]]="Widow",K889+L889+1)</f>
        <v>4</v>
      </c>
      <c r="H889" t="str" cm="1">
        <f t="array" ref="H889">_xlfn.IFS(marketing_campaign[[#This Row],[Family_size]]=1,"Family_with_one_child",marketing_campaign[[#This Row],[Family_size]]&gt;1,"Family_with_more_children")</f>
        <v>Family_with_more_children</v>
      </c>
      <c r="I889">
        <v>42243</v>
      </c>
      <c r="J889" t="str">
        <f>IF(marketing_campaign[[#This Row],[Income]]&gt;=Sheet21!B939,"high_income","low_income")</f>
        <v>high_income</v>
      </c>
      <c r="K889">
        <v>1</v>
      </c>
      <c r="L889">
        <v>1</v>
      </c>
      <c r="M889" s="1">
        <v>41619</v>
      </c>
      <c r="N889">
        <v>34</v>
      </c>
      <c r="O889" t="str" cm="1">
        <f t="array" ref="O889">_xlfn.IFS(AND(marketing_campaign[[#This Row],[Recency]]&gt;=0,marketing_campaign[[#This Row],[Recency]]&lt;=14),"Early Recency",AND(marketing_campaign[[#This Row],[Recency]]&gt;=15,marketing_campaign[[#This Row],[Recency]]&lt;=31),"Mid-Recency",marketing_campaign[[#This Row],[Recency]]&gt;=32,"high Recency")</f>
        <v>high Recency</v>
      </c>
      <c r="P889">
        <v>48</v>
      </c>
      <c r="Q889">
        <v>0</v>
      </c>
      <c r="R889">
        <v>2</v>
      </c>
      <c r="S889">
        <v>0</v>
      </c>
      <c r="T889">
        <v>0</v>
      </c>
      <c r="U889">
        <v>5</v>
      </c>
      <c r="V889">
        <f>marketing_campaign[[#This Row],[MntGoldProds]]+marketing_campaign[[#This Row],[MntSweetProducts]]+marketing_campaign[[#This Row],[MntFishProducts]]+marketing_campaign[[#This Row],[MntMeatProducts]]+marketing_campaign[[#This Row],[MntFruits]]+marketing_campaign[[#This Row],[MntWines]]</f>
        <v>55</v>
      </c>
      <c r="W889">
        <v>2</v>
      </c>
      <c r="X889">
        <v>2</v>
      </c>
      <c r="Y889">
        <v>0</v>
      </c>
      <c r="Z889">
        <v>3</v>
      </c>
      <c r="AA889">
        <f t="shared" si="27"/>
        <v>7</v>
      </c>
      <c r="AB889" t="str" cm="1">
        <f t="array" ref="AB889">_xlfn.IFS(AND(AA889&gt;=0,AA889&lt;=15),"low purchase",AND(AA889&gt;=16,AA889&lt;=30),"mid purchase",AA889&gt;=31,"high purchase")</f>
        <v>low purchase</v>
      </c>
      <c r="AC889">
        <v>7</v>
      </c>
      <c r="AD889" t="str">
        <f>IF(marketing_campaign[[#This Row],[NumWebVisitsMonth]]&gt;=5.3,"higher_webvists","lower_webvisits")</f>
        <v>higher_webvists</v>
      </c>
      <c r="AE889">
        <v>0</v>
      </c>
      <c r="AF889">
        <v>0</v>
      </c>
      <c r="AG889">
        <v>0</v>
      </c>
      <c r="AH889">
        <v>0</v>
      </c>
      <c r="AI889">
        <v>0</v>
      </c>
      <c r="AJ889">
        <v>0</v>
      </c>
      <c r="AK889">
        <v>3</v>
      </c>
      <c r="AL889">
        <v>11</v>
      </c>
      <c r="AM889">
        <v>0</v>
      </c>
      <c r="AN889">
        <f>marketing_campaign[[#This Row],[AcceptedCmp2]]+marketing_campaign[[#This Row],[AcceptedCmp1]]+marketing_campaign[[#This Row],[AcceptedCmp5]]+marketing_campaign[[#This Row],[AcceptedCmp4]]+marketing_campaign[[#This Row],[AcceptedCmp3]]+marketing_campaign[[#This Row],[Response]]</f>
        <v>0</v>
      </c>
      <c r="AO889" t="str" cm="1">
        <f t="array" ref="AO88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90" spans="1:41" x14ac:dyDescent="0.35">
      <c r="A890">
        <v>8825</v>
      </c>
      <c r="B890">
        <v>1962</v>
      </c>
      <c r="C890">
        <f t="shared" ca="1" si="26"/>
        <v>64</v>
      </c>
      <c r="D890" t="str" cm="1">
        <f t="array" aca="1" ref="D89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90" t="s">
        <v>29</v>
      </c>
      <c r="F890" t="s">
        <v>31</v>
      </c>
      <c r="G890" cm="1">
        <f t="array" ref="G890">_xlfn.IFS(marketing_campaign[[#This Row],[Marital_Status]]="Single",K890+L890+1,marketing_campaign[[#This Row],[Marital_Status]]="Together",K890+L890+2,marketing_campaign[[#This Row],[Marital_Status]]="Alone",K890+L890+1,marketing_campaign[[#This Row],[Marital_Status]]="Married",K890+L890+2,marketing_campaign[[#This Row],[Marital_Status]]="Divorced",K890+L890+1,marketing_campaign[[#This Row],[Marital_Status]]="YOLO",K890+L890+1,marketing_campaign[[#This Row],[Marital_Status]]="Absurd",K890+L890+1,marketing_campaign[[#This Row],[Marital_Status]]="Widow",K890+L890+1)</f>
        <v>4</v>
      </c>
      <c r="H890" t="str" cm="1">
        <f t="array" ref="H890">_xlfn.IFS(marketing_campaign[[#This Row],[Family_size]]=1,"Family_with_one_child",marketing_campaign[[#This Row],[Family_size]]&gt;1,"Family_with_more_children")</f>
        <v>Family_with_more_children</v>
      </c>
      <c r="I890">
        <v>51195</v>
      </c>
      <c r="J890" t="str">
        <f>IF(marketing_campaign[[#This Row],[Income]]&gt;=Sheet21!B940,"high_income","low_income")</f>
        <v>high_income</v>
      </c>
      <c r="K890">
        <v>1</v>
      </c>
      <c r="L890">
        <v>1</v>
      </c>
      <c r="M890" s="1">
        <v>41365</v>
      </c>
      <c r="N890">
        <v>46</v>
      </c>
      <c r="O890" t="str" cm="1">
        <f t="array" ref="O890">_xlfn.IFS(AND(marketing_campaign[[#This Row],[Recency]]&gt;=0,marketing_campaign[[#This Row],[Recency]]&lt;=14),"Early Recency",AND(marketing_campaign[[#This Row],[Recency]]&gt;=15,marketing_campaign[[#This Row],[Recency]]&lt;=31),"Mid-Recency",marketing_campaign[[#This Row],[Recency]]&gt;=32,"high Recency")</f>
        <v>high Recency</v>
      </c>
      <c r="P890">
        <v>230</v>
      </c>
      <c r="Q890">
        <v>14</v>
      </c>
      <c r="R890">
        <v>156</v>
      </c>
      <c r="S890">
        <v>82</v>
      </c>
      <c r="T890">
        <v>24</v>
      </c>
      <c r="U890">
        <v>58</v>
      </c>
      <c r="V890">
        <f>marketing_campaign[[#This Row],[MntGoldProds]]+marketing_campaign[[#This Row],[MntSweetProducts]]+marketing_campaign[[#This Row],[MntFishProducts]]+marketing_campaign[[#This Row],[MntMeatProducts]]+marketing_campaign[[#This Row],[MntFruits]]+marketing_campaign[[#This Row],[MntWines]]</f>
        <v>564</v>
      </c>
      <c r="W890">
        <v>8</v>
      </c>
      <c r="X890">
        <v>9</v>
      </c>
      <c r="Y890">
        <v>2</v>
      </c>
      <c r="Z890">
        <v>5</v>
      </c>
      <c r="AA890">
        <f t="shared" si="27"/>
        <v>24</v>
      </c>
      <c r="AB890" t="str" cm="1">
        <f t="array" ref="AB890">_xlfn.IFS(AND(AA890&gt;=0,AA890&lt;=15),"low purchase",AND(AA890&gt;=16,AA890&lt;=30),"mid purchase",AA890&gt;=31,"high purchase")</f>
        <v>mid purchase</v>
      </c>
      <c r="AC890">
        <v>8</v>
      </c>
      <c r="AD890" t="str">
        <f>IF(marketing_campaign[[#This Row],[NumWebVisitsMonth]]&gt;=5.3,"higher_webvists","lower_webvisits")</f>
        <v>higher_webvists</v>
      </c>
      <c r="AE890">
        <v>0</v>
      </c>
      <c r="AF890">
        <v>0</v>
      </c>
      <c r="AG890">
        <v>0</v>
      </c>
      <c r="AH890">
        <v>0</v>
      </c>
      <c r="AI890">
        <v>0</v>
      </c>
      <c r="AJ890">
        <v>0</v>
      </c>
      <c r="AK890">
        <v>3</v>
      </c>
      <c r="AL890">
        <v>11</v>
      </c>
      <c r="AM890">
        <v>0</v>
      </c>
      <c r="AN890">
        <f>marketing_campaign[[#This Row],[AcceptedCmp2]]+marketing_campaign[[#This Row],[AcceptedCmp1]]+marketing_campaign[[#This Row],[AcceptedCmp5]]+marketing_campaign[[#This Row],[AcceptedCmp4]]+marketing_campaign[[#This Row],[AcceptedCmp3]]+marketing_campaign[[#This Row],[Response]]</f>
        <v>0</v>
      </c>
      <c r="AO890" t="str" cm="1">
        <f t="array" ref="AO89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91" spans="1:41" x14ac:dyDescent="0.35">
      <c r="A891">
        <v>2930</v>
      </c>
      <c r="B891">
        <v>1978</v>
      </c>
      <c r="C891">
        <f t="shared" ca="1" si="26"/>
        <v>48</v>
      </c>
      <c r="D891" t="str" cm="1">
        <f t="array" aca="1" ref="D89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91" t="s">
        <v>34</v>
      </c>
      <c r="F891" t="s">
        <v>30</v>
      </c>
      <c r="G891" cm="1">
        <f t="array" ref="G891">_xlfn.IFS(marketing_campaign[[#This Row],[Marital_Status]]="Single",K891+L891+1,marketing_campaign[[#This Row],[Marital_Status]]="Together",K891+L891+2,marketing_campaign[[#This Row],[Marital_Status]]="Alone",K891+L891+1,marketing_campaign[[#This Row],[Marital_Status]]="Married",K891+L891+2,marketing_campaign[[#This Row],[Marital_Status]]="Divorced",K891+L891+1,marketing_campaign[[#This Row],[Marital_Status]]="YOLO",K891+L891+1,marketing_campaign[[#This Row],[Marital_Status]]="Absurd",K891+L891+1,marketing_campaign[[#This Row],[Marital_Status]]="Widow",K891+L891+1)</f>
        <v>1</v>
      </c>
      <c r="H891" t="str" cm="1">
        <f t="array" ref="H891">_xlfn.IFS(marketing_campaign[[#This Row],[Family_size]]=1,"Family_with_one_child",marketing_campaign[[#This Row],[Family_size]]&gt;1,"Family_with_more_children")</f>
        <v>Family_with_one_child</v>
      </c>
      <c r="I891">
        <v>68092</v>
      </c>
      <c r="J891" t="str">
        <f>IF(marketing_campaign[[#This Row],[Income]]&gt;=Sheet21!B941,"high_income","low_income")</f>
        <v>high_income</v>
      </c>
      <c r="K891">
        <v>0</v>
      </c>
      <c r="L891">
        <v>0</v>
      </c>
      <c r="M891" s="1">
        <v>41624</v>
      </c>
      <c r="N891">
        <v>7</v>
      </c>
      <c r="O891" t="str" cm="1">
        <f t="array" ref="O891">_xlfn.IFS(AND(marketing_campaign[[#This Row],[Recency]]&gt;=0,marketing_campaign[[#This Row],[Recency]]&lt;=14),"Early Recency",AND(marketing_campaign[[#This Row],[Recency]]&gt;=15,marketing_campaign[[#This Row],[Recency]]&lt;=31),"Mid-Recency",marketing_campaign[[#This Row],[Recency]]&gt;=32,"high Recency")</f>
        <v>Early Recency</v>
      </c>
      <c r="P891">
        <v>852</v>
      </c>
      <c r="Q891">
        <v>60</v>
      </c>
      <c r="R891">
        <v>207</v>
      </c>
      <c r="S891">
        <v>78</v>
      </c>
      <c r="T891">
        <v>36</v>
      </c>
      <c r="U891">
        <v>48</v>
      </c>
      <c r="V891">
        <f>marketing_campaign[[#This Row],[MntGoldProds]]+marketing_campaign[[#This Row],[MntSweetProducts]]+marketing_campaign[[#This Row],[MntFishProducts]]+marketing_campaign[[#This Row],[MntMeatProducts]]+marketing_campaign[[#This Row],[MntFruits]]+marketing_campaign[[#This Row],[MntWines]]</f>
        <v>1281</v>
      </c>
      <c r="W891">
        <v>2</v>
      </c>
      <c r="X891">
        <v>2</v>
      </c>
      <c r="Y891">
        <v>6</v>
      </c>
      <c r="Z891">
        <v>10</v>
      </c>
      <c r="AA891">
        <f t="shared" si="27"/>
        <v>20</v>
      </c>
      <c r="AB891" t="str" cm="1">
        <f t="array" ref="AB891">_xlfn.IFS(AND(AA891&gt;=0,AA891&lt;=15),"low purchase",AND(AA891&gt;=16,AA891&lt;=30),"mid purchase",AA891&gt;=31,"high purchase")</f>
        <v>mid purchase</v>
      </c>
      <c r="AC891">
        <v>5</v>
      </c>
      <c r="AD891" t="str">
        <f>IF(marketing_campaign[[#This Row],[NumWebVisitsMonth]]&gt;=5.3,"higher_webvists","lower_webvisits")</f>
        <v>lower_webvisits</v>
      </c>
      <c r="AE891">
        <v>0</v>
      </c>
      <c r="AF891">
        <v>0</v>
      </c>
      <c r="AG891">
        <v>0</v>
      </c>
      <c r="AH891">
        <v>0</v>
      </c>
      <c r="AI891">
        <v>0</v>
      </c>
      <c r="AJ891">
        <v>0</v>
      </c>
      <c r="AK891">
        <v>3</v>
      </c>
      <c r="AL891">
        <v>11</v>
      </c>
      <c r="AM891">
        <v>0</v>
      </c>
      <c r="AN891">
        <f>marketing_campaign[[#This Row],[AcceptedCmp2]]+marketing_campaign[[#This Row],[AcceptedCmp1]]+marketing_campaign[[#This Row],[AcceptedCmp5]]+marketing_campaign[[#This Row],[AcceptedCmp4]]+marketing_campaign[[#This Row],[AcceptedCmp3]]+marketing_campaign[[#This Row],[Response]]</f>
        <v>0</v>
      </c>
      <c r="AO891" t="str" cm="1">
        <f t="array" ref="AO89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92" spans="1:41" x14ac:dyDescent="0.35">
      <c r="A892">
        <v>1928</v>
      </c>
      <c r="B892">
        <v>1973</v>
      </c>
      <c r="C892">
        <f t="shared" ca="1" si="26"/>
        <v>53</v>
      </c>
      <c r="D892" t="str" cm="1">
        <f t="array" aca="1" ref="D89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92" t="s">
        <v>29</v>
      </c>
      <c r="F892" t="s">
        <v>33</v>
      </c>
      <c r="G892" cm="1">
        <f t="array" ref="G892">_xlfn.IFS(marketing_campaign[[#This Row],[Marital_Status]]="Single",K892+L892+1,marketing_campaign[[#This Row],[Marital_Status]]="Together",K892+L892+2,marketing_campaign[[#This Row],[Marital_Status]]="Alone",K892+L892+1,marketing_campaign[[#This Row],[Marital_Status]]="Married",K892+L892+2,marketing_campaign[[#This Row],[Marital_Status]]="Divorced",K892+L892+1,marketing_campaign[[#This Row],[Marital_Status]]="YOLO",K892+L892+1,marketing_campaign[[#This Row],[Marital_Status]]="Absurd",K892+L892+1,marketing_campaign[[#This Row],[Marital_Status]]="Widow",K892+L892+1)</f>
        <v>3</v>
      </c>
      <c r="H892" t="str" cm="1">
        <f t="array" ref="H892">_xlfn.IFS(marketing_campaign[[#This Row],[Family_size]]=1,"Family_with_one_child",marketing_campaign[[#This Row],[Family_size]]&gt;1,"Family_with_more_children")</f>
        <v>Family_with_more_children</v>
      </c>
      <c r="I892">
        <v>31814</v>
      </c>
      <c r="J892" t="str">
        <f>IF(marketing_campaign[[#This Row],[Income]]&gt;=Sheet21!B942,"high_income","low_income")</f>
        <v>high_income</v>
      </c>
      <c r="K892">
        <v>1</v>
      </c>
      <c r="L892">
        <v>0</v>
      </c>
      <c r="M892" s="1">
        <v>41314</v>
      </c>
      <c r="N892">
        <v>73</v>
      </c>
      <c r="O892" t="str" cm="1">
        <f t="array" ref="O892">_xlfn.IFS(AND(marketing_campaign[[#This Row],[Recency]]&gt;=0,marketing_campaign[[#This Row],[Recency]]&lt;=14),"Early Recency",AND(marketing_campaign[[#This Row],[Recency]]&gt;=15,marketing_campaign[[#This Row],[Recency]]&lt;=31),"Mid-Recency",marketing_campaign[[#This Row],[Recency]]&gt;=32,"high Recency")</f>
        <v>high Recency</v>
      </c>
      <c r="P892">
        <v>35</v>
      </c>
      <c r="Q892">
        <v>3</v>
      </c>
      <c r="R892">
        <v>20</v>
      </c>
      <c r="S892">
        <v>4</v>
      </c>
      <c r="T892">
        <v>1</v>
      </c>
      <c r="U892">
        <v>20</v>
      </c>
      <c r="V892">
        <f>marketing_campaign[[#This Row],[MntGoldProds]]+marketing_campaign[[#This Row],[MntSweetProducts]]+marketing_campaign[[#This Row],[MntFishProducts]]+marketing_campaign[[#This Row],[MntMeatProducts]]+marketing_campaign[[#This Row],[MntFruits]]+marketing_campaign[[#This Row],[MntWines]]</f>
        <v>83</v>
      </c>
      <c r="W892">
        <v>2</v>
      </c>
      <c r="X892">
        <v>2</v>
      </c>
      <c r="Y892">
        <v>0</v>
      </c>
      <c r="Z892">
        <v>3</v>
      </c>
      <c r="AA892">
        <f t="shared" si="27"/>
        <v>7</v>
      </c>
      <c r="AB892" t="str" cm="1">
        <f t="array" ref="AB892">_xlfn.IFS(AND(AA892&gt;=0,AA892&lt;=15),"low purchase",AND(AA892&gt;=16,AA892&lt;=30),"mid purchase",AA892&gt;=31,"high purchase")</f>
        <v>low purchase</v>
      </c>
      <c r="AC892">
        <v>9</v>
      </c>
      <c r="AD892" t="str">
        <f>IF(marketing_campaign[[#This Row],[NumWebVisitsMonth]]&gt;=5.3,"higher_webvists","lower_webvisits")</f>
        <v>higher_webvists</v>
      </c>
      <c r="AE892">
        <v>1</v>
      </c>
      <c r="AF892">
        <v>0</v>
      </c>
      <c r="AG892">
        <v>0</v>
      </c>
      <c r="AH892">
        <v>0</v>
      </c>
      <c r="AI892">
        <v>0</v>
      </c>
      <c r="AJ892">
        <v>0</v>
      </c>
      <c r="AK892">
        <v>3</v>
      </c>
      <c r="AL892">
        <v>11</v>
      </c>
      <c r="AM892">
        <v>0</v>
      </c>
      <c r="AN892">
        <f>marketing_campaign[[#This Row],[AcceptedCmp2]]+marketing_campaign[[#This Row],[AcceptedCmp1]]+marketing_campaign[[#This Row],[AcceptedCmp5]]+marketing_campaign[[#This Row],[AcceptedCmp4]]+marketing_campaign[[#This Row],[AcceptedCmp3]]+marketing_campaign[[#This Row],[Response]]</f>
        <v>1</v>
      </c>
      <c r="AO892" t="str" cm="1">
        <f t="array" ref="AO89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893" spans="1:41" x14ac:dyDescent="0.35">
      <c r="A893">
        <v>7108</v>
      </c>
      <c r="B893">
        <v>1965</v>
      </c>
      <c r="C893">
        <f t="shared" ca="1" si="26"/>
        <v>61</v>
      </c>
      <c r="D893" t="str" cm="1">
        <f t="array" aca="1" ref="D89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93" t="s">
        <v>34</v>
      </c>
      <c r="F893" t="s">
        <v>38</v>
      </c>
      <c r="G893" cm="1">
        <f t="array" ref="G893">_xlfn.IFS(marketing_campaign[[#This Row],[Marital_Status]]="Single",K893+L893+1,marketing_campaign[[#This Row],[Marital_Status]]="Together",K893+L893+2,marketing_campaign[[#This Row],[Marital_Status]]="Alone",K893+L893+1,marketing_campaign[[#This Row],[Marital_Status]]="Married",K893+L893+2,marketing_campaign[[#This Row],[Marital_Status]]="Divorced",K893+L893+1,marketing_campaign[[#This Row],[Marital_Status]]="YOLO",K893+L893+1,marketing_campaign[[#This Row],[Marital_Status]]="Absurd",K893+L893+1,marketing_campaign[[#This Row],[Marital_Status]]="Widow",K893+L893+1)</f>
        <v>3</v>
      </c>
      <c r="H893" t="str" cm="1">
        <f t="array" ref="H893">_xlfn.IFS(marketing_campaign[[#This Row],[Family_size]]=1,"Family_with_one_child",marketing_campaign[[#This Row],[Family_size]]&gt;1,"Family_with_more_children")</f>
        <v>Family_with_more_children</v>
      </c>
      <c r="I893">
        <v>51390</v>
      </c>
      <c r="J893" t="str">
        <f>IF(marketing_campaign[[#This Row],[Income]]&gt;=Sheet21!B943,"high_income","low_income")</f>
        <v>high_income</v>
      </c>
      <c r="K893">
        <v>1</v>
      </c>
      <c r="L893">
        <v>1</v>
      </c>
      <c r="M893" s="1">
        <v>41160</v>
      </c>
      <c r="N893">
        <v>54</v>
      </c>
      <c r="O893" t="str" cm="1">
        <f t="array" ref="O893">_xlfn.IFS(AND(marketing_campaign[[#This Row],[Recency]]&gt;=0,marketing_campaign[[#This Row],[Recency]]&lt;=14),"Early Recency",AND(marketing_campaign[[#This Row],[Recency]]&gt;=15,marketing_campaign[[#This Row],[Recency]]&lt;=31),"Mid-Recency",marketing_campaign[[#This Row],[Recency]]&gt;=32,"high Recency")</f>
        <v>high Recency</v>
      </c>
      <c r="P893">
        <v>205</v>
      </c>
      <c r="Q893">
        <v>20</v>
      </c>
      <c r="R893">
        <v>47</v>
      </c>
      <c r="S893">
        <v>23</v>
      </c>
      <c r="T893">
        <v>2</v>
      </c>
      <c r="U893">
        <v>56</v>
      </c>
      <c r="V893">
        <f>marketing_campaign[[#This Row],[MntGoldProds]]+marketing_campaign[[#This Row],[MntSweetProducts]]+marketing_campaign[[#This Row],[MntFishProducts]]+marketing_campaign[[#This Row],[MntMeatProducts]]+marketing_campaign[[#This Row],[MntFruits]]+marketing_campaign[[#This Row],[MntWines]]</f>
        <v>353</v>
      </c>
      <c r="W893">
        <v>6</v>
      </c>
      <c r="X893">
        <v>5</v>
      </c>
      <c r="Y893">
        <v>2</v>
      </c>
      <c r="Z893">
        <v>5</v>
      </c>
      <c r="AA893">
        <f t="shared" si="27"/>
        <v>18</v>
      </c>
      <c r="AB893" t="str" cm="1">
        <f t="array" ref="AB893">_xlfn.IFS(AND(AA893&gt;=0,AA893&lt;=15),"low purchase",AND(AA893&gt;=16,AA893&lt;=30),"mid purchase",AA893&gt;=31,"high purchase")</f>
        <v>mid purchase</v>
      </c>
      <c r="AC893">
        <v>5</v>
      </c>
      <c r="AD893" t="str">
        <f>IF(marketing_campaign[[#This Row],[NumWebVisitsMonth]]&gt;=5.3,"higher_webvists","lower_webvisits")</f>
        <v>lower_webvisits</v>
      </c>
      <c r="AE893">
        <v>0</v>
      </c>
      <c r="AF893">
        <v>0</v>
      </c>
      <c r="AG893">
        <v>0</v>
      </c>
      <c r="AH893">
        <v>0</v>
      </c>
      <c r="AI893">
        <v>0</v>
      </c>
      <c r="AJ893">
        <v>0</v>
      </c>
      <c r="AK893">
        <v>3</v>
      </c>
      <c r="AL893">
        <v>11</v>
      </c>
      <c r="AM893">
        <v>0</v>
      </c>
      <c r="AN893">
        <f>marketing_campaign[[#This Row],[AcceptedCmp2]]+marketing_campaign[[#This Row],[AcceptedCmp1]]+marketing_campaign[[#This Row],[AcceptedCmp5]]+marketing_campaign[[#This Row],[AcceptedCmp4]]+marketing_campaign[[#This Row],[AcceptedCmp3]]+marketing_campaign[[#This Row],[Response]]</f>
        <v>0</v>
      </c>
      <c r="AO893" t="str" cm="1">
        <f t="array" ref="AO89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94" spans="1:41" x14ac:dyDescent="0.35">
      <c r="A894">
        <v>10925</v>
      </c>
      <c r="B894">
        <v>1983</v>
      </c>
      <c r="C894">
        <f t="shared" ca="1" si="26"/>
        <v>43</v>
      </c>
      <c r="D894" t="str" cm="1">
        <f t="array" aca="1" ref="D89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894" t="s">
        <v>29</v>
      </c>
      <c r="F894" t="s">
        <v>33</v>
      </c>
      <c r="G894" cm="1">
        <f t="array" ref="G894">_xlfn.IFS(marketing_campaign[[#This Row],[Marital_Status]]="Single",K894+L894+1,marketing_campaign[[#This Row],[Marital_Status]]="Together",K894+L894+2,marketing_campaign[[#This Row],[Marital_Status]]="Alone",K894+L894+1,marketing_campaign[[#This Row],[Marital_Status]]="Married",K894+L894+2,marketing_campaign[[#This Row],[Marital_Status]]="Divorced",K894+L894+1,marketing_campaign[[#This Row],[Marital_Status]]="YOLO",K894+L894+1,marketing_campaign[[#This Row],[Marital_Status]]="Absurd",K894+L894+1,marketing_campaign[[#This Row],[Marital_Status]]="Widow",K894+L894+1)</f>
        <v>2</v>
      </c>
      <c r="H894" t="str" cm="1">
        <f t="array" ref="H894">_xlfn.IFS(marketing_campaign[[#This Row],[Family_size]]=1,"Family_with_one_child",marketing_campaign[[#This Row],[Family_size]]&gt;1,"Family_with_more_children")</f>
        <v>Family_with_more_children</v>
      </c>
      <c r="I894">
        <v>76630</v>
      </c>
      <c r="J894" t="str">
        <f>IF(marketing_campaign[[#This Row],[Income]]&gt;=Sheet21!B944,"high_income","low_income")</f>
        <v>high_income</v>
      </c>
      <c r="K894">
        <v>0</v>
      </c>
      <c r="L894">
        <v>0</v>
      </c>
      <c r="M894" s="1">
        <v>41653</v>
      </c>
      <c r="N894">
        <v>93</v>
      </c>
      <c r="O894" t="str" cm="1">
        <f t="array" ref="O894">_xlfn.IFS(AND(marketing_campaign[[#This Row],[Recency]]&gt;=0,marketing_campaign[[#This Row],[Recency]]&lt;=14),"Early Recency",AND(marketing_campaign[[#This Row],[Recency]]&gt;=15,marketing_campaign[[#This Row],[Recency]]&lt;=31),"Mid-Recency",marketing_campaign[[#This Row],[Recency]]&gt;=32,"high Recency")</f>
        <v>high Recency</v>
      </c>
      <c r="P894">
        <v>255</v>
      </c>
      <c r="Q894">
        <v>31</v>
      </c>
      <c r="R894">
        <v>446</v>
      </c>
      <c r="S894">
        <v>40</v>
      </c>
      <c r="T894">
        <v>56</v>
      </c>
      <c r="U894">
        <v>175</v>
      </c>
      <c r="V894">
        <f>marketing_campaign[[#This Row],[MntGoldProds]]+marketing_campaign[[#This Row],[MntSweetProducts]]+marketing_campaign[[#This Row],[MntFishProducts]]+marketing_campaign[[#This Row],[MntMeatProducts]]+marketing_campaign[[#This Row],[MntFruits]]+marketing_campaign[[#This Row],[MntWines]]</f>
        <v>1003</v>
      </c>
      <c r="W894">
        <v>1</v>
      </c>
      <c r="X894">
        <v>3</v>
      </c>
      <c r="Y894">
        <v>10</v>
      </c>
      <c r="Z894">
        <v>11</v>
      </c>
      <c r="AA894">
        <f t="shared" si="27"/>
        <v>25</v>
      </c>
      <c r="AB894" t="str" cm="1">
        <f t="array" ref="AB894">_xlfn.IFS(AND(AA894&gt;=0,AA894&lt;=15),"low purchase",AND(AA894&gt;=16,AA894&lt;=30),"mid purchase",AA894&gt;=31,"high purchase")</f>
        <v>mid purchase</v>
      </c>
      <c r="AC894">
        <v>1</v>
      </c>
      <c r="AD894" t="str">
        <f>IF(marketing_campaign[[#This Row],[NumWebVisitsMonth]]&gt;=5.3,"higher_webvists","lower_webvisits")</f>
        <v>lower_webvisits</v>
      </c>
      <c r="AE894">
        <v>0</v>
      </c>
      <c r="AF894">
        <v>0</v>
      </c>
      <c r="AG894">
        <v>0</v>
      </c>
      <c r="AH894">
        <v>0</v>
      </c>
      <c r="AI894">
        <v>0</v>
      </c>
      <c r="AJ894">
        <v>0</v>
      </c>
      <c r="AK894">
        <v>3</v>
      </c>
      <c r="AL894">
        <v>11</v>
      </c>
      <c r="AM894">
        <v>0</v>
      </c>
      <c r="AN894">
        <f>marketing_campaign[[#This Row],[AcceptedCmp2]]+marketing_campaign[[#This Row],[AcceptedCmp1]]+marketing_campaign[[#This Row],[AcceptedCmp5]]+marketing_campaign[[#This Row],[AcceptedCmp4]]+marketing_campaign[[#This Row],[AcceptedCmp3]]+marketing_campaign[[#This Row],[Response]]</f>
        <v>0</v>
      </c>
      <c r="AO894" t="str" cm="1">
        <f t="array" ref="AO89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95" spans="1:41" x14ac:dyDescent="0.35">
      <c r="A895">
        <v>9960</v>
      </c>
      <c r="B895">
        <v>1991</v>
      </c>
      <c r="C895">
        <f t="shared" ca="1" si="26"/>
        <v>35</v>
      </c>
      <c r="D895" t="str" cm="1">
        <f t="array" aca="1" ref="D89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895" t="s">
        <v>36</v>
      </c>
      <c r="F895" t="s">
        <v>30</v>
      </c>
      <c r="G895" cm="1">
        <f t="array" ref="G895">_xlfn.IFS(marketing_campaign[[#This Row],[Marital_Status]]="Single",K895+L895+1,marketing_campaign[[#This Row],[Marital_Status]]="Together",K895+L895+2,marketing_campaign[[#This Row],[Marital_Status]]="Alone",K895+L895+1,marketing_campaign[[#This Row],[Marital_Status]]="Married",K895+L895+2,marketing_campaign[[#This Row],[Marital_Status]]="Divorced",K895+L895+1,marketing_campaign[[#This Row],[Marital_Status]]="YOLO",K895+L895+1,marketing_campaign[[#This Row],[Marital_Status]]="Absurd",K895+L895+1,marketing_campaign[[#This Row],[Marital_Status]]="Widow",K895+L895+1)</f>
        <v>2</v>
      </c>
      <c r="H895" t="str" cm="1">
        <f t="array" ref="H895">_xlfn.IFS(marketing_campaign[[#This Row],[Family_size]]=1,"Family_with_one_child",marketing_campaign[[#This Row],[Family_size]]&gt;1,"Family_with_more_children")</f>
        <v>Family_with_more_children</v>
      </c>
      <c r="I895">
        <v>26868</v>
      </c>
      <c r="J895" t="str">
        <f>IF(marketing_campaign[[#This Row],[Income]]&gt;=Sheet21!B945,"high_income","low_income")</f>
        <v>high_income</v>
      </c>
      <c r="K895">
        <v>1</v>
      </c>
      <c r="L895">
        <v>0</v>
      </c>
      <c r="M895" s="1">
        <v>41759</v>
      </c>
      <c r="N895">
        <v>52</v>
      </c>
      <c r="O895" t="str" cm="1">
        <f t="array" ref="O895">_xlfn.IFS(AND(marketing_campaign[[#This Row],[Recency]]&gt;=0,marketing_campaign[[#This Row],[Recency]]&lt;=14),"Early Recency",AND(marketing_campaign[[#This Row],[Recency]]&gt;=15,marketing_campaign[[#This Row],[Recency]]&lt;=31),"Mid-Recency",marketing_campaign[[#This Row],[Recency]]&gt;=32,"high Recency")</f>
        <v>high Recency</v>
      </c>
      <c r="P895">
        <v>0</v>
      </c>
      <c r="Q895">
        <v>0</v>
      </c>
      <c r="R895">
        <v>1</v>
      </c>
      <c r="S895">
        <v>8</v>
      </c>
      <c r="T895">
        <v>3</v>
      </c>
      <c r="U895">
        <v>2</v>
      </c>
      <c r="V895">
        <f>marketing_campaign[[#This Row],[MntGoldProds]]+marketing_campaign[[#This Row],[MntSweetProducts]]+marketing_campaign[[#This Row],[MntFishProducts]]+marketing_campaign[[#This Row],[MntMeatProducts]]+marketing_campaign[[#This Row],[MntFruits]]+marketing_campaign[[#This Row],[MntWines]]</f>
        <v>14</v>
      </c>
      <c r="W895">
        <v>1</v>
      </c>
      <c r="X895">
        <v>1</v>
      </c>
      <c r="Y895">
        <v>0</v>
      </c>
      <c r="Z895">
        <v>2</v>
      </c>
      <c r="AA895">
        <f t="shared" si="27"/>
        <v>4</v>
      </c>
      <c r="AB895" t="str" cm="1">
        <f t="array" ref="AB895">_xlfn.IFS(AND(AA895&gt;=0,AA895&lt;=15),"low purchase",AND(AA895&gt;=16,AA895&lt;=30),"mid purchase",AA895&gt;=31,"high purchase")</f>
        <v>low purchase</v>
      </c>
      <c r="AC895">
        <v>7</v>
      </c>
      <c r="AD895" t="str">
        <f>IF(marketing_campaign[[#This Row],[NumWebVisitsMonth]]&gt;=5.3,"higher_webvists","lower_webvisits")</f>
        <v>higher_webvists</v>
      </c>
      <c r="AE895">
        <v>0</v>
      </c>
      <c r="AF895">
        <v>0</v>
      </c>
      <c r="AG895">
        <v>0</v>
      </c>
      <c r="AH895">
        <v>0</v>
      </c>
      <c r="AI895">
        <v>0</v>
      </c>
      <c r="AJ895">
        <v>0</v>
      </c>
      <c r="AK895">
        <v>3</v>
      </c>
      <c r="AL895">
        <v>11</v>
      </c>
      <c r="AM895">
        <v>0</v>
      </c>
      <c r="AN895">
        <f>marketing_campaign[[#This Row],[AcceptedCmp2]]+marketing_campaign[[#This Row],[AcceptedCmp1]]+marketing_campaign[[#This Row],[AcceptedCmp5]]+marketing_campaign[[#This Row],[AcceptedCmp4]]+marketing_campaign[[#This Row],[AcceptedCmp3]]+marketing_campaign[[#This Row],[Response]]</f>
        <v>0</v>
      </c>
      <c r="AO895" t="str" cm="1">
        <f t="array" ref="AO89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96" spans="1:41" x14ac:dyDescent="0.35">
      <c r="A896">
        <v>8800</v>
      </c>
      <c r="B896">
        <v>1943</v>
      </c>
      <c r="C896">
        <f t="shared" ca="1" si="26"/>
        <v>83</v>
      </c>
      <c r="D896" t="str" cm="1">
        <f t="array" aca="1" ref="D89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896" t="s">
        <v>32</v>
      </c>
      <c r="F896" t="s">
        <v>35</v>
      </c>
      <c r="G896" cm="1">
        <f t="array" ref="G896">_xlfn.IFS(marketing_campaign[[#This Row],[Marital_Status]]="Single",K896+L896+1,marketing_campaign[[#This Row],[Marital_Status]]="Together",K896+L896+2,marketing_campaign[[#This Row],[Marital_Status]]="Alone",K896+L896+1,marketing_campaign[[#This Row],[Marital_Status]]="Married",K896+L896+2,marketing_campaign[[#This Row],[Marital_Status]]="Divorced",K896+L896+1,marketing_campaign[[#This Row],[Marital_Status]]="YOLO",K896+L896+1,marketing_campaign[[#This Row],[Marital_Status]]="Absurd",K896+L896+1,marketing_campaign[[#This Row],[Marital_Status]]="Widow",K896+L896+1)</f>
        <v>1</v>
      </c>
      <c r="H896" t="str" cm="1">
        <f t="array" ref="H896">_xlfn.IFS(marketing_campaign[[#This Row],[Family_size]]=1,"Family_with_one_child",marketing_campaign[[#This Row],[Family_size]]&gt;1,"Family_with_more_children")</f>
        <v>Family_with_one_child</v>
      </c>
      <c r="I896">
        <v>48948</v>
      </c>
      <c r="J896" t="str">
        <f>IF(marketing_campaign[[#This Row],[Income]]&gt;=Sheet21!B946,"high_income","low_income")</f>
        <v>high_income</v>
      </c>
      <c r="K896">
        <v>0</v>
      </c>
      <c r="L896">
        <v>0</v>
      </c>
      <c r="M896" s="1">
        <v>41306</v>
      </c>
      <c r="N896">
        <v>53</v>
      </c>
      <c r="O896" t="str" cm="1">
        <f t="array" ref="O896">_xlfn.IFS(AND(marketing_campaign[[#This Row],[Recency]]&gt;=0,marketing_campaign[[#This Row],[Recency]]&lt;=14),"Early Recency",AND(marketing_campaign[[#This Row],[Recency]]&gt;=15,marketing_campaign[[#This Row],[Recency]]&lt;=31),"Mid-Recency",marketing_campaign[[#This Row],[Recency]]&gt;=32,"high Recency")</f>
        <v>high Recency</v>
      </c>
      <c r="P896">
        <v>437</v>
      </c>
      <c r="Q896">
        <v>8</v>
      </c>
      <c r="R896">
        <v>206</v>
      </c>
      <c r="S896">
        <v>160</v>
      </c>
      <c r="T896">
        <v>49</v>
      </c>
      <c r="U896">
        <v>42</v>
      </c>
      <c r="V896">
        <f>marketing_campaign[[#This Row],[MntGoldProds]]+marketing_campaign[[#This Row],[MntSweetProducts]]+marketing_campaign[[#This Row],[MntFishProducts]]+marketing_campaign[[#This Row],[MntMeatProducts]]+marketing_campaign[[#This Row],[MntFruits]]+marketing_campaign[[#This Row],[MntWines]]</f>
        <v>902</v>
      </c>
      <c r="W896">
        <v>2</v>
      </c>
      <c r="X896">
        <v>7</v>
      </c>
      <c r="Y896">
        <v>10</v>
      </c>
      <c r="Z896">
        <v>5</v>
      </c>
      <c r="AA896">
        <f t="shared" si="27"/>
        <v>24</v>
      </c>
      <c r="AB896" t="str" cm="1">
        <f t="array" ref="AB896">_xlfn.IFS(AND(AA896&gt;=0,AA896&lt;=15),"low purchase",AND(AA896&gt;=16,AA896&lt;=30),"mid purchase",AA896&gt;=31,"high purchase")</f>
        <v>mid purchase</v>
      </c>
      <c r="AC896">
        <v>6</v>
      </c>
      <c r="AD896" t="str">
        <f>IF(marketing_campaign[[#This Row],[NumWebVisitsMonth]]&gt;=5.3,"higher_webvists","lower_webvisits")</f>
        <v>higher_webvists</v>
      </c>
      <c r="AE896">
        <v>1</v>
      </c>
      <c r="AF896">
        <v>0</v>
      </c>
      <c r="AG896">
        <v>0</v>
      </c>
      <c r="AH896">
        <v>0</v>
      </c>
      <c r="AI896">
        <v>0</v>
      </c>
      <c r="AJ896">
        <v>0</v>
      </c>
      <c r="AK896">
        <v>3</v>
      </c>
      <c r="AL896">
        <v>11</v>
      </c>
      <c r="AM896">
        <v>1</v>
      </c>
      <c r="AN896">
        <f>marketing_campaign[[#This Row],[AcceptedCmp2]]+marketing_campaign[[#This Row],[AcceptedCmp1]]+marketing_campaign[[#This Row],[AcceptedCmp5]]+marketing_campaign[[#This Row],[AcceptedCmp4]]+marketing_campaign[[#This Row],[AcceptedCmp3]]+marketing_campaign[[#This Row],[Response]]</f>
        <v>2</v>
      </c>
      <c r="AO896" t="str" cm="1">
        <f t="array" ref="AO89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897" spans="1:41" x14ac:dyDescent="0.35">
      <c r="A897">
        <v>9224</v>
      </c>
      <c r="B897">
        <v>1972</v>
      </c>
      <c r="C897">
        <f t="shared" ca="1" si="26"/>
        <v>54</v>
      </c>
      <c r="D897" t="str" cm="1">
        <f t="array" aca="1" ref="D89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97" t="s">
        <v>32</v>
      </c>
      <c r="F897" t="s">
        <v>30</v>
      </c>
      <c r="G897" cm="1">
        <f t="array" ref="G897">_xlfn.IFS(marketing_campaign[[#This Row],[Marital_Status]]="Single",K897+L897+1,marketing_campaign[[#This Row],[Marital_Status]]="Together",K897+L897+2,marketing_campaign[[#This Row],[Marital_Status]]="Alone",K897+L897+1,marketing_campaign[[#This Row],[Marital_Status]]="Married",K897+L897+2,marketing_campaign[[#This Row],[Marital_Status]]="Divorced",K897+L897+1,marketing_campaign[[#This Row],[Marital_Status]]="YOLO",K897+L897+1,marketing_campaign[[#This Row],[Marital_Status]]="Absurd",K897+L897+1,marketing_campaign[[#This Row],[Marital_Status]]="Widow",K897+L897+1)</f>
        <v>2</v>
      </c>
      <c r="H897" t="str" cm="1">
        <f t="array" ref="H897">_xlfn.IFS(marketing_campaign[[#This Row],[Family_size]]=1,"Family_with_one_child",marketing_campaign[[#This Row],[Family_size]]&gt;1,"Family_with_more_children")</f>
        <v>Family_with_more_children</v>
      </c>
      <c r="I897">
        <v>55260</v>
      </c>
      <c r="J897" t="str">
        <f>IF(marketing_campaign[[#This Row],[Income]]&gt;=Sheet21!B947,"high_income","low_income")</f>
        <v>high_income</v>
      </c>
      <c r="K897">
        <v>0</v>
      </c>
      <c r="L897">
        <v>1</v>
      </c>
      <c r="M897" s="1">
        <v>41255</v>
      </c>
      <c r="N897">
        <v>81</v>
      </c>
      <c r="O897" t="str" cm="1">
        <f t="array" ref="O897">_xlfn.IFS(AND(marketing_campaign[[#This Row],[Recency]]&gt;=0,marketing_campaign[[#This Row],[Recency]]&lt;=14),"Early Recency",AND(marketing_campaign[[#This Row],[Recency]]&gt;=15,marketing_campaign[[#This Row],[Recency]]&lt;=31),"Mid-Recency",marketing_campaign[[#This Row],[Recency]]&gt;=32,"high Recency")</f>
        <v>high Recency</v>
      </c>
      <c r="P897">
        <v>825</v>
      </c>
      <c r="Q897">
        <v>8</v>
      </c>
      <c r="R897">
        <v>53</v>
      </c>
      <c r="S897">
        <v>11</v>
      </c>
      <c r="T897">
        <v>0</v>
      </c>
      <c r="U897">
        <v>242</v>
      </c>
      <c r="V897">
        <f>marketing_campaign[[#This Row],[MntGoldProds]]+marketing_campaign[[#This Row],[MntSweetProducts]]+marketing_campaign[[#This Row],[MntFishProducts]]+marketing_campaign[[#This Row],[MntMeatProducts]]+marketing_campaign[[#This Row],[MntFruits]]+marketing_campaign[[#This Row],[MntWines]]</f>
        <v>1139</v>
      </c>
      <c r="W897">
        <v>2</v>
      </c>
      <c r="X897">
        <v>8</v>
      </c>
      <c r="Y897">
        <v>10</v>
      </c>
      <c r="Z897">
        <v>5</v>
      </c>
      <c r="AA897">
        <f t="shared" si="27"/>
        <v>25</v>
      </c>
      <c r="AB897" t="str" cm="1">
        <f t="array" ref="AB897">_xlfn.IFS(AND(AA897&gt;=0,AA897&lt;=15),"low purchase",AND(AA897&gt;=16,AA897&lt;=30),"mid purchase",AA897&gt;=31,"high purchase")</f>
        <v>mid purchase</v>
      </c>
      <c r="AC897">
        <v>6</v>
      </c>
      <c r="AD897" t="str">
        <f>IF(marketing_campaign[[#This Row],[NumWebVisitsMonth]]&gt;=5.3,"higher_webvists","lower_webvisits")</f>
        <v>higher_webvists</v>
      </c>
      <c r="AE897">
        <v>0</v>
      </c>
      <c r="AF897">
        <v>0</v>
      </c>
      <c r="AG897">
        <v>0</v>
      </c>
      <c r="AH897">
        <v>0</v>
      </c>
      <c r="AI897">
        <v>0</v>
      </c>
      <c r="AJ897">
        <v>0</v>
      </c>
      <c r="AK897">
        <v>3</v>
      </c>
      <c r="AL897">
        <v>11</v>
      </c>
      <c r="AM897">
        <v>0</v>
      </c>
      <c r="AN897">
        <f>marketing_campaign[[#This Row],[AcceptedCmp2]]+marketing_campaign[[#This Row],[AcceptedCmp1]]+marketing_campaign[[#This Row],[AcceptedCmp5]]+marketing_campaign[[#This Row],[AcceptedCmp4]]+marketing_campaign[[#This Row],[AcceptedCmp3]]+marketing_campaign[[#This Row],[Response]]</f>
        <v>0</v>
      </c>
      <c r="AO897" t="str" cm="1">
        <f t="array" ref="AO89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898" spans="1:41" x14ac:dyDescent="0.35">
      <c r="A898">
        <v>5519</v>
      </c>
      <c r="B898">
        <v>1956</v>
      </c>
      <c r="C898">
        <f t="shared" ref="C898:C961" ca="1" si="28">YEAR(TODAY())-B898</f>
        <v>70</v>
      </c>
      <c r="D898" t="str" cm="1">
        <f t="array" aca="1" ref="D89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98" t="s">
        <v>29</v>
      </c>
      <c r="F898" t="s">
        <v>31</v>
      </c>
      <c r="G898" cm="1">
        <f t="array" ref="G898">_xlfn.IFS(marketing_campaign[[#This Row],[Marital_Status]]="Single",K898+L898+1,marketing_campaign[[#This Row],[Marital_Status]]="Together",K898+L898+2,marketing_campaign[[#This Row],[Marital_Status]]="Alone",K898+L898+1,marketing_campaign[[#This Row],[Marital_Status]]="Married",K898+L898+2,marketing_campaign[[#This Row],[Marital_Status]]="Divorced",K898+L898+1,marketing_campaign[[#This Row],[Marital_Status]]="YOLO",K898+L898+1,marketing_campaign[[#This Row],[Marital_Status]]="Absurd",K898+L898+1,marketing_campaign[[#This Row],[Marital_Status]]="Widow",K898+L898+1)</f>
        <v>3</v>
      </c>
      <c r="H898" t="str" cm="1">
        <f t="array" ref="H898">_xlfn.IFS(marketing_campaign[[#This Row],[Family_size]]=1,"Family_with_one_child",marketing_campaign[[#This Row],[Family_size]]&gt;1,"Family_with_more_children")</f>
        <v>Family_with_more_children</v>
      </c>
      <c r="I898">
        <v>64090</v>
      </c>
      <c r="J898" t="str">
        <f>IF(marketing_campaign[[#This Row],[Income]]&gt;=Sheet21!B948,"high_income","low_income")</f>
        <v>high_income</v>
      </c>
      <c r="K898">
        <v>0</v>
      </c>
      <c r="L898">
        <v>1</v>
      </c>
      <c r="M898" s="1">
        <v>41493</v>
      </c>
      <c r="N898">
        <v>8</v>
      </c>
      <c r="O898" t="str" cm="1">
        <f t="array" ref="O898">_xlfn.IFS(AND(marketing_campaign[[#This Row],[Recency]]&gt;=0,marketing_campaign[[#This Row],[Recency]]&lt;=14),"Early Recency",AND(marketing_campaign[[#This Row],[Recency]]&gt;=15,marketing_campaign[[#This Row],[Recency]]&lt;=31),"Mid-Recency",marketing_campaign[[#This Row],[Recency]]&gt;=32,"high Recency")</f>
        <v>Early Recency</v>
      </c>
      <c r="P898">
        <v>316</v>
      </c>
      <c r="Q898">
        <v>58</v>
      </c>
      <c r="R898">
        <v>161</v>
      </c>
      <c r="S898">
        <v>76</v>
      </c>
      <c r="T898">
        <v>51</v>
      </c>
      <c r="U898">
        <v>135</v>
      </c>
      <c r="V898">
        <f>marketing_campaign[[#This Row],[MntGoldProds]]+marketing_campaign[[#This Row],[MntSweetProducts]]+marketing_campaign[[#This Row],[MntFishProducts]]+marketing_campaign[[#This Row],[MntMeatProducts]]+marketing_campaign[[#This Row],[MntFruits]]+marketing_campaign[[#This Row],[MntWines]]</f>
        <v>797</v>
      </c>
      <c r="W898">
        <v>1</v>
      </c>
      <c r="X898">
        <v>6</v>
      </c>
      <c r="Y898">
        <v>9</v>
      </c>
      <c r="Z898">
        <v>4</v>
      </c>
      <c r="AA898">
        <f t="shared" ref="AA898:AA961" si="29">W898+X898+Y898+Z898</f>
        <v>20</v>
      </c>
      <c r="AB898" t="str" cm="1">
        <f t="array" ref="AB898">_xlfn.IFS(AND(AA898&gt;=0,AA898&lt;=15),"low purchase",AND(AA898&gt;=16,AA898&lt;=30),"mid purchase",AA898&gt;=31,"high purchase")</f>
        <v>mid purchase</v>
      </c>
      <c r="AC898">
        <v>5</v>
      </c>
      <c r="AD898" t="str">
        <f>IF(marketing_campaign[[#This Row],[NumWebVisitsMonth]]&gt;=5.3,"higher_webvists","lower_webvisits")</f>
        <v>lower_webvisits</v>
      </c>
      <c r="AE898">
        <v>0</v>
      </c>
      <c r="AF898">
        <v>0</v>
      </c>
      <c r="AG898">
        <v>0</v>
      </c>
      <c r="AH898">
        <v>0</v>
      </c>
      <c r="AI898">
        <v>0</v>
      </c>
      <c r="AJ898">
        <v>0</v>
      </c>
      <c r="AK898">
        <v>3</v>
      </c>
      <c r="AL898">
        <v>11</v>
      </c>
      <c r="AM898">
        <v>1</v>
      </c>
      <c r="AN898">
        <f>marketing_campaign[[#This Row],[AcceptedCmp2]]+marketing_campaign[[#This Row],[AcceptedCmp1]]+marketing_campaign[[#This Row],[AcceptedCmp5]]+marketing_campaign[[#This Row],[AcceptedCmp4]]+marketing_campaign[[#This Row],[AcceptedCmp3]]+marketing_campaign[[#This Row],[Response]]</f>
        <v>1</v>
      </c>
      <c r="AO898" t="str" cm="1">
        <f t="array" ref="AO89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899" spans="1:41" x14ac:dyDescent="0.35">
      <c r="A899">
        <v>5046</v>
      </c>
      <c r="B899">
        <v>1958</v>
      </c>
      <c r="C899">
        <f t="shared" ca="1" si="28"/>
        <v>68</v>
      </c>
      <c r="D899" t="str" cm="1">
        <f t="array" aca="1" ref="D89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99" t="s">
        <v>29</v>
      </c>
      <c r="F899" t="s">
        <v>35</v>
      </c>
      <c r="G899" cm="1">
        <f t="array" ref="G899">_xlfn.IFS(marketing_campaign[[#This Row],[Marital_Status]]="Single",K899+L899+1,marketing_campaign[[#This Row],[Marital_Status]]="Together",K899+L899+2,marketing_campaign[[#This Row],[Marital_Status]]="Alone",K899+L899+1,marketing_campaign[[#This Row],[Marital_Status]]="Married",K899+L899+2,marketing_campaign[[#This Row],[Marital_Status]]="Divorced",K899+L899+1,marketing_campaign[[#This Row],[Marital_Status]]="YOLO",K899+L899+1,marketing_campaign[[#This Row],[Marital_Status]]="Absurd",K899+L899+1,marketing_campaign[[#This Row],[Marital_Status]]="Widow",K899+L899+1)</f>
        <v>2</v>
      </c>
      <c r="H899" t="str" cm="1">
        <f t="array" ref="H899">_xlfn.IFS(marketing_campaign[[#This Row],[Family_size]]=1,"Family_with_one_child",marketing_campaign[[#This Row],[Family_size]]&gt;1,"Family_with_more_children")</f>
        <v>Family_with_more_children</v>
      </c>
      <c r="I899">
        <v>78331</v>
      </c>
      <c r="J899" t="str">
        <f>IF(marketing_campaign[[#This Row],[Income]]&gt;=Sheet21!B949,"high_income","low_income")</f>
        <v>high_income</v>
      </c>
      <c r="K899">
        <v>0</v>
      </c>
      <c r="L899">
        <v>1</v>
      </c>
      <c r="M899" s="1">
        <v>41662</v>
      </c>
      <c r="N899">
        <v>97</v>
      </c>
      <c r="O899" t="str" cm="1">
        <f t="array" ref="O899">_xlfn.IFS(AND(marketing_campaign[[#This Row],[Recency]]&gt;=0,marketing_campaign[[#This Row],[Recency]]&lt;=14),"Early Recency",AND(marketing_campaign[[#This Row],[Recency]]&gt;=15,marketing_campaign[[#This Row],[Recency]]&lt;=31),"Mid-Recency",marketing_campaign[[#This Row],[Recency]]&gt;=32,"high Recency")</f>
        <v>high Recency</v>
      </c>
      <c r="P899">
        <v>756</v>
      </c>
      <c r="Q899">
        <v>138</v>
      </c>
      <c r="R899">
        <v>354</v>
      </c>
      <c r="S899">
        <v>160</v>
      </c>
      <c r="T899">
        <v>169</v>
      </c>
      <c r="U899">
        <v>61</v>
      </c>
      <c r="V899">
        <f>marketing_campaign[[#This Row],[MntGoldProds]]+marketing_campaign[[#This Row],[MntSweetProducts]]+marketing_campaign[[#This Row],[MntFishProducts]]+marketing_campaign[[#This Row],[MntMeatProducts]]+marketing_campaign[[#This Row],[MntFruits]]+marketing_campaign[[#This Row],[MntWines]]</f>
        <v>1638</v>
      </c>
      <c r="W899">
        <v>2</v>
      </c>
      <c r="X899">
        <v>10</v>
      </c>
      <c r="Y899">
        <v>6</v>
      </c>
      <c r="Z899">
        <v>7</v>
      </c>
      <c r="AA899">
        <f t="shared" si="29"/>
        <v>25</v>
      </c>
      <c r="AB899" t="str" cm="1">
        <f t="array" ref="AB899">_xlfn.IFS(AND(AA899&gt;=0,AA899&lt;=15),"low purchase",AND(AA899&gt;=16,AA899&lt;=30),"mid purchase",AA899&gt;=31,"high purchase")</f>
        <v>mid purchase</v>
      </c>
      <c r="AC899">
        <v>4</v>
      </c>
      <c r="AD899" t="str">
        <f>IF(marketing_campaign[[#This Row],[NumWebVisitsMonth]]&gt;=5.3,"higher_webvists","lower_webvisits")</f>
        <v>lower_webvisits</v>
      </c>
      <c r="AE899">
        <v>0</v>
      </c>
      <c r="AF899">
        <v>0</v>
      </c>
      <c r="AG899">
        <v>0</v>
      </c>
      <c r="AH899">
        <v>0</v>
      </c>
      <c r="AI899">
        <v>0</v>
      </c>
      <c r="AJ899">
        <v>0</v>
      </c>
      <c r="AK899">
        <v>3</v>
      </c>
      <c r="AL899">
        <v>11</v>
      </c>
      <c r="AM899">
        <v>0</v>
      </c>
      <c r="AN899">
        <f>marketing_campaign[[#This Row],[AcceptedCmp2]]+marketing_campaign[[#This Row],[AcceptedCmp1]]+marketing_campaign[[#This Row],[AcceptedCmp5]]+marketing_campaign[[#This Row],[AcceptedCmp4]]+marketing_campaign[[#This Row],[AcceptedCmp3]]+marketing_campaign[[#This Row],[Response]]</f>
        <v>0</v>
      </c>
      <c r="AO899" t="str" cm="1">
        <f t="array" ref="AO89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00" spans="1:41" x14ac:dyDescent="0.35">
      <c r="A900">
        <v>7037</v>
      </c>
      <c r="B900">
        <v>1974</v>
      </c>
      <c r="C900">
        <f t="shared" ca="1" si="28"/>
        <v>52</v>
      </c>
      <c r="D900" t="str" cm="1">
        <f t="array" aca="1" ref="D90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00" t="s">
        <v>32</v>
      </c>
      <c r="F900" t="s">
        <v>33</v>
      </c>
      <c r="G900" cm="1">
        <f t="array" ref="G900">_xlfn.IFS(marketing_campaign[[#This Row],[Marital_Status]]="Single",K900+L900+1,marketing_campaign[[#This Row],[Marital_Status]]="Together",K900+L900+2,marketing_campaign[[#This Row],[Marital_Status]]="Alone",K900+L900+1,marketing_campaign[[#This Row],[Marital_Status]]="Married",K900+L900+2,marketing_campaign[[#This Row],[Marital_Status]]="Divorced",K900+L900+1,marketing_campaign[[#This Row],[Marital_Status]]="YOLO",K900+L900+1,marketing_campaign[[#This Row],[Marital_Status]]="Absurd",K900+L900+1,marketing_campaign[[#This Row],[Marital_Status]]="Widow",K900+L900+1)</f>
        <v>3</v>
      </c>
      <c r="H900" t="str" cm="1">
        <f t="array" ref="H900">_xlfn.IFS(marketing_campaign[[#This Row],[Family_size]]=1,"Family_with_one_child",marketing_campaign[[#This Row],[Family_size]]&gt;1,"Family_with_more_children")</f>
        <v>Family_with_more_children</v>
      </c>
      <c r="I900">
        <v>37087</v>
      </c>
      <c r="J900" t="str">
        <f>IF(marketing_campaign[[#This Row],[Income]]&gt;=Sheet21!B950,"high_income","low_income")</f>
        <v>high_income</v>
      </c>
      <c r="K900">
        <v>1</v>
      </c>
      <c r="L900">
        <v>0</v>
      </c>
      <c r="M900" s="1">
        <v>41497</v>
      </c>
      <c r="N900">
        <v>50</v>
      </c>
      <c r="O900" t="str" cm="1">
        <f t="array" ref="O900">_xlfn.IFS(AND(marketing_campaign[[#This Row],[Recency]]&gt;=0,marketing_campaign[[#This Row],[Recency]]&lt;=14),"Early Recency",AND(marketing_campaign[[#This Row],[Recency]]&gt;=15,marketing_campaign[[#This Row],[Recency]]&lt;=31),"Mid-Recency",marketing_campaign[[#This Row],[Recency]]&gt;=32,"high Recency")</f>
        <v>high Recency</v>
      </c>
      <c r="P900">
        <v>194</v>
      </c>
      <c r="Q900">
        <v>55</v>
      </c>
      <c r="R900">
        <v>134</v>
      </c>
      <c r="S900">
        <v>15</v>
      </c>
      <c r="T900">
        <v>0</v>
      </c>
      <c r="U900">
        <v>3</v>
      </c>
      <c r="V900">
        <f>marketing_campaign[[#This Row],[MntGoldProds]]+marketing_campaign[[#This Row],[MntSweetProducts]]+marketing_campaign[[#This Row],[MntFishProducts]]+marketing_campaign[[#This Row],[MntMeatProducts]]+marketing_campaign[[#This Row],[MntFruits]]+marketing_campaign[[#This Row],[MntWines]]</f>
        <v>401</v>
      </c>
      <c r="W900">
        <v>3</v>
      </c>
      <c r="X900">
        <v>4</v>
      </c>
      <c r="Y900">
        <v>2</v>
      </c>
      <c r="Z900">
        <v>8</v>
      </c>
      <c r="AA900">
        <f t="shared" si="29"/>
        <v>17</v>
      </c>
      <c r="AB900" t="str" cm="1">
        <f t="array" ref="AB900">_xlfn.IFS(AND(AA900&gt;=0,AA900&lt;=15),"low purchase",AND(AA900&gt;=16,AA900&lt;=30),"mid purchase",AA900&gt;=31,"high purchase")</f>
        <v>mid purchase</v>
      </c>
      <c r="AC900">
        <v>6</v>
      </c>
      <c r="AD900" t="str">
        <f>IF(marketing_campaign[[#This Row],[NumWebVisitsMonth]]&gt;=5.3,"higher_webvists","lower_webvisits")</f>
        <v>higher_webvists</v>
      </c>
      <c r="AE900">
        <v>0</v>
      </c>
      <c r="AF900">
        <v>0</v>
      </c>
      <c r="AG900">
        <v>0</v>
      </c>
      <c r="AH900">
        <v>0</v>
      </c>
      <c r="AI900">
        <v>0</v>
      </c>
      <c r="AJ900">
        <v>0</v>
      </c>
      <c r="AK900">
        <v>3</v>
      </c>
      <c r="AL900">
        <v>11</v>
      </c>
      <c r="AM900">
        <v>0</v>
      </c>
      <c r="AN900">
        <f>marketing_campaign[[#This Row],[AcceptedCmp2]]+marketing_campaign[[#This Row],[AcceptedCmp1]]+marketing_campaign[[#This Row],[AcceptedCmp5]]+marketing_campaign[[#This Row],[AcceptedCmp4]]+marketing_campaign[[#This Row],[AcceptedCmp3]]+marketing_campaign[[#This Row],[Response]]</f>
        <v>0</v>
      </c>
      <c r="AO900" t="str" cm="1">
        <f t="array" ref="AO90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01" spans="1:41" x14ac:dyDescent="0.35">
      <c r="A901">
        <v>905</v>
      </c>
      <c r="B901">
        <v>1986</v>
      </c>
      <c r="C901">
        <f t="shared" ca="1" si="28"/>
        <v>40</v>
      </c>
      <c r="D901" t="str" cm="1">
        <f t="array" aca="1" ref="D90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901" t="s">
        <v>29</v>
      </c>
      <c r="F901" t="s">
        <v>35</v>
      </c>
      <c r="G901" cm="1">
        <f t="array" ref="G901">_xlfn.IFS(marketing_campaign[[#This Row],[Marital_Status]]="Single",K901+L901+1,marketing_campaign[[#This Row],[Marital_Status]]="Together",K901+L901+2,marketing_campaign[[#This Row],[Marital_Status]]="Alone",K901+L901+1,marketing_campaign[[#This Row],[Marital_Status]]="Married",K901+L901+2,marketing_campaign[[#This Row],[Marital_Status]]="Divorced",K901+L901+1,marketing_campaign[[#This Row],[Marital_Status]]="YOLO",K901+L901+1,marketing_campaign[[#This Row],[Marital_Status]]="Absurd",K901+L901+1,marketing_campaign[[#This Row],[Marital_Status]]="Widow",K901+L901+1)</f>
        <v>2</v>
      </c>
      <c r="H901" t="str" cm="1">
        <f t="array" ref="H901">_xlfn.IFS(marketing_campaign[[#This Row],[Family_size]]=1,"Family_with_one_child",marketing_campaign[[#This Row],[Family_size]]&gt;1,"Family_with_more_children")</f>
        <v>Family_with_more_children</v>
      </c>
      <c r="I901">
        <v>21846</v>
      </c>
      <c r="J901" t="str">
        <f>IF(marketing_campaign[[#This Row],[Income]]&gt;=Sheet21!B951,"high_income","low_income")</f>
        <v>high_income</v>
      </c>
      <c r="K901">
        <v>1</v>
      </c>
      <c r="L901">
        <v>0</v>
      </c>
      <c r="M901" s="1">
        <v>41569</v>
      </c>
      <c r="N901">
        <v>38</v>
      </c>
      <c r="O901" t="str" cm="1">
        <f t="array" ref="O901">_xlfn.IFS(AND(marketing_campaign[[#This Row],[Recency]]&gt;=0,marketing_campaign[[#This Row],[Recency]]&lt;=14),"Early Recency",AND(marketing_campaign[[#This Row],[Recency]]&gt;=15,marketing_campaign[[#This Row],[Recency]]&lt;=31),"Mid-Recency",marketing_campaign[[#This Row],[Recency]]&gt;=32,"high Recency")</f>
        <v>high Recency</v>
      </c>
      <c r="P901">
        <v>7</v>
      </c>
      <c r="Q901">
        <v>17</v>
      </c>
      <c r="R901">
        <v>18</v>
      </c>
      <c r="S901">
        <v>6</v>
      </c>
      <c r="T901">
        <v>10</v>
      </c>
      <c r="U901">
        <v>26</v>
      </c>
      <c r="V901">
        <f>marketing_campaign[[#This Row],[MntGoldProds]]+marketing_campaign[[#This Row],[MntSweetProducts]]+marketing_campaign[[#This Row],[MntFishProducts]]+marketing_campaign[[#This Row],[MntMeatProducts]]+marketing_campaign[[#This Row],[MntFruits]]+marketing_campaign[[#This Row],[MntWines]]</f>
        <v>84</v>
      </c>
      <c r="W901">
        <v>4</v>
      </c>
      <c r="X901">
        <v>4</v>
      </c>
      <c r="Y901">
        <v>0</v>
      </c>
      <c r="Z901">
        <v>3</v>
      </c>
      <c r="AA901">
        <f t="shared" si="29"/>
        <v>11</v>
      </c>
      <c r="AB901" t="str" cm="1">
        <f t="array" ref="AB901">_xlfn.IFS(AND(AA901&gt;=0,AA901&lt;=15),"low purchase",AND(AA901&gt;=16,AA901&lt;=30),"mid purchase",AA901&gt;=31,"high purchase")</f>
        <v>low purchase</v>
      </c>
      <c r="AC901">
        <v>8</v>
      </c>
      <c r="AD901" t="str">
        <f>IF(marketing_campaign[[#This Row],[NumWebVisitsMonth]]&gt;=5.3,"higher_webvists","lower_webvisits")</f>
        <v>higher_webvists</v>
      </c>
      <c r="AE901">
        <v>0</v>
      </c>
      <c r="AF901">
        <v>0</v>
      </c>
      <c r="AG901">
        <v>0</v>
      </c>
      <c r="AH901">
        <v>0</v>
      </c>
      <c r="AI901">
        <v>0</v>
      </c>
      <c r="AJ901">
        <v>0</v>
      </c>
      <c r="AK901">
        <v>3</v>
      </c>
      <c r="AL901">
        <v>11</v>
      </c>
      <c r="AM901">
        <v>0</v>
      </c>
      <c r="AN901">
        <f>marketing_campaign[[#This Row],[AcceptedCmp2]]+marketing_campaign[[#This Row],[AcceptedCmp1]]+marketing_campaign[[#This Row],[AcceptedCmp5]]+marketing_campaign[[#This Row],[AcceptedCmp4]]+marketing_campaign[[#This Row],[AcceptedCmp3]]+marketing_campaign[[#This Row],[Response]]</f>
        <v>0</v>
      </c>
      <c r="AO901" t="str" cm="1">
        <f t="array" ref="AO90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02" spans="1:41" x14ac:dyDescent="0.35">
      <c r="A902">
        <v>8624</v>
      </c>
      <c r="B902">
        <v>1958</v>
      </c>
      <c r="C902">
        <f t="shared" ca="1" si="28"/>
        <v>68</v>
      </c>
      <c r="D902" t="str" cm="1">
        <f t="array" aca="1" ref="D90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02" t="s">
        <v>29</v>
      </c>
      <c r="F902" t="s">
        <v>33</v>
      </c>
      <c r="G902" cm="1">
        <f t="array" ref="G902">_xlfn.IFS(marketing_campaign[[#This Row],[Marital_Status]]="Single",K902+L902+1,marketing_campaign[[#This Row],[Marital_Status]]="Together",K902+L902+2,marketing_campaign[[#This Row],[Marital_Status]]="Alone",K902+L902+1,marketing_campaign[[#This Row],[Marital_Status]]="Married",K902+L902+2,marketing_campaign[[#This Row],[Marital_Status]]="Divorced",K902+L902+1,marketing_campaign[[#This Row],[Marital_Status]]="YOLO",K902+L902+1,marketing_campaign[[#This Row],[Marital_Status]]="Absurd",K902+L902+1,marketing_campaign[[#This Row],[Marital_Status]]="Widow",K902+L902+1)</f>
        <v>2</v>
      </c>
      <c r="H902" t="str" cm="1">
        <f t="array" ref="H902">_xlfn.IFS(marketing_campaign[[#This Row],[Family_size]]=1,"Family_with_one_child",marketing_campaign[[#This Row],[Family_size]]&gt;1,"Family_with_more_children")</f>
        <v>Family_with_more_children</v>
      </c>
      <c r="I902">
        <v>81320</v>
      </c>
      <c r="J902" t="str">
        <f>IF(marketing_campaign[[#This Row],[Income]]&gt;=Sheet21!B952,"high_income","low_income")</f>
        <v>high_income</v>
      </c>
      <c r="K902">
        <v>0</v>
      </c>
      <c r="L902">
        <v>0</v>
      </c>
      <c r="M902" s="1">
        <v>41311</v>
      </c>
      <c r="N902">
        <v>61</v>
      </c>
      <c r="O902" t="str" cm="1">
        <f t="array" ref="O902">_xlfn.IFS(AND(marketing_campaign[[#This Row],[Recency]]&gt;=0,marketing_campaign[[#This Row],[Recency]]&lt;=14),"Early Recency",AND(marketing_campaign[[#This Row],[Recency]]&gt;=15,marketing_campaign[[#This Row],[Recency]]&lt;=31),"Mid-Recency",marketing_campaign[[#This Row],[Recency]]&gt;=32,"high Recency")</f>
        <v>high Recency</v>
      </c>
      <c r="P902">
        <v>183</v>
      </c>
      <c r="Q902">
        <v>33</v>
      </c>
      <c r="R902">
        <v>493</v>
      </c>
      <c r="S902">
        <v>59</v>
      </c>
      <c r="T902">
        <v>103</v>
      </c>
      <c r="U902">
        <v>57</v>
      </c>
      <c r="V902">
        <f>marketing_campaign[[#This Row],[MntGoldProds]]+marketing_campaign[[#This Row],[MntSweetProducts]]+marketing_campaign[[#This Row],[MntFishProducts]]+marketing_campaign[[#This Row],[MntMeatProducts]]+marketing_campaign[[#This Row],[MntFruits]]+marketing_campaign[[#This Row],[MntWines]]</f>
        <v>928</v>
      </c>
      <c r="W902">
        <v>1</v>
      </c>
      <c r="X902">
        <v>4</v>
      </c>
      <c r="Y902">
        <v>3</v>
      </c>
      <c r="Z902">
        <v>10</v>
      </c>
      <c r="AA902">
        <f t="shared" si="29"/>
        <v>18</v>
      </c>
      <c r="AB902" t="str" cm="1">
        <f t="array" ref="AB902">_xlfn.IFS(AND(AA902&gt;=0,AA902&lt;=15),"low purchase",AND(AA902&gt;=16,AA902&lt;=30),"mid purchase",AA902&gt;=31,"high purchase")</f>
        <v>mid purchase</v>
      </c>
      <c r="AC902">
        <v>2</v>
      </c>
      <c r="AD902" t="str">
        <f>IF(marketing_campaign[[#This Row],[NumWebVisitsMonth]]&gt;=5.3,"higher_webvists","lower_webvisits")</f>
        <v>lower_webvisits</v>
      </c>
      <c r="AE902">
        <v>0</v>
      </c>
      <c r="AF902">
        <v>0</v>
      </c>
      <c r="AG902">
        <v>0</v>
      </c>
      <c r="AH902">
        <v>0</v>
      </c>
      <c r="AI902">
        <v>0</v>
      </c>
      <c r="AJ902">
        <v>0</v>
      </c>
      <c r="AK902">
        <v>3</v>
      </c>
      <c r="AL902">
        <v>11</v>
      </c>
      <c r="AM902">
        <v>0</v>
      </c>
      <c r="AN902">
        <f>marketing_campaign[[#This Row],[AcceptedCmp2]]+marketing_campaign[[#This Row],[AcceptedCmp1]]+marketing_campaign[[#This Row],[AcceptedCmp5]]+marketing_campaign[[#This Row],[AcceptedCmp4]]+marketing_campaign[[#This Row],[AcceptedCmp3]]+marketing_campaign[[#This Row],[Response]]</f>
        <v>0</v>
      </c>
      <c r="AO902" t="str" cm="1">
        <f t="array" ref="AO90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03" spans="1:41" x14ac:dyDescent="0.35">
      <c r="A903">
        <v>8945</v>
      </c>
      <c r="B903">
        <v>1970</v>
      </c>
      <c r="C903">
        <f t="shared" ca="1" si="28"/>
        <v>56</v>
      </c>
      <c r="D903" t="str" cm="1">
        <f t="array" aca="1" ref="D90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03" t="s">
        <v>29</v>
      </c>
      <c r="F903" t="s">
        <v>35</v>
      </c>
      <c r="G903" cm="1">
        <f t="array" ref="G903">_xlfn.IFS(marketing_campaign[[#This Row],[Marital_Status]]="Single",K903+L903+1,marketing_campaign[[#This Row],[Marital_Status]]="Together",K903+L903+2,marketing_campaign[[#This Row],[Marital_Status]]="Alone",K903+L903+1,marketing_campaign[[#This Row],[Marital_Status]]="Married",K903+L903+2,marketing_campaign[[#This Row],[Marital_Status]]="Divorced",K903+L903+1,marketing_campaign[[#This Row],[Marital_Status]]="YOLO",K903+L903+1,marketing_campaign[[#This Row],[Marital_Status]]="Absurd",K903+L903+1,marketing_campaign[[#This Row],[Marital_Status]]="Widow",K903+L903+1)</f>
        <v>2</v>
      </c>
      <c r="H903" t="str" cm="1">
        <f t="array" ref="H903">_xlfn.IFS(marketing_campaign[[#This Row],[Family_size]]=1,"Family_with_one_child",marketing_campaign[[#This Row],[Family_size]]&gt;1,"Family_with_more_children")</f>
        <v>Family_with_more_children</v>
      </c>
      <c r="I903">
        <v>54137</v>
      </c>
      <c r="J903" t="str">
        <f>IF(marketing_campaign[[#This Row],[Income]]&gt;=Sheet21!B953,"high_income","low_income")</f>
        <v>high_income</v>
      </c>
      <c r="K903">
        <v>0</v>
      </c>
      <c r="L903">
        <v>1</v>
      </c>
      <c r="M903" s="1">
        <v>41502</v>
      </c>
      <c r="N903">
        <v>46</v>
      </c>
      <c r="O903" t="str" cm="1">
        <f t="array" ref="O903">_xlfn.IFS(AND(marketing_campaign[[#This Row],[Recency]]&gt;=0,marketing_campaign[[#This Row],[Recency]]&lt;=14),"Early Recency",AND(marketing_campaign[[#This Row],[Recency]]&gt;=15,marketing_campaign[[#This Row],[Recency]]&lt;=31),"Mid-Recency",marketing_campaign[[#This Row],[Recency]]&gt;=32,"high Recency")</f>
        <v>high Recency</v>
      </c>
      <c r="P903">
        <v>171</v>
      </c>
      <c r="Q903">
        <v>0</v>
      </c>
      <c r="R903">
        <v>11</v>
      </c>
      <c r="S903">
        <v>0</v>
      </c>
      <c r="T903">
        <v>1</v>
      </c>
      <c r="U903">
        <v>20</v>
      </c>
      <c r="V903">
        <f>marketing_campaign[[#This Row],[MntGoldProds]]+marketing_campaign[[#This Row],[MntSweetProducts]]+marketing_campaign[[#This Row],[MntFishProducts]]+marketing_campaign[[#This Row],[MntMeatProducts]]+marketing_campaign[[#This Row],[MntFruits]]+marketing_campaign[[#This Row],[MntWines]]</f>
        <v>203</v>
      </c>
      <c r="W903">
        <v>2</v>
      </c>
      <c r="X903">
        <v>4</v>
      </c>
      <c r="Y903">
        <v>1</v>
      </c>
      <c r="Z903">
        <v>4</v>
      </c>
      <c r="AA903">
        <f t="shared" si="29"/>
        <v>11</v>
      </c>
      <c r="AB903" t="str" cm="1">
        <f t="array" ref="AB903">_xlfn.IFS(AND(AA903&gt;=0,AA903&lt;=15),"low purchase",AND(AA903&gt;=16,AA903&lt;=30),"mid purchase",AA903&gt;=31,"high purchase")</f>
        <v>low purchase</v>
      </c>
      <c r="AC903">
        <v>6</v>
      </c>
      <c r="AD903" t="str">
        <f>IF(marketing_campaign[[#This Row],[NumWebVisitsMonth]]&gt;=5.3,"higher_webvists","lower_webvisits")</f>
        <v>higher_webvists</v>
      </c>
      <c r="AE903">
        <v>0</v>
      </c>
      <c r="AF903">
        <v>0</v>
      </c>
      <c r="AG903">
        <v>0</v>
      </c>
      <c r="AH903">
        <v>0</v>
      </c>
      <c r="AI903">
        <v>0</v>
      </c>
      <c r="AJ903">
        <v>0</v>
      </c>
      <c r="AK903">
        <v>3</v>
      </c>
      <c r="AL903">
        <v>11</v>
      </c>
      <c r="AM903">
        <v>0</v>
      </c>
      <c r="AN903">
        <f>marketing_campaign[[#This Row],[AcceptedCmp2]]+marketing_campaign[[#This Row],[AcceptedCmp1]]+marketing_campaign[[#This Row],[AcceptedCmp5]]+marketing_campaign[[#This Row],[AcceptedCmp4]]+marketing_campaign[[#This Row],[AcceptedCmp3]]+marketing_campaign[[#This Row],[Response]]</f>
        <v>0</v>
      </c>
      <c r="AO903" t="str" cm="1">
        <f t="array" ref="AO90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04" spans="1:41" x14ac:dyDescent="0.35">
      <c r="A904">
        <v>6445</v>
      </c>
      <c r="B904">
        <v>1967</v>
      </c>
      <c r="C904">
        <f t="shared" ca="1" si="28"/>
        <v>59</v>
      </c>
      <c r="D904" t="str" cm="1">
        <f t="array" aca="1" ref="D90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04" t="s">
        <v>29</v>
      </c>
      <c r="F904" t="s">
        <v>31</v>
      </c>
      <c r="G904" cm="1">
        <f t="array" ref="G904">_xlfn.IFS(marketing_campaign[[#This Row],[Marital_Status]]="Single",K904+L904+1,marketing_campaign[[#This Row],[Marital_Status]]="Together",K904+L904+2,marketing_campaign[[#This Row],[Marital_Status]]="Alone",K904+L904+1,marketing_campaign[[#This Row],[Marital_Status]]="Married",K904+L904+2,marketing_campaign[[#This Row],[Marital_Status]]="Divorced",K904+L904+1,marketing_campaign[[#This Row],[Marital_Status]]="YOLO",K904+L904+1,marketing_campaign[[#This Row],[Marital_Status]]="Absurd",K904+L904+1,marketing_campaign[[#This Row],[Marital_Status]]="Widow",K904+L904+1)</f>
        <v>2</v>
      </c>
      <c r="H904" t="str" cm="1">
        <f t="array" ref="H904">_xlfn.IFS(marketing_campaign[[#This Row],[Family_size]]=1,"Family_with_one_child",marketing_campaign[[#This Row],[Family_size]]&gt;1,"Family_with_more_children")</f>
        <v>Family_with_more_children</v>
      </c>
      <c r="I904">
        <v>66825</v>
      </c>
      <c r="J904" t="str">
        <f>IF(marketing_campaign[[#This Row],[Income]]&gt;=Sheet21!B954,"high_income","low_income")</f>
        <v>high_income</v>
      </c>
      <c r="K904">
        <v>0</v>
      </c>
      <c r="L904">
        <v>0</v>
      </c>
      <c r="M904" s="1">
        <v>41469</v>
      </c>
      <c r="N904">
        <v>73</v>
      </c>
      <c r="O904" t="str" cm="1">
        <f t="array" ref="O904">_xlfn.IFS(AND(marketing_campaign[[#This Row],[Recency]]&gt;=0,marketing_campaign[[#This Row],[Recency]]&lt;=14),"Early Recency",AND(marketing_campaign[[#This Row],[Recency]]&gt;=15,marketing_campaign[[#This Row],[Recency]]&lt;=31),"Mid-Recency",marketing_campaign[[#This Row],[Recency]]&gt;=32,"high Recency")</f>
        <v>high Recency</v>
      </c>
      <c r="P904">
        <v>243</v>
      </c>
      <c r="Q904">
        <v>101</v>
      </c>
      <c r="R904">
        <v>405</v>
      </c>
      <c r="S904">
        <v>29</v>
      </c>
      <c r="T904">
        <v>40</v>
      </c>
      <c r="U904">
        <v>40</v>
      </c>
      <c r="V904">
        <f>marketing_campaign[[#This Row],[MntGoldProds]]+marketing_campaign[[#This Row],[MntSweetProducts]]+marketing_campaign[[#This Row],[MntFishProducts]]+marketing_campaign[[#This Row],[MntMeatProducts]]+marketing_campaign[[#This Row],[MntFruits]]+marketing_campaign[[#This Row],[MntWines]]</f>
        <v>858</v>
      </c>
      <c r="W904">
        <v>1</v>
      </c>
      <c r="X904">
        <v>4</v>
      </c>
      <c r="Y904">
        <v>5</v>
      </c>
      <c r="Z904">
        <v>6</v>
      </c>
      <c r="AA904">
        <f t="shared" si="29"/>
        <v>16</v>
      </c>
      <c r="AB904" t="str" cm="1">
        <f t="array" ref="AB904">_xlfn.IFS(AND(AA904&gt;=0,AA904&lt;=15),"low purchase",AND(AA904&gt;=16,AA904&lt;=30),"mid purchase",AA904&gt;=31,"high purchase")</f>
        <v>mid purchase</v>
      </c>
      <c r="AC904">
        <v>2</v>
      </c>
      <c r="AD904" t="str">
        <f>IF(marketing_campaign[[#This Row],[NumWebVisitsMonth]]&gt;=5.3,"higher_webvists","lower_webvisits")</f>
        <v>lower_webvisits</v>
      </c>
      <c r="AE904">
        <v>0</v>
      </c>
      <c r="AF904">
        <v>0</v>
      </c>
      <c r="AG904">
        <v>0</v>
      </c>
      <c r="AH904">
        <v>0</v>
      </c>
      <c r="AI904">
        <v>0</v>
      </c>
      <c r="AJ904">
        <v>0</v>
      </c>
      <c r="AK904">
        <v>3</v>
      </c>
      <c r="AL904">
        <v>11</v>
      </c>
      <c r="AM904">
        <v>0</v>
      </c>
      <c r="AN904">
        <f>marketing_campaign[[#This Row],[AcceptedCmp2]]+marketing_campaign[[#This Row],[AcceptedCmp1]]+marketing_campaign[[#This Row],[AcceptedCmp5]]+marketing_campaign[[#This Row],[AcceptedCmp4]]+marketing_campaign[[#This Row],[AcceptedCmp3]]+marketing_campaign[[#This Row],[Response]]</f>
        <v>0</v>
      </c>
      <c r="AO904" t="str" cm="1">
        <f t="array" ref="AO90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05" spans="1:41" x14ac:dyDescent="0.35">
      <c r="A905">
        <v>2727</v>
      </c>
      <c r="B905">
        <v>1973</v>
      </c>
      <c r="C905">
        <f t="shared" ca="1" si="28"/>
        <v>53</v>
      </c>
      <c r="D905" t="str" cm="1">
        <f t="array" aca="1" ref="D90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05" t="s">
        <v>29</v>
      </c>
      <c r="F905" t="s">
        <v>31</v>
      </c>
      <c r="G905" cm="1">
        <f t="array" ref="G905">_xlfn.IFS(marketing_campaign[[#This Row],[Marital_Status]]="Single",K905+L905+1,marketing_campaign[[#This Row],[Marital_Status]]="Together",K905+L905+2,marketing_campaign[[#This Row],[Marital_Status]]="Alone",K905+L905+1,marketing_campaign[[#This Row],[Marital_Status]]="Married",K905+L905+2,marketing_campaign[[#This Row],[Marital_Status]]="Divorced",K905+L905+1,marketing_campaign[[#This Row],[Marital_Status]]="YOLO",K905+L905+1,marketing_campaign[[#This Row],[Marital_Status]]="Absurd",K905+L905+1,marketing_campaign[[#This Row],[Marital_Status]]="Widow",K905+L905+1)</f>
        <v>2</v>
      </c>
      <c r="H905" t="str" cm="1">
        <f t="array" ref="H905">_xlfn.IFS(marketing_campaign[[#This Row],[Family_size]]=1,"Family_with_one_child",marketing_campaign[[#This Row],[Family_size]]&gt;1,"Family_with_more_children")</f>
        <v>Family_with_more_children</v>
      </c>
      <c r="I905">
        <v>57100</v>
      </c>
      <c r="J905" t="str">
        <f>IF(marketing_campaign[[#This Row],[Income]]&gt;=Sheet21!B955,"high_income","low_income")</f>
        <v>high_income</v>
      </c>
      <c r="K905">
        <v>0</v>
      </c>
      <c r="L905">
        <v>0</v>
      </c>
      <c r="M905" s="1">
        <v>41612</v>
      </c>
      <c r="N905">
        <v>19</v>
      </c>
      <c r="O905" t="str" cm="1">
        <f t="array" ref="O905">_xlfn.IFS(AND(marketing_campaign[[#This Row],[Recency]]&gt;=0,marketing_campaign[[#This Row],[Recency]]&lt;=14),"Early Recency",AND(marketing_campaign[[#This Row],[Recency]]&gt;=15,marketing_campaign[[#This Row],[Recency]]&lt;=31),"Mid-Recency",marketing_campaign[[#This Row],[Recency]]&gt;=32,"high Recency")</f>
        <v>Mid-Recency</v>
      </c>
      <c r="P905">
        <v>181</v>
      </c>
      <c r="Q905">
        <v>21</v>
      </c>
      <c r="R905">
        <v>69</v>
      </c>
      <c r="S905">
        <v>39</v>
      </c>
      <c r="T905">
        <v>3</v>
      </c>
      <c r="U905">
        <v>96</v>
      </c>
      <c r="V905">
        <f>marketing_campaign[[#This Row],[MntGoldProds]]+marketing_campaign[[#This Row],[MntSweetProducts]]+marketing_campaign[[#This Row],[MntFishProducts]]+marketing_campaign[[#This Row],[MntMeatProducts]]+marketing_campaign[[#This Row],[MntFruits]]+marketing_campaign[[#This Row],[MntWines]]</f>
        <v>409</v>
      </c>
      <c r="W905">
        <v>1</v>
      </c>
      <c r="X905">
        <v>3</v>
      </c>
      <c r="Y905">
        <v>3</v>
      </c>
      <c r="Z905">
        <v>6</v>
      </c>
      <c r="AA905">
        <f t="shared" si="29"/>
        <v>13</v>
      </c>
      <c r="AB905" t="str" cm="1">
        <f t="array" ref="AB905">_xlfn.IFS(AND(AA905&gt;=0,AA905&lt;=15),"low purchase",AND(AA905&gt;=16,AA905&lt;=30),"mid purchase",AA905&gt;=31,"high purchase")</f>
        <v>low purchase</v>
      </c>
      <c r="AC905">
        <v>3</v>
      </c>
      <c r="AD905" t="str">
        <f>IF(marketing_campaign[[#This Row],[NumWebVisitsMonth]]&gt;=5.3,"higher_webvists","lower_webvisits")</f>
        <v>lower_webvisits</v>
      </c>
      <c r="AE905">
        <v>0</v>
      </c>
      <c r="AF905">
        <v>0</v>
      </c>
      <c r="AG905">
        <v>0</v>
      </c>
      <c r="AH905">
        <v>0</v>
      </c>
      <c r="AI905">
        <v>0</v>
      </c>
      <c r="AJ905">
        <v>0</v>
      </c>
      <c r="AK905">
        <v>3</v>
      </c>
      <c r="AL905">
        <v>11</v>
      </c>
      <c r="AM905">
        <v>0</v>
      </c>
      <c r="AN905">
        <f>marketing_campaign[[#This Row],[AcceptedCmp2]]+marketing_campaign[[#This Row],[AcceptedCmp1]]+marketing_campaign[[#This Row],[AcceptedCmp5]]+marketing_campaign[[#This Row],[AcceptedCmp4]]+marketing_campaign[[#This Row],[AcceptedCmp3]]+marketing_campaign[[#This Row],[Response]]</f>
        <v>0</v>
      </c>
      <c r="AO905" t="str" cm="1">
        <f t="array" ref="AO90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06" spans="1:41" x14ac:dyDescent="0.35">
      <c r="A906">
        <v>6404</v>
      </c>
      <c r="B906">
        <v>1969</v>
      </c>
      <c r="C906">
        <f t="shared" ca="1" si="28"/>
        <v>57</v>
      </c>
      <c r="D906" t="str" cm="1">
        <f t="array" aca="1" ref="D90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06" t="s">
        <v>29</v>
      </c>
      <c r="F906" t="s">
        <v>31</v>
      </c>
      <c r="G906" cm="1">
        <f t="array" ref="G906">_xlfn.IFS(marketing_campaign[[#This Row],[Marital_Status]]="Single",K906+L906+1,marketing_campaign[[#This Row],[Marital_Status]]="Together",K906+L906+2,marketing_campaign[[#This Row],[Marital_Status]]="Alone",K906+L906+1,marketing_campaign[[#This Row],[Marital_Status]]="Married",K906+L906+2,marketing_campaign[[#This Row],[Marital_Status]]="Divorced",K906+L906+1,marketing_campaign[[#This Row],[Marital_Status]]="YOLO",K906+L906+1,marketing_campaign[[#This Row],[Marital_Status]]="Absurd",K906+L906+1,marketing_campaign[[#This Row],[Marital_Status]]="Widow",K906+L906+1)</f>
        <v>5</v>
      </c>
      <c r="H906" t="str" cm="1">
        <f t="array" ref="H906">_xlfn.IFS(marketing_campaign[[#This Row],[Family_size]]=1,"Family_with_one_child",marketing_campaign[[#This Row],[Family_size]]&gt;1,"Family_with_more_children")</f>
        <v>Family_with_more_children</v>
      </c>
      <c r="I906">
        <v>58917</v>
      </c>
      <c r="J906" t="str">
        <f>IF(marketing_campaign[[#This Row],[Income]]&gt;=Sheet21!B956,"high_income","low_income")</f>
        <v>high_income</v>
      </c>
      <c r="K906">
        <v>1</v>
      </c>
      <c r="L906">
        <v>2</v>
      </c>
      <c r="M906" s="1">
        <v>41357</v>
      </c>
      <c r="N906">
        <v>10</v>
      </c>
      <c r="O906" t="str" cm="1">
        <f t="array" ref="O906">_xlfn.IFS(AND(marketing_campaign[[#This Row],[Recency]]&gt;=0,marketing_campaign[[#This Row],[Recency]]&lt;=14),"Early Recency",AND(marketing_campaign[[#This Row],[Recency]]&gt;=15,marketing_campaign[[#This Row],[Recency]]&lt;=31),"Mid-Recency",marketing_campaign[[#This Row],[Recency]]&gt;=32,"high Recency")</f>
        <v>Early Recency</v>
      </c>
      <c r="P906">
        <v>151</v>
      </c>
      <c r="Q906">
        <v>7</v>
      </c>
      <c r="R906">
        <v>89</v>
      </c>
      <c r="S906">
        <v>0</v>
      </c>
      <c r="T906">
        <v>7</v>
      </c>
      <c r="U906">
        <v>28</v>
      </c>
      <c r="V906">
        <f>marketing_campaign[[#This Row],[MntGoldProds]]+marketing_campaign[[#This Row],[MntSweetProducts]]+marketing_campaign[[#This Row],[MntFishProducts]]+marketing_campaign[[#This Row],[MntMeatProducts]]+marketing_campaign[[#This Row],[MntFruits]]+marketing_campaign[[#This Row],[MntWines]]</f>
        <v>282</v>
      </c>
      <c r="W906">
        <v>5</v>
      </c>
      <c r="X906">
        <v>4</v>
      </c>
      <c r="Y906">
        <v>1</v>
      </c>
      <c r="Z906">
        <v>6</v>
      </c>
      <c r="AA906">
        <f t="shared" si="29"/>
        <v>16</v>
      </c>
      <c r="AB906" t="str" cm="1">
        <f t="array" ref="AB906">_xlfn.IFS(AND(AA906&gt;=0,AA906&lt;=15),"low purchase",AND(AA906&gt;=16,AA906&lt;=30),"mid purchase",AA906&gt;=31,"high purchase")</f>
        <v>mid purchase</v>
      </c>
      <c r="AC906">
        <v>5</v>
      </c>
      <c r="AD906" t="str">
        <f>IF(marketing_campaign[[#This Row],[NumWebVisitsMonth]]&gt;=5.3,"higher_webvists","lower_webvisits")</f>
        <v>lower_webvisits</v>
      </c>
      <c r="AE906">
        <v>0</v>
      </c>
      <c r="AF906">
        <v>0</v>
      </c>
      <c r="AG906">
        <v>0</v>
      </c>
      <c r="AH906">
        <v>0</v>
      </c>
      <c r="AI906">
        <v>0</v>
      </c>
      <c r="AJ906">
        <v>0</v>
      </c>
      <c r="AK906">
        <v>3</v>
      </c>
      <c r="AL906">
        <v>11</v>
      </c>
      <c r="AM906">
        <v>0</v>
      </c>
      <c r="AN906">
        <f>marketing_campaign[[#This Row],[AcceptedCmp2]]+marketing_campaign[[#This Row],[AcceptedCmp1]]+marketing_campaign[[#This Row],[AcceptedCmp5]]+marketing_campaign[[#This Row],[AcceptedCmp4]]+marketing_campaign[[#This Row],[AcceptedCmp3]]+marketing_campaign[[#This Row],[Response]]</f>
        <v>0</v>
      </c>
      <c r="AO906" t="str" cm="1">
        <f t="array" ref="AO90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07" spans="1:41" x14ac:dyDescent="0.35">
      <c r="A907">
        <v>11074</v>
      </c>
      <c r="B907">
        <v>1977</v>
      </c>
      <c r="C907">
        <f t="shared" ca="1" si="28"/>
        <v>49</v>
      </c>
      <c r="D907" t="str" cm="1">
        <f t="array" aca="1" ref="D90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07" t="s">
        <v>29</v>
      </c>
      <c r="F907" t="s">
        <v>30</v>
      </c>
      <c r="G907" cm="1">
        <f t="array" ref="G907">_xlfn.IFS(marketing_campaign[[#This Row],[Marital_Status]]="Single",K907+L907+1,marketing_campaign[[#This Row],[Marital_Status]]="Together",K907+L907+2,marketing_campaign[[#This Row],[Marital_Status]]="Alone",K907+L907+1,marketing_campaign[[#This Row],[Marital_Status]]="Married",K907+L907+2,marketing_campaign[[#This Row],[Marital_Status]]="Divorced",K907+L907+1,marketing_campaign[[#This Row],[Marital_Status]]="YOLO",K907+L907+1,marketing_campaign[[#This Row],[Marital_Status]]="Absurd",K907+L907+1,marketing_campaign[[#This Row],[Marital_Status]]="Widow",K907+L907+1)</f>
        <v>1</v>
      </c>
      <c r="H907" t="str" cm="1">
        <f t="array" ref="H907">_xlfn.IFS(marketing_campaign[[#This Row],[Family_size]]=1,"Family_with_one_child",marketing_campaign[[#This Row],[Family_size]]&gt;1,"Family_with_more_children")</f>
        <v>Family_with_one_child</v>
      </c>
      <c r="I907">
        <v>85072</v>
      </c>
      <c r="J907" t="str">
        <f>IF(marketing_campaign[[#This Row],[Income]]&gt;=Sheet21!B957,"high_income","low_income")</f>
        <v>high_income</v>
      </c>
      <c r="K907">
        <v>0</v>
      </c>
      <c r="L907">
        <v>0</v>
      </c>
      <c r="M907" s="1">
        <v>41738</v>
      </c>
      <c r="N907">
        <v>94</v>
      </c>
      <c r="O907" t="str" cm="1">
        <f t="array" ref="O907">_xlfn.IFS(AND(marketing_campaign[[#This Row],[Recency]]&gt;=0,marketing_campaign[[#This Row],[Recency]]&lt;=14),"Early Recency",AND(marketing_campaign[[#This Row],[Recency]]&gt;=15,marketing_campaign[[#This Row],[Recency]]&lt;=31),"Mid-Recency",marketing_campaign[[#This Row],[Recency]]&gt;=32,"high Recency")</f>
        <v>high Recency</v>
      </c>
      <c r="P907">
        <v>494</v>
      </c>
      <c r="Q907">
        <v>92</v>
      </c>
      <c r="R907">
        <v>391</v>
      </c>
      <c r="S907">
        <v>194</v>
      </c>
      <c r="T907">
        <v>11</v>
      </c>
      <c r="U907">
        <v>241</v>
      </c>
      <c r="V907">
        <f>marketing_campaign[[#This Row],[MntGoldProds]]+marketing_campaign[[#This Row],[MntSweetProducts]]+marketing_campaign[[#This Row],[MntFishProducts]]+marketing_campaign[[#This Row],[MntMeatProducts]]+marketing_campaign[[#This Row],[MntFruits]]+marketing_campaign[[#This Row],[MntWines]]</f>
        <v>1423</v>
      </c>
      <c r="W907">
        <v>1</v>
      </c>
      <c r="X907">
        <v>3</v>
      </c>
      <c r="Y907">
        <v>4</v>
      </c>
      <c r="Z907">
        <v>10</v>
      </c>
      <c r="AA907">
        <f t="shared" si="29"/>
        <v>18</v>
      </c>
      <c r="AB907" t="str" cm="1">
        <f t="array" ref="AB907">_xlfn.IFS(AND(AA907&gt;=0,AA907&lt;=15),"low purchase",AND(AA907&gt;=16,AA907&lt;=30),"mid purchase",AA907&gt;=31,"high purchase")</f>
        <v>mid purchase</v>
      </c>
      <c r="AC907">
        <v>0</v>
      </c>
      <c r="AD907" t="str">
        <f>IF(marketing_campaign[[#This Row],[NumWebVisitsMonth]]&gt;=5.3,"higher_webvists","lower_webvisits")</f>
        <v>lower_webvisits</v>
      </c>
      <c r="AE907">
        <v>0</v>
      </c>
      <c r="AF907">
        <v>0</v>
      </c>
      <c r="AG907">
        <v>0</v>
      </c>
      <c r="AH907">
        <v>0</v>
      </c>
      <c r="AI907">
        <v>0</v>
      </c>
      <c r="AJ907">
        <v>0</v>
      </c>
      <c r="AK907">
        <v>3</v>
      </c>
      <c r="AL907">
        <v>11</v>
      </c>
      <c r="AM907">
        <v>0</v>
      </c>
      <c r="AN907">
        <f>marketing_campaign[[#This Row],[AcceptedCmp2]]+marketing_campaign[[#This Row],[AcceptedCmp1]]+marketing_campaign[[#This Row],[AcceptedCmp5]]+marketing_campaign[[#This Row],[AcceptedCmp4]]+marketing_campaign[[#This Row],[AcceptedCmp3]]+marketing_campaign[[#This Row],[Response]]</f>
        <v>0</v>
      </c>
      <c r="AO907" t="str" cm="1">
        <f t="array" ref="AO90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08" spans="1:41" x14ac:dyDescent="0.35">
      <c r="A908">
        <v>10150</v>
      </c>
      <c r="B908">
        <v>1961</v>
      </c>
      <c r="C908">
        <f t="shared" ca="1" si="28"/>
        <v>65</v>
      </c>
      <c r="D908" t="str" cm="1">
        <f t="array" aca="1" ref="D90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08" t="s">
        <v>29</v>
      </c>
      <c r="F908" t="s">
        <v>30</v>
      </c>
      <c r="G908" cm="1">
        <f t="array" ref="G908">_xlfn.IFS(marketing_campaign[[#This Row],[Marital_Status]]="Single",K908+L908+1,marketing_campaign[[#This Row],[Marital_Status]]="Together",K908+L908+2,marketing_campaign[[#This Row],[Marital_Status]]="Alone",K908+L908+1,marketing_campaign[[#This Row],[Marital_Status]]="Married",K908+L908+2,marketing_campaign[[#This Row],[Marital_Status]]="Divorced",K908+L908+1,marketing_campaign[[#This Row],[Marital_Status]]="YOLO",K908+L908+1,marketing_campaign[[#This Row],[Marital_Status]]="Absurd",K908+L908+1,marketing_campaign[[#This Row],[Marital_Status]]="Widow",K908+L908+1)</f>
        <v>1</v>
      </c>
      <c r="H908" t="str" cm="1">
        <f t="array" ref="H908">_xlfn.IFS(marketing_campaign[[#This Row],[Family_size]]=1,"Family_with_one_child",marketing_campaign[[#This Row],[Family_size]]&gt;1,"Family_with_more_children")</f>
        <v>Family_with_one_child</v>
      </c>
      <c r="I908">
        <v>86429</v>
      </c>
      <c r="J908" t="str">
        <f>IF(marketing_campaign[[#This Row],[Income]]&gt;=Sheet21!B958,"high_income","low_income")</f>
        <v>high_income</v>
      </c>
      <c r="K908">
        <v>0</v>
      </c>
      <c r="L908">
        <v>0</v>
      </c>
      <c r="M908" s="1">
        <v>41599</v>
      </c>
      <c r="N908">
        <v>10</v>
      </c>
      <c r="O908" t="str" cm="1">
        <f t="array" ref="O908">_xlfn.IFS(AND(marketing_campaign[[#This Row],[Recency]]&gt;=0,marketing_campaign[[#This Row],[Recency]]&lt;=14),"Early Recency",AND(marketing_campaign[[#This Row],[Recency]]&gt;=15,marketing_campaign[[#This Row],[Recency]]&lt;=31),"Mid-Recency",marketing_campaign[[#This Row],[Recency]]&gt;=32,"high Recency")</f>
        <v>Early Recency</v>
      </c>
      <c r="P908">
        <v>464</v>
      </c>
      <c r="Q908">
        <v>28</v>
      </c>
      <c r="R908">
        <v>873</v>
      </c>
      <c r="S908">
        <v>29</v>
      </c>
      <c r="T908">
        <v>18</v>
      </c>
      <c r="U908">
        <v>37</v>
      </c>
      <c r="V908">
        <f>marketing_campaign[[#This Row],[MntGoldProds]]+marketing_campaign[[#This Row],[MntSweetProducts]]+marketing_campaign[[#This Row],[MntFishProducts]]+marketing_campaign[[#This Row],[MntMeatProducts]]+marketing_campaign[[#This Row],[MntFruits]]+marketing_campaign[[#This Row],[MntWines]]</f>
        <v>1449</v>
      </c>
      <c r="W908">
        <v>0</v>
      </c>
      <c r="X908">
        <v>7</v>
      </c>
      <c r="Y908">
        <v>4</v>
      </c>
      <c r="Z908">
        <v>7</v>
      </c>
      <c r="AA908">
        <f t="shared" si="29"/>
        <v>18</v>
      </c>
      <c r="AB908" t="str" cm="1">
        <f t="array" ref="AB908">_xlfn.IFS(AND(AA908&gt;=0,AA908&lt;=15),"low purchase",AND(AA908&gt;=16,AA908&lt;=30),"mid purchase",AA908&gt;=31,"high purchase")</f>
        <v>mid purchase</v>
      </c>
      <c r="AC908">
        <v>2</v>
      </c>
      <c r="AD908" t="str">
        <f>IF(marketing_campaign[[#This Row],[NumWebVisitsMonth]]&gt;=5.3,"higher_webvists","lower_webvisits")</f>
        <v>lower_webvisits</v>
      </c>
      <c r="AE908">
        <v>0</v>
      </c>
      <c r="AF908">
        <v>0</v>
      </c>
      <c r="AG908">
        <v>0</v>
      </c>
      <c r="AH908">
        <v>1</v>
      </c>
      <c r="AI908">
        <v>0</v>
      </c>
      <c r="AJ908">
        <v>0</v>
      </c>
      <c r="AK908">
        <v>3</v>
      </c>
      <c r="AL908">
        <v>11</v>
      </c>
      <c r="AM908">
        <v>1</v>
      </c>
      <c r="AN908">
        <f>marketing_campaign[[#This Row],[AcceptedCmp2]]+marketing_campaign[[#This Row],[AcceptedCmp1]]+marketing_campaign[[#This Row],[AcceptedCmp5]]+marketing_campaign[[#This Row],[AcceptedCmp4]]+marketing_campaign[[#This Row],[AcceptedCmp3]]+marketing_campaign[[#This Row],[Response]]</f>
        <v>2</v>
      </c>
      <c r="AO908" t="str" cm="1">
        <f t="array" ref="AO90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909" spans="1:41" x14ac:dyDescent="0.35">
      <c r="A909">
        <v>1968</v>
      </c>
      <c r="B909">
        <v>1971</v>
      </c>
      <c r="C909">
        <f t="shared" ca="1" si="28"/>
        <v>55</v>
      </c>
      <c r="D909" t="str" cm="1">
        <f t="array" aca="1" ref="D90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09" t="s">
        <v>29</v>
      </c>
      <c r="F909" t="s">
        <v>38</v>
      </c>
      <c r="G909" cm="1">
        <f t="array" ref="G909">_xlfn.IFS(marketing_campaign[[#This Row],[Marital_Status]]="Single",K909+L909+1,marketing_campaign[[#This Row],[Marital_Status]]="Together",K909+L909+2,marketing_campaign[[#This Row],[Marital_Status]]="Alone",K909+L909+1,marketing_campaign[[#This Row],[Marital_Status]]="Married",K909+L909+2,marketing_campaign[[#This Row],[Marital_Status]]="Divorced",K909+L909+1,marketing_campaign[[#This Row],[Marital_Status]]="YOLO",K909+L909+1,marketing_campaign[[#This Row],[Marital_Status]]="Absurd",K909+L909+1,marketing_campaign[[#This Row],[Marital_Status]]="Widow",K909+L909+1)</f>
        <v>2</v>
      </c>
      <c r="H909" t="str" cm="1">
        <f t="array" ref="H909">_xlfn.IFS(marketing_campaign[[#This Row],[Family_size]]=1,"Family_with_one_child",marketing_campaign[[#This Row],[Family_size]]&gt;1,"Family_with_more_children")</f>
        <v>Family_with_more_children</v>
      </c>
      <c r="I909">
        <v>45684</v>
      </c>
      <c r="J909" t="str">
        <f>IF(marketing_campaign[[#This Row],[Income]]&gt;=Sheet21!B959,"high_income","low_income")</f>
        <v>high_income</v>
      </c>
      <c r="K909">
        <v>1</v>
      </c>
      <c r="L909">
        <v>0</v>
      </c>
      <c r="M909" s="1">
        <v>41610</v>
      </c>
      <c r="N909">
        <v>37</v>
      </c>
      <c r="O909" t="str" cm="1">
        <f t="array" ref="O909">_xlfn.IFS(AND(marketing_campaign[[#This Row],[Recency]]&gt;=0,marketing_campaign[[#This Row],[Recency]]&lt;=14),"Early Recency",AND(marketing_campaign[[#This Row],[Recency]]&gt;=15,marketing_campaign[[#This Row],[Recency]]&lt;=31),"Mid-Recency",marketing_campaign[[#This Row],[Recency]]&gt;=32,"high Recency")</f>
        <v>high Recency</v>
      </c>
      <c r="P909">
        <v>5</v>
      </c>
      <c r="Q909">
        <v>1</v>
      </c>
      <c r="R909">
        <v>5</v>
      </c>
      <c r="S909">
        <v>10</v>
      </c>
      <c r="T909">
        <v>0</v>
      </c>
      <c r="U909">
        <v>7</v>
      </c>
      <c r="V909">
        <f>marketing_campaign[[#This Row],[MntGoldProds]]+marketing_campaign[[#This Row],[MntSweetProducts]]+marketing_campaign[[#This Row],[MntFishProducts]]+marketing_campaign[[#This Row],[MntMeatProducts]]+marketing_campaign[[#This Row],[MntFruits]]+marketing_campaign[[#This Row],[MntWines]]</f>
        <v>28</v>
      </c>
      <c r="W909">
        <v>1</v>
      </c>
      <c r="X909">
        <v>1</v>
      </c>
      <c r="Y909">
        <v>0</v>
      </c>
      <c r="Z909">
        <v>2</v>
      </c>
      <c r="AA909">
        <f t="shared" si="29"/>
        <v>4</v>
      </c>
      <c r="AB909" t="str" cm="1">
        <f t="array" ref="AB909">_xlfn.IFS(AND(AA909&gt;=0,AA909&lt;=15),"low purchase",AND(AA909&gt;=16,AA909&lt;=30),"mid purchase",AA909&gt;=31,"high purchase")</f>
        <v>low purchase</v>
      </c>
      <c r="AC909">
        <v>7</v>
      </c>
      <c r="AD909" t="str">
        <f>IF(marketing_campaign[[#This Row],[NumWebVisitsMonth]]&gt;=5.3,"higher_webvists","lower_webvisits")</f>
        <v>higher_webvists</v>
      </c>
      <c r="AE909">
        <v>0</v>
      </c>
      <c r="AF909">
        <v>0</v>
      </c>
      <c r="AG909">
        <v>0</v>
      </c>
      <c r="AH909">
        <v>0</v>
      </c>
      <c r="AI909">
        <v>0</v>
      </c>
      <c r="AJ909">
        <v>0</v>
      </c>
      <c r="AK909">
        <v>3</v>
      </c>
      <c r="AL909">
        <v>11</v>
      </c>
      <c r="AM909">
        <v>0</v>
      </c>
      <c r="AN909">
        <f>marketing_campaign[[#This Row],[AcceptedCmp2]]+marketing_campaign[[#This Row],[AcceptedCmp1]]+marketing_campaign[[#This Row],[AcceptedCmp5]]+marketing_campaign[[#This Row],[AcceptedCmp4]]+marketing_campaign[[#This Row],[AcceptedCmp3]]+marketing_campaign[[#This Row],[Response]]</f>
        <v>0</v>
      </c>
      <c r="AO909" t="str" cm="1">
        <f t="array" ref="AO90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10" spans="1:41" x14ac:dyDescent="0.35">
      <c r="A910">
        <v>6534</v>
      </c>
      <c r="B910">
        <v>1974</v>
      </c>
      <c r="C910">
        <f t="shared" ca="1" si="28"/>
        <v>52</v>
      </c>
      <c r="D910" t="str" cm="1">
        <f t="array" aca="1" ref="D91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10" t="s">
        <v>29</v>
      </c>
      <c r="F910" t="s">
        <v>31</v>
      </c>
      <c r="G910" cm="1">
        <f t="array" ref="G910">_xlfn.IFS(marketing_campaign[[#This Row],[Marital_Status]]="Single",K910+L910+1,marketing_campaign[[#This Row],[Marital_Status]]="Together",K910+L910+2,marketing_campaign[[#This Row],[Marital_Status]]="Alone",K910+L910+1,marketing_campaign[[#This Row],[Marital_Status]]="Married",K910+L910+2,marketing_campaign[[#This Row],[Marital_Status]]="Divorced",K910+L910+1,marketing_campaign[[#This Row],[Marital_Status]]="YOLO",K910+L910+1,marketing_campaign[[#This Row],[Marital_Status]]="Absurd",K910+L910+1,marketing_campaign[[#This Row],[Marital_Status]]="Widow",K910+L910+1)</f>
        <v>3</v>
      </c>
      <c r="H910" t="str" cm="1">
        <f t="array" ref="H910">_xlfn.IFS(marketing_campaign[[#This Row],[Family_size]]=1,"Family_with_one_child",marketing_campaign[[#This Row],[Family_size]]&gt;1,"Family_with_more_children")</f>
        <v>Family_with_more_children</v>
      </c>
      <c r="I910">
        <v>47889</v>
      </c>
      <c r="J910" t="str">
        <f>IF(marketing_campaign[[#This Row],[Income]]&gt;=Sheet21!B960,"high_income","low_income")</f>
        <v>high_income</v>
      </c>
      <c r="K910">
        <v>1</v>
      </c>
      <c r="L910">
        <v>0</v>
      </c>
      <c r="M910" s="1">
        <v>41643</v>
      </c>
      <c r="N910">
        <v>94</v>
      </c>
      <c r="O910" t="str" cm="1">
        <f t="array" ref="O910">_xlfn.IFS(AND(marketing_campaign[[#This Row],[Recency]]&gt;=0,marketing_campaign[[#This Row],[Recency]]&lt;=14),"Early Recency",AND(marketing_campaign[[#This Row],[Recency]]&gt;=15,marketing_campaign[[#This Row],[Recency]]&lt;=31),"Mid-Recency",marketing_campaign[[#This Row],[Recency]]&gt;=32,"high Recency")</f>
        <v>high Recency</v>
      </c>
      <c r="P910">
        <v>29</v>
      </c>
      <c r="Q910">
        <v>0</v>
      </c>
      <c r="R910">
        <v>29</v>
      </c>
      <c r="S910">
        <v>0</v>
      </c>
      <c r="T910">
        <v>5</v>
      </c>
      <c r="U910">
        <v>4</v>
      </c>
      <c r="V910">
        <f>marketing_campaign[[#This Row],[MntGoldProds]]+marketing_campaign[[#This Row],[MntSweetProducts]]+marketing_campaign[[#This Row],[MntFishProducts]]+marketing_campaign[[#This Row],[MntMeatProducts]]+marketing_campaign[[#This Row],[MntFruits]]+marketing_campaign[[#This Row],[MntWines]]</f>
        <v>67</v>
      </c>
      <c r="W910">
        <v>1</v>
      </c>
      <c r="X910">
        <v>2</v>
      </c>
      <c r="Y910">
        <v>0</v>
      </c>
      <c r="Z910">
        <v>3</v>
      </c>
      <c r="AA910">
        <f t="shared" si="29"/>
        <v>6</v>
      </c>
      <c r="AB910" t="str" cm="1">
        <f t="array" ref="AB910">_xlfn.IFS(AND(AA910&gt;=0,AA910&lt;=15),"low purchase",AND(AA910&gt;=16,AA910&lt;=30),"mid purchase",AA910&gt;=31,"high purchase")</f>
        <v>low purchase</v>
      </c>
      <c r="AC910">
        <v>5</v>
      </c>
      <c r="AD910" t="str">
        <f>IF(marketing_campaign[[#This Row],[NumWebVisitsMonth]]&gt;=5.3,"higher_webvists","lower_webvisits")</f>
        <v>lower_webvisits</v>
      </c>
      <c r="AE910">
        <v>0</v>
      </c>
      <c r="AF910">
        <v>0</v>
      </c>
      <c r="AG910">
        <v>0</v>
      </c>
      <c r="AH910">
        <v>0</v>
      </c>
      <c r="AI910">
        <v>0</v>
      </c>
      <c r="AJ910">
        <v>0</v>
      </c>
      <c r="AK910">
        <v>3</v>
      </c>
      <c r="AL910">
        <v>11</v>
      </c>
      <c r="AM910">
        <v>0</v>
      </c>
      <c r="AN910">
        <f>marketing_campaign[[#This Row],[AcceptedCmp2]]+marketing_campaign[[#This Row],[AcceptedCmp1]]+marketing_campaign[[#This Row],[AcceptedCmp5]]+marketing_campaign[[#This Row],[AcceptedCmp4]]+marketing_campaign[[#This Row],[AcceptedCmp3]]+marketing_campaign[[#This Row],[Response]]</f>
        <v>0</v>
      </c>
      <c r="AO910" t="str" cm="1">
        <f t="array" ref="AO91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11" spans="1:41" x14ac:dyDescent="0.35">
      <c r="A911">
        <v>9485</v>
      </c>
      <c r="B911">
        <v>1986</v>
      </c>
      <c r="C911">
        <f t="shared" ca="1" si="28"/>
        <v>40</v>
      </c>
      <c r="D911" t="str" cm="1">
        <f t="array" aca="1" ref="D91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911" t="s">
        <v>32</v>
      </c>
      <c r="F911" t="s">
        <v>33</v>
      </c>
      <c r="G911" cm="1">
        <f t="array" ref="G911">_xlfn.IFS(marketing_campaign[[#This Row],[Marital_Status]]="Single",K911+L911+1,marketing_campaign[[#This Row],[Marital_Status]]="Together",K911+L911+2,marketing_campaign[[#This Row],[Marital_Status]]="Alone",K911+L911+1,marketing_campaign[[#This Row],[Marital_Status]]="Married",K911+L911+2,marketing_campaign[[#This Row],[Marital_Status]]="Divorced",K911+L911+1,marketing_campaign[[#This Row],[Marital_Status]]="YOLO",K911+L911+1,marketing_campaign[[#This Row],[Marital_Status]]="Absurd",K911+L911+1,marketing_campaign[[#This Row],[Marital_Status]]="Widow",K911+L911+1)</f>
        <v>2</v>
      </c>
      <c r="H911" t="str" cm="1">
        <f t="array" ref="H911">_xlfn.IFS(marketing_campaign[[#This Row],[Family_size]]=1,"Family_with_one_child",marketing_campaign[[#This Row],[Family_size]]&gt;1,"Family_with_more_children")</f>
        <v>Family_with_more_children</v>
      </c>
      <c r="I911">
        <v>45921</v>
      </c>
      <c r="J911" t="str">
        <f>IF(marketing_campaign[[#This Row],[Income]]&gt;=Sheet21!B961,"high_income","low_income")</f>
        <v>high_income</v>
      </c>
      <c r="K911">
        <v>0</v>
      </c>
      <c r="L911">
        <v>0</v>
      </c>
      <c r="M911" s="1">
        <v>41708</v>
      </c>
      <c r="N911">
        <v>23</v>
      </c>
      <c r="O911" t="str" cm="1">
        <f t="array" ref="O911">_xlfn.IFS(AND(marketing_campaign[[#This Row],[Recency]]&gt;=0,marketing_campaign[[#This Row],[Recency]]&lt;=14),"Early Recency",AND(marketing_campaign[[#This Row],[Recency]]&gt;=15,marketing_campaign[[#This Row],[Recency]]&lt;=31),"Mid-Recency",marketing_campaign[[#This Row],[Recency]]&gt;=32,"high Recency")</f>
        <v>Mid-Recency</v>
      </c>
      <c r="P911">
        <v>102</v>
      </c>
      <c r="Q911">
        <v>9</v>
      </c>
      <c r="R911">
        <v>49</v>
      </c>
      <c r="S911">
        <v>24</v>
      </c>
      <c r="T911">
        <v>3</v>
      </c>
      <c r="U911">
        <v>12</v>
      </c>
      <c r="V911">
        <f>marketing_campaign[[#This Row],[MntGoldProds]]+marketing_campaign[[#This Row],[MntSweetProducts]]+marketing_campaign[[#This Row],[MntFishProducts]]+marketing_campaign[[#This Row],[MntMeatProducts]]+marketing_campaign[[#This Row],[MntFruits]]+marketing_campaign[[#This Row],[MntWines]]</f>
        <v>199</v>
      </c>
      <c r="W911">
        <v>1</v>
      </c>
      <c r="X911">
        <v>2</v>
      </c>
      <c r="Y911">
        <v>1</v>
      </c>
      <c r="Z911">
        <v>6</v>
      </c>
      <c r="AA911">
        <f t="shared" si="29"/>
        <v>10</v>
      </c>
      <c r="AB911" t="str" cm="1">
        <f t="array" ref="AB911">_xlfn.IFS(AND(AA911&gt;=0,AA911&lt;=15),"low purchase",AND(AA911&gt;=16,AA911&lt;=30),"mid purchase",AA911&gt;=31,"high purchase")</f>
        <v>low purchase</v>
      </c>
      <c r="AC911">
        <v>4</v>
      </c>
      <c r="AD911" t="str">
        <f>IF(marketing_campaign[[#This Row],[NumWebVisitsMonth]]&gt;=5.3,"higher_webvists","lower_webvisits")</f>
        <v>lower_webvisits</v>
      </c>
      <c r="AE911">
        <v>0</v>
      </c>
      <c r="AF911">
        <v>0</v>
      </c>
      <c r="AG911">
        <v>0</v>
      </c>
      <c r="AH911">
        <v>0</v>
      </c>
      <c r="AI911">
        <v>0</v>
      </c>
      <c r="AJ911">
        <v>0</v>
      </c>
      <c r="AK911">
        <v>3</v>
      </c>
      <c r="AL911">
        <v>11</v>
      </c>
      <c r="AM911">
        <v>0</v>
      </c>
      <c r="AN911">
        <f>marketing_campaign[[#This Row],[AcceptedCmp2]]+marketing_campaign[[#This Row],[AcceptedCmp1]]+marketing_campaign[[#This Row],[AcceptedCmp5]]+marketing_campaign[[#This Row],[AcceptedCmp4]]+marketing_campaign[[#This Row],[AcceptedCmp3]]+marketing_campaign[[#This Row],[Response]]</f>
        <v>0</v>
      </c>
      <c r="AO911" t="str" cm="1">
        <f t="array" ref="AO91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12" spans="1:41" x14ac:dyDescent="0.35">
      <c r="A912">
        <v>7053</v>
      </c>
      <c r="B912">
        <v>1966</v>
      </c>
      <c r="C912">
        <f t="shared" ca="1" si="28"/>
        <v>60</v>
      </c>
      <c r="D912" t="str" cm="1">
        <f t="array" aca="1" ref="D91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12" t="s">
        <v>32</v>
      </c>
      <c r="F912" t="s">
        <v>30</v>
      </c>
      <c r="G912" cm="1">
        <f t="array" ref="G912">_xlfn.IFS(marketing_campaign[[#This Row],[Marital_Status]]="Single",K912+L912+1,marketing_campaign[[#This Row],[Marital_Status]]="Together",K912+L912+2,marketing_campaign[[#This Row],[Marital_Status]]="Alone",K912+L912+1,marketing_campaign[[#This Row],[Marital_Status]]="Married",K912+L912+2,marketing_campaign[[#This Row],[Marital_Status]]="Divorced",K912+L912+1,marketing_campaign[[#This Row],[Marital_Status]]="YOLO",K912+L912+1,marketing_campaign[[#This Row],[Marital_Status]]="Absurd",K912+L912+1,marketing_campaign[[#This Row],[Marital_Status]]="Widow",K912+L912+1)</f>
        <v>1</v>
      </c>
      <c r="H912" t="str" cm="1">
        <f t="array" ref="H912">_xlfn.IFS(marketing_campaign[[#This Row],[Family_size]]=1,"Family_with_one_child",marketing_campaign[[#This Row],[Family_size]]&gt;1,"Family_with_more_children")</f>
        <v>Family_with_one_child</v>
      </c>
      <c r="I912">
        <v>78420</v>
      </c>
      <c r="J912" t="str">
        <f>IF(marketing_campaign[[#This Row],[Income]]&gt;=Sheet21!B962,"high_income","low_income")</f>
        <v>high_income</v>
      </c>
      <c r="K912">
        <v>0</v>
      </c>
      <c r="L912">
        <v>0</v>
      </c>
      <c r="M912" s="1">
        <v>41454</v>
      </c>
      <c r="N912">
        <v>75</v>
      </c>
      <c r="O912" t="str" cm="1">
        <f t="array" ref="O912">_xlfn.IFS(AND(marketing_campaign[[#This Row],[Recency]]&gt;=0,marketing_campaign[[#This Row],[Recency]]&lt;=14),"Early Recency",AND(marketing_campaign[[#This Row],[Recency]]&gt;=15,marketing_campaign[[#This Row],[Recency]]&lt;=31),"Mid-Recency",marketing_campaign[[#This Row],[Recency]]&gt;=32,"high Recency")</f>
        <v>high Recency</v>
      </c>
      <c r="P912">
        <v>604</v>
      </c>
      <c r="Q912">
        <v>28</v>
      </c>
      <c r="R912">
        <v>674</v>
      </c>
      <c r="S912">
        <v>91</v>
      </c>
      <c r="T912">
        <v>28</v>
      </c>
      <c r="U912">
        <v>28</v>
      </c>
      <c r="V912">
        <f>marketing_campaign[[#This Row],[MntGoldProds]]+marketing_campaign[[#This Row],[MntSweetProducts]]+marketing_campaign[[#This Row],[MntFishProducts]]+marketing_campaign[[#This Row],[MntMeatProducts]]+marketing_campaign[[#This Row],[MntFruits]]+marketing_campaign[[#This Row],[MntWines]]</f>
        <v>1453</v>
      </c>
      <c r="W912">
        <v>1</v>
      </c>
      <c r="X912">
        <v>3</v>
      </c>
      <c r="Y912">
        <v>10</v>
      </c>
      <c r="Z912">
        <v>8</v>
      </c>
      <c r="AA912">
        <f t="shared" si="29"/>
        <v>22</v>
      </c>
      <c r="AB912" t="str" cm="1">
        <f t="array" ref="AB912">_xlfn.IFS(AND(AA912&gt;=0,AA912&lt;=15),"low purchase",AND(AA912&gt;=16,AA912&lt;=30),"mid purchase",AA912&gt;=31,"high purchase")</f>
        <v>mid purchase</v>
      </c>
      <c r="AC912">
        <v>1</v>
      </c>
      <c r="AD912" t="str">
        <f>IF(marketing_campaign[[#This Row],[NumWebVisitsMonth]]&gt;=5.3,"higher_webvists","lower_webvisits")</f>
        <v>lower_webvisits</v>
      </c>
      <c r="AE912">
        <v>0</v>
      </c>
      <c r="AF912">
        <v>0</v>
      </c>
      <c r="AG912">
        <v>0</v>
      </c>
      <c r="AH912">
        <v>0</v>
      </c>
      <c r="AI912">
        <v>0</v>
      </c>
      <c r="AJ912">
        <v>0</v>
      </c>
      <c r="AK912">
        <v>3</v>
      </c>
      <c r="AL912">
        <v>11</v>
      </c>
      <c r="AM912">
        <v>0</v>
      </c>
      <c r="AN912">
        <f>marketing_campaign[[#This Row],[AcceptedCmp2]]+marketing_campaign[[#This Row],[AcceptedCmp1]]+marketing_campaign[[#This Row],[AcceptedCmp5]]+marketing_campaign[[#This Row],[AcceptedCmp4]]+marketing_campaign[[#This Row],[AcceptedCmp3]]+marketing_campaign[[#This Row],[Response]]</f>
        <v>0</v>
      </c>
      <c r="AO912" t="str" cm="1">
        <f t="array" ref="AO91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13" spans="1:41" x14ac:dyDescent="0.35">
      <c r="A913">
        <v>4654</v>
      </c>
      <c r="B913">
        <v>1992</v>
      </c>
      <c r="C913">
        <f t="shared" ca="1" si="28"/>
        <v>34</v>
      </c>
      <c r="D913" t="str" cm="1">
        <f t="array" aca="1" ref="D91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913" t="s">
        <v>29</v>
      </c>
      <c r="F913" t="s">
        <v>31</v>
      </c>
      <c r="G913" cm="1">
        <f t="array" ref="G913">_xlfn.IFS(marketing_campaign[[#This Row],[Marital_Status]]="Single",K913+L913+1,marketing_campaign[[#This Row],[Marital_Status]]="Together",K913+L913+2,marketing_campaign[[#This Row],[Marital_Status]]="Alone",K913+L913+1,marketing_campaign[[#This Row],[Marital_Status]]="Married",K913+L913+2,marketing_campaign[[#This Row],[Marital_Status]]="Divorced",K913+L913+1,marketing_campaign[[#This Row],[Marital_Status]]="YOLO",K913+L913+1,marketing_campaign[[#This Row],[Marital_Status]]="Absurd",K913+L913+1,marketing_campaign[[#This Row],[Marital_Status]]="Widow",K913+L913+1)</f>
        <v>2</v>
      </c>
      <c r="H913" t="str" cm="1">
        <f t="array" ref="H913">_xlfn.IFS(marketing_campaign[[#This Row],[Family_size]]=1,"Family_with_one_child",marketing_campaign[[#This Row],[Family_size]]&gt;1,"Family_with_more_children")</f>
        <v>Family_with_more_children</v>
      </c>
      <c r="I913">
        <v>75114</v>
      </c>
      <c r="J913" t="str">
        <f>IF(marketing_campaign[[#This Row],[Income]]&gt;=Sheet21!B963,"high_income","low_income")</f>
        <v>high_income</v>
      </c>
      <c r="K913">
        <v>0</v>
      </c>
      <c r="L913">
        <v>0</v>
      </c>
      <c r="M913" s="1">
        <v>41585</v>
      </c>
      <c r="N913">
        <v>40</v>
      </c>
      <c r="O913" t="str" cm="1">
        <f t="array" ref="O913">_xlfn.IFS(AND(marketing_campaign[[#This Row],[Recency]]&gt;=0,marketing_campaign[[#This Row],[Recency]]&lt;=14),"Early Recency",AND(marketing_campaign[[#This Row],[Recency]]&gt;=15,marketing_campaign[[#This Row],[Recency]]&lt;=31),"Mid-Recency",marketing_campaign[[#This Row],[Recency]]&gt;=32,"high Recency")</f>
        <v>high Recency</v>
      </c>
      <c r="P913">
        <v>571</v>
      </c>
      <c r="Q913">
        <v>12</v>
      </c>
      <c r="R913">
        <v>523</v>
      </c>
      <c r="S913">
        <v>63</v>
      </c>
      <c r="T913">
        <v>60</v>
      </c>
      <c r="U913">
        <v>24</v>
      </c>
      <c r="V913">
        <f>marketing_campaign[[#This Row],[MntGoldProds]]+marketing_campaign[[#This Row],[MntSweetProducts]]+marketing_campaign[[#This Row],[MntFishProducts]]+marketing_campaign[[#This Row],[MntMeatProducts]]+marketing_campaign[[#This Row],[MntFruits]]+marketing_campaign[[#This Row],[MntWines]]</f>
        <v>1253</v>
      </c>
      <c r="W913">
        <v>1</v>
      </c>
      <c r="X913">
        <v>3</v>
      </c>
      <c r="Y913">
        <v>10</v>
      </c>
      <c r="Z913">
        <v>5</v>
      </c>
      <c r="AA913">
        <f t="shared" si="29"/>
        <v>19</v>
      </c>
      <c r="AB913" t="str" cm="1">
        <f t="array" ref="AB913">_xlfn.IFS(AND(AA913&gt;=0,AA913&lt;=15),"low purchase",AND(AA913&gt;=16,AA913&lt;=30),"mid purchase",AA913&gt;=31,"high purchase")</f>
        <v>mid purchase</v>
      </c>
      <c r="AC913">
        <v>2</v>
      </c>
      <c r="AD913" t="str">
        <f>IF(marketing_campaign[[#This Row],[NumWebVisitsMonth]]&gt;=5.3,"higher_webvists","lower_webvisits")</f>
        <v>lower_webvisits</v>
      </c>
      <c r="AE913">
        <v>0</v>
      </c>
      <c r="AF913">
        <v>0</v>
      </c>
      <c r="AG913">
        <v>0</v>
      </c>
      <c r="AH913">
        <v>0</v>
      </c>
      <c r="AI913">
        <v>0</v>
      </c>
      <c r="AJ913">
        <v>0</v>
      </c>
      <c r="AK913">
        <v>3</v>
      </c>
      <c r="AL913">
        <v>11</v>
      </c>
      <c r="AM913">
        <v>0</v>
      </c>
      <c r="AN913">
        <f>marketing_campaign[[#This Row],[AcceptedCmp2]]+marketing_campaign[[#This Row],[AcceptedCmp1]]+marketing_campaign[[#This Row],[AcceptedCmp5]]+marketing_campaign[[#This Row],[AcceptedCmp4]]+marketing_campaign[[#This Row],[AcceptedCmp3]]+marketing_campaign[[#This Row],[Response]]</f>
        <v>0</v>
      </c>
      <c r="AO913" t="str" cm="1">
        <f t="array" ref="AO91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14" spans="1:41" x14ac:dyDescent="0.35">
      <c r="A914">
        <v>9760</v>
      </c>
      <c r="B914">
        <v>1963</v>
      </c>
      <c r="C914">
        <f t="shared" ca="1" si="28"/>
        <v>63</v>
      </c>
      <c r="D914" t="str" cm="1">
        <f t="array" aca="1" ref="D91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14" t="s">
        <v>32</v>
      </c>
      <c r="F914" t="s">
        <v>38</v>
      </c>
      <c r="G914" cm="1">
        <f t="array" ref="G914">_xlfn.IFS(marketing_campaign[[#This Row],[Marital_Status]]="Single",K914+L914+1,marketing_campaign[[#This Row],[Marital_Status]]="Together",K914+L914+2,marketing_campaign[[#This Row],[Marital_Status]]="Alone",K914+L914+1,marketing_campaign[[#This Row],[Marital_Status]]="Married",K914+L914+2,marketing_campaign[[#This Row],[Marital_Status]]="Divorced",K914+L914+1,marketing_campaign[[#This Row],[Marital_Status]]="YOLO",K914+L914+1,marketing_campaign[[#This Row],[Marital_Status]]="Absurd",K914+L914+1,marketing_campaign[[#This Row],[Marital_Status]]="Widow",K914+L914+1)</f>
        <v>2</v>
      </c>
      <c r="H914" t="str" cm="1">
        <f t="array" ref="H914">_xlfn.IFS(marketing_campaign[[#This Row],[Family_size]]=1,"Family_with_one_child",marketing_campaign[[#This Row],[Family_size]]&gt;1,"Family_with_more_children")</f>
        <v>Family_with_more_children</v>
      </c>
      <c r="I914">
        <v>52278</v>
      </c>
      <c r="J914" t="str">
        <f>IF(marketing_campaign[[#This Row],[Income]]&gt;=Sheet21!B964,"high_income","low_income")</f>
        <v>high_income</v>
      </c>
      <c r="K914">
        <v>0</v>
      </c>
      <c r="L914">
        <v>1</v>
      </c>
      <c r="M914" s="1">
        <v>41299</v>
      </c>
      <c r="N914">
        <v>24</v>
      </c>
      <c r="O914" t="str" cm="1">
        <f t="array" ref="O914">_xlfn.IFS(AND(marketing_campaign[[#This Row],[Recency]]&gt;=0,marketing_campaign[[#This Row],[Recency]]&lt;=14),"Early Recency",AND(marketing_campaign[[#This Row],[Recency]]&gt;=15,marketing_campaign[[#This Row],[Recency]]&lt;=31),"Mid-Recency",marketing_campaign[[#This Row],[Recency]]&gt;=32,"high Recency")</f>
        <v>Mid-Recency</v>
      </c>
      <c r="P914">
        <v>953</v>
      </c>
      <c r="Q914">
        <v>0</v>
      </c>
      <c r="R914">
        <v>71</v>
      </c>
      <c r="S914">
        <v>0</v>
      </c>
      <c r="T914">
        <v>0</v>
      </c>
      <c r="U914">
        <v>174</v>
      </c>
      <c r="V914">
        <f>marketing_campaign[[#This Row],[MntGoldProds]]+marketing_campaign[[#This Row],[MntSweetProducts]]+marketing_campaign[[#This Row],[MntFishProducts]]+marketing_campaign[[#This Row],[MntMeatProducts]]+marketing_campaign[[#This Row],[MntFruits]]+marketing_campaign[[#This Row],[MntWines]]</f>
        <v>1198</v>
      </c>
      <c r="W914">
        <v>6</v>
      </c>
      <c r="X914">
        <v>10</v>
      </c>
      <c r="Y914">
        <v>5</v>
      </c>
      <c r="Z914">
        <v>10</v>
      </c>
      <c r="AA914">
        <f t="shared" si="29"/>
        <v>31</v>
      </c>
      <c r="AB914" t="str" cm="1">
        <f t="array" ref="AB914">_xlfn.IFS(AND(AA914&gt;=0,AA914&lt;=15),"low purchase",AND(AA914&gt;=16,AA914&lt;=30),"mid purchase",AA914&gt;=31,"high purchase")</f>
        <v>high purchase</v>
      </c>
      <c r="AC914">
        <v>8</v>
      </c>
      <c r="AD914" t="str">
        <f>IF(marketing_campaign[[#This Row],[NumWebVisitsMonth]]&gt;=5.3,"higher_webvists","lower_webvisits")</f>
        <v>higher_webvists</v>
      </c>
      <c r="AE914">
        <v>0</v>
      </c>
      <c r="AF914">
        <v>0</v>
      </c>
      <c r="AG914">
        <v>0</v>
      </c>
      <c r="AH914">
        <v>0</v>
      </c>
      <c r="AI914">
        <v>0</v>
      </c>
      <c r="AJ914">
        <v>0</v>
      </c>
      <c r="AK914">
        <v>3</v>
      </c>
      <c r="AL914">
        <v>11</v>
      </c>
      <c r="AM914">
        <v>1</v>
      </c>
      <c r="AN914">
        <f>marketing_campaign[[#This Row],[AcceptedCmp2]]+marketing_campaign[[#This Row],[AcceptedCmp1]]+marketing_campaign[[#This Row],[AcceptedCmp5]]+marketing_campaign[[#This Row],[AcceptedCmp4]]+marketing_campaign[[#This Row],[AcceptedCmp3]]+marketing_campaign[[#This Row],[Response]]</f>
        <v>1</v>
      </c>
      <c r="AO914" t="str" cm="1">
        <f t="array" ref="AO91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915" spans="1:41" x14ac:dyDescent="0.35">
      <c r="A915">
        <v>1048</v>
      </c>
      <c r="B915">
        <v>1972</v>
      </c>
      <c r="C915">
        <f t="shared" ca="1" si="28"/>
        <v>54</v>
      </c>
      <c r="D915" t="str" cm="1">
        <f t="array" aca="1" ref="D91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15" t="s">
        <v>34</v>
      </c>
      <c r="F915" t="s">
        <v>33</v>
      </c>
      <c r="G915" cm="1">
        <f t="array" ref="G915">_xlfn.IFS(marketing_campaign[[#This Row],[Marital_Status]]="Single",K915+L915+1,marketing_campaign[[#This Row],[Marital_Status]]="Together",K915+L915+2,marketing_campaign[[#This Row],[Marital_Status]]="Alone",K915+L915+1,marketing_campaign[[#This Row],[Marital_Status]]="Married",K915+L915+2,marketing_campaign[[#This Row],[Marital_Status]]="Divorced",K915+L915+1,marketing_campaign[[#This Row],[Marital_Status]]="YOLO",K915+L915+1,marketing_campaign[[#This Row],[Marital_Status]]="Absurd",K915+L915+1,marketing_campaign[[#This Row],[Marital_Status]]="Widow",K915+L915+1)</f>
        <v>3</v>
      </c>
      <c r="H915" t="str" cm="1">
        <f t="array" ref="H915">_xlfn.IFS(marketing_campaign[[#This Row],[Family_size]]=1,"Family_with_one_child",marketing_campaign[[#This Row],[Family_size]]&gt;1,"Family_with_more_children")</f>
        <v>Family_with_more_children</v>
      </c>
      <c r="I915">
        <v>35641</v>
      </c>
      <c r="J915" t="str">
        <f>IF(marketing_campaign[[#This Row],[Income]]&gt;=Sheet21!B965,"high_income","low_income")</f>
        <v>high_income</v>
      </c>
      <c r="K915">
        <v>1</v>
      </c>
      <c r="L915">
        <v>0</v>
      </c>
      <c r="M915" s="1">
        <v>41469</v>
      </c>
      <c r="N915">
        <v>11</v>
      </c>
      <c r="O915" t="str" cm="1">
        <f t="array" ref="O915">_xlfn.IFS(AND(marketing_campaign[[#This Row],[Recency]]&gt;=0,marketing_campaign[[#This Row],[Recency]]&lt;=14),"Early Recency",AND(marketing_campaign[[#This Row],[Recency]]&gt;=15,marketing_campaign[[#This Row],[Recency]]&lt;=31),"Mid-Recency",marketing_campaign[[#This Row],[Recency]]&gt;=32,"high Recency")</f>
        <v>Early Recency</v>
      </c>
      <c r="P915">
        <v>63</v>
      </c>
      <c r="Q915">
        <v>3</v>
      </c>
      <c r="R915">
        <v>67</v>
      </c>
      <c r="S915">
        <v>8</v>
      </c>
      <c r="T915">
        <v>9</v>
      </c>
      <c r="U915">
        <v>28</v>
      </c>
      <c r="V915">
        <f>marketing_campaign[[#This Row],[MntGoldProds]]+marketing_campaign[[#This Row],[MntSweetProducts]]+marketing_campaign[[#This Row],[MntFishProducts]]+marketing_campaign[[#This Row],[MntMeatProducts]]+marketing_campaign[[#This Row],[MntFruits]]+marketing_campaign[[#This Row],[MntWines]]</f>
        <v>178</v>
      </c>
      <c r="W915">
        <v>2</v>
      </c>
      <c r="X915">
        <v>3</v>
      </c>
      <c r="Y915">
        <v>1</v>
      </c>
      <c r="Z915">
        <v>4</v>
      </c>
      <c r="AA915">
        <f t="shared" si="29"/>
        <v>10</v>
      </c>
      <c r="AB915" t="str" cm="1">
        <f t="array" ref="AB915">_xlfn.IFS(AND(AA915&gt;=0,AA915&lt;=15),"low purchase",AND(AA915&gt;=16,AA915&lt;=30),"mid purchase",AA915&gt;=31,"high purchase")</f>
        <v>low purchase</v>
      </c>
      <c r="AC915">
        <v>7</v>
      </c>
      <c r="AD915" t="str">
        <f>IF(marketing_campaign[[#This Row],[NumWebVisitsMonth]]&gt;=5.3,"higher_webvists","lower_webvisits")</f>
        <v>higher_webvists</v>
      </c>
      <c r="AE915">
        <v>0</v>
      </c>
      <c r="AF915">
        <v>0</v>
      </c>
      <c r="AG915">
        <v>0</v>
      </c>
      <c r="AH915">
        <v>0</v>
      </c>
      <c r="AI915">
        <v>0</v>
      </c>
      <c r="AJ915">
        <v>0</v>
      </c>
      <c r="AK915">
        <v>3</v>
      </c>
      <c r="AL915">
        <v>11</v>
      </c>
      <c r="AM915">
        <v>1</v>
      </c>
      <c r="AN915">
        <f>marketing_campaign[[#This Row],[AcceptedCmp2]]+marketing_campaign[[#This Row],[AcceptedCmp1]]+marketing_campaign[[#This Row],[AcceptedCmp5]]+marketing_campaign[[#This Row],[AcceptedCmp4]]+marketing_campaign[[#This Row],[AcceptedCmp3]]+marketing_campaign[[#This Row],[Response]]</f>
        <v>1</v>
      </c>
      <c r="AO915" t="str" cm="1">
        <f t="array" ref="AO91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916" spans="1:41" x14ac:dyDescent="0.35">
      <c r="A916">
        <v>10619</v>
      </c>
      <c r="B916">
        <v>1994</v>
      </c>
      <c r="C916">
        <f t="shared" ca="1" si="28"/>
        <v>32</v>
      </c>
      <c r="D916" t="str" cm="1">
        <f t="array" aca="1" ref="D91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916" t="s">
        <v>29</v>
      </c>
      <c r="F916" t="s">
        <v>30</v>
      </c>
      <c r="G916" cm="1">
        <f t="array" ref="G916">_xlfn.IFS(marketing_campaign[[#This Row],[Marital_Status]]="Single",K916+L916+1,marketing_campaign[[#This Row],[Marital_Status]]="Together",K916+L916+2,marketing_campaign[[#This Row],[Marital_Status]]="Alone",K916+L916+1,marketing_campaign[[#This Row],[Marital_Status]]="Married",K916+L916+2,marketing_campaign[[#This Row],[Marital_Status]]="Divorced",K916+L916+1,marketing_campaign[[#This Row],[Marital_Status]]="YOLO",K916+L916+1,marketing_campaign[[#This Row],[Marital_Status]]="Absurd",K916+L916+1,marketing_campaign[[#This Row],[Marital_Status]]="Widow",K916+L916+1)</f>
        <v>1</v>
      </c>
      <c r="H916" t="str" cm="1">
        <f t="array" ref="H916">_xlfn.IFS(marketing_campaign[[#This Row],[Family_size]]=1,"Family_with_one_child",marketing_campaign[[#This Row],[Family_size]]&gt;1,"Family_with_more_children")</f>
        <v>Family_with_one_child</v>
      </c>
      <c r="I916">
        <v>95529</v>
      </c>
      <c r="J916" t="str">
        <f>IF(marketing_campaign[[#This Row],[Income]]&gt;=Sheet21!B966,"high_income","low_income")</f>
        <v>high_income</v>
      </c>
      <c r="K916">
        <v>0</v>
      </c>
      <c r="L916">
        <v>0</v>
      </c>
      <c r="M916" s="1">
        <v>41246</v>
      </c>
      <c r="N916">
        <v>29</v>
      </c>
      <c r="O916" t="str" cm="1">
        <f t="array" ref="O916">_xlfn.IFS(AND(marketing_campaign[[#This Row],[Recency]]&gt;=0,marketing_campaign[[#This Row],[Recency]]&lt;=14),"Early Recency",AND(marketing_campaign[[#This Row],[Recency]]&gt;=15,marketing_campaign[[#This Row],[Recency]]&lt;=31),"Mid-Recency",marketing_campaign[[#This Row],[Recency]]&gt;=32,"high Recency")</f>
        <v>Mid-Recency</v>
      </c>
      <c r="P916">
        <v>770</v>
      </c>
      <c r="Q916">
        <v>29</v>
      </c>
      <c r="R916">
        <v>890</v>
      </c>
      <c r="S916">
        <v>250</v>
      </c>
      <c r="T916">
        <v>27</v>
      </c>
      <c r="U916">
        <v>24</v>
      </c>
      <c r="V916">
        <f>marketing_campaign[[#This Row],[MntGoldProds]]+marketing_campaign[[#This Row],[MntSweetProducts]]+marketing_campaign[[#This Row],[MntFishProducts]]+marketing_campaign[[#This Row],[MntMeatProducts]]+marketing_campaign[[#This Row],[MntFruits]]+marketing_campaign[[#This Row],[MntWines]]</f>
        <v>1990</v>
      </c>
      <c r="W916">
        <v>1</v>
      </c>
      <c r="X916">
        <v>7</v>
      </c>
      <c r="Y916">
        <v>3</v>
      </c>
      <c r="Z916">
        <v>7</v>
      </c>
      <c r="AA916">
        <f t="shared" si="29"/>
        <v>18</v>
      </c>
      <c r="AB916" t="str" cm="1">
        <f t="array" ref="AB916">_xlfn.IFS(AND(AA916&gt;=0,AA916&lt;=15),"low purchase",AND(AA916&gt;=16,AA916&lt;=30),"mid purchase",AA916&gt;=31,"high purchase")</f>
        <v>mid purchase</v>
      </c>
      <c r="AC916">
        <v>3</v>
      </c>
      <c r="AD916" t="str">
        <f>IF(marketing_campaign[[#This Row],[NumWebVisitsMonth]]&gt;=5.3,"higher_webvists","lower_webvisits")</f>
        <v>lower_webvisits</v>
      </c>
      <c r="AE916">
        <v>0</v>
      </c>
      <c r="AF916">
        <v>0</v>
      </c>
      <c r="AG916">
        <v>1</v>
      </c>
      <c r="AH916">
        <v>0</v>
      </c>
      <c r="AI916">
        <v>0</v>
      </c>
      <c r="AJ916">
        <v>0</v>
      </c>
      <c r="AK916">
        <v>3</v>
      </c>
      <c r="AL916">
        <v>11</v>
      </c>
      <c r="AM916">
        <v>1</v>
      </c>
      <c r="AN916">
        <f>marketing_campaign[[#This Row],[AcceptedCmp2]]+marketing_campaign[[#This Row],[AcceptedCmp1]]+marketing_campaign[[#This Row],[AcceptedCmp5]]+marketing_campaign[[#This Row],[AcceptedCmp4]]+marketing_campaign[[#This Row],[AcceptedCmp3]]+marketing_campaign[[#This Row],[Response]]</f>
        <v>2</v>
      </c>
      <c r="AO916" t="str" cm="1">
        <f t="array" ref="AO91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917" spans="1:41" x14ac:dyDescent="0.35">
      <c r="A917">
        <v>9308</v>
      </c>
      <c r="B917">
        <v>1954</v>
      </c>
      <c r="C917">
        <f t="shared" ca="1" si="28"/>
        <v>72</v>
      </c>
      <c r="D917" t="str" cm="1">
        <f t="array" aca="1" ref="D91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17" t="s">
        <v>29</v>
      </c>
      <c r="F917" t="s">
        <v>33</v>
      </c>
      <c r="G917" cm="1">
        <f t="array" ref="G917">_xlfn.IFS(marketing_campaign[[#This Row],[Marital_Status]]="Single",K917+L917+1,marketing_campaign[[#This Row],[Marital_Status]]="Together",K917+L917+2,marketing_campaign[[#This Row],[Marital_Status]]="Alone",K917+L917+1,marketing_campaign[[#This Row],[Marital_Status]]="Married",K917+L917+2,marketing_campaign[[#This Row],[Marital_Status]]="Divorced",K917+L917+1,marketing_campaign[[#This Row],[Marital_Status]]="YOLO",K917+L917+1,marketing_campaign[[#This Row],[Marital_Status]]="Absurd",K917+L917+1,marketing_campaign[[#This Row],[Marital_Status]]="Widow",K917+L917+1)</f>
        <v>2</v>
      </c>
      <c r="H917" t="str" cm="1">
        <f t="array" ref="H917">_xlfn.IFS(marketing_campaign[[#This Row],[Family_size]]=1,"Family_with_one_child",marketing_campaign[[#This Row],[Family_size]]&gt;1,"Family_with_more_children")</f>
        <v>Family_with_more_children</v>
      </c>
      <c r="I917">
        <v>62820</v>
      </c>
      <c r="J917" t="str">
        <f>IF(marketing_campaign[[#This Row],[Income]]&gt;=Sheet21!B967,"high_income","low_income")</f>
        <v>high_income</v>
      </c>
      <c r="K917">
        <v>0</v>
      </c>
      <c r="L917">
        <v>0</v>
      </c>
      <c r="M917" s="1">
        <v>41405</v>
      </c>
      <c r="N917">
        <v>51</v>
      </c>
      <c r="O917" t="str" cm="1">
        <f t="array" ref="O917">_xlfn.IFS(AND(marketing_campaign[[#This Row],[Recency]]&gt;=0,marketing_campaign[[#This Row],[Recency]]&lt;=14),"Early Recency",AND(marketing_campaign[[#This Row],[Recency]]&gt;=15,marketing_campaign[[#This Row],[Recency]]&lt;=31),"Mid-Recency",marketing_campaign[[#This Row],[Recency]]&gt;=32,"high Recency")</f>
        <v>high Recency</v>
      </c>
      <c r="P917">
        <v>398</v>
      </c>
      <c r="Q917">
        <v>61</v>
      </c>
      <c r="R917">
        <v>265</v>
      </c>
      <c r="S917">
        <v>138</v>
      </c>
      <c r="T917">
        <v>61</v>
      </c>
      <c r="U917">
        <v>53</v>
      </c>
      <c r="V917">
        <f>marketing_campaign[[#This Row],[MntGoldProds]]+marketing_campaign[[#This Row],[MntSweetProducts]]+marketing_campaign[[#This Row],[MntFishProducts]]+marketing_campaign[[#This Row],[MntMeatProducts]]+marketing_campaign[[#This Row],[MntFruits]]+marketing_campaign[[#This Row],[MntWines]]</f>
        <v>976</v>
      </c>
      <c r="W917">
        <v>1</v>
      </c>
      <c r="X917">
        <v>3</v>
      </c>
      <c r="Y917">
        <v>4</v>
      </c>
      <c r="Z917">
        <v>6</v>
      </c>
      <c r="AA917">
        <f t="shared" si="29"/>
        <v>14</v>
      </c>
      <c r="AB917" t="str" cm="1">
        <f t="array" ref="AB917">_xlfn.IFS(AND(AA917&gt;=0,AA917&lt;=15),"low purchase",AND(AA917&gt;=16,AA917&lt;=30),"mid purchase",AA917&gt;=31,"high purchase")</f>
        <v>low purchase</v>
      </c>
      <c r="AC917">
        <v>1</v>
      </c>
      <c r="AD917" t="str">
        <f>IF(marketing_campaign[[#This Row],[NumWebVisitsMonth]]&gt;=5.3,"higher_webvists","lower_webvisits")</f>
        <v>lower_webvisits</v>
      </c>
      <c r="AE917">
        <v>0</v>
      </c>
      <c r="AF917">
        <v>0</v>
      </c>
      <c r="AG917">
        <v>0</v>
      </c>
      <c r="AH917">
        <v>0</v>
      </c>
      <c r="AI917">
        <v>0</v>
      </c>
      <c r="AJ917">
        <v>0</v>
      </c>
      <c r="AK917">
        <v>3</v>
      </c>
      <c r="AL917">
        <v>11</v>
      </c>
      <c r="AM917">
        <v>0</v>
      </c>
      <c r="AN917">
        <f>marketing_campaign[[#This Row],[AcceptedCmp2]]+marketing_campaign[[#This Row],[AcceptedCmp1]]+marketing_campaign[[#This Row],[AcceptedCmp5]]+marketing_campaign[[#This Row],[AcceptedCmp4]]+marketing_campaign[[#This Row],[AcceptedCmp3]]+marketing_campaign[[#This Row],[Response]]</f>
        <v>0</v>
      </c>
      <c r="AO917" t="str" cm="1">
        <f t="array" ref="AO91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18" spans="1:41" x14ac:dyDescent="0.35">
      <c r="A918">
        <v>10505</v>
      </c>
      <c r="B918">
        <v>1960</v>
      </c>
      <c r="C918">
        <f t="shared" ca="1" si="28"/>
        <v>66</v>
      </c>
      <c r="D918" t="str" cm="1">
        <f t="array" aca="1" ref="D91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18" t="s">
        <v>34</v>
      </c>
      <c r="F918" t="s">
        <v>31</v>
      </c>
      <c r="G918" cm="1">
        <f t="array" ref="G918">_xlfn.IFS(marketing_campaign[[#This Row],[Marital_Status]]="Single",K918+L918+1,marketing_campaign[[#This Row],[Marital_Status]]="Together",K918+L918+2,marketing_campaign[[#This Row],[Marital_Status]]="Alone",K918+L918+1,marketing_campaign[[#This Row],[Marital_Status]]="Married",K918+L918+2,marketing_campaign[[#This Row],[Marital_Status]]="Divorced",K918+L918+1,marketing_campaign[[#This Row],[Marital_Status]]="YOLO",K918+L918+1,marketing_campaign[[#This Row],[Marital_Status]]="Absurd",K918+L918+1,marketing_campaign[[#This Row],[Marital_Status]]="Widow",K918+L918+1)</f>
        <v>2</v>
      </c>
      <c r="H918" t="str" cm="1">
        <f t="array" ref="H918">_xlfn.IFS(marketing_campaign[[#This Row],[Family_size]]=1,"Family_with_one_child",marketing_campaign[[#This Row],[Family_size]]&gt;1,"Family_with_more_children")</f>
        <v>Family_with_more_children</v>
      </c>
      <c r="I918">
        <v>73113</v>
      </c>
      <c r="J918" t="str">
        <f>IF(marketing_campaign[[#This Row],[Income]]&gt;=Sheet21!B968,"high_income","low_income")</f>
        <v>high_income</v>
      </c>
      <c r="K918">
        <v>0</v>
      </c>
      <c r="L918">
        <v>0</v>
      </c>
      <c r="M918" s="1">
        <v>41634</v>
      </c>
      <c r="N918">
        <v>86</v>
      </c>
      <c r="O918" t="str" cm="1">
        <f t="array" ref="O918">_xlfn.IFS(AND(marketing_campaign[[#This Row],[Recency]]&gt;=0,marketing_campaign[[#This Row],[Recency]]&lt;=14),"Early Recency",AND(marketing_campaign[[#This Row],[Recency]]&gt;=15,marketing_campaign[[#This Row],[Recency]]&lt;=31),"Mid-Recency",marketing_campaign[[#This Row],[Recency]]&gt;=32,"high Recency")</f>
        <v>high Recency</v>
      </c>
      <c r="P918">
        <v>741</v>
      </c>
      <c r="Q918">
        <v>19</v>
      </c>
      <c r="R918">
        <v>154</v>
      </c>
      <c r="S918">
        <v>50</v>
      </c>
      <c r="T918">
        <v>9</v>
      </c>
      <c r="U918">
        <v>28</v>
      </c>
      <c r="V918">
        <f>marketing_campaign[[#This Row],[MntGoldProds]]+marketing_campaign[[#This Row],[MntSweetProducts]]+marketing_campaign[[#This Row],[MntFishProducts]]+marketing_campaign[[#This Row],[MntMeatProducts]]+marketing_campaign[[#This Row],[MntFruits]]+marketing_campaign[[#This Row],[MntWines]]</f>
        <v>1001</v>
      </c>
      <c r="W918">
        <v>1</v>
      </c>
      <c r="X918">
        <v>3</v>
      </c>
      <c r="Y918">
        <v>4</v>
      </c>
      <c r="Z918">
        <v>7</v>
      </c>
      <c r="AA918">
        <f t="shared" si="29"/>
        <v>15</v>
      </c>
      <c r="AB918" t="str" cm="1">
        <f t="array" ref="AB918">_xlfn.IFS(AND(AA918&gt;=0,AA918&lt;=15),"low purchase",AND(AA918&gt;=16,AA918&lt;=30),"mid purchase",AA918&gt;=31,"high purchase")</f>
        <v>low purchase</v>
      </c>
      <c r="AC918">
        <v>2</v>
      </c>
      <c r="AD918" t="str">
        <f>IF(marketing_campaign[[#This Row],[NumWebVisitsMonth]]&gt;=5.3,"higher_webvists","lower_webvisits")</f>
        <v>lower_webvisits</v>
      </c>
      <c r="AE918">
        <v>0</v>
      </c>
      <c r="AF918">
        <v>0</v>
      </c>
      <c r="AG918">
        <v>0</v>
      </c>
      <c r="AH918">
        <v>0</v>
      </c>
      <c r="AI918">
        <v>0</v>
      </c>
      <c r="AJ918">
        <v>0</v>
      </c>
      <c r="AK918">
        <v>3</v>
      </c>
      <c r="AL918">
        <v>11</v>
      </c>
      <c r="AM918">
        <v>0</v>
      </c>
      <c r="AN918">
        <f>marketing_campaign[[#This Row],[AcceptedCmp2]]+marketing_campaign[[#This Row],[AcceptedCmp1]]+marketing_campaign[[#This Row],[AcceptedCmp5]]+marketing_campaign[[#This Row],[AcceptedCmp4]]+marketing_campaign[[#This Row],[AcceptedCmp3]]+marketing_campaign[[#This Row],[Response]]</f>
        <v>0</v>
      </c>
      <c r="AO918" t="str" cm="1">
        <f t="array" ref="AO91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19" spans="1:41" x14ac:dyDescent="0.35">
      <c r="A919">
        <v>8362</v>
      </c>
      <c r="B919">
        <v>1982</v>
      </c>
      <c r="C919">
        <f t="shared" ca="1" si="28"/>
        <v>44</v>
      </c>
      <c r="D919" t="str" cm="1">
        <f t="array" aca="1" ref="D91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919" t="s">
        <v>32</v>
      </c>
      <c r="F919" t="s">
        <v>33</v>
      </c>
      <c r="G919" cm="1">
        <f t="array" ref="G919">_xlfn.IFS(marketing_campaign[[#This Row],[Marital_Status]]="Single",K919+L919+1,marketing_campaign[[#This Row],[Marital_Status]]="Together",K919+L919+2,marketing_campaign[[#This Row],[Marital_Status]]="Alone",K919+L919+1,marketing_campaign[[#This Row],[Marital_Status]]="Married",K919+L919+2,marketing_campaign[[#This Row],[Marital_Status]]="Divorced",K919+L919+1,marketing_campaign[[#This Row],[Marital_Status]]="YOLO",K919+L919+1,marketing_campaign[[#This Row],[Marital_Status]]="Absurd",K919+L919+1,marketing_campaign[[#This Row],[Marital_Status]]="Widow",K919+L919+1)</f>
        <v>2</v>
      </c>
      <c r="H919" t="str" cm="1">
        <f t="array" ref="H919">_xlfn.IFS(marketing_campaign[[#This Row],[Family_size]]=1,"Family_with_one_child",marketing_campaign[[#This Row],[Family_size]]&gt;1,"Family_with_more_children")</f>
        <v>Family_with_more_children</v>
      </c>
      <c r="I919">
        <v>84169</v>
      </c>
      <c r="J919" t="str">
        <f>IF(marketing_campaign[[#This Row],[Income]]&gt;=Sheet21!B969,"high_income","low_income")</f>
        <v>high_income</v>
      </c>
      <c r="K919">
        <v>0</v>
      </c>
      <c r="L919">
        <v>0</v>
      </c>
      <c r="M919" s="1">
        <v>41493</v>
      </c>
      <c r="N919">
        <v>9</v>
      </c>
      <c r="O919" t="str" cm="1">
        <f t="array" ref="O919">_xlfn.IFS(AND(marketing_campaign[[#This Row],[Recency]]&gt;=0,marketing_campaign[[#This Row],[Recency]]&lt;=14),"Early Recency",AND(marketing_campaign[[#This Row],[Recency]]&gt;=15,marketing_campaign[[#This Row],[Recency]]&lt;=31),"Mid-Recency",marketing_campaign[[#This Row],[Recency]]&gt;=32,"high Recency")</f>
        <v>Early Recency</v>
      </c>
      <c r="P919">
        <v>1478</v>
      </c>
      <c r="Q919">
        <v>19</v>
      </c>
      <c r="R919">
        <v>403</v>
      </c>
      <c r="S919">
        <v>0</v>
      </c>
      <c r="T919">
        <v>19</v>
      </c>
      <c r="U919">
        <v>0</v>
      </c>
      <c r="V919">
        <f>marketing_campaign[[#This Row],[MntGoldProds]]+marketing_campaign[[#This Row],[MntSweetProducts]]+marketing_campaign[[#This Row],[MntFishProducts]]+marketing_campaign[[#This Row],[MntMeatProducts]]+marketing_campaign[[#This Row],[MntFruits]]+marketing_campaign[[#This Row],[MntWines]]</f>
        <v>1919</v>
      </c>
      <c r="W919">
        <v>1</v>
      </c>
      <c r="X919">
        <v>7</v>
      </c>
      <c r="Y919">
        <v>6</v>
      </c>
      <c r="Z919">
        <v>6</v>
      </c>
      <c r="AA919">
        <f t="shared" si="29"/>
        <v>20</v>
      </c>
      <c r="AB919" t="str" cm="1">
        <f t="array" ref="AB919">_xlfn.IFS(AND(AA919&gt;=0,AA919&lt;=15),"low purchase",AND(AA919&gt;=16,AA919&lt;=30),"mid purchase",AA919&gt;=31,"high purchase")</f>
        <v>mid purchase</v>
      </c>
      <c r="AC919">
        <v>3</v>
      </c>
      <c r="AD919" t="str">
        <f>IF(marketing_campaign[[#This Row],[NumWebVisitsMonth]]&gt;=5.3,"higher_webvists","lower_webvisits")</f>
        <v>lower_webvisits</v>
      </c>
      <c r="AE919">
        <v>0</v>
      </c>
      <c r="AF919">
        <v>1</v>
      </c>
      <c r="AG919">
        <v>1</v>
      </c>
      <c r="AH919">
        <v>0</v>
      </c>
      <c r="AI919">
        <v>0</v>
      </c>
      <c r="AJ919">
        <v>0</v>
      </c>
      <c r="AK919">
        <v>3</v>
      </c>
      <c r="AL919">
        <v>11</v>
      </c>
      <c r="AM919">
        <v>1</v>
      </c>
      <c r="AN919">
        <f>marketing_campaign[[#This Row],[AcceptedCmp2]]+marketing_campaign[[#This Row],[AcceptedCmp1]]+marketing_campaign[[#This Row],[AcceptedCmp5]]+marketing_campaign[[#This Row],[AcceptedCmp4]]+marketing_campaign[[#This Row],[AcceptedCmp3]]+marketing_campaign[[#This Row],[Response]]</f>
        <v>3</v>
      </c>
      <c r="AO919" t="str" cm="1">
        <f t="array" ref="AO91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3/5 campaign accepted</v>
      </c>
    </row>
    <row r="920" spans="1:41" x14ac:dyDescent="0.35">
      <c r="A920">
        <v>2625</v>
      </c>
      <c r="B920">
        <v>1954</v>
      </c>
      <c r="C920">
        <f t="shared" ca="1" si="28"/>
        <v>72</v>
      </c>
      <c r="D920" t="str" cm="1">
        <f t="array" aca="1" ref="D92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20" t="s">
        <v>37</v>
      </c>
      <c r="F920" t="s">
        <v>30</v>
      </c>
      <c r="G920" cm="1">
        <f t="array" ref="G920">_xlfn.IFS(marketing_campaign[[#This Row],[Marital_Status]]="Single",K920+L920+1,marketing_campaign[[#This Row],[Marital_Status]]="Together",K920+L920+2,marketing_campaign[[#This Row],[Marital_Status]]="Alone",K920+L920+1,marketing_campaign[[#This Row],[Marital_Status]]="Married",K920+L920+2,marketing_campaign[[#This Row],[Marital_Status]]="Divorced",K920+L920+1,marketing_campaign[[#This Row],[Marital_Status]]="YOLO",K920+L920+1,marketing_campaign[[#This Row],[Marital_Status]]="Absurd",K920+L920+1,marketing_campaign[[#This Row],[Marital_Status]]="Widow",K920+L920+1)</f>
        <v>2</v>
      </c>
      <c r="H920" t="str" cm="1">
        <f t="array" ref="H920">_xlfn.IFS(marketing_campaign[[#This Row],[Family_size]]=1,"Family_with_one_child",marketing_campaign[[#This Row],[Family_size]]&gt;1,"Family_with_more_children")</f>
        <v>Family_with_more_children</v>
      </c>
      <c r="I920">
        <v>42607</v>
      </c>
      <c r="J920" t="str">
        <f>IF(marketing_campaign[[#This Row],[Income]]&gt;=Sheet21!B970,"high_income","low_income")</f>
        <v>high_income</v>
      </c>
      <c r="K920">
        <v>0</v>
      </c>
      <c r="L920">
        <v>1</v>
      </c>
      <c r="M920" s="1">
        <v>41595</v>
      </c>
      <c r="N920">
        <v>30</v>
      </c>
      <c r="O920" t="str" cm="1">
        <f t="array" ref="O920">_xlfn.IFS(AND(marketing_campaign[[#This Row],[Recency]]&gt;=0,marketing_campaign[[#This Row],[Recency]]&lt;=14),"Early Recency",AND(marketing_campaign[[#This Row],[Recency]]&gt;=15,marketing_campaign[[#This Row],[Recency]]&lt;=31),"Mid-Recency",marketing_campaign[[#This Row],[Recency]]&gt;=32,"high Recency")</f>
        <v>Mid-Recency</v>
      </c>
      <c r="P920">
        <v>156</v>
      </c>
      <c r="Q920">
        <v>29</v>
      </c>
      <c r="R920">
        <v>56</v>
      </c>
      <c r="S920">
        <v>30</v>
      </c>
      <c r="T920">
        <v>32</v>
      </c>
      <c r="U920">
        <v>47</v>
      </c>
      <c r="V920">
        <f>marketing_campaign[[#This Row],[MntGoldProds]]+marketing_campaign[[#This Row],[MntSweetProducts]]+marketing_campaign[[#This Row],[MntFishProducts]]+marketing_campaign[[#This Row],[MntMeatProducts]]+marketing_campaign[[#This Row],[MntFruits]]+marketing_campaign[[#This Row],[MntWines]]</f>
        <v>350</v>
      </c>
      <c r="W920">
        <v>2</v>
      </c>
      <c r="X920">
        <v>3</v>
      </c>
      <c r="Y920">
        <v>2</v>
      </c>
      <c r="Z920">
        <v>7</v>
      </c>
      <c r="AA920">
        <f t="shared" si="29"/>
        <v>14</v>
      </c>
      <c r="AB920" t="str" cm="1">
        <f t="array" ref="AB920">_xlfn.IFS(AND(AA920&gt;=0,AA920&lt;=15),"low purchase",AND(AA920&gt;=16,AA920&lt;=30),"mid purchase",AA920&gt;=31,"high purchase")</f>
        <v>low purchase</v>
      </c>
      <c r="AC920">
        <v>3</v>
      </c>
      <c r="AD920" t="str">
        <f>IF(marketing_campaign[[#This Row],[NumWebVisitsMonth]]&gt;=5.3,"higher_webvists","lower_webvisits")</f>
        <v>lower_webvisits</v>
      </c>
      <c r="AE920">
        <v>0</v>
      </c>
      <c r="AF920">
        <v>0</v>
      </c>
      <c r="AG920">
        <v>0</v>
      </c>
      <c r="AH920">
        <v>0</v>
      </c>
      <c r="AI920">
        <v>0</v>
      </c>
      <c r="AJ920">
        <v>0</v>
      </c>
      <c r="AK920">
        <v>3</v>
      </c>
      <c r="AL920">
        <v>11</v>
      </c>
      <c r="AM920">
        <v>0</v>
      </c>
      <c r="AN920">
        <f>marketing_campaign[[#This Row],[AcceptedCmp2]]+marketing_campaign[[#This Row],[AcceptedCmp1]]+marketing_campaign[[#This Row],[AcceptedCmp5]]+marketing_campaign[[#This Row],[AcceptedCmp4]]+marketing_campaign[[#This Row],[AcceptedCmp3]]+marketing_campaign[[#This Row],[Response]]</f>
        <v>0</v>
      </c>
      <c r="AO920" t="str" cm="1">
        <f t="array" ref="AO92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21" spans="1:41" x14ac:dyDescent="0.35">
      <c r="A921">
        <v>4637</v>
      </c>
      <c r="B921">
        <v>1954</v>
      </c>
      <c r="C921">
        <f t="shared" ca="1" si="28"/>
        <v>72</v>
      </c>
      <c r="D921" t="str" cm="1">
        <f t="array" aca="1" ref="D92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21" t="s">
        <v>32</v>
      </c>
      <c r="F921" t="s">
        <v>30</v>
      </c>
      <c r="G921" cm="1">
        <f t="array" ref="G921">_xlfn.IFS(marketing_campaign[[#This Row],[Marital_Status]]="Single",K921+L921+1,marketing_campaign[[#This Row],[Marital_Status]]="Together",K921+L921+2,marketing_campaign[[#This Row],[Marital_Status]]="Alone",K921+L921+1,marketing_campaign[[#This Row],[Marital_Status]]="Married",K921+L921+2,marketing_campaign[[#This Row],[Marital_Status]]="Divorced",K921+L921+1,marketing_campaign[[#This Row],[Marital_Status]]="YOLO",K921+L921+1,marketing_campaign[[#This Row],[Marital_Status]]="Absurd",K921+L921+1,marketing_campaign[[#This Row],[Marital_Status]]="Widow",K921+L921+1)</f>
        <v>1</v>
      </c>
      <c r="H921" t="str" cm="1">
        <f t="array" ref="H921">_xlfn.IFS(marketing_campaign[[#This Row],[Family_size]]=1,"Family_with_one_child",marketing_campaign[[#This Row],[Family_size]]&gt;1,"Family_with_more_children")</f>
        <v>Family_with_one_child</v>
      </c>
      <c r="I921">
        <v>74637</v>
      </c>
      <c r="J921" t="str">
        <f>IF(marketing_campaign[[#This Row],[Income]]&gt;=Sheet21!B971,"high_income","low_income")</f>
        <v>high_income</v>
      </c>
      <c r="K921">
        <v>0</v>
      </c>
      <c r="L921">
        <v>0</v>
      </c>
      <c r="M921" s="1">
        <v>41412</v>
      </c>
      <c r="N921">
        <v>73</v>
      </c>
      <c r="O921" t="str" cm="1">
        <f t="array" ref="O921">_xlfn.IFS(AND(marketing_campaign[[#This Row],[Recency]]&gt;=0,marketing_campaign[[#This Row],[Recency]]&lt;=14),"Early Recency",AND(marketing_campaign[[#This Row],[Recency]]&gt;=15,marketing_campaign[[#This Row],[Recency]]&lt;=31),"Mid-Recency",marketing_campaign[[#This Row],[Recency]]&gt;=32,"high Recency")</f>
        <v>high Recency</v>
      </c>
      <c r="P921">
        <v>960</v>
      </c>
      <c r="Q921">
        <v>64</v>
      </c>
      <c r="R921">
        <v>464</v>
      </c>
      <c r="S921">
        <v>146</v>
      </c>
      <c r="T921">
        <v>0</v>
      </c>
      <c r="U921">
        <v>16</v>
      </c>
      <c r="V921">
        <f>marketing_campaign[[#This Row],[MntGoldProds]]+marketing_campaign[[#This Row],[MntSweetProducts]]+marketing_campaign[[#This Row],[MntFishProducts]]+marketing_campaign[[#This Row],[MntMeatProducts]]+marketing_campaign[[#This Row],[MntFruits]]+marketing_campaign[[#This Row],[MntWines]]</f>
        <v>1650</v>
      </c>
      <c r="W921">
        <v>1</v>
      </c>
      <c r="X921">
        <v>6</v>
      </c>
      <c r="Y921">
        <v>9</v>
      </c>
      <c r="Z921">
        <v>9</v>
      </c>
      <c r="AA921">
        <f t="shared" si="29"/>
        <v>25</v>
      </c>
      <c r="AB921" t="str" cm="1">
        <f t="array" ref="AB921">_xlfn.IFS(AND(AA921&gt;=0,AA921&lt;=15),"low purchase",AND(AA921&gt;=16,AA921&lt;=30),"mid purchase",AA921&gt;=31,"high purchase")</f>
        <v>mid purchase</v>
      </c>
      <c r="AC921">
        <v>3</v>
      </c>
      <c r="AD921" t="str">
        <f>IF(marketing_campaign[[#This Row],[NumWebVisitsMonth]]&gt;=5.3,"higher_webvists","lower_webvisits")</f>
        <v>lower_webvisits</v>
      </c>
      <c r="AE921">
        <v>0</v>
      </c>
      <c r="AF921">
        <v>0</v>
      </c>
      <c r="AG921">
        <v>0</v>
      </c>
      <c r="AH921">
        <v>1</v>
      </c>
      <c r="AI921">
        <v>0</v>
      </c>
      <c r="AJ921">
        <v>0</v>
      </c>
      <c r="AK921">
        <v>3</v>
      </c>
      <c r="AL921">
        <v>11</v>
      </c>
      <c r="AM921">
        <v>0</v>
      </c>
      <c r="AN921">
        <f>marketing_campaign[[#This Row],[AcceptedCmp2]]+marketing_campaign[[#This Row],[AcceptedCmp1]]+marketing_campaign[[#This Row],[AcceptedCmp5]]+marketing_campaign[[#This Row],[AcceptedCmp4]]+marketing_campaign[[#This Row],[AcceptedCmp3]]+marketing_campaign[[#This Row],[Response]]</f>
        <v>1</v>
      </c>
      <c r="AO921" t="str" cm="1">
        <f t="array" ref="AO92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922" spans="1:41" x14ac:dyDescent="0.35">
      <c r="A922">
        <v>9972</v>
      </c>
      <c r="B922">
        <v>1955</v>
      </c>
      <c r="C922">
        <f t="shared" ca="1" si="28"/>
        <v>71</v>
      </c>
      <c r="D922" t="str" cm="1">
        <f t="array" aca="1" ref="D92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22" t="s">
        <v>32</v>
      </c>
      <c r="F922" t="s">
        <v>31</v>
      </c>
      <c r="G922" cm="1">
        <f t="array" ref="G922">_xlfn.IFS(marketing_campaign[[#This Row],[Marital_Status]]="Single",K922+L922+1,marketing_campaign[[#This Row],[Marital_Status]]="Together",K922+L922+2,marketing_campaign[[#This Row],[Marital_Status]]="Alone",K922+L922+1,marketing_campaign[[#This Row],[Marital_Status]]="Married",K922+L922+2,marketing_campaign[[#This Row],[Marital_Status]]="Divorced",K922+L922+1,marketing_campaign[[#This Row],[Marital_Status]]="YOLO",K922+L922+1,marketing_campaign[[#This Row],[Marital_Status]]="Absurd",K922+L922+1,marketing_campaign[[#This Row],[Marital_Status]]="Widow",K922+L922+1)</f>
        <v>4</v>
      </c>
      <c r="H922" t="str" cm="1">
        <f t="array" ref="H922">_xlfn.IFS(marketing_campaign[[#This Row],[Family_size]]=1,"Family_with_one_child",marketing_campaign[[#This Row],[Family_size]]&gt;1,"Family_with_more_children")</f>
        <v>Family_with_more_children</v>
      </c>
      <c r="I922">
        <v>46015</v>
      </c>
      <c r="J922" t="str">
        <f>IF(marketing_campaign[[#This Row],[Income]]&gt;=Sheet21!B972,"high_income","low_income")</f>
        <v>high_income</v>
      </c>
      <c r="K922">
        <v>1</v>
      </c>
      <c r="L922">
        <v>1</v>
      </c>
      <c r="M922" s="1">
        <v>41742</v>
      </c>
      <c r="N922">
        <v>25</v>
      </c>
      <c r="O922" t="str" cm="1">
        <f t="array" ref="O922">_xlfn.IFS(AND(marketing_campaign[[#This Row],[Recency]]&gt;=0,marketing_campaign[[#This Row],[Recency]]&lt;=14),"Early Recency",AND(marketing_campaign[[#This Row],[Recency]]&gt;=15,marketing_campaign[[#This Row],[Recency]]&lt;=31),"Mid-Recency",marketing_campaign[[#This Row],[Recency]]&gt;=32,"high Recency")</f>
        <v>Mid-Recency</v>
      </c>
      <c r="P922">
        <v>38</v>
      </c>
      <c r="Q922">
        <v>0</v>
      </c>
      <c r="R922">
        <v>2</v>
      </c>
      <c r="S922">
        <v>0</v>
      </c>
      <c r="T922">
        <v>0</v>
      </c>
      <c r="U922">
        <v>6</v>
      </c>
      <c r="V922">
        <f>marketing_campaign[[#This Row],[MntGoldProds]]+marketing_campaign[[#This Row],[MntSweetProducts]]+marketing_campaign[[#This Row],[MntFishProducts]]+marketing_campaign[[#This Row],[MntMeatProducts]]+marketing_campaign[[#This Row],[MntFruits]]+marketing_campaign[[#This Row],[MntWines]]</f>
        <v>46</v>
      </c>
      <c r="W922">
        <v>1</v>
      </c>
      <c r="X922">
        <v>1</v>
      </c>
      <c r="Y922">
        <v>0</v>
      </c>
      <c r="Z922">
        <v>3</v>
      </c>
      <c r="AA922">
        <f t="shared" si="29"/>
        <v>5</v>
      </c>
      <c r="AB922" t="str" cm="1">
        <f t="array" ref="AB922">_xlfn.IFS(AND(AA922&gt;=0,AA922&lt;=15),"low purchase",AND(AA922&gt;=16,AA922&lt;=30),"mid purchase",AA922&gt;=31,"high purchase")</f>
        <v>low purchase</v>
      </c>
      <c r="AC922">
        <v>7</v>
      </c>
      <c r="AD922" t="str">
        <f>IF(marketing_campaign[[#This Row],[NumWebVisitsMonth]]&gt;=5.3,"higher_webvists","lower_webvisits")</f>
        <v>higher_webvists</v>
      </c>
      <c r="AE922">
        <v>1</v>
      </c>
      <c r="AF922">
        <v>0</v>
      </c>
      <c r="AG922">
        <v>0</v>
      </c>
      <c r="AH922">
        <v>0</v>
      </c>
      <c r="AI922">
        <v>1</v>
      </c>
      <c r="AJ922">
        <v>0</v>
      </c>
      <c r="AK922">
        <v>3</v>
      </c>
      <c r="AL922">
        <v>11</v>
      </c>
      <c r="AM922">
        <v>0</v>
      </c>
      <c r="AN922">
        <f>marketing_campaign[[#This Row],[AcceptedCmp2]]+marketing_campaign[[#This Row],[AcceptedCmp1]]+marketing_campaign[[#This Row],[AcceptedCmp5]]+marketing_campaign[[#This Row],[AcceptedCmp4]]+marketing_campaign[[#This Row],[AcceptedCmp3]]+marketing_campaign[[#This Row],[Response]]</f>
        <v>2</v>
      </c>
      <c r="AO922" t="str" cm="1">
        <f t="array" ref="AO92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923" spans="1:41" x14ac:dyDescent="0.35">
      <c r="A923">
        <v>4483</v>
      </c>
      <c r="B923">
        <v>1993</v>
      </c>
      <c r="C923">
        <f t="shared" ca="1" si="28"/>
        <v>33</v>
      </c>
      <c r="D923" t="str" cm="1">
        <f t="array" aca="1" ref="D92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923" t="s">
        <v>29</v>
      </c>
      <c r="F923" t="s">
        <v>30</v>
      </c>
      <c r="G923" cm="1">
        <f t="array" ref="G923">_xlfn.IFS(marketing_campaign[[#This Row],[Marital_Status]]="Single",K923+L923+1,marketing_campaign[[#This Row],[Marital_Status]]="Together",K923+L923+2,marketing_campaign[[#This Row],[Marital_Status]]="Alone",K923+L923+1,marketing_campaign[[#This Row],[Marital_Status]]="Married",K923+L923+2,marketing_campaign[[#This Row],[Marital_Status]]="Divorced",K923+L923+1,marketing_campaign[[#This Row],[Marital_Status]]="YOLO",K923+L923+1,marketing_campaign[[#This Row],[Marital_Status]]="Absurd",K923+L923+1,marketing_campaign[[#This Row],[Marital_Status]]="Widow",K923+L923+1)</f>
        <v>1</v>
      </c>
      <c r="H923" t="str" cm="1">
        <f t="array" ref="H923">_xlfn.IFS(marketing_campaign[[#This Row],[Family_size]]=1,"Family_with_one_child",marketing_campaign[[#This Row],[Family_size]]&gt;1,"Family_with_more_children")</f>
        <v>Family_with_one_child</v>
      </c>
      <c r="I923">
        <v>72354</v>
      </c>
      <c r="J923" t="str">
        <f>IF(marketing_campaign[[#This Row],[Income]]&gt;=Sheet21!B973,"high_income","low_income")</f>
        <v>high_income</v>
      </c>
      <c r="K923">
        <v>0</v>
      </c>
      <c r="L923">
        <v>0</v>
      </c>
      <c r="M923" s="1">
        <v>41381</v>
      </c>
      <c r="N923">
        <v>67</v>
      </c>
      <c r="O923" t="str" cm="1">
        <f t="array" ref="O923">_xlfn.IFS(AND(marketing_campaign[[#This Row],[Recency]]&gt;=0,marketing_campaign[[#This Row],[Recency]]&lt;=14),"Early Recency",AND(marketing_campaign[[#This Row],[Recency]]&gt;=15,marketing_campaign[[#This Row],[Recency]]&lt;=31),"Mid-Recency",marketing_campaign[[#This Row],[Recency]]&gt;=32,"high Recency")</f>
        <v>high Recency</v>
      </c>
      <c r="P923">
        <v>315</v>
      </c>
      <c r="Q923">
        <v>26</v>
      </c>
      <c r="R923">
        <v>473</v>
      </c>
      <c r="S923">
        <v>220</v>
      </c>
      <c r="T923">
        <v>12</v>
      </c>
      <c r="U923">
        <v>182</v>
      </c>
      <c r="V923">
        <f>marketing_campaign[[#This Row],[MntGoldProds]]+marketing_campaign[[#This Row],[MntSweetProducts]]+marketing_campaign[[#This Row],[MntFishProducts]]+marketing_campaign[[#This Row],[MntMeatProducts]]+marketing_campaign[[#This Row],[MntFruits]]+marketing_campaign[[#This Row],[MntWines]]</f>
        <v>1228</v>
      </c>
      <c r="W923">
        <v>1</v>
      </c>
      <c r="X923">
        <v>2</v>
      </c>
      <c r="Y923">
        <v>10</v>
      </c>
      <c r="Z923">
        <v>6</v>
      </c>
      <c r="AA923">
        <f t="shared" si="29"/>
        <v>19</v>
      </c>
      <c r="AB923" t="str" cm="1">
        <f t="array" ref="AB923">_xlfn.IFS(AND(AA923&gt;=0,AA923&lt;=15),"low purchase",AND(AA923&gt;=16,AA923&lt;=30),"mid purchase",AA923&gt;=31,"high purchase")</f>
        <v>mid purchase</v>
      </c>
      <c r="AC923">
        <v>1</v>
      </c>
      <c r="AD923" t="str">
        <f>IF(marketing_campaign[[#This Row],[NumWebVisitsMonth]]&gt;=5.3,"higher_webvists","lower_webvisits")</f>
        <v>lower_webvisits</v>
      </c>
      <c r="AE923">
        <v>0</v>
      </c>
      <c r="AF923">
        <v>0</v>
      </c>
      <c r="AG923">
        <v>0</v>
      </c>
      <c r="AH923">
        <v>0</v>
      </c>
      <c r="AI923">
        <v>0</v>
      </c>
      <c r="AJ923">
        <v>0</v>
      </c>
      <c r="AK923">
        <v>3</v>
      </c>
      <c r="AL923">
        <v>11</v>
      </c>
      <c r="AM923">
        <v>0</v>
      </c>
      <c r="AN923">
        <f>marketing_campaign[[#This Row],[AcceptedCmp2]]+marketing_campaign[[#This Row],[AcceptedCmp1]]+marketing_campaign[[#This Row],[AcceptedCmp5]]+marketing_campaign[[#This Row],[AcceptedCmp4]]+marketing_campaign[[#This Row],[AcceptedCmp3]]+marketing_campaign[[#This Row],[Response]]</f>
        <v>0</v>
      </c>
      <c r="AO923" t="str" cm="1">
        <f t="array" ref="AO92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24" spans="1:41" x14ac:dyDescent="0.35">
      <c r="A924">
        <v>4487</v>
      </c>
      <c r="B924">
        <v>1969</v>
      </c>
      <c r="C924">
        <f t="shared" ca="1" si="28"/>
        <v>57</v>
      </c>
      <c r="D924" t="str" cm="1">
        <f t="array" aca="1" ref="D92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24" t="s">
        <v>34</v>
      </c>
      <c r="F924" t="s">
        <v>30</v>
      </c>
      <c r="G924" cm="1">
        <f t="array" ref="G924">_xlfn.IFS(marketing_campaign[[#This Row],[Marital_Status]]="Single",K924+L924+1,marketing_campaign[[#This Row],[Marital_Status]]="Together",K924+L924+2,marketing_campaign[[#This Row],[Marital_Status]]="Alone",K924+L924+1,marketing_campaign[[#This Row],[Marital_Status]]="Married",K924+L924+2,marketing_campaign[[#This Row],[Marital_Status]]="Divorced",K924+L924+1,marketing_campaign[[#This Row],[Marital_Status]]="YOLO",K924+L924+1,marketing_campaign[[#This Row],[Marital_Status]]="Absurd",K924+L924+1,marketing_campaign[[#This Row],[Marital_Status]]="Widow",K924+L924+1)</f>
        <v>2</v>
      </c>
      <c r="H924" t="str" cm="1">
        <f t="array" ref="H924">_xlfn.IFS(marketing_campaign[[#This Row],[Family_size]]=1,"Family_with_one_child",marketing_campaign[[#This Row],[Family_size]]&gt;1,"Family_with_more_children")</f>
        <v>Family_with_more_children</v>
      </c>
      <c r="I924">
        <v>39858</v>
      </c>
      <c r="J924" t="str">
        <f>IF(marketing_campaign[[#This Row],[Income]]&gt;=Sheet21!B974,"high_income","low_income")</f>
        <v>high_income</v>
      </c>
      <c r="K924">
        <v>1</v>
      </c>
      <c r="L924">
        <v>0</v>
      </c>
      <c r="M924" s="1">
        <v>41298</v>
      </c>
      <c r="N924">
        <v>67</v>
      </c>
      <c r="O924" t="str" cm="1">
        <f t="array" ref="O924">_xlfn.IFS(AND(marketing_campaign[[#This Row],[Recency]]&gt;=0,marketing_campaign[[#This Row],[Recency]]&lt;=14),"Early Recency",AND(marketing_campaign[[#This Row],[Recency]]&gt;=15,marketing_campaign[[#This Row],[Recency]]&lt;=31),"Mid-Recency",marketing_campaign[[#This Row],[Recency]]&gt;=32,"high Recency")</f>
        <v>high Recency</v>
      </c>
      <c r="P924">
        <v>15</v>
      </c>
      <c r="Q924">
        <v>20</v>
      </c>
      <c r="R924">
        <v>25</v>
      </c>
      <c r="S924">
        <v>2</v>
      </c>
      <c r="T924">
        <v>7</v>
      </c>
      <c r="U924">
        <v>26</v>
      </c>
      <c r="V924">
        <f>marketing_campaign[[#This Row],[MntGoldProds]]+marketing_campaign[[#This Row],[MntSweetProducts]]+marketing_campaign[[#This Row],[MntFishProducts]]+marketing_campaign[[#This Row],[MntMeatProducts]]+marketing_campaign[[#This Row],[MntFruits]]+marketing_campaign[[#This Row],[MntWines]]</f>
        <v>95</v>
      </c>
      <c r="W924">
        <v>1</v>
      </c>
      <c r="X924">
        <v>2</v>
      </c>
      <c r="Y924">
        <v>0</v>
      </c>
      <c r="Z924">
        <v>4</v>
      </c>
      <c r="AA924">
        <f t="shared" si="29"/>
        <v>7</v>
      </c>
      <c r="AB924" t="str" cm="1">
        <f t="array" ref="AB924">_xlfn.IFS(AND(AA924&gt;=0,AA924&lt;=15),"low purchase",AND(AA924&gt;=16,AA924&lt;=30),"mid purchase",AA924&gt;=31,"high purchase")</f>
        <v>low purchase</v>
      </c>
      <c r="AC924">
        <v>6</v>
      </c>
      <c r="AD924" t="str">
        <f>IF(marketing_campaign[[#This Row],[NumWebVisitsMonth]]&gt;=5.3,"higher_webvists","lower_webvisits")</f>
        <v>higher_webvists</v>
      </c>
      <c r="AE924">
        <v>0</v>
      </c>
      <c r="AF924">
        <v>0</v>
      </c>
      <c r="AG924">
        <v>0</v>
      </c>
      <c r="AH924">
        <v>0</v>
      </c>
      <c r="AI924">
        <v>0</v>
      </c>
      <c r="AJ924">
        <v>0</v>
      </c>
      <c r="AK924">
        <v>3</v>
      </c>
      <c r="AL924">
        <v>11</v>
      </c>
      <c r="AM924">
        <v>1</v>
      </c>
      <c r="AN924">
        <f>marketing_campaign[[#This Row],[AcceptedCmp2]]+marketing_campaign[[#This Row],[AcceptedCmp1]]+marketing_campaign[[#This Row],[AcceptedCmp5]]+marketing_campaign[[#This Row],[AcceptedCmp4]]+marketing_campaign[[#This Row],[AcceptedCmp3]]+marketing_campaign[[#This Row],[Response]]</f>
        <v>1</v>
      </c>
      <c r="AO924" t="str" cm="1">
        <f t="array" ref="AO92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925" spans="1:41" x14ac:dyDescent="0.35">
      <c r="A925">
        <v>4988</v>
      </c>
      <c r="B925">
        <v>1948</v>
      </c>
      <c r="C925">
        <f t="shared" ca="1" si="28"/>
        <v>78</v>
      </c>
      <c r="D925" t="str" cm="1">
        <f t="array" aca="1" ref="D92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925" t="s">
        <v>32</v>
      </c>
      <c r="F925" t="s">
        <v>33</v>
      </c>
      <c r="G925" cm="1">
        <f t="array" ref="G925">_xlfn.IFS(marketing_campaign[[#This Row],[Marital_Status]]="Single",K925+L925+1,marketing_campaign[[#This Row],[Marital_Status]]="Together",K925+L925+2,marketing_campaign[[#This Row],[Marital_Status]]="Alone",K925+L925+1,marketing_campaign[[#This Row],[Marital_Status]]="Married",K925+L925+2,marketing_campaign[[#This Row],[Marital_Status]]="Divorced",K925+L925+1,marketing_campaign[[#This Row],[Marital_Status]]="YOLO",K925+L925+1,marketing_campaign[[#This Row],[Marital_Status]]="Absurd",K925+L925+1,marketing_campaign[[#This Row],[Marital_Status]]="Widow",K925+L925+1)</f>
        <v>4</v>
      </c>
      <c r="H925" t="str" cm="1">
        <f t="array" ref="H925">_xlfn.IFS(marketing_campaign[[#This Row],[Family_size]]=1,"Family_with_one_child",marketing_campaign[[#This Row],[Family_size]]&gt;1,"Family_with_more_children")</f>
        <v>Family_with_more_children</v>
      </c>
      <c r="I925">
        <v>34469</v>
      </c>
      <c r="J925" t="str">
        <f>IF(marketing_campaign[[#This Row],[Income]]&gt;=Sheet21!B975,"high_income","low_income")</f>
        <v>high_income</v>
      </c>
      <c r="K925">
        <v>1</v>
      </c>
      <c r="L925">
        <v>1</v>
      </c>
      <c r="M925" s="1">
        <v>41763</v>
      </c>
      <c r="N925">
        <v>58</v>
      </c>
      <c r="O925" t="str" cm="1">
        <f t="array" ref="O925">_xlfn.IFS(AND(marketing_campaign[[#This Row],[Recency]]&gt;=0,marketing_campaign[[#This Row],[Recency]]&lt;=14),"Early Recency",AND(marketing_campaign[[#This Row],[Recency]]&gt;=15,marketing_campaign[[#This Row],[Recency]]&lt;=31),"Mid-Recency",marketing_campaign[[#This Row],[Recency]]&gt;=32,"high Recency")</f>
        <v>high Recency</v>
      </c>
      <c r="P925">
        <v>19</v>
      </c>
      <c r="Q925">
        <v>6</v>
      </c>
      <c r="R925">
        <v>20</v>
      </c>
      <c r="S925">
        <v>0</v>
      </c>
      <c r="T925">
        <v>5</v>
      </c>
      <c r="U925">
        <v>12</v>
      </c>
      <c r="V925">
        <f>marketing_campaign[[#This Row],[MntGoldProds]]+marketing_campaign[[#This Row],[MntSweetProducts]]+marketing_campaign[[#This Row],[MntFishProducts]]+marketing_campaign[[#This Row],[MntMeatProducts]]+marketing_campaign[[#This Row],[MntFruits]]+marketing_campaign[[#This Row],[MntWines]]</f>
        <v>62</v>
      </c>
      <c r="W925">
        <v>3</v>
      </c>
      <c r="X925">
        <v>1</v>
      </c>
      <c r="Y925">
        <v>1</v>
      </c>
      <c r="Z925">
        <v>4</v>
      </c>
      <c r="AA925">
        <f t="shared" si="29"/>
        <v>9</v>
      </c>
      <c r="AB925" t="str" cm="1">
        <f t="array" ref="AB925">_xlfn.IFS(AND(AA925&gt;=0,AA925&lt;=15),"low purchase",AND(AA925&gt;=16,AA925&lt;=30),"mid purchase",AA925&gt;=31,"high purchase")</f>
        <v>low purchase</v>
      </c>
      <c r="AC925">
        <v>4</v>
      </c>
      <c r="AD925" t="str">
        <f>IF(marketing_campaign[[#This Row],[NumWebVisitsMonth]]&gt;=5.3,"higher_webvists","lower_webvisits")</f>
        <v>lower_webvisits</v>
      </c>
      <c r="AE925">
        <v>0</v>
      </c>
      <c r="AF925">
        <v>0</v>
      </c>
      <c r="AG925">
        <v>0</v>
      </c>
      <c r="AH925">
        <v>0</v>
      </c>
      <c r="AI925">
        <v>0</v>
      </c>
      <c r="AJ925">
        <v>0</v>
      </c>
      <c r="AK925">
        <v>3</v>
      </c>
      <c r="AL925">
        <v>11</v>
      </c>
      <c r="AM925">
        <v>0</v>
      </c>
      <c r="AN925">
        <f>marketing_campaign[[#This Row],[AcceptedCmp2]]+marketing_campaign[[#This Row],[AcceptedCmp1]]+marketing_campaign[[#This Row],[AcceptedCmp5]]+marketing_campaign[[#This Row],[AcceptedCmp4]]+marketing_campaign[[#This Row],[AcceptedCmp3]]+marketing_campaign[[#This Row],[Response]]</f>
        <v>0</v>
      </c>
      <c r="AO925" t="str" cm="1">
        <f t="array" ref="AO92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26" spans="1:41" x14ac:dyDescent="0.35">
      <c r="A926">
        <v>8931</v>
      </c>
      <c r="B926">
        <v>1986</v>
      </c>
      <c r="C926">
        <f t="shared" ca="1" si="28"/>
        <v>40</v>
      </c>
      <c r="D926" t="str" cm="1">
        <f t="array" aca="1" ref="D92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926" t="s">
        <v>29</v>
      </c>
      <c r="F926" t="s">
        <v>31</v>
      </c>
      <c r="G926" cm="1">
        <f t="array" ref="G926">_xlfn.IFS(marketing_campaign[[#This Row],[Marital_Status]]="Single",K926+L926+1,marketing_campaign[[#This Row],[Marital_Status]]="Together",K926+L926+2,marketing_campaign[[#This Row],[Marital_Status]]="Alone",K926+L926+1,marketing_campaign[[#This Row],[Marital_Status]]="Married",K926+L926+2,marketing_campaign[[#This Row],[Marital_Status]]="Divorced",K926+L926+1,marketing_campaign[[#This Row],[Marital_Status]]="YOLO",K926+L926+1,marketing_campaign[[#This Row],[Marital_Status]]="Absurd",K926+L926+1,marketing_campaign[[#This Row],[Marital_Status]]="Widow",K926+L926+1)</f>
        <v>3</v>
      </c>
      <c r="H926" t="str" cm="1">
        <f t="array" ref="H926">_xlfn.IFS(marketing_campaign[[#This Row],[Family_size]]=1,"Family_with_one_child",marketing_campaign[[#This Row],[Family_size]]&gt;1,"Family_with_more_children")</f>
        <v>Family_with_more_children</v>
      </c>
      <c r="I926">
        <v>83033</v>
      </c>
      <c r="J926" t="str">
        <f>IF(marketing_campaign[[#This Row],[Income]]&gt;=Sheet21!B976,"high_income","low_income")</f>
        <v>high_income</v>
      </c>
      <c r="K926">
        <v>1</v>
      </c>
      <c r="L926">
        <v>0</v>
      </c>
      <c r="M926" s="1">
        <v>41777</v>
      </c>
      <c r="N926">
        <v>82</v>
      </c>
      <c r="O926" t="str" cm="1">
        <f t="array" ref="O926">_xlfn.IFS(AND(marketing_campaign[[#This Row],[Recency]]&gt;=0,marketing_campaign[[#This Row],[Recency]]&lt;=14),"Early Recency",AND(marketing_campaign[[#This Row],[Recency]]&gt;=15,marketing_campaign[[#This Row],[Recency]]&lt;=31),"Mid-Recency",marketing_campaign[[#This Row],[Recency]]&gt;=32,"high Recency")</f>
        <v>high Recency</v>
      </c>
      <c r="P926">
        <v>812</v>
      </c>
      <c r="Q926">
        <v>99</v>
      </c>
      <c r="R926">
        <v>431</v>
      </c>
      <c r="S926">
        <v>237</v>
      </c>
      <c r="T926">
        <v>149</v>
      </c>
      <c r="U926">
        <v>33</v>
      </c>
      <c r="V926">
        <f>marketing_campaign[[#This Row],[MntGoldProds]]+marketing_campaign[[#This Row],[MntSweetProducts]]+marketing_campaign[[#This Row],[MntFishProducts]]+marketing_campaign[[#This Row],[MntMeatProducts]]+marketing_campaign[[#This Row],[MntFruits]]+marketing_campaign[[#This Row],[MntWines]]</f>
        <v>1761</v>
      </c>
      <c r="W926">
        <v>1</v>
      </c>
      <c r="X926">
        <v>11</v>
      </c>
      <c r="Y926">
        <v>4</v>
      </c>
      <c r="Z926">
        <v>10</v>
      </c>
      <c r="AA926">
        <f t="shared" si="29"/>
        <v>26</v>
      </c>
      <c r="AB926" t="str" cm="1">
        <f t="array" ref="AB926">_xlfn.IFS(AND(AA926&gt;=0,AA926&lt;=15),"low purchase",AND(AA926&gt;=16,AA926&lt;=30),"mid purchase",AA926&gt;=31,"high purchase")</f>
        <v>mid purchase</v>
      </c>
      <c r="AC926">
        <v>5</v>
      </c>
      <c r="AD926" t="str">
        <f>IF(marketing_campaign[[#This Row],[NumWebVisitsMonth]]&gt;=5.3,"higher_webvists","lower_webvisits")</f>
        <v>lower_webvisits</v>
      </c>
      <c r="AE926">
        <v>0</v>
      </c>
      <c r="AF926">
        <v>0</v>
      </c>
      <c r="AG926">
        <v>0</v>
      </c>
      <c r="AH926">
        <v>1</v>
      </c>
      <c r="AI926">
        <v>0</v>
      </c>
      <c r="AJ926">
        <v>0</v>
      </c>
      <c r="AK926">
        <v>3</v>
      </c>
      <c r="AL926">
        <v>11</v>
      </c>
      <c r="AM926">
        <v>0</v>
      </c>
      <c r="AN926">
        <f>marketing_campaign[[#This Row],[AcceptedCmp2]]+marketing_campaign[[#This Row],[AcceptedCmp1]]+marketing_campaign[[#This Row],[AcceptedCmp5]]+marketing_campaign[[#This Row],[AcceptedCmp4]]+marketing_campaign[[#This Row],[AcceptedCmp3]]+marketing_campaign[[#This Row],[Response]]</f>
        <v>1</v>
      </c>
      <c r="AO926" t="str" cm="1">
        <f t="array" ref="AO92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927" spans="1:41" x14ac:dyDescent="0.35">
      <c r="A927">
        <v>5871</v>
      </c>
      <c r="B927">
        <v>1979</v>
      </c>
      <c r="C927">
        <f t="shared" ca="1" si="28"/>
        <v>47</v>
      </c>
      <c r="D927" t="str" cm="1">
        <f t="array" aca="1" ref="D92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27" t="s">
        <v>34</v>
      </c>
      <c r="F927" t="s">
        <v>31</v>
      </c>
      <c r="G927" cm="1">
        <f t="array" ref="G927">_xlfn.IFS(marketing_campaign[[#This Row],[Marital_Status]]="Single",K927+L927+1,marketing_campaign[[#This Row],[Marital_Status]]="Together",K927+L927+2,marketing_campaign[[#This Row],[Marital_Status]]="Alone",K927+L927+1,marketing_campaign[[#This Row],[Marital_Status]]="Married",K927+L927+2,marketing_campaign[[#This Row],[Marital_Status]]="Divorced",K927+L927+1,marketing_campaign[[#This Row],[Marital_Status]]="YOLO",K927+L927+1,marketing_campaign[[#This Row],[Marital_Status]]="Absurd",K927+L927+1,marketing_campaign[[#This Row],[Marital_Status]]="Widow",K927+L927+1)</f>
        <v>2</v>
      </c>
      <c r="H927" t="str" cm="1">
        <f t="array" ref="H927">_xlfn.IFS(marketing_campaign[[#This Row],[Family_size]]=1,"Family_with_one_child",marketing_campaign[[#This Row],[Family_size]]&gt;1,"Family_with_more_children")</f>
        <v>Family_with_more_children</v>
      </c>
      <c r="I927">
        <v>24401</v>
      </c>
      <c r="J927" t="str">
        <f>IF(marketing_campaign[[#This Row],[Income]]&gt;=Sheet21!B977,"high_income","low_income")</f>
        <v>high_income</v>
      </c>
      <c r="K927">
        <v>0</v>
      </c>
      <c r="L927">
        <v>0</v>
      </c>
      <c r="M927" s="1">
        <v>41152</v>
      </c>
      <c r="N927">
        <v>98</v>
      </c>
      <c r="O927" t="str" cm="1">
        <f t="array" ref="O927">_xlfn.IFS(AND(marketing_campaign[[#This Row],[Recency]]&gt;=0,marketing_campaign[[#This Row],[Recency]]&lt;=14),"Early Recency",AND(marketing_campaign[[#This Row],[Recency]]&gt;=15,marketing_campaign[[#This Row],[Recency]]&lt;=31),"Mid-Recency",marketing_campaign[[#This Row],[Recency]]&gt;=32,"high Recency")</f>
        <v>high Recency</v>
      </c>
      <c r="P927">
        <v>73</v>
      </c>
      <c r="Q927">
        <v>28</v>
      </c>
      <c r="R927">
        <v>217</v>
      </c>
      <c r="S927">
        <v>10</v>
      </c>
      <c r="T927">
        <v>24</v>
      </c>
      <c r="U927">
        <v>115</v>
      </c>
      <c r="V927">
        <f>marketing_campaign[[#This Row],[MntGoldProds]]+marketing_campaign[[#This Row],[MntSweetProducts]]+marketing_campaign[[#This Row],[MntFishProducts]]+marketing_campaign[[#This Row],[MntMeatProducts]]+marketing_campaign[[#This Row],[MntFruits]]+marketing_campaign[[#This Row],[MntWines]]</f>
        <v>467</v>
      </c>
      <c r="W927">
        <v>3</v>
      </c>
      <c r="X927">
        <v>6</v>
      </c>
      <c r="Y927">
        <v>1</v>
      </c>
      <c r="Z927">
        <v>6</v>
      </c>
      <c r="AA927">
        <f t="shared" si="29"/>
        <v>16</v>
      </c>
      <c r="AB927" t="str" cm="1">
        <f t="array" ref="AB927">_xlfn.IFS(AND(AA927&gt;=0,AA927&lt;=15),"low purchase",AND(AA927&gt;=16,AA927&lt;=30),"mid purchase",AA927&gt;=31,"high purchase")</f>
        <v>mid purchase</v>
      </c>
      <c r="AC927">
        <v>8</v>
      </c>
      <c r="AD927" t="str">
        <f>IF(marketing_campaign[[#This Row],[NumWebVisitsMonth]]&gt;=5.3,"higher_webvists","lower_webvisits")</f>
        <v>higher_webvists</v>
      </c>
      <c r="AE927">
        <v>0</v>
      </c>
      <c r="AF927">
        <v>0</v>
      </c>
      <c r="AG927">
        <v>0</v>
      </c>
      <c r="AH927">
        <v>0</v>
      </c>
      <c r="AI927">
        <v>0</v>
      </c>
      <c r="AJ927">
        <v>0</v>
      </c>
      <c r="AK927">
        <v>3</v>
      </c>
      <c r="AL927">
        <v>11</v>
      </c>
      <c r="AM927">
        <v>0</v>
      </c>
      <c r="AN927">
        <f>marketing_campaign[[#This Row],[AcceptedCmp2]]+marketing_campaign[[#This Row],[AcceptedCmp1]]+marketing_campaign[[#This Row],[AcceptedCmp5]]+marketing_campaign[[#This Row],[AcceptedCmp4]]+marketing_campaign[[#This Row],[AcceptedCmp3]]+marketing_campaign[[#This Row],[Response]]</f>
        <v>0</v>
      </c>
      <c r="AO927" t="str" cm="1">
        <f t="array" ref="AO92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28" spans="1:41" x14ac:dyDescent="0.35">
      <c r="A928">
        <v>2008</v>
      </c>
      <c r="B928">
        <v>1978</v>
      </c>
      <c r="C928">
        <f t="shared" ca="1" si="28"/>
        <v>48</v>
      </c>
      <c r="D928" t="str" cm="1">
        <f t="array" aca="1" ref="D92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28" t="s">
        <v>29</v>
      </c>
      <c r="F928" t="s">
        <v>33</v>
      </c>
      <c r="G928" cm="1">
        <f t="array" ref="G928">_xlfn.IFS(marketing_campaign[[#This Row],[Marital_Status]]="Single",K928+L928+1,marketing_campaign[[#This Row],[Marital_Status]]="Together",K928+L928+2,marketing_campaign[[#This Row],[Marital_Status]]="Alone",K928+L928+1,marketing_campaign[[#This Row],[Marital_Status]]="Married",K928+L928+2,marketing_campaign[[#This Row],[Marital_Status]]="Divorced",K928+L928+1,marketing_campaign[[#This Row],[Marital_Status]]="YOLO",K928+L928+1,marketing_campaign[[#This Row],[Marital_Status]]="Absurd",K928+L928+1,marketing_campaign[[#This Row],[Marital_Status]]="Widow",K928+L928+1)</f>
        <v>2</v>
      </c>
      <c r="H928" t="str" cm="1">
        <f t="array" ref="H928">_xlfn.IFS(marketing_campaign[[#This Row],[Family_size]]=1,"Family_with_one_child",marketing_campaign[[#This Row],[Family_size]]&gt;1,"Family_with_more_children")</f>
        <v>Family_with_more_children</v>
      </c>
      <c r="I928">
        <v>77583</v>
      </c>
      <c r="J928" t="str">
        <f>IF(marketing_campaign[[#This Row],[Income]]&gt;=Sheet21!B978,"high_income","low_income")</f>
        <v>high_income</v>
      </c>
      <c r="K928">
        <v>0</v>
      </c>
      <c r="L928">
        <v>0</v>
      </c>
      <c r="M928" s="1">
        <v>41680</v>
      </c>
      <c r="N928">
        <v>93</v>
      </c>
      <c r="O928" t="str" cm="1">
        <f t="array" ref="O928">_xlfn.IFS(AND(marketing_campaign[[#This Row],[Recency]]&gt;=0,marketing_campaign[[#This Row],[Recency]]&lt;=14),"Early Recency",AND(marketing_campaign[[#This Row],[Recency]]&gt;=15,marketing_campaign[[#This Row],[Recency]]&lt;=31),"Mid-Recency",marketing_campaign[[#This Row],[Recency]]&gt;=32,"high Recency")</f>
        <v>high Recency</v>
      </c>
      <c r="P928">
        <v>372</v>
      </c>
      <c r="Q928">
        <v>23</v>
      </c>
      <c r="R928">
        <v>384</v>
      </c>
      <c r="S928">
        <v>250</v>
      </c>
      <c r="T928">
        <v>12</v>
      </c>
      <c r="U928">
        <v>108</v>
      </c>
      <c r="V928">
        <f>marketing_campaign[[#This Row],[MntGoldProds]]+marketing_campaign[[#This Row],[MntSweetProducts]]+marketing_campaign[[#This Row],[MntFishProducts]]+marketing_campaign[[#This Row],[MntMeatProducts]]+marketing_campaign[[#This Row],[MntFruits]]+marketing_campaign[[#This Row],[MntWines]]</f>
        <v>1149</v>
      </c>
      <c r="W928">
        <v>1</v>
      </c>
      <c r="X928">
        <v>4</v>
      </c>
      <c r="Y928">
        <v>5</v>
      </c>
      <c r="Z928">
        <v>9</v>
      </c>
      <c r="AA928">
        <f t="shared" si="29"/>
        <v>19</v>
      </c>
      <c r="AB928" t="str" cm="1">
        <f t="array" ref="AB928">_xlfn.IFS(AND(AA928&gt;=0,AA928&lt;=15),"low purchase",AND(AA928&gt;=16,AA928&lt;=30),"mid purchase",AA928&gt;=31,"high purchase")</f>
        <v>mid purchase</v>
      </c>
      <c r="AC928">
        <v>2</v>
      </c>
      <c r="AD928" t="str">
        <f>IF(marketing_campaign[[#This Row],[NumWebVisitsMonth]]&gt;=5.3,"higher_webvists","lower_webvisits")</f>
        <v>lower_webvisits</v>
      </c>
      <c r="AE928">
        <v>0</v>
      </c>
      <c r="AF928">
        <v>0</v>
      </c>
      <c r="AG928">
        <v>0</v>
      </c>
      <c r="AH928">
        <v>1</v>
      </c>
      <c r="AI928">
        <v>0</v>
      </c>
      <c r="AJ928">
        <v>0</v>
      </c>
      <c r="AK928">
        <v>3</v>
      </c>
      <c r="AL928">
        <v>11</v>
      </c>
      <c r="AM928">
        <v>0</v>
      </c>
      <c r="AN928">
        <f>marketing_campaign[[#This Row],[AcceptedCmp2]]+marketing_campaign[[#This Row],[AcceptedCmp1]]+marketing_campaign[[#This Row],[AcceptedCmp5]]+marketing_campaign[[#This Row],[AcceptedCmp4]]+marketing_campaign[[#This Row],[AcceptedCmp3]]+marketing_campaign[[#This Row],[Response]]</f>
        <v>1</v>
      </c>
      <c r="AO928" t="str" cm="1">
        <f t="array" ref="AO92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929" spans="1:41" x14ac:dyDescent="0.35">
      <c r="A929">
        <v>3139</v>
      </c>
      <c r="B929">
        <v>1982</v>
      </c>
      <c r="C929">
        <f t="shared" ca="1" si="28"/>
        <v>44</v>
      </c>
      <c r="D929" t="str" cm="1">
        <f t="array" aca="1" ref="D92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929" t="s">
        <v>37</v>
      </c>
      <c r="F929" t="s">
        <v>30</v>
      </c>
      <c r="G929" cm="1">
        <f t="array" ref="G929">_xlfn.IFS(marketing_campaign[[#This Row],[Marital_Status]]="Single",K929+L929+1,marketing_campaign[[#This Row],[Marital_Status]]="Together",K929+L929+2,marketing_campaign[[#This Row],[Marital_Status]]="Alone",K929+L929+1,marketing_campaign[[#This Row],[Marital_Status]]="Married",K929+L929+2,marketing_campaign[[#This Row],[Marital_Status]]="Divorced",K929+L929+1,marketing_campaign[[#This Row],[Marital_Status]]="YOLO",K929+L929+1,marketing_campaign[[#This Row],[Marital_Status]]="Absurd",K929+L929+1,marketing_campaign[[#This Row],[Marital_Status]]="Widow",K929+L929+1)</f>
        <v>1</v>
      </c>
      <c r="H929" t="str" cm="1">
        <f t="array" ref="H929">_xlfn.IFS(marketing_campaign[[#This Row],[Family_size]]=1,"Family_with_one_child",marketing_campaign[[#This Row],[Family_size]]&gt;1,"Family_with_more_children")</f>
        <v>Family_with_one_child</v>
      </c>
      <c r="I929">
        <v>74116</v>
      </c>
      <c r="J929" t="str">
        <f>IF(marketing_campaign[[#This Row],[Income]]&gt;=Sheet21!B979,"high_income","low_income")</f>
        <v>high_income</v>
      </c>
      <c r="K929">
        <v>0</v>
      </c>
      <c r="L929">
        <v>0</v>
      </c>
      <c r="M929" s="1">
        <v>41638</v>
      </c>
      <c r="N929">
        <v>53</v>
      </c>
      <c r="O929" t="str" cm="1">
        <f t="array" ref="O929">_xlfn.IFS(AND(marketing_campaign[[#This Row],[Recency]]&gt;=0,marketing_campaign[[#This Row],[Recency]]&lt;=14),"Early Recency",AND(marketing_campaign[[#This Row],[Recency]]&gt;=15,marketing_campaign[[#This Row],[Recency]]&lt;=31),"Mid-Recency",marketing_campaign[[#This Row],[Recency]]&gt;=32,"high Recency")</f>
        <v>high Recency</v>
      </c>
      <c r="P929">
        <v>871</v>
      </c>
      <c r="Q929">
        <v>111</v>
      </c>
      <c r="R929">
        <v>704</v>
      </c>
      <c r="S929">
        <v>145</v>
      </c>
      <c r="T929">
        <v>55</v>
      </c>
      <c r="U929">
        <v>166</v>
      </c>
      <c r="V929">
        <f>marketing_campaign[[#This Row],[MntGoldProds]]+marketing_campaign[[#This Row],[MntSweetProducts]]+marketing_campaign[[#This Row],[MntFishProducts]]+marketing_campaign[[#This Row],[MntMeatProducts]]+marketing_campaign[[#This Row],[MntFruits]]+marketing_campaign[[#This Row],[MntWines]]</f>
        <v>2052</v>
      </c>
      <c r="W929">
        <v>1</v>
      </c>
      <c r="X929">
        <v>4</v>
      </c>
      <c r="Y929">
        <v>4</v>
      </c>
      <c r="Z929">
        <v>10</v>
      </c>
      <c r="AA929">
        <f t="shared" si="29"/>
        <v>19</v>
      </c>
      <c r="AB929" t="str" cm="1">
        <f t="array" ref="AB929">_xlfn.IFS(AND(AA929&gt;=0,AA929&lt;=15),"low purchase",AND(AA929&gt;=16,AA929&lt;=30),"mid purchase",AA929&gt;=31,"high purchase")</f>
        <v>mid purchase</v>
      </c>
      <c r="AC929">
        <v>2</v>
      </c>
      <c r="AD929" t="str">
        <f>IF(marketing_campaign[[#This Row],[NumWebVisitsMonth]]&gt;=5.3,"higher_webvists","lower_webvisits")</f>
        <v>lower_webvisits</v>
      </c>
      <c r="AE929">
        <v>0</v>
      </c>
      <c r="AF929">
        <v>1</v>
      </c>
      <c r="AG929">
        <v>0</v>
      </c>
      <c r="AH929">
        <v>0</v>
      </c>
      <c r="AI929">
        <v>0</v>
      </c>
      <c r="AJ929">
        <v>0</v>
      </c>
      <c r="AK929">
        <v>3</v>
      </c>
      <c r="AL929">
        <v>11</v>
      </c>
      <c r="AM929">
        <v>0</v>
      </c>
      <c r="AN929">
        <f>marketing_campaign[[#This Row],[AcceptedCmp2]]+marketing_campaign[[#This Row],[AcceptedCmp1]]+marketing_campaign[[#This Row],[AcceptedCmp5]]+marketing_campaign[[#This Row],[AcceptedCmp4]]+marketing_campaign[[#This Row],[AcceptedCmp3]]+marketing_campaign[[#This Row],[Response]]</f>
        <v>1</v>
      </c>
      <c r="AO929" t="str" cm="1">
        <f t="array" ref="AO92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930" spans="1:41" x14ac:dyDescent="0.35">
      <c r="A930">
        <v>10037</v>
      </c>
      <c r="B930">
        <v>1993</v>
      </c>
      <c r="C930">
        <f t="shared" ca="1" si="28"/>
        <v>33</v>
      </c>
      <c r="D930" t="str" cm="1">
        <f t="array" aca="1" ref="D93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930" t="s">
        <v>29</v>
      </c>
      <c r="F930" t="s">
        <v>30</v>
      </c>
      <c r="G930" cm="1">
        <f t="array" ref="G930">_xlfn.IFS(marketing_campaign[[#This Row],[Marital_Status]]="Single",K930+L930+1,marketing_campaign[[#This Row],[Marital_Status]]="Together",K930+L930+2,marketing_campaign[[#This Row],[Marital_Status]]="Alone",K930+L930+1,marketing_campaign[[#This Row],[Marital_Status]]="Married",K930+L930+2,marketing_campaign[[#This Row],[Marital_Status]]="Divorced",K930+L930+1,marketing_campaign[[#This Row],[Marital_Status]]="YOLO",K930+L930+1,marketing_campaign[[#This Row],[Marital_Status]]="Absurd",K930+L930+1,marketing_campaign[[#This Row],[Marital_Status]]="Widow",K930+L930+1)</f>
        <v>1</v>
      </c>
      <c r="H930" t="str" cm="1">
        <f t="array" ref="H930">_xlfn.IFS(marketing_campaign[[#This Row],[Family_size]]=1,"Family_with_one_child",marketing_campaign[[#This Row],[Family_size]]&gt;1,"Family_with_more_children")</f>
        <v>Family_with_one_child</v>
      </c>
      <c r="I930">
        <v>74293</v>
      </c>
      <c r="J930" t="str">
        <f>IF(marketing_campaign[[#This Row],[Income]]&gt;=Sheet21!B980,"high_income","low_income")</f>
        <v>high_income</v>
      </c>
      <c r="K930">
        <v>0</v>
      </c>
      <c r="L930">
        <v>0</v>
      </c>
      <c r="M930" s="1">
        <v>41763</v>
      </c>
      <c r="N930">
        <v>66</v>
      </c>
      <c r="O930" t="str" cm="1">
        <f t="array" ref="O930">_xlfn.IFS(AND(marketing_campaign[[#This Row],[Recency]]&gt;=0,marketing_campaign[[#This Row],[Recency]]&lt;=14),"Early Recency",AND(marketing_campaign[[#This Row],[Recency]]&gt;=15,marketing_campaign[[#This Row],[Recency]]&lt;=31),"Mid-Recency",marketing_campaign[[#This Row],[Recency]]&gt;=32,"high Recency")</f>
        <v>high Recency</v>
      </c>
      <c r="P930">
        <v>375</v>
      </c>
      <c r="Q930">
        <v>152</v>
      </c>
      <c r="R930">
        <v>335</v>
      </c>
      <c r="S930">
        <v>93</v>
      </c>
      <c r="T930">
        <v>91</v>
      </c>
      <c r="U930">
        <v>81</v>
      </c>
      <c r="V930">
        <f>marketing_campaign[[#This Row],[MntGoldProds]]+marketing_campaign[[#This Row],[MntSweetProducts]]+marketing_campaign[[#This Row],[MntFishProducts]]+marketing_campaign[[#This Row],[MntMeatProducts]]+marketing_campaign[[#This Row],[MntFruits]]+marketing_campaign[[#This Row],[MntWines]]</f>
        <v>1127</v>
      </c>
      <c r="W930">
        <v>1</v>
      </c>
      <c r="X930">
        <v>5</v>
      </c>
      <c r="Y930">
        <v>4</v>
      </c>
      <c r="Z930">
        <v>6</v>
      </c>
      <c r="AA930">
        <f t="shared" si="29"/>
        <v>16</v>
      </c>
      <c r="AB930" t="str" cm="1">
        <f t="array" ref="AB930">_xlfn.IFS(AND(AA930&gt;=0,AA930&lt;=15),"low purchase",AND(AA930&gt;=16,AA930&lt;=30),"mid purchase",AA930&gt;=31,"high purchase")</f>
        <v>mid purchase</v>
      </c>
      <c r="AC930">
        <v>2</v>
      </c>
      <c r="AD930" t="str">
        <f>IF(marketing_campaign[[#This Row],[NumWebVisitsMonth]]&gt;=5.3,"higher_webvists","lower_webvisits")</f>
        <v>lower_webvisits</v>
      </c>
      <c r="AE930">
        <v>0</v>
      </c>
      <c r="AF930">
        <v>0</v>
      </c>
      <c r="AG930">
        <v>0</v>
      </c>
      <c r="AH930">
        <v>0</v>
      </c>
      <c r="AI930">
        <v>0</v>
      </c>
      <c r="AJ930">
        <v>0</v>
      </c>
      <c r="AK930">
        <v>3</v>
      </c>
      <c r="AL930">
        <v>11</v>
      </c>
      <c r="AM930">
        <v>0</v>
      </c>
      <c r="AN930">
        <f>marketing_campaign[[#This Row],[AcceptedCmp2]]+marketing_campaign[[#This Row],[AcceptedCmp1]]+marketing_campaign[[#This Row],[AcceptedCmp5]]+marketing_campaign[[#This Row],[AcceptedCmp4]]+marketing_campaign[[#This Row],[AcceptedCmp3]]+marketing_campaign[[#This Row],[Response]]</f>
        <v>0</v>
      </c>
      <c r="AO930" t="str" cm="1">
        <f t="array" ref="AO93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31" spans="1:41" x14ac:dyDescent="0.35">
      <c r="A931">
        <v>10673</v>
      </c>
      <c r="B931">
        <v>1976</v>
      </c>
      <c r="C931">
        <f t="shared" ca="1" si="28"/>
        <v>50</v>
      </c>
      <c r="D931" t="str" cm="1">
        <f t="array" aca="1" ref="D93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31" t="s">
        <v>32</v>
      </c>
      <c r="F931" t="s">
        <v>33</v>
      </c>
      <c r="G931" cm="1">
        <f t="array" ref="G931">_xlfn.IFS(marketing_campaign[[#This Row],[Marital_Status]]="Single",K931+L931+1,marketing_campaign[[#This Row],[Marital_Status]]="Together",K931+L931+2,marketing_campaign[[#This Row],[Marital_Status]]="Alone",K931+L931+1,marketing_campaign[[#This Row],[Marital_Status]]="Married",K931+L931+2,marketing_campaign[[#This Row],[Marital_Status]]="Divorced",K931+L931+1,marketing_campaign[[#This Row],[Marital_Status]]="YOLO",K931+L931+1,marketing_campaign[[#This Row],[Marital_Status]]="Absurd",K931+L931+1,marketing_campaign[[#This Row],[Marital_Status]]="Widow",K931+L931+1)</f>
        <v>3</v>
      </c>
      <c r="H931" t="str" cm="1">
        <f t="array" ref="H931">_xlfn.IFS(marketing_campaign[[#This Row],[Family_size]]=1,"Family_with_one_child",marketing_campaign[[#This Row],[Family_size]]&gt;1,"Family_with_more_children")</f>
        <v>Family_with_more_children</v>
      </c>
      <c r="I931">
        <v>68397</v>
      </c>
      <c r="J931" t="str">
        <f>IF(marketing_campaign[[#This Row],[Income]]&gt;=Sheet21!B981,"high_income","low_income")</f>
        <v>high_income</v>
      </c>
      <c r="K931">
        <v>0</v>
      </c>
      <c r="L931">
        <v>1</v>
      </c>
      <c r="M931" s="1">
        <v>41595</v>
      </c>
      <c r="N931">
        <v>6</v>
      </c>
      <c r="O931" t="str" cm="1">
        <f t="array" ref="O931">_xlfn.IFS(AND(marketing_campaign[[#This Row],[Recency]]&gt;=0,marketing_campaign[[#This Row],[Recency]]&lt;=14),"Early Recency",AND(marketing_campaign[[#This Row],[Recency]]&gt;=15,marketing_campaign[[#This Row],[Recency]]&lt;=31),"Mid-Recency",marketing_campaign[[#This Row],[Recency]]&gt;=32,"high Recency")</f>
        <v>Early Recency</v>
      </c>
      <c r="P931">
        <v>760</v>
      </c>
      <c r="Q931">
        <v>80</v>
      </c>
      <c r="R931">
        <v>466</v>
      </c>
      <c r="S931">
        <v>17</v>
      </c>
      <c r="T931">
        <v>13</v>
      </c>
      <c r="U931">
        <v>80</v>
      </c>
      <c r="V931">
        <f>marketing_campaign[[#This Row],[MntGoldProds]]+marketing_campaign[[#This Row],[MntSweetProducts]]+marketing_campaign[[#This Row],[MntFishProducts]]+marketing_campaign[[#This Row],[MntMeatProducts]]+marketing_campaign[[#This Row],[MntFruits]]+marketing_campaign[[#This Row],[MntWines]]</f>
        <v>1416</v>
      </c>
      <c r="W931">
        <v>1</v>
      </c>
      <c r="X931">
        <v>6</v>
      </c>
      <c r="Y931">
        <v>9</v>
      </c>
      <c r="Z931">
        <v>5</v>
      </c>
      <c r="AA931">
        <f t="shared" si="29"/>
        <v>21</v>
      </c>
      <c r="AB931" t="str" cm="1">
        <f t="array" ref="AB931">_xlfn.IFS(AND(AA931&gt;=0,AA931&lt;=15),"low purchase",AND(AA931&gt;=16,AA931&lt;=30),"mid purchase",AA931&gt;=31,"high purchase")</f>
        <v>mid purchase</v>
      </c>
      <c r="AC931">
        <v>3</v>
      </c>
      <c r="AD931" t="str">
        <f>IF(marketing_campaign[[#This Row],[NumWebVisitsMonth]]&gt;=5.3,"higher_webvists","lower_webvisits")</f>
        <v>lower_webvisits</v>
      </c>
      <c r="AE931">
        <v>0</v>
      </c>
      <c r="AF931">
        <v>0</v>
      </c>
      <c r="AG931">
        <v>0</v>
      </c>
      <c r="AH931">
        <v>0</v>
      </c>
      <c r="AI931">
        <v>0</v>
      </c>
      <c r="AJ931">
        <v>0</v>
      </c>
      <c r="AK931">
        <v>3</v>
      </c>
      <c r="AL931">
        <v>11</v>
      </c>
      <c r="AM931">
        <v>0</v>
      </c>
      <c r="AN931">
        <f>marketing_campaign[[#This Row],[AcceptedCmp2]]+marketing_campaign[[#This Row],[AcceptedCmp1]]+marketing_campaign[[#This Row],[AcceptedCmp5]]+marketing_campaign[[#This Row],[AcceptedCmp4]]+marketing_campaign[[#This Row],[AcceptedCmp3]]+marketing_campaign[[#This Row],[Response]]</f>
        <v>0</v>
      </c>
      <c r="AO931" t="str" cm="1">
        <f t="array" ref="AO93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32" spans="1:41" x14ac:dyDescent="0.35">
      <c r="A932">
        <v>5303</v>
      </c>
      <c r="B932">
        <v>1974</v>
      </c>
      <c r="C932">
        <f t="shared" ca="1" si="28"/>
        <v>52</v>
      </c>
      <c r="D932" t="str" cm="1">
        <f t="array" aca="1" ref="D93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32" t="s">
        <v>32</v>
      </c>
      <c r="F932" t="s">
        <v>31</v>
      </c>
      <c r="G932" cm="1">
        <f t="array" ref="G932">_xlfn.IFS(marketing_campaign[[#This Row],[Marital_Status]]="Single",K932+L932+1,marketing_campaign[[#This Row],[Marital_Status]]="Together",K932+L932+2,marketing_campaign[[#This Row],[Marital_Status]]="Alone",K932+L932+1,marketing_campaign[[#This Row],[Marital_Status]]="Married",K932+L932+2,marketing_campaign[[#This Row],[Marital_Status]]="Divorced",K932+L932+1,marketing_campaign[[#This Row],[Marital_Status]]="YOLO",K932+L932+1,marketing_campaign[[#This Row],[Marital_Status]]="Absurd",K932+L932+1,marketing_campaign[[#This Row],[Marital_Status]]="Widow",K932+L932+1)</f>
        <v>2</v>
      </c>
      <c r="H932" t="str" cm="1">
        <f t="array" ref="H932">_xlfn.IFS(marketing_campaign[[#This Row],[Family_size]]=1,"Family_with_one_child",marketing_campaign[[#This Row],[Family_size]]&gt;1,"Family_with_more_children")</f>
        <v>Family_with_more_children</v>
      </c>
      <c r="I932">
        <v>79632</v>
      </c>
      <c r="J932" t="str">
        <f>IF(marketing_campaign[[#This Row],[Income]]&gt;=Sheet21!B982,"high_income","low_income")</f>
        <v>high_income</v>
      </c>
      <c r="K932">
        <v>0</v>
      </c>
      <c r="L932">
        <v>0</v>
      </c>
      <c r="M932" s="1">
        <v>41737</v>
      </c>
      <c r="N932">
        <v>42</v>
      </c>
      <c r="O932" t="str" cm="1">
        <f t="array" ref="O932">_xlfn.IFS(AND(marketing_campaign[[#This Row],[Recency]]&gt;=0,marketing_campaign[[#This Row],[Recency]]&lt;=14),"Early Recency",AND(marketing_campaign[[#This Row],[Recency]]&gt;=15,marketing_campaign[[#This Row],[Recency]]&lt;=31),"Mid-Recency",marketing_campaign[[#This Row],[Recency]]&gt;=32,"high Recency")</f>
        <v>high Recency</v>
      </c>
      <c r="P932">
        <v>471</v>
      </c>
      <c r="Q932">
        <v>0</v>
      </c>
      <c r="R932">
        <v>510</v>
      </c>
      <c r="S932">
        <v>99</v>
      </c>
      <c r="T932">
        <v>21</v>
      </c>
      <c r="U932">
        <v>12</v>
      </c>
      <c r="V932">
        <f>marketing_campaign[[#This Row],[MntGoldProds]]+marketing_campaign[[#This Row],[MntSweetProducts]]+marketing_campaign[[#This Row],[MntFishProducts]]+marketing_campaign[[#This Row],[MntMeatProducts]]+marketing_campaign[[#This Row],[MntFruits]]+marketing_campaign[[#This Row],[MntWines]]</f>
        <v>1113</v>
      </c>
      <c r="W932">
        <v>1</v>
      </c>
      <c r="X932">
        <v>6</v>
      </c>
      <c r="Y932">
        <v>4</v>
      </c>
      <c r="Z932">
        <v>9</v>
      </c>
      <c r="AA932">
        <f t="shared" si="29"/>
        <v>20</v>
      </c>
      <c r="AB932" t="str" cm="1">
        <f t="array" ref="AB932">_xlfn.IFS(AND(AA932&gt;=0,AA932&lt;=15),"low purchase",AND(AA932&gt;=16,AA932&lt;=30),"mid purchase",AA932&gt;=31,"high purchase")</f>
        <v>mid purchase</v>
      </c>
      <c r="AC932">
        <v>2</v>
      </c>
      <c r="AD932" t="str">
        <f>IF(marketing_campaign[[#This Row],[NumWebVisitsMonth]]&gt;=5.3,"higher_webvists","lower_webvisits")</f>
        <v>lower_webvisits</v>
      </c>
      <c r="AE932">
        <v>0</v>
      </c>
      <c r="AF932">
        <v>0</v>
      </c>
      <c r="AG932">
        <v>0</v>
      </c>
      <c r="AH932">
        <v>0</v>
      </c>
      <c r="AI932">
        <v>0</v>
      </c>
      <c r="AJ932">
        <v>0</v>
      </c>
      <c r="AK932">
        <v>3</v>
      </c>
      <c r="AL932">
        <v>11</v>
      </c>
      <c r="AM932">
        <v>0</v>
      </c>
      <c r="AN932">
        <f>marketing_campaign[[#This Row],[AcceptedCmp2]]+marketing_campaign[[#This Row],[AcceptedCmp1]]+marketing_campaign[[#This Row],[AcceptedCmp5]]+marketing_campaign[[#This Row],[AcceptedCmp4]]+marketing_campaign[[#This Row],[AcceptedCmp3]]+marketing_campaign[[#This Row],[Response]]</f>
        <v>0</v>
      </c>
      <c r="AO932" t="str" cm="1">
        <f t="array" ref="AO93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33" spans="1:41" x14ac:dyDescent="0.35">
      <c r="A933">
        <v>538</v>
      </c>
      <c r="B933">
        <v>1989</v>
      </c>
      <c r="C933">
        <f t="shared" ca="1" si="28"/>
        <v>37</v>
      </c>
      <c r="D933" t="str" cm="1">
        <f t="array" aca="1" ref="D93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933" t="s">
        <v>29</v>
      </c>
      <c r="F933" t="s">
        <v>30</v>
      </c>
      <c r="G933" cm="1">
        <f t="array" ref="G933">_xlfn.IFS(marketing_campaign[[#This Row],[Marital_Status]]="Single",K933+L933+1,marketing_campaign[[#This Row],[Marital_Status]]="Together",K933+L933+2,marketing_campaign[[#This Row],[Marital_Status]]="Alone",K933+L933+1,marketing_campaign[[#This Row],[Marital_Status]]="Married",K933+L933+2,marketing_campaign[[#This Row],[Marital_Status]]="Divorced",K933+L933+1,marketing_campaign[[#This Row],[Marital_Status]]="YOLO",K933+L933+1,marketing_campaign[[#This Row],[Marital_Status]]="Absurd",K933+L933+1,marketing_campaign[[#This Row],[Marital_Status]]="Widow",K933+L933+1)</f>
        <v>2</v>
      </c>
      <c r="H933" t="str" cm="1">
        <f t="array" ref="H933">_xlfn.IFS(marketing_campaign[[#This Row],[Family_size]]=1,"Family_with_one_child",marketing_campaign[[#This Row],[Family_size]]&gt;1,"Family_with_more_children")</f>
        <v>Family_with_more_children</v>
      </c>
      <c r="I933">
        <v>46107</v>
      </c>
      <c r="J933" t="str">
        <f>IF(marketing_campaign[[#This Row],[Income]]&gt;=Sheet21!B983,"high_income","low_income")</f>
        <v>high_income</v>
      </c>
      <c r="K933">
        <v>1</v>
      </c>
      <c r="L933">
        <v>0</v>
      </c>
      <c r="M933" s="1">
        <v>41680</v>
      </c>
      <c r="N933">
        <v>78</v>
      </c>
      <c r="O933" t="str" cm="1">
        <f t="array" ref="O933">_xlfn.IFS(AND(marketing_campaign[[#This Row],[Recency]]&gt;=0,marketing_campaign[[#This Row],[Recency]]&lt;=14),"Early Recency",AND(marketing_campaign[[#This Row],[Recency]]&gt;=15,marketing_campaign[[#This Row],[Recency]]&lt;=31),"Mid-Recency",marketing_campaign[[#This Row],[Recency]]&gt;=32,"high Recency")</f>
        <v>high Recency</v>
      </c>
      <c r="P933">
        <v>31</v>
      </c>
      <c r="Q933">
        <v>9</v>
      </c>
      <c r="R933">
        <v>27</v>
      </c>
      <c r="S933">
        <v>16</v>
      </c>
      <c r="T933">
        <v>9</v>
      </c>
      <c r="U933">
        <v>33</v>
      </c>
      <c r="V933">
        <f>marketing_campaign[[#This Row],[MntGoldProds]]+marketing_campaign[[#This Row],[MntSweetProducts]]+marketing_campaign[[#This Row],[MntFishProducts]]+marketing_campaign[[#This Row],[MntMeatProducts]]+marketing_campaign[[#This Row],[MntFruits]]+marketing_campaign[[#This Row],[MntWines]]</f>
        <v>125</v>
      </c>
      <c r="W933">
        <v>1</v>
      </c>
      <c r="X933">
        <v>1</v>
      </c>
      <c r="Y933">
        <v>1</v>
      </c>
      <c r="Z933">
        <v>4</v>
      </c>
      <c r="AA933">
        <f t="shared" si="29"/>
        <v>7</v>
      </c>
      <c r="AB933" t="str" cm="1">
        <f t="array" ref="AB933">_xlfn.IFS(AND(AA933&gt;=0,AA933&lt;=15),"low purchase",AND(AA933&gt;=16,AA933&lt;=30),"mid purchase",AA933&gt;=31,"high purchase")</f>
        <v>low purchase</v>
      </c>
      <c r="AC933">
        <v>3</v>
      </c>
      <c r="AD933" t="str">
        <f>IF(marketing_campaign[[#This Row],[NumWebVisitsMonth]]&gt;=5.3,"higher_webvists","lower_webvisits")</f>
        <v>lower_webvisits</v>
      </c>
      <c r="AE933">
        <v>0</v>
      </c>
      <c r="AF933">
        <v>0</v>
      </c>
      <c r="AG933">
        <v>0</v>
      </c>
      <c r="AH933">
        <v>0</v>
      </c>
      <c r="AI933">
        <v>0</v>
      </c>
      <c r="AJ933">
        <v>0</v>
      </c>
      <c r="AK933">
        <v>3</v>
      </c>
      <c r="AL933">
        <v>11</v>
      </c>
      <c r="AM933">
        <v>0</v>
      </c>
      <c r="AN933">
        <f>marketing_campaign[[#This Row],[AcceptedCmp2]]+marketing_campaign[[#This Row],[AcceptedCmp1]]+marketing_campaign[[#This Row],[AcceptedCmp5]]+marketing_campaign[[#This Row],[AcceptedCmp4]]+marketing_campaign[[#This Row],[AcceptedCmp3]]+marketing_campaign[[#This Row],[Response]]</f>
        <v>0</v>
      </c>
      <c r="AO933" t="str" cm="1">
        <f t="array" ref="AO93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34" spans="1:41" x14ac:dyDescent="0.35">
      <c r="A934">
        <v>7922</v>
      </c>
      <c r="B934">
        <v>1951</v>
      </c>
      <c r="C934">
        <f t="shared" ca="1" si="28"/>
        <v>75</v>
      </c>
      <c r="D934" t="str" cm="1">
        <f t="array" aca="1" ref="D93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34" t="s">
        <v>32</v>
      </c>
      <c r="F934" t="s">
        <v>30</v>
      </c>
      <c r="G934" cm="1">
        <f t="array" ref="G934">_xlfn.IFS(marketing_campaign[[#This Row],[Marital_Status]]="Single",K934+L934+1,marketing_campaign[[#This Row],[Marital_Status]]="Together",K934+L934+2,marketing_campaign[[#This Row],[Marital_Status]]="Alone",K934+L934+1,marketing_campaign[[#This Row],[Marital_Status]]="Married",K934+L934+2,marketing_campaign[[#This Row],[Marital_Status]]="Divorced",K934+L934+1,marketing_campaign[[#This Row],[Marital_Status]]="YOLO",K934+L934+1,marketing_campaign[[#This Row],[Marital_Status]]="Absurd",K934+L934+1,marketing_campaign[[#This Row],[Marital_Status]]="Widow",K934+L934+1)</f>
        <v>2</v>
      </c>
      <c r="H934" t="str" cm="1">
        <f t="array" ref="H934">_xlfn.IFS(marketing_campaign[[#This Row],[Family_size]]=1,"Family_with_one_child",marketing_campaign[[#This Row],[Family_size]]&gt;1,"Family_with_more_children")</f>
        <v>Family_with_more_children</v>
      </c>
      <c r="I934">
        <v>64950</v>
      </c>
      <c r="J934" t="str">
        <f>IF(marketing_campaign[[#This Row],[Income]]&gt;=Sheet21!B984,"high_income","low_income")</f>
        <v>high_income</v>
      </c>
      <c r="K934">
        <v>0</v>
      </c>
      <c r="L934">
        <v>1</v>
      </c>
      <c r="M934" s="1">
        <v>41133</v>
      </c>
      <c r="N934">
        <v>29</v>
      </c>
      <c r="O934" t="str" cm="1">
        <f t="array" ref="O934">_xlfn.IFS(AND(marketing_campaign[[#This Row],[Recency]]&gt;=0,marketing_campaign[[#This Row],[Recency]]&lt;=14),"Early Recency",AND(marketing_campaign[[#This Row],[Recency]]&gt;=15,marketing_campaign[[#This Row],[Recency]]&lt;=31),"Mid-Recency",marketing_campaign[[#This Row],[Recency]]&gt;=32,"high Recency")</f>
        <v>Mid-Recency</v>
      </c>
      <c r="P934">
        <v>819</v>
      </c>
      <c r="Q934">
        <v>0</v>
      </c>
      <c r="R934">
        <v>72</v>
      </c>
      <c r="S934">
        <v>12</v>
      </c>
      <c r="T934">
        <v>0</v>
      </c>
      <c r="U934">
        <v>63</v>
      </c>
      <c r="V934">
        <f>marketing_campaign[[#This Row],[MntGoldProds]]+marketing_campaign[[#This Row],[MntSweetProducts]]+marketing_campaign[[#This Row],[MntFishProducts]]+marketing_campaign[[#This Row],[MntMeatProducts]]+marketing_campaign[[#This Row],[MntFruits]]+marketing_campaign[[#This Row],[MntWines]]</f>
        <v>966</v>
      </c>
      <c r="W934">
        <v>2</v>
      </c>
      <c r="X934">
        <v>11</v>
      </c>
      <c r="Y934">
        <v>2</v>
      </c>
      <c r="Z934">
        <v>10</v>
      </c>
      <c r="AA934">
        <f t="shared" si="29"/>
        <v>25</v>
      </c>
      <c r="AB934" t="str" cm="1">
        <f t="array" ref="AB934">_xlfn.IFS(AND(AA934&gt;=0,AA934&lt;=15),"low purchase",AND(AA934&gt;=16,AA934&lt;=30),"mid purchase",AA934&gt;=31,"high purchase")</f>
        <v>mid purchase</v>
      </c>
      <c r="AC934">
        <v>7</v>
      </c>
      <c r="AD934" t="str">
        <f>IF(marketing_campaign[[#This Row],[NumWebVisitsMonth]]&gt;=5.3,"higher_webvists","lower_webvisits")</f>
        <v>higher_webvists</v>
      </c>
      <c r="AE934">
        <v>0</v>
      </c>
      <c r="AF934">
        <v>1</v>
      </c>
      <c r="AG934">
        <v>0</v>
      </c>
      <c r="AH934">
        <v>0</v>
      </c>
      <c r="AI934">
        <v>0</v>
      </c>
      <c r="AJ934">
        <v>0</v>
      </c>
      <c r="AK934">
        <v>3</v>
      </c>
      <c r="AL934">
        <v>11</v>
      </c>
      <c r="AM934">
        <v>0</v>
      </c>
      <c r="AN934">
        <f>marketing_campaign[[#This Row],[AcceptedCmp2]]+marketing_campaign[[#This Row],[AcceptedCmp1]]+marketing_campaign[[#This Row],[AcceptedCmp5]]+marketing_campaign[[#This Row],[AcceptedCmp4]]+marketing_campaign[[#This Row],[AcceptedCmp3]]+marketing_campaign[[#This Row],[Response]]</f>
        <v>1</v>
      </c>
      <c r="AO934" t="str" cm="1">
        <f t="array" ref="AO93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935" spans="1:41" x14ac:dyDescent="0.35">
      <c r="A935">
        <v>5692</v>
      </c>
      <c r="B935">
        <v>1989</v>
      </c>
      <c r="C935">
        <f t="shared" ca="1" si="28"/>
        <v>37</v>
      </c>
      <c r="D935" t="str" cm="1">
        <f t="array" aca="1" ref="D93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935" t="s">
        <v>36</v>
      </c>
      <c r="F935" t="s">
        <v>33</v>
      </c>
      <c r="G935" cm="1">
        <f t="array" ref="G935">_xlfn.IFS(marketing_campaign[[#This Row],[Marital_Status]]="Single",K935+L935+1,marketing_campaign[[#This Row],[Marital_Status]]="Together",K935+L935+2,marketing_campaign[[#This Row],[Marital_Status]]="Alone",K935+L935+1,marketing_campaign[[#This Row],[Marital_Status]]="Married",K935+L935+2,marketing_campaign[[#This Row],[Marital_Status]]="Divorced",K935+L935+1,marketing_campaign[[#This Row],[Marital_Status]]="YOLO",K935+L935+1,marketing_campaign[[#This Row],[Marital_Status]]="Absurd",K935+L935+1,marketing_campaign[[#This Row],[Marital_Status]]="Widow",K935+L935+1)</f>
        <v>3</v>
      </c>
      <c r="H935" t="str" cm="1">
        <f t="array" ref="H935">_xlfn.IFS(marketing_campaign[[#This Row],[Family_size]]=1,"Family_with_one_child",marketing_campaign[[#This Row],[Family_size]]&gt;1,"Family_with_more_children")</f>
        <v>Family_with_more_children</v>
      </c>
      <c r="I935">
        <v>25443</v>
      </c>
      <c r="J935" t="str">
        <f>IF(marketing_campaign[[#This Row],[Income]]&gt;=Sheet21!B985,"high_income","low_income")</f>
        <v>high_income</v>
      </c>
      <c r="K935">
        <v>1</v>
      </c>
      <c r="L935">
        <v>0</v>
      </c>
      <c r="M935" s="1">
        <v>41265</v>
      </c>
      <c r="N935">
        <v>82</v>
      </c>
      <c r="O935" t="str" cm="1">
        <f t="array" ref="O935">_xlfn.IFS(AND(marketing_campaign[[#This Row],[Recency]]&gt;=0,marketing_campaign[[#This Row],[Recency]]&lt;=14),"Early Recency",AND(marketing_campaign[[#This Row],[Recency]]&gt;=15,marketing_campaign[[#This Row],[Recency]]&lt;=31),"Mid-Recency",marketing_campaign[[#This Row],[Recency]]&gt;=32,"high Recency")</f>
        <v>high Recency</v>
      </c>
      <c r="P935">
        <v>1</v>
      </c>
      <c r="Q935">
        <v>4</v>
      </c>
      <c r="R935">
        <v>3</v>
      </c>
      <c r="S935">
        <v>8</v>
      </c>
      <c r="T935">
        <v>9</v>
      </c>
      <c r="U935">
        <v>7</v>
      </c>
      <c r="V935">
        <f>marketing_campaign[[#This Row],[MntGoldProds]]+marketing_campaign[[#This Row],[MntSweetProducts]]+marketing_campaign[[#This Row],[MntFishProducts]]+marketing_campaign[[#This Row],[MntMeatProducts]]+marketing_campaign[[#This Row],[MntFruits]]+marketing_campaign[[#This Row],[MntWines]]</f>
        <v>32</v>
      </c>
      <c r="W935">
        <v>1</v>
      </c>
      <c r="X935">
        <v>1</v>
      </c>
      <c r="Y935">
        <v>0</v>
      </c>
      <c r="Z935">
        <v>3</v>
      </c>
      <c r="AA935">
        <f t="shared" si="29"/>
        <v>5</v>
      </c>
      <c r="AB935" t="str" cm="1">
        <f t="array" ref="AB935">_xlfn.IFS(AND(AA935&gt;=0,AA935&lt;=15),"low purchase",AND(AA935&gt;=16,AA935&lt;=30),"mid purchase",AA935&gt;=31,"high purchase")</f>
        <v>low purchase</v>
      </c>
      <c r="AC935">
        <v>8</v>
      </c>
      <c r="AD935" t="str">
        <f>IF(marketing_campaign[[#This Row],[NumWebVisitsMonth]]&gt;=5.3,"higher_webvists","lower_webvisits")</f>
        <v>higher_webvists</v>
      </c>
      <c r="AE935">
        <v>0</v>
      </c>
      <c r="AF935">
        <v>0</v>
      </c>
      <c r="AG935">
        <v>0</v>
      </c>
      <c r="AH935">
        <v>0</v>
      </c>
      <c r="AI935">
        <v>0</v>
      </c>
      <c r="AJ935">
        <v>0</v>
      </c>
      <c r="AK935">
        <v>3</v>
      </c>
      <c r="AL935">
        <v>11</v>
      </c>
      <c r="AM935">
        <v>0</v>
      </c>
      <c r="AN935">
        <f>marketing_campaign[[#This Row],[AcceptedCmp2]]+marketing_campaign[[#This Row],[AcceptedCmp1]]+marketing_campaign[[#This Row],[AcceptedCmp5]]+marketing_campaign[[#This Row],[AcceptedCmp4]]+marketing_campaign[[#This Row],[AcceptedCmp3]]+marketing_campaign[[#This Row],[Response]]</f>
        <v>0</v>
      </c>
      <c r="AO935" t="str" cm="1">
        <f t="array" ref="AO93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36" spans="1:41" x14ac:dyDescent="0.35">
      <c r="A936">
        <v>4843</v>
      </c>
      <c r="B936">
        <v>1952</v>
      </c>
      <c r="C936">
        <f t="shared" ca="1" si="28"/>
        <v>74</v>
      </c>
      <c r="D936" t="str" cm="1">
        <f t="array" aca="1" ref="D93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36" t="s">
        <v>29</v>
      </c>
      <c r="F936" t="s">
        <v>30</v>
      </c>
      <c r="G936" cm="1">
        <f t="array" ref="G936">_xlfn.IFS(marketing_campaign[[#This Row],[Marital_Status]]="Single",K936+L936+1,marketing_campaign[[#This Row],[Marital_Status]]="Together",K936+L936+2,marketing_campaign[[#This Row],[Marital_Status]]="Alone",K936+L936+1,marketing_campaign[[#This Row],[Marital_Status]]="Married",K936+L936+2,marketing_campaign[[#This Row],[Marital_Status]]="Divorced",K936+L936+1,marketing_campaign[[#This Row],[Marital_Status]]="YOLO",K936+L936+1,marketing_campaign[[#This Row],[Marital_Status]]="Absurd",K936+L936+1,marketing_campaign[[#This Row],[Marital_Status]]="Widow",K936+L936+1)</f>
        <v>1</v>
      </c>
      <c r="H936" t="str" cm="1">
        <f t="array" ref="H936">_xlfn.IFS(marketing_campaign[[#This Row],[Family_size]]=1,"Family_with_one_child",marketing_campaign[[#This Row],[Family_size]]&gt;1,"Family_with_more_children")</f>
        <v>Family_with_one_child</v>
      </c>
      <c r="I936">
        <v>75127</v>
      </c>
      <c r="J936" t="str">
        <f>IF(marketing_campaign[[#This Row],[Income]]&gt;=Sheet21!B986,"high_income","low_income")</f>
        <v>high_income</v>
      </c>
      <c r="K936">
        <v>0</v>
      </c>
      <c r="L936">
        <v>0</v>
      </c>
      <c r="M936" s="1">
        <v>41781</v>
      </c>
      <c r="N936">
        <v>92</v>
      </c>
      <c r="O936" t="str" cm="1">
        <f t="array" ref="O936">_xlfn.IFS(AND(marketing_campaign[[#This Row],[Recency]]&gt;=0,marketing_campaign[[#This Row],[Recency]]&lt;=14),"Early Recency",AND(marketing_campaign[[#This Row],[Recency]]&gt;=15,marketing_campaign[[#This Row],[Recency]]&lt;=31),"Mid-Recency",marketing_campaign[[#This Row],[Recency]]&gt;=32,"high Recency")</f>
        <v>high Recency</v>
      </c>
      <c r="P936">
        <v>203</v>
      </c>
      <c r="Q936">
        <v>35</v>
      </c>
      <c r="R936">
        <v>305</v>
      </c>
      <c r="S936">
        <v>46</v>
      </c>
      <c r="T936">
        <v>17</v>
      </c>
      <c r="U936">
        <v>227</v>
      </c>
      <c r="V936">
        <f>marketing_campaign[[#This Row],[MntGoldProds]]+marketing_campaign[[#This Row],[MntSweetProducts]]+marketing_campaign[[#This Row],[MntFishProducts]]+marketing_campaign[[#This Row],[MntMeatProducts]]+marketing_campaign[[#This Row],[MntFruits]]+marketing_campaign[[#This Row],[MntWines]]</f>
        <v>833</v>
      </c>
      <c r="W936">
        <v>1</v>
      </c>
      <c r="X936">
        <v>2</v>
      </c>
      <c r="Y936">
        <v>11</v>
      </c>
      <c r="Z936">
        <v>5</v>
      </c>
      <c r="AA936">
        <f t="shared" si="29"/>
        <v>19</v>
      </c>
      <c r="AB936" t="str" cm="1">
        <f t="array" ref="AB936">_xlfn.IFS(AND(AA936&gt;=0,AA936&lt;=15),"low purchase",AND(AA936&gt;=16,AA936&lt;=30),"mid purchase",AA936&gt;=31,"high purchase")</f>
        <v>mid purchase</v>
      </c>
      <c r="AC936">
        <v>1</v>
      </c>
      <c r="AD936" t="str">
        <f>IF(marketing_campaign[[#This Row],[NumWebVisitsMonth]]&gt;=5.3,"higher_webvists","lower_webvisits")</f>
        <v>lower_webvisits</v>
      </c>
      <c r="AE936">
        <v>0</v>
      </c>
      <c r="AF936">
        <v>0</v>
      </c>
      <c r="AG936">
        <v>0</v>
      </c>
      <c r="AH936">
        <v>0</v>
      </c>
      <c r="AI936">
        <v>0</v>
      </c>
      <c r="AJ936">
        <v>0</v>
      </c>
      <c r="AK936">
        <v>3</v>
      </c>
      <c r="AL936">
        <v>11</v>
      </c>
      <c r="AM936">
        <v>0</v>
      </c>
      <c r="AN936">
        <f>marketing_campaign[[#This Row],[AcceptedCmp2]]+marketing_campaign[[#This Row],[AcceptedCmp1]]+marketing_campaign[[#This Row],[AcceptedCmp5]]+marketing_campaign[[#This Row],[AcceptedCmp4]]+marketing_campaign[[#This Row],[AcceptedCmp3]]+marketing_campaign[[#This Row],[Response]]</f>
        <v>0</v>
      </c>
      <c r="AO936" t="str" cm="1">
        <f t="array" ref="AO93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37" spans="1:41" x14ac:dyDescent="0.35">
      <c r="A937">
        <v>6383</v>
      </c>
      <c r="B937">
        <v>1971</v>
      </c>
      <c r="C937">
        <f t="shared" ca="1" si="28"/>
        <v>55</v>
      </c>
      <c r="D937" t="str" cm="1">
        <f t="array" aca="1" ref="D93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37" t="s">
        <v>32</v>
      </c>
      <c r="F937" t="s">
        <v>31</v>
      </c>
      <c r="G937" cm="1">
        <f t="array" ref="G937">_xlfn.IFS(marketing_campaign[[#This Row],[Marital_Status]]="Single",K937+L937+1,marketing_campaign[[#This Row],[Marital_Status]]="Together",K937+L937+2,marketing_campaign[[#This Row],[Marital_Status]]="Alone",K937+L937+1,marketing_campaign[[#This Row],[Marital_Status]]="Married",K937+L937+2,marketing_campaign[[#This Row],[Marital_Status]]="Divorced",K937+L937+1,marketing_campaign[[#This Row],[Marital_Status]]="YOLO",K937+L937+1,marketing_campaign[[#This Row],[Marital_Status]]="Absurd",K937+L937+1,marketing_campaign[[#This Row],[Marital_Status]]="Widow",K937+L937+1)</f>
        <v>3</v>
      </c>
      <c r="H937" t="str" cm="1">
        <f t="array" ref="H937">_xlfn.IFS(marketing_campaign[[#This Row],[Family_size]]=1,"Family_with_one_child",marketing_campaign[[#This Row],[Family_size]]&gt;1,"Family_with_more_children")</f>
        <v>Family_with_more_children</v>
      </c>
      <c r="I937">
        <v>32892</v>
      </c>
      <c r="J937" t="str">
        <f>IF(marketing_campaign[[#This Row],[Income]]&gt;=Sheet21!B987,"high_income","low_income")</f>
        <v>high_income</v>
      </c>
      <c r="K937">
        <v>1</v>
      </c>
      <c r="L937">
        <v>0</v>
      </c>
      <c r="M937" s="1">
        <v>41784</v>
      </c>
      <c r="N937">
        <v>78</v>
      </c>
      <c r="O937" t="str" cm="1">
        <f t="array" ref="O937">_xlfn.IFS(AND(marketing_campaign[[#This Row],[Recency]]&gt;=0,marketing_campaign[[#This Row],[Recency]]&lt;=14),"Early Recency",AND(marketing_campaign[[#This Row],[Recency]]&gt;=15,marketing_campaign[[#This Row],[Recency]]&lt;=31),"Mid-Recency",marketing_campaign[[#This Row],[Recency]]&gt;=32,"high Recency")</f>
        <v>high Recency</v>
      </c>
      <c r="P937">
        <v>26</v>
      </c>
      <c r="Q937">
        <v>0</v>
      </c>
      <c r="R937">
        <v>15</v>
      </c>
      <c r="S937">
        <v>2</v>
      </c>
      <c r="T937">
        <v>1</v>
      </c>
      <c r="U937">
        <v>2</v>
      </c>
      <c r="V937">
        <f>marketing_campaign[[#This Row],[MntGoldProds]]+marketing_campaign[[#This Row],[MntSweetProducts]]+marketing_campaign[[#This Row],[MntFishProducts]]+marketing_campaign[[#This Row],[MntMeatProducts]]+marketing_campaign[[#This Row],[MntFruits]]+marketing_campaign[[#This Row],[MntWines]]</f>
        <v>46</v>
      </c>
      <c r="W937">
        <v>2</v>
      </c>
      <c r="X937">
        <v>3</v>
      </c>
      <c r="Y937">
        <v>0</v>
      </c>
      <c r="Z937">
        <v>3</v>
      </c>
      <c r="AA937">
        <f t="shared" si="29"/>
        <v>8</v>
      </c>
      <c r="AB937" t="str" cm="1">
        <f t="array" ref="AB937">_xlfn.IFS(AND(AA937&gt;=0,AA937&lt;=15),"low purchase",AND(AA937&gt;=16,AA937&lt;=30),"mid purchase",AA937&gt;=31,"high purchase")</f>
        <v>low purchase</v>
      </c>
      <c r="AC937">
        <v>8</v>
      </c>
      <c r="AD937" t="str">
        <f>IF(marketing_campaign[[#This Row],[NumWebVisitsMonth]]&gt;=5.3,"higher_webvists","lower_webvisits")</f>
        <v>higher_webvists</v>
      </c>
      <c r="AE937">
        <v>0</v>
      </c>
      <c r="AF937">
        <v>0</v>
      </c>
      <c r="AG937">
        <v>0</v>
      </c>
      <c r="AH937">
        <v>0</v>
      </c>
      <c r="AI937">
        <v>0</v>
      </c>
      <c r="AJ937">
        <v>0</v>
      </c>
      <c r="AK937">
        <v>3</v>
      </c>
      <c r="AL937">
        <v>11</v>
      </c>
      <c r="AM937">
        <v>0</v>
      </c>
      <c r="AN937">
        <f>marketing_campaign[[#This Row],[AcceptedCmp2]]+marketing_campaign[[#This Row],[AcceptedCmp1]]+marketing_campaign[[#This Row],[AcceptedCmp5]]+marketing_campaign[[#This Row],[AcceptedCmp4]]+marketing_campaign[[#This Row],[AcceptedCmp3]]+marketing_campaign[[#This Row],[Response]]</f>
        <v>0</v>
      </c>
      <c r="AO937" t="str" cm="1">
        <f t="array" ref="AO93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38" spans="1:41" x14ac:dyDescent="0.35">
      <c r="A938">
        <v>1628</v>
      </c>
      <c r="B938">
        <v>1971</v>
      </c>
      <c r="C938">
        <f t="shared" ca="1" si="28"/>
        <v>55</v>
      </c>
      <c r="D938" t="str" cm="1">
        <f t="array" aca="1" ref="D93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38" t="s">
        <v>29</v>
      </c>
      <c r="F938" t="s">
        <v>31</v>
      </c>
      <c r="G938" cm="1">
        <f t="array" ref="G938">_xlfn.IFS(marketing_campaign[[#This Row],[Marital_Status]]="Single",K938+L938+1,marketing_campaign[[#This Row],[Marital_Status]]="Together",K938+L938+2,marketing_campaign[[#This Row],[Marital_Status]]="Alone",K938+L938+1,marketing_campaign[[#This Row],[Marital_Status]]="Married",K938+L938+2,marketing_campaign[[#This Row],[Marital_Status]]="Divorced",K938+L938+1,marketing_campaign[[#This Row],[Marital_Status]]="YOLO",K938+L938+1,marketing_campaign[[#This Row],[Marital_Status]]="Absurd",K938+L938+1,marketing_campaign[[#This Row],[Marital_Status]]="Widow",K938+L938+1)</f>
        <v>2</v>
      </c>
      <c r="H938" t="str" cm="1">
        <f t="array" ref="H938">_xlfn.IFS(marketing_campaign[[#This Row],[Family_size]]=1,"Family_with_one_child",marketing_campaign[[#This Row],[Family_size]]&gt;1,"Family_with_more_children")</f>
        <v>Family_with_more_children</v>
      </c>
      <c r="I938">
        <v>71796</v>
      </c>
      <c r="J938" t="str">
        <f>IF(marketing_campaign[[#This Row],[Income]]&gt;=Sheet21!B988,"high_income","low_income")</f>
        <v>high_income</v>
      </c>
      <c r="K938">
        <v>0</v>
      </c>
      <c r="L938">
        <v>0</v>
      </c>
      <c r="M938" s="1">
        <v>41571</v>
      </c>
      <c r="N938">
        <v>54</v>
      </c>
      <c r="O938" t="str" cm="1">
        <f t="array" ref="O938">_xlfn.IFS(AND(marketing_campaign[[#This Row],[Recency]]&gt;=0,marketing_campaign[[#This Row],[Recency]]&lt;=14),"Early Recency",AND(marketing_campaign[[#This Row],[Recency]]&gt;=15,marketing_campaign[[#This Row],[Recency]]&lt;=31),"Mid-Recency",marketing_campaign[[#This Row],[Recency]]&gt;=32,"high Recency")</f>
        <v>high Recency</v>
      </c>
      <c r="P938">
        <v>354</v>
      </c>
      <c r="Q938">
        <v>21</v>
      </c>
      <c r="R938">
        <v>311</v>
      </c>
      <c r="S938">
        <v>167</v>
      </c>
      <c r="T938">
        <v>75</v>
      </c>
      <c r="U938">
        <v>32</v>
      </c>
      <c r="V938">
        <f>marketing_campaign[[#This Row],[MntGoldProds]]+marketing_campaign[[#This Row],[MntSweetProducts]]+marketing_campaign[[#This Row],[MntFishProducts]]+marketing_campaign[[#This Row],[MntMeatProducts]]+marketing_campaign[[#This Row],[MntFruits]]+marketing_campaign[[#This Row],[MntWines]]</f>
        <v>960</v>
      </c>
      <c r="W938">
        <v>1</v>
      </c>
      <c r="X938">
        <v>9</v>
      </c>
      <c r="Y938">
        <v>3</v>
      </c>
      <c r="Z938">
        <v>4</v>
      </c>
      <c r="AA938">
        <f t="shared" si="29"/>
        <v>17</v>
      </c>
      <c r="AB938" t="str" cm="1">
        <f t="array" ref="AB938">_xlfn.IFS(AND(AA938&gt;=0,AA938&lt;=15),"low purchase",AND(AA938&gt;=16,AA938&lt;=30),"mid purchase",AA938&gt;=31,"high purchase")</f>
        <v>mid purchase</v>
      </c>
      <c r="AC938">
        <v>4</v>
      </c>
      <c r="AD938" t="str">
        <f>IF(marketing_campaign[[#This Row],[NumWebVisitsMonth]]&gt;=5.3,"higher_webvists","lower_webvisits")</f>
        <v>lower_webvisits</v>
      </c>
      <c r="AE938">
        <v>0</v>
      </c>
      <c r="AF938">
        <v>0</v>
      </c>
      <c r="AG938">
        <v>0</v>
      </c>
      <c r="AH938">
        <v>0</v>
      </c>
      <c r="AI938">
        <v>0</v>
      </c>
      <c r="AJ938">
        <v>0</v>
      </c>
      <c r="AK938">
        <v>3</v>
      </c>
      <c r="AL938">
        <v>11</v>
      </c>
      <c r="AM938">
        <v>0</v>
      </c>
      <c r="AN938">
        <f>marketing_campaign[[#This Row],[AcceptedCmp2]]+marketing_campaign[[#This Row],[AcceptedCmp1]]+marketing_campaign[[#This Row],[AcceptedCmp5]]+marketing_campaign[[#This Row],[AcceptedCmp4]]+marketing_campaign[[#This Row],[AcceptedCmp3]]+marketing_campaign[[#This Row],[Response]]</f>
        <v>0</v>
      </c>
      <c r="AO938" t="str" cm="1">
        <f t="array" ref="AO93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39" spans="1:41" x14ac:dyDescent="0.35">
      <c r="A939">
        <v>1204</v>
      </c>
      <c r="B939">
        <v>1970</v>
      </c>
      <c r="C939">
        <f t="shared" ca="1" si="28"/>
        <v>56</v>
      </c>
      <c r="D939" t="str" cm="1">
        <f t="array" aca="1" ref="D93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39" t="s">
        <v>32</v>
      </c>
      <c r="F939" t="s">
        <v>33</v>
      </c>
      <c r="G939" cm="1">
        <f t="array" ref="G939">_xlfn.IFS(marketing_campaign[[#This Row],[Marital_Status]]="Single",K939+L939+1,marketing_campaign[[#This Row],[Marital_Status]]="Together",K939+L939+2,marketing_campaign[[#This Row],[Marital_Status]]="Alone",K939+L939+1,marketing_campaign[[#This Row],[Marital_Status]]="Married",K939+L939+2,marketing_campaign[[#This Row],[Marital_Status]]="Divorced",K939+L939+1,marketing_campaign[[#This Row],[Marital_Status]]="YOLO",K939+L939+1,marketing_campaign[[#This Row],[Marital_Status]]="Absurd",K939+L939+1,marketing_campaign[[#This Row],[Marital_Status]]="Widow",K939+L939+1)</f>
        <v>3</v>
      </c>
      <c r="H939" t="str" cm="1">
        <f t="array" ref="H939">_xlfn.IFS(marketing_campaign[[#This Row],[Family_size]]=1,"Family_with_one_child",marketing_campaign[[#This Row],[Family_size]]&gt;1,"Family_with_more_children")</f>
        <v>Family_with_more_children</v>
      </c>
      <c r="I939">
        <v>67536</v>
      </c>
      <c r="J939" t="str">
        <f>IF(marketing_campaign[[#This Row],[Income]]&gt;=Sheet21!B989,"high_income","low_income")</f>
        <v>high_income</v>
      </c>
      <c r="K939">
        <v>0</v>
      </c>
      <c r="L939">
        <v>1</v>
      </c>
      <c r="M939" s="1">
        <v>41416</v>
      </c>
      <c r="N939">
        <v>45</v>
      </c>
      <c r="O939" t="str" cm="1">
        <f t="array" ref="O939">_xlfn.IFS(AND(marketing_campaign[[#This Row],[Recency]]&gt;=0,marketing_campaign[[#This Row],[Recency]]&lt;=14),"Early Recency",AND(marketing_campaign[[#This Row],[Recency]]&gt;=15,marketing_campaign[[#This Row],[Recency]]&lt;=31),"Mid-Recency",marketing_campaign[[#This Row],[Recency]]&gt;=32,"high Recency")</f>
        <v>high Recency</v>
      </c>
      <c r="P939">
        <v>1253</v>
      </c>
      <c r="Q939">
        <v>0</v>
      </c>
      <c r="R939">
        <v>447</v>
      </c>
      <c r="S939">
        <v>23</v>
      </c>
      <c r="T939">
        <v>71</v>
      </c>
      <c r="U939">
        <v>35</v>
      </c>
      <c r="V939">
        <f>marketing_campaign[[#This Row],[MntGoldProds]]+marketing_campaign[[#This Row],[MntSweetProducts]]+marketing_campaign[[#This Row],[MntFishProducts]]+marketing_campaign[[#This Row],[MntMeatProducts]]+marketing_campaign[[#This Row],[MntFruits]]+marketing_campaign[[#This Row],[MntWines]]</f>
        <v>1829</v>
      </c>
      <c r="W939">
        <v>3</v>
      </c>
      <c r="X939">
        <v>11</v>
      </c>
      <c r="Y939">
        <v>5</v>
      </c>
      <c r="Z939">
        <v>11</v>
      </c>
      <c r="AA939">
        <f t="shared" si="29"/>
        <v>30</v>
      </c>
      <c r="AB939" t="str" cm="1">
        <f t="array" ref="AB939">_xlfn.IFS(AND(AA939&gt;=0,AA939&lt;=15),"low purchase",AND(AA939&gt;=16,AA939&lt;=30),"mid purchase",AA939&gt;=31,"high purchase")</f>
        <v>mid purchase</v>
      </c>
      <c r="AC939">
        <v>8</v>
      </c>
      <c r="AD939" t="str">
        <f>IF(marketing_campaign[[#This Row],[NumWebVisitsMonth]]&gt;=5.3,"higher_webvists","lower_webvisits")</f>
        <v>higher_webvists</v>
      </c>
      <c r="AE939">
        <v>0</v>
      </c>
      <c r="AF939">
        <v>0</v>
      </c>
      <c r="AG939">
        <v>0</v>
      </c>
      <c r="AH939">
        <v>1</v>
      </c>
      <c r="AI939">
        <v>0</v>
      </c>
      <c r="AJ939">
        <v>0</v>
      </c>
      <c r="AK939">
        <v>3</v>
      </c>
      <c r="AL939">
        <v>11</v>
      </c>
      <c r="AM939">
        <v>0</v>
      </c>
      <c r="AN939">
        <f>marketing_campaign[[#This Row],[AcceptedCmp2]]+marketing_campaign[[#This Row],[AcceptedCmp1]]+marketing_campaign[[#This Row],[AcceptedCmp5]]+marketing_campaign[[#This Row],[AcceptedCmp4]]+marketing_campaign[[#This Row],[AcceptedCmp3]]+marketing_campaign[[#This Row],[Response]]</f>
        <v>1</v>
      </c>
      <c r="AO939" t="str" cm="1">
        <f t="array" ref="AO93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940" spans="1:41" x14ac:dyDescent="0.35">
      <c r="A940">
        <v>3673</v>
      </c>
      <c r="B940">
        <v>1971</v>
      </c>
      <c r="C940">
        <f t="shared" ca="1" si="28"/>
        <v>55</v>
      </c>
      <c r="D940" t="str" cm="1">
        <f t="array" aca="1" ref="D94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40" t="s">
        <v>29</v>
      </c>
      <c r="F940" t="s">
        <v>30</v>
      </c>
      <c r="G940" cm="1">
        <f t="array" ref="G940">_xlfn.IFS(marketing_campaign[[#This Row],[Marital_Status]]="Single",K940+L940+1,marketing_campaign[[#This Row],[Marital_Status]]="Together",K940+L940+2,marketing_campaign[[#This Row],[Marital_Status]]="Alone",K940+L940+1,marketing_campaign[[#This Row],[Marital_Status]]="Married",K940+L940+2,marketing_campaign[[#This Row],[Marital_Status]]="Divorced",K940+L940+1,marketing_campaign[[#This Row],[Marital_Status]]="YOLO",K940+L940+1,marketing_campaign[[#This Row],[Marital_Status]]="Absurd",K940+L940+1,marketing_campaign[[#This Row],[Marital_Status]]="Widow",K940+L940+1)</f>
        <v>2</v>
      </c>
      <c r="H940" t="str" cm="1">
        <f t="array" ref="H940">_xlfn.IFS(marketing_campaign[[#This Row],[Family_size]]=1,"Family_with_one_child",marketing_campaign[[#This Row],[Family_size]]&gt;1,"Family_with_more_children")</f>
        <v>Family_with_more_children</v>
      </c>
      <c r="I940">
        <v>55239</v>
      </c>
      <c r="J940" t="str">
        <f>IF(marketing_campaign[[#This Row],[Income]]&gt;=Sheet21!B990,"high_income","low_income")</f>
        <v>high_income</v>
      </c>
      <c r="K940">
        <v>0</v>
      </c>
      <c r="L940">
        <v>1</v>
      </c>
      <c r="M940" s="1">
        <v>41469</v>
      </c>
      <c r="N940">
        <v>59</v>
      </c>
      <c r="O940" t="str" cm="1">
        <f t="array" ref="O940">_xlfn.IFS(AND(marketing_campaign[[#This Row],[Recency]]&gt;=0,marketing_campaign[[#This Row],[Recency]]&lt;=14),"Early Recency",AND(marketing_campaign[[#This Row],[Recency]]&gt;=15,marketing_campaign[[#This Row],[Recency]]&lt;=31),"Mid-Recency",marketing_campaign[[#This Row],[Recency]]&gt;=32,"high Recency")</f>
        <v>high Recency</v>
      </c>
      <c r="P940">
        <v>371</v>
      </c>
      <c r="Q940">
        <v>17</v>
      </c>
      <c r="R940">
        <v>238</v>
      </c>
      <c r="S940">
        <v>23</v>
      </c>
      <c r="T940">
        <v>24</v>
      </c>
      <c r="U940">
        <v>106</v>
      </c>
      <c r="V940">
        <f>marketing_campaign[[#This Row],[MntGoldProds]]+marketing_campaign[[#This Row],[MntSweetProducts]]+marketing_campaign[[#This Row],[MntFishProducts]]+marketing_campaign[[#This Row],[MntMeatProducts]]+marketing_campaign[[#This Row],[MntFruits]]+marketing_campaign[[#This Row],[MntWines]]</f>
        <v>779</v>
      </c>
      <c r="W940">
        <v>3</v>
      </c>
      <c r="X940">
        <v>7</v>
      </c>
      <c r="Y940">
        <v>5</v>
      </c>
      <c r="Z940">
        <v>11</v>
      </c>
      <c r="AA940">
        <f t="shared" si="29"/>
        <v>26</v>
      </c>
      <c r="AB940" t="str" cm="1">
        <f t="array" ref="AB940">_xlfn.IFS(AND(AA940&gt;=0,AA940&lt;=15),"low purchase",AND(AA940&gt;=16,AA940&lt;=30),"mid purchase",AA940&gt;=31,"high purchase")</f>
        <v>mid purchase</v>
      </c>
      <c r="AC940">
        <v>5</v>
      </c>
      <c r="AD940" t="str">
        <f>IF(marketing_campaign[[#This Row],[NumWebVisitsMonth]]&gt;=5.3,"higher_webvists","lower_webvisits")</f>
        <v>lower_webvisits</v>
      </c>
      <c r="AE940">
        <v>0</v>
      </c>
      <c r="AF940">
        <v>0</v>
      </c>
      <c r="AG940">
        <v>0</v>
      </c>
      <c r="AH940">
        <v>0</v>
      </c>
      <c r="AI940">
        <v>0</v>
      </c>
      <c r="AJ940">
        <v>0</v>
      </c>
      <c r="AK940">
        <v>3</v>
      </c>
      <c r="AL940">
        <v>11</v>
      </c>
      <c r="AM940">
        <v>0</v>
      </c>
      <c r="AN940">
        <f>marketing_campaign[[#This Row],[AcceptedCmp2]]+marketing_campaign[[#This Row],[AcceptedCmp1]]+marketing_campaign[[#This Row],[AcceptedCmp5]]+marketing_campaign[[#This Row],[AcceptedCmp4]]+marketing_campaign[[#This Row],[AcceptedCmp3]]+marketing_campaign[[#This Row],[Response]]</f>
        <v>0</v>
      </c>
      <c r="AO940" t="str" cm="1">
        <f t="array" ref="AO94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41" spans="1:41" x14ac:dyDescent="0.35">
      <c r="A941">
        <v>760</v>
      </c>
      <c r="B941">
        <v>1975</v>
      </c>
      <c r="C941">
        <f t="shared" ca="1" si="28"/>
        <v>51</v>
      </c>
      <c r="D941" t="str" cm="1">
        <f t="array" aca="1" ref="D94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41" t="s">
        <v>32</v>
      </c>
      <c r="F941" t="s">
        <v>35</v>
      </c>
      <c r="G941" cm="1">
        <f t="array" ref="G941">_xlfn.IFS(marketing_campaign[[#This Row],[Marital_Status]]="Single",K941+L941+1,marketing_campaign[[#This Row],[Marital_Status]]="Together",K941+L941+2,marketing_campaign[[#This Row],[Marital_Status]]="Alone",K941+L941+1,marketing_campaign[[#This Row],[Marital_Status]]="Married",K941+L941+2,marketing_campaign[[#This Row],[Marital_Status]]="Divorced",K941+L941+1,marketing_campaign[[#This Row],[Marital_Status]]="YOLO",K941+L941+1,marketing_campaign[[#This Row],[Marital_Status]]="Absurd",K941+L941+1,marketing_campaign[[#This Row],[Marital_Status]]="Widow",K941+L941+1)</f>
        <v>2</v>
      </c>
      <c r="H941" t="str" cm="1">
        <f t="array" ref="H941">_xlfn.IFS(marketing_campaign[[#This Row],[Family_size]]=1,"Family_with_one_child",marketing_campaign[[#This Row],[Family_size]]&gt;1,"Family_with_more_children")</f>
        <v>Family_with_more_children</v>
      </c>
      <c r="I941">
        <v>60554</v>
      </c>
      <c r="J941" t="str">
        <f>IF(marketing_campaign[[#This Row],[Income]]&gt;=Sheet21!B991,"high_income","low_income")</f>
        <v>high_income</v>
      </c>
      <c r="K941">
        <v>1</v>
      </c>
      <c r="L941">
        <v>0</v>
      </c>
      <c r="M941" s="1">
        <v>41495</v>
      </c>
      <c r="N941">
        <v>8</v>
      </c>
      <c r="O941" t="str" cm="1">
        <f t="array" ref="O941">_xlfn.IFS(AND(marketing_campaign[[#This Row],[Recency]]&gt;=0,marketing_campaign[[#This Row],[Recency]]&lt;=14),"Early Recency",AND(marketing_campaign[[#This Row],[Recency]]&gt;=15,marketing_campaign[[#This Row],[Recency]]&lt;=31),"Mid-Recency",marketing_campaign[[#This Row],[Recency]]&gt;=32,"high Recency")</f>
        <v>Early Recency</v>
      </c>
      <c r="P941">
        <v>588</v>
      </c>
      <c r="Q941">
        <v>7</v>
      </c>
      <c r="R941">
        <v>76</v>
      </c>
      <c r="S941">
        <v>110</v>
      </c>
      <c r="T941">
        <v>15</v>
      </c>
      <c r="U941">
        <v>15</v>
      </c>
      <c r="V941">
        <f>marketing_campaign[[#This Row],[MntGoldProds]]+marketing_campaign[[#This Row],[MntSweetProducts]]+marketing_campaign[[#This Row],[MntFishProducts]]+marketing_campaign[[#This Row],[MntMeatProducts]]+marketing_campaign[[#This Row],[MntFruits]]+marketing_campaign[[#This Row],[MntWines]]</f>
        <v>811</v>
      </c>
      <c r="W941">
        <v>2</v>
      </c>
      <c r="X941">
        <v>8</v>
      </c>
      <c r="Y941">
        <v>4</v>
      </c>
      <c r="Z941">
        <v>9</v>
      </c>
      <c r="AA941">
        <f t="shared" si="29"/>
        <v>23</v>
      </c>
      <c r="AB941" t="str" cm="1">
        <f t="array" ref="AB941">_xlfn.IFS(AND(AA941&gt;=0,AA941&lt;=15),"low purchase",AND(AA941&gt;=16,AA941&lt;=30),"mid purchase",AA941&gt;=31,"high purchase")</f>
        <v>mid purchase</v>
      </c>
      <c r="AC941">
        <v>6</v>
      </c>
      <c r="AD941" t="str">
        <f>IF(marketing_campaign[[#This Row],[NumWebVisitsMonth]]&gt;=5.3,"higher_webvists","lower_webvisits")</f>
        <v>higher_webvists</v>
      </c>
      <c r="AE941">
        <v>0</v>
      </c>
      <c r="AF941">
        <v>0</v>
      </c>
      <c r="AG941">
        <v>0</v>
      </c>
      <c r="AH941">
        <v>0</v>
      </c>
      <c r="AI941">
        <v>0</v>
      </c>
      <c r="AJ941">
        <v>0</v>
      </c>
      <c r="AK941">
        <v>3</v>
      </c>
      <c r="AL941">
        <v>11</v>
      </c>
      <c r="AM941">
        <v>0</v>
      </c>
      <c r="AN941">
        <f>marketing_campaign[[#This Row],[AcceptedCmp2]]+marketing_campaign[[#This Row],[AcceptedCmp1]]+marketing_campaign[[#This Row],[AcceptedCmp5]]+marketing_campaign[[#This Row],[AcceptedCmp4]]+marketing_campaign[[#This Row],[AcceptedCmp3]]+marketing_campaign[[#This Row],[Response]]</f>
        <v>0</v>
      </c>
      <c r="AO941" t="str" cm="1">
        <f t="array" ref="AO94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42" spans="1:41" x14ac:dyDescent="0.35">
      <c r="A942">
        <v>8957</v>
      </c>
      <c r="B942">
        <v>1952</v>
      </c>
      <c r="C942">
        <f t="shared" ca="1" si="28"/>
        <v>74</v>
      </c>
      <c r="D942" t="str" cm="1">
        <f t="array" aca="1" ref="D94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42" t="s">
        <v>37</v>
      </c>
      <c r="F942" t="s">
        <v>30</v>
      </c>
      <c r="G942" cm="1">
        <f t="array" ref="G942">_xlfn.IFS(marketing_campaign[[#This Row],[Marital_Status]]="Single",K942+L942+1,marketing_campaign[[#This Row],[Marital_Status]]="Together",K942+L942+2,marketing_campaign[[#This Row],[Marital_Status]]="Alone",K942+L942+1,marketing_campaign[[#This Row],[Marital_Status]]="Married",K942+L942+2,marketing_campaign[[#This Row],[Marital_Status]]="Divorced",K942+L942+1,marketing_campaign[[#This Row],[Marital_Status]]="YOLO",K942+L942+1,marketing_campaign[[#This Row],[Marital_Status]]="Absurd",K942+L942+1,marketing_campaign[[#This Row],[Marital_Status]]="Widow",K942+L942+1)</f>
        <v>3</v>
      </c>
      <c r="H942" t="str" cm="1">
        <f t="array" ref="H942">_xlfn.IFS(marketing_campaign[[#This Row],[Family_size]]=1,"Family_with_one_child",marketing_campaign[[#This Row],[Family_size]]&gt;1,"Family_with_more_children")</f>
        <v>Family_with_more_children</v>
      </c>
      <c r="I942">
        <v>64831</v>
      </c>
      <c r="J942" t="str">
        <f>IF(marketing_campaign[[#This Row],[Income]]&gt;=Sheet21!B992,"high_income","low_income")</f>
        <v>high_income</v>
      </c>
      <c r="K942">
        <v>1</v>
      </c>
      <c r="L942">
        <v>1</v>
      </c>
      <c r="M942" s="1">
        <v>41435</v>
      </c>
      <c r="N942">
        <v>51</v>
      </c>
      <c r="O942" t="str" cm="1">
        <f t="array" ref="O942">_xlfn.IFS(AND(marketing_campaign[[#This Row],[Recency]]&gt;=0,marketing_campaign[[#This Row],[Recency]]&lt;=14),"Early Recency",AND(marketing_campaign[[#This Row],[Recency]]&gt;=15,marketing_campaign[[#This Row],[Recency]]&lt;=31),"Mid-Recency",marketing_campaign[[#This Row],[Recency]]&gt;=32,"high Recency")</f>
        <v>high Recency</v>
      </c>
      <c r="P942">
        <v>480</v>
      </c>
      <c r="Q942">
        <v>86</v>
      </c>
      <c r="R942">
        <v>249</v>
      </c>
      <c r="S942">
        <v>75</v>
      </c>
      <c r="T942">
        <v>86</v>
      </c>
      <c r="U942">
        <v>144</v>
      </c>
      <c r="V942">
        <f>marketing_campaign[[#This Row],[MntGoldProds]]+marketing_campaign[[#This Row],[MntSweetProducts]]+marketing_campaign[[#This Row],[MntFishProducts]]+marketing_campaign[[#This Row],[MntMeatProducts]]+marketing_campaign[[#This Row],[MntFruits]]+marketing_campaign[[#This Row],[MntWines]]</f>
        <v>1120</v>
      </c>
      <c r="W942">
        <v>8</v>
      </c>
      <c r="X942">
        <v>6</v>
      </c>
      <c r="Y942">
        <v>3</v>
      </c>
      <c r="Z942">
        <v>5</v>
      </c>
      <c r="AA942">
        <f t="shared" si="29"/>
        <v>22</v>
      </c>
      <c r="AB942" t="str" cm="1">
        <f t="array" ref="AB942">_xlfn.IFS(AND(AA942&gt;=0,AA942&lt;=15),"low purchase",AND(AA942&gt;=16,AA942&lt;=30),"mid purchase",AA942&gt;=31,"high purchase")</f>
        <v>mid purchase</v>
      </c>
      <c r="AC942">
        <v>6</v>
      </c>
      <c r="AD942" t="str">
        <f>IF(marketing_campaign[[#This Row],[NumWebVisitsMonth]]&gt;=5.3,"higher_webvists","lower_webvisits")</f>
        <v>higher_webvists</v>
      </c>
      <c r="AE942">
        <v>0</v>
      </c>
      <c r="AF942">
        <v>0</v>
      </c>
      <c r="AG942">
        <v>0</v>
      </c>
      <c r="AH942">
        <v>0</v>
      </c>
      <c r="AI942">
        <v>0</v>
      </c>
      <c r="AJ942">
        <v>0</v>
      </c>
      <c r="AK942">
        <v>3</v>
      </c>
      <c r="AL942">
        <v>11</v>
      </c>
      <c r="AM942">
        <v>0</v>
      </c>
      <c r="AN942">
        <f>marketing_campaign[[#This Row],[AcceptedCmp2]]+marketing_campaign[[#This Row],[AcceptedCmp1]]+marketing_campaign[[#This Row],[AcceptedCmp5]]+marketing_campaign[[#This Row],[AcceptedCmp4]]+marketing_campaign[[#This Row],[AcceptedCmp3]]+marketing_campaign[[#This Row],[Response]]</f>
        <v>0</v>
      </c>
      <c r="AO942" t="str" cm="1">
        <f t="array" ref="AO94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43" spans="1:41" x14ac:dyDescent="0.35">
      <c r="A943">
        <v>4128</v>
      </c>
      <c r="B943">
        <v>1962</v>
      </c>
      <c r="C943">
        <f t="shared" ca="1" si="28"/>
        <v>64</v>
      </c>
      <c r="D943" t="str" cm="1">
        <f t="array" aca="1" ref="D94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43" t="s">
        <v>32</v>
      </c>
      <c r="F943" t="s">
        <v>31</v>
      </c>
      <c r="G943" cm="1">
        <f t="array" ref="G943">_xlfn.IFS(marketing_campaign[[#This Row],[Marital_Status]]="Single",K943+L943+1,marketing_campaign[[#This Row],[Marital_Status]]="Together",K943+L943+2,marketing_campaign[[#This Row],[Marital_Status]]="Alone",K943+L943+1,marketing_campaign[[#This Row],[Marital_Status]]="Married",K943+L943+2,marketing_campaign[[#This Row],[Marital_Status]]="Divorced",K943+L943+1,marketing_campaign[[#This Row],[Marital_Status]]="YOLO",K943+L943+1,marketing_campaign[[#This Row],[Marital_Status]]="Absurd",K943+L943+1,marketing_campaign[[#This Row],[Marital_Status]]="Widow",K943+L943+1)</f>
        <v>3</v>
      </c>
      <c r="H943" t="str" cm="1">
        <f t="array" ref="H943">_xlfn.IFS(marketing_campaign[[#This Row],[Family_size]]=1,"Family_with_one_child",marketing_campaign[[#This Row],[Family_size]]&gt;1,"Family_with_more_children")</f>
        <v>Family_with_more_children</v>
      </c>
      <c r="I943">
        <v>56067</v>
      </c>
      <c r="J943" t="str">
        <f>IF(marketing_campaign[[#This Row],[Income]]&gt;=Sheet21!B993,"high_income","low_income")</f>
        <v>high_income</v>
      </c>
      <c r="K943">
        <v>0</v>
      </c>
      <c r="L943">
        <v>1</v>
      </c>
      <c r="M943" s="1">
        <v>41475</v>
      </c>
      <c r="N943">
        <v>51</v>
      </c>
      <c r="O943" t="str" cm="1">
        <f t="array" ref="O943">_xlfn.IFS(AND(marketing_campaign[[#This Row],[Recency]]&gt;=0,marketing_campaign[[#This Row],[Recency]]&lt;=14),"Early Recency",AND(marketing_campaign[[#This Row],[Recency]]&gt;=15,marketing_campaign[[#This Row],[Recency]]&lt;=31),"Mid-Recency",marketing_campaign[[#This Row],[Recency]]&gt;=32,"high Recency")</f>
        <v>high Recency</v>
      </c>
      <c r="P943">
        <v>517</v>
      </c>
      <c r="Q943">
        <v>12</v>
      </c>
      <c r="R943">
        <v>54</v>
      </c>
      <c r="S943">
        <v>16</v>
      </c>
      <c r="T943">
        <v>6</v>
      </c>
      <c r="U943">
        <v>120</v>
      </c>
      <c r="V943">
        <f>marketing_campaign[[#This Row],[MntGoldProds]]+marketing_campaign[[#This Row],[MntSweetProducts]]+marketing_campaign[[#This Row],[MntFishProducts]]+marketing_campaign[[#This Row],[MntMeatProducts]]+marketing_campaign[[#This Row],[MntFruits]]+marketing_campaign[[#This Row],[MntWines]]</f>
        <v>725</v>
      </c>
      <c r="W943">
        <v>2</v>
      </c>
      <c r="X943">
        <v>7</v>
      </c>
      <c r="Y943">
        <v>4</v>
      </c>
      <c r="Z943">
        <v>7</v>
      </c>
      <c r="AA943">
        <f t="shared" si="29"/>
        <v>20</v>
      </c>
      <c r="AB943" t="str" cm="1">
        <f t="array" ref="AB943">_xlfn.IFS(AND(AA943&gt;=0,AA943&lt;=15),"low purchase",AND(AA943&gt;=16,AA943&lt;=30),"mid purchase",AA943&gt;=31,"high purchase")</f>
        <v>mid purchase</v>
      </c>
      <c r="AC943">
        <v>5</v>
      </c>
      <c r="AD943" t="str">
        <f>IF(marketing_campaign[[#This Row],[NumWebVisitsMonth]]&gt;=5.3,"higher_webvists","lower_webvisits")</f>
        <v>lower_webvisits</v>
      </c>
      <c r="AE943">
        <v>0</v>
      </c>
      <c r="AF943">
        <v>0</v>
      </c>
      <c r="AG943">
        <v>0</v>
      </c>
      <c r="AH943">
        <v>0</v>
      </c>
      <c r="AI943">
        <v>0</v>
      </c>
      <c r="AJ943">
        <v>0</v>
      </c>
      <c r="AK943">
        <v>3</v>
      </c>
      <c r="AL943">
        <v>11</v>
      </c>
      <c r="AM943">
        <v>0</v>
      </c>
      <c r="AN943">
        <f>marketing_campaign[[#This Row],[AcceptedCmp2]]+marketing_campaign[[#This Row],[AcceptedCmp1]]+marketing_campaign[[#This Row],[AcceptedCmp5]]+marketing_campaign[[#This Row],[AcceptedCmp4]]+marketing_campaign[[#This Row],[AcceptedCmp3]]+marketing_campaign[[#This Row],[Response]]</f>
        <v>0</v>
      </c>
      <c r="AO943" t="str" cm="1">
        <f t="array" ref="AO94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44" spans="1:41" x14ac:dyDescent="0.35">
      <c r="A944">
        <v>6810</v>
      </c>
      <c r="B944">
        <v>1983</v>
      </c>
      <c r="C944">
        <f t="shared" ca="1" si="28"/>
        <v>43</v>
      </c>
      <c r="D944" t="str" cm="1">
        <f t="array" aca="1" ref="D94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944" t="s">
        <v>29</v>
      </c>
      <c r="F944" t="s">
        <v>35</v>
      </c>
      <c r="G944" cm="1">
        <f t="array" ref="G944">_xlfn.IFS(marketing_campaign[[#This Row],[Marital_Status]]="Single",K944+L944+1,marketing_campaign[[#This Row],[Marital_Status]]="Together",K944+L944+2,marketing_campaign[[#This Row],[Marital_Status]]="Alone",K944+L944+1,marketing_campaign[[#This Row],[Marital_Status]]="Married",K944+L944+2,marketing_campaign[[#This Row],[Marital_Status]]="Divorced",K944+L944+1,marketing_campaign[[#This Row],[Marital_Status]]="YOLO",K944+L944+1,marketing_campaign[[#This Row],[Marital_Status]]="Absurd",K944+L944+1,marketing_campaign[[#This Row],[Marital_Status]]="Widow",K944+L944+1)</f>
        <v>1</v>
      </c>
      <c r="H944" t="str" cm="1">
        <f t="array" ref="H944">_xlfn.IFS(marketing_campaign[[#This Row],[Family_size]]=1,"Family_with_one_child",marketing_campaign[[#This Row],[Family_size]]&gt;1,"Family_with_more_children")</f>
        <v>Family_with_one_child</v>
      </c>
      <c r="I944">
        <v>82025</v>
      </c>
      <c r="J944" t="str">
        <f>IF(marketing_campaign[[#This Row],[Income]]&gt;=Sheet21!B994,"high_income","low_income")</f>
        <v>high_income</v>
      </c>
      <c r="K944">
        <v>0</v>
      </c>
      <c r="L944">
        <v>0</v>
      </c>
      <c r="M944" s="1">
        <v>41422</v>
      </c>
      <c r="N944">
        <v>76</v>
      </c>
      <c r="O944" t="str" cm="1">
        <f t="array" ref="O944">_xlfn.IFS(AND(marketing_campaign[[#This Row],[Recency]]&gt;=0,marketing_campaign[[#This Row],[Recency]]&lt;=14),"Early Recency",AND(marketing_campaign[[#This Row],[Recency]]&gt;=15,marketing_campaign[[#This Row],[Recency]]&lt;=31),"Mid-Recency",marketing_campaign[[#This Row],[Recency]]&gt;=32,"high Recency")</f>
        <v>high Recency</v>
      </c>
      <c r="P944">
        <v>267</v>
      </c>
      <c r="Q944">
        <v>98</v>
      </c>
      <c r="R944">
        <v>606</v>
      </c>
      <c r="S944">
        <v>48</v>
      </c>
      <c r="T944">
        <v>70</v>
      </c>
      <c r="U944">
        <v>98</v>
      </c>
      <c r="V944">
        <f>marketing_campaign[[#This Row],[MntGoldProds]]+marketing_campaign[[#This Row],[MntSweetProducts]]+marketing_campaign[[#This Row],[MntFishProducts]]+marketing_campaign[[#This Row],[MntMeatProducts]]+marketing_campaign[[#This Row],[MntFruits]]+marketing_campaign[[#This Row],[MntWines]]</f>
        <v>1187</v>
      </c>
      <c r="W944">
        <v>1</v>
      </c>
      <c r="X944">
        <v>3</v>
      </c>
      <c r="Y944">
        <v>2</v>
      </c>
      <c r="Z944">
        <v>6</v>
      </c>
      <c r="AA944">
        <f t="shared" si="29"/>
        <v>12</v>
      </c>
      <c r="AB944" t="str" cm="1">
        <f t="array" ref="AB944">_xlfn.IFS(AND(AA944&gt;=0,AA944&lt;=15),"low purchase",AND(AA944&gt;=16,AA944&lt;=30),"mid purchase",AA944&gt;=31,"high purchase")</f>
        <v>low purchase</v>
      </c>
      <c r="AC944">
        <v>1</v>
      </c>
      <c r="AD944" t="str">
        <f>IF(marketing_campaign[[#This Row],[NumWebVisitsMonth]]&gt;=5.3,"higher_webvists","lower_webvisits")</f>
        <v>lower_webvisits</v>
      </c>
      <c r="AE944">
        <v>0</v>
      </c>
      <c r="AF944">
        <v>0</v>
      </c>
      <c r="AG944">
        <v>1</v>
      </c>
      <c r="AH944">
        <v>0</v>
      </c>
      <c r="AI944">
        <v>0</v>
      </c>
      <c r="AJ944">
        <v>0</v>
      </c>
      <c r="AK944">
        <v>3</v>
      </c>
      <c r="AL944">
        <v>11</v>
      </c>
      <c r="AM944">
        <v>1</v>
      </c>
      <c r="AN944">
        <f>marketing_campaign[[#This Row],[AcceptedCmp2]]+marketing_campaign[[#This Row],[AcceptedCmp1]]+marketing_campaign[[#This Row],[AcceptedCmp5]]+marketing_campaign[[#This Row],[AcceptedCmp4]]+marketing_campaign[[#This Row],[AcceptedCmp3]]+marketing_campaign[[#This Row],[Response]]</f>
        <v>2</v>
      </c>
      <c r="AO944" t="str" cm="1">
        <f t="array" ref="AO94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945" spans="1:41" x14ac:dyDescent="0.35">
      <c r="A945">
        <v>5386</v>
      </c>
      <c r="B945">
        <v>1953</v>
      </c>
      <c r="C945">
        <f t="shared" ca="1" si="28"/>
        <v>73</v>
      </c>
      <c r="D945" t="str" cm="1">
        <f t="array" aca="1" ref="D94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45" t="s">
        <v>29</v>
      </c>
      <c r="F945" t="s">
        <v>31</v>
      </c>
      <c r="G945" cm="1">
        <f t="array" ref="G945">_xlfn.IFS(marketing_campaign[[#This Row],[Marital_Status]]="Single",K945+L945+1,marketing_campaign[[#This Row],[Marital_Status]]="Together",K945+L945+2,marketing_campaign[[#This Row],[Marital_Status]]="Alone",K945+L945+1,marketing_campaign[[#This Row],[Marital_Status]]="Married",K945+L945+2,marketing_campaign[[#This Row],[Marital_Status]]="Divorced",K945+L945+1,marketing_campaign[[#This Row],[Marital_Status]]="YOLO",K945+L945+1,marketing_campaign[[#This Row],[Marital_Status]]="Absurd",K945+L945+1,marketing_campaign[[#This Row],[Marital_Status]]="Widow",K945+L945+1)</f>
        <v>2</v>
      </c>
      <c r="H945" t="str" cm="1">
        <f t="array" ref="H945">_xlfn.IFS(marketing_campaign[[#This Row],[Family_size]]=1,"Family_with_one_child",marketing_campaign[[#This Row],[Family_size]]&gt;1,"Family_with_more_children")</f>
        <v>Family_with_more_children</v>
      </c>
      <c r="I945">
        <v>94384</v>
      </c>
      <c r="J945" t="str">
        <f>IF(marketing_campaign[[#This Row],[Income]]&gt;=Sheet21!B995,"high_income","low_income")</f>
        <v>high_income</v>
      </c>
      <c r="K945">
        <v>0</v>
      </c>
      <c r="L945">
        <v>0</v>
      </c>
      <c r="M945" s="1">
        <v>41337</v>
      </c>
      <c r="N945">
        <v>62</v>
      </c>
      <c r="O945" t="str" cm="1">
        <f t="array" ref="O945">_xlfn.IFS(AND(marketing_campaign[[#This Row],[Recency]]&gt;=0,marketing_campaign[[#This Row],[Recency]]&lt;=14),"Early Recency",AND(marketing_campaign[[#This Row],[Recency]]&gt;=15,marketing_campaign[[#This Row],[Recency]]&lt;=31),"Mid-Recency",marketing_campaign[[#This Row],[Recency]]&gt;=32,"high Recency")</f>
        <v>high Recency</v>
      </c>
      <c r="P945">
        <v>1111</v>
      </c>
      <c r="Q945">
        <v>24</v>
      </c>
      <c r="R945">
        <v>790</v>
      </c>
      <c r="S945">
        <v>160</v>
      </c>
      <c r="T945">
        <v>45</v>
      </c>
      <c r="U945">
        <v>172</v>
      </c>
      <c r="V945">
        <f>marketing_campaign[[#This Row],[MntGoldProds]]+marketing_campaign[[#This Row],[MntSweetProducts]]+marketing_campaign[[#This Row],[MntFishProducts]]+marketing_campaign[[#This Row],[MntMeatProducts]]+marketing_campaign[[#This Row],[MntFruits]]+marketing_campaign[[#This Row],[MntWines]]</f>
        <v>2302</v>
      </c>
      <c r="W945">
        <v>0</v>
      </c>
      <c r="X945">
        <v>5</v>
      </c>
      <c r="Y945">
        <v>8</v>
      </c>
      <c r="Z945">
        <v>5</v>
      </c>
      <c r="AA945">
        <f t="shared" si="29"/>
        <v>18</v>
      </c>
      <c r="AB945" t="str" cm="1">
        <f t="array" ref="AB945">_xlfn.IFS(AND(AA945&gt;=0,AA945&lt;=15),"low purchase",AND(AA945&gt;=16,AA945&lt;=30),"mid purchase",AA945&gt;=31,"high purchase")</f>
        <v>mid purchase</v>
      </c>
      <c r="AC945">
        <v>2</v>
      </c>
      <c r="AD945" t="str">
        <f>IF(marketing_campaign[[#This Row],[NumWebVisitsMonth]]&gt;=5.3,"higher_webvists","lower_webvisits")</f>
        <v>lower_webvisits</v>
      </c>
      <c r="AE945">
        <v>0</v>
      </c>
      <c r="AF945">
        <v>1</v>
      </c>
      <c r="AG945">
        <v>1</v>
      </c>
      <c r="AH945">
        <v>1</v>
      </c>
      <c r="AI945">
        <v>0</v>
      </c>
      <c r="AJ945">
        <v>0</v>
      </c>
      <c r="AK945">
        <v>3</v>
      </c>
      <c r="AL945">
        <v>11</v>
      </c>
      <c r="AM945">
        <v>1</v>
      </c>
      <c r="AN945">
        <f>marketing_campaign[[#This Row],[AcceptedCmp2]]+marketing_campaign[[#This Row],[AcceptedCmp1]]+marketing_campaign[[#This Row],[AcceptedCmp5]]+marketing_campaign[[#This Row],[AcceptedCmp4]]+marketing_campaign[[#This Row],[AcceptedCmp3]]+marketing_campaign[[#This Row],[Response]]</f>
        <v>4</v>
      </c>
      <c r="AO945" t="str" cm="1">
        <f t="array" ref="AO94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4/5 campaign accepted</v>
      </c>
    </row>
    <row r="946" spans="1:41" x14ac:dyDescent="0.35">
      <c r="A946">
        <v>8700</v>
      </c>
      <c r="B946">
        <v>1986</v>
      </c>
      <c r="C946">
        <f t="shared" ca="1" si="28"/>
        <v>40</v>
      </c>
      <c r="D946" t="str" cm="1">
        <f t="array" aca="1" ref="D94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946" t="s">
        <v>36</v>
      </c>
      <c r="F946" t="s">
        <v>30</v>
      </c>
      <c r="G946" cm="1">
        <f t="array" ref="G946">_xlfn.IFS(marketing_campaign[[#This Row],[Marital_Status]]="Single",K946+L946+1,marketing_campaign[[#This Row],[Marital_Status]]="Together",K946+L946+2,marketing_campaign[[#This Row],[Marital_Status]]="Alone",K946+L946+1,marketing_campaign[[#This Row],[Marital_Status]]="Married",K946+L946+2,marketing_campaign[[#This Row],[Marital_Status]]="Divorced",K946+L946+1,marketing_campaign[[#This Row],[Marital_Status]]="YOLO",K946+L946+1,marketing_campaign[[#This Row],[Marital_Status]]="Absurd",K946+L946+1,marketing_campaign[[#This Row],[Marital_Status]]="Widow",K946+L946+1)</f>
        <v>1</v>
      </c>
      <c r="H946" t="str" cm="1">
        <f t="array" ref="H946">_xlfn.IFS(marketing_campaign[[#This Row],[Family_size]]=1,"Family_with_one_child",marketing_campaign[[#This Row],[Family_size]]&gt;1,"Family_with_more_children")</f>
        <v>Family_with_one_child</v>
      </c>
      <c r="I946">
        <v>14906</v>
      </c>
      <c r="J946" t="str">
        <f>IF(marketing_campaign[[#This Row],[Income]]&gt;=Sheet21!B996,"high_income","low_income")</f>
        <v>high_income</v>
      </c>
      <c r="K946">
        <v>0</v>
      </c>
      <c r="L946">
        <v>0</v>
      </c>
      <c r="M946" s="1">
        <v>41265</v>
      </c>
      <c r="N946">
        <v>86</v>
      </c>
      <c r="O946" t="str" cm="1">
        <f t="array" ref="O946">_xlfn.IFS(AND(marketing_campaign[[#This Row],[Recency]]&gt;=0,marketing_campaign[[#This Row],[Recency]]&lt;=14),"Early Recency",AND(marketing_campaign[[#This Row],[Recency]]&gt;=15,marketing_campaign[[#This Row],[Recency]]&lt;=31),"Mid-Recency",marketing_campaign[[#This Row],[Recency]]&gt;=32,"high Recency")</f>
        <v>high Recency</v>
      </c>
      <c r="P946">
        <v>7</v>
      </c>
      <c r="Q946">
        <v>7</v>
      </c>
      <c r="R946">
        <v>14</v>
      </c>
      <c r="S946">
        <v>7</v>
      </c>
      <c r="T946">
        <v>16</v>
      </c>
      <c r="U946">
        <v>15</v>
      </c>
      <c r="V946">
        <f>marketing_campaign[[#This Row],[MntGoldProds]]+marketing_campaign[[#This Row],[MntSweetProducts]]+marketing_campaign[[#This Row],[MntFishProducts]]+marketing_campaign[[#This Row],[MntMeatProducts]]+marketing_campaign[[#This Row],[MntFruits]]+marketing_campaign[[#This Row],[MntWines]]</f>
        <v>66</v>
      </c>
      <c r="W946">
        <v>3</v>
      </c>
      <c r="X946">
        <v>2</v>
      </c>
      <c r="Y946">
        <v>1</v>
      </c>
      <c r="Z946">
        <v>3</v>
      </c>
      <c r="AA946">
        <f t="shared" si="29"/>
        <v>9</v>
      </c>
      <c r="AB946" t="str" cm="1">
        <f t="array" ref="AB946">_xlfn.IFS(AND(AA946&gt;=0,AA946&lt;=15),"low purchase",AND(AA946&gt;=16,AA946&lt;=30),"mid purchase",AA946&gt;=31,"high purchase")</f>
        <v>low purchase</v>
      </c>
      <c r="AC946">
        <v>7</v>
      </c>
      <c r="AD946" t="str">
        <f>IF(marketing_campaign[[#This Row],[NumWebVisitsMonth]]&gt;=5.3,"higher_webvists","lower_webvisits")</f>
        <v>higher_webvists</v>
      </c>
      <c r="AE946">
        <v>0</v>
      </c>
      <c r="AF946">
        <v>0</v>
      </c>
      <c r="AG946">
        <v>0</v>
      </c>
      <c r="AH946">
        <v>0</v>
      </c>
      <c r="AI946">
        <v>0</v>
      </c>
      <c r="AJ946">
        <v>0</v>
      </c>
      <c r="AK946">
        <v>3</v>
      </c>
      <c r="AL946">
        <v>11</v>
      </c>
      <c r="AM946">
        <v>0</v>
      </c>
      <c r="AN946">
        <f>marketing_campaign[[#This Row],[AcceptedCmp2]]+marketing_campaign[[#This Row],[AcceptedCmp1]]+marketing_campaign[[#This Row],[AcceptedCmp5]]+marketing_campaign[[#This Row],[AcceptedCmp4]]+marketing_campaign[[#This Row],[AcceptedCmp3]]+marketing_campaign[[#This Row],[Response]]</f>
        <v>0</v>
      </c>
      <c r="AO946" t="str" cm="1">
        <f t="array" ref="AO94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47" spans="1:41" x14ac:dyDescent="0.35">
      <c r="A947">
        <v>3202</v>
      </c>
      <c r="B947">
        <v>1987</v>
      </c>
      <c r="C947">
        <f t="shared" ca="1" si="28"/>
        <v>39</v>
      </c>
      <c r="D947" t="str" cm="1">
        <f t="array" aca="1" ref="D94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947" t="s">
        <v>32</v>
      </c>
      <c r="F947" t="s">
        <v>33</v>
      </c>
      <c r="G947" cm="1">
        <f t="array" ref="G947">_xlfn.IFS(marketing_campaign[[#This Row],[Marital_Status]]="Single",K947+L947+1,marketing_campaign[[#This Row],[Marital_Status]]="Together",K947+L947+2,marketing_campaign[[#This Row],[Marital_Status]]="Alone",K947+L947+1,marketing_campaign[[#This Row],[Marital_Status]]="Married",K947+L947+2,marketing_campaign[[#This Row],[Marital_Status]]="Divorced",K947+L947+1,marketing_campaign[[#This Row],[Marital_Status]]="YOLO",K947+L947+1,marketing_campaign[[#This Row],[Marital_Status]]="Absurd",K947+L947+1,marketing_campaign[[#This Row],[Marital_Status]]="Widow",K947+L947+1)</f>
        <v>2</v>
      </c>
      <c r="H947" t="str" cm="1">
        <f t="array" ref="H947">_xlfn.IFS(marketing_campaign[[#This Row],[Family_size]]=1,"Family_with_one_child",marketing_campaign[[#This Row],[Family_size]]&gt;1,"Family_with_more_children")</f>
        <v>Family_with_more_children</v>
      </c>
      <c r="I947">
        <v>51563</v>
      </c>
      <c r="J947" t="str">
        <f>IF(marketing_campaign[[#This Row],[Income]]&gt;=Sheet21!B997,"high_income","low_income")</f>
        <v>high_income</v>
      </c>
      <c r="K947">
        <v>0</v>
      </c>
      <c r="L947">
        <v>0</v>
      </c>
      <c r="M947" s="1">
        <v>41183</v>
      </c>
      <c r="N947">
        <v>60</v>
      </c>
      <c r="O947" t="str" cm="1">
        <f t="array" ref="O947">_xlfn.IFS(AND(marketing_campaign[[#This Row],[Recency]]&gt;=0,marketing_campaign[[#This Row],[Recency]]&lt;=14),"Early Recency",AND(marketing_campaign[[#This Row],[Recency]]&gt;=15,marketing_campaign[[#This Row],[Recency]]&lt;=31),"Mid-Recency",marketing_campaign[[#This Row],[Recency]]&gt;=32,"high Recency")</f>
        <v>high Recency</v>
      </c>
      <c r="P947">
        <v>1166</v>
      </c>
      <c r="Q947">
        <v>0</v>
      </c>
      <c r="R947">
        <v>48</v>
      </c>
      <c r="S947">
        <v>0</v>
      </c>
      <c r="T947">
        <v>0</v>
      </c>
      <c r="U947">
        <v>36</v>
      </c>
      <c r="V947">
        <f>marketing_campaign[[#This Row],[MntGoldProds]]+marketing_campaign[[#This Row],[MntSweetProducts]]+marketing_campaign[[#This Row],[MntFishProducts]]+marketing_campaign[[#This Row],[MntMeatProducts]]+marketing_campaign[[#This Row],[MntFruits]]+marketing_campaign[[#This Row],[MntWines]]</f>
        <v>1250</v>
      </c>
      <c r="W947">
        <v>1</v>
      </c>
      <c r="X947">
        <v>4</v>
      </c>
      <c r="Y947">
        <v>4</v>
      </c>
      <c r="Z947">
        <v>10</v>
      </c>
      <c r="AA947">
        <f t="shared" si="29"/>
        <v>19</v>
      </c>
      <c r="AB947" t="str" cm="1">
        <f t="array" ref="AB947">_xlfn.IFS(AND(AA947&gt;=0,AA947&lt;=15),"low purchase",AND(AA947&gt;=16,AA947&lt;=30),"mid purchase",AA947&gt;=31,"high purchase")</f>
        <v>mid purchase</v>
      </c>
      <c r="AC947">
        <v>8</v>
      </c>
      <c r="AD947" t="str">
        <f>IF(marketing_campaign[[#This Row],[NumWebVisitsMonth]]&gt;=5.3,"higher_webvists","lower_webvisits")</f>
        <v>higher_webvists</v>
      </c>
      <c r="AE947">
        <v>0</v>
      </c>
      <c r="AF947">
        <v>1</v>
      </c>
      <c r="AG947">
        <v>1</v>
      </c>
      <c r="AH947">
        <v>0</v>
      </c>
      <c r="AI947">
        <v>0</v>
      </c>
      <c r="AJ947">
        <v>0</v>
      </c>
      <c r="AK947">
        <v>3</v>
      </c>
      <c r="AL947">
        <v>11</v>
      </c>
      <c r="AM947">
        <v>0</v>
      </c>
      <c r="AN947">
        <f>marketing_campaign[[#This Row],[AcceptedCmp2]]+marketing_campaign[[#This Row],[AcceptedCmp1]]+marketing_campaign[[#This Row],[AcceptedCmp5]]+marketing_campaign[[#This Row],[AcceptedCmp4]]+marketing_campaign[[#This Row],[AcceptedCmp3]]+marketing_campaign[[#This Row],[Response]]</f>
        <v>2</v>
      </c>
      <c r="AO947" t="str" cm="1">
        <f t="array" ref="AO94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948" spans="1:41" x14ac:dyDescent="0.35">
      <c r="A948">
        <v>1328</v>
      </c>
      <c r="B948">
        <v>1982</v>
      </c>
      <c r="C948">
        <f t="shared" ca="1" si="28"/>
        <v>44</v>
      </c>
      <c r="D948" t="str" cm="1">
        <f t="array" aca="1" ref="D94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948" t="s">
        <v>37</v>
      </c>
      <c r="F948" t="s">
        <v>33</v>
      </c>
      <c r="G948" cm="1">
        <f t="array" ref="G948">_xlfn.IFS(marketing_campaign[[#This Row],[Marital_Status]]="Single",K948+L948+1,marketing_campaign[[#This Row],[Marital_Status]]="Together",K948+L948+2,marketing_campaign[[#This Row],[Marital_Status]]="Alone",K948+L948+1,marketing_campaign[[#This Row],[Marital_Status]]="Married",K948+L948+2,marketing_campaign[[#This Row],[Marital_Status]]="Divorced",K948+L948+1,marketing_campaign[[#This Row],[Marital_Status]]="YOLO",K948+L948+1,marketing_campaign[[#This Row],[Marital_Status]]="Absurd",K948+L948+1,marketing_campaign[[#This Row],[Marital_Status]]="Widow",K948+L948+1)</f>
        <v>3</v>
      </c>
      <c r="H948" t="str" cm="1">
        <f t="array" ref="H948">_xlfn.IFS(marketing_campaign[[#This Row],[Family_size]]=1,"Family_with_one_child",marketing_campaign[[#This Row],[Family_size]]&gt;1,"Family_with_more_children")</f>
        <v>Family_with_more_children</v>
      </c>
      <c r="I948">
        <v>57937</v>
      </c>
      <c r="J948" t="str">
        <f>IF(marketing_campaign[[#This Row],[Income]]&gt;=Sheet21!B998,"high_income","low_income")</f>
        <v>high_income</v>
      </c>
      <c r="K948">
        <v>0</v>
      </c>
      <c r="L948">
        <v>1</v>
      </c>
      <c r="M948" s="1">
        <v>41686</v>
      </c>
      <c r="N948">
        <v>56</v>
      </c>
      <c r="O948" t="str" cm="1">
        <f t="array" ref="O948">_xlfn.IFS(AND(marketing_campaign[[#This Row],[Recency]]&gt;=0,marketing_campaign[[#This Row],[Recency]]&lt;=14),"Early Recency",AND(marketing_campaign[[#This Row],[Recency]]&gt;=15,marketing_campaign[[#This Row],[Recency]]&lt;=31),"Mid-Recency",marketing_campaign[[#This Row],[Recency]]&gt;=32,"high Recency")</f>
        <v>high Recency</v>
      </c>
      <c r="P948">
        <v>261</v>
      </c>
      <c r="Q948">
        <v>42</v>
      </c>
      <c r="R948">
        <v>144</v>
      </c>
      <c r="S948">
        <v>55</v>
      </c>
      <c r="T948">
        <v>48</v>
      </c>
      <c r="U948">
        <v>133</v>
      </c>
      <c r="V948">
        <f>marketing_campaign[[#This Row],[MntGoldProds]]+marketing_campaign[[#This Row],[MntSweetProducts]]+marketing_campaign[[#This Row],[MntFishProducts]]+marketing_campaign[[#This Row],[MntMeatProducts]]+marketing_campaign[[#This Row],[MntFruits]]+marketing_campaign[[#This Row],[MntWines]]</f>
        <v>683</v>
      </c>
      <c r="W948">
        <v>3</v>
      </c>
      <c r="X948">
        <v>4</v>
      </c>
      <c r="Y948">
        <v>4</v>
      </c>
      <c r="Z948">
        <v>9</v>
      </c>
      <c r="AA948">
        <f t="shared" si="29"/>
        <v>20</v>
      </c>
      <c r="AB948" t="str" cm="1">
        <f t="array" ref="AB948">_xlfn.IFS(AND(AA948&gt;=0,AA948&lt;=15),"low purchase",AND(AA948&gt;=16,AA948&lt;=30),"mid purchase",AA948&gt;=31,"high purchase")</f>
        <v>mid purchase</v>
      </c>
      <c r="AC948">
        <v>3</v>
      </c>
      <c r="AD948" t="str">
        <f>IF(marketing_campaign[[#This Row],[NumWebVisitsMonth]]&gt;=5.3,"higher_webvists","lower_webvisits")</f>
        <v>lower_webvisits</v>
      </c>
      <c r="AE948">
        <v>0</v>
      </c>
      <c r="AF948">
        <v>0</v>
      </c>
      <c r="AG948">
        <v>0</v>
      </c>
      <c r="AH948">
        <v>0</v>
      </c>
      <c r="AI948">
        <v>0</v>
      </c>
      <c r="AJ948">
        <v>0</v>
      </c>
      <c r="AK948">
        <v>3</v>
      </c>
      <c r="AL948">
        <v>11</v>
      </c>
      <c r="AM948">
        <v>0</v>
      </c>
      <c r="AN948">
        <f>marketing_campaign[[#This Row],[AcceptedCmp2]]+marketing_campaign[[#This Row],[AcceptedCmp1]]+marketing_campaign[[#This Row],[AcceptedCmp5]]+marketing_campaign[[#This Row],[AcceptedCmp4]]+marketing_campaign[[#This Row],[AcceptedCmp3]]+marketing_campaign[[#This Row],[Response]]</f>
        <v>0</v>
      </c>
      <c r="AO948" t="str" cm="1">
        <f t="array" ref="AO94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49" spans="1:41" x14ac:dyDescent="0.35">
      <c r="A949">
        <v>8405</v>
      </c>
      <c r="B949">
        <v>1979</v>
      </c>
      <c r="C949">
        <f t="shared" ca="1" si="28"/>
        <v>47</v>
      </c>
      <c r="D949" t="str" cm="1">
        <f t="array" aca="1" ref="D94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49" t="s">
        <v>29</v>
      </c>
      <c r="F949" t="s">
        <v>35</v>
      </c>
      <c r="G949" cm="1">
        <f t="array" ref="G949">_xlfn.IFS(marketing_campaign[[#This Row],[Marital_Status]]="Single",K949+L949+1,marketing_campaign[[#This Row],[Marital_Status]]="Together",K949+L949+2,marketing_campaign[[#This Row],[Marital_Status]]="Alone",K949+L949+1,marketing_campaign[[#This Row],[Marital_Status]]="Married",K949+L949+2,marketing_campaign[[#This Row],[Marital_Status]]="Divorced",K949+L949+1,marketing_campaign[[#This Row],[Marital_Status]]="YOLO",K949+L949+1,marketing_campaign[[#This Row],[Marital_Status]]="Absurd",K949+L949+1,marketing_campaign[[#This Row],[Marital_Status]]="Widow",K949+L949+1)</f>
        <v>3</v>
      </c>
      <c r="H949" t="str" cm="1">
        <f t="array" ref="H949">_xlfn.IFS(marketing_campaign[[#This Row],[Family_size]]=1,"Family_with_one_child",marketing_campaign[[#This Row],[Family_size]]&gt;1,"Family_with_more_children")</f>
        <v>Family_with_more_children</v>
      </c>
      <c r="I949">
        <v>68274</v>
      </c>
      <c r="J949" t="str">
        <f>IF(marketing_campaign[[#This Row],[Income]]&gt;=Sheet21!B999,"high_income","low_income")</f>
        <v>high_income</v>
      </c>
      <c r="K949">
        <v>1</v>
      </c>
      <c r="L949">
        <v>1</v>
      </c>
      <c r="M949" s="1">
        <v>41547</v>
      </c>
      <c r="N949">
        <v>83</v>
      </c>
      <c r="O949" t="str" cm="1">
        <f t="array" ref="O949">_xlfn.IFS(AND(marketing_campaign[[#This Row],[Recency]]&gt;=0,marketing_campaign[[#This Row],[Recency]]&lt;=14),"Early Recency",AND(marketing_campaign[[#This Row],[Recency]]&gt;=15,marketing_campaign[[#This Row],[Recency]]&lt;=31),"Mid-Recency",marketing_campaign[[#This Row],[Recency]]&gt;=32,"high Recency")</f>
        <v>high Recency</v>
      </c>
      <c r="P949">
        <v>135</v>
      </c>
      <c r="Q949">
        <v>25</v>
      </c>
      <c r="R949">
        <v>51</v>
      </c>
      <c r="S949">
        <v>23</v>
      </c>
      <c r="T949">
        <v>25</v>
      </c>
      <c r="U949">
        <v>46</v>
      </c>
      <c r="V949">
        <f>marketing_campaign[[#This Row],[MntGoldProds]]+marketing_campaign[[#This Row],[MntSweetProducts]]+marketing_campaign[[#This Row],[MntFishProducts]]+marketing_campaign[[#This Row],[MntMeatProducts]]+marketing_campaign[[#This Row],[MntFruits]]+marketing_campaign[[#This Row],[MntWines]]</f>
        <v>305</v>
      </c>
      <c r="W949">
        <v>2</v>
      </c>
      <c r="X949">
        <v>4</v>
      </c>
      <c r="Y949">
        <v>2</v>
      </c>
      <c r="Z949">
        <v>5</v>
      </c>
      <c r="AA949">
        <f t="shared" si="29"/>
        <v>13</v>
      </c>
      <c r="AB949" t="str" cm="1">
        <f t="array" ref="AB949">_xlfn.IFS(AND(AA949&gt;=0,AA949&lt;=15),"low purchase",AND(AA949&gt;=16,AA949&lt;=30),"mid purchase",AA949&gt;=31,"high purchase")</f>
        <v>low purchase</v>
      </c>
      <c r="AC949">
        <v>3</v>
      </c>
      <c r="AD949" t="str">
        <f>IF(marketing_campaign[[#This Row],[NumWebVisitsMonth]]&gt;=5.3,"higher_webvists","lower_webvisits")</f>
        <v>lower_webvisits</v>
      </c>
      <c r="AE949">
        <v>0</v>
      </c>
      <c r="AF949">
        <v>0</v>
      </c>
      <c r="AG949">
        <v>0</v>
      </c>
      <c r="AH949">
        <v>0</v>
      </c>
      <c r="AI949">
        <v>0</v>
      </c>
      <c r="AJ949">
        <v>0</v>
      </c>
      <c r="AK949">
        <v>3</v>
      </c>
      <c r="AL949">
        <v>11</v>
      </c>
      <c r="AM949">
        <v>0</v>
      </c>
      <c r="AN949">
        <f>marketing_campaign[[#This Row],[AcceptedCmp2]]+marketing_campaign[[#This Row],[AcceptedCmp1]]+marketing_campaign[[#This Row],[AcceptedCmp5]]+marketing_campaign[[#This Row],[AcceptedCmp4]]+marketing_campaign[[#This Row],[AcceptedCmp3]]+marketing_campaign[[#This Row],[Response]]</f>
        <v>0</v>
      </c>
      <c r="AO949" t="str" cm="1">
        <f t="array" ref="AO94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50" spans="1:41" x14ac:dyDescent="0.35">
      <c r="A950">
        <v>6515</v>
      </c>
      <c r="B950">
        <v>1977</v>
      </c>
      <c r="C950">
        <f t="shared" ca="1" si="28"/>
        <v>49</v>
      </c>
      <c r="D950" t="str" cm="1">
        <f t="array" aca="1" ref="D95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50" t="s">
        <v>29</v>
      </c>
      <c r="F950" t="s">
        <v>31</v>
      </c>
      <c r="G950" cm="1">
        <f t="array" ref="G950">_xlfn.IFS(marketing_campaign[[#This Row],[Marital_Status]]="Single",K950+L950+1,marketing_campaign[[#This Row],[Marital_Status]]="Together",K950+L950+2,marketing_campaign[[#This Row],[Marital_Status]]="Alone",K950+L950+1,marketing_campaign[[#This Row],[Marital_Status]]="Married",K950+L950+2,marketing_campaign[[#This Row],[Marital_Status]]="Divorced",K950+L950+1,marketing_campaign[[#This Row],[Marital_Status]]="YOLO",K950+L950+1,marketing_campaign[[#This Row],[Marital_Status]]="Absurd",K950+L950+1,marketing_campaign[[#This Row],[Marital_Status]]="Widow",K950+L950+1)</f>
        <v>3</v>
      </c>
      <c r="H950" t="str" cm="1">
        <f t="array" ref="H950">_xlfn.IFS(marketing_campaign[[#This Row],[Family_size]]=1,"Family_with_one_child",marketing_campaign[[#This Row],[Family_size]]&gt;1,"Family_with_more_children")</f>
        <v>Family_with_more_children</v>
      </c>
      <c r="I950">
        <v>39771</v>
      </c>
      <c r="J950" t="str">
        <f>IF(marketing_campaign[[#This Row],[Income]]&gt;=Sheet21!B1000,"high_income","low_income")</f>
        <v>high_income</v>
      </c>
      <c r="K950">
        <v>1</v>
      </c>
      <c r="L950">
        <v>0</v>
      </c>
      <c r="M950" s="1">
        <v>41614</v>
      </c>
      <c r="N950">
        <v>92</v>
      </c>
      <c r="O950" t="str" cm="1">
        <f t="array" ref="O950">_xlfn.IFS(AND(marketing_campaign[[#This Row],[Recency]]&gt;=0,marketing_campaign[[#This Row],[Recency]]&lt;=14),"Early Recency",AND(marketing_campaign[[#This Row],[Recency]]&gt;=15,marketing_campaign[[#This Row],[Recency]]&lt;=31),"Mid-Recency",marketing_campaign[[#This Row],[Recency]]&gt;=32,"high Recency")</f>
        <v>high Recency</v>
      </c>
      <c r="P950">
        <v>6</v>
      </c>
      <c r="Q950">
        <v>2</v>
      </c>
      <c r="R950">
        <v>18</v>
      </c>
      <c r="S950">
        <v>2</v>
      </c>
      <c r="T950">
        <v>8</v>
      </c>
      <c r="U950">
        <v>14</v>
      </c>
      <c r="V950">
        <f>marketing_campaign[[#This Row],[MntGoldProds]]+marketing_campaign[[#This Row],[MntSweetProducts]]+marketing_campaign[[#This Row],[MntFishProducts]]+marketing_campaign[[#This Row],[MntMeatProducts]]+marketing_campaign[[#This Row],[MntFruits]]+marketing_campaign[[#This Row],[MntWines]]</f>
        <v>50</v>
      </c>
      <c r="W950">
        <v>1</v>
      </c>
      <c r="X950">
        <v>2</v>
      </c>
      <c r="Y950">
        <v>0</v>
      </c>
      <c r="Z950">
        <v>3</v>
      </c>
      <c r="AA950">
        <f t="shared" si="29"/>
        <v>6</v>
      </c>
      <c r="AB950" t="str" cm="1">
        <f t="array" ref="AB950">_xlfn.IFS(AND(AA950&gt;=0,AA950&lt;=15),"low purchase",AND(AA950&gt;=16,AA950&lt;=30),"mid purchase",AA950&gt;=31,"high purchase")</f>
        <v>low purchase</v>
      </c>
      <c r="AC950">
        <v>4</v>
      </c>
      <c r="AD950" t="str">
        <f>IF(marketing_campaign[[#This Row],[NumWebVisitsMonth]]&gt;=5.3,"higher_webvists","lower_webvisits")</f>
        <v>lower_webvisits</v>
      </c>
      <c r="AE950">
        <v>0</v>
      </c>
      <c r="AF950">
        <v>0</v>
      </c>
      <c r="AG950">
        <v>0</v>
      </c>
      <c r="AH950">
        <v>0</v>
      </c>
      <c r="AI950">
        <v>0</v>
      </c>
      <c r="AJ950">
        <v>0</v>
      </c>
      <c r="AK950">
        <v>3</v>
      </c>
      <c r="AL950">
        <v>11</v>
      </c>
      <c r="AM950">
        <v>0</v>
      </c>
      <c r="AN950">
        <f>marketing_campaign[[#This Row],[AcceptedCmp2]]+marketing_campaign[[#This Row],[AcceptedCmp1]]+marketing_campaign[[#This Row],[AcceptedCmp5]]+marketing_campaign[[#This Row],[AcceptedCmp4]]+marketing_campaign[[#This Row],[AcceptedCmp3]]+marketing_campaign[[#This Row],[Response]]</f>
        <v>0</v>
      </c>
      <c r="AO950" t="str" cm="1">
        <f t="array" ref="AO95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51" spans="1:41" x14ac:dyDescent="0.35">
      <c r="A951">
        <v>2882</v>
      </c>
      <c r="B951">
        <v>1975</v>
      </c>
      <c r="C951">
        <f t="shared" ca="1" si="28"/>
        <v>51</v>
      </c>
      <c r="D951" t="str" cm="1">
        <f t="array" aca="1" ref="D95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51" t="s">
        <v>37</v>
      </c>
      <c r="F951" t="s">
        <v>35</v>
      </c>
      <c r="G951" cm="1">
        <f t="array" ref="G951">_xlfn.IFS(marketing_campaign[[#This Row],[Marital_Status]]="Single",K951+L951+1,marketing_campaign[[#This Row],[Marital_Status]]="Together",K951+L951+2,marketing_campaign[[#This Row],[Marital_Status]]="Alone",K951+L951+1,marketing_campaign[[#This Row],[Marital_Status]]="Married",K951+L951+2,marketing_campaign[[#This Row],[Marital_Status]]="Divorced",K951+L951+1,marketing_campaign[[#This Row],[Marital_Status]]="YOLO",K951+L951+1,marketing_campaign[[#This Row],[Marital_Status]]="Absurd",K951+L951+1,marketing_campaign[[#This Row],[Marital_Status]]="Widow",K951+L951+1)</f>
        <v>2</v>
      </c>
      <c r="H951" t="str" cm="1">
        <f t="array" ref="H951">_xlfn.IFS(marketing_campaign[[#This Row],[Family_size]]=1,"Family_with_one_child",marketing_campaign[[#This Row],[Family_size]]&gt;1,"Family_with_more_children")</f>
        <v>Family_with_more_children</v>
      </c>
      <c r="I951">
        <v>67893</v>
      </c>
      <c r="J951" t="str">
        <f>IF(marketing_campaign[[#This Row],[Income]]&gt;=Sheet21!B1001,"high_income","low_income")</f>
        <v>high_income</v>
      </c>
      <c r="K951">
        <v>0</v>
      </c>
      <c r="L951">
        <v>1</v>
      </c>
      <c r="M951" s="1">
        <v>41183</v>
      </c>
      <c r="N951">
        <v>31</v>
      </c>
      <c r="O951" t="str" cm="1">
        <f t="array" ref="O951">_xlfn.IFS(AND(marketing_campaign[[#This Row],[Recency]]&gt;=0,marketing_campaign[[#This Row],[Recency]]&lt;=14),"Early Recency",AND(marketing_campaign[[#This Row],[Recency]]&gt;=15,marketing_campaign[[#This Row],[Recency]]&lt;=31),"Mid-Recency",marketing_campaign[[#This Row],[Recency]]&gt;=32,"high Recency")</f>
        <v>Mid-Recency</v>
      </c>
      <c r="P951">
        <v>711</v>
      </c>
      <c r="Q951">
        <v>28</v>
      </c>
      <c r="R951">
        <v>142</v>
      </c>
      <c r="S951">
        <v>49</v>
      </c>
      <c r="T951">
        <v>18</v>
      </c>
      <c r="U951">
        <v>47</v>
      </c>
      <c r="V951">
        <f>marketing_campaign[[#This Row],[MntGoldProds]]+marketing_campaign[[#This Row],[MntSweetProducts]]+marketing_campaign[[#This Row],[MntFishProducts]]+marketing_campaign[[#This Row],[MntMeatProducts]]+marketing_campaign[[#This Row],[MntFruits]]+marketing_campaign[[#This Row],[MntWines]]</f>
        <v>995</v>
      </c>
      <c r="W951">
        <v>2</v>
      </c>
      <c r="X951">
        <v>3</v>
      </c>
      <c r="Y951">
        <v>2</v>
      </c>
      <c r="Z951">
        <v>9</v>
      </c>
      <c r="AA951">
        <f t="shared" si="29"/>
        <v>16</v>
      </c>
      <c r="AB951" t="str" cm="1">
        <f t="array" ref="AB951">_xlfn.IFS(AND(AA951&gt;=0,AA951&lt;=15),"low purchase",AND(AA951&gt;=16,AA951&lt;=30),"mid purchase",AA951&gt;=31,"high purchase")</f>
        <v>mid purchase</v>
      </c>
      <c r="AC951">
        <v>8</v>
      </c>
      <c r="AD951" t="str">
        <f>IF(marketing_campaign[[#This Row],[NumWebVisitsMonth]]&gt;=5.3,"higher_webvists","lower_webvisits")</f>
        <v>higher_webvists</v>
      </c>
      <c r="AE951">
        <v>0</v>
      </c>
      <c r="AF951">
        <v>0</v>
      </c>
      <c r="AG951">
        <v>0</v>
      </c>
      <c r="AH951">
        <v>0</v>
      </c>
      <c r="AI951">
        <v>0</v>
      </c>
      <c r="AJ951">
        <v>0</v>
      </c>
      <c r="AK951">
        <v>3</v>
      </c>
      <c r="AL951">
        <v>11</v>
      </c>
      <c r="AM951">
        <v>0</v>
      </c>
      <c r="AN951">
        <f>marketing_campaign[[#This Row],[AcceptedCmp2]]+marketing_campaign[[#This Row],[AcceptedCmp1]]+marketing_campaign[[#This Row],[AcceptedCmp5]]+marketing_campaign[[#This Row],[AcceptedCmp4]]+marketing_campaign[[#This Row],[AcceptedCmp3]]+marketing_campaign[[#This Row],[Response]]</f>
        <v>0</v>
      </c>
      <c r="AO951" t="str" cm="1">
        <f t="array" ref="AO95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52" spans="1:41" x14ac:dyDescent="0.35">
      <c r="A952">
        <v>7574</v>
      </c>
      <c r="B952">
        <v>1979</v>
      </c>
      <c r="C952">
        <f t="shared" ca="1" si="28"/>
        <v>47</v>
      </c>
      <c r="D952" t="str" cm="1">
        <f t="array" aca="1" ref="D95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52" t="s">
        <v>32</v>
      </c>
      <c r="F952" t="s">
        <v>31</v>
      </c>
      <c r="G952" cm="1">
        <f t="array" ref="G952">_xlfn.IFS(marketing_campaign[[#This Row],[Marital_Status]]="Single",K952+L952+1,marketing_campaign[[#This Row],[Marital_Status]]="Together",K952+L952+2,marketing_campaign[[#This Row],[Marital_Status]]="Alone",K952+L952+1,marketing_campaign[[#This Row],[Marital_Status]]="Married",K952+L952+2,marketing_campaign[[#This Row],[Marital_Status]]="Divorced",K952+L952+1,marketing_campaign[[#This Row],[Marital_Status]]="YOLO",K952+L952+1,marketing_campaign[[#This Row],[Marital_Status]]="Absurd",K952+L952+1,marketing_campaign[[#This Row],[Marital_Status]]="Widow",K952+L952+1)</f>
        <v>3</v>
      </c>
      <c r="H952" t="str" cm="1">
        <f t="array" ref="H952">_xlfn.IFS(marketing_campaign[[#This Row],[Family_size]]=1,"Family_with_one_child",marketing_campaign[[#This Row],[Family_size]]&gt;1,"Family_with_more_children")</f>
        <v>Family_with_more_children</v>
      </c>
      <c r="I952">
        <v>27922</v>
      </c>
      <c r="J952" t="str">
        <f>IF(marketing_campaign[[#This Row],[Income]]&gt;=Sheet21!B1002,"high_income","low_income")</f>
        <v>high_income</v>
      </c>
      <c r="K952">
        <v>1</v>
      </c>
      <c r="L952">
        <v>0</v>
      </c>
      <c r="M952" s="1">
        <v>41769</v>
      </c>
      <c r="N952">
        <v>80</v>
      </c>
      <c r="O952" t="str" cm="1">
        <f t="array" ref="O952">_xlfn.IFS(AND(marketing_campaign[[#This Row],[Recency]]&gt;=0,marketing_campaign[[#This Row],[Recency]]&lt;=14),"Early Recency",AND(marketing_campaign[[#This Row],[Recency]]&gt;=15,marketing_campaign[[#This Row],[Recency]]&lt;=31),"Mid-Recency",marketing_campaign[[#This Row],[Recency]]&gt;=32,"high Recency")</f>
        <v>high Recency</v>
      </c>
      <c r="P952">
        <v>11</v>
      </c>
      <c r="Q952">
        <v>0</v>
      </c>
      <c r="R952">
        <v>13</v>
      </c>
      <c r="S952">
        <v>2</v>
      </c>
      <c r="T952">
        <v>4</v>
      </c>
      <c r="U952">
        <v>11</v>
      </c>
      <c r="V952">
        <f>marketing_campaign[[#This Row],[MntGoldProds]]+marketing_campaign[[#This Row],[MntSweetProducts]]+marketing_campaign[[#This Row],[MntFishProducts]]+marketing_campaign[[#This Row],[MntMeatProducts]]+marketing_campaign[[#This Row],[MntFruits]]+marketing_campaign[[#This Row],[MntWines]]</f>
        <v>41</v>
      </c>
      <c r="W952">
        <v>1</v>
      </c>
      <c r="X952">
        <v>2</v>
      </c>
      <c r="Y952">
        <v>0</v>
      </c>
      <c r="Z952">
        <v>3</v>
      </c>
      <c r="AA952">
        <f t="shared" si="29"/>
        <v>6</v>
      </c>
      <c r="AB952" t="str" cm="1">
        <f t="array" ref="AB952">_xlfn.IFS(AND(AA952&gt;=0,AA952&lt;=15),"low purchase",AND(AA952&gt;=16,AA952&lt;=30),"mid purchase",AA952&gt;=31,"high purchase")</f>
        <v>low purchase</v>
      </c>
      <c r="AC952">
        <v>4</v>
      </c>
      <c r="AD952" t="str">
        <f>IF(marketing_campaign[[#This Row],[NumWebVisitsMonth]]&gt;=5.3,"higher_webvists","lower_webvisits")</f>
        <v>lower_webvisits</v>
      </c>
      <c r="AE952">
        <v>0</v>
      </c>
      <c r="AF952">
        <v>0</v>
      </c>
      <c r="AG952">
        <v>0</v>
      </c>
      <c r="AH952">
        <v>0</v>
      </c>
      <c r="AI952">
        <v>0</v>
      </c>
      <c r="AJ952">
        <v>0</v>
      </c>
      <c r="AK952">
        <v>3</v>
      </c>
      <c r="AL952">
        <v>11</v>
      </c>
      <c r="AM952">
        <v>0</v>
      </c>
      <c r="AN952">
        <f>marketing_campaign[[#This Row],[AcceptedCmp2]]+marketing_campaign[[#This Row],[AcceptedCmp1]]+marketing_campaign[[#This Row],[AcceptedCmp5]]+marketing_campaign[[#This Row],[AcceptedCmp4]]+marketing_campaign[[#This Row],[AcceptedCmp3]]+marketing_campaign[[#This Row],[Response]]</f>
        <v>0</v>
      </c>
      <c r="AO952" t="str" cm="1">
        <f t="array" ref="AO95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53" spans="1:41" x14ac:dyDescent="0.35">
      <c r="A953">
        <v>6387</v>
      </c>
      <c r="B953">
        <v>1976</v>
      </c>
      <c r="C953">
        <f t="shared" ca="1" si="28"/>
        <v>50</v>
      </c>
      <c r="D953" t="str" cm="1">
        <f t="array" aca="1" ref="D95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53" t="s">
        <v>32</v>
      </c>
      <c r="F953" t="s">
        <v>31</v>
      </c>
      <c r="G953" cm="1">
        <f t="array" ref="G953">_xlfn.IFS(marketing_campaign[[#This Row],[Marital_Status]]="Single",K953+L953+1,marketing_campaign[[#This Row],[Marital_Status]]="Together",K953+L953+2,marketing_campaign[[#This Row],[Marital_Status]]="Alone",K953+L953+1,marketing_campaign[[#This Row],[Marital_Status]]="Married",K953+L953+2,marketing_campaign[[#This Row],[Marital_Status]]="Divorced",K953+L953+1,marketing_campaign[[#This Row],[Marital_Status]]="YOLO",K953+L953+1,marketing_campaign[[#This Row],[Marital_Status]]="Absurd",K953+L953+1,marketing_campaign[[#This Row],[Marital_Status]]="Widow",K953+L953+1)</f>
        <v>4</v>
      </c>
      <c r="H953" t="str" cm="1">
        <f t="array" ref="H953">_xlfn.IFS(marketing_campaign[[#This Row],[Family_size]]=1,"Family_with_one_child",marketing_campaign[[#This Row],[Family_size]]&gt;1,"Family_with_more_children")</f>
        <v>Family_with_more_children</v>
      </c>
      <c r="I953">
        <v>52190</v>
      </c>
      <c r="J953" t="str">
        <f>IF(marketing_campaign[[#This Row],[Income]]&gt;=Sheet21!B1003,"high_income","low_income")</f>
        <v>high_income</v>
      </c>
      <c r="K953">
        <v>1</v>
      </c>
      <c r="L953">
        <v>1</v>
      </c>
      <c r="M953" s="1">
        <v>41767</v>
      </c>
      <c r="N953">
        <v>39</v>
      </c>
      <c r="O953" t="str" cm="1">
        <f t="array" ref="O953">_xlfn.IFS(AND(marketing_campaign[[#This Row],[Recency]]&gt;=0,marketing_campaign[[#This Row],[Recency]]&lt;=14),"Early Recency",AND(marketing_campaign[[#This Row],[Recency]]&gt;=15,marketing_campaign[[#This Row],[Recency]]&lt;=31),"Mid-Recency",marketing_campaign[[#This Row],[Recency]]&gt;=32,"high Recency")</f>
        <v>high Recency</v>
      </c>
      <c r="P953">
        <v>42</v>
      </c>
      <c r="Q953">
        <v>0</v>
      </c>
      <c r="R953">
        <v>17</v>
      </c>
      <c r="S953">
        <v>0</v>
      </c>
      <c r="T953">
        <v>0</v>
      </c>
      <c r="U953">
        <v>18</v>
      </c>
      <c r="V953">
        <f>marketing_campaign[[#This Row],[MntGoldProds]]+marketing_campaign[[#This Row],[MntSweetProducts]]+marketing_campaign[[#This Row],[MntFishProducts]]+marketing_campaign[[#This Row],[MntMeatProducts]]+marketing_campaign[[#This Row],[MntFruits]]+marketing_campaign[[#This Row],[MntWines]]</f>
        <v>77</v>
      </c>
      <c r="W953">
        <v>3</v>
      </c>
      <c r="X953">
        <v>2</v>
      </c>
      <c r="Y953">
        <v>1</v>
      </c>
      <c r="Z953">
        <v>3</v>
      </c>
      <c r="AA953">
        <f t="shared" si="29"/>
        <v>9</v>
      </c>
      <c r="AB953" t="str" cm="1">
        <f t="array" ref="AB953">_xlfn.IFS(AND(AA953&gt;=0,AA953&lt;=15),"low purchase",AND(AA953&gt;=16,AA953&lt;=30),"mid purchase",AA953&gt;=31,"high purchase")</f>
        <v>low purchase</v>
      </c>
      <c r="AC953">
        <v>5</v>
      </c>
      <c r="AD953" t="str">
        <f>IF(marketing_campaign[[#This Row],[NumWebVisitsMonth]]&gt;=5.3,"higher_webvists","lower_webvisits")</f>
        <v>lower_webvisits</v>
      </c>
      <c r="AE953">
        <v>1</v>
      </c>
      <c r="AF953">
        <v>0</v>
      </c>
      <c r="AG953">
        <v>0</v>
      </c>
      <c r="AH953">
        <v>0</v>
      </c>
      <c r="AI953">
        <v>0</v>
      </c>
      <c r="AJ953">
        <v>0</v>
      </c>
      <c r="AK953">
        <v>3</v>
      </c>
      <c r="AL953">
        <v>11</v>
      </c>
      <c r="AM953">
        <v>0</v>
      </c>
      <c r="AN953">
        <f>marketing_campaign[[#This Row],[AcceptedCmp2]]+marketing_campaign[[#This Row],[AcceptedCmp1]]+marketing_campaign[[#This Row],[AcceptedCmp5]]+marketing_campaign[[#This Row],[AcceptedCmp4]]+marketing_campaign[[#This Row],[AcceptedCmp3]]+marketing_campaign[[#This Row],[Response]]</f>
        <v>1</v>
      </c>
      <c r="AO953" t="str" cm="1">
        <f t="array" ref="AO95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954" spans="1:41" x14ac:dyDescent="0.35">
      <c r="A954">
        <v>5320</v>
      </c>
      <c r="B954">
        <v>1973</v>
      </c>
      <c r="C954">
        <f t="shared" ca="1" si="28"/>
        <v>53</v>
      </c>
      <c r="D954" t="str" cm="1">
        <f t="array" aca="1" ref="D95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54" t="s">
        <v>34</v>
      </c>
      <c r="F954" t="s">
        <v>35</v>
      </c>
      <c r="G954" cm="1">
        <f t="array" ref="G954">_xlfn.IFS(marketing_campaign[[#This Row],[Marital_Status]]="Single",K954+L954+1,marketing_campaign[[#This Row],[Marital_Status]]="Together",K954+L954+2,marketing_campaign[[#This Row],[Marital_Status]]="Alone",K954+L954+1,marketing_campaign[[#This Row],[Marital_Status]]="Married",K954+L954+2,marketing_campaign[[#This Row],[Marital_Status]]="Divorced",K954+L954+1,marketing_campaign[[#This Row],[Marital_Status]]="YOLO",K954+L954+1,marketing_campaign[[#This Row],[Marital_Status]]="Absurd",K954+L954+1,marketing_campaign[[#This Row],[Marital_Status]]="Widow",K954+L954+1)</f>
        <v>3</v>
      </c>
      <c r="H954" t="str" cm="1">
        <f t="array" ref="H954">_xlfn.IFS(marketing_campaign[[#This Row],[Family_size]]=1,"Family_with_one_child",marketing_campaign[[#This Row],[Family_size]]&gt;1,"Family_with_more_children")</f>
        <v>Family_with_more_children</v>
      </c>
      <c r="I954">
        <v>44051</v>
      </c>
      <c r="J954" t="str">
        <f>IF(marketing_campaign[[#This Row],[Income]]&gt;=Sheet21!B1004,"high_income","low_income")</f>
        <v>high_income</v>
      </c>
      <c r="K954">
        <v>1</v>
      </c>
      <c r="L954">
        <v>1</v>
      </c>
      <c r="M954" s="1">
        <v>41303</v>
      </c>
      <c r="N954">
        <v>20</v>
      </c>
      <c r="O954" t="str" cm="1">
        <f t="array" ref="O954">_xlfn.IFS(AND(marketing_campaign[[#This Row],[Recency]]&gt;=0,marketing_campaign[[#This Row],[Recency]]&lt;=14),"Early Recency",AND(marketing_campaign[[#This Row],[Recency]]&gt;=15,marketing_campaign[[#This Row],[Recency]]&lt;=31),"Mid-Recency",marketing_campaign[[#This Row],[Recency]]&gt;=32,"high Recency")</f>
        <v>Mid-Recency</v>
      </c>
      <c r="P954">
        <v>79</v>
      </c>
      <c r="Q954">
        <v>7</v>
      </c>
      <c r="R954">
        <v>58</v>
      </c>
      <c r="S954">
        <v>6</v>
      </c>
      <c r="T954">
        <v>3</v>
      </c>
      <c r="U954">
        <v>18</v>
      </c>
      <c r="V954">
        <f>marketing_campaign[[#This Row],[MntGoldProds]]+marketing_campaign[[#This Row],[MntSweetProducts]]+marketing_campaign[[#This Row],[MntFishProducts]]+marketing_campaign[[#This Row],[MntMeatProducts]]+marketing_campaign[[#This Row],[MntFruits]]+marketing_campaign[[#This Row],[MntWines]]</f>
        <v>171</v>
      </c>
      <c r="W954">
        <v>4</v>
      </c>
      <c r="X954">
        <v>3</v>
      </c>
      <c r="Y954">
        <v>1</v>
      </c>
      <c r="Z954">
        <v>4</v>
      </c>
      <c r="AA954">
        <f t="shared" si="29"/>
        <v>12</v>
      </c>
      <c r="AB954" t="str" cm="1">
        <f t="array" ref="AB954">_xlfn.IFS(AND(AA954&gt;=0,AA954&lt;=15),"low purchase",AND(AA954&gt;=16,AA954&lt;=30),"mid purchase",AA954&gt;=31,"high purchase")</f>
        <v>low purchase</v>
      </c>
      <c r="AC954">
        <v>6</v>
      </c>
      <c r="AD954" t="str">
        <f>IF(marketing_campaign[[#This Row],[NumWebVisitsMonth]]&gt;=5.3,"higher_webvists","lower_webvisits")</f>
        <v>higher_webvists</v>
      </c>
      <c r="AE954">
        <v>0</v>
      </c>
      <c r="AF954">
        <v>0</v>
      </c>
      <c r="AG954">
        <v>0</v>
      </c>
      <c r="AH954">
        <v>0</v>
      </c>
      <c r="AI954">
        <v>0</v>
      </c>
      <c r="AJ954">
        <v>0</v>
      </c>
      <c r="AK954">
        <v>3</v>
      </c>
      <c r="AL954">
        <v>11</v>
      </c>
      <c r="AM954">
        <v>1</v>
      </c>
      <c r="AN954">
        <f>marketing_campaign[[#This Row],[AcceptedCmp2]]+marketing_campaign[[#This Row],[AcceptedCmp1]]+marketing_campaign[[#This Row],[AcceptedCmp5]]+marketing_campaign[[#This Row],[AcceptedCmp4]]+marketing_campaign[[#This Row],[AcceptedCmp3]]+marketing_campaign[[#This Row],[Response]]</f>
        <v>1</v>
      </c>
      <c r="AO954" t="str" cm="1">
        <f t="array" ref="AO95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955" spans="1:41" x14ac:dyDescent="0.35">
      <c r="A955">
        <v>5048</v>
      </c>
      <c r="B955">
        <v>1971</v>
      </c>
      <c r="C955">
        <f t="shared" ca="1" si="28"/>
        <v>55</v>
      </c>
      <c r="D955" t="str" cm="1">
        <f t="array" aca="1" ref="D95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55" t="s">
        <v>32</v>
      </c>
      <c r="F955" t="s">
        <v>30</v>
      </c>
      <c r="G955" cm="1">
        <f t="array" ref="G955">_xlfn.IFS(marketing_campaign[[#This Row],[Marital_Status]]="Single",K955+L955+1,marketing_campaign[[#This Row],[Marital_Status]]="Together",K955+L955+2,marketing_campaign[[#This Row],[Marital_Status]]="Alone",K955+L955+1,marketing_campaign[[#This Row],[Marital_Status]]="Married",K955+L955+2,marketing_campaign[[#This Row],[Marital_Status]]="Divorced",K955+L955+1,marketing_campaign[[#This Row],[Marital_Status]]="YOLO",K955+L955+1,marketing_campaign[[#This Row],[Marital_Status]]="Absurd",K955+L955+1,marketing_campaign[[#This Row],[Marital_Status]]="Widow",K955+L955+1)</f>
        <v>3</v>
      </c>
      <c r="H955" t="str" cm="1">
        <f t="array" ref="H955">_xlfn.IFS(marketing_campaign[[#This Row],[Family_size]]=1,"Family_with_one_child",marketing_campaign[[#This Row],[Family_size]]&gt;1,"Family_with_more_children")</f>
        <v>Family_with_more_children</v>
      </c>
      <c r="I955">
        <v>42767</v>
      </c>
      <c r="J955" t="str">
        <f>IF(marketing_campaign[[#This Row],[Income]]&gt;=Sheet21!B1005,"high_income","low_income")</f>
        <v>high_income</v>
      </c>
      <c r="K955">
        <v>2</v>
      </c>
      <c r="L955">
        <v>0</v>
      </c>
      <c r="M955" s="1">
        <v>41405</v>
      </c>
      <c r="N955">
        <v>53</v>
      </c>
      <c r="O955" t="str" cm="1">
        <f t="array" ref="O955">_xlfn.IFS(AND(marketing_campaign[[#This Row],[Recency]]&gt;=0,marketing_campaign[[#This Row],[Recency]]&lt;=14),"Early Recency",AND(marketing_campaign[[#This Row],[Recency]]&gt;=15,marketing_campaign[[#This Row],[Recency]]&lt;=31),"Mid-Recency",marketing_campaign[[#This Row],[Recency]]&gt;=32,"high Recency")</f>
        <v>high Recency</v>
      </c>
      <c r="P955">
        <v>20</v>
      </c>
      <c r="Q955">
        <v>6</v>
      </c>
      <c r="R955">
        <v>43</v>
      </c>
      <c r="S955">
        <v>19</v>
      </c>
      <c r="T955">
        <v>5</v>
      </c>
      <c r="U955">
        <v>38</v>
      </c>
      <c r="V955">
        <f>marketing_campaign[[#This Row],[MntGoldProds]]+marketing_campaign[[#This Row],[MntSweetProducts]]+marketing_campaign[[#This Row],[MntFishProducts]]+marketing_campaign[[#This Row],[MntMeatProducts]]+marketing_campaign[[#This Row],[MntFruits]]+marketing_campaign[[#This Row],[MntWines]]</f>
        <v>131</v>
      </c>
      <c r="W955">
        <v>1</v>
      </c>
      <c r="X955">
        <v>3</v>
      </c>
      <c r="Y955">
        <v>1</v>
      </c>
      <c r="Z955">
        <v>2</v>
      </c>
      <c r="AA955">
        <f t="shared" si="29"/>
        <v>7</v>
      </c>
      <c r="AB955" t="str" cm="1">
        <f t="array" ref="AB955">_xlfn.IFS(AND(AA955&gt;=0,AA955&lt;=15),"low purchase",AND(AA955&gt;=16,AA955&lt;=30),"mid purchase",AA955&gt;=31,"high purchase")</f>
        <v>low purchase</v>
      </c>
      <c r="AC955">
        <v>8</v>
      </c>
      <c r="AD955" t="str">
        <f>IF(marketing_campaign[[#This Row],[NumWebVisitsMonth]]&gt;=5.3,"higher_webvists","lower_webvisits")</f>
        <v>higher_webvists</v>
      </c>
      <c r="AE955">
        <v>0</v>
      </c>
      <c r="AF955">
        <v>0</v>
      </c>
      <c r="AG955">
        <v>0</v>
      </c>
      <c r="AH955">
        <v>0</v>
      </c>
      <c r="AI955">
        <v>0</v>
      </c>
      <c r="AJ955">
        <v>0</v>
      </c>
      <c r="AK955">
        <v>3</v>
      </c>
      <c r="AL955">
        <v>11</v>
      </c>
      <c r="AM955">
        <v>0</v>
      </c>
      <c r="AN955">
        <f>marketing_campaign[[#This Row],[AcceptedCmp2]]+marketing_campaign[[#This Row],[AcceptedCmp1]]+marketing_campaign[[#This Row],[AcceptedCmp5]]+marketing_campaign[[#This Row],[AcceptedCmp4]]+marketing_campaign[[#This Row],[AcceptedCmp3]]+marketing_campaign[[#This Row],[Response]]</f>
        <v>0</v>
      </c>
      <c r="AO955" t="str" cm="1">
        <f t="array" ref="AO95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56" spans="1:41" x14ac:dyDescent="0.35">
      <c r="A956">
        <v>8146</v>
      </c>
      <c r="B956">
        <v>1976</v>
      </c>
      <c r="C956">
        <f t="shared" ca="1" si="28"/>
        <v>50</v>
      </c>
      <c r="D956" t="str" cm="1">
        <f t="array" aca="1" ref="D95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56" t="s">
        <v>34</v>
      </c>
      <c r="F956" t="s">
        <v>31</v>
      </c>
      <c r="G956" cm="1">
        <f t="array" ref="G956">_xlfn.IFS(marketing_campaign[[#This Row],[Marital_Status]]="Single",K956+L956+1,marketing_campaign[[#This Row],[Marital_Status]]="Together",K956+L956+2,marketing_campaign[[#This Row],[Marital_Status]]="Alone",K956+L956+1,marketing_campaign[[#This Row],[Marital_Status]]="Married",K956+L956+2,marketing_campaign[[#This Row],[Marital_Status]]="Divorced",K956+L956+1,marketing_campaign[[#This Row],[Marital_Status]]="YOLO",K956+L956+1,marketing_campaign[[#This Row],[Marital_Status]]="Absurd",K956+L956+1,marketing_campaign[[#This Row],[Marital_Status]]="Widow",K956+L956+1)</f>
        <v>4</v>
      </c>
      <c r="H956" t="str" cm="1">
        <f t="array" ref="H956">_xlfn.IFS(marketing_campaign[[#This Row],[Family_size]]=1,"Family_with_one_child",marketing_campaign[[#This Row],[Family_size]]&gt;1,"Family_with_more_children")</f>
        <v>Family_with_more_children</v>
      </c>
      <c r="I956">
        <v>46106</v>
      </c>
      <c r="J956" t="str">
        <f>IF(marketing_campaign[[#This Row],[Income]]&gt;=Sheet21!B1006,"high_income","low_income")</f>
        <v>high_income</v>
      </c>
      <c r="K956">
        <v>1</v>
      </c>
      <c r="L956">
        <v>1</v>
      </c>
      <c r="M956" s="1">
        <v>41770</v>
      </c>
      <c r="N956">
        <v>84</v>
      </c>
      <c r="O956" t="str" cm="1">
        <f t="array" ref="O956">_xlfn.IFS(AND(marketing_campaign[[#This Row],[Recency]]&gt;=0,marketing_campaign[[#This Row],[Recency]]&lt;=14),"Early Recency",AND(marketing_campaign[[#This Row],[Recency]]&gt;=15,marketing_campaign[[#This Row],[Recency]]&lt;=31),"Mid-Recency",marketing_campaign[[#This Row],[Recency]]&gt;=32,"high Recency")</f>
        <v>high Recency</v>
      </c>
      <c r="P956">
        <v>30</v>
      </c>
      <c r="Q956">
        <v>0</v>
      </c>
      <c r="R956">
        <v>8</v>
      </c>
      <c r="S956">
        <v>2</v>
      </c>
      <c r="T956">
        <v>0</v>
      </c>
      <c r="U956">
        <v>14</v>
      </c>
      <c r="V956">
        <f>marketing_campaign[[#This Row],[MntGoldProds]]+marketing_campaign[[#This Row],[MntSweetProducts]]+marketing_campaign[[#This Row],[MntFishProducts]]+marketing_campaign[[#This Row],[MntMeatProducts]]+marketing_campaign[[#This Row],[MntFruits]]+marketing_campaign[[#This Row],[MntWines]]</f>
        <v>54</v>
      </c>
      <c r="W956">
        <v>1</v>
      </c>
      <c r="X956">
        <v>1</v>
      </c>
      <c r="Y956">
        <v>1</v>
      </c>
      <c r="Z956">
        <v>2</v>
      </c>
      <c r="AA956">
        <f t="shared" si="29"/>
        <v>5</v>
      </c>
      <c r="AB956" t="str" cm="1">
        <f t="array" ref="AB956">_xlfn.IFS(AND(AA956&gt;=0,AA956&lt;=15),"low purchase",AND(AA956&gt;=16,AA956&lt;=30),"mid purchase",AA956&gt;=31,"high purchase")</f>
        <v>low purchase</v>
      </c>
      <c r="AC956">
        <v>6</v>
      </c>
      <c r="AD956" t="str">
        <f>IF(marketing_campaign[[#This Row],[NumWebVisitsMonth]]&gt;=5.3,"higher_webvists","lower_webvisits")</f>
        <v>higher_webvists</v>
      </c>
      <c r="AE956">
        <v>0</v>
      </c>
      <c r="AF956">
        <v>0</v>
      </c>
      <c r="AG956">
        <v>0</v>
      </c>
      <c r="AH956">
        <v>0</v>
      </c>
      <c r="AI956">
        <v>0</v>
      </c>
      <c r="AJ956">
        <v>0</v>
      </c>
      <c r="AK956">
        <v>3</v>
      </c>
      <c r="AL956">
        <v>11</v>
      </c>
      <c r="AM956">
        <v>0</v>
      </c>
      <c r="AN956">
        <f>marketing_campaign[[#This Row],[AcceptedCmp2]]+marketing_campaign[[#This Row],[AcceptedCmp1]]+marketing_campaign[[#This Row],[AcceptedCmp5]]+marketing_campaign[[#This Row],[AcceptedCmp4]]+marketing_campaign[[#This Row],[AcceptedCmp3]]+marketing_campaign[[#This Row],[Response]]</f>
        <v>0</v>
      </c>
      <c r="AO956" t="str" cm="1">
        <f t="array" ref="AO95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57" spans="1:41" x14ac:dyDescent="0.35">
      <c r="A957">
        <v>10031</v>
      </c>
      <c r="B957">
        <v>1976</v>
      </c>
      <c r="C957">
        <f t="shared" ca="1" si="28"/>
        <v>50</v>
      </c>
      <c r="D957" t="str" cm="1">
        <f t="array" aca="1" ref="D95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57" t="s">
        <v>32</v>
      </c>
      <c r="F957" t="s">
        <v>33</v>
      </c>
      <c r="G957" cm="1">
        <f t="array" ref="G957">_xlfn.IFS(marketing_campaign[[#This Row],[Marital_Status]]="Single",K957+L957+1,marketing_campaign[[#This Row],[Marital_Status]]="Together",K957+L957+2,marketing_campaign[[#This Row],[Marital_Status]]="Alone",K957+L957+1,marketing_campaign[[#This Row],[Marital_Status]]="Married",K957+L957+2,marketing_campaign[[#This Row],[Marital_Status]]="Divorced",K957+L957+1,marketing_campaign[[#This Row],[Marital_Status]]="YOLO",K957+L957+1,marketing_campaign[[#This Row],[Marital_Status]]="Absurd",K957+L957+1,marketing_campaign[[#This Row],[Marital_Status]]="Widow",K957+L957+1)</f>
        <v>4</v>
      </c>
      <c r="H957" t="str" cm="1">
        <f t="array" ref="H957">_xlfn.IFS(marketing_campaign[[#This Row],[Family_size]]=1,"Family_with_one_child",marketing_campaign[[#This Row],[Family_size]]&gt;1,"Family_with_more_children")</f>
        <v>Family_with_more_children</v>
      </c>
      <c r="I957">
        <v>16927</v>
      </c>
      <c r="J957" t="str">
        <f>IF(marketing_campaign[[#This Row],[Income]]&gt;=Sheet21!B1007,"high_income","low_income")</f>
        <v>high_income</v>
      </c>
      <c r="K957">
        <v>1</v>
      </c>
      <c r="L957">
        <v>1</v>
      </c>
      <c r="M957" s="1">
        <v>41315</v>
      </c>
      <c r="N957">
        <v>50</v>
      </c>
      <c r="O957" t="str" cm="1">
        <f t="array" ref="O957">_xlfn.IFS(AND(marketing_campaign[[#This Row],[Recency]]&gt;=0,marketing_campaign[[#This Row],[Recency]]&lt;=14),"Early Recency",AND(marketing_campaign[[#This Row],[Recency]]&gt;=15,marketing_campaign[[#This Row],[Recency]]&lt;=31),"Mid-Recency",marketing_campaign[[#This Row],[Recency]]&gt;=32,"high Recency")</f>
        <v>high Recency</v>
      </c>
      <c r="P957">
        <v>20</v>
      </c>
      <c r="Q957">
        <v>2</v>
      </c>
      <c r="R957">
        <v>23</v>
      </c>
      <c r="S957">
        <v>3</v>
      </c>
      <c r="T957">
        <v>1</v>
      </c>
      <c r="U957">
        <v>4</v>
      </c>
      <c r="V957">
        <f>marketing_campaign[[#This Row],[MntGoldProds]]+marketing_campaign[[#This Row],[MntSweetProducts]]+marketing_campaign[[#This Row],[MntFishProducts]]+marketing_campaign[[#This Row],[MntMeatProducts]]+marketing_campaign[[#This Row],[MntFruits]]+marketing_campaign[[#This Row],[MntWines]]</f>
        <v>53</v>
      </c>
      <c r="W957">
        <v>5</v>
      </c>
      <c r="X957">
        <v>3</v>
      </c>
      <c r="Y957">
        <v>0</v>
      </c>
      <c r="Z957">
        <v>4</v>
      </c>
      <c r="AA957">
        <f t="shared" si="29"/>
        <v>12</v>
      </c>
      <c r="AB957" t="str" cm="1">
        <f t="array" ref="AB957">_xlfn.IFS(AND(AA957&gt;=0,AA957&lt;=15),"low purchase",AND(AA957&gt;=16,AA957&lt;=30),"mid purchase",AA957&gt;=31,"high purchase")</f>
        <v>low purchase</v>
      </c>
      <c r="AC957">
        <v>8</v>
      </c>
      <c r="AD957" t="str">
        <f>IF(marketing_campaign[[#This Row],[NumWebVisitsMonth]]&gt;=5.3,"higher_webvists","lower_webvisits")</f>
        <v>higher_webvists</v>
      </c>
      <c r="AE957">
        <v>0</v>
      </c>
      <c r="AF957">
        <v>0</v>
      </c>
      <c r="AG957">
        <v>0</v>
      </c>
      <c r="AH957">
        <v>0</v>
      </c>
      <c r="AI957">
        <v>0</v>
      </c>
      <c r="AJ957">
        <v>0</v>
      </c>
      <c r="AK957">
        <v>3</v>
      </c>
      <c r="AL957">
        <v>11</v>
      </c>
      <c r="AM957">
        <v>0</v>
      </c>
      <c r="AN957">
        <f>marketing_campaign[[#This Row],[AcceptedCmp2]]+marketing_campaign[[#This Row],[AcceptedCmp1]]+marketing_campaign[[#This Row],[AcceptedCmp5]]+marketing_campaign[[#This Row],[AcceptedCmp4]]+marketing_campaign[[#This Row],[AcceptedCmp3]]+marketing_campaign[[#This Row],[Response]]</f>
        <v>0</v>
      </c>
      <c r="AO957" t="str" cm="1">
        <f t="array" ref="AO95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58" spans="1:41" x14ac:dyDescent="0.35">
      <c r="A958">
        <v>5748</v>
      </c>
      <c r="B958">
        <v>1965</v>
      </c>
      <c r="C958">
        <f t="shared" ca="1" si="28"/>
        <v>61</v>
      </c>
      <c r="D958" t="str" cm="1">
        <f t="array" aca="1" ref="D95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58" t="s">
        <v>29</v>
      </c>
      <c r="F958" t="s">
        <v>33</v>
      </c>
      <c r="G958" cm="1">
        <f t="array" ref="G958">_xlfn.IFS(marketing_campaign[[#This Row],[Marital_Status]]="Single",K958+L958+1,marketing_campaign[[#This Row],[Marital_Status]]="Together",K958+L958+2,marketing_campaign[[#This Row],[Marital_Status]]="Alone",K958+L958+1,marketing_campaign[[#This Row],[Marital_Status]]="Married",K958+L958+2,marketing_campaign[[#This Row],[Marital_Status]]="Divorced",K958+L958+1,marketing_campaign[[#This Row],[Marital_Status]]="YOLO",K958+L958+1,marketing_campaign[[#This Row],[Marital_Status]]="Absurd",K958+L958+1,marketing_campaign[[#This Row],[Marital_Status]]="Widow",K958+L958+1)</f>
        <v>3</v>
      </c>
      <c r="H958" t="str" cm="1">
        <f t="array" ref="H958">_xlfn.IFS(marketing_campaign[[#This Row],[Family_size]]=1,"Family_with_one_child",marketing_campaign[[#This Row],[Family_size]]&gt;1,"Family_with_more_children")</f>
        <v>Family_with_more_children</v>
      </c>
      <c r="I958">
        <v>59754</v>
      </c>
      <c r="J958" t="str">
        <f>IF(marketing_campaign[[#This Row],[Income]]&gt;=Sheet21!B1008,"high_income","low_income")</f>
        <v>high_income</v>
      </c>
      <c r="K958">
        <v>0</v>
      </c>
      <c r="L958">
        <v>1</v>
      </c>
      <c r="M958" s="1">
        <v>41244</v>
      </c>
      <c r="N958">
        <v>96</v>
      </c>
      <c r="O958" t="str" cm="1">
        <f t="array" ref="O958">_xlfn.IFS(AND(marketing_campaign[[#This Row],[Recency]]&gt;=0,marketing_campaign[[#This Row],[Recency]]&lt;=14),"Early Recency",AND(marketing_campaign[[#This Row],[Recency]]&gt;=15,marketing_campaign[[#This Row],[Recency]]&lt;=31),"Mid-Recency",marketing_campaign[[#This Row],[Recency]]&gt;=32,"high Recency")</f>
        <v>high Recency</v>
      </c>
      <c r="P958">
        <v>115</v>
      </c>
      <c r="Q958">
        <v>27</v>
      </c>
      <c r="R958">
        <v>44</v>
      </c>
      <c r="S958">
        <v>4</v>
      </c>
      <c r="T958">
        <v>146</v>
      </c>
      <c r="U958">
        <v>139</v>
      </c>
      <c r="V958">
        <f>marketing_campaign[[#This Row],[MntGoldProds]]+marketing_campaign[[#This Row],[MntSweetProducts]]+marketing_campaign[[#This Row],[MntFishProducts]]+marketing_campaign[[#This Row],[MntMeatProducts]]+marketing_campaign[[#This Row],[MntFruits]]+marketing_campaign[[#This Row],[MntWines]]</f>
        <v>475</v>
      </c>
      <c r="W958">
        <v>3</v>
      </c>
      <c r="X958">
        <v>5</v>
      </c>
      <c r="Y958">
        <v>2</v>
      </c>
      <c r="Z958">
        <v>6</v>
      </c>
      <c r="AA958">
        <f t="shared" si="29"/>
        <v>16</v>
      </c>
      <c r="AB958" t="str" cm="1">
        <f t="array" ref="AB958">_xlfn.IFS(AND(AA958&gt;=0,AA958&lt;=15),"low purchase",AND(AA958&gt;=16,AA958&lt;=30),"mid purchase",AA958&gt;=31,"high purchase")</f>
        <v>mid purchase</v>
      </c>
      <c r="AC958">
        <v>5</v>
      </c>
      <c r="AD958" t="str">
        <f>IF(marketing_campaign[[#This Row],[NumWebVisitsMonth]]&gt;=5.3,"higher_webvists","lower_webvisits")</f>
        <v>lower_webvisits</v>
      </c>
      <c r="AE958">
        <v>0</v>
      </c>
      <c r="AF958">
        <v>0</v>
      </c>
      <c r="AG958">
        <v>0</v>
      </c>
      <c r="AH958">
        <v>0</v>
      </c>
      <c r="AI958">
        <v>0</v>
      </c>
      <c r="AJ958">
        <v>0</v>
      </c>
      <c r="AK958">
        <v>3</v>
      </c>
      <c r="AL958">
        <v>11</v>
      </c>
      <c r="AM958">
        <v>1</v>
      </c>
      <c r="AN958">
        <f>marketing_campaign[[#This Row],[AcceptedCmp2]]+marketing_campaign[[#This Row],[AcceptedCmp1]]+marketing_campaign[[#This Row],[AcceptedCmp5]]+marketing_campaign[[#This Row],[AcceptedCmp4]]+marketing_campaign[[#This Row],[AcceptedCmp3]]+marketing_campaign[[#This Row],[Response]]</f>
        <v>1</v>
      </c>
      <c r="AO958" t="str" cm="1">
        <f t="array" ref="AO95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959" spans="1:41" x14ac:dyDescent="0.35">
      <c r="A959">
        <v>2134</v>
      </c>
      <c r="B959">
        <v>1952</v>
      </c>
      <c r="C959">
        <f t="shared" ca="1" si="28"/>
        <v>74</v>
      </c>
      <c r="D959" t="str" cm="1">
        <f t="array" aca="1" ref="D95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59" t="s">
        <v>29</v>
      </c>
      <c r="F959" t="s">
        <v>30</v>
      </c>
      <c r="G959" cm="1">
        <f t="array" ref="G959">_xlfn.IFS(marketing_campaign[[#This Row],[Marital_Status]]="Single",K959+L959+1,marketing_campaign[[#This Row],[Marital_Status]]="Together",K959+L959+2,marketing_campaign[[#This Row],[Marital_Status]]="Alone",K959+L959+1,marketing_campaign[[#This Row],[Marital_Status]]="Married",K959+L959+2,marketing_campaign[[#This Row],[Marital_Status]]="Divorced",K959+L959+1,marketing_campaign[[#This Row],[Marital_Status]]="YOLO",K959+L959+1,marketing_campaign[[#This Row],[Marital_Status]]="Absurd",K959+L959+1,marketing_campaign[[#This Row],[Marital_Status]]="Widow",K959+L959+1)</f>
        <v>2</v>
      </c>
      <c r="H959" t="str" cm="1">
        <f t="array" ref="H959">_xlfn.IFS(marketing_campaign[[#This Row],[Family_size]]=1,"Family_with_one_child",marketing_campaign[[#This Row],[Family_size]]&gt;1,"Family_with_more_children")</f>
        <v>Family_with_more_children</v>
      </c>
      <c r="I959">
        <v>53700</v>
      </c>
      <c r="J959" t="str">
        <f>IF(marketing_campaign[[#This Row],[Income]]&gt;=Sheet21!B1009,"high_income","low_income")</f>
        <v>high_income</v>
      </c>
      <c r="K959">
        <v>0</v>
      </c>
      <c r="L959">
        <v>1</v>
      </c>
      <c r="M959" s="1">
        <v>41138</v>
      </c>
      <c r="N959">
        <v>94</v>
      </c>
      <c r="O959" t="str" cm="1">
        <f t="array" ref="O959">_xlfn.IFS(AND(marketing_campaign[[#This Row],[Recency]]&gt;=0,marketing_campaign[[#This Row],[Recency]]&lt;=14),"Early Recency",AND(marketing_campaign[[#This Row],[Recency]]&gt;=15,marketing_campaign[[#This Row],[Recency]]&lt;=31),"Mid-Recency",marketing_campaign[[#This Row],[Recency]]&gt;=32,"high Recency")</f>
        <v>high Recency</v>
      </c>
      <c r="P959">
        <v>263</v>
      </c>
      <c r="Q959">
        <v>5</v>
      </c>
      <c r="R959">
        <v>233</v>
      </c>
      <c r="S959">
        <v>69</v>
      </c>
      <c r="T959">
        <v>41</v>
      </c>
      <c r="U959">
        <v>83</v>
      </c>
      <c r="V959">
        <f>marketing_campaign[[#This Row],[MntGoldProds]]+marketing_campaign[[#This Row],[MntSweetProducts]]+marketing_campaign[[#This Row],[MntFishProducts]]+marketing_campaign[[#This Row],[MntMeatProducts]]+marketing_campaign[[#This Row],[MntFruits]]+marketing_campaign[[#This Row],[MntWines]]</f>
        <v>694</v>
      </c>
      <c r="W959">
        <v>4</v>
      </c>
      <c r="X959">
        <v>5</v>
      </c>
      <c r="Y959">
        <v>5</v>
      </c>
      <c r="Z959">
        <v>8</v>
      </c>
      <c r="AA959">
        <f t="shared" si="29"/>
        <v>22</v>
      </c>
      <c r="AB959" t="str" cm="1">
        <f t="array" ref="AB959">_xlfn.IFS(AND(AA959&gt;=0,AA959&lt;=15),"low purchase",AND(AA959&gt;=16,AA959&lt;=30),"mid purchase",AA959&gt;=31,"high purchase")</f>
        <v>mid purchase</v>
      </c>
      <c r="AC959">
        <v>5</v>
      </c>
      <c r="AD959" t="str">
        <f>IF(marketing_campaign[[#This Row],[NumWebVisitsMonth]]&gt;=5.3,"higher_webvists","lower_webvisits")</f>
        <v>lower_webvisits</v>
      </c>
      <c r="AE959">
        <v>0</v>
      </c>
      <c r="AF959">
        <v>0</v>
      </c>
      <c r="AG959">
        <v>0</v>
      </c>
      <c r="AH959">
        <v>0</v>
      </c>
      <c r="AI959">
        <v>0</v>
      </c>
      <c r="AJ959">
        <v>0</v>
      </c>
      <c r="AK959">
        <v>3</v>
      </c>
      <c r="AL959">
        <v>11</v>
      </c>
      <c r="AM959">
        <v>0</v>
      </c>
      <c r="AN959">
        <f>marketing_campaign[[#This Row],[AcceptedCmp2]]+marketing_campaign[[#This Row],[AcceptedCmp1]]+marketing_campaign[[#This Row],[AcceptedCmp5]]+marketing_campaign[[#This Row],[AcceptedCmp4]]+marketing_campaign[[#This Row],[AcceptedCmp3]]+marketing_campaign[[#This Row],[Response]]</f>
        <v>0</v>
      </c>
      <c r="AO959" t="str" cm="1">
        <f t="array" ref="AO95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60" spans="1:41" x14ac:dyDescent="0.35">
      <c r="A960">
        <v>1523</v>
      </c>
      <c r="B960">
        <v>1973</v>
      </c>
      <c r="C960">
        <f t="shared" ca="1" si="28"/>
        <v>53</v>
      </c>
      <c r="D960" t="str" cm="1">
        <f t="array" aca="1" ref="D96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60" t="s">
        <v>29</v>
      </c>
      <c r="F960" t="s">
        <v>33</v>
      </c>
      <c r="G960" cm="1">
        <f t="array" ref="G960">_xlfn.IFS(marketing_campaign[[#This Row],[Marital_Status]]="Single",K960+L960+1,marketing_campaign[[#This Row],[Marital_Status]]="Together",K960+L960+2,marketing_campaign[[#This Row],[Marital_Status]]="Alone",K960+L960+1,marketing_campaign[[#This Row],[Marital_Status]]="Married",K960+L960+2,marketing_campaign[[#This Row],[Marital_Status]]="Divorced",K960+L960+1,marketing_campaign[[#This Row],[Marital_Status]]="YOLO",K960+L960+1,marketing_campaign[[#This Row],[Marital_Status]]="Absurd",K960+L960+1,marketing_campaign[[#This Row],[Marital_Status]]="Widow",K960+L960+1)</f>
        <v>4</v>
      </c>
      <c r="H960" t="str" cm="1">
        <f t="array" ref="H960">_xlfn.IFS(marketing_campaign[[#This Row],[Family_size]]=1,"Family_with_one_child",marketing_campaign[[#This Row],[Family_size]]&gt;1,"Family_with_more_children")</f>
        <v>Family_with_more_children</v>
      </c>
      <c r="I960">
        <v>59041</v>
      </c>
      <c r="J960" t="str">
        <f>IF(marketing_campaign[[#This Row],[Income]]&gt;=Sheet21!B1010,"high_income","low_income")</f>
        <v>high_income</v>
      </c>
      <c r="K960">
        <v>1</v>
      </c>
      <c r="L960">
        <v>1</v>
      </c>
      <c r="M960" s="1">
        <v>41766</v>
      </c>
      <c r="N960">
        <v>25</v>
      </c>
      <c r="O960" t="str" cm="1">
        <f t="array" ref="O960">_xlfn.IFS(AND(marketing_campaign[[#This Row],[Recency]]&gt;=0,marketing_campaign[[#This Row],[Recency]]&lt;=14),"Early Recency",AND(marketing_campaign[[#This Row],[Recency]]&gt;=15,marketing_campaign[[#This Row],[Recency]]&lt;=31),"Mid-Recency",marketing_campaign[[#This Row],[Recency]]&gt;=32,"high Recency")</f>
        <v>Mid-Recency</v>
      </c>
      <c r="P960">
        <v>69</v>
      </c>
      <c r="Q960">
        <v>2</v>
      </c>
      <c r="R960">
        <v>15</v>
      </c>
      <c r="S960">
        <v>2</v>
      </c>
      <c r="T960">
        <v>2</v>
      </c>
      <c r="U960">
        <v>6</v>
      </c>
      <c r="V960">
        <f>marketing_campaign[[#This Row],[MntGoldProds]]+marketing_campaign[[#This Row],[MntSweetProducts]]+marketing_campaign[[#This Row],[MntFishProducts]]+marketing_campaign[[#This Row],[MntMeatProducts]]+marketing_campaign[[#This Row],[MntFruits]]+marketing_campaign[[#This Row],[MntWines]]</f>
        <v>96</v>
      </c>
      <c r="W960">
        <v>2</v>
      </c>
      <c r="X960">
        <v>2</v>
      </c>
      <c r="Y960">
        <v>0</v>
      </c>
      <c r="Z960">
        <v>4</v>
      </c>
      <c r="AA960">
        <f t="shared" si="29"/>
        <v>8</v>
      </c>
      <c r="AB960" t="str" cm="1">
        <f t="array" ref="AB960">_xlfn.IFS(AND(AA960&gt;=0,AA960&lt;=15),"low purchase",AND(AA960&gt;=16,AA960&lt;=30),"mid purchase",AA960&gt;=31,"high purchase")</f>
        <v>low purchase</v>
      </c>
      <c r="AC960">
        <v>5</v>
      </c>
      <c r="AD960" t="str">
        <f>IF(marketing_campaign[[#This Row],[NumWebVisitsMonth]]&gt;=5.3,"higher_webvists","lower_webvisits")</f>
        <v>lower_webvisits</v>
      </c>
      <c r="AE960">
        <v>0</v>
      </c>
      <c r="AF960">
        <v>0</v>
      </c>
      <c r="AG960">
        <v>0</v>
      </c>
      <c r="AH960">
        <v>0</v>
      </c>
      <c r="AI960">
        <v>0</v>
      </c>
      <c r="AJ960">
        <v>0</v>
      </c>
      <c r="AK960">
        <v>3</v>
      </c>
      <c r="AL960">
        <v>11</v>
      </c>
      <c r="AM960">
        <v>0</v>
      </c>
      <c r="AN960">
        <f>marketing_campaign[[#This Row],[AcceptedCmp2]]+marketing_campaign[[#This Row],[AcceptedCmp1]]+marketing_campaign[[#This Row],[AcceptedCmp5]]+marketing_campaign[[#This Row],[AcceptedCmp4]]+marketing_campaign[[#This Row],[AcceptedCmp3]]+marketing_campaign[[#This Row],[Response]]</f>
        <v>0</v>
      </c>
      <c r="AO960" t="str" cm="1">
        <f t="array" ref="AO96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61" spans="1:41" x14ac:dyDescent="0.35">
      <c r="A961">
        <v>9665</v>
      </c>
      <c r="B961">
        <v>1957</v>
      </c>
      <c r="C961">
        <f t="shared" ca="1" si="28"/>
        <v>69</v>
      </c>
      <c r="D961" t="str" cm="1">
        <f t="array" aca="1" ref="D96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61" t="s">
        <v>32</v>
      </c>
      <c r="F961" t="s">
        <v>35</v>
      </c>
      <c r="G961" cm="1">
        <f t="array" ref="G961">_xlfn.IFS(marketing_campaign[[#This Row],[Marital_Status]]="Single",K961+L961+1,marketing_campaign[[#This Row],[Marital_Status]]="Together",K961+L961+2,marketing_campaign[[#This Row],[Marital_Status]]="Alone",K961+L961+1,marketing_campaign[[#This Row],[Marital_Status]]="Married",K961+L961+2,marketing_campaign[[#This Row],[Marital_Status]]="Divorced",K961+L961+1,marketing_campaign[[#This Row],[Marital_Status]]="YOLO",K961+L961+1,marketing_campaign[[#This Row],[Marital_Status]]="Absurd",K961+L961+1,marketing_campaign[[#This Row],[Marital_Status]]="Widow",K961+L961+1)</f>
        <v>2</v>
      </c>
      <c r="H961" t="str" cm="1">
        <f t="array" ref="H961">_xlfn.IFS(marketing_campaign[[#This Row],[Family_size]]=1,"Family_with_one_child",marketing_campaign[[#This Row],[Family_size]]&gt;1,"Family_with_more_children")</f>
        <v>Family_with_more_children</v>
      </c>
      <c r="I961">
        <v>54237</v>
      </c>
      <c r="J961" t="str">
        <f>IF(marketing_campaign[[#This Row],[Income]]&gt;=Sheet21!B1011,"high_income","low_income")</f>
        <v>high_income</v>
      </c>
      <c r="K961">
        <v>0</v>
      </c>
      <c r="L961">
        <v>1</v>
      </c>
      <c r="M961" s="1">
        <v>41391</v>
      </c>
      <c r="N961">
        <v>48</v>
      </c>
      <c r="O961" t="str" cm="1">
        <f t="array" ref="O961">_xlfn.IFS(AND(marketing_campaign[[#This Row],[Recency]]&gt;=0,marketing_campaign[[#This Row],[Recency]]&lt;=14),"Early Recency",AND(marketing_campaign[[#This Row],[Recency]]&gt;=15,marketing_campaign[[#This Row],[Recency]]&lt;=31),"Mid-Recency",marketing_campaign[[#This Row],[Recency]]&gt;=32,"high Recency")</f>
        <v>high Recency</v>
      </c>
      <c r="P961">
        <v>267</v>
      </c>
      <c r="Q961">
        <v>3</v>
      </c>
      <c r="R961">
        <v>30</v>
      </c>
      <c r="S961">
        <v>4</v>
      </c>
      <c r="T961">
        <v>0</v>
      </c>
      <c r="U961">
        <v>57</v>
      </c>
      <c r="V961">
        <f>marketing_campaign[[#This Row],[MntGoldProds]]+marketing_campaign[[#This Row],[MntSweetProducts]]+marketing_campaign[[#This Row],[MntFishProducts]]+marketing_campaign[[#This Row],[MntMeatProducts]]+marketing_campaign[[#This Row],[MntFruits]]+marketing_campaign[[#This Row],[MntWines]]</f>
        <v>361</v>
      </c>
      <c r="W961">
        <v>4</v>
      </c>
      <c r="X961">
        <v>5</v>
      </c>
      <c r="Y961">
        <v>2</v>
      </c>
      <c r="Z961">
        <v>5</v>
      </c>
      <c r="AA961">
        <f t="shared" si="29"/>
        <v>16</v>
      </c>
      <c r="AB961" t="str" cm="1">
        <f t="array" ref="AB961">_xlfn.IFS(AND(AA961&gt;=0,AA961&lt;=15),"low purchase",AND(AA961&gt;=16,AA961&lt;=30),"mid purchase",AA961&gt;=31,"high purchase")</f>
        <v>mid purchase</v>
      </c>
      <c r="AC961">
        <v>6</v>
      </c>
      <c r="AD961" t="str">
        <f>IF(marketing_campaign[[#This Row],[NumWebVisitsMonth]]&gt;=5.3,"higher_webvists","lower_webvisits")</f>
        <v>higher_webvists</v>
      </c>
      <c r="AE961">
        <v>0</v>
      </c>
      <c r="AF961">
        <v>0</v>
      </c>
      <c r="AG961">
        <v>0</v>
      </c>
      <c r="AH961">
        <v>0</v>
      </c>
      <c r="AI961">
        <v>0</v>
      </c>
      <c r="AJ961">
        <v>0</v>
      </c>
      <c r="AK961">
        <v>3</v>
      </c>
      <c r="AL961">
        <v>11</v>
      </c>
      <c r="AM961">
        <v>0</v>
      </c>
      <c r="AN961">
        <f>marketing_campaign[[#This Row],[AcceptedCmp2]]+marketing_campaign[[#This Row],[AcceptedCmp1]]+marketing_campaign[[#This Row],[AcceptedCmp5]]+marketing_campaign[[#This Row],[AcceptedCmp4]]+marketing_campaign[[#This Row],[AcceptedCmp3]]+marketing_campaign[[#This Row],[Response]]</f>
        <v>0</v>
      </c>
      <c r="AO961" t="str" cm="1">
        <f t="array" ref="AO96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62" spans="1:41" x14ac:dyDescent="0.35">
      <c r="A962">
        <v>4640</v>
      </c>
      <c r="B962">
        <v>1967</v>
      </c>
      <c r="C962">
        <f t="shared" ref="C962:C1025" ca="1" si="30">YEAR(TODAY())-B962</f>
        <v>59</v>
      </c>
      <c r="D962" t="str" cm="1">
        <f t="array" aca="1" ref="D96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62" t="s">
        <v>29</v>
      </c>
      <c r="F962" t="s">
        <v>35</v>
      </c>
      <c r="G962" cm="1">
        <f t="array" ref="G962">_xlfn.IFS(marketing_campaign[[#This Row],[Marital_Status]]="Single",K962+L962+1,marketing_campaign[[#This Row],[Marital_Status]]="Together",K962+L962+2,marketing_campaign[[#This Row],[Marital_Status]]="Alone",K962+L962+1,marketing_campaign[[#This Row],[Marital_Status]]="Married",K962+L962+2,marketing_campaign[[#This Row],[Marital_Status]]="Divorced",K962+L962+1,marketing_campaign[[#This Row],[Marital_Status]]="YOLO",K962+L962+1,marketing_campaign[[#This Row],[Marital_Status]]="Absurd",K962+L962+1,marketing_campaign[[#This Row],[Marital_Status]]="Widow",K962+L962+1)</f>
        <v>2</v>
      </c>
      <c r="H962" t="str" cm="1">
        <f t="array" ref="H962">_xlfn.IFS(marketing_campaign[[#This Row],[Family_size]]=1,"Family_with_one_child",marketing_campaign[[#This Row],[Family_size]]&gt;1,"Family_with_more_children")</f>
        <v>Family_with_more_children</v>
      </c>
      <c r="I962">
        <v>70647</v>
      </c>
      <c r="J962" t="str">
        <f>IF(marketing_campaign[[#This Row],[Income]]&gt;=Sheet21!B1012,"high_income","low_income")</f>
        <v>high_income</v>
      </c>
      <c r="K962">
        <v>0</v>
      </c>
      <c r="L962">
        <v>1</v>
      </c>
      <c r="M962" s="1">
        <v>41173</v>
      </c>
      <c r="N962">
        <v>65</v>
      </c>
      <c r="O962" t="str" cm="1">
        <f t="array" ref="O962">_xlfn.IFS(AND(marketing_campaign[[#This Row],[Recency]]&gt;=0,marketing_campaign[[#This Row],[Recency]]&lt;=14),"Early Recency",AND(marketing_campaign[[#This Row],[Recency]]&gt;=15,marketing_campaign[[#This Row],[Recency]]&lt;=31),"Mid-Recency",marketing_campaign[[#This Row],[Recency]]&gt;=32,"high Recency")</f>
        <v>high Recency</v>
      </c>
      <c r="P962">
        <v>561</v>
      </c>
      <c r="Q962">
        <v>85</v>
      </c>
      <c r="R962">
        <v>171</v>
      </c>
      <c r="S962">
        <v>25</v>
      </c>
      <c r="T962">
        <v>123</v>
      </c>
      <c r="U962">
        <v>114</v>
      </c>
      <c r="V962">
        <f>marketing_campaign[[#This Row],[MntGoldProds]]+marketing_campaign[[#This Row],[MntSweetProducts]]+marketing_campaign[[#This Row],[MntFishProducts]]+marketing_campaign[[#This Row],[MntMeatProducts]]+marketing_campaign[[#This Row],[MntFruits]]+marketing_campaign[[#This Row],[MntWines]]</f>
        <v>1079</v>
      </c>
      <c r="W962">
        <v>2</v>
      </c>
      <c r="X962">
        <v>4</v>
      </c>
      <c r="Y962">
        <v>7</v>
      </c>
      <c r="Z962">
        <v>13</v>
      </c>
      <c r="AA962">
        <f t="shared" ref="AA962:AA1025" si="31">W962+X962+Y962+Z962</f>
        <v>26</v>
      </c>
      <c r="AB962" t="str" cm="1">
        <f t="array" ref="AB962">_xlfn.IFS(AND(AA962&gt;=0,AA962&lt;=15),"low purchase",AND(AA962&gt;=16,AA962&lt;=30),"mid purchase",AA962&gt;=31,"high purchase")</f>
        <v>mid purchase</v>
      </c>
      <c r="AC962">
        <v>2</v>
      </c>
      <c r="AD962" t="str">
        <f>IF(marketing_campaign[[#This Row],[NumWebVisitsMonth]]&gt;=5.3,"higher_webvists","lower_webvisits")</f>
        <v>lower_webvisits</v>
      </c>
      <c r="AE962">
        <v>0</v>
      </c>
      <c r="AF962">
        <v>0</v>
      </c>
      <c r="AG962">
        <v>0</v>
      </c>
      <c r="AH962">
        <v>0</v>
      </c>
      <c r="AI962">
        <v>0</v>
      </c>
      <c r="AJ962">
        <v>0</v>
      </c>
      <c r="AK962">
        <v>3</v>
      </c>
      <c r="AL962">
        <v>11</v>
      </c>
      <c r="AM962">
        <v>0</v>
      </c>
      <c r="AN962">
        <f>marketing_campaign[[#This Row],[AcceptedCmp2]]+marketing_campaign[[#This Row],[AcceptedCmp1]]+marketing_campaign[[#This Row],[AcceptedCmp5]]+marketing_campaign[[#This Row],[AcceptedCmp4]]+marketing_campaign[[#This Row],[AcceptedCmp3]]+marketing_campaign[[#This Row],[Response]]</f>
        <v>0</v>
      </c>
      <c r="AO962" t="str" cm="1">
        <f t="array" ref="AO96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63" spans="1:41" x14ac:dyDescent="0.35">
      <c r="A963">
        <v>3635</v>
      </c>
      <c r="B963">
        <v>1962</v>
      </c>
      <c r="C963">
        <f t="shared" ca="1" si="30"/>
        <v>64</v>
      </c>
      <c r="D963" t="str" cm="1">
        <f t="array" aca="1" ref="D96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63" t="s">
        <v>32</v>
      </c>
      <c r="F963" t="s">
        <v>30</v>
      </c>
      <c r="G963" cm="1">
        <f t="array" ref="G963">_xlfn.IFS(marketing_campaign[[#This Row],[Marital_Status]]="Single",K963+L963+1,marketing_campaign[[#This Row],[Marital_Status]]="Together",K963+L963+2,marketing_campaign[[#This Row],[Marital_Status]]="Alone",K963+L963+1,marketing_campaign[[#This Row],[Marital_Status]]="Married",K963+L963+2,marketing_campaign[[#This Row],[Marital_Status]]="Divorced",K963+L963+1,marketing_campaign[[#This Row],[Marital_Status]]="YOLO",K963+L963+1,marketing_campaign[[#This Row],[Marital_Status]]="Absurd",K963+L963+1,marketing_campaign[[#This Row],[Marital_Status]]="Widow",K963+L963+1)</f>
        <v>2</v>
      </c>
      <c r="H963" t="str" cm="1">
        <f t="array" ref="H963">_xlfn.IFS(marketing_campaign[[#This Row],[Family_size]]=1,"Family_with_one_child",marketing_campaign[[#This Row],[Family_size]]&gt;1,"Family_with_more_children")</f>
        <v>Family_with_more_children</v>
      </c>
      <c r="I963">
        <v>52597</v>
      </c>
      <c r="J963" t="str">
        <f>IF(marketing_campaign[[#This Row],[Income]]&gt;=Sheet21!B1013,"high_income","low_income")</f>
        <v>high_income</v>
      </c>
      <c r="K963">
        <v>0</v>
      </c>
      <c r="L963">
        <v>1</v>
      </c>
      <c r="M963" s="1">
        <v>41766</v>
      </c>
      <c r="N963">
        <v>69</v>
      </c>
      <c r="O963" t="str" cm="1">
        <f t="array" ref="O963">_xlfn.IFS(AND(marketing_campaign[[#This Row],[Recency]]&gt;=0,marketing_campaign[[#This Row],[Recency]]&lt;=14),"Early Recency",AND(marketing_campaign[[#This Row],[Recency]]&gt;=15,marketing_campaign[[#This Row],[Recency]]&lt;=31),"Mid-Recency",marketing_campaign[[#This Row],[Recency]]&gt;=32,"high Recency")</f>
        <v>high Recency</v>
      </c>
      <c r="P963">
        <v>492</v>
      </c>
      <c r="Q963">
        <v>0</v>
      </c>
      <c r="R963">
        <v>37</v>
      </c>
      <c r="S963">
        <v>7</v>
      </c>
      <c r="T963">
        <v>0</v>
      </c>
      <c r="U963">
        <v>42</v>
      </c>
      <c r="V963">
        <f>marketing_campaign[[#This Row],[MntGoldProds]]+marketing_campaign[[#This Row],[MntSweetProducts]]+marketing_campaign[[#This Row],[MntFishProducts]]+marketing_campaign[[#This Row],[MntMeatProducts]]+marketing_campaign[[#This Row],[MntFruits]]+marketing_campaign[[#This Row],[MntWines]]</f>
        <v>578</v>
      </c>
      <c r="W963">
        <v>3</v>
      </c>
      <c r="X963">
        <v>6</v>
      </c>
      <c r="Y963">
        <v>3</v>
      </c>
      <c r="Z963">
        <v>8</v>
      </c>
      <c r="AA963">
        <f t="shared" si="31"/>
        <v>20</v>
      </c>
      <c r="AB963" t="str" cm="1">
        <f t="array" ref="AB963">_xlfn.IFS(AND(AA963&gt;=0,AA963&lt;=15),"low purchase",AND(AA963&gt;=16,AA963&lt;=30),"mid purchase",AA963&gt;=31,"high purchase")</f>
        <v>mid purchase</v>
      </c>
      <c r="AC963">
        <v>5</v>
      </c>
      <c r="AD963" t="str">
        <f>IF(marketing_campaign[[#This Row],[NumWebVisitsMonth]]&gt;=5.3,"higher_webvists","lower_webvisits")</f>
        <v>lower_webvisits</v>
      </c>
      <c r="AE963">
        <v>0</v>
      </c>
      <c r="AF963">
        <v>0</v>
      </c>
      <c r="AG963">
        <v>0</v>
      </c>
      <c r="AH963">
        <v>0</v>
      </c>
      <c r="AI963">
        <v>0</v>
      </c>
      <c r="AJ963">
        <v>0</v>
      </c>
      <c r="AK963">
        <v>3</v>
      </c>
      <c r="AL963">
        <v>11</v>
      </c>
      <c r="AM963">
        <v>0</v>
      </c>
      <c r="AN963">
        <f>marketing_campaign[[#This Row],[AcceptedCmp2]]+marketing_campaign[[#This Row],[AcceptedCmp1]]+marketing_campaign[[#This Row],[AcceptedCmp5]]+marketing_campaign[[#This Row],[AcceptedCmp4]]+marketing_campaign[[#This Row],[AcceptedCmp3]]+marketing_campaign[[#This Row],[Response]]</f>
        <v>0</v>
      </c>
      <c r="AO963" t="str" cm="1">
        <f t="array" ref="AO96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64" spans="1:41" x14ac:dyDescent="0.35">
      <c r="A964">
        <v>3547</v>
      </c>
      <c r="B964">
        <v>1969</v>
      </c>
      <c r="C964">
        <f t="shared" ca="1" si="30"/>
        <v>57</v>
      </c>
      <c r="D964" t="str" cm="1">
        <f t="array" aca="1" ref="D96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64" t="s">
        <v>34</v>
      </c>
      <c r="F964" t="s">
        <v>31</v>
      </c>
      <c r="G964" cm="1">
        <f t="array" ref="G964">_xlfn.IFS(marketing_campaign[[#This Row],[Marital_Status]]="Single",K964+L964+1,marketing_campaign[[#This Row],[Marital_Status]]="Together",K964+L964+2,marketing_campaign[[#This Row],[Marital_Status]]="Alone",K964+L964+1,marketing_campaign[[#This Row],[Marital_Status]]="Married",K964+L964+2,marketing_campaign[[#This Row],[Marital_Status]]="Divorced",K964+L964+1,marketing_campaign[[#This Row],[Marital_Status]]="YOLO",K964+L964+1,marketing_campaign[[#This Row],[Marital_Status]]="Absurd",K964+L964+1,marketing_campaign[[#This Row],[Marital_Status]]="Widow",K964+L964+1)</f>
        <v>3</v>
      </c>
      <c r="H964" t="str" cm="1">
        <f t="array" ref="H964">_xlfn.IFS(marketing_campaign[[#This Row],[Family_size]]=1,"Family_with_one_child",marketing_campaign[[#This Row],[Family_size]]&gt;1,"Family_with_more_children")</f>
        <v>Family_with_more_children</v>
      </c>
      <c r="I964">
        <v>41021</v>
      </c>
      <c r="J964" t="str">
        <f>IF(marketing_campaign[[#This Row],[Income]]&gt;=Sheet21!B1014,"high_income","low_income")</f>
        <v>high_income</v>
      </c>
      <c r="K964">
        <v>1</v>
      </c>
      <c r="L964">
        <v>0</v>
      </c>
      <c r="M964" s="1">
        <v>41273</v>
      </c>
      <c r="N964">
        <v>12</v>
      </c>
      <c r="O964" t="str" cm="1">
        <f t="array" ref="O964">_xlfn.IFS(AND(marketing_campaign[[#This Row],[Recency]]&gt;=0,marketing_campaign[[#This Row],[Recency]]&lt;=14),"Early Recency",AND(marketing_campaign[[#This Row],[Recency]]&gt;=15,marketing_campaign[[#This Row],[Recency]]&lt;=31),"Mid-Recency",marketing_campaign[[#This Row],[Recency]]&gt;=32,"high Recency")</f>
        <v>Early Recency</v>
      </c>
      <c r="P964">
        <v>14</v>
      </c>
      <c r="Q964">
        <v>7</v>
      </c>
      <c r="R964">
        <v>9</v>
      </c>
      <c r="S964">
        <v>6</v>
      </c>
      <c r="T964">
        <v>16</v>
      </c>
      <c r="U964">
        <v>12</v>
      </c>
      <c r="V964">
        <f>marketing_campaign[[#This Row],[MntGoldProds]]+marketing_campaign[[#This Row],[MntSweetProducts]]+marketing_campaign[[#This Row],[MntFishProducts]]+marketing_campaign[[#This Row],[MntMeatProducts]]+marketing_campaign[[#This Row],[MntFruits]]+marketing_campaign[[#This Row],[MntWines]]</f>
        <v>64</v>
      </c>
      <c r="W964">
        <v>2</v>
      </c>
      <c r="X964">
        <v>2</v>
      </c>
      <c r="Y964">
        <v>0</v>
      </c>
      <c r="Z964">
        <v>3</v>
      </c>
      <c r="AA964">
        <f t="shared" si="31"/>
        <v>7</v>
      </c>
      <c r="AB964" t="str" cm="1">
        <f t="array" ref="AB964">_xlfn.IFS(AND(AA964&gt;=0,AA964&lt;=15),"low purchase",AND(AA964&gt;=16,AA964&lt;=30),"mid purchase",AA964&gt;=31,"high purchase")</f>
        <v>low purchase</v>
      </c>
      <c r="AC964">
        <v>6</v>
      </c>
      <c r="AD964" t="str">
        <f>IF(marketing_campaign[[#This Row],[NumWebVisitsMonth]]&gt;=5.3,"higher_webvists","lower_webvisits")</f>
        <v>higher_webvists</v>
      </c>
      <c r="AE964">
        <v>0</v>
      </c>
      <c r="AF964">
        <v>0</v>
      </c>
      <c r="AG964">
        <v>0</v>
      </c>
      <c r="AH964">
        <v>0</v>
      </c>
      <c r="AI964">
        <v>0</v>
      </c>
      <c r="AJ964">
        <v>0</v>
      </c>
      <c r="AK964">
        <v>3</v>
      </c>
      <c r="AL964">
        <v>11</v>
      </c>
      <c r="AM964">
        <v>1</v>
      </c>
      <c r="AN964">
        <f>marketing_campaign[[#This Row],[AcceptedCmp2]]+marketing_campaign[[#This Row],[AcceptedCmp1]]+marketing_campaign[[#This Row],[AcceptedCmp5]]+marketing_campaign[[#This Row],[AcceptedCmp4]]+marketing_campaign[[#This Row],[AcceptedCmp3]]+marketing_campaign[[#This Row],[Response]]</f>
        <v>1</v>
      </c>
      <c r="AO964" t="str" cm="1">
        <f t="array" ref="AO96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965" spans="1:41" x14ac:dyDescent="0.35">
      <c r="A965">
        <v>2456</v>
      </c>
      <c r="B965">
        <v>1975</v>
      </c>
      <c r="C965">
        <f t="shared" ca="1" si="30"/>
        <v>51</v>
      </c>
      <c r="D965" t="str" cm="1">
        <f t="array" aca="1" ref="D96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65" t="s">
        <v>32</v>
      </c>
      <c r="F965" t="s">
        <v>33</v>
      </c>
      <c r="G965" cm="1">
        <f t="array" ref="G965">_xlfn.IFS(marketing_campaign[[#This Row],[Marital_Status]]="Single",K965+L965+1,marketing_campaign[[#This Row],[Marital_Status]]="Together",K965+L965+2,marketing_campaign[[#This Row],[Marital_Status]]="Alone",K965+L965+1,marketing_campaign[[#This Row],[Marital_Status]]="Married",K965+L965+2,marketing_campaign[[#This Row],[Marital_Status]]="Divorced",K965+L965+1,marketing_campaign[[#This Row],[Marital_Status]]="YOLO",K965+L965+1,marketing_campaign[[#This Row],[Marital_Status]]="Absurd",K965+L965+1,marketing_campaign[[#This Row],[Marital_Status]]="Widow",K965+L965+1)</f>
        <v>3</v>
      </c>
      <c r="H965" t="str" cm="1">
        <f t="array" ref="H965">_xlfn.IFS(marketing_campaign[[#This Row],[Family_size]]=1,"Family_with_one_child",marketing_campaign[[#This Row],[Family_size]]&gt;1,"Family_with_more_children")</f>
        <v>Family_with_more_children</v>
      </c>
      <c r="I965">
        <v>40233</v>
      </c>
      <c r="J965" t="str">
        <f>IF(marketing_campaign[[#This Row],[Income]]&gt;=Sheet21!B1015,"high_income","low_income")</f>
        <v>high_income</v>
      </c>
      <c r="K965">
        <v>0</v>
      </c>
      <c r="L965">
        <v>1</v>
      </c>
      <c r="M965" s="1">
        <v>41561</v>
      </c>
      <c r="N965">
        <v>84</v>
      </c>
      <c r="O965" t="str" cm="1">
        <f t="array" ref="O965">_xlfn.IFS(AND(marketing_campaign[[#This Row],[Recency]]&gt;=0,marketing_campaign[[#This Row],[Recency]]&lt;=14),"Early Recency",AND(marketing_campaign[[#This Row],[Recency]]&gt;=15,marketing_campaign[[#This Row],[Recency]]&lt;=31),"Mid-Recency",marketing_campaign[[#This Row],[Recency]]&gt;=32,"high Recency")</f>
        <v>high Recency</v>
      </c>
      <c r="P965">
        <v>80</v>
      </c>
      <c r="Q965">
        <v>4</v>
      </c>
      <c r="R965">
        <v>46</v>
      </c>
      <c r="S965">
        <v>0</v>
      </c>
      <c r="T965">
        <v>17</v>
      </c>
      <c r="U965">
        <v>2</v>
      </c>
      <c r="V965">
        <f>marketing_campaign[[#This Row],[MntGoldProds]]+marketing_campaign[[#This Row],[MntSweetProducts]]+marketing_campaign[[#This Row],[MntFishProducts]]+marketing_campaign[[#This Row],[MntMeatProducts]]+marketing_campaign[[#This Row],[MntFruits]]+marketing_campaign[[#This Row],[MntWines]]</f>
        <v>149</v>
      </c>
      <c r="W965">
        <v>5</v>
      </c>
      <c r="X965">
        <v>2</v>
      </c>
      <c r="Y965">
        <v>1</v>
      </c>
      <c r="Z965">
        <v>5</v>
      </c>
      <c r="AA965">
        <f t="shared" si="31"/>
        <v>13</v>
      </c>
      <c r="AB965" t="str" cm="1">
        <f t="array" ref="AB965">_xlfn.IFS(AND(AA965&gt;=0,AA965&lt;=15),"low purchase",AND(AA965&gt;=16,AA965&lt;=30),"mid purchase",AA965&gt;=31,"high purchase")</f>
        <v>low purchase</v>
      </c>
      <c r="AC965">
        <v>6</v>
      </c>
      <c r="AD965" t="str">
        <f>IF(marketing_campaign[[#This Row],[NumWebVisitsMonth]]&gt;=5.3,"higher_webvists","lower_webvisits")</f>
        <v>higher_webvists</v>
      </c>
      <c r="AE965">
        <v>0</v>
      </c>
      <c r="AF965">
        <v>0</v>
      </c>
      <c r="AG965">
        <v>0</v>
      </c>
      <c r="AH965">
        <v>0</v>
      </c>
      <c r="AI965">
        <v>0</v>
      </c>
      <c r="AJ965">
        <v>0</v>
      </c>
      <c r="AK965">
        <v>3</v>
      </c>
      <c r="AL965">
        <v>11</v>
      </c>
      <c r="AM965">
        <v>0</v>
      </c>
      <c r="AN965">
        <f>marketing_campaign[[#This Row],[AcceptedCmp2]]+marketing_campaign[[#This Row],[AcceptedCmp1]]+marketing_campaign[[#This Row],[AcceptedCmp5]]+marketing_campaign[[#This Row],[AcceptedCmp4]]+marketing_campaign[[#This Row],[AcceptedCmp3]]+marketing_campaign[[#This Row],[Response]]</f>
        <v>0</v>
      </c>
      <c r="AO965" t="str" cm="1">
        <f t="array" ref="AO96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66" spans="1:41" x14ac:dyDescent="0.35">
      <c r="A966">
        <v>5633</v>
      </c>
      <c r="B966">
        <v>1980</v>
      </c>
      <c r="C966">
        <f t="shared" ca="1" si="30"/>
        <v>46</v>
      </c>
      <c r="D966" t="str" cm="1">
        <f t="array" aca="1" ref="D96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66" t="s">
        <v>29</v>
      </c>
      <c r="F966" t="s">
        <v>33</v>
      </c>
      <c r="G966" cm="1">
        <f t="array" ref="G966">_xlfn.IFS(marketing_campaign[[#This Row],[Marital_Status]]="Single",K966+L966+1,marketing_campaign[[#This Row],[Marital_Status]]="Together",K966+L966+2,marketing_campaign[[#This Row],[Marital_Status]]="Alone",K966+L966+1,marketing_campaign[[#This Row],[Marital_Status]]="Married",K966+L966+2,marketing_campaign[[#This Row],[Marital_Status]]="Divorced",K966+L966+1,marketing_campaign[[#This Row],[Marital_Status]]="YOLO",K966+L966+1,marketing_campaign[[#This Row],[Marital_Status]]="Absurd",K966+L966+1,marketing_campaign[[#This Row],[Marital_Status]]="Widow",K966+L966+1)</f>
        <v>4</v>
      </c>
      <c r="H966" t="str" cm="1">
        <f t="array" ref="H966">_xlfn.IFS(marketing_campaign[[#This Row],[Family_size]]=1,"Family_with_one_child",marketing_campaign[[#This Row],[Family_size]]&gt;1,"Family_with_more_children")</f>
        <v>Family_with_more_children</v>
      </c>
      <c r="I966">
        <v>50183</v>
      </c>
      <c r="J966" t="str">
        <f>IF(marketing_campaign[[#This Row],[Income]]&gt;=Sheet21!B1016,"high_income","low_income")</f>
        <v>high_income</v>
      </c>
      <c r="K966">
        <v>1</v>
      </c>
      <c r="L966">
        <v>1</v>
      </c>
      <c r="M966" s="1">
        <v>41815</v>
      </c>
      <c r="N966">
        <v>47</v>
      </c>
      <c r="O966" t="str" cm="1">
        <f t="array" ref="O966">_xlfn.IFS(AND(marketing_campaign[[#This Row],[Recency]]&gt;=0,marketing_campaign[[#This Row],[Recency]]&lt;=14),"Early Recency",AND(marketing_campaign[[#This Row],[Recency]]&gt;=15,marketing_campaign[[#This Row],[Recency]]&lt;=31),"Mid-Recency",marketing_campaign[[#This Row],[Recency]]&gt;=32,"high Recency")</f>
        <v>high Recency</v>
      </c>
      <c r="P966">
        <v>97</v>
      </c>
      <c r="Q966">
        <v>12</v>
      </c>
      <c r="R966">
        <v>84</v>
      </c>
      <c r="S966">
        <v>13</v>
      </c>
      <c r="T966">
        <v>10</v>
      </c>
      <c r="U966">
        <v>15</v>
      </c>
      <c r="V966">
        <f>marketing_campaign[[#This Row],[MntGoldProds]]+marketing_campaign[[#This Row],[MntSweetProducts]]+marketing_campaign[[#This Row],[MntFishProducts]]+marketing_campaign[[#This Row],[MntMeatProducts]]+marketing_campaign[[#This Row],[MntFruits]]+marketing_campaign[[#This Row],[MntWines]]</f>
        <v>231</v>
      </c>
      <c r="W966">
        <v>7</v>
      </c>
      <c r="X966">
        <v>3</v>
      </c>
      <c r="Y966">
        <v>1</v>
      </c>
      <c r="Z966">
        <v>6</v>
      </c>
      <c r="AA966">
        <f t="shared" si="31"/>
        <v>17</v>
      </c>
      <c r="AB966" t="str" cm="1">
        <f t="array" ref="AB966">_xlfn.IFS(AND(AA966&gt;=0,AA966&lt;=15),"low purchase",AND(AA966&gt;=16,AA966&lt;=30),"mid purchase",AA966&gt;=31,"high purchase")</f>
        <v>mid purchase</v>
      </c>
      <c r="AC966">
        <v>5</v>
      </c>
      <c r="AD966" t="str">
        <f>IF(marketing_campaign[[#This Row],[NumWebVisitsMonth]]&gt;=5.3,"higher_webvists","lower_webvisits")</f>
        <v>lower_webvisits</v>
      </c>
      <c r="AE966">
        <v>0</v>
      </c>
      <c r="AF966">
        <v>0</v>
      </c>
      <c r="AG966">
        <v>0</v>
      </c>
      <c r="AH966">
        <v>0</v>
      </c>
      <c r="AI966">
        <v>0</v>
      </c>
      <c r="AJ966">
        <v>0</v>
      </c>
      <c r="AK966">
        <v>3</v>
      </c>
      <c r="AL966">
        <v>11</v>
      </c>
      <c r="AM966">
        <v>0</v>
      </c>
      <c r="AN966">
        <f>marketing_campaign[[#This Row],[AcceptedCmp2]]+marketing_campaign[[#This Row],[AcceptedCmp1]]+marketing_campaign[[#This Row],[AcceptedCmp5]]+marketing_campaign[[#This Row],[AcceptedCmp4]]+marketing_campaign[[#This Row],[AcceptedCmp3]]+marketing_campaign[[#This Row],[Response]]</f>
        <v>0</v>
      </c>
      <c r="AO966" t="str" cm="1">
        <f t="array" ref="AO96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67" spans="1:41" x14ac:dyDescent="0.35">
      <c r="A967">
        <v>7801</v>
      </c>
      <c r="B967">
        <v>1959</v>
      </c>
      <c r="C967">
        <f t="shared" ca="1" si="30"/>
        <v>67</v>
      </c>
      <c r="D967" t="str" cm="1">
        <f t="array" aca="1" ref="D96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67" t="s">
        <v>29</v>
      </c>
      <c r="F967" t="s">
        <v>31</v>
      </c>
      <c r="G967" cm="1">
        <f t="array" ref="G967">_xlfn.IFS(marketing_campaign[[#This Row],[Marital_Status]]="Single",K967+L967+1,marketing_campaign[[#This Row],[Marital_Status]]="Together",K967+L967+2,marketing_campaign[[#This Row],[Marital_Status]]="Alone",K967+L967+1,marketing_campaign[[#This Row],[Marital_Status]]="Married",K967+L967+2,marketing_campaign[[#This Row],[Marital_Status]]="Divorced",K967+L967+1,marketing_campaign[[#This Row],[Marital_Status]]="YOLO",K967+L967+1,marketing_campaign[[#This Row],[Marital_Status]]="Absurd",K967+L967+1,marketing_campaign[[#This Row],[Marital_Status]]="Widow",K967+L967+1)</f>
        <v>3</v>
      </c>
      <c r="H967" t="str" cm="1">
        <f t="array" ref="H967">_xlfn.IFS(marketing_campaign[[#This Row],[Family_size]]=1,"Family_with_one_child",marketing_campaign[[#This Row],[Family_size]]&gt;1,"Family_with_more_children")</f>
        <v>Family_with_more_children</v>
      </c>
      <c r="I967">
        <v>54753</v>
      </c>
      <c r="J967" t="str">
        <f>IF(marketing_campaign[[#This Row],[Income]]&gt;=Sheet21!B1017,"high_income","low_income")</f>
        <v>high_income</v>
      </c>
      <c r="K967">
        <v>0</v>
      </c>
      <c r="L967">
        <v>1</v>
      </c>
      <c r="M967" s="1">
        <v>41529</v>
      </c>
      <c r="N967">
        <v>87</v>
      </c>
      <c r="O967" t="str" cm="1">
        <f t="array" ref="O967">_xlfn.IFS(AND(marketing_campaign[[#This Row],[Recency]]&gt;=0,marketing_campaign[[#This Row],[Recency]]&lt;=14),"Early Recency",AND(marketing_campaign[[#This Row],[Recency]]&gt;=15,marketing_campaign[[#This Row],[Recency]]&lt;=31),"Mid-Recency",marketing_campaign[[#This Row],[Recency]]&gt;=32,"high Recency")</f>
        <v>high Recency</v>
      </c>
      <c r="P967">
        <v>197</v>
      </c>
      <c r="Q967">
        <v>107</v>
      </c>
      <c r="R967">
        <v>227</v>
      </c>
      <c r="S967">
        <v>7</v>
      </c>
      <c r="T967">
        <v>59</v>
      </c>
      <c r="U967">
        <v>131</v>
      </c>
      <c r="V967">
        <f>marketing_campaign[[#This Row],[MntGoldProds]]+marketing_campaign[[#This Row],[MntSweetProducts]]+marketing_campaign[[#This Row],[MntFishProducts]]+marketing_campaign[[#This Row],[MntMeatProducts]]+marketing_campaign[[#This Row],[MntFruits]]+marketing_campaign[[#This Row],[MntWines]]</f>
        <v>728</v>
      </c>
      <c r="W967">
        <v>3</v>
      </c>
      <c r="X967">
        <v>5</v>
      </c>
      <c r="Y967">
        <v>2</v>
      </c>
      <c r="Z967">
        <v>11</v>
      </c>
      <c r="AA967">
        <f t="shared" si="31"/>
        <v>21</v>
      </c>
      <c r="AB967" t="str" cm="1">
        <f t="array" ref="AB967">_xlfn.IFS(AND(AA967&gt;=0,AA967&lt;=15),"low purchase",AND(AA967&gt;=16,AA967&lt;=30),"mid purchase",AA967&gt;=31,"high purchase")</f>
        <v>mid purchase</v>
      </c>
      <c r="AC967">
        <v>4</v>
      </c>
      <c r="AD967" t="str">
        <f>IF(marketing_campaign[[#This Row],[NumWebVisitsMonth]]&gt;=5.3,"higher_webvists","lower_webvisits")</f>
        <v>lower_webvisits</v>
      </c>
      <c r="AE967">
        <v>0</v>
      </c>
      <c r="AF967">
        <v>0</v>
      </c>
      <c r="AG967">
        <v>0</v>
      </c>
      <c r="AH967">
        <v>0</v>
      </c>
      <c r="AI967">
        <v>0</v>
      </c>
      <c r="AJ967">
        <v>0</v>
      </c>
      <c r="AK967">
        <v>3</v>
      </c>
      <c r="AL967">
        <v>11</v>
      </c>
      <c r="AM967">
        <v>0</v>
      </c>
      <c r="AN967">
        <f>marketing_campaign[[#This Row],[AcceptedCmp2]]+marketing_campaign[[#This Row],[AcceptedCmp1]]+marketing_campaign[[#This Row],[AcceptedCmp5]]+marketing_campaign[[#This Row],[AcceptedCmp4]]+marketing_campaign[[#This Row],[AcceptedCmp3]]+marketing_campaign[[#This Row],[Response]]</f>
        <v>0</v>
      </c>
      <c r="AO967" t="str" cm="1">
        <f t="array" ref="AO96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68" spans="1:41" x14ac:dyDescent="0.35">
      <c r="A968">
        <v>10489</v>
      </c>
      <c r="B968">
        <v>1973</v>
      </c>
      <c r="C968">
        <f t="shared" ca="1" si="30"/>
        <v>53</v>
      </c>
      <c r="D968" t="str" cm="1">
        <f t="array" aca="1" ref="D96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68" t="s">
        <v>29</v>
      </c>
      <c r="F968" t="s">
        <v>33</v>
      </c>
      <c r="G968" cm="1">
        <f t="array" ref="G968">_xlfn.IFS(marketing_campaign[[#This Row],[Marital_Status]]="Single",K968+L968+1,marketing_campaign[[#This Row],[Marital_Status]]="Together",K968+L968+2,marketing_campaign[[#This Row],[Marital_Status]]="Alone",K968+L968+1,marketing_campaign[[#This Row],[Marital_Status]]="Married",K968+L968+2,marketing_campaign[[#This Row],[Marital_Status]]="Divorced",K968+L968+1,marketing_campaign[[#This Row],[Marital_Status]]="YOLO",K968+L968+1,marketing_campaign[[#This Row],[Marital_Status]]="Absurd",K968+L968+1,marketing_campaign[[#This Row],[Marital_Status]]="Widow",K968+L968+1)</f>
        <v>2</v>
      </c>
      <c r="H968" t="str" cm="1">
        <f t="array" ref="H968">_xlfn.IFS(marketing_campaign[[#This Row],[Family_size]]=1,"Family_with_one_child",marketing_campaign[[#This Row],[Family_size]]&gt;1,"Family_with_more_children")</f>
        <v>Family_with_more_children</v>
      </c>
      <c r="I968">
        <v>92955</v>
      </c>
      <c r="J968" t="str">
        <f>IF(marketing_campaign[[#This Row],[Income]]&gt;=Sheet21!B1018,"high_income","low_income")</f>
        <v>high_income</v>
      </c>
      <c r="K968">
        <v>0</v>
      </c>
      <c r="L968">
        <v>0</v>
      </c>
      <c r="M968" s="1">
        <v>41505</v>
      </c>
      <c r="N968">
        <v>35</v>
      </c>
      <c r="O968" t="str" cm="1">
        <f t="array" ref="O968">_xlfn.IFS(AND(marketing_campaign[[#This Row],[Recency]]&gt;=0,marketing_campaign[[#This Row],[Recency]]&lt;=14),"Early Recency",AND(marketing_campaign[[#This Row],[Recency]]&gt;=15,marketing_campaign[[#This Row],[Recency]]&lt;=31),"Mid-Recency",marketing_campaign[[#This Row],[Recency]]&gt;=32,"high Recency")</f>
        <v>high Recency</v>
      </c>
      <c r="P968">
        <v>693</v>
      </c>
      <c r="Q968">
        <v>21</v>
      </c>
      <c r="R968">
        <v>925</v>
      </c>
      <c r="S968">
        <v>31</v>
      </c>
      <c r="T968">
        <v>24</v>
      </c>
      <c r="U968">
        <v>84</v>
      </c>
      <c r="V968">
        <f>marketing_campaign[[#This Row],[MntGoldProds]]+marketing_campaign[[#This Row],[MntSweetProducts]]+marketing_campaign[[#This Row],[MntFishProducts]]+marketing_campaign[[#This Row],[MntMeatProducts]]+marketing_campaign[[#This Row],[MntFruits]]+marketing_campaign[[#This Row],[MntWines]]</f>
        <v>1778</v>
      </c>
      <c r="W968">
        <v>1</v>
      </c>
      <c r="X968">
        <v>6</v>
      </c>
      <c r="Y968">
        <v>7</v>
      </c>
      <c r="Z968">
        <v>9</v>
      </c>
      <c r="AA968">
        <f t="shared" si="31"/>
        <v>23</v>
      </c>
      <c r="AB968" t="str" cm="1">
        <f t="array" ref="AB968">_xlfn.IFS(AND(AA968&gt;=0,AA968&lt;=15),"low purchase",AND(AA968&gt;=16,AA968&lt;=30),"mid purchase",AA968&gt;=31,"high purchase")</f>
        <v>mid purchase</v>
      </c>
      <c r="AC968">
        <v>2</v>
      </c>
      <c r="AD968" t="str">
        <f>IF(marketing_campaign[[#This Row],[NumWebVisitsMonth]]&gt;=5.3,"higher_webvists","lower_webvisits")</f>
        <v>lower_webvisits</v>
      </c>
      <c r="AE968">
        <v>0</v>
      </c>
      <c r="AF968">
        <v>0</v>
      </c>
      <c r="AG968">
        <v>1</v>
      </c>
      <c r="AH968">
        <v>1</v>
      </c>
      <c r="AI968">
        <v>0</v>
      </c>
      <c r="AJ968">
        <v>0</v>
      </c>
      <c r="AK968">
        <v>3</v>
      </c>
      <c r="AL968">
        <v>11</v>
      </c>
      <c r="AM968">
        <v>1</v>
      </c>
      <c r="AN968">
        <f>marketing_campaign[[#This Row],[AcceptedCmp2]]+marketing_campaign[[#This Row],[AcceptedCmp1]]+marketing_campaign[[#This Row],[AcceptedCmp5]]+marketing_campaign[[#This Row],[AcceptedCmp4]]+marketing_campaign[[#This Row],[AcceptedCmp3]]+marketing_campaign[[#This Row],[Response]]</f>
        <v>3</v>
      </c>
      <c r="AO968" t="str" cm="1">
        <f t="array" ref="AO96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3/5 campaign accepted</v>
      </c>
    </row>
    <row r="969" spans="1:41" x14ac:dyDescent="0.35">
      <c r="A969">
        <v>7011</v>
      </c>
      <c r="B969">
        <v>1973</v>
      </c>
      <c r="C969">
        <f t="shared" ca="1" si="30"/>
        <v>53</v>
      </c>
      <c r="D969" t="str" cm="1">
        <f t="array" aca="1" ref="D96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69" t="s">
        <v>29</v>
      </c>
      <c r="F969" t="s">
        <v>33</v>
      </c>
      <c r="G969" cm="1">
        <f t="array" ref="G969">_xlfn.IFS(marketing_campaign[[#This Row],[Marital_Status]]="Single",K969+L969+1,marketing_campaign[[#This Row],[Marital_Status]]="Together",K969+L969+2,marketing_campaign[[#This Row],[Marital_Status]]="Alone",K969+L969+1,marketing_campaign[[#This Row],[Marital_Status]]="Married",K969+L969+2,marketing_campaign[[#This Row],[Marital_Status]]="Divorced",K969+L969+1,marketing_campaign[[#This Row],[Marital_Status]]="YOLO",K969+L969+1,marketing_campaign[[#This Row],[Marital_Status]]="Absurd",K969+L969+1,marketing_campaign[[#This Row],[Marital_Status]]="Widow",K969+L969+1)</f>
        <v>3</v>
      </c>
      <c r="H969" t="str" cm="1">
        <f t="array" ref="H969">_xlfn.IFS(marketing_campaign[[#This Row],[Family_size]]=1,"Family_with_one_child",marketing_campaign[[#This Row],[Family_size]]&gt;1,"Family_with_more_children")</f>
        <v>Family_with_more_children</v>
      </c>
      <c r="I969">
        <v>33471</v>
      </c>
      <c r="J969" t="str">
        <f>IF(marketing_campaign[[#This Row],[Income]]&gt;=Sheet21!B1019,"high_income","low_income")</f>
        <v>high_income</v>
      </c>
      <c r="K969">
        <v>1</v>
      </c>
      <c r="L969">
        <v>0</v>
      </c>
      <c r="M969" s="1">
        <v>41194</v>
      </c>
      <c r="N969">
        <v>47</v>
      </c>
      <c r="O969" t="str" cm="1">
        <f t="array" ref="O969">_xlfn.IFS(AND(marketing_campaign[[#This Row],[Recency]]&gt;=0,marketing_campaign[[#This Row],[Recency]]&lt;=14),"Early Recency",AND(marketing_campaign[[#This Row],[Recency]]&gt;=15,marketing_campaign[[#This Row],[Recency]]&lt;=31),"Mid-Recency",marketing_campaign[[#This Row],[Recency]]&gt;=32,"high Recency")</f>
        <v>high Recency</v>
      </c>
      <c r="P969">
        <v>43</v>
      </c>
      <c r="Q969">
        <v>2</v>
      </c>
      <c r="R969">
        <v>27</v>
      </c>
      <c r="S969">
        <v>0</v>
      </c>
      <c r="T969">
        <v>9</v>
      </c>
      <c r="U969">
        <v>12</v>
      </c>
      <c r="V969">
        <f>marketing_campaign[[#This Row],[MntGoldProds]]+marketing_campaign[[#This Row],[MntSweetProducts]]+marketing_campaign[[#This Row],[MntFishProducts]]+marketing_campaign[[#This Row],[MntMeatProducts]]+marketing_campaign[[#This Row],[MntFruits]]+marketing_campaign[[#This Row],[MntWines]]</f>
        <v>93</v>
      </c>
      <c r="W969">
        <v>3</v>
      </c>
      <c r="X969">
        <v>3</v>
      </c>
      <c r="Y969">
        <v>0</v>
      </c>
      <c r="Z969">
        <v>4</v>
      </c>
      <c r="AA969">
        <f t="shared" si="31"/>
        <v>10</v>
      </c>
      <c r="AB969" t="str" cm="1">
        <f t="array" ref="AB969">_xlfn.IFS(AND(AA969&gt;=0,AA969&lt;=15),"low purchase",AND(AA969&gt;=16,AA969&lt;=30),"mid purchase",AA969&gt;=31,"high purchase")</f>
        <v>low purchase</v>
      </c>
      <c r="AC969">
        <v>7</v>
      </c>
      <c r="AD969" t="str">
        <f>IF(marketing_campaign[[#This Row],[NumWebVisitsMonth]]&gt;=5.3,"higher_webvists","lower_webvisits")</f>
        <v>higher_webvists</v>
      </c>
      <c r="AE969">
        <v>0</v>
      </c>
      <c r="AF969">
        <v>0</v>
      </c>
      <c r="AG969">
        <v>0</v>
      </c>
      <c r="AH969">
        <v>0</v>
      </c>
      <c r="AI969">
        <v>0</v>
      </c>
      <c r="AJ969">
        <v>0</v>
      </c>
      <c r="AK969">
        <v>3</v>
      </c>
      <c r="AL969">
        <v>11</v>
      </c>
      <c r="AM969">
        <v>0</v>
      </c>
      <c r="AN969">
        <f>marketing_campaign[[#This Row],[AcceptedCmp2]]+marketing_campaign[[#This Row],[AcceptedCmp1]]+marketing_campaign[[#This Row],[AcceptedCmp5]]+marketing_campaign[[#This Row],[AcceptedCmp4]]+marketing_campaign[[#This Row],[AcceptedCmp3]]+marketing_campaign[[#This Row],[Response]]</f>
        <v>0</v>
      </c>
      <c r="AO969" t="str" cm="1">
        <f t="array" ref="AO96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70" spans="1:41" x14ac:dyDescent="0.35">
      <c r="A970">
        <v>2620</v>
      </c>
      <c r="B970">
        <v>1974</v>
      </c>
      <c r="C970">
        <f t="shared" ca="1" si="30"/>
        <v>52</v>
      </c>
      <c r="D970" t="str" cm="1">
        <f t="array" aca="1" ref="D97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70" t="s">
        <v>32</v>
      </c>
      <c r="F970" t="s">
        <v>33</v>
      </c>
      <c r="G970" cm="1">
        <f t="array" ref="G970">_xlfn.IFS(marketing_campaign[[#This Row],[Marital_Status]]="Single",K970+L970+1,marketing_campaign[[#This Row],[Marital_Status]]="Together",K970+L970+2,marketing_campaign[[#This Row],[Marital_Status]]="Alone",K970+L970+1,marketing_campaign[[#This Row],[Marital_Status]]="Married",K970+L970+2,marketing_campaign[[#This Row],[Marital_Status]]="Divorced",K970+L970+1,marketing_campaign[[#This Row],[Marital_Status]]="YOLO",K970+L970+1,marketing_campaign[[#This Row],[Marital_Status]]="Absurd",K970+L970+1,marketing_campaign[[#This Row],[Marital_Status]]="Widow",K970+L970+1)</f>
        <v>3</v>
      </c>
      <c r="H970" t="str" cm="1">
        <f t="array" ref="H970">_xlfn.IFS(marketing_campaign[[#This Row],[Family_size]]=1,"Family_with_one_child",marketing_campaign[[#This Row],[Family_size]]&gt;1,"Family_with_more_children")</f>
        <v>Family_with_more_children</v>
      </c>
      <c r="I970">
        <v>34596</v>
      </c>
      <c r="J970" t="str">
        <f>IF(marketing_campaign[[#This Row],[Income]]&gt;=Sheet21!B1020,"high_income","low_income")</f>
        <v>high_income</v>
      </c>
      <c r="K970">
        <v>1</v>
      </c>
      <c r="L970">
        <v>0</v>
      </c>
      <c r="M970" s="1">
        <v>41377</v>
      </c>
      <c r="N970">
        <v>48</v>
      </c>
      <c r="O970" t="str" cm="1">
        <f t="array" ref="O970">_xlfn.IFS(AND(marketing_campaign[[#This Row],[Recency]]&gt;=0,marketing_campaign[[#This Row],[Recency]]&lt;=14),"Early Recency",AND(marketing_campaign[[#This Row],[Recency]]&gt;=15,marketing_campaign[[#This Row],[Recency]]&lt;=31),"Mid-Recency",marketing_campaign[[#This Row],[Recency]]&gt;=32,"high Recency")</f>
        <v>high Recency</v>
      </c>
      <c r="P970">
        <v>14</v>
      </c>
      <c r="Q970">
        <v>0</v>
      </c>
      <c r="R970">
        <v>2</v>
      </c>
      <c r="S970">
        <v>0</v>
      </c>
      <c r="T970">
        <v>0</v>
      </c>
      <c r="U970">
        <v>7</v>
      </c>
      <c r="V970">
        <f>marketing_campaign[[#This Row],[MntGoldProds]]+marketing_campaign[[#This Row],[MntSweetProducts]]+marketing_campaign[[#This Row],[MntFishProducts]]+marketing_campaign[[#This Row],[MntMeatProducts]]+marketing_campaign[[#This Row],[MntFruits]]+marketing_campaign[[#This Row],[MntWines]]</f>
        <v>23</v>
      </c>
      <c r="W970">
        <v>1</v>
      </c>
      <c r="X970">
        <v>1</v>
      </c>
      <c r="Y970">
        <v>0</v>
      </c>
      <c r="Z970">
        <v>2</v>
      </c>
      <c r="AA970">
        <f t="shared" si="31"/>
        <v>4</v>
      </c>
      <c r="AB970" t="str" cm="1">
        <f t="array" ref="AB970">_xlfn.IFS(AND(AA970&gt;=0,AA970&lt;=15),"low purchase",AND(AA970&gt;=16,AA970&lt;=30),"mid purchase",AA970&gt;=31,"high purchase")</f>
        <v>low purchase</v>
      </c>
      <c r="AC970">
        <v>8</v>
      </c>
      <c r="AD970" t="str">
        <f>IF(marketing_campaign[[#This Row],[NumWebVisitsMonth]]&gt;=5.3,"higher_webvists","lower_webvisits")</f>
        <v>higher_webvists</v>
      </c>
      <c r="AE970">
        <v>0</v>
      </c>
      <c r="AF970">
        <v>0</v>
      </c>
      <c r="AG970">
        <v>0</v>
      </c>
      <c r="AH970">
        <v>0</v>
      </c>
      <c r="AI970">
        <v>0</v>
      </c>
      <c r="AJ970">
        <v>0</v>
      </c>
      <c r="AK970">
        <v>3</v>
      </c>
      <c r="AL970">
        <v>11</v>
      </c>
      <c r="AM970">
        <v>1</v>
      </c>
      <c r="AN970">
        <f>marketing_campaign[[#This Row],[AcceptedCmp2]]+marketing_campaign[[#This Row],[AcceptedCmp1]]+marketing_campaign[[#This Row],[AcceptedCmp5]]+marketing_campaign[[#This Row],[AcceptedCmp4]]+marketing_campaign[[#This Row],[AcceptedCmp3]]+marketing_campaign[[#This Row],[Response]]</f>
        <v>1</v>
      </c>
      <c r="AO970" t="str" cm="1">
        <f t="array" ref="AO97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971" spans="1:41" x14ac:dyDescent="0.35">
      <c r="A971">
        <v>3933</v>
      </c>
      <c r="B971">
        <v>1980</v>
      </c>
      <c r="C971">
        <f t="shared" ca="1" si="30"/>
        <v>46</v>
      </c>
      <c r="D971" t="str" cm="1">
        <f t="array" aca="1" ref="D97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71" t="s">
        <v>29</v>
      </c>
      <c r="F971" t="s">
        <v>31</v>
      </c>
      <c r="G971" cm="1">
        <f t="array" ref="G971">_xlfn.IFS(marketing_campaign[[#This Row],[Marital_Status]]="Single",K971+L971+1,marketing_campaign[[#This Row],[Marital_Status]]="Together",K971+L971+2,marketing_campaign[[#This Row],[Marital_Status]]="Alone",K971+L971+1,marketing_campaign[[#This Row],[Marital_Status]]="Married",K971+L971+2,marketing_campaign[[#This Row],[Marital_Status]]="Divorced",K971+L971+1,marketing_campaign[[#This Row],[Marital_Status]]="YOLO",K971+L971+1,marketing_campaign[[#This Row],[Marital_Status]]="Absurd",K971+L971+1,marketing_campaign[[#This Row],[Marital_Status]]="Widow",K971+L971+1)</f>
        <v>3</v>
      </c>
      <c r="H971" t="str" cm="1">
        <f t="array" ref="H971">_xlfn.IFS(marketing_campaign[[#This Row],[Family_size]]=1,"Family_with_one_child",marketing_campaign[[#This Row],[Family_size]]&gt;1,"Family_with_more_children")</f>
        <v>Family_with_more_children</v>
      </c>
      <c r="I971">
        <v>44010</v>
      </c>
      <c r="J971" t="str">
        <f>IF(marketing_campaign[[#This Row],[Income]]&gt;=Sheet21!B1021,"high_income","low_income")</f>
        <v>high_income</v>
      </c>
      <c r="K971">
        <v>1</v>
      </c>
      <c r="L971">
        <v>0</v>
      </c>
      <c r="M971" s="1">
        <v>41195</v>
      </c>
      <c r="N971">
        <v>46</v>
      </c>
      <c r="O971" t="str" cm="1">
        <f t="array" ref="O971">_xlfn.IFS(AND(marketing_campaign[[#This Row],[Recency]]&gt;=0,marketing_campaign[[#This Row],[Recency]]&lt;=14),"Early Recency",AND(marketing_campaign[[#This Row],[Recency]]&gt;=15,marketing_campaign[[#This Row],[Recency]]&lt;=31),"Mid-Recency",marketing_campaign[[#This Row],[Recency]]&gt;=32,"high Recency")</f>
        <v>high Recency</v>
      </c>
      <c r="P971">
        <v>186</v>
      </c>
      <c r="Q971">
        <v>36</v>
      </c>
      <c r="R971">
        <v>234</v>
      </c>
      <c r="S971">
        <v>86</v>
      </c>
      <c r="T971">
        <v>72</v>
      </c>
      <c r="U971">
        <v>48</v>
      </c>
      <c r="V971">
        <f>marketing_campaign[[#This Row],[MntGoldProds]]+marketing_campaign[[#This Row],[MntSweetProducts]]+marketing_campaign[[#This Row],[MntFishProducts]]+marketing_campaign[[#This Row],[MntMeatProducts]]+marketing_campaign[[#This Row],[MntFruits]]+marketing_campaign[[#This Row],[MntWines]]</f>
        <v>662</v>
      </c>
      <c r="W971">
        <v>6</v>
      </c>
      <c r="X971">
        <v>10</v>
      </c>
      <c r="Y971">
        <v>2</v>
      </c>
      <c r="Z971">
        <v>6</v>
      </c>
      <c r="AA971">
        <f t="shared" si="31"/>
        <v>24</v>
      </c>
      <c r="AB971" t="str" cm="1">
        <f t="array" ref="AB971">_xlfn.IFS(AND(AA971&gt;=0,AA971&lt;=15),"low purchase",AND(AA971&gt;=16,AA971&lt;=30),"mid purchase",AA971&gt;=31,"high purchase")</f>
        <v>mid purchase</v>
      </c>
      <c r="AC971">
        <v>9</v>
      </c>
      <c r="AD971" t="str">
        <f>IF(marketing_campaign[[#This Row],[NumWebVisitsMonth]]&gt;=5.3,"higher_webvists","lower_webvisits")</f>
        <v>higher_webvists</v>
      </c>
      <c r="AE971">
        <v>0</v>
      </c>
      <c r="AF971">
        <v>0</v>
      </c>
      <c r="AG971">
        <v>0</v>
      </c>
      <c r="AH971">
        <v>0</v>
      </c>
      <c r="AI971">
        <v>0</v>
      </c>
      <c r="AJ971">
        <v>0</v>
      </c>
      <c r="AK971">
        <v>3</v>
      </c>
      <c r="AL971">
        <v>11</v>
      </c>
      <c r="AM971">
        <v>0</v>
      </c>
      <c r="AN971">
        <f>marketing_campaign[[#This Row],[AcceptedCmp2]]+marketing_campaign[[#This Row],[AcceptedCmp1]]+marketing_campaign[[#This Row],[AcceptedCmp5]]+marketing_campaign[[#This Row],[AcceptedCmp4]]+marketing_campaign[[#This Row],[AcceptedCmp3]]+marketing_campaign[[#This Row],[Response]]</f>
        <v>0</v>
      </c>
      <c r="AO971" t="str" cm="1">
        <f t="array" ref="AO97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72" spans="1:41" x14ac:dyDescent="0.35">
      <c r="A972">
        <v>10981</v>
      </c>
      <c r="B972">
        <v>1988</v>
      </c>
      <c r="C972">
        <f t="shared" ca="1" si="30"/>
        <v>38</v>
      </c>
      <c r="D972" t="str" cm="1">
        <f t="array" aca="1" ref="D97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972" t="s">
        <v>29</v>
      </c>
      <c r="F972" t="s">
        <v>33</v>
      </c>
      <c r="G972" cm="1">
        <f t="array" ref="G972">_xlfn.IFS(marketing_campaign[[#This Row],[Marital_Status]]="Single",K972+L972+1,marketing_campaign[[#This Row],[Marital_Status]]="Together",K972+L972+2,marketing_campaign[[#This Row],[Marital_Status]]="Alone",K972+L972+1,marketing_campaign[[#This Row],[Marital_Status]]="Married",K972+L972+2,marketing_campaign[[#This Row],[Marital_Status]]="Divorced",K972+L972+1,marketing_campaign[[#This Row],[Marital_Status]]="YOLO",K972+L972+1,marketing_campaign[[#This Row],[Marital_Status]]="Absurd",K972+L972+1,marketing_campaign[[#This Row],[Marital_Status]]="Widow",K972+L972+1)</f>
        <v>2</v>
      </c>
      <c r="H972" t="str" cm="1">
        <f t="array" ref="H972">_xlfn.IFS(marketing_campaign[[#This Row],[Family_size]]=1,"Family_with_one_child",marketing_campaign[[#This Row],[Family_size]]&gt;1,"Family_with_more_children")</f>
        <v>Family_with_more_children</v>
      </c>
      <c r="I972">
        <v>84219</v>
      </c>
      <c r="J972" t="str">
        <f>IF(marketing_campaign[[#This Row],[Income]]&gt;=Sheet21!B1022,"high_income","low_income")</f>
        <v>high_income</v>
      </c>
      <c r="K972">
        <v>0</v>
      </c>
      <c r="L972">
        <v>0</v>
      </c>
      <c r="M972" s="1">
        <v>41672</v>
      </c>
      <c r="N972">
        <v>27</v>
      </c>
      <c r="O972" t="str" cm="1">
        <f t="array" ref="O972">_xlfn.IFS(AND(marketing_campaign[[#This Row],[Recency]]&gt;=0,marketing_campaign[[#This Row],[Recency]]&lt;=14),"Early Recency",AND(marketing_campaign[[#This Row],[Recency]]&gt;=15,marketing_campaign[[#This Row],[Recency]]&lt;=31),"Mid-Recency",marketing_campaign[[#This Row],[Recency]]&gt;=32,"high Recency")</f>
        <v>Mid-Recency</v>
      </c>
      <c r="P972">
        <v>434</v>
      </c>
      <c r="Q972">
        <v>137</v>
      </c>
      <c r="R972">
        <v>400</v>
      </c>
      <c r="S972">
        <v>45</v>
      </c>
      <c r="T972">
        <v>137</v>
      </c>
      <c r="U972">
        <v>45</v>
      </c>
      <c r="V972">
        <f>marketing_campaign[[#This Row],[MntGoldProds]]+marketing_campaign[[#This Row],[MntSweetProducts]]+marketing_campaign[[#This Row],[MntFishProducts]]+marketing_campaign[[#This Row],[MntMeatProducts]]+marketing_campaign[[#This Row],[MntFruits]]+marketing_campaign[[#This Row],[MntWines]]</f>
        <v>1198</v>
      </c>
      <c r="W972">
        <v>1</v>
      </c>
      <c r="X972">
        <v>3</v>
      </c>
      <c r="Y972">
        <v>4</v>
      </c>
      <c r="Z972">
        <v>10</v>
      </c>
      <c r="AA972">
        <f t="shared" si="31"/>
        <v>18</v>
      </c>
      <c r="AB972" t="str" cm="1">
        <f t="array" ref="AB972">_xlfn.IFS(AND(AA972&gt;=0,AA972&lt;=15),"low purchase",AND(AA972&gt;=16,AA972&lt;=30),"mid purchase",AA972&gt;=31,"high purchase")</f>
        <v>mid purchase</v>
      </c>
      <c r="AC972">
        <v>1</v>
      </c>
      <c r="AD972" t="str">
        <f>IF(marketing_campaign[[#This Row],[NumWebVisitsMonth]]&gt;=5.3,"higher_webvists","lower_webvisits")</f>
        <v>lower_webvisits</v>
      </c>
      <c r="AE972">
        <v>0</v>
      </c>
      <c r="AF972">
        <v>0</v>
      </c>
      <c r="AG972">
        <v>0</v>
      </c>
      <c r="AH972">
        <v>0</v>
      </c>
      <c r="AI972">
        <v>0</v>
      </c>
      <c r="AJ972">
        <v>0</v>
      </c>
      <c r="AK972">
        <v>3</v>
      </c>
      <c r="AL972">
        <v>11</v>
      </c>
      <c r="AM972">
        <v>0</v>
      </c>
      <c r="AN972">
        <f>marketing_campaign[[#This Row],[AcceptedCmp2]]+marketing_campaign[[#This Row],[AcceptedCmp1]]+marketing_campaign[[#This Row],[AcceptedCmp5]]+marketing_campaign[[#This Row],[AcceptedCmp4]]+marketing_campaign[[#This Row],[AcceptedCmp3]]+marketing_campaign[[#This Row],[Response]]</f>
        <v>0</v>
      </c>
      <c r="AO972" t="str" cm="1">
        <f t="array" ref="AO97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73" spans="1:41" x14ac:dyDescent="0.35">
      <c r="A973">
        <v>1734</v>
      </c>
      <c r="B973">
        <v>1968</v>
      </c>
      <c r="C973">
        <f t="shared" ca="1" si="30"/>
        <v>58</v>
      </c>
      <c r="D973" t="str" cm="1">
        <f t="array" aca="1" ref="D97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73" t="s">
        <v>32</v>
      </c>
      <c r="F973" t="s">
        <v>31</v>
      </c>
      <c r="G973" cm="1">
        <f t="array" ref="G973">_xlfn.IFS(marketing_campaign[[#This Row],[Marital_Status]]="Single",K973+L973+1,marketing_campaign[[#This Row],[Marital_Status]]="Together",K973+L973+2,marketing_campaign[[#This Row],[Marital_Status]]="Alone",K973+L973+1,marketing_campaign[[#This Row],[Marital_Status]]="Married",K973+L973+2,marketing_campaign[[#This Row],[Marital_Status]]="Divorced",K973+L973+1,marketing_campaign[[#This Row],[Marital_Status]]="YOLO",K973+L973+1,marketing_campaign[[#This Row],[Marital_Status]]="Absurd",K973+L973+1,marketing_campaign[[#This Row],[Marital_Status]]="Widow",K973+L973+1)</f>
        <v>5</v>
      </c>
      <c r="H973" t="str" cm="1">
        <f t="array" ref="H973">_xlfn.IFS(marketing_campaign[[#This Row],[Family_size]]=1,"Family_with_one_child",marketing_campaign[[#This Row],[Family_size]]&gt;1,"Family_with_more_children")</f>
        <v>Family_with_more_children</v>
      </c>
      <c r="I973">
        <v>40706</v>
      </c>
      <c r="J973" t="str">
        <f>IF(marketing_campaign[[#This Row],[Income]]&gt;=Sheet21!B1023,"high_income","low_income")</f>
        <v>high_income</v>
      </c>
      <c r="K973">
        <v>2</v>
      </c>
      <c r="L973">
        <v>1</v>
      </c>
      <c r="M973" s="1">
        <v>41291</v>
      </c>
      <c r="N973">
        <v>37</v>
      </c>
      <c r="O973" t="str" cm="1">
        <f t="array" ref="O973">_xlfn.IFS(AND(marketing_campaign[[#This Row],[Recency]]&gt;=0,marketing_campaign[[#This Row],[Recency]]&lt;=14),"Early Recency",AND(marketing_campaign[[#This Row],[Recency]]&gt;=15,marketing_campaign[[#This Row],[Recency]]&lt;=31),"Mid-Recency",marketing_campaign[[#This Row],[Recency]]&gt;=32,"high Recency")</f>
        <v>high Recency</v>
      </c>
      <c r="P973">
        <v>59</v>
      </c>
      <c r="Q973">
        <v>0</v>
      </c>
      <c r="R973">
        <v>11</v>
      </c>
      <c r="S973">
        <v>4</v>
      </c>
      <c r="T973">
        <v>2</v>
      </c>
      <c r="U973">
        <v>5</v>
      </c>
      <c r="V973">
        <f>marketing_campaign[[#This Row],[MntGoldProds]]+marketing_campaign[[#This Row],[MntSweetProducts]]+marketing_campaign[[#This Row],[MntFishProducts]]+marketing_campaign[[#This Row],[MntMeatProducts]]+marketing_campaign[[#This Row],[MntFruits]]+marketing_campaign[[#This Row],[MntWines]]</f>
        <v>81</v>
      </c>
      <c r="W973">
        <v>4</v>
      </c>
      <c r="X973">
        <v>3</v>
      </c>
      <c r="Y973">
        <v>0</v>
      </c>
      <c r="Z973">
        <v>4</v>
      </c>
      <c r="AA973">
        <f t="shared" si="31"/>
        <v>11</v>
      </c>
      <c r="AB973" t="str" cm="1">
        <f t="array" ref="AB973">_xlfn.IFS(AND(AA973&gt;=0,AA973&lt;=15),"low purchase",AND(AA973&gt;=16,AA973&lt;=30),"mid purchase",AA973&gt;=31,"high purchase")</f>
        <v>low purchase</v>
      </c>
      <c r="AC973">
        <v>7</v>
      </c>
      <c r="AD973" t="str">
        <f>IF(marketing_campaign[[#This Row],[NumWebVisitsMonth]]&gt;=5.3,"higher_webvists","lower_webvisits")</f>
        <v>higher_webvists</v>
      </c>
      <c r="AE973">
        <v>0</v>
      </c>
      <c r="AF973">
        <v>0</v>
      </c>
      <c r="AG973">
        <v>0</v>
      </c>
      <c r="AH973">
        <v>0</v>
      </c>
      <c r="AI973">
        <v>0</v>
      </c>
      <c r="AJ973">
        <v>0</v>
      </c>
      <c r="AK973">
        <v>3</v>
      </c>
      <c r="AL973">
        <v>11</v>
      </c>
      <c r="AM973">
        <v>0</v>
      </c>
      <c r="AN973">
        <f>marketing_campaign[[#This Row],[AcceptedCmp2]]+marketing_campaign[[#This Row],[AcceptedCmp1]]+marketing_campaign[[#This Row],[AcceptedCmp5]]+marketing_campaign[[#This Row],[AcceptedCmp4]]+marketing_campaign[[#This Row],[AcceptedCmp3]]+marketing_campaign[[#This Row],[Response]]</f>
        <v>0</v>
      </c>
      <c r="AO973" t="str" cm="1">
        <f t="array" ref="AO97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74" spans="1:41" x14ac:dyDescent="0.35">
      <c r="A974">
        <v>10995</v>
      </c>
      <c r="B974">
        <v>1988</v>
      </c>
      <c r="C974">
        <f t="shared" ca="1" si="30"/>
        <v>38</v>
      </c>
      <c r="D974" t="str" cm="1">
        <f t="array" aca="1" ref="D97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974" t="s">
        <v>37</v>
      </c>
      <c r="F974" t="s">
        <v>33</v>
      </c>
      <c r="G974" cm="1">
        <f t="array" ref="G974">_xlfn.IFS(marketing_campaign[[#This Row],[Marital_Status]]="Single",K974+L974+1,marketing_campaign[[#This Row],[Marital_Status]]="Together",K974+L974+2,marketing_campaign[[#This Row],[Marital_Status]]="Alone",K974+L974+1,marketing_campaign[[#This Row],[Marital_Status]]="Married",K974+L974+2,marketing_campaign[[#This Row],[Marital_Status]]="Divorced",K974+L974+1,marketing_campaign[[#This Row],[Marital_Status]]="YOLO",K974+L974+1,marketing_campaign[[#This Row],[Marital_Status]]="Absurd",K974+L974+1,marketing_campaign[[#This Row],[Marital_Status]]="Widow",K974+L974+1)</f>
        <v>3</v>
      </c>
      <c r="H974" t="str" cm="1">
        <f t="array" ref="H974">_xlfn.IFS(marketing_campaign[[#This Row],[Family_size]]=1,"Family_with_one_child",marketing_campaign[[#This Row],[Family_size]]&gt;1,"Family_with_more_children")</f>
        <v>Family_with_more_children</v>
      </c>
      <c r="I974">
        <v>15716</v>
      </c>
      <c r="J974" t="str">
        <f>IF(marketing_campaign[[#This Row],[Income]]&gt;=Sheet21!B1024,"high_income","low_income")</f>
        <v>high_income</v>
      </c>
      <c r="K974">
        <v>1</v>
      </c>
      <c r="L974">
        <v>0</v>
      </c>
      <c r="M974" s="1">
        <v>41225</v>
      </c>
      <c r="N974">
        <v>8</v>
      </c>
      <c r="O974" t="str" cm="1">
        <f t="array" ref="O974">_xlfn.IFS(AND(marketing_campaign[[#This Row],[Recency]]&gt;=0,marketing_campaign[[#This Row],[Recency]]&lt;=14),"Early Recency",AND(marketing_campaign[[#This Row],[Recency]]&gt;=15,marketing_campaign[[#This Row],[Recency]]&lt;=31),"Mid-Recency",marketing_campaign[[#This Row],[Recency]]&gt;=32,"high Recency")</f>
        <v>Early Recency</v>
      </c>
      <c r="P974">
        <v>16</v>
      </c>
      <c r="Q974">
        <v>5</v>
      </c>
      <c r="R974">
        <v>30</v>
      </c>
      <c r="S974">
        <v>8</v>
      </c>
      <c r="T974">
        <v>7</v>
      </c>
      <c r="U974">
        <v>26</v>
      </c>
      <c r="V974">
        <f>marketing_campaign[[#This Row],[MntGoldProds]]+marketing_campaign[[#This Row],[MntSweetProducts]]+marketing_campaign[[#This Row],[MntFishProducts]]+marketing_campaign[[#This Row],[MntMeatProducts]]+marketing_campaign[[#This Row],[MntFruits]]+marketing_campaign[[#This Row],[MntWines]]</f>
        <v>92</v>
      </c>
      <c r="W974">
        <v>3</v>
      </c>
      <c r="X974">
        <v>3</v>
      </c>
      <c r="Y974">
        <v>0</v>
      </c>
      <c r="Z974">
        <v>4</v>
      </c>
      <c r="AA974">
        <f t="shared" si="31"/>
        <v>10</v>
      </c>
      <c r="AB974" t="str" cm="1">
        <f t="array" ref="AB974">_xlfn.IFS(AND(AA974&gt;=0,AA974&lt;=15),"low purchase",AND(AA974&gt;=16,AA974&lt;=30),"mid purchase",AA974&gt;=31,"high purchase")</f>
        <v>low purchase</v>
      </c>
      <c r="AC974">
        <v>8</v>
      </c>
      <c r="AD974" t="str">
        <f>IF(marketing_campaign[[#This Row],[NumWebVisitsMonth]]&gt;=5.3,"higher_webvists","lower_webvisits")</f>
        <v>higher_webvists</v>
      </c>
      <c r="AE974">
        <v>0</v>
      </c>
      <c r="AF974">
        <v>0</v>
      </c>
      <c r="AG974">
        <v>0</v>
      </c>
      <c r="AH974">
        <v>0</v>
      </c>
      <c r="AI974">
        <v>0</v>
      </c>
      <c r="AJ974">
        <v>1</v>
      </c>
      <c r="AK974">
        <v>3</v>
      </c>
      <c r="AL974">
        <v>11</v>
      </c>
      <c r="AM974">
        <v>0</v>
      </c>
      <c r="AN974">
        <f>marketing_campaign[[#This Row],[AcceptedCmp2]]+marketing_campaign[[#This Row],[AcceptedCmp1]]+marketing_campaign[[#This Row],[AcceptedCmp5]]+marketing_campaign[[#This Row],[AcceptedCmp4]]+marketing_campaign[[#This Row],[AcceptedCmp3]]+marketing_campaign[[#This Row],[Response]]</f>
        <v>0</v>
      </c>
      <c r="AO974" t="str" cm="1">
        <f t="array" ref="AO97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75" spans="1:41" x14ac:dyDescent="0.35">
      <c r="A975">
        <v>6357</v>
      </c>
      <c r="B975">
        <v>1959</v>
      </c>
      <c r="C975">
        <f t="shared" ca="1" si="30"/>
        <v>67</v>
      </c>
      <c r="D975" t="str" cm="1">
        <f t="array" aca="1" ref="D97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75" t="s">
        <v>37</v>
      </c>
      <c r="F975" t="s">
        <v>35</v>
      </c>
      <c r="G975" cm="1">
        <f t="array" ref="G975">_xlfn.IFS(marketing_campaign[[#This Row],[Marital_Status]]="Single",K975+L975+1,marketing_campaign[[#This Row],[Marital_Status]]="Together",K975+L975+2,marketing_campaign[[#This Row],[Marital_Status]]="Alone",K975+L975+1,marketing_campaign[[#This Row],[Marital_Status]]="Married",K975+L975+2,marketing_campaign[[#This Row],[Marital_Status]]="Divorced",K975+L975+1,marketing_campaign[[#This Row],[Marital_Status]]="YOLO",K975+L975+1,marketing_campaign[[#This Row],[Marital_Status]]="Absurd",K975+L975+1,marketing_campaign[[#This Row],[Marital_Status]]="Widow",K975+L975+1)</f>
        <v>2</v>
      </c>
      <c r="H975" t="str" cm="1">
        <f t="array" ref="H975">_xlfn.IFS(marketing_campaign[[#This Row],[Family_size]]=1,"Family_with_one_child",marketing_campaign[[#This Row],[Family_size]]&gt;1,"Family_with_more_children")</f>
        <v>Family_with_more_children</v>
      </c>
      <c r="I975">
        <v>59052</v>
      </c>
      <c r="J975" t="str">
        <f>IF(marketing_campaign[[#This Row],[Income]]&gt;=Sheet21!B1025,"high_income","low_income")</f>
        <v>high_income</v>
      </c>
      <c r="K975">
        <v>0</v>
      </c>
      <c r="L975">
        <v>1</v>
      </c>
      <c r="M975" s="1">
        <v>41595</v>
      </c>
      <c r="N975">
        <v>29</v>
      </c>
      <c r="O975" t="str" cm="1">
        <f t="array" ref="O975">_xlfn.IFS(AND(marketing_campaign[[#This Row],[Recency]]&gt;=0,marketing_campaign[[#This Row],[Recency]]&lt;=14),"Early Recency",AND(marketing_campaign[[#This Row],[Recency]]&gt;=15,marketing_campaign[[#This Row],[Recency]]&lt;=31),"Mid-Recency",marketing_campaign[[#This Row],[Recency]]&gt;=32,"high Recency")</f>
        <v>Mid-Recency</v>
      </c>
      <c r="P975">
        <v>230</v>
      </c>
      <c r="Q975">
        <v>35</v>
      </c>
      <c r="R975">
        <v>75</v>
      </c>
      <c r="S975">
        <v>63</v>
      </c>
      <c r="T975">
        <v>57</v>
      </c>
      <c r="U975">
        <v>31</v>
      </c>
      <c r="V975">
        <f>marketing_campaign[[#This Row],[MntGoldProds]]+marketing_campaign[[#This Row],[MntSweetProducts]]+marketing_campaign[[#This Row],[MntFishProducts]]+marketing_campaign[[#This Row],[MntMeatProducts]]+marketing_campaign[[#This Row],[MntFruits]]+marketing_campaign[[#This Row],[MntWines]]</f>
        <v>491</v>
      </c>
      <c r="W975">
        <v>3</v>
      </c>
      <c r="X975">
        <v>7</v>
      </c>
      <c r="Y975">
        <v>1</v>
      </c>
      <c r="Z975">
        <v>7</v>
      </c>
      <c r="AA975">
        <f t="shared" si="31"/>
        <v>18</v>
      </c>
      <c r="AB975" t="str" cm="1">
        <f t="array" ref="AB975">_xlfn.IFS(AND(AA975&gt;=0,AA975&lt;=15),"low purchase",AND(AA975&gt;=16,AA975&lt;=30),"mid purchase",AA975&gt;=31,"high purchase")</f>
        <v>mid purchase</v>
      </c>
      <c r="AC975">
        <v>5</v>
      </c>
      <c r="AD975" t="str">
        <f>IF(marketing_campaign[[#This Row],[NumWebVisitsMonth]]&gt;=5.3,"higher_webvists","lower_webvisits")</f>
        <v>lower_webvisits</v>
      </c>
      <c r="AE975">
        <v>0</v>
      </c>
      <c r="AF975">
        <v>0</v>
      </c>
      <c r="AG975">
        <v>0</v>
      </c>
      <c r="AH975">
        <v>0</v>
      </c>
      <c r="AI975">
        <v>0</v>
      </c>
      <c r="AJ975">
        <v>0</v>
      </c>
      <c r="AK975">
        <v>3</v>
      </c>
      <c r="AL975">
        <v>11</v>
      </c>
      <c r="AM975">
        <v>0</v>
      </c>
      <c r="AN975">
        <f>marketing_campaign[[#This Row],[AcceptedCmp2]]+marketing_campaign[[#This Row],[AcceptedCmp1]]+marketing_campaign[[#This Row],[AcceptedCmp5]]+marketing_campaign[[#This Row],[AcceptedCmp4]]+marketing_campaign[[#This Row],[AcceptedCmp3]]+marketing_campaign[[#This Row],[Response]]</f>
        <v>0</v>
      </c>
      <c r="AO975" t="str" cm="1">
        <f t="array" ref="AO97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76" spans="1:41" x14ac:dyDescent="0.35">
      <c r="A976">
        <v>9209</v>
      </c>
      <c r="B976">
        <v>1971</v>
      </c>
      <c r="C976">
        <f t="shared" ca="1" si="30"/>
        <v>55</v>
      </c>
      <c r="D976" t="str" cm="1">
        <f t="array" aca="1" ref="D97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76" t="s">
        <v>34</v>
      </c>
      <c r="F976" t="s">
        <v>31</v>
      </c>
      <c r="G976" cm="1">
        <f t="array" ref="G976">_xlfn.IFS(marketing_campaign[[#This Row],[Marital_Status]]="Single",K976+L976+1,marketing_campaign[[#This Row],[Marital_Status]]="Together",K976+L976+2,marketing_campaign[[#This Row],[Marital_Status]]="Alone",K976+L976+1,marketing_campaign[[#This Row],[Marital_Status]]="Married",K976+L976+2,marketing_campaign[[#This Row],[Marital_Status]]="Divorced",K976+L976+1,marketing_campaign[[#This Row],[Marital_Status]]="YOLO",K976+L976+1,marketing_campaign[[#This Row],[Marital_Status]]="Absurd",K976+L976+1,marketing_campaign[[#This Row],[Marital_Status]]="Widow",K976+L976+1)</f>
        <v>2</v>
      </c>
      <c r="H976" t="str" cm="1">
        <f t="array" ref="H976">_xlfn.IFS(marketing_campaign[[#This Row],[Family_size]]=1,"Family_with_one_child",marketing_campaign[[#This Row],[Family_size]]&gt;1,"Family_with_more_children")</f>
        <v>Family_with_more_children</v>
      </c>
      <c r="I976">
        <v>80573</v>
      </c>
      <c r="J976" t="str">
        <f>IF(marketing_campaign[[#This Row],[Income]]&gt;=Sheet21!B1026,"high_income","low_income")</f>
        <v>high_income</v>
      </c>
      <c r="K976">
        <v>0</v>
      </c>
      <c r="L976">
        <v>0</v>
      </c>
      <c r="M976" s="1">
        <v>41196</v>
      </c>
      <c r="N976">
        <v>85</v>
      </c>
      <c r="O976" t="str" cm="1">
        <f t="array" ref="O976">_xlfn.IFS(AND(marketing_campaign[[#This Row],[Recency]]&gt;=0,marketing_campaign[[#This Row],[Recency]]&lt;=14),"Early Recency",AND(marketing_campaign[[#This Row],[Recency]]&gt;=15,marketing_campaign[[#This Row],[Recency]]&lt;=31),"Mid-Recency",marketing_campaign[[#This Row],[Recency]]&gt;=32,"high Recency")</f>
        <v>high Recency</v>
      </c>
      <c r="P976">
        <v>829</v>
      </c>
      <c r="Q976">
        <v>138</v>
      </c>
      <c r="R976">
        <v>430</v>
      </c>
      <c r="S976">
        <v>60</v>
      </c>
      <c r="T976">
        <v>92</v>
      </c>
      <c r="U976">
        <v>15</v>
      </c>
      <c r="V976">
        <f>marketing_campaign[[#This Row],[MntGoldProds]]+marketing_campaign[[#This Row],[MntSweetProducts]]+marketing_campaign[[#This Row],[MntFishProducts]]+marketing_campaign[[#This Row],[MntMeatProducts]]+marketing_campaign[[#This Row],[MntFruits]]+marketing_campaign[[#This Row],[MntWines]]</f>
        <v>1564</v>
      </c>
      <c r="W976">
        <v>1</v>
      </c>
      <c r="X976">
        <v>4</v>
      </c>
      <c r="Y976">
        <v>6</v>
      </c>
      <c r="Z976">
        <v>13</v>
      </c>
      <c r="AA976">
        <f t="shared" si="31"/>
        <v>24</v>
      </c>
      <c r="AB976" t="str" cm="1">
        <f t="array" ref="AB976">_xlfn.IFS(AND(AA976&gt;=0,AA976&lt;=15),"low purchase",AND(AA976&gt;=16,AA976&lt;=30),"mid purchase",AA976&gt;=31,"high purchase")</f>
        <v>mid purchase</v>
      </c>
      <c r="AC976">
        <v>2</v>
      </c>
      <c r="AD976" t="str">
        <f>IF(marketing_campaign[[#This Row],[NumWebVisitsMonth]]&gt;=5.3,"higher_webvists","lower_webvisits")</f>
        <v>lower_webvisits</v>
      </c>
      <c r="AE976">
        <v>0</v>
      </c>
      <c r="AF976">
        <v>0</v>
      </c>
      <c r="AG976">
        <v>0</v>
      </c>
      <c r="AH976">
        <v>0</v>
      </c>
      <c r="AI976">
        <v>0</v>
      </c>
      <c r="AJ976">
        <v>0</v>
      </c>
      <c r="AK976">
        <v>3</v>
      </c>
      <c r="AL976">
        <v>11</v>
      </c>
      <c r="AM976">
        <v>0</v>
      </c>
      <c r="AN976">
        <f>marketing_campaign[[#This Row],[AcceptedCmp2]]+marketing_campaign[[#This Row],[AcceptedCmp1]]+marketing_campaign[[#This Row],[AcceptedCmp5]]+marketing_campaign[[#This Row],[AcceptedCmp4]]+marketing_campaign[[#This Row],[AcceptedCmp3]]+marketing_campaign[[#This Row],[Response]]</f>
        <v>0</v>
      </c>
      <c r="AO976" t="str" cm="1">
        <f t="array" ref="AO97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77" spans="1:41" x14ac:dyDescent="0.35">
      <c r="A977">
        <v>10286</v>
      </c>
      <c r="B977">
        <v>1962</v>
      </c>
      <c r="C977">
        <f t="shared" ca="1" si="30"/>
        <v>64</v>
      </c>
      <c r="D977" t="str" cm="1">
        <f t="array" aca="1" ref="D97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77" t="s">
        <v>29</v>
      </c>
      <c r="F977" t="s">
        <v>33</v>
      </c>
      <c r="G977" cm="1">
        <f t="array" ref="G977">_xlfn.IFS(marketing_campaign[[#This Row],[Marital_Status]]="Single",K977+L977+1,marketing_campaign[[#This Row],[Marital_Status]]="Together",K977+L977+2,marketing_campaign[[#This Row],[Marital_Status]]="Alone",K977+L977+1,marketing_campaign[[#This Row],[Marital_Status]]="Married",K977+L977+2,marketing_campaign[[#This Row],[Marital_Status]]="Divorced",K977+L977+1,marketing_campaign[[#This Row],[Marital_Status]]="YOLO",K977+L977+1,marketing_campaign[[#This Row],[Marital_Status]]="Absurd",K977+L977+1,marketing_campaign[[#This Row],[Marital_Status]]="Widow",K977+L977+1)</f>
        <v>2</v>
      </c>
      <c r="H977" t="str" cm="1">
        <f t="array" ref="H977">_xlfn.IFS(marketing_campaign[[#This Row],[Family_size]]=1,"Family_with_one_child",marketing_campaign[[#This Row],[Family_size]]&gt;1,"Family_with_more_children")</f>
        <v>Family_with_more_children</v>
      </c>
      <c r="I977">
        <v>83715</v>
      </c>
      <c r="J977" t="str">
        <f>IF(marketing_campaign[[#This Row],[Income]]&gt;=Sheet21!B1027,"high_income","low_income")</f>
        <v>high_income</v>
      </c>
      <c r="K977">
        <v>0</v>
      </c>
      <c r="L977">
        <v>0</v>
      </c>
      <c r="M977" s="1">
        <v>41673</v>
      </c>
      <c r="N977">
        <v>2</v>
      </c>
      <c r="O977" t="str" cm="1">
        <f t="array" ref="O977">_xlfn.IFS(AND(marketing_campaign[[#This Row],[Recency]]&gt;=0,marketing_campaign[[#This Row],[Recency]]&lt;=14),"Early Recency",AND(marketing_campaign[[#This Row],[Recency]]&gt;=15,marketing_campaign[[#This Row],[Recency]]&lt;=31),"Mid-Recency",marketing_campaign[[#This Row],[Recency]]&gt;=32,"high Recency")</f>
        <v>Early Recency</v>
      </c>
      <c r="P977">
        <v>318</v>
      </c>
      <c r="Q977">
        <v>8</v>
      </c>
      <c r="R977">
        <v>407</v>
      </c>
      <c r="S977">
        <v>150</v>
      </c>
      <c r="T977">
        <v>35</v>
      </c>
      <c r="U977">
        <v>8</v>
      </c>
      <c r="V977">
        <f>marketing_campaign[[#This Row],[MntGoldProds]]+marketing_campaign[[#This Row],[MntSweetProducts]]+marketing_campaign[[#This Row],[MntFishProducts]]+marketing_campaign[[#This Row],[MntMeatProducts]]+marketing_campaign[[#This Row],[MntFruits]]+marketing_campaign[[#This Row],[MntWines]]</f>
        <v>926</v>
      </c>
      <c r="W977">
        <v>1</v>
      </c>
      <c r="X977">
        <v>2</v>
      </c>
      <c r="Y977">
        <v>8</v>
      </c>
      <c r="Z977">
        <v>13</v>
      </c>
      <c r="AA977">
        <f t="shared" si="31"/>
        <v>24</v>
      </c>
      <c r="AB977" t="str" cm="1">
        <f t="array" ref="AB977">_xlfn.IFS(AND(AA977&gt;=0,AA977&lt;=15),"low purchase",AND(AA977&gt;=16,AA977&lt;=30),"mid purchase",AA977&gt;=31,"high purchase")</f>
        <v>mid purchase</v>
      </c>
      <c r="AC977">
        <v>0</v>
      </c>
      <c r="AD977" t="str">
        <f>IF(marketing_campaign[[#This Row],[NumWebVisitsMonth]]&gt;=5.3,"higher_webvists","lower_webvisits")</f>
        <v>lower_webvisits</v>
      </c>
      <c r="AE977">
        <v>0</v>
      </c>
      <c r="AF977">
        <v>0</v>
      </c>
      <c r="AG977">
        <v>0</v>
      </c>
      <c r="AH977">
        <v>0</v>
      </c>
      <c r="AI977">
        <v>0</v>
      </c>
      <c r="AJ977">
        <v>0</v>
      </c>
      <c r="AK977">
        <v>3</v>
      </c>
      <c r="AL977">
        <v>11</v>
      </c>
      <c r="AM977">
        <v>0</v>
      </c>
      <c r="AN977">
        <f>marketing_campaign[[#This Row],[AcceptedCmp2]]+marketing_campaign[[#This Row],[AcceptedCmp1]]+marketing_campaign[[#This Row],[AcceptedCmp5]]+marketing_campaign[[#This Row],[AcceptedCmp4]]+marketing_campaign[[#This Row],[AcceptedCmp3]]+marketing_campaign[[#This Row],[Response]]</f>
        <v>0</v>
      </c>
      <c r="AO977" t="str" cm="1">
        <f t="array" ref="AO97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78" spans="1:41" x14ac:dyDescent="0.35">
      <c r="A978">
        <v>2611</v>
      </c>
      <c r="B978">
        <v>1959</v>
      </c>
      <c r="C978">
        <f t="shared" ca="1" si="30"/>
        <v>67</v>
      </c>
      <c r="D978" t="str" cm="1">
        <f t="array" aca="1" ref="D97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78" t="s">
        <v>34</v>
      </c>
      <c r="F978" t="s">
        <v>31</v>
      </c>
      <c r="G978" cm="1">
        <f t="array" ref="G978">_xlfn.IFS(marketing_campaign[[#This Row],[Marital_Status]]="Single",K978+L978+1,marketing_campaign[[#This Row],[Marital_Status]]="Together",K978+L978+2,marketing_campaign[[#This Row],[Marital_Status]]="Alone",K978+L978+1,marketing_campaign[[#This Row],[Marital_Status]]="Married",K978+L978+2,marketing_campaign[[#This Row],[Marital_Status]]="Divorced",K978+L978+1,marketing_campaign[[#This Row],[Marital_Status]]="YOLO",K978+L978+1,marketing_campaign[[#This Row],[Marital_Status]]="Absurd",K978+L978+1,marketing_campaign[[#This Row],[Marital_Status]]="Widow",K978+L978+1)</f>
        <v>2</v>
      </c>
      <c r="H978" t="str" cm="1">
        <f t="array" ref="H978">_xlfn.IFS(marketing_campaign[[#This Row],[Family_size]]=1,"Family_with_one_child",marketing_campaign[[#This Row],[Family_size]]&gt;1,"Family_with_more_children")</f>
        <v>Family_with_more_children</v>
      </c>
      <c r="I978">
        <v>82576</v>
      </c>
      <c r="J978" t="str">
        <f>IF(marketing_campaign[[#This Row],[Income]]&gt;=Sheet21!B1028,"high_income","low_income")</f>
        <v>high_income</v>
      </c>
      <c r="K978">
        <v>0</v>
      </c>
      <c r="L978">
        <v>0</v>
      </c>
      <c r="M978" s="1">
        <v>41122</v>
      </c>
      <c r="N978">
        <v>66</v>
      </c>
      <c r="O978" t="str" cm="1">
        <f t="array" ref="O978">_xlfn.IFS(AND(marketing_campaign[[#This Row],[Recency]]&gt;=0,marketing_campaign[[#This Row],[Recency]]&lt;=14),"Early Recency",AND(marketing_campaign[[#This Row],[Recency]]&gt;=15,marketing_campaign[[#This Row],[Recency]]&lt;=31),"Mid-Recency",marketing_campaign[[#This Row],[Recency]]&gt;=32,"high Recency")</f>
        <v>high Recency</v>
      </c>
      <c r="P978">
        <v>1206</v>
      </c>
      <c r="Q978">
        <v>55</v>
      </c>
      <c r="R978">
        <v>445</v>
      </c>
      <c r="S978">
        <v>168</v>
      </c>
      <c r="T978">
        <v>18</v>
      </c>
      <c r="U978">
        <v>18</v>
      </c>
      <c r="V978">
        <f>marketing_campaign[[#This Row],[MntGoldProds]]+marketing_campaign[[#This Row],[MntSweetProducts]]+marketing_campaign[[#This Row],[MntFishProducts]]+marketing_campaign[[#This Row],[MntMeatProducts]]+marketing_campaign[[#This Row],[MntFruits]]+marketing_campaign[[#This Row],[MntWines]]</f>
        <v>1910</v>
      </c>
      <c r="W978">
        <v>1</v>
      </c>
      <c r="X978">
        <v>2</v>
      </c>
      <c r="Y978">
        <v>4</v>
      </c>
      <c r="Z978">
        <v>12</v>
      </c>
      <c r="AA978">
        <f t="shared" si="31"/>
        <v>19</v>
      </c>
      <c r="AB978" t="str" cm="1">
        <f t="array" ref="AB978">_xlfn.IFS(AND(AA978&gt;=0,AA978&lt;=15),"low purchase",AND(AA978&gt;=16,AA978&lt;=30),"mid purchase",AA978&gt;=31,"high purchase")</f>
        <v>mid purchase</v>
      </c>
      <c r="AC978">
        <v>1</v>
      </c>
      <c r="AD978" t="str">
        <f>IF(marketing_campaign[[#This Row],[NumWebVisitsMonth]]&gt;=5.3,"higher_webvists","lower_webvisits")</f>
        <v>lower_webvisits</v>
      </c>
      <c r="AE978">
        <v>0</v>
      </c>
      <c r="AF978">
        <v>0</v>
      </c>
      <c r="AG978">
        <v>1</v>
      </c>
      <c r="AH978">
        <v>0</v>
      </c>
      <c r="AI978">
        <v>0</v>
      </c>
      <c r="AJ978">
        <v>0</v>
      </c>
      <c r="AK978">
        <v>3</v>
      </c>
      <c r="AL978">
        <v>11</v>
      </c>
      <c r="AM978">
        <v>0</v>
      </c>
      <c r="AN978">
        <f>marketing_campaign[[#This Row],[AcceptedCmp2]]+marketing_campaign[[#This Row],[AcceptedCmp1]]+marketing_campaign[[#This Row],[AcceptedCmp5]]+marketing_campaign[[#This Row],[AcceptedCmp4]]+marketing_campaign[[#This Row],[AcceptedCmp3]]+marketing_campaign[[#This Row],[Response]]</f>
        <v>1</v>
      </c>
      <c r="AO978" t="str" cm="1">
        <f t="array" ref="AO97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979" spans="1:41" x14ac:dyDescent="0.35">
      <c r="A979">
        <v>1600</v>
      </c>
      <c r="B979">
        <v>1965</v>
      </c>
      <c r="C979">
        <f t="shared" ca="1" si="30"/>
        <v>61</v>
      </c>
      <c r="D979" t="str" cm="1">
        <f t="array" aca="1" ref="D97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79" t="s">
        <v>34</v>
      </c>
      <c r="F979" t="s">
        <v>33</v>
      </c>
      <c r="G979" cm="1">
        <f t="array" ref="G979">_xlfn.IFS(marketing_campaign[[#This Row],[Marital_Status]]="Single",K979+L979+1,marketing_campaign[[#This Row],[Marital_Status]]="Together",K979+L979+2,marketing_campaign[[#This Row],[Marital_Status]]="Alone",K979+L979+1,marketing_campaign[[#This Row],[Marital_Status]]="Married",K979+L979+2,marketing_campaign[[#This Row],[Marital_Status]]="Divorced",K979+L979+1,marketing_campaign[[#This Row],[Marital_Status]]="YOLO",K979+L979+1,marketing_campaign[[#This Row],[Marital_Status]]="Absurd",K979+L979+1,marketing_campaign[[#This Row],[Marital_Status]]="Widow",K979+L979+1)</f>
        <v>5</v>
      </c>
      <c r="H979" t="str" cm="1">
        <f t="array" ref="H979">_xlfn.IFS(marketing_campaign[[#This Row],[Family_size]]=1,"Family_with_one_child",marketing_campaign[[#This Row],[Family_size]]&gt;1,"Family_with_more_children")</f>
        <v>Family_with_more_children</v>
      </c>
      <c r="I979">
        <v>56962</v>
      </c>
      <c r="J979" t="str">
        <f>IF(marketing_campaign[[#This Row],[Income]]&gt;=Sheet21!B1029,"high_income","low_income")</f>
        <v>high_income</v>
      </c>
      <c r="K979">
        <v>2</v>
      </c>
      <c r="L979">
        <v>1</v>
      </c>
      <c r="M979" s="1">
        <v>41558</v>
      </c>
      <c r="N979">
        <v>60</v>
      </c>
      <c r="O979" t="str" cm="1">
        <f t="array" ref="O979">_xlfn.IFS(AND(marketing_campaign[[#This Row],[Recency]]&gt;=0,marketing_campaign[[#This Row],[Recency]]&lt;=14),"Early Recency",AND(marketing_campaign[[#This Row],[Recency]]&gt;=15,marketing_campaign[[#This Row],[Recency]]&lt;=31),"Mid-Recency",marketing_campaign[[#This Row],[Recency]]&gt;=32,"high Recency")</f>
        <v>high Recency</v>
      </c>
      <c r="P979">
        <v>292</v>
      </c>
      <c r="Q979">
        <v>3</v>
      </c>
      <c r="R979">
        <v>77</v>
      </c>
      <c r="S979">
        <v>10</v>
      </c>
      <c r="T979">
        <v>3</v>
      </c>
      <c r="U979">
        <v>26</v>
      </c>
      <c r="V979">
        <f>marketing_campaign[[#This Row],[MntGoldProds]]+marketing_campaign[[#This Row],[MntSweetProducts]]+marketing_campaign[[#This Row],[MntFishProducts]]+marketing_campaign[[#This Row],[MntMeatProducts]]+marketing_campaign[[#This Row],[MntFruits]]+marketing_campaign[[#This Row],[MntWines]]</f>
        <v>411</v>
      </c>
      <c r="W979">
        <v>7</v>
      </c>
      <c r="X979">
        <v>6</v>
      </c>
      <c r="Y979">
        <v>3</v>
      </c>
      <c r="Z979">
        <v>5</v>
      </c>
      <c r="AA979">
        <f t="shared" si="31"/>
        <v>21</v>
      </c>
      <c r="AB979" t="str" cm="1">
        <f t="array" ref="AB979">_xlfn.IFS(AND(AA979&gt;=0,AA979&lt;=15),"low purchase",AND(AA979&gt;=16,AA979&lt;=30),"mid purchase",AA979&gt;=31,"high purchase")</f>
        <v>mid purchase</v>
      </c>
      <c r="AC979">
        <v>7</v>
      </c>
      <c r="AD979" t="str">
        <f>IF(marketing_campaign[[#This Row],[NumWebVisitsMonth]]&gt;=5.3,"higher_webvists","lower_webvisits")</f>
        <v>higher_webvists</v>
      </c>
      <c r="AE979">
        <v>0</v>
      </c>
      <c r="AF979">
        <v>0</v>
      </c>
      <c r="AG979">
        <v>0</v>
      </c>
      <c r="AH979">
        <v>0</v>
      </c>
      <c r="AI979">
        <v>0</v>
      </c>
      <c r="AJ979">
        <v>0</v>
      </c>
      <c r="AK979">
        <v>3</v>
      </c>
      <c r="AL979">
        <v>11</v>
      </c>
      <c r="AM979">
        <v>0</v>
      </c>
      <c r="AN979">
        <f>marketing_campaign[[#This Row],[AcceptedCmp2]]+marketing_campaign[[#This Row],[AcceptedCmp1]]+marketing_campaign[[#This Row],[AcceptedCmp5]]+marketing_campaign[[#This Row],[AcceptedCmp4]]+marketing_campaign[[#This Row],[AcceptedCmp3]]+marketing_campaign[[#This Row],[Response]]</f>
        <v>0</v>
      </c>
      <c r="AO979" t="str" cm="1">
        <f t="array" ref="AO97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80" spans="1:41" x14ac:dyDescent="0.35">
      <c r="A980">
        <v>3308</v>
      </c>
      <c r="B980">
        <v>1952</v>
      </c>
      <c r="C980">
        <f t="shared" ca="1" si="30"/>
        <v>74</v>
      </c>
      <c r="D980" t="str" cm="1">
        <f t="array" aca="1" ref="D98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80" t="s">
        <v>29</v>
      </c>
      <c r="F980" t="s">
        <v>33</v>
      </c>
      <c r="G980" cm="1">
        <f t="array" ref="G980">_xlfn.IFS(marketing_campaign[[#This Row],[Marital_Status]]="Single",K980+L980+1,marketing_campaign[[#This Row],[Marital_Status]]="Together",K980+L980+2,marketing_campaign[[#This Row],[Marital_Status]]="Alone",K980+L980+1,marketing_campaign[[#This Row],[Marital_Status]]="Married",K980+L980+2,marketing_campaign[[#This Row],[Marital_Status]]="Divorced",K980+L980+1,marketing_campaign[[#This Row],[Marital_Status]]="YOLO",K980+L980+1,marketing_campaign[[#This Row],[Marital_Status]]="Absurd",K980+L980+1,marketing_campaign[[#This Row],[Marital_Status]]="Widow",K980+L980+1)</f>
        <v>4</v>
      </c>
      <c r="H980" t="str" cm="1">
        <f t="array" ref="H980">_xlfn.IFS(marketing_campaign[[#This Row],[Family_size]]=1,"Family_with_one_child",marketing_campaign[[#This Row],[Family_size]]&gt;1,"Family_with_more_children")</f>
        <v>Family_with_more_children</v>
      </c>
      <c r="I980">
        <v>35704</v>
      </c>
      <c r="J980" t="str">
        <f>IF(marketing_campaign[[#This Row],[Income]]&gt;=Sheet21!B1030,"high_income","low_income")</f>
        <v>high_income</v>
      </c>
      <c r="K980">
        <v>1</v>
      </c>
      <c r="L980">
        <v>1</v>
      </c>
      <c r="M980" s="1">
        <v>41642</v>
      </c>
      <c r="N980">
        <v>54</v>
      </c>
      <c r="O980" t="str" cm="1">
        <f t="array" ref="O980">_xlfn.IFS(AND(marketing_campaign[[#This Row],[Recency]]&gt;=0,marketing_campaign[[#This Row],[Recency]]&lt;=14),"Early Recency",AND(marketing_campaign[[#This Row],[Recency]]&gt;=15,marketing_campaign[[#This Row],[Recency]]&lt;=31),"Mid-Recency",marketing_campaign[[#This Row],[Recency]]&gt;=32,"high Recency")</f>
        <v>high Recency</v>
      </c>
      <c r="P980">
        <v>30</v>
      </c>
      <c r="Q980">
        <v>9</v>
      </c>
      <c r="R980">
        <v>12</v>
      </c>
      <c r="S980">
        <v>2</v>
      </c>
      <c r="T980">
        <v>11</v>
      </c>
      <c r="U980">
        <v>30</v>
      </c>
      <c r="V980">
        <f>marketing_campaign[[#This Row],[MntGoldProds]]+marketing_campaign[[#This Row],[MntSweetProducts]]+marketing_campaign[[#This Row],[MntFishProducts]]+marketing_campaign[[#This Row],[MntMeatProducts]]+marketing_campaign[[#This Row],[MntFruits]]+marketing_campaign[[#This Row],[MntWines]]</f>
        <v>94</v>
      </c>
      <c r="W980">
        <v>3</v>
      </c>
      <c r="X980">
        <v>2</v>
      </c>
      <c r="Y980">
        <v>0</v>
      </c>
      <c r="Z980">
        <v>4</v>
      </c>
      <c r="AA980">
        <f t="shared" si="31"/>
        <v>9</v>
      </c>
      <c r="AB980" t="str" cm="1">
        <f t="array" ref="AB980">_xlfn.IFS(AND(AA980&gt;=0,AA980&lt;=15),"low purchase",AND(AA980&gt;=16,AA980&lt;=30),"mid purchase",AA980&gt;=31,"high purchase")</f>
        <v>low purchase</v>
      </c>
      <c r="AC980">
        <v>4</v>
      </c>
      <c r="AD980" t="str">
        <f>IF(marketing_campaign[[#This Row],[NumWebVisitsMonth]]&gt;=5.3,"higher_webvists","lower_webvisits")</f>
        <v>lower_webvisits</v>
      </c>
      <c r="AE980">
        <v>0</v>
      </c>
      <c r="AF980">
        <v>0</v>
      </c>
      <c r="AG980">
        <v>0</v>
      </c>
      <c r="AH980">
        <v>0</v>
      </c>
      <c r="AI980">
        <v>0</v>
      </c>
      <c r="AJ980">
        <v>0</v>
      </c>
      <c r="AK980">
        <v>3</v>
      </c>
      <c r="AL980">
        <v>11</v>
      </c>
      <c r="AM980">
        <v>0</v>
      </c>
      <c r="AN980">
        <f>marketing_campaign[[#This Row],[AcceptedCmp2]]+marketing_campaign[[#This Row],[AcceptedCmp1]]+marketing_campaign[[#This Row],[AcceptedCmp5]]+marketing_campaign[[#This Row],[AcceptedCmp4]]+marketing_campaign[[#This Row],[AcceptedCmp3]]+marketing_campaign[[#This Row],[Response]]</f>
        <v>0</v>
      </c>
      <c r="AO980" t="str" cm="1">
        <f t="array" ref="AO98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81" spans="1:41" x14ac:dyDescent="0.35">
      <c r="A981">
        <v>5407</v>
      </c>
      <c r="B981">
        <v>1954</v>
      </c>
      <c r="C981">
        <f t="shared" ca="1" si="30"/>
        <v>72</v>
      </c>
      <c r="D981" t="str" cm="1">
        <f t="array" aca="1" ref="D98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81" t="s">
        <v>29</v>
      </c>
      <c r="F981" t="s">
        <v>31</v>
      </c>
      <c r="G981" cm="1">
        <f t="array" ref="G981">_xlfn.IFS(marketing_campaign[[#This Row],[Marital_Status]]="Single",K981+L981+1,marketing_campaign[[#This Row],[Marital_Status]]="Together",K981+L981+2,marketing_campaign[[#This Row],[Marital_Status]]="Alone",K981+L981+1,marketing_campaign[[#This Row],[Marital_Status]]="Married",K981+L981+2,marketing_campaign[[#This Row],[Marital_Status]]="Divorced",K981+L981+1,marketing_campaign[[#This Row],[Marital_Status]]="YOLO",K981+L981+1,marketing_campaign[[#This Row],[Marital_Status]]="Absurd",K981+L981+1,marketing_campaign[[#This Row],[Marital_Status]]="Widow",K981+L981+1)</f>
        <v>3</v>
      </c>
      <c r="H981" t="str" cm="1">
        <f t="array" ref="H981">_xlfn.IFS(marketing_campaign[[#This Row],[Family_size]]=1,"Family_with_one_child",marketing_campaign[[#This Row],[Family_size]]&gt;1,"Family_with_more_children")</f>
        <v>Family_with_more_children</v>
      </c>
      <c r="I981">
        <v>53103</v>
      </c>
      <c r="J981" t="str">
        <f>IF(marketing_campaign[[#This Row],[Income]]&gt;=Sheet21!B1031,"high_income","low_income")</f>
        <v>high_income</v>
      </c>
      <c r="K981">
        <v>0</v>
      </c>
      <c r="L981">
        <v>1</v>
      </c>
      <c r="M981" s="1">
        <v>41529</v>
      </c>
      <c r="N981">
        <v>70</v>
      </c>
      <c r="O981" t="str" cm="1">
        <f t="array" ref="O981">_xlfn.IFS(AND(marketing_campaign[[#This Row],[Recency]]&gt;=0,marketing_campaign[[#This Row],[Recency]]&lt;=14),"Early Recency",AND(marketing_campaign[[#This Row],[Recency]]&gt;=15,marketing_campaign[[#This Row],[Recency]]&lt;=31),"Mid-Recency",marketing_campaign[[#This Row],[Recency]]&gt;=32,"high Recency")</f>
        <v>high Recency</v>
      </c>
      <c r="P981">
        <v>729</v>
      </c>
      <c r="Q981">
        <v>17</v>
      </c>
      <c r="R981">
        <v>133</v>
      </c>
      <c r="S981">
        <v>11</v>
      </c>
      <c r="T981">
        <v>0</v>
      </c>
      <c r="U981">
        <v>195</v>
      </c>
      <c r="V981">
        <f>marketing_campaign[[#This Row],[MntGoldProds]]+marketing_campaign[[#This Row],[MntSweetProducts]]+marketing_campaign[[#This Row],[MntFishProducts]]+marketing_campaign[[#This Row],[MntMeatProducts]]+marketing_campaign[[#This Row],[MntFruits]]+marketing_campaign[[#This Row],[MntWines]]</f>
        <v>1085</v>
      </c>
      <c r="W981">
        <v>5</v>
      </c>
      <c r="X981">
        <v>10</v>
      </c>
      <c r="Y981">
        <v>6</v>
      </c>
      <c r="Z981">
        <v>7</v>
      </c>
      <c r="AA981">
        <f t="shared" si="31"/>
        <v>28</v>
      </c>
      <c r="AB981" t="str" cm="1">
        <f t="array" ref="AB981">_xlfn.IFS(AND(AA981&gt;=0,AA981&lt;=15),"low purchase",AND(AA981&gt;=16,AA981&lt;=30),"mid purchase",AA981&gt;=31,"high purchase")</f>
        <v>mid purchase</v>
      </c>
      <c r="AC981">
        <v>7</v>
      </c>
      <c r="AD981" t="str">
        <f>IF(marketing_campaign[[#This Row],[NumWebVisitsMonth]]&gt;=5.3,"higher_webvists","lower_webvisits")</f>
        <v>higher_webvists</v>
      </c>
      <c r="AE981">
        <v>1</v>
      </c>
      <c r="AF981">
        <v>0</v>
      </c>
      <c r="AG981">
        <v>0</v>
      </c>
      <c r="AH981">
        <v>0</v>
      </c>
      <c r="AI981">
        <v>0</v>
      </c>
      <c r="AJ981">
        <v>0</v>
      </c>
      <c r="AK981">
        <v>3</v>
      </c>
      <c r="AL981">
        <v>11</v>
      </c>
      <c r="AM981">
        <v>0</v>
      </c>
      <c r="AN981">
        <f>marketing_campaign[[#This Row],[AcceptedCmp2]]+marketing_campaign[[#This Row],[AcceptedCmp1]]+marketing_campaign[[#This Row],[AcceptedCmp5]]+marketing_campaign[[#This Row],[AcceptedCmp4]]+marketing_campaign[[#This Row],[AcceptedCmp3]]+marketing_campaign[[#This Row],[Response]]</f>
        <v>1</v>
      </c>
      <c r="AO981" t="str" cm="1">
        <f t="array" ref="AO98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982" spans="1:41" x14ac:dyDescent="0.35">
      <c r="A982">
        <v>2166</v>
      </c>
      <c r="B982">
        <v>1960</v>
      </c>
      <c r="C982">
        <f t="shared" ca="1" si="30"/>
        <v>66</v>
      </c>
      <c r="D982" t="str" cm="1">
        <f t="array" aca="1" ref="D98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82" t="s">
        <v>37</v>
      </c>
      <c r="F982" t="s">
        <v>38</v>
      </c>
      <c r="G982" cm="1">
        <f t="array" ref="G982">_xlfn.IFS(marketing_campaign[[#This Row],[Marital_Status]]="Single",K982+L982+1,marketing_campaign[[#This Row],[Marital_Status]]="Together",K982+L982+2,marketing_campaign[[#This Row],[Marital_Status]]="Alone",K982+L982+1,marketing_campaign[[#This Row],[Marital_Status]]="Married",K982+L982+2,marketing_campaign[[#This Row],[Marital_Status]]="Divorced",K982+L982+1,marketing_campaign[[#This Row],[Marital_Status]]="YOLO",K982+L982+1,marketing_campaign[[#This Row],[Marital_Status]]="Absurd",K982+L982+1,marketing_campaign[[#This Row],[Marital_Status]]="Widow",K982+L982+1)</f>
        <v>3</v>
      </c>
      <c r="H982" t="str" cm="1">
        <f t="array" ref="H982">_xlfn.IFS(marketing_campaign[[#This Row],[Family_size]]=1,"Family_with_one_child",marketing_campaign[[#This Row],[Family_size]]&gt;1,"Family_with_more_children")</f>
        <v>Family_with_more_children</v>
      </c>
      <c r="I982">
        <v>46779</v>
      </c>
      <c r="J982" t="str">
        <f>IF(marketing_campaign[[#This Row],[Income]]&gt;=Sheet21!B1032,"high_income","low_income")</f>
        <v>high_income</v>
      </c>
      <c r="K982">
        <v>1</v>
      </c>
      <c r="L982">
        <v>1</v>
      </c>
      <c r="M982" s="1">
        <v>41467</v>
      </c>
      <c r="N982">
        <v>55</v>
      </c>
      <c r="O982" t="str" cm="1">
        <f t="array" ref="O982">_xlfn.IFS(AND(marketing_campaign[[#This Row],[Recency]]&gt;=0,marketing_campaign[[#This Row],[Recency]]&lt;=14),"Early Recency",AND(marketing_campaign[[#This Row],[Recency]]&gt;=15,marketing_campaign[[#This Row],[Recency]]&lt;=31),"Mid-Recency",marketing_campaign[[#This Row],[Recency]]&gt;=32,"high Recency")</f>
        <v>high Recency</v>
      </c>
      <c r="P982">
        <v>12</v>
      </c>
      <c r="Q982">
        <v>1</v>
      </c>
      <c r="R982">
        <v>3</v>
      </c>
      <c r="S982">
        <v>0</v>
      </c>
      <c r="T982">
        <v>0</v>
      </c>
      <c r="U982">
        <v>7</v>
      </c>
      <c r="V982">
        <f>marketing_campaign[[#This Row],[MntGoldProds]]+marketing_campaign[[#This Row],[MntSweetProducts]]+marketing_campaign[[#This Row],[MntFishProducts]]+marketing_campaign[[#This Row],[MntMeatProducts]]+marketing_campaign[[#This Row],[MntFruits]]+marketing_campaign[[#This Row],[MntWines]]</f>
        <v>23</v>
      </c>
      <c r="W982">
        <v>1</v>
      </c>
      <c r="X982">
        <v>0</v>
      </c>
      <c r="Y982">
        <v>1</v>
      </c>
      <c r="Z982">
        <v>2</v>
      </c>
      <c r="AA982">
        <f t="shared" si="31"/>
        <v>4</v>
      </c>
      <c r="AB982" t="str" cm="1">
        <f t="array" ref="AB982">_xlfn.IFS(AND(AA982&gt;=0,AA982&lt;=15),"low purchase",AND(AA982&gt;=16,AA982&lt;=30),"mid purchase",AA982&gt;=31,"high purchase")</f>
        <v>low purchase</v>
      </c>
      <c r="AC982">
        <v>4</v>
      </c>
      <c r="AD982" t="str">
        <f>IF(marketing_campaign[[#This Row],[NumWebVisitsMonth]]&gt;=5.3,"higher_webvists","lower_webvisits")</f>
        <v>lower_webvisits</v>
      </c>
      <c r="AE982">
        <v>0</v>
      </c>
      <c r="AF982">
        <v>0</v>
      </c>
      <c r="AG982">
        <v>0</v>
      </c>
      <c r="AH982">
        <v>0</v>
      </c>
      <c r="AI982">
        <v>0</v>
      </c>
      <c r="AJ982">
        <v>0</v>
      </c>
      <c r="AK982">
        <v>3</v>
      </c>
      <c r="AL982">
        <v>11</v>
      </c>
      <c r="AM982">
        <v>0</v>
      </c>
      <c r="AN982">
        <f>marketing_campaign[[#This Row],[AcceptedCmp2]]+marketing_campaign[[#This Row],[AcceptedCmp1]]+marketing_campaign[[#This Row],[AcceptedCmp5]]+marketing_campaign[[#This Row],[AcceptedCmp4]]+marketing_campaign[[#This Row],[AcceptedCmp3]]+marketing_campaign[[#This Row],[Response]]</f>
        <v>0</v>
      </c>
      <c r="AO982" t="str" cm="1">
        <f t="array" ref="AO98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83" spans="1:41" x14ac:dyDescent="0.35">
      <c r="A983">
        <v>3955</v>
      </c>
      <c r="B983">
        <v>1965</v>
      </c>
      <c r="C983">
        <f t="shared" ca="1" si="30"/>
        <v>61</v>
      </c>
      <c r="D983" t="str" cm="1">
        <f t="array" aca="1" ref="D98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83" t="s">
        <v>29</v>
      </c>
      <c r="F983" t="s">
        <v>35</v>
      </c>
      <c r="G983" cm="1">
        <f t="array" ref="G983">_xlfn.IFS(marketing_campaign[[#This Row],[Marital_Status]]="Single",K983+L983+1,marketing_campaign[[#This Row],[Marital_Status]]="Together",K983+L983+2,marketing_campaign[[#This Row],[Marital_Status]]="Alone",K983+L983+1,marketing_campaign[[#This Row],[Marital_Status]]="Married",K983+L983+2,marketing_campaign[[#This Row],[Marital_Status]]="Divorced",K983+L983+1,marketing_campaign[[#This Row],[Marital_Status]]="YOLO",K983+L983+1,marketing_campaign[[#This Row],[Marital_Status]]="Absurd",K983+L983+1,marketing_campaign[[#This Row],[Marital_Status]]="Widow",K983+L983+1)</f>
        <v>1</v>
      </c>
      <c r="H983" t="str" cm="1">
        <f t="array" ref="H983">_xlfn.IFS(marketing_campaign[[#This Row],[Family_size]]=1,"Family_with_one_child",marketing_campaign[[#This Row],[Family_size]]&gt;1,"Family_with_more_children")</f>
        <v>Family_with_one_child</v>
      </c>
      <c r="I983">
        <v>4861</v>
      </c>
      <c r="J983" t="str">
        <f>IF(marketing_campaign[[#This Row],[Income]]&gt;=Sheet21!B1033,"high_income","low_income")</f>
        <v>high_income</v>
      </c>
      <c r="K983">
        <v>0</v>
      </c>
      <c r="L983">
        <v>0</v>
      </c>
      <c r="M983" s="1">
        <v>41812</v>
      </c>
      <c r="N983">
        <v>20</v>
      </c>
      <c r="O983" t="str" cm="1">
        <f t="array" ref="O983">_xlfn.IFS(AND(marketing_campaign[[#This Row],[Recency]]&gt;=0,marketing_campaign[[#This Row],[Recency]]&lt;=14),"Early Recency",AND(marketing_campaign[[#This Row],[Recency]]&gt;=15,marketing_campaign[[#This Row],[Recency]]&lt;=31),"Mid-Recency",marketing_campaign[[#This Row],[Recency]]&gt;=32,"high Recency")</f>
        <v>Mid-Recency</v>
      </c>
      <c r="P983">
        <v>2</v>
      </c>
      <c r="Q983">
        <v>1</v>
      </c>
      <c r="R983">
        <v>1</v>
      </c>
      <c r="S983">
        <v>1</v>
      </c>
      <c r="T983">
        <v>0</v>
      </c>
      <c r="U983">
        <v>1</v>
      </c>
      <c r="V983">
        <f>marketing_campaign[[#This Row],[MntGoldProds]]+marketing_campaign[[#This Row],[MntSweetProducts]]+marketing_campaign[[#This Row],[MntFishProducts]]+marketing_campaign[[#This Row],[MntMeatProducts]]+marketing_campaign[[#This Row],[MntFruits]]+marketing_campaign[[#This Row],[MntWines]]</f>
        <v>6</v>
      </c>
      <c r="W983">
        <v>0</v>
      </c>
      <c r="X983">
        <v>0</v>
      </c>
      <c r="Y983">
        <v>0</v>
      </c>
      <c r="Z983">
        <v>0</v>
      </c>
      <c r="AA983">
        <f t="shared" si="31"/>
        <v>0</v>
      </c>
      <c r="AB983" t="str" cm="1">
        <f t="array" ref="AB983">_xlfn.IFS(AND(AA983&gt;=0,AA983&lt;=15),"low purchase",AND(AA983&gt;=16,AA983&lt;=30),"mid purchase",AA983&gt;=31,"high purchase")</f>
        <v>low purchase</v>
      </c>
      <c r="AC983">
        <v>14</v>
      </c>
      <c r="AD983" t="str">
        <f>IF(marketing_campaign[[#This Row],[NumWebVisitsMonth]]&gt;=5.3,"higher_webvists","lower_webvisits")</f>
        <v>higher_webvists</v>
      </c>
      <c r="AE983">
        <v>0</v>
      </c>
      <c r="AF983">
        <v>0</v>
      </c>
      <c r="AG983">
        <v>0</v>
      </c>
      <c r="AH983">
        <v>0</v>
      </c>
      <c r="AI983">
        <v>0</v>
      </c>
      <c r="AJ983">
        <v>0</v>
      </c>
      <c r="AK983">
        <v>3</v>
      </c>
      <c r="AL983">
        <v>11</v>
      </c>
      <c r="AM983">
        <v>0</v>
      </c>
      <c r="AN983">
        <f>marketing_campaign[[#This Row],[AcceptedCmp2]]+marketing_campaign[[#This Row],[AcceptedCmp1]]+marketing_campaign[[#This Row],[AcceptedCmp5]]+marketing_campaign[[#This Row],[AcceptedCmp4]]+marketing_campaign[[#This Row],[AcceptedCmp3]]+marketing_campaign[[#This Row],[Response]]</f>
        <v>0</v>
      </c>
      <c r="AO983" t="str" cm="1">
        <f t="array" ref="AO98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84" spans="1:41" x14ac:dyDescent="0.35">
      <c r="A984">
        <v>6634</v>
      </c>
      <c r="B984">
        <v>1979</v>
      </c>
      <c r="C984">
        <f t="shared" ca="1" si="30"/>
        <v>47</v>
      </c>
      <c r="D984" t="str" cm="1">
        <f t="array" aca="1" ref="D98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84" t="s">
        <v>34</v>
      </c>
      <c r="F984" t="s">
        <v>35</v>
      </c>
      <c r="G984" cm="1">
        <f t="array" ref="G984">_xlfn.IFS(marketing_campaign[[#This Row],[Marital_Status]]="Single",K984+L984+1,marketing_campaign[[#This Row],[Marital_Status]]="Together",K984+L984+2,marketing_campaign[[#This Row],[Marital_Status]]="Alone",K984+L984+1,marketing_campaign[[#This Row],[Marital_Status]]="Married",K984+L984+2,marketing_campaign[[#This Row],[Marital_Status]]="Divorced",K984+L984+1,marketing_campaign[[#This Row],[Marital_Status]]="YOLO",K984+L984+1,marketing_campaign[[#This Row],[Marital_Status]]="Absurd",K984+L984+1,marketing_campaign[[#This Row],[Marital_Status]]="Widow",K984+L984+1)</f>
        <v>2</v>
      </c>
      <c r="H984" t="str" cm="1">
        <f t="array" ref="H984">_xlfn.IFS(marketing_campaign[[#This Row],[Family_size]]=1,"Family_with_one_child",marketing_campaign[[#This Row],[Family_size]]&gt;1,"Family_with_more_children")</f>
        <v>Family_with_more_children</v>
      </c>
      <c r="I984">
        <v>33462</v>
      </c>
      <c r="J984" t="str">
        <f>IF(marketing_campaign[[#This Row],[Income]]&gt;=Sheet21!B1034,"high_income","low_income")</f>
        <v>high_income</v>
      </c>
      <c r="K984">
        <v>1</v>
      </c>
      <c r="L984">
        <v>0</v>
      </c>
      <c r="M984" s="1">
        <v>41493</v>
      </c>
      <c r="N984">
        <v>78</v>
      </c>
      <c r="O984" t="str" cm="1">
        <f t="array" ref="O984">_xlfn.IFS(AND(marketing_campaign[[#This Row],[Recency]]&gt;=0,marketing_campaign[[#This Row],[Recency]]&lt;=14),"Early Recency",AND(marketing_campaign[[#This Row],[Recency]]&gt;=15,marketing_campaign[[#This Row],[Recency]]&lt;=31),"Mid-Recency",marketing_campaign[[#This Row],[Recency]]&gt;=32,"high Recency")</f>
        <v>high Recency</v>
      </c>
      <c r="P984">
        <v>22</v>
      </c>
      <c r="Q984">
        <v>3</v>
      </c>
      <c r="R984">
        <v>18</v>
      </c>
      <c r="S984">
        <v>0</v>
      </c>
      <c r="T984">
        <v>0</v>
      </c>
      <c r="U984">
        <v>11</v>
      </c>
      <c r="V984">
        <f>marketing_campaign[[#This Row],[MntGoldProds]]+marketing_campaign[[#This Row],[MntSweetProducts]]+marketing_campaign[[#This Row],[MntFishProducts]]+marketing_campaign[[#This Row],[MntMeatProducts]]+marketing_campaign[[#This Row],[MntFruits]]+marketing_campaign[[#This Row],[MntWines]]</f>
        <v>54</v>
      </c>
      <c r="W984">
        <v>1</v>
      </c>
      <c r="X984">
        <v>2</v>
      </c>
      <c r="Y984">
        <v>0</v>
      </c>
      <c r="Z984">
        <v>3</v>
      </c>
      <c r="AA984">
        <f t="shared" si="31"/>
        <v>6</v>
      </c>
      <c r="AB984" t="str" cm="1">
        <f t="array" ref="AB984">_xlfn.IFS(AND(AA984&gt;=0,AA984&lt;=15),"low purchase",AND(AA984&gt;=16,AA984&lt;=30),"mid purchase",AA984&gt;=31,"high purchase")</f>
        <v>low purchase</v>
      </c>
      <c r="AC984">
        <v>7</v>
      </c>
      <c r="AD984" t="str">
        <f>IF(marketing_campaign[[#This Row],[NumWebVisitsMonth]]&gt;=5.3,"higher_webvists","lower_webvisits")</f>
        <v>higher_webvists</v>
      </c>
      <c r="AE984">
        <v>0</v>
      </c>
      <c r="AF984">
        <v>0</v>
      </c>
      <c r="AG984">
        <v>0</v>
      </c>
      <c r="AH984">
        <v>0</v>
      </c>
      <c r="AI984">
        <v>0</v>
      </c>
      <c r="AJ984">
        <v>0</v>
      </c>
      <c r="AK984">
        <v>3</v>
      </c>
      <c r="AL984">
        <v>11</v>
      </c>
      <c r="AM984">
        <v>0</v>
      </c>
      <c r="AN984">
        <f>marketing_campaign[[#This Row],[AcceptedCmp2]]+marketing_campaign[[#This Row],[AcceptedCmp1]]+marketing_campaign[[#This Row],[AcceptedCmp5]]+marketing_campaign[[#This Row],[AcceptedCmp4]]+marketing_campaign[[#This Row],[AcceptedCmp3]]+marketing_campaign[[#This Row],[Response]]</f>
        <v>0</v>
      </c>
      <c r="AO984" t="str" cm="1">
        <f t="array" ref="AO98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85" spans="1:41" x14ac:dyDescent="0.35">
      <c r="A985">
        <v>3056</v>
      </c>
      <c r="B985">
        <v>1978</v>
      </c>
      <c r="C985">
        <f t="shared" ca="1" si="30"/>
        <v>48</v>
      </c>
      <c r="D985" t="str" cm="1">
        <f t="array" aca="1" ref="D98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85" t="s">
        <v>29</v>
      </c>
      <c r="F985" t="s">
        <v>35</v>
      </c>
      <c r="G985" cm="1">
        <f t="array" ref="G985">_xlfn.IFS(marketing_campaign[[#This Row],[Marital_Status]]="Single",K985+L985+1,marketing_campaign[[#This Row],[Marital_Status]]="Together",K985+L985+2,marketing_campaign[[#This Row],[Marital_Status]]="Alone",K985+L985+1,marketing_campaign[[#This Row],[Marital_Status]]="Married",K985+L985+2,marketing_campaign[[#This Row],[Marital_Status]]="Divorced",K985+L985+1,marketing_campaign[[#This Row],[Marital_Status]]="YOLO",K985+L985+1,marketing_campaign[[#This Row],[Marital_Status]]="Absurd",K985+L985+1,marketing_campaign[[#This Row],[Marital_Status]]="Widow",K985+L985+1)</f>
        <v>2</v>
      </c>
      <c r="H985" t="str" cm="1">
        <f t="array" ref="H985">_xlfn.IFS(marketing_campaign[[#This Row],[Family_size]]=1,"Family_with_one_child",marketing_campaign[[#This Row],[Family_size]]&gt;1,"Family_with_more_children")</f>
        <v>Family_with_more_children</v>
      </c>
      <c r="I985">
        <v>63693</v>
      </c>
      <c r="J985" t="str">
        <f>IF(marketing_campaign[[#This Row],[Income]]&gt;=Sheet21!B1035,"high_income","low_income")</f>
        <v>high_income</v>
      </c>
      <c r="K985">
        <v>0</v>
      </c>
      <c r="L985">
        <v>1</v>
      </c>
      <c r="M985" s="1">
        <v>41561</v>
      </c>
      <c r="N985">
        <v>63</v>
      </c>
      <c r="O985" t="str" cm="1">
        <f t="array" ref="O985">_xlfn.IFS(AND(marketing_campaign[[#This Row],[Recency]]&gt;=0,marketing_campaign[[#This Row],[Recency]]&lt;=14),"Early Recency",AND(marketing_campaign[[#This Row],[Recency]]&gt;=15,marketing_campaign[[#This Row],[Recency]]&lt;=31),"Mid-Recency",marketing_campaign[[#This Row],[Recency]]&gt;=32,"high Recency")</f>
        <v>high Recency</v>
      </c>
      <c r="P985">
        <v>587</v>
      </c>
      <c r="Q985">
        <v>43</v>
      </c>
      <c r="R985">
        <v>337</v>
      </c>
      <c r="S985">
        <v>42</v>
      </c>
      <c r="T985">
        <v>87</v>
      </c>
      <c r="U985">
        <v>54</v>
      </c>
      <c r="V985">
        <f>marketing_campaign[[#This Row],[MntGoldProds]]+marketing_campaign[[#This Row],[MntSweetProducts]]+marketing_campaign[[#This Row],[MntFishProducts]]+marketing_campaign[[#This Row],[MntMeatProducts]]+marketing_campaign[[#This Row],[MntFruits]]+marketing_campaign[[#This Row],[MntWines]]</f>
        <v>1150</v>
      </c>
      <c r="W985">
        <v>3</v>
      </c>
      <c r="X985">
        <v>11</v>
      </c>
      <c r="Y985">
        <v>6</v>
      </c>
      <c r="Z985">
        <v>9</v>
      </c>
      <c r="AA985">
        <f t="shared" si="31"/>
        <v>29</v>
      </c>
      <c r="AB985" t="str" cm="1">
        <f t="array" ref="AB985">_xlfn.IFS(AND(AA985&gt;=0,AA985&lt;=15),"low purchase",AND(AA985&gt;=16,AA985&lt;=30),"mid purchase",AA985&gt;=31,"high purchase")</f>
        <v>mid purchase</v>
      </c>
      <c r="AC985">
        <v>6</v>
      </c>
      <c r="AD985" t="str">
        <f>IF(marketing_campaign[[#This Row],[NumWebVisitsMonth]]&gt;=5.3,"higher_webvists","lower_webvisits")</f>
        <v>higher_webvists</v>
      </c>
      <c r="AE985">
        <v>0</v>
      </c>
      <c r="AF985">
        <v>0</v>
      </c>
      <c r="AG985">
        <v>0</v>
      </c>
      <c r="AH985">
        <v>0</v>
      </c>
      <c r="AI985">
        <v>0</v>
      </c>
      <c r="AJ985">
        <v>0</v>
      </c>
      <c r="AK985">
        <v>3</v>
      </c>
      <c r="AL985">
        <v>11</v>
      </c>
      <c r="AM985">
        <v>0</v>
      </c>
      <c r="AN985">
        <f>marketing_campaign[[#This Row],[AcceptedCmp2]]+marketing_campaign[[#This Row],[AcceptedCmp1]]+marketing_campaign[[#This Row],[AcceptedCmp5]]+marketing_campaign[[#This Row],[AcceptedCmp4]]+marketing_campaign[[#This Row],[AcceptedCmp3]]+marketing_campaign[[#This Row],[Response]]</f>
        <v>0</v>
      </c>
      <c r="AO985" t="str" cm="1">
        <f t="array" ref="AO98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86" spans="1:41" x14ac:dyDescent="0.35">
      <c r="A986">
        <v>5718</v>
      </c>
      <c r="B986">
        <v>1950</v>
      </c>
      <c r="C986">
        <f t="shared" ca="1" si="30"/>
        <v>76</v>
      </c>
      <c r="D986" t="str" cm="1">
        <f t="array" aca="1" ref="D98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86" t="s">
        <v>29</v>
      </c>
      <c r="F986" t="s">
        <v>33</v>
      </c>
      <c r="G986" cm="1">
        <f t="array" ref="G986">_xlfn.IFS(marketing_campaign[[#This Row],[Marital_Status]]="Single",K986+L986+1,marketing_campaign[[#This Row],[Marital_Status]]="Together",K986+L986+2,marketing_campaign[[#This Row],[Marital_Status]]="Alone",K986+L986+1,marketing_campaign[[#This Row],[Marital_Status]]="Married",K986+L986+2,marketing_campaign[[#This Row],[Marital_Status]]="Divorced",K986+L986+1,marketing_campaign[[#This Row],[Marital_Status]]="YOLO",K986+L986+1,marketing_campaign[[#This Row],[Marital_Status]]="Absurd",K986+L986+1,marketing_campaign[[#This Row],[Marital_Status]]="Widow",K986+L986+1)</f>
        <v>2</v>
      </c>
      <c r="H986" t="str" cm="1">
        <f t="array" ref="H986">_xlfn.IFS(marketing_campaign[[#This Row],[Family_size]]=1,"Family_with_one_child",marketing_campaign[[#This Row],[Family_size]]&gt;1,"Family_with_more_children")</f>
        <v>Family_with_more_children</v>
      </c>
      <c r="I986">
        <v>80763</v>
      </c>
      <c r="J986" t="str">
        <f>IF(marketing_campaign[[#This Row],[Income]]&gt;=Sheet21!B1036,"high_income","low_income")</f>
        <v>high_income</v>
      </c>
      <c r="K986">
        <v>0</v>
      </c>
      <c r="L986">
        <v>0</v>
      </c>
      <c r="M986" s="1">
        <v>41501</v>
      </c>
      <c r="N986">
        <v>17</v>
      </c>
      <c r="O986" t="str" cm="1">
        <f t="array" ref="O986">_xlfn.IFS(AND(marketing_campaign[[#This Row],[Recency]]&gt;=0,marketing_campaign[[#This Row],[Recency]]&lt;=14),"Early Recency",AND(marketing_campaign[[#This Row],[Recency]]&gt;=15,marketing_campaign[[#This Row],[Recency]]&lt;=31),"Mid-Recency",marketing_campaign[[#This Row],[Recency]]&gt;=32,"high Recency")</f>
        <v>Mid-Recency</v>
      </c>
      <c r="P986">
        <v>674</v>
      </c>
      <c r="Q986">
        <v>168</v>
      </c>
      <c r="R986">
        <v>108</v>
      </c>
      <c r="S986">
        <v>192</v>
      </c>
      <c r="T986">
        <v>42</v>
      </c>
      <c r="U986">
        <v>231</v>
      </c>
      <c r="V986">
        <f>marketing_campaign[[#This Row],[MntGoldProds]]+marketing_campaign[[#This Row],[MntSweetProducts]]+marketing_campaign[[#This Row],[MntFishProducts]]+marketing_campaign[[#This Row],[MntMeatProducts]]+marketing_campaign[[#This Row],[MntFruits]]+marketing_campaign[[#This Row],[MntWines]]</f>
        <v>1415</v>
      </c>
      <c r="W986">
        <v>1</v>
      </c>
      <c r="X986">
        <v>5</v>
      </c>
      <c r="Y986">
        <v>11</v>
      </c>
      <c r="Z986">
        <v>6</v>
      </c>
      <c r="AA986">
        <f t="shared" si="31"/>
        <v>23</v>
      </c>
      <c r="AB986" t="str" cm="1">
        <f t="array" ref="AB986">_xlfn.IFS(AND(AA986&gt;=0,AA986&lt;=15),"low purchase",AND(AA986&gt;=16,AA986&lt;=30),"mid purchase",AA986&gt;=31,"high purchase")</f>
        <v>mid purchase</v>
      </c>
      <c r="AC986">
        <v>3</v>
      </c>
      <c r="AD986" t="str">
        <f>IF(marketing_campaign[[#This Row],[NumWebVisitsMonth]]&gt;=5.3,"higher_webvists","lower_webvisits")</f>
        <v>lower_webvisits</v>
      </c>
      <c r="AE986">
        <v>0</v>
      </c>
      <c r="AF986">
        <v>0</v>
      </c>
      <c r="AG986">
        <v>1</v>
      </c>
      <c r="AH986">
        <v>1</v>
      </c>
      <c r="AI986">
        <v>0</v>
      </c>
      <c r="AJ986">
        <v>0</v>
      </c>
      <c r="AK986">
        <v>3</v>
      </c>
      <c r="AL986">
        <v>11</v>
      </c>
      <c r="AM986">
        <v>1</v>
      </c>
      <c r="AN986">
        <f>marketing_campaign[[#This Row],[AcceptedCmp2]]+marketing_campaign[[#This Row],[AcceptedCmp1]]+marketing_campaign[[#This Row],[AcceptedCmp5]]+marketing_campaign[[#This Row],[AcceptedCmp4]]+marketing_campaign[[#This Row],[AcceptedCmp3]]+marketing_campaign[[#This Row],[Response]]</f>
        <v>3</v>
      </c>
      <c r="AO986" t="str" cm="1">
        <f t="array" ref="AO98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3/5 campaign accepted</v>
      </c>
    </row>
    <row r="987" spans="1:41" x14ac:dyDescent="0.35">
      <c r="A987">
        <v>6872</v>
      </c>
      <c r="B987">
        <v>1974</v>
      </c>
      <c r="C987">
        <f t="shared" ca="1" si="30"/>
        <v>52</v>
      </c>
      <c r="D987" t="str" cm="1">
        <f t="array" aca="1" ref="D98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87" t="s">
        <v>32</v>
      </c>
      <c r="F987" t="s">
        <v>33</v>
      </c>
      <c r="G987" cm="1">
        <f t="array" ref="G987">_xlfn.IFS(marketing_campaign[[#This Row],[Marital_Status]]="Single",K987+L987+1,marketing_campaign[[#This Row],[Marital_Status]]="Together",K987+L987+2,marketing_campaign[[#This Row],[Marital_Status]]="Alone",K987+L987+1,marketing_campaign[[#This Row],[Marital_Status]]="Married",K987+L987+2,marketing_campaign[[#This Row],[Marital_Status]]="Divorced",K987+L987+1,marketing_campaign[[#This Row],[Marital_Status]]="YOLO",K987+L987+1,marketing_campaign[[#This Row],[Marital_Status]]="Absurd",K987+L987+1,marketing_campaign[[#This Row],[Marital_Status]]="Widow",K987+L987+1)</f>
        <v>3</v>
      </c>
      <c r="H987" t="str" cm="1">
        <f t="array" ref="H987">_xlfn.IFS(marketing_campaign[[#This Row],[Family_size]]=1,"Family_with_one_child",marketing_campaign[[#This Row],[Family_size]]&gt;1,"Family_with_more_children")</f>
        <v>Family_with_more_children</v>
      </c>
      <c r="I987">
        <v>65352</v>
      </c>
      <c r="J987" t="str">
        <f>IF(marketing_campaign[[#This Row],[Income]]&gt;=Sheet21!B1037,"high_income","low_income")</f>
        <v>high_income</v>
      </c>
      <c r="K987">
        <v>0</v>
      </c>
      <c r="L987">
        <v>1</v>
      </c>
      <c r="M987" s="1">
        <v>41507</v>
      </c>
      <c r="N987">
        <v>43</v>
      </c>
      <c r="O987" t="str" cm="1">
        <f t="array" ref="O987">_xlfn.IFS(AND(marketing_campaign[[#This Row],[Recency]]&gt;=0,marketing_campaign[[#This Row],[Recency]]&lt;=14),"Early Recency",AND(marketing_campaign[[#This Row],[Recency]]&gt;=15,marketing_campaign[[#This Row],[Recency]]&lt;=31),"Mid-Recency",marketing_campaign[[#This Row],[Recency]]&gt;=32,"high Recency")</f>
        <v>high Recency</v>
      </c>
      <c r="P987">
        <v>284</v>
      </c>
      <c r="Q987">
        <v>3</v>
      </c>
      <c r="R987">
        <v>84</v>
      </c>
      <c r="S987">
        <v>4</v>
      </c>
      <c r="T987">
        <v>7</v>
      </c>
      <c r="U987">
        <v>23</v>
      </c>
      <c r="V987">
        <f>marketing_campaign[[#This Row],[MntGoldProds]]+marketing_campaign[[#This Row],[MntSweetProducts]]+marketing_campaign[[#This Row],[MntFishProducts]]+marketing_campaign[[#This Row],[MntMeatProducts]]+marketing_campaign[[#This Row],[MntFruits]]+marketing_campaign[[#This Row],[MntWines]]</f>
        <v>405</v>
      </c>
      <c r="W987">
        <v>2</v>
      </c>
      <c r="X987">
        <v>4</v>
      </c>
      <c r="Y987">
        <v>2</v>
      </c>
      <c r="Z987">
        <v>8</v>
      </c>
      <c r="AA987">
        <f t="shared" si="31"/>
        <v>16</v>
      </c>
      <c r="AB987" t="str" cm="1">
        <f t="array" ref="AB987">_xlfn.IFS(AND(AA987&gt;=0,AA987&lt;=15),"low purchase",AND(AA987&gt;=16,AA987&lt;=30),"mid purchase",AA987&gt;=31,"high purchase")</f>
        <v>mid purchase</v>
      </c>
      <c r="AC987">
        <v>4</v>
      </c>
      <c r="AD987" t="str">
        <f>IF(marketing_campaign[[#This Row],[NumWebVisitsMonth]]&gt;=5.3,"higher_webvists","lower_webvisits")</f>
        <v>lower_webvisits</v>
      </c>
      <c r="AE987">
        <v>0</v>
      </c>
      <c r="AF987">
        <v>0</v>
      </c>
      <c r="AG987">
        <v>0</v>
      </c>
      <c r="AH987">
        <v>0</v>
      </c>
      <c r="AI987">
        <v>0</v>
      </c>
      <c r="AJ987">
        <v>0</v>
      </c>
      <c r="AK987">
        <v>3</v>
      </c>
      <c r="AL987">
        <v>11</v>
      </c>
      <c r="AM987">
        <v>0</v>
      </c>
      <c r="AN987">
        <f>marketing_campaign[[#This Row],[AcceptedCmp2]]+marketing_campaign[[#This Row],[AcceptedCmp1]]+marketing_campaign[[#This Row],[AcceptedCmp5]]+marketing_campaign[[#This Row],[AcceptedCmp4]]+marketing_campaign[[#This Row],[AcceptedCmp3]]+marketing_campaign[[#This Row],[Response]]</f>
        <v>0</v>
      </c>
      <c r="AO987" t="str" cm="1">
        <f t="array" ref="AO98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88" spans="1:41" x14ac:dyDescent="0.35">
      <c r="A988">
        <v>8164</v>
      </c>
      <c r="B988">
        <v>1978</v>
      </c>
      <c r="C988">
        <f t="shared" ca="1" si="30"/>
        <v>48</v>
      </c>
      <c r="D988" t="str" cm="1">
        <f t="array" aca="1" ref="D98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88" t="s">
        <v>32</v>
      </c>
      <c r="F988" t="s">
        <v>33</v>
      </c>
      <c r="G988" cm="1">
        <f t="array" ref="G988">_xlfn.IFS(marketing_campaign[[#This Row],[Marital_Status]]="Single",K988+L988+1,marketing_campaign[[#This Row],[Marital_Status]]="Together",K988+L988+2,marketing_campaign[[#This Row],[Marital_Status]]="Alone",K988+L988+1,marketing_campaign[[#This Row],[Marital_Status]]="Married",K988+L988+2,marketing_campaign[[#This Row],[Marital_Status]]="Divorced",K988+L988+1,marketing_campaign[[#This Row],[Marital_Status]]="YOLO",K988+L988+1,marketing_campaign[[#This Row],[Marital_Status]]="Absurd",K988+L988+1,marketing_campaign[[#This Row],[Marital_Status]]="Widow",K988+L988+1)</f>
        <v>2</v>
      </c>
      <c r="H988" t="str" cm="1">
        <f t="array" ref="H988">_xlfn.IFS(marketing_campaign[[#This Row],[Family_size]]=1,"Family_with_one_child",marketing_campaign[[#This Row],[Family_size]]&gt;1,"Family_with_more_children")</f>
        <v>Family_with_more_children</v>
      </c>
      <c r="I988">
        <v>82170</v>
      </c>
      <c r="J988" t="str">
        <f>IF(marketing_campaign[[#This Row],[Income]]&gt;=Sheet21!B1038,"high_income","low_income")</f>
        <v>high_income</v>
      </c>
      <c r="K988">
        <v>0</v>
      </c>
      <c r="L988">
        <v>0</v>
      </c>
      <c r="M988" s="1">
        <v>41603</v>
      </c>
      <c r="N988">
        <v>13</v>
      </c>
      <c r="O988" t="str" cm="1">
        <f t="array" ref="O988">_xlfn.IFS(AND(marketing_campaign[[#This Row],[Recency]]&gt;=0,marketing_campaign[[#This Row],[Recency]]&lt;=14),"Early Recency",AND(marketing_campaign[[#This Row],[Recency]]&gt;=15,marketing_campaign[[#This Row],[Recency]]&lt;=31),"Mid-Recency",marketing_campaign[[#This Row],[Recency]]&gt;=32,"high Recency")</f>
        <v>Early Recency</v>
      </c>
      <c r="P988">
        <v>1023</v>
      </c>
      <c r="Q988">
        <v>93</v>
      </c>
      <c r="R988">
        <v>651</v>
      </c>
      <c r="S988">
        <v>49</v>
      </c>
      <c r="T988">
        <v>55</v>
      </c>
      <c r="U988">
        <v>37</v>
      </c>
      <c r="V988">
        <f>marketing_campaign[[#This Row],[MntGoldProds]]+marketing_campaign[[#This Row],[MntSweetProducts]]+marketing_campaign[[#This Row],[MntFishProducts]]+marketing_campaign[[#This Row],[MntMeatProducts]]+marketing_campaign[[#This Row],[MntFruits]]+marketing_campaign[[#This Row],[MntWines]]</f>
        <v>1908</v>
      </c>
      <c r="W988">
        <v>1</v>
      </c>
      <c r="X988">
        <v>5</v>
      </c>
      <c r="Y988">
        <v>6</v>
      </c>
      <c r="Z988">
        <v>7</v>
      </c>
      <c r="AA988">
        <f t="shared" si="31"/>
        <v>19</v>
      </c>
      <c r="AB988" t="str" cm="1">
        <f t="array" ref="AB988">_xlfn.IFS(AND(AA988&gt;=0,AA988&lt;=15),"low purchase",AND(AA988&gt;=16,AA988&lt;=30),"mid purchase",AA988&gt;=31,"high purchase")</f>
        <v>mid purchase</v>
      </c>
      <c r="AC988">
        <v>2</v>
      </c>
      <c r="AD988" t="str">
        <f>IF(marketing_campaign[[#This Row],[NumWebVisitsMonth]]&gt;=5.3,"higher_webvists","lower_webvisits")</f>
        <v>lower_webvisits</v>
      </c>
      <c r="AE988">
        <v>0</v>
      </c>
      <c r="AF988">
        <v>0</v>
      </c>
      <c r="AG988">
        <v>0</v>
      </c>
      <c r="AH988">
        <v>0</v>
      </c>
      <c r="AI988">
        <v>0</v>
      </c>
      <c r="AJ988">
        <v>0</v>
      </c>
      <c r="AK988">
        <v>3</v>
      </c>
      <c r="AL988">
        <v>11</v>
      </c>
      <c r="AM988">
        <v>0</v>
      </c>
      <c r="AN988">
        <f>marketing_campaign[[#This Row],[AcceptedCmp2]]+marketing_campaign[[#This Row],[AcceptedCmp1]]+marketing_campaign[[#This Row],[AcceptedCmp5]]+marketing_campaign[[#This Row],[AcceptedCmp4]]+marketing_campaign[[#This Row],[AcceptedCmp3]]+marketing_campaign[[#This Row],[Response]]</f>
        <v>0</v>
      </c>
      <c r="AO988" t="str" cm="1">
        <f t="array" ref="AO98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89" spans="1:41" x14ac:dyDescent="0.35">
      <c r="A989">
        <v>4580</v>
      </c>
      <c r="B989">
        <v>1969</v>
      </c>
      <c r="C989">
        <f t="shared" ca="1" si="30"/>
        <v>57</v>
      </c>
      <c r="D989" t="str" cm="1">
        <f t="array" aca="1" ref="D98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89" t="s">
        <v>29</v>
      </c>
      <c r="F989" t="s">
        <v>33</v>
      </c>
      <c r="G989" cm="1">
        <f t="array" ref="G989">_xlfn.IFS(marketing_campaign[[#This Row],[Marital_Status]]="Single",K989+L989+1,marketing_campaign[[#This Row],[Marital_Status]]="Together",K989+L989+2,marketing_campaign[[#This Row],[Marital_Status]]="Alone",K989+L989+1,marketing_campaign[[#This Row],[Marital_Status]]="Married",K989+L989+2,marketing_campaign[[#This Row],[Marital_Status]]="Divorced",K989+L989+1,marketing_campaign[[#This Row],[Marital_Status]]="YOLO",K989+L989+1,marketing_campaign[[#This Row],[Marital_Status]]="Absurd",K989+L989+1,marketing_campaign[[#This Row],[Marital_Status]]="Widow",K989+L989+1)</f>
        <v>2</v>
      </c>
      <c r="H989" t="str" cm="1">
        <f t="array" ref="H989">_xlfn.IFS(marketing_campaign[[#This Row],[Family_size]]=1,"Family_with_one_child",marketing_campaign[[#This Row],[Family_size]]&gt;1,"Family_with_more_children")</f>
        <v>Family_with_more_children</v>
      </c>
      <c r="I989">
        <v>75759</v>
      </c>
      <c r="J989" t="str">
        <f>IF(marketing_campaign[[#This Row],[Income]]&gt;=Sheet21!B1039,"high_income","low_income")</f>
        <v>high_income</v>
      </c>
      <c r="K989">
        <v>0</v>
      </c>
      <c r="L989">
        <v>0</v>
      </c>
      <c r="M989" s="1">
        <v>41572</v>
      </c>
      <c r="N989">
        <v>46</v>
      </c>
      <c r="O989" t="str" cm="1">
        <f t="array" ref="O989">_xlfn.IFS(AND(marketing_campaign[[#This Row],[Recency]]&gt;=0,marketing_campaign[[#This Row],[Recency]]&lt;=14),"Early Recency",AND(marketing_campaign[[#This Row],[Recency]]&gt;=15,marketing_campaign[[#This Row],[Recency]]&lt;=31),"Mid-Recency",marketing_campaign[[#This Row],[Recency]]&gt;=32,"high Recency")</f>
        <v>high Recency</v>
      </c>
      <c r="P989">
        <v>1394</v>
      </c>
      <c r="Q989">
        <v>22</v>
      </c>
      <c r="R989">
        <v>708</v>
      </c>
      <c r="S989">
        <v>89</v>
      </c>
      <c r="T989">
        <v>91</v>
      </c>
      <c r="U989">
        <v>182</v>
      </c>
      <c r="V989">
        <f>marketing_campaign[[#This Row],[MntGoldProds]]+marketing_campaign[[#This Row],[MntSweetProducts]]+marketing_campaign[[#This Row],[MntFishProducts]]+marketing_campaign[[#This Row],[MntMeatProducts]]+marketing_campaign[[#This Row],[MntFruits]]+marketing_campaign[[#This Row],[MntWines]]</f>
        <v>2486</v>
      </c>
      <c r="W989">
        <v>1</v>
      </c>
      <c r="X989">
        <v>9</v>
      </c>
      <c r="Y989">
        <v>7</v>
      </c>
      <c r="Z989">
        <v>9</v>
      </c>
      <c r="AA989">
        <f t="shared" si="31"/>
        <v>26</v>
      </c>
      <c r="AB989" t="str" cm="1">
        <f t="array" ref="AB989">_xlfn.IFS(AND(AA989&gt;=0,AA989&lt;=15),"low purchase",AND(AA989&gt;=16,AA989&lt;=30),"mid purchase",AA989&gt;=31,"high purchase")</f>
        <v>mid purchase</v>
      </c>
      <c r="AC989">
        <v>5</v>
      </c>
      <c r="AD989" t="str">
        <f>IF(marketing_campaign[[#This Row],[NumWebVisitsMonth]]&gt;=5.3,"higher_webvists","lower_webvisits")</f>
        <v>lower_webvisits</v>
      </c>
      <c r="AE989">
        <v>1</v>
      </c>
      <c r="AF989">
        <v>0</v>
      </c>
      <c r="AG989">
        <v>1</v>
      </c>
      <c r="AH989">
        <v>1</v>
      </c>
      <c r="AI989">
        <v>0</v>
      </c>
      <c r="AJ989">
        <v>0</v>
      </c>
      <c r="AK989">
        <v>3</v>
      </c>
      <c r="AL989">
        <v>11</v>
      </c>
      <c r="AM989">
        <v>1</v>
      </c>
      <c r="AN989">
        <f>marketing_campaign[[#This Row],[AcceptedCmp2]]+marketing_campaign[[#This Row],[AcceptedCmp1]]+marketing_campaign[[#This Row],[AcceptedCmp5]]+marketing_campaign[[#This Row],[AcceptedCmp4]]+marketing_campaign[[#This Row],[AcceptedCmp3]]+marketing_campaign[[#This Row],[Response]]</f>
        <v>4</v>
      </c>
      <c r="AO989" t="str" cm="1">
        <f t="array" ref="AO98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4/5 campaign accepted</v>
      </c>
    </row>
    <row r="990" spans="1:41" x14ac:dyDescent="0.35">
      <c r="A990">
        <v>9305</v>
      </c>
      <c r="B990">
        <v>1976</v>
      </c>
      <c r="C990">
        <f t="shared" ca="1" si="30"/>
        <v>50</v>
      </c>
      <c r="D990" t="str" cm="1">
        <f t="array" aca="1" ref="D99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90" t="s">
        <v>37</v>
      </c>
      <c r="F990" t="s">
        <v>30</v>
      </c>
      <c r="G990" cm="1">
        <f t="array" ref="G990">_xlfn.IFS(marketing_campaign[[#This Row],[Marital_Status]]="Single",K990+L990+1,marketing_campaign[[#This Row],[Marital_Status]]="Together",K990+L990+2,marketing_campaign[[#This Row],[Marital_Status]]="Alone",K990+L990+1,marketing_campaign[[#This Row],[Marital_Status]]="Married",K990+L990+2,marketing_campaign[[#This Row],[Marital_Status]]="Divorced",K990+L990+1,marketing_campaign[[#This Row],[Marital_Status]]="YOLO",K990+L990+1,marketing_campaign[[#This Row],[Marital_Status]]="Absurd",K990+L990+1,marketing_campaign[[#This Row],[Marital_Status]]="Widow",K990+L990+1)</f>
        <v>1</v>
      </c>
      <c r="H990" t="str" cm="1">
        <f t="array" ref="H990">_xlfn.IFS(marketing_campaign[[#This Row],[Family_size]]=1,"Family_with_one_child",marketing_campaign[[#This Row],[Family_size]]&gt;1,"Family_with_more_children")</f>
        <v>Family_with_one_child</v>
      </c>
      <c r="I990">
        <v>79689</v>
      </c>
      <c r="J990" t="str">
        <f>IF(marketing_campaign[[#This Row],[Income]]&gt;=Sheet21!B1040,"high_income","low_income")</f>
        <v>high_income</v>
      </c>
      <c r="K990">
        <v>0</v>
      </c>
      <c r="L990">
        <v>0</v>
      </c>
      <c r="M990" s="1">
        <v>41406</v>
      </c>
      <c r="N990">
        <v>65</v>
      </c>
      <c r="O990" t="str" cm="1">
        <f t="array" ref="O990">_xlfn.IFS(AND(marketing_campaign[[#This Row],[Recency]]&gt;=0,marketing_campaign[[#This Row],[Recency]]&lt;=14),"Early Recency",AND(marketing_campaign[[#This Row],[Recency]]&gt;=15,marketing_campaign[[#This Row],[Recency]]&lt;=31),"Mid-Recency",marketing_campaign[[#This Row],[Recency]]&gt;=32,"high Recency")</f>
        <v>high Recency</v>
      </c>
      <c r="P990">
        <v>311</v>
      </c>
      <c r="Q990">
        <v>26</v>
      </c>
      <c r="R990">
        <v>640</v>
      </c>
      <c r="S990">
        <v>180</v>
      </c>
      <c r="T990">
        <v>37</v>
      </c>
      <c r="U990">
        <v>121</v>
      </c>
      <c r="V990">
        <f>marketing_campaign[[#This Row],[MntGoldProds]]+marketing_campaign[[#This Row],[MntSweetProducts]]+marketing_campaign[[#This Row],[MntFishProducts]]+marketing_campaign[[#This Row],[MntMeatProducts]]+marketing_campaign[[#This Row],[MntFruits]]+marketing_campaign[[#This Row],[MntWines]]</f>
        <v>1315</v>
      </c>
      <c r="W990">
        <v>1</v>
      </c>
      <c r="X990">
        <v>4</v>
      </c>
      <c r="Y990">
        <v>9</v>
      </c>
      <c r="Z990">
        <v>13</v>
      </c>
      <c r="AA990">
        <f t="shared" si="31"/>
        <v>27</v>
      </c>
      <c r="AB990" t="str" cm="1">
        <f t="array" ref="AB990">_xlfn.IFS(AND(AA990&gt;=0,AA990&lt;=15),"low purchase",AND(AA990&gt;=16,AA990&lt;=30),"mid purchase",AA990&gt;=31,"high purchase")</f>
        <v>mid purchase</v>
      </c>
      <c r="AC990">
        <v>2</v>
      </c>
      <c r="AD990" t="str">
        <f>IF(marketing_campaign[[#This Row],[NumWebVisitsMonth]]&gt;=5.3,"higher_webvists","lower_webvisits")</f>
        <v>lower_webvisits</v>
      </c>
      <c r="AE990">
        <v>0</v>
      </c>
      <c r="AF990">
        <v>0</v>
      </c>
      <c r="AG990">
        <v>0</v>
      </c>
      <c r="AH990">
        <v>0</v>
      </c>
      <c r="AI990">
        <v>0</v>
      </c>
      <c r="AJ990">
        <v>0</v>
      </c>
      <c r="AK990">
        <v>3</v>
      </c>
      <c r="AL990">
        <v>11</v>
      </c>
      <c r="AM990">
        <v>0</v>
      </c>
      <c r="AN990">
        <f>marketing_campaign[[#This Row],[AcceptedCmp2]]+marketing_campaign[[#This Row],[AcceptedCmp1]]+marketing_campaign[[#This Row],[AcceptedCmp5]]+marketing_campaign[[#This Row],[AcceptedCmp4]]+marketing_campaign[[#This Row],[AcceptedCmp3]]+marketing_campaign[[#This Row],[Response]]</f>
        <v>0</v>
      </c>
      <c r="AO990" t="str" cm="1">
        <f t="array" ref="AO99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91" spans="1:41" x14ac:dyDescent="0.35">
      <c r="A991">
        <v>453</v>
      </c>
      <c r="B991">
        <v>1956</v>
      </c>
      <c r="C991">
        <f t="shared" ca="1" si="30"/>
        <v>70</v>
      </c>
      <c r="D991" t="str" cm="1">
        <f t="array" aca="1" ref="D99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91" t="s">
        <v>32</v>
      </c>
      <c r="F991" t="s">
        <v>38</v>
      </c>
      <c r="G991" cm="1">
        <f t="array" ref="G991">_xlfn.IFS(marketing_campaign[[#This Row],[Marital_Status]]="Single",K991+L991+1,marketing_campaign[[#This Row],[Marital_Status]]="Together",K991+L991+2,marketing_campaign[[#This Row],[Marital_Status]]="Alone",K991+L991+1,marketing_campaign[[#This Row],[Marital_Status]]="Married",K991+L991+2,marketing_campaign[[#This Row],[Marital_Status]]="Divorced",K991+L991+1,marketing_campaign[[#This Row],[Marital_Status]]="YOLO",K991+L991+1,marketing_campaign[[#This Row],[Marital_Status]]="Absurd",K991+L991+1,marketing_campaign[[#This Row],[Marital_Status]]="Widow",K991+L991+1)</f>
        <v>3</v>
      </c>
      <c r="H991" t="str" cm="1">
        <f t="array" ref="H991">_xlfn.IFS(marketing_campaign[[#This Row],[Family_size]]=1,"Family_with_one_child",marketing_campaign[[#This Row],[Family_size]]&gt;1,"Family_with_more_children")</f>
        <v>Family_with_more_children</v>
      </c>
      <c r="I991">
        <v>35340</v>
      </c>
      <c r="J991" t="str">
        <f>IF(marketing_campaign[[#This Row],[Income]]&gt;=Sheet21!B1041,"high_income","low_income")</f>
        <v>high_income</v>
      </c>
      <c r="K991">
        <v>1</v>
      </c>
      <c r="L991">
        <v>1</v>
      </c>
      <c r="M991" s="1">
        <v>41819</v>
      </c>
      <c r="N991">
        <v>1</v>
      </c>
      <c r="O991" t="str" cm="1">
        <f t="array" ref="O991">_xlfn.IFS(AND(marketing_campaign[[#This Row],[Recency]]&gt;=0,marketing_campaign[[#This Row],[Recency]]&lt;=14),"Early Recency",AND(marketing_campaign[[#This Row],[Recency]]&gt;=15,marketing_campaign[[#This Row],[Recency]]&lt;=31),"Mid-Recency",marketing_campaign[[#This Row],[Recency]]&gt;=32,"high Recency")</f>
        <v>Early Recency</v>
      </c>
      <c r="P991">
        <v>27</v>
      </c>
      <c r="Q991">
        <v>0</v>
      </c>
      <c r="R991">
        <v>12</v>
      </c>
      <c r="S991">
        <v>0</v>
      </c>
      <c r="T991">
        <v>1</v>
      </c>
      <c r="U991">
        <v>5</v>
      </c>
      <c r="V991">
        <f>marketing_campaign[[#This Row],[MntGoldProds]]+marketing_campaign[[#This Row],[MntSweetProducts]]+marketing_campaign[[#This Row],[MntFishProducts]]+marketing_campaign[[#This Row],[MntMeatProducts]]+marketing_campaign[[#This Row],[MntFruits]]+marketing_campaign[[#This Row],[MntWines]]</f>
        <v>45</v>
      </c>
      <c r="W991">
        <v>2</v>
      </c>
      <c r="X991">
        <v>2</v>
      </c>
      <c r="Y991">
        <v>0</v>
      </c>
      <c r="Z991">
        <v>3</v>
      </c>
      <c r="AA991">
        <f t="shared" si="31"/>
        <v>7</v>
      </c>
      <c r="AB991" t="str" cm="1">
        <f t="array" ref="AB991">_xlfn.IFS(AND(AA991&gt;=0,AA991&lt;=15),"low purchase",AND(AA991&gt;=16,AA991&lt;=30),"mid purchase",AA991&gt;=31,"high purchase")</f>
        <v>low purchase</v>
      </c>
      <c r="AC991">
        <v>5</v>
      </c>
      <c r="AD991" t="str">
        <f>IF(marketing_campaign[[#This Row],[NumWebVisitsMonth]]&gt;=5.3,"higher_webvists","lower_webvisits")</f>
        <v>lower_webvisits</v>
      </c>
      <c r="AE991">
        <v>0</v>
      </c>
      <c r="AF991">
        <v>0</v>
      </c>
      <c r="AG991">
        <v>0</v>
      </c>
      <c r="AH991">
        <v>0</v>
      </c>
      <c r="AI991">
        <v>0</v>
      </c>
      <c r="AJ991">
        <v>0</v>
      </c>
      <c r="AK991">
        <v>3</v>
      </c>
      <c r="AL991">
        <v>11</v>
      </c>
      <c r="AM991">
        <v>0</v>
      </c>
      <c r="AN991">
        <f>marketing_campaign[[#This Row],[AcceptedCmp2]]+marketing_campaign[[#This Row],[AcceptedCmp1]]+marketing_campaign[[#This Row],[AcceptedCmp5]]+marketing_campaign[[#This Row],[AcceptedCmp4]]+marketing_campaign[[#This Row],[AcceptedCmp3]]+marketing_campaign[[#This Row],[Response]]</f>
        <v>0</v>
      </c>
      <c r="AO991" t="str" cm="1">
        <f t="array" ref="AO99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92" spans="1:41" x14ac:dyDescent="0.35">
      <c r="A992">
        <v>8545</v>
      </c>
      <c r="B992">
        <v>1954</v>
      </c>
      <c r="C992">
        <f t="shared" ca="1" si="30"/>
        <v>72</v>
      </c>
      <c r="D992" t="str" cm="1">
        <f t="array" aca="1" ref="D99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92" t="s">
        <v>29</v>
      </c>
      <c r="F992" t="s">
        <v>35</v>
      </c>
      <c r="G992" cm="1">
        <f t="array" ref="G992">_xlfn.IFS(marketing_campaign[[#This Row],[Marital_Status]]="Single",K992+L992+1,marketing_campaign[[#This Row],[Marital_Status]]="Together",K992+L992+2,marketing_campaign[[#This Row],[Marital_Status]]="Alone",K992+L992+1,marketing_campaign[[#This Row],[Marital_Status]]="Married",K992+L992+2,marketing_campaign[[#This Row],[Marital_Status]]="Divorced",K992+L992+1,marketing_campaign[[#This Row],[Marital_Status]]="YOLO",K992+L992+1,marketing_campaign[[#This Row],[Marital_Status]]="Absurd",K992+L992+1,marketing_campaign[[#This Row],[Marital_Status]]="Widow",K992+L992+1)</f>
        <v>1</v>
      </c>
      <c r="H992" t="str" cm="1">
        <f t="array" ref="H992">_xlfn.IFS(marketing_campaign[[#This Row],[Family_size]]=1,"Family_with_one_child",marketing_campaign[[#This Row],[Family_size]]&gt;1,"Family_with_more_children")</f>
        <v>Family_with_one_child</v>
      </c>
      <c r="I992">
        <v>85683</v>
      </c>
      <c r="J992" t="str">
        <f>IF(marketing_campaign[[#This Row],[Income]]&gt;=Sheet21!B1042,"high_income","low_income")</f>
        <v>high_income</v>
      </c>
      <c r="K992">
        <v>0</v>
      </c>
      <c r="L992">
        <v>0</v>
      </c>
      <c r="M992" s="1">
        <v>41719</v>
      </c>
      <c r="N992">
        <v>6</v>
      </c>
      <c r="O992" t="str" cm="1">
        <f t="array" ref="O992">_xlfn.IFS(AND(marketing_campaign[[#This Row],[Recency]]&gt;=0,marketing_campaign[[#This Row],[Recency]]&lt;=14),"Early Recency",AND(marketing_campaign[[#This Row],[Recency]]&gt;=15,marketing_campaign[[#This Row],[Recency]]&lt;=31),"Mid-Recency",marketing_campaign[[#This Row],[Recency]]&gt;=32,"high Recency")</f>
        <v>Early Recency</v>
      </c>
      <c r="P992">
        <v>1296</v>
      </c>
      <c r="Q992">
        <v>17</v>
      </c>
      <c r="R992">
        <v>311</v>
      </c>
      <c r="S992">
        <v>45</v>
      </c>
      <c r="T992">
        <v>69</v>
      </c>
      <c r="U992">
        <v>51</v>
      </c>
      <c r="V992">
        <f>marketing_campaign[[#This Row],[MntGoldProds]]+marketing_campaign[[#This Row],[MntSweetProducts]]+marketing_campaign[[#This Row],[MntFishProducts]]+marketing_campaign[[#This Row],[MntMeatProducts]]+marketing_campaign[[#This Row],[MntFruits]]+marketing_campaign[[#This Row],[MntWines]]</f>
        <v>1789</v>
      </c>
      <c r="W992">
        <v>1</v>
      </c>
      <c r="X992">
        <v>2</v>
      </c>
      <c r="Y992">
        <v>4</v>
      </c>
      <c r="Z992">
        <v>10</v>
      </c>
      <c r="AA992">
        <f t="shared" si="31"/>
        <v>17</v>
      </c>
      <c r="AB992" t="str" cm="1">
        <f t="array" ref="AB992">_xlfn.IFS(AND(AA992&gt;=0,AA992&lt;=15),"low purchase",AND(AA992&gt;=16,AA992&lt;=30),"mid purchase",AA992&gt;=31,"high purchase")</f>
        <v>mid purchase</v>
      </c>
      <c r="AC992">
        <v>1</v>
      </c>
      <c r="AD992" t="str">
        <f>IF(marketing_campaign[[#This Row],[NumWebVisitsMonth]]&gt;=5.3,"higher_webvists","lower_webvisits")</f>
        <v>lower_webvisits</v>
      </c>
      <c r="AE992">
        <v>0</v>
      </c>
      <c r="AF992">
        <v>1</v>
      </c>
      <c r="AG992">
        <v>1</v>
      </c>
      <c r="AH992">
        <v>1</v>
      </c>
      <c r="AI992">
        <v>1</v>
      </c>
      <c r="AJ992">
        <v>0</v>
      </c>
      <c r="AK992">
        <v>3</v>
      </c>
      <c r="AL992">
        <v>11</v>
      </c>
      <c r="AM992">
        <v>1</v>
      </c>
      <c r="AN992">
        <f>marketing_campaign[[#This Row],[AcceptedCmp2]]+marketing_campaign[[#This Row],[AcceptedCmp1]]+marketing_campaign[[#This Row],[AcceptedCmp5]]+marketing_campaign[[#This Row],[AcceptedCmp4]]+marketing_campaign[[#This Row],[AcceptedCmp3]]+marketing_campaign[[#This Row],[Response]]</f>
        <v>5</v>
      </c>
      <c r="AO992" t="str" cm="1">
        <f t="array" ref="AO99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high campaign response</v>
      </c>
    </row>
    <row r="993" spans="1:41" x14ac:dyDescent="0.35">
      <c r="A993">
        <v>9850</v>
      </c>
      <c r="B993">
        <v>1972</v>
      </c>
      <c r="C993">
        <f t="shared" ca="1" si="30"/>
        <v>54</v>
      </c>
      <c r="D993" t="str" cm="1">
        <f t="array" aca="1" ref="D99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93" t="s">
        <v>37</v>
      </c>
      <c r="F993" t="s">
        <v>33</v>
      </c>
      <c r="G993" cm="1">
        <f t="array" ref="G993">_xlfn.IFS(marketing_campaign[[#This Row],[Marital_Status]]="Single",K993+L993+1,marketing_campaign[[#This Row],[Marital_Status]]="Together",K993+L993+2,marketing_campaign[[#This Row],[Marital_Status]]="Alone",K993+L993+1,marketing_campaign[[#This Row],[Marital_Status]]="Married",K993+L993+2,marketing_campaign[[#This Row],[Marital_Status]]="Divorced",K993+L993+1,marketing_campaign[[#This Row],[Marital_Status]]="YOLO",K993+L993+1,marketing_campaign[[#This Row],[Marital_Status]]="Absurd",K993+L993+1,marketing_campaign[[#This Row],[Marital_Status]]="Widow",K993+L993+1)</f>
        <v>3</v>
      </c>
      <c r="H993" t="str" cm="1">
        <f t="array" ref="H993">_xlfn.IFS(marketing_campaign[[#This Row],[Family_size]]=1,"Family_with_one_child",marketing_campaign[[#This Row],[Family_size]]&gt;1,"Family_with_more_children")</f>
        <v>Family_with_more_children</v>
      </c>
      <c r="I993">
        <v>24884</v>
      </c>
      <c r="J993" t="str">
        <f>IF(marketing_campaign[[#This Row],[Income]]&gt;=Sheet21!B1043,"high_income","low_income")</f>
        <v>high_income</v>
      </c>
      <c r="K993">
        <v>1</v>
      </c>
      <c r="L993">
        <v>0</v>
      </c>
      <c r="M993" s="1">
        <v>41242</v>
      </c>
      <c r="N993">
        <v>32</v>
      </c>
      <c r="O993" t="str" cm="1">
        <f t="array" ref="O993">_xlfn.IFS(AND(marketing_campaign[[#This Row],[Recency]]&gt;=0,marketing_campaign[[#This Row],[Recency]]&lt;=14),"Early Recency",AND(marketing_campaign[[#This Row],[Recency]]&gt;=15,marketing_campaign[[#This Row],[Recency]]&lt;=31),"Mid-Recency",marketing_campaign[[#This Row],[Recency]]&gt;=32,"high Recency")</f>
        <v>high Recency</v>
      </c>
      <c r="P993">
        <v>3</v>
      </c>
      <c r="Q993">
        <v>6</v>
      </c>
      <c r="R993">
        <v>7</v>
      </c>
      <c r="S993">
        <v>0</v>
      </c>
      <c r="T993">
        <v>0</v>
      </c>
      <c r="U993">
        <v>3</v>
      </c>
      <c r="V993">
        <f>marketing_campaign[[#This Row],[MntGoldProds]]+marketing_campaign[[#This Row],[MntSweetProducts]]+marketing_campaign[[#This Row],[MntFishProducts]]+marketing_campaign[[#This Row],[MntMeatProducts]]+marketing_campaign[[#This Row],[MntFruits]]+marketing_campaign[[#This Row],[MntWines]]</f>
        <v>19</v>
      </c>
      <c r="W993">
        <v>1</v>
      </c>
      <c r="X993">
        <v>0</v>
      </c>
      <c r="Y993">
        <v>0</v>
      </c>
      <c r="Z993">
        <v>3</v>
      </c>
      <c r="AA993">
        <f t="shared" si="31"/>
        <v>4</v>
      </c>
      <c r="AB993" t="str" cm="1">
        <f t="array" ref="AB993">_xlfn.IFS(AND(AA993&gt;=0,AA993&lt;=15),"low purchase",AND(AA993&gt;=16,AA993&lt;=30),"mid purchase",AA993&gt;=31,"high purchase")</f>
        <v>low purchase</v>
      </c>
      <c r="AC993">
        <v>7</v>
      </c>
      <c r="AD993" t="str">
        <f>IF(marketing_campaign[[#This Row],[NumWebVisitsMonth]]&gt;=5.3,"higher_webvists","lower_webvisits")</f>
        <v>higher_webvists</v>
      </c>
      <c r="AE993">
        <v>0</v>
      </c>
      <c r="AF993">
        <v>0</v>
      </c>
      <c r="AG993">
        <v>0</v>
      </c>
      <c r="AH993">
        <v>0</v>
      </c>
      <c r="AI993">
        <v>0</v>
      </c>
      <c r="AJ993">
        <v>0</v>
      </c>
      <c r="AK993">
        <v>3</v>
      </c>
      <c r="AL993">
        <v>11</v>
      </c>
      <c r="AM993">
        <v>0</v>
      </c>
      <c r="AN993">
        <f>marketing_campaign[[#This Row],[AcceptedCmp2]]+marketing_campaign[[#This Row],[AcceptedCmp1]]+marketing_campaign[[#This Row],[AcceptedCmp5]]+marketing_campaign[[#This Row],[AcceptedCmp4]]+marketing_campaign[[#This Row],[AcceptedCmp3]]+marketing_campaign[[#This Row],[Response]]</f>
        <v>0</v>
      </c>
      <c r="AO993" t="str" cm="1">
        <f t="array" ref="AO99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94" spans="1:41" x14ac:dyDescent="0.35">
      <c r="A994">
        <v>7378</v>
      </c>
      <c r="B994">
        <v>1981</v>
      </c>
      <c r="C994">
        <f t="shared" ca="1" si="30"/>
        <v>45</v>
      </c>
      <c r="D994" t="str" cm="1">
        <f t="array" aca="1" ref="D99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994" t="s">
        <v>34</v>
      </c>
      <c r="F994" t="s">
        <v>31</v>
      </c>
      <c r="G994" cm="1">
        <f t="array" ref="G994">_xlfn.IFS(marketing_campaign[[#This Row],[Marital_Status]]="Single",K994+L994+1,marketing_campaign[[#This Row],[Marital_Status]]="Together",K994+L994+2,marketing_campaign[[#This Row],[Marital_Status]]="Alone",K994+L994+1,marketing_campaign[[#This Row],[Marital_Status]]="Married",K994+L994+2,marketing_campaign[[#This Row],[Marital_Status]]="Divorced",K994+L994+1,marketing_campaign[[#This Row],[Marital_Status]]="YOLO",K994+L994+1,marketing_campaign[[#This Row],[Marital_Status]]="Absurd",K994+L994+1,marketing_campaign[[#This Row],[Marital_Status]]="Widow",K994+L994+1)</f>
        <v>3</v>
      </c>
      <c r="H994" t="str" cm="1">
        <f t="array" ref="H994">_xlfn.IFS(marketing_campaign[[#This Row],[Family_size]]=1,"Family_with_one_child",marketing_campaign[[#This Row],[Family_size]]&gt;1,"Family_with_more_children")</f>
        <v>Family_with_more_children</v>
      </c>
      <c r="I994">
        <v>42021</v>
      </c>
      <c r="J994" t="str">
        <f>IF(marketing_campaign[[#This Row],[Income]]&gt;=Sheet21!B1044,"high_income","low_income")</f>
        <v>high_income</v>
      </c>
      <c r="K994">
        <v>1</v>
      </c>
      <c r="L994">
        <v>0</v>
      </c>
      <c r="M994" s="1">
        <v>41152</v>
      </c>
      <c r="N994">
        <v>34</v>
      </c>
      <c r="O994" t="str" cm="1">
        <f t="array" ref="O994">_xlfn.IFS(AND(marketing_campaign[[#This Row],[Recency]]&gt;=0,marketing_campaign[[#This Row],[Recency]]&lt;=14),"Early Recency",AND(marketing_campaign[[#This Row],[Recency]]&gt;=15,marketing_campaign[[#This Row],[Recency]]&lt;=31),"Mid-Recency",marketing_campaign[[#This Row],[Recency]]&gt;=32,"high Recency")</f>
        <v>high Recency</v>
      </c>
      <c r="P994">
        <v>393</v>
      </c>
      <c r="Q994">
        <v>5</v>
      </c>
      <c r="R994">
        <v>136</v>
      </c>
      <c r="S994">
        <v>7</v>
      </c>
      <c r="T994">
        <v>5</v>
      </c>
      <c r="U994">
        <v>27</v>
      </c>
      <c r="V994">
        <f>marketing_campaign[[#This Row],[MntGoldProds]]+marketing_campaign[[#This Row],[MntSweetProducts]]+marketing_campaign[[#This Row],[MntFishProducts]]+marketing_campaign[[#This Row],[MntMeatProducts]]+marketing_campaign[[#This Row],[MntFruits]]+marketing_campaign[[#This Row],[MntWines]]</f>
        <v>573</v>
      </c>
      <c r="W994">
        <v>5</v>
      </c>
      <c r="X994">
        <v>10</v>
      </c>
      <c r="Y994">
        <v>1</v>
      </c>
      <c r="Z994">
        <v>6</v>
      </c>
      <c r="AA994">
        <f t="shared" si="31"/>
        <v>22</v>
      </c>
      <c r="AB994" t="str" cm="1">
        <f t="array" ref="AB994">_xlfn.IFS(AND(AA994&gt;=0,AA994&lt;=15),"low purchase",AND(AA994&gt;=16,AA994&lt;=30),"mid purchase",AA994&gt;=31,"high purchase")</f>
        <v>mid purchase</v>
      </c>
      <c r="AC994">
        <v>9</v>
      </c>
      <c r="AD994" t="str">
        <f>IF(marketing_campaign[[#This Row],[NumWebVisitsMonth]]&gt;=5.3,"higher_webvists","lower_webvisits")</f>
        <v>higher_webvists</v>
      </c>
      <c r="AE994">
        <v>1</v>
      </c>
      <c r="AF994">
        <v>0</v>
      </c>
      <c r="AG994">
        <v>0</v>
      </c>
      <c r="AH994">
        <v>0</v>
      </c>
      <c r="AI994">
        <v>0</v>
      </c>
      <c r="AJ994">
        <v>0</v>
      </c>
      <c r="AK994">
        <v>3</v>
      </c>
      <c r="AL994">
        <v>11</v>
      </c>
      <c r="AM994">
        <v>0</v>
      </c>
      <c r="AN994">
        <f>marketing_campaign[[#This Row],[AcceptedCmp2]]+marketing_campaign[[#This Row],[AcceptedCmp1]]+marketing_campaign[[#This Row],[AcceptedCmp5]]+marketing_campaign[[#This Row],[AcceptedCmp4]]+marketing_campaign[[#This Row],[AcceptedCmp3]]+marketing_campaign[[#This Row],[Response]]</f>
        <v>1</v>
      </c>
      <c r="AO994" t="str" cm="1">
        <f t="array" ref="AO99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995" spans="1:41" x14ac:dyDescent="0.35">
      <c r="A995">
        <v>7646</v>
      </c>
      <c r="B995">
        <v>1989</v>
      </c>
      <c r="C995">
        <f t="shared" ca="1" si="30"/>
        <v>37</v>
      </c>
      <c r="D995" t="str" cm="1">
        <f t="array" aca="1" ref="D99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995" t="s">
        <v>29</v>
      </c>
      <c r="F995" t="s">
        <v>30</v>
      </c>
      <c r="G995" cm="1">
        <f t="array" ref="G995">_xlfn.IFS(marketing_campaign[[#This Row],[Marital_Status]]="Single",K995+L995+1,marketing_campaign[[#This Row],[Marital_Status]]="Together",K995+L995+2,marketing_campaign[[#This Row],[Marital_Status]]="Alone",K995+L995+1,marketing_campaign[[#This Row],[Marital_Status]]="Married",K995+L995+2,marketing_campaign[[#This Row],[Marital_Status]]="Divorced",K995+L995+1,marketing_campaign[[#This Row],[Marital_Status]]="YOLO",K995+L995+1,marketing_campaign[[#This Row],[Marital_Status]]="Absurd",K995+L995+1,marketing_campaign[[#This Row],[Marital_Status]]="Widow",K995+L995+1)</f>
        <v>2</v>
      </c>
      <c r="H995" t="str" cm="1">
        <f t="array" ref="H995">_xlfn.IFS(marketing_campaign[[#This Row],[Family_size]]=1,"Family_with_one_child",marketing_campaign[[#This Row],[Family_size]]&gt;1,"Family_with_more_children")</f>
        <v>Family_with_more_children</v>
      </c>
      <c r="I995">
        <v>64449</v>
      </c>
      <c r="J995" t="str">
        <f>IF(marketing_campaign[[#This Row],[Income]]&gt;=Sheet21!B1045,"high_income","low_income")</f>
        <v>high_income</v>
      </c>
      <c r="K995">
        <v>1</v>
      </c>
      <c r="L995">
        <v>0</v>
      </c>
      <c r="M995" s="1">
        <v>41688</v>
      </c>
      <c r="N995">
        <v>70</v>
      </c>
      <c r="O995" t="str" cm="1">
        <f t="array" ref="O995">_xlfn.IFS(AND(marketing_campaign[[#This Row],[Recency]]&gt;=0,marketing_campaign[[#This Row],[Recency]]&lt;=14),"Early Recency",AND(marketing_campaign[[#This Row],[Recency]]&gt;=15,marketing_campaign[[#This Row],[Recency]]&lt;=31),"Mid-Recency",marketing_campaign[[#This Row],[Recency]]&gt;=32,"high Recency")</f>
        <v>high Recency</v>
      </c>
      <c r="P995">
        <v>218</v>
      </c>
      <c r="Q995">
        <v>63</v>
      </c>
      <c r="R995">
        <v>282</v>
      </c>
      <c r="S995">
        <v>137</v>
      </c>
      <c r="T995">
        <v>35</v>
      </c>
      <c r="U995">
        <v>70</v>
      </c>
      <c r="V995">
        <f>marketing_campaign[[#This Row],[MntGoldProds]]+marketing_campaign[[#This Row],[MntSweetProducts]]+marketing_campaign[[#This Row],[MntFishProducts]]+marketing_campaign[[#This Row],[MntMeatProducts]]+marketing_campaign[[#This Row],[MntFruits]]+marketing_campaign[[#This Row],[MntWines]]</f>
        <v>805</v>
      </c>
      <c r="W995">
        <v>4</v>
      </c>
      <c r="X995">
        <v>5</v>
      </c>
      <c r="Y995">
        <v>3</v>
      </c>
      <c r="Z995">
        <v>12</v>
      </c>
      <c r="AA995">
        <f t="shared" si="31"/>
        <v>24</v>
      </c>
      <c r="AB995" t="str" cm="1">
        <f t="array" ref="AB995">_xlfn.IFS(AND(AA995&gt;=0,AA995&lt;=15),"low purchase",AND(AA995&gt;=16,AA995&lt;=30),"mid purchase",AA995&gt;=31,"high purchase")</f>
        <v>mid purchase</v>
      </c>
      <c r="AC995">
        <v>4</v>
      </c>
      <c r="AD995" t="str">
        <f>IF(marketing_campaign[[#This Row],[NumWebVisitsMonth]]&gt;=5.3,"higher_webvists","lower_webvisits")</f>
        <v>lower_webvisits</v>
      </c>
      <c r="AE995">
        <v>0</v>
      </c>
      <c r="AF995">
        <v>0</v>
      </c>
      <c r="AG995">
        <v>0</v>
      </c>
      <c r="AH995">
        <v>0</v>
      </c>
      <c r="AI995">
        <v>0</v>
      </c>
      <c r="AJ995">
        <v>0</v>
      </c>
      <c r="AK995">
        <v>3</v>
      </c>
      <c r="AL995">
        <v>11</v>
      </c>
      <c r="AM995">
        <v>0</v>
      </c>
      <c r="AN995">
        <f>marketing_campaign[[#This Row],[AcceptedCmp2]]+marketing_campaign[[#This Row],[AcceptedCmp1]]+marketing_campaign[[#This Row],[AcceptedCmp5]]+marketing_campaign[[#This Row],[AcceptedCmp4]]+marketing_campaign[[#This Row],[AcceptedCmp3]]+marketing_campaign[[#This Row],[Response]]</f>
        <v>0</v>
      </c>
      <c r="AO995" t="str" cm="1">
        <f t="array" ref="AO99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96" spans="1:41" x14ac:dyDescent="0.35">
      <c r="A996">
        <v>1640</v>
      </c>
      <c r="B996">
        <v>1954</v>
      </c>
      <c r="C996">
        <f t="shared" ca="1" si="30"/>
        <v>72</v>
      </c>
      <c r="D996" t="str" cm="1">
        <f t="array" aca="1" ref="D99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96" t="s">
        <v>29</v>
      </c>
      <c r="F996" t="s">
        <v>35</v>
      </c>
      <c r="G996" cm="1">
        <f t="array" ref="G996">_xlfn.IFS(marketing_campaign[[#This Row],[Marital_Status]]="Single",K996+L996+1,marketing_campaign[[#This Row],[Marital_Status]]="Together",K996+L996+2,marketing_campaign[[#This Row],[Marital_Status]]="Alone",K996+L996+1,marketing_campaign[[#This Row],[Marital_Status]]="Married",K996+L996+2,marketing_campaign[[#This Row],[Marital_Status]]="Divorced",K996+L996+1,marketing_campaign[[#This Row],[Marital_Status]]="YOLO",K996+L996+1,marketing_campaign[[#This Row],[Marital_Status]]="Absurd",K996+L996+1,marketing_campaign[[#This Row],[Marital_Status]]="Widow",K996+L996+1)</f>
        <v>3</v>
      </c>
      <c r="H996" t="str" cm="1">
        <f t="array" ref="H996">_xlfn.IFS(marketing_campaign[[#This Row],[Family_size]]=1,"Family_with_one_child",marketing_campaign[[#This Row],[Family_size]]&gt;1,"Family_with_more_children")</f>
        <v>Family_with_more_children</v>
      </c>
      <c r="I996">
        <v>64587</v>
      </c>
      <c r="J996" t="str">
        <f>IF(marketing_campaign[[#This Row],[Income]]&gt;=Sheet21!B1046,"high_income","low_income")</f>
        <v>high_income</v>
      </c>
      <c r="K996">
        <v>1</v>
      </c>
      <c r="L996">
        <v>1</v>
      </c>
      <c r="M996" s="1">
        <v>41812</v>
      </c>
      <c r="N996">
        <v>49</v>
      </c>
      <c r="O996" t="str" cm="1">
        <f t="array" ref="O996">_xlfn.IFS(AND(marketing_campaign[[#This Row],[Recency]]&gt;=0,marketing_campaign[[#This Row],[Recency]]&lt;=14),"Early Recency",AND(marketing_campaign[[#This Row],[Recency]]&gt;=15,marketing_campaign[[#This Row],[Recency]]&lt;=31),"Mid-Recency",marketing_campaign[[#This Row],[Recency]]&gt;=32,"high Recency")</f>
        <v>high Recency</v>
      </c>
      <c r="P996">
        <v>66</v>
      </c>
      <c r="Q996">
        <v>0</v>
      </c>
      <c r="R996">
        <v>16</v>
      </c>
      <c r="S996">
        <v>0</v>
      </c>
      <c r="T996">
        <v>6</v>
      </c>
      <c r="U996">
        <v>20</v>
      </c>
      <c r="V996">
        <f>marketing_campaign[[#This Row],[MntGoldProds]]+marketing_campaign[[#This Row],[MntSweetProducts]]+marketing_campaign[[#This Row],[MntFishProducts]]+marketing_campaign[[#This Row],[MntMeatProducts]]+marketing_campaign[[#This Row],[MntFruits]]+marketing_campaign[[#This Row],[MntWines]]</f>
        <v>108</v>
      </c>
      <c r="W996">
        <v>2</v>
      </c>
      <c r="X996">
        <v>1</v>
      </c>
      <c r="Y996">
        <v>1</v>
      </c>
      <c r="Z996">
        <v>4</v>
      </c>
      <c r="AA996">
        <f t="shared" si="31"/>
        <v>8</v>
      </c>
      <c r="AB996" t="str" cm="1">
        <f t="array" ref="AB996">_xlfn.IFS(AND(AA996&gt;=0,AA996&lt;=15),"low purchase",AND(AA996&gt;=16,AA996&lt;=30),"mid purchase",AA996&gt;=31,"high purchase")</f>
        <v>low purchase</v>
      </c>
      <c r="AC996">
        <v>3</v>
      </c>
      <c r="AD996" t="str">
        <f>IF(marketing_campaign[[#This Row],[NumWebVisitsMonth]]&gt;=5.3,"higher_webvists","lower_webvisits")</f>
        <v>lower_webvisits</v>
      </c>
      <c r="AE996">
        <v>0</v>
      </c>
      <c r="AF996">
        <v>0</v>
      </c>
      <c r="AG996">
        <v>0</v>
      </c>
      <c r="AH996">
        <v>0</v>
      </c>
      <c r="AI996">
        <v>0</v>
      </c>
      <c r="AJ996">
        <v>0</v>
      </c>
      <c r="AK996">
        <v>3</v>
      </c>
      <c r="AL996">
        <v>11</v>
      </c>
      <c r="AM996">
        <v>0</v>
      </c>
      <c r="AN996">
        <f>marketing_campaign[[#This Row],[AcceptedCmp2]]+marketing_campaign[[#This Row],[AcceptedCmp1]]+marketing_campaign[[#This Row],[AcceptedCmp5]]+marketing_campaign[[#This Row],[AcceptedCmp4]]+marketing_campaign[[#This Row],[AcceptedCmp3]]+marketing_campaign[[#This Row],[Response]]</f>
        <v>0</v>
      </c>
      <c r="AO996" t="str" cm="1">
        <f t="array" ref="AO99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97" spans="1:41" x14ac:dyDescent="0.35">
      <c r="A997">
        <v>5184</v>
      </c>
      <c r="B997">
        <v>1995</v>
      </c>
      <c r="C997">
        <f t="shared" ca="1" si="30"/>
        <v>31</v>
      </c>
      <c r="D997" t="str" cm="1">
        <f t="array" aca="1" ref="D99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997" t="s">
        <v>29</v>
      </c>
      <c r="F997" t="s">
        <v>30</v>
      </c>
      <c r="G997" cm="1">
        <f t="array" ref="G997">_xlfn.IFS(marketing_campaign[[#This Row],[Marital_Status]]="Single",K997+L997+1,marketing_campaign[[#This Row],[Marital_Status]]="Together",K997+L997+2,marketing_campaign[[#This Row],[Marital_Status]]="Alone",K997+L997+1,marketing_campaign[[#This Row],[Marital_Status]]="Married",K997+L997+2,marketing_campaign[[#This Row],[Marital_Status]]="Divorced",K997+L997+1,marketing_campaign[[#This Row],[Marital_Status]]="YOLO",K997+L997+1,marketing_campaign[[#This Row],[Marital_Status]]="Absurd",K997+L997+1,marketing_campaign[[#This Row],[Marital_Status]]="Widow",K997+L997+1)</f>
        <v>1</v>
      </c>
      <c r="H997" t="str" cm="1">
        <f t="array" ref="H997">_xlfn.IFS(marketing_campaign[[#This Row],[Family_size]]=1,"Family_with_one_child",marketing_campaign[[#This Row],[Family_size]]&gt;1,"Family_with_more_children")</f>
        <v>Family_with_one_child</v>
      </c>
      <c r="I997">
        <v>34824</v>
      </c>
      <c r="J997" t="str">
        <f>IF(marketing_campaign[[#This Row],[Income]]&gt;=Sheet21!B1047,"high_income","low_income")</f>
        <v>high_income</v>
      </c>
      <c r="K997">
        <v>0</v>
      </c>
      <c r="L997">
        <v>0</v>
      </c>
      <c r="M997" s="1">
        <v>41724</v>
      </c>
      <c r="N997">
        <v>65</v>
      </c>
      <c r="O997" t="str" cm="1">
        <f t="array" ref="O997">_xlfn.IFS(AND(marketing_campaign[[#This Row],[Recency]]&gt;=0,marketing_campaign[[#This Row],[Recency]]&lt;=14),"Early Recency",AND(marketing_campaign[[#This Row],[Recency]]&gt;=15,marketing_campaign[[#This Row],[Recency]]&lt;=31),"Mid-Recency",marketing_campaign[[#This Row],[Recency]]&gt;=32,"high Recency")</f>
        <v>high Recency</v>
      </c>
      <c r="P997">
        <v>4</v>
      </c>
      <c r="Q997">
        <v>2</v>
      </c>
      <c r="R997">
        <v>11</v>
      </c>
      <c r="S997">
        <v>2</v>
      </c>
      <c r="T997">
        <v>0</v>
      </c>
      <c r="U997">
        <v>4</v>
      </c>
      <c r="V997">
        <f>marketing_campaign[[#This Row],[MntGoldProds]]+marketing_campaign[[#This Row],[MntSweetProducts]]+marketing_campaign[[#This Row],[MntFishProducts]]+marketing_campaign[[#This Row],[MntMeatProducts]]+marketing_campaign[[#This Row],[MntFruits]]+marketing_campaign[[#This Row],[MntWines]]</f>
        <v>23</v>
      </c>
      <c r="W997">
        <v>1</v>
      </c>
      <c r="X997">
        <v>1</v>
      </c>
      <c r="Y997">
        <v>0</v>
      </c>
      <c r="Z997">
        <v>2</v>
      </c>
      <c r="AA997">
        <f t="shared" si="31"/>
        <v>4</v>
      </c>
      <c r="AB997" t="str" cm="1">
        <f t="array" ref="AB997">_xlfn.IFS(AND(AA997&gt;=0,AA997&lt;=15),"low purchase",AND(AA997&gt;=16,AA997&lt;=30),"mid purchase",AA997&gt;=31,"high purchase")</f>
        <v>low purchase</v>
      </c>
      <c r="AC997">
        <v>6</v>
      </c>
      <c r="AD997" t="str">
        <f>IF(marketing_campaign[[#This Row],[NumWebVisitsMonth]]&gt;=5.3,"higher_webvists","lower_webvisits")</f>
        <v>higher_webvists</v>
      </c>
      <c r="AE997">
        <v>0</v>
      </c>
      <c r="AF997">
        <v>0</v>
      </c>
      <c r="AG997">
        <v>0</v>
      </c>
      <c r="AH997">
        <v>0</v>
      </c>
      <c r="AI997">
        <v>0</v>
      </c>
      <c r="AJ997">
        <v>0</v>
      </c>
      <c r="AK997">
        <v>3</v>
      </c>
      <c r="AL997">
        <v>11</v>
      </c>
      <c r="AM997">
        <v>0</v>
      </c>
      <c r="AN997">
        <f>marketing_campaign[[#This Row],[AcceptedCmp2]]+marketing_campaign[[#This Row],[AcceptedCmp1]]+marketing_campaign[[#This Row],[AcceptedCmp5]]+marketing_campaign[[#This Row],[AcceptedCmp4]]+marketing_campaign[[#This Row],[AcceptedCmp3]]+marketing_campaign[[#This Row],[Response]]</f>
        <v>0</v>
      </c>
      <c r="AO997" t="str" cm="1">
        <f t="array" ref="AO99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998" spans="1:41" x14ac:dyDescent="0.35">
      <c r="A998">
        <v>8492</v>
      </c>
      <c r="B998">
        <v>1978</v>
      </c>
      <c r="C998">
        <f t="shared" ca="1" si="30"/>
        <v>48</v>
      </c>
      <c r="D998" t="str" cm="1">
        <f t="array" aca="1" ref="D99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98" t="s">
        <v>29</v>
      </c>
      <c r="F998" t="s">
        <v>31</v>
      </c>
      <c r="G998" cm="1">
        <f t="array" ref="G998">_xlfn.IFS(marketing_campaign[[#This Row],[Marital_Status]]="Single",K998+L998+1,marketing_campaign[[#This Row],[Marital_Status]]="Together",K998+L998+2,marketing_campaign[[#This Row],[Marital_Status]]="Alone",K998+L998+1,marketing_campaign[[#This Row],[Marital_Status]]="Married",K998+L998+2,marketing_campaign[[#This Row],[Marital_Status]]="Divorced",K998+L998+1,marketing_campaign[[#This Row],[Marital_Status]]="YOLO",K998+L998+1,marketing_campaign[[#This Row],[Marital_Status]]="Absurd",K998+L998+1,marketing_campaign[[#This Row],[Marital_Status]]="Widow",K998+L998+1)</f>
        <v>2</v>
      </c>
      <c r="H998" t="str" cm="1">
        <f t="array" ref="H998">_xlfn.IFS(marketing_campaign[[#This Row],[Family_size]]=1,"Family_with_one_child",marketing_campaign[[#This Row],[Family_size]]&gt;1,"Family_with_more_children")</f>
        <v>Family_with_more_children</v>
      </c>
      <c r="I998">
        <v>75437</v>
      </c>
      <c r="J998" t="str">
        <f>IF(marketing_campaign[[#This Row],[Income]]&gt;=Sheet21!B1048,"high_income","low_income")</f>
        <v>high_income</v>
      </c>
      <c r="K998">
        <v>0</v>
      </c>
      <c r="L998">
        <v>0</v>
      </c>
      <c r="M998" s="1">
        <v>41587</v>
      </c>
      <c r="N998">
        <v>25</v>
      </c>
      <c r="O998" t="str" cm="1">
        <f t="array" ref="O998">_xlfn.IFS(AND(marketing_campaign[[#This Row],[Recency]]&gt;=0,marketing_campaign[[#This Row],[Recency]]&lt;=14),"Early Recency",AND(marketing_campaign[[#This Row],[Recency]]&gt;=15,marketing_campaign[[#This Row],[Recency]]&lt;=31),"Mid-Recency",marketing_campaign[[#This Row],[Recency]]&gt;=32,"high Recency")</f>
        <v>Mid-Recency</v>
      </c>
      <c r="P998">
        <v>795</v>
      </c>
      <c r="Q998">
        <v>0</v>
      </c>
      <c r="R998">
        <v>545</v>
      </c>
      <c r="S998">
        <v>95</v>
      </c>
      <c r="T998">
        <v>58</v>
      </c>
      <c r="U998">
        <v>0</v>
      </c>
      <c r="V998">
        <f>marketing_campaign[[#This Row],[MntGoldProds]]+marketing_campaign[[#This Row],[MntSweetProducts]]+marketing_campaign[[#This Row],[MntFishProducts]]+marketing_campaign[[#This Row],[MntMeatProducts]]+marketing_campaign[[#This Row],[MntFruits]]+marketing_campaign[[#This Row],[MntWines]]</f>
        <v>1493</v>
      </c>
      <c r="W998">
        <v>1</v>
      </c>
      <c r="X998">
        <v>8</v>
      </c>
      <c r="Y998">
        <v>4</v>
      </c>
      <c r="Z998">
        <v>10</v>
      </c>
      <c r="AA998">
        <f t="shared" si="31"/>
        <v>23</v>
      </c>
      <c r="AB998" t="str" cm="1">
        <f t="array" ref="AB998">_xlfn.IFS(AND(AA998&gt;=0,AA998&lt;=15),"low purchase",AND(AA998&gt;=16,AA998&lt;=30),"mid purchase",AA998&gt;=31,"high purchase")</f>
        <v>mid purchase</v>
      </c>
      <c r="AC998">
        <v>6</v>
      </c>
      <c r="AD998" t="str">
        <f>IF(marketing_campaign[[#This Row],[NumWebVisitsMonth]]&gt;=5.3,"higher_webvists","lower_webvisits")</f>
        <v>higher_webvists</v>
      </c>
      <c r="AE998">
        <v>0</v>
      </c>
      <c r="AF998">
        <v>0</v>
      </c>
      <c r="AG998">
        <v>0</v>
      </c>
      <c r="AH998">
        <v>1</v>
      </c>
      <c r="AI998">
        <v>0</v>
      </c>
      <c r="AJ998">
        <v>0</v>
      </c>
      <c r="AK998">
        <v>3</v>
      </c>
      <c r="AL998">
        <v>11</v>
      </c>
      <c r="AM998">
        <v>0</v>
      </c>
      <c r="AN998">
        <f>marketing_campaign[[#This Row],[AcceptedCmp2]]+marketing_campaign[[#This Row],[AcceptedCmp1]]+marketing_campaign[[#This Row],[AcceptedCmp5]]+marketing_campaign[[#This Row],[AcceptedCmp4]]+marketing_campaign[[#This Row],[AcceptedCmp3]]+marketing_campaign[[#This Row],[Response]]</f>
        <v>1</v>
      </c>
      <c r="AO998" t="str" cm="1">
        <f t="array" ref="AO99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999" spans="1:41" x14ac:dyDescent="0.35">
      <c r="A999">
        <v>11188</v>
      </c>
      <c r="B999">
        <v>1957</v>
      </c>
      <c r="C999">
        <f t="shared" ca="1" si="30"/>
        <v>69</v>
      </c>
      <c r="D999" t="str" cm="1">
        <f t="array" aca="1" ref="D99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99" t="s">
        <v>29</v>
      </c>
      <c r="F999" t="s">
        <v>31</v>
      </c>
      <c r="G999" cm="1">
        <f t="array" ref="G999">_xlfn.IFS(marketing_campaign[[#This Row],[Marital_Status]]="Single",K999+L999+1,marketing_campaign[[#This Row],[Marital_Status]]="Together",K999+L999+2,marketing_campaign[[#This Row],[Marital_Status]]="Alone",K999+L999+1,marketing_campaign[[#This Row],[Marital_Status]]="Married",K999+L999+2,marketing_campaign[[#This Row],[Marital_Status]]="Divorced",K999+L999+1,marketing_campaign[[#This Row],[Marital_Status]]="YOLO",K999+L999+1,marketing_campaign[[#This Row],[Marital_Status]]="Absurd",K999+L999+1,marketing_campaign[[#This Row],[Marital_Status]]="Widow",K999+L999+1)</f>
        <v>4</v>
      </c>
      <c r="H999" t="str" cm="1">
        <f t="array" ref="H999">_xlfn.IFS(marketing_campaign[[#This Row],[Family_size]]=1,"Family_with_one_child",marketing_campaign[[#This Row],[Family_size]]&gt;1,"Family_with_more_children")</f>
        <v>Family_with_more_children</v>
      </c>
      <c r="I999">
        <v>26091</v>
      </c>
      <c r="J999" t="str">
        <f>IF(marketing_campaign[[#This Row],[Income]]&gt;=Sheet21!B1049,"high_income","low_income")</f>
        <v>high_income</v>
      </c>
      <c r="K999">
        <v>1</v>
      </c>
      <c r="L999">
        <v>1</v>
      </c>
      <c r="M999" s="1">
        <v>41695</v>
      </c>
      <c r="N999">
        <v>84</v>
      </c>
      <c r="O999" t="str" cm="1">
        <f t="array" ref="O999">_xlfn.IFS(AND(marketing_campaign[[#This Row],[Recency]]&gt;=0,marketing_campaign[[#This Row],[Recency]]&lt;=14),"Early Recency",AND(marketing_campaign[[#This Row],[Recency]]&gt;=15,marketing_campaign[[#This Row],[Recency]]&lt;=31),"Mid-Recency",marketing_campaign[[#This Row],[Recency]]&gt;=32,"high Recency")</f>
        <v>high Recency</v>
      </c>
      <c r="P999">
        <v>15</v>
      </c>
      <c r="Q999">
        <v>10</v>
      </c>
      <c r="R999">
        <v>19</v>
      </c>
      <c r="S999">
        <v>8</v>
      </c>
      <c r="T999">
        <v>17</v>
      </c>
      <c r="U999">
        <v>20</v>
      </c>
      <c r="V999">
        <f>marketing_campaign[[#This Row],[MntGoldProds]]+marketing_campaign[[#This Row],[MntSweetProducts]]+marketing_campaign[[#This Row],[MntFishProducts]]+marketing_campaign[[#This Row],[MntMeatProducts]]+marketing_campaign[[#This Row],[MntFruits]]+marketing_campaign[[#This Row],[MntWines]]</f>
        <v>89</v>
      </c>
      <c r="W999">
        <v>3</v>
      </c>
      <c r="X999">
        <v>2</v>
      </c>
      <c r="Y999">
        <v>1</v>
      </c>
      <c r="Z999">
        <v>3</v>
      </c>
      <c r="AA999">
        <f t="shared" si="31"/>
        <v>9</v>
      </c>
      <c r="AB999" t="str" cm="1">
        <f t="array" ref="AB999">_xlfn.IFS(AND(AA999&gt;=0,AA999&lt;=15),"low purchase",AND(AA999&gt;=16,AA999&lt;=30),"mid purchase",AA999&gt;=31,"high purchase")</f>
        <v>low purchase</v>
      </c>
      <c r="AC999">
        <v>5</v>
      </c>
      <c r="AD999" t="str">
        <f>IF(marketing_campaign[[#This Row],[NumWebVisitsMonth]]&gt;=5.3,"higher_webvists","lower_webvisits")</f>
        <v>lower_webvisits</v>
      </c>
      <c r="AE999">
        <v>0</v>
      </c>
      <c r="AF999">
        <v>0</v>
      </c>
      <c r="AG999">
        <v>0</v>
      </c>
      <c r="AH999">
        <v>0</v>
      </c>
      <c r="AI999">
        <v>0</v>
      </c>
      <c r="AJ999">
        <v>0</v>
      </c>
      <c r="AK999">
        <v>3</v>
      </c>
      <c r="AL999">
        <v>11</v>
      </c>
      <c r="AM999">
        <v>0</v>
      </c>
      <c r="AN999">
        <f>marketing_campaign[[#This Row],[AcceptedCmp2]]+marketing_campaign[[#This Row],[AcceptedCmp1]]+marketing_campaign[[#This Row],[AcceptedCmp5]]+marketing_campaign[[#This Row],[AcceptedCmp4]]+marketing_campaign[[#This Row],[AcceptedCmp3]]+marketing_campaign[[#This Row],[Response]]</f>
        <v>0</v>
      </c>
      <c r="AO999" t="str" cm="1">
        <f t="array" ref="AO99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00" spans="1:41" x14ac:dyDescent="0.35">
      <c r="A1000">
        <v>1212</v>
      </c>
      <c r="B1000">
        <v>1973</v>
      </c>
      <c r="C1000">
        <f t="shared" ca="1" si="30"/>
        <v>53</v>
      </c>
      <c r="D1000" t="str" cm="1">
        <f t="array" aca="1" ref="D100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00" t="s">
        <v>29</v>
      </c>
      <c r="F1000" t="s">
        <v>33</v>
      </c>
      <c r="G1000" cm="1">
        <f t="array" ref="G1000">_xlfn.IFS(marketing_campaign[[#This Row],[Marital_Status]]="Single",K1000+L1000+1,marketing_campaign[[#This Row],[Marital_Status]]="Together",K1000+L1000+2,marketing_campaign[[#This Row],[Marital_Status]]="Alone",K1000+L1000+1,marketing_campaign[[#This Row],[Marital_Status]]="Married",K1000+L1000+2,marketing_campaign[[#This Row],[Marital_Status]]="Divorced",K1000+L1000+1,marketing_campaign[[#This Row],[Marital_Status]]="YOLO",K1000+L1000+1,marketing_campaign[[#This Row],[Marital_Status]]="Absurd",K1000+L1000+1,marketing_campaign[[#This Row],[Marital_Status]]="Widow",K1000+L1000+1)</f>
        <v>3</v>
      </c>
      <c r="H1000" t="str" cm="1">
        <f t="array" ref="H1000">_xlfn.IFS(marketing_campaign[[#This Row],[Family_size]]=1,"Family_with_one_child",marketing_campaign[[#This Row],[Family_size]]&gt;1,"Family_with_more_children")</f>
        <v>Family_with_more_children</v>
      </c>
      <c r="I1000">
        <v>52845</v>
      </c>
      <c r="J1000" t="str">
        <f>IF(marketing_campaign[[#This Row],[Income]]&gt;=Sheet21!B1050,"high_income","low_income")</f>
        <v>high_income</v>
      </c>
      <c r="K1000">
        <v>1</v>
      </c>
      <c r="L1000">
        <v>0</v>
      </c>
      <c r="M1000" s="1">
        <v>41499</v>
      </c>
      <c r="N1000">
        <v>7</v>
      </c>
      <c r="O1000" t="str" cm="1">
        <f t="array" ref="O1000">_xlfn.IFS(AND(marketing_campaign[[#This Row],[Recency]]&gt;=0,marketing_campaign[[#This Row],[Recency]]&lt;=14),"Early Recency",AND(marketing_campaign[[#This Row],[Recency]]&gt;=15,marketing_campaign[[#This Row],[Recency]]&lt;=31),"Mid-Recency",marketing_campaign[[#This Row],[Recency]]&gt;=32,"high Recency")</f>
        <v>Early Recency</v>
      </c>
      <c r="P1000">
        <v>384</v>
      </c>
      <c r="Q1000">
        <v>25</v>
      </c>
      <c r="R1000">
        <v>292</v>
      </c>
      <c r="S1000">
        <v>130</v>
      </c>
      <c r="T1000">
        <v>41</v>
      </c>
      <c r="U1000">
        <v>64</v>
      </c>
      <c r="V1000">
        <f>marketing_campaign[[#This Row],[MntGoldProds]]+marketing_campaign[[#This Row],[MntSweetProducts]]+marketing_campaign[[#This Row],[MntFishProducts]]+marketing_campaign[[#This Row],[MntMeatProducts]]+marketing_campaign[[#This Row],[MntFruits]]+marketing_campaign[[#This Row],[MntWines]]</f>
        <v>936</v>
      </c>
      <c r="W1000">
        <v>3</v>
      </c>
      <c r="X1000">
        <v>8</v>
      </c>
      <c r="Y1000">
        <v>8</v>
      </c>
      <c r="Z1000">
        <v>6</v>
      </c>
      <c r="AA1000">
        <f t="shared" si="31"/>
        <v>25</v>
      </c>
      <c r="AB1000" t="str" cm="1">
        <f t="array" ref="AB1000">_xlfn.IFS(AND(AA1000&gt;=0,AA1000&lt;=15),"low purchase",AND(AA1000&gt;=16,AA1000&lt;=30),"mid purchase",AA1000&gt;=31,"high purchase")</f>
        <v>mid purchase</v>
      </c>
      <c r="AC1000">
        <v>6</v>
      </c>
      <c r="AD1000" t="str">
        <f>IF(marketing_campaign[[#This Row],[NumWebVisitsMonth]]&gt;=5.3,"higher_webvists","lower_webvisits")</f>
        <v>higher_webvists</v>
      </c>
      <c r="AE1000">
        <v>1</v>
      </c>
      <c r="AF1000">
        <v>0</v>
      </c>
      <c r="AG1000">
        <v>0</v>
      </c>
      <c r="AH1000">
        <v>0</v>
      </c>
      <c r="AI1000">
        <v>0</v>
      </c>
      <c r="AJ1000">
        <v>0</v>
      </c>
      <c r="AK1000">
        <v>3</v>
      </c>
      <c r="AL1000">
        <v>11</v>
      </c>
      <c r="AM1000">
        <v>0</v>
      </c>
      <c r="AN1000">
        <f>marketing_campaign[[#This Row],[AcceptedCmp2]]+marketing_campaign[[#This Row],[AcceptedCmp1]]+marketing_campaign[[#This Row],[AcceptedCmp5]]+marketing_campaign[[#This Row],[AcceptedCmp4]]+marketing_campaign[[#This Row],[AcceptedCmp3]]+marketing_campaign[[#This Row],[Response]]</f>
        <v>1</v>
      </c>
      <c r="AO1000" t="str" cm="1">
        <f t="array" ref="AO100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001" spans="1:41" x14ac:dyDescent="0.35">
      <c r="A1001">
        <v>9097</v>
      </c>
      <c r="B1001">
        <v>1956</v>
      </c>
      <c r="C1001">
        <f t="shared" ca="1" si="30"/>
        <v>70</v>
      </c>
      <c r="D1001" t="str" cm="1">
        <f t="array" aca="1" ref="D100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01" t="s">
        <v>29</v>
      </c>
      <c r="F1001" t="s">
        <v>35</v>
      </c>
      <c r="G1001" cm="1">
        <f t="array" ref="G1001">_xlfn.IFS(marketing_campaign[[#This Row],[Marital_Status]]="Single",K1001+L1001+1,marketing_campaign[[#This Row],[Marital_Status]]="Together",K1001+L1001+2,marketing_campaign[[#This Row],[Marital_Status]]="Alone",K1001+L1001+1,marketing_campaign[[#This Row],[Marital_Status]]="Married",K1001+L1001+2,marketing_campaign[[#This Row],[Marital_Status]]="Divorced",K1001+L1001+1,marketing_campaign[[#This Row],[Marital_Status]]="YOLO",K1001+L1001+1,marketing_campaign[[#This Row],[Marital_Status]]="Absurd",K1001+L1001+1,marketing_campaign[[#This Row],[Marital_Status]]="Widow",K1001+L1001+1)</f>
        <v>2</v>
      </c>
      <c r="H1001" t="str" cm="1">
        <f t="array" ref="H1001">_xlfn.IFS(marketing_campaign[[#This Row],[Family_size]]=1,"Family_with_one_child",marketing_campaign[[#This Row],[Family_size]]&gt;1,"Family_with_more_children")</f>
        <v>Family_with_more_children</v>
      </c>
      <c r="I1001">
        <v>46086</v>
      </c>
      <c r="J1001" t="str">
        <f>IF(marketing_campaign[[#This Row],[Income]]&gt;=Sheet21!B1051,"high_income","low_income")</f>
        <v>high_income</v>
      </c>
      <c r="K1001">
        <v>0</v>
      </c>
      <c r="L1001">
        <v>1</v>
      </c>
      <c r="M1001" s="1">
        <v>41581</v>
      </c>
      <c r="N1001">
        <v>34</v>
      </c>
      <c r="O1001" t="str" cm="1">
        <f t="array" ref="O1001">_xlfn.IFS(AND(marketing_campaign[[#This Row],[Recency]]&gt;=0,marketing_campaign[[#This Row],[Recency]]&lt;=14),"Early Recency",AND(marketing_campaign[[#This Row],[Recency]]&gt;=15,marketing_campaign[[#This Row],[Recency]]&lt;=31),"Mid-Recency",marketing_campaign[[#This Row],[Recency]]&gt;=32,"high Recency")</f>
        <v>high Recency</v>
      </c>
      <c r="P1001">
        <v>244</v>
      </c>
      <c r="Q1001">
        <v>8</v>
      </c>
      <c r="R1001">
        <v>32</v>
      </c>
      <c r="S1001">
        <v>7</v>
      </c>
      <c r="T1001">
        <v>2</v>
      </c>
      <c r="U1001">
        <v>50</v>
      </c>
      <c r="V1001">
        <f>marketing_campaign[[#This Row],[MntGoldProds]]+marketing_campaign[[#This Row],[MntSweetProducts]]+marketing_campaign[[#This Row],[MntFishProducts]]+marketing_campaign[[#This Row],[MntMeatProducts]]+marketing_campaign[[#This Row],[MntFruits]]+marketing_campaign[[#This Row],[MntWines]]</f>
        <v>343</v>
      </c>
      <c r="W1001">
        <v>4</v>
      </c>
      <c r="X1001">
        <v>3</v>
      </c>
      <c r="Y1001">
        <v>1</v>
      </c>
      <c r="Z1001">
        <v>8</v>
      </c>
      <c r="AA1001">
        <f t="shared" si="31"/>
        <v>16</v>
      </c>
      <c r="AB1001" t="str" cm="1">
        <f t="array" ref="AB1001">_xlfn.IFS(AND(AA1001&gt;=0,AA1001&lt;=15),"low purchase",AND(AA1001&gt;=16,AA1001&lt;=30),"mid purchase",AA1001&gt;=31,"high purchase")</f>
        <v>mid purchase</v>
      </c>
      <c r="AC1001">
        <v>4</v>
      </c>
      <c r="AD1001" t="str">
        <f>IF(marketing_campaign[[#This Row],[NumWebVisitsMonth]]&gt;=5.3,"higher_webvists","lower_webvisits")</f>
        <v>lower_webvisits</v>
      </c>
      <c r="AE1001">
        <v>0</v>
      </c>
      <c r="AF1001">
        <v>0</v>
      </c>
      <c r="AG1001">
        <v>0</v>
      </c>
      <c r="AH1001">
        <v>0</v>
      </c>
      <c r="AI1001">
        <v>0</v>
      </c>
      <c r="AJ1001">
        <v>0</v>
      </c>
      <c r="AK1001">
        <v>3</v>
      </c>
      <c r="AL1001">
        <v>11</v>
      </c>
      <c r="AM1001">
        <v>0</v>
      </c>
      <c r="AN1001">
        <f>marketing_campaign[[#This Row],[AcceptedCmp2]]+marketing_campaign[[#This Row],[AcceptedCmp1]]+marketing_campaign[[#This Row],[AcceptedCmp5]]+marketing_campaign[[#This Row],[AcceptedCmp4]]+marketing_campaign[[#This Row],[AcceptedCmp3]]+marketing_campaign[[#This Row],[Response]]</f>
        <v>0</v>
      </c>
      <c r="AO1001" t="str" cm="1">
        <f t="array" ref="AO100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02" spans="1:41" x14ac:dyDescent="0.35">
      <c r="A1002">
        <v>10473</v>
      </c>
      <c r="B1002">
        <v>1956</v>
      </c>
      <c r="C1002">
        <f t="shared" ca="1" si="30"/>
        <v>70</v>
      </c>
      <c r="D1002" t="str" cm="1">
        <f t="array" aca="1" ref="D100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02" t="s">
        <v>32</v>
      </c>
      <c r="F1002" t="s">
        <v>38</v>
      </c>
      <c r="G1002" cm="1">
        <f t="array" ref="G1002">_xlfn.IFS(marketing_campaign[[#This Row],[Marital_Status]]="Single",K1002+L1002+1,marketing_campaign[[#This Row],[Marital_Status]]="Together",K1002+L1002+2,marketing_campaign[[#This Row],[Marital_Status]]="Alone",K1002+L1002+1,marketing_campaign[[#This Row],[Marital_Status]]="Married",K1002+L1002+2,marketing_campaign[[#This Row],[Marital_Status]]="Divorced",K1002+L1002+1,marketing_campaign[[#This Row],[Marital_Status]]="YOLO",K1002+L1002+1,marketing_campaign[[#This Row],[Marital_Status]]="Absurd",K1002+L1002+1,marketing_campaign[[#This Row],[Marital_Status]]="Widow",K1002+L1002+1)</f>
        <v>2</v>
      </c>
      <c r="H1002" t="str" cm="1">
        <f t="array" ref="H1002">_xlfn.IFS(marketing_campaign[[#This Row],[Family_size]]=1,"Family_with_one_child",marketing_campaign[[#This Row],[Family_size]]&gt;1,"Family_with_more_children")</f>
        <v>Family_with_more_children</v>
      </c>
      <c r="I1002">
        <v>78028</v>
      </c>
      <c r="J1002" t="str">
        <f>IF(marketing_campaign[[#This Row],[Income]]&gt;=Sheet21!B1052,"high_income","low_income")</f>
        <v>high_income</v>
      </c>
      <c r="K1002">
        <v>0</v>
      </c>
      <c r="L1002">
        <v>1</v>
      </c>
      <c r="M1002" s="1">
        <v>41162</v>
      </c>
      <c r="N1002">
        <v>38</v>
      </c>
      <c r="O1002" t="str" cm="1">
        <f t="array" ref="O1002">_xlfn.IFS(AND(marketing_campaign[[#This Row],[Recency]]&gt;=0,marketing_campaign[[#This Row],[Recency]]&lt;=14),"Early Recency",AND(marketing_campaign[[#This Row],[Recency]]&gt;=15,marketing_campaign[[#This Row],[Recency]]&lt;=31),"Mid-Recency",marketing_campaign[[#This Row],[Recency]]&gt;=32,"high Recency")</f>
        <v>high Recency</v>
      </c>
      <c r="P1002">
        <v>158</v>
      </c>
      <c r="Q1002">
        <v>19</v>
      </c>
      <c r="R1002">
        <v>288</v>
      </c>
      <c r="S1002">
        <v>25</v>
      </c>
      <c r="T1002">
        <v>0</v>
      </c>
      <c r="U1002">
        <v>38</v>
      </c>
      <c r="V1002">
        <f>marketing_campaign[[#This Row],[MntGoldProds]]+marketing_campaign[[#This Row],[MntSweetProducts]]+marketing_campaign[[#This Row],[MntFishProducts]]+marketing_campaign[[#This Row],[MntMeatProducts]]+marketing_campaign[[#This Row],[MntFruits]]+marketing_campaign[[#This Row],[MntWines]]</f>
        <v>528</v>
      </c>
      <c r="W1002">
        <v>1</v>
      </c>
      <c r="X1002">
        <v>6</v>
      </c>
      <c r="Y1002">
        <v>4</v>
      </c>
      <c r="Z1002">
        <v>9</v>
      </c>
      <c r="AA1002">
        <f t="shared" si="31"/>
        <v>20</v>
      </c>
      <c r="AB1002" t="str" cm="1">
        <f t="array" ref="AB1002">_xlfn.IFS(AND(AA1002&gt;=0,AA1002&lt;=15),"low purchase",AND(AA1002&gt;=16,AA1002&lt;=30),"mid purchase",AA1002&gt;=31,"high purchase")</f>
        <v>mid purchase</v>
      </c>
      <c r="AC1002">
        <v>7</v>
      </c>
      <c r="AD1002" t="str">
        <f>IF(marketing_campaign[[#This Row],[NumWebVisitsMonth]]&gt;=5.3,"higher_webvists","lower_webvisits")</f>
        <v>higher_webvists</v>
      </c>
      <c r="AE1002">
        <v>0</v>
      </c>
      <c r="AF1002">
        <v>1</v>
      </c>
      <c r="AG1002">
        <v>1</v>
      </c>
      <c r="AH1002">
        <v>0</v>
      </c>
      <c r="AI1002">
        <v>0</v>
      </c>
      <c r="AJ1002">
        <v>0</v>
      </c>
      <c r="AK1002">
        <v>3</v>
      </c>
      <c r="AL1002">
        <v>11</v>
      </c>
      <c r="AM1002">
        <v>1</v>
      </c>
      <c r="AN1002">
        <f>marketing_campaign[[#This Row],[AcceptedCmp2]]+marketing_campaign[[#This Row],[AcceptedCmp1]]+marketing_campaign[[#This Row],[AcceptedCmp5]]+marketing_campaign[[#This Row],[AcceptedCmp4]]+marketing_campaign[[#This Row],[AcceptedCmp3]]+marketing_campaign[[#This Row],[Response]]</f>
        <v>3</v>
      </c>
      <c r="AO1002" t="str" cm="1">
        <f t="array" ref="AO100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3/5 campaign accepted</v>
      </c>
    </row>
    <row r="1003" spans="1:41" x14ac:dyDescent="0.35">
      <c r="A1003">
        <v>7962</v>
      </c>
      <c r="B1003">
        <v>1987</v>
      </c>
      <c r="C1003">
        <f t="shared" ca="1" si="30"/>
        <v>39</v>
      </c>
      <c r="D1003" t="str" cm="1">
        <f t="array" aca="1" ref="D100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003" t="s">
        <v>32</v>
      </c>
      <c r="F1003" t="s">
        <v>30</v>
      </c>
      <c r="G1003" cm="1">
        <f t="array" ref="G1003">_xlfn.IFS(marketing_campaign[[#This Row],[Marital_Status]]="Single",K1003+L1003+1,marketing_campaign[[#This Row],[Marital_Status]]="Together",K1003+L1003+2,marketing_campaign[[#This Row],[Marital_Status]]="Alone",K1003+L1003+1,marketing_campaign[[#This Row],[Marital_Status]]="Married",K1003+L1003+2,marketing_campaign[[#This Row],[Marital_Status]]="Divorced",K1003+L1003+1,marketing_campaign[[#This Row],[Marital_Status]]="YOLO",K1003+L1003+1,marketing_campaign[[#This Row],[Marital_Status]]="Absurd",K1003+L1003+1,marketing_campaign[[#This Row],[Marital_Status]]="Widow",K1003+L1003+1)</f>
        <v>1</v>
      </c>
      <c r="H1003" t="str" cm="1">
        <f t="array" ref="H1003">_xlfn.IFS(marketing_campaign[[#This Row],[Family_size]]=1,"Family_with_one_child",marketing_campaign[[#This Row],[Family_size]]&gt;1,"Family_with_more_children")</f>
        <v>Family_with_one_child</v>
      </c>
      <c r="I1003">
        <v>95169</v>
      </c>
      <c r="J1003" t="str">
        <f>IF(marketing_campaign[[#This Row],[Income]]&gt;=Sheet21!B1053,"high_income","low_income")</f>
        <v>high_income</v>
      </c>
      <c r="K1003">
        <v>0</v>
      </c>
      <c r="L1003">
        <v>0</v>
      </c>
      <c r="M1003" s="1">
        <v>41556</v>
      </c>
      <c r="N1003">
        <v>1</v>
      </c>
      <c r="O1003" t="str" cm="1">
        <f t="array" ref="O1003">_xlfn.IFS(AND(marketing_campaign[[#This Row],[Recency]]&gt;=0,marketing_campaign[[#This Row],[Recency]]&lt;=14),"Early Recency",AND(marketing_campaign[[#This Row],[Recency]]&gt;=15,marketing_campaign[[#This Row],[Recency]]&lt;=31),"Mid-Recency",marketing_campaign[[#This Row],[Recency]]&gt;=32,"high Recency")</f>
        <v>Early Recency</v>
      </c>
      <c r="P1003">
        <v>1285</v>
      </c>
      <c r="Q1003">
        <v>21</v>
      </c>
      <c r="R1003">
        <v>449</v>
      </c>
      <c r="S1003">
        <v>106</v>
      </c>
      <c r="T1003">
        <v>20</v>
      </c>
      <c r="U1003">
        <v>20</v>
      </c>
      <c r="V1003">
        <f>marketing_campaign[[#This Row],[MntGoldProds]]+marketing_campaign[[#This Row],[MntSweetProducts]]+marketing_campaign[[#This Row],[MntFishProducts]]+marketing_campaign[[#This Row],[MntMeatProducts]]+marketing_campaign[[#This Row],[MntFruits]]+marketing_campaign[[#This Row],[MntWines]]</f>
        <v>1901</v>
      </c>
      <c r="W1003">
        <v>1</v>
      </c>
      <c r="X1003">
        <v>4</v>
      </c>
      <c r="Y1003">
        <v>3</v>
      </c>
      <c r="Z1003">
        <v>4</v>
      </c>
      <c r="AA1003">
        <f t="shared" si="31"/>
        <v>12</v>
      </c>
      <c r="AB1003" t="str" cm="1">
        <f t="array" ref="AB1003">_xlfn.IFS(AND(AA1003&gt;=0,AA1003&lt;=15),"low purchase",AND(AA1003&gt;=16,AA1003&lt;=30),"mid purchase",AA1003&gt;=31,"high purchase")</f>
        <v>low purchase</v>
      </c>
      <c r="AC1003">
        <v>1</v>
      </c>
      <c r="AD1003" t="str">
        <f>IF(marketing_campaign[[#This Row],[NumWebVisitsMonth]]&gt;=5.3,"higher_webvists","lower_webvisits")</f>
        <v>lower_webvisits</v>
      </c>
      <c r="AE1003">
        <v>0</v>
      </c>
      <c r="AF1003">
        <v>0</v>
      </c>
      <c r="AG1003">
        <v>1</v>
      </c>
      <c r="AH1003">
        <v>1</v>
      </c>
      <c r="AI1003">
        <v>0</v>
      </c>
      <c r="AJ1003">
        <v>0</v>
      </c>
      <c r="AK1003">
        <v>3</v>
      </c>
      <c r="AL1003">
        <v>11</v>
      </c>
      <c r="AM1003">
        <v>1</v>
      </c>
      <c r="AN1003">
        <f>marketing_campaign[[#This Row],[AcceptedCmp2]]+marketing_campaign[[#This Row],[AcceptedCmp1]]+marketing_campaign[[#This Row],[AcceptedCmp5]]+marketing_campaign[[#This Row],[AcceptedCmp4]]+marketing_campaign[[#This Row],[AcceptedCmp3]]+marketing_campaign[[#This Row],[Response]]</f>
        <v>3</v>
      </c>
      <c r="AO1003" t="str" cm="1">
        <f t="array" ref="AO100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3/5 campaign accepted</v>
      </c>
    </row>
    <row r="1004" spans="1:41" x14ac:dyDescent="0.35">
      <c r="A1004">
        <v>9984</v>
      </c>
      <c r="B1004">
        <v>1981</v>
      </c>
      <c r="C1004">
        <f t="shared" ca="1" si="30"/>
        <v>45</v>
      </c>
      <c r="D1004" t="str" cm="1">
        <f t="array" aca="1" ref="D100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004" t="s">
        <v>37</v>
      </c>
      <c r="F1004" t="s">
        <v>33</v>
      </c>
      <c r="G1004" cm="1">
        <f t="array" ref="G1004">_xlfn.IFS(marketing_campaign[[#This Row],[Marital_Status]]="Single",K1004+L1004+1,marketing_campaign[[#This Row],[Marital_Status]]="Together",K1004+L1004+2,marketing_campaign[[#This Row],[Marital_Status]]="Alone",K1004+L1004+1,marketing_campaign[[#This Row],[Marital_Status]]="Married",K1004+L1004+2,marketing_campaign[[#This Row],[Marital_Status]]="Divorced",K1004+L1004+1,marketing_campaign[[#This Row],[Marital_Status]]="YOLO",K1004+L1004+1,marketing_campaign[[#This Row],[Marital_Status]]="Absurd",K1004+L1004+1,marketing_campaign[[#This Row],[Marital_Status]]="Widow",K1004+L1004+1)</f>
        <v>4</v>
      </c>
      <c r="H1004" t="str" cm="1">
        <f t="array" ref="H1004">_xlfn.IFS(marketing_campaign[[#This Row],[Family_size]]=1,"Family_with_one_child",marketing_campaign[[#This Row],[Family_size]]&gt;1,"Family_with_more_children")</f>
        <v>Family_with_more_children</v>
      </c>
      <c r="I1004">
        <v>56337</v>
      </c>
      <c r="J1004" t="str">
        <f>IF(marketing_campaign[[#This Row],[Income]]&gt;=Sheet21!B1054,"high_income","low_income")</f>
        <v>high_income</v>
      </c>
      <c r="K1004">
        <v>1</v>
      </c>
      <c r="L1004">
        <v>1</v>
      </c>
      <c r="M1004" s="1">
        <v>41360</v>
      </c>
      <c r="N1004">
        <v>25</v>
      </c>
      <c r="O1004" t="str" cm="1">
        <f t="array" ref="O1004">_xlfn.IFS(AND(marketing_campaign[[#This Row],[Recency]]&gt;=0,marketing_campaign[[#This Row],[Recency]]&lt;=14),"Early Recency",AND(marketing_campaign[[#This Row],[Recency]]&gt;=15,marketing_campaign[[#This Row],[Recency]]&lt;=31),"Mid-Recency",marketing_campaign[[#This Row],[Recency]]&gt;=32,"high Recency")</f>
        <v>Mid-Recency</v>
      </c>
      <c r="P1004">
        <v>349</v>
      </c>
      <c r="Q1004">
        <v>16</v>
      </c>
      <c r="R1004">
        <v>144</v>
      </c>
      <c r="S1004">
        <v>28</v>
      </c>
      <c r="T1004">
        <v>5</v>
      </c>
      <c r="U1004">
        <v>182</v>
      </c>
      <c r="V1004">
        <f>marketing_campaign[[#This Row],[MntGoldProds]]+marketing_campaign[[#This Row],[MntSweetProducts]]+marketing_campaign[[#This Row],[MntFishProducts]]+marketing_campaign[[#This Row],[MntMeatProducts]]+marketing_campaign[[#This Row],[MntFruits]]+marketing_campaign[[#This Row],[MntWines]]</f>
        <v>724</v>
      </c>
      <c r="W1004">
        <v>5</v>
      </c>
      <c r="X1004">
        <v>8</v>
      </c>
      <c r="Y1004">
        <v>5</v>
      </c>
      <c r="Z1004">
        <v>4</v>
      </c>
      <c r="AA1004">
        <f t="shared" si="31"/>
        <v>22</v>
      </c>
      <c r="AB1004" t="str" cm="1">
        <f t="array" ref="AB1004">_xlfn.IFS(AND(AA1004&gt;=0,AA1004&lt;=15),"low purchase",AND(AA1004&gt;=16,AA1004&lt;=30),"mid purchase",AA1004&gt;=31,"high purchase")</f>
        <v>mid purchase</v>
      </c>
      <c r="AC1004">
        <v>8</v>
      </c>
      <c r="AD1004" t="str">
        <f>IF(marketing_campaign[[#This Row],[NumWebVisitsMonth]]&gt;=5.3,"higher_webvists","lower_webvisits")</f>
        <v>higher_webvists</v>
      </c>
      <c r="AE1004">
        <v>1</v>
      </c>
      <c r="AF1004">
        <v>0</v>
      </c>
      <c r="AG1004">
        <v>0</v>
      </c>
      <c r="AH1004">
        <v>1</v>
      </c>
      <c r="AI1004">
        <v>0</v>
      </c>
      <c r="AJ1004">
        <v>0</v>
      </c>
      <c r="AK1004">
        <v>3</v>
      </c>
      <c r="AL1004">
        <v>11</v>
      </c>
      <c r="AM1004">
        <v>1</v>
      </c>
      <c r="AN1004">
        <f>marketing_campaign[[#This Row],[AcceptedCmp2]]+marketing_campaign[[#This Row],[AcceptedCmp1]]+marketing_campaign[[#This Row],[AcceptedCmp5]]+marketing_campaign[[#This Row],[AcceptedCmp4]]+marketing_campaign[[#This Row],[AcceptedCmp3]]+marketing_campaign[[#This Row],[Response]]</f>
        <v>3</v>
      </c>
      <c r="AO1004" t="str" cm="1">
        <f t="array" ref="AO100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3/5 campaign accepted</v>
      </c>
    </row>
    <row r="1005" spans="1:41" x14ac:dyDescent="0.35">
      <c r="A1005">
        <v>5527</v>
      </c>
      <c r="B1005">
        <v>1987</v>
      </c>
      <c r="C1005">
        <f t="shared" ca="1" si="30"/>
        <v>39</v>
      </c>
      <c r="D1005" t="str" cm="1">
        <f t="array" aca="1" ref="D100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005" t="s">
        <v>29</v>
      </c>
      <c r="F1005" t="s">
        <v>31</v>
      </c>
      <c r="G1005" cm="1">
        <f t="array" ref="G1005">_xlfn.IFS(marketing_campaign[[#This Row],[Marital_Status]]="Single",K1005+L1005+1,marketing_campaign[[#This Row],[Marital_Status]]="Together",K1005+L1005+2,marketing_campaign[[#This Row],[Marital_Status]]="Alone",K1005+L1005+1,marketing_campaign[[#This Row],[Marital_Status]]="Married",K1005+L1005+2,marketing_campaign[[#This Row],[Marital_Status]]="Divorced",K1005+L1005+1,marketing_campaign[[#This Row],[Marital_Status]]="YOLO",K1005+L1005+1,marketing_campaign[[#This Row],[Marital_Status]]="Absurd",K1005+L1005+1,marketing_campaign[[#This Row],[Marital_Status]]="Widow",K1005+L1005+1)</f>
        <v>3</v>
      </c>
      <c r="H1005" t="str" cm="1">
        <f t="array" ref="H1005">_xlfn.IFS(marketing_campaign[[#This Row],[Family_size]]=1,"Family_with_one_child",marketing_campaign[[#This Row],[Family_size]]&gt;1,"Family_with_more_children")</f>
        <v>Family_with_more_children</v>
      </c>
      <c r="I1005">
        <v>22434</v>
      </c>
      <c r="J1005" t="str">
        <f>IF(marketing_campaign[[#This Row],[Income]]&gt;=Sheet21!B1055,"high_income","low_income")</f>
        <v>high_income</v>
      </c>
      <c r="K1005">
        <v>1</v>
      </c>
      <c r="L1005">
        <v>0</v>
      </c>
      <c r="M1005" s="1">
        <v>41318</v>
      </c>
      <c r="N1005">
        <v>25</v>
      </c>
      <c r="O1005" t="str" cm="1">
        <f t="array" ref="O1005">_xlfn.IFS(AND(marketing_campaign[[#This Row],[Recency]]&gt;=0,marketing_campaign[[#This Row],[Recency]]&lt;=14),"Early Recency",AND(marketing_campaign[[#This Row],[Recency]]&gt;=15,marketing_campaign[[#This Row],[Recency]]&lt;=31),"Mid-Recency",marketing_campaign[[#This Row],[Recency]]&gt;=32,"high Recency")</f>
        <v>Mid-Recency</v>
      </c>
      <c r="P1005">
        <v>4</v>
      </c>
      <c r="Q1005">
        <v>12</v>
      </c>
      <c r="R1005">
        <v>11</v>
      </c>
      <c r="S1005">
        <v>3</v>
      </c>
      <c r="T1005">
        <v>13</v>
      </c>
      <c r="U1005">
        <v>15</v>
      </c>
      <c r="V1005">
        <f>marketing_campaign[[#This Row],[MntGoldProds]]+marketing_campaign[[#This Row],[MntSweetProducts]]+marketing_campaign[[#This Row],[MntFishProducts]]+marketing_campaign[[#This Row],[MntMeatProducts]]+marketing_campaign[[#This Row],[MntFruits]]+marketing_campaign[[#This Row],[MntWines]]</f>
        <v>58</v>
      </c>
      <c r="W1005">
        <v>2</v>
      </c>
      <c r="X1005">
        <v>2</v>
      </c>
      <c r="Y1005">
        <v>0</v>
      </c>
      <c r="Z1005">
        <v>3</v>
      </c>
      <c r="AA1005">
        <f t="shared" si="31"/>
        <v>7</v>
      </c>
      <c r="AB1005" t="str" cm="1">
        <f t="array" ref="AB1005">_xlfn.IFS(AND(AA1005&gt;=0,AA1005&lt;=15),"low purchase",AND(AA1005&gt;=16,AA1005&lt;=30),"mid purchase",AA1005&gt;=31,"high purchase")</f>
        <v>low purchase</v>
      </c>
      <c r="AC1005">
        <v>8</v>
      </c>
      <c r="AD1005" t="str">
        <f>IF(marketing_campaign[[#This Row],[NumWebVisitsMonth]]&gt;=5.3,"higher_webvists","lower_webvisits")</f>
        <v>higher_webvists</v>
      </c>
      <c r="AE1005">
        <v>0</v>
      </c>
      <c r="AF1005">
        <v>0</v>
      </c>
      <c r="AG1005">
        <v>0</v>
      </c>
      <c r="AH1005">
        <v>0</v>
      </c>
      <c r="AI1005">
        <v>0</v>
      </c>
      <c r="AJ1005">
        <v>0</v>
      </c>
      <c r="AK1005">
        <v>3</v>
      </c>
      <c r="AL1005">
        <v>11</v>
      </c>
      <c r="AM1005">
        <v>0</v>
      </c>
      <c r="AN1005">
        <f>marketing_campaign[[#This Row],[AcceptedCmp2]]+marketing_campaign[[#This Row],[AcceptedCmp1]]+marketing_campaign[[#This Row],[AcceptedCmp5]]+marketing_campaign[[#This Row],[AcceptedCmp4]]+marketing_campaign[[#This Row],[AcceptedCmp3]]+marketing_campaign[[#This Row],[Response]]</f>
        <v>0</v>
      </c>
      <c r="AO1005" t="str" cm="1">
        <f t="array" ref="AO100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06" spans="1:41" x14ac:dyDescent="0.35">
      <c r="A1006">
        <v>6374</v>
      </c>
      <c r="B1006">
        <v>1954</v>
      </c>
      <c r="C1006">
        <f t="shared" ca="1" si="30"/>
        <v>72</v>
      </c>
      <c r="D1006" t="str" cm="1">
        <f t="array" aca="1" ref="D100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06" t="s">
        <v>32</v>
      </c>
      <c r="F1006" t="s">
        <v>33</v>
      </c>
      <c r="G1006" cm="1">
        <f t="array" ref="G1006">_xlfn.IFS(marketing_campaign[[#This Row],[Marital_Status]]="Single",K1006+L1006+1,marketing_campaign[[#This Row],[Marital_Status]]="Together",K1006+L1006+2,marketing_campaign[[#This Row],[Marital_Status]]="Alone",K1006+L1006+1,marketing_campaign[[#This Row],[Marital_Status]]="Married",K1006+L1006+2,marketing_campaign[[#This Row],[Marital_Status]]="Divorced",K1006+L1006+1,marketing_campaign[[#This Row],[Marital_Status]]="YOLO",K1006+L1006+1,marketing_campaign[[#This Row],[Marital_Status]]="Absurd",K1006+L1006+1,marketing_campaign[[#This Row],[Marital_Status]]="Widow",K1006+L1006+1)</f>
        <v>3</v>
      </c>
      <c r="H1006" t="str" cm="1">
        <f t="array" ref="H1006">_xlfn.IFS(marketing_campaign[[#This Row],[Family_size]]=1,"Family_with_one_child",marketing_campaign[[#This Row],[Family_size]]&gt;1,"Family_with_more_children")</f>
        <v>Family_with_more_children</v>
      </c>
      <c r="I1006">
        <v>36930</v>
      </c>
      <c r="J1006" t="str">
        <f>IF(marketing_campaign[[#This Row],[Income]]&gt;=Sheet21!B1056,"high_income","low_income")</f>
        <v>high_income</v>
      </c>
      <c r="K1006">
        <v>0</v>
      </c>
      <c r="L1006">
        <v>1</v>
      </c>
      <c r="M1006" s="1">
        <v>41411</v>
      </c>
      <c r="N1006">
        <v>50</v>
      </c>
      <c r="O1006" t="str" cm="1">
        <f t="array" ref="O1006">_xlfn.IFS(AND(marketing_campaign[[#This Row],[Recency]]&gt;=0,marketing_campaign[[#This Row],[Recency]]&lt;=14),"Early Recency",AND(marketing_campaign[[#This Row],[Recency]]&gt;=15,marketing_campaign[[#This Row],[Recency]]&lt;=31),"Mid-Recency",marketing_campaign[[#This Row],[Recency]]&gt;=32,"high Recency")</f>
        <v>high Recency</v>
      </c>
      <c r="P1006">
        <v>223</v>
      </c>
      <c r="Q1006">
        <v>2</v>
      </c>
      <c r="R1006">
        <v>31</v>
      </c>
      <c r="S1006">
        <v>0</v>
      </c>
      <c r="T1006">
        <v>2</v>
      </c>
      <c r="U1006">
        <v>39</v>
      </c>
      <c r="V1006">
        <f>marketing_campaign[[#This Row],[MntGoldProds]]+marketing_campaign[[#This Row],[MntSweetProducts]]+marketing_campaign[[#This Row],[MntFishProducts]]+marketing_campaign[[#This Row],[MntMeatProducts]]+marketing_campaign[[#This Row],[MntFruits]]+marketing_campaign[[#This Row],[MntWines]]</f>
        <v>297</v>
      </c>
      <c r="W1006">
        <v>5</v>
      </c>
      <c r="X1006">
        <v>5</v>
      </c>
      <c r="Y1006">
        <v>2</v>
      </c>
      <c r="Z1006">
        <v>4</v>
      </c>
      <c r="AA1006">
        <f t="shared" si="31"/>
        <v>16</v>
      </c>
      <c r="AB1006" t="str" cm="1">
        <f t="array" ref="AB1006">_xlfn.IFS(AND(AA1006&gt;=0,AA1006&lt;=15),"low purchase",AND(AA1006&gt;=16,AA1006&lt;=30),"mid purchase",AA1006&gt;=31,"high purchase")</f>
        <v>mid purchase</v>
      </c>
      <c r="AC1006">
        <v>8</v>
      </c>
      <c r="AD1006" t="str">
        <f>IF(marketing_campaign[[#This Row],[NumWebVisitsMonth]]&gt;=5.3,"higher_webvists","lower_webvisits")</f>
        <v>higher_webvists</v>
      </c>
      <c r="AE1006">
        <v>0</v>
      </c>
      <c r="AF1006">
        <v>0</v>
      </c>
      <c r="AG1006">
        <v>0</v>
      </c>
      <c r="AH1006">
        <v>0</v>
      </c>
      <c r="AI1006">
        <v>0</v>
      </c>
      <c r="AJ1006">
        <v>0</v>
      </c>
      <c r="AK1006">
        <v>3</v>
      </c>
      <c r="AL1006">
        <v>11</v>
      </c>
      <c r="AM1006">
        <v>0</v>
      </c>
      <c r="AN1006">
        <f>marketing_campaign[[#This Row],[AcceptedCmp2]]+marketing_campaign[[#This Row],[AcceptedCmp1]]+marketing_campaign[[#This Row],[AcceptedCmp5]]+marketing_campaign[[#This Row],[AcceptedCmp4]]+marketing_campaign[[#This Row],[AcceptedCmp3]]+marketing_campaign[[#This Row],[Response]]</f>
        <v>0</v>
      </c>
      <c r="AO1006" t="str" cm="1">
        <f t="array" ref="AO100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07" spans="1:41" x14ac:dyDescent="0.35">
      <c r="A1007">
        <v>7453</v>
      </c>
      <c r="B1007">
        <v>1954</v>
      </c>
      <c r="C1007">
        <f t="shared" ca="1" si="30"/>
        <v>72</v>
      </c>
      <c r="D1007" t="str" cm="1">
        <f t="array" aca="1" ref="D100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07" t="s">
        <v>29</v>
      </c>
      <c r="F1007" t="s">
        <v>30</v>
      </c>
      <c r="G1007" cm="1">
        <f t="array" ref="G1007">_xlfn.IFS(marketing_campaign[[#This Row],[Marital_Status]]="Single",K1007+L1007+1,marketing_campaign[[#This Row],[Marital_Status]]="Together",K1007+L1007+2,marketing_campaign[[#This Row],[Marital_Status]]="Alone",K1007+L1007+1,marketing_campaign[[#This Row],[Marital_Status]]="Married",K1007+L1007+2,marketing_campaign[[#This Row],[Marital_Status]]="Divorced",K1007+L1007+1,marketing_campaign[[#This Row],[Marital_Status]]="YOLO",K1007+L1007+1,marketing_campaign[[#This Row],[Marital_Status]]="Absurd",K1007+L1007+1,marketing_campaign[[#This Row],[Marital_Status]]="Widow",K1007+L1007+1)</f>
        <v>2</v>
      </c>
      <c r="H1007" t="str" cm="1">
        <f t="array" ref="H1007">_xlfn.IFS(marketing_campaign[[#This Row],[Family_size]]=1,"Family_with_one_child",marketing_campaign[[#This Row],[Family_size]]&gt;1,"Family_with_more_children")</f>
        <v>Family_with_more_children</v>
      </c>
      <c r="I1007">
        <v>36130</v>
      </c>
      <c r="J1007" t="str">
        <f>IF(marketing_campaign[[#This Row],[Income]]&gt;=Sheet21!B1057,"high_income","low_income")</f>
        <v>high_income</v>
      </c>
      <c r="K1007">
        <v>0</v>
      </c>
      <c r="L1007">
        <v>1</v>
      </c>
      <c r="M1007" s="1">
        <v>41307</v>
      </c>
      <c r="N1007">
        <v>46</v>
      </c>
      <c r="O1007" t="str" cm="1">
        <f t="array" ref="O1007">_xlfn.IFS(AND(marketing_campaign[[#This Row],[Recency]]&gt;=0,marketing_campaign[[#This Row],[Recency]]&lt;=14),"Early Recency",AND(marketing_campaign[[#This Row],[Recency]]&gt;=15,marketing_campaign[[#This Row],[Recency]]&lt;=31),"Mid-Recency",marketing_campaign[[#This Row],[Recency]]&gt;=32,"high Recency")</f>
        <v>high Recency</v>
      </c>
      <c r="P1007">
        <v>157</v>
      </c>
      <c r="Q1007">
        <v>43</v>
      </c>
      <c r="R1007">
        <v>127</v>
      </c>
      <c r="S1007">
        <v>68</v>
      </c>
      <c r="T1007">
        <v>56</v>
      </c>
      <c r="U1007">
        <v>37</v>
      </c>
      <c r="V1007">
        <f>marketing_campaign[[#This Row],[MntGoldProds]]+marketing_campaign[[#This Row],[MntSweetProducts]]+marketing_campaign[[#This Row],[MntFishProducts]]+marketing_campaign[[#This Row],[MntMeatProducts]]+marketing_campaign[[#This Row],[MntFruits]]+marketing_campaign[[#This Row],[MntWines]]</f>
        <v>488</v>
      </c>
      <c r="W1007">
        <v>6</v>
      </c>
      <c r="X1007">
        <v>3</v>
      </c>
      <c r="Y1007">
        <v>8</v>
      </c>
      <c r="Z1007">
        <v>4</v>
      </c>
      <c r="AA1007">
        <f t="shared" si="31"/>
        <v>21</v>
      </c>
      <c r="AB1007" t="str" cm="1">
        <f t="array" ref="AB1007">_xlfn.IFS(AND(AA1007&gt;=0,AA1007&lt;=15),"low purchase",AND(AA1007&gt;=16,AA1007&lt;=30),"mid purchase",AA1007&gt;=31,"high purchase")</f>
        <v>mid purchase</v>
      </c>
      <c r="AC1007">
        <v>4</v>
      </c>
      <c r="AD1007" t="str">
        <f>IF(marketing_campaign[[#This Row],[NumWebVisitsMonth]]&gt;=5.3,"higher_webvists","lower_webvisits")</f>
        <v>lower_webvisits</v>
      </c>
      <c r="AE1007">
        <v>1</v>
      </c>
      <c r="AF1007">
        <v>0</v>
      </c>
      <c r="AG1007">
        <v>0</v>
      </c>
      <c r="AH1007">
        <v>0</v>
      </c>
      <c r="AI1007">
        <v>0</v>
      </c>
      <c r="AJ1007">
        <v>0</v>
      </c>
      <c r="AK1007">
        <v>3</v>
      </c>
      <c r="AL1007">
        <v>11</v>
      </c>
      <c r="AM1007">
        <v>1</v>
      </c>
      <c r="AN1007">
        <f>marketing_campaign[[#This Row],[AcceptedCmp2]]+marketing_campaign[[#This Row],[AcceptedCmp1]]+marketing_campaign[[#This Row],[AcceptedCmp5]]+marketing_campaign[[#This Row],[AcceptedCmp4]]+marketing_campaign[[#This Row],[AcceptedCmp3]]+marketing_campaign[[#This Row],[Response]]</f>
        <v>2</v>
      </c>
      <c r="AO1007" t="str" cm="1">
        <f t="array" ref="AO100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008" spans="1:41" x14ac:dyDescent="0.35">
      <c r="A1008">
        <v>8952</v>
      </c>
      <c r="B1008">
        <v>1953</v>
      </c>
      <c r="C1008">
        <f t="shared" ca="1" si="30"/>
        <v>73</v>
      </c>
      <c r="D1008" t="str" cm="1">
        <f t="array" aca="1" ref="D100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08" t="s">
        <v>34</v>
      </c>
      <c r="F1008" t="s">
        <v>33</v>
      </c>
      <c r="G1008" cm="1">
        <f t="array" ref="G1008">_xlfn.IFS(marketing_campaign[[#This Row],[Marital_Status]]="Single",K1008+L1008+1,marketing_campaign[[#This Row],[Marital_Status]]="Together",K1008+L1008+2,marketing_campaign[[#This Row],[Marital_Status]]="Alone",K1008+L1008+1,marketing_campaign[[#This Row],[Marital_Status]]="Married",K1008+L1008+2,marketing_campaign[[#This Row],[Marital_Status]]="Divorced",K1008+L1008+1,marketing_campaign[[#This Row],[Marital_Status]]="YOLO",K1008+L1008+1,marketing_campaign[[#This Row],[Marital_Status]]="Absurd",K1008+L1008+1,marketing_campaign[[#This Row],[Marital_Status]]="Widow",K1008+L1008+1)</f>
        <v>3</v>
      </c>
      <c r="H1008" t="str" cm="1">
        <f t="array" ref="H1008">_xlfn.IFS(marketing_campaign[[#This Row],[Family_size]]=1,"Family_with_one_child",marketing_campaign[[#This Row],[Family_size]]&gt;1,"Family_with_more_children")</f>
        <v>Family_with_more_children</v>
      </c>
      <c r="I1008">
        <v>65569</v>
      </c>
      <c r="J1008" t="str">
        <f>IF(marketing_campaign[[#This Row],[Income]]&gt;=Sheet21!B1058,"high_income","low_income")</f>
        <v>high_income</v>
      </c>
      <c r="K1008">
        <v>0</v>
      </c>
      <c r="L1008">
        <v>1</v>
      </c>
      <c r="M1008" s="1">
        <v>41218</v>
      </c>
      <c r="N1008">
        <v>96</v>
      </c>
      <c r="O1008" t="str" cm="1">
        <f t="array" ref="O1008">_xlfn.IFS(AND(marketing_campaign[[#This Row],[Recency]]&gt;=0,marketing_campaign[[#This Row],[Recency]]&lt;=14),"Early Recency",AND(marketing_campaign[[#This Row],[Recency]]&gt;=15,marketing_campaign[[#This Row],[Recency]]&lt;=31),"Mid-Recency",marketing_campaign[[#This Row],[Recency]]&gt;=32,"high Recency")</f>
        <v>high Recency</v>
      </c>
      <c r="P1008">
        <v>397</v>
      </c>
      <c r="Q1008">
        <v>46</v>
      </c>
      <c r="R1008">
        <v>288</v>
      </c>
      <c r="S1008">
        <v>20</v>
      </c>
      <c r="T1008">
        <v>38</v>
      </c>
      <c r="U1008">
        <v>70</v>
      </c>
      <c r="V1008">
        <f>marketing_campaign[[#This Row],[MntGoldProds]]+marketing_campaign[[#This Row],[MntSweetProducts]]+marketing_campaign[[#This Row],[MntFishProducts]]+marketing_campaign[[#This Row],[MntMeatProducts]]+marketing_campaign[[#This Row],[MntFruits]]+marketing_campaign[[#This Row],[MntWines]]</f>
        <v>859</v>
      </c>
      <c r="W1008">
        <v>2</v>
      </c>
      <c r="X1008">
        <v>6</v>
      </c>
      <c r="Y1008">
        <v>5</v>
      </c>
      <c r="Z1008">
        <v>10</v>
      </c>
      <c r="AA1008">
        <f t="shared" si="31"/>
        <v>23</v>
      </c>
      <c r="AB1008" t="str" cm="1">
        <f t="array" ref="AB1008">_xlfn.IFS(AND(AA1008&gt;=0,AA1008&lt;=15),"low purchase",AND(AA1008&gt;=16,AA1008&lt;=30),"mid purchase",AA1008&gt;=31,"high purchase")</f>
        <v>mid purchase</v>
      </c>
      <c r="AC1008">
        <v>3</v>
      </c>
      <c r="AD1008" t="str">
        <f>IF(marketing_campaign[[#This Row],[NumWebVisitsMonth]]&gt;=5.3,"higher_webvists","lower_webvisits")</f>
        <v>lower_webvisits</v>
      </c>
      <c r="AE1008">
        <v>0</v>
      </c>
      <c r="AF1008">
        <v>0</v>
      </c>
      <c r="AG1008">
        <v>0</v>
      </c>
      <c r="AH1008">
        <v>0</v>
      </c>
      <c r="AI1008">
        <v>0</v>
      </c>
      <c r="AJ1008">
        <v>0</v>
      </c>
      <c r="AK1008">
        <v>3</v>
      </c>
      <c r="AL1008">
        <v>11</v>
      </c>
      <c r="AM1008">
        <v>0</v>
      </c>
      <c r="AN1008">
        <f>marketing_campaign[[#This Row],[AcceptedCmp2]]+marketing_campaign[[#This Row],[AcceptedCmp1]]+marketing_campaign[[#This Row],[AcceptedCmp5]]+marketing_campaign[[#This Row],[AcceptedCmp4]]+marketing_campaign[[#This Row],[AcceptedCmp3]]+marketing_campaign[[#This Row],[Response]]</f>
        <v>0</v>
      </c>
      <c r="AO1008" t="str" cm="1">
        <f t="array" ref="AO100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09" spans="1:41" x14ac:dyDescent="0.35">
      <c r="A1009">
        <v>241</v>
      </c>
      <c r="B1009">
        <v>1952</v>
      </c>
      <c r="C1009">
        <f t="shared" ca="1" si="30"/>
        <v>74</v>
      </c>
      <c r="D1009" t="str" cm="1">
        <f t="array" aca="1" ref="D100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09" t="s">
        <v>29</v>
      </c>
      <c r="F1009" t="s">
        <v>31</v>
      </c>
      <c r="G1009" cm="1">
        <f t="array" ref="G1009">_xlfn.IFS(marketing_campaign[[#This Row],[Marital_Status]]="Single",K1009+L1009+1,marketing_campaign[[#This Row],[Marital_Status]]="Together",K1009+L1009+2,marketing_campaign[[#This Row],[Marital_Status]]="Alone",K1009+L1009+1,marketing_campaign[[#This Row],[Marital_Status]]="Married",K1009+L1009+2,marketing_campaign[[#This Row],[Marital_Status]]="Divorced",K1009+L1009+1,marketing_campaign[[#This Row],[Marital_Status]]="YOLO",K1009+L1009+1,marketing_campaign[[#This Row],[Marital_Status]]="Absurd",K1009+L1009+1,marketing_campaign[[#This Row],[Marital_Status]]="Widow",K1009+L1009+1)</f>
        <v>2</v>
      </c>
      <c r="H1009" t="str" cm="1">
        <f t="array" ref="H1009">_xlfn.IFS(marketing_campaign[[#This Row],[Family_size]]=1,"Family_with_one_child",marketing_campaign[[#This Row],[Family_size]]&gt;1,"Family_with_more_children")</f>
        <v>Family_with_more_children</v>
      </c>
      <c r="I1009">
        <v>83844</v>
      </c>
      <c r="J1009" t="str">
        <f>IF(marketing_campaign[[#This Row],[Income]]&gt;=Sheet21!B1059,"high_income","low_income")</f>
        <v>high_income</v>
      </c>
      <c r="K1009">
        <v>0</v>
      </c>
      <c r="L1009">
        <v>0</v>
      </c>
      <c r="M1009" s="1">
        <v>41406</v>
      </c>
      <c r="N1009">
        <v>57</v>
      </c>
      <c r="O1009" t="str" cm="1">
        <f t="array" ref="O1009">_xlfn.IFS(AND(marketing_campaign[[#This Row],[Recency]]&gt;=0,marketing_campaign[[#This Row],[Recency]]&lt;=14),"Early Recency",AND(marketing_campaign[[#This Row],[Recency]]&gt;=15,marketing_campaign[[#This Row],[Recency]]&lt;=31),"Mid-Recency",marketing_campaign[[#This Row],[Recency]]&gt;=32,"high Recency")</f>
        <v>high Recency</v>
      </c>
      <c r="P1009">
        <v>901</v>
      </c>
      <c r="Q1009">
        <v>31</v>
      </c>
      <c r="R1009">
        <v>345</v>
      </c>
      <c r="S1009">
        <v>75</v>
      </c>
      <c r="T1009">
        <v>31</v>
      </c>
      <c r="U1009">
        <v>191</v>
      </c>
      <c r="V1009">
        <f>marketing_campaign[[#This Row],[MntGoldProds]]+marketing_campaign[[#This Row],[MntSweetProducts]]+marketing_campaign[[#This Row],[MntFishProducts]]+marketing_campaign[[#This Row],[MntMeatProducts]]+marketing_campaign[[#This Row],[MntFruits]]+marketing_campaign[[#This Row],[MntWines]]</f>
        <v>1574</v>
      </c>
      <c r="W1009">
        <v>1</v>
      </c>
      <c r="X1009">
        <v>4</v>
      </c>
      <c r="Y1009">
        <v>4</v>
      </c>
      <c r="Z1009">
        <v>11</v>
      </c>
      <c r="AA1009">
        <f t="shared" si="31"/>
        <v>20</v>
      </c>
      <c r="AB1009" t="str" cm="1">
        <f t="array" ref="AB1009">_xlfn.IFS(AND(AA1009&gt;=0,AA1009&lt;=15),"low purchase",AND(AA1009&gt;=16,AA1009&lt;=30),"mid purchase",AA1009&gt;=31,"high purchase")</f>
        <v>mid purchase</v>
      </c>
      <c r="AC1009">
        <v>1</v>
      </c>
      <c r="AD1009" t="str">
        <f>IF(marketing_campaign[[#This Row],[NumWebVisitsMonth]]&gt;=5.3,"higher_webvists","lower_webvisits")</f>
        <v>lower_webvisits</v>
      </c>
      <c r="AE1009">
        <v>0</v>
      </c>
      <c r="AF1009">
        <v>0</v>
      </c>
      <c r="AG1009">
        <v>1</v>
      </c>
      <c r="AH1009">
        <v>0</v>
      </c>
      <c r="AI1009">
        <v>0</v>
      </c>
      <c r="AJ1009">
        <v>0</v>
      </c>
      <c r="AK1009">
        <v>3</v>
      </c>
      <c r="AL1009">
        <v>11</v>
      </c>
      <c r="AM1009">
        <v>0</v>
      </c>
      <c r="AN1009">
        <f>marketing_campaign[[#This Row],[AcceptedCmp2]]+marketing_campaign[[#This Row],[AcceptedCmp1]]+marketing_campaign[[#This Row],[AcceptedCmp5]]+marketing_campaign[[#This Row],[AcceptedCmp4]]+marketing_campaign[[#This Row],[AcceptedCmp3]]+marketing_campaign[[#This Row],[Response]]</f>
        <v>1</v>
      </c>
      <c r="AO1009" t="str" cm="1">
        <f t="array" ref="AO100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010" spans="1:41" x14ac:dyDescent="0.35">
      <c r="A1010">
        <v>8975</v>
      </c>
      <c r="B1010">
        <v>1968</v>
      </c>
      <c r="C1010">
        <f t="shared" ca="1" si="30"/>
        <v>58</v>
      </c>
      <c r="D1010" t="str" cm="1">
        <f t="array" aca="1" ref="D101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10" t="s">
        <v>29</v>
      </c>
      <c r="F1010" t="s">
        <v>33</v>
      </c>
      <c r="G1010" cm="1">
        <f t="array" ref="G1010">_xlfn.IFS(marketing_campaign[[#This Row],[Marital_Status]]="Single",K1010+L1010+1,marketing_campaign[[#This Row],[Marital_Status]]="Together",K1010+L1010+2,marketing_campaign[[#This Row],[Marital_Status]]="Alone",K1010+L1010+1,marketing_campaign[[#This Row],[Marital_Status]]="Married",K1010+L1010+2,marketing_campaign[[#This Row],[Marital_Status]]="Divorced",K1010+L1010+1,marketing_campaign[[#This Row],[Marital_Status]]="YOLO",K1010+L1010+1,marketing_campaign[[#This Row],[Marital_Status]]="Absurd",K1010+L1010+1,marketing_campaign[[#This Row],[Marital_Status]]="Widow",K1010+L1010+1)</f>
        <v>4</v>
      </c>
      <c r="H1010" t="str" cm="1">
        <f t="array" ref="H1010">_xlfn.IFS(marketing_campaign[[#This Row],[Family_size]]=1,"Family_with_one_child",marketing_campaign[[#This Row],[Family_size]]&gt;1,"Family_with_more_children")</f>
        <v>Family_with_more_children</v>
      </c>
      <c r="I1010">
        <v>19514</v>
      </c>
      <c r="J1010" t="str">
        <f>IF(marketing_campaign[[#This Row],[Income]]&gt;=Sheet21!B1060,"high_income","low_income")</f>
        <v>high_income</v>
      </c>
      <c r="K1010">
        <v>1</v>
      </c>
      <c r="L1010">
        <v>1</v>
      </c>
      <c r="M1010" s="1">
        <v>41665</v>
      </c>
      <c r="N1010">
        <v>47</v>
      </c>
      <c r="O1010" t="str" cm="1">
        <f t="array" ref="O1010">_xlfn.IFS(AND(marketing_campaign[[#This Row],[Recency]]&gt;=0,marketing_campaign[[#This Row],[Recency]]&lt;=14),"Early Recency",AND(marketing_campaign[[#This Row],[Recency]]&gt;=15,marketing_campaign[[#This Row],[Recency]]&lt;=31),"Mid-Recency",marketing_campaign[[#This Row],[Recency]]&gt;=32,"high Recency")</f>
        <v>high Recency</v>
      </c>
      <c r="P1010">
        <v>14</v>
      </c>
      <c r="Q1010">
        <v>3</v>
      </c>
      <c r="R1010">
        <v>21</v>
      </c>
      <c r="S1010">
        <v>2</v>
      </c>
      <c r="T1010">
        <v>1</v>
      </c>
      <c r="U1010">
        <v>28</v>
      </c>
      <c r="V1010">
        <f>marketing_campaign[[#This Row],[MntGoldProds]]+marketing_campaign[[#This Row],[MntSweetProducts]]+marketing_campaign[[#This Row],[MntFishProducts]]+marketing_campaign[[#This Row],[MntMeatProducts]]+marketing_campaign[[#This Row],[MntFruits]]+marketing_campaign[[#This Row],[MntWines]]</f>
        <v>69</v>
      </c>
      <c r="W1010">
        <v>4</v>
      </c>
      <c r="X1010">
        <v>3</v>
      </c>
      <c r="Y1010">
        <v>1</v>
      </c>
      <c r="Z1010">
        <v>2</v>
      </c>
      <c r="AA1010">
        <f t="shared" si="31"/>
        <v>10</v>
      </c>
      <c r="AB1010" t="str" cm="1">
        <f t="array" ref="AB1010">_xlfn.IFS(AND(AA1010&gt;=0,AA1010&lt;=15),"low purchase",AND(AA1010&gt;=16,AA1010&lt;=30),"mid purchase",AA1010&gt;=31,"high purchase")</f>
        <v>low purchase</v>
      </c>
      <c r="AC1010">
        <v>8</v>
      </c>
      <c r="AD1010" t="str">
        <f>IF(marketing_campaign[[#This Row],[NumWebVisitsMonth]]&gt;=5.3,"higher_webvists","lower_webvisits")</f>
        <v>higher_webvists</v>
      </c>
      <c r="AE1010">
        <v>1</v>
      </c>
      <c r="AF1010">
        <v>0</v>
      </c>
      <c r="AG1010">
        <v>0</v>
      </c>
      <c r="AH1010">
        <v>0</v>
      </c>
      <c r="AI1010">
        <v>0</v>
      </c>
      <c r="AJ1010">
        <v>0</v>
      </c>
      <c r="AK1010">
        <v>3</v>
      </c>
      <c r="AL1010">
        <v>11</v>
      </c>
      <c r="AM1010">
        <v>0</v>
      </c>
      <c r="AN1010">
        <f>marketing_campaign[[#This Row],[AcceptedCmp2]]+marketing_campaign[[#This Row],[AcceptedCmp1]]+marketing_campaign[[#This Row],[AcceptedCmp5]]+marketing_campaign[[#This Row],[AcceptedCmp4]]+marketing_campaign[[#This Row],[AcceptedCmp3]]+marketing_campaign[[#This Row],[Response]]</f>
        <v>1</v>
      </c>
      <c r="AO1010" t="str" cm="1">
        <f t="array" ref="AO101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011" spans="1:41" x14ac:dyDescent="0.35">
      <c r="A1011">
        <v>6119</v>
      </c>
      <c r="B1011">
        <v>1963</v>
      </c>
      <c r="C1011">
        <f t="shared" ca="1" si="30"/>
        <v>63</v>
      </c>
      <c r="D1011" t="str" cm="1">
        <f t="array" aca="1" ref="D101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11" t="s">
        <v>32</v>
      </c>
      <c r="F1011" t="s">
        <v>30</v>
      </c>
      <c r="G1011" cm="1">
        <f t="array" ref="G1011">_xlfn.IFS(marketing_campaign[[#This Row],[Marital_Status]]="Single",K1011+L1011+1,marketing_campaign[[#This Row],[Marital_Status]]="Together",K1011+L1011+2,marketing_campaign[[#This Row],[Marital_Status]]="Alone",K1011+L1011+1,marketing_campaign[[#This Row],[Marital_Status]]="Married",K1011+L1011+2,marketing_campaign[[#This Row],[Marital_Status]]="Divorced",K1011+L1011+1,marketing_campaign[[#This Row],[Marital_Status]]="YOLO",K1011+L1011+1,marketing_campaign[[#This Row],[Marital_Status]]="Absurd",K1011+L1011+1,marketing_campaign[[#This Row],[Marital_Status]]="Widow",K1011+L1011+1)</f>
        <v>3</v>
      </c>
      <c r="H1011" t="str" cm="1">
        <f t="array" ref="H1011">_xlfn.IFS(marketing_campaign[[#This Row],[Family_size]]=1,"Family_with_one_child",marketing_campaign[[#This Row],[Family_size]]&gt;1,"Family_with_more_children")</f>
        <v>Family_with_more_children</v>
      </c>
      <c r="I1011">
        <v>36736</v>
      </c>
      <c r="J1011" t="str">
        <f>IF(marketing_campaign[[#This Row],[Income]]&gt;=Sheet21!B1061,"high_income","low_income")</f>
        <v>high_income</v>
      </c>
      <c r="K1011">
        <v>1</v>
      </c>
      <c r="L1011">
        <v>1</v>
      </c>
      <c r="M1011" s="1">
        <v>41404</v>
      </c>
      <c r="N1011">
        <v>52</v>
      </c>
      <c r="O1011" t="str" cm="1">
        <f t="array" ref="O1011">_xlfn.IFS(AND(marketing_campaign[[#This Row],[Recency]]&gt;=0,marketing_campaign[[#This Row],[Recency]]&lt;=14),"Early Recency",AND(marketing_campaign[[#This Row],[Recency]]&gt;=15,marketing_campaign[[#This Row],[Recency]]&lt;=31),"Mid-Recency",marketing_campaign[[#This Row],[Recency]]&gt;=32,"high Recency")</f>
        <v>high Recency</v>
      </c>
      <c r="P1011">
        <v>10</v>
      </c>
      <c r="Q1011">
        <v>0</v>
      </c>
      <c r="R1011">
        <v>3</v>
      </c>
      <c r="S1011">
        <v>0</v>
      </c>
      <c r="T1011">
        <v>0</v>
      </c>
      <c r="U1011">
        <v>4</v>
      </c>
      <c r="V1011">
        <f>marketing_campaign[[#This Row],[MntGoldProds]]+marketing_campaign[[#This Row],[MntSweetProducts]]+marketing_campaign[[#This Row],[MntFishProducts]]+marketing_campaign[[#This Row],[MntMeatProducts]]+marketing_campaign[[#This Row],[MntFruits]]+marketing_campaign[[#This Row],[MntWines]]</f>
        <v>17</v>
      </c>
      <c r="W1011">
        <v>1</v>
      </c>
      <c r="X1011">
        <v>1</v>
      </c>
      <c r="Y1011">
        <v>0</v>
      </c>
      <c r="Z1011">
        <v>2</v>
      </c>
      <c r="AA1011">
        <f t="shared" si="31"/>
        <v>4</v>
      </c>
      <c r="AB1011" t="str" cm="1">
        <f t="array" ref="AB1011">_xlfn.IFS(AND(AA1011&gt;=0,AA1011&lt;=15),"low purchase",AND(AA1011&gt;=16,AA1011&lt;=30),"mid purchase",AA1011&gt;=31,"high purchase")</f>
        <v>low purchase</v>
      </c>
      <c r="AC1011">
        <v>6</v>
      </c>
      <c r="AD1011" t="str">
        <f>IF(marketing_campaign[[#This Row],[NumWebVisitsMonth]]&gt;=5.3,"higher_webvists","lower_webvisits")</f>
        <v>higher_webvists</v>
      </c>
      <c r="AE1011">
        <v>0</v>
      </c>
      <c r="AF1011">
        <v>0</v>
      </c>
      <c r="AG1011">
        <v>0</v>
      </c>
      <c r="AH1011">
        <v>0</v>
      </c>
      <c r="AI1011">
        <v>0</v>
      </c>
      <c r="AJ1011">
        <v>0</v>
      </c>
      <c r="AK1011">
        <v>3</v>
      </c>
      <c r="AL1011">
        <v>11</v>
      </c>
      <c r="AM1011">
        <v>0</v>
      </c>
      <c r="AN1011">
        <f>marketing_campaign[[#This Row],[AcceptedCmp2]]+marketing_campaign[[#This Row],[AcceptedCmp1]]+marketing_campaign[[#This Row],[AcceptedCmp5]]+marketing_campaign[[#This Row],[AcceptedCmp4]]+marketing_campaign[[#This Row],[AcceptedCmp3]]+marketing_campaign[[#This Row],[Response]]</f>
        <v>0</v>
      </c>
      <c r="AO1011" t="str" cm="1">
        <f t="array" ref="AO101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12" spans="1:41" x14ac:dyDescent="0.35">
      <c r="A1012">
        <v>5236</v>
      </c>
      <c r="B1012">
        <v>1979</v>
      </c>
      <c r="C1012">
        <f t="shared" ca="1" si="30"/>
        <v>47</v>
      </c>
      <c r="D1012" t="str" cm="1">
        <f t="array" aca="1" ref="D101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12" t="s">
        <v>29</v>
      </c>
      <c r="F1012" t="s">
        <v>31</v>
      </c>
      <c r="G1012" cm="1">
        <f t="array" ref="G1012">_xlfn.IFS(marketing_campaign[[#This Row],[Marital_Status]]="Single",K1012+L1012+1,marketing_campaign[[#This Row],[Marital_Status]]="Together",K1012+L1012+2,marketing_campaign[[#This Row],[Marital_Status]]="Alone",K1012+L1012+1,marketing_campaign[[#This Row],[Marital_Status]]="Married",K1012+L1012+2,marketing_campaign[[#This Row],[Marital_Status]]="Divorced",K1012+L1012+1,marketing_campaign[[#This Row],[Marital_Status]]="YOLO",K1012+L1012+1,marketing_campaign[[#This Row],[Marital_Status]]="Absurd",K1012+L1012+1,marketing_campaign[[#This Row],[Marital_Status]]="Widow",K1012+L1012+1)</f>
        <v>3</v>
      </c>
      <c r="H1012" t="str" cm="1">
        <f t="array" ref="H1012">_xlfn.IFS(marketing_campaign[[#This Row],[Family_size]]=1,"Family_with_one_child",marketing_campaign[[#This Row],[Family_size]]&gt;1,"Family_with_more_children")</f>
        <v>Family_with_more_children</v>
      </c>
      <c r="I1012">
        <v>77568</v>
      </c>
      <c r="J1012" t="str">
        <f>IF(marketing_campaign[[#This Row],[Income]]&gt;=Sheet21!B1062,"high_income","low_income")</f>
        <v>high_income</v>
      </c>
      <c r="K1012">
        <v>0</v>
      </c>
      <c r="L1012">
        <v>1</v>
      </c>
      <c r="M1012" s="1">
        <v>41146</v>
      </c>
      <c r="N1012">
        <v>30</v>
      </c>
      <c r="O1012" t="str" cm="1">
        <f t="array" ref="O1012">_xlfn.IFS(AND(marketing_campaign[[#This Row],[Recency]]&gt;=0,marketing_campaign[[#This Row],[Recency]]&lt;=14),"Early Recency",AND(marketing_campaign[[#This Row],[Recency]]&gt;=15,marketing_campaign[[#This Row],[Recency]]&lt;=31),"Mid-Recency",marketing_campaign[[#This Row],[Recency]]&gt;=32,"high Recency")</f>
        <v>Mid-Recency</v>
      </c>
      <c r="P1012">
        <v>1230</v>
      </c>
      <c r="Q1012">
        <v>0</v>
      </c>
      <c r="R1012">
        <v>396</v>
      </c>
      <c r="S1012">
        <v>232</v>
      </c>
      <c r="T1012">
        <v>178</v>
      </c>
      <c r="U1012">
        <v>158</v>
      </c>
      <c r="V1012">
        <f>marketing_campaign[[#This Row],[MntGoldProds]]+marketing_campaign[[#This Row],[MntSweetProducts]]+marketing_campaign[[#This Row],[MntFishProducts]]+marketing_campaign[[#This Row],[MntMeatProducts]]+marketing_campaign[[#This Row],[MntFruits]]+marketing_campaign[[#This Row],[MntWines]]</f>
        <v>2194</v>
      </c>
      <c r="W1012">
        <v>1</v>
      </c>
      <c r="X1012">
        <v>10</v>
      </c>
      <c r="Y1012">
        <v>2</v>
      </c>
      <c r="Z1012">
        <v>8</v>
      </c>
      <c r="AA1012">
        <f t="shared" si="31"/>
        <v>21</v>
      </c>
      <c r="AB1012" t="str" cm="1">
        <f t="array" ref="AB1012">_xlfn.IFS(AND(AA1012&gt;=0,AA1012&lt;=15),"low purchase",AND(AA1012&gt;=16,AA1012&lt;=30),"mid purchase",AA1012&gt;=31,"high purchase")</f>
        <v>mid purchase</v>
      </c>
      <c r="AC1012">
        <v>5</v>
      </c>
      <c r="AD1012" t="str">
        <f>IF(marketing_campaign[[#This Row],[NumWebVisitsMonth]]&gt;=5.3,"higher_webvists","lower_webvisits")</f>
        <v>lower_webvisits</v>
      </c>
      <c r="AE1012">
        <v>0</v>
      </c>
      <c r="AF1012">
        <v>1</v>
      </c>
      <c r="AG1012">
        <v>1</v>
      </c>
      <c r="AH1012">
        <v>1</v>
      </c>
      <c r="AI1012">
        <v>0</v>
      </c>
      <c r="AJ1012">
        <v>0</v>
      </c>
      <c r="AK1012">
        <v>3</v>
      </c>
      <c r="AL1012">
        <v>11</v>
      </c>
      <c r="AM1012">
        <v>0</v>
      </c>
      <c r="AN1012">
        <f>marketing_campaign[[#This Row],[AcceptedCmp2]]+marketing_campaign[[#This Row],[AcceptedCmp1]]+marketing_campaign[[#This Row],[AcceptedCmp5]]+marketing_campaign[[#This Row],[AcceptedCmp4]]+marketing_campaign[[#This Row],[AcceptedCmp3]]+marketing_campaign[[#This Row],[Response]]</f>
        <v>3</v>
      </c>
      <c r="AO1012" t="str" cm="1">
        <f t="array" ref="AO101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3/5 campaign accepted</v>
      </c>
    </row>
    <row r="1013" spans="1:41" x14ac:dyDescent="0.35">
      <c r="A1013">
        <v>5723</v>
      </c>
      <c r="B1013">
        <v>1976</v>
      </c>
      <c r="C1013">
        <f t="shared" ca="1" si="30"/>
        <v>50</v>
      </c>
      <c r="D1013" t="str" cm="1">
        <f t="array" aca="1" ref="D101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13" t="s">
        <v>32</v>
      </c>
      <c r="F1013" t="s">
        <v>31</v>
      </c>
      <c r="G1013" cm="1">
        <f t="array" ref="G1013">_xlfn.IFS(marketing_campaign[[#This Row],[Marital_Status]]="Single",K1013+L1013+1,marketing_campaign[[#This Row],[Marital_Status]]="Together",K1013+L1013+2,marketing_campaign[[#This Row],[Marital_Status]]="Alone",K1013+L1013+1,marketing_campaign[[#This Row],[Marital_Status]]="Married",K1013+L1013+2,marketing_campaign[[#This Row],[Marital_Status]]="Divorced",K1013+L1013+1,marketing_campaign[[#This Row],[Marital_Status]]="YOLO",K1013+L1013+1,marketing_campaign[[#This Row],[Marital_Status]]="Absurd",K1013+L1013+1,marketing_campaign[[#This Row],[Marital_Status]]="Widow",K1013+L1013+1)</f>
        <v>3</v>
      </c>
      <c r="H1013" t="str" cm="1">
        <f t="array" ref="H1013">_xlfn.IFS(marketing_campaign[[#This Row],[Family_size]]=1,"Family_with_one_child",marketing_campaign[[#This Row],[Family_size]]&gt;1,"Family_with_more_children")</f>
        <v>Family_with_more_children</v>
      </c>
      <c r="I1013">
        <v>49187</v>
      </c>
      <c r="J1013" t="str">
        <f>IF(marketing_campaign[[#This Row],[Income]]&gt;=Sheet21!B1063,"high_income","low_income")</f>
        <v>high_income</v>
      </c>
      <c r="K1013">
        <v>0</v>
      </c>
      <c r="L1013">
        <v>1</v>
      </c>
      <c r="M1013" s="1">
        <v>41650</v>
      </c>
      <c r="N1013">
        <v>63</v>
      </c>
      <c r="O1013" t="str" cm="1">
        <f t="array" ref="O1013">_xlfn.IFS(AND(marketing_campaign[[#This Row],[Recency]]&gt;=0,marketing_campaign[[#This Row],[Recency]]&lt;=14),"Early Recency",AND(marketing_campaign[[#This Row],[Recency]]&gt;=15,marketing_campaign[[#This Row],[Recency]]&lt;=31),"Mid-Recency",marketing_campaign[[#This Row],[Recency]]&gt;=32,"high Recency")</f>
        <v>high Recency</v>
      </c>
      <c r="P1013">
        <v>81</v>
      </c>
      <c r="Q1013">
        <v>1</v>
      </c>
      <c r="R1013">
        <v>31</v>
      </c>
      <c r="S1013">
        <v>2</v>
      </c>
      <c r="T1013">
        <v>1</v>
      </c>
      <c r="U1013">
        <v>0</v>
      </c>
      <c r="V1013">
        <f>marketing_campaign[[#This Row],[MntGoldProds]]+marketing_campaign[[#This Row],[MntSweetProducts]]+marketing_campaign[[#This Row],[MntFishProducts]]+marketing_campaign[[#This Row],[MntMeatProducts]]+marketing_campaign[[#This Row],[MntFruits]]+marketing_campaign[[#This Row],[MntWines]]</f>
        <v>116</v>
      </c>
      <c r="W1013">
        <v>1</v>
      </c>
      <c r="X1013">
        <v>1</v>
      </c>
      <c r="Y1013">
        <v>1</v>
      </c>
      <c r="Z1013">
        <v>5</v>
      </c>
      <c r="AA1013">
        <f t="shared" si="31"/>
        <v>8</v>
      </c>
      <c r="AB1013" t="str" cm="1">
        <f t="array" ref="AB1013">_xlfn.IFS(AND(AA1013&gt;=0,AA1013&lt;=15),"low purchase",AND(AA1013&gt;=16,AA1013&lt;=30),"mid purchase",AA1013&gt;=31,"high purchase")</f>
        <v>low purchase</v>
      </c>
      <c r="AC1013">
        <v>2</v>
      </c>
      <c r="AD1013" t="str">
        <f>IF(marketing_campaign[[#This Row],[NumWebVisitsMonth]]&gt;=5.3,"higher_webvists","lower_webvisits")</f>
        <v>lower_webvisits</v>
      </c>
      <c r="AE1013">
        <v>0</v>
      </c>
      <c r="AF1013">
        <v>0</v>
      </c>
      <c r="AG1013">
        <v>0</v>
      </c>
      <c r="AH1013">
        <v>0</v>
      </c>
      <c r="AI1013">
        <v>0</v>
      </c>
      <c r="AJ1013">
        <v>0</v>
      </c>
      <c r="AK1013">
        <v>3</v>
      </c>
      <c r="AL1013">
        <v>11</v>
      </c>
      <c r="AM1013">
        <v>0</v>
      </c>
      <c r="AN1013">
        <f>marketing_campaign[[#This Row],[AcceptedCmp2]]+marketing_campaign[[#This Row],[AcceptedCmp1]]+marketing_campaign[[#This Row],[AcceptedCmp5]]+marketing_campaign[[#This Row],[AcceptedCmp4]]+marketing_campaign[[#This Row],[AcceptedCmp3]]+marketing_campaign[[#This Row],[Response]]</f>
        <v>0</v>
      </c>
      <c r="AO1013" t="str" cm="1">
        <f t="array" ref="AO101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14" spans="1:41" x14ac:dyDescent="0.35">
      <c r="A1014">
        <v>1710</v>
      </c>
      <c r="B1014">
        <v>1978</v>
      </c>
      <c r="C1014">
        <f t="shared" ca="1" si="30"/>
        <v>48</v>
      </c>
      <c r="D1014" t="str" cm="1">
        <f t="array" aca="1" ref="D101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14" t="s">
        <v>29</v>
      </c>
      <c r="F1014" t="s">
        <v>30</v>
      </c>
      <c r="G1014" cm="1">
        <f t="array" ref="G1014">_xlfn.IFS(marketing_campaign[[#This Row],[Marital_Status]]="Single",K1014+L1014+1,marketing_campaign[[#This Row],[Marital_Status]]="Together",K1014+L1014+2,marketing_campaign[[#This Row],[Marital_Status]]="Alone",K1014+L1014+1,marketing_campaign[[#This Row],[Marital_Status]]="Married",K1014+L1014+2,marketing_campaign[[#This Row],[Marital_Status]]="Divorced",K1014+L1014+1,marketing_campaign[[#This Row],[Marital_Status]]="YOLO",K1014+L1014+1,marketing_campaign[[#This Row],[Marital_Status]]="Absurd",K1014+L1014+1,marketing_campaign[[#This Row],[Marital_Status]]="Widow",K1014+L1014+1)</f>
        <v>2</v>
      </c>
      <c r="H1014" t="str" cm="1">
        <f t="array" ref="H1014">_xlfn.IFS(marketing_campaign[[#This Row],[Family_size]]=1,"Family_with_one_child",marketing_campaign[[#This Row],[Family_size]]&gt;1,"Family_with_more_children")</f>
        <v>Family_with_more_children</v>
      </c>
      <c r="I1014">
        <v>30168</v>
      </c>
      <c r="J1014" t="str">
        <f>IF(marketing_campaign[[#This Row],[Income]]&gt;=Sheet21!B1064,"high_income","low_income")</f>
        <v>high_income</v>
      </c>
      <c r="K1014">
        <v>1</v>
      </c>
      <c r="L1014">
        <v>0</v>
      </c>
      <c r="M1014" s="1">
        <v>41340</v>
      </c>
      <c r="N1014">
        <v>51</v>
      </c>
      <c r="O1014" t="str" cm="1">
        <f t="array" ref="O1014">_xlfn.IFS(AND(marketing_campaign[[#This Row],[Recency]]&gt;=0,marketing_campaign[[#This Row],[Recency]]&lt;=14),"Early Recency",AND(marketing_campaign[[#This Row],[Recency]]&gt;=15,marketing_campaign[[#This Row],[Recency]]&lt;=31),"Mid-Recency",marketing_campaign[[#This Row],[Recency]]&gt;=32,"high Recency")</f>
        <v>high Recency</v>
      </c>
      <c r="P1014">
        <v>154</v>
      </c>
      <c r="Q1014">
        <v>20</v>
      </c>
      <c r="R1014">
        <v>66</v>
      </c>
      <c r="S1014">
        <v>0</v>
      </c>
      <c r="T1014">
        <v>12</v>
      </c>
      <c r="U1014">
        <v>27</v>
      </c>
      <c r="V1014">
        <f>marketing_campaign[[#This Row],[MntGoldProds]]+marketing_campaign[[#This Row],[MntSweetProducts]]+marketing_campaign[[#This Row],[MntFishProducts]]+marketing_campaign[[#This Row],[MntMeatProducts]]+marketing_campaign[[#This Row],[MntFruits]]+marketing_campaign[[#This Row],[MntWines]]</f>
        <v>279</v>
      </c>
      <c r="W1014">
        <v>7</v>
      </c>
      <c r="X1014">
        <v>6</v>
      </c>
      <c r="Y1014">
        <v>1</v>
      </c>
      <c r="Z1014">
        <v>4</v>
      </c>
      <c r="AA1014">
        <f t="shared" si="31"/>
        <v>18</v>
      </c>
      <c r="AB1014" t="str" cm="1">
        <f t="array" ref="AB1014">_xlfn.IFS(AND(AA1014&gt;=0,AA1014&lt;=15),"low purchase",AND(AA1014&gt;=16,AA1014&lt;=30),"mid purchase",AA1014&gt;=31,"high purchase")</f>
        <v>mid purchase</v>
      </c>
      <c r="AC1014">
        <v>9</v>
      </c>
      <c r="AD1014" t="str">
        <f>IF(marketing_campaign[[#This Row],[NumWebVisitsMonth]]&gt;=5.3,"higher_webvists","lower_webvisits")</f>
        <v>higher_webvists</v>
      </c>
      <c r="AE1014">
        <v>0</v>
      </c>
      <c r="AF1014">
        <v>0</v>
      </c>
      <c r="AG1014">
        <v>0</v>
      </c>
      <c r="AH1014">
        <v>0</v>
      </c>
      <c r="AI1014">
        <v>0</v>
      </c>
      <c r="AJ1014">
        <v>0</v>
      </c>
      <c r="AK1014">
        <v>3</v>
      </c>
      <c r="AL1014">
        <v>11</v>
      </c>
      <c r="AM1014">
        <v>0</v>
      </c>
      <c r="AN1014">
        <f>marketing_campaign[[#This Row],[AcceptedCmp2]]+marketing_campaign[[#This Row],[AcceptedCmp1]]+marketing_campaign[[#This Row],[AcceptedCmp5]]+marketing_campaign[[#This Row],[AcceptedCmp4]]+marketing_campaign[[#This Row],[AcceptedCmp3]]+marketing_campaign[[#This Row],[Response]]</f>
        <v>0</v>
      </c>
      <c r="AO1014" t="str" cm="1">
        <f t="array" ref="AO101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15" spans="1:41" x14ac:dyDescent="0.35">
      <c r="A1015">
        <v>1970</v>
      </c>
      <c r="B1015">
        <v>1968</v>
      </c>
      <c r="C1015">
        <f t="shared" ca="1" si="30"/>
        <v>58</v>
      </c>
      <c r="D1015" t="str" cm="1">
        <f t="array" aca="1" ref="D101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15" t="s">
        <v>34</v>
      </c>
      <c r="F1015" t="s">
        <v>31</v>
      </c>
      <c r="G1015" cm="1">
        <f t="array" ref="G1015">_xlfn.IFS(marketing_campaign[[#This Row],[Marital_Status]]="Single",K1015+L1015+1,marketing_campaign[[#This Row],[Marital_Status]]="Together",K1015+L1015+2,marketing_campaign[[#This Row],[Marital_Status]]="Alone",K1015+L1015+1,marketing_campaign[[#This Row],[Marital_Status]]="Married",K1015+L1015+2,marketing_campaign[[#This Row],[Marital_Status]]="Divorced",K1015+L1015+1,marketing_campaign[[#This Row],[Marital_Status]]="YOLO",K1015+L1015+1,marketing_campaign[[#This Row],[Marital_Status]]="Absurd",K1015+L1015+1,marketing_campaign[[#This Row],[Marital_Status]]="Widow",K1015+L1015+1)</f>
        <v>3</v>
      </c>
      <c r="H1015" t="str" cm="1">
        <f t="array" ref="H1015">_xlfn.IFS(marketing_campaign[[#This Row],[Family_size]]=1,"Family_with_one_child",marketing_campaign[[#This Row],[Family_size]]&gt;1,"Family_with_more_children")</f>
        <v>Family_with_more_children</v>
      </c>
      <c r="I1015">
        <v>34053</v>
      </c>
      <c r="J1015" t="str">
        <f>IF(marketing_campaign[[#This Row],[Income]]&gt;=Sheet21!B1065,"high_income","low_income")</f>
        <v>high_income</v>
      </c>
      <c r="K1015">
        <v>0</v>
      </c>
      <c r="L1015">
        <v>1</v>
      </c>
      <c r="M1015" s="1">
        <v>41162</v>
      </c>
      <c r="N1015">
        <v>14</v>
      </c>
      <c r="O1015" t="str" cm="1">
        <f t="array" ref="O1015">_xlfn.IFS(AND(marketing_campaign[[#This Row],[Recency]]&gt;=0,marketing_campaign[[#This Row],[Recency]]&lt;=14),"Early Recency",AND(marketing_campaign[[#This Row],[Recency]]&gt;=15,marketing_campaign[[#This Row],[Recency]]&lt;=31),"Mid-Recency",marketing_campaign[[#This Row],[Recency]]&gt;=32,"high Recency")</f>
        <v>Early Recency</v>
      </c>
      <c r="P1015">
        <v>63</v>
      </c>
      <c r="Q1015">
        <v>0</v>
      </c>
      <c r="R1015">
        <v>21</v>
      </c>
      <c r="S1015">
        <v>7</v>
      </c>
      <c r="T1015">
        <v>0</v>
      </c>
      <c r="U1015">
        <v>12</v>
      </c>
      <c r="V1015">
        <f>marketing_campaign[[#This Row],[MntGoldProds]]+marketing_campaign[[#This Row],[MntSweetProducts]]+marketing_campaign[[#This Row],[MntFishProducts]]+marketing_campaign[[#This Row],[MntMeatProducts]]+marketing_campaign[[#This Row],[MntFruits]]+marketing_campaign[[#This Row],[MntWines]]</f>
        <v>103</v>
      </c>
      <c r="W1015">
        <v>1</v>
      </c>
      <c r="X1015">
        <v>3</v>
      </c>
      <c r="Y1015">
        <v>0</v>
      </c>
      <c r="Z1015">
        <v>3</v>
      </c>
      <c r="AA1015">
        <f t="shared" si="31"/>
        <v>7</v>
      </c>
      <c r="AB1015" t="str" cm="1">
        <f t="array" ref="AB1015">_xlfn.IFS(AND(AA1015&gt;=0,AA1015&lt;=15),"low purchase",AND(AA1015&gt;=16,AA1015&lt;=30),"mid purchase",AA1015&gt;=31,"high purchase")</f>
        <v>low purchase</v>
      </c>
      <c r="AC1015">
        <v>8</v>
      </c>
      <c r="AD1015" t="str">
        <f>IF(marketing_campaign[[#This Row],[NumWebVisitsMonth]]&gt;=5.3,"higher_webvists","lower_webvisits")</f>
        <v>higher_webvists</v>
      </c>
      <c r="AE1015">
        <v>0</v>
      </c>
      <c r="AF1015">
        <v>0</v>
      </c>
      <c r="AG1015">
        <v>0</v>
      </c>
      <c r="AH1015">
        <v>0</v>
      </c>
      <c r="AI1015">
        <v>0</v>
      </c>
      <c r="AJ1015">
        <v>0</v>
      </c>
      <c r="AK1015">
        <v>3</v>
      </c>
      <c r="AL1015">
        <v>11</v>
      </c>
      <c r="AM1015">
        <v>0</v>
      </c>
      <c r="AN1015">
        <f>marketing_campaign[[#This Row],[AcceptedCmp2]]+marketing_campaign[[#This Row],[AcceptedCmp1]]+marketing_campaign[[#This Row],[AcceptedCmp5]]+marketing_campaign[[#This Row],[AcceptedCmp4]]+marketing_campaign[[#This Row],[AcceptedCmp3]]+marketing_campaign[[#This Row],[Response]]</f>
        <v>0</v>
      </c>
      <c r="AO1015" t="str" cm="1">
        <f t="array" ref="AO101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16" spans="1:41" x14ac:dyDescent="0.35">
      <c r="A1016">
        <v>5313</v>
      </c>
      <c r="B1016">
        <v>1971</v>
      </c>
      <c r="C1016">
        <f t="shared" ca="1" si="30"/>
        <v>55</v>
      </c>
      <c r="D1016" t="str" cm="1">
        <f t="array" aca="1" ref="D101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16" t="s">
        <v>34</v>
      </c>
      <c r="F1016" t="s">
        <v>33</v>
      </c>
      <c r="G1016" cm="1">
        <f t="array" ref="G1016">_xlfn.IFS(marketing_campaign[[#This Row],[Marital_Status]]="Single",K1016+L1016+1,marketing_campaign[[#This Row],[Marital_Status]]="Together",K1016+L1016+2,marketing_campaign[[#This Row],[Marital_Status]]="Alone",K1016+L1016+1,marketing_campaign[[#This Row],[Marital_Status]]="Married",K1016+L1016+2,marketing_campaign[[#This Row],[Marital_Status]]="Divorced",K1016+L1016+1,marketing_campaign[[#This Row],[Marital_Status]]="YOLO",K1016+L1016+1,marketing_campaign[[#This Row],[Marital_Status]]="Absurd",K1016+L1016+1,marketing_campaign[[#This Row],[Marital_Status]]="Widow",K1016+L1016+1)</f>
        <v>4</v>
      </c>
      <c r="H1016" t="str" cm="1">
        <f t="array" ref="H1016">_xlfn.IFS(marketing_campaign[[#This Row],[Family_size]]=1,"Family_with_one_child",marketing_campaign[[#This Row],[Family_size]]&gt;1,"Family_with_more_children")</f>
        <v>Family_with_more_children</v>
      </c>
      <c r="I1016">
        <v>38196</v>
      </c>
      <c r="J1016" t="str">
        <f>IF(marketing_campaign[[#This Row],[Income]]&gt;=Sheet21!B1066,"high_income","low_income")</f>
        <v>high_income</v>
      </c>
      <c r="K1016">
        <v>1</v>
      </c>
      <c r="L1016">
        <v>1</v>
      </c>
      <c r="M1016" s="1">
        <v>41747</v>
      </c>
      <c r="N1016">
        <v>20</v>
      </c>
      <c r="O1016" t="str" cm="1">
        <f t="array" ref="O1016">_xlfn.IFS(AND(marketing_campaign[[#This Row],[Recency]]&gt;=0,marketing_campaign[[#This Row],[Recency]]&lt;=14),"Early Recency",AND(marketing_campaign[[#This Row],[Recency]]&gt;=15,marketing_campaign[[#This Row],[Recency]]&lt;=31),"Mid-Recency",marketing_campaign[[#This Row],[Recency]]&gt;=32,"high Recency")</f>
        <v>Mid-Recency</v>
      </c>
      <c r="P1016">
        <v>30</v>
      </c>
      <c r="Q1016">
        <v>0</v>
      </c>
      <c r="R1016">
        <v>11</v>
      </c>
      <c r="S1016">
        <v>0</v>
      </c>
      <c r="T1016">
        <v>0</v>
      </c>
      <c r="U1016">
        <v>3</v>
      </c>
      <c r="V1016">
        <f>marketing_campaign[[#This Row],[MntGoldProds]]+marketing_campaign[[#This Row],[MntSweetProducts]]+marketing_campaign[[#This Row],[MntFishProducts]]+marketing_campaign[[#This Row],[MntMeatProducts]]+marketing_campaign[[#This Row],[MntFruits]]+marketing_campaign[[#This Row],[MntWines]]</f>
        <v>44</v>
      </c>
      <c r="W1016">
        <v>3</v>
      </c>
      <c r="X1016">
        <v>2</v>
      </c>
      <c r="Y1016">
        <v>0</v>
      </c>
      <c r="Z1016">
        <v>4</v>
      </c>
      <c r="AA1016">
        <f t="shared" si="31"/>
        <v>9</v>
      </c>
      <c r="AB1016" t="str" cm="1">
        <f t="array" ref="AB1016">_xlfn.IFS(AND(AA1016&gt;=0,AA1016&lt;=15),"low purchase",AND(AA1016&gt;=16,AA1016&lt;=30),"mid purchase",AA1016&gt;=31,"high purchase")</f>
        <v>low purchase</v>
      </c>
      <c r="AC1016">
        <v>5</v>
      </c>
      <c r="AD1016" t="str">
        <f>IF(marketing_campaign[[#This Row],[NumWebVisitsMonth]]&gt;=5.3,"higher_webvists","lower_webvisits")</f>
        <v>lower_webvisits</v>
      </c>
      <c r="AE1016">
        <v>0</v>
      </c>
      <c r="AF1016">
        <v>0</v>
      </c>
      <c r="AG1016">
        <v>0</v>
      </c>
      <c r="AH1016">
        <v>0</v>
      </c>
      <c r="AI1016">
        <v>0</v>
      </c>
      <c r="AJ1016">
        <v>0</v>
      </c>
      <c r="AK1016">
        <v>3</v>
      </c>
      <c r="AL1016">
        <v>11</v>
      </c>
      <c r="AM1016">
        <v>0</v>
      </c>
      <c r="AN1016">
        <f>marketing_campaign[[#This Row],[AcceptedCmp2]]+marketing_campaign[[#This Row],[AcceptedCmp1]]+marketing_campaign[[#This Row],[AcceptedCmp5]]+marketing_campaign[[#This Row],[AcceptedCmp4]]+marketing_campaign[[#This Row],[AcceptedCmp3]]+marketing_campaign[[#This Row],[Response]]</f>
        <v>0</v>
      </c>
      <c r="AO1016" t="str" cm="1">
        <f t="array" ref="AO101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17" spans="1:41" x14ac:dyDescent="0.35">
      <c r="A1017">
        <v>10634</v>
      </c>
      <c r="B1017">
        <v>1951</v>
      </c>
      <c r="C1017">
        <f t="shared" ca="1" si="30"/>
        <v>75</v>
      </c>
      <c r="D1017" t="str" cm="1">
        <f t="array" aca="1" ref="D101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17" t="s">
        <v>34</v>
      </c>
      <c r="F1017" t="s">
        <v>33</v>
      </c>
      <c r="G1017" cm="1">
        <f t="array" ref="G1017">_xlfn.IFS(marketing_campaign[[#This Row],[Marital_Status]]="Single",K1017+L1017+1,marketing_campaign[[#This Row],[Marital_Status]]="Together",K1017+L1017+2,marketing_campaign[[#This Row],[Marital_Status]]="Alone",K1017+L1017+1,marketing_campaign[[#This Row],[Marital_Status]]="Married",K1017+L1017+2,marketing_campaign[[#This Row],[Marital_Status]]="Divorced",K1017+L1017+1,marketing_campaign[[#This Row],[Marital_Status]]="YOLO",K1017+L1017+1,marketing_campaign[[#This Row],[Marital_Status]]="Absurd",K1017+L1017+1,marketing_campaign[[#This Row],[Marital_Status]]="Widow",K1017+L1017+1)</f>
        <v>2</v>
      </c>
      <c r="H1017" t="str" cm="1">
        <f t="array" ref="H1017">_xlfn.IFS(marketing_campaign[[#This Row],[Family_size]]=1,"Family_with_one_child",marketing_campaign[[#This Row],[Family_size]]&gt;1,"Family_with_more_children")</f>
        <v>Family_with_more_children</v>
      </c>
      <c r="I1017">
        <v>59412</v>
      </c>
      <c r="J1017" t="str">
        <f>IF(marketing_campaign[[#This Row],[Income]]&gt;=Sheet21!B1067,"high_income","low_income")</f>
        <v>high_income</v>
      </c>
      <c r="K1017">
        <v>0</v>
      </c>
      <c r="L1017">
        <v>0</v>
      </c>
      <c r="M1017" s="1">
        <v>41748</v>
      </c>
      <c r="N1017">
        <v>56</v>
      </c>
      <c r="O1017" t="str" cm="1">
        <f t="array" ref="O1017">_xlfn.IFS(AND(marketing_campaign[[#This Row],[Recency]]&gt;=0,marketing_campaign[[#This Row],[Recency]]&lt;=14),"Early Recency",AND(marketing_campaign[[#This Row],[Recency]]&gt;=15,marketing_campaign[[#This Row],[Recency]]&lt;=31),"Mid-Recency",marketing_campaign[[#This Row],[Recency]]&gt;=32,"high Recency")</f>
        <v>high Recency</v>
      </c>
      <c r="P1017">
        <v>90</v>
      </c>
      <c r="Q1017">
        <v>67</v>
      </c>
      <c r="R1017">
        <v>165</v>
      </c>
      <c r="S1017">
        <v>30</v>
      </c>
      <c r="T1017">
        <v>43</v>
      </c>
      <c r="U1017">
        <v>11</v>
      </c>
      <c r="V1017">
        <f>marketing_campaign[[#This Row],[MntGoldProds]]+marketing_campaign[[#This Row],[MntSweetProducts]]+marketing_campaign[[#This Row],[MntFishProducts]]+marketing_campaign[[#This Row],[MntMeatProducts]]+marketing_campaign[[#This Row],[MntFruits]]+marketing_campaign[[#This Row],[MntWines]]</f>
        <v>406</v>
      </c>
      <c r="W1017">
        <v>1</v>
      </c>
      <c r="X1017">
        <v>4</v>
      </c>
      <c r="Y1017">
        <v>2</v>
      </c>
      <c r="Z1017">
        <v>8</v>
      </c>
      <c r="AA1017">
        <f t="shared" si="31"/>
        <v>15</v>
      </c>
      <c r="AB1017" t="str" cm="1">
        <f t="array" ref="AB1017">_xlfn.IFS(AND(AA1017&gt;=0,AA1017&lt;=15),"low purchase",AND(AA1017&gt;=16,AA1017&lt;=30),"mid purchase",AA1017&gt;=31,"high purchase")</f>
        <v>low purchase</v>
      </c>
      <c r="AC1017">
        <v>3</v>
      </c>
      <c r="AD1017" t="str">
        <f>IF(marketing_campaign[[#This Row],[NumWebVisitsMonth]]&gt;=5.3,"higher_webvists","lower_webvisits")</f>
        <v>lower_webvisits</v>
      </c>
      <c r="AE1017">
        <v>0</v>
      </c>
      <c r="AF1017">
        <v>0</v>
      </c>
      <c r="AG1017">
        <v>0</v>
      </c>
      <c r="AH1017">
        <v>0</v>
      </c>
      <c r="AI1017">
        <v>0</v>
      </c>
      <c r="AJ1017">
        <v>0</v>
      </c>
      <c r="AK1017">
        <v>3</v>
      </c>
      <c r="AL1017">
        <v>11</v>
      </c>
      <c r="AM1017">
        <v>0</v>
      </c>
      <c r="AN1017">
        <f>marketing_campaign[[#This Row],[AcceptedCmp2]]+marketing_campaign[[#This Row],[AcceptedCmp1]]+marketing_campaign[[#This Row],[AcceptedCmp5]]+marketing_campaign[[#This Row],[AcceptedCmp4]]+marketing_campaign[[#This Row],[AcceptedCmp3]]+marketing_campaign[[#This Row],[Response]]</f>
        <v>0</v>
      </c>
      <c r="AO1017" t="str" cm="1">
        <f t="array" ref="AO101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18" spans="1:41" x14ac:dyDescent="0.35">
      <c r="A1018">
        <v>7010</v>
      </c>
      <c r="B1018">
        <v>1965</v>
      </c>
      <c r="C1018">
        <f t="shared" ca="1" si="30"/>
        <v>61</v>
      </c>
      <c r="D1018" t="str" cm="1">
        <f t="array" aca="1" ref="D101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18" t="s">
        <v>37</v>
      </c>
      <c r="F1018" t="s">
        <v>33</v>
      </c>
      <c r="G1018" cm="1">
        <f t="array" ref="G1018">_xlfn.IFS(marketing_campaign[[#This Row],[Marital_Status]]="Single",K1018+L1018+1,marketing_campaign[[#This Row],[Marital_Status]]="Together",K1018+L1018+2,marketing_campaign[[#This Row],[Marital_Status]]="Alone",K1018+L1018+1,marketing_campaign[[#This Row],[Marital_Status]]="Married",K1018+L1018+2,marketing_campaign[[#This Row],[Marital_Status]]="Divorced",K1018+L1018+1,marketing_campaign[[#This Row],[Marital_Status]]="YOLO",K1018+L1018+1,marketing_campaign[[#This Row],[Marital_Status]]="Absurd",K1018+L1018+1,marketing_campaign[[#This Row],[Marital_Status]]="Widow",K1018+L1018+1)</f>
        <v>2</v>
      </c>
      <c r="H1018" t="str" cm="1">
        <f t="array" ref="H1018">_xlfn.IFS(marketing_campaign[[#This Row],[Family_size]]=1,"Family_with_one_child",marketing_campaign[[#This Row],[Family_size]]&gt;1,"Family_with_more_children")</f>
        <v>Family_with_more_children</v>
      </c>
      <c r="I1018">
        <v>70924</v>
      </c>
      <c r="J1018" t="str">
        <f>IF(marketing_campaign[[#This Row],[Income]]&gt;=Sheet21!B1068,"high_income","low_income")</f>
        <v>high_income</v>
      </c>
      <c r="K1018">
        <v>0</v>
      </c>
      <c r="L1018">
        <v>0</v>
      </c>
      <c r="M1018" s="1">
        <v>41736</v>
      </c>
      <c r="N1018">
        <v>41</v>
      </c>
      <c r="O1018" t="str" cm="1">
        <f t="array" ref="O1018">_xlfn.IFS(AND(marketing_campaign[[#This Row],[Recency]]&gt;=0,marketing_campaign[[#This Row],[Recency]]&lt;=14),"Early Recency",AND(marketing_campaign[[#This Row],[Recency]]&gt;=15,marketing_campaign[[#This Row],[Recency]]&lt;=31),"Mid-Recency",marketing_campaign[[#This Row],[Recency]]&gt;=32,"high Recency")</f>
        <v>high Recency</v>
      </c>
      <c r="P1018">
        <v>635</v>
      </c>
      <c r="Q1018">
        <v>114</v>
      </c>
      <c r="R1018">
        <v>254</v>
      </c>
      <c r="S1018">
        <v>132</v>
      </c>
      <c r="T1018">
        <v>152</v>
      </c>
      <c r="U1018">
        <v>76</v>
      </c>
      <c r="V1018">
        <f>marketing_campaign[[#This Row],[MntGoldProds]]+marketing_campaign[[#This Row],[MntSweetProducts]]+marketing_campaign[[#This Row],[MntFishProducts]]+marketing_campaign[[#This Row],[MntMeatProducts]]+marketing_campaign[[#This Row],[MntFruits]]+marketing_campaign[[#This Row],[MntWines]]</f>
        <v>1363</v>
      </c>
      <c r="W1018">
        <v>1</v>
      </c>
      <c r="X1018">
        <v>6</v>
      </c>
      <c r="Y1018">
        <v>6</v>
      </c>
      <c r="Z1018">
        <v>7</v>
      </c>
      <c r="AA1018">
        <f t="shared" si="31"/>
        <v>20</v>
      </c>
      <c r="AB1018" t="str" cm="1">
        <f t="array" ref="AB1018">_xlfn.IFS(AND(AA1018&gt;=0,AA1018&lt;=15),"low purchase",AND(AA1018&gt;=16,AA1018&lt;=30),"mid purchase",AA1018&gt;=31,"high purchase")</f>
        <v>mid purchase</v>
      </c>
      <c r="AC1018">
        <v>3</v>
      </c>
      <c r="AD1018" t="str">
        <f>IF(marketing_campaign[[#This Row],[NumWebVisitsMonth]]&gt;=5.3,"higher_webvists","lower_webvisits")</f>
        <v>lower_webvisits</v>
      </c>
      <c r="AE1018">
        <v>0</v>
      </c>
      <c r="AF1018">
        <v>0</v>
      </c>
      <c r="AG1018">
        <v>1</v>
      </c>
      <c r="AH1018">
        <v>0</v>
      </c>
      <c r="AI1018">
        <v>0</v>
      </c>
      <c r="AJ1018">
        <v>0</v>
      </c>
      <c r="AK1018">
        <v>3</v>
      </c>
      <c r="AL1018">
        <v>11</v>
      </c>
      <c r="AM1018">
        <v>0</v>
      </c>
      <c r="AN1018">
        <f>marketing_campaign[[#This Row],[AcceptedCmp2]]+marketing_campaign[[#This Row],[AcceptedCmp1]]+marketing_campaign[[#This Row],[AcceptedCmp5]]+marketing_campaign[[#This Row],[AcceptedCmp4]]+marketing_campaign[[#This Row],[AcceptedCmp3]]+marketing_campaign[[#This Row],[Response]]</f>
        <v>1</v>
      </c>
      <c r="AO1018" t="str" cm="1">
        <f t="array" ref="AO101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019" spans="1:41" x14ac:dyDescent="0.35">
      <c r="A1019">
        <v>8562</v>
      </c>
      <c r="B1019">
        <v>1969</v>
      </c>
      <c r="C1019">
        <f t="shared" ca="1" si="30"/>
        <v>57</v>
      </c>
      <c r="D1019" t="str" cm="1">
        <f t="array" aca="1" ref="D101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19" t="s">
        <v>29</v>
      </c>
      <c r="F1019" t="s">
        <v>31</v>
      </c>
      <c r="G1019" cm="1">
        <f t="array" ref="G1019">_xlfn.IFS(marketing_campaign[[#This Row],[Marital_Status]]="Single",K1019+L1019+1,marketing_campaign[[#This Row],[Marital_Status]]="Together",K1019+L1019+2,marketing_campaign[[#This Row],[Marital_Status]]="Alone",K1019+L1019+1,marketing_campaign[[#This Row],[Marital_Status]]="Married",K1019+L1019+2,marketing_campaign[[#This Row],[Marital_Status]]="Divorced",K1019+L1019+1,marketing_campaign[[#This Row],[Marital_Status]]="YOLO",K1019+L1019+1,marketing_campaign[[#This Row],[Marital_Status]]="Absurd",K1019+L1019+1,marketing_campaign[[#This Row],[Marital_Status]]="Widow",K1019+L1019+1)</f>
        <v>2</v>
      </c>
      <c r="H1019" t="str" cm="1">
        <f t="array" ref="H1019">_xlfn.IFS(marketing_campaign[[#This Row],[Family_size]]=1,"Family_with_one_child",marketing_campaign[[#This Row],[Family_size]]&gt;1,"Family_with_more_children")</f>
        <v>Family_with_more_children</v>
      </c>
      <c r="I1019">
        <v>54165</v>
      </c>
      <c r="J1019" t="str">
        <f>IF(marketing_campaign[[#This Row],[Income]]&gt;=Sheet21!B1069,"high_income","low_income")</f>
        <v>high_income</v>
      </c>
      <c r="K1019">
        <v>0</v>
      </c>
      <c r="L1019">
        <v>0</v>
      </c>
      <c r="M1019" s="1">
        <v>41422</v>
      </c>
      <c r="N1019">
        <v>72</v>
      </c>
      <c r="O1019" t="str" cm="1">
        <f t="array" ref="O1019">_xlfn.IFS(AND(marketing_campaign[[#This Row],[Recency]]&gt;=0,marketing_campaign[[#This Row],[Recency]]&lt;=14),"Early Recency",AND(marketing_campaign[[#This Row],[Recency]]&gt;=15,marketing_campaign[[#This Row],[Recency]]&lt;=31),"Mid-Recency",marketing_campaign[[#This Row],[Recency]]&gt;=32,"high Recency")</f>
        <v>high Recency</v>
      </c>
      <c r="P1019">
        <v>127</v>
      </c>
      <c r="Q1019">
        <v>4</v>
      </c>
      <c r="R1019">
        <v>73</v>
      </c>
      <c r="S1019">
        <v>15</v>
      </c>
      <c r="T1019">
        <v>6</v>
      </c>
      <c r="U1019">
        <v>11</v>
      </c>
      <c r="V1019">
        <f>marketing_campaign[[#This Row],[MntGoldProds]]+marketing_campaign[[#This Row],[MntSweetProducts]]+marketing_campaign[[#This Row],[MntFishProducts]]+marketing_campaign[[#This Row],[MntMeatProducts]]+marketing_campaign[[#This Row],[MntFruits]]+marketing_campaign[[#This Row],[MntWines]]</f>
        <v>236</v>
      </c>
      <c r="W1019">
        <v>1</v>
      </c>
      <c r="X1019">
        <v>2</v>
      </c>
      <c r="Y1019">
        <v>1</v>
      </c>
      <c r="Z1019">
        <v>7</v>
      </c>
      <c r="AA1019">
        <f t="shared" si="31"/>
        <v>11</v>
      </c>
      <c r="AB1019" t="str" cm="1">
        <f t="array" ref="AB1019">_xlfn.IFS(AND(AA1019&gt;=0,AA1019&lt;=15),"low purchase",AND(AA1019&gt;=16,AA1019&lt;=30),"mid purchase",AA1019&gt;=31,"high purchase")</f>
        <v>low purchase</v>
      </c>
      <c r="AC1019">
        <v>2</v>
      </c>
      <c r="AD1019" t="str">
        <f>IF(marketing_campaign[[#This Row],[NumWebVisitsMonth]]&gt;=5.3,"higher_webvists","lower_webvisits")</f>
        <v>lower_webvisits</v>
      </c>
      <c r="AE1019">
        <v>0</v>
      </c>
      <c r="AF1019">
        <v>0</v>
      </c>
      <c r="AG1019">
        <v>0</v>
      </c>
      <c r="AH1019">
        <v>0</v>
      </c>
      <c r="AI1019">
        <v>0</v>
      </c>
      <c r="AJ1019">
        <v>0</v>
      </c>
      <c r="AK1019">
        <v>3</v>
      </c>
      <c r="AL1019">
        <v>11</v>
      </c>
      <c r="AM1019">
        <v>0</v>
      </c>
      <c r="AN1019">
        <f>marketing_campaign[[#This Row],[AcceptedCmp2]]+marketing_campaign[[#This Row],[AcceptedCmp1]]+marketing_campaign[[#This Row],[AcceptedCmp5]]+marketing_campaign[[#This Row],[AcceptedCmp4]]+marketing_campaign[[#This Row],[AcceptedCmp3]]+marketing_campaign[[#This Row],[Response]]</f>
        <v>0</v>
      </c>
      <c r="AO1019" t="str" cm="1">
        <f t="array" ref="AO101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20" spans="1:41" x14ac:dyDescent="0.35">
      <c r="A1020">
        <v>3158</v>
      </c>
      <c r="B1020">
        <v>1973</v>
      </c>
      <c r="C1020">
        <f t="shared" ca="1" si="30"/>
        <v>53</v>
      </c>
      <c r="D1020" t="str" cm="1">
        <f t="array" aca="1" ref="D102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20" t="s">
        <v>29</v>
      </c>
      <c r="F1020" t="s">
        <v>33</v>
      </c>
      <c r="G1020" cm="1">
        <f t="array" ref="G1020">_xlfn.IFS(marketing_campaign[[#This Row],[Marital_Status]]="Single",K1020+L1020+1,marketing_campaign[[#This Row],[Marital_Status]]="Together",K1020+L1020+2,marketing_campaign[[#This Row],[Marital_Status]]="Alone",K1020+L1020+1,marketing_campaign[[#This Row],[Marital_Status]]="Married",K1020+L1020+2,marketing_campaign[[#This Row],[Marital_Status]]="Divorced",K1020+L1020+1,marketing_campaign[[#This Row],[Marital_Status]]="YOLO",K1020+L1020+1,marketing_campaign[[#This Row],[Marital_Status]]="Absurd",K1020+L1020+1,marketing_campaign[[#This Row],[Marital_Status]]="Widow",K1020+L1020+1)</f>
        <v>3</v>
      </c>
      <c r="H1020" t="str" cm="1">
        <f t="array" ref="H1020">_xlfn.IFS(marketing_campaign[[#This Row],[Family_size]]=1,"Family_with_one_child",marketing_campaign[[#This Row],[Family_size]]&gt;1,"Family_with_more_children")</f>
        <v>Family_with_more_children</v>
      </c>
      <c r="I1020">
        <v>32300</v>
      </c>
      <c r="J1020" t="str">
        <f>IF(marketing_campaign[[#This Row],[Income]]&gt;=Sheet21!B1070,"high_income","low_income")</f>
        <v>high_income</v>
      </c>
      <c r="K1020">
        <v>1</v>
      </c>
      <c r="L1020">
        <v>0</v>
      </c>
      <c r="M1020" s="1">
        <v>41277</v>
      </c>
      <c r="N1020">
        <v>1</v>
      </c>
      <c r="O1020" t="str" cm="1">
        <f t="array" ref="O1020">_xlfn.IFS(AND(marketing_campaign[[#This Row],[Recency]]&gt;=0,marketing_campaign[[#This Row],[Recency]]&lt;=14),"Early Recency",AND(marketing_campaign[[#This Row],[Recency]]&gt;=15,marketing_campaign[[#This Row],[Recency]]&lt;=31),"Mid-Recency",marketing_campaign[[#This Row],[Recency]]&gt;=32,"high Recency")</f>
        <v>Early Recency</v>
      </c>
      <c r="P1020">
        <v>13</v>
      </c>
      <c r="Q1020">
        <v>3</v>
      </c>
      <c r="R1020">
        <v>6</v>
      </c>
      <c r="S1020">
        <v>6</v>
      </c>
      <c r="T1020">
        <v>5</v>
      </c>
      <c r="U1020">
        <v>6</v>
      </c>
      <c r="V1020">
        <f>marketing_campaign[[#This Row],[MntGoldProds]]+marketing_campaign[[#This Row],[MntSweetProducts]]+marketing_campaign[[#This Row],[MntFishProducts]]+marketing_campaign[[#This Row],[MntMeatProducts]]+marketing_campaign[[#This Row],[MntFruits]]+marketing_campaign[[#This Row],[MntWines]]</f>
        <v>39</v>
      </c>
      <c r="W1020">
        <v>1</v>
      </c>
      <c r="X1020">
        <v>1</v>
      </c>
      <c r="Y1020">
        <v>0</v>
      </c>
      <c r="Z1020">
        <v>3</v>
      </c>
      <c r="AA1020">
        <f t="shared" si="31"/>
        <v>5</v>
      </c>
      <c r="AB1020" t="str" cm="1">
        <f t="array" ref="AB1020">_xlfn.IFS(AND(AA1020&gt;=0,AA1020&lt;=15),"low purchase",AND(AA1020&gt;=16,AA1020&lt;=30),"mid purchase",AA1020&gt;=31,"high purchase")</f>
        <v>low purchase</v>
      </c>
      <c r="AC1020">
        <v>8</v>
      </c>
      <c r="AD1020" t="str">
        <f>IF(marketing_campaign[[#This Row],[NumWebVisitsMonth]]&gt;=5.3,"higher_webvists","lower_webvisits")</f>
        <v>higher_webvists</v>
      </c>
      <c r="AE1020">
        <v>0</v>
      </c>
      <c r="AF1020">
        <v>0</v>
      </c>
      <c r="AG1020">
        <v>0</v>
      </c>
      <c r="AH1020">
        <v>0</v>
      </c>
      <c r="AI1020">
        <v>0</v>
      </c>
      <c r="AJ1020">
        <v>0</v>
      </c>
      <c r="AK1020">
        <v>3</v>
      </c>
      <c r="AL1020">
        <v>11</v>
      </c>
      <c r="AM1020">
        <v>0</v>
      </c>
      <c r="AN1020">
        <f>marketing_campaign[[#This Row],[AcceptedCmp2]]+marketing_campaign[[#This Row],[AcceptedCmp1]]+marketing_campaign[[#This Row],[AcceptedCmp5]]+marketing_campaign[[#This Row],[AcceptedCmp4]]+marketing_campaign[[#This Row],[AcceptedCmp3]]+marketing_campaign[[#This Row],[Response]]</f>
        <v>0</v>
      </c>
      <c r="AO1020" t="str" cm="1">
        <f t="array" ref="AO102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21" spans="1:41" x14ac:dyDescent="0.35">
      <c r="A1021">
        <v>4436</v>
      </c>
      <c r="B1021">
        <v>1976</v>
      </c>
      <c r="C1021">
        <f t="shared" ca="1" si="30"/>
        <v>50</v>
      </c>
      <c r="D1021" t="str" cm="1">
        <f t="array" aca="1" ref="D102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21" t="s">
        <v>29</v>
      </c>
      <c r="F1021" t="s">
        <v>30</v>
      </c>
      <c r="G1021" cm="1">
        <f t="array" ref="G1021">_xlfn.IFS(marketing_campaign[[#This Row],[Marital_Status]]="Single",K1021+L1021+1,marketing_campaign[[#This Row],[Marital_Status]]="Together",K1021+L1021+2,marketing_campaign[[#This Row],[Marital_Status]]="Alone",K1021+L1021+1,marketing_campaign[[#This Row],[Marital_Status]]="Married",K1021+L1021+2,marketing_campaign[[#This Row],[Marital_Status]]="Divorced",K1021+L1021+1,marketing_campaign[[#This Row],[Marital_Status]]="YOLO",K1021+L1021+1,marketing_campaign[[#This Row],[Marital_Status]]="Absurd",K1021+L1021+1,marketing_campaign[[#This Row],[Marital_Status]]="Widow",K1021+L1021+1)</f>
        <v>1</v>
      </c>
      <c r="H1021" t="str" cm="1">
        <f t="array" ref="H1021">_xlfn.IFS(marketing_campaign[[#This Row],[Family_size]]=1,"Family_with_one_child",marketing_campaign[[#This Row],[Family_size]]&gt;1,"Family_with_more_children")</f>
        <v>Family_with_one_child</v>
      </c>
      <c r="I1021">
        <v>20180</v>
      </c>
      <c r="J1021" t="str">
        <f>IF(marketing_campaign[[#This Row],[Income]]&gt;=Sheet21!B1071,"high_income","low_income")</f>
        <v>high_income</v>
      </c>
      <c r="K1021">
        <v>0</v>
      </c>
      <c r="L1021">
        <v>0</v>
      </c>
      <c r="M1021" s="1">
        <v>41325</v>
      </c>
      <c r="N1021">
        <v>27</v>
      </c>
      <c r="O1021" t="str" cm="1">
        <f t="array" ref="O1021">_xlfn.IFS(AND(marketing_campaign[[#This Row],[Recency]]&gt;=0,marketing_campaign[[#This Row],[Recency]]&lt;=14),"Early Recency",AND(marketing_campaign[[#This Row],[Recency]]&gt;=15,marketing_campaign[[#This Row],[Recency]]&lt;=31),"Mid-Recency",marketing_campaign[[#This Row],[Recency]]&gt;=32,"high Recency")</f>
        <v>Mid-Recency</v>
      </c>
      <c r="P1021">
        <v>18</v>
      </c>
      <c r="Q1021">
        <v>42</v>
      </c>
      <c r="R1021">
        <v>24</v>
      </c>
      <c r="S1021">
        <v>15</v>
      </c>
      <c r="T1021">
        <v>20</v>
      </c>
      <c r="U1021">
        <v>18</v>
      </c>
      <c r="V1021">
        <f>marketing_campaign[[#This Row],[MntGoldProds]]+marketing_campaign[[#This Row],[MntSweetProducts]]+marketing_campaign[[#This Row],[MntFishProducts]]+marketing_campaign[[#This Row],[MntMeatProducts]]+marketing_campaign[[#This Row],[MntFruits]]+marketing_campaign[[#This Row],[MntWines]]</f>
        <v>137</v>
      </c>
      <c r="W1021">
        <v>1</v>
      </c>
      <c r="X1021">
        <v>2</v>
      </c>
      <c r="Y1021">
        <v>1</v>
      </c>
      <c r="Z1021">
        <v>4</v>
      </c>
      <c r="AA1021">
        <f t="shared" si="31"/>
        <v>8</v>
      </c>
      <c r="AB1021" t="str" cm="1">
        <f t="array" ref="AB1021">_xlfn.IFS(AND(AA1021&gt;=0,AA1021&lt;=15),"low purchase",AND(AA1021&gt;=16,AA1021&lt;=30),"mid purchase",AA1021&gt;=31,"high purchase")</f>
        <v>low purchase</v>
      </c>
      <c r="AC1021">
        <v>7</v>
      </c>
      <c r="AD1021" t="str">
        <f>IF(marketing_campaign[[#This Row],[NumWebVisitsMonth]]&gt;=5.3,"higher_webvists","lower_webvisits")</f>
        <v>higher_webvists</v>
      </c>
      <c r="AE1021">
        <v>0</v>
      </c>
      <c r="AF1021">
        <v>0</v>
      </c>
      <c r="AG1021">
        <v>0</v>
      </c>
      <c r="AH1021">
        <v>0</v>
      </c>
      <c r="AI1021">
        <v>0</v>
      </c>
      <c r="AJ1021">
        <v>0</v>
      </c>
      <c r="AK1021">
        <v>3</v>
      </c>
      <c r="AL1021">
        <v>11</v>
      </c>
      <c r="AM1021">
        <v>0</v>
      </c>
      <c r="AN1021">
        <f>marketing_campaign[[#This Row],[AcceptedCmp2]]+marketing_campaign[[#This Row],[AcceptedCmp1]]+marketing_campaign[[#This Row],[AcceptedCmp5]]+marketing_campaign[[#This Row],[AcceptedCmp4]]+marketing_campaign[[#This Row],[AcceptedCmp3]]+marketing_campaign[[#This Row],[Response]]</f>
        <v>0</v>
      </c>
      <c r="AO1021" t="str" cm="1">
        <f t="array" ref="AO102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22" spans="1:41" x14ac:dyDescent="0.35">
      <c r="A1022">
        <v>5287</v>
      </c>
      <c r="B1022">
        <v>1973</v>
      </c>
      <c r="C1022">
        <f t="shared" ca="1" si="30"/>
        <v>53</v>
      </c>
      <c r="D1022" t="str" cm="1">
        <f t="array" aca="1" ref="D102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22" t="s">
        <v>29</v>
      </c>
      <c r="F1022" t="s">
        <v>33</v>
      </c>
      <c r="G1022" cm="1">
        <f t="array" ref="G1022">_xlfn.IFS(marketing_campaign[[#This Row],[Marital_Status]]="Single",K1022+L1022+1,marketing_campaign[[#This Row],[Marital_Status]]="Together",K1022+L1022+2,marketing_campaign[[#This Row],[Marital_Status]]="Alone",K1022+L1022+1,marketing_campaign[[#This Row],[Marital_Status]]="Married",K1022+L1022+2,marketing_campaign[[#This Row],[Marital_Status]]="Divorced",K1022+L1022+1,marketing_campaign[[#This Row],[Marital_Status]]="YOLO",K1022+L1022+1,marketing_campaign[[#This Row],[Marital_Status]]="Absurd",K1022+L1022+1,marketing_campaign[[#This Row],[Marital_Status]]="Widow",K1022+L1022+1)</f>
        <v>3</v>
      </c>
      <c r="H1022" t="str" cm="1">
        <f t="array" ref="H1022">_xlfn.IFS(marketing_campaign[[#This Row],[Family_size]]=1,"Family_with_one_child",marketing_campaign[[#This Row],[Family_size]]&gt;1,"Family_with_more_children")</f>
        <v>Family_with_more_children</v>
      </c>
      <c r="I1022">
        <v>34961</v>
      </c>
      <c r="J1022" t="str">
        <f>IF(marketing_campaign[[#This Row],[Income]]&gt;=Sheet21!B1072,"high_income","low_income")</f>
        <v>high_income</v>
      </c>
      <c r="K1022">
        <v>1</v>
      </c>
      <c r="L1022">
        <v>0</v>
      </c>
      <c r="M1022" s="1">
        <v>41809</v>
      </c>
      <c r="N1022">
        <v>77</v>
      </c>
      <c r="O1022" t="str" cm="1">
        <f t="array" ref="O1022">_xlfn.IFS(AND(marketing_campaign[[#This Row],[Recency]]&gt;=0,marketing_campaign[[#This Row],[Recency]]&lt;=14),"Early Recency",AND(marketing_campaign[[#This Row],[Recency]]&gt;=15,marketing_campaign[[#This Row],[Recency]]&lt;=31),"Mid-Recency",marketing_campaign[[#This Row],[Recency]]&gt;=32,"high Recency")</f>
        <v>high Recency</v>
      </c>
      <c r="P1022">
        <v>45</v>
      </c>
      <c r="Q1022">
        <v>2</v>
      </c>
      <c r="R1022">
        <v>26</v>
      </c>
      <c r="S1022">
        <v>4</v>
      </c>
      <c r="T1022">
        <v>1</v>
      </c>
      <c r="U1022">
        <v>1</v>
      </c>
      <c r="V1022">
        <f>marketing_campaign[[#This Row],[MntGoldProds]]+marketing_campaign[[#This Row],[MntSweetProducts]]+marketing_campaign[[#This Row],[MntFishProducts]]+marketing_campaign[[#This Row],[MntMeatProducts]]+marketing_campaign[[#This Row],[MntFruits]]+marketing_campaign[[#This Row],[MntWines]]</f>
        <v>79</v>
      </c>
      <c r="W1022">
        <v>3</v>
      </c>
      <c r="X1022">
        <v>3</v>
      </c>
      <c r="Y1022">
        <v>1</v>
      </c>
      <c r="Z1022">
        <v>3</v>
      </c>
      <c r="AA1022">
        <f t="shared" si="31"/>
        <v>10</v>
      </c>
      <c r="AB1022" t="str" cm="1">
        <f t="array" ref="AB1022">_xlfn.IFS(AND(AA1022&gt;=0,AA1022&lt;=15),"low purchase",AND(AA1022&gt;=16,AA1022&lt;=30),"mid purchase",AA1022&gt;=31,"high purchase")</f>
        <v>low purchase</v>
      </c>
      <c r="AC1022">
        <v>7</v>
      </c>
      <c r="AD1022" t="str">
        <f>IF(marketing_campaign[[#This Row],[NumWebVisitsMonth]]&gt;=5.3,"higher_webvists","lower_webvisits")</f>
        <v>higher_webvists</v>
      </c>
      <c r="AE1022">
        <v>0</v>
      </c>
      <c r="AF1022">
        <v>0</v>
      </c>
      <c r="AG1022">
        <v>0</v>
      </c>
      <c r="AH1022">
        <v>0</v>
      </c>
      <c r="AI1022">
        <v>0</v>
      </c>
      <c r="AJ1022">
        <v>0</v>
      </c>
      <c r="AK1022">
        <v>3</v>
      </c>
      <c r="AL1022">
        <v>11</v>
      </c>
      <c r="AM1022">
        <v>0</v>
      </c>
      <c r="AN1022">
        <f>marketing_campaign[[#This Row],[AcceptedCmp2]]+marketing_campaign[[#This Row],[AcceptedCmp1]]+marketing_campaign[[#This Row],[AcceptedCmp5]]+marketing_campaign[[#This Row],[AcceptedCmp4]]+marketing_campaign[[#This Row],[AcceptedCmp3]]+marketing_campaign[[#This Row],[Response]]</f>
        <v>0</v>
      </c>
      <c r="AO1022" t="str" cm="1">
        <f t="array" ref="AO102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23" spans="1:41" x14ac:dyDescent="0.35">
      <c r="A1023">
        <v>2445</v>
      </c>
      <c r="B1023">
        <v>1974</v>
      </c>
      <c r="C1023">
        <f t="shared" ca="1" si="30"/>
        <v>52</v>
      </c>
      <c r="D1023" t="str" cm="1">
        <f t="array" aca="1" ref="D102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23" t="s">
        <v>32</v>
      </c>
      <c r="F1023" t="s">
        <v>31</v>
      </c>
      <c r="G1023" cm="1">
        <f t="array" ref="G1023">_xlfn.IFS(marketing_campaign[[#This Row],[Marital_Status]]="Single",K1023+L1023+1,marketing_campaign[[#This Row],[Marital_Status]]="Together",K1023+L1023+2,marketing_campaign[[#This Row],[Marital_Status]]="Alone",K1023+L1023+1,marketing_campaign[[#This Row],[Marital_Status]]="Married",K1023+L1023+2,marketing_campaign[[#This Row],[Marital_Status]]="Divorced",K1023+L1023+1,marketing_campaign[[#This Row],[Marital_Status]]="YOLO",K1023+L1023+1,marketing_campaign[[#This Row],[Marital_Status]]="Absurd",K1023+L1023+1,marketing_campaign[[#This Row],[Marital_Status]]="Widow",K1023+L1023+1)</f>
        <v>3</v>
      </c>
      <c r="H1023" t="str" cm="1">
        <f t="array" ref="H1023">_xlfn.IFS(marketing_campaign[[#This Row],[Family_size]]=1,"Family_with_one_child",marketing_campaign[[#This Row],[Family_size]]&gt;1,"Family_with_more_children")</f>
        <v>Family_with_more_children</v>
      </c>
      <c r="I1023">
        <v>28440</v>
      </c>
      <c r="J1023" t="str">
        <f>IF(marketing_campaign[[#This Row],[Income]]&gt;=Sheet21!B1073,"high_income","low_income")</f>
        <v>high_income</v>
      </c>
      <c r="K1023">
        <v>1</v>
      </c>
      <c r="L1023">
        <v>0</v>
      </c>
      <c r="M1023" s="1">
        <v>41462</v>
      </c>
      <c r="N1023">
        <v>87</v>
      </c>
      <c r="O1023" t="str" cm="1">
        <f t="array" ref="O1023">_xlfn.IFS(AND(marketing_campaign[[#This Row],[Recency]]&gt;=0,marketing_campaign[[#This Row],[Recency]]&lt;=14),"Early Recency",AND(marketing_campaign[[#This Row],[Recency]]&gt;=15,marketing_campaign[[#This Row],[Recency]]&lt;=31),"Mid-Recency",marketing_campaign[[#This Row],[Recency]]&gt;=32,"high Recency")</f>
        <v>high Recency</v>
      </c>
      <c r="P1023">
        <v>38</v>
      </c>
      <c r="Q1023">
        <v>1</v>
      </c>
      <c r="R1023">
        <v>24</v>
      </c>
      <c r="S1023">
        <v>0</v>
      </c>
      <c r="T1023">
        <v>0</v>
      </c>
      <c r="U1023">
        <v>0</v>
      </c>
      <c r="V1023">
        <f>marketing_campaign[[#This Row],[MntGoldProds]]+marketing_campaign[[#This Row],[MntSweetProducts]]+marketing_campaign[[#This Row],[MntFishProducts]]+marketing_campaign[[#This Row],[MntMeatProducts]]+marketing_campaign[[#This Row],[MntFruits]]+marketing_campaign[[#This Row],[MntWines]]</f>
        <v>63</v>
      </c>
      <c r="W1023">
        <v>1</v>
      </c>
      <c r="X1023">
        <v>2</v>
      </c>
      <c r="Y1023">
        <v>0</v>
      </c>
      <c r="Z1023">
        <v>3</v>
      </c>
      <c r="AA1023">
        <f t="shared" si="31"/>
        <v>6</v>
      </c>
      <c r="AB1023" t="str" cm="1">
        <f t="array" ref="AB1023">_xlfn.IFS(AND(AA1023&gt;=0,AA1023&lt;=15),"low purchase",AND(AA1023&gt;=16,AA1023&lt;=30),"mid purchase",AA1023&gt;=31,"high purchase")</f>
        <v>low purchase</v>
      </c>
      <c r="AC1023">
        <v>8</v>
      </c>
      <c r="AD1023" t="str">
        <f>IF(marketing_campaign[[#This Row],[NumWebVisitsMonth]]&gt;=5.3,"higher_webvists","lower_webvisits")</f>
        <v>higher_webvists</v>
      </c>
      <c r="AE1023">
        <v>0</v>
      </c>
      <c r="AF1023">
        <v>0</v>
      </c>
      <c r="AG1023">
        <v>0</v>
      </c>
      <c r="AH1023">
        <v>0</v>
      </c>
      <c r="AI1023">
        <v>0</v>
      </c>
      <c r="AJ1023">
        <v>0</v>
      </c>
      <c r="AK1023">
        <v>3</v>
      </c>
      <c r="AL1023">
        <v>11</v>
      </c>
      <c r="AM1023">
        <v>0</v>
      </c>
      <c r="AN1023">
        <f>marketing_campaign[[#This Row],[AcceptedCmp2]]+marketing_campaign[[#This Row],[AcceptedCmp1]]+marketing_campaign[[#This Row],[AcceptedCmp5]]+marketing_campaign[[#This Row],[AcceptedCmp4]]+marketing_campaign[[#This Row],[AcceptedCmp3]]+marketing_campaign[[#This Row],[Response]]</f>
        <v>0</v>
      </c>
      <c r="AO1023" t="str" cm="1">
        <f t="array" ref="AO102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24" spans="1:41" x14ac:dyDescent="0.35">
      <c r="A1024">
        <v>6059</v>
      </c>
      <c r="B1024">
        <v>1953</v>
      </c>
      <c r="C1024">
        <f t="shared" ca="1" si="30"/>
        <v>73</v>
      </c>
      <c r="D1024" t="str" cm="1">
        <f t="array" aca="1" ref="D102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24" t="s">
        <v>32</v>
      </c>
      <c r="F1024" t="s">
        <v>31</v>
      </c>
      <c r="G1024" cm="1">
        <f t="array" ref="G1024">_xlfn.IFS(marketing_campaign[[#This Row],[Marital_Status]]="Single",K1024+L1024+1,marketing_campaign[[#This Row],[Marital_Status]]="Together",K1024+L1024+2,marketing_campaign[[#This Row],[Marital_Status]]="Alone",K1024+L1024+1,marketing_campaign[[#This Row],[Marital_Status]]="Married",K1024+L1024+2,marketing_campaign[[#This Row],[Marital_Status]]="Divorced",K1024+L1024+1,marketing_campaign[[#This Row],[Marital_Status]]="YOLO",K1024+L1024+1,marketing_campaign[[#This Row],[Marital_Status]]="Absurd",K1024+L1024+1,marketing_campaign[[#This Row],[Marital_Status]]="Widow",K1024+L1024+1)</f>
        <v>5</v>
      </c>
      <c r="H1024" t="str" cm="1">
        <f t="array" ref="H1024">_xlfn.IFS(marketing_campaign[[#This Row],[Family_size]]=1,"Family_with_one_child",marketing_campaign[[#This Row],[Family_size]]&gt;1,"Family_with_more_children")</f>
        <v>Family_with_more_children</v>
      </c>
      <c r="I1024">
        <v>64504</v>
      </c>
      <c r="J1024" t="str">
        <f>IF(marketing_campaign[[#This Row],[Income]]&gt;=Sheet21!B1074,"high_income","low_income")</f>
        <v>high_income</v>
      </c>
      <c r="K1024">
        <v>1</v>
      </c>
      <c r="L1024">
        <v>2</v>
      </c>
      <c r="M1024" s="1">
        <v>41337</v>
      </c>
      <c r="N1024">
        <v>81</v>
      </c>
      <c r="O1024" t="str" cm="1">
        <f t="array" ref="O1024">_xlfn.IFS(AND(marketing_campaign[[#This Row],[Recency]]&gt;=0,marketing_campaign[[#This Row],[Recency]]&lt;=14),"Early Recency",AND(marketing_campaign[[#This Row],[Recency]]&gt;=15,marketing_campaign[[#This Row],[Recency]]&lt;=31),"Mid-Recency",marketing_campaign[[#This Row],[Recency]]&gt;=32,"high Recency")</f>
        <v>high Recency</v>
      </c>
      <c r="P1024">
        <v>986</v>
      </c>
      <c r="Q1024">
        <v>36</v>
      </c>
      <c r="R1024">
        <v>168</v>
      </c>
      <c r="S1024">
        <v>16</v>
      </c>
      <c r="T1024">
        <v>0</v>
      </c>
      <c r="U1024">
        <v>108</v>
      </c>
      <c r="V1024">
        <f>marketing_campaign[[#This Row],[MntGoldProds]]+marketing_campaign[[#This Row],[MntSweetProducts]]+marketing_campaign[[#This Row],[MntFishProducts]]+marketing_campaign[[#This Row],[MntMeatProducts]]+marketing_campaign[[#This Row],[MntFruits]]+marketing_campaign[[#This Row],[MntWines]]</f>
        <v>1314</v>
      </c>
      <c r="W1024">
        <v>7</v>
      </c>
      <c r="X1024">
        <v>11</v>
      </c>
      <c r="Y1024">
        <v>3</v>
      </c>
      <c r="Z1024">
        <v>4</v>
      </c>
      <c r="AA1024">
        <f t="shared" si="31"/>
        <v>25</v>
      </c>
      <c r="AB1024" t="str" cm="1">
        <f t="array" ref="AB1024">_xlfn.IFS(AND(AA1024&gt;=0,AA1024&lt;=15),"low purchase",AND(AA1024&gt;=16,AA1024&lt;=30),"mid purchase",AA1024&gt;=31,"high purchase")</f>
        <v>mid purchase</v>
      </c>
      <c r="AC1024">
        <v>7</v>
      </c>
      <c r="AD1024" t="str">
        <f>IF(marketing_campaign[[#This Row],[NumWebVisitsMonth]]&gt;=5.3,"higher_webvists","lower_webvisits")</f>
        <v>higher_webvists</v>
      </c>
      <c r="AE1024">
        <v>0</v>
      </c>
      <c r="AF1024">
        <v>0</v>
      </c>
      <c r="AG1024">
        <v>0</v>
      </c>
      <c r="AH1024">
        <v>0</v>
      </c>
      <c r="AI1024">
        <v>0</v>
      </c>
      <c r="AJ1024">
        <v>0</v>
      </c>
      <c r="AK1024">
        <v>3</v>
      </c>
      <c r="AL1024">
        <v>11</v>
      </c>
      <c r="AM1024">
        <v>1</v>
      </c>
      <c r="AN1024">
        <f>marketing_campaign[[#This Row],[AcceptedCmp2]]+marketing_campaign[[#This Row],[AcceptedCmp1]]+marketing_campaign[[#This Row],[AcceptedCmp5]]+marketing_campaign[[#This Row],[AcceptedCmp4]]+marketing_campaign[[#This Row],[AcceptedCmp3]]+marketing_campaign[[#This Row],[Response]]</f>
        <v>1</v>
      </c>
      <c r="AO1024" t="str" cm="1">
        <f t="array" ref="AO102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025" spans="1:41" x14ac:dyDescent="0.35">
      <c r="A1025">
        <v>4550</v>
      </c>
      <c r="B1025">
        <v>1966</v>
      </c>
      <c r="C1025">
        <f t="shared" ca="1" si="30"/>
        <v>60</v>
      </c>
      <c r="D1025" t="str" cm="1">
        <f t="array" aca="1" ref="D102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25" t="s">
        <v>34</v>
      </c>
      <c r="F1025" t="s">
        <v>31</v>
      </c>
      <c r="G1025" cm="1">
        <f t="array" ref="G1025">_xlfn.IFS(marketing_campaign[[#This Row],[Marital_Status]]="Single",K1025+L1025+1,marketing_campaign[[#This Row],[Marital_Status]]="Together",K1025+L1025+2,marketing_campaign[[#This Row],[Marital_Status]]="Alone",K1025+L1025+1,marketing_campaign[[#This Row],[Marital_Status]]="Married",K1025+L1025+2,marketing_campaign[[#This Row],[Marital_Status]]="Divorced",K1025+L1025+1,marketing_campaign[[#This Row],[Marital_Status]]="YOLO",K1025+L1025+1,marketing_campaign[[#This Row],[Marital_Status]]="Absurd",K1025+L1025+1,marketing_campaign[[#This Row],[Marital_Status]]="Widow",K1025+L1025+1)</f>
        <v>3</v>
      </c>
      <c r="H1025" t="str" cm="1">
        <f t="array" ref="H1025">_xlfn.IFS(marketing_campaign[[#This Row],[Family_size]]=1,"Family_with_one_child",marketing_campaign[[#This Row],[Family_size]]&gt;1,"Family_with_more_children")</f>
        <v>Family_with_more_children</v>
      </c>
      <c r="I1025">
        <v>33564</v>
      </c>
      <c r="J1025" t="str">
        <f>IF(marketing_campaign[[#This Row],[Income]]&gt;=Sheet21!B1075,"high_income","low_income")</f>
        <v>high_income</v>
      </c>
      <c r="K1025">
        <v>0</v>
      </c>
      <c r="L1025">
        <v>1</v>
      </c>
      <c r="M1025" s="1">
        <v>41814</v>
      </c>
      <c r="N1025">
        <v>51</v>
      </c>
      <c r="O1025" t="str" cm="1">
        <f t="array" ref="O1025">_xlfn.IFS(AND(marketing_campaign[[#This Row],[Recency]]&gt;=0,marketing_campaign[[#This Row],[Recency]]&lt;=14),"Early Recency",AND(marketing_campaign[[#This Row],[Recency]]&gt;=15,marketing_campaign[[#This Row],[Recency]]&lt;=31),"Mid-Recency",marketing_campaign[[#This Row],[Recency]]&gt;=32,"high Recency")</f>
        <v>high Recency</v>
      </c>
      <c r="P1025">
        <v>61</v>
      </c>
      <c r="Q1025">
        <v>0</v>
      </c>
      <c r="R1025">
        <v>3</v>
      </c>
      <c r="S1025">
        <v>0</v>
      </c>
      <c r="T1025">
        <v>0</v>
      </c>
      <c r="U1025">
        <v>7</v>
      </c>
      <c r="V1025">
        <f>marketing_campaign[[#This Row],[MntGoldProds]]+marketing_campaign[[#This Row],[MntSweetProducts]]+marketing_campaign[[#This Row],[MntFishProducts]]+marketing_campaign[[#This Row],[MntMeatProducts]]+marketing_campaign[[#This Row],[MntFruits]]+marketing_campaign[[#This Row],[MntWines]]</f>
        <v>71</v>
      </c>
      <c r="W1025">
        <v>1</v>
      </c>
      <c r="X1025">
        <v>1</v>
      </c>
      <c r="Y1025">
        <v>1</v>
      </c>
      <c r="Z1025">
        <v>3</v>
      </c>
      <c r="AA1025">
        <f t="shared" si="31"/>
        <v>6</v>
      </c>
      <c r="AB1025" t="str" cm="1">
        <f t="array" ref="AB1025">_xlfn.IFS(AND(AA1025&gt;=0,AA1025&lt;=15),"low purchase",AND(AA1025&gt;=16,AA1025&lt;=30),"mid purchase",AA1025&gt;=31,"high purchase")</f>
        <v>low purchase</v>
      </c>
      <c r="AC1025">
        <v>5</v>
      </c>
      <c r="AD1025" t="str">
        <f>IF(marketing_campaign[[#This Row],[NumWebVisitsMonth]]&gt;=5.3,"higher_webvists","lower_webvisits")</f>
        <v>lower_webvisits</v>
      </c>
      <c r="AE1025">
        <v>0</v>
      </c>
      <c r="AF1025">
        <v>0</v>
      </c>
      <c r="AG1025">
        <v>0</v>
      </c>
      <c r="AH1025">
        <v>0</v>
      </c>
      <c r="AI1025">
        <v>0</v>
      </c>
      <c r="AJ1025">
        <v>0</v>
      </c>
      <c r="AK1025">
        <v>3</v>
      </c>
      <c r="AL1025">
        <v>11</v>
      </c>
      <c r="AM1025">
        <v>0</v>
      </c>
      <c r="AN1025">
        <f>marketing_campaign[[#This Row],[AcceptedCmp2]]+marketing_campaign[[#This Row],[AcceptedCmp1]]+marketing_campaign[[#This Row],[AcceptedCmp5]]+marketing_campaign[[#This Row],[AcceptedCmp4]]+marketing_campaign[[#This Row],[AcceptedCmp3]]+marketing_campaign[[#This Row],[Response]]</f>
        <v>0</v>
      </c>
      <c r="AO1025" t="str" cm="1">
        <f t="array" ref="AO102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26" spans="1:41" x14ac:dyDescent="0.35">
      <c r="A1026">
        <v>4240</v>
      </c>
      <c r="B1026">
        <v>1978</v>
      </c>
      <c r="C1026">
        <f t="shared" ref="C1026:C1089" ca="1" si="32">YEAR(TODAY())-B1026</f>
        <v>48</v>
      </c>
      <c r="D1026" t="str" cm="1">
        <f t="array" aca="1" ref="D102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26" t="s">
        <v>29</v>
      </c>
      <c r="F1026" t="s">
        <v>33</v>
      </c>
      <c r="G1026" cm="1">
        <f t="array" ref="G1026">_xlfn.IFS(marketing_campaign[[#This Row],[Marital_Status]]="Single",K1026+L1026+1,marketing_campaign[[#This Row],[Marital_Status]]="Together",K1026+L1026+2,marketing_campaign[[#This Row],[Marital_Status]]="Alone",K1026+L1026+1,marketing_campaign[[#This Row],[Marital_Status]]="Married",K1026+L1026+2,marketing_campaign[[#This Row],[Marital_Status]]="Divorced",K1026+L1026+1,marketing_campaign[[#This Row],[Marital_Status]]="YOLO",K1026+L1026+1,marketing_campaign[[#This Row],[Marital_Status]]="Absurd",K1026+L1026+1,marketing_campaign[[#This Row],[Marital_Status]]="Widow",K1026+L1026+1)</f>
        <v>3</v>
      </c>
      <c r="H1026" t="str" cm="1">
        <f t="array" ref="H1026">_xlfn.IFS(marketing_campaign[[#This Row],[Family_size]]=1,"Family_with_one_child",marketing_campaign[[#This Row],[Family_size]]&gt;1,"Family_with_more_children")</f>
        <v>Family_with_more_children</v>
      </c>
      <c r="I1026">
        <v>17345</v>
      </c>
      <c r="J1026" t="str">
        <f>IF(marketing_campaign[[#This Row],[Income]]&gt;=Sheet21!B1076,"high_income","low_income")</f>
        <v>high_income</v>
      </c>
      <c r="K1026">
        <v>1</v>
      </c>
      <c r="L1026">
        <v>0</v>
      </c>
      <c r="M1026" s="1">
        <v>41216</v>
      </c>
      <c r="N1026">
        <v>79</v>
      </c>
      <c r="O1026" t="str" cm="1">
        <f t="array" ref="O1026">_xlfn.IFS(AND(marketing_campaign[[#This Row],[Recency]]&gt;=0,marketing_campaign[[#This Row],[Recency]]&lt;=14),"Early Recency",AND(marketing_campaign[[#This Row],[Recency]]&gt;=15,marketing_campaign[[#This Row],[Recency]]&lt;=31),"Mid-Recency",marketing_campaign[[#This Row],[Recency]]&gt;=32,"high Recency")</f>
        <v>high Recency</v>
      </c>
      <c r="P1026">
        <v>4</v>
      </c>
      <c r="Q1026">
        <v>9</v>
      </c>
      <c r="R1026">
        <v>16</v>
      </c>
      <c r="S1026">
        <v>17</v>
      </c>
      <c r="T1026">
        <v>0</v>
      </c>
      <c r="U1026">
        <v>12</v>
      </c>
      <c r="V1026">
        <f>marketing_campaign[[#This Row],[MntGoldProds]]+marketing_campaign[[#This Row],[MntSweetProducts]]+marketing_campaign[[#This Row],[MntFishProducts]]+marketing_campaign[[#This Row],[MntMeatProducts]]+marketing_campaign[[#This Row],[MntFruits]]+marketing_campaign[[#This Row],[MntWines]]</f>
        <v>58</v>
      </c>
      <c r="W1026">
        <v>2</v>
      </c>
      <c r="X1026">
        <v>2</v>
      </c>
      <c r="Y1026">
        <v>1</v>
      </c>
      <c r="Z1026">
        <v>2</v>
      </c>
      <c r="AA1026">
        <f t="shared" ref="AA1026:AA1089" si="33">W1026+X1026+Y1026+Z1026</f>
        <v>7</v>
      </c>
      <c r="AB1026" t="str" cm="1">
        <f t="array" ref="AB1026">_xlfn.IFS(AND(AA1026&gt;=0,AA1026&lt;=15),"low purchase",AND(AA1026&gt;=16,AA1026&lt;=30),"mid purchase",AA1026&gt;=31,"high purchase")</f>
        <v>low purchase</v>
      </c>
      <c r="AC1026">
        <v>8</v>
      </c>
      <c r="AD1026" t="str">
        <f>IF(marketing_campaign[[#This Row],[NumWebVisitsMonth]]&gt;=5.3,"higher_webvists","lower_webvisits")</f>
        <v>higher_webvists</v>
      </c>
      <c r="AE1026">
        <v>0</v>
      </c>
      <c r="AF1026">
        <v>0</v>
      </c>
      <c r="AG1026">
        <v>0</v>
      </c>
      <c r="AH1026">
        <v>0</v>
      </c>
      <c r="AI1026">
        <v>0</v>
      </c>
      <c r="AJ1026">
        <v>0</v>
      </c>
      <c r="AK1026">
        <v>3</v>
      </c>
      <c r="AL1026">
        <v>11</v>
      </c>
      <c r="AM1026">
        <v>0</v>
      </c>
      <c r="AN1026">
        <f>marketing_campaign[[#This Row],[AcceptedCmp2]]+marketing_campaign[[#This Row],[AcceptedCmp1]]+marketing_campaign[[#This Row],[AcceptedCmp5]]+marketing_campaign[[#This Row],[AcceptedCmp4]]+marketing_campaign[[#This Row],[AcceptedCmp3]]+marketing_campaign[[#This Row],[Response]]</f>
        <v>0</v>
      </c>
      <c r="AO1026" t="str" cm="1">
        <f t="array" ref="AO102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27" spans="1:41" x14ac:dyDescent="0.35">
      <c r="A1027">
        <v>8911</v>
      </c>
      <c r="B1027">
        <v>1967</v>
      </c>
      <c r="C1027">
        <f t="shared" ca="1" si="32"/>
        <v>59</v>
      </c>
      <c r="D1027" t="str" cm="1">
        <f t="array" aca="1" ref="D102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27" t="s">
        <v>32</v>
      </c>
      <c r="F1027" t="s">
        <v>33</v>
      </c>
      <c r="G1027" cm="1">
        <f t="array" ref="G1027">_xlfn.IFS(marketing_campaign[[#This Row],[Marital_Status]]="Single",K1027+L1027+1,marketing_campaign[[#This Row],[Marital_Status]]="Together",K1027+L1027+2,marketing_campaign[[#This Row],[Marital_Status]]="Alone",K1027+L1027+1,marketing_campaign[[#This Row],[Marital_Status]]="Married",K1027+L1027+2,marketing_campaign[[#This Row],[Marital_Status]]="Divorced",K1027+L1027+1,marketing_campaign[[#This Row],[Marital_Status]]="YOLO",K1027+L1027+1,marketing_campaign[[#This Row],[Marital_Status]]="Absurd",K1027+L1027+1,marketing_campaign[[#This Row],[Marital_Status]]="Widow",K1027+L1027+1)</f>
        <v>3</v>
      </c>
      <c r="H1027" t="str" cm="1">
        <f t="array" ref="H1027">_xlfn.IFS(marketing_campaign[[#This Row],[Family_size]]=1,"Family_with_one_child",marketing_campaign[[#This Row],[Family_size]]&gt;1,"Family_with_more_children")</f>
        <v>Family_with_more_children</v>
      </c>
      <c r="I1027">
        <v>56320</v>
      </c>
      <c r="J1027" t="str">
        <f>IF(marketing_campaign[[#This Row],[Income]]&gt;=Sheet21!B1077,"high_income","low_income")</f>
        <v>high_income</v>
      </c>
      <c r="K1027">
        <v>0</v>
      </c>
      <c r="L1027">
        <v>1</v>
      </c>
      <c r="M1027" s="1">
        <v>41372</v>
      </c>
      <c r="N1027">
        <v>11</v>
      </c>
      <c r="O1027" t="str" cm="1">
        <f t="array" ref="O1027">_xlfn.IFS(AND(marketing_campaign[[#This Row],[Recency]]&gt;=0,marketing_campaign[[#This Row],[Recency]]&lt;=14),"Early Recency",AND(marketing_campaign[[#This Row],[Recency]]&gt;=15,marketing_campaign[[#This Row],[Recency]]&lt;=31),"Mid-Recency",marketing_campaign[[#This Row],[Recency]]&gt;=32,"high Recency")</f>
        <v>Early Recency</v>
      </c>
      <c r="P1027">
        <v>201</v>
      </c>
      <c r="Q1027">
        <v>53</v>
      </c>
      <c r="R1027">
        <v>172</v>
      </c>
      <c r="S1027">
        <v>116</v>
      </c>
      <c r="T1027">
        <v>77</v>
      </c>
      <c r="U1027">
        <v>83</v>
      </c>
      <c r="V1027">
        <f>marketing_campaign[[#This Row],[MntGoldProds]]+marketing_campaign[[#This Row],[MntSweetProducts]]+marketing_campaign[[#This Row],[MntFishProducts]]+marketing_campaign[[#This Row],[MntMeatProducts]]+marketing_campaign[[#This Row],[MntFruits]]+marketing_campaign[[#This Row],[MntWines]]</f>
        <v>702</v>
      </c>
      <c r="W1027">
        <v>3</v>
      </c>
      <c r="X1027">
        <v>5</v>
      </c>
      <c r="Y1027">
        <v>4</v>
      </c>
      <c r="Z1027">
        <v>9</v>
      </c>
      <c r="AA1027">
        <f t="shared" si="33"/>
        <v>21</v>
      </c>
      <c r="AB1027" t="str" cm="1">
        <f t="array" ref="AB1027">_xlfn.IFS(AND(AA1027&gt;=0,AA1027&lt;=15),"low purchase",AND(AA1027&gt;=16,AA1027&lt;=30),"mid purchase",AA1027&gt;=31,"high purchase")</f>
        <v>mid purchase</v>
      </c>
      <c r="AC1027">
        <v>4</v>
      </c>
      <c r="AD1027" t="str">
        <f>IF(marketing_campaign[[#This Row],[NumWebVisitsMonth]]&gt;=5.3,"higher_webvists","lower_webvisits")</f>
        <v>lower_webvisits</v>
      </c>
      <c r="AE1027">
        <v>0</v>
      </c>
      <c r="AF1027">
        <v>0</v>
      </c>
      <c r="AG1027">
        <v>0</v>
      </c>
      <c r="AH1027">
        <v>0</v>
      </c>
      <c r="AI1027">
        <v>0</v>
      </c>
      <c r="AJ1027">
        <v>0</v>
      </c>
      <c r="AK1027">
        <v>3</v>
      </c>
      <c r="AL1027">
        <v>11</v>
      </c>
      <c r="AM1027">
        <v>0</v>
      </c>
      <c r="AN1027">
        <f>marketing_campaign[[#This Row],[AcceptedCmp2]]+marketing_campaign[[#This Row],[AcceptedCmp1]]+marketing_campaign[[#This Row],[AcceptedCmp5]]+marketing_campaign[[#This Row],[AcceptedCmp4]]+marketing_campaign[[#This Row],[AcceptedCmp3]]+marketing_campaign[[#This Row],[Response]]</f>
        <v>0</v>
      </c>
      <c r="AO1027" t="str" cm="1">
        <f t="array" ref="AO102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28" spans="1:41" x14ac:dyDescent="0.35">
      <c r="A1028">
        <v>3706</v>
      </c>
      <c r="B1028">
        <v>1978</v>
      </c>
      <c r="C1028">
        <f t="shared" ca="1" si="32"/>
        <v>48</v>
      </c>
      <c r="D1028" t="str" cm="1">
        <f t="array" aca="1" ref="D102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28" t="s">
        <v>29</v>
      </c>
      <c r="F1028" t="s">
        <v>30</v>
      </c>
      <c r="G1028" cm="1">
        <f t="array" ref="G1028">_xlfn.IFS(marketing_campaign[[#This Row],[Marital_Status]]="Single",K1028+L1028+1,marketing_campaign[[#This Row],[Marital_Status]]="Together",K1028+L1028+2,marketing_campaign[[#This Row],[Marital_Status]]="Alone",K1028+L1028+1,marketing_campaign[[#This Row],[Marital_Status]]="Married",K1028+L1028+2,marketing_campaign[[#This Row],[Marital_Status]]="Divorced",K1028+L1028+1,marketing_campaign[[#This Row],[Marital_Status]]="YOLO",K1028+L1028+1,marketing_campaign[[#This Row],[Marital_Status]]="Absurd",K1028+L1028+1,marketing_campaign[[#This Row],[Marital_Status]]="Widow",K1028+L1028+1)</f>
        <v>2</v>
      </c>
      <c r="H1028" t="str" cm="1">
        <f t="array" ref="H1028">_xlfn.IFS(marketing_campaign[[#This Row],[Family_size]]=1,"Family_with_one_child",marketing_campaign[[#This Row],[Family_size]]&gt;1,"Family_with_more_children")</f>
        <v>Family_with_more_children</v>
      </c>
      <c r="I1028">
        <v>28647</v>
      </c>
      <c r="J1028" t="str">
        <f>IF(marketing_campaign[[#This Row],[Income]]&gt;=Sheet21!B1078,"high_income","low_income")</f>
        <v>high_income</v>
      </c>
      <c r="K1028">
        <v>1</v>
      </c>
      <c r="L1028">
        <v>0</v>
      </c>
      <c r="M1028" s="1">
        <v>41507</v>
      </c>
      <c r="N1028">
        <v>54</v>
      </c>
      <c r="O1028" t="str" cm="1">
        <f t="array" ref="O1028">_xlfn.IFS(AND(marketing_campaign[[#This Row],[Recency]]&gt;=0,marketing_campaign[[#This Row],[Recency]]&lt;=14),"Early Recency",AND(marketing_campaign[[#This Row],[Recency]]&gt;=15,marketing_campaign[[#This Row],[Recency]]&lt;=31),"Mid-Recency",marketing_campaign[[#This Row],[Recency]]&gt;=32,"high Recency")</f>
        <v>high Recency</v>
      </c>
      <c r="P1028">
        <v>19</v>
      </c>
      <c r="Q1028">
        <v>8</v>
      </c>
      <c r="R1028">
        <v>29</v>
      </c>
      <c r="S1028">
        <v>0</v>
      </c>
      <c r="T1028">
        <v>12</v>
      </c>
      <c r="U1028">
        <v>26</v>
      </c>
      <c r="V1028">
        <f>marketing_campaign[[#This Row],[MntGoldProds]]+marketing_campaign[[#This Row],[MntSweetProducts]]+marketing_campaign[[#This Row],[MntFishProducts]]+marketing_campaign[[#This Row],[MntMeatProducts]]+marketing_campaign[[#This Row],[MntFruits]]+marketing_campaign[[#This Row],[MntWines]]</f>
        <v>94</v>
      </c>
      <c r="W1028">
        <v>1</v>
      </c>
      <c r="X1028">
        <v>2</v>
      </c>
      <c r="Y1028">
        <v>2</v>
      </c>
      <c r="Z1028">
        <v>2</v>
      </c>
      <c r="AA1028">
        <f t="shared" si="33"/>
        <v>7</v>
      </c>
      <c r="AB1028" t="str" cm="1">
        <f t="array" ref="AB1028">_xlfn.IFS(AND(AA1028&gt;=0,AA1028&lt;=15),"low purchase",AND(AA1028&gt;=16,AA1028&lt;=30),"mid purchase",AA1028&gt;=31,"high purchase")</f>
        <v>low purchase</v>
      </c>
      <c r="AC1028">
        <v>7</v>
      </c>
      <c r="AD1028" t="str">
        <f>IF(marketing_campaign[[#This Row],[NumWebVisitsMonth]]&gt;=5.3,"higher_webvists","lower_webvisits")</f>
        <v>higher_webvists</v>
      </c>
      <c r="AE1028">
        <v>1</v>
      </c>
      <c r="AF1028">
        <v>0</v>
      </c>
      <c r="AG1028">
        <v>0</v>
      </c>
      <c r="AH1028">
        <v>0</v>
      </c>
      <c r="AI1028">
        <v>0</v>
      </c>
      <c r="AJ1028">
        <v>0</v>
      </c>
      <c r="AK1028">
        <v>3</v>
      </c>
      <c r="AL1028">
        <v>11</v>
      </c>
      <c r="AM1028">
        <v>1</v>
      </c>
      <c r="AN1028">
        <f>marketing_campaign[[#This Row],[AcceptedCmp2]]+marketing_campaign[[#This Row],[AcceptedCmp1]]+marketing_campaign[[#This Row],[AcceptedCmp5]]+marketing_campaign[[#This Row],[AcceptedCmp4]]+marketing_campaign[[#This Row],[AcceptedCmp3]]+marketing_campaign[[#This Row],[Response]]</f>
        <v>2</v>
      </c>
      <c r="AO1028" t="str" cm="1">
        <f t="array" ref="AO102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029" spans="1:41" x14ac:dyDescent="0.35">
      <c r="A1029">
        <v>3628</v>
      </c>
      <c r="B1029">
        <v>1987</v>
      </c>
      <c r="C1029">
        <f t="shared" ca="1" si="32"/>
        <v>39</v>
      </c>
      <c r="D1029" t="str" cm="1">
        <f t="array" aca="1" ref="D102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029" t="s">
        <v>36</v>
      </c>
      <c r="F1029" t="s">
        <v>30</v>
      </c>
      <c r="G1029" cm="1">
        <f t="array" ref="G1029">_xlfn.IFS(marketing_campaign[[#This Row],[Marital_Status]]="Single",K1029+L1029+1,marketing_campaign[[#This Row],[Marital_Status]]="Together",K1029+L1029+2,marketing_campaign[[#This Row],[Marital_Status]]="Alone",K1029+L1029+1,marketing_campaign[[#This Row],[Marital_Status]]="Married",K1029+L1029+2,marketing_campaign[[#This Row],[Marital_Status]]="Divorced",K1029+L1029+1,marketing_campaign[[#This Row],[Marital_Status]]="YOLO",K1029+L1029+1,marketing_campaign[[#This Row],[Marital_Status]]="Absurd",K1029+L1029+1,marketing_campaign[[#This Row],[Marital_Status]]="Widow",K1029+L1029+1)</f>
        <v>2</v>
      </c>
      <c r="H1029" t="str" cm="1">
        <f t="array" ref="H1029">_xlfn.IFS(marketing_campaign[[#This Row],[Family_size]]=1,"Family_with_one_child",marketing_campaign[[#This Row],[Family_size]]&gt;1,"Family_with_more_children")</f>
        <v>Family_with_more_children</v>
      </c>
      <c r="I1029">
        <v>15038</v>
      </c>
      <c r="J1029" t="str">
        <f>IF(marketing_campaign[[#This Row],[Income]]&gt;=Sheet21!B1079,"high_income","low_income")</f>
        <v>high_income</v>
      </c>
      <c r="K1029">
        <v>1</v>
      </c>
      <c r="L1029">
        <v>0</v>
      </c>
      <c r="M1029" s="1">
        <v>41303</v>
      </c>
      <c r="N1029">
        <v>93</v>
      </c>
      <c r="O1029" t="str" cm="1">
        <f t="array" ref="O1029">_xlfn.IFS(AND(marketing_campaign[[#This Row],[Recency]]&gt;=0,marketing_campaign[[#This Row],[Recency]]&lt;=14),"Early Recency",AND(marketing_campaign[[#This Row],[Recency]]&gt;=15,marketing_campaign[[#This Row],[Recency]]&lt;=31),"Mid-Recency",marketing_campaign[[#This Row],[Recency]]&gt;=32,"high Recency")</f>
        <v>high Recency</v>
      </c>
      <c r="P1029">
        <v>4</v>
      </c>
      <c r="Q1029">
        <v>8</v>
      </c>
      <c r="R1029">
        <v>11</v>
      </c>
      <c r="S1029">
        <v>19</v>
      </c>
      <c r="T1029">
        <v>12</v>
      </c>
      <c r="U1029">
        <v>26</v>
      </c>
      <c r="V1029">
        <f>marketing_campaign[[#This Row],[MntGoldProds]]+marketing_campaign[[#This Row],[MntSweetProducts]]+marketing_campaign[[#This Row],[MntFishProducts]]+marketing_campaign[[#This Row],[MntMeatProducts]]+marketing_campaign[[#This Row],[MntFruits]]+marketing_campaign[[#This Row],[MntWines]]</f>
        <v>80</v>
      </c>
      <c r="W1029">
        <v>2</v>
      </c>
      <c r="X1029">
        <v>2</v>
      </c>
      <c r="Y1029">
        <v>1</v>
      </c>
      <c r="Z1029">
        <v>2</v>
      </c>
      <c r="AA1029">
        <f t="shared" si="33"/>
        <v>7</v>
      </c>
      <c r="AB1029" t="str" cm="1">
        <f t="array" ref="AB1029">_xlfn.IFS(AND(AA1029&gt;=0,AA1029&lt;=15),"low purchase",AND(AA1029&gt;=16,AA1029&lt;=30),"mid purchase",AA1029&gt;=31,"high purchase")</f>
        <v>low purchase</v>
      </c>
      <c r="AC1029">
        <v>9</v>
      </c>
      <c r="AD1029" t="str">
        <f>IF(marketing_campaign[[#This Row],[NumWebVisitsMonth]]&gt;=5.3,"higher_webvists","lower_webvisits")</f>
        <v>higher_webvists</v>
      </c>
      <c r="AE1029">
        <v>0</v>
      </c>
      <c r="AF1029">
        <v>0</v>
      </c>
      <c r="AG1029">
        <v>0</v>
      </c>
      <c r="AH1029">
        <v>0</v>
      </c>
      <c r="AI1029">
        <v>0</v>
      </c>
      <c r="AJ1029">
        <v>0</v>
      </c>
      <c r="AK1029">
        <v>3</v>
      </c>
      <c r="AL1029">
        <v>11</v>
      </c>
      <c r="AM1029">
        <v>0</v>
      </c>
      <c r="AN1029">
        <f>marketing_campaign[[#This Row],[AcceptedCmp2]]+marketing_campaign[[#This Row],[AcceptedCmp1]]+marketing_campaign[[#This Row],[AcceptedCmp5]]+marketing_campaign[[#This Row],[AcceptedCmp4]]+marketing_campaign[[#This Row],[AcceptedCmp3]]+marketing_campaign[[#This Row],[Response]]</f>
        <v>0</v>
      </c>
      <c r="AO1029" t="str" cm="1">
        <f t="array" ref="AO102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30" spans="1:41" x14ac:dyDescent="0.35">
      <c r="A1030">
        <v>10175</v>
      </c>
      <c r="B1030">
        <v>1958</v>
      </c>
      <c r="C1030">
        <f t="shared" ca="1" si="32"/>
        <v>68</v>
      </c>
      <c r="D1030" t="str" cm="1">
        <f t="array" aca="1" ref="D103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30" t="s">
        <v>32</v>
      </c>
      <c r="F1030" t="s">
        <v>35</v>
      </c>
      <c r="G1030" cm="1">
        <f t="array" ref="G1030">_xlfn.IFS(marketing_campaign[[#This Row],[Marital_Status]]="Single",K1030+L1030+1,marketing_campaign[[#This Row],[Marital_Status]]="Together",K1030+L1030+2,marketing_campaign[[#This Row],[Marital_Status]]="Alone",K1030+L1030+1,marketing_campaign[[#This Row],[Marital_Status]]="Married",K1030+L1030+2,marketing_campaign[[#This Row],[Marital_Status]]="Divorced",K1030+L1030+1,marketing_campaign[[#This Row],[Marital_Status]]="YOLO",K1030+L1030+1,marketing_campaign[[#This Row],[Marital_Status]]="Absurd",K1030+L1030+1,marketing_campaign[[#This Row],[Marital_Status]]="Widow",K1030+L1030+1)</f>
        <v>2</v>
      </c>
      <c r="H1030" t="str" cm="1">
        <f t="array" ref="H1030">_xlfn.IFS(marketing_campaign[[#This Row],[Family_size]]=1,"Family_with_one_child",marketing_campaign[[#This Row],[Family_size]]&gt;1,"Family_with_more_children")</f>
        <v>Family_with_more_children</v>
      </c>
      <c r="I1030">
        <v>32173</v>
      </c>
      <c r="J1030" t="str">
        <f>IF(marketing_campaign[[#This Row],[Income]]&gt;=Sheet21!B1080,"high_income","low_income")</f>
        <v>high_income</v>
      </c>
      <c r="K1030">
        <v>0</v>
      </c>
      <c r="L1030">
        <v>1</v>
      </c>
      <c r="M1030" s="1">
        <v>41487</v>
      </c>
      <c r="N1030">
        <v>0</v>
      </c>
      <c r="O1030" t="str" cm="1">
        <f t="array" ref="O1030">_xlfn.IFS(AND(marketing_campaign[[#This Row],[Recency]]&gt;=0,marketing_campaign[[#This Row],[Recency]]&lt;=14),"Early Recency",AND(marketing_campaign[[#This Row],[Recency]]&gt;=15,marketing_campaign[[#This Row],[Recency]]&lt;=31),"Mid-Recency",marketing_campaign[[#This Row],[Recency]]&gt;=32,"high Recency")</f>
        <v>Early Recency</v>
      </c>
      <c r="P1030">
        <v>18</v>
      </c>
      <c r="Q1030">
        <v>0</v>
      </c>
      <c r="R1030">
        <v>2</v>
      </c>
      <c r="S1030">
        <v>0</v>
      </c>
      <c r="T1030">
        <v>0</v>
      </c>
      <c r="U1030">
        <v>2</v>
      </c>
      <c r="V1030">
        <f>marketing_campaign[[#This Row],[MntGoldProds]]+marketing_campaign[[#This Row],[MntSweetProducts]]+marketing_campaign[[#This Row],[MntFishProducts]]+marketing_campaign[[#This Row],[MntMeatProducts]]+marketing_campaign[[#This Row],[MntFruits]]+marketing_campaign[[#This Row],[MntWines]]</f>
        <v>22</v>
      </c>
      <c r="W1030">
        <v>1</v>
      </c>
      <c r="X1030">
        <v>1</v>
      </c>
      <c r="Y1030">
        <v>0</v>
      </c>
      <c r="Z1030">
        <v>3</v>
      </c>
      <c r="AA1030">
        <f t="shared" si="33"/>
        <v>5</v>
      </c>
      <c r="AB1030" t="str" cm="1">
        <f t="array" ref="AB1030">_xlfn.IFS(AND(AA1030&gt;=0,AA1030&lt;=15),"low purchase",AND(AA1030&gt;=16,AA1030&lt;=30),"mid purchase",AA1030&gt;=31,"high purchase")</f>
        <v>low purchase</v>
      </c>
      <c r="AC1030">
        <v>4</v>
      </c>
      <c r="AD1030" t="str">
        <f>IF(marketing_campaign[[#This Row],[NumWebVisitsMonth]]&gt;=5.3,"higher_webvists","lower_webvisits")</f>
        <v>lower_webvisits</v>
      </c>
      <c r="AE1030">
        <v>0</v>
      </c>
      <c r="AF1030">
        <v>0</v>
      </c>
      <c r="AG1030">
        <v>0</v>
      </c>
      <c r="AH1030">
        <v>0</v>
      </c>
      <c r="AI1030">
        <v>0</v>
      </c>
      <c r="AJ1030">
        <v>0</v>
      </c>
      <c r="AK1030">
        <v>3</v>
      </c>
      <c r="AL1030">
        <v>11</v>
      </c>
      <c r="AM1030">
        <v>0</v>
      </c>
      <c r="AN1030">
        <f>marketing_campaign[[#This Row],[AcceptedCmp2]]+marketing_campaign[[#This Row],[AcceptedCmp1]]+marketing_campaign[[#This Row],[AcceptedCmp5]]+marketing_campaign[[#This Row],[AcceptedCmp4]]+marketing_campaign[[#This Row],[AcceptedCmp3]]+marketing_campaign[[#This Row],[Response]]</f>
        <v>0</v>
      </c>
      <c r="AO1030" t="str" cm="1">
        <f t="array" ref="AO103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31" spans="1:41" x14ac:dyDescent="0.35">
      <c r="A1031">
        <v>8985</v>
      </c>
      <c r="B1031">
        <v>1964</v>
      </c>
      <c r="C1031">
        <f t="shared" ca="1" si="32"/>
        <v>62</v>
      </c>
      <c r="D1031" t="str" cm="1">
        <f t="array" aca="1" ref="D103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31" t="s">
        <v>37</v>
      </c>
      <c r="F1031" t="s">
        <v>31</v>
      </c>
      <c r="G1031" cm="1">
        <f t="array" ref="G1031">_xlfn.IFS(marketing_campaign[[#This Row],[Marital_Status]]="Single",K1031+L1031+1,marketing_campaign[[#This Row],[Marital_Status]]="Together",K1031+L1031+2,marketing_campaign[[#This Row],[Marital_Status]]="Alone",K1031+L1031+1,marketing_campaign[[#This Row],[Marital_Status]]="Married",K1031+L1031+2,marketing_campaign[[#This Row],[Marital_Status]]="Divorced",K1031+L1031+1,marketing_campaign[[#This Row],[Marital_Status]]="YOLO",K1031+L1031+1,marketing_campaign[[#This Row],[Marital_Status]]="Absurd",K1031+L1031+1,marketing_campaign[[#This Row],[Marital_Status]]="Widow",K1031+L1031+1)</f>
        <v>3</v>
      </c>
      <c r="H1031" t="str" cm="1">
        <f t="array" ref="H1031">_xlfn.IFS(marketing_campaign[[#This Row],[Family_size]]=1,"Family_with_one_child",marketing_campaign[[#This Row],[Family_size]]&gt;1,"Family_with_more_children")</f>
        <v>Family_with_more_children</v>
      </c>
      <c r="I1031">
        <v>68316</v>
      </c>
      <c r="J1031" t="str">
        <f>IF(marketing_campaign[[#This Row],[Income]]&gt;=Sheet21!B1081,"high_income","low_income")</f>
        <v>high_income</v>
      </c>
      <c r="K1031">
        <v>0</v>
      </c>
      <c r="L1031">
        <v>1</v>
      </c>
      <c r="M1031" s="1">
        <v>41217</v>
      </c>
      <c r="N1031">
        <v>54</v>
      </c>
      <c r="O1031" t="str" cm="1">
        <f t="array" ref="O1031">_xlfn.IFS(AND(marketing_campaign[[#This Row],[Recency]]&gt;=0,marketing_campaign[[#This Row],[Recency]]&lt;=14),"Early Recency",AND(marketing_campaign[[#This Row],[Recency]]&gt;=15,marketing_campaign[[#This Row],[Recency]]&lt;=31),"Mid-Recency",marketing_campaign[[#This Row],[Recency]]&gt;=32,"high Recency")</f>
        <v>high Recency</v>
      </c>
      <c r="P1031">
        <v>806</v>
      </c>
      <c r="Q1031">
        <v>80</v>
      </c>
      <c r="R1031">
        <v>161</v>
      </c>
      <c r="S1031">
        <v>120</v>
      </c>
      <c r="T1031">
        <v>11</v>
      </c>
      <c r="U1031">
        <v>33</v>
      </c>
      <c r="V1031">
        <f>marketing_campaign[[#This Row],[MntGoldProds]]+marketing_campaign[[#This Row],[MntSweetProducts]]+marketing_campaign[[#This Row],[MntFishProducts]]+marketing_campaign[[#This Row],[MntMeatProducts]]+marketing_campaign[[#This Row],[MntFruits]]+marketing_campaign[[#This Row],[MntWines]]</f>
        <v>1211</v>
      </c>
      <c r="W1031">
        <v>5</v>
      </c>
      <c r="X1031">
        <v>10</v>
      </c>
      <c r="Y1031">
        <v>7</v>
      </c>
      <c r="Z1031">
        <v>10</v>
      </c>
      <c r="AA1031">
        <f t="shared" si="33"/>
        <v>32</v>
      </c>
      <c r="AB1031" t="str" cm="1">
        <f t="array" ref="AB1031">_xlfn.IFS(AND(AA1031&gt;=0,AA1031&lt;=15),"low purchase",AND(AA1031&gt;=16,AA1031&lt;=30),"mid purchase",AA1031&gt;=31,"high purchase")</f>
        <v>high purchase</v>
      </c>
      <c r="AC1031">
        <v>6</v>
      </c>
      <c r="AD1031" t="str">
        <f>IF(marketing_campaign[[#This Row],[NumWebVisitsMonth]]&gt;=5.3,"higher_webvists","lower_webvisits")</f>
        <v>higher_webvists</v>
      </c>
      <c r="AE1031">
        <v>0</v>
      </c>
      <c r="AF1031">
        <v>0</v>
      </c>
      <c r="AG1031">
        <v>0</v>
      </c>
      <c r="AH1031">
        <v>0</v>
      </c>
      <c r="AI1031">
        <v>0</v>
      </c>
      <c r="AJ1031">
        <v>0</v>
      </c>
      <c r="AK1031">
        <v>3</v>
      </c>
      <c r="AL1031">
        <v>11</v>
      </c>
      <c r="AM1031">
        <v>0</v>
      </c>
      <c r="AN1031">
        <f>marketing_campaign[[#This Row],[AcceptedCmp2]]+marketing_campaign[[#This Row],[AcceptedCmp1]]+marketing_campaign[[#This Row],[AcceptedCmp5]]+marketing_campaign[[#This Row],[AcceptedCmp4]]+marketing_campaign[[#This Row],[AcceptedCmp3]]+marketing_campaign[[#This Row],[Response]]</f>
        <v>0</v>
      </c>
      <c r="AO1031" t="str" cm="1">
        <f t="array" ref="AO103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32" spans="1:41" x14ac:dyDescent="0.35">
      <c r="A1032">
        <v>5204</v>
      </c>
      <c r="B1032">
        <v>1971</v>
      </c>
      <c r="C1032">
        <f t="shared" ca="1" si="32"/>
        <v>55</v>
      </c>
      <c r="D1032" t="str" cm="1">
        <f t="array" aca="1" ref="D103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32" t="s">
        <v>29</v>
      </c>
      <c r="F1032" t="s">
        <v>31</v>
      </c>
      <c r="G1032" cm="1">
        <f t="array" ref="G1032">_xlfn.IFS(marketing_campaign[[#This Row],[Marital_Status]]="Single",K1032+L1032+1,marketing_campaign[[#This Row],[Marital_Status]]="Together",K1032+L1032+2,marketing_campaign[[#This Row],[Marital_Status]]="Alone",K1032+L1032+1,marketing_campaign[[#This Row],[Marital_Status]]="Married",K1032+L1032+2,marketing_campaign[[#This Row],[Marital_Status]]="Divorced",K1032+L1032+1,marketing_campaign[[#This Row],[Marital_Status]]="YOLO",K1032+L1032+1,marketing_campaign[[#This Row],[Marital_Status]]="Absurd",K1032+L1032+1,marketing_campaign[[#This Row],[Marital_Status]]="Widow",K1032+L1032+1)</f>
        <v>2</v>
      </c>
      <c r="H1032" t="str" cm="1">
        <f t="array" ref="H1032">_xlfn.IFS(marketing_campaign[[#This Row],[Family_size]]=1,"Family_with_one_child",marketing_campaign[[#This Row],[Family_size]]&gt;1,"Family_with_more_children")</f>
        <v>Family_with_more_children</v>
      </c>
      <c r="I1032">
        <v>74538</v>
      </c>
      <c r="J1032" t="str">
        <f>IF(marketing_campaign[[#This Row],[Income]]&gt;=Sheet21!B1082,"high_income","low_income")</f>
        <v>high_income</v>
      </c>
      <c r="K1032">
        <v>0</v>
      </c>
      <c r="L1032">
        <v>0</v>
      </c>
      <c r="M1032" s="1">
        <v>41454</v>
      </c>
      <c r="N1032">
        <v>21</v>
      </c>
      <c r="O1032" t="str" cm="1">
        <f t="array" ref="O1032">_xlfn.IFS(AND(marketing_campaign[[#This Row],[Recency]]&gt;=0,marketing_campaign[[#This Row],[Recency]]&lt;=14),"Early Recency",AND(marketing_campaign[[#This Row],[Recency]]&gt;=15,marketing_campaign[[#This Row],[Recency]]&lt;=31),"Mid-Recency",marketing_campaign[[#This Row],[Recency]]&gt;=32,"high Recency")</f>
        <v>Mid-Recency</v>
      </c>
      <c r="P1032">
        <v>380</v>
      </c>
      <c r="Q1032">
        <v>98</v>
      </c>
      <c r="R1032">
        <v>733</v>
      </c>
      <c r="S1032">
        <v>110</v>
      </c>
      <c r="T1032">
        <v>112</v>
      </c>
      <c r="U1032">
        <v>28</v>
      </c>
      <c r="V1032">
        <f>marketing_campaign[[#This Row],[MntGoldProds]]+marketing_campaign[[#This Row],[MntSweetProducts]]+marketing_campaign[[#This Row],[MntFishProducts]]+marketing_campaign[[#This Row],[MntMeatProducts]]+marketing_campaign[[#This Row],[MntFruits]]+marketing_campaign[[#This Row],[MntWines]]</f>
        <v>1461</v>
      </c>
      <c r="W1032">
        <v>1</v>
      </c>
      <c r="X1032">
        <v>8</v>
      </c>
      <c r="Y1032">
        <v>8</v>
      </c>
      <c r="Z1032">
        <v>5</v>
      </c>
      <c r="AA1032">
        <f t="shared" si="33"/>
        <v>22</v>
      </c>
      <c r="AB1032" t="str" cm="1">
        <f t="array" ref="AB1032">_xlfn.IFS(AND(AA1032&gt;=0,AA1032&lt;=15),"low purchase",AND(AA1032&gt;=16,AA1032&lt;=30),"mid purchase",AA1032&gt;=31,"high purchase")</f>
        <v>mid purchase</v>
      </c>
      <c r="AC1032">
        <v>3</v>
      </c>
      <c r="AD1032" t="str">
        <f>IF(marketing_campaign[[#This Row],[NumWebVisitsMonth]]&gt;=5.3,"higher_webvists","lower_webvisits")</f>
        <v>lower_webvisits</v>
      </c>
      <c r="AE1032">
        <v>0</v>
      </c>
      <c r="AF1032">
        <v>0</v>
      </c>
      <c r="AG1032">
        <v>1</v>
      </c>
      <c r="AH1032">
        <v>0</v>
      </c>
      <c r="AI1032">
        <v>0</v>
      </c>
      <c r="AJ1032">
        <v>0</v>
      </c>
      <c r="AK1032">
        <v>3</v>
      </c>
      <c r="AL1032">
        <v>11</v>
      </c>
      <c r="AM1032">
        <v>1</v>
      </c>
      <c r="AN1032">
        <f>marketing_campaign[[#This Row],[AcceptedCmp2]]+marketing_campaign[[#This Row],[AcceptedCmp1]]+marketing_campaign[[#This Row],[AcceptedCmp5]]+marketing_campaign[[#This Row],[AcceptedCmp4]]+marketing_campaign[[#This Row],[AcceptedCmp3]]+marketing_campaign[[#This Row],[Response]]</f>
        <v>2</v>
      </c>
      <c r="AO1032" t="str" cm="1">
        <f t="array" ref="AO103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033" spans="1:41" x14ac:dyDescent="0.35">
      <c r="A1033">
        <v>9220</v>
      </c>
      <c r="B1033">
        <v>1971</v>
      </c>
      <c r="C1033">
        <f t="shared" ca="1" si="32"/>
        <v>55</v>
      </c>
      <c r="D1033" t="str" cm="1">
        <f t="array" aca="1" ref="D103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33" t="s">
        <v>29</v>
      </c>
      <c r="F1033" t="s">
        <v>30</v>
      </c>
      <c r="G1033" cm="1">
        <f t="array" ref="G1033">_xlfn.IFS(marketing_campaign[[#This Row],[Marital_Status]]="Single",K1033+L1033+1,marketing_campaign[[#This Row],[Marital_Status]]="Together",K1033+L1033+2,marketing_campaign[[#This Row],[Marital_Status]]="Alone",K1033+L1033+1,marketing_campaign[[#This Row],[Marital_Status]]="Married",K1033+L1033+2,marketing_campaign[[#This Row],[Marital_Status]]="Divorced",K1033+L1033+1,marketing_campaign[[#This Row],[Marital_Status]]="YOLO",K1033+L1033+1,marketing_campaign[[#This Row],[Marital_Status]]="Absurd",K1033+L1033+1,marketing_campaign[[#This Row],[Marital_Status]]="Widow",K1033+L1033+1)</f>
        <v>1</v>
      </c>
      <c r="H1033" t="str" cm="1">
        <f t="array" ref="H1033">_xlfn.IFS(marketing_campaign[[#This Row],[Family_size]]=1,"Family_with_one_child",marketing_campaign[[#This Row],[Family_size]]&gt;1,"Family_with_more_children")</f>
        <v>Family_with_one_child</v>
      </c>
      <c r="I1033">
        <v>91700</v>
      </c>
      <c r="J1033" t="str">
        <f>IF(marketing_campaign[[#This Row],[Income]]&gt;=Sheet21!B1083,"high_income","low_income")</f>
        <v>high_income</v>
      </c>
      <c r="K1033">
        <v>0</v>
      </c>
      <c r="L1033">
        <v>0</v>
      </c>
      <c r="M1033" s="1">
        <v>41291</v>
      </c>
      <c r="N1033">
        <v>58</v>
      </c>
      <c r="O1033" t="str" cm="1">
        <f t="array" ref="O1033">_xlfn.IFS(AND(marketing_campaign[[#This Row],[Recency]]&gt;=0,marketing_campaign[[#This Row],[Recency]]&lt;=14),"Early Recency",AND(marketing_campaign[[#This Row],[Recency]]&gt;=15,marketing_campaign[[#This Row],[Recency]]&lt;=31),"Mid-Recency",marketing_campaign[[#This Row],[Recency]]&gt;=32,"high Recency")</f>
        <v>high Recency</v>
      </c>
      <c r="P1033">
        <v>576</v>
      </c>
      <c r="Q1033">
        <v>172</v>
      </c>
      <c r="R1033">
        <v>961</v>
      </c>
      <c r="S1033">
        <v>125</v>
      </c>
      <c r="T1033">
        <v>115</v>
      </c>
      <c r="U1033">
        <v>19</v>
      </c>
      <c r="V1033">
        <f>marketing_campaign[[#This Row],[MntGoldProds]]+marketing_campaign[[#This Row],[MntSweetProducts]]+marketing_campaign[[#This Row],[MntFishProducts]]+marketing_campaign[[#This Row],[MntMeatProducts]]+marketing_campaign[[#This Row],[MntFruits]]+marketing_campaign[[#This Row],[MntWines]]</f>
        <v>1968</v>
      </c>
      <c r="W1033">
        <v>1</v>
      </c>
      <c r="X1033">
        <v>8</v>
      </c>
      <c r="Y1033">
        <v>6</v>
      </c>
      <c r="Z1033">
        <v>5</v>
      </c>
      <c r="AA1033">
        <f t="shared" si="33"/>
        <v>20</v>
      </c>
      <c r="AB1033" t="str" cm="1">
        <f t="array" ref="AB1033">_xlfn.IFS(AND(AA1033&gt;=0,AA1033&lt;=15),"low purchase",AND(AA1033&gt;=16,AA1033&lt;=30),"mid purchase",AA1033&gt;=31,"high purchase")</f>
        <v>mid purchase</v>
      </c>
      <c r="AC1033">
        <v>3</v>
      </c>
      <c r="AD1033" t="str">
        <f>IF(marketing_campaign[[#This Row],[NumWebVisitsMonth]]&gt;=5.3,"higher_webvists","lower_webvisits")</f>
        <v>lower_webvisits</v>
      </c>
      <c r="AE1033">
        <v>0</v>
      </c>
      <c r="AF1033">
        <v>0</v>
      </c>
      <c r="AG1033">
        <v>0</v>
      </c>
      <c r="AH1033">
        <v>0</v>
      </c>
      <c r="AI1033">
        <v>0</v>
      </c>
      <c r="AJ1033">
        <v>0</v>
      </c>
      <c r="AK1033">
        <v>3</v>
      </c>
      <c r="AL1033">
        <v>11</v>
      </c>
      <c r="AM1033">
        <v>1</v>
      </c>
      <c r="AN1033">
        <f>marketing_campaign[[#This Row],[AcceptedCmp2]]+marketing_campaign[[#This Row],[AcceptedCmp1]]+marketing_campaign[[#This Row],[AcceptedCmp5]]+marketing_campaign[[#This Row],[AcceptedCmp4]]+marketing_campaign[[#This Row],[AcceptedCmp3]]+marketing_campaign[[#This Row],[Response]]</f>
        <v>1</v>
      </c>
      <c r="AO1033" t="str" cm="1">
        <f t="array" ref="AO103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034" spans="1:41" x14ac:dyDescent="0.35">
      <c r="A1034">
        <v>9888</v>
      </c>
      <c r="B1034">
        <v>1969</v>
      </c>
      <c r="C1034">
        <f t="shared" ca="1" si="32"/>
        <v>57</v>
      </c>
      <c r="D1034" t="str" cm="1">
        <f t="array" aca="1" ref="D103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34" t="s">
        <v>29</v>
      </c>
      <c r="F1034" t="s">
        <v>31</v>
      </c>
      <c r="G1034" cm="1">
        <f t="array" ref="G1034">_xlfn.IFS(marketing_campaign[[#This Row],[Marital_Status]]="Single",K1034+L1034+1,marketing_campaign[[#This Row],[Marital_Status]]="Together",K1034+L1034+2,marketing_campaign[[#This Row],[Marital_Status]]="Alone",K1034+L1034+1,marketing_campaign[[#This Row],[Marital_Status]]="Married",K1034+L1034+2,marketing_campaign[[#This Row],[Marital_Status]]="Divorced",K1034+L1034+1,marketing_campaign[[#This Row],[Marital_Status]]="YOLO",K1034+L1034+1,marketing_campaign[[#This Row],[Marital_Status]]="Absurd",K1034+L1034+1,marketing_campaign[[#This Row],[Marital_Status]]="Widow",K1034+L1034+1)</f>
        <v>2</v>
      </c>
      <c r="H1034" t="str" cm="1">
        <f t="array" ref="H1034">_xlfn.IFS(marketing_campaign[[#This Row],[Family_size]]=1,"Family_with_one_child",marketing_campaign[[#This Row],[Family_size]]&gt;1,"Family_with_more_children")</f>
        <v>Family_with_more_children</v>
      </c>
      <c r="I1034">
        <v>68695</v>
      </c>
      <c r="J1034" t="str">
        <f>IF(marketing_campaign[[#This Row],[Income]]&gt;=Sheet21!B1084,"high_income","low_income")</f>
        <v>high_income</v>
      </c>
      <c r="K1034">
        <v>0</v>
      </c>
      <c r="L1034">
        <v>0</v>
      </c>
      <c r="M1034" s="1">
        <v>41815</v>
      </c>
      <c r="N1034">
        <v>3</v>
      </c>
      <c r="O1034" t="str" cm="1">
        <f t="array" ref="O1034">_xlfn.IFS(AND(marketing_campaign[[#This Row],[Recency]]&gt;=0,marketing_campaign[[#This Row],[Recency]]&lt;=14),"Early Recency",AND(marketing_campaign[[#This Row],[Recency]]&gt;=15,marketing_campaign[[#This Row],[Recency]]&lt;=31),"Mid-Recency",marketing_campaign[[#This Row],[Recency]]&gt;=32,"high Recency")</f>
        <v>Early Recency</v>
      </c>
      <c r="P1034">
        <v>458</v>
      </c>
      <c r="Q1034">
        <v>81</v>
      </c>
      <c r="R1034">
        <v>356</v>
      </c>
      <c r="S1034">
        <v>106</v>
      </c>
      <c r="T1034">
        <v>50</v>
      </c>
      <c r="U1034">
        <v>40</v>
      </c>
      <c r="V1034">
        <f>marketing_campaign[[#This Row],[MntGoldProds]]+marketing_campaign[[#This Row],[MntSweetProducts]]+marketing_campaign[[#This Row],[MntFishProducts]]+marketing_campaign[[#This Row],[MntMeatProducts]]+marketing_campaign[[#This Row],[MntFruits]]+marketing_campaign[[#This Row],[MntWines]]</f>
        <v>1091</v>
      </c>
      <c r="W1034">
        <v>1</v>
      </c>
      <c r="X1034">
        <v>4</v>
      </c>
      <c r="Y1034">
        <v>4</v>
      </c>
      <c r="Z1034">
        <v>7</v>
      </c>
      <c r="AA1034">
        <f t="shared" si="33"/>
        <v>16</v>
      </c>
      <c r="AB1034" t="str" cm="1">
        <f t="array" ref="AB1034">_xlfn.IFS(AND(AA1034&gt;=0,AA1034&lt;=15),"low purchase",AND(AA1034&gt;=16,AA1034&lt;=30),"mid purchase",AA1034&gt;=31,"high purchase")</f>
        <v>mid purchase</v>
      </c>
      <c r="AC1034">
        <v>2</v>
      </c>
      <c r="AD1034" t="str">
        <f>IF(marketing_campaign[[#This Row],[NumWebVisitsMonth]]&gt;=5.3,"higher_webvists","lower_webvisits")</f>
        <v>lower_webvisits</v>
      </c>
      <c r="AE1034">
        <v>0</v>
      </c>
      <c r="AF1034">
        <v>0</v>
      </c>
      <c r="AG1034">
        <v>0</v>
      </c>
      <c r="AH1034">
        <v>0</v>
      </c>
      <c r="AI1034">
        <v>0</v>
      </c>
      <c r="AJ1034">
        <v>0</v>
      </c>
      <c r="AK1034">
        <v>3</v>
      </c>
      <c r="AL1034">
        <v>11</v>
      </c>
      <c r="AM1034">
        <v>0</v>
      </c>
      <c r="AN1034">
        <f>marketing_campaign[[#This Row],[AcceptedCmp2]]+marketing_campaign[[#This Row],[AcceptedCmp1]]+marketing_campaign[[#This Row],[AcceptedCmp5]]+marketing_campaign[[#This Row],[AcceptedCmp4]]+marketing_campaign[[#This Row],[AcceptedCmp3]]+marketing_campaign[[#This Row],[Response]]</f>
        <v>0</v>
      </c>
      <c r="AO1034" t="str" cm="1">
        <f t="array" ref="AO103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35" spans="1:41" x14ac:dyDescent="0.35">
      <c r="A1035">
        <v>5263</v>
      </c>
      <c r="B1035">
        <v>1977</v>
      </c>
      <c r="C1035">
        <f t="shared" ca="1" si="32"/>
        <v>49</v>
      </c>
      <c r="D1035" t="str" cm="1">
        <f t="array" aca="1" ref="D103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35" t="s">
        <v>37</v>
      </c>
      <c r="F1035" t="s">
        <v>33</v>
      </c>
      <c r="G1035" cm="1">
        <f t="array" ref="G1035">_xlfn.IFS(marketing_campaign[[#This Row],[Marital_Status]]="Single",K1035+L1035+1,marketing_campaign[[#This Row],[Marital_Status]]="Together",K1035+L1035+2,marketing_campaign[[#This Row],[Marital_Status]]="Alone",K1035+L1035+1,marketing_campaign[[#This Row],[Marital_Status]]="Married",K1035+L1035+2,marketing_campaign[[#This Row],[Marital_Status]]="Divorced",K1035+L1035+1,marketing_campaign[[#This Row],[Marital_Status]]="YOLO",K1035+L1035+1,marketing_campaign[[#This Row],[Marital_Status]]="Absurd",K1035+L1035+1,marketing_campaign[[#This Row],[Marital_Status]]="Widow",K1035+L1035+1)</f>
        <v>3</v>
      </c>
      <c r="H1035" t="str" cm="1">
        <f t="array" ref="H1035">_xlfn.IFS(marketing_campaign[[#This Row],[Family_size]]=1,"Family_with_one_child",marketing_campaign[[#This Row],[Family_size]]&gt;1,"Family_with_more_children")</f>
        <v>Family_with_more_children</v>
      </c>
      <c r="I1035">
        <v>31056</v>
      </c>
      <c r="J1035" t="str">
        <f>IF(marketing_campaign[[#This Row],[Income]]&gt;=Sheet21!B1085,"high_income","low_income")</f>
        <v>high_income</v>
      </c>
      <c r="K1035">
        <v>1</v>
      </c>
      <c r="L1035">
        <v>0</v>
      </c>
      <c r="M1035" s="1">
        <v>41296</v>
      </c>
      <c r="N1035">
        <v>99</v>
      </c>
      <c r="O1035" t="str" cm="1">
        <f t="array" ref="O1035">_xlfn.IFS(AND(marketing_campaign[[#This Row],[Recency]]&gt;=0,marketing_campaign[[#This Row],[Recency]]&lt;=14),"Early Recency",AND(marketing_campaign[[#This Row],[Recency]]&gt;=15,marketing_campaign[[#This Row],[Recency]]&lt;=31),"Mid-Recency",marketing_campaign[[#This Row],[Recency]]&gt;=32,"high Recency")</f>
        <v>high Recency</v>
      </c>
      <c r="P1035">
        <v>5</v>
      </c>
      <c r="Q1035">
        <v>10</v>
      </c>
      <c r="R1035">
        <v>13</v>
      </c>
      <c r="S1035">
        <v>3</v>
      </c>
      <c r="T1035">
        <v>8</v>
      </c>
      <c r="U1035">
        <v>16</v>
      </c>
      <c r="V1035">
        <f>marketing_campaign[[#This Row],[MntGoldProds]]+marketing_campaign[[#This Row],[MntSweetProducts]]+marketing_campaign[[#This Row],[MntFishProducts]]+marketing_campaign[[#This Row],[MntMeatProducts]]+marketing_campaign[[#This Row],[MntFruits]]+marketing_campaign[[#This Row],[MntWines]]</f>
        <v>55</v>
      </c>
      <c r="W1035">
        <v>1</v>
      </c>
      <c r="X1035">
        <v>1</v>
      </c>
      <c r="Y1035">
        <v>0</v>
      </c>
      <c r="Z1035">
        <v>3</v>
      </c>
      <c r="AA1035">
        <f t="shared" si="33"/>
        <v>5</v>
      </c>
      <c r="AB1035" t="str" cm="1">
        <f t="array" ref="AB1035">_xlfn.IFS(AND(AA1035&gt;=0,AA1035&lt;=15),"low purchase",AND(AA1035&gt;=16,AA1035&lt;=30),"mid purchase",AA1035&gt;=31,"high purchase")</f>
        <v>low purchase</v>
      </c>
      <c r="AC1035">
        <v>8</v>
      </c>
      <c r="AD1035" t="str">
        <f>IF(marketing_campaign[[#This Row],[NumWebVisitsMonth]]&gt;=5.3,"higher_webvists","lower_webvisits")</f>
        <v>higher_webvists</v>
      </c>
      <c r="AE1035">
        <v>0</v>
      </c>
      <c r="AF1035">
        <v>0</v>
      </c>
      <c r="AG1035">
        <v>0</v>
      </c>
      <c r="AH1035">
        <v>0</v>
      </c>
      <c r="AI1035">
        <v>0</v>
      </c>
      <c r="AJ1035">
        <v>0</v>
      </c>
      <c r="AK1035">
        <v>3</v>
      </c>
      <c r="AL1035">
        <v>11</v>
      </c>
      <c r="AM1035">
        <v>0</v>
      </c>
      <c r="AN1035">
        <f>marketing_campaign[[#This Row],[AcceptedCmp2]]+marketing_campaign[[#This Row],[AcceptedCmp1]]+marketing_campaign[[#This Row],[AcceptedCmp5]]+marketing_campaign[[#This Row],[AcceptedCmp4]]+marketing_campaign[[#This Row],[AcceptedCmp3]]+marketing_campaign[[#This Row],[Response]]</f>
        <v>0</v>
      </c>
      <c r="AO1035" t="str" cm="1">
        <f t="array" ref="AO103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36" spans="1:41" x14ac:dyDescent="0.35">
      <c r="A1036">
        <v>1020</v>
      </c>
      <c r="B1036">
        <v>1973</v>
      </c>
      <c r="C1036">
        <f t="shared" ca="1" si="32"/>
        <v>53</v>
      </c>
      <c r="D1036" t="str" cm="1">
        <f t="array" aca="1" ref="D103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36" t="s">
        <v>29</v>
      </c>
      <c r="F1036" t="s">
        <v>33</v>
      </c>
      <c r="G1036" cm="1">
        <f t="array" ref="G1036">_xlfn.IFS(marketing_campaign[[#This Row],[Marital_Status]]="Single",K1036+L1036+1,marketing_campaign[[#This Row],[Marital_Status]]="Together",K1036+L1036+2,marketing_campaign[[#This Row],[Marital_Status]]="Alone",K1036+L1036+1,marketing_campaign[[#This Row],[Marital_Status]]="Married",K1036+L1036+2,marketing_campaign[[#This Row],[Marital_Status]]="Divorced",K1036+L1036+1,marketing_campaign[[#This Row],[Marital_Status]]="YOLO",K1036+L1036+1,marketing_campaign[[#This Row],[Marital_Status]]="Absurd",K1036+L1036+1,marketing_campaign[[#This Row],[Marital_Status]]="Widow",K1036+L1036+1)</f>
        <v>2</v>
      </c>
      <c r="H1036" t="str" cm="1">
        <f t="array" ref="H1036">_xlfn.IFS(marketing_campaign[[#This Row],[Family_size]]=1,"Family_with_one_child",marketing_campaign[[#This Row],[Family_size]]&gt;1,"Family_with_more_children")</f>
        <v>Family_with_more_children</v>
      </c>
      <c r="I1036">
        <v>79593</v>
      </c>
      <c r="J1036" t="str">
        <f>IF(marketing_campaign[[#This Row],[Income]]&gt;=Sheet21!B1086,"high_income","low_income")</f>
        <v>high_income</v>
      </c>
      <c r="K1036">
        <v>0</v>
      </c>
      <c r="L1036">
        <v>0</v>
      </c>
      <c r="M1036" s="1">
        <v>41771</v>
      </c>
      <c r="N1036">
        <v>70</v>
      </c>
      <c r="O1036" t="str" cm="1">
        <f t="array" ref="O1036">_xlfn.IFS(AND(marketing_campaign[[#This Row],[Recency]]&gt;=0,marketing_campaign[[#This Row],[Recency]]&lt;=14),"Early Recency",AND(marketing_campaign[[#This Row],[Recency]]&gt;=15,marketing_campaign[[#This Row],[Recency]]&lt;=31),"Mid-Recency",marketing_campaign[[#This Row],[Recency]]&gt;=32,"high Recency")</f>
        <v>high Recency</v>
      </c>
      <c r="P1036">
        <v>350</v>
      </c>
      <c r="Q1036">
        <v>60</v>
      </c>
      <c r="R1036">
        <v>568</v>
      </c>
      <c r="S1036">
        <v>110</v>
      </c>
      <c r="T1036">
        <v>133</v>
      </c>
      <c r="U1036">
        <v>145</v>
      </c>
      <c r="V1036">
        <f>marketing_campaign[[#This Row],[MntGoldProds]]+marketing_campaign[[#This Row],[MntSweetProducts]]+marketing_campaign[[#This Row],[MntFishProducts]]+marketing_campaign[[#This Row],[MntMeatProducts]]+marketing_campaign[[#This Row],[MntFruits]]+marketing_campaign[[#This Row],[MntWines]]</f>
        <v>1366</v>
      </c>
      <c r="W1036">
        <v>1</v>
      </c>
      <c r="X1036">
        <v>5</v>
      </c>
      <c r="Y1036">
        <v>6</v>
      </c>
      <c r="Z1036">
        <v>7</v>
      </c>
      <c r="AA1036">
        <f t="shared" si="33"/>
        <v>19</v>
      </c>
      <c r="AB1036" t="str" cm="1">
        <f t="array" ref="AB1036">_xlfn.IFS(AND(AA1036&gt;=0,AA1036&lt;=15),"low purchase",AND(AA1036&gt;=16,AA1036&lt;=30),"mid purchase",AA1036&gt;=31,"high purchase")</f>
        <v>mid purchase</v>
      </c>
      <c r="AC1036">
        <v>2</v>
      </c>
      <c r="AD1036" t="str">
        <f>IF(marketing_campaign[[#This Row],[NumWebVisitsMonth]]&gt;=5.3,"higher_webvists","lower_webvisits")</f>
        <v>lower_webvisits</v>
      </c>
      <c r="AE1036">
        <v>0</v>
      </c>
      <c r="AF1036">
        <v>0</v>
      </c>
      <c r="AG1036">
        <v>1</v>
      </c>
      <c r="AH1036">
        <v>0</v>
      </c>
      <c r="AI1036">
        <v>0</v>
      </c>
      <c r="AJ1036">
        <v>0</v>
      </c>
      <c r="AK1036">
        <v>3</v>
      </c>
      <c r="AL1036">
        <v>11</v>
      </c>
      <c r="AM1036">
        <v>0</v>
      </c>
      <c r="AN1036">
        <f>marketing_campaign[[#This Row],[AcceptedCmp2]]+marketing_campaign[[#This Row],[AcceptedCmp1]]+marketing_campaign[[#This Row],[AcceptedCmp5]]+marketing_campaign[[#This Row],[AcceptedCmp4]]+marketing_campaign[[#This Row],[AcceptedCmp3]]+marketing_campaign[[#This Row],[Response]]</f>
        <v>1</v>
      </c>
      <c r="AO1036" t="str" cm="1">
        <f t="array" ref="AO103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037" spans="1:41" x14ac:dyDescent="0.35">
      <c r="A1037">
        <v>9503</v>
      </c>
      <c r="B1037">
        <v>1980</v>
      </c>
      <c r="C1037">
        <f t="shared" ca="1" si="32"/>
        <v>46</v>
      </c>
      <c r="D1037" t="str" cm="1">
        <f t="array" aca="1" ref="D103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37" t="s">
        <v>29</v>
      </c>
      <c r="F1037" t="s">
        <v>30</v>
      </c>
      <c r="G1037" cm="1">
        <f t="array" ref="G1037">_xlfn.IFS(marketing_campaign[[#This Row],[Marital_Status]]="Single",K1037+L1037+1,marketing_campaign[[#This Row],[Marital_Status]]="Together",K1037+L1037+2,marketing_campaign[[#This Row],[Marital_Status]]="Alone",K1037+L1037+1,marketing_campaign[[#This Row],[Marital_Status]]="Married",K1037+L1037+2,marketing_campaign[[#This Row],[Marital_Status]]="Divorced",K1037+L1037+1,marketing_campaign[[#This Row],[Marital_Status]]="YOLO",K1037+L1037+1,marketing_campaign[[#This Row],[Marital_Status]]="Absurd",K1037+L1037+1,marketing_campaign[[#This Row],[Marital_Status]]="Widow",K1037+L1037+1)</f>
        <v>1</v>
      </c>
      <c r="H1037" t="str" cm="1">
        <f t="array" ref="H1037">_xlfn.IFS(marketing_campaign[[#This Row],[Family_size]]=1,"Family_with_one_child",marketing_campaign[[#This Row],[Family_size]]&gt;1,"Family_with_more_children")</f>
        <v>Family_with_one_child</v>
      </c>
      <c r="I1037">
        <v>28071</v>
      </c>
      <c r="J1037" t="str">
        <f>IF(marketing_campaign[[#This Row],[Income]]&gt;=Sheet21!B1087,"high_income","low_income")</f>
        <v>high_income</v>
      </c>
      <c r="K1037">
        <v>0</v>
      </c>
      <c r="L1037">
        <v>0</v>
      </c>
      <c r="M1037" s="1">
        <v>41150</v>
      </c>
      <c r="N1037">
        <v>65</v>
      </c>
      <c r="O1037" t="str" cm="1">
        <f t="array" ref="O1037">_xlfn.IFS(AND(marketing_campaign[[#This Row],[Recency]]&gt;=0,marketing_campaign[[#This Row],[Recency]]&lt;=14),"Early Recency",AND(marketing_campaign[[#This Row],[Recency]]&gt;=15,marketing_campaign[[#This Row],[Recency]]&lt;=31),"Mid-Recency",marketing_campaign[[#This Row],[Recency]]&gt;=32,"high Recency")</f>
        <v>high Recency</v>
      </c>
      <c r="P1037">
        <v>39</v>
      </c>
      <c r="Q1037">
        <v>33</v>
      </c>
      <c r="R1037">
        <v>130</v>
      </c>
      <c r="S1037">
        <v>41</v>
      </c>
      <c r="T1037">
        <v>26</v>
      </c>
      <c r="U1037">
        <v>44</v>
      </c>
      <c r="V1037">
        <f>marketing_campaign[[#This Row],[MntGoldProds]]+marketing_campaign[[#This Row],[MntSweetProducts]]+marketing_campaign[[#This Row],[MntFishProducts]]+marketing_campaign[[#This Row],[MntMeatProducts]]+marketing_campaign[[#This Row],[MntFruits]]+marketing_campaign[[#This Row],[MntWines]]</f>
        <v>313</v>
      </c>
      <c r="W1037">
        <v>2</v>
      </c>
      <c r="X1037">
        <v>5</v>
      </c>
      <c r="Y1037">
        <v>1</v>
      </c>
      <c r="Z1037">
        <v>5</v>
      </c>
      <c r="AA1037">
        <f t="shared" si="33"/>
        <v>13</v>
      </c>
      <c r="AB1037" t="str" cm="1">
        <f t="array" ref="AB1037">_xlfn.IFS(AND(AA1037&gt;=0,AA1037&lt;=15),"low purchase",AND(AA1037&gt;=16,AA1037&lt;=30),"mid purchase",AA1037&gt;=31,"high purchase")</f>
        <v>low purchase</v>
      </c>
      <c r="AC1037">
        <v>8</v>
      </c>
      <c r="AD1037" t="str">
        <f>IF(marketing_campaign[[#This Row],[NumWebVisitsMonth]]&gt;=5.3,"higher_webvists","lower_webvisits")</f>
        <v>higher_webvists</v>
      </c>
      <c r="AE1037">
        <v>0</v>
      </c>
      <c r="AF1037">
        <v>0</v>
      </c>
      <c r="AG1037">
        <v>0</v>
      </c>
      <c r="AH1037">
        <v>0</v>
      </c>
      <c r="AI1037">
        <v>0</v>
      </c>
      <c r="AJ1037">
        <v>0</v>
      </c>
      <c r="AK1037">
        <v>3</v>
      </c>
      <c r="AL1037">
        <v>11</v>
      </c>
      <c r="AM1037">
        <v>0</v>
      </c>
      <c r="AN1037">
        <f>marketing_campaign[[#This Row],[AcceptedCmp2]]+marketing_campaign[[#This Row],[AcceptedCmp1]]+marketing_campaign[[#This Row],[AcceptedCmp5]]+marketing_campaign[[#This Row],[AcceptedCmp4]]+marketing_campaign[[#This Row],[AcceptedCmp3]]+marketing_campaign[[#This Row],[Response]]</f>
        <v>0</v>
      </c>
      <c r="AO1037" t="str" cm="1">
        <f t="array" ref="AO103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38" spans="1:41" x14ac:dyDescent="0.35">
      <c r="A1038">
        <v>10613</v>
      </c>
      <c r="B1038">
        <v>1958</v>
      </c>
      <c r="C1038">
        <f t="shared" ca="1" si="32"/>
        <v>68</v>
      </c>
      <c r="D1038" t="str" cm="1">
        <f t="array" aca="1" ref="D103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38" t="s">
        <v>32</v>
      </c>
      <c r="F1038" t="s">
        <v>31</v>
      </c>
      <c r="G1038" cm="1">
        <f t="array" ref="G1038">_xlfn.IFS(marketing_campaign[[#This Row],[Marital_Status]]="Single",K1038+L1038+1,marketing_campaign[[#This Row],[Marital_Status]]="Together",K1038+L1038+2,marketing_campaign[[#This Row],[Marital_Status]]="Alone",K1038+L1038+1,marketing_campaign[[#This Row],[Marital_Status]]="Married",K1038+L1038+2,marketing_campaign[[#This Row],[Marital_Status]]="Divorced",K1038+L1038+1,marketing_campaign[[#This Row],[Marital_Status]]="YOLO",K1038+L1038+1,marketing_campaign[[#This Row],[Marital_Status]]="Absurd",K1038+L1038+1,marketing_campaign[[#This Row],[Marital_Status]]="Widow",K1038+L1038+1)</f>
        <v>4</v>
      </c>
      <c r="H1038" t="str" cm="1">
        <f t="array" ref="H1038">_xlfn.IFS(marketing_campaign[[#This Row],[Family_size]]=1,"Family_with_one_child",marketing_campaign[[#This Row],[Family_size]]&gt;1,"Family_with_more_children")</f>
        <v>Family_with_more_children</v>
      </c>
      <c r="I1038">
        <v>37334</v>
      </c>
      <c r="J1038" t="str">
        <f>IF(marketing_campaign[[#This Row],[Income]]&gt;=Sheet21!B1088,"high_income","low_income")</f>
        <v>high_income</v>
      </c>
      <c r="K1038">
        <v>1</v>
      </c>
      <c r="L1038">
        <v>1</v>
      </c>
      <c r="M1038" s="1">
        <v>41696</v>
      </c>
      <c r="N1038">
        <v>44</v>
      </c>
      <c r="O1038" t="str" cm="1">
        <f t="array" ref="O1038">_xlfn.IFS(AND(marketing_campaign[[#This Row],[Recency]]&gt;=0,marketing_campaign[[#This Row],[Recency]]&lt;=14),"Early Recency",AND(marketing_campaign[[#This Row],[Recency]]&gt;=15,marketing_campaign[[#This Row],[Recency]]&lt;=31),"Mid-Recency",marketing_campaign[[#This Row],[Recency]]&gt;=32,"high Recency")</f>
        <v>high Recency</v>
      </c>
      <c r="P1038">
        <v>26</v>
      </c>
      <c r="Q1038">
        <v>1</v>
      </c>
      <c r="R1038">
        <v>16</v>
      </c>
      <c r="S1038">
        <v>2</v>
      </c>
      <c r="T1038">
        <v>2</v>
      </c>
      <c r="U1038">
        <v>15</v>
      </c>
      <c r="V1038">
        <f>marketing_campaign[[#This Row],[MntGoldProds]]+marketing_campaign[[#This Row],[MntSweetProducts]]+marketing_campaign[[#This Row],[MntFishProducts]]+marketing_campaign[[#This Row],[MntMeatProducts]]+marketing_campaign[[#This Row],[MntFruits]]+marketing_campaign[[#This Row],[MntWines]]</f>
        <v>62</v>
      </c>
      <c r="W1038">
        <v>4</v>
      </c>
      <c r="X1038">
        <v>3</v>
      </c>
      <c r="Y1038">
        <v>0</v>
      </c>
      <c r="Z1038">
        <v>4</v>
      </c>
      <c r="AA1038">
        <f t="shared" si="33"/>
        <v>11</v>
      </c>
      <c r="AB1038" t="str" cm="1">
        <f t="array" ref="AB1038">_xlfn.IFS(AND(AA1038&gt;=0,AA1038&lt;=15),"low purchase",AND(AA1038&gt;=16,AA1038&lt;=30),"mid purchase",AA1038&gt;=31,"high purchase")</f>
        <v>low purchase</v>
      </c>
      <c r="AC1038">
        <v>4</v>
      </c>
      <c r="AD1038" t="str">
        <f>IF(marketing_campaign[[#This Row],[NumWebVisitsMonth]]&gt;=5.3,"higher_webvists","lower_webvisits")</f>
        <v>lower_webvisits</v>
      </c>
      <c r="AE1038">
        <v>0</v>
      </c>
      <c r="AF1038">
        <v>0</v>
      </c>
      <c r="AG1038">
        <v>0</v>
      </c>
      <c r="AH1038">
        <v>0</v>
      </c>
      <c r="AI1038">
        <v>0</v>
      </c>
      <c r="AJ1038">
        <v>0</v>
      </c>
      <c r="AK1038">
        <v>3</v>
      </c>
      <c r="AL1038">
        <v>11</v>
      </c>
      <c r="AM1038">
        <v>0</v>
      </c>
      <c r="AN1038">
        <f>marketing_campaign[[#This Row],[AcceptedCmp2]]+marketing_campaign[[#This Row],[AcceptedCmp1]]+marketing_campaign[[#This Row],[AcceptedCmp5]]+marketing_campaign[[#This Row],[AcceptedCmp4]]+marketing_campaign[[#This Row],[AcceptedCmp3]]+marketing_campaign[[#This Row],[Response]]</f>
        <v>0</v>
      </c>
      <c r="AO1038" t="str" cm="1">
        <f t="array" ref="AO103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39" spans="1:41" x14ac:dyDescent="0.35">
      <c r="A1039">
        <v>67</v>
      </c>
      <c r="B1039">
        <v>1972</v>
      </c>
      <c r="C1039">
        <f t="shared" ca="1" si="32"/>
        <v>54</v>
      </c>
      <c r="D1039" t="str" cm="1">
        <f t="array" aca="1" ref="D103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39" t="s">
        <v>34</v>
      </c>
      <c r="F1039" t="s">
        <v>30</v>
      </c>
      <c r="G1039" cm="1">
        <f t="array" ref="G1039">_xlfn.IFS(marketing_campaign[[#This Row],[Marital_Status]]="Single",K1039+L1039+1,marketing_campaign[[#This Row],[Marital_Status]]="Together",K1039+L1039+2,marketing_campaign[[#This Row],[Marital_Status]]="Alone",K1039+L1039+1,marketing_campaign[[#This Row],[Marital_Status]]="Married",K1039+L1039+2,marketing_campaign[[#This Row],[Marital_Status]]="Divorced",K1039+L1039+1,marketing_campaign[[#This Row],[Marital_Status]]="YOLO",K1039+L1039+1,marketing_campaign[[#This Row],[Marital_Status]]="Absurd",K1039+L1039+1,marketing_campaign[[#This Row],[Marital_Status]]="Widow",K1039+L1039+1)</f>
        <v>3</v>
      </c>
      <c r="H1039" t="str" cm="1">
        <f t="array" ref="H1039">_xlfn.IFS(marketing_campaign[[#This Row],[Family_size]]=1,"Family_with_one_child",marketing_campaign[[#This Row],[Family_size]]&gt;1,"Family_with_more_children")</f>
        <v>Family_with_more_children</v>
      </c>
      <c r="I1039">
        <v>46423</v>
      </c>
      <c r="J1039" t="str">
        <f>IF(marketing_campaign[[#This Row],[Income]]&gt;=Sheet21!B1089,"high_income","low_income")</f>
        <v>high_income</v>
      </c>
      <c r="K1039">
        <v>1</v>
      </c>
      <c r="L1039">
        <v>1</v>
      </c>
      <c r="M1039" s="1">
        <v>41535</v>
      </c>
      <c r="N1039">
        <v>6</v>
      </c>
      <c r="O1039" t="str" cm="1">
        <f t="array" ref="O1039">_xlfn.IFS(AND(marketing_campaign[[#This Row],[Recency]]&gt;=0,marketing_campaign[[#This Row],[Recency]]&lt;=14),"Early Recency",AND(marketing_campaign[[#This Row],[Recency]]&gt;=15,marketing_campaign[[#This Row],[Recency]]&lt;=31),"Mid-Recency",marketing_campaign[[#This Row],[Recency]]&gt;=32,"high Recency")</f>
        <v>Early Recency</v>
      </c>
      <c r="P1039">
        <v>68</v>
      </c>
      <c r="Q1039">
        <v>0</v>
      </c>
      <c r="R1039">
        <v>16</v>
      </c>
      <c r="S1039">
        <v>0</v>
      </c>
      <c r="T1039">
        <v>0</v>
      </c>
      <c r="U1039">
        <v>8</v>
      </c>
      <c r="V1039">
        <f>marketing_campaign[[#This Row],[MntGoldProds]]+marketing_campaign[[#This Row],[MntSweetProducts]]+marketing_campaign[[#This Row],[MntFishProducts]]+marketing_campaign[[#This Row],[MntMeatProducts]]+marketing_campaign[[#This Row],[MntFruits]]+marketing_campaign[[#This Row],[MntWines]]</f>
        <v>92</v>
      </c>
      <c r="W1039">
        <v>3</v>
      </c>
      <c r="X1039">
        <v>2</v>
      </c>
      <c r="Y1039">
        <v>0</v>
      </c>
      <c r="Z1039">
        <v>4</v>
      </c>
      <c r="AA1039">
        <f t="shared" si="33"/>
        <v>9</v>
      </c>
      <c r="AB1039" t="str" cm="1">
        <f t="array" ref="AB1039">_xlfn.IFS(AND(AA1039&gt;=0,AA1039&lt;=15),"low purchase",AND(AA1039&gt;=16,AA1039&lt;=30),"mid purchase",AA1039&gt;=31,"high purchase")</f>
        <v>low purchase</v>
      </c>
      <c r="AC1039">
        <v>7</v>
      </c>
      <c r="AD1039" t="str">
        <f>IF(marketing_campaign[[#This Row],[NumWebVisitsMonth]]&gt;=5.3,"higher_webvists","lower_webvisits")</f>
        <v>higher_webvists</v>
      </c>
      <c r="AE1039">
        <v>0</v>
      </c>
      <c r="AF1039">
        <v>0</v>
      </c>
      <c r="AG1039">
        <v>0</v>
      </c>
      <c r="AH1039">
        <v>0</v>
      </c>
      <c r="AI1039">
        <v>0</v>
      </c>
      <c r="AJ1039">
        <v>0</v>
      </c>
      <c r="AK1039">
        <v>3</v>
      </c>
      <c r="AL1039">
        <v>11</v>
      </c>
      <c r="AM1039">
        <v>0</v>
      </c>
      <c r="AN1039">
        <f>marketing_campaign[[#This Row],[AcceptedCmp2]]+marketing_campaign[[#This Row],[AcceptedCmp1]]+marketing_campaign[[#This Row],[AcceptedCmp5]]+marketing_campaign[[#This Row],[AcceptedCmp4]]+marketing_campaign[[#This Row],[AcceptedCmp3]]+marketing_campaign[[#This Row],[Response]]</f>
        <v>0</v>
      </c>
      <c r="AO1039" t="str" cm="1">
        <f t="array" ref="AO103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40" spans="1:41" x14ac:dyDescent="0.35">
      <c r="A1040">
        <v>6019</v>
      </c>
      <c r="B1040">
        <v>1971</v>
      </c>
      <c r="C1040">
        <f t="shared" ca="1" si="32"/>
        <v>55</v>
      </c>
      <c r="D1040" t="str" cm="1">
        <f t="array" aca="1" ref="D104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40" t="s">
        <v>32</v>
      </c>
      <c r="F1040" t="s">
        <v>33</v>
      </c>
      <c r="G1040" cm="1">
        <f t="array" ref="G1040">_xlfn.IFS(marketing_campaign[[#This Row],[Marital_Status]]="Single",K1040+L1040+1,marketing_campaign[[#This Row],[Marital_Status]]="Together",K1040+L1040+2,marketing_campaign[[#This Row],[Marital_Status]]="Alone",K1040+L1040+1,marketing_campaign[[#This Row],[Marital_Status]]="Married",K1040+L1040+2,marketing_campaign[[#This Row],[Marital_Status]]="Divorced",K1040+L1040+1,marketing_campaign[[#This Row],[Marital_Status]]="YOLO",K1040+L1040+1,marketing_campaign[[#This Row],[Marital_Status]]="Absurd",K1040+L1040+1,marketing_campaign[[#This Row],[Marital_Status]]="Widow",K1040+L1040+1)</f>
        <v>3</v>
      </c>
      <c r="H1040" t="str" cm="1">
        <f t="array" ref="H1040">_xlfn.IFS(marketing_campaign[[#This Row],[Family_size]]=1,"Family_with_one_child",marketing_campaign[[#This Row],[Family_size]]&gt;1,"Family_with_more_children")</f>
        <v>Family_with_more_children</v>
      </c>
      <c r="I1040">
        <v>37126</v>
      </c>
      <c r="J1040" t="str">
        <f>IF(marketing_campaign[[#This Row],[Income]]&gt;=Sheet21!B1090,"high_income","low_income")</f>
        <v>high_income</v>
      </c>
      <c r="K1040">
        <v>1</v>
      </c>
      <c r="L1040">
        <v>0</v>
      </c>
      <c r="M1040" s="1">
        <v>41728</v>
      </c>
      <c r="N1040">
        <v>9</v>
      </c>
      <c r="O1040" t="str" cm="1">
        <f t="array" ref="O1040">_xlfn.IFS(AND(marketing_campaign[[#This Row],[Recency]]&gt;=0,marketing_campaign[[#This Row],[Recency]]&lt;=14),"Early Recency",AND(marketing_campaign[[#This Row],[Recency]]&gt;=15,marketing_campaign[[#This Row],[Recency]]&lt;=31),"Mid-Recency",marketing_campaign[[#This Row],[Recency]]&gt;=32,"high Recency")</f>
        <v>Early Recency</v>
      </c>
      <c r="P1040">
        <v>45</v>
      </c>
      <c r="Q1040">
        <v>3</v>
      </c>
      <c r="R1040">
        <v>9</v>
      </c>
      <c r="S1040">
        <v>4</v>
      </c>
      <c r="T1040">
        <v>4</v>
      </c>
      <c r="U1040">
        <v>7</v>
      </c>
      <c r="V1040">
        <f>marketing_campaign[[#This Row],[MntGoldProds]]+marketing_campaign[[#This Row],[MntSweetProducts]]+marketing_campaign[[#This Row],[MntFishProducts]]+marketing_campaign[[#This Row],[MntMeatProducts]]+marketing_campaign[[#This Row],[MntFruits]]+marketing_campaign[[#This Row],[MntWines]]</f>
        <v>72</v>
      </c>
      <c r="W1040">
        <v>1</v>
      </c>
      <c r="X1040">
        <v>1</v>
      </c>
      <c r="Y1040">
        <v>2</v>
      </c>
      <c r="Z1040">
        <v>2</v>
      </c>
      <c r="AA1040">
        <f t="shared" si="33"/>
        <v>6</v>
      </c>
      <c r="AB1040" t="str" cm="1">
        <f t="array" ref="AB1040">_xlfn.IFS(AND(AA1040&gt;=0,AA1040&lt;=15),"low purchase",AND(AA1040&gt;=16,AA1040&lt;=30),"mid purchase",AA1040&gt;=31,"high purchase")</f>
        <v>low purchase</v>
      </c>
      <c r="AC1040">
        <v>6</v>
      </c>
      <c r="AD1040" t="str">
        <f>IF(marketing_campaign[[#This Row],[NumWebVisitsMonth]]&gt;=5.3,"higher_webvists","lower_webvisits")</f>
        <v>higher_webvists</v>
      </c>
      <c r="AE1040">
        <v>1</v>
      </c>
      <c r="AF1040">
        <v>0</v>
      </c>
      <c r="AG1040">
        <v>0</v>
      </c>
      <c r="AH1040">
        <v>0</v>
      </c>
      <c r="AI1040">
        <v>0</v>
      </c>
      <c r="AJ1040">
        <v>0</v>
      </c>
      <c r="AK1040">
        <v>3</v>
      </c>
      <c r="AL1040">
        <v>11</v>
      </c>
      <c r="AM1040">
        <v>1</v>
      </c>
      <c r="AN1040">
        <f>marketing_campaign[[#This Row],[AcceptedCmp2]]+marketing_campaign[[#This Row],[AcceptedCmp1]]+marketing_campaign[[#This Row],[AcceptedCmp5]]+marketing_campaign[[#This Row],[AcceptedCmp4]]+marketing_campaign[[#This Row],[AcceptedCmp3]]+marketing_campaign[[#This Row],[Response]]</f>
        <v>2</v>
      </c>
      <c r="AO1040" t="str" cm="1">
        <f t="array" ref="AO104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041" spans="1:41" x14ac:dyDescent="0.35">
      <c r="A1041">
        <v>5863</v>
      </c>
      <c r="B1041">
        <v>1953</v>
      </c>
      <c r="C1041">
        <f t="shared" ca="1" si="32"/>
        <v>73</v>
      </c>
      <c r="D1041" t="str" cm="1">
        <f t="array" aca="1" ref="D104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41" t="s">
        <v>29</v>
      </c>
      <c r="F1041" t="s">
        <v>33</v>
      </c>
      <c r="G1041" cm="1">
        <f t="array" ref="G1041">_xlfn.IFS(marketing_campaign[[#This Row],[Marital_Status]]="Single",K1041+L1041+1,marketing_campaign[[#This Row],[Marital_Status]]="Together",K1041+L1041+2,marketing_campaign[[#This Row],[Marital_Status]]="Alone",K1041+L1041+1,marketing_campaign[[#This Row],[Marital_Status]]="Married",K1041+L1041+2,marketing_campaign[[#This Row],[Marital_Status]]="Divorced",K1041+L1041+1,marketing_campaign[[#This Row],[Marital_Status]]="YOLO",K1041+L1041+1,marketing_campaign[[#This Row],[Marital_Status]]="Absurd",K1041+L1041+1,marketing_campaign[[#This Row],[Marital_Status]]="Widow",K1041+L1041+1)</f>
        <v>3</v>
      </c>
      <c r="H1041" t="str" cm="1">
        <f t="array" ref="H1041">_xlfn.IFS(marketing_campaign[[#This Row],[Family_size]]=1,"Family_with_one_child",marketing_campaign[[#This Row],[Family_size]]&gt;1,"Family_with_more_children")</f>
        <v>Family_with_more_children</v>
      </c>
      <c r="I1041">
        <v>47703</v>
      </c>
      <c r="J1041" t="str">
        <f>IF(marketing_campaign[[#This Row],[Income]]&gt;=Sheet21!B1091,"high_income","low_income")</f>
        <v>high_income</v>
      </c>
      <c r="K1041">
        <v>0</v>
      </c>
      <c r="L1041">
        <v>1</v>
      </c>
      <c r="M1041" s="1">
        <v>41423</v>
      </c>
      <c r="N1041">
        <v>95</v>
      </c>
      <c r="O1041" t="str" cm="1">
        <f t="array" ref="O1041">_xlfn.IFS(AND(marketing_campaign[[#This Row],[Recency]]&gt;=0,marketing_campaign[[#This Row],[Recency]]&lt;=14),"Early Recency",AND(marketing_campaign[[#This Row],[Recency]]&gt;=15,marketing_campaign[[#This Row],[Recency]]&lt;=31),"Mid-Recency",marketing_campaign[[#This Row],[Recency]]&gt;=32,"high Recency")</f>
        <v>high Recency</v>
      </c>
      <c r="P1041">
        <v>359</v>
      </c>
      <c r="Q1041">
        <v>0</v>
      </c>
      <c r="R1041">
        <v>134</v>
      </c>
      <c r="S1041">
        <v>13</v>
      </c>
      <c r="T1041">
        <v>26</v>
      </c>
      <c r="U1041">
        <v>123</v>
      </c>
      <c r="V1041">
        <f>marketing_campaign[[#This Row],[MntGoldProds]]+marketing_campaign[[#This Row],[MntSweetProducts]]+marketing_campaign[[#This Row],[MntFishProducts]]+marketing_campaign[[#This Row],[MntMeatProducts]]+marketing_campaign[[#This Row],[MntFruits]]+marketing_campaign[[#This Row],[MntWines]]</f>
        <v>655</v>
      </c>
      <c r="W1041">
        <v>4</v>
      </c>
      <c r="X1041">
        <v>6</v>
      </c>
      <c r="Y1041">
        <v>3</v>
      </c>
      <c r="Z1041">
        <v>8</v>
      </c>
      <c r="AA1041">
        <f t="shared" si="33"/>
        <v>21</v>
      </c>
      <c r="AB1041" t="str" cm="1">
        <f t="array" ref="AB1041">_xlfn.IFS(AND(AA1041&gt;=0,AA1041&lt;=15),"low purchase",AND(AA1041&gt;=16,AA1041&lt;=30),"mid purchase",AA1041&gt;=31,"high purchase")</f>
        <v>mid purchase</v>
      </c>
      <c r="AC1041">
        <v>5</v>
      </c>
      <c r="AD1041" t="str">
        <f>IF(marketing_campaign[[#This Row],[NumWebVisitsMonth]]&gt;=5.3,"higher_webvists","lower_webvisits")</f>
        <v>lower_webvisits</v>
      </c>
      <c r="AE1041">
        <v>0</v>
      </c>
      <c r="AF1041">
        <v>0</v>
      </c>
      <c r="AG1041">
        <v>0</v>
      </c>
      <c r="AH1041">
        <v>0</v>
      </c>
      <c r="AI1041">
        <v>0</v>
      </c>
      <c r="AJ1041">
        <v>0</v>
      </c>
      <c r="AK1041">
        <v>3</v>
      </c>
      <c r="AL1041">
        <v>11</v>
      </c>
      <c r="AM1041">
        <v>0</v>
      </c>
      <c r="AN1041">
        <f>marketing_campaign[[#This Row],[AcceptedCmp2]]+marketing_campaign[[#This Row],[AcceptedCmp1]]+marketing_campaign[[#This Row],[AcceptedCmp5]]+marketing_campaign[[#This Row],[AcceptedCmp4]]+marketing_campaign[[#This Row],[AcceptedCmp3]]+marketing_campaign[[#This Row],[Response]]</f>
        <v>0</v>
      </c>
      <c r="AO1041" t="str" cm="1">
        <f t="array" ref="AO104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42" spans="1:41" x14ac:dyDescent="0.35">
      <c r="A1042">
        <v>3717</v>
      </c>
      <c r="B1042">
        <v>1959</v>
      </c>
      <c r="C1042">
        <f t="shared" ca="1" si="32"/>
        <v>67</v>
      </c>
      <c r="D1042" t="str" cm="1">
        <f t="array" aca="1" ref="D104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42" t="s">
        <v>29</v>
      </c>
      <c r="F1042" t="s">
        <v>33</v>
      </c>
      <c r="G1042" cm="1">
        <f t="array" ref="G1042">_xlfn.IFS(marketing_campaign[[#This Row],[Marital_Status]]="Single",K1042+L1042+1,marketing_campaign[[#This Row],[Marital_Status]]="Together",K1042+L1042+2,marketing_campaign[[#This Row],[Marital_Status]]="Alone",K1042+L1042+1,marketing_campaign[[#This Row],[Marital_Status]]="Married",K1042+L1042+2,marketing_campaign[[#This Row],[Marital_Status]]="Divorced",K1042+L1042+1,marketing_campaign[[#This Row],[Marital_Status]]="YOLO",K1042+L1042+1,marketing_campaign[[#This Row],[Marital_Status]]="Absurd",K1042+L1042+1,marketing_campaign[[#This Row],[Marital_Status]]="Widow",K1042+L1042+1)</f>
        <v>3</v>
      </c>
      <c r="H1042" t="str" cm="1">
        <f t="array" ref="H1042">_xlfn.IFS(marketing_campaign[[#This Row],[Family_size]]=1,"Family_with_one_child",marketing_campaign[[#This Row],[Family_size]]&gt;1,"Family_with_more_children")</f>
        <v>Family_with_more_children</v>
      </c>
      <c r="I1042">
        <v>61180</v>
      </c>
      <c r="J1042" t="str">
        <f>IF(marketing_campaign[[#This Row],[Income]]&gt;=Sheet21!B1092,"high_income","low_income")</f>
        <v>high_income</v>
      </c>
      <c r="K1042">
        <v>0</v>
      </c>
      <c r="L1042">
        <v>1</v>
      </c>
      <c r="M1042" s="1">
        <v>41752</v>
      </c>
      <c r="N1042">
        <v>70</v>
      </c>
      <c r="O1042" t="str" cm="1">
        <f t="array" ref="O1042">_xlfn.IFS(AND(marketing_campaign[[#This Row],[Recency]]&gt;=0,marketing_campaign[[#This Row],[Recency]]&lt;=14),"Early Recency",AND(marketing_campaign[[#This Row],[Recency]]&gt;=15,marketing_campaign[[#This Row],[Recency]]&lt;=31),"Mid-Recency",marketing_campaign[[#This Row],[Recency]]&gt;=32,"high Recency")</f>
        <v>high Recency</v>
      </c>
      <c r="P1042">
        <v>403</v>
      </c>
      <c r="Q1042">
        <v>24</v>
      </c>
      <c r="R1042">
        <v>29</v>
      </c>
      <c r="S1042">
        <v>6</v>
      </c>
      <c r="T1042">
        <v>24</v>
      </c>
      <c r="U1042">
        <v>218</v>
      </c>
      <c r="V1042">
        <f>marketing_campaign[[#This Row],[MntGoldProds]]+marketing_campaign[[#This Row],[MntSweetProducts]]+marketing_campaign[[#This Row],[MntFishProducts]]+marketing_campaign[[#This Row],[MntMeatProducts]]+marketing_campaign[[#This Row],[MntFruits]]+marketing_campaign[[#This Row],[MntWines]]</f>
        <v>704</v>
      </c>
      <c r="W1042">
        <v>2</v>
      </c>
      <c r="X1042">
        <v>5</v>
      </c>
      <c r="Y1042">
        <v>5</v>
      </c>
      <c r="Z1042">
        <v>6</v>
      </c>
      <c r="AA1042">
        <f t="shared" si="33"/>
        <v>18</v>
      </c>
      <c r="AB1042" t="str" cm="1">
        <f t="array" ref="AB1042">_xlfn.IFS(AND(AA1042&gt;=0,AA1042&lt;=15),"low purchase",AND(AA1042&gt;=16,AA1042&lt;=30),"mid purchase",AA1042&gt;=31,"high purchase")</f>
        <v>mid purchase</v>
      </c>
      <c r="AC1042">
        <v>3</v>
      </c>
      <c r="AD1042" t="str">
        <f>IF(marketing_campaign[[#This Row],[NumWebVisitsMonth]]&gt;=5.3,"higher_webvists","lower_webvisits")</f>
        <v>lower_webvisits</v>
      </c>
      <c r="AE1042">
        <v>1</v>
      </c>
      <c r="AF1042">
        <v>0</v>
      </c>
      <c r="AG1042">
        <v>0</v>
      </c>
      <c r="AH1042">
        <v>0</v>
      </c>
      <c r="AI1042">
        <v>0</v>
      </c>
      <c r="AJ1042">
        <v>0</v>
      </c>
      <c r="AK1042">
        <v>3</v>
      </c>
      <c r="AL1042">
        <v>11</v>
      </c>
      <c r="AM1042">
        <v>0</v>
      </c>
      <c r="AN1042">
        <f>marketing_campaign[[#This Row],[AcceptedCmp2]]+marketing_campaign[[#This Row],[AcceptedCmp1]]+marketing_campaign[[#This Row],[AcceptedCmp5]]+marketing_campaign[[#This Row],[AcceptedCmp4]]+marketing_campaign[[#This Row],[AcceptedCmp3]]+marketing_campaign[[#This Row],[Response]]</f>
        <v>1</v>
      </c>
      <c r="AO1042" t="str" cm="1">
        <f t="array" ref="AO104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043" spans="1:41" x14ac:dyDescent="0.35">
      <c r="A1043">
        <v>6730</v>
      </c>
      <c r="B1043">
        <v>1954</v>
      </c>
      <c r="C1043">
        <f t="shared" ca="1" si="32"/>
        <v>72</v>
      </c>
      <c r="D1043" t="str" cm="1">
        <f t="array" aca="1" ref="D104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43" t="s">
        <v>29</v>
      </c>
      <c r="F1043" t="s">
        <v>33</v>
      </c>
      <c r="G1043" cm="1">
        <f t="array" ref="G1043">_xlfn.IFS(marketing_campaign[[#This Row],[Marital_Status]]="Single",K1043+L1043+1,marketing_campaign[[#This Row],[Marital_Status]]="Together",K1043+L1043+2,marketing_campaign[[#This Row],[Marital_Status]]="Alone",K1043+L1043+1,marketing_campaign[[#This Row],[Marital_Status]]="Married",K1043+L1043+2,marketing_campaign[[#This Row],[Marital_Status]]="Divorced",K1043+L1043+1,marketing_campaign[[#This Row],[Marital_Status]]="YOLO",K1043+L1043+1,marketing_campaign[[#This Row],[Marital_Status]]="Absurd",K1043+L1043+1,marketing_campaign[[#This Row],[Marital_Status]]="Widow",K1043+L1043+1)</f>
        <v>4</v>
      </c>
      <c r="H1043" t="str" cm="1">
        <f t="array" ref="H1043">_xlfn.IFS(marketing_campaign[[#This Row],[Family_size]]=1,"Family_with_one_child",marketing_campaign[[#This Row],[Family_size]]&gt;1,"Family_with_more_children")</f>
        <v>Family_with_more_children</v>
      </c>
      <c r="I1043">
        <v>38998</v>
      </c>
      <c r="J1043" t="str">
        <f>IF(marketing_campaign[[#This Row],[Income]]&gt;=Sheet21!B1093,"high_income","low_income")</f>
        <v>high_income</v>
      </c>
      <c r="K1043">
        <v>1</v>
      </c>
      <c r="L1043">
        <v>1</v>
      </c>
      <c r="M1043" s="1">
        <v>41216</v>
      </c>
      <c r="N1043">
        <v>92</v>
      </c>
      <c r="O1043" t="str" cm="1">
        <f t="array" ref="O1043">_xlfn.IFS(AND(marketing_campaign[[#This Row],[Recency]]&gt;=0,marketing_campaign[[#This Row],[Recency]]&lt;=14),"Early Recency",AND(marketing_campaign[[#This Row],[Recency]]&gt;=15,marketing_campaign[[#This Row],[Recency]]&lt;=31),"Mid-Recency",marketing_campaign[[#This Row],[Recency]]&gt;=32,"high Recency")</f>
        <v>high Recency</v>
      </c>
      <c r="P1043">
        <v>34</v>
      </c>
      <c r="Q1043">
        <v>1</v>
      </c>
      <c r="R1043">
        <v>14</v>
      </c>
      <c r="S1043">
        <v>0</v>
      </c>
      <c r="T1043">
        <v>0</v>
      </c>
      <c r="U1043">
        <v>5</v>
      </c>
      <c r="V1043">
        <f>marketing_campaign[[#This Row],[MntGoldProds]]+marketing_campaign[[#This Row],[MntSweetProducts]]+marketing_campaign[[#This Row],[MntFishProducts]]+marketing_campaign[[#This Row],[MntMeatProducts]]+marketing_campaign[[#This Row],[MntFruits]]+marketing_campaign[[#This Row],[MntWines]]</f>
        <v>54</v>
      </c>
      <c r="W1043">
        <v>3</v>
      </c>
      <c r="X1043">
        <v>2</v>
      </c>
      <c r="Y1043">
        <v>0</v>
      </c>
      <c r="Z1043">
        <v>3</v>
      </c>
      <c r="AA1043">
        <f t="shared" si="33"/>
        <v>8</v>
      </c>
      <c r="AB1043" t="str" cm="1">
        <f t="array" ref="AB1043">_xlfn.IFS(AND(AA1043&gt;=0,AA1043&lt;=15),"low purchase",AND(AA1043&gt;=16,AA1043&lt;=30),"mid purchase",AA1043&gt;=31,"high purchase")</f>
        <v>low purchase</v>
      </c>
      <c r="AC1043">
        <v>8</v>
      </c>
      <c r="AD1043" t="str">
        <f>IF(marketing_campaign[[#This Row],[NumWebVisitsMonth]]&gt;=5.3,"higher_webvists","lower_webvisits")</f>
        <v>higher_webvists</v>
      </c>
      <c r="AE1043">
        <v>0</v>
      </c>
      <c r="AF1043">
        <v>0</v>
      </c>
      <c r="AG1043">
        <v>0</v>
      </c>
      <c r="AH1043">
        <v>0</v>
      </c>
      <c r="AI1043">
        <v>0</v>
      </c>
      <c r="AJ1043">
        <v>1</v>
      </c>
      <c r="AK1043">
        <v>3</v>
      </c>
      <c r="AL1043">
        <v>11</v>
      </c>
      <c r="AM1043">
        <v>0</v>
      </c>
      <c r="AN1043">
        <f>marketing_campaign[[#This Row],[AcceptedCmp2]]+marketing_campaign[[#This Row],[AcceptedCmp1]]+marketing_campaign[[#This Row],[AcceptedCmp5]]+marketing_campaign[[#This Row],[AcceptedCmp4]]+marketing_campaign[[#This Row],[AcceptedCmp3]]+marketing_campaign[[#This Row],[Response]]</f>
        <v>0</v>
      </c>
      <c r="AO1043" t="str" cm="1">
        <f t="array" ref="AO104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44" spans="1:41" x14ac:dyDescent="0.35">
      <c r="A1044">
        <v>10749</v>
      </c>
      <c r="B1044">
        <v>1991</v>
      </c>
      <c r="C1044">
        <f t="shared" ca="1" si="32"/>
        <v>35</v>
      </c>
      <c r="D1044" t="str" cm="1">
        <f t="array" aca="1" ref="D104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044" t="s">
        <v>29</v>
      </c>
      <c r="F1044" t="s">
        <v>30</v>
      </c>
      <c r="G1044" cm="1">
        <f t="array" ref="G1044">_xlfn.IFS(marketing_campaign[[#This Row],[Marital_Status]]="Single",K1044+L1044+1,marketing_campaign[[#This Row],[Marital_Status]]="Together",K1044+L1044+2,marketing_campaign[[#This Row],[Marital_Status]]="Alone",K1044+L1044+1,marketing_campaign[[#This Row],[Marital_Status]]="Married",K1044+L1044+2,marketing_campaign[[#This Row],[Marital_Status]]="Divorced",K1044+L1044+1,marketing_campaign[[#This Row],[Marital_Status]]="YOLO",K1044+L1044+1,marketing_campaign[[#This Row],[Marital_Status]]="Absurd",K1044+L1044+1,marketing_campaign[[#This Row],[Marital_Status]]="Widow",K1044+L1044+1)</f>
        <v>1</v>
      </c>
      <c r="H1044" t="str" cm="1">
        <f t="array" ref="H1044">_xlfn.IFS(marketing_campaign[[#This Row],[Family_size]]=1,"Family_with_one_child",marketing_campaign[[#This Row],[Family_size]]&gt;1,"Family_with_more_children")</f>
        <v>Family_with_one_child</v>
      </c>
      <c r="I1044">
        <v>8028</v>
      </c>
      <c r="J1044" t="str">
        <f>IF(marketing_campaign[[#This Row],[Income]]&gt;=Sheet21!B1094,"high_income","low_income")</f>
        <v>high_income</v>
      </c>
      <c r="K1044">
        <v>0</v>
      </c>
      <c r="L1044">
        <v>0</v>
      </c>
      <c r="M1044" s="1">
        <v>41170</v>
      </c>
      <c r="N1044">
        <v>62</v>
      </c>
      <c r="O1044" t="str" cm="1">
        <f t="array" ref="O1044">_xlfn.IFS(AND(marketing_campaign[[#This Row],[Recency]]&gt;=0,marketing_campaign[[#This Row],[Recency]]&lt;=14),"Early Recency",AND(marketing_campaign[[#This Row],[Recency]]&gt;=15,marketing_campaign[[#This Row],[Recency]]&lt;=31),"Mid-Recency",marketing_campaign[[#This Row],[Recency]]&gt;=32,"high Recency")</f>
        <v>high Recency</v>
      </c>
      <c r="P1044">
        <v>73</v>
      </c>
      <c r="Q1044">
        <v>18</v>
      </c>
      <c r="R1044">
        <v>66</v>
      </c>
      <c r="S1044">
        <v>7</v>
      </c>
      <c r="T1044">
        <v>12</v>
      </c>
      <c r="U1044">
        <v>2</v>
      </c>
      <c r="V1044">
        <f>marketing_campaign[[#This Row],[MntGoldProds]]+marketing_campaign[[#This Row],[MntSweetProducts]]+marketing_campaign[[#This Row],[MntFishProducts]]+marketing_campaign[[#This Row],[MntMeatProducts]]+marketing_campaign[[#This Row],[MntFruits]]+marketing_campaign[[#This Row],[MntWines]]</f>
        <v>178</v>
      </c>
      <c r="W1044">
        <v>15</v>
      </c>
      <c r="X1044">
        <v>0</v>
      </c>
      <c r="Y1044">
        <v>1</v>
      </c>
      <c r="Z1044">
        <v>0</v>
      </c>
      <c r="AA1044">
        <f t="shared" si="33"/>
        <v>16</v>
      </c>
      <c r="AB1044" t="str" cm="1">
        <f t="array" ref="AB1044">_xlfn.IFS(AND(AA1044&gt;=0,AA1044&lt;=15),"low purchase",AND(AA1044&gt;=16,AA1044&lt;=30),"mid purchase",AA1044&gt;=31,"high purchase")</f>
        <v>mid purchase</v>
      </c>
      <c r="AC1044">
        <v>19</v>
      </c>
      <c r="AD1044" t="str">
        <f>IF(marketing_campaign[[#This Row],[NumWebVisitsMonth]]&gt;=5.3,"higher_webvists","lower_webvisits")</f>
        <v>higher_webvists</v>
      </c>
      <c r="AE1044">
        <v>0</v>
      </c>
      <c r="AF1044">
        <v>0</v>
      </c>
      <c r="AG1044">
        <v>0</v>
      </c>
      <c r="AH1044">
        <v>0</v>
      </c>
      <c r="AI1044">
        <v>0</v>
      </c>
      <c r="AJ1044">
        <v>0</v>
      </c>
      <c r="AK1044">
        <v>3</v>
      </c>
      <c r="AL1044">
        <v>11</v>
      </c>
      <c r="AM1044">
        <v>0</v>
      </c>
      <c r="AN1044">
        <f>marketing_campaign[[#This Row],[AcceptedCmp2]]+marketing_campaign[[#This Row],[AcceptedCmp1]]+marketing_campaign[[#This Row],[AcceptedCmp5]]+marketing_campaign[[#This Row],[AcceptedCmp4]]+marketing_campaign[[#This Row],[AcceptedCmp3]]+marketing_campaign[[#This Row],[Response]]</f>
        <v>0</v>
      </c>
      <c r="AO1044" t="str" cm="1">
        <f t="array" ref="AO104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45" spans="1:41" x14ac:dyDescent="0.35">
      <c r="A1045">
        <v>4998</v>
      </c>
      <c r="B1045">
        <v>1962</v>
      </c>
      <c r="C1045">
        <f t="shared" ca="1" si="32"/>
        <v>64</v>
      </c>
      <c r="D1045" t="str" cm="1">
        <f t="array" aca="1" ref="D104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45" t="s">
        <v>29</v>
      </c>
      <c r="F1045" t="s">
        <v>31</v>
      </c>
      <c r="G1045" cm="1">
        <f t="array" ref="G1045">_xlfn.IFS(marketing_campaign[[#This Row],[Marital_Status]]="Single",K1045+L1045+1,marketing_campaign[[#This Row],[Marital_Status]]="Together",K1045+L1045+2,marketing_campaign[[#This Row],[Marital_Status]]="Alone",K1045+L1045+1,marketing_campaign[[#This Row],[Marital_Status]]="Married",K1045+L1045+2,marketing_campaign[[#This Row],[Marital_Status]]="Divorced",K1045+L1045+1,marketing_campaign[[#This Row],[Marital_Status]]="YOLO",K1045+L1045+1,marketing_campaign[[#This Row],[Marital_Status]]="Absurd",K1045+L1045+1,marketing_campaign[[#This Row],[Marital_Status]]="Widow",K1045+L1045+1)</f>
        <v>2</v>
      </c>
      <c r="H1045" t="str" cm="1">
        <f t="array" ref="H1045">_xlfn.IFS(marketing_campaign[[#This Row],[Family_size]]=1,"Family_with_one_child",marketing_campaign[[#This Row],[Family_size]]&gt;1,"Family_with_more_children")</f>
        <v>Family_with_more_children</v>
      </c>
      <c r="I1045">
        <v>76081</v>
      </c>
      <c r="J1045" t="str">
        <f>IF(marketing_campaign[[#This Row],[Income]]&gt;=Sheet21!B1095,"high_income","low_income")</f>
        <v>high_income</v>
      </c>
      <c r="K1045">
        <v>0</v>
      </c>
      <c r="L1045">
        <v>0</v>
      </c>
      <c r="M1045" s="1">
        <v>41782</v>
      </c>
      <c r="N1045">
        <v>85</v>
      </c>
      <c r="O1045" t="str" cm="1">
        <f t="array" ref="O1045">_xlfn.IFS(AND(marketing_campaign[[#This Row],[Recency]]&gt;=0,marketing_campaign[[#This Row],[Recency]]&lt;=14),"Early Recency",AND(marketing_campaign[[#This Row],[Recency]]&gt;=15,marketing_campaign[[#This Row],[Recency]]&lt;=31),"Mid-Recency",marketing_campaign[[#This Row],[Recency]]&gt;=32,"high Recency")</f>
        <v>high Recency</v>
      </c>
      <c r="P1045">
        <v>292</v>
      </c>
      <c r="Q1045">
        <v>30</v>
      </c>
      <c r="R1045">
        <v>415</v>
      </c>
      <c r="S1045">
        <v>63</v>
      </c>
      <c r="T1045">
        <v>33</v>
      </c>
      <c r="U1045">
        <v>200</v>
      </c>
      <c r="V1045">
        <f>marketing_campaign[[#This Row],[MntGoldProds]]+marketing_campaign[[#This Row],[MntSweetProducts]]+marketing_campaign[[#This Row],[MntFishProducts]]+marketing_campaign[[#This Row],[MntMeatProducts]]+marketing_campaign[[#This Row],[MntFruits]]+marketing_campaign[[#This Row],[MntWines]]</f>
        <v>1033</v>
      </c>
      <c r="W1045">
        <v>1</v>
      </c>
      <c r="X1045">
        <v>4</v>
      </c>
      <c r="Y1045">
        <v>5</v>
      </c>
      <c r="Z1045">
        <v>4</v>
      </c>
      <c r="AA1045">
        <f t="shared" si="33"/>
        <v>14</v>
      </c>
      <c r="AB1045" t="str" cm="1">
        <f t="array" ref="AB1045">_xlfn.IFS(AND(AA1045&gt;=0,AA1045&lt;=15),"low purchase",AND(AA1045&gt;=16,AA1045&lt;=30),"mid purchase",AA1045&gt;=31,"high purchase")</f>
        <v>low purchase</v>
      </c>
      <c r="AC1045">
        <v>2</v>
      </c>
      <c r="AD1045" t="str">
        <f>IF(marketing_campaign[[#This Row],[NumWebVisitsMonth]]&gt;=5.3,"higher_webvists","lower_webvisits")</f>
        <v>lower_webvisits</v>
      </c>
      <c r="AE1045">
        <v>0</v>
      </c>
      <c r="AF1045">
        <v>0</v>
      </c>
      <c r="AG1045">
        <v>0</v>
      </c>
      <c r="AH1045">
        <v>1</v>
      </c>
      <c r="AI1045">
        <v>0</v>
      </c>
      <c r="AJ1045">
        <v>0</v>
      </c>
      <c r="AK1045">
        <v>3</v>
      </c>
      <c r="AL1045">
        <v>11</v>
      </c>
      <c r="AM1045">
        <v>0</v>
      </c>
      <c r="AN1045">
        <f>marketing_campaign[[#This Row],[AcceptedCmp2]]+marketing_campaign[[#This Row],[AcceptedCmp1]]+marketing_campaign[[#This Row],[AcceptedCmp5]]+marketing_campaign[[#This Row],[AcceptedCmp4]]+marketing_campaign[[#This Row],[AcceptedCmp3]]+marketing_campaign[[#This Row],[Response]]</f>
        <v>1</v>
      </c>
      <c r="AO1045" t="str" cm="1">
        <f t="array" ref="AO104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046" spans="1:41" x14ac:dyDescent="0.35">
      <c r="A1046">
        <v>6287</v>
      </c>
      <c r="B1046">
        <v>1986</v>
      </c>
      <c r="C1046">
        <f t="shared" ca="1" si="32"/>
        <v>40</v>
      </c>
      <c r="D1046" t="str" cm="1">
        <f t="array" aca="1" ref="D104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046" t="s">
        <v>29</v>
      </c>
      <c r="F1046" t="s">
        <v>31</v>
      </c>
      <c r="G1046" cm="1">
        <f t="array" ref="G1046">_xlfn.IFS(marketing_campaign[[#This Row],[Marital_Status]]="Single",K1046+L1046+1,marketing_campaign[[#This Row],[Marital_Status]]="Together",K1046+L1046+2,marketing_campaign[[#This Row],[Marital_Status]]="Alone",K1046+L1046+1,marketing_campaign[[#This Row],[Marital_Status]]="Married",K1046+L1046+2,marketing_campaign[[#This Row],[Marital_Status]]="Divorced",K1046+L1046+1,marketing_campaign[[#This Row],[Marital_Status]]="YOLO",K1046+L1046+1,marketing_campaign[[#This Row],[Marital_Status]]="Absurd",K1046+L1046+1,marketing_campaign[[#This Row],[Marital_Status]]="Widow",K1046+L1046+1)</f>
        <v>3</v>
      </c>
      <c r="H1046" t="str" cm="1">
        <f t="array" ref="H1046">_xlfn.IFS(marketing_campaign[[#This Row],[Family_size]]=1,"Family_with_one_child",marketing_campaign[[#This Row],[Family_size]]&gt;1,"Family_with_more_children")</f>
        <v>Family_with_more_children</v>
      </c>
      <c r="I1046">
        <v>34728</v>
      </c>
      <c r="J1046" t="str">
        <f>IF(marketing_campaign[[#This Row],[Income]]&gt;=Sheet21!B1096,"high_income","low_income")</f>
        <v>high_income</v>
      </c>
      <c r="K1046">
        <v>1</v>
      </c>
      <c r="L1046">
        <v>0</v>
      </c>
      <c r="M1046" s="1">
        <v>41485</v>
      </c>
      <c r="N1046">
        <v>2</v>
      </c>
      <c r="O1046" t="str" cm="1">
        <f t="array" ref="O1046">_xlfn.IFS(AND(marketing_campaign[[#This Row],[Recency]]&gt;=0,marketing_campaign[[#This Row],[Recency]]&lt;=14),"Early Recency",AND(marketing_campaign[[#This Row],[Recency]]&gt;=15,marketing_campaign[[#This Row],[Recency]]&lt;=31),"Mid-Recency",marketing_campaign[[#This Row],[Recency]]&gt;=32,"high Recency")</f>
        <v>Early Recency</v>
      </c>
      <c r="P1046">
        <v>14</v>
      </c>
      <c r="Q1046">
        <v>0</v>
      </c>
      <c r="R1046">
        <v>16</v>
      </c>
      <c r="S1046">
        <v>0</v>
      </c>
      <c r="T1046">
        <v>0</v>
      </c>
      <c r="U1046">
        <v>6</v>
      </c>
      <c r="V1046">
        <f>marketing_campaign[[#This Row],[MntGoldProds]]+marketing_campaign[[#This Row],[MntSweetProducts]]+marketing_campaign[[#This Row],[MntFishProducts]]+marketing_campaign[[#This Row],[MntMeatProducts]]+marketing_campaign[[#This Row],[MntFruits]]+marketing_campaign[[#This Row],[MntWines]]</f>
        <v>36</v>
      </c>
      <c r="W1046">
        <v>1</v>
      </c>
      <c r="X1046">
        <v>1</v>
      </c>
      <c r="Y1046">
        <v>1</v>
      </c>
      <c r="Z1046">
        <v>2</v>
      </c>
      <c r="AA1046">
        <f t="shared" si="33"/>
        <v>5</v>
      </c>
      <c r="AB1046" t="str" cm="1">
        <f t="array" ref="AB1046">_xlfn.IFS(AND(AA1046&gt;=0,AA1046&lt;=15),"low purchase",AND(AA1046&gt;=16,AA1046&lt;=30),"mid purchase",AA1046&gt;=31,"high purchase")</f>
        <v>low purchase</v>
      </c>
      <c r="AC1046">
        <v>6</v>
      </c>
      <c r="AD1046" t="str">
        <f>IF(marketing_campaign[[#This Row],[NumWebVisitsMonth]]&gt;=5.3,"higher_webvists","lower_webvisits")</f>
        <v>higher_webvists</v>
      </c>
      <c r="AE1046">
        <v>0</v>
      </c>
      <c r="AF1046">
        <v>0</v>
      </c>
      <c r="AG1046">
        <v>0</v>
      </c>
      <c r="AH1046">
        <v>0</v>
      </c>
      <c r="AI1046">
        <v>0</v>
      </c>
      <c r="AJ1046">
        <v>0</v>
      </c>
      <c r="AK1046">
        <v>3</v>
      </c>
      <c r="AL1046">
        <v>11</v>
      </c>
      <c r="AM1046">
        <v>1</v>
      </c>
      <c r="AN1046">
        <f>marketing_campaign[[#This Row],[AcceptedCmp2]]+marketing_campaign[[#This Row],[AcceptedCmp1]]+marketing_campaign[[#This Row],[AcceptedCmp5]]+marketing_campaign[[#This Row],[AcceptedCmp4]]+marketing_campaign[[#This Row],[AcceptedCmp3]]+marketing_campaign[[#This Row],[Response]]</f>
        <v>1</v>
      </c>
      <c r="AO1046" t="str" cm="1">
        <f t="array" ref="AO104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047" spans="1:41" x14ac:dyDescent="0.35">
      <c r="A1047">
        <v>5985</v>
      </c>
      <c r="B1047">
        <v>1965</v>
      </c>
      <c r="C1047">
        <f t="shared" ca="1" si="32"/>
        <v>61</v>
      </c>
      <c r="D1047" t="str" cm="1">
        <f t="array" aca="1" ref="D104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47" t="s">
        <v>34</v>
      </c>
      <c r="F1047" t="s">
        <v>30</v>
      </c>
      <c r="G1047" cm="1">
        <f t="array" ref="G1047">_xlfn.IFS(marketing_campaign[[#This Row],[Marital_Status]]="Single",K1047+L1047+1,marketing_campaign[[#This Row],[Marital_Status]]="Together",K1047+L1047+2,marketing_campaign[[#This Row],[Marital_Status]]="Alone",K1047+L1047+1,marketing_campaign[[#This Row],[Marital_Status]]="Married",K1047+L1047+2,marketing_campaign[[#This Row],[Marital_Status]]="Divorced",K1047+L1047+1,marketing_campaign[[#This Row],[Marital_Status]]="YOLO",K1047+L1047+1,marketing_campaign[[#This Row],[Marital_Status]]="Absurd",K1047+L1047+1,marketing_campaign[[#This Row],[Marital_Status]]="Widow",K1047+L1047+1)</f>
        <v>2</v>
      </c>
      <c r="H1047" t="str" cm="1">
        <f t="array" ref="H1047">_xlfn.IFS(marketing_campaign[[#This Row],[Family_size]]=1,"Family_with_one_child",marketing_campaign[[#This Row],[Family_size]]&gt;1,"Family_with_more_children")</f>
        <v>Family_with_more_children</v>
      </c>
      <c r="I1047">
        <v>33168</v>
      </c>
      <c r="J1047" t="str">
        <f>IF(marketing_campaign[[#This Row],[Income]]&gt;=Sheet21!B1097,"high_income","low_income")</f>
        <v>high_income</v>
      </c>
      <c r="K1047">
        <v>0</v>
      </c>
      <c r="L1047">
        <v>1</v>
      </c>
      <c r="M1047" s="1">
        <v>41195</v>
      </c>
      <c r="N1047">
        <v>0</v>
      </c>
      <c r="O1047" t="str" cm="1">
        <f t="array" ref="O1047">_xlfn.IFS(AND(marketing_campaign[[#This Row],[Recency]]&gt;=0,marketing_campaign[[#This Row],[Recency]]&lt;=14),"Early Recency",AND(marketing_campaign[[#This Row],[Recency]]&gt;=15,marketing_campaign[[#This Row],[Recency]]&lt;=31),"Mid-Recency",marketing_campaign[[#This Row],[Recency]]&gt;=32,"high Recency")</f>
        <v>Early Recency</v>
      </c>
      <c r="P1047">
        <v>80</v>
      </c>
      <c r="Q1047">
        <v>1</v>
      </c>
      <c r="R1047">
        <v>37</v>
      </c>
      <c r="S1047">
        <v>0</v>
      </c>
      <c r="T1047">
        <v>1</v>
      </c>
      <c r="U1047">
        <v>3</v>
      </c>
      <c r="V1047">
        <f>marketing_campaign[[#This Row],[MntGoldProds]]+marketing_campaign[[#This Row],[MntSweetProducts]]+marketing_campaign[[#This Row],[MntFishProducts]]+marketing_campaign[[#This Row],[MntMeatProducts]]+marketing_campaign[[#This Row],[MntFruits]]+marketing_campaign[[#This Row],[MntWines]]</f>
        <v>122</v>
      </c>
      <c r="W1047">
        <v>3</v>
      </c>
      <c r="X1047">
        <v>2</v>
      </c>
      <c r="Y1047">
        <v>1</v>
      </c>
      <c r="Z1047">
        <v>4</v>
      </c>
      <c r="AA1047">
        <f t="shared" si="33"/>
        <v>10</v>
      </c>
      <c r="AB1047" t="str" cm="1">
        <f t="array" ref="AB1047">_xlfn.IFS(AND(AA1047&gt;=0,AA1047&lt;=15),"low purchase",AND(AA1047&gt;=16,AA1047&lt;=30),"mid purchase",AA1047&gt;=31,"high purchase")</f>
        <v>low purchase</v>
      </c>
      <c r="AC1047">
        <v>7</v>
      </c>
      <c r="AD1047" t="str">
        <f>IF(marketing_campaign[[#This Row],[NumWebVisitsMonth]]&gt;=5.3,"higher_webvists","lower_webvisits")</f>
        <v>higher_webvists</v>
      </c>
      <c r="AE1047">
        <v>0</v>
      </c>
      <c r="AF1047">
        <v>0</v>
      </c>
      <c r="AG1047">
        <v>0</v>
      </c>
      <c r="AH1047">
        <v>0</v>
      </c>
      <c r="AI1047">
        <v>0</v>
      </c>
      <c r="AJ1047">
        <v>0</v>
      </c>
      <c r="AK1047">
        <v>3</v>
      </c>
      <c r="AL1047">
        <v>11</v>
      </c>
      <c r="AM1047">
        <v>0</v>
      </c>
      <c r="AN1047">
        <f>marketing_campaign[[#This Row],[AcceptedCmp2]]+marketing_campaign[[#This Row],[AcceptedCmp1]]+marketing_campaign[[#This Row],[AcceptedCmp5]]+marketing_campaign[[#This Row],[AcceptedCmp4]]+marketing_campaign[[#This Row],[AcceptedCmp3]]+marketing_campaign[[#This Row],[Response]]</f>
        <v>0</v>
      </c>
      <c r="AO1047" t="str" cm="1">
        <f t="array" ref="AO104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48" spans="1:41" x14ac:dyDescent="0.35">
      <c r="A1048">
        <v>4754</v>
      </c>
      <c r="B1048">
        <v>1966</v>
      </c>
      <c r="C1048">
        <f t="shared" ca="1" si="32"/>
        <v>60</v>
      </c>
      <c r="D1048" t="str" cm="1">
        <f t="array" aca="1" ref="D104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48" t="s">
        <v>34</v>
      </c>
      <c r="F1048" t="s">
        <v>33</v>
      </c>
      <c r="G1048" cm="1">
        <f t="array" ref="G1048">_xlfn.IFS(marketing_campaign[[#This Row],[Marital_Status]]="Single",K1048+L1048+1,marketing_campaign[[#This Row],[Marital_Status]]="Together",K1048+L1048+2,marketing_campaign[[#This Row],[Marital_Status]]="Alone",K1048+L1048+1,marketing_campaign[[#This Row],[Marital_Status]]="Married",K1048+L1048+2,marketing_campaign[[#This Row],[Marital_Status]]="Divorced",K1048+L1048+1,marketing_campaign[[#This Row],[Marital_Status]]="YOLO",K1048+L1048+1,marketing_campaign[[#This Row],[Marital_Status]]="Absurd",K1048+L1048+1,marketing_campaign[[#This Row],[Marital_Status]]="Widow",K1048+L1048+1)</f>
        <v>3</v>
      </c>
      <c r="H1048" t="str" cm="1">
        <f t="array" ref="H1048">_xlfn.IFS(marketing_campaign[[#This Row],[Family_size]]=1,"Family_with_one_child",marketing_campaign[[#This Row],[Family_size]]&gt;1,"Family_with_more_children")</f>
        <v>Family_with_more_children</v>
      </c>
      <c r="I1048">
        <v>33585</v>
      </c>
      <c r="J1048" t="str">
        <f>IF(marketing_campaign[[#This Row],[Income]]&gt;=Sheet21!B1098,"high_income","low_income")</f>
        <v>high_income</v>
      </c>
      <c r="K1048">
        <v>0</v>
      </c>
      <c r="L1048">
        <v>1</v>
      </c>
      <c r="M1048" s="1">
        <v>41542</v>
      </c>
      <c r="N1048">
        <v>91</v>
      </c>
      <c r="O1048" t="str" cm="1">
        <f t="array" ref="O1048">_xlfn.IFS(AND(marketing_campaign[[#This Row],[Recency]]&gt;=0,marketing_campaign[[#This Row],[Recency]]&lt;=14),"Early Recency",AND(marketing_campaign[[#This Row],[Recency]]&gt;=15,marketing_campaign[[#This Row],[Recency]]&lt;=31),"Mid-Recency",marketing_campaign[[#This Row],[Recency]]&gt;=32,"high Recency")</f>
        <v>high Recency</v>
      </c>
      <c r="P1048">
        <v>30</v>
      </c>
      <c r="Q1048">
        <v>11</v>
      </c>
      <c r="R1048">
        <v>33</v>
      </c>
      <c r="S1048">
        <v>13</v>
      </c>
      <c r="T1048">
        <v>6</v>
      </c>
      <c r="U1048">
        <v>29</v>
      </c>
      <c r="V1048">
        <f>marketing_campaign[[#This Row],[MntGoldProds]]+marketing_campaign[[#This Row],[MntSweetProducts]]+marketing_campaign[[#This Row],[MntFishProducts]]+marketing_campaign[[#This Row],[MntMeatProducts]]+marketing_campaign[[#This Row],[MntFruits]]+marketing_campaign[[#This Row],[MntWines]]</f>
        <v>122</v>
      </c>
      <c r="W1048">
        <v>1</v>
      </c>
      <c r="X1048">
        <v>2</v>
      </c>
      <c r="Y1048">
        <v>0</v>
      </c>
      <c r="Z1048">
        <v>4</v>
      </c>
      <c r="AA1048">
        <f t="shared" si="33"/>
        <v>7</v>
      </c>
      <c r="AB1048" t="str" cm="1">
        <f t="array" ref="AB1048">_xlfn.IFS(AND(AA1048&gt;=0,AA1048&lt;=15),"low purchase",AND(AA1048&gt;=16,AA1048&lt;=30),"mid purchase",AA1048&gt;=31,"high purchase")</f>
        <v>low purchase</v>
      </c>
      <c r="AC1048">
        <v>4</v>
      </c>
      <c r="AD1048" t="str">
        <f>IF(marketing_campaign[[#This Row],[NumWebVisitsMonth]]&gt;=5.3,"higher_webvists","lower_webvisits")</f>
        <v>lower_webvisits</v>
      </c>
      <c r="AE1048">
        <v>0</v>
      </c>
      <c r="AF1048">
        <v>0</v>
      </c>
      <c r="AG1048">
        <v>0</v>
      </c>
      <c r="AH1048">
        <v>0</v>
      </c>
      <c r="AI1048">
        <v>0</v>
      </c>
      <c r="AJ1048">
        <v>0</v>
      </c>
      <c r="AK1048">
        <v>3</v>
      </c>
      <c r="AL1048">
        <v>11</v>
      </c>
      <c r="AM1048">
        <v>0</v>
      </c>
      <c r="AN1048">
        <f>marketing_campaign[[#This Row],[AcceptedCmp2]]+marketing_campaign[[#This Row],[AcceptedCmp1]]+marketing_campaign[[#This Row],[AcceptedCmp5]]+marketing_campaign[[#This Row],[AcceptedCmp4]]+marketing_campaign[[#This Row],[AcceptedCmp3]]+marketing_campaign[[#This Row],[Response]]</f>
        <v>0</v>
      </c>
      <c r="AO1048" t="str" cm="1">
        <f t="array" ref="AO104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49" spans="1:41" x14ac:dyDescent="0.35">
      <c r="A1049">
        <v>4002</v>
      </c>
      <c r="B1049">
        <v>1960</v>
      </c>
      <c r="C1049">
        <f t="shared" ca="1" si="32"/>
        <v>66</v>
      </c>
      <c r="D1049" t="str" cm="1">
        <f t="array" aca="1" ref="D104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49" t="s">
        <v>32</v>
      </c>
      <c r="F1049" t="s">
        <v>33</v>
      </c>
      <c r="G1049" cm="1">
        <f t="array" ref="G1049">_xlfn.IFS(marketing_campaign[[#This Row],[Marital_Status]]="Single",K1049+L1049+1,marketing_campaign[[#This Row],[Marital_Status]]="Together",K1049+L1049+2,marketing_campaign[[#This Row],[Marital_Status]]="Alone",K1049+L1049+1,marketing_campaign[[#This Row],[Marital_Status]]="Married",K1049+L1049+2,marketing_campaign[[#This Row],[Marital_Status]]="Divorced",K1049+L1049+1,marketing_campaign[[#This Row],[Marital_Status]]="YOLO",K1049+L1049+1,marketing_campaign[[#This Row],[Marital_Status]]="Absurd",K1049+L1049+1,marketing_campaign[[#This Row],[Marital_Status]]="Widow",K1049+L1049+1)</f>
        <v>3</v>
      </c>
      <c r="H1049" t="str" cm="1">
        <f t="array" ref="H1049">_xlfn.IFS(marketing_campaign[[#This Row],[Family_size]]=1,"Family_with_one_child",marketing_campaign[[#This Row],[Family_size]]&gt;1,"Family_with_more_children")</f>
        <v>Family_with_more_children</v>
      </c>
      <c r="I1049">
        <v>77037</v>
      </c>
      <c r="J1049" t="str">
        <f>IF(marketing_campaign[[#This Row],[Income]]&gt;=Sheet21!B1099,"high_income","low_income")</f>
        <v>high_income</v>
      </c>
      <c r="K1049">
        <v>0</v>
      </c>
      <c r="L1049">
        <v>1</v>
      </c>
      <c r="M1049" s="1">
        <v>41560</v>
      </c>
      <c r="N1049">
        <v>3</v>
      </c>
      <c r="O1049" t="str" cm="1">
        <f t="array" ref="O1049">_xlfn.IFS(AND(marketing_campaign[[#This Row],[Recency]]&gt;=0,marketing_campaign[[#This Row],[Recency]]&lt;=14),"Early Recency",AND(marketing_campaign[[#This Row],[Recency]]&gt;=15,marketing_campaign[[#This Row],[Recency]]&lt;=31),"Mid-Recency",marketing_campaign[[#This Row],[Recency]]&gt;=32,"high Recency")</f>
        <v>Early Recency</v>
      </c>
      <c r="P1049">
        <v>463</v>
      </c>
      <c r="Q1049">
        <v>96</v>
      </c>
      <c r="R1049">
        <v>333</v>
      </c>
      <c r="S1049">
        <v>168</v>
      </c>
      <c r="T1049">
        <v>53</v>
      </c>
      <c r="U1049">
        <v>10</v>
      </c>
      <c r="V1049">
        <f>marketing_campaign[[#This Row],[MntGoldProds]]+marketing_campaign[[#This Row],[MntSweetProducts]]+marketing_campaign[[#This Row],[MntFishProducts]]+marketing_campaign[[#This Row],[MntMeatProducts]]+marketing_campaign[[#This Row],[MntFruits]]+marketing_campaign[[#This Row],[MntWines]]</f>
        <v>1123</v>
      </c>
      <c r="W1049">
        <v>1</v>
      </c>
      <c r="X1049">
        <v>7</v>
      </c>
      <c r="Y1049">
        <v>7</v>
      </c>
      <c r="Z1049">
        <v>12</v>
      </c>
      <c r="AA1049">
        <f t="shared" si="33"/>
        <v>27</v>
      </c>
      <c r="AB1049" t="str" cm="1">
        <f t="array" ref="AB1049">_xlfn.IFS(AND(AA1049&gt;=0,AA1049&lt;=15),"low purchase",AND(AA1049&gt;=16,AA1049&lt;=30),"mid purchase",AA1049&gt;=31,"high purchase")</f>
        <v>mid purchase</v>
      </c>
      <c r="AC1049">
        <v>3</v>
      </c>
      <c r="AD1049" t="str">
        <f>IF(marketing_campaign[[#This Row],[NumWebVisitsMonth]]&gt;=5.3,"higher_webvists","lower_webvisits")</f>
        <v>lower_webvisits</v>
      </c>
      <c r="AE1049">
        <v>0</v>
      </c>
      <c r="AF1049">
        <v>0</v>
      </c>
      <c r="AG1049">
        <v>0</v>
      </c>
      <c r="AH1049">
        <v>0</v>
      </c>
      <c r="AI1049">
        <v>0</v>
      </c>
      <c r="AJ1049">
        <v>0</v>
      </c>
      <c r="AK1049">
        <v>3</v>
      </c>
      <c r="AL1049">
        <v>11</v>
      </c>
      <c r="AM1049">
        <v>0</v>
      </c>
      <c r="AN1049">
        <f>marketing_campaign[[#This Row],[AcceptedCmp2]]+marketing_campaign[[#This Row],[AcceptedCmp1]]+marketing_campaign[[#This Row],[AcceptedCmp5]]+marketing_campaign[[#This Row],[AcceptedCmp4]]+marketing_campaign[[#This Row],[AcceptedCmp3]]+marketing_campaign[[#This Row],[Response]]</f>
        <v>0</v>
      </c>
      <c r="AO1049" t="str" cm="1">
        <f t="array" ref="AO104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50" spans="1:41" x14ac:dyDescent="0.35">
      <c r="A1050">
        <v>8870</v>
      </c>
      <c r="B1050">
        <v>1984</v>
      </c>
      <c r="C1050">
        <f t="shared" ca="1" si="32"/>
        <v>42</v>
      </c>
      <c r="D1050" t="str" cm="1">
        <f t="array" aca="1" ref="D105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050" t="s">
        <v>29</v>
      </c>
      <c r="F1050" t="s">
        <v>31</v>
      </c>
      <c r="G1050" cm="1">
        <f t="array" ref="G1050">_xlfn.IFS(marketing_campaign[[#This Row],[Marital_Status]]="Single",K1050+L1050+1,marketing_campaign[[#This Row],[Marital_Status]]="Together",K1050+L1050+2,marketing_campaign[[#This Row],[Marital_Status]]="Alone",K1050+L1050+1,marketing_campaign[[#This Row],[Marital_Status]]="Married",K1050+L1050+2,marketing_campaign[[#This Row],[Marital_Status]]="Divorced",K1050+L1050+1,marketing_campaign[[#This Row],[Marital_Status]]="YOLO",K1050+L1050+1,marketing_campaign[[#This Row],[Marital_Status]]="Absurd",K1050+L1050+1,marketing_campaign[[#This Row],[Marital_Status]]="Widow",K1050+L1050+1)</f>
        <v>3</v>
      </c>
      <c r="H1050" t="str" cm="1">
        <f t="array" ref="H1050">_xlfn.IFS(marketing_campaign[[#This Row],[Family_size]]=1,"Family_with_one_child",marketing_campaign[[#This Row],[Family_size]]&gt;1,"Family_with_more_children")</f>
        <v>Family_with_more_children</v>
      </c>
      <c r="I1050">
        <v>35196</v>
      </c>
      <c r="J1050" t="str">
        <f>IF(marketing_campaign[[#This Row],[Income]]&gt;=Sheet21!B1100,"high_income","low_income")</f>
        <v>high_income</v>
      </c>
      <c r="K1050">
        <v>1</v>
      </c>
      <c r="L1050">
        <v>0</v>
      </c>
      <c r="M1050" s="1">
        <v>41226</v>
      </c>
      <c r="N1050">
        <v>68</v>
      </c>
      <c r="O1050" t="str" cm="1">
        <f t="array" ref="O1050">_xlfn.IFS(AND(marketing_campaign[[#This Row],[Recency]]&gt;=0,marketing_campaign[[#This Row],[Recency]]&lt;=14),"Early Recency",AND(marketing_campaign[[#This Row],[Recency]]&gt;=15,marketing_campaign[[#This Row],[Recency]]&lt;=31),"Mid-Recency",marketing_campaign[[#This Row],[Recency]]&gt;=32,"high Recency")</f>
        <v>high Recency</v>
      </c>
      <c r="P1050">
        <v>75</v>
      </c>
      <c r="Q1050">
        <v>12</v>
      </c>
      <c r="R1050">
        <v>141</v>
      </c>
      <c r="S1050">
        <v>43</v>
      </c>
      <c r="T1050">
        <v>39</v>
      </c>
      <c r="U1050">
        <v>187</v>
      </c>
      <c r="V1050">
        <f>marketing_campaign[[#This Row],[MntGoldProds]]+marketing_campaign[[#This Row],[MntSweetProducts]]+marketing_campaign[[#This Row],[MntFishProducts]]+marketing_campaign[[#This Row],[MntMeatProducts]]+marketing_campaign[[#This Row],[MntFruits]]+marketing_campaign[[#This Row],[MntWines]]</f>
        <v>497</v>
      </c>
      <c r="W1050">
        <v>6</v>
      </c>
      <c r="X1050">
        <v>6</v>
      </c>
      <c r="Y1050">
        <v>1</v>
      </c>
      <c r="Z1050">
        <v>5</v>
      </c>
      <c r="AA1050">
        <f t="shared" si="33"/>
        <v>18</v>
      </c>
      <c r="AB1050" t="str" cm="1">
        <f t="array" ref="AB1050">_xlfn.IFS(AND(AA1050&gt;=0,AA1050&lt;=15),"low purchase",AND(AA1050&gt;=16,AA1050&lt;=30),"mid purchase",AA1050&gt;=31,"high purchase")</f>
        <v>mid purchase</v>
      </c>
      <c r="AC1050">
        <v>8</v>
      </c>
      <c r="AD1050" t="str">
        <f>IF(marketing_campaign[[#This Row],[NumWebVisitsMonth]]&gt;=5.3,"higher_webvists","lower_webvisits")</f>
        <v>higher_webvists</v>
      </c>
      <c r="AE1050">
        <v>0</v>
      </c>
      <c r="AF1050">
        <v>0</v>
      </c>
      <c r="AG1050">
        <v>0</v>
      </c>
      <c r="AH1050">
        <v>0</v>
      </c>
      <c r="AI1050">
        <v>0</v>
      </c>
      <c r="AJ1050">
        <v>0</v>
      </c>
      <c r="AK1050">
        <v>3</v>
      </c>
      <c r="AL1050">
        <v>11</v>
      </c>
      <c r="AM1050">
        <v>1</v>
      </c>
      <c r="AN1050">
        <f>marketing_campaign[[#This Row],[AcceptedCmp2]]+marketing_campaign[[#This Row],[AcceptedCmp1]]+marketing_campaign[[#This Row],[AcceptedCmp5]]+marketing_campaign[[#This Row],[AcceptedCmp4]]+marketing_campaign[[#This Row],[AcceptedCmp3]]+marketing_campaign[[#This Row],[Response]]</f>
        <v>1</v>
      </c>
      <c r="AO1050" t="str" cm="1">
        <f t="array" ref="AO105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051" spans="1:41" x14ac:dyDescent="0.35">
      <c r="A1051">
        <v>966</v>
      </c>
      <c r="B1051">
        <v>1966</v>
      </c>
      <c r="C1051">
        <f t="shared" ca="1" si="32"/>
        <v>60</v>
      </c>
      <c r="D1051" t="str" cm="1">
        <f t="array" aca="1" ref="D105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51" t="s">
        <v>29</v>
      </c>
      <c r="F1051" t="s">
        <v>33</v>
      </c>
      <c r="G1051" cm="1">
        <f t="array" ref="G1051">_xlfn.IFS(marketing_campaign[[#This Row],[Marital_Status]]="Single",K1051+L1051+1,marketing_campaign[[#This Row],[Marital_Status]]="Together",K1051+L1051+2,marketing_campaign[[#This Row],[Marital_Status]]="Alone",K1051+L1051+1,marketing_campaign[[#This Row],[Marital_Status]]="Married",K1051+L1051+2,marketing_campaign[[#This Row],[Marital_Status]]="Divorced",K1051+L1051+1,marketing_campaign[[#This Row],[Marital_Status]]="YOLO",K1051+L1051+1,marketing_campaign[[#This Row],[Marital_Status]]="Absurd",K1051+L1051+1,marketing_campaign[[#This Row],[Marital_Status]]="Widow",K1051+L1051+1)</f>
        <v>3</v>
      </c>
      <c r="H1051" t="str" cm="1">
        <f t="array" ref="H1051">_xlfn.IFS(marketing_campaign[[#This Row],[Family_size]]=1,"Family_with_one_child",marketing_campaign[[#This Row],[Family_size]]&gt;1,"Family_with_more_children")</f>
        <v>Family_with_more_children</v>
      </c>
      <c r="I1051">
        <v>44529</v>
      </c>
      <c r="J1051" t="str">
        <f>IF(marketing_campaign[[#This Row],[Income]]&gt;=Sheet21!B1101,"high_income","low_income")</f>
        <v>high_income</v>
      </c>
      <c r="K1051">
        <v>0</v>
      </c>
      <c r="L1051">
        <v>1</v>
      </c>
      <c r="M1051" s="1">
        <v>41460</v>
      </c>
      <c r="N1051">
        <v>98</v>
      </c>
      <c r="O1051" t="str" cm="1">
        <f t="array" ref="O1051">_xlfn.IFS(AND(marketing_campaign[[#This Row],[Recency]]&gt;=0,marketing_campaign[[#This Row],[Recency]]&lt;=14),"Early Recency",AND(marketing_campaign[[#This Row],[Recency]]&gt;=15,marketing_campaign[[#This Row],[Recency]]&lt;=31),"Mid-Recency",marketing_campaign[[#This Row],[Recency]]&gt;=32,"high Recency")</f>
        <v>high Recency</v>
      </c>
      <c r="P1051">
        <v>538</v>
      </c>
      <c r="Q1051">
        <v>13</v>
      </c>
      <c r="R1051">
        <v>91</v>
      </c>
      <c r="S1051">
        <v>17</v>
      </c>
      <c r="T1051">
        <v>6</v>
      </c>
      <c r="U1051">
        <v>26</v>
      </c>
      <c r="V1051">
        <f>marketing_campaign[[#This Row],[MntGoldProds]]+marketing_campaign[[#This Row],[MntSweetProducts]]+marketing_campaign[[#This Row],[MntFishProducts]]+marketing_campaign[[#This Row],[MntMeatProducts]]+marketing_campaign[[#This Row],[MntFruits]]+marketing_campaign[[#This Row],[MntWines]]</f>
        <v>691</v>
      </c>
      <c r="W1051">
        <v>6</v>
      </c>
      <c r="X1051">
        <v>6</v>
      </c>
      <c r="Y1051">
        <v>2</v>
      </c>
      <c r="Z1051">
        <v>11</v>
      </c>
      <c r="AA1051">
        <f t="shared" si="33"/>
        <v>25</v>
      </c>
      <c r="AB1051" t="str" cm="1">
        <f t="array" ref="AB1051">_xlfn.IFS(AND(AA1051&gt;=0,AA1051&lt;=15),"low purchase",AND(AA1051&gt;=16,AA1051&lt;=30),"mid purchase",AA1051&gt;=31,"high purchase")</f>
        <v>mid purchase</v>
      </c>
      <c r="AC1051">
        <v>5</v>
      </c>
      <c r="AD1051" t="str">
        <f>IF(marketing_campaign[[#This Row],[NumWebVisitsMonth]]&gt;=5.3,"higher_webvists","lower_webvisits")</f>
        <v>lower_webvisits</v>
      </c>
      <c r="AE1051">
        <v>0</v>
      </c>
      <c r="AF1051">
        <v>1</v>
      </c>
      <c r="AG1051">
        <v>0</v>
      </c>
      <c r="AH1051">
        <v>0</v>
      </c>
      <c r="AI1051">
        <v>0</v>
      </c>
      <c r="AJ1051">
        <v>0</v>
      </c>
      <c r="AK1051">
        <v>3</v>
      </c>
      <c r="AL1051">
        <v>11</v>
      </c>
      <c r="AM1051">
        <v>0</v>
      </c>
      <c r="AN1051">
        <f>marketing_campaign[[#This Row],[AcceptedCmp2]]+marketing_campaign[[#This Row],[AcceptedCmp1]]+marketing_campaign[[#This Row],[AcceptedCmp5]]+marketing_campaign[[#This Row],[AcceptedCmp4]]+marketing_campaign[[#This Row],[AcceptedCmp3]]+marketing_campaign[[#This Row],[Response]]</f>
        <v>1</v>
      </c>
      <c r="AO1051" t="str" cm="1">
        <f t="array" ref="AO105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052" spans="1:41" x14ac:dyDescent="0.35">
      <c r="A1052">
        <v>4767</v>
      </c>
      <c r="B1052">
        <v>1965</v>
      </c>
      <c r="C1052">
        <f t="shared" ca="1" si="32"/>
        <v>61</v>
      </c>
      <c r="D1052" t="str" cm="1">
        <f t="array" aca="1" ref="D105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52" t="s">
        <v>37</v>
      </c>
      <c r="F1052" t="s">
        <v>33</v>
      </c>
      <c r="G1052" cm="1">
        <f t="array" ref="G1052">_xlfn.IFS(marketing_campaign[[#This Row],[Marital_Status]]="Single",K1052+L1052+1,marketing_campaign[[#This Row],[Marital_Status]]="Together",K1052+L1052+2,marketing_campaign[[#This Row],[Marital_Status]]="Alone",K1052+L1052+1,marketing_campaign[[#This Row],[Marital_Status]]="Married",K1052+L1052+2,marketing_campaign[[#This Row],[Marital_Status]]="Divorced",K1052+L1052+1,marketing_campaign[[#This Row],[Marital_Status]]="YOLO",K1052+L1052+1,marketing_campaign[[#This Row],[Marital_Status]]="Absurd",K1052+L1052+1,marketing_campaign[[#This Row],[Marital_Status]]="Widow",K1052+L1052+1)</f>
        <v>2</v>
      </c>
      <c r="H1052" t="str" cm="1">
        <f t="array" ref="H1052">_xlfn.IFS(marketing_campaign[[#This Row],[Family_size]]=1,"Family_with_one_child",marketing_campaign[[#This Row],[Family_size]]&gt;1,"Family_with_more_children")</f>
        <v>Family_with_more_children</v>
      </c>
      <c r="I1052">
        <v>70924</v>
      </c>
      <c r="J1052" t="str">
        <f>IF(marketing_campaign[[#This Row],[Income]]&gt;=Sheet21!B1102,"high_income","low_income")</f>
        <v>high_income</v>
      </c>
      <c r="K1052">
        <v>0</v>
      </c>
      <c r="L1052">
        <v>0</v>
      </c>
      <c r="M1052" s="1">
        <v>41736</v>
      </c>
      <c r="N1052">
        <v>41</v>
      </c>
      <c r="O1052" t="str" cm="1">
        <f t="array" ref="O1052">_xlfn.IFS(AND(marketing_campaign[[#This Row],[Recency]]&gt;=0,marketing_campaign[[#This Row],[Recency]]&lt;=14),"Early Recency",AND(marketing_campaign[[#This Row],[Recency]]&gt;=15,marketing_campaign[[#This Row],[Recency]]&lt;=31),"Mid-Recency",marketing_campaign[[#This Row],[Recency]]&gt;=32,"high Recency")</f>
        <v>high Recency</v>
      </c>
      <c r="P1052">
        <v>635</v>
      </c>
      <c r="Q1052">
        <v>114</v>
      </c>
      <c r="R1052">
        <v>254</v>
      </c>
      <c r="S1052">
        <v>132</v>
      </c>
      <c r="T1052">
        <v>152</v>
      </c>
      <c r="U1052">
        <v>76</v>
      </c>
      <c r="V1052">
        <f>marketing_campaign[[#This Row],[MntGoldProds]]+marketing_campaign[[#This Row],[MntSweetProducts]]+marketing_campaign[[#This Row],[MntFishProducts]]+marketing_campaign[[#This Row],[MntMeatProducts]]+marketing_campaign[[#This Row],[MntFruits]]+marketing_campaign[[#This Row],[MntWines]]</f>
        <v>1363</v>
      </c>
      <c r="W1052">
        <v>1</v>
      </c>
      <c r="X1052">
        <v>6</v>
      </c>
      <c r="Y1052">
        <v>6</v>
      </c>
      <c r="Z1052">
        <v>7</v>
      </c>
      <c r="AA1052">
        <f t="shared" si="33"/>
        <v>20</v>
      </c>
      <c r="AB1052" t="str" cm="1">
        <f t="array" ref="AB1052">_xlfn.IFS(AND(AA1052&gt;=0,AA1052&lt;=15),"low purchase",AND(AA1052&gt;=16,AA1052&lt;=30),"mid purchase",AA1052&gt;=31,"high purchase")</f>
        <v>mid purchase</v>
      </c>
      <c r="AC1052">
        <v>3</v>
      </c>
      <c r="AD1052" t="str">
        <f>IF(marketing_campaign[[#This Row],[NumWebVisitsMonth]]&gt;=5.3,"higher_webvists","lower_webvisits")</f>
        <v>lower_webvisits</v>
      </c>
      <c r="AE1052">
        <v>0</v>
      </c>
      <c r="AF1052">
        <v>0</v>
      </c>
      <c r="AG1052">
        <v>1</v>
      </c>
      <c r="AH1052">
        <v>0</v>
      </c>
      <c r="AI1052">
        <v>0</v>
      </c>
      <c r="AJ1052">
        <v>0</v>
      </c>
      <c r="AK1052">
        <v>3</v>
      </c>
      <c r="AL1052">
        <v>11</v>
      </c>
      <c r="AM1052">
        <v>0</v>
      </c>
      <c r="AN1052">
        <f>marketing_campaign[[#This Row],[AcceptedCmp2]]+marketing_campaign[[#This Row],[AcceptedCmp1]]+marketing_campaign[[#This Row],[AcceptedCmp5]]+marketing_campaign[[#This Row],[AcceptedCmp4]]+marketing_campaign[[#This Row],[AcceptedCmp3]]+marketing_campaign[[#This Row],[Response]]</f>
        <v>1</v>
      </c>
      <c r="AO1052" t="str" cm="1">
        <f t="array" ref="AO105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053" spans="1:41" x14ac:dyDescent="0.35">
      <c r="A1053">
        <v>9725</v>
      </c>
      <c r="B1053">
        <v>1966</v>
      </c>
      <c r="C1053">
        <f t="shared" ca="1" si="32"/>
        <v>60</v>
      </c>
      <c r="D1053" t="str" cm="1">
        <f t="array" aca="1" ref="D105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53" t="s">
        <v>32</v>
      </c>
      <c r="F1053" t="s">
        <v>31</v>
      </c>
      <c r="G1053" cm="1">
        <f t="array" ref="G1053">_xlfn.IFS(marketing_campaign[[#This Row],[Marital_Status]]="Single",K1053+L1053+1,marketing_campaign[[#This Row],[Marital_Status]]="Together",K1053+L1053+2,marketing_campaign[[#This Row],[Marital_Status]]="Alone",K1053+L1053+1,marketing_campaign[[#This Row],[Marital_Status]]="Married",K1053+L1053+2,marketing_campaign[[#This Row],[Marital_Status]]="Divorced",K1053+L1053+1,marketing_campaign[[#This Row],[Marital_Status]]="YOLO",K1053+L1053+1,marketing_campaign[[#This Row],[Marital_Status]]="Absurd",K1053+L1053+1,marketing_campaign[[#This Row],[Marital_Status]]="Widow",K1053+L1053+1)</f>
        <v>4</v>
      </c>
      <c r="H1053" t="str" cm="1">
        <f t="array" ref="H1053">_xlfn.IFS(marketing_campaign[[#This Row],[Family_size]]=1,"Family_with_one_child",marketing_campaign[[#This Row],[Family_size]]&gt;1,"Family_with_more_children")</f>
        <v>Family_with_more_children</v>
      </c>
      <c r="I1053">
        <v>28764</v>
      </c>
      <c r="J1053" t="str">
        <f>IF(marketing_campaign[[#This Row],[Income]]&gt;=Sheet21!B1103,"high_income","low_income")</f>
        <v>high_income</v>
      </c>
      <c r="K1053">
        <v>1</v>
      </c>
      <c r="L1053">
        <v>1</v>
      </c>
      <c r="M1053" s="1">
        <v>41795</v>
      </c>
      <c r="N1053">
        <v>16</v>
      </c>
      <c r="O1053" t="str" cm="1">
        <f t="array" ref="O1053">_xlfn.IFS(AND(marketing_campaign[[#This Row],[Recency]]&gt;=0,marketing_campaign[[#This Row],[Recency]]&lt;=14),"Early Recency",AND(marketing_campaign[[#This Row],[Recency]]&gt;=15,marketing_campaign[[#This Row],[Recency]]&lt;=31),"Mid-Recency",marketing_campaign[[#This Row],[Recency]]&gt;=32,"high Recency")</f>
        <v>Mid-Recency</v>
      </c>
      <c r="P1053">
        <v>8</v>
      </c>
      <c r="Q1053">
        <v>0</v>
      </c>
      <c r="R1053">
        <v>3</v>
      </c>
      <c r="S1053">
        <v>0</v>
      </c>
      <c r="T1053">
        <v>0</v>
      </c>
      <c r="U1053">
        <v>1</v>
      </c>
      <c r="V1053">
        <f>marketing_campaign[[#This Row],[MntGoldProds]]+marketing_campaign[[#This Row],[MntSweetProducts]]+marketing_campaign[[#This Row],[MntFishProducts]]+marketing_campaign[[#This Row],[MntMeatProducts]]+marketing_campaign[[#This Row],[MntFruits]]+marketing_campaign[[#This Row],[MntWines]]</f>
        <v>12</v>
      </c>
      <c r="W1053">
        <v>1</v>
      </c>
      <c r="X1053">
        <v>1</v>
      </c>
      <c r="Y1053">
        <v>0</v>
      </c>
      <c r="Z1053">
        <v>2</v>
      </c>
      <c r="AA1053">
        <f t="shared" si="33"/>
        <v>4</v>
      </c>
      <c r="AB1053" t="str" cm="1">
        <f t="array" ref="AB1053">_xlfn.IFS(AND(AA1053&gt;=0,AA1053&lt;=15),"low purchase",AND(AA1053&gt;=16,AA1053&lt;=30),"mid purchase",AA1053&gt;=31,"high purchase")</f>
        <v>low purchase</v>
      </c>
      <c r="AC1053">
        <v>8</v>
      </c>
      <c r="AD1053" t="str">
        <f>IF(marketing_campaign[[#This Row],[NumWebVisitsMonth]]&gt;=5.3,"higher_webvists","lower_webvisits")</f>
        <v>higher_webvists</v>
      </c>
      <c r="AE1053">
        <v>1</v>
      </c>
      <c r="AF1053">
        <v>0</v>
      </c>
      <c r="AG1053">
        <v>0</v>
      </c>
      <c r="AH1053">
        <v>0</v>
      </c>
      <c r="AI1053">
        <v>0</v>
      </c>
      <c r="AJ1053">
        <v>0</v>
      </c>
      <c r="AK1053">
        <v>3</v>
      </c>
      <c r="AL1053">
        <v>11</v>
      </c>
      <c r="AM1053">
        <v>0</v>
      </c>
      <c r="AN1053">
        <f>marketing_campaign[[#This Row],[AcceptedCmp2]]+marketing_campaign[[#This Row],[AcceptedCmp1]]+marketing_campaign[[#This Row],[AcceptedCmp5]]+marketing_campaign[[#This Row],[AcceptedCmp4]]+marketing_campaign[[#This Row],[AcceptedCmp3]]+marketing_campaign[[#This Row],[Response]]</f>
        <v>1</v>
      </c>
      <c r="AO1053" t="str" cm="1">
        <f t="array" ref="AO105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054" spans="1:41" x14ac:dyDescent="0.35">
      <c r="A1054">
        <v>4475</v>
      </c>
      <c r="B1054">
        <v>1949</v>
      </c>
      <c r="C1054">
        <f t="shared" ca="1" si="32"/>
        <v>77</v>
      </c>
      <c r="D1054" t="str" cm="1">
        <f t="array" aca="1" ref="D105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54" t="s">
        <v>32</v>
      </c>
      <c r="F1054" t="s">
        <v>33</v>
      </c>
      <c r="G1054" cm="1">
        <f t="array" ref="G1054">_xlfn.IFS(marketing_campaign[[#This Row],[Marital_Status]]="Single",K1054+L1054+1,marketing_campaign[[#This Row],[Marital_Status]]="Together",K1054+L1054+2,marketing_campaign[[#This Row],[Marital_Status]]="Alone",K1054+L1054+1,marketing_campaign[[#This Row],[Marital_Status]]="Married",K1054+L1054+2,marketing_campaign[[#This Row],[Marital_Status]]="Divorced",K1054+L1054+1,marketing_campaign[[#This Row],[Marital_Status]]="YOLO",K1054+L1054+1,marketing_campaign[[#This Row],[Marital_Status]]="Absurd",K1054+L1054+1,marketing_campaign[[#This Row],[Marital_Status]]="Widow",K1054+L1054+1)</f>
        <v>2</v>
      </c>
      <c r="H1054" t="str" cm="1">
        <f t="array" ref="H1054">_xlfn.IFS(marketing_campaign[[#This Row],[Family_size]]=1,"Family_with_one_child",marketing_campaign[[#This Row],[Family_size]]&gt;1,"Family_with_more_children")</f>
        <v>Family_with_more_children</v>
      </c>
      <c r="I1054">
        <v>69098</v>
      </c>
      <c r="J1054" t="str">
        <f>IF(marketing_campaign[[#This Row],[Income]]&gt;=Sheet21!B1104,"high_income","low_income")</f>
        <v>high_income</v>
      </c>
      <c r="K1054">
        <v>0</v>
      </c>
      <c r="L1054">
        <v>0</v>
      </c>
      <c r="M1054" s="1">
        <v>41321</v>
      </c>
      <c r="N1054">
        <v>82</v>
      </c>
      <c r="O1054" t="str" cm="1">
        <f t="array" ref="O1054">_xlfn.IFS(AND(marketing_campaign[[#This Row],[Recency]]&gt;=0,marketing_campaign[[#This Row],[Recency]]&lt;=14),"Early Recency",AND(marketing_campaign[[#This Row],[Recency]]&gt;=15,marketing_campaign[[#This Row],[Recency]]&lt;=31),"Mid-Recency",marketing_campaign[[#This Row],[Recency]]&gt;=32,"high Recency")</f>
        <v>high Recency</v>
      </c>
      <c r="P1054">
        <v>1315</v>
      </c>
      <c r="Q1054">
        <v>22</v>
      </c>
      <c r="R1054">
        <v>780</v>
      </c>
      <c r="S1054">
        <v>145</v>
      </c>
      <c r="T1054">
        <v>0</v>
      </c>
      <c r="U1054">
        <v>178</v>
      </c>
      <c r="V1054">
        <f>marketing_campaign[[#This Row],[MntGoldProds]]+marketing_campaign[[#This Row],[MntSweetProducts]]+marketing_campaign[[#This Row],[MntFishProducts]]+marketing_campaign[[#This Row],[MntMeatProducts]]+marketing_campaign[[#This Row],[MntFruits]]+marketing_campaign[[#This Row],[MntWines]]</f>
        <v>2440</v>
      </c>
      <c r="W1054">
        <v>1</v>
      </c>
      <c r="X1054">
        <v>7</v>
      </c>
      <c r="Y1054">
        <v>8</v>
      </c>
      <c r="Z1054">
        <v>9</v>
      </c>
      <c r="AA1054">
        <f t="shared" si="33"/>
        <v>25</v>
      </c>
      <c r="AB1054" t="str" cm="1">
        <f t="array" ref="AB1054">_xlfn.IFS(AND(AA1054&gt;=0,AA1054&lt;=15),"low purchase",AND(AA1054&gt;=16,AA1054&lt;=30),"mid purchase",AA1054&gt;=31,"high purchase")</f>
        <v>mid purchase</v>
      </c>
      <c r="AC1054">
        <v>5</v>
      </c>
      <c r="AD1054" t="str">
        <f>IF(marketing_campaign[[#This Row],[NumWebVisitsMonth]]&gt;=5.3,"higher_webvists","lower_webvisits")</f>
        <v>lower_webvisits</v>
      </c>
      <c r="AE1054">
        <v>0</v>
      </c>
      <c r="AF1054">
        <v>0</v>
      </c>
      <c r="AG1054">
        <v>0</v>
      </c>
      <c r="AH1054">
        <v>0</v>
      </c>
      <c r="AI1054">
        <v>0</v>
      </c>
      <c r="AJ1054">
        <v>0</v>
      </c>
      <c r="AK1054">
        <v>3</v>
      </c>
      <c r="AL1054">
        <v>11</v>
      </c>
      <c r="AM1054">
        <v>0</v>
      </c>
      <c r="AN1054">
        <f>marketing_campaign[[#This Row],[AcceptedCmp2]]+marketing_campaign[[#This Row],[AcceptedCmp1]]+marketing_campaign[[#This Row],[AcceptedCmp5]]+marketing_campaign[[#This Row],[AcceptedCmp4]]+marketing_campaign[[#This Row],[AcceptedCmp3]]+marketing_campaign[[#This Row],[Response]]</f>
        <v>0</v>
      </c>
      <c r="AO1054" t="str" cm="1">
        <f t="array" ref="AO105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55" spans="1:41" x14ac:dyDescent="0.35">
      <c r="A1055">
        <v>5740</v>
      </c>
      <c r="B1055">
        <v>1970</v>
      </c>
      <c r="C1055">
        <f t="shared" ca="1" si="32"/>
        <v>56</v>
      </c>
      <c r="D1055" t="str" cm="1">
        <f t="array" aca="1" ref="D105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55" t="s">
        <v>37</v>
      </c>
      <c r="F1055" t="s">
        <v>35</v>
      </c>
      <c r="G1055" cm="1">
        <f t="array" ref="G1055">_xlfn.IFS(marketing_campaign[[#This Row],[Marital_Status]]="Single",K1055+L1055+1,marketing_campaign[[#This Row],[Marital_Status]]="Together",K1055+L1055+2,marketing_campaign[[#This Row],[Marital_Status]]="Alone",K1055+L1055+1,marketing_campaign[[#This Row],[Marital_Status]]="Married",K1055+L1055+2,marketing_campaign[[#This Row],[Marital_Status]]="Divorced",K1055+L1055+1,marketing_campaign[[#This Row],[Marital_Status]]="YOLO",K1055+L1055+1,marketing_campaign[[#This Row],[Marital_Status]]="Absurd",K1055+L1055+1,marketing_campaign[[#This Row],[Marital_Status]]="Widow",K1055+L1055+1)</f>
        <v>3</v>
      </c>
      <c r="H1055" t="str" cm="1">
        <f t="array" ref="H1055">_xlfn.IFS(marketing_campaign[[#This Row],[Family_size]]=1,"Family_with_one_child",marketing_campaign[[#This Row],[Family_size]]&gt;1,"Family_with_more_children")</f>
        <v>Family_with_more_children</v>
      </c>
      <c r="I1055">
        <v>25959</v>
      </c>
      <c r="J1055" t="str">
        <f>IF(marketing_campaign[[#This Row],[Income]]&gt;=Sheet21!B1105,"high_income","low_income")</f>
        <v>high_income</v>
      </c>
      <c r="K1055">
        <v>1</v>
      </c>
      <c r="L1055">
        <v>1</v>
      </c>
      <c r="M1055" s="1">
        <v>41319</v>
      </c>
      <c r="N1055">
        <v>1</v>
      </c>
      <c r="O1055" t="str" cm="1">
        <f t="array" ref="O1055">_xlfn.IFS(AND(marketing_campaign[[#This Row],[Recency]]&gt;=0,marketing_campaign[[#This Row],[Recency]]&lt;=14),"Early Recency",AND(marketing_campaign[[#This Row],[Recency]]&gt;=15,marketing_campaign[[#This Row],[Recency]]&lt;=31),"Mid-Recency",marketing_campaign[[#This Row],[Recency]]&gt;=32,"high Recency")</f>
        <v>Early Recency</v>
      </c>
      <c r="P1055">
        <v>4</v>
      </c>
      <c r="Q1055">
        <v>2</v>
      </c>
      <c r="R1055">
        <v>12</v>
      </c>
      <c r="S1055">
        <v>7</v>
      </c>
      <c r="T1055">
        <v>5</v>
      </c>
      <c r="U1055">
        <v>26</v>
      </c>
      <c r="V1055">
        <f>marketing_campaign[[#This Row],[MntGoldProds]]+marketing_campaign[[#This Row],[MntSweetProducts]]+marketing_campaign[[#This Row],[MntFishProducts]]+marketing_campaign[[#This Row],[MntMeatProducts]]+marketing_campaign[[#This Row],[MntFruits]]+marketing_campaign[[#This Row],[MntWines]]</f>
        <v>56</v>
      </c>
      <c r="W1055">
        <v>2</v>
      </c>
      <c r="X1055">
        <v>1</v>
      </c>
      <c r="Y1055">
        <v>2</v>
      </c>
      <c r="Z1055">
        <v>2</v>
      </c>
      <c r="AA1055">
        <f t="shared" si="33"/>
        <v>7</v>
      </c>
      <c r="AB1055" t="str" cm="1">
        <f t="array" ref="AB1055">_xlfn.IFS(AND(AA1055&gt;=0,AA1055&lt;=15),"low purchase",AND(AA1055&gt;=16,AA1055&lt;=30),"mid purchase",AA1055&gt;=31,"high purchase")</f>
        <v>low purchase</v>
      </c>
      <c r="AC1055">
        <v>6</v>
      </c>
      <c r="AD1055" t="str">
        <f>IF(marketing_campaign[[#This Row],[NumWebVisitsMonth]]&gt;=5.3,"higher_webvists","lower_webvisits")</f>
        <v>higher_webvists</v>
      </c>
      <c r="AE1055">
        <v>0</v>
      </c>
      <c r="AF1055">
        <v>0</v>
      </c>
      <c r="AG1055">
        <v>0</v>
      </c>
      <c r="AH1055">
        <v>0</v>
      </c>
      <c r="AI1055">
        <v>0</v>
      </c>
      <c r="AJ1055">
        <v>0</v>
      </c>
      <c r="AK1055">
        <v>3</v>
      </c>
      <c r="AL1055">
        <v>11</v>
      </c>
      <c r="AM1055">
        <v>1</v>
      </c>
      <c r="AN1055">
        <f>marketing_campaign[[#This Row],[AcceptedCmp2]]+marketing_campaign[[#This Row],[AcceptedCmp1]]+marketing_campaign[[#This Row],[AcceptedCmp5]]+marketing_campaign[[#This Row],[AcceptedCmp4]]+marketing_campaign[[#This Row],[AcceptedCmp3]]+marketing_campaign[[#This Row],[Response]]</f>
        <v>1</v>
      </c>
      <c r="AO1055" t="str" cm="1">
        <f t="array" ref="AO105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056" spans="1:41" x14ac:dyDescent="0.35">
      <c r="A1056">
        <v>5731</v>
      </c>
      <c r="B1056">
        <v>1983</v>
      </c>
      <c r="C1056">
        <f t="shared" ca="1" si="32"/>
        <v>43</v>
      </c>
      <c r="D1056" t="str" cm="1">
        <f t="array" aca="1" ref="D105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056" t="s">
        <v>34</v>
      </c>
      <c r="F1056" t="s">
        <v>33</v>
      </c>
      <c r="G1056" cm="1">
        <f t="array" ref="G1056">_xlfn.IFS(marketing_campaign[[#This Row],[Marital_Status]]="Single",K1056+L1056+1,marketing_campaign[[#This Row],[Marital_Status]]="Together",K1056+L1056+2,marketing_campaign[[#This Row],[Marital_Status]]="Alone",K1056+L1056+1,marketing_campaign[[#This Row],[Marital_Status]]="Married",K1056+L1056+2,marketing_campaign[[#This Row],[Marital_Status]]="Divorced",K1056+L1056+1,marketing_campaign[[#This Row],[Marital_Status]]="YOLO",K1056+L1056+1,marketing_campaign[[#This Row],[Marital_Status]]="Absurd",K1056+L1056+1,marketing_campaign[[#This Row],[Marital_Status]]="Widow",K1056+L1056+1)</f>
        <v>3</v>
      </c>
      <c r="H1056" t="str" cm="1">
        <f t="array" ref="H1056">_xlfn.IFS(marketing_campaign[[#This Row],[Family_size]]=1,"Family_with_one_child",marketing_campaign[[#This Row],[Family_size]]&gt;1,"Family_with_more_children")</f>
        <v>Family_with_more_children</v>
      </c>
      <c r="I1056">
        <v>27100</v>
      </c>
      <c r="J1056" t="str">
        <f>IF(marketing_campaign[[#This Row],[Income]]&gt;=Sheet21!B1106,"high_income","low_income")</f>
        <v>high_income</v>
      </c>
      <c r="K1056">
        <v>1</v>
      </c>
      <c r="L1056">
        <v>0</v>
      </c>
      <c r="M1056" s="1">
        <v>41369</v>
      </c>
      <c r="N1056">
        <v>64</v>
      </c>
      <c r="O1056" t="str" cm="1">
        <f t="array" ref="O1056">_xlfn.IFS(AND(marketing_campaign[[#This Row],[Recency]]&gt;=0,marketing_campaign[[#This Row],[Recency]]&lt;=14),"Early Recency",AND(marketing_campaign[[#This Row],[Recency]]&gt;=15,marketing_campaign[[#This Row],[Recency]]&lt;=31),"Mid-Recency",marketing_campaign[[#This Row],[Recency]]&gt;=32,"high Recency")</f>
        <v>high Recency</v>
      </c>
      <c r="P1056">
        <v>12</v>
      </c>
      <c r="Q1056">
        <v>0</v>
      </c>
      <c r="R1056">
        <v>13</v>
      </c>
      <c r="S1056">
        <v>2</v>
      </c>
      <c r="T1056">
        <v>0</v>
      </c>
      <c r="U1056">
        <v>10</v>
      </c>
      <c r="V1056">
        <f>marketing_campaign[[#This Row],[MntGoldProds]]+marketing_campaign[[#This Row],[MntSweetProducts]]+marketing_campaign[[#This Row],[MntFishProducts]]+marketing_campaign[[#This Row],[MntMeatProducts]]+marketing_campaign[[#This Row],[MntFruits]]+marketing_campaign[[#This Row],[MntWines]]</f>
        <v>37</v>
      </c>
      <c r="W1056">
        <v>1</v>
      </c>
      <c r="X1056">
        <v>1</v>
      </c>
      <c r="Y1056">
        <v>0</v>
      </c>
      <c r="Z1056">
        <v>3</v>
      </c>
      <c r="AA1056">
        <f t="shared" si="33"/>
        <v>5</v>
      </c>
      <c r="AB1056" t="str" cm="1">
        <f t="array" ref="AB1056">_xlfn.IFS(AND(AA1056&gt;=0,AA1056&lt;=15),"low purchase",AND(AA1056&gt;=16,AA1056&lt;=30),"mid purchase",AA1056&gt;=31,"high purchase")</f>
        <v>low purchase</v>
      </c>
      <c r="AC1056">
        <v>7</v>
      </c>
      <c r="AD1056" t="str">
        <f>IF(marketing_campaign[[#This Row],[NumWebVisitsMonth]]&gt;=5.3,"higher_webvists","lower_webvisits")</f>
        <v>higher_webvists</v>
      </c>
      <c r="AE1056">
        <v>0</v>
      </c>
      <c r="AF1056">
        <v>0</v>
      </c>
      <c r="AG1056">
        <v>0</v>
      </c>
      <c r="AH1056">
        <v>0</v>
      </c>
      <c r="AI1056">
        <v>0</v>
      </c>
      <c r="AJ1056">
        <v>0</v>
      </c>
      <c r="AK1056">
        <v>3</v>
      </c>
      <c r="AL1056">
        <v>11</v>
      </c>
      <c r="AM1056">
        <v>0</v>
      </c>
      <c r="AN1056">
        <f>marketing_campaign[[#This Row],[AcceptedCmp2]]+marketing_campaign[[#This Row],[AcceptedCmp1]]+marketing_campaign[[#This Row],[AcceptedCmp5]]+marketing_campaign[[#This Row],[AcceptedCmp4]]+marketing_campaign[[#This Row],[AcceptedCmp3]]+marketing_campaign[[#This Row],[Response]]</f>
        <v>0</v>
      </c>
      <c r="AO1056" t="str" cm="1">
        <f t="array" ref="AO105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57" spans="1:41" x14ac:dyDescent="0.35">
      <c r="A1057">
        <v>7290</v>
      </c>
      <c r="B1057">
        <v>1985</v>
      </c>
      <c r="C1057">
        <f t="shared" ca="1" si="32"/>
        <v>41</v>
      </c>
      <c r="D1057" t="str" cm="1">
        <f t="array" aca="1" ref="D105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057" t="s">
        <v>29</v>
      </c>
      <c r="F1057" t="s">
        <v>30</v>
      </c>
      <c r="G1057" cm="1">
        <f t="array" ref="G1057">_xlfn.IFS(marketing_campaign[[#This Row],[Marital_Status]]="Single",K1057+L1057+1,marketing_campaign[[#This Row],[Marital_Status]]="Together",K1057+L1057+2,marketing_campaign[[#This Row],[Marital_Status]]="Alone",K1057+L1057+1,marketing_campaign[[#This Row],[Marital_Status]]="Married",K1057+L1057+2,marketing_campaign[[#This Row],[Marital_Status]]="Divorced",K1057+L1057+1,marketing_campaign[[#This Row],[Marital_Status]]="YOLO",K1057+L1057+1,marketing_campaign[[#This Row],[Marital_Status]]="Absurd",K1057+L1057+1,marketing_campaign[[#This Row],[Marital_Status]]="Widow",K1057+L1057+1)</f>
        <v>1</v>
      </c>
      <c r="H1057" t="str" cm="1">
        <f t="array" ref="H1057">_xlfn.IFS(marketing_campaign[[#This Row],[Family_size]]=1,"Family_with_one_child",marketing_campaign[[#This Row],[Family_size]]&gt;1,"Family_with_more_children")</f>
        <v>Family_with_one_child</v>
      </c>
      <c r="I1057">
        <v>70596</v>
      </c>
      <c r="J1057" t="str">
        <f>IF(marketing_campaign[[#This Row],[Income]]&gt;=Sheet21!B1107,"high_income","low_income")</f>
        <v>high_income</v>
      </c>
      <c r="K1057">
        <v>0</v>
      </c>
      <c r="L1057">
        <v>0</v>
      </c>
      <c r="M1057" s="1">
        <v>41187</v>
      </c>
      <c r="N1057">
        <v>68</v>
      </c>
      <c r="O1057" t="str" cm="1">
        <f t="array" ref="O1057">_xlfn.IFS(AND(marketing_campaign[[#This Row],[Recency]]&gt;=0,marketing_campaign[[#This Row],[Recency]]&lt;=14),"Early Recency",AND(marketing_campaign[[#This Row],[Recency]]&gt;=15,marketing_campaign[[#This Row],[Recency]]&lt;=31),"Mid-Recency",marketing_campaign[[#This Row],[Recency]]&gt;=32,"high Recency")</f>
        <v>high Recency</v>
      </c>
      <c r="P1057">
        <v>347</v>
      </c>
      <c r="Q1057">
        <v>44</v>
      </c>
      <c r="R1057">
        <v>534</v>
      </c>
      <c r="S1057">
        <v>17</v>
      </c>
      <c r="T1057">
        <v>0</v>
      </c>
      <c r="U1057">
        <v>26</v>
      </c>
      <c r="V1057">
        <f>marketing_campaign[[#This Row],[MntGoldProds]]+marketing_campaign[[#This Row],[MntSweetProducts]]+marketing_campaign[[#This Row],[MntFishProducts]]+marketing_campaign[[#This Row],[MntMeatProducts]]+marketing_campaign[[#This Row],[MntFruits]]+marketing_campaign[[#This Row],[MntWines]]</f>
        <v>968</v>
      </c>
      <c r="W1057">
        <v>1</v>
      </c>
      <c r="X1057">
        <v>3</v>
      </c>
      <c r="Y1057">
        <v>5</v>
      </c>
      <c r="Z1057">
        <v>12</v>
      </c>
      <c r="AA1057">
        <f t="shared" si="33"/>
        <v>21</v>
      </c>
      <c r="AB1057" t="str" cm="1">
        <f t="array" ref="AB1057">_xlfn.IFS(AND(AA1057&gt;=0,AA1057&lt;=15),"low purchase",AND(AA1057&gt;=16,AA1057&lt;=30),"mid purchase",AA1057&gt;=31,"high purchase")</f>
        <v>mid purchase</v>
      </c>
      <c r="AC1057">
        <v>2</v>
      </c>
      <c r="AD1057" t="str">
        <f>IF(marketing_campaign[[#This Row],[NumWebVisitsMonth]]&gt;=5.3,"higher_webvists","lower_webvisits")</f>
        <v>lower_webvisits</v>
      </c>
      <c r="AE1057">
        <v>0</v>
      </c>
      <c r="AF1057">
        <v>0</v>
      </c>
      <c r="AG1057">
        <v>0</v>
      </c>
      <c r="AH1057">
        <v>0</v>
      </c>
      <c r="AI1057">
        <v>0</v>
      </c>
      <c r="AJ1057">
        <v>0</v>
      </c>
      <c r="AK1057">
        <v>3</v>
      </c>
      <c r="AL1057">
        <v>11</v>
      </c>
      <c r="AM1057">
        <v>0</v>
      </c>
      <c r="AN1057">
        <f>marketing_campaign[[#This Row],[AcceptedCmp2]]+marketing_campaign[[#This Row],[AcceptedCmp1]]+marketing_campaign[[#This Row],[AcceptedCmp5]]+marketing_campaign[[#This Row],[AcceptedCmp4]]+marketing_campaign[[#This Row],[AcceptedCmp3]]+marketing_campaign[[#This Row],[Response]]</f>
        <v>0</v>
      </c>
      <c r="AO1057" t="str" cm="1">
        <f t="array" ref="AO105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58" spans="1:41" x14ac:dyDescent="0.35">
      <c r="A1058">
        <v>3846</v>
      </c>
      <c r="B1058">
        <v>1974</v>
      </c>
      <c r="C1058">
        <f t="shared" ca="1" si="32"/>
        <v>52</v>
      </c>
      <c r="D1058" t="str" cm="1">
        <f t="array" aca="1" ref="D105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58" t="s">
        <v>29</v>
      </c>
      <c r="F1058" t="s">
        <v>33</v>
      </c>
      <c r="G1058" cm="1">
        <f t="array" ref="G1058">_xlfn.IFS(marketing_campaign[[#This Row],[Marital_Status]]="Single",K1058+L1058+1,marketing_campaign[[#This Row],[Marital_Status]]="Together",K1058+L1058+2,marketing_campaign[[#This Row],[Marital_Status]]="Alone",K1058+L1058+1,marketing_campaign[[#This Row],[Marital_Status]]="Married",K1058+L1058+2,marketing_campaign[[#This Row],[Marital_Status]]="Divorced",K1058+L1058+1,marketing_campaign[[#This Row],[Marital_Status]]="YOLO",K1058+L1058+1,marketing_campaign[[#This Row],[Marital_Status]]="Absurd",K1058+L1058+1,marketing_campaign[[#This Row],[Marital_Status]]="Widow",K1058+L1058+1)</f>
        <v>3</v>
      </c>
      <c r="H1058" t="str" cm="1">
        <f t="array" ref="H1058">_xlfn.IFS(marketing_campaign[[#This Row],[Family_size]]=1,"Family_with_one_child",marketing_campaign[[#This Row],[Family_size]]&gt;1,"Family_with_more_children")</f>
        <v>Family_with_more_children</v>
      </c>
      <c r="I1058">
        <v>42557</v>
      </c>
      <c r="J1058" t="str">
        <f>IF(marketing_campaign[[#This Row],[Income]]&gt;=Sheet21!B1108,"high_income","low_income")</f>
        <v>high_income</v>
      </c>
      <c r="K1058">
        <v>0</v>
      </c>
      <c r="L1058">
        <v>1</v>
      </c>
      <c r="M1058" s="1">
        <v>41150</v>
      </c>
      <c r="N1058">
        <v>98</v>
      </c>
      <c r="O1058" t="str" cm="1">
        <f t="array" ref="O1058">_xlfn.IFS(AND(marketing_campaign[[#This Row],[Recency]]&gt;=0,marketing_campaign[[#This Row],[Recency]]&lt;=14),"Early Recency",AND(marketing_campaign[[#This Row],[Recency]]&gt;=15,marketing_campaign[[#This Row],[Recency]]&lt;=31),"Mid-Recency",marketing_campaign[[#This Row],[Recency]]&gt;=32,"high Recency")</f>
        <v>high Recency</v>
      </c>
      <c r="P1058">
        <v>192</v>
      </c>
      <c r="Q1058">
        <v>5</v>
      </c>
      <c r="R1058">
        <v>53</v>
      </c>
      <c r="S1058">
        <v>0</v>
      </c>
      <c r="T1058">
        <v>5</v>
      </c>
      <c r="U1058">
        <v>15</v>
      </c>
      <c r="V1058">
        <f>marketing_campaign[[#This Row],[MntGoldProds]]+marketing_campaign[[#This Row],[MntSweetProducts]]+marketing_campaign[[#This Row],[MntFishProducts]]+marketing_campaign[[#This Row],[MntMeatProducts]]+marketing_campaign[[#This Row],[MntFruits]]+marketing_campaign[[#This Row],[MntWines]]</f>
        <v>270</v>
      </c>
      <c r="W1058">
        <v>4</v>
      </c>
      <c r="X1058">
        <v>6</v>
      </c>
      <c r="Y1058">
        <v>1</v>
      </c>
      <c r="Z1058">
        <v>4</v>
      </c>
      <c r="AA1058">
        <f t="shared" si="33"/>
        <v>15</v>
      </c>
      <c r="AB1058" t="str" cm="1">
        <f t="array" ref="AB1058">_xlfn.IFS(AND(AA1058&gt;=0,AA1058&lt;=15),"low purchase",AND(AA1058&gt;=16,AA1058&lt;=30),"mid purchase",AA1058&gt;=31,"high purchase")</f>
        <v>low purchase</v>
      </c>
      <c r="AC1058">
        <v>8</v>
      </c>
      <c r="AD1058" t="str">
        <f>IF(marketing_campaign[[#This Row],[NumWebVisitsMonth]]&gt;=5.3,"higher_webvists","lower_webvisits")</f>
        <v>higher_webvists</v>
      </c>
      <c r="AE1058">
        <v>0</v>
      </c>
      <c r="AF1058">
        <v>0</v>
      </c>
      <c r="AG1058">
        <v>0</v>
      </c>
      <c r="AH1058">
        <v>0</v>
      </c>
      <c r="AI1058">
        <v>0</v>
      </c>
      <c r="AJ1058">
        <v>0</v>
      </c>
      <c r="AK1058">
        <v>3</v>
      </c>
      <c r="AL1058">
        <v>11</v>
      </c>
      <c r="AM1058">
        <v>0</v>
      </c>
      <c r="AN1058">
        <f>marketing_campaign[[#This Row],[AcceptedCmp2]]+marketing_campaign[[#This Row],[AcceptedCmp1]]+marketing_campaign[[#This Row],[AcceptedCmp5]]+marketing_campaign[[#This Row],[AcceptedCmp4]]+marketing_campaign[[#This Row],[AcceptedCmp3]]+marketing_campaign[[#This Row],[Response]]</f>
        <v>0</v>
      </c>
      <c r="AO1058" t="str" cm="1">
        <f t="array" ref="AO105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59" spans="1:41" x14ac:dyDescent="0.35">
      <c r="A1059">
        <v>8104</v>
      </c>
      <c r="B1059">
        <v>1951</v>
      </c>
      <c r="C1059">
        <f t="shared" ca="1" si="32"/>
        <v>75</v>
      </c>
      <c r="D1059" t="str" cm="1">
        <f t="array" aca="1" ref="D105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59" t="s">
        <v>32</v>
      </c>
      <c r="F1059" t="s">
        <v>33</v>
      </c>
      <c r="G1059" cm="1">
        <f t="array" ref="G1059">_xlfn.IFS(marketing_campaign[[#This Row],[Marital_Status]]="Single",K1059+L1059+1,marketing_campaign[[#This Row],[Marital_Status]]="Together",K1059+L1059+2,marketing_campaign[[#This Row],[Marital_Status]]="Alone",K1059+L1059+1,marketing_campaign[[#This Row],[Marital_Status]]="Married",K1059+L1059+2,marketing_campaign[[#This Row],[Marital_Status]]="Divorced",K1059+L1059+1,marketing_campaign[[#This Row],[Marital_Status]]="YOLO",K1059+L1059+1,marketing_campaign[[#This Row],[Marital_Status]]="Absurd",K1059+L1059+1,marketing_campaign[[#This Row],[Marital_Status]]="Widow",K1059+L1059+1)</f>
        <v>2</v>
      </c>
      <c r="H1059" t="str" cm="1">
        <f t="array" ref="H1059">_xlfn.IFS(marketing_campaign[[#This Row],[Family_size]]=1,"Family_with_one_child",marketing_campaign[[#This Row],[Family_size]]&gt;1,"Family_with_more_children")</f>
        <v>Family_with_more_children</v>
      </c>
      <c r="I1059">
        <v>53312</v>
      </c>
      <c r="J1059" t="str">
        <f>IF(marketing_campaign[[#This Row],[Income]]&gt;=Sheet21!B1109,"high_income","low_income")</f>
        <v>high_income</v>
      </c>
      <c r="K1059">
        <v>0</v>
      </c>
      <c r="L1059">
        <v>0</v>
      </c>
      <c r="M1059" s="1">
        <v>41495</v>
      </c>
      <c r="N1059">
        <v>32</v>
      </c>
      <c r="O1059" t="str" cm="1">
        <f t="array" ref="O1059">_xlfn.IFS(AND(marketing_campaign[[#This Row],[Recency]]&gt;=0,marketing_campaign[[#This Row],[Recency]]&lt;=14),"Early Recency",AND(marketing_campaign[[#This Row],[Recency]]&gt;=15,marketing_campaign[[#This Row],[Recency]]&lt;=31),"Mid-Recency",marketing_campaign[[#This Row],[Recency]]&gt;=32,"high Recency")</f>
        <v>high Recency</v>
      </c>
      <c r="P1059">
        <v>241</v>
      </c>
      <c r="Q1059">
        <v>0</v>
      </c>
      <c r="R1059">
        <v>12</v>
      </c>
      <c r="S1059">
        <v>0</v>
      </c>
      <c r="T1059">
        <v>0</v>
      </c>
      <c r="U1059">
        <v>25</v>
      </c>
      <c r="V1059">
        <f>marketing_campaign[[#This Row],[MntGoldProds]]+marketing_campaign[[#This Row],[MntSweetProducts]]+marketing_campaign[[#This Row],[MntFishProducts]]+marketing_campaign[[#This Row],[MntMeatProducts]]+marketing_campaign[[#This Row],[MntFruits]]+marketing_campaign[[#This Row],[MntWines]]</f>
        <v>278</v>
      </c>
      <c r="W1059">
        <v>1</v>
      </c>
      <c r="X1059">
        <v>5</v>
      </c>
      <c r="Y1059">
        <v>1</v>
      </c>
      <c r="Z1059">
        <v>5</v>
      </c>
      <c r="AA1059">
        <f t="shared" si="33"/>
        <v>12</v>
      </c>
      <c r="AB1059" t="str" cm="1">
        <f t="array" ref="AB1059">_xlfn.IFS(AND(AA1059&gt;=0,AA1059&lt;=15),"low purchase",AND(AA1059&gt;=16,AA1059&lt;=30),"mid purchase",AA1059&gt;=31,"high purchase")</f>
        <v>low purchase</v>
      </c>
      <c r="AC1059">
        <v>7</v>
      </c>
      <c r="AD1059" t="str">
        <f>IF(marketing_campaign[[#This Row],[NumWebVisitsMonth]]&gt;=5.3,"higher_webvists","lower_webvisits")</f>
        <v>higher_webvists</v>
      </c>
      <c r="AE1059">
        <v>0</v>
      </c>
      <c r="AF1059">
        <v>0</v>
      </c>
      <c r="AG1059">
        <v>0</v>
      </c>
      <c r="AH1059">
        <v>0</v>
      </c>
      <c r="AI1059">
        <v>0</v>
      </c>
      <c r="AJ1059">
        <v>0</v>
      </c>
      <c r="AK1059">
        <v>3</v>
      </c>
      <c r="AL1059">
        <v>11</v>
      </c>
      <c r="AM1059">
        <v>0</v>
      </c>
      <c r="AN1059">
        <f>marketing_campaign[[#This Row],[AcceptedCmp2]]+marketing_campaign[[#This Row],[AcceptedCmp1]]+marketing_campaign[[#This Row],[AcceptedCmp5]]+marketing_campaign[[#This Row],[AcceptedCmp4]]+marketing_campaign[[#This Row],[AcceptedCmp3]]+marketing_campaign[[#This Row],[Response]]</f>
        <v>0</v>
      </c>
      <c r="AO1059" t="str" cm="1">
        <f t="array" ref="AO105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60" spans="1:41" x14ac:dyDescent="0.35">
      <c r="A1060">
        <v>4507</v>
      </c>
      <c r="B1060">
        <v>1952</v>
      </c>
      <c r="C1060">
        <f t="shared" ca="1" si="32"/>
        <v>74</v>
      </c>
      <c r="D1060" t="str" cm="1">
        <f t="array" aca="1" ref="D106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60" t="s">
        <v>29</v>
      </c>
      <c r="F1060" t="s">
        <v>30</v>
      </c>
      <c r="G1060" cm="1">
        <f t="array" ref="G1060">_xlfn.IFS(marketing_campaign[[#This Row],[Marital_Status]]="Single",K1060+L1060+1,marketing_campaign[[#This Row],[Marital_Status]]="Together",K1060+L1060+2,marketing_campaign[[#This Row],[Marital_Status]]="Alone",K1060+L1060+1,marketing_campaign[[#This Row],[Marital_Status]]="Married",K1060+L1060+2,marketing_campaign[[#This Row],[Marital_Status]]="Divorced",K1060+L1060+1,marketing_campaign[[#This Row],[Marital_Status]]="YOLO",K1060+L1060+1,marketing_campaign[[#This Row],[Marital_Status]]="Absurd",K1060+L1060+1,marketing_campaign[[#This Row],[Marital_Status]]="Widow",K1060+L1060+1)</f>
        <v>1</v>
      </c>
      <c r="H1060" t="str" cm="1">
        <f t="array" ref="H1060">_xlfn.IFS(marketing_campaign[[#This Row],[Family_size]]=1,"Family_with_one_child",marketing_campaign[[#This Row],[Family_size]]&gt;1,"Family_with_more_children")</f>
        <v>Family_with_one_child</v>
      </c>
      <c r="I1060">
        <v>72228</v>
      </c>
      <c r="J1060" t="str">
        <f>IF(marketing_campaign[[#This Row],[Income]]&gt;=Sheet21!B1110,"high_income","low_income")</f>
        <v>high_income</v>
      </c>
      <c r="K1060">
        <v>0</v>
      </c>
      <c r="L1060">
        <v>0</v>
      </c>
      <c r="M1060" s="1">
        <v>41240</v>
      </c>
      <c r="N1060">
        <v>87</v>
      </c>
      <c r="O1060" t="str" cm="1">
        <f t="array" ref="O1060">_xlfn.IFS(AND(marketing_campaign[[#This Row],[Recency]]&gt;=0,marketing_campaign[[#This Row],[Recency]]&lt;=14),"Early Recency",AND(marketing_campaign[[#This Row],[Recency]]&gt;=15,marketing_campaign[[#This Row],[Recency]]&lt;=31),"Mid-Recency",marketing_campaign[[#This Row],[Recency]]&gt;=32,"high Recency")</f>
        <v>high Recency</v>
      </c>
      <c r="P1060">
        <v>631</v>
      </c>
      <c r="Q1060">
        <v>28</v>
      </c>
      <c r="R1060">
        <v>491</v>
      </c>
      <c r="S1060">
        <v>30</v>
      </c>
      <c r="T1060">
        <v>14</v>
      </c>
      <c r="U1060">
        <v>56</v>
      </c>
      <c r="V1060">
        <f>marketing_campaign[[#This Row],[MntGoldProds]]+marketing_campaign[[#This Row],[MntSweetProducts]]+marketing_campaign[[#This Row],[MntFishProducts]]+marketing_campaign[[#This Row],[MntMeatProducts]]+marketing_campaign[[#This Row],[MntFruits]]+marketing_campaign[[#This Row],[MntWines]]</f>
        <v>1250</v>
      </c>
      <c r="W1060">
        <v>1</v>
      </c>
      <c r="X1060">
        <v>6</v>
      </c>
      <c r="Y1060">
        <v>7</v>
      </c>
      <c r="Z1060">
        <v>8</v>
      </c>
      <c r="AA1060">
        <f t="shared" si="33"/>
        <v>22</v>
      </c>
      <c r="AB1060" t="str" cm="1">
        <f t="array" ref="AB1060">_xlfn.IFS(AND(AA1060&gt;=0,AA1060&lt;=15),"low purchase",AND(AA1060&gt;=16,AA1060&lt;=30),"mid purchase",AA1060&gt;=31,"high purchase")</f>
        <v>mid purchase</v>
      </c>
      <c r="AC1060">
        <v>3</v>
      </c>
      <c r="AD1060" t="str">
        <f>IF(marketing_campaign[[#This Row],[NumWebVisitsMonth]]&gt;=5.3,"higher_webvists","lower_webvisits")</f>
        <v>lower_webvisits</v>
      </c>
      <c r="AE1060">
        <v>0</v>
      </c>
      <c r="AF1060">
        <v>0</v>
      </c>
      <c r="AG1060">
        <v>0</v>
      </c>
      <c r="AH1060">
        <v>0</v>
      </c>
      <c r="AI1060">
        <v>0</v>
      </c>
      <c r="AJ1060">
        <v>0</v>
      </c>
      <c r="AK1060">
        <v>3</v>
      </c>
      <c r="AL1060">
        <v>11</v>
      </c>
      <c r="AM1060">
        <v>0</v>
      </c>
      <c r="AN1060">
        <f>marketing_campaign[[#This Row],[AcceptedCmp2]]+marketing_campaign[[#This Row],[AcceptedCmp1]]+marketing_campaign[[#This Row],[AcceptedCmp5]]+marketing_campaign[[#This Row],[AcceptedCmp4]]+marketing_campaign[[#This Row],[AcceptedCmp3]]+marketing_campaign[[#This Row],[Response]]</f>
        <v>0</v>
      </c>
      <c r="AO1060" t="str" cm="1">
        <f t="array" ref="AO106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61" spans="1:41" x14ac:dyDescent="0.35">
      <c r="A1061">
        <v>11013</v>
      </c>
      <c r="B1061">
        <v>1987</v>
      </c>
      <c r="C1061">
        <f t="shared" ca="1" si="32"/>
        <v>39</v>
      </c>
      <c r="D1061" t="str" cm="1">
        <f t="array" aca="1" ref="D106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061" t="s">
        <v>29</v>
      </c>
      <c r="F1061" t="s">
        <v>31</v>
      </c>
      <c r="G1061" cm="1">
        <f t="array" ref="G1061">_xlfn.IFS(marketing_campaign[[#This Row],[Marital_Status]]="Single",K1061+L1061+1,marketing_campaign[[#This Row],[Marital_Status]]="Together",K1061+L1061+2,marketing_campaign[[#This Row],[Marital_Status]]="Alone",K1061+L1061+1,marketing_campaign[[#This Row],[Marital_Status]]="Married",K1061+L1061+2,marketing_campaign[[#This Row],[Marital_Status]]="Divorced",K1061+L1061+1,marketing_campaign[[#This Row],[Marital_Status]]="YOLO",K1061+L1061+1,marketing_campaign[[#This Row],[Marital_Status]]="Absurd",K1061+L1061+1,marketing_campaign[[#This Row],[Marital_Status]]="Widow",K1061+L1061+1)</f>
        <v>2</v>
      </c>
      <c r="H1061" t="str" cm="1">
        <f t="array" ref="H1061">_xlfn.IFS(marketing_campaign[[#This Row],[Family_size]]=1,"Family_with_one_child",marketing_campaign[[#This Row],[Family_size]]&gt;1,"Family_with_more_children")</f>
        <v>Family_with_more_children</v>
      </c>
      <c r="I1061">
        <v>67605</v>
      </c>
      <c r="J1061" t="str">
        <f>IF(marketing_campaign[[#This Row],[Income]]&gt;=Sheet21!B1111,"high_income","low_income")</f>
        <v>high_income</v>
      </c>
      <c r="K1061">
        <v>0</v>
      </c>
      <c r="L1061">
        <v>0</v>
      </c>
      <c r="M1061" s="1">
        <v>41364</v>
      </c>
      <c r="N1061">
        <v>84</v>
      </c>
      <c r="O1061" t="str" cm="1">
        <f t="array" ref="O1061">_xlfn.IFS(AND(marketing_campaign[[#This Row],[Recency]]&gt;=0,marketing_campaign[[#This Row],[Recency]]&lt;=14),"Early Recency",AND(marketing_campaign[[#This Row],[Recency]]&gt;=15,marketing_campaign[[#This Row],[Recency]]&lt;=31),"Mid-Recency",marketing_campaign[[#This Row],[Recency]]&gt;=32,"high Recency")</f>
        <v>high Recency</v>
      </c>
      <c r="P1061">
        <v>336</v>
      </c>
      <c r="Q1061">
        <v>28</v>
      </c>
      <c r="R1061">
        <v>282</v>
      </c>
      <c r="S1061">
        <v>184</v>
      </c>
      <c r="T1061">
        <v>54</v>
      </c>
      <c r="U1061">
        <v>54</v>
      </c>
      <c r="V1061">
        <f>marketing_campaign[[#This Row],[MntGoldProds]]+marketing_campaign[[#This Row],[MntSweetProducts]]+marketing_campaign[[#This Row],[MntFishProducts]]+marketing_campaign[[#This Row],[MntMeatProducts]]+marketing_campaign[[#This Row],[MntFruits]]+marketing_campaign[[#This Row],[MntWines]]</f>
        <v>938</v>
      </c>
      <c r="W1061">
        <v>1</v>
      </c>
      <c r="X1061">
        <v>2</v>
      </c>
      <c r="Y1061">
        <v>8</v>
      </c>
      <c r="Z1061">
        <v>6</v>
      </c>
      <c r="AA1061">
        <f t="shared" si="33"/>
        <v>17</v>
      </c>
      <c r="AB1061" t="str" cm="1">
        <f t="array" ref="AB1061">_xlfn.IFS(AND(AA1061&gt;=0,AA1061&lt;=15),"low purchase",AND(AA1061&gt;=16,AA1061&lt;=30),"mid purchase",AA1061&gt;=31,"high purchase")</f>
        <v>mid purchase</v>
      </c>
      <c r="AC1061">
        <v>1</v>
      </c>
      <c r="AD1061" t="str">
        <f>IF(marketing_campaign[[#This Row],[NumWebVisitsMonth]]&gt;=5.3,"higher_webvists","lower_webvisits")</f>
        <v>lower_webvisits</v>
      </c>
      <c r="AE1061">
        <v>0</v>
      </c>
      <c r="AF1061">
        <v>0</v>
      </c>
      <c r="AG1061">
        <v>0</v>
      </c>
      <c r="AH1061">
        <v>0</v>
      </c>
      <c r="AI1061">
        <v>0</v>
      </c>
      <c r="AJ1061">
        <v>0</v>
      </c>
      <c r="AK1061">
        <v>3</v>
      </c>
      <c r="AL1061">
        <v>11</v>
      </c>
      <c r="AM1061">
        <v>0</v>
      </c>
      <c r="AN1061">
        <f>marketing_campaign[[#This Row],[AcceptedCmp2]]+marketing_campaign[[#This Row],[AcceptedCmp1]]+marketing_campaign[[#This Row],[AcceptedCmp5]]+marketing_campaign[[#This Row],[AcceptedCmp4]]+marketing_campaign[[#This Row],[AcceptedCmp3]]+marketing_campaign[[#This Row],[Response]]</f>
        <v>0</v>
      </c>
      <c r="AO1061" t="str" cm="1">
        <f t="array" ref="AO106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62" spans="1:41" x14ac:dyDescent="0.35">
      <c r="A1062">
        <v>4491</v>
      </c>
      <c r="B1062">
        <v>1949</v>
      </c>
      <c r="C1062">
        <f t="shared" ca="1" si="32"/>
        <v>77</v>
      </c>
      <c r="D1062" t="str" cm="1">
        <f t="array" aca="1" ref="D106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62" t="s">
        <v>34</v>
      </c>
      <c r="F1062" t="s">
        <v>33</v>
      </c>
      <c r="G1062" cm="1">
        <f t="array" ref="G1062">_xlfn.IFS(marketing_campaign[[#This Row],[Marital_Status]]="Single",K1062+L1062+1,marketing_campaign[[#This Row],[Marital_Status]]="Together",K1062+L1062+2,marketing_campaign[[#This Row],[Marital_Status]]="Alone",K1062+L1062+1,marketing_campaign[[#This Row],[Marital_Status]]="Married",K1062+L1062+2,marketing_campaign[[#This Row],[Marital_Status]]="Divorced",K1062+L1062+1,marketing_campaign[[#This Row],[Marital_Status]]="YOLO",K1062+L1062+1,marketing_campaign[[#This Row],[Marital_Status]]="Absurd",K1062+L1062+1,marketing_campaign[[#This Row],[Marital_Status]]="Widow",K1062+L1062+1)</f>
        <v>4</v>
      </c>
      <c r="H1062" t="str" cm="1">
        <f t="array" ref="H1062">_xlfn.IFS(marketing_campaign[[#This Row],[Family_size]]=1,"Family_with_one_child",marketing_campaign[[#This Row],[Family_size]]&gt;1,"Family_with_more_children")</f>
        <v>Family_with_more_children</v>
      </c>
      <c r="I1062">
        <v>62845</v>
      </c>
      <c r="J1062" t="str">
        <f>IF(marketing_campaign[[#This Row],[Income]]&gt;=Sheet21!B1112,"high_income","low_income")</f>
        <v>high_income</v>
      </c>
      <c r="K1062">
        <v>1</v>
      </c>
      <c r="L1062">
        <v>1</v>
      </c>
      <c r="M1062" s="1">
        <v>41183</v>
      </c>
      <c r="N1062">
        <v>3</v>
      </c>
      <c r="O1062" t="str" cm="1">
        <f t="array" ref="O1062">_xlfn.IFS(AND(marketing_campaign[[#This Row],[Recency]]&gt;=0,marketing_campaign[[#This Row],[Recency]]&lt;=14),"Early Recency",AND(marketing_campaign[[#This Row],[Recency]]&gt;=15,marketing_campaign[[#This Row],[Recency]]&lt;=31),"Mid-Recency",marketing_campaign[[#This Row],[Recency]]&gt;=32,"high Recency")</f>
        <v>Early Recency</v>
      </c>
      <c r="P1062">
        <v>1099</v>
      </c>
      <c r="Q1062">
        <v>0</v>
      </c>
      <c r="R1062">
        <v>45</v>
      </c>
      <c r="S1062">
        <v>0</v>
      </c>
      <c r="T1062">
        <v>0</v>
      </c>
      <c r="U1062">
        <v>34</v>
      </c>
      <c r="V1062">
        <f>marketing_campaign[[#This Row],[MntGoldProds]]+marketing_campaign[[#This Row],[MntSweetProducts]]+marketing_campaign[[#This Row],[MntFishProducts]]+marketing_campaign[[#This Row],[MntMeatProducts]]+marketing_campaign[[#This Row],[MntFruits]]+marketing_campaign[[#This Row],[MntWines]]</f>
        <v>1178</v>
      </c>
      <c r="W1062">
        <v>11</v>
      </c>
      <c r="X1062">
        <v>3</v>
      </c>
      <c r="Y1062">
        <v>4</v>
      </c>
      <c r="Z1062">
        <v>10</v>
      </c>
      <c r="AA1062">
        <f t="shared" si="33"/>
        <v>28</v>
      </c>
      <c r="AB1062" t="str" cm="1">
        <f t="array" ref="AB1062">_xlfn.IFS(AND(AA1062&gt;=0,AA1062&lt;=15),"low purchase",AND(AA1062&gt;=16,AA1062&lt;=30),"mid purchase",AA1062&gt;=31,"high purchase")</f>
        <v>mid purchase</v>
      </c>
      <c r="AC1062">
        <v>8</v>
      </c>
      <c r="AD1062" t="str">
        <f>IF(marketing_campaign[[#This Row],[NumWebVisitsMonth]]&gt;=5.3,"higher_webvists","lower_webvisits")</f>
        <v>higher_webvists</v>
      </c>
      <c r="AE1062">
        <v>0</v>
      </c>
      <c r="AF1062">
        <v>1</v>
      </c>
      <c r="AG1062">
        <v>0</v>
      </c>
      <c r="AH1062">
        <v>0</v>
      </c>
      <c r="AI1062">
        <v>0</v>
      </c>
      <c r="AJ1062">
        <v>0</v>
      </c>
      <c r="AK1062">
        <v>3</v>
      </c>
      <c r="AL1062">
        <v>11</v>
      </c>
      <c r="AM1062">
        <v>0</v>
      </c>
      <c r="AN1062">
        <f>marketing_campaign[[#This Row],[AcceptedCmp2]]+marketing_campaign[[#This Row],[AcceptedCmp1]]+marketing_campaign[[#This Row],[AcceptedCmp5]]+marketing_campaign[[#This Row],[AcceptedCmp4]]+marketing_campaign[[#This Row],[AcceptedCmp3]]+marketing_campaign[[#This Row],[Response]]</f>
        <v>1</v>
      </c>
      <c r="AO1062" t="str" cm="1">
        <f t="array" ref="AO106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063" spans="1:41" x14ac:dyDescent="0.35">
      <c r="A1063">
        <v>3759</v>
      </c>
      <c r="B1063">
        <v>1958</v>
      </c>
      <c r="C1063">
        <f t="shared" ca="1" si="32"/>
        <v>68</v>
      </c>
      <c r="D1063" t="str" cm="1">
        <f t="array" aca="1" ref="D106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63" t="s">
        <v>29</v>
      </c>
      <c r="F1063" t="s">
        <v>31</v>
      </c>
      <c r="G1063" cm="1">
        <f t="array" ref="G1063">_xlfn.IFS(marketing_campaign[[#This Row],[Marital_Status]]="Single",K1063+L1063+1,marketing_campaign[[#This Row],[Marital_Status]]="Together",K1063+L1063+2,marketing_campaign[[#This Row],[Marital_Status]]="Alone",K1063+L1063+1,marketing_campaign[[#This Row],[Marital_Status]]="Married",K1063+L1063+2,marketing_campaign[[#This Row],[Marital_Status]]="Divorced",K1063+L1063+1,marketing_campaign[[#This Row],[Marital_Status]]="YOLO",K1063+L1063+1,marketing_campaign[[#This Row],[Marital_Status]]="Absurd",K1063+L1063+1,marketing_campaign[[#This Row],[Marital_Status]]="Widow",K1063+L1063+1)</f>
        <v>4</v>
      </c>
      <c r="H1063" t="str" cm="1">
        <f t="array" ref="H1063">_xlfn.IFS(marketing_campaign[[#This Row],[Family_size]]=1,"Family_with_one_child",marketing_campaign[[#This Row],[Family_size]]&gt;1,"Family_with_more_children")</f>
        <v>Family_with_more_children</v>
      </c>
      <c r="I1063">
        <v>65196</v>
      </c>
      <c r="J1063" t="str">
        <f>IF(marketing_campaign[[#This Row],[Income]]&gt;=Sheet21!B1113,"high_income","low_income")</f>
        <v>high_income</v>
      </c>
      <c r="K1063">
        <v>0</v>
      </c>
      <c r="L1063">
        <v>2</v>
      </c>
      <c r="M1063" s="1">
        <v>41480</v>
      </c>
      <c r="N1063">
        <v>34</v>
      </c>
      <c r="O1063" t="str" cm="1">
        <f t="array" ref="O1063">_xlfn.IFS(AND(marketing_campaign[[#This Row],[Recency]]&gt;=0,marketing_campaign[[#This Row],[Recency]]&lt;=14),"Early Recency",AND(marketing_campaign[[#This Row],[Recency]]&gt;=15,marketing_campaign[[#This Row],[Recency]]&lt;=31),"Mid-Recency",marketing_campaign[[#This Row],[Recency]]&gt;=32,"high Recency")</f>
        <v>high Recency</v>
      </c>
      <c r="P1063">
        <v>743</v>
      </c>
      <c r="Q1063">
        <v>19</v>
      </c>
      <c r="R1063">
        <v>181</v>
      </c>
      <c r="S1063">
        <v>12</v>
      </c>
      <c r="T1063">
        <v>0</v>
      </c>
      <c r="U1063">
        <v>200</v>
      </c>
      <c r="V1063">
        <f>marketing_campaign[[#This Row],[MntGoldProds]]+marketing_campaign[[#This Row],[MntSweetProducts]]+marketing_campaign[[#This Row],[MntFishProducts]]+marketing_campaign[[#This Row],[MntMeatProducts]]+marketing_campaign[[#This Row],[MntFruits]]+marketing_campaign[[#This Row],[MntWines]]</f>
        <v>1155</v>
      </c>
      <c r="W1063">
        <v>2</v>
      </c>
      <c r="X1063">
        <v>7</v>
      </c>
      <c r="Y1063">
        <v>6</v>
      </c>
      <c r="Z1063">
        <v>11</v>
      </c>
      <c r="AA1063">
        <f t="shared" si="33"/>
        <v>26</v>
      </c>
      <c r="AB1063" t="str" cm="1">
        <f t="array" ref="AB1063">_xlfn.IFS(AND(AA1063&gt;=0,AA1063&lt;=15),"low purchase",AND(AA1063&gt;=16,AA1063&lt;=30),"mid purchase",AA1063&gt;=31,"high purchase")</f>
        <v>mid purchase</v>
      </c>
      <c r="AC1063">
        <v>5</v>
      </c>
      <c r="AD1063" t="str">
        <f>IF(marketing_campaign[[#This Row],[NumWebVisitsMonth]]&gt;=5.3,"higher_webvists","lower_webvisits")</f>
        <v>lower_webvisits</v>
      </c>
      <c r="AE1063">
        <v>1</v>
      </c>
      <c r="AF1063">
        <v>0</v>
      </c>
      <c r="AG1063">
        <v>0</v>
      </c>
      <c r="AH1063">
        <v>0</v>
      </c>
      <c r="AI1063">
        <v>0</v>
      </c>
      <c r="AJ1063">
        <v>0</v>
      </c>
      <c r="AK1063">
        <v>3</v>
      </c>
      <c r="AL1063">
        <v>11</v>
      </c>
      <c r="AM1063">
        <v>0</v>
      </c>
      <c r="AN1063">
        <f>marketing_campaign[[#This Row],[AcceptedCmp2]]+marketing_campaign[[#This Row],[AcceptedCmp1]]+marketing_campaign[[#This Row],[AcceptedCmp5]]+marketing_campaign[[#This Row],[AcceptedCmp4]]+marketing_campaign[[#This Row],[AcceptedCmp3]]+marketing_campaign[[#This Row],[Response]]</f>
        <v>1</v>
      </c>
      <c r="AO1063" t="str" cm="1">
        <f t="array" ref="AO106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064" spans="1:41" x14ac:dyDescent="0.35">
      <c r="A1064">
        <v>1162</v>
      </c>
      <c r="B1064">
        <v>1987</v>
      </c>
      <c r="C1064">
        <f t="shared" ca="1" si="32"/>
        <v>39</v>
      </c>
      <c r="D1064" t="str" cm="1">
        <f t="array" aca="1" ref="D106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064" t="s">
        <v>32</v>
      </c>
      <c r="F1064" t="s">
        <v>30</v>
      </c>
      <c r="G1064" cm="1">
        <f t="array" ref="G1064">_xlfn.IFS(marketing_campaign[[#This Row],[Marital_Status]]="Single",K1064+L1064+1,marketing_campaign[[#This Row],[Marital_Status]]="Together",K1064+L1064+2,marketing_campaign[[#This Row],[Marital_Status]]="Alone",K1064+L1064+1,marketing_campaign[[#This Row],[Marital_Status]]="Married",K1064+L1064+2,marketing_campaign[[#This Row],[Marital_Status]]="Divorced",K1064+L1064+1,marketing_campaign[[#This Row],[Marital_Status]]="YOLO",K1064+L1064+1,marketing_campaign[[#This Row],[Marital_Status]]="Absurd",K1064+L1064+1,marketing_campaign[[#This Row],[Marital_Status]]="Widow",K1064+L1064+1)</f>
        <v>1</v>
      </c>
      <c r="H1064" t="str" cm="1">
        <f t="array" ref="H1064">_xlfn.IFS(marketing_campaign[[#This Row],[Family_size]]=1,"Family_with_one_child",marketing_campaign[[#This Row],[Family_size]]&gt;1,"Family_with_more_children")</f>
        <v>Family_with_one_child</v>
      </c>
      <c r="I1064">
        <v>42000</v>
      </c>
      <c r="J1064" t="str">
        <f>IF(marketing_campaign[[#This Row],[Income]]&gt;=Sheet21!B1114,"high_income","low_income")</f>
        <v>high_income</v>
      </c>
      <c r="K1064">
        <v>0</v>
      </c>
      <c r="L1064">
        <v>0</v>
      </c>
      <c r="M1064" s="1">
        <v>41284</v>
      </c>
      <c r="N1064">
        <v>23</v>
      </c>
      <c r="O1064" t="str" cm="1">
        <f t="array" ref="O1064">_xlfn.IFS(AND(marketing_campaign[[#This Row],[Recency]]&gt;=0,marketing_campaign[[#This Row],[Recency]]&lt;=14),"Early Recency",AND(marketing_campaign[[#This Row],[Recency]]&gt;=15,marketing_campaign[[#This Row],[Recency]]&lt;=31),"Mid-Recency",marketing_campaign[[#This Row],[Recency]]&gt;=32,"high Recency")</f>
        <v>Mid-Recency</v>
      </c>
      <c r="P1064">
        <v>124</v>
      </c>
      <c r="Q1064">
        <v>83</v>
      </c>
      <c r="R1064">
        <v>267</v>
      </c>
      <c r="S1064">
        <v>85</v>
      </c>
      <c r="T1064">
        <v>59</v>
      </c>
      <c r="U1064">
        <v>35</v>
      </c>
      <c r="V1064">
        <f>marketing_campaign[[#This Row],[MntGoldProds]]+marketing_campaign[[#This Row],[MntSweetProducts]]+marketing_campaign[[#This Row],[MntFishProducts]]+marketing_campaign[[#This Row],[MntMeatProducts]]+marketing_campaign[[#This Row],[MntFruits]]+marketing_campaign[[#This Row],[MntWines]]</f>
        <v>653</v>
      </c>
      <c r="W1064">
        <v>2</v>
      </c>
      <c r="X1064">
        <v>5</v>
      </c>
      <c r="Y1064">
        <v>2</v>
      </c>
      <c r="Z1064">
        <v>11</v>
      </c>
      <c r="AA1064">
        <f t="shared" si="33"/>
        <v>20</v>
      </c>
      <c r="AB1064" t="str" cm="1">
        <f t="array" ref="AB1064">_xlfn.IFS(AND(AA1064&gt;=0,AA1064&lt;=15),"low purchase",AND(AA1064&gt;=16,AA1064&lt;=30),"mid purchase",AA1064&gt;=31,"high purchase")</f>
        <v>mid purchase</v>
      </c>
      <c r="AC1064">
        <v>5</v>
      </c>
      <c r="AD1064" t="str">
        <f>IF(marketing_campaign[[#This Row],[NumWebVisitsMonth]]&gt;=5.3,"higher_webvists","lower_webvisits")</f>
        <v>lower_webvisits</v>
      </c>
      <c r="AE1064">
        <v>0</v>
      </c>
      <c r="AF1064">
        <v>0</v>
      </c>
      <c r="AG1064">
        <v>0</v>
      </c>
      <c r="AH1064">
        <v>0</v>
      </c>
      <c r="AI1064">
        <v>0</v>
      </c>
      <c r="AJ1064">
        <v>0</v>
      </c>
      <c r="AK1064">
        <v>3</v>
      </c>
      <c r="AL1064">
        <v>11</v>
      </c>
      <c r="AM1064">
        <v>1</v>
      </c>
      <c r="AN1064">
        <f>marketing_campaign[[#This Row],[AcceptedCmp2]]+marketing_campaign[[#This Row],[AcceptedCmp1]]+marketing_campaign[[#This Row],[AcceptedCmp5]]+marketing_campaign[[#This Row],[AcceptedCmp4]]+marketing_campaign[[#This Row],[AcceptedCmp3]]+marketing_campaign[[#This Row],[Response]]</f>
        <v>1</v>
      </c>
      <c r="AO1064" t="str" cm="1">
        <f t="array" ref="AO106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065" spans="1:41" x14ac:dyDescent="0.35">
      <c r="A1065">
        <v>2055</v>
      </c>
      <c r="B1065">
        <v>1973</v>
      </c>
      <c r="C1065">
        <f t="shared" ca="1" si="32"/>
        <v>53</v>
      </c>
      <c r="D1065" t="str" cm="1">
        <f t="array" aca="1" ref="D106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65" t="s">
        <v>32</v>
      </c>
      <c r="F1065" t="s">
        <v>35</v>
      </c>
      <c r="G1065" cm="1">
        <f t="array" ref="G1065">_xlfn.IFS(marketing_campaign[[#This Row],[Marital_Status]]="Single",K1065+L1065+1,marketing_campaign[[#This Row],[Marital_Status]]="Together",K1065+L1065+2,marketing_campaign[[#This Row],[Marital_Status]]="Alone",K1065+L1065+1,marketing_campaign[[#This Row],[Marital_Status]]="Married",K1065+L1065+2,marketing_campaign[[#This Row],[Marital_Status]]="Divorced",K1065+L1065+1,marketing_campaign[[#This Row],[Marital_Status]]="YOLO",K1065+L1065+1,marketing_campaign[[#This Row],[Marital_Status]]="Absurd",K1065+L1065+1,marketing_campaign[[#This Row],[Marital_Status]]="Widow",K1065+L1065+1)</f>
        <v>3</v>
      </c>
      <c r="H1065" t="str" cm="1">
        <f t="array" ref="H1065">_xlfn.IFS(marketing_campaign[[#This Row],[Family_size]]=1,"Family_with_one_child",marketing_campaign[[#This Row],[Family_size]]&gt;1,"Family_with_more_children")</f>
        <v>Family_with_more_children</v>
      </c>
      <c r="I1065">
        <v>35860</v>
      </c>
      <c r="J1065" t="str">
        <f>IF(marketing_campaign[[#This Row],[Income]]&gt;=Sheet21!B1115,"high_income","low_income")</f>
        <v>high_income</v>
      </c>
      <c r="K1065">
        <v>1</v>
      </c>
      <c r="L1065">
        <v>1</v>
      </c>
      <c r="M1065" s="1">
        <v>41778</v>
      </c>
      <c r="N1065">
        <v>37</v>
      </c>
      <c r="O1065" t="str" cm="1">
        <f t="array" ref="O1065">_xlfn.IFS(AND(marketing_campaign[[#This Row],[Recency]]&gt;=0,marketing_campaign[[#This Row],[Recency]]&lt;=14),"Early Recency",AND(marketing_campaign[[#This Row],[Recency]]&gt;=15,marketing_campaign[[#This Row],[Recency]]&lt;=31),"Mid-Recency",marketing_campaign[[#This Row],[Recency]]&gt;=32,"high Recency")</f>
        <v>high Recency</v>
      </c>
      <c r="P1065">
        <v>15</v>
      </c>
      <c r="Q1065">
        <v>0</v>
      </c>
      <c r="R1065">
        <v>8</v>
      </c>
      <c r="S1065">
        <v>4</v>
      </c>
      <c r="T1065">
        <v>2</v>
      </c>
      <c r="U1065">
        <v>20</v>
      </c>
      <c r="V1065">
        <f>marketing_campaign[[#This Row],[MntGoldProds]]+marketing_campaign[[#This Row],[MntSweetProducts]]+marketing_campaign[[#This Row],[MntFishProducts]]+marketing_campaign[[#This Row],[MntMeatProducts]]+marketing_campaign[[#This Row],[MntFruits]]+marketing_campaign[[#This Row],[MntWines]]</f>
        <v>49</v>
      </c>
      <c r="W1065">
        <v>2</v>
      </c>
      <c r="X1065">
        <v>1</v>
      </c>
      <c r="Y1065">
        <v>1</v>
      </c>
      <c r="Z1065">
        <v>2</v>
      </c>
      <c r="AA1065">
        <f t="shared" si="33"/>
        <v>6</v>
      </c>
      <c r="AB1065" t="str" cm="1">
        <f t="array" ref="AB1065">_xlfn.IFS(AND(AA1065&gt;=0,AA1065&lt;=15),"low purchase",AND(AA1065&gt;=16,AA1065&lt;=30),"mid purchase",AA1065&gt;=31,"high purchase")</f>
        <v>low purchase</v>
      </c>
      <c r="AC1065">
        <v>5</v>
      </c>
      <c r="AD1065" t="str">
        <f>IF(marketing_campaign[[#This Row],[NumWebVisitsMonth]]&gt;=5.3,"higher_webvists","lower_webvisits")</f>
        <v>lower_webvisits</v>
      </c>
      <c r="AE1065">
        <v>1</v>
      </c>
      <c r="AF1065">
        <v>0</v>
      </c>
      <c r="AG1065">
        <v>0</v>
      </c>
      <c r="AH1065">
        <v>0</v>
      </c>
      <c r="AI1065">
        <v>0</v>
      </c>
      <c r="AJ1065">
        <v>0</v>
      </c>
      <c r="AK1065">
        <v>3</v>
      </c>
      <c r="AL1065">
        <v>11</v>
      </c>
      <c r="AM1065">
        <v>0</v>
      </c>
      <c r="AN1065">
        <f>marketing_campaign[[#This Row],[AcceptedCmp2]]+marketing_campaign[[#This Row],[AcceptedCmp1]]+marketing_campaign[[#This Row],[AcceptedCmp5]]+marketing_campaign[[#This Row],[AcceptedCmp4]]+marketing_campaign[[#This Row],[AcceptedCmp3]]+marketing_campaign[[#This Row],[Response]]</f>
        <v>1</v>
      </c>
      <c r="AO1065" t="str" cm="1">
        <f t="array" ref="AO106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066" spans="1:41" x14ac:dyDescent="0.35">
      <c r="A1066">
        <v>10766</v>
      </c>
      <c r="B1066">
        <v>1964</v>
      </c>
      <c r="C1066">
        <f t="shared" ca="1" si="32"/>
        <v>62</v>
      </c>
      <c r="D1066" t="str" cm="1">
        <f t="array" aca="1" ref="D106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66" t="s">
        <v>32</v>
      </c>
      <c r="F1066" t="s">
        <v>33</v>
      </c>
      <c r="G1066" cm="1">
        <f t="array" ref="G1066">_xlfn.IFS(marketing_campaign[[#This Row],[Marital_Status]]="Single",K1066+L1066+1,marketing_campaign[[#This Row],[Marital_Status]]="Together",K1066+L1066+2,marketing_campaign[[#This Row],[Marital_Status]]="Alone",K1066+L1066+1,marketing_campaign[[#This Row],[Marital_Status]]="Married",K1066+L1066+2,marketing_campaign[[#This Row],[Marital_Status]]="Divorced",K1066+L1066+1,marketing_campaign[[#This Row],[Marital_Status]]="YOLO",K1066+L1066+1,marketing_campaign[[#This Row],[Marital_Status]]="Absurd",K1066+L1066+1,marketing_campaign[[#This Row],[Marital_Status]]="Widow",K1066+L1066+1)</f>
        <v>3</v>
      </c>
      <c r="H1066" t="str" cm="1">
        <f t="array" ref="H1066">_xlfn.IFS(marketing_campaign[[#This Row],[Family_size]]=1,"Family_with_one_child",marketing_campaign[[#This Row],[Family_size]]&gt;1,"Family_with_more_children")</f>
        <v>Family_with_more_children</v>
      </c>
      <c r="I1066">
        <v>65526</v>
      </c>
      <c r="J1066" t="str">
        <f>IF(marketing_campaign[[#This Row],[Income]]&gt;=Sheet21!B1116,"high_income","low_income")</f>
        <v>high_income</v>
      </c>
      <c r="K1066">
        <v>0</v>
      </c>
      <c r="L1066">
        <v>1</v>
      </c>
      <c r="M1066" s="1">
        <v>41740</v>
      </c>
      <c r="N1066">
        <v>22</v>
      </c>
      <c r="O1066" t="str" cm="1">
        <f t="array" ref="O1066">_xlfn.IFS(AND(marketing_campaign[[#This Row],[Recency]]&gt;=0,marketing_campaign[[#This Row],[Recency]]&lt;=14),"Early Recency",AND(marketing_campaign[[#This Row],[Recency]]&gt;=15,marketing_campaign[[#This Row],[Recency]]&lt;=31),"Mid-Recency",marketing_campaign[[#This Row],[Recency]]&gt;=32,"high Recency")</f>
        <v>Mid-Recency</v>
      </c>
      <c r="P1066">
        <v>397</v>
      </c>
      <c r="Q1066">
        <v>19</v>
      </c>
      <c r="R1066">
        <v>69</v>
      </c>
      <c r="S1066">
        <v>12</v>
      </c>
      <c r="T1066">
        <v>0</v>
      </c>
      <c r="U1066">
        <v>9</v>
      </c>
      <c r="V1066">
        <f>marketing_campaign[[#This Row],[MntGoldProds]]+marketing_campaign[[#This Row],[MntSweetProducts]]+marketing_campaign[[#This Row],[MntFishProducts]]+marketing_campaign[[#This Row],[MntMeatProducts]]+marketing_campaign[[#This Row],[MntFruits]]+marketing_campaign[[#This Row],[MntWines]]</f>
        <v>506</v>
      </c>
      <c r="W1066">
        <v>1</v>
      </c>
      <c r="X1066">
        <v>4</v>
      </c>
      <c r="Y1066">
        <v>4</v>
      </c>
      <c r="Z1066">
        <v>8</v>
      </c>
      <c r="AA1066">
        <f t="shared" si="33"/>
        <v>17</v>
      </c>
      <c r="AB1066" t="str" cm="1">
        <f t="array" ref="AB1066">_xlfn.IFS(AND(AA1066&gt;=0,AA1066&lt;=15),"low purchase",AND(AA1066&gt;=16,AA1066&lt;=30),"mid purchase",AA1066&gt;=31,"high purchase")</f>
        <v>mid purchase</v>
      </c>
      <c r="AC1066">
        <v>2</v>
      </c>
      <c r="AD1066" t="str">
        <f>IF(marketing_campaign[[#This Row],[NumWebVisitsMonth]]&gt;=5.3,"higher_webvists","lower_webvisits")</f>
        <v>lower_webvisits</v>
      </c>
      <c r="AE1066">
        <v>0</v>
      </c>
      <c r="AF1066">
        <v>0</v>
      </c>
      <c r="AG1066">
        <v>0</v>
      </c>
      <c r="AH1066">
        <v>0</v>
      </c>
      <c r="AI1066">
        <v>0</v>
      </c>
      <c r="AJ1066">
        <v>0</v>
      </c>
      <c r="AK1066">
        <v>3</v>
      </c>
      <c r="AL1066">
        <v>11</v>
      </c>
      <c r="AM1066">
        <v>0</v>
      </c>
      <c r="AN1066">
        <f>marketing_campaign[[#This Row],[AcceptedCmp2]]+marketing_campaign[[#This Row],[AcceptedCmp1]]+marketing_campaign[[#This Row],[AcceptedCmp5]]+marketing_campaign[[#This Row],[AcceptedCmp4]]+marketing_campaign[[#This Row],[AcceptedCmp3]]+marketing_campaign[[#This Row],[Response]]</f>
        <v>0</v>
      </c>
      <c r="AO1066" t="str" cm="1">
        <f t="array" ref="AO106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67" spans="1:41" x14ac:dyDescent="0.35">
      <c r="A1067">
        <v>4415</v>
      </c>
      <c r="B1067">
        <v>1961</v>
      </c>
      <c r="C1067">
        <f t="shared" ca="1" si="32"/>
        <v>65</v>
      </c>
      <c r="D1067" t="str" cm="1">
        <f t="array" aca="1" ref="D106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67" t="s">
        <v>29</v>
      </c>
      <c r="F1067" t="s">
        <v>33</v>
      </c>
      <c r="G1067" cm="1">
        <f t="array" ref="G1067">_xlfn.IFS(marketing_campaign[[#This Row],[Marital_Status]]="Single",K1067+L1067+1,marketing_campaign[[#This Row],[Marital_Status]]="Together",K1067+L1067+2,marketing_campaign[[#This Row],[Marital_Status]]="Alone",K1067+L1067+1,marketing_campaign[[#This Row],[Marital_Status]]="Married",K1067+L1067+2,marketing_campaign[[#This Row],[Marital_Status]]="Divorced",K1067+L1067+1,marketing_campaign[[#This Row],[Marital_Status]]="YOLO",K1067+L1067+1,marketing_campaign[[#This Row],[Marital_Status]]="Absurd",K1067+L1067+1,marketing_campaign[[#This Row],[Marital_Status]]="Widow",K1067+L1067+1)</f>
        <v>4</v>
      </c>
      <c r="H1067" t="str" cm="1">
        <f t="array" ref="H1067">_xlfn.IFS(marketing_campaign[[#This Row],[Family_size]]=1,"Family_with_one_child",marketing_campaign[[#This Row],[Family_size]]&gt;1,"Family_with_more_children")</f>
        <v>Family_with_more_children</v>
      </c>
      <c r="I1067">
        <v>16860</v>
      </c>
      <c r="J1067" t="str">
        <f>IF(marketing_campaign[[#This Row],[Income]]&gt;=Sheet21!B1117,"high_income","low_income")</f>
        <v>high_income</v>
      </c>
      <c r="K1067">
        <v>1</v>
      </c>
      <c r="L1067">
        <v>1</v>
      </c>
      <c r="M1067" s="1">
        <v>41164</v>
      </c>
      <c r="N1067">
        <v>19</v>
      </c>
      <c r="O1067" t="str" cm="1">
        <f t="array" ref="O1067">_xlfn.IFS(AND(marketing_campaign[[#This Row],[Recency]]&gt;=0,marketing_campaign[[#This Row],[Recency]]&lt;=14),"Early Recency",AND(marketing_campaign[[#This Row],[Recency]]&gt;=15,marketing_campaign[[#This Row],[Recency]]&lt;=31),"Mid-Recency",marketing_campaign[[#This Row],[Recency]]&gt;=32,"high Recency")</f>
        <v>Mid-Recency</v>
      </c>
      <c r="P1067">
        <v>10</v>
      </c>
      <c r="Q1067">
        <v>4</v>
      </c>
      <c r="R1067">
        <v>4</v>
      </c>
      <c r="S1067">
        <v>3</v>
      </c>
      <c r="T1067">
        <v>3</v>
      </c>
      <c r="U1067">
        <v>14</v>
      </c>
      <c r="V1067">
        <f>marketing_campaign[[#This Row],[MntGoldProds]]+marketing_campaign[[#This Row],[MntSweetProducts]]+marketing_campaign[[#This Row],[MntFishProducts]]+marketing_campaign[[#This Row],[MntMeatProducts]]+marketing_campaign[[#This Row],[MntFruits]]+marketing_campaign[[#This Row],[MntWines]]</f>
        <v>38</v>
      </c>
      <c r="W1067">
        <v>3</v>
      </c>
      <c r="X1067">
        <v>1</v>
      </c>
      <c r="Y1067">
        <v>1</v>
      </c>
      <c r="Z1067">
        <v>3</v>
      </c>
      <c r="AA1067">
        <f t="shared" si="33"/>
        <v>8</v>
      </c>
      <c r="AB1067" t="str" cm="1">
        <f t="array" ref="AB1067">_xlfn.IFS(AND(AA1067&gt;=0,AA1067&lt;=15),"low purchase",AND(AA1067&gt;=16,AA1067&lt;=30),"mid purchase",AA1067&gt;=31,"high purchase")</f>
        <v>low purchase</v>
      </c>
      <c r="AC1067">
        <v>7</v>
      </c>
      <c r="AD1067" t="str">
        <f>IF(marketing_campaign[[#This Row],[NumWebVisitsMonth]]&gt;=5.3,"higher_webvists","lower_webvisits")</f>
        <v>higher_webvists</v>
      </c>
      <c r="AE1067">
        <v>0</v>
      </c>
      <c r="AF1067">
        <v>0</v>
      </c>
      <c r="AG1067">
        <v>0</v>
      </c>
      <c r="AH1067">
        <v>0</v>
      </c>
      <c r="AI1067">
        <v>0</v>
      </c>
      <c r="AJ1067">
        <v>0</v>
      </c>
      <c r="AK1067">
        <v>3</v>
      </c>
      <c r="AL1067">
        <v>11</v>
      </c>
      <c r="AM1067">
        <v>0</v>
      </c>
      <c r="AN1067">
        <f>marketing_campaign[[#This Row],[AcceptedCmp2]]+marketing_campaign[[#This Row],[AcceptedCmp1]]+marketing_campaign[[#This Row],[AcceptedCmp5]]+marketing_campaign[[#This Row],[AcceptedCmp4]]+marketing_campaign[[#This Row],[AcceptedCmp3]]+marketing_campaign[[#This Row],[Response]]</f>
        <v>0</v>
      </c>
      <c r="AO1067" t="str" cm="1">
        <f t="array" ref="AO106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68" spans="1:41" x14ac:dyDescent="0.35">
      <c r="A1068">
        <v>3005</v>
      </c>
      <c r="B1068">
        <v>1992</v>
      </c>
      <c r="C1068">
        <f t="shared" ca="1" si="32"/>
        <v>34</v>
      </c>
      <c r="D1068" t="str" cm="1">
        <f t="array" aca="1" ref="D106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068" t="s">
        <v>29</v>
      </c>
      <c r="F1068" t="s">
        <v>30</v>
      </c>
      <c r="G1068" cm="1">
        <f t="array" ref="G1068">_xlfn.IFS(marketing_campaign[[#This Row],[Marital_Status]]="Single",K1068+L1068+1,marketing_campaign[[#This Row],[Marital_Status]]="Together",K1068+L1068+2,marketing_campaign[[#This Row],[Marital_Status]]="Alone",K1068+L1068+1,marketing_campaign[[#This Row],[Marital_Status]]="Married",K1068+L1068+2,marketing_campaign[[#This Row],[Marital_Status]]="Divorced",K1068+L1068+1,marketing_campaign[[#This Row],[Marital_Status]]="YOLO",K1068+L1068+1,marketing_campaign[[#This Row],[Marital_Status]]="Absurd",K1068+L1068+1,marketing_campaign[[#This Row],[Marital_Status]]="Widow",K1068+L1068+1)</f>
        <v>1</v>
      </c>
      <c r="H1068" t="str" cm="1">
        <f t="array" ref="H1068">_xlfn.IFS(marketing_campaign[[#This Row],[Family_size]]=1,"Family_with_one_child",marketing_campaign[[#This Row],[Family_size]]&gt;1,"Family_with_more_children")</f>
        <v>Family_with_one_child</v>
      </c>
      <c r="I1068">
        <v>83528</v>
      </c>
      <c r="J1068" t="str">
        <f>IF(marketing_campaign[[#This Row],[Income]]&gt;=Sheet21!B1118,"high_income","low_income")</f>
        <v>high_income</v>
      </c>
      <c r="K1068">
        <v>0</v>
      </c>
      <c r="L1068">
        <v>0</v>
      </c>
      <c r="M1068" s="1">
        <v>41760</v>
      </c>
      <c r="N1068">
        <v>7</v>
      </c>
      <c r="O1068" t="str" cm="1">
        <f t="array" ref="O1068">_xlfn.IFS(AND(marketing_campaign[[#This Row],[Recency]]&gt;=0,marketing_campaign[[#This Row],[Recency]]&lt;=14),"Early Recency",AND(marketing_campaign[[#This Row],[Recency]]&gt;=15,marketing_campaign[[#This Row],[Recency]]&lt;=31),"Mid-Recency",marketing_campaign[[#This Row],[Recency]]&gt;=32,"high Recency")</f>
        <v>Early Recency</v>
      </c>
      <c r="P1068">
        <v>530</v>
      </c>
      <c r="Q1068">
        <v>117</v>
      </c>
      <c r="R1068">
        <v>678</v>
      </c>
      <c r="S1068">
        <v>134</v>
      </c>
      <c r="T1068">
        <v>44</v>
      </c>
      <c r="U1068">
        <v>147</v>
      </c>
      <c r="V1068">
        <f>marketing_campaign[[#This Row],[MntGoldProds]]+marketing_campaign[[#This Row],[MntSweetProducts]]+marketing_campaign[[#This Row],[MntFishProducts]]+marketing_campaign[[#This Row],[MntMeatProducts]]+marketing_campaign[[#This Row],[MntFruits]]+marketing_campaign[[#This Row],[MntWines]]</f>
        <v>1650</v>
      </c>
      <c r="W1068">
        <v>1</v>
      </c>
      <c r="X1068">
        <v>4</v>
      </c>
      <c r="Y1068">
        <v>10</v>
      </c>
      <c r="Z1068">
        <v>8</v>
      </c>
      <c r="AA1068">
        <f t="shared" si="33"/>
        <v>23</v>
      </c>
      <c r="AB1068" t="str" cm="1">
        <f t="array" ref="AB1068">_xlfn.IFS(AND(AA1068&gt;=0,AA1068&lt;=15),"low purchase",AND(AA1068&gt;=16,AA1068&lt;=30),"mid purchase",AA1068&gt;=31,"high purchase")</f>
        <v>mid purchase</v>
      </c>
      <c r="AC1068">
        <v>1</v>
      </c>
      <c r="AD1068" t="str">
        <f>IF(marketing_campaign[[#This Row],[NumWebVisitsMonth]]&gt;=5.3,"higher_webvists","lower_webvisits")</f>
        <v>lower_webvisits</v>
      </c>
      <c r="AE1068">
        <v>1</v>
      </c>
      <c r="AF1068">
        <v>0</v>
      </c>
      <c r="AG1068">
        <v>0</v>
      </c>
      <c r="AH1068">
        <v>1</v>
      </c>
      <c r="AI1068">
        <v>0</v>
      </c>
      <c r="AJ1068">
        <v>0</v>
      </c>
      <c r="AK1068">
        <v>3</v>
      </c>
      <c r="AL1068">
        <v>11</v>
      </c>
      <c r="AM1068">
        <v>1</v>
      </c>
      <c r="AN1068">
        <f>marketing_campaign[[#This Row],[AcceptedCmp2]]+marketing_campaign[[#This Row],[AcceptedCmp1]]+marketing_campaign[[#This Row],[AcceptedCmp5]]+marketing_campaign[[#This Row],[AcceptedCmp4]]+marketing_campaign[[#This Row],[AcceptedCmp3]]+marketing_campaign[[#This Row],[Response]]</f>
        <v>3</v>
      </c>
      <c r="AO1068" t="str" cm="1">
        <f t="array" ref="AO106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3/5 campaign accepted</v>
      </c>
    </row>
    <row r="1069" spans="1:41" x14ac:dyDescent="0.35">
      <c r="A1069">
        <v>2223</v>
      </c>
      <c r="B1069">
        <v>1965</v>
      </c>
      <c r="C1069">
        <f t="shared" ca="1" si="32"/>
        <v>61</v>
      </c>
      <c r="D1069" t="str" cm="1">
        <f t="array" aca="1" ref="D106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69" t="s">
        <v>37</v>
      </c>
      <c r="F1069" t="s">
        <v>35</v>
      </c>
      <c r="G1069" cm="1">
        <f t="array" ref="G1069">_xlfn.IFS(marketing_campaign[[#This Row],[Marital_Status]]="Single",K1069+L1069+1,marketing_campaign[[#This Row],[Marital_Status]]="Together",K1069+L1069+2,marketing_campaign[[#This Row],[Marital_Status]]="Alone",K1069+L1069+1,marketing_campaign[[#This Row],[Marital_Status]]="Married",K1069+L1069+2,marketing_campaign[[#This Row],[Marital_Status]]="Divorced",K1069+L1069+1,marketing_campaign[[#This Row],[Marital_Status]]="YOLO",K1069+L1069+1,marketing_campaign[[#This Row],[Marital_Status]]="Absurd",K1069+L1069+1,marketing_campaign[[#This Row],[Marital_Status]]="Widow",K1069+L1069+1)</f>
        <v>2</v>
      </c>
      <c r="H1069" t="str" cm="1">
        <f t="array" ref="H1069">_xlfn.IFS(marketing_campaign[[#This Row],[Family_size]]=1,"Family_with_one_child",marketing_campaign[[#This Row],[Family_size]]&gt;1,"Family_with_more_children")</f>
        <v>Family_with_more_children</v>
      </c>
      <c r="I1069">
        <v>64176</v>
      </c>
      <c r="J1069" t="str">
        <f>IF(marketing_campaign[[#This Row],[Income]]&gt;=Sheet21!B1119,"high_income","low_income")</f>
        <v>high_income</v>
      </c>
      <c r="K1069">
        <v>0</v>
      </c>
      <c r="L1069">
        <v>1</v>
      </c>
      <c r="M1069" s="1">
        <v>41124</v>
      </c>
      <c r="N1069">
        <v>52</v>
      </c>
      <c r="O1069" t="str" cm="1">
        <f t="array" ref="O1069">_xlfn.IFS(AND(marketing_campaign[[#This Row],[Recency]]&gt;=0,marketing_campaign[[#This Row],[Recency]]&lt;=14),"Early Recency",AND(marketing_campaign[[#This Row],[Recency]]&gt;=15,marketing_campaign[[#This Row],[Recency]]&lt;=31),"Mid-Recency",marketing_campaign[[#This Row],[Recency]]&gt;=32,"high Recency")</f>
        <v>high Recency</v>
      </c>
      <c r="P1069">
        <v>1215</v>
      </c>
      <c r="Q1069">
        <v>33</v>
      </c>
      <c r="R1069">
        <v>249</v>
      </c>
      <c r="S1069">
        <v>64</v>
      </c>
      <c r="T1069">
        <v>116</v>
      </c>
      <c r="U1069">
        <v>149</v>
      </c>
      <c r="V1069">
        <f>marketing_campaign[[#This Row],[MntGoldProds]]+marketing_campaign[[#This Row],[MntSweetProducts]]+marketing_campaign[[#This Row],[MntFishProducts]]+marketing_campaign[[#This Row],[MntMeatProducts]]+marketing_campaign[[#This Row],[MntFruits]]+marketing_campaign[[#This Row],[MntWines]]</f>
        <v>1826</v>
      </c>
      <c r="W1069">
        <v>8</v>
      </c>
      <c r="X1069">
        <v>8</v>
      </c>
      <c r="Y1069">
        <v>9</v>
      </c>
      <c r="Z1069">
        <v>8</v>
      </c>
      <c r="AA1069">
        <f t="shared" si="33"/>
        <v>33</v>
      </c>
      <c r="AB1069" t="str" cm="1">
        <f t="array" ref="AB1069">_xlfn.IFS(AND(AA1069&gt;=0,AA1069&lt;=15),"low purchase",AND(AA1069&gt;=16,AA1069&lt;=30),"mid purchase",AA1069&gt;=31,"high purchase")</f>
        <v>high purchase</v>
      </c>
      <c r="AC1069">
        <v>6</v>
      </c>
      <c r="AD1069" t="str">
        <f>IF(marketing_campaign[[#This Row],[NumWebVisitsMonth]]&gt;=5.3,"higher_webvists","lower_webvisits")</f>
        <v>higher_webvists</v>
      </c>
      <c r="AE1069">
        <v>0</v>
      </c>
      <c r="AF1069">
        <v>0</v>
      </c>
      <c r="AG1069">
        <v>0</v>
      </c>
      <c r="AH1069">
        <v>0</v>
      </c>
      <c r="AI1069">
        <v>0</v>
      </c>
      <c r="AJ1069">
        <v>0</v>
      </c>
      <c r="AK1069">
        <v>3</v>
      </c>
      <c r="AL1069">
        <v>11</v>
      </c>
      <c r="AM1069">
        <v>0</v>
      </c>
      <c r="AN1069">
        <f>marketing_campaign[[#This Row],[AcceptedCmp2]]+marketing_campaign[[#This Row],[AcceptedCmp1]]+marketing_campaign[[#This Row],[AcceptedCmp5]]+marketing_campaign[[#This Row],[AcceptedCmp4]]+marketing_campaign[[#This Row],[AcceptedCmp3]]+marketing_campaign[[#This Row],[Response]]</f>
        <v>0</v>
      </c>
      <c r="AO1069" t="str" cm="1">
        <f t="array" ref="AO106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70" spans="1:41" x14ac:dyDescent="0.35">
      <c r="A1070">
        <v>4817</v>
      </c>
      <c r="B1070">
        <v>1956</v>
      </c>
      <c r="C1070">
        <f t="shared" ca="1" si="32"/>
        <v>70</v>
      </c>
      <c r="D1070" t="str" cm="1">
        <f t="array" aca="1" ref="D107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70" t="s">
        <v>29</v>
      </c>
      <c r="F1070" t="s">
        <v>35</v>
      </c>
      <c r="G1070" cm="1">
        <f t="array" ref="G1070">_xlfn.IFS(marketing_campaign[[#This Row],[Marital_Status]]="Single",K1070+L1070+1,marketing_campaign[[#This Row],[Marital_Status]]="Together",K1070+L1070+2,marketing_campaign[[#This Row],[Marital_Status]]="Alone",K1070+L1070+1,marketing_campaign[[#This Row],[Marital_Status]]="Married",K1070+L1070+2,marketing_campaign[[#This Row],[Marital_Status]]="Divorced",K1070+L1070+1,marketing_campaign[[#This Row],[Marital_Status]]="YOLO",K1070+L1070+1,marketing_campaign[[#This Row],[Marital_Status]]="Absurd",K1070+L1070+1,marketing_campaign[[#This Row],[Marital_Status]]="Widow",K1070+L1070+1)</f>
        <v>1</v>
      </c>
      <c r="H1070" t="str" cm="1">
        <f t="array" ref="H1070">_xlfn.IFS(marketing_campaign[[#This Row],[Family_size]]=1,"Family_with_one_child",marketing_campaign[[#This Row],[Family_size]]&gt;1,"Family_with_more_children")</f>
        <v>Family_with_one_child</v>
      </c>
      <c r="I1070">
        <v>22304</v>
      </c>
      <c r="J1070" t="str">
        <f>IF(marketing_campaign[[#This Row],[Income]]&gt;=Sheet21!B1120,"high_income","low_income")</f>
        <v>high_income</v>
      </c>
      <c r="K1070">
        <v>0</v>
      </c>
      <c r="L1070">
        <v>0</v>
      </c>
      <c r="M1070" s="1">
        <v>41125</v>
      </c>
      <c r="N1070">
        <v>91</v>
      </c>
      <c r="O1070" t="str" cm="1">
        <f t="array" ref="O1070">_xlfn.IFS(AND(marketing_campaign[[#This Row],[Recency]]&gt;=0,marketing_campaign[[#This Row],[Recency]]&lt;=14),"Early Recency",AND(marketing_campaign[[#This Row],[Recency]]&gt;=15,marketing_campaign[[#This Row],[Recency]]&lt;=31),"Mid-Recency",marketing_campaign[[#This Row],[Recency]]&gt;=32,"high Recency")</f>
        <v>high Recency</v>
      </c>
      <c r="P1070">
        <v>3</v>
      </c>
      <c r="Q1070">
        <v>2</v>
      </c>
      <c r="R1070">
        <v>7</v>
      </c>
      <c r="S1070">
        <v>0</v>
      </c>
      <c r="T1070">
        <v>4</v>
      </c>
      <c r="U1070">
        <v>2</v>
      </c>
      <c r="V1070">
        <f>marketing_campaign[[#This Row],[MntGoldProds]]+marketing_campaign[[#This Row],[MntSweetProducts]]+marketing_campaign[[#This Row],[MntFishProducts]]+marketing_campaign[[#This Row],[MntMeatProducts]]+marketing_campaign[[#This Row],[MntFruits]]+marketing_campaign[[#This Row],[MntWines]]</f>
        <v>18</v>
      </c>
      <c r="W1070">
        <v>1</v>
      </c>
      <c r="X1070">
        <v>1</v>
      </c>
      <c r="Y1070">
        <v>0</v>
      </c>
      <c r="Z1070">
        <v>2</v>
      </c>
      <c r="AA1070">
        <f t="shared" si="33"/>
        <v>4</v>
      </c>
      <c r="AB1070" t="str" cm="1">
        <f t="array" ref="AB1070">_xlfn.IFS(AND(AA1070&gt;=0,AA1070&lt;=15),"low purchase",AND(AA1070&gt;=16,AA1070&lt;=30),"mid purchase",AA1070&gt;=31,"high purchase")</f>
        <v>low purchase</v>
      </c>
      <c r="AC1070">
        <v>8</v>
      </c>
      <c r="AD1070" t="str">
        <f>IF(marketing_campaign[[#This Row],[NumWebVisitsMonth]]&gt;=5.3,"higher_webvists","lower_webvisits")</f>
        <v>higher_webvists</v>
      </c>
      <c r="AE1070">
        <v>0</v>
      </c>
      <c r="AF1070">
        <v>0</v>
      </c>
      <c r="AG1070">
        <v>0</v>
      </c>
      <c r="AH1070">
        <v>0</v>
      </c>
      <c r="AI1070">
        <v>0</v>
      </c>
      <c r="AJ1070">
        <v>0</v>
      </c>
      <c r="AK1070">
        <v>3</v>
      </c>
      <c r="AL1070">
        <v>11</v>
      </c>
      <c r="AM1070">
        <v>0</v>
      </c>
      <c r="AN1070">
        <f>marketing_campaign[[#This Row],[AcceptedCmp2]]+marketing_campaign[[#This Row],[AcceptedCmp1]]+marketing_campaign[[#This Row],[AcceptedCmp5]]+marketing_campaign[[#This Row],[AcceptedCmp4]]+marketing_campaign[[#This Row],[AcceptedCmp3]]+marketing_campaign[[#This Row],[Response]]</f>
        <v>0</v>
      </c>
      <c r="AO1070" t="str" cm="1">
        <f t="array" ref="AO107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71" spans="1:41" x14ac:dyDescent="0.35">
      <c r="A1071">
        <v>2875</v>
      </c>
      <c r="B1071">
        <v>1978</v>
      </c>
      <c r="C1071">
        <f t="shared" ca="1" si="32"/>
        <v>48</v>
      </c>
      <c r="D1071" t="str" cm="1">
        <f t="array" aca="1" ref="D107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71" t="s">
        <v>29</v>
      </c>
      <c r="F1071" t="s">
        <v>33</v>
      </c>
      <c r="G1071" cm="1">
        <f t="array" ref="G1071">_xlfn.IFS(marketing_campaign[[#This Row],[Marital_Status]]="Single",K1071+L1071+1,marketing_campaign[[#This Row],[Marital_Status]]="Together",K1071+L1071+2,marketing_campaign[[#This Row],[Marital_Status]]="Alone",K1071+L1071+1,marketing_campaign[[#This Row],[Marital_Status]]="Married",K1071+L1071+2,marketing_campaign[[#This Row],[Marital_Status]]="Divorced",K1071+L1071+1,marketing_campaign[[#This Row],[Marital_Status]]="YOLO",K1071+L1071+1,marketing_campaign[[#This Row],[Marital_Status]]="Absurd",K1071+L1071+1,marketing_campaign[[#This Row],[Marital_Status]]="Widow",K1071+L1071+1)</f>
        <v>2</v>
      </c>
      <c r="H1071" t="str" cm="1">
        <f t="array" ref="H1071">_xlfn.IFS(marketing_campaign[[#This Row],[Family_size]]=1,"Family_with_one_child",marketing_campaign[[#This Row],[Family_size]]&gt;1,"Family_with_more_children")</f>
        <v>Family_with_more_children</v>
      </c>
      <c r="I1071">
        <v>67023</v>
      </c>
      <c r="J1071" t="str">
        <f>IF(marketing_campaign[[#This Row],[Income]]&gt;=Sheet21!B1121,"high_income","low_income")</f>
        <v>high_income</v>
      </c>
      <c r="K1071">
        <v>0</v>
      </c>
      <c r="L1071">
        <v>0</v>
      </c>
      <c r="M1071" s="1">
        <v>41702</v>
      </c>
      <c r="N1071">
        <v>93</v>
      </c>
      <c r="O1071" t="str" cm="1">
        <f t="array" ref="O1071">_xlfn.IFS(AND(marketing_campaign[[#This Row],[Recency]]&gt;=0,marketing_campaign[[#This Row],[Recency]]&lt;=14),"Early Recency",AND(marketing_campaign[[#This Row],[Recency]]&gt;=15,marketing_campaign[[#This Row],[Recency]]&lt;=31),"Mid-Recency",marketing_campaign[[#This Row],[Recency]]&gt;=32,"high Recency")</f>
        <v>high Recency</v>
      </c>
      <c r="P1071">
        <v>444</v>
      </c>
      <c r="Q1071">
        <v>44</v>
      </c>
      <c r="R1071">
        <v>382</v>
      </c>
      <c r="S1071">
        <v>11</v>
      </c>
      <c r="T1071">
        <v>8</v>
      </c>
      <c r="U1071">
        <v>17</v>
      </c>
      <c r="V1071">
        <f>marketing_campaign[[#This Row],[MntGoldProds]]+marketing_campaign[[#This Row],[MntSweetProducts]]+marketing_campaign[[#This Row],[MntFishProducts]]+marketing_campaign[[#This Row],[MntMeatProducts]]+marketing_campaign[[#This Row],[MntFruits]]+marketing_campaign[[#This Row],[MntWines]]</f>
        <v>906</v>
      </c>
      <c r="W1071">
        <v>1</v>
      </c>
      <c r="X1071">
        <v>3</v>
      </c>
      <c r="Y1071">
        <v>7</v>
      </c>
      <c r="Z1071">
        <v>13</v>
      </c>
      <c r="AA1071">
        <f t="shared" si="33"/>
        <v>24</v>
      </c>
      <c r="AB1071" t="str" cm="1">
        <f t="array" ref="AB1071">_xlfn.IFS(AND(AA1071&gt;=0,AA1071&lt;=15),"low purchase",AND(AA1071&gt;=16,AA1071&lt;=30),"mid purchase",AA1071&gt;=31,"high purchase")</f>
        <v>mid purchase</v>
      </c>
      <c r="AC1071">
        <v>2</v>
      </c>
      <c r="AD1071" t="str">
        <f>IF(marketing_campaign[[#This Row],[NumWebVisitsMonth]]&gt;=5.3,"higher_webvists","lower_webvisits")</f>
        <v>lower_webvisits</v>
      </c>
      <c r="AE1071">
        <v>0</v>
      </c>
      <c r="AF1071">
        <v>0</v>
      </c>
      <c r="AG1071">
        <v>0</v>
      </c>
      <c r="AH1071">
        <v>0</v>
      </c>
      <c r="AI1071">
        <v>0</v>
      </c>
      <c r="AJ1071">
        <v>1</v>
      </c>
      <c r="AK1071">
        <v>3</v>
      </c>
      <c r="AL1071">
        <v>11</v>
      </c>
      <c r="AM1071">
        <v>0</v>
      </c>
      <c r="AN1071">
        <f>marketing_campaign[[#This Row],[AcceptedCmp2]]+marketing_campaign[[#This Row],[AcceptedCmp1]]+marketing_campaign[[#This Row],[AcceptedCmp5]]+marketing_campaign[[#This Row],[AcceptedCmp4]]+marketing_campaign[[#This Row],[AcceptedCmp3]]+marketing_campaign[[#This Row],[Response]]</f>
        <v>0</v>
      </c>
      <c r="AO1071" t="str" cm="1">
        <f t="array" ref="AO107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72" spans="1:41" x14ac:dyDescent="0.35">
      <c r="A1072">
        <v>10536</v>
      </c>
      <c r="B1072">
        <v>1971</v>
      </c>
      <c r="C1072">
        <f t="shared" ca="1" si="32"/>
        <v>55</v>
      </c>
      <c r="D1072" t="str" cm="1">
        <f t="array" aca="1" ref="D107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72" t="s">
        <v>32</v>
      </c>
      <c r="F1072" t="s">
        <v>31</v>
      </c>
      <c r="G1072" cm="1">
        <f t="array" ref="G1072">_xlfn.IFS(marketing_campaign[[#This Row],[Marital_Status]]="Single",K1072+L1072+1,marketing_campaign[[#This Row],[Marital_Status]]="Together",K1072+L1072+2,marketing_campaign[[#This Row],[Marital_Status]]="Alone",K1072+L1072+1,marketing_campaign[[#This Row],[Marital_Status]]="Married",K1072+L1072+2,marketing_campaign[[#This Row],[Marital_Status]]="Divorced",K1072+L1072+1,marketing_campaign[[#This Row],[Marital_Status]]="YOLO",K1072+L1072+1,marketing_campaign[[#This Row],[Marital_Status]]="Absurd",K1072+L1072+1,marketing_campaign[[#This Row],[Marital_Status]]="Widow",K1072+L1072+1)</f>
        <v>3</v>
      </c>
      <c r="H1072" t="str" cm="1">
        <f t="array" ref="H1072">_xlfn.IFS(marketing_campaign[[#This Row],[Family_size]]=1,"Family_with_one_child",marketing_campaign[[#This Row],[Family_size]]&gt;1,"Family_with_more_children")</f>
        <v>Family_with_more_children</v>
      </c>
      <c r="I1072">
        <v>32892</v>
      </c>
      <c r="J1072" t="str">
        <f>IF(marketing_campaign[[#This Row],[Income]]&gt;=Sheet21!B1122,"high_income","low_income")</f>
        <v>high_income</v>
      </c>
      <c r="K1072">
        <v>1</v>
      </c>
      <c r="L1072">
        <v>0</v>
      </c>
      <c r="M1072" s="1">
        <v>41784</v>
      </c>
      <c r="N1072">
        <v>78</v>
      </c>
      <c r="O1072" t="str" cm="1">
        <f t="array" ref="O1072">_xlfn.IFS(AND(marketing_campaign[[#This Row],[Recency]]&gt;=0,marketing_campaign[[#This Row],[Recency]]&lt;=14),"Early Recency",AND(marketing_campaign[[#This Row],[Recency]]&gt;=15,marketing_campaign[[#This Row],[Recency]]&lt;=31),"Mid-Recency",marketing_campaign[[#This Row],[Recency]]&gt;=32,"high Recency")</f>
        <v>high Recency</v>
      </c>
      <c r="P1072">
        <v>26</v>
      </c>
      <c r="Q1072">
        <v>0</v>
      </c>
      <c r="R1072">
        <v>15</v>
      </c>
      <c r="S1072">
        <v>2</v>
      </c>
      <c r="T1072">
        <v>1</v>
      </c>
      <c r="U1072">
        <v>2</v>
      </c>
      <c r="V1072">
        <f>marketing_campaign[[#This Row],[MntGoldProds]]+marketing_campaign[[#This Row],[MntSweetProducts]]+marketing_campaign[[#This Row],[MntFishProducts]]+marketing_campaign[[#This Row],[MntMeatProducts]]+marketing_campaign[[#This Row],[MntFruits]]+marketing_campaign[[#This Row],[MntWines]]</f>
        <v>46</v>
      </c>
      <c r="W1072">
        <v>2</v>
      </c>
      <c r="X1072">
        <v>3</v>
      </c>
      <c r="Y1072">
        <v>0</v>
      </c>
      <c r="Z1072">
        <v>3</v>
      </c>
      <c r="AA1072">
        <f t="shared" si="33"/>
        <v>8</v>
      </c>
      <c r="AB1072" t="str" cm="1">
        <f t="array" ref="AB1072">_xlfn.IFS(AND(AA1072&gt;=0,AA1072&lt;=15),"low purchase",AND(AA1072&gt;=16,AA1072&lt;=30),"mid purchase",AA1072&gt;=31,"high purchase")</f>
        <v>low purchase</v>
      </c>
      <c r="AC1072">
        <v>8</v>
      </c>
      <c r="AD1072" t="str">
        <f>IF(marketing_campaign[[#This Row],[NumWebVisitsMonth]]&gt;=5.3,"higher_webvists","lower_webvisits")</f>
        <v>higher_webvists</v>
      </c>
      <c r="AE1072">
        <v>0</v>
      </c>
      <c r="AF1072">
        <v>0</v>
      </c>
      <c r="AG1072">
        <v>0</v>
      </c>
      <c r="AH1072">
        <v>0</v>
      </c>
      <c r="AI1072">
        <v>0</v>
      </c>
      <c r="AJ1072">
        <v>0</v>
      </c>
      <c r="AK1072">
        <v>3</v>
      </c>
      <c r="AL1072">
        <v>11</v>
      </c>
      <c r="AM1072">
        <v>0</v>
      </c>
      <c r="AN1072">
        <f>marketing_campaign[[#This Row],[AcceptedCmp2]]+marketing_campaign[[#This Row],[AcceptedCmp1]]+marketing_campaign[[#This Row],[AcceptedCmp5]]+marketing_campaign[[#This Row],[AcceptedCmp4]]+marketing_campaign[[#This Row],[AcceptedCmp3]]+marketing_campaign[[#This Row],[Response]]</f>
        <v>0</v>
      </c>
      <c r="AO1072" t="str" cm="1">
        <f t="array" ref="AO107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73" spans="1:41" x14ac:dyDescent="0.35">
      <c r="A1073">
        <v>11112</v>
      </c>
      <c r="B1073">
        <v>1966</v>
      </c>
      <c r="C1073">
        <f t="shared" ca="1" si="32"/>
        <v>60</v>
      </c>
      <c r="D1073" t="str" cm="1">
        <f t="array" aca="1" ref="D107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73" t="s">
        <v>29</v>
      </c>
      <c r="F1073" t="s">
        <v>31</v>
      </c>
      <c r="G1073" cm="1">
        <f t="array" ref="G1073">_xlfn.IFS(marketing_campaign[[#This Row],[Marital_Status]]="Single",K1073+L1073+1,marketing_campaign[[#This Row],[Marital_Status]]="Together",K1073+L1073+2,marketing_campaign[[#This Row],[Marital_Status]]="Alone",K1073+L1073+1,marketing_campaign[[#This Row],[Marital_Status]]="Married",K1073+L1073+2,marketing_campaign[[#This Row],[Marital_Status]]="Divorced",K1073+L1073+1,marketing_campaign[[#This Row],[Marital_Status]]="YOLO",K1073+L1073+1,marketing_campaign[[#This Row],[Marital_Status]]="Absurd",K1073+L1073+1,marketing_campaign[[#This Row],[Marital_Status]]="Widow",K1073+L1073+1)</f>
        <v>3</v>
      </c>
      <c r="H1073" t="str" cm="1">
        <f t="array" ref="H1073">_xlfn.IFS(marketing_campaign[[#This Row],[Family_size]]=1,"Family_with_one_child",marketing_campaign[[#This Row],[Family_size]]&gt;1,"Family_with_more_children")</f>
        <v>Family_with_more_children</v>
      </c>
      <c r="I1073">
        <v>70713</v>
      </c>
      <c r="J1073" t="str">
        <f>IF(marketing_campaign[[#This Row],[Income]]&gt;=Sheet21!B1123,"high_income","low_income")</f>
        <v>high_income</v>
      </c>
      <c r="K1073">
        <v>0</v>
      </c>
      <c r="L1073">
        <v>1</v>
      </c>
      <c r="M1073" s="1">
        <v>41246</v>
      </c>
      <c r="N1073">
        <v>23</v>
      </c>
      <c r="O1073" t="str" cm="1">
        <f t="array" ref="O1073">_xlfn.IFS(AND(marketing_campaign[[#This Row],[Recency]]&gt;=0,marketing_campaign[[#This Row],[Recency]]&lt;=14),"Early Recency",AND(marketing_campaign[[#This Row],[Recency]]&gt;=15,marketing_campaign[[#This Row],[Recency]]&lt;=31),"Mid-Recency",marketing_campaign[[#This Row],[Recency]]&gt;=32,"high Recency")</f>
        <v>Mid-Recency</v>
      </c>
      <c r="P1073">
        <v>736</v>
      </c>
      <c r="Q1073">
        <v>114</v>
      </c>
      <c r="R1073">
        <v>279</v>
      </c>
      <c r="S1073">
        <v>82</v>
      </c>
      <c r="T1073">
        <v>76</v>
      </c>
      <c r="U1073">
        <v>190</v>
      </c>
      <c r="V1073">
        <f>marketing_campaign[[#This Row],[MntGoldProds]]+marketing_campaign[[#This Row],[MntSweetProducts]]+marketing_campaign[[#This Row],[MntFishProducts]]+marketing_campaign[[#This Row],[MntMeatProducts]]+marketing_campaign[[#This Row],[MntFruits]]+marketing_campaign[[#This Row],[MntWines]]</f>
        <v>1477</v>
      </c>
      <c r="W1073">
        <v>6</v>
      </c>
      <c r="X1073">
        <v>5</v>
      </c>
      <c r="Y1073">
        <v>6</v>
      </c>
      <c r="Z1073">
        <v>8</v>
      </c>
      <c r="AA1073">
        <f t="shared" si="33"/>
        <v>25</v>
      </c>
      <c r="AB1073" t="str" cm="1">
        <f t="array" ref="AB1073">_xlfn.IFS(AND(AA1073&gt;=0,AA1073&lt;=15),"low purchase",AND(AA1073&gt;=16,AA1073&lt;=30),"mid purchase",AA1073&gt;=31,"high purchase")</f>
        <v>mid purchase</v>
      </c>
      <c r="AC1073">
        <v>3</v>
      </c>
      <c r="AD1073" t="str">
        <f>IF(marketing_campaign[[#This Row],[NumWebVisitsMonth]]&gt;=5.3,"higher_webvists","lower_webvisits")</f>
        <v>lower_webvisits</v>
      </c>
      <c r="AE1073">
        <v>0</v>
      </c>
      <c r="AF1073">
        <v>0</v>
      </c>
      <c r="AG1073">
        <v>0</v>
      </c>
      <c r="AH1073">
        <v>0</v>
      </c>
      <c r="AI1073">
        <v>0</v>
      </c>
      <c r="AJ1073">
        <v>0</v>
      </c>
      <c r="AK1073">
        <v>3</v>
      </c>
      <c r="AL1073">
        <v>11</v>
      </c>
      <c r="AM1073">
        <v>0</v>
      </c>
      <c r="AN1073">
        <f>marketing_campaign[[#This Row],[AcceptedCmp2]]+marketing_campaign[[#This Row],[AcceptedCmp1]]+marketing_campaign[[#This Row],[AcceptedCmp5]]+marketing_campaign[[#This Row],[AcceptedCmp4]]+marketing_campaign[[#This Row],[AcceptedCmp3]]+marketing_campaign[[#This Row],[Response]]</f>
        <v>0</v>
      </c>
      <c r="AO1073" t="str" cm="1">
        <f t="array" ref="AO107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74" spans="1:41" x14ac:dyDescent="0.35">
      <c r="A1074">
        <v>3807</v>
      </c>
      <c r="B1074">
        <v>1955</v>
      </c>
      <c r="C1074">
        <f t="shared" ca="1" si="32"/>
        <v>71</v>
      </c>
      <c r="D1074" t="str" cm="1">
        <f t="array" aca="1" ref="D107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74" t="s">
        <v>29</v>
      </c>
      <c r="F1074" t="s">
        <v>31</v>
      </c>
      <c r="G1074" cm="1">
        <f t="array" ref="G1074">_xlfn.IFS(marketing_campaign[[#This Row],[Marital_Status]]="Single",K1074+L1074+1,marketing_campaign[[#This Row],[Marital_Status]]="Together",K1074+L1074+2,marketing_campaign[[#This Row],[Marital_Status]]="Alone",K1074+L1074+1,marketing_campaign[[#This Row],[Marital_Status]]="Married",K1074+L1074+2,marketing_campaign[[#This Row],[Marital_Status]]="Divorced",K1074+L1074+1,marketing_campaign[[#This Row],[Marital_Status]]="YOLO",K1074+L1074+1,marketing_campaign[[#This Row],[Marital_Status]]="Absurd",K1074+L1074+1,marketing_campaign[[#This Row],[Marital_Status]]="Widow",K1074+L1074+1)</f>
        <v>3</v>
      </c>
      <c r="H1074" t="str" cm="1">
        <f t="array" ref="H1074">_xlfn.IFS(marketing_campaign[[#This Row],[Family_size]]=1,"Family_with_one_child",marketing_campaign[[#This Row],[Family_size]]&gt;1,"Family_with_more_children")</f>
        <v>Family_with_more_children</v>
      </c>
      <c r="I1074">
        <v>59925</v>
      </c>
      <c r="J1074" t="str">
        <f>IF(marketing_campaign[[#This Row],[Income]]&gt;=Sheet21!B1124,"high_income","low_income")</f>
        <v>high_income</v>
      </c>
      <c r="K1074">
        <v>0</v>
      </c>
      <c r="L1074">
        <v>1</v>
      </c>
      <c r="M1074" s="1">
        <v>41243</v>
      </c>
      <c r="N1074">
        <v>83</v>
      </c>
      <c r="O1074" t="str" cm="1">
        <f t="array" ref="O1074">_xlfn.IFS(AND(marketing_campaign[[#This Row],[Recency]]&gt;=0,marketing_campaign[[#This Row],[Recency]]&lt;=14),"Early Recency",AND(marketing_campaign[[#This Row],[Recency]]&gt;=15,marketing_campaign[[#This Row],[Recency]]&lt;=31),"Mid-Recency",marketing_campaign[[#This Row],[Recency]]&gt;=32,"high Recency")</f>
        <v>high Recency</v>
      </c>
      <c r="P1074">
        <v>473</v>
      </c>
      <c r="Q1074">
        <v>21</v>
      </c>
      <c r="R1074">
        <v>176</v>
      </c>
      <c r="S1074">
        <v>19</v>
      </c>
      <c r="T1074">
        <v>21</v>
      </c>
      <c r="U1074">
        <v>56</v>
      </c>
      <c r="V1074">
        <f>marketing_campaign[[#This Row],[MntGoldProds]]+marketing_campaign[[#This Row],[MntSweetProducts]]+marketing_campaign[[#This Row],[MntFishProducts]]+marketing_campaign[[#This Row],[MntMeatProducts]]+marketing_campaign[[#This Row],[MntFruits]]+marketing_campaign[[#This Row],[MntWines]]</f>
        <v>766</v>
      </c>
      <c r="W1074">
        <v>3</v>
      </c>
      <c r="X1074">
        <v>9</v>
      </c>
      <c r="Y1074">
        <v>2</v>
      </c>
      <c r="Z1074">
        <v>9</v>
      </c>
      <c r="AA1074">
        <f t="shared" si="33"/>
        <v>23</v>
      </c>
      <c r="AB1074" t="str" cm="1">
        <f t="array" ref="AB1074">_xlfn.IFS(AND(AA1074&gt;=0,AA1074&lt;=15),"low purchase",AND(AA1074&gt;=16,AA1074&lt;=30),"mid purchase",AA1074&gt;=31,"high purchase")</f>
        <v>mid purchase</v>
      </c>
      <c r="AC1074">
        <v>6</v>
      </c>
      <c r="AD1074" t="str">
        <f>IF(marketing_campaign[[#This Row],[NumWebVisitsMonth]]&gt;=5.3,"higher_webvists","lower_webvisits")</f>
        <v>higher_webvists</v>
      </c>
      <c r="AE1074">
        <v>0</v>
      </c>
      <c r="AF1074">
        <v>0</v>
      </c>
      <c r="AG1074">
        <v>0</v>
      </c>
      <c r="AH1074">
        <v>0</v>
      </c>
      <c r="AI1074">
        <v>0</v>
      </c>
      <c r="AJ1074">
        <v>0</v>
      </c>
      <c r="AK1074">
        <v>3</v>
      </c>
      <c r="AL1074">
        <v>11</v>
      </c>
      <c r="AM1074">
        <v>0</v>
      </c>
      <c r="AN1074">
        <f>marketing_campaign[[#This Row],[AcceptedCmp2]]+marketing_campaign[[#This Row],[AcceptedCmp1]]+marketing_campaign[[#This Row],[AcceptedCmp5]]+marketing_campaign[[#This Row],[AcceptedCmp4]]+marketing_campaign[[#This Row],[AcceptedCmp3]]+marketing_campaign[[#This Row],[Response]]</f>
        <v>0</v>
      </c>
      <c r="AO1074" t="str" cm="1">
        <f t="array" ref="AO107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75" spans="1:41" x14ac:dyDescent="0.35">
      <c r="A1075">
        <v>9197</v>
      </c>
      <c r="B1075">
        <v>1953</v>
      </c>
      <c r="C1075">
        <f t="shared" ca="1" si="32"/>
        <v>73</v>
      </c>
      <c r="D1075" t="str" cm="1">
        <f t="array" aca="1" ref="D107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75" t="s">
        <v>29</v>
      </c>
      <c r="F1075" t="s">
        <v>33</v>
      </c>
      <c r="G1075" cm="1">
        <f t="array" ref="G1075">_xlfn.IFS(marketing_campaign[[#This Row],[Marital_Status]]="Single",K1075+L1075+1,marketing_campaign[[#This Row],[Marital_Status]]="Together",K1075+L1075+2,marketing_campaign[[#This Row],[Marital_Status]]="Alone",K1075+L1075+1,marketing_campaign[[#This Row],[Marital_Status]]="Married",K1075+L1075+2,marketing_campaign[[#This Row],[Marital_Status]]="Divorced",K1075+L1075+1,marketing_campaign[[#This Row],[Marital_Status]]="YOLO",K1075+L1075+1,marketing_campaign[[#This Row],[Marital_Status]]="Absurd",K1075+L1075+1,marketing_campaign[[#This Row],[Marital_Status]]="Widow",K1075+L1075+1)</f>
        <v>3</v>
      </c>
      <c r="H1075" t="str" cm="1">
        <f t="array" ref="H1075">_xlfn.IFS(marketing_campaign[[#This Row],[Family_size]]=1,"Family_with_one_child",marketing_campaign[[#This Row],[Family_size]]&gt;1,"Family_with_more_children")</f>
        <v>Family_with_more_children</v>
      </c>
      <c r="I1075">
        <v>39722</v>
      </c>
      <c r="J1075" t="str">
        <f>IF(marketing_campaign[[#This Row],[Income]]&gt;=Sheet21!B1125,"high_income","low_income")</f>
        <v>high_income</v>
      </c>
      <c r="K1075">
        <v>0</v>
      </c>
      <c r="L1075">
        <v>1</v>
      </c>
      <c r="M1075" s="1">
        <v>41694</v>
      </c>
      <c r="N1075">
        <v>92</v>
      </c>
      <c r="O1075" t="str" cm="1">
        <f t="array" ref="O1075">_xlfn.IFS(AND(marketing_campaign[[#This Row],[Recency]]&gt;=0,marketing_campaign[[#This Row],[Recency]]&lt;=14),"Early Recency",AND(marketing_campaign[[#This Row],[Recency]]&gt;=15,marketing_campaign[[#This Row],[Recency]]&lt;=31),"Mid-Recency",marketing_campaign[[#This Row],[Recency]]&gt;=32,"high Recency")</f>
        <v>high Recency</v>
      </c>
      <c r="P1075">
        <v>32</v>
      </c>
      <c r="Q1075">
        <v>0</v>
      </c>
      <c r="R1075">
        <v>5</v>
      </c>
      <c r="S1075">
        <v>2</v>
      </c>
      <c r="T1075">
        <v>0</v>
      </c>
      <c r="U1075">
        <v>8</v>
      </c>
      <c r="V1075">
        <f>marketing_campaign[[#This Row],[MntGoldProds]]+marketing_campaign[[#This Row],[MntSweetProducts]]+marketing_campaign[[#This Row],[MntFishProducts]]+marketing_campaign[[#This Row],[MntMeatProducts]]+marketing_campaign[[#This Row],[MntFruits]]+marketing_campaign[[#This Row],[MntWines]]</f>
        <v>47</v>
      </c>
      <c r="W1075">
        <v>2</v>
      </c>
      <c r="X1075">
        <v>2</v>
      </c>
      <c r="Y1075">
        <v>0</v>
      </c>
      <c r="Z1075">
        <v>3</v>
      </c>
      <c r="AA1075">
        <f t="shared" si="33"/>
        <v>7</v>
      </c>
      <c r="AB1075" t="str" cm="1">
        <f t="array" ref="AB1075">_xlfn.IFS(AND(AA1075&gt;=0,AA1075&lt;=15),"low purchase",AND(AA1075&gt;=16,AA1075&lt;=30),"mid purchase",AA1075&gt;=31,"high purchase")</f>
        <v>low purchase</v>
      </c>
      <c r="AC1075">
        <v>5</v>
      </c>
      <c r="AD1075" t="str">
        <f>IF(marketing_campaign[[#This Row],[NumWebVisitsMonth]]&gt;=5.3,"higher_webvists","lower_webvisits")</f>
        <v>lower_webvisits</v>
      </c>
      <c r="AE1075">
        <v>0</v>
      </c>
      <c r="AF1075">
        <v>0</v>
      </c>
      <c r="AG1075">
        <v>0</v>
      </c>
      <c r="AH1075">
        <v>0</v>
      </c>
      <c r="AI1075">
        <v>0</v>
      </c>
      <c r="AJ1075">
        <v>0</v>
      </c>
      <c r="AK1075">
        <v>3</v>
      </c>
      <c r="AL1075">
        <v>11</v>
      </c>
      <c r="AM1075">
        <v>0</v>
      </c>
      <c r="AN1075">
        <f>marketing_campaign[[#This Row],[AcceptedCmp2]]+marketing_campaign[[#This Row],[AcceptedCmp1]]+marketing_campaign[[#This Row],[AcceptedCmp5]]+marketing_campaign[[#This Row],[AcceptedCmp4]]+marketing_campaign[[#This Row],[AcceptedCmp3]]+marketing_campaign[[#This Row],[Response]]</f>
        <v>0</v>
      </c>
      <c r="AO1075" t="str" cm="1">
        <f t="array" ref="AO107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76" spans="1:41" x14ac:dyDescent="0.35">
      <c r="A1076">
        <v>10832</v>
      </c>
      <c r="B1076">
        <v>1958</v>
      </c>
      <c r="C1076">
        <f t="shared" ca="1" si="32"/>
        <v>68</v>
      </c>
      <c r="D1076" t="str" cm="1">
        <f t="array" aca="1" ref="D107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76" t="s">
        <v>29</v>
      </c>
      <c r="F1076" t="s">
        <v>31</v>
      </c>
      <c r="G1076" cm="1">
        <f t="array" ref="G1076">_xlfn.IFS(marketing_campaign[[#This Row],[Marital_Status]]="Single",K1076+L1076+1,marketing_campaign[[#This Row],[Marital_Status]]="Together",K1076+L1076+2,marketing_campaign[[#This Row],[Marital_Status]]="Alone",K1076+L1076+1,marketing_campaign[[#This Row],[Marital_Status]]="Married",K1076+L1076+2,marketing_campaign[[#This Row],[Marital_Status]]="Divorced",K1076+L1076+1,marketing_campaign[[#This Row],[Marital_Status]]="YOLO",K1076+L1076+1,marketing_campaign[[#This Row],[Marital_Status]]="Absurd",K1076+L1076+1,marketing_campaign[[#This Row],[Marital_Status]]="Widow",K1076+L1076+1)</f>
        <v>2</v>
      </c>
      <c r="H1076" t="str" cm="1">
        <f t="array" ref="H1076">_xlfn.IFS(marketing_campaign[[#This Row],[Family_size]]=1,"Family_with_one_child",marketing_campaign[[#This Row],[Family_size]]&gt;1,"Family_with_more_children")</f>
        <v>Family_with_more_children</v>
      </c>
      <c r="I1076">
        <v>46610</v>
      </c>
      <c r="J1076" t="str">
        <f>IF(marketing_campaign[[#This Row],[Income]]&gt;=Sheet21!B1126,"high_income","low_income")</f>
        <v>high_income</v>
      </c>
      <c r="K1076">
        <v>0</v>
      </c>
      <c r="L1076">
        <v>0</v>
      </c>
      <c r="M1076" s="1">
        <v>41473</v>
      </c>
      <c r="N1076">
        <v>4</v>
      </c>
      <c r="O1076" t="str" cm="1">
        <f t="array" ref="O1076">_xlfn.IFS(AND(marketing_campaign[[#This Row],[Recency]]&gt;=0,marketing_campaign[[#This Row],[Recency]]&lt;=14),"Early Recency",AND(marketing_campaign[[#This Row],[Recency]]&gt;=15,marketing_campaign[[#This Row],[Recency]]&lt;=31),"Mid-Recency",marketing_campaign[[#This Row],[Recency]]&gt;=32,"high Recency")</f>
        <v>Early Recency</v>
      </c>
      <c r="P1076">
        <v>288</v>
      </c>
      <c r="Q1076">
        <v>10</v>
      </c>
      <c r="R1076">
        <v>30</v>
      </c>
      <c r="S1076">
        <v>4</v>
      </c>
      <c r="T1076">
        <v>10</v>
      </c>
      <c r="U1076">
        <v>125</v>
      </c>
      <c r="V1076">
        <f>marketing_campaign[[#This Row],[MntGoldProds]]+marketing_campaign[[#This Row],[MntSweetProducts]]+marketing_campaign[[#This Row],[MntFishProducts]]+marketing_campaign[[#This Row],[MntMeatProducts]]+marketing_campaign[[#This Row],[MntFruits]]+marketing_campaign[[#This Row],[MntWines]]</f>
        <v>467</v>
      </c>
      <c r="W1076">
        <v>1</v>
      </c>
      <c r="X1076">
        <v>6</v>
      </c>
      <c r="Y1076">
        <v>1</v>
      </c>
      <c r="Z1076">
        <v>6</v>
      </c>
      <c r="AA1076">
        <f t="shared" si="33"/>
        <v>14</v>
      </c>
      <c r="AB1076" t="str" cm="1">
        <f t="array" ref="AB1076">_xlfn.IFS(AND(AA1076&gt;=0,AA1076&lt;=15),"low purchase",AND(AA1076&gt;=16,AA1076&lt;=30),"mid purchase",AA1076&gt;=31,"high purchase")</f>
        <v>low purchase</v>
      </c>
      <c r="AC1076">
        <v>6</v>
      </c>
      <c r="AD1076" t="str">
        <f>IF(marketing_campaign[[#This Row],[NumWebVisitsMonth]]&gt;=5.3,"higher_webvists","lower_webvisits")</f>
        <v>higher_webvists</v>
      </c>
      <c r="AE1076">
        <v>0</v>
      </c>
      <c r="AF1076">
        <v>0</v>
      </c>
      <c r="AG1076">
        <v>0</v>
      </c>
      <c r="AH1076">
        <v>0</v>
      </c>
      <c r="AI1076">
        <v>0</v>
      </c>
      <c r="AJ1076">
        <v>0</v>
      </c>
      <c r="AK1076">
        <v>3</v>
      </c>
      <c r="AL1076">
        <v>11</v>
      </c>
      <c r="AM1076">
        <v>0</v>
      </c>
      <c r="AN1076">
        <f>marketing_campaign[[#This Row],[AcceptedCmp2]]+marketing_campaign[[#This Row],[AcceptedCmp1]]+marketing_campaign[[#This Row],[AcceptedCmp5]]+marketing_campaign[[#This Row],[AcceptedCmp4]]+marketing_campaign[[#This Row],[AcceptedCmp3]]+marketing_campaign[[#This Row],[Response]]</f>
        <v>0</v>
      </c>
      <c r="AO1076" t="str" cm="1">
        <f t="array" ref="AO107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77" spans="1:41" x14ac:dyDescent="0.35">
      <c r="A1077">
        <v>6421</v>
      </c>
      <c r="B1077">
        <v>1961</v>
      </c>
      <c r="C1077">
        <f t="shared" ca="1" si="32"/>
        <v>65</v>
      </c>
      <c r="D1077" t="str" cm="1">
        <f t="array" aca="1" ref="D107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77" t="s">
        <v>29</v>
      </c>
      <c r="F1077" t="s">
        <v>31</v>
      </c>
      <c r="G1077" cm="1">
        <f t="array" ref="G1077">_xlfn.IFS(marketing_campaign[[#This Row],[Marital_Status]]="Single",K1077+L1077+1,marketing_campaign[[#This Row],[Marital_Status]]="Together",K1077+L1077+2,marketing_campaign[[#This Row],[Marital_Status]]="Alone",K1077+L1077+1,marketing_campaign[[#This Row],[Marital_Status]]="Married",K1077+L1077+2,marketing_campaign[[#This Row],[Marital_Status]]="Divorced",K1077+L1077+1,marketing_campaign[[#This Row],[Marital_Status]]="YOLO",K1077+L1077+1,marketing_campaign[[#This Row],[Marital_Status]]="Absurd",K1077+L1077+1,marketing_campaign[[#This Row],[Marital_Status]]="Widow",K1077+L1077+1)</f>
        <v>2</v>
      </c>
      <c r="H1077" t="str" cm="1">
        <f t="array" ref="H1077">_xlfn.IFS(marketing_campaign[[#This Row],[Family_size]]=1,"Family_with_one_child",marketing_campaign[[#This Row],[Family_size]]&gt;1,"Family_with_more_children")</f>
        <v>Family_with_more_children</v>
      </c>
      <c r="I1077">
        <v>88347</v>
      </c>
      <c r="J1077" t="str">
        <f>IF(marketing_campaign[[#This Row],[Income]]&gt;=Sheet21!B1127,"high_income","low_income")</f>
        <v>high_income</v>
      </c>
      <c r="K1077">
        <v>0</v>
      </c>
      <c r="L1077">
        <v>0</v>
      </c>
      <c r="M1077" s="1">
        <v>41458</v>
      </c>
      <c r="N1077">
        <v>32</v>
      </c>
      <c r="O1077" t="str" cm="1">
        <f t="array" ref="O1077">_xlfn.IFS(AND(marketing_campaign[[#This Row],[Recency]]&gt;=0,marketing_campaign[[#This Row],[Recency]]&lt;=14),"Early Recency",AND(marketing_campaign[[#This Row],[Recency]]&gt;=15,marketing_campaign[[#This Row],[Recency]]&lt;=31),"Mid-Recency",marketing_campaign[[#This Row],[Recency]]&gt;=32,"high Recency")</f>
        <v>high Recency</v>
      </c>
      <c r="P1077">
        <v>1050</v>
      </c>
      <c r="Q1077">
        <v>178</v>
      </c>
      <c r="R1077">
        <v>555</v>
      </c>
      <c r="S1077">
        <v>77</v>
      </c>
      <c r="T1077">
        <v>138</v>
      </c>
      <c r="U1077">
        <v>118</v>
      </c>
      <c r="V1077">
        <f>marketing_campaign[[#This Row],[MntGoldProds]]+marketing_campaign[[#This Row],[MntSweetProducts]]+marketing_campaign[[#This Row],[MntFishProducts]]+marketing_campaign[[#This Row],[MntMeatProducts]]+marketing_campaign[[#This Row],[MntFruits]]+marketing_campaign[[#This Row],[MntWines]]</f>
        <v>2116</v>
      </c>
      <c r="W1077">
        <v>1</v>
      </c>
      <c r="X1077">
        <v>4</v>
      </c>
      <c r="Y1077">
        <v>7</v>
      </c>
      <c r="Z1077">
        <v>9</v>
      </c>
      <c r="AA1077">
        <f t="shared" si="33"/>
        <v>21</v>
      </c>
      <c r="AB1077" t="str" cm="1">
        <f t="array" ref="AB1077">_xlfn.IFS(AND(AA1077&gt;=0,AA1077&lt;=15),"low purchase",AND(AA1077&gt;=16,AA1077&lt;=30),"mid purchase",AA1077&gt;=31,"high purchase")</f>
        <v>mid purchase</v>
      </c>
      <c r="AC1077">
        <v>1</v>
      </c>
      <c r="AD1077" t="str">
        <f>IF(marketing_campaign[[#This Row],[NumWebVisitsMonth]]&gt;=5.3,"higher_webvists","lower_webvisits")</f>
        <v>lower_webvisits</v>
      </c>
      <c r="AE1077">
        <v>0</v>
      </c>
      <c r="AF1077">
        <v>0</v>
      </c>
      <c r="AG1077">
        <v>0</v>
      </c>
      <c r="AH1077">
        <v>1</v>
      </c>
      <c r="AI1077">
        <v>0</v>
      </c>
      <c r="AJ1077">
        <v>0</v>
      </c>
      <c r="AK1077">
        <v>3</v>
      </c>
      <c r="AL1077">
        <v>11</v>
      </c>
      <c r="AM1077">
        <v>0</v>
      </c>
      <c r="AN1077">
        <f>marketing_campaign[[#This Row],[AcceptedCmp2]]+marketing_campaign[[#This Row],[AcceptedCmp1]]+marketing_campaign[[#This Row],[AcceptedCmp5]]+marketing_campaign[[#This Row],[AcceptedCmp4]]+marketing_campaign[[#This Row],[AcceptedCmp3]]+marketing_campaign[[#This Row],[Response]]</f>
        <v>1</v>
      </c>
      <c r="AO1077" t="str" cm="1">
        <f t="array" ref="AO107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078" spans="1:41" x14ac:dyDescent="0.35">
      <c r="A1078">
        <v>4207</v>
      </c>
      <c r="B1078">
        <v>1981</v>
      </c>
      <c r="C1078">
        <f t="shared" ca="1" si="32"/>
        <v>45</v>
      </c>
      <c r="D1078" t="str" cm="1">
        <f t="array" aca="1" ref="D107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078" t="s">
        <v>32</v>
      </c>
      <c r="F1078" t="s">
        <v>33</v>
      </c>
      <c r="G1078" cm="1">
        <f t="array" ref="G1078">_xlfn.IFS(marketing_campaign[[#This Row],[Marital_Status]]="Single",K1078+L1078+1,marketing_campaign[[#This Row],[Marital_Status]]="Together",K1078+L1078+2,marketing_campaign[[#This Row],[Marital_Status]]="Alone",K1078+L1078+1,marketing_campaign[[#This Row],[Marital_Status]]="Married",K1078+L1078+2,marketing_campaign[[#This Row],[Marital_Status]]="Divorced",K1078+L1078+1,marketing_campaign[[#This Row],[Marital_Status]]="YOLO",K1078+L1078+1,marketing_campaign[[#This Row],[Marital_Status]]="Absurd",K1078+L1078+1,marketing_campaign[[#This Row],[Marital_Status]]="Widow",K1078+L1078+1)</f>
        <v>2</v>
      </c>
      <c r="H1078" t="str" cm="1">
        <f t="array" ref="H1078">_xlfn.IFS(marketing_campaign[[#This Row],[Family_size]]=1,"Family_with_one_child",marketing_campaign[[#This Row],[Family_size]]&gt;1,"Family_with_more_children")</f>
        <v>Family_with_more_children</v>
      </c>
      <c r="I1078">
        <v>87171</v>
      </c>
      <c r="J1078" t="str">
        <f>IF(marketing_campaign[[#This Row],[Income]]&gt;=Sheet21!B1128,"high_income","low_income")</f>
        <v>high_income</v>
      </c>
      <c r="K1078">
        <v>0</v>
      </c>
      <c r="L1078">
        <v>0</v>
      </c>
      <c r="M1078" s="1">
        <v>41395</v>
      </c>
      <c r="N1078">
        <v>27</v>
      </c>
      <c r="O1078" t="str" cm="1">
        <f t="array" ref="O1078">_xlfn.IFS(AND(marketing_campaign[[#This Row],[Recency]]&gt;=0,marketing_campaign[[#This Row],[Recency]]&lt;=14),"Early Recency",AND(marketing_campaign[[#This Row],[Recency]]&gt;=15,marketing_campaign[[#This Row],[Recency]]&lt;=31),"Mid-Recency",marketing_campaign[[#This Row],[Recency]]&gt;=32,"high Recency")</f>
        <v>Mid-Recency</v>
      </c>
      <c r="P1078">
        <v>1001</v>
      </c>
      <c r="Q1078">
        <v>44</v>
      </c>
      <c r="R1078">
        <v>107</v>
      </c>
      <c r="S1078">
        <v>58</v>
      </c>
      <c r="T1078">
        <v>44</v>
      </c>
      <c r="U1078">
        <v>44</v>
      </c>
      <c r="V1078">
        <f>marketing_campaign[[#This Row],[MntGoldProds]]+marketing_campaign[[#This Row],[MntSweetProducts]]+marketing_campaign[[#This Row],[MntFishProducts]]+marketing_campaign[[#This Row],[MntMeatProducts]]+marketing_campaign[[#This Row],[MntFruits]]+marketing_campaign[[#This Row],[MntWines]]</f>
        <v>1298</v>
      </c>
      <c r="W1078">
        <v>1</v>
      </c>
      <c r="X1078">
        <v>6</v>
      </c>
      <c r="Y1078">
        <v>7</v>
      </c>
      <c r="Z1078">
        <v>11</v>
      </c>
      <c r="AA1078">
        <f t="shared" si="33"/>
        <v>25</v>
      </c>
      <c r="AB1078" t="str" cm="1">
        <f t="array" ref="AB1078">_xlfn.IFS(AND(AA1078&gt;=0,AA1078&lt;=15),"low purchase",AND(AA1078&gt;=16,AA1078&lt;=30),"mid purchase",AA1078&gt;=31,"high purchase")</f>
        <v>mid purchase</v>
      </c>
      <c r="AC1078">
        <v>2</v>
      </c>
      <c r="AD1078" t="str">
        <f>IF(marketing_campaign[[#This Row],[NumWebVisitsMonth]]&gt;=5.3,"higher_webvists","lower_webvisits")</f>
        <v>lower_webvisits</v>
      </c>
      <c r="AE1078">
        <v>1</v>
      </c>
      <c r="AF1078">
        <v>0</v>
      </c>
      <c r="AG1078">
        <v>1</v>
      </c>
      <c r="AH1078">
        <v>0</v>
      </c>
      <c r="AI1078">
        <v>0</v>
      </c>
      <c r="AJ1078">
        <v>0</v>
      </c>
      <c r="AK1078">
        <v>3</v>
      </c>
      <c r="AL1078">
        <v>11</v>
      </c>
      <c r="AM1078">
        <v>0</v>
      </c>
      <c r="AN1078">
        <f>marketing_campaign[[#This Row],[AcceptedCmp2]]+marketing_campaign[[#This Row],[AcceptedCmp1]]+marketing_campaign[[#This Row],[AcceptedCmp5]]+marketing_campaign[[#This Row],[AcceptedCmp4]]+marketing_campaign[[#This Row],[AcceptedCmp3]]+marketing_campaign[[#This Row],[Response]]</f>
        <v>2</v>
      </c>
      <c r="AO1078" t="str" cm="1">
        <f t="array" ref="AO107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079" spans="1:41" x14ac:dyDescent="0.35">
      <c r="A1079">
        <v>577</v>
      </c>
      <c r="B1079">
        <v>1976</v>
      </c>
      <c r="C1079">
        <f t="shared" ca="1" si="32"/>
        <v>50</v>
      </c>
      <c r="D1079" t="str" cm="1">
        <f t="array" aca="1" ref="D107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79" t="s">
        <v>37</v>
      </c>
      <c r="F1079" t="s">
        <v>31</v>
      </c>
      <c r="G1079" cm="1">
        <f t="array" ref="G1079">_xlfn.IFS(marketing_campaign[[#This Row],[Marital_Status]]="Single",K1079+L1079+1,marketing_campaign[[#This Row],[Marital_Status]]="Together",K1079+L1079+2,marketing_campaign[[#This Row],[Marital_Status]]="Alone",K1079+L1079+1,marketing_campaign[[#This Row],[Marital_Status]]="Married",K1079+L1079+2,marketing_campaign[[#This Row],[Marital_Status]]="Divorced",K1079+L1079+1,marketing_campaign[[#This Row],[Marital_Status]]="YOLO",K1079+L1079+1,marketing_campaign[[#This Row],[Marital_Status]]="Absurd",K1079+L1079+1,marketing_campaign[[#This Row],[Marital_Status]]="Widow",K1079+L1079+1)</f>
        <v>4</v>
      </c>
      <c r="H1079" t="str" cm="1">
        <f t="array" ref="H1079">_xlfn.IFS(marketing_campaign[[#This Row],[Family_size]]=1,"Family_with_one_child",marketing_campaign[[#This Row],[Family_size]]&gt;1,"Family_with_more_children")</f>
        <v>Family_with_more_children</v>
      </c>
      <c r="I1079">
        <v>26907</v>
      </c>
      <c r="J1079" t="str">
        <f>IF(marketing_campaign[[#This Row],[Income]]&gt;=Sheet21!B1129,"high_income","low_income")</f>
        <v>high_income</v>
      </c>
      <c r="K1079">
        <v>1</v>
      </c>
      <c r="L1079">
        <v>1</v>
      </c>
      <c r="M1079" s="1">
        <v>41506</v>
      </c>
      <c r="N1079">
        <v>10</v>
      </c>
      <c r="O1079" t="str" cm="1">
        <f t="array" ref="O1079">_xlfn.IFS(AND(marketing_campaign[[#This Row],[Recency]]&gt;=0,marketing_campaign[[#This Row],[Recency]]&lt;=14),"Early Recency",AND(marketing_campaign[[#This Row],[Recency]]&gt;=15,marketing_campaign[[#This Row],[Recency]]&lt;=31),"Mid-Recency",marketing_campaign[[#This Row],[Recency]]&gt;=32,"high Recency")</f>
        <v>Early Recency</v>
      </c>
      <c r="P1079">
        <v>9</v>
      </c>
      <c r="Q1079">
        <v>1</v>
      </c>
      <c r="R1079">
        <v>7</v>
      </c>
      <c r="S1079">
        <v>0</v>
      </c>
      <c r="T1079">
        <v>3</v>
      </c>
      <c r="U1079">
        <v>2</v>
      </c>
      <c r="V1079">
        <f>marketing_campaign[[#This Row],[MntGoldProds]]+marketing_campaign[[#This Row],[MntSweetProducts]]+marketing_campaign[[#This Row],[MntFishProducts]]+marketing_campaign[[#This Row],[MntMeatProducts]]+marketing_campaign[[#This Row],[MntFruits]]+marketing_campaign[[#This Row],[MntWines]]</f>
        <v>22</v>
      </c>
      <c r="W1079">
        <v>2</v>
      </c>
      <c r="X1079">
        <v>1</v>
      </c>
      <c r="Y1079">
        <v>0</v>
      </c>
      <c r="Z1079">
        <v>3</v>
      </c>
      <c r="AA1079">
        <f t="shared" si="33"/>
        <v>6</v>
      </c>
      <c r="AB1079" t="str" cm="1">
        <f t="array" ref="AB1079">_xlfn.IFS(AND(AA1079&gt;=0,AA1079&lt;=15),"low purchase",AND(AA1079&gt;=16,AA1079&lt;=30),"mid purchase",AA1079&gt;=31,"high purchase")</f>
        <v>low purchase</v>
      </c>
      <c r="AC1079">
        <v>7</v>
      </c>
      <c r="AD1079" t="str">
        <f>IF(marketing_campaign[[#This Row],[NumWebVisitsMonth]]&gt;=5.3,"higher_webvists","lower_webvisits")</f>
        <v>higher_webvists</v>
      </c>
      <c r="AE1079">
        <v>0</v>
      </c>
      <c r="AF1079">
        <v>0</v>
      </c>
      <c r="AG1079">
        <v>0</v>
      </c>
      <c r="AH1079">
        <v>0</v>
      </c>
      <c r="AI1079">
        <v>0</v>
      </c>
      <c r="AJ1079">
        <v>0</v>
      </c>
      <c r="AK1079">
        <v>3</v>
      </c>
      <c r="AL1079">
        <v>11</v>
      </c>
      <c r="AM1079">
        <v>0</v>
      </c>
      <c r="AN1079">
        <f>marketing_campaign[[#This Row],[AcceptedCmp2]]+marketing_campaign[[#This Row],[AcceptedCmp1]]+marketing_campaign[[#This Row],[AcceptedCmp5]]+marketing_campaign[[#This Row],[AcceptedCmp4]]+marketing_campaign[[#This Row],[AcceptedCmp3]]+marketing_campaign[[#This Row],[Response]]</f>
        <v>0</v>
      </c>
      <c r="AO1079" t="str" cm="1">
        <f t="array" ref="AO107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80" spans="1:41" x14ac:dyDescent="0.35">
      <c r="A1080">
        <v>10855</v>
      </c>
      <c r="B1080">
        <v>1968</v>
      </c>
      <c r="C1080">
        <f t="shared" ca="1" si="32"/>
        <v>58</v>
      </c>
      <c r="D1080" t="str" cm="1">
        <f t="array" aca="1" ref="D108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80" t="s">
        <v>34</v>
      </c>
      <c r="F1080" t="s">
        <v>30</v>
      </c>
      <c r="G1080" cm="1">
        <f t="array" ref="G1080">_xlfn.IFS(marketing_campaign[[#This Row],[Marital_Status]]="Single",K1080+L1080+1,marketing_campaign[[#This Row],[Marital_Status]]="Together",K1080+L1080+2,marketing_campaign[[#This Row],[Marital_Status]]="Alone",K1080+L1080+1,marketing_campaign[[#This Row],[Marital_Status]]="Married",K1080+L1080+2,marketing_campaign[[#This Row],[Marital_Status]]="Divorced",K1080+L1080+1,marketing_campaign[[#This Row],[Marital_Status]]="YOLO",K1080+L1080+1,marketing_campaign[[#This Row],[Marital_Status]]="Absurd",K1080+L1080+1,marketing_campaign[[#This Row],[Marital_Status]]="Widow",K1080+L1080+1)</f>
        <v>2</v>
      </c>
      <c r="H1080" t="str" cm="1">
        <f t="array" ref="H1080">_xlfn.IFS(marketing_campaign[[#This Row],[Family_size]]=1,"Family_with_one_child",marketing_campaign[[#This Row],[Family_size]]&gt;1,"Family_with_more_children")</f>
        <v>Family_with_more_children</v>
      </c>
      <c r="I1080">
        <v>50014</v>
      </c>
      <c r="J1080" t="str">
        <f>IF(marketing_campaign[[#This Row],[Income]]&gt;=Sheet21!B1130,"high_income","low_income")</f>
        <v>high_income</v>
      </c>
      <c r="K1080">
        <v>1</v>
      </c>
      <c r="L1080">
        <v>0</v>
      </c>
      <c r="M1080" s="1">
        <v>41661</v>
      </c>
      <c r="N1080">
        <v>9</v>
      </c>
      <c r="O1080" t="str" cm="1">
        <f t="array" ref="O1080">_xlfn.IFS(AND(marketing_campaign[[#This Row],[Recency]]&gt;=0,marketing_campaign[[#This Row],[Recency]]&lt;=14),"Early Recency",AND(marketing_campaign[[#This Row],[Recency]]&gt;=15,marketing_campaign[[#This Row],[Recency]]&lt;=31),"Mid-Recency",marketing_campaign[[#This Row],[Recency]]&gt;=32,"high Recency")</f>
        <v>Early Recency</v>
      </c>
      <c r="P1080">
        <v>234</v>
      </c>
      <c r="Q1080">
        <v>14</v>
      </c>
      <c r="R1080">
        <v>77</v>
      </c>
      <c r="S1080">
        <v>19</v>
      </c>
      <c r="T1080">
        <v>10</v>
      </c>
      <c r="U1080">
        <v>42</v>
      </c>
      <c r="V1080">
        <f>marketing_campaign[[#This Row],[MntGoldProds]]+marketing_campaign[[#This Row],[MntSweetProducts]]+marketing_campaign[[#This Row],[MntFishProducts]]+marketing_campaign[[#This Row],[MntMeatProducts]]+marketing_campaign[[#This Row],[MntFruits]]+marketing_campaign[[#This Row],[MntWines]]</f>
        <v>396</v>
      </c>
      <c r="W1080">
        <v>2</v>
      </c>
      <c r="X1080">
        <v>4</v>
      </c>
      <c r="Y1080">
        <v>1</v>
      </c>
      <c r="Z1080">
        <v>8</v>
      </c>
      <c r="AA1080">
        <f t="shared" si="33"/>
        <v>15</v>
      </c>
      <c r="AB1080" t="str" cm="1">
        <f t="array" ref="AB1080">_xlfn.IFS(AND(AA1080&gt;=0,AA1080&lt;=15),"low purchase",AND(AA1080&gt;=16,AA1080&lt;=30),"mid purchase",AA1080&gt;=31,"high purchase")</f>
        <v>low purchase</v>
      </c>
      <c r="AC1080">
        <v>5</v>
      </c>
      <c r="AD1080" t="str">
        <f>IF(marketing_campaign[[#This Row],[NumWebVisitsMonth]]&gt;=5.3,"higher_webvists","lower_webvisits")</f>
        <v>lower_webvisits</v>
      </c>
      <c r="AE1080">
        <v>0</v>
      </c>
      <c r="AF1080">
        <v>0</v>
      </c>
      <c r="AG1080">
        <v>0</v>
      </c>
      <c r="AH1080">
        <v>0</v>
      </c>
      <c r="AI1080">
        <v>0</v>
      </c>
      <c r="AJ1080">
        <v>0</v>
      </c>
      <c r="AK1080">
        <v>3</v>
      </c>
      <c r="AL1080">
        <v>11</v>
      </c>
      <c r="AM1080">
        <v>0</v>
      </c>
      <c r="AN1080">
        <f>marketing_campaign[[#This Row],[AcceptedCmp2]]+marketing_campaign[[#This Row],[AcceptedCmp1]]+marketing_campaign[[#This Row],[AcceptedCmp5]]+marketing_campaign[[#This Row],[AcceptedCmp4]]+marketing_campaign[[#This Row],[AcceptedCmp3]]+marketing_campaign[[#This Row],[Response]]</f>
        <v>0</v>
      </c>
      <c r="AO1080" t="str" cm="1">
        <f t="array" ref="AO108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81" spans="1:41" x14ac:dyDescent="0.35">
      <c r="A1081">
        <v>3081</v>
      </c>
      <c r="B1081">
        <v>1978</v>
      </c>
      <c r="C1081">
        <f t="shared" ca="1" si="32"/>
        <v>48</v>
      </c>
      <c r="D1081" t="str" cm="1">
        <f t="array" aca="1" ref="D108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81" t="s">
        <v>32</v>
      </c>
      <c r="F1081" t="s">
        <v>33</v>
      </c>
      <c r="G1081" cm="1">
        <f t="array" ref="G1081">_xlfn.IFS(marketing_campaign[[#This Row],[Marital_Status]]="Single",K1081+L1081+1,marketing_campaign[[#This Row],[Marital_Status]]="Together",K1081+L1081+2,marketing_campaign[[#This Row],[Marital_Status]]="Alone",K1081+L1081+1,marketing_campaign[[#This Row],[Marital_Status]]="Married",K1081+L1081+2,marketing_campaign[[#This Row],[Marital_Status]]="Divorced",K1081+L1081+1,marketing_campaign[[#This Row],[Marital_Status]]="YOLO",K1081+L1081+1,marketing_campaign[[#This Row],[Marital_Status]]="Absurd",K1081+L1081+1,marketing_campaign[[#This Row],[Marital_Status]]="Widow",K1081+L1081+1)</f>
        <v>3</v>
      </c>
      <c r="H1081" t="str" cm="1">
        <f t="array" ref="H1081">_xlfn.IFS(marketing_campaign[[#This Row],[Family_size]]=1,"Family_with_one_child",marketing_campaign[[#This Row],[Family_size]]&gt;1,"Family_with_more_children")</f>
        <v>Family_with_more_children</v>
      </c>
      <c r="I1081">
        <v>41014</v>
      </c>
      <c r="J1081" t="str">
        <f>IF(marketing_campaign[[#This Row],[Income]]&gt;=Sheet21!B1131,"high_income","low_income")</f>
        <v>high_income</v>
      </c>
      <c r="K1081">
        <v>1</v>
      </c>
      <c r="L1081">
        <v>0</v>
      </c>
      <c r="M1081" s="1">
        <v>41386</v>
      </c>
      <c r="N1081">
        <v>65</v>
      </c>
      <c r="O1081" t="str" cm="1">
        <f t="array" ref="O1081">_xlfn.IFS(AND(marketing_campaign[[#This Row],[Recency]]&gt;=0,marketing_campaign[[#This Row],[Recency]]&lt;=14),"Early Recency",AND(marketing_campaign[[#This Row],[Recency]]&gt;=15,marketing_campaign[[#This Row],[Recency]]&lt;=31),"Mid-Recency",marketing_campaign[[#This Row],[Recency]]&gt;=32,"high Recency")</f>
        <v>high Recency</v>
      </c>
      <c r="P1081">
        <v>7</v>
      </c>
      <c r="Q1081">
        <v>2</v>
      </c>
      <c r="R1081">
        <v>6</v>
      </c>
      <c r="S1081">
        <v>2</v>
      </c>
      <c r="T1081">
        <v>0</v>
      </c>
      <c r="U1081">
        <v>3</v>
      </c>
      <c r="V1081">
        <f>marketing_campaign[[#This Row],[MntGoldProds]]+marketing_campaign[[#This Row],[MntSweetProducts]]+marketing_campaign[[#This Row],[MntFishProducts]]+marketing_campaign[[#This Row],[MntMeatProducts]]+marketing_campaign[[#This Row],[MntFruits]]+marketing_campaign[[#This Row],[MntWines]]</f>
        <v>20</v>
      </c>
      <c r="W1081">
        <v>1</v>
      </c>
      <c r="X1081">
        <v>1</v>
      </c>
      <c r="Y1081">
        <v>0</v>
      </c>
      <c r="Z1081">
        <v>2</v>
      </c>
      <c r="AA1081">
        <f t="shared" si="33"/>
        <v>4</v>
      </c>
      <c r="AB1081" t="str" cm="1">
        <f t="array" ref="AB1081">_xlfn.IFS(AND(AA1081&gt;=0,AA1081&lt;=15),"low purchase",AND(AA1081&gt;=16,AA1081&lt;=30),"mid purchase",AA1081&gt;=31,"high purchase")</f>
        <v>low purchase</v>
      </c>
      <c r="AC1081">
        <v>7</v>
      </c>
      <c r="AD1081" t="str">
        <f>IF(marketing_campaign[[#This Row],[NumWebVisitsMonth]]&gt;=5.3,"higher_webvists","lower_webvisits")</f>
        <v>higher_webvists</v>
      </c>
      <c r="AE1081">
        <v>0</v>
      </c>
      <c r="AF1081">
        <v>0</v>
      </c>
      <c r="AG1081">
        <v>0</v>
      </c>
      <c r="AH1081">
        <v>0</v>
      </c>
      <c r="AI1081">
        <v>0</v>
      </c>
      <c r="AJ1081">
        <v>0</v>
      </c>
      <c r="AK1081">
        <v>3</v>
      </c>
      <c r="AL1081">
        <v>11</v>
      </c>
      <c r="AM1081">
        <v>0</v>
      </c>
      <c r="AN1081">
        <f>marketing_campaign[[#This Row],[AcceptedCmp2]]+marketing_campaign[[#This Row],[AcceptedCmp1]]+marketing_campaign[[#This Row],[AcceptedCmp5]]+marketing_campaign[[#This Row],[AcceptedCmp4]]+marketing_campaign[[#This Row],[AcceptedCmp3]]+marketing_campaign[[#This Row],[Response]]</f>
        <v>0</v>
      </c>
      <c r="AO1081" t="str" cm="1">
        <f t="array" ref="AO108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82" spans="1:41" x14ac:dyDescent="0.35">
      <c r="A1082">
        <v>3535</v>
      </c>
      <c r="B1082">
        <v>1965</v>
      </c>
      <c r="C1082">
        <f t="shared" ca="1" si="32"/>
        <v>61</v>
      </c>
      <c r="D1082" t="str" cm="1">
        <f t="array" aca="1" ref="D108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82" t="s">
        <v>29</v>
      </c>
      <c r="F1082" t="s">
        <v>30</v>
      </c>
      <c r="G1082" cm="1">
        <f t="array" ref="G1082">_xlfn.IFS(marketing_campaign[[#This Row],[Marital_Status]]="Single",K1082+L1082+1,marketing_campaign[[#This Row],[Marital_Status]]="Together",K1082+L1082+2,marketing_campaign[[#This Row],[Marital_Status]]="Alone",K1082+L1082+1,marketing_campaign[[#This Row],[Marital_Status]]="Married",K1082+L1082+2,marketing_campaign[[#This Row],[Marital_Status]]="Divorced",K1082+L1082+1,marketing_campaign[[#This Row],[Marital_Status]]="YOLO",K1082+L1082+1,marketing_campaign[[#This Row],[Marital_Status]]="Absurd",K1082+L1082+1,marketing_campaign[[#This Row],[Marital_Status]]="Widow",K1082+L1082+1)</f>
        <v>1</v>
      </c>
      <c r="H1082" t="str" cm="1">
        <f t="array" ref="H1082">_xlfn.IFS(marketing_campaign[[#This Row],[Family_size]]=1,"Family_with_one_child",marketing_campaign[[#This Row],[Family_size]]&gt;1,"Family_with_more_children")</f>
        <v>Family_with_one_child</v>
      </c>
      <c r="I1082">
        <v>66294</v>
      </c>
      <c r="J1082" t="str">
        <f>IF(marketing_campaign[[#This Row],[Income]]&gt;=Sheet21!B1132,"high_income","low_income")</f>
        <v>high_income</v>
      </c>
      <c r="K1082">
        <v>0</v>
      </c>
      <c r="L1082">
        <v>0</v>
      </c>
      <c r="M1082" s="1">
        <v>41715</v>
      </c>
      <c r="N1082">
        <v>68</v>
      </c>
      <c r="O1082" t="str" cm="1">
        <f t="array" ref="O1082">_xlfn.IFS(AND(marketing_campaign[[#This Row],[Recency]]&gt;=0,marketing_campaign[[#This Row],[Recency]]&lt;=14),"Early Recency",AND(marketing_campaign[[#This Row],[Recency]]&gt;=15,marketing_campaign[[#This Row],[Recency]]&lt;=31),"Mid-Recency",marketing_campaign[[#This Row],[Recency]]&gt;=32,"high Recency")</f>
        <v>high Recency</v>
      </c>
      <c r="P1082">
        <v>251</v>
      </c>
      <c r="Q1082">
        <v>108</v>
      </c>
      <c r="R1082">
        <v>334</v>
      </c>
      <c r="S1082">
        <v>65</v>
      </c>
      <c r="T1082">
        <v>92</v>
      </c>
      <c r="U1082">
        <v>117</v>
      </c>
      <c r="V1082">
        <f>marketing_campaign[[#This Row],[MntGoldProds]]+marketing_campaign[[#This Row],[MntSweetProducts]]+marketing_campaign[[#This Row],[MntFishProducts]]+marketing_campaign[[#This Row],[MntMeatProducts]]+marketing_campaign[[#This Row],[MntFruits]]+marketing_campaign[[#This Row],[MntWines]]</f>
        <v>967</v>
      </c>
      <c r="W1082">
        <v>1</v>
      </c>
      <c r="X1082">
        <v>4</v>
      </c>
      <c r="Y1082">
        <v>3</v>
      </c>
      <c r="Z1082">
        <v>5</v>
      </c>
      <c r="AA1082">
        <f t="shared" si="33"/>
        <v>13</v>
      </c>
      <c r="AB1082" t="str" cm="1">
        <f t="array" ref="AB1082">_xlfn.IFS(AND(AA1082&gt;=0,AA1082&lt;=15),"low purchase",AND(AA1082&gt;=16,AA1082&lt;=30),"mid purchase",AA1082&gt;=31,"high purchase")</f>
        <v>low purchase</v>
      </c>
      <c r="AC1082">
        <v>2</v>
      </c>
      <c r="AD1082" t="str">
        <f>IF(marketing_campaign[[#This Row],[NumWebVisitsMonth]]&gt;=5.3,"higher_webvists","lower_webvisits")</f>
        <v>lower_webvisits</v>
      </c>
      <c r="AE1082">
        <v>0</v>
      </c>
      <c r="AF1082">
        <v>0</v>
      </c>
      <c r="AG1082">
        <v>0</v>
      </c>
      <c r="AH1082">
        <v>0</v>
      </c>
      <c r="AI1082">
        <v>0</v>
      </c>
      <c r="AJ1082">
        <v>0</v>
      </c>
      <c r="AK1082">
        <v>3</v>
      </c>
      <c r="AL1082">
        <v>11</v>
      </c>
      <c r="AM1082">
        <v>0</v>
      </c>
      <c r="AN1082">
        <f>marketing_campaign[[#This Row],[AcceptedCmp2]]+marketing_campaign[[#This Row],[AcceptedCmp1]]+marketing_campaign[[#This Row],[AcceptedCmp5]]+marketing_campaign[[#This Row],[AcceptedCmp4]]+marketing_campaign[[#This Row],[AcceptedCmp3]]+marketing_campaign[[#This Row],[Response]]</f>
        <v>0</v>
      </c>
      <c r="AO1082" t="str" cm="1">
        <f t="array" ref="AO108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83" spans="1:41" x14ac:dyDescent="0.35">
      <c r="A1083">
        <v>247</v>
      </c>
      <c r="B1083">
        <v>1971</v>
      </c>
      <c r="C1083">
        <f t="shared" ca="1" si="32"/>
        <v>55</v>
      </c>
      <c r="D1083" t="str" cm="1">
        <f t="array" aca="1" ref="D108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83" t="s">
        <v>29</v>
      </c>
      <c r="F1083" t="s">
        <v>33</v>
      </c>
      <c r="G1083" cm="1">
        <f t="array" ref="G1083">_xlfn.IFS(marketing_campaign[[#This Row],[Marital_Status]]="Single",K1083+L1083+1,marketing_campaign[[#This Row],[Marital_Status]]="Together",K1083+L1083+2,marketing_campaign[[#This Row],[Marital_Status]]="Alone",K1083+L1083+1,marketing_campaign[[#This Row],[Marital_Status]]="Married",K1083+L1083+2,marketing_campaign[[#This Row],[Marital_Status]]="Divorced",K1083+L1083+1,marketing_campaign[[#This Row],[Marital_Status]]="YOLO",K1083+L1083+1,marketing_campaign[[#This Row],[Marital_Status]]="Absurd",K1083+L1083+1,marketing_campaign[[#This Row],[Marital_Status]]="Widow",K1083+L1083+1)</f>
        <v>3</v>
      </c>
      <c r="H1083" t="str" cm="1">
        <f t="array" ref="H1083">_xlfn.IFS(marketing_campaign[[#This Row],[Family_size]]=1,"Family_with_one_child",marketing_campaign[[#This Row],[Family_size]]&gt;1,"Family_with_more_children")</f>
        <v>Family_with_more_children</v>
      </c>
      <c r="I1083">
        <v>36715</v>
      </c>
      <c r="J1083" t="str">
        <f>IF(marketing_campaign[[#This Row],[Income]]&gt;=Sheet21!B1133,"high_income","low_income")</f>
        <v>high_income</v>
      </c>
      <c r="K1083">
        <v>1</v>
      </c>
      <c r="L1083">
        <v>0</v>
      </c>
      <c r="M1083" s="1">
        <v>41230</v>
      </c>
      <c r="N1083">
        <v>16</v>
      </c>
      <c r="O1083" t="str" cm="1">
        <f t="array" ref="O1083">_xlfn.IFS(AND(marketing_campaign[[#This Row],[Recency]]&gt;=0,marketing_campaign[[#This Row],[Recency]]&lt;=14),"Early Recency",AND(marketing_campaign[[#This Row],[Recency]]&gt;=15,marketing_campaign[[#This Row],[Recency]]&lt;=31),"Mid-Recency",marketing_campaign[[#This Row],[Recency]]&gt;=32,"high Recency")</f>
        <v>Mid-Recency</v>
      </c>
      <c r="P1083">
        <v>172</v>
      </c>
      <c r="Q1083">
        <v>10</v>
      </c>
      <c r="R1083">
        <v>125</v>
      </c>
      <c r="S1083">
        <v>21</v>
      </c>
      <c r="T1083">
        <v>13</v>
      </c>
      <c r="U1083">
        <v>16</v>
      </c>
      <c r="V1083">
        <f>marketing_campaign[[#This Row],[MntGoldProds]]+marketing_campaign[[#This Row],[MntSweetProducts]]+marketing_campaign[[#This Row],[MntFishProducts]]+marketing_campaign[[#This Row],[MntMeatProducts]]+marketing_campaign[[#This Row],[MntFruits]]+marketing_campaign[[#This Row],[MntWines]]</f>
        <v>357</v>
      </c>
      <c r="W1083">
        <v>6</v>
      </c>
      <c r="X1083">
        <v>7</v>
      </c>
      <c r="Y1083">
        <v>2</v>
      </c>
      <c r="Z1083">
        <v>4</v>
      </c>
      <c r="AA1083">
        <f t="shared" si="33"/>
        <v>19</v>
      </c>
      <c r="AB1083" t="str" cm="1">
        <f t="array" ref="AB1083">_xlfn.IFS(AND(AA1083&gt;=0,AA1083&lt;=15),"low purchase",AND(AA1083&gt;=16,AA1083&lt;=30),"mid purchase",AA1083&gt;=31,"high purchase")</f>
        <v>mid purchase</v>
      </c>
      <c r="AC1083">
        <v>9</v>
      </c>
      <c r="AD1083" t="str">
        <f>IF(marketing_campaign[[#This Row],[NumWebVisitsMonth]]&gt;=5.3,"higher_webvists","lower_webvisits")</f>
        <v>higher_webvists</v>
      </c>
      <c r="AE1083">
        <v>0</v>
      </c>
      <c r="AF1083">
        <v>0</v>
      </c>
      <c r="AG1083">
        <v>0</v>
      </c>
      <c r="AH1083">
        <v>0</v>
      </c>
      <c r="AI1083">
        <v>0</v>
      </c>
      <c r="AJ1083">
        <v>0</v>
      </c>
      <c r="AK1083">
        <v>3</v>
      </c>
      <c r="AL1083">
        <v>11</v>
      </c>
      <c r="AM1083">
        <v>1</v>
      </c>
      <c r="AN1083">
        <f>marketing_campaign[[#This Row],[AcceptedCmp2]]+marketing_campaign[[#This Row],[AcceptedCmp1]]+marketing_campaign[[#This Row],[AcceptedCmp5]]+marketing_campaign[[#This Row],[AcceptedCmp4]]+marketing_campaign[[#This Row],[AcceptedCmp3]]+marketing_campaign[[#This Row],[Response]]</f>
        <v>1</v>
      </c>
      <c r="AO1083" t="str" cm="1">
        <f t="array" ref="AO108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084" spans="1:41" x14ac:dyDescent="0.35">
      <c r="A1084">
        <v>8707</v>
      </c>
      <c r="B1084">
        <v>1956</v>
      </c>
      <c r="C1084">
        <f t="shared" ca="1" si="32"/>
        <v>70</v>
      </c>
      <c r="D1084" t="str" cm="1">
        <f t="array" aca="1" ref="D108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84" t="s">
        <v>29</v>
      </c>
      <c r="F1084" t="s">
        <v>33</v>
      </c>
      <c r="G1084" cm="1">
        <f t="array" ref="G1084">_xlfn.IFS(marketing_campaign[[#This Row],[Marital_Status]]="Single",K1084+L1084+1,marketing_campaign[[#This Row],[Marital_Status]]="Together",K1084+L1084+2,marketing_campaign[[#This Row],[Marital_Status]]="Alone",K1084+L1084+1,marketing_campaign[[#This Row],[Marital_Status]]="Married",K1084+L1084+2,marketing_campaign[[#This Row],[Marital_Status]]="Divorced",K1084+L1084+1,marketing_campaign[[#This Row],[Marital_Status]]="YOLO",K1084+L1084+1,marketing_campaign[[#This Row],[Marital_Status]]="Absurd",K1084+L1084+1,marketing_campaign[[#This Row],[Marital_Status]]="Widow",K1084+L1084+1)</f>
        <v>2</v>
      </c>
      <c r="H1084" t="str" cm="1">
        <f t="array" ref="H1084">_xlfn.IFS(marketing_campaign[[#This Row],[Family_size]]=1,"Family_with_one_child",marketing_campaign[[#This Row],[Family_size]]&gt;1,"Family_with_more_children")</f>
        <v>Family_with_more_children</v>
      </c>
      <c r="I1084">
        <v>79456</v>
      </c>
      <c r="J1084" t="str">
        <f>IF(marketing_campaign[[#This Row],[Income]]&gt;=Sheet21!B1134,"high_income","low_income")</f>
        <v>high_income</v>
      </c>
      <c r="K1084">
        <v>0</v>
      </c>
      <c r="L1084">
        <v>0</v>
      </c>
      <c r="M1084" s="1">
        <v>41143</v>
      </c>
      <c r="N1084">
        <v>12</v>
      </c>
      <c r="O1084" t="str" cm="1">
        <f t="array" ref="O1084">_xlfn.IFS(AND(marketing_campaign[[#This Row],[Recency]]&gt;=0,marketing_campaign[[#This Row],[Recency]]&lt;=14),"Early Recency",AND(marketing_campaign[[#This Row],[Recency]]&gt;=15,marketing_campaign[[#This Row],[Recency]]&lt;=31),"Mid-Recency",marketing_campaign[[#This Row],[Recency]]&gt;=32,"high Recency")</f>
        <v>Early Recency</v>
      </c>
      <c r="P1084">
        <v>565</v>
      </c>
      <c r="Q1084">
        <v>42</v>
      </c>
      <c r="R1084">
        <v>548</v>
      </c>
      <c r="S1084">
        <v>64</v>
      </c>
      <c r="T1084">
        <v>83</v>
      </c>
      <c r="U1084">
        <v>99</v>
      </c>
      <c r="V1084">
        <f>marketing_campaign[[#This Row],[MntGoldProds]]+marketing_campaign[[#This Row],[MntSweetProducts]]+marketing_campaign[[#This Row],[MntFishProducts]]+marketing_campaign[[#This Row],[MntMeatProducts]]+marketing_campaign[[#This Row],[MntFruits]]+marketing_campaign[[#This Row],[MntWines]]</f>
        <v>1401</v>
      </c>
      <c r="W1084">
        <v>1</v>
      </c>
      <c r="X1084">
        <v>5</v>
      </c>
      <c r="Y1084">
        <v>6</v>
      </c>
      <c r="Z1084">
        <v>4</v>
      </c>
      <c r="AA1084">
        <f t="shared" si="33"/>
        <v>16</v>
      </c>
      <c r="AB1084" t="str" cm="1">
        <f t="array" ref="AB1084">_xlfn.IFS(AND(AA1084&gt;=0,AA1084&lt;=15),"low purchase",AND(AA1084&gt;=16,AA1084&lt;=30),"mid purchase",AA1084&gt;=31,"high purchase")</f>
        <v>mid purchase</v>
      </c>
      <c r="AC1084">
        <v>3</v>
      </c>
      <c r="AD1084" t="str">
        <f>IF(marketing_campaign[[#This Row],[NumWebVisitsMonth]]&gt;=5.3,"higher_webvists","lower_webvisits")</f>
        <v>lower_webvisits</v>
      </c>
      <c r="AE1084">
        <v>0</v>
      </c>
      <c r="AF1084">
        <v>0</v>
      </c>
      <c r="AG1084">
        <v>0</v>
      </c>
      <c r="AH1084">
        <v>0</v>
      </c>
      <c r="AI1084">
        <v>0</v>
      </c>
      <c r="AJ1084">
        <v>0</v>
      </c>
      <c r="AK1084">
        <v>3</v>
      </c>
      <c r="AL1084">
        <v>11</v>
      </c>
      <c r="AM1084">
        <v>1</v>
      </c>
      <c r="AN1084">
        <f>marketing_campaign[[#This Row],[AcceptedCmp2]]+marketing_campaign[[#This Row],[AcceptedCmp1]]+marketing_campaign[[#This Row],[AcceptedCmp5]]+marketing_campaign[[#This Row],[AcceptedCmp4]]+marketing_campaign[[#This Row],[AcceptedCmp3]]+marketing_campaign[[#This Row],[Response]]</f>
        <v>1</v>
      </c>
      <c r="AO1084" t="str" cm="1">
        <f t="array" ref="AO108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085" spans="1:41" x14ac:dyDescent="0.35">
      <c r="A1085">
        <v>9523</v>
      </c>
      <c r="B1085">
        <v>1982</v>
      </c>
      <c r="C1085">
        <f t="shared" ca="1" si="32"/>
        <v>44</v>
      </c>
      <c r="D1085" t="str" cm="1">
        <f t="array" aca="1" ref="D108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085" t="s">
        <v>29</v>
      </c>
      <c r="F1085" t="s">
        <v>31</v>
      </c>
      <c r="G1085" cm="1">
        <f t="array" ref="G1085">_xlfn.IFS(marketing_campaign[[#This Row],[Marital_Status]]="Single",K1085+L1085+1,marketing_campaign[[#This Row],[Marital_Status]]="Together",K1085+L1085+2,marketing_campaign[[#This Row],[Marital_Status]]="Alone",K1085+L1085+1,marketing_campaign[[#This Row],[Marital_Status]]="Married",K1085+L1085+2,marketing_campaign[[#This Row],[Marital_Status]]="Divorced",K1085+L1085+1,marketing_campaign[[#This Row],[Marital_Status]]="YOLO",K1085+L1085+1,marketing_campaign[[#This Row],[Marital_Status]]="Absurd",K1085+L1085+1,marketing_campaign[[#This Row],[Marital_Status]]="Widow",K1085+L1085+1)</f>
        <v>3</v>
      </c>
      <c r="H1085" t="str" cm="1">
        <f t="array" ref="H1085">_xlfn.IFS(marketing_campaign[[#This Row],[Family_size]]=1,"Family_with_one_child",marketing_campaign[[#This Row],[Family_size]]&gt;1,"Family_with_more_children")</f>
        <v>Family_with_more_children</v>
      </c>
      <c r="I1085">
        <v>40479</v>
      </c>
      <c r="J1085" t="str">
        <f>IF(marketing_campaign[[#This Row],[Income]]&gt;=Sheet21!B1135,"high_income","low_income")</f>
        <v>high_income</v>
      </c>
      <c r="K1085">
        <v>1</v>
      </c>
      <c r="L1085">
        <v>0</v>
      </c>
      <c r="M1085" s="1">
        <v>41503</v>
      </c>
      <c r="N1085">
        <v>95</v>
      </c>
      <c r="O1085" t="str" cm="1">
        <f t="array" ref="O1085">_xlfn.IFS(AND(marketing_campaign[[#This Row],[Recency]]&gt;=0,marketing_campaign[[#This Row],[Recency]]&lt;=14),"Early Recency",AND(marketing_campaign[[#This Row],[Recency]]&gt;=15,marketing_campaign[[#This Row],[Recency]]&lt;=31),"Mid-Recency",marketing_campaign[[#This Row],[Recency]]&gt;=32,"high Recency")</f>
        <v>high Recency</v>
      </c>
      <c r="P1085">
        <v>5</v>
      </c>
      <c r="Q1085">
        <v>0</v>
      </c>
      <c r="R1085">
        <v>8</v>
      </c>
      <c r="S1085">
        <v>2</v>
      </c>
      <c r="T1085">
        <v>0</v>
      </c>
      <c r="U1085">
        <v>0</v>
      </c>
      <c r="V1085">
        <f>marketing_campaign[[#This Row],[MntGoldProds]]+marketing_campaign[[#This Row],[MntSweetProducts]]+marketing_campaign[[#This Row],[MntFishProducts]]+marketing_campaign[[#This Row],[MntMeatProducts]]+marketing_campaign[[#This Row],[MntFruits]]+marketing_campaign[[#This Row],[MntWines]]</f>
        <v>15</v>
      </c>
      <c r="W1085">
        <v>1</v>
      </c>
      <c r="X1085">
        <v>0</v>
      </c>
      <c r="Y1085">
        <v>0</v>
      </c>
      <c r="Z1085">
        <v>3</v>
      </c>
      <c r="AA1085">
        <f t="shared" si="33"/>
        <v>4</v>
      </c>
      <c r="AB1085" t="str" cm="1">
        <f t="array" ref="AB1085">_xlfn.IFS(AND(AA1085&gt;=0,AA1085&lt;=15),"low purchase",AND(AA1085&gt;=16,AA1085&lt;=30),"mid purchase",AA1085&gt;=31,"high purchase")</f>
        <v>low purchase</v>
      </c>
      <c r="AC1085">
        <v>4</v>
      </c>
      <c r="AD1085" t="str">
        <f>IF(marketing_campaign[[#This Row],[NumWebVisitsMonth]]&gt;=5.3,"higher_webvists","lower_webvisits")</f>
        <v>lower_webvisits</v>
      </c>
      <c r="AE1085">
        <v>0</v>
      </c>
      <c r="AF1085">
        <v>0</v>
      </c>
      <c r="AG1085">
        <v>0</v>
      </c>
      <c r="AH1085">
        <v>0</v>
      </c>
      <c r="AI1085">
        <v>0</v>
      </c>
      <c r="AJ1085">
        <v>0</v>
      </c>
      <c r="AK1085">
        <v>3</v>
      </c>
      <c r="AL1085">
        <v>11</v>
      </c>
      <c r="AM1085">
        <v>0</v>
      </c>
      <c r="AN1085">
        <f>marketing_campaign[[#This Row],[AcceptedCmp2]]+marketing_campaign[[#This Row],[AcceptedCmp1]]+marketing_campaign[[#This Row],[AcceptedCmp5]]+marketing_campaign[[#This Row],[AcceptedCmp4]]+marketing_campaign[[#This Row],[AcceptedCmp3]]+marketing_campaign[[#This Row],[Response]]</f>
        <v>0</v>
      </c>
      <c r="AO1085" t="str" cm="1">
        <f t="array" ref="AO108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86" spans="1:41" x14ac:dyDescent="0.35">
      <c r="A1086">
        <v>6072</v>
      </c>
      <c r="B1086">
        <v>1970</v>
      </c>
      <c r="C1086">
        <f t="shared" ca="1" si="32"/>
        <v>56</v>
      </c>
      <c r="D1086" t="str" cm="1">
        <f t="array" aca="1" ref="D108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86" t="s">
        <v>34</v>
      </c>
      <c r="F1086" t="s">
        <v>30</v>
      </c>
      <c r="G1086" cm="1">
        <f t="array" ref="G1086">_xlfn.IFS(marketing_campaign[[#This Row],[Marital_Status]]="Single",K1086+L1086+1,marketing_campaign[[#This Row],[Marital_Status]]="Together",K1086+L1086+2,marketing_campaign[[#This Row],[Marital_Status]]="Alone",K1086+L1086+1,marketing_campaign[[#This Row],[Marital_Status]]="Married",K1086+L1086+2,marketing_campaign[[#This Row],[Marital_Status]]="Divorced",K1086+L1086+1,marketing_campaign[[#This Row],[Marital_Status]]="YOLO",K1086+L1086+1,marketing_campaign[[#This Row],[Marital_Status]]="Absurd",K1086+L1086+1,marketing_campaign[[#This Row],[Marital_Status]]="Widow",K1086+L1086+1)</f>
        <v>1</v>
      </c>
      <c r="H1086" t="str" cm="1">
        <f t="array" ref="H1086">_xlfn.IFS(marketing_campaign[[#This Row],[Family_size]]=1,"Family_with_one_child",marketing_campaign[[#This Row],[Family_size]]&gt;1,"Family_with_more_children")</f>
        <v>Family_with_one_child</v>
      </c>
      <c r="I1086">
        <v>75345</v>
      </c>
      <c r="J1086" t="str">
        <f>IF(marketing_campaign[[#This Row],[Income]]&gt;=Sheet21!B1136,"high_income","low_income")</f>
        <v>high_income</v>
      </c>
      <c r="K1086">
        <v>0</v>
      </c>
      <c r="L1086">
        <v>0</v>
      </c>
      <c r="M1086" s="1">
        <v>41307</v>
      </c>
      <c r="N1086">
        <v>16</v>
      </c>
      <c r="O1086" t="str" cm="1">
        <f t="array" ref="O1086">_xlfn.IFS(AND(marketing_campaign[[#This Row],[Recency]]&gt;=0,marketing_campaign[[#This Row],[Recency]]&lt;=14),"Early Recency",AND(marketing_campaign[[#This Row],[Recency]]&gt;=15,marketing_campaign[[#This Row],[Recency]]&lt;=31),"Mid-Recency",marketing_campaign[[#This Row],[Recency]]&gt;=32,"high Recency")</f>
        <v>Mid-Recency</v>
      </c>
      <c r="P1086">
        <v>918</v>
      </c>
      <c r="Q1086">
        <v>57</v>
      </c>
      <c r="R1086">
        <v>842</v>
      </c>
      <c r="S1086">
        <v>99</v>
      </c>
      <c r="T1086">
        <v>38</v>
      </c>
      <c r="U1086">
        <v>133</v>
      </c>
      <c r="V1086">
        <f>marketing_campaign[[#This Row],[MntGoldProds]]+marketing_campaign[[#This Row],[MntSweetProducts]]+marketing_campaign[[#This Row],[MntFishProducts]]+marketing_campaign[[#This Row],[MntMeatProducts]]+marketing_campaign[[#This Row],[MntFruits]]+marketing_campaign[[#This Row],[MntWines]]</f>
        <v>2087</v>
      </c>
      <c r="W1086">
        <v>1</v>
      </c>
      <c r="X1086">
        <v>5</v>
      </c>
      <c r="Y1086">
        <v>8</v>
      </c>
      <c r="Z1086">
        <v>6</v>
      </c>
      <c r="AA1086">
        <f t="shared" si="33"/>
        <v>20</v>
      </c>
      <c r="AB1086" t="str" cm="1">
        <f t="array" ref="AB1086">_xlfn.IFS(AND(AA1086&gt;=0,AA1086&lt;=15),"low purchase",AND(AA1086&gt;=16,AA1086&lt;=30),"mid purchase",AA1086&gt;=31,"high purchase")</f>
        <v>mid purchase</v>
      </c>
      <c r="AC1086">
        <v>3</v>
      </c>
      <c r="AD1086" t="str">
        <f>IF(marketing_campaign[[#This Row],[NumWebVisitsMonth]]&gt;=5.3,"higher_webvists","lower_webvisits")</f>
        <v>lower_webvisits</v>
      </c>
      <c r="AE1086">
        <v>0</v>
      </c>
      <c r="AF1086">
        <v>0</v>
      </c>
      <c r="AG1086">
        <v>0</v>
      </c>
      <c r="AH1086">
        <v>1</v>
      </c>
      <c r="AI1086">
        <v>0</v>
      </c>
      <c r="AJ1086">
        <v>0</v>
      </c>
      <c r="AK1086">
        <v>3</v>
      </c>
      <c r="AL1086">
        <v>11</v>
      </c>
      <c r="AM1086">
        <v>1</v>
      </c>
      <c r="AN1086">
        <f>marketing_campaign[[#This Row],[AcceptedCmp2]]+marketing_campaign[[#This Row],[AcceptedCmp1]]+marketing_campaign[[#This Row],[AcceptedCmp5]]+marketing_campaign[[#This Row],[AcceptedCmp4]]+marketing_campaign[[#This Row],[AcceptedCmp3]]+marketing_campaign[[#This Row],[Response]]</f>
        <v>2</v>
      </c>
      <c r="AO1086" t="str" cm="1">
        <f t="array" ref="AO108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087" spans="1:41" x14ac:dyDescent="0.35">
      <c r="A1087">
        <v>6295</v>
      </c>
      <c r="B1087">
        <v>1977</v>
      </c>
      <c r="C1087">
        <f t="shared" ca="1" si="32"/>
        <v>49</v>
      </c>
      <c r="D1087" t="str" cm="1">
        <f t="array" aca="1" ref="D108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87" t="s">
        <v>29</v>
      </c>
      <c r="F1087" t="s">
        <v>33</v>
      </c>
      <c r="G1087" cm="1">
        <f t="array" ref="G1087">_xlfn.IFS(marketing_campaign[[#This Row],[Marital_Status]]="Single",K1087+L1087+1,marketing_campaign[[#This Row],[Marital_Status]]="Together",K1087+L1087+2,marketing_campaign[[#This Row],[Marital_Status]]="Alone",K1087+L1087+1,marketing_campaign[[#This Row],[Marital_Status]]="Married",K1087+L1087+2,marketing_campaign[[#This Row],[Marital_Status]]="Divorced",K1087+L1087+1,marketing_campaign[[#This Row],[Marital_Status]]="YOLO",K1087+L1087+1,marketing_campaign[[#This Row],[Marital_Status]]="Absurd",K1087+L1087+1,marketing_campaign[[#This Row],[Marital_Status]]="Widow",K1087+L1087+1)</f>
        <v>3</v>
      </c>
      <c r="H1087" t="str" cm="1">
        <f t="array" ref="H1087">_xlfn.IFS(marketing_campaign[[#This Row],[Family_size]]=1,"Family_with_one_child",marketing_campaign[[#This Row],[Family_size]]&gt;1,"Family_with_more_children")</f>
        <v>Family_with_more_children</v>
      </c>
      <c r="I1087">
        <v>54233</v>
      </c>
      <c r="J1087" t="str">
        <f>IF(marketing_campaign[[#This Row],[Income]]&gt;=Sheet21!B1137,"high_income","low_income")</f>
        <v>high_income</v>
      </c>
      <c r="K1087">
        <v>0</v>
      </c>
      <c r="L1087">
        <v>1</v>
      </c>
      <c r="M1087" s="1">
        <v>41309</v>
      </c>
      <c r="N1087">
        <v>46</v>
      </c>
      <c r="O1087" t="str" cm="1">
        <f t="array" ref="O1087">_xlfn.IFS(AND(marketing_campaign[[#This Row],[Recency]]&gt;=0,marketing_campaign[[#This Row],[Recency]]&lt;=14),"Early Recency",AND(marketing_campaign[[#This Row],[Recency]]&gt;=15,marketing_campaign[[#This Row],[Recency]]&lt;=31),"Mid-Recency",marketing_campaign[[#This Row],[Recency]]&gt;=32,"high Recency")</f>
        <v>high Recency</v>
      </c>
      <c r="P1087">
        <v>652</v>
      </c>
      <c r="Q1087">
        <v>8</v>
      </c>
      <c r="R1087">
        <v>158</v>
      </c>
      <c r="S1087">
        <v>21</v>
      </c>
      <c r="T1087">
        <v>0</v>
      </c>
      <c r="U1087">
        <v>142</v>
      </c>
      <c r="V1087">
        <f>marketing_campaign[[#This Row],[MntGoldProds]]+marketing_campaign[[#This Row],[MntSweetProducts]]+marketing_campaign[[#This Row],[MntFishProducts]]+marketing_campaign[[#This Row],[MntMeatProducts]]+marketing_campaign[[#This Row],[MntFruits]]+marketing_campaign[[#This Row],[MntWines]]</f>
        <v>981</v>
      </c>
      <c r="W1087">
        <v>4</v>
      </c>
      <c r="X1087">
        <v>11</v>
      </c>
      <c r="Y1087">
        <v>6</v>
      </c>
      <c r="Z1087">
        <v>5</v>
      </c>
      <c r="AA1087">
        <f t="shared" si="33"/>
        <v>26</v>
      </c>
      <c r="AB1087" t="str" cm="1">
        <f t="array" ref="AB1087">_xlfn.IFS(AND(AA1087&gt;=0,AA1087&lt;=15),"low purchase",AND(AA1087&gt;=16,AA1087&lt;=30),"mid purchase",AA1087&gt;=31,"high purchase")</f>
        <v>mid purchase</v>
      </c>
      <c r="AC1087">
        <v>8</v>
      </c>
      <c r="AD1087" t="str">
        <f>IF(marketing_campaign[[#This Row],[NumWebVisitsMonth]]&gt;=5.3,"higher_webvists","lower_webvisits")</f>
        <v>higher_webvists</v>
      </c>
      <c r="AE1087">
        <v>0</v>
      </c>
      <c r="AF1087">
        <v>0</v>
      </c>
      <c r="AG1087">
        <v>0</v>
      </c>
      <c r="AH1087">
        <v>0</v>
      </c>
      <c r="AI1087">
        <v>0</v>
      </c>
      <c r="AJ1087">
        <v>0</v>
      </c>
      <c r="AK1087">
        <v>3</v>
      </c>
      <c r="AL1087">
        <v>11</v>
      </c>
      <c r="AM1087">
        <v>0</v>
      </c>
      <c r="AN1087">
        <f>marketing_campaign[[#This Row],[AcceptedCmp2]]+marketing_campaign[[#This Row],[AcceptedCmp1]]+marketing_campaign[[#This Row],[AcceptedCmp5]]+marketing_campaign[[#This Row],[AcceptedCmp4]]+marketing_campaign[[#This Row],[AcceptedCmp3]]+marketing_campaign[[#This Row],[Response]]</f>
        <v>0</v>
      </c>
      <c r="AO1087" t="str" cm="1">
        <f t="array" ref="AO108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88" spans="1:41" x14ac:dyDescent="0.35">
      <c r="A1088">
        <v>10914</v>
      </c>
      <c r="B1088">
        <v>1970</v>
      </c>
      <c r="C1088">
        <f t="shared" ca="1" si="32"/>
        <v>56</v>
      </c>
      <c r="D1088" t="str" cm="1">
        <f t="array" aca="1" ref="D108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88" t="s">
        <v>29</v>
      </c>
      <c r="F1088" t="s">
        <v>30</v>
      </c>
      <c r="G1088" cm="1">
        <f t="array" ref="G1088">_xlfn.IFS(marketing_campaign[[#This Row],[Marital_Status]]="Single",K1088+L1088+1,marketing_campaign[[#This Row],[Marital_Status]]="Together",K1088+L1088+2,marketing_campaign[[#This Row],[Marital_Status]]="Alone",K1088+L1088+1,marketing_campaign[[#This Row],[Marital_Status]]="Married",K1088+L1088+2,marketing_campaign[[#This Row],[Marital_Status]]="Divorced",K1088+L1088+1,marketing_campaign[[#This Row],[Marital_Status]]="YOLO",K1088+L1088+1,marketing_campaign[[#This Row],[Marital_Status]]="Absurd",K1088+L1088+1,marketing_campaign[[#This Row],[Marital_Status]]="Widow",K1088+L1088+1)</f>
        <v>3</v>
      </c>
      <c r="H1088" t="str" cm="1">
        <f t="array" ref="H1088">_xlfn.IFS(marketing_campaign[[#This Row],[Family_size]]=1,"Family_with_one_child",marketing_campaign[[#This Row],[Family_size]]&gt;1,"Family_with_more_children")</f>
        <v>Family_with_more_children</v>
      </c>
      <c r="I1088">
        <v>24163</v>
      </c>
      <c r="J1088" t="str">
        <f>IF(marketing_campaign[[#This Row],[Income]]&gt;=Sheet21!B1138,"high_income","low_income")</f>
        <v>high_income</v>
      </c>
      <c r="K1088">
        <v>1</v>
      </c>
      <c r="L1088">
        <v>1</v>
      </c>
      <c r="M1088" s="1">
        <v>41559</v>
      </c>
      <c r="N1088">
        <v>3</v>
      </c>
      <c r="O1088" t="str" cm="1">
        <f t="array" ref="O1088">_xlfn.IFS(AND(marketing_campaign[[#This Row],[Recency]]&gt;=0,marketing_campaign[[#This Row],[Recency]]&lt;=14),"Early Recency",AND(marketing_campaign[[#This Row],[Recency]]&gt;=15,marketing_campaign[[#This Row],[Recency]]&lt;=31),"Mid-Recency",marketing_campaign[[#This Row],[Recency]]&gt;=32,"high Recency")</f>
        <v>Early Recency</v>
      </c>
      <c r="P1088">
        <v>4</v>
      </c>
      <c r="Q1088">
        <v>1</v>
      </c>
      <c r="R1088">
        <v>7</v>
      </c>
      <c r="S1088">
        <v>2</v>
      </c>
      <c r="T1088">
        <v>1</v>
      </c>
      <c r="U1088">
        <v>2</v>
      </c>
      <c r="V1088">
        <f>marketing_campaign[[#This Row],[MntGoldProds]]+marketing_campaign[[#This Row],[MntSweetProducts]]+marketing_campaign[[#This Row],[MntFishProducts]]+marketing_campaign[[#This Row],[MntMeatProducts]]+marketing_campaign[[#This Row],[MntFruits]]+marketing_campaign[[#This Row],[MntWines]]</f>
        <v>17</v>
      </c>
      <c r="W1088">
        <v>2</v>
      </c>
      <c r="X1088">
        <v>1</v>
      </c>
      <c r="Y1088">
        <v>0</v>
      </c>
      <c r="Z1088">
        <v>3</v>
      </c>
      <c r="AA1088">
        <f t="shared" si="33"/>
        <v>6</v>
      </c>
      <c r="AB1088" t="str" cm="1">
        <f t="array" ref="AB1088">_xlfn.IFS(AND(AA1088&gt;=0,AA1088&lt;=15),"low purchase",AND(AA1088&gt;=16,AA1088&lt;=30),"mid purchase",AA1088&gt;=31,"high purchase")</f>
        <v>low purchase</v>
      </c>
      <c r="AC1088">
        <v>4</v>
      </c>
      <c r="AD1088" t="str">
        <f>IF(marketing_campaign[[#This Row],[NumWebVisitsMonth]]&gt;=5.3,"higher_webvists","lower_webvisits")</f>
        <v>lower_webvisits</v>
      </c>
      <c r="AE1088">
        <v>0</v>
      </c>
      <c r="AF1088">
        <v>0</v>
      </c>
      <c r="AG1088">
        <v>0</v>
      </c>
      <c r="AH1088">
        <v>0</v>
      </c>
      <c r="AI1088">
        <v>0</v>
      </c>
      <c r="AJ1088">
        <v>0</v>
      </c>
      <c r="AK1088">
        <v>3</v>
      </c>
      <c r="AL1088">
        <v>11</v>
      </c>
      <c r="AM1088">
        <v>0</v>
      </c>
      <c r="AN1088">
        <f>marketing_campaign[[#This Row],[AcceptedCmp2]]+marketing_campaign[[#This Row],[AcceptedCmp1]]+marketing_campaign[[#This Row],[AcceptedCmp5]]+marketing_campaign[[#This Row],[AcceptedCmp4]]+marketing_campaign[[#This Row],[AcceptedCmp3]]+marketing_campaign[[#This Row],[Response]]</f>
        <v>0</v>
      </c>
      <c r="AO1088" t="str" cm="1">
        <f t="array" ref="AO108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89" spans="1:41" x14ac:dyDescent="0.35">
      <c r="A1089">
        <v>1509</v>
      </c>
      <c r="B1089">
        <v>1958</v>
      </c>
      <c r="C1089">
        <f t="shared" ca="1" si="32"/>
        <v>68</v>
      </c>
      <c r="D1089" t="str" cm="1">
        <f t="array" aca="1" ref="D108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89" t="s">
        <v>32</v>
      </c>
      <c r="F1089" t="s">
        <v>31</v>
      </c>
      <c r="G1089" cm="1">
        <f t="array" ref="G1089">_xlfn.IFS(marketing_campaign[[#This Row],[Marital_Status]]="Single",K1089+L1089+1,marketing_campaign[[#This Row],[Marital_Status]]="Together",K1089+L1089+2,marketing_campaign[[#This Row],[Marital_Status]]="Alone",K1089+L1089+1,marketing_campaign[[#This Row],[Marital_Status]]="Married",K1089+L1089+2,marketing_campaign[[#This Row],[Marital_Status]]="Divorced",K1089+L1089+1,marketing_campaign[[#This Row],[Marital_Status]]="YOLO",K1089+L1089+1,marketing_campaign[[#This Row],[Marital_Status]]="Absurd",K1089+L1089+1,marketing_campaign[[#This Row],[Marital_Status]]="Widow",K1089+L1089+1)</f>
        <v>2</v>
      </c>
      <c r="H1089" t="str" cm="1">
        <f t="array" ref="H1089">_xlfn.IFS(marketing_campaign[[#This Row],[Family_size]]=1,"Family_with_one_child",marketing_campaign[[#This Row],[Family_size]]&gt;1,"Family_with_more_children")</f>
        <v>Family_with_more_children</v>
      </c>
      <c r="I1089">
        <v>84460</v>
      </c>
      <c r="J1089" t="str">
        <f>IF(marketing_campaign[[#This Row],[Income]]&gt;=Sheet21!B1139,"high_income","low_income")</f>
        <v>high_income</v>
      </c>
      <c r="K1089">
        <v>0</v>
      </c>
      <c r="L1089">
        <v>0</v>
      </c>
      <c r="M1089" s="1">
        <v>41278</v>
      </c>
      <c r="N1089">
        <v>80</v>
      </c>
      <c r="O1089" t="str" cm="1">
        <f t="array" ref="O1089">_xlfn.IFS(AND(marketing_campaign[[#This Row],[Recency]]&gt;=0,marketing_campaign[[#This Row],[Recency]]&lt;=14),"Early Recency",AND(marketing_campaign[[#This Row],[Recency]]&gt;=15,marketing_campaign[[#This Row],[Recency]]&lt;=31),"Mid-Recency",marketing_campaign[[#This Row],[Recency]]&gt;=32,"high Recency")</f>
        <v>high Recency</v>
      </c>
      <c r="P1089">
        <v>152</v>
      </c>
      <c r="Q1089">
        <v>27</v>
      </c>
      <c r="R1089">
        <v>103</v>
      </c>
      <c r="S1089">
        <v>106</v>
      </c>
      <c r="T1089">
        <v>54</v>
      </c>
      <c r="U1089">
        <v>81</v>
      </c>
      <c r="V1089">
        <f>marketing_campaign[[#This Row],[MntGoldProds]]+marketing_campaign[[#This Row],[MntSweetProducts]]+marketing_campaign[[#This Row],[MntFishProducts]]+marketing_campaign[[#This Row],[MntMeatProducts]]+marketing_campaign[[#This Row],[MntFruits]]+marketing_campaign[[#This Row],[MntWines]]</f>
        <v>523</v>
      </c>
      <c r="W1089">
        <v>0</v>
      </c>
      <c r="X1089">
        <v>9</v>
      </c>
      <c r="Y1089">
        <v>9</v>
      </c>
      <c r="Z1089">
        <v>4</v>
      </c>
      <c r="AA1089">
        <f t="shared" si="33"/>
        <v>22</v>
      </c>
      <c r="AB1089" t="str" cm="1">
        <f t="array" ref="AB1089">_xlfn.IFS(AND(AA1089&gt;=0,AA1089&lt;=15),"low purchase",AND(AA1089&gt;=16,AA1089&lt;=30),"mid purchase",AA1089&gt;=31,"high purchase")</f>
        <v>mid purchase</v>
      </c>
      <c r="AC1089">
        <v>5</v>
      </c>
      <c r="AD1089" t="str">
        <f>IF(marketing_campaign[[#This Row],[NumWebVisitsMonth]]&gt;=5.3,"higher_webvists","lower_webvisits")</f>
        <v>lower_webvisits</v>
      </c>
      <c r="AE1089">
        <v>0</v>
      </c>
      <c r="AF1089">
        <v>1</v>
      </c>
      <c r="AG1089">
        <v>1</v>
      </c>
      <c r="AH1089">
        <v>1</v>
      </c>
      <c r="AI1089">
        <v>1</v>
      </c>
      <c r="AJ1089">
        <v>0</v>
      </c>
      <c r="AK1089">
        <v>3</v>
      </c>
      <c r="AL1089">
        <v>11</v>
      </c>
      <c r="AM1089">
        <v>1</v>
      </c>
      <c r="AN1089">
        <f>marketing_campaign[[#This Row],[AcceptedCmp2]]+marketing_campaign[[#This Row],[AcceptedCmp1]]+marketing_campaign[[#This Row],[AcceptedCmp5]]+marketing_campaign[[#This Row],[AcceptedCmp4]]+marketing_campaign[[#This Row],[AcceptedCmp3]]+marketing_campaign[[#This Row],[Response]]</f>
        <v>5</v>
      </c>
      <c r="AO1089" t="str" cm="1">
        <f t="array" ref="AO108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high campaign response</v>
      </c>
    </row>
    <row r="1090" spans="1:41" x14ac:dyDescent="0.35">
      <c r="A1090">
        <v>5577</v>
      </c>
      <c r="B1090">
        <v>1983</v>
      </c>
      <c r="C1090">
        <f t="shared" ref="C1090:C1153" ca="1" si="34">YEAR(TODAY())-B1090</f>
        <v>43</v>
      </c>
      <c r="D1090" t="str" cm="1">
        <f t="array" aca="1" ref="D109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090" t="s">
        <v>29</v>
      </c>
      <c r="F1090" t="s">
        <v>31</v>
      </c>
      <c r="G1090" cm="1">
        <f t="array" ref="G1090">_xlfn.IFS(marketing_campaign[[#This Row],[Marital_Status]]="Single",K1090+L1090+1,marketing_campaign[[#This Row],[Marital_Status]]="Together",K1090+L1090+2,marketing_campaign[[#This Row],[Marital_Status]]="Alone",K1090+L1090+1,marketing_campaign[[#This Row],[Marital_Status]]="Married",K1090+L1090+2,marketing_campaign[[#This Row],[Marital_Status]]="Divorced",K1090+L1090+1,marketing_campaign[[#This Row],[Marital_Status]]="YOLO",K1090+L1090+1,marketing_campaign[[#This Row],[Marital_Status]]="Absurd",K1090+L1090+1,marketing_campaign[[#This Row],[Marital_Status]]="Widow",K1090+L1090+1)</f>
        <v>3</v>
      </c>
      <c r="H1090" t="str" cm="1">
        <f t="array" ref="H1090">_xlfn.IFS(marketing_campaign[[#This Row],[Family_size]]=1,"Family_with_one_child",marketing_campaign[[#This Row],[Family_size]]&gt;1,"Family_with_more_children")</f>
        <v>Family_with_more_children</v>
      </c>
      <c r="I1090">
        <v>43776</v>
      </c>
      <c r="J1090" t="str">
        <f>IF(marketing_campaign[[#This Row],[Income]]&gt;=Sheet21!B1140,"high_income","low_income")</f>
        <v>high_income</v>
      </c>
      <c r="K1090">
        <v>1</v>
      </c>
      <c r="L1090">
        <v>0</v>
      </c>
      <c r="M1090" s="1">
        <v>41762</v>
      </c>
      <c r="N1090">
        <v>77</v>
      </c>
      <c r="O1090" t="str" cm="1">
        <f t="array" ref="O1090">_xlfn.IFS(AND(marketing_campaign[[#This Row],[Recency]]&gt;=0,marketing_campaign[[#This Row],[Recency]]&lt;=14),"Early Recency",AND(marketing_campaign[[#This Row],[Recency]]&gt;=15,marketing_campaign[[#This Row],[Recency]]&lt;=31),"Mid-Recency",marketing_campaign[[#This Row],[Recency]]&gt;=32,"high Recency")</f>
        <v>high Recency</v>
      </c>
      <c r="P1090">
        <v>8</v>
      </c>
      <c r="Q1090">
        <v>0</v>
      </c>
      <c r="R1090">
        <v>9</v>
      </c>
      <c r="S1090">
        <v>2</v>
      </c>
      <c r="T1090">
        <v>1</v>
      </c>
      <c r="U1090">
        <v>3</v>
      </c>
      <c r="V1090">
        <f>marketing_campaign[[#This Row],[MntGoldProds]]+marketing_campaign[[#This Row],[MntSweetProducts]]+marketing_campaign[[#This Row],[MntFishProducts]]+marketing_campaign[[#This Row],[MntMeatProducts]]+marketing_campaign[[#This Row],[MntFruits]]+marketing_campaign[[#This Row],[MntWines]]</f>
        <v>23</v>
      </c>
      <c r="W1090">
        <v>1</v>
      </c>
      <c r="X1090">
        <v>1</v>
      </c>
      <c r="Y1090">
        <v>0</v>
      </c>
      <c r="Z1090">
        <v>2</v>
      </c>
      <c r="AA1090">
        <f t="shared" ref="AA1090:AA1153" si="35">W1090+X1090+Y1090+Z1090</f>
        <v>4</v>
      </c>
      <c r="AB1090" t="str" cm="1">
        <f t="array" ref="AB1090">_xlfn.IFS(AND(AA1090&gt;=0,AA1090&lt;=15),"low purchase",AND(AA1090&gt;=16,AA1090&lt;=30),"mid purchase",AA1090&gt;=31,"high purchase")</f>
        <v>low purchase</v>
      </c>
      <c r="AC1090">
        <v>6</v>
      </c>
      <c r="AD1090" t="str">
        <f>IF(marketing_campaign[[#This Row],[NumWebVisitsMonth]]&gt;=5.3,"higher_webvists","lower_webvisits")</f>
        <v>higher_webvists</v>
      </c>
      <c r="AE1090">
        <v>0</v>
      </c>
      <c r="AF1090">
        <v>0</v>
      </c>
      <c r="AG1090">
        <v>0</v>
      </c>
      <c r="AH1090">
        <v>0</v>
      </c>
      <c r="AI1090">
        <v>0</v>
      </c>
      <c r="AJ1090">
        <v>0</v>
      </c>
      <c r="AK1090">
        <v>3</v>
      </c>
      <c r="AL1090">
        <v>11</v>
      </c>
      <c r="AM1090">
        <v>0</v>
      </c>
      <c r="AN1090">
        <f>marketing_campaign[[#This Row],[AcceptedCmp2]]+marketing_campaign[[#This Row],[AcceptedCmp1]]+marketing_campaign[[#This Row],[AcceptedCmp5]]+marketing_campaign[[#This Row],[AcceptedCmp4]]+marketing_campaign[[#This Row],[AcceptedCmp3]]+marketing_campaign[[#This Row],[Response]]</f>
        <v>0</v>
      </c>
      <c r="AO1090" t="str" cm="1">
        <f t="array" ref="AO109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91" spans="1:41" x14ac:dyDescent="0.35">
      <c r="A1091">
        <v>7348</v>
      </c>
      <c r="B1091">
        <v>1958</v>
      </c>
      <c r="C1091">
        <f t="shared" ca="1" si="34"/>
        <v>68</v>
      </c>
      <c r="D1091" t="str" cm="1">
        <f t="array" aca="1" ref="D109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91" t="s">
        <v>32</v>
      </c>
      <c r="F1091" t="s">
        <v>30</v>
      </c>
      <c r="G1091" cm="1">
        <f t="array" ref="G1091">_xlfn.IFS(marketing_campaign[[#This Row],[Marital_Status]]="Single",K1091+L1091+1,marketing_campaign[[#This Row],[Marital_Status]]="Together",K1091+L1091+2,marketing_campaign[[#This Row],[Marital_Status]]="Alone",K1091+L1091+1,marketing_campaign[[#This Row],[Marital_Status]]="Married",K1091+L1091+2,marketing_campaign[[#This Row],[Marital_Status]]="Divorced",K1091+L1091+1,marketing_campaign[[#This Row],[Marital_Status]]="YOLO",K1091+L1091+1,marketing_campaign[[#This Row],[Marital_Status]]="Absurd",K1091+L1091+1,marketing_campaign[[#This Row],[Marital_Status]]="Widow",K1091+L1091+1)</f>
        <v>1</v>
      </c>
      <c r="H1091" t="str" cm="1">
        <f t="array" ref="H1091">_xlfn.IFS(marketing_campaign[[#This Row],[Family_size]]=1,"Family_with_one_child",marketing_campaign[[#This Row],[Family_size]]&gt;1,"Family_with_more_children")</f>
        <v>Family_with_one_child</v>
      </c>
      <c r="I1091">
        <v>71691</v>
      </c>
      <c r="J1091" t="str">
        <f>IF(marketing_campaign[[#This Row],[Income]]&gt;=Sheet21!B1141,"high_income","low_income")</f>
        <v>high_income</v>
      </c>
      <c r="K1091">
        <v>0</v>
      </c>
      <c r="L1091">
        <v>0</v>
      </c>
      <c r="M1091" s="1">
        <v>41715</v>
      </c>
      <c r="N1091">
        <v>0</v>
      </c>
      <c r="O1091" t="str" cm="1">
        <f t="array" ref="O1091">_xlfn.IFS(AND(marketing_campaign[[#This Row],[Recency]]&gt;=0,marketing_campaign[[#This Row],[Recency]]&lt;=14),"Early Recency",AND(marketing_campaign[[#This Row],[Recency]]&gt;=15,marketing_campaign[[#This Row],[Recency]]&lt;=31),"Mid-Recency",marketing_campaign[[#This Row],[Recency]]&gt;=32,"high Recency")</f>
        <v>Early Recency</v>
      </c>
      <c r="P1091">
        <v>336</v>
      </c>
      <c r="Q1091">
        <v>130</v>
      </c>
      <c r="R1091">
        <v>411</v>
      </c>
      <c r="S1091">
        <v>240</v>
      </c>
      <c r="T1091">
        <v>32</v>
      </c>
      <c r="U1091">
        <v>43</v>
      </c>
      <c r="V1091">
        <f>marketing_campaign[[#This Row],[MntGoldProds]]+marketing_campaign[[#This Row],[MntSweetProducts]]+marketing_campaign[[#This Row],[MntFishProducts]]+marketing_campaign[[#This Row],[MntMeatProducts]]+marketing_campaign[[#This Row],[MntFruits]]+marketing_campaign[[#This Row],[MntWines]]</f>
        <v>1192</v>
      </c>
      <c r="W1091">
        <v>1</v>
      </c>
      <c r="X1091">
        <v>4</v>
      </c>
      <c r="Y1091">
        <v>7</v>
      </c>
      <c r="Z1091">
        <v>5</v>
      </c>
      <c r="AA1091">
        <f t="shared" si="35"/>
        <v>17</v>
      </c>
      <c r="AB1091" t="str" cm="1">
        <f t="array" ref="AB1091">_xlfn.IFS(AND(AA1091&gt;=0,AA1091&lt;=15),"low purchase",AND(AA1091&gt;=16,AA1091&lt;=30),"mid purchase",AA1091&gt;=31,"high purchase")</f>
        <v>mid purchase</v>
      </c>
      <c r="AC1091">
        <v>2</v>
      </c>
      <c r="AD1091" t="str">
        <f>IF(marketing_campaign[[#This Row],[NumWebVisitsMonth]]&gt;=5.3,"higher_webvists","lower_webvisits")</f>
        <v>lower_webvisits</v>
      </c>
      <c r="AE1091">
        <v>0</v>
      </c>
      <c r="AF1091">
        <v>0</v>
      </c>
      <c r="AG1091">
        <v>0</v>
      </c>
      <c r="AH1091">
        <v>0</v>
      </c>
      <c r="AI1091">
        <v>0</v>
      </c>
      <c r="AJ1091">
        <v>0</v>
      </c>
      <c r="AK1091">
        <v>3</v>
      </c>
      <c r="AL1091">
        <v>11</v>
      </c>
      <c r="AM1091">
        <v>1</v>
      </c>
      <c r="AN1091">
        <f>marketing_campaign[[#This Row],[AcceptedCmp2]]+marketing_campaign[[#This Row],[AcceptedCmp1]]+marketing_campaign[[#This Row],[AcceptedCmp5]]+marketing_campaign[[#This Row],[AcceptedCmp4]]+marketing_campaign[[#This Row],[AcceptedCmp3]]+marketing_campaign[[#This Row],[Response]]</f>
        <v>1</v>
      </c>
      <c r="AO1091" t="str" cm="1">
        <f t="array" ref="AO109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092" spans="1:41" x14ac:dyDescent="0.35">
      <c r="A1092">
        <v>1127</v>
      </c>
      <c r="B1092">
        <v>1973</v>
      </c>
      <c r="C1092">
        <f t="shared" ca="1" si="34"/>
        <v>53</v>
      </c>
      <c r="D1092" t="str" cm="1">
        <f t="array" aca="1" ref="D109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92" t="s">
        <v>32</v>
      </c>
      <c r="F1092" t="s">
        <v>33</v>
      </c>
      <c r="G1092" cm="1">
        <f t="array" ref="G1092">_xlfn.IFS(marketing_campaign[[#This Row],[Marital_Status]]="Single",K1092+L1092+1,marketing_campaign[[#This Row],[Marital_Status]]="Together",K1092+L1092+2,marketing_campaign[[#This Row],[Marital_Status]]="Alone",K1092+L1092+1,marketing_campaign[[#This Row],[Marital_Status]]="Married",K1092+L1092+2,marketing_campaign[[#This Row],[Marital_Status]]="Divorced",K1092+L1092+1,marketing_campaign[[#This Row],[Marital_Status]]="YOLO",K1092+L1092+1,marketing_campaign[[#This Row],[Marital_Status]]="Absurd",K1092+L1092+1,marketing_campaign[[#This Row],[Marital_Status]]="Widow",K1092+L1092+1)</f>
        <v>2</v>
      </c>
      <c r="H1092" t="str" cm="1">
        <f t="array" ref="H1092">_xlfn.IFS(marketing_campaign[[#This Row],[Family_size]]=1,"Family_with_one_child",marketing_campaign[[#This Row],[Family_size]]&gt;1,"Family_with_more_children")</f>
        <v>Family_with_more_children</v>
      </c>
      <c r="I1092">
        <v>85844</v>
      </c>
      <c r="J1092" t="str">
        <f>IF(marketing_campaign[[#This Row],[Income]]&gt;=Sheet21!B1142,"high_income","low_income")</f>
        <v>high_income</v>
      </c>
      <c r="K1092">
        <v>0</v>
      </c>
      <c r="L1092">
        <v>0</v>
      </c>
      <c r="M1092" s="1">
        <v>41788</v>
      </c>
      <c r="N1092">
        <v>62</v>
      </c>
      <c r="O1092" t="str" cm="1">
        <f t="array" ref="O1092">_xlfn.IFS(AND(marketing_campaign[[#This Row],[Recency]]&gt;=0,marketing_campaign[[#This Row],[Recency]]&lt;=14),"Early Recency",AND(marketing_campaign[[#This Row],[Recency]]&gt;=15,marketing_campaign[[#This Row],[Recency]]&lt;=31),"Mid-Recency",marketing_campaign[[#This Row],[Recency]]&gt;=32,"high Recency")</f>
        <v>high Recency</v>
      </c>
      <c r="P1092">
        <v>938</v>
      </c>
      <c r="Q1092">
        <v>19</v>
      </c>
      <c r="R1092">
        <v>843</v>
      </c>
      <c r="S1092">
        <v>25</v>
      </c>
      <c r="T1092">
        <v>95</v>
      </c>
      <c r="U1092">
        <v>38</v>
      </c>
      <c r="V1092">
        <f>marketing_campaign[[#This Row],[MntGoldProds]]+marketing_campaign[[#This Row],[MntSweetProducts]]+marketing_campaign[[#This Row],[MntFishProducts]]+marketing_campaign[[#This Row],[MntMeatProducts]]+marketing_campaign[[#This Row],[MntFruits]]+marketing_campaign[[#This Row],[MntWines]]</f>
        <v>1958</v>
      </c>
      <c r="W1092">
        <v>1</v>
      </c>
      <c r="X1092">
        <v>6</v>
      </c>
      <c r="Y1092">
        <v>6</v>
      </c>
      <c r="Z1092">
        <v>7</v>
      </c>
      <c r="AA1092">
        <f t="shared" si="35"/>
        <v>20</v>
      </c>
      <c r="AB1092" t="str" cm="1">
        <f t="array" ref="AB1092">_xlfn.IFS(AND(AA1092&gt;=0,AA1092&lt;=15),"low purchase",AND(AA1092&gt;=16,AA1092&lt;=30),"mid purchase",AA1092&gt;=31,"high purchase")</f>
        <v>mid purchase</v>
      </c>
      <c r="AC1092">
        <v>2</v>
      </c>
      <c r="AD1092" t="str">
        <f>IF(marketing_campaign[[#This Row],[NumWebVisitsMonth]]&gt;=5.3,"higher_webvists","lower_webvisits")</f>
        <v>lower_webvisits</v>
      </c>
      <c r="AE1092">
        <v>0</v>
      </c>
      <c r="AF1092">
        <v>0</v>
      </c>
      <c r="AG1092">
        <v>1</v>
      </c>
      <c r="AH1092">
        <v>0</v>
      </c>
      <c r="AI1092">
        <v>0</v>
      </c>
      <c r="AJ1092">
        <v>0</v>
      </c>
      <c r="AK1092">
        <v>3</v>
      </c>
      <c r="AL1092">
        <v>11</v>
      </c>
      <c r="AM1092">
        <v>0</v>
      </c>
      <c r="AN1092">
        <f>marketing_campaign[[#This Row],[AcceptedCmp2]]+marketing_campaign[[#This Row],[AcceptedCmp1]]+marketing_campaign[[#This Row],[AcceptedCmp5]]+marketing_campaign[[#This Row],[AcceptedCmp4]]+marketing_campaign[[#This Row],[AcceptedCmp3]]+marketing_campaign[[#This Row],[Response]]</f>
        <v>1</v>
      </c>
      <c r="AO1092" t="str" cm="1">
        <f t="array" ref="AO109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093" spans="1:41" x14ac:dyDescent="0.35">
      <c r="A1093">
        <v>1833</v>
      </c>
      <c r="B1093">
        <v>1974</v>
      </c>
      <c r="C1093">
        <f t="shared" ca="1" si="34"/>
        <v>52</v>
      </c>
      <c r="D1093" t="str" cm="1">
        <f t="array" aca="1" ref="D109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93" t="s">
        <v>32</v>
      </c>
      <c r="F1093" t="s">
        <v>30</v>
      </c>
      <c r="G1093" cm="1">
        <f t="array" ref="G1093">_xlfn.IFS(marketing_campaign[[#This Row],[Marital_Status]]="Single",K1093+L1093+1,marketing_campaign[[#This Row],[Marital_Status]]="Together",K1093+L1093+2,marketing_campaign[[#This Row],[Marital_Status]]="Alone",K1093+L1093+1,marketing_campaign[[#This Row],[Marital_Status]]="Married",K1093+L1093+2,marketing_campaign[[#This Row],[Marital_Status]]="Divorced",K1093+L1093+1,marketing_campaign[[#This Row],[Marital_Status]]="YOLO",K1093+L1093+1,marketing_campaign[[#This Row],[Marital_Status]]="Absurd",K1093+L1093+1,marketing_campaign[[#This Row],[Marital_Status]]="Widow",K1093+L1093+1)</f>
        <v>2</v>
      </c>
      <c r="H1093" t="str" cm="1">
        <f t="array" ref="H1093">_xlfn.IFS(marketing_campaign[[#This Row],[Family_size]]=1,"Family_with_one_child",marketing_campaign[[#This Row],[Family_size]]&gt;1,"Family_with_more_children")</f>
        <v>Family_with_more_children</v>
      </c>
      <c r="I1093">
        <v>39190</v>
      </c>
      <c r="J1093" t="str">
        <f>IF(marketing_campaign[[#This Row],[Income]]&gt;=Sheet21!B1143,"high_income","low_income")</f>
        <v>high_income</v>
      </c>
      <c r="K1093">
        <v>1</v>
      </c>
      <c r="L1093">
        <v>0</v>
      </c>
      <c r="M1093" s="1">
        <v>41755</v>
      </c>
      <c r="N1093">
        <v>91</v>
      </c>
      <c r="O1093" t="str" cm="1">
        <f t="array" ref="O1093">_xlfn.IFS(AND(marketing_campaign[[#This Row],[Recency]]&gt;=0,marketing_campaign[[#This Row],[Recency]]&lt;=14),"Early Recency",AND(marketing_campaign[[#This Row],[Recency]]&gt;=15,marketing_campaign[[#This Row],[Recency]]&lt;=31),"Mid-Recency",marketing_campaign[[#This Row],[Recency]]&gt;=32,"high Recency")</f>
        <v>high Recency</v>
      </c>
      <c r="P1093">
        <v>68</v>
      </c>
      <c r="Q1093">
        <v>8</v>
      </c>
      <c r="R1093">
        <v>18</v>
      </c>
      <c r="S1093">
        <v>19</v>
      </c>
      <c r="T1093">
        <v>8</v>
      </c>
      <c r="U1093">
        <v>12</v>
      </c>
      <c r="V1093">
        <f>marketing_campaign[[#This Row],[MntGoldProds]]+marketing_campaign[[#This Row],[MntSweetProducts]]+marketing_campaign[[#This Row],[MntFishProducts]]+marketing_campaign[[#This Row],[MntMeatProducts]]+marketing_campaign[[#This Row],[MntFruits]]+marketing_campaign[[#This Row],[MntWines]]</f>
        <v>133</v>
      </c>
      <c r="W1093">
        <v>2</v>
      </c>
      <c r="X1093">
        <v>2</v>
      </c>
      <c r="Y1093">
        <v>1</v>
      </c>
      <c r="Z1093">
        <v>4</v>
      </c>
      <c r="AA1093">
        <f t="shared" si="35"/>
        <v>9</v>
      </c>
      <c r="AB1093" t="str" cm="1">
        <f t="array" ref="AB1093">_xlfn.IFS(AND(AA1093&gt;=0,AA1093&lt;=15),"low purchase",AND(AA1093&gt;=16,AA1093&lt;=30),"mid purchase",AA1093&gt;=31,"high purchase")</f>
        <v>low purchase</v>
      </c>
      <c r="AC1093">
        <v>5</v>
      </c>
      <c r="AD1093" t="str">
        <f>IF(marketing_campaign[[#This Row],[NumWebVisitsMonth]]&gt;=5.3,"higher_webvists","lower_webvisits")</f>
        <v>lower_webvisits</v>
      </c>
      <c r="AE1093">
        <v>0</v>
      </c>
      <c r="AF1093">
        <v>0</v>
      </c>
      <c r="AG1093">
        <v>0</v>
      </c>
      <c r="AH1093">
        <v>0</v>
      </c>
      <c r="AI1093">
        <v>0</v>
      </c>
      <c r="AJ1093">
        <v>0</v>
      </c>
      <c r="AK1093">
        <v>3</v>
      </c>
      <c r="AL1093">
        <v>11</v>
      </c>
      <c r="AM1093">
        <v>0</v>
      </c>
      <c r="AN1093">
        <f>marketing_campaign[[#This Row],[AcceptedCmp2]]+marketing_campaign[[#This Row],[AcceptedCmp1]]+marketing_campaign[[#This Row],[AcceptedCmp5]]+marketing_campaign[[#This Row],[AcceptedCmp4]]+marketing_campaign[[#This Row],[AcceptedCmp3]]+marketing_campaign[[#This Row],[Response]]</f>
        <v>0</v>
      </c>
      <c r="AO1093" t="str" cm="1">
        <f t="array" ref="AO109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94" spans="1:41" x14ac:dyDescent="0.35">
      <c r="A1094">
        <v>4944</v>
      </c>
      <c r="B1094">
        <v>1959</v>
      </c>
      <c r="C1094">
        <f t="shared" ca="1" si="34"/>
        <v>67</v>
      </c>
      <c r="D1094" t="str" cm="1">
        <f t="array" aca="1" ref="D109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94" t="s">
        <v>29</v>
      </c>
      <c r="F1094" t="s">
        <v>31</v>
      </c>
      <c r="G1094" cm="1">
        <f t="array" ref="G1094">_xlfn.IFS(marketing_campaign[[#This Row],[Marital_Status]]="Single",K1094+L1094+1,marketing_campaign[[#This Row],[Marital_Status]]="Together",K1094+L1094+2,marketing_campaign[[#This Row],[Marital_Status]]="Alone",K1094+L1094+1,marketing_campaign[[#This Row],[Marital_Status]]="Married",K1094+L1094+2,marketing_campaign[[#This Row],[Marital_Status]]="Divorced",K1094+L1094+1,marketing_campaign[[#This Row],[Marital_Status]]="YOLO",K1094+L1094+1,marketing_campaign[[#This Row],[Marital_Status]]="Absurd",K1094+L1094+1,marketing_campaign[[#This Row],[Marital_Status]]="Widow",K1094+L1094+1)</f>
        <v>2</v>
      </c>
      <c r="H1094" t="str" cm="1">
        <f t="array" ref="H1094">_xlfn.IFS(marketing_campaign[[#This Row],[Family_size]]=1,"Family_with_one_child",marketing_campaign[[#This Row],[Family_size]]&gt;1,"Family_with_more_children")</f>
        <v>Family_with_more_children</v>
      </c>
      <c r="I1094">
        <v>71367</v>
      </c>
      <c r="J1094" t="str">
        <f>IF(marketing_campaign[[#This Row],[Income]]&gt;=Sheet21!B1144,"high_income","low_income")</f>
        <v>high_income</v>
      </c>
      <c r="K1094">
        <v>0</v>
      </c>
      <c r="L1094">
        <v>0</v>
      </c>
      <c r="M1094" s="1">
        <v>41509</v>
      </c>
      <c r="N1094">
        <v>24</v>
      </c>
      <c r="O1094" t="str" cm="1">
        <f t="array" ref="O1094">_xlfn.IFS(AND(marketing_campaign[[#This Row],[Recency]]&gt;=0,marketing_campaign[[#This Row],[Recency]]&lt;=14),"Early Recency",AND(marketing_campaign[[#This Row],[Recency]]&gt;=15,marketing_campaign[[#This Row],[Recency]]&lt;=31),"Mid-Recency",marketing_campaign[[#This Row],[Recency]]&gt;=32,"high Recency")</f>
        <v>Mid-Recency</v>
      </c>
      <c r="P1094">
        <v>227</v>
      </c>
      <c r="Q1094">
        <v>23</v>
      </c>
      <c r="R1094">
        <v>389</v>
      </c>
      <c r="S1094">
        <v>42</v>
      </c>
      <c r="T1094">
        <v>21</v>
      </c>
      <c r="U1094">
        <v>75</v>
      </c>
      <c r="V1094">
        <f>marketing_campaign[[#This Row],[MntGoldProds]]+marketing_campaign[[#This Row],[MntSweetProducts]]+marketing_campaign[[#This Row],[MntFishProducts]]+marketing_campaign[[#This Row],[MntMeatProducts]]+marketing_campaign[[#This Row],[MntFruits]]+marketing_campaign[[#This Row],[MntWines]]</f>
        <v>777</v>
      </c>
      <c r="W1094">
        <v>1</v>
      </c>
      <c r="X1094">
        <v>4</v>
      </c>
      <c r="Y1094">
        <v>5</v>
      </c>
      <c r="Z1094">
        <v>7</v>
      </c>
      <c r="AA1094">
        <f t="shared" si="35"/>
        <v>17</v>
      </c>
      <c r="AB1094" t="str" cm="1">
        <f t="array" ref="AB1094">_xlfn.IFS(AND(AA1094&gt;=0,AA1094&lt;=15),"low purchase",AND(AA1094&gt;=16,AA1094&lt;=30),"mid purchase",AA1094&gt;=31,"high purchase")</f>
        <v>mid purchase</v>
      </c>
      <c r="AC1094">
        <v>2</v>
      </c>
      <c r="AD1094" t="str">
        <f>IF(marketing_campaign[[#This Row],[NumWebVisitsMonth]]&gt;=5.3,"higher_webvists","lower_webvisits")</f>
        <v>lower_webvisits</v>
      </c>
      <c r="AE1094">
        <v>0</v>
      </c>
      <c r="AF1094">
        <v>0</v>
      </c>
      <c r="AG1094">
        <v>0</v>
      </c>
      <c r="AH1094">
        <v>0</v>
      </c>
      <c r="AI1094">
        <v>0</v>
      </c>
      <c r="AJ1094">
        <v>0</v>
      </c>
      <c r="AK1094">
        <v>3</v>
      </c>
      <c r="AL1094">
        <v>11</v>
      </c>
      <c r="AM1094">
        <v>0</v>
      </c>
      <c r="AN1094">
        <f>marketing_campaign[[#This Row],[AcceptedCmp2]]+marketing_campaign[[#This Row],[AcceptedCmp1]]+marketing_campaign[[#This Row],[AcceptedCmp5]]+marketing_campaign[[#This Row],[AcceptedCmp4]]+marketing_campaign[[#This Row],[AcceptedCmp3]]+marketing_campaign[[#This Row],[Response]]</f>
        <v>0</v>
      </c>
      <c r="AO1094" t="str" cm="1">
        <f t="array" ref="AO109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95" spans="1:41" x14ac:dyDescent="0.35">
      <c r="A1095">
        <v>9080</v>
      </c>
      <c r="B1095">
        <v>1972</v>
      </c>
      <c r="C1095">
        <f t="shared" ca="1" si="34"/>
        <v>54</v>
      </c>
      <c r="D1095" t="str" cm="1">
        <f t="array" aca="1" ref="D109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95" t="s">
        <v>32</v>
      </c>
      <c r="F1095" t="s">
        <v>30</v>
      </c>
      <c r="G1095" cm="1">
        <f t="array" ref="G1095">_xlfn.IFS(marketing_campaign[[#This Row],[Marital_Status]]="Single",K1095+L1095+1,marketing_campaign[[#This Row],[Marital_Status]]="Together",K1095+L1095+2,marketing_campaign[[#This Row],[Marital_Status]]="Alone",K1095+L1095+1,marketing_campaign[[#This Row],[Marital_Status]]="Married",K1095+L1095+2,marketing_campaign[[#This Row],[Marital_Status]]="Divorced",K1095+L1095+1,marketing_campaign[[#This Row],[Marital_Status]]="YOLO",K1095+L1095+1,marketing_campaign[[#This Row],[Marital_Status]]="Absurd",K1095+L1095+1,marketing_campaign[[#This Row],[Marital_Status]]="Widow",K1095+L1095+1)</f>
        <v>3</v>
      </c>
      <c r="H1095" t="str" cm="1">
        <f t="array" ref="H1095">_xlfn.IFS(marketing_campaign[[#This Row],[Family_size]]=1,"Family_with_one_child",marketing_campaign[[#This Row],[Family_size]]&gt;1,"Family_with_more_children")</f>
        <v>Family_with_more_children</v>
      </c>
      <c r="I1095">
        <v>38578</v>
      </c>
      <c r="J1095" t="str">
        <f>IF(marketing_campaign[[#This Row],[Income]]&gt;=Sheet21!B1145,"high_income","low_income")</f>
        <v>high_income</v>
      </c>
      <c r="K1095">
        <v>1</v>
      </c>
      <c r="L1095">
        <v>1</v>
      </c>
      <c r="M1095" s="1">
        <v>41447</v>
      </c>
      <c r="N1095">
        <v>2</v>
      </c>
      <c r="O1095" t="str" cm="1">
        <f t="array" ref="O1095">_xlfn.IFS(AND(marketing_campaign[[#This Row],[Recency]]&gt;=0,marketing_campaign[[#This Row],[Recency]]&lt;=14),"Early Recency",AND(marketing_campaign[[#This Row],[Recency]]&gt;=15,marketing_campaign[[#This Row],[Recency]]&lt;=31),"Mid-Recency",marketing_campaign[[#This Row],[Recency]]&gt;=32,"high Recency")</f>
        <v>Early Recency</v>
      </c>
      <c r="P1095">
        <v>38</v>
      </c>
      <c r="Q1095">
        <v>4</v>
      </c>
      <c r="R1095">
        <v>22</v>
      </c>
      <c r="S1095">
        <v>3</v>
      </c>
      <c r="T1095">
        <v>3</v>
      </c>
      <c r="U1095">
        <v>3</v>
      </c>
      <c r="V1095">
        <f>marketing_campaign[[#This Row],[MntGoldProds]]+marketing_campaign[[#This Row],[MntSweetProducts]]+marketing_campaign[[#This Row],[MntFishProducts]]+marketing_campaign[[#This Row],[MntMeatProducts]]+marketing_campaign[[#This Row],[MntFruits]]+marketing_campaign[[#This Row],[MntWines]]</f>
        <v>73</v>
      </c>
      <c r="W1095">
        <v>3</v>
      </c>
      <c r="X1095">
        <v>3</v>
      </c>
      <c r="Y1095">
        <v>0</v>
      </c>
      <c r="Z1095">
        <v>3</v>
      </c>
      <c r="AA1095">
        <f t="shared" si="35"/>
        <v>9</v>
      </c>
      <c r="AB1095" t="str" cm="1">
        <f t="array" ref="AB1095">_xlfn.IFS(AND(AA1095&gt;=0,AA1095&lt;=15),"low purchase",AND(AA1095&gt;=16,AA1095&lt;=30),"mid purchase",AA1095&gt;=31,"high purchase")</f>
        <v>low purchase</v>
      </c>
      <c r="AC1095">
        <v>8</v>
      </c>
      <c r="AD1095" t="str">
        <f>IF(marketing_campaign[[#This Row],[NumWebVisitsMonth]]&gt;=5.3,"higher_webvists","lower_webvisits")</f>
        <v>higher_webvists</v>
      </c>
      <c r="AE1095">
        <v>0</v>
      </c>
      <c r="AF1095">
        <v>0</v>
      </c>
      <c r="AG1095">
        <v>0</v>
      </c>
      <c r="AH1095">
        <v>0</v>
      </c>
      <c r="AI1095">
        <v>0</v>
      </c>
      <c r="AJ1095">
        <v>0</v>
      </c>
      <c r="AK1095">
        <v>3</v>
      </c>
      <c r="AL1095">
        <v>11</v>
      </c>
      <c r="AM1095">
        <v>0</v>
      </c>
      <c r="AN1095">
        <f>marketing_campaign[[#This Row],[AcceptedCmp2]]+marketing_campaign[[#This Row],[AcceptedCmp1]]+marketing_campaign[[#This Row],[AcceptedCmp5]]+marketing_campaign[[#This Row],[AcceptedCmp4]]+marketing_campaign[[#This Row],[AcceptedCmp3]]+marketing_campaign[[#This Row],[Response]]</f>
        <v>0</v>
      </c>
      <c r="AO1095" t="str" cm="1">
        <f t="array" ref="AO109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96" spans="1:41" x14ac:dyDescent="0.35">
      <c r="A1096">
        <v>6466</v>
      </c>
      <c r="B1096">
        <v>1965</v>
      </c>
      <c r="C1096">
        <f t="shared" ca="1" si="34"/>
        <v>61</v>
      </c>
      <c r="D1096" t="str" cm="1">
        <f t="array" aca="1" ref="D109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96" t="s">
        <v>32</v>
      </c>
      <c r="F1096" t="s">
        <v>33</v>
      </c>
      <c r="G1096" cm="1">
        <f t="array" ref="G1096">_xlfn.IFS(marketing_campaign[[#This Row],[Marital_Status]]="Single",K1096+L1096+1,marketing_campaign[[#This Row],[Marital_Status]]="Together",K1096+L1096+2,marketing_campaign[[#This Row],[Marital_Status]]="Alone",K1096+L1096+1,marketing_campaign[[#This Row],[Marital_Status]]="Married",K1096+L1096+2,marketing_campaign[[#This Row],[Marital_Status]]="Divorced",K1096+L1096+1,marketing_campaign[[#This Row],[Marital_Status]]="YOLO",K1096+L1096+1,marketing_campaign[[#This Row],[Marital_Status]]="Absurd",K1096+L1096+1,marketing_campaign[[#This Row],[Marital_Status]]="Widow",K1096+L1096+1)</f>
        <v>4</v>
      </c>
      <c r="H1096" t="str" cm="1">
        <f t="array" ref="H1096">_xlfn.IFS(marketing_campaign[[#This Row],[Family_size]]=1,"Family_with_one_child",marketing_campaign[[#This Row],[Family_size]]&gt;1,"Family_with_more_children")</f>
        <v>Family_with_more_children</v>
      </c>
      <c r="I1096">
        <v>57236</v>
      </c>
      <c r="J1096" t="str">
        <f>IF(marketing_campaign[[#This Row],[Income]]&gt;=Sheet21!B1146,"high_income","low_income")</f>
        <v>high_income</v>
      </c>
      <c r="K1096">
        <v>1</v>
      </c>
      <c r="L1096">
        <v>1</v>
      </c>
      <c r="M1096" s="1">
        <v>41710</v>
      </c>
      <c r="N1096">
        <v>22</v>
      </c>
      <c r="O1096" t="str" cm="1">
        <f t="array" ref="O1096">_xlfn.IFS(AND(marketing_campaign[[#This Row],[Recency]]&gt;=0,marketing_campaign[[#This Row],[Recency]]&lt;=14),"Early Recency",AND(marketing_campaign[[#This Row],[Recency]]&gt;=15,marketing_campaign[[#This Row],[Recency]]&lt;=31),"Mid-Recency",marketing_campaign[[#This Row],[Recency]]&gt;=32,"high Recency")</f>
        <v>Mid-Recency</v>
      </c>
      <c r="P1096">
        <v>105</v>
      </c>
      <c r="Q1096">
        <v>0</v>
      </c>
      <c r="R1096">
        <v>9</v>
      </c>
      <c r="S1096">
        <v>2</v>
      </c>
      <c r="T1096">
        <v>1</v>
      </c>
      <c r="U1096">
        <v>4</v>
      </c>
      <c r="V1096">
        <f>marketing_campaign[[#This Row],[MntGoldProds]]+marketing_campaign[[#This Row],[MntSweetProducts]]+marketing_campaign[[#This Row],[MntFishProducts]]+marketing_campaign[[#This Row],[MntMeatProducts]]+marketing_campaign[[#This Row],[MntFruits]]+marketing_campaign[[#This Row],[MntWines]]</f>
        <v>121</v>
      </c>
      <c r="W1096">
        <v>3</v>
      </c>
      <c r="X1096">
        <v>2</v>
      </c>
      <c r="Y1096">
        <v>1</v>
      </c>
      <c r="Z1096">
        <v>4</v>
      </c>
      <c r="AA1096">
        <f t="shared" si="35"/>
        <v>10</v>
      </c>
      <c r="AB1096" t="str" cm="1">
        <f t="array" ref="AB1096">_xlfn.IFS(AND(AA1096&gt;=0,AA1096&lt;=15),"low purchase",AND(AA1096&gt;=16,AA1096&lt;=30),"mid purchase",AA1096&gt;=31,"high purchase")</f>
        <v>low purchase</v>
      </c>
      <c r="AC1096">
        <v>3</v>
      </c>
      <c r="AD1096" t="str">
        <f>IF(marketing_campaign[[#This Row],[NumWebVisitsMonth]]&gt;=5.3,"higher_webvists","lower_webvisits")</f>
        <v>lower_webvisits</v>
      </c>
      <c r="AE1096">
        <v>0</v>
      </c>
      <c r="AF1096">
        <v>0</v>
      </c>
      <c r="AG1096">
        <v>0</v>
      </c>
      <c r="AH1096">
        <v>0</v>
      </c>
      <c r="AI1096">
        <v>0</v>
      </c>
      <c r="AJ1096">
        <v>0</v>
      </c>
      <c r="AK1096">
        <v>3</v>
      </c>
      <c r="AL1096">
        <v>11</v>
      </c>
      <c r="AM1096">
        <v>0</v>
      </c>
      <c r="AN1096">
        <f>marketing_campaign[[#This Row],[AcceptedCmp2]]+marketing_campaign[[#This Row],[AcceptedCmp1]]+marketing_campaign[[#This Row],[AcceptedCmp5]]+marketing_campaign[[#This Row],[AcceptedCmp4]]+marketing_campaign[[#This Row],[AcceptedCmp3]]+marketing_campaign[[#This Row],[Response]]</f>
        <v>0</v>
      </c>
      <c r="AO1096" t="str" cm="1">
        <f t="array" ref="AO109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97" spans="1:41" x14ac:dyDescent="0.35">
      <c r="A1097">
        <v>9964</v>
      </c>
      <c r="B1097">
        <v>1979</v>
      </c>
      <c r="C1097">
        <f t="shared" ca="1" si="34"/>
        <v>47</v>
      </c>
      <c r="D1097" t="str" cm="1">
        <f t="array" aca="1" ref="D109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97" t="s">
        <v>29</v>
      </c>
      <c r="F1097" t="s">
        <v>30</v>
      </c>
      <c r="G1097" cm="1">
        <f t="array" ref="G1097">_xlfn.IFS(marketing_campaign[[#This Row],[Marital_Status]]="Single",K1097+L1097+1,marketing_campaign[[#This Row],[Marital_Status]]="Together",K1097+L1097+2,marketing_campaign[[#This Row],[Marital_Status]]="Alone",K1097+L1097+1,marketing_campaign[[#This Row],[Marital_Status]]="Married",K1097+L1097+2,marketing_campaign[[#This Row],[Marital_Status]]="Divorced",K1097+L1097+1,marketing_campaign[[#This Row],[Marital_Status]]="YOLO",K1097+L1097+1,marketing_campaign[[#This Row],[Marital_Status]]="Absurd",K1097+L1097+1,marketing_campaign[[#This Row],[Marital_Status]]="Widow",K1097+L1097+1)</f>
        <v>2</v>
      </c>
      <c r="H1097" t="str" cm="1">
        <f t="array" ref="H1097">_xlfn.IFS(marketing_campaign[[#This Row],[Family_size]]=1,"Family_with_one_child",marketing_campaign[[#This Row],[Family_size]]&gt;1,"Family_with_more_children")</f>
        <v>Family_with_more_children</v>
      </c>
      <c r="I1097">
        <v>61825</v>
      </c>
      <c r="J1097" t="str">
        <f>IF(marketing_campaign[[#This Row],[Income]]&gt;=Sheet21!B1147,"high_income","low_income")</f>
        <v>high_income</v>
      </c>
      <c r="K1097">
        <v>0</v>
      </c>
      <c r="L1097">
        <v>1</v>
      </c>
      <c r="M1097" s="1">
        <v>41493</v>
      </c>
      <c r="N1097">
        <v>56</v>
      </c>
      <c r="O1097" t="str" cm="1">
        <f t="array" ref="O1097">_xlfn.IFS(AND(marketing_campaign[[#This Row],[Recency]]&gt;=0,marketing_campaign[[#This Row],[Recency]]&lt;=14),"Early Recency",AND(marketing_campaign[[#This Row],[Recency]]&gt;=15,marketing_campaign[[#This Row],[Recency]]&lt;=31),"Mid-Recency",marketing_campaign[[#This Row],[Recency]]&gt;=32,"high Recency")</f>
        <v>high Recency</v>
      </c>
      <c r="P1097">
        <v>162</v>
      </c>
      <c r="Q1097">
        <v>50</v>
      </c>
      <c r="R1097">
        <v>100</v>
      </c>
      <c r="S1097">
        <v>55</v>
      </c>
      <c r="T1097">
        <v>30</v>
      </c>
      <c r="U1097">
        <v>27</v>
      </c>
      <c r="V1097">
        <f>marketing_campaign[[#This Row],[MntGoldProds]]+marketing_campaign[[#This Row],[MntSweetProducts]]+marketing_campaign[[#This Row],[MntFishProducts]]+marketing_campaign[[#This Row],[MntMeatProducts]]+marketing_campaign[[#This Row],[MntFruits]]+marketing_campaign[[#This Row],[MntWines]]</f>
        <v>424</v>
      </c>
      <c r="W1097">
        <v>1</v>
      </c>
      <c r="X1097">
        <v>4</v>
      </c>
      <c r="Y1097">
        <v>2</v>
      </c>
      <c r="Z1097">
        <v>8</v>
      </c>
      <c r="AA1097">
        <f t="shared" si="35"/>
        <v>15</v>
      </c>
      <c r="AB1097" t="str" cm="1">
        <f t="array" ref="AB1097">_xlfn.IFS(AND(AA1097&gt;=0,AA1097&lt;=15),"low purchase",AND(AA1097&gt;=16,AA1097&lt;=30),"mid purchase",AA1097&gt;=31,"high purchase")</f>
        <v>low purchase</v>
      </c>
      <c r="AC1097">
        <v>4</v>
      </c>
      <c r="AD1097" t="str">
        <f>IF(marketing_campaign[[#This Row],[NumWebVisitsMonth]]&gt;=5.3,"higher_webvists","lower_webvisits")</f>
        <v>lower_webvisits</v>
      </c>
      <c r="AE1097">
        <v>0</v>
      </c>
      <c r="AF1097">
        <v>0</v>
      </c>
      <c r="AG1097">
        <v>0</v>
      </c>
      <c r="AH1097">
        <v>0</v>
      </c>
      <c r="AI1097">
        <v>0</v>
      </c>
      <c r="AJ1097">
        <v>0</v>
      </c>
      <c r="AK1097">
        <v>3</v>
      </c>
      <c r="AL1097">
        <v>11</v>
      </c>
      <c r="AM1097">
        <v>0</v>
      </c>
      <c r="AN1097">
        <f>marketing_campaign[[#This Row],[AcceptedCmp2]]+marketing_campaign[[#This Row],[AcceptedCmp1]]+marketing_campaign[[#This Row],[AcceptedCmp5]]+marketing_campaign[[#This Row],[AcceptedCmp4]]+marketing_campaign[[#This Row],[AcceptedCmp3]]+marketing_campaign[[#This Row],[Response]]</f>
        <v>0</v>
      </c>
      <c r="AO1097" t="str" cm="1">
        <f t="array" ref="AO109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98" spans="1:41" x14ac:dyDescent="0.35">
      <c r="A1098">
        <v>4790</v>
      </c>
      <c r="B1098">
        <v>1958</v>
      </c>
      <c r="C1098">
        <f t="shared" ca="1" si="34"/>
        <v>68</v>
      </c>
      <c r="D1098" t="str" cm="1">
        <f t="array" aca="1" ref="D109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98" t="s">
        <v>29</v>
      </c>
      <c r="F1098" t="s">
        <v>35</v>
      </c>
      <c r="G1098" cm="1">
        <f t="array" ref="G1098">_xlfn.IFS(marketing_campaign[[#This Row],[Marital_Status]]="Single",K1098+L1098+1,marketing_campaign[[#This Row],[Marital_Status]]="Together",K1098+L1098+2,marketing_campaign[[#This Row],[Marital_Status]]="Alone",K1098+L1098+1,marketing_campaign[[#This Row],[Marital_Status]]="Married",K1098+L1098+2,marketing_campaign[[#This Row],[Marital_Status]]="Divorced",K1098+L1098+1,marketing_campaign[[#This Row],[Marital_Status]]="YOLO",K1098+L1098+1,marketing_campaign[[#This Row],[Marital_Status]]="Absurd",K1098+L1098+1,marketing_campaign[[#This Row],[Marital_Status]]="Widow",K1098+L1098+1)</f>
        <v>2</v>
      </c>
      <c r="H1098" t="str" cm="1">
        <f t="array" ref="H1098">_xlfn.IFS(marketing_campaign[[#This Row],[Family_size]]=1,"Family_with_one_child",marketing_campaign[[#This Row],[Family_size]]&gt;1,"Family_with_more_children")</f>
        <v>Family_with_more_children</v>
      </c>
      <c r="I1098">
        <v>79803</v>
      </c>
      <c r="J1098" t="str">
        <f>IF(marketing_campaign[[#This Row],[Income]]&gt;=Sheet21!B1148,"high_income","low_income")</f>
        <v>high_income</v>
      </c>
      <c r="K1098">
        <v>0</v>
      </c>
      <c r="L1098">
        <v>1</v>
      </c>
      <c r="M1098" s="1">
        <v>41792</v>
      </c>
      <c r="N1098">
        <v>54</v>
      </c>
      <c r="O1098" t="str" cm="1">
        <f t="array" ref="O1098">_xlfn.IFS(AND(marketing_campaign[[#This Row],[Recency]]&gt;=0,marketing_campaign[[#This Row],[Recency]]&lt;=14),"Early Recency",AND(marketing_campaign[[#This Row],[Recency]]&gt;=15,marketing_campaign[[#This Row],[Recency]]&lt;=31),"Mid-Recency",marketing_campaign[[#This Row],[Recency]]&gt;=32,"high Recency")</f>
        <v>high Recency</v>
      </c>
      <c r="P1098">
        <v>574</v>
      </c>
      <c r="Q1098">
        <v>8</v>
      </c>
      <c r="R1098">
        <v>216</v>
      </c>
      <c r="S1098">
        <v>21</v>
      </c>
      <c r="T1098">
        <v>16</v>
      </c>
      <c r="U1098">
        <v>33</v>
      </c>
      <c r="V1098">
        <f>marketing_campaign[[#This Row],[MntGoldProds]]+marketing_campaign[[#This Row],[MntSweetProducts]]+marketing_campaign[[#This Row],[MntFishProducts]]+marketing_campaign[[#This Row],[MntMeatProducts]]+marketing_campaign[[#This Row],[MntFruits]]+marketing_campaign[[#This Row],[MntWines]]</f>
        <v>868</v>
      </c>
      <c r="W1098">
        <v>1</v>
      </c>
      <c r="X1098">
        <v>4</v>
      </c>
      <c r="Y1098">
        <v>3</v>
      </c>
      <c r="Z1098">
        <v>5</v>
      </c>
      <c r="AA1098">
        <f t="shared" si="35"/>
        <v>13</v>
      </c>
      <c r="AB1098" t="str" cm="1">
        <f t="array" ref="AB1098">_xlfn.IFS(AND(AA1098&gt;=0,AA1098&lt;=15),"low purchase",AND(AA1098&gt;=16,AA1098&lt;=30),"mid purchase",AA1098&gt;=31,"high purchase")</f>
        <v>low purchase</v>
      </c>
      <c r="AC1098">
        <v>1</v>
      </c>
      <c r="AD1098" t="str">
        <f>IF(marketing_campaign[[#This Row],[NumWebVisitsMonth]]&gt;=5.3,"higher_webvists","lower_webvisits")</f>
        <v>lower_webvisits</v>
      </c>
      <c r="AE1098">
        <v>0</v>
      </c>
      <c r="AF1098">
        <v>0</v>
      </c>
      <c r="AG1098">
        <v>0</v>
      </c>
      <c r="AH1098">
        <v>0</v>
      </c>
      <c r="AI1098">
        <v>0</v>
      </c>
      <c r="AJ1098">
        <v>0</v>
      </c>
      <c r="AK1098">
        <v>3</v>
      </c>
      <c r="AL1098">
        <v>11</v>
      </c>
      <c r="AM1098">
        <v>0</v>
      </c>
      <c r="AN1098">
        <f>marketing_campaign[[#This Row],[AcceptedCmp2]]+marketing_campaign[[#This Row],[AcceptedCmp1]]+marketing_campaign[[#This Row],[AcceptedCmp5]]+marketing_campaign[[#This Row],[AcceptedCmp4]]+marketing_campaign[[#This Row],[AcceptedCmp3]]+marketing_campaign[[#This Row],[Response]]</f>
        <v>0</v>
      </c>
      <c r="AO1098" t="str" cm="1">
        <f t="array" ref="AO109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099" spans="1:41" x14ac:dyDescent="0.35">
      <c r="A1099">
        <v>10245</v>
      </c>
      <c r="B1099">
        <v>1986</v>
      </c>
      <c r="C1099">
        <f t="shared" ca="1" si="34"/>
        <v>40</v>
      </c>
      <c r="D1099" t="str" cm="1">
        <f t="array" aca="1" ref="D109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099" t="s">
        <v>37</v>
      </c>
      <c r="F1099" t="s">
        <v>30</v>
      </c>
      <c r="G1099" cm="1">
        <f t="array" ref="G1099">_xlfn.IFS(marketing_campaign[[#This Row],[Marital_Status]]="Single",K1099+L1099+1,marketing_campaign[[#This Row],[Marital_Status]]="Together",K1099+L1099+2,marketing_campaign[[#This Row],[Marital_Status]]="Alone",K1099+L1099+1,marketing_campaign[[#This Row],[Marital_Status]]="Married",K1099+L1099+2,marketing_campaign[[#This Row],[Marital_Status]]="Divorced",K1099+L1099+1,marketing_campaign[[#This Row],[Marital_Status]]="YOLO",K1099+L1099+1,marketing_campaign[[#This Row],[Marital_Status]]="Absurd",K1099+L1099+1,marketing_campaign[[#This Row],[Marital_Status]]="Widow",K1099+L1099+1)</f>
        <v>1</v>
      </c>
      <c r="H1099" t="str" cm="1">
        <f t="array" ref="H1099">_xlfn.IFS(marketing_campaign[[#This Row],[Family_size]]=1,"Family_with_one_child",marketing_campaign[[#This Row],[Family_size]]&gt;1,"Family_with_more_children")</f>
        <v>Family_with_one_child</v>
      </c>
      <c r="I1099">
        <v>80910</v>
      </c>
      <c r="J1099" t="str">
        <f>IF(marketing_campaign[[#This Row],[Income]]&gt;=Sheet21!B1149,"high_income","low_income")</f>
        <v>high_income</v>
      </c>
      <c r="K1099">
        <v>0</v>
      </c>
      <c r="L1099">
        <v>0</v>
      </c>
      <c r="M1099" s="1">
        <v>41213</v>
      </c>
      <c r="N1099">
        <v>71</v>
      </c>
      <c r="O1099" t="str" cm="1">
        <f t="array" ref="O1099">_xlfn.IFS(AND(marketing_campaign[[#This Row],[Recency]]&gt;=0,marketing_campaign[[#This Row],[Recency]]&lt;=14),"Early Recency",AND(marketing_campaign[[#This Row],[Recency]]&gt;=15,marketing_campaign[[#This Row],[Recency]]&lt;=31),"Mid-Recency",marketing_campaign[[#This Row],[Recency]]&gt;=32,"high Recency")</f>
        <v>high Recency</v>
      </c>
      <c r="P1099">
        <v>160</v>
      </c>
      <c r="Q1099">
        <v>80</v>
      </c>
      <c r="R1099">
        <v>369</v>
      </c>
      <c r="S1099">
        <v>67</v>
      </c>
      <c r="T1099">
        <v>39</v>
      </c>
      <c r="U1099">
        <v>41</v>
      </c>
      <c r="V1099">
        <f>marketing_campaign[[#This Row],[MntGoldProds]]+marketing_campaign[[#This Row],[MntSweetProducts]]+marketing_campaign[[#This Row],[MntFishProducts]]+marketing_campaign[[#This Row],[MntMeatProducts]]+marketing_campaign[[#This Row],[MntFruits]]+marketing_campaign[[#This Row],[MntWines]]</f>
        <v>756</v>
      </c>
      <c r="W1099">
        <v>1</v>
      </c>
      <c r="X1099">
        <v>3</v>
      </c>
      <c r="Y1099">
        <v>3</v>
      </c>
      <c r="Z1099">
        <v>8</v>
      </c>
      <c r="AA1099">
        <f t="shared" si="35"/>
        <v>15</v>
      </c>
      <c r="AB1099" t="str" cm="1">
        <f t="array" ref="AB1099">_xlfn.IFS(AND(AA1099&gt;=0,AA1099&lt;=15),"low purchase",AND(AA1099&gt;=16,AA1099&lt;=30),"mid purchase",AA1099&gt;=31,"high purchase")</f>
        <v>low purchase</v>
      </c>
      <c r="AC1099">
        <v>1</v>
      </c>
      <c r="AD1099" t="str">
        <f>IF(marketing_campaign[[#This Row],[NumWebVisitsMonth]]&gt;=5.3,"higher_webvists","lower_webvisits")</f>
        <v>lower_webvisits</v>
      </c>
      <c r="AE1099">
        <v>0</v>
      </c>
      <c r="AF1099">
        <v>0</v>
      </c>
      <c r="AG1099">
        <v>0</v>
      </c>
      <c r="AH1099">
        <v>0</v>
      </c>
      <c r="AI1099">
        <v>0</v>
      </c>
      <c r="AJ1099">
        <v>0</v>
      </c>
      <c r="AK1099">
        <v>3</v>
      </c>
      <c r="AL1099">
        <v>11</v>
      </c>
      <c r="AM1099">
        <v>0</v>
      </c>
      <c r="AN1099">
        <f>marketing_campaign[[#This Row],[AcceptedCmp2]]+marketing_campaign[[#This Row],[AcceptedCmp1]]+marketing_campaign[[#This Row],[AcceptedCmp5]]+marketing_campaign[[#This Row],[AcceptedCmp4]]+marketing_campaign[[#This Row],[AcceptedCmp3]]+marketing_campaign[[#This Row],[Response]]</f>
        <v>0</v>
      </c>
      <c r="AO1099" t="str" cm="1">
        <f t="array" ref="AO109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00" spans="1:41" x14ac:dyDescent="0.35">
      <c r="A1100">
        <v>1109</v>
      </c>
      <c r="B1100">
        <v>1982</v>
      </c>
      <c r="C1100">
        <f t="shared" ca="1" si="34"/>
        <v>44</v>
      </c>
      <c r="D1100" t="str" cm="1">
        <f t="array" aca="1" ref="D110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100" t="s">
        <v>34</v>
      </c>
      <c r="F1100" t="s">
        <v>31</v>
      </c>
      <c r="G1100" cm="1">
        <f t="array" ref="G1100">_xlfn.IFS(marketing_campaign[[#This Row],[Marital_Status]]="Single",K1100+L1100+1,marketing_campaign[[#This Row],[Marital_Status]]="Together",K1100+L1100+2,marketing_campaign[[#This Row],[Marital_Status]]="Alone",K1100+L1100+1,marketing_campaign[[#This Row],[Marital_Status]]="Married",K1100+L1100+2,marketing_campaign[[#This Row],[Marital_Status]]="Divorced",K1100+L1100+1,marketing_campaign[[#This Row],[Marital_Status]]="YOLO",K1100+L1100+1,marketing_campaign[[#This Row],[Marital_Status]]="Absurd",K1100+L1100+1,marketing_campaign[[#This Row],[Marital_Status]]="Widow",K1100+L1100+1)</f>
        <v>3</v>
      </c>
      <c r="H1100" t="str" cm="1">
        <f t="array" ref="H1100">_xlfn.IFS(marketing_campaign[[#This Row],[Family_size]]=1,"Family_with_one_child",marketing_campaign[[#This Row],[Family_size]]&gt;1,"Family_with_more_children")</f>
        <v>Family_with_more_children</v>
      </c>
      <c r="I1100">
        <v>27590</v>
      </c>
      <c r="J1100" t="str">
        <f>IF(marketing_campaign[[#This Row],[Income]]&gt;=Sheet21!B1150,"high_income","low_income")</f>
        <v>high_income</v>
      </c>
      <c r="K1100">
        <v>1</v>
      </c>
      <c r="L1100">
        <v>0</v>
      </c>
      <c r="M1100" s="1">
        <v>41387</v>
      </c>
      <c r="N1100">
        <v>38</v>
      </c>
      <c r="O1100" t="str" cm="1">
        <f t="array" ref="O1100">_xlfn.IFS(AND(marketing_campaign[[#This Row],[Recency]]&gt;=0,marketing_campaign[[#This Row],[Recency]]&lt;=14),"Early Recency",AND(marketing_campaign[[#This Row],[Recency]]&gt;=15,marketing_campaign[[#This Row],[Recency]]&lt;=31),"Mid-Recency",marketing_campaign[[#This Row],[Recency]]&gt;=32,"high Recency")</f>
        <v>high Recency</v>
      </c>
      <c r="P1100">
        <v>6</v>
      </c>
      <c r="Q1100">
        <v>0</v>
      </c>
      <c r="R1100">
        <v>5</v>
      </c>
      <c r="S1100">
        <v>0</v>
      </c>
      <c r="T1100">
        <v>0</v>
      </c>
      <c r="U1100">
        <v>1</v>
      </c>
      <c r="V1100">
        <f>marketing_campaign[[#This Row],[MntGoldProds]]+marketing_campaign[[#This Row],[MntSweetProducts]]+marketing_campaign[[#This Row],[MntFishProducts]]+marketing_campaign[[#This Row],[MntMeatProducts]]+marketing_campaign[[#This Row],[MntFruits]]+marketing_campaign[[#This Row],[MntWines]]</f>
        <v>12</v>
      </c>
      <c r="W1100">
        <v>1</v>
      </c>
      <c r="X1100">
        <v>1</v>
      </c>
      <c r="Y1100">
        <v>0</v>
      </c>
      <c r="Z1100">
        <v>2</v>
      </c>
      <c r="AA1100">
        <f t="shared" si="35"/>
        <v>4</v>
      </c>
      <c r="AB1100" t="str" cm="1">
        <f t="array" ref="AB1100">_xlfn.IFS(AND(AA1100&gt;=0,AA1100&lt;=15),"low purchase",AND(AA1100&gt;=16,AA1100&lt;=30),"mid purchase",AA1100&gt;=31,"high purchase")</f>
        <v>low purchase</v>
      </c>
      <c r="AC1100">
        <v>7</v>
      </c>
      <c r="AD1100" t="str">
        <f>IF(marketing_campaign[[#This Row],[NumWebVisitsMonth]]&gt;=5.3,"higher_webvists","lower_webvisits")</f>
        <v>higher_webvists</v>
      </c>
      <c r="AE1100">
        <v>0</v>
      </c>
      <c r="AF1100">
        <v>0</v>
      </c>
      <c r="AG1100">
        <v>0</v>
      </c>
      <c r="AH1100">
        <v>0</v>
      </c>
      <c r="AI1100">
        <v>0</v>
      </c>
      <c r="AJ1100">
        <v>0</v>
      </c>
      <c r="AK1100">
        <v>3</v>
      </c>
      <c r="AL1100">
        <v>11</v>
      </c>
      <c r="AM1100">
        <v>0</v>
      </c>
      <c r="AN1100">
        <f>marketing_campaign[[#This Row],[AcceptedCmp2]]+marketing_campaign[[#This Row],[AcceptedCmp1]]+marketing_campaign[[#This Row],[AcceptedCmp5]]+marketing_campaign[[#This Row],[AcceptedCmp4]]+marketing_campaign[[#This Row],[AcceptedCmp3]]+marketing_campaign[[#This Row],[Response]]</f>
        <v>0</v>
      </c>
      <c r="AO1100" t="str" cm="1">
        <f t="array" ref="AO110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01" spans="1:41" x14ac:dyDescent="0.35">
      <c r="A1101">
        <v>6001</v>
      </c>
      <c r="B1101">
        <v>1979</v>
      </c>
      <c r="C1101">
        <f t="shared" ca="1" si="34"/>
        <v>47</v>
      </c>
      <c r="D1101" t="str" cm="1">
        <f t="array" aca="1" ref="D110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01" t="s">
        <v>29</v>
      </c>
      <c r="F1101" t="s">
        <v>33</v>
      </c>
      <c r="G1101" cm="1">
        <f t="array" ref="G1101">_xlfn.IFS(marketing_campaign[[#This Row],[Marital_Status]]="Single",K1101+L1101+1,marketing_campaign[[#This Row],[Marital_Status]]="Together",K1101+L1101+2,marketing_campaign[[#This Row],[Marital_Status]]="Alone",K1101+L1101+1,marketing_campaign[[#This Row],[Marital_Status]]="Married",K1101+L1101+2,marketing_campaign[[#This Row],[Marital_Status]]="Divorced",K1101+L1101+1,marketing_campaign[[#This Row],[Marital_Status]]="YOLO",K1101+L1101+1,marketing_campaign[[#This Row],[Marital_Status]]="Absurd",K1101+L1101+1,marketing_campaign[[#This Row],[Marital_Status]]="Widow",K1101+L1101+1)</f>
        <v>3</v>
      </c>
      <c r="H1101" t="str" cm="1">
        <f t="array" ref="H1101">_xlfn.IFS(marketing_campaign[[#This Row],[Family_size]]=1,"Family_with_one_child",marketing_campaign[[#This Row],[Family_size]]&gt;1,"Family_with_more_children")</f>
        <v>Family_with_more_children</v>
      </c>
      <c r="I1101">
        <v>56775</v>
      </c>
      <c r="J1101" t="str">
        <f>IF(marketing_campaign[[#This Row],[Income]]&gt;=Sheet21!B1151,"high_income","low_income")</f>
        <v>high_income</v>
      </c>
      <c r="K1101">
        <v>0</v>
      </c>
      <c r="L1101">
        <v>1</v>
      </c>
      <c r="M1101" s="1">
        <v>41276</v>
      </c>
      <c r="N1101">
        <v>62</v>
      </c>
      <c r="O1101" t="str" cm="1">
        <f t="array" ref="O1101">_xlfn.IFS(AND(marketing_campaign[[#This Row],[Recency]]&gt;=0,marketing_campaign[[#This Row],[Recency]]&lt;=14),"Early Recency",AND(marketing_campaign[[#This Row],[Recency]]&gt;=15,marketing_campaign[[#This Row],[Recency]]&lt;=31),"Mid-Recency",marketing_campaign[[#This Row],[Recency]]&gt;=32,"high Recency")</f>
        <v>high Recency</v>
      </c>
      <c r="P1101">
        <v>614</v>
      </c>
      <c r="Q1101">
        <v>35</v>
      </c>
      <c r="R1101">
        <v>160</v>
      </c>
      <c r="S1101">
        <v>58</v>
      </c>
      <c r="T1101">
        <v>35</v>
      </c>
      <c r="U1101">
        <v>35</v>
      </c>
      <c r="V1101">
        <f>marketing_campaign[[#This Row],[MntGoldProds]]+marketing_campaign[[#This Row],[MntSweetProducts]]+marketing_campaign[[#This Row],[MntFishProducts]]+marketing_campaign[[#This Row],[MntMeatProducts]]+marketing_campaign[[#This Row],[MntFruits]]+marketing_campaign[[#This Row],[MntWines]]</f>
        <v>937</v>
      </c>
      <c r="W1101">
        <v>2</v>
      </c>
      <c r="X1101">
        <v>5</v>
      </c>
      <c r="Y1101">
        <v>8</v>
      </c>
      <c r="Z1101">
        <v>10</v>
      </c>
      <c r="AA1101">
        <f t="shared" si="35"/>
        <v>25</v>
      </c>
      <c r="AB1101" t="str" cm="1">
        <f t="array" ref="AB1101">_xlfn.IFS(AND(AA1101&gt;=0,AA1101&lt;=15),"low purchase",AND(AA1101&gt;=16,AA1101&lt;=30),"mid purchase",AA1101&gt;=31,"high purchase")</f>
        <v>mid purchase</v>
      </c>
      <c r="AC1101">
        <v>5</v>
      </c>
      <c r="AD1101" t="str">
        <f>IF(marketing_campaign[[#This Row],[NumWebVisitsMonth]]&gt;=5.3,"higher_webvists","lower_webvisits")</f>
        <v>lower_webvisits</v>
      </c>
      <c r="AE1101">
        <v>0</v>
      </c>
      <c r="AF1101">
        <v>0</v>
      </c>
      <c r="AG1101">
        <v>0</v>
      </c>
      <c r="AH1101">
        <v>0</v>
      </c>
      <c r="AI1101">
        <v>0</v>
      </c>
      <c r="AJ1101">
        <v>0</v>
      </c>
      <c r="AK1101">
        <v>3</v>
      </c>
      <c r="AL1101">
        <v>11</v>
      </c>
      <c r="AM1101">
        <v>0</v>
      </c>
      <c r="AN1101">
        <f>marketing_campaign[[#This Row],[AcceptedCmp2]]+marketing_campaign[[#This Row],[AcceptedCmp1]]+marketing_campaign[[#This Row],[AcceptedCmp5]]+marketing_campaign[[#This Row],[AcceptedCmp4]]+marketing_campaign[[#This Row],[AcceptedCmp3]]+marketing_campaign[[#This Row],[Response]]</f>
        <v>0</v>
      </c>
      <c r="AO1101" t="str" cm="1">
        <f t="array" ref="AO110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02" spans="1:41" x14ac:dyDescent="0.35">
      <c r="A1102">
        <v>5538</v>
      </c>
      <c r="B1102">
        <v>1975</v>
      </c>
      <c r="C1102">
        <f t="shared" ca="1" si="34"/>
        <v>51</v>
      </c>
      <c r="D1102" t="str" cm="1">
        <f t="array" aca="1" ref="D110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02" t="s">
        <v>29</v>
      </c>
      <c r="F1102" t="s">
        <v>35</v>
      </c>
      <c r="G1102" cm="1">
        <f t="array" ref="G1102">_xlfn.IFS(marketing_campaign[[#This Row],[Marital_Status]]="Single",K1102+L1102+1,marketing_campaign[[#This Row],[Marital_Status]]="Together",K1102+L1102+2,marketing_campaign[[#This Row],[Marital_Status]]="Alone",K1102+L1102+1,marketing_campaign[[#This Row],[Marital_Status]]="Married",K1102+L1102+2,marketing_campaign[[#This Row],[Marital_Status]]="Divorced",K1102+L1102+1,marketing_campaign[[#This Row],[Marital_Status]]="YOLO",K1102+L1102+1,marketing_campaign[[#This Row],[Marital_Status]]="Absurd",K1102+L1102+1,marketing_campaign[[#This Row],[Marital_Status]]="Widow",K1102+L1102+1)</f>
        <v>1</v>
      </c>
      <c r="H1102" t="str" cm="1">
        <f t="array" ref="H1102">_xlfn.IFS(marketing_campaign[[#This Row],[Family_size]]=1,"Family_with_one_child",marketing_campaign[[#This Row],[Family_size]]&gt;1,"Family_with_more_children")</f>
        <v>Family_with_one_child</v>
      </c>
      <c r="I1102">
        <v>83829</v>
      </c>
      <c r="J1102" t="str">
        <f>IF(marketing_campaign[[#This Row],[Income]]&gt;=Sheet21!B1152,"high_income","low_income")</f>
        <v>high_income</v>
      </c>
      <c r="K1102">
        <v>0</v>
      </c>
      <c r="L1102">
        <v>0</v>
      </c>
      <c r="M1102" s="1">
        <v>41555</v>
      </c>
      <c r="N1102">
        <v>78</v>
      </c>
      <c r="O1102" t="str" cm="1">
        <f t="array" ref="O1102">_xlfn.IFS(AND(marketing_campaign[[#This Row],[Recency]]&gt;=0,marketing_campaign[[#This Row],[Recency]]&lt;=14),"Early Recency",AND(marketing_campaign[[#This Row],[Recency]]&gt;=15,marketing_campaign[[#This Row],[Recency]]&lt;=31),"Mid-Recency",marketing_campaign[[#This Row],[Recency]]&gt;=32,"high Recency")</f>
        <v>high Recency</v>
      </c>
      <c r="P1102">
        <v>897</v>
      </c>
      <c r="Q1102">
        <v>161</v>
      </c>
      <c r="R1102">
        <v>430</v>
      </c>
      <c r="S1102">
        <v>186</v>
      </c>
      <c r="T1102">
        <v>161</v>
      </c>
      <c r="U1102">
        <v>27</v>
      </c>
      <c r="V1102">
        <f>marketing_campaign[[#This Row],[MntGoldProds]]+marketing_campaign[[#This Row],[MntSweetProducts]]+marketing_campaign[[#This Row],[MntFishProducts]]+marketing_campaign[[#This Row],[MntMeatProducts]]+marketing_campaign[[#This Row],[MntFruits]]+marketing_campaign[[#This Row],[MntWines]]</f>
        <v>1862</v>
      </c>
      <c r="W1102">
        <v>0</v>
      </c>
      <c r="X1102">
        <v>4</v>
      </c>
      <c r="Y1102">
        <v>7</v>
      </c>
      <c r="Z1102">
        <v>6</v>
      </c>
      <c r="AA1102">
        <f t="shared" si="35"/>
        <v>17</v>
      </c>
      <c r="AB1102" t="str" cm="1">
        <f t="array" ref="AB1102">_xlfn.IFS(AND(AA1102&gt;=0,AA1102&lt;=15),"low purchase",AND(AA1102&gt;=16,AA1102&lt;=30),"mid purchase",AA1102&gt;=31,"high purchase")</f>
        <v>mid purchase</v>
      </c>
      <c r="AC1102">
        <v>1</v>
      </c>
      <c r="AD1102" t="str">
        <f>IF(marketing_campaign[[#This Row],[NumWebVisitsMonth]]&gt;=5.3,"higher_webvists","lower_webvisits")</f>
        <v>lower_webvisits</v>
      </c>
      <c r="AE1102">
        <v>1</v>
      </c>
      <c r="AF1102">
        <v>0</v>
      </c>
      <c r="AG1102">
        <v>1</v>
      </c>
      <c r="AH1102">
        <v>1</v>
      </c>
      <c r="AI1102">
        <v>0</v>
      </c>
      <c r="AJ1102">
        <v>0</v>
      </c>
      <c r="AK1102">
        <v>3</v>
      </c>
      <c r="AL1102">
        <v>11</v>
      </c>
      <c r="AM1102">
        <v>1</v>
      </c>
      <c r="AN1102">
        <f>marketing_campaign[[#This Row],[AcceptedCmp2]]+marketing_campaign[[#This Row],[AcceptedCmp1]]+marketing_campaign[[#This Row],[AcceptedCmp5]]+marketing_campaign[[#This Row],[AcceptedCmp4]]+marketing_campaign[[#This Row],[AcceptedCmp3]]+marketing_campaign[[#This Row],[Response]]</f>
        <v>4</v>
      </c>
      <c r="AO1102" t="str" cm="1">
        <f t="array" ref="AO110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4/5 campaign accepted</v>
      </c>
    </row>
    <row r="1103" spans="1:41" x14ac:dyDescent="0.35">
      <c r="A1103">
        <v>10552</v>
      </c>
      <c r="B1103">
        <v>1979</v>
      </c>
      <c r="C1103">
        <f t="shared" ca="1" si="34"/>
        <v>47</v>
      </c>
      <c r="D1103" t="str" cm="1">
        <f t="array" aca="1" ref="D110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03" t="s">
        <v>37</v>
      </c>
      <c r="F1103" t="s">
        <v>33</v>
      </c>
      <c r="G1103" cm="1">
        <f t="array" ref="G1103">_xlfn.IFS(marketing_campaign[[#This Row],[Marital_Status]]="Single",K1103+L1103+1,marketing_campaign[[#This Row],[Marital_Status]]="Together",K1103+L1103+2,marketing_campaign[[#This Row],[Marital_Status]]="Alone",K1103+L1103+1,marketing_campaign[[#This Row],[Marital_Status]]="Married",K1103+L1103+2,marketing_campaign[[#This Row],[Marital_Status]]="Divorced",K1103+L1103+1,marketing_campaign[[#This Row],[Marital_Status]]="YOLO",K1103+L1103+1,marketing_campaign[[#This Row],[Marital_Status]]="Absurd",K1103+L1103+1,marketing_campaign[[#This Row],[Marital_Status]]="Widow",K1103+L1103+1)</f>
        <v>3</v>
      </c>
      <c r="H1103" t="str" cm="1">
        <f t="array" ref="H1103">_xlfn.IFS(marketing_campaign[[#This Row],[Family_size]]=1,"Family_with_one_child",marketing_campaign[[#This Row],[Family_size]]&gt;1,"Family_with_more_children")</f>
        <v>Family_with_more_children</v>
      </c>
      <c r="I1103">
        <v>54210</v>
      </c>
      <c r="J1103" t="str">
        <f>IF(marketing_campaign[[#This Row],[Income]]&gt;=Sheet21!B1153,"high_income","low_income")</f>
        <v>high_income</v>
      </c>
      <c r="K1103">
        <v>0</v>
      </c>
      <c r="L1103">
        <v>1</v>
      </c>
      <c r="M1103" s="1">
        <v>41414</v>
      </c>
      <c r="N1103">
        <v>18</v>
      </c>
      <c r="O1103" t="str" cm="1">
        <f t="array" ref="O1103">_xlfn.IFS(AND(marketing_campaign[[#This Row],[Recency]]&gt;=0,marketing_campaign[[#This Row],[Recency]]&lt;=14),"Early Recency",AND(marketing_campaign[[#This Row],[Recency]]&gt;=15,marketing_campaign[[#This Row],[Recency]]&lt;=31),"Mid-Recency",marketing_campaign[[#This Row],[Recency]]&gt;=32,"high Recency")</f>
        <v>Mid-Recency</v>
      </c>
      <c r="P1103">
        <v>70</v>
      </c>
      <c r="Q1103">
        <v>54</v>
      </c>
      <c r="R1103">
        <v>109</v>
      </c>
      <c r="S1103">
        <v>80</v>
      </c>
      <c r="T1103">
        <v>9</v>
      </c>
      <c r="U1103">
        <v>45</v>
      </c>
      <c r="V1103">
        <f>marketing_campaign[[#This Row],[MntGoldProds]]+marketing_campaign[[#This Row],[MntSweetProducts]]+marketing_campaign[[#This Row],[MntFishProducts]]+marketing_campaign[[#This Row],[MntMeatProducts]]+marketing_campaign[[#This Row],[MntFruits]]+marketing_campaign[[#This Row],[MntWines]]</f>
        <v>367</v>
      </c>
      <c r="W1103">
        <v>2</v>
      </c>
      <c r="X1103">
        <v>4</v>
      </c>
      <c r="Y1103">
        <v>1</v>
      </c>
      <c r="Z1103">
        <v>7</v>
      </c>
      <c r="AA1103">
        <f t="shared" si="35"/>
        <v>14</v>
      </c>
      <c r="AB1103" t="str" cm="1">
        <f t="array" ref="AB1103">_xlfn.IFS(AND(AA1103&gt;=0,AA1103&lt;=15),"low purchase",AND(AA1103&gt;=16,AA1103&lt;=30),"mid purchase",AA1103&gt;=31,"high purchase")</f>
        <v>low purchase</v>
      </c>
      <c r="AC1103">
        <v>5</v>
      </c>
      <c r="AD1103" t="str">
        <f>IF(marketing_campaign[[#This Row],[NumWebVisitsMonth]]&gt;=5.3,"higher_webvists","lower_webvisits")</f>
        <v>lower_webvisits</v>
      </c>
      <c r="AE1103">
        <v>0</v>
      </c>
      <c r="AF1103">
        <v>0</v>
      </c>
      <c r="AG1103">
        <v>0</v>
      </c>
      <c r="AH1103">
        <v>0</v>
      </c>
      <c r="AI1103">
        <v>0</v>
      </c>
      <c r="AJ1103">
        <v>0</v>
      </c>
      <c r="AK1103">
        <v>3</v>
      </c>
      <c r="AL1103">
        <v>11</v>
      </c>
      <c r="AM1103">
        <v>0</v>
      </c>
      <c r="AN1103">
        <f>marketing_campaign[[#This Row],[AcceptedCmp2]]+marketing_campaign[[#This Row],[AcceptedCmp1]]+marketing_campaign[[#This Row],[AcceptedCmp5]]+marketing_campaign[[#This Row],[AcceptedCmp4]]+marketing_campaign[[#This Row],[AcceptedCmp3]]+marketing_campaign[[#This Row],[Response]]</f>
        <v>0</v>
      </c>
      <c r="AO1103" t="str" cm="1">
        <f t="array" ref="AO110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04" spans="1:41" x14ac:dyDescent="0.35">
      <c r="A1104">
        <v>1545</v>
      </c>
      <c r="B1104">
        <v>1986</v>
      </c>
      <c r="C1104">
        <f t="shared" ca="1" si="34"/>
        <v>40</v>
      </c>
      <c r="D1104" t="str" cm="1">
        <f t="array" aca="1" ref="D110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104" t="s">
        <v>29</v>
      </c>
      <c r="F1104" t="s">
        <v>33</v>
      </c>
      <c r="G1104" cm="1">
        <f t="array" ref="G1104">_xlfn.IFS(marketing_campaign[[#This Row],[Marital_Status]]="Single",K1104+L1104+1,marketing_campaign[[#This Row],[Marital_Status]]="Together",K1104+L1104+2,marketing_campaign[[#This Row],[Marital_Status]]="Alone",K1104+L1104+1,marketing_campaign[[#This Row],[Marital_Status]]="Married",K1104+L1104+2,marketing_campaign[[#This Row],[Marital_Status]]="Divorced",K1104+L1104+1,marketing_campaign[[#This Row],[Marital_Status]]="YOLO",K1104+L1104+1,marketing_campaign[[#This Row],[Marital_Status]]="Absurd",K1104+L1104+1,marketing_campaign[[#This Row],[Marital_Status]]="Widow",K1104+L1104+1)</f>
        <v>3</v>
      </c>
      <c r="H1104" t="str" cm="1">
        <f t="array" ref="H1104">_xlfn.IFS(marketing_campaign[[#This Row],[Family_size]]=1,"Family_with_one_child",marketing_campaign[[#This Row],[Family_size]]&gt;1,"Family_with_more_children")</f>
        <v>Family_with_more_children</v>
      </c>
      <c r="I1104">
        <v>38508</v>
      </c>
      <c r="J1104" t="str">
        <f>IF(marketing_campaign[[#This Row],[Income]]&gt;=Sheet21!B1154,"high_income","low_income")</f>
        <v>high_income</v>
      </c>
      <c r="K1104">
        <v>1</v>
      </c>
      <c r="L1104">
        <v>0</v>
      </c>
      <c r="M1104" s="1">
        <v>41488</v>
      </c>
      <c r="N1104">
        <v>95</v>
      </c>
      <c r="O1104" t="str" cm="1">
        <f t="array" ref="O1104">_xlfn.IFS(AND(marketing_campaign[[#This Row],[Recency]]&gt;=0,marketing_campaign[[#This Row],[Recency]]&lt;=14),"Early Recency",AND(marketing_campaign[[#This Row],[Recency]]&gt;=15,marketing_campaign[[#This Row],[Recency]]&lt;=31),"Mid-Recency",marketing_campaign[[#This Row],[Recency]]&gt;=32,"high Recency")</f>
        <v>high Recency</v>
      </c>
      <c r="P1104">
        <v>120</v>
      </c>
      <c r="Q1104">
        <v>19</v>
      </c>
      <c r="R1104">
        <v>206</v>
      </c>
      <c r="S1104">
        <v>25</v>
      </c>
      <c r="T1104">
        <v>19</v>
      </c>
      <c r="U1104">
        <v>54</v>
      </c>
      <c r="V1104">
        <f>marketing_campaign[[#This Row],[MntGoldProds]]+marketing_campaign[[#This Row],[MntSweetProducts]]+marketing_campaign[[#This Row],[MntFishProducts]]+marketing_campaign[[#This Row],[MntMeatProducts]]+marketing_campaign[[#This Row],[MntFruits]]+marketing_campaign[[#This Row],[MntWines]]</f>
        <v>443</v>
      </c>
      <c r="W1104">
        <v>6</v>
      </c>
      <c r="X1104">
        <v>7</v>
      </c>
      <c r="Y1104">
        <v>2</v>
      </c>
      <c r="Z1104">
        <v>5</v>
      </c>
      <c r="AA1104">
        <f t="shared" si="35"/>
        <v>20</v>
      </c>
      <c r="AB1104" t="str" cm="1">
        <f t="array" ref="AB1104">_xlfn.IFS(AND(AA1104&gt;=0,AA1104&lt;=15),"low purchase",AND(AA1104&gt;=16,AA1104&lt;=30),"mid purchase",AA1104&gt;=31,"high purchase")</f>
        <v>mid purchase</v>
      </c>
      <c r="AC1104">
        <v>8</v>
      </c>
      <c r="AD1104" t="str">
        <f>IF(marketing_campaign[[#This Row],[NumWebVisitsMonth]]&gt;=5.3,"higher_webvists","lower_webvisits")</f>
        <v>higher_webvists</v>
      </c>
      <c r="AE1104">
        <v>0</v>
      </c>
      <c r="AF1104">
        <v>0</v>
      </c>
      <c r="AG1104">
        <v>0</v>
      </c>
      <c r="AH1104">
        <v>0</v>
      </c>
      <c r="AI1104">
        <v>0</v>
      </c>
      <c r="AJ1104">
        <v>0</v>
      </c>
      <c r="AK1104">
        <v>3</v>
      </c>
      <c r="AL1104">
        <v>11</v>
      </c>
      <c r="AM1104">
        <v>0</v>
      </c>
      <c r="AN1104">
        <f>marketing_campaign[[#This Row],[AcceptedCmp2]]+marketing_campaign[[#This Row],[AcceptedCmp1]]+marketing_campaign[[#This Row],[AcceptedCmp5]]+marketing_campaign[[#This Row],[AcceptedCmp4]]+marketing_campaign[[#This Row],[AcceptedCmp3]]+marketing_campaign[[#This Row],[Response]]</f>
        <v>0</v>
      </c>
      <c r="AO1104" t="str" cm="1">
        <f t="array" ref="AO110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05" spans="1:41" x14ac:dyDescent="0.35">
      <c r="A1105">
        <v>7409</v>
      </c>
      <c r="B1105">
        <v>1970</v>
      </c>
      <c r="C1105">
        <f t="shared" ca="1" si="34"/>
        <v>56</v>
      </c>
      <c r="D1105" t="str" cm="1">
        <f t="array" aca="1" ref="D110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05" t="s">
        <v>29</v>
      </c>
      <c r="F1105" t="s">
        <v>31</v>
      </c>
      <c r="G1105" cm="1">
        <f t="array" ref="G1105">_xlfn.IFS(marketing_campaign[[#This Row],[Marital_Status]]="Single",K1105+L1105+1,marketing_campaign[[#This Row],[Marital_Status]]="Together",K1105+L1105+2,marketing_campaign[[#This Row],[Marital_Status]]="Alone",K1105+L1105+1,marketing_campaign[[#This Row],[Marital_Status]]="Married",K1105+L1105+2,marketing_campaign[[#This Row],[Marital_Status]]="Divorced",K1105+L1105+1,marketing_campaign[[#This Row],[Marital_Status]]="YOLO",K1105+L1105+1,marketing_campaign[[#This Row],[Marital_Status]]="Absurd",K1105+L1105+1,marketing_campaign[[#This Row],[Marital_Status]]="Widow",K1105+L1105+1)</f>
        <v>3</v>
      </c>
      <c r="H1105" t="str" cm="1">
        <f t="array" ref="H1105">_xlfn.IFS(marketing_campaign[[#This Row],[Family_size]]=1,"Family_with_one_child",marketing_campaign[[#This Row],[Family_size]]&gt;1,"Family_with_more_children")</f>
        <v>Family_with_more_children</v>
      </c>
      <c r="I1105">
        <v>53187</v>
      </c>
      <c r="J1105" t="str">
        <f>IF(marketing_campaign[[#This Row],[Income]]&gt;=Sheet21!B1155,"high_income","low_income")</f>
        <v>high_income</v>
      </c>
      <c r="K1105">
        <v>1</v>
      </c>
      <c r="L1105">
        <v>0</v>
      </c>
      <c r="M1105" s="1">
        <v>41573</v>
      </c>
      <c r="N1105">
        <v>66</v>
      </c>
      <c r="O1105" t="str" cm="1">
        <f t="array" ref="O1105">_xlfn.IFS(AND(marketing_campaign[[#This Row],[Recency]]&gt;=0,marketing_campaign[[#This Row],[Recency]]&lt;=14),"Early Recency",AND(marketing_campaign[[#This Row],[Recency]]&gt;=15,marketing_campaign[[#This Row],[Recency]]&lt;=31),"Mid-Recency",marketing_campaign[[#This Row],[Recency]]&gt;=32,"high Recency")</f>
        <v>high Recency</v>
      </c>
      <c r="P1105">
        <v>211</v>
      </c>
      <c r="Q1105">
        <v>2</v>
      </c>
      <c r="R1105">
        <v>30</v>
      </c>
      <c r="S1105">
        <v>7</v>
      </c>
      <c r="T1105">
        <v>7</v>
      </c>
      <c r="U1105">
        <v>10</v>
      </c>
      <c r="V1105">
        <f>marketing_campaign[[#This Row],[MntGoldProds]]+marketing_campaign[[#This Row],[MntSweetProducts]]+marketing_campaign[[#This Row],[MntFishProducts]]+marketing_campaign[[#This Row],[MntMeatProducts]]+marketing_campaign[[#This Row],[MntFruits]]+marketing_campaign[[#This Row],[MntWines]]</f>
        <v>267</v>
      </c>
      <c r="W1105">
        <v>2</v>
      </c>
      <c r="X1105">
        <v>4</v>
      </c>
      <c r="Y1105">
        <v>1</v>
      </c>
      <c r="Z1105">
        <v>6</v>
      </c>
      <c r="AA1105">
        <f t="shared" si="35"/>
        <v>13</v>
      </c>
      <c r="AB1105" t="str" cm="1">
        <f t="array" ref="AB1105">_xlfn.IFS(AND(AA1105&gt;=0,AA1105&lt;=15),"low purchase",AND(AA1105&gt;=16,AA1105&lt;=30),"mid purchase",AA1105&gt;=31,"high purchase")</f>
        <v>low purchase</v>
      </c>
      <c r="AC1105">
        <v>5</v>
      </c>
      <c r="AD1105" t="str">
        <f>IF(marketing_campaign[[#This Row],[NumWebVisitsMonth]]&gt;=5.3,"higher_webvists","lower_webvisits")</f>
        <v>lower_webvisits</v>
      </c>
      <c r="AE1105">
        <v>0</v>
      </c>
      <c r="AF1105">
        <v>0</v>
      </c>
      <c r="AG1105">
        <v>0</v>
      </c>
      <c r="AH1105">
        <v>0</v>
      </c>
      <c r="AI1105">
        <v>0</v>
      </c>
      <c r="AJ1105">
        <v>0</v>
      </c>
      <c r="AK1105">
        <v>3</v>
      </c>
      <c r="AL1105">
        <v>11</v>
      </c>
      <c r="AM1105">
        <v>0</v>
      </c>
      <c r="AN1105">
        <f>marketing_campaign[[#This Row],[AcceptedCmp2]]+marketing_campaign[[#This Row],[AcceptedCmp1]]+marketing_campaign[[#This Row],[AcceptedCmp5]]+marketing_campaign[[#This Row],[AcceptedCmp4]]+marketing_campaign[[#This Row],[AcceptedCmp3]]+marketing_campaign[[#This Row],[Response]]</f>
        <v>0</v>
      </c>
      <c r="AO1105" t="str" cm="1">
        <f t="array" ref="AO110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06" spans="1:41" x14ac:dyDescent="0.35">
      <c r="A1106">
        <v>4444</v>
      </c>
      <c r="B1106">
        <v>1972</v>
      </c>
      <c r="C1106">
        <f t="shared" ca="1" si="34"/>
        <v>54</v>
      </c>
      <c r="D1106" t="str" cm="1">
        <f t="array" aca="1" ref="D110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06" t="s">
        <v>29</v>
      </c>
      <c r="F1106" t="s">
        <v>33</v>
      </c>
      <c r="G1106" cm="1">
        <f t="array" ref="G1106">_xlfn.IFS(marketing_campaign[[#This Row],[Marital_Status]]="Single",K1106+L1106+1,marketing_campaign[[#This Row],[Marital_Status]]="Together",K1106+L1106+2,marketing_campaign[[#This Row],[Marital_Status]]="Alone",K1106+L1106+1,marketing_campaign[[#This Row],[Marital_Status]]="Married",K1106+L1106+2,marketing_campaign[[#This Row],[Marital_Status]]="Divorced",K1106+L1106+1,marketing_campaign[[#This Row],[Marital_Status]]="YOLO",K1106+L1106+1,marketing_campaign[[#This Row],[Marital_Status]]="Absurd",K1106+L1106+1,marketing_campaign[[#This Row],[Marital_Status]]="Widow",K1106+L1106+1)</f>
        <v>3</v>
      </c>
      <c r="H1106" t="str" cm="1">
        <f t="array" ref="H1106">_xlfn.IFS(marketing_campaign[[#This Row],[Family_size]]=1,"Family_with_one_child",marketing_campaign[[#This Row],[Family_size]]&gt;1,"Family_with_more_children")</f>
        <v>Family_with_more_children</v>
      </c>
      <c r="I1106">
        <v>30023</v>
      </c>
      <c r="J1106" t="str">
        <f>IF(marketing_campaign[[#This Row],[Income]]&gt;=Sheet21!B1156,"high_income","low_income")</f>
        <v>high_income</v>
      </c>
      <c r="K1106">
        <v>1</v>
      </c>
      <c r="L1106">
        <v>0</v>
      </c>
      <c r="M1106" s="1">
        <v>41722</v>
      </c>
      <c r="N1106">
        <v>28</v>
      </c>
      <c r="O1106" t="str" cm="1">
        <f t="array" ref="O1106">_xlfn.IFS(AND(marketing_campaign[[#This Row],[Recency]]&gt;=0,marketing_campaign[[#This Row],[Recency]]&lt;=14),"Early Recency",AND(marketing_campaign[[#This Row],[Recency]]&gt;=15,marketing_campaign[[#This Row],[Recency]]&lt;=31),"Mid-Recency",marketing_campaign[[#This Row],[Recency]]&gt;=32,"high Recency")</f>
        <v>Mid-Recency</v>
      </c>
      <c r="P1106">
        <v>11</v>
      </c>
      <c r="Q1106">
        <v>0</v>
      </c>
      <c r="R1106">
        <v>16</v>
      </c>
      <c r="S1106">
        <v>7</v>
      </c>
      <c r="T1106">
        <v>6</v>
      </c>
      <c r="U1106">
        <v>21</v>
      </c>
      <c r="V1106">
        <f>marketing_campaign[[#This Row],[MntGoldProds]]+marketing_campaign[[#This Row],[MntSweetProducts]]+marketing_campaign[[#This Row],[MntFishProducts]]+marketing_campaign[[#This Row],[MntMeatProducts]]+marketing_campaign[[#This Row],[MntFruits]]+marketing_campaign[[#This Row],[MntWines]]</f>
        <v>61</v>
      </c>
      <c r="W1106">
        <v>1</v>
      </c>
      <c r="X1106">
        <v>2</v>
      </c>
      <c r="Y1106">
        <v>0</v>
      </c>
      <c r="Z1106">
        <v>3</v>
      </c>
      <c r="AA1106">
        <f t="shared" si="35"/>
        <v>6</v>
      </c>
      <c r="AB1106" t="str" cm="1">
        <f t="array" ref="AB1106">_xlfn.IFS(AND(AA1106&gt;=0,AA1106&lt;=15),"low purchase",AND(AA1106&gt;=16,AA1106&lt;=30),"mid purchase",AA1106&gt;=31,"high purchase")</f>
        <v>low purchase</v>
      </c>
      <c r="AC1106">
        <v>8</v>
      </c>
      <c r="AD1106" t="str">
        <f>IF(marketing_campaign[[#This Row],[NumWebVisitsMonth]]&gt;=5.3,"higher_webvists","lower_webvisits")</f>
        <v>higher_webvists</v>
      </c>
      <c r="AE1106">
        <v>0</v>
      </c>
      <c r="AF1106">
        <v>0</v>
      </c>
      <c r="AG1106">
        <v>0</v>
      </c>
      <c r="AH1106">
        <v>0</v>
      </c>
      <c r="AI1106">
        <v>0</v>
      </c>
      <c r="AJ1106">
        <v>0</v>
      </c>
      <c r="AK1106">
        <v>3</v>
      </c>
      <c r="AL1106">
        <v>11</v>
      </c>
      <c r="AM1106">
        <v>0</v>
      </c>
      <c r="AN1106">
        <f>marketing_campaign[[#This Row],[AcceptedCmp2]]+marketing_campaign[[#This Row],[AcceptedCmp1]]+marketing_campaign[[#This Row],[AcceptedCmp5]]+marketing_campaign[[#This Row],[AcceptedCmp4]]+marketing_campaign[[#This Row],[AcceptedCmp3]]+marketing_campaign[[#This Row],[Response]]</f>
        <v>0</v>
      </c>
      <c r="AO1106" t="str" cm="1">
        <f t="array" ref="AO110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07" spans="1:41" x14ac:dyDescent="0.35">
      <c r="A1107">
        <v>146</v>
      </c>
      <c r="B1107">
        <v>1960</v>
      </c>
      <c r="C1107">
        <f t="shared" ca="1" si="34"/>
        <v>66</v>
      </c>
      <c r="D1107" t="str" cm="1">
        <f t="array" aca="1" ref="D110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07" t="s">
        <v>32</v>
      </c>
      <c r="F1107" t="s">
        <v>30</v>
      </c>
      <c r="G1107" cm="1">
        <f t="array" ref="G1107">_xlfn.IFS(marketing_campaign[[#This Row],[Marital_Status]]="Single",K1107+L1107+1,marketing_campaign[[#This Row],[Marital_Status]]="Together",K1107+L1107+2,marketing_campaign[[#This Row],[Marital_Status]]="Alone",K1107+L1107+1,marketing_campaign[[#This Row],[Marital_Status]]="Married",K1107+L1107+2,marketing_campaign[[#This Row],[Marital_Status]]="Divorced",K1107+L1107+1,marketing_campaign[[#This Row],[Marital_Status]]="YOLO",K1107+L1107+1,marketing_campaign[[#This Row],[Marital_Status]]="Absurd",K1107+L1107+1,marketing_campaign[[#This Row],[Marital_Status]]="Widow",K1107+L1107+1)</f>
        <v>1</v>
      </c>
      <c r="H1107" t="str" cm="1">
        <f t="array" ref="H1107">_xlfn.IFS(marketing_campaign[[#This Row],[Family_size]]=1,"Family_with_one_child",marketing_campaign[[#This Row],[Family_size]]&gt;1,"Family_with_more_children")</f>
        <v>Family_with_one_child</v>
      </c>
      <c r="I1107">
        <v>76045</v>
      </c>
      <c r="J1107" t="str">
        <f>IF(marketing_campaign[[#This Row],[Income]]&gt;=Sheet21!B1157,"high_income","low_income")</f>
        <v>high_income</v>
      </c>
      <c r="K1107">
        <v>0</v>
      </c>
      <c r="L1107">
        <v>0</v>
      </c>
      <c r="M1107" s="1">
        <v>41593</v>
      </c>
      <c r="N1107">
        <v>78</v>
      </c>
      <c r="O1107" t="str" cm="1">
        <f t="array" ref="O1107">_xlfn.IFS(AND(marketing_campaign[[#This Row],[Recency]]&gt;=0,marketing_campaign[[#This Row],[Recency]]&lt;=14),"Early Recency",AND(marketing_campaign[[#This Row],[Recency]]&gt;=15,marketing_campaign[[#This Row],[Recency]]&lt;=31),"Mid-Recency",marketing_campaign[[#This Row],[Recency]]&gt;=32,"high Recency")</f>
        <v>high Recency</v>
      </c>
      <c r="P1107">
        <v>760</v>
      </c>
      <c r="Q1107">
        <v>53</v>
      </c>
      <c r="R1107">
        <v>400</v>
      </c>
      <c r="S1107">
        <v>17</v>
      </c>
      <c r="T1107">
        <v>93</v>
      </c>
      <c r="U1107">
        <v>0</v>
      </c>
      <c r="V1107">
        <f>marketing_campaign[[#This Row],[MntGoldProds]]+marketing_campaign[[#This Row],[MntSweetProducts]]+marketing_campaign[[#This Row],[MntFishProducts]]+marketing_campaign[[#This Row],[MntMeatProducts]]+marketing_campaign[[#This Row],[MntFruits]]+marketing_campaign[[#This Row],[MntWines]]</f>
        <v>1323</v>
      </c>
      <c r="W1107">
        <v>1</v>
      </c>
      <c r="X1107">
        <v>4</v>
      </c>
      <c r="Y1107">
        <v>5</v>
      </c>
      <c r="Z1107">
        <v>11</v>
      </c>
      <c r="AA1107">
        <f t="shared" si="35"/>
        <v>21</v>
      </c>
      <c r="AB1107" t="str" cm="1">
        <f t="array" ref="AB1107">_xlfn.IFS(AND(AA1107&gt;=0,AA1107&lt;=15),"low purchase",AND(AA1107&gt;=16,AA1107&lt;=30),"mid purchase",AA1107&gt;=31,"high purchase")</f>
        <v>mid purchase</v>
      </c>
      <c r="AC1107">
        <v>2</v>
      </c>
      <c r="AD1107" t="str">
        <f>IF(marketing_campaign[[#This Row],[NumWebVisitsMonth]]&gt;=5.3,"higher_webvists","lower_webvisits")</f>
        <v>lower_webvisits</v>
      </c>
      <c r="AE1107">
        <v>0</v>
      </c>
      <c r="AF1107">
        <v>0</v>
      </c>
      <c r="AG1107">
        <v>0</v>
      </c>
      <c r="AH1107">
        <v>1</v>
      </c>
      <c r="AI1107">
        <v>0</v>
      </c>
      <c r="AJ1107">
        <v>0</v>
      </c>
      <c r="AK1107">
        <v>3</v>
      </c>
      <c r="AL1107">
        <v>11</v>
      </c>
      <c r="AM1107">
        <v>0</v>
      </c>
      <c r="AN1107">
        <f>marketing_campaign[[#This Row],[AcceptedCmp2]]+marketing_campaign[[#This Row],[AcceptedCmp1]]+marketing_campaign[[#This Row],[AcceptedCmp5]]+marketing_campaign[[#This Row],[AcceptedCmp4]]+marketing_campaign[[#This Row],[AcceptedCmp3]]+marketing_campaign[[#This Row],[Response]]</f>
        <v>1</v>
      </c>
      <c r="AO1107" t="str" cm="1">
        <f t="array" ref="AO110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108" spans="1:41" x14ac:dyDescent="0.35">
      <c r="A1108">
        <v>6271</v>
      </c>
      <c r="B1108">
        <v>1952</v>
      </c>
      <c r="C1108">
        <f t="shared" ca="1" si="34"/>
        <v>74</v>
      </c>
      <c r="D1108" t="str" cm="1">
        <f t="array" aca="1" ref="D110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08" t="s">
        <v>32</v>
      </c>
      <c r="F1108" t="s">
        <v>33</v>
      </c>
      <c r="G1108" cm="1">
        <f t="array" ref="G1108">_xlfn.IFS(marketing_campaign[[#This Row],[Marital_Status]]="Single",K1108+L1108+1,marketing_campaign[[#This Row],[Marital_Status]]="Together",K1108+L1108+2,marketing_campaign[[#This Row],[Marital_Status]]="Alone",K1108+L1108+1,marketing_campaign[[#This Row],[Marital_Status]]="Married",K1108+L1108+2,marketing_campaign[[#This Row],[Marital_Status]]="Divorced",K1108+L1108+1,marketing_campaign[[#This Row],[Marital_Status]]="YOLO",K1108+L1108+1,marketing_campaign[[#This Row],[Marital_Status]]="Absurd",K1108+L1108+1,marketing_campaign[[#This Row],[Marital_Status]]="Widow",K1108+L1108+1)</f>
        <v>3</v>
      </c>
      <c r="H1108" t="str" cm="1">
        <f t="array" ref="H1108">_xlfn.IFS(marketing_campaign[[#This Row],[Family_size]]=1,"Family_with_one_child",marketing_campaign[[#This Row],[Family_size]]&gt;1,"Family_with_more_children")</f>
        <v>Family_with_more_children</v>
      </c>
      <c r="I1108">
        <v>50870</v>
      </c>
      <c r="J1108" t="str">
        <f>IF(marketing_campaign[[#This Row],[Income]]&gt;=Sheet21!B1158,"high_income","low_income")</f>
        <v>high_income</v>
      </c>
      <c r="K1108">
        <v>0</v>
      </c>
      <c r="L1108">
        <v>1</v>
      </c>
      <c r="M1108" s="1">
        <v>41809</v>
      </c>
      <c r="N1108">
        <v>13</v>
      </c>
      <c r="O1108" t="str" cm="1">
        <f t="array" ref="O1108">_xlfn.IFS(AND(marketing_campaign[[#This Row],[Recency]]&gt;=0,marketing_campaign[[#This Row],[Recency]]&lt;=14),"Early Recency",AND(marketing_campaign[[#This Row],[Recency]]&gt;=15,marketing_campaign[[#This Row],[Recency]]&lt;=31),"Mid-Recency",marketing_campaign[[#This Row],[Recency]]&gt;=32,"high Recency")</f>
        <v>Early Recency</v>
      </c>
      <c r="P1108">
        <v>53</v>
      </c>
      <c r="Q1108">
        <v>0</v>
      </c>
      <c r="R1108">
        <v>8</v>
      </c>
      <c r="S1108">
        <v>0</v>
      </c>
      <c r="T1108">
        <v>0</v>
      </c>
      <c r="U1108">
        <v>2</v>
      </c>
      <c r="V1108">
        <f>marketing_campaign[[#This Row],[MntGoldProds]]+marketing_campaign[[#This Row],[MntSweetProducts]]+marketing_campaign[[#This Row],[MntFishProducts]]+marketing_campaign[[#This Row],[MntMeatProducts]]+marketing_campaign[[#This Row],[MntFruits]]+marketing_campaign[[#This Row],[MntWines]]</f>
        <v>63</v>
      </c>
      <c r="W1108">
        <v>1</v>
      </c>
      <c r="X1108">
        <v>2</v>
      </c>
      <c r="Y1108">
        <v>0</v>
      </c>
      <c r="Z1108">
        <v>3</v>
      </c>
      <c r="AA1108">
        <f t="shared" si="35"/>
        <v>6</v>
      </c>
      <c r="AB1108" t="str" cm="1">
        <f t="array" ref="AB1108">_xlfn.IFS(AND(AA1108&gt;=0,AA1108&lt;=15),"low purchase",AND(AA1108&gt;=16,AA1108&lt;=30),"mid purchase",AA1108&gt;=31,"high purchase")</f>
        <v>low purchase</v>
      </c>
      <c r="AC1108">
        <v>5</v>
      </c>
      <c r="AD1108" t="str">
        <f>IF(marketing_campaign[[#This Row],[NumWebVisitsMonth]]&gt;=5.3,"higher_webvists","lower_webvisits")</f>
        <v>lower_webvisits</v>
      </c>
      <c r="AE1108">
        <v>0</v>
      </c>
      <c r="AF1108">
        <v>0</v>
      </c>
      <c r="AG1108">
        <v>0</v>
      </c>
      <c r="AH1108">
        <v>0</v>
      </c>
      <c r="AI1108">
        <v>0</v>
      </c>
      <c r="AJ1108">
        <v>0</v>
      </c>
      <c r="AK1108">
        <v>3</v>
      </c>
      <c r="AL1108">
        <v>11</v>
      </c>
      <c r="AM1108">
        <v>0</v>
      </c>
      <c r="AN1108">
        <f>marketing_campaign[[#This Row],[AcceptedCmp2]]+marketing_campaign[[#This Row],[AcceptedCmp1]]+marketing_campaign[[#This Row],[AcceptedCmp5]]+marketing_campaign[[#This Row],[AcceptedCmp4]]+marketing_campaign[[#This Row],[AcceptedCmp3]]+marketing_campaign[[#This Row],[Response]]</f>
        <v>0</v>
      </c>
      <c r="AO1108" t="str" cm="1">
        <f t="array" ref="AO110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09" spans="1:41" x14ac:dyDescent="0.35">
      <c r="A1109">
        <v>10065</v>
      </c>
      <c r="B1109">
        <v>1970</v>
      </c>
      <c r="C1109">
        <f t="shared" ca="1" si="34"/>
        <v>56</v>
      </c>
      <c r="D1109" t="str" cm="1">
        <f t="array" aca="1" ref="D110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09" t="s">
        <v>37</v>
      </c>
      <c r="F1109" t="s">
        <v>33</v>
      </c>
      <c r="G1109" cm="1">
        <f t="array" ref="G1109">_xlfn.IFS(marketing_campaign[[#This Row],[Marital_Status]]="Single",K1109+L1109+1,marketing_campaign[[#This Row],[Marital_Status]]="Together",K1109+L1109+2,marketing_campaign[[#This Row],[Marital_Status]]="Alone",K1109+L1109+1,marketing_campaign[[#This Row],[Marital_Status]]="Married",K1109+L1109+2,marketing_campaign[[#This Row],[Marital_Status]]="Divorced",K1109+L1109+1,marketing_campaign[[#This Row],[Marital_Status]]="YOLO",K1109+L1109+1,marketing_campaign[[#This Row],[Marital_Status]]="Absurd",K1109+L1109+1,marketing_campaign[[#This Row],[Marital_Status]]="Widow",K1109+L1109+1)</f>
        <v>2</v>
      </c>
      <c r="H1109" t="str" cm="1">
        <f t="array" ref="H1109">_xlfn.IFS(marketing_campaign[[#This Row],[Family_size]]=1,"Family_with_one_child",marketing_campaign[[#This Row],[Family_size]]&gt;1,"Family_with_more_children")</f>
        <v>Family_with_more_children</v>
      </c>
      <c r="I1109">
        <v>15315</v>
      </c>
      <c r="J1109" t="str">
        <f>IF(marketing_campaign[[#This Row],[Income]]&gt;=Sheet21!B1159,"high_income","low_income")</f>
        <v>high_income</v>
      </c>
      <c r="K1109">
        <v>0</v>
      </c>
      <c r="L1109">
        <v>0</v>
      </c>
      <c r="M1109" s="1">
        <v>41489</v>
      </c>
      <c r="N1109">
        <v>27</v>
      </c>
      <c r="O1109" t="str" cm="1">
        <f t="array" ref="O1109">_xlfn.IFS(AND(marketing_campaign[[#This Row],[Recency]]&gt;=0,marketing_campaign[[#This Row],[Recency]]&lt;=14),"Early Recency",AND(marketing_campaign[[#This Row],[Recency]]&gt;=15,marketing_campaign[[#This Row],[Recency]]&lt;=31),"Mid-Recency",marketing_campaign[[#This Row],[Recency]]&gt;=32,"high Recency")</f>
        <v>Mid-Recency</v>
      </c>
      <c r="P1109">
        <v>7</v>
      </c>
      <c r="Q1109">
        <v>4</v>
      </c>
      <c r="R1109">
        <v>13</v>
      </c>
      <c r="S1109">
        <v>15</v>
      </c>
      <c r="T1109">
        <v>8</v>
      </c>
      <c r="U1109">
        <v>17</v>
      </c>
      <c r="V1109">
        <f>marketing_campaign[[#This Row],[MntGoldProds]]+marketing_campaign[[#This Row],[MntSweetProducts]]+marketing_campaign[[#This Row],[MntFishProducts]]+marketing_campaign[[#This Row],[MntMeatProducts]]+marketing_campaign[[#This Row],[MntFruits]]+marketing_campaign[[#This Row],[MntWines]]</f>
        <v>64</v>
      </c>
      <c r="W1109">
        <v>2</v>
      </c>
      <c r="X1109">
        <v>2</v>
      </c>
      <c r="Y1109">
        <v>0</v>
      </c>
      <c r="Z1109">
        <v>4</v>
      </c>
      <c r="AA1109">
        <f t="shared" si="35"/>
        <v>8</v>
      </c>
      <c r="AB1109" t="str" cm="1">
        <f t="array" ref="AB1109">_xlfn.IFS(AND(AA1109&gt;=0,AA1109&lt;=15),"low purchase",AND(AA1109&gt;=16,AA1109&lt;=30),"mid purchase",AA1109&gt;=31,"high purchase")</f>
        <v>low purchase</v>
      </c>
      <c r="AC1109">
        <v>5</v>
      </c>
      <c r="AD1109" t="str">
        <f>IF(marketing_campaign[[#This Row],[NumWebVisitsMonth]]&gt;=5.3,"higher_webvists","lower_webvisits")</f>
        <v>lower_webvisits</v>
      </c>
      <c r="AE1109">
        <v>0</v>
      </c>
      <c r="AF1109">
        <v>0</v>
      </c>
      <c r="AG1109">
        <v>0</v>
      </c>
      <c r="AH1109">
        <v>0</v>
      </c>
      <c r="AI1109">
        <v>0</v>
      </c>
      <c r="AJ1109">
        <v>0</v>
      </c>
      <c r="AK1109">
        <v>3</v>
      </c>
      <c r="AL1109">
        <v>11</v>
      </c>
      <c r="AM1109">
        <v>0</v>
      </c>
      <c r="AN1109">
        <f>marketing_campaign[[#This Row],[AcceptedCmp2]]+marketing_campaign[[#This Row],[AcceptedCmp1]]+marketing_campaign[[#This Row],[AcceptedCmp5]]+marketing_campaign[[#This Row],[AcceptedCmp4]]+marketing_campaign[[#This Row],[AcceptedCmp3]]+marketing_campaign[[#This Row],[Response]]</f>
        <v>0</v>
      </c>
      <c r="AO1109" t="str" cm="1">
        <f t="array" ref="AO110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10" spans="1:41" x14ac:dyDescent="0.35">
      <c r="A1110">
        <v>4741</v>
      </c>
      <c r="B1110">
        <v>1974</v>
      </c>
      <c r="C1110">
        <f t="shared" ca="1" si="34"/>
        <v>52</v>
      </c>
      <c r="D1110" t="str" cm="1">
        <f t="array" aca="1" ref="D111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10" t="s">
        <v>37</v>
      </c>
      <c r="F1110" t="s">
        <v>33</v>
      </c>
      <c r="G1110" cm="1">
        <f t="array" ref="G1110">_xlfn.IFS(marketing_campaign[[#This Row],[Marital_Status]]="Single",K1110+L1110+1,marketing_campaign[[#This Row],[Marital_Status]]="Together",K1110+L1110+2,marketing_campaign[[#This Row],[Marital_Status]]="Alone",K1110+L1110+1,marketing_campaign[[#This Row],[Marital_Status]]="Married",K1110+L1110+2,marketing_campaign[[#This Row],[Marital_Status]]="Divorced",K1110+L1110+1,marketing_campaign[[#This Row],[Marital_Status]]="YOLO",K1110+L1110+1,marketing_campaign[[#This Row],[Marital_Status]]="Absurd",K1110+L1110+1,marketing_campaign[[#This Row],[Marital_Status]]="Widow",K1110+L1110+1)</f>
        <v>3</v>
      </c>
      <c r="H1110" t="str" cm="1">
        <f t="array" ref="H1110">_xlfn.IFS(marketing_campaign[[#This Row],[Family_size]]=1,"Family_with_one_child",marketing_campaign[[#This Row],[Family_size]]&gt;1,"Family_with_more_children")</f>
        <v>Family_with_more_children</v>
      </c>
      <c r="I1110">
        <v>65463</v>
      </c>
      <c r="J1110" t="str">
        <f>IF(marketing_campaign[[#This Row],[Income]]&gt;=Sheet21!B1160,"high_income","low_income")</f>
        <v>high_income</v>
      </c>
      <c r="K1110">
        <v>1</v>
      </c>
      <c r="L1110">
        <v>0</v>
      </c>
      <c r="M1110" s="1">
        <v>41669</v>
      </c>
      <c r="N1110">
        <v>17</v>
      </c>
      <c r="O1110" t="str" cm="1">
        <f t="array" ref="O1110">_xlfn.IFS(AND(marketing_campaign[[#This Row],[Recency]]&gt;=0,marketing_campaign[[#This Row],[Recency]]&lt;=14),"Early Recency",AND(marketing_campaign[[#This Row],[Recency]]&gt;=15,marketing_campaign[[#This Row],[Recency]]&lt;=31),"Mid-Recency",marketing_campaign[[#This Row],[Recency]]&gt;=32,"high Recency")</f>
        <v>Mid-Recency</v>
      </c>
      <c r="P1110">
        <v>391</v>
      </c>
      <c r="Q1110">
        <v>32</v>
      </c>
      <c r="R1110">
        <v>70</v>
      </c>
      <c r="S1110">
        <v>21</v>
      </c>
      <c r="T1110">
        <v>32</v>
      </c>
      <c r="U1110">
        <v>16</v>
      </c>
      <c r="V1110">
        <f>marketing_campaign[[#This Row],[MntGoldProds]]+marketing_campaign[[#This Row],[MntSweetProducts]]+marketing_campaign[[#This Row],[MntFishProducts]]+marketing_campaign[[#This Row],[MntMeatProducts]]+marketing_campaign[[#This Row],[MntFruits]]+marketing_campaign[[#This Row],[MntWines]]</f>
        <v>562</v>
      </c>
      <c r="W1110">
        <v>2</v>
      </c>
      <c r="X1110">
        <v>6</v>
      </c>
      <c r="Y1110">
        <v>2</v>
      </c>
      <c r="Z1110">
        <v>9</v>
      </c>
      <c r="AA1110">
        <f t="shared" si="35"/>
        <v>19</v>
      </c>
      <c r="AB1110" t="str" cm="1">
        <f t="array" ref="AB1110">_xlfn.IFS(AND(AA1110&gt;=0,AA1110&lt;=15),"low purchase",AND(AA1110&gt;=16,AA1110&lt;=30),"mid purchase",AA1110&gt;=31,"high purchase")</f>
        <v>mid purchase</v>
      </c>
      <c r="AC1110">
        <v>5</v>
      </c>
      <c r="AD1110" t="str">
        <f>IF(marketing_campaign[[#This Row],[NumWebVisitsMonth]]&gt;=5.3,"higher_webvists","lower_webvisits")</f>
        <v>lower_webvisits</v>
      </c>
      <c r="AE1110">
        <v>0</v>
      </c>
      <c r="AF1110">
        <v>1</v>
      </c>
      <c r="AG1110">
        <v>0</v>
      </c>
      <c r="AH1110">
        <v>0</v>
      </c>
      <c r="AI1110">
        <v>0</v>
      </c>
      <c r="AJ1110">
        <v>0</v>
      </c>
      <c r="AK1110">
        <v>3</v>
      </c>
      <c r="AL1110">
        <v>11</v>
      </c>
      <c r="AM1110">
        <v>0</v>
      </c>
      <c r="AN1110">
        <f>marketing_campaign[[#This Row],[AcceptedCmp2]]+marketing_campaign[[#This Row],[AcceptedCmp1]]+marketing_campaign[[#This Row],[AcceptedCmp5]]+marketing_campaign[[#This Row],[AcceptedCmp4]]+marketing_campaign[[#This Row],[AcceptedCmp3]]+marketing_campaign[[#This Row],[Response]]</f>
        <v>1</v>
      </c>
      <c r="AO1110" t="str" cm="1">
        <f t="array" ref="AO111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111" spans="1:41" x14ac:dyDescent="0.35">
      <c r="A1111">
        <v>246</v>
      </c>
      <c r="B1111">
        <v>1965</v>
      </c>
      <c r="C1111">
        <f t="shared" ca="1" si="34"/>
        <v>61</v>
      </c>
      <c r="D1111" t="str" cm="1">
        <f t="array" aca="1" ref="D111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11" t="s">
        <v>29</v>
      </c>
      <c r="F1111" t="s">
        <v>33</v>
      </c>
      <c r="G1111" cm="1">
        <f t="array" ref="G1111">_xlfn.IFS(marketing_campaign[[#This Row],[Marital_Status]]="Single",K1111+L1111+1,marketing_campaign[[#This Row],[Marital_Status]]="Together",K1111+L1111+2,marketing_campaign[[#This Row],[Marital_Status]]="Alone",K1111+L1111+1,marketing_campaign[[#This Row],[Marital_Status]]="Married",K1111+L1111+2,marketing_campaign[[#This Row],[Marital_Status]]="Divorced",K1111+L1111+1,marketing_campaign[[#This Row],[Marital_Status]]="YOLO",K1111+L1111+1,marketing_campaign[[#This Row],[Marital_Status]]="Absurd",K1111+L1111+1,marketing_campaign[[#This Row],[Marital_Status]]="Widow",K1111+L1111+1)</f>
        <v>4</v>
      </c>
      <c r="H1111" t="str" cm="1">
        <f t="array" ref="H1111">_xlfn.IFS(marketing_campaign[[#This Row],[Family_size]]=1,"Family_with_one_child",marketing_campaign[[#This Row],[Family_size]]&gt;1,"Family_with_more_children")</f>
        <v>Family_with_more_children</v>
      </c>
      <c r="I1111">
        <v>66480</v>
      </c>
      <c r="J1111" t="str">
        <f>IF(marketing_campaign[[#This Row],[Income]]&gt;=Sheet21!B1161,"high_income","low_income")</f>
        <v>high_income</v>
      </c>
      <c r="K1111">
        <v>1</v>
      </c>
      <c r="L1111">
        <v>1</v>
      </c>
      <c r="M1111" s="1">
        <v>41790</v>
      </c>
      <c r="N1111">
        <v>71</v>
      </c>
      <c r="O1111" t="str" cm="1">
        <f t="array" ref="O1111">_xlfn.IFS(AND(marketing_campaign[[#This Row],[Recency]]&gt;=0,marketing_campaign[[#This Row],[Recency]]&lt;=14),"Early Recency",AND(marketing_campaign[[#This Row],[Recency]]&gt;=15,marketing_campaign[[#This Row],[Recency]]&lt;=31),"Mid-Recency",marketing_campaign[[#This Row],[Recency]]&gt;=32,"high Recency")</f>
        <v>high Recency</v>
      </c>
      <c r="P1111">
        <v>199</v>
      </c>
      <c r="Q1111">
        <v>9</v>
      </c>
      <c r="R1111">
        <v>57</v>
      </c>
      <c r="S1111">
        <v>20</v>
      </c>
      <c r="T1111">
        <v>21</v>
      </c>
      <c r="U1111">
        <v>6</v>
      </c>
      <c r="V1111">
        <f>marketing_campaign[[#This Row],[MntGoldProds]]+marketing_campaign[[#This Row],[MntSweetProducts]]+marketing_campaign[[#This Row],[MntFishProducts]]+marketing_campaign[[#This Row],[MntMeatProducts]]+marketing_campaign[[#This Row],[MntFruits]]+marketing_campaign[[#This Row],[MntWines]]</f>
        <v>312</v>
      </c>
      <c r="W1111">
        <v>7</v>
      </c>
      <c r="X1111">
        <v>4</v>
      </c>
      <c r="Y1111">
        <v>1</v>
      </c>
      <c r="Z1111">
        <v>7</v>
      </c>
      <c r="AA1111">
        <f t="shared" si="35"/>
        <v>19</v>
      </c>
      <c r="AB1111" t="str" cm="1">
        <f t="array" ref="AB1111">_xlfn.IFS(AND(AA1111&gt;=0,AA1111&lt;=15),"low purchase",AND(AA1111&gt;=16,AA1111&lt;=30),"mid purchase",AA1111&gt;=31,"high purchase")</f>
        <v>mid purchase</v>
      </c>
      <c r="AC1111">
        <v>4</v>
      </c>
      <c r="AD1111" t="str">
        <f>IF(marketing_campaign[[#This Row],[NumWebVisitsMonth]]&gt;=5.3,"higher_webvists","lower_webvisits")</f>
        <v>lower_webvisits</v>
      </c>
      <c r="AE1111">
        <v>0</v>
      </c>
      <c r="AF1111">
        <v>0</v>
      </c>
      <c r="AG1111">
        <v>0</v>
      </c>
      <c r="AH1111">
        <v>0</v>
      </c>
      <c r="AI1111">
        <v>0</v>
      </c>
      <c r="AJ1111">
        <v>0</v>
      </c>
      <c r="AK1111">
        <v>3</v>
      </c>
      <c r="AL1111">
        <v>11</v>
      </c>
      <c r="AM1111">
        <v>0</v>
      </c>
      <c r="AN1111">
        <f>marketing_campaign[[#This Row],[AcceptedCmp2]]+marketing_campaign[[#This Row],[AcceptedCmp1]]+marketing_campaign[[#This Row],[AcceptedCmp5]]+marketing_campaign[[#This Row],[AcceptedCmp4]]+marketing_campaign[[#This Row],[AcceptedCmp3]]+marketing_campaign[[#This Row],[Response]]</f>
        <v>0</v>
      </c>
      <c r="AO1111" t="str" cm="1">
        <f t="array" ref="AO111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12" spans="1:41" x14ac:dyDescent="0.35">
      <c r="A1112">
        <v>375</v>
      </c>
      <c r="B1112">
        <v>1954</v>
      </c>
      <c r="C1112">
        <f t="shared" ca="1" si="34"/>
        <v>72</v>
      </c>
      <c r="D1112" t="str" cm="1">
        <f t="array" aca="1" ref="D111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12" t="s">
        <v>29</v>
      </c>
      <c r="F1112" t="s">
        <v>35</v>
      </c>
      <c r="G1112" cm="1">
        <f t="array" ref="G1112">_xlfn.IFS(marketing_campaign[[#This Row],[Marital_Status]]="Single",K1112+L1112+1,marketing_campaign[[#This Row],[Marital_Status]]="Together",K1112+L1112+2,marketing_campaign[[#This Row],[Marital_Status]]="Alone",K1112+L1112+1,marketing_campaign[[#This Row],[Marital_Status]]="Married",K1112+L1112+2,marketing_campaign[[#This Row],[Marital_Status]]="Divorced",K1112+L1112+1,marketing_campaign[[#This Row],[Marital_Status]]="YOLO",K1112+L1112+1,marketing_campaign[[#This Row],[Marital_Status]]="Absurd",K1112+L1112+1,marketing_campaign[[#This Row],[Marital_Status]]="Widow",K1112+L1112+1)</f>
        <v>1</v>
      </c>
      <c r="H1112" t="str" cm="1">
        <f t="array" ref="H1112">_xlfn.IFS(marketing_campaign[[#This Row],[Family_size]]=1,"Family_with_one_child",marketing_campaign[[#This Row],[Family_size]]&gt;1,"Family_with_more_children")</f>
        <v>Family_with_one_child</v>
      </c>
      <c r="I1112">
        <v>76773</v>
      </c>
      <c r="J1112" t="str">
        <f>IF(marketing_campaign[[#This Row],[Income]]&gt;=Sheet21!B1162,"high_income","low_income")</f>
        <v>high_income</v>
      </c>
      <c r="K1112">
        <v>0</v>
      </c>
      <c r="L1112">
        <v>0</v>
      </c>
      <c r="M1112" s="1">
        <v>41330</v>
      </c>
      <c r="N1112">
        <v>79</v>
      </c>
      <c r="O1112" t="str" cm="1">
        <f t="array" ref="O1112">_xlfn.IFS(AND(marketing_campaign[[#This Row],[Recency]]&gt;=0,marketing_campaign[[#This Row],[Recency]]&lt;=14),"Early Recency",AND(marketing_campaign[[#This Row],[Recency]]&gt;=15,marketing_campaign[[#This Row],[Recency]]&lt;=31),"Mid-Recency",marketing_campaign[[#This Row],[Recency]]&gt;=32,"high Recency")</f>
        <v>high Recency</v>
      </c>
      <c r="P1112">
        <v>516</v>
      </c>
      <c r="Q1112">
        <v>56</v>
      </c>
      <c r="R1112">
        <v>449</v>
      </c>
      <c r="S1112">
        <v>86</v>
      </c>
      <c r="T1112">
        <v>33</v>
      </c>
      <c r="U1112">
        <v>16</v>
      </c>
      <c r="V1112">
        <f>marketing_campaign[[#This Row],[MntGoldProds]]+marketing_campaign[[#This Row],[MntSweetProducts]]+marketing_campaign[[#This Row],[MntFishProducts]]+marketing_campaign[[#This Row],[MntMeatProducts]]+marketing_campaign[[#This Row],[MntFruits]]+marketing_campaign[[#This Row],[MntWines]]</f>
        <v>1156</v>
      </c>
      <c r="W1112">
        <v>1</v>
      </c>
      <c r="X1112">
        <v>2</v>
      </c>
      <c r="Y1112">
        <v>2</v>
      </c>
      <c r="Z1112">
        <v>11</v>
      </c>
      <c r="AA1112">
        <f t="shared" si="35"/>
        <v>16</v>
      </c>
      <c r="AB1112" t="str" cm="1">
        <f t="array" ref="AB1112">_xlfn.IFS(AND(AA1112&gt;=0,AA1112&lt;=15),"low purchase",AND(AA1112&gt;=16,AA1112&lt;=30),"mid purchase",AA1112&gt;=31,"high purchase")</f>
        <v>mid purchase</v>
      </c>
      <c r="AC1112">
        <v>1</v>
      </c>
      <c r="AD1112" t="str">
        <f>IF(marketing_campaign[[#This Row],[NumWebVisitsMonth]]&gt;=5.3,"higher_webvists","lower_webvisits")</f>
        <v>lower_webvisits</v>
      </c>
      <c r="AE1112">
        <v>0</v>
      </c>
      <c r="AF1112">
        <v>0</v>
      </c>
      <c r="AG1112">
        <v>0</v>
      </c>
      <c r="AH1112">
        <v>0</v>
      </c>
      <c r="AI1112">
        <v>0</v>
      </c>
      <c r="AJ1112">
        <v>0</v>
      </c>
      <c r="AK1112">
        <v>3</v>
      </c>
      <c r="AL1112">
        <v>11</v>
      </c>
      <c r="AM1112">
        <v>0</v>
      </c>
      <c r="AN1112">
        <f>marketing_campaign[[#This Row],[AcceptedCmp2]]+marketing_campaign[[#This Row],[AcceptedCmp1]]+marketing_campaign[[#This Row],[AcceptedCmp5]]+marketing_campaign[[#This Row],[AcceptedCmp4]]+marketing_campaign[[#This Row],[AcceptedCmp3]]+marketing_campaign[[#This Row],[Response]]</f>
        <v>0</v>
      </c>
      <c r="AO1112" t="str" cm="1">
        <f t="array" ref="AO111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13" spans="1:41" x14ac:dyDescent="0.35">
      <c r="A1113">
        <v>1524</v>
      </c>
      <c r="B1113">
        <v>1983</v>
      </c>
      <c r="C1113">
        <f t="shared" ca="1" si="34"/>
        <v>43</v>
      </c>
      <c r="D1113" t="str" cm="1">
        <f t="array" aca="1" ref="D111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113" t="s">
        <v>37</v>
      </c>
      <c r="F1113" t="s">
        <v>30</v>
      </c>
      <c r="G1113" cm="1">
        <f t="array" ref="G1113">_xlfn.IFS(marketing_campaign[[#This Row],[Marital_Status]]="Single",K1113+L1113+1,marketing_campaign[[#This Row],[Marital_Status]]="Together",K1113+L1113+2,marketing_campaign[[#This Row],[Marital_Status]]="Alone",K1113+L1113+1,marketing_campaign[[#This Row],[Marital_Status]]="Married",K1113+L1113+2,marketing_campaign[[#This Row],[Marital_Status]]="Divorced",K1113+L1113+1,marketing_campaign[[#This Row],[Marital_Status]]="YOLO",K1113+L1113+1,marketing_campaign[[#This Row],[Marital_Status]]="Absurd",K1113+L1113+1,marketing_campaign[[#This Row],[Marital_Status]]="Widow",K1113+L1113+1)</f>
        <v>1</v>
      </c>
      <c r="H1113" t="str" cm="1">
        <f t="array" ref="H1113">_xlfn.IFS(marketing_campaign[[#This Row],[Family_size]]=1,"Family_with_one_child",marketing_campaign[[#This Row],[Family_size]]&gt;1,"Family_with_more_children")</f>
        <v>Family_with_one_child</v>
      </c>
      <c r="I1113">
        <v>81698</v>
      </c>
      <c r="J1113" t="str">
        <f>IF(marketing_campaign[[#This Row],[Income]]&gt;=Sheet21!B1163,"high_income","low_income")</f>
        <v>high_income</v>
      </c>
      <c r="K1113">
        <v>0</v>
      </c>
      <c r="L1113">
        <v>0</v>
      </c>
      <c r="M1113" s="1">
        <v>41334</v>
      </c>
      <c r="N1113">
        <v>1</v>
      </c>
      <c r="O1113" t="str" cm="1">
        <f t="array" ref="O1113">_xlfn.IFS(AND(marketing_campaign[[#This Row],[Recency]]&gt;=0,marketing_campaign[[#This Row],[Recency]]&lt;=14),"Early Recency",AND(marketing_campaign[[#This Row],[Recency]]&gt;=15,marketing_campaign[[#This Row],[Recency]]&lt;=31),"Mid-Recency",marketing_campaign[[#This Row],[Recency]]&gt;=32,"high Recency")</f>
        <v>Early Recency</v>
      </c>
      <c r="P1113">
        <v>709</v>
      </c>
      <c r="Q1113">
        <v>45</v>
      </c>
      <c r="R1113">
        <v>115</v>
      </c>
      <c r="S1113">
        <v>30</v>
      </c>
      <c r="T1113">
        <v>160</v>
      </c>
      <c r="U1113">
        <v>45</v>
      </c>
      <c r="V1113">
        <f>marketing_campaign[[#This Row],[MntGoldProds]]+marketing_campaign[[#This Row],[MntSweetProducts]]+marketing_campaign[[#This Row],[MntFishProducts]]+marketing_campaign[[#This Row],[MntMeatProducts]]+marketing_campaign[[#This Row],[MntFruits]]+marketing_campaign[[#This Row],[MntWines]]</f>
        <v>1104</v>
      </c>
      <c r="W1113">
        <v>1</v>
      </c>
      <c r="X1113">
        <v>8</v>
      </c>
      <c r="Y1113">
        <v>2</v>
      </c>
      <c r="Z1113">
        <v>5</v>
      </c>
      <c r="AA1113">
        <f t="shared" si="35"/>
        <v>16</v>
      </c>
      <c r="AB1113" t="str" cm="1">
        <f t="array" ref="AB1113">_xlfn.IFS(AND(AA1113&gt;=0,AA1113&lt;=15),"low purchase",AND(AA1113&gt;=16,AA1113&lt;=30),"mid purchase",AA1113&gt;=31,"high purchase")</f>
        <v>mid purchase</v>
      </c>
      <c r="AC1113">
        <v>5</v>
      </c>
      <c r="AD1113" t="str">
        <f>IF(marketing_campaign[[#This Row],[NumWebVisitsMonth]]&gt;=5.3,"higher_webvists","lower_webvisits")</f>
        <v>lower_webvisits</v>
      </c>
      <c r="AE1113">
        <v>0</v>
      </c>
      <c r="AF1113">
        <v>0</v>
      </c>
      <c r="AG1113">
        <v>0</v>
      </c>
      <c r="AH1113">
        <v>1</v>
      </c>
      <c r="AI1113">
        <v>0</v>
      </c>
      <c r="AJ1113">
        <v>0</v>
      </c>
      <c r="AK1113">
        <v>3</v>
      </c>
      <c r="AL1113">
        <v>11</v>
      </c>
      <c r="AM1113">
        <v>1</v>
      </c>
      <c r="AN1113">
        <f>marketing_campaign[[#This Row],[AcceptedCmp2]]+marketing_campaign[[#This Row],[AcceptedCmp1]]+marketing_campaign[[#This Row],[AcceptedCmp5]]+marketing_campaign[[#This Row],[AcceptedCmp4]]+marketing_campaign[[#This Row],[AcceptedCmp3]]+marketing_campaign[[#This Row],[Response]]</f>
        <v>2</v>
      </c>
      <c r="AO1113" t="str" cm="1">
        <f t="array" ref="AO111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114" spans="1:41" x14ac:dyDescent="0.35">
      <c r="A1114">
        <v>10022</v>
      </c>
      <c r="B1114">
        <v>1973</v>
      </c>
      <c r="C1114">
        <f t="shared" ca="1" si="34"/>
        <v>53</v>
      </c>
      <c r="D1114" t="str" cm="1">
        <f t="array" aca="1" ref="D111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14" t="s">
        <v>32</v>
      </c>
      <c r="F1114" t="s">
        <v>30</v>
      </c>
      <c r="G1114" cm="1">
        <f t="array" ref="G1114">_xlfn.IFS(marketing_campaign[[#This Row],[Marital_Status]]="Single",K1114+L1114+1,marketing_campaign[[#This Row],[Marital_Status]]="Together",K1114+L1114+2,marketing_campaign[[#This Row],[Marital_Status]]="Alone",K1114+L1114+1,marketing_campaign[[#This Row],[Marital_Status]]="Married",K1114+L1114+2,marketing_campaign[[#This Row],[Marital_Status]]="Divorced",K1114+L1114+1,marketing_campaign[[#This Row],[Marital_Status]]="YOLO",K1114+L1114+1,marketing_campaign[[#This Row],[Marital_Status]]="Absurd",K1114+L1114+1,marketing_campaign[[#This Row],[Marital_Status]]="Widow",K1114+L1114+1)</f>
        <v>3</v>
      </c>
      <c r="H1114" t="str" cm="1">
        <f t="array" ref="H1114">_xlfn.IFS(marketing_campaign[[#This Row],[Family_size]]=1,"Family_with_one_child",marketing_campaign[[#This Row],[Family_size]]&gt;1,"Family_with_more_children")</f>
        <v>Family_with_more_children</v>
      </c>
      <c r="I1114">
        <v>54466</v>
      </c>
      <c r="J1114" t="str">
        <f>IF(marketing_campaign[[#This Row],[Income]]&gt;=Sheet21!B1164,"high_income","low_income")</f>
        <v>high_income</v>
      </c>
      <c r="K1114">
        <v>1</v>
      </c>
      <c r="L1114">
        <v>1</v>
      </c>
      <c r="M1114" s="1">
        <v>41679</v>
      </c>
      <c r="N1114">
        <v>78</v>
      </c>
      <c r="O1114" t="str" cm="1">
        <f t="array" ref="O1114">_xlfn.IFS(AND(marketing_campaign[[#This Row],[Recency]]&gt;=0,marketing_campaign[[#This Row],[Recency]]&lt;=14),"Early Recency",AND(marketing_campaign[[#This Row],[Recency]]&gt;=15,marketing_campaign[[#This Row],[Recency]]&lt;=31),"Mid-Recency",marketing_campaign[[#This Row],[Recency]]&gt;=32,"high Recency")</f>
        <v>high Recency</v>
      </c>
      <c r="P1114">
        <v>12</v>
      </c>
      <c r="Q1114">
        <v>0</v>
      </c>
      <c r="R1114">
        <v>4</v>
      </c>
      <c r="S1114">
        <v>0</v>
      </c>
      <c r="T1114">
        <v>0</v>
      </c>
      <c r="U1114">
        <v>0</v>
      </c>
      <c r="V1114">
        <f>marketing_campaign[[#This Row],[MntGoldProds]]+marketing_campaign[[#This Row],[MntSweetProducts]]+marketing_campaign[[#This Row],[MntFishProducts]]+marketing_campaign[[#This Row],[MntMeatProducts]]+marketing_campaign[[#This Row],[MntFruits]]+marketing_campaign[[#This Row],[MntWines]]</f>
        <v>16</v>
      </c>
      <c r="W1114">
        <v>1</v>
      </c>
      <c r="X1114">
        <v>1</v>
      </c>
      <c r="Y1114">
        <v>0</v>
      </c>
      <c r="Z1114">
        <v>2</v>
      </c>
      <c r="AA1114">
        <f t="shared" si="35"/>
        <v>4</v>
      </c>
      <c r="AB1114" t="str" cm="1">
        <f t="array" ref="AB1114">_xlfn.IFS(AND(AA1114&gt;=0,AA1114&lt;=15),"low purchase",AND(AA1114&gt;=16,AA1114&lt;=30),"mid purchase",AA1114&gt;=31,"high purchase")</f>
        <v>low purchase</v>
      </c>
      <c r="AC1114">
        <v>5</v>
      </c>
      <c r="AD1114" t="str">
        <f>IF(marketing_campaign[[#This Row],[NumWebVisitsMonth]]&gt;=5.3,"higher_webvists","lower_webvisits")</f>
        <v>lower_webvisits</v>
      </c>
      <c r="AE1114">
        <v>0</v>
      </c>
      <c r="AF1114">
        <v>0</v>
      </c>
      <c r="AG1114">
        <v>0</v>
      </c>
      <c r="AH1114">
        <v>0</v>
      </c>
      <c r="AI1114">
        <v>0</v>
      </c>
      <c r="AJ1114">
        <v>0</v>
      </c>
      <c r="AK1114">
        <v>3</v>
      </c>
      <c r="AL1114">
        <v>11</v>
      </c>
      <c r="AM1114">
        <v>0</v>
      </c>
      <c r="AN1114">
        <f>marketing_campaign[[#This Row],[AcceptedCmp2]]+marketing_campaign[[#This Row],[AcceptedCmp1]]+marketing_campaign[[#This Row],[AcceptedCmp5]]+marketing_campaign[[#This Row],[AcceptedCmp4]]+marketing_campaign[[#This Row],[AcceptedCmp3]]+marketing_campaign[[#This Row],[Response]]</f>
        <v>0</v>
      </c>
      <c r="AO1114" t="str" cm="1">
        <f t="array" ref="AO111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15" spans="1:41" x14ac:dyDescent="0.35">
      <c r="A1115">
        <v>7451</v>
      </c>
      <c r="B1115">
        <v>1960</v>
      </c>
      <c r="C1115">
        <f t="shared" ca="1" si="34"/>
        <v>66</v>
      </c>
      <c r="D1115" t="str" cm="1">
        <f t="array" aca="1" ref="D111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15" t="s">
        <v>34</v>
      </c>
      <c r="F1115" t="s">
        <v>30</v>
      </c>
      <c r="G1115" cm="1">
        <f t="array" ref="G1115">_xlfn.IFS(marketing_campaign[[#This Row],[Marital_Status]]="Single",K1115+L1115+1,marketing_campaign[[#This Row],[Marital_Status]]="Together",K1115+L1115+2,marketing_campaign[[#This Row],[Marital_Status]]="Alone",K1115+L1115+1,marketing_campaign[[#This Row],[Marital_Status]]="Married",K1115+L1115+2,marketing_campaign[[#This Row],[Marital_Status]]="Divorced",K1115+L1115+1,marketing_campaign[[#This Row],[Marital_Status]]="YOLO",K1115+L1115+1,marketing_campaign[[#This Row],[Marital_Status]]="Absurd",K1115+L1115+1,marketing_campaign[[#This Row],[Marital_Status]]="Widow",K1115+L1115+1)</f>
        <v>1</v>
      </c>
      <c r="H1115" t="str" cm="1">
        <f t="array" ref="H1115">_xlfn.IFS(marketing_campaign[[#This Row],[Family_size]]=1,"Family_with_one_child",marketing_campaign[[#This Row],[Family_size]]&gt;1,"Family_with_more_children")</f>
        <v>Family_with_one_child</v>
      </c>
      <c r="I1115">
        <v>98777</v>
      </c>
      <c r="J1115" t="str">
        <f>IF(marketing_campaign[[#This Row],[Income]]&gt;=Sheet21!B1165,"high_income","low_income")</f>
        <v>high_income</v>
      </c>
      <c r="K1115">
        <v>0</v>
      </c>
      <c r="L1115">
        <v>0</v>
      </c>
      <c r="M1115" s="1">
        <v>41687</v>
      </c>
      <c r="N1115">
        <v>23</v>
      </c>
      <c r="O1115" t="str" cm="1">
        <f t="array" ref="O1115">_xlfn.IFS(AND(marketing_campaign[[#This Row],[Recency]]&gt;=0,marketing_campaign[[#This Row],[Recency]]&lt;=14),"Early Recency",AND(marketing_campaign[[#This Row],[Recency]]&gt;=15,marketing_campaign[[#This Row],[Recency]]&lt;=31),"Mid-Recency",marketing_campaign[[#This Row],[Recency]]&gt;=32,"high Recency")</f>
        <v>Mid-Recency</v>
      </c>
      <c r="P1115">
        <v>1000</v>
      </c>
      <c r="Q1115">
        <v>19</v>
      </c>
      <c r="R1115">
        <v>711</v>
      </c>
      <c r="S1115">
        <v>125</v>
      </c>
      <c r="T1115">
        <v>115</v>
      </c>
      <c r="U1115">
        <v>38</v>
      </c>
      <c r="V1115">
        <f>marketing_campaign[[#This Row],[MntGoldProds]]+marketing_campaign[[#This Row],[MntSweetProducts]]+marketing_campaign[[#This Row],[MntFishProducts]]+marketing_campaign[[#This Row],[MntMeatProducts]]+marketing_campaign[[#This Row],[MntFruits]]+marketing_campaign[[#This Row],[MntWines]]</f>
        <v>2008</v>
      </c>
      <c r="W1115">
        <v>0</v>
      </c>
      <c r="X1115">
        <v>4</v>
      </c>
      <c r="Y1115">
        <v>6</v>
      </c>
      <c r="Z1115">
        <v>9</v>
      </c>
      <c r="AA1115">
        <f t="shared" si="35"/>
        <v>19</v>
      </c>
      <c r="AB1115" t="str" cm="1">
        <f t="array" ref="AB1115">_xlfn.IFS(AND(AA1115&gt;=0,AA1115&lt;=15),"low purchase",AND(AA1115&gt;=16,AA1115&lt;=30),"mid purchase",AA1115&gt;=31,"high purchase")</f>
        <v>mid purchase</v>
      </c>
      <c r="AC1115">
        <v>1</v>
      </c>
      <c r="AD1115" t="str">
        <f>IF(marketing_campaign[[#This Row],[NumWebVisitsMonth]]&gt;=5.3,"higher_webvists","lower_webvisits")</f>
        <v>lower_webvisits</v>
      </c>
      <c r="AE1115">
        <v>0</v>
      </c>
      <c r="AF1115">
        <v>1</v>
      </c>
      <c r="AG1115">
        <v>0</v>
      </c>
      <c r="AH1115">
        <v>0</v>
      </c>
      <c r="AI1115">
        <v>0</v>
      </c>
      <c r="AJ1115">
        <v>0</v>
      </c>
      <c r="AK1115">
        <v>3</v>
      </c>
      <c r="AL1115">
        <v>11</v>
      </c>
      <c r="AM1115">
        <v>0</v>
      </c>
      <c r="AN1115">
        <f>marketing_campaign[[#This Row],[AcceptedCmp2]]+marketing_campaign[[#This Row],[AcceptedCmp1]]+marketing_campaign[[#This Row],[AcceptedCmp5]]+marketing_campaign[[#This Row],[AcceptedCmp4]]+marketing_campaign[[#This Row],[AcceptedCmp3]]+marketing_campaign[[#This Row],[Response]]</f>
        <v>1</v>
      </c>
      <c r="AO1115" t="str" cm="1">
        <f t="array" ref="AO111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116" spans="1:41" x14ac:dyDescent="0.35">
      <c r="A1116">
        <v>11010</v>
      </c>
      <c r="B1116">
        <v>1984</v>
      </c>
      <c r="C1116">
        <f t="shared" ca="1" si="34"/>
        <v>42</v>
      </c>
      <c r="D1116" t="str" cm="1">
        <f t="array" aca="1" ref="D111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116" t="s">
        <v>32</v>
      </c>
      <c r="F1116" t="s">
        <v>30</v>
      </c>
      <c r="G1116" cm="1">
        <f t="array" ref="G1116">_xlfn.IFS(marketing_campaign[[#This Row],[Marital_Status]]="Single",K1116+L1116+1,marketing_campaign[[#This Row],[Marital_Status]]="Together",K1116+L1116+2,marketing_campaign[[#This Row],[Marital_Status]]="Alone",K1116+L1116+1,marketing_campaign[[#This Row],[Marital_Status]]="Married",K1116+L1116+2,marketing_campaign[[#This Row],[Marital_Status]]="Divorced",K1116+L1116+1,marketing_campaign[[#This Row],[Marital_Status]]="YOLO",K1116+L1116+1,marketing_campaign[[#This Row],[Marital_Status]]="Absurd",K1116+L1116+1,marketing_campaign[[#This Row],[Marital_Status]]="Widow",K1116+L1116+1)</f>
        <v>2</v>
      </c>
      <c r="H1116" t="str" cm="1">
        <f t="array" ref="H1116">_xlfn.IFS(marketing_campaign[[#This Row],[Family_size]]=1,"Family_with_one_child",marketing_campaign[[#This Row],[Family_size]]&gt;1,"Family_with_more_children")</f>
        <v>Family_with_more_children</v>
      </c>
      <c r="I1116">
        <v>16269</v>
      </c>
      <c r="J1116" t="str">
        <f>IF(marketing_campaign[[#This Row],[Income]]&gt;=Sheet21!B1166,"high_income","low_income")</f>
        <v>high_income</v>
      </c>
      <c r="K1116">
        <v>1</v>
      </c>
      <c r="L1116">
        <v>0</v>
      </c>
      <c r="M1116" s="1">
        <v>41516</v>
      </c>
      <c r="N1116">
        <v>75</v>
      </c>
      <c r="O1116" t="str" cm="1">
        <f t="array" ref="O1116">_xlfn.IFS(AND(marketing_campaign[[#This Row],[Recency]]&gt;=0,marketing_campaign[[#This Row],[Recency]]&lt;=14),"Early Recency",AND(marketing_campaign[[#This Row],[Recency]]&gt;=15,marketing_campaign[[#This Row],[Recency]]&lt;=31),"Mid-Recency",marketing_campaign[[#This Row],[Recency]]&gt;=32,"high Recency")</f>
        <v>high Recency</v>
      </c>
      <c r="P1116">
        <v>19</v>
      </c>
      <c r="Q1116">
        <v>3</v>
      </c>
      <c r="R1116">
        <v>18</v>
      </c>
      <c r="S1116">
        <v>3</v>
      </c>
      <c r="T1116">
        <v>1</v>
      </c>
      <c r="U1116">
        <v>0</v>
      </c>
      <c r="V1116">
        <f>marketing_campaign[[#This Row],[MntGoldProds]]+marketing_campaign[[#This Row],[MntSweetProducts]]+marketing_campaign[[#This Row],[MntFishProducts]]+marketing_campaign[[#This Row],[MntMeatProducts]]+marketing_campaign[[#This Row],[MntFruits]]+marketing_campaign[[#This Row],[MntWines]]</f>
        <v>44</v>
      </c>
      <c r="W1116">
        <v>3</v>
      </c>
      <c r="X1116">
        <v>3</v>
      </c>
      <c r="Y1116">
        <v>0</v>
      </c>
      <c r="Z1116">
        <v>3</v>
      </c>
      <c r="AA1116">
        <f t="shared" si="35"/>
        <v>9</v>
      </c>
      <c r="AB1116" t="str" cm="1">
        <f t="array" ref="AB1116">_xlfn.IFS(AND(AA1116&gt;=0,AA1116&lt;=15),"low purchase",AND(AA1116&gt;=16,AA1116&lt;=30),"mid purchase",AA1116&gt;=31,"high purchase")</f>
        <v>low purchase</v>
      </c>
      <c r="AC1116">
        <v>8</v>
      </c>
      <c r="AD1116" t="str">
        <f>IF(marketing_campaign[[#This Row],[NumWebVisitsMonth]]&gt;=5.3,"higher_webvists","lower_webvisits")</f>
        <v>higher_webvists</v>
      </c>
      <c r="AE1116">
        <v>0</v>
      </c>
      <c r="AF1116">
        <v>0</v>
      </c>
      <c r="AG1116">
        <v>0</v>
      </c>
      <c r="AH1116">
        <v>0</v>
      </c>
      <c r="AI1116">
        <v>0</v>
      </c>
      <c r="AJ1116">
        <v>0</v>
      </c>
      <c r="AK1116">
        <v>3</v>
      </c>
      <c r="AL1116">
        <v>11</v>
      </c>
      <c r="AM1116">
        <v>0</v>
      </c>
      <c r="AN1116">
        <f>marketing_campaign[[#This Row],[AcceptedCmp2]]+marketing_campaign[[#This Row],[AcceptedCmp1]]+marketing_campaign[[#This Row],[AcceptedCmp5]]+marketing_campaign[[#This Row],[AcceptedCmp4]]+marketing_campaign[[#This Row],[AcceptedCmp3]]+marketing_campaign[[#This Row],[Response]]</f>
        <v>0</v>
      </c>
      <c r="AO1116" t="str" cm="1">
        <f t="array" ref="AO111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17" spans="1:41" x14ac:dyDescent="0.35">
      <c r="A1117">
        <v>4356</v>
      </c>
      <c r="B1117">
        <v>1971</v>
      </c>
      <c r="C1117">
        <f t="shared" ca="1" si="34"/>
        <v>55</v>
      </c>
      <c r="D1117" t="str" cm="1">
        <f t="array" aca="1" ref="D111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17" t="s">
        <v>29</v>
      </c>
      <c r="F1117" t="s">
        <v>31</v>
      </c>
      <c r="G1117" cm="1">
        <f t="array" ref="G1117">_xlfn.IFS(marketing_campaign[[#This Row],[Marital_Status]]="Single",K1117+L1117+1,marketing_campaign[[#This Row],[Marital_Status]]="Together",K1117+L1117+2,marketing_campaign[[#This Row],[Marital_Status]]="Alone",K1117+L1117+1,marketing_campaign[[#This Row],[Marital_Status]]="Married",K1117+L1117+2,marketing_campaign[[#This Row],[Marital_Status]]="Divorced",K1117+L1117+1,marketing_campaign[[#This Row],[Marital_Status]]="YOLO",K1117+L1117+1,marketing_campaign[[#This Row],[Marital_Status]]="Absurd",K1117+L1117+1,marketing_campaign[[#This Row],[Marital_Status]]="Widow",K1117+L1117+1)</f>
        <v>3</v>
      </c>
      <c r="H1117" t="str" cm="1">
        <f t="array" ref="H1117">_xlfn.IFS(marketing_campaign[[#This Row],[Family_size]]=1,"Family_with_one_child",marketing_campaign[[#This Row],[Family_size]]&gt;1,"Family_with_more_children")</f>
        <v>Family_with_more_children</v>
      </c>
      <c r="I1117">
        <v>71819</v>
      </c>
      <c r="J1117" t="str">
        <f>IF(marketing_campaign[[#This Row],[Income]]&gt;=Sheet21!B1167,"high_income","low_income")</f>
        <v>high_income</v>
      </c>
      <c r="K1117">
        <v>0</v>
      </c>
      <c r="L1117">
        <v>1</v>
      </c>
      <c r="M1117" s="1">
        <v>41514</v>
      </c>
      <c r="N1117">
        <v>70</v>
      </c>
      <c r="O1117" t="str" cm="1">
        <f t="array" ref="O1117">_xlfn.IFS(AND(marketing_campaign[[#This Row],[Recency]]&gt;=0,marketing_campaign[[#This Row],[Recency]]&lt;=14),"Early Recency",AND(marketing_campaign[[#This Row],[Recency]]&gt;=15,marketing_campaign[[#This Row],[Recency]]&lt;=31),"Mid-Recency",marketing_campaign[[#This Row],[Recency]]&gt;=32,"high Recency")</f>
        <v>high Recency</v>
      </c>
      <c r="P1117">
        <v>1224</v>
      </c>
      <c r="Q1117">
        <v>28</v>
      </c>
      <c r="R1117">
        <v>140</v>
      </c>
      <c r="S1117">
        <v>0</v>
      </c>
      <c r="T1117">
        <v>14</v>
      </c>
      <c r="U1117">
        <v>168</v>
      </c>
      <c r="V1117">
        <f>marketing_campaign[[#This Row],[MntGoldProds]]+marketing_campaign[[#This Row],[MntSweetProducts]]+marketing_campaign[[#This Row],[MntFishProducts]]+marketing_campaign[[#This Row],[MntMeatProducts]]+marketing_campaign[[#This Row],[MntFruits]]+marketing_campaign[[#This Row],[MntWines]]</f>
        <v>1574</v>
      </c>
      <c r="W1117">
        <v>3</v>
      </c>
      <c r="X1117">
        <v>3</v>
      </c>
      <c r="Y1117">
        <v>3</v>
      </c>
      <c r="Z1117">
        <v>5</v>
      </c>
      <c r="AA1117">
        <f t="shared" si="35"/>
        <v>14</v>
      </c>
      <c r="AB1117" t="str" cm="1">
        <f t="array" ref="AB1117">_xlfn.IFS(AND(AA1117&gt;=0,AA1117&lt;=15),"low purchase",AND(AA1117&gt;=16,AA1117&lt;=30),"mid purchase",AA1117&gt;=31,"high purchase")</f>
        <v>low purchase</v>
      </c>
      <c r="AC1117">
        <v>6</v>
      </c>
      <c r="AD1117" t="str">
        <f>IF(marketing_campaign[[#This Row],[NumWebVisitsMonth]]&gt;=5.3,"higher_webvists","lower_webvisits")</f>
        <v>higher_webvists</v>
      </c>
      <c r="AE1117">
        <v>0</v>
      </c>
      <c r="AF1117">
        <v>1</v>
      </c>
      <c r="AG1117">
        <v>1</v>
      </c>
      <c r="AH1117">
        <v>0</v>
      </c>
      <c r="AI1117">
        <v>0</v>
      </c>
      <c r="AJ1117">
        <v>0</v>
      </c>
      <c r="AK1117">
        <v>3</v>
      </c>
      <c r="AL1117">
        <v>11</v>
      </c>
      <c r="AM1117">
        <v>0</v>
      </c>
      <c r="AN1117">
        <f>marketing_campaign[[#This Row],[AcceptedCmp2]]+marketing_campaign[[#This Row],[AcceptedCmp1]]+marketing_campaign[[#This Row],[AcceptedCmp5]]+marketing_campaign[[#This Row],[AcceptedCmp4]]+marketing_campaign[[#This Row],[AcceptedCmp3]]+marketing_campaign[[#This Row],[Response]]</f>
        <v>2</v>
      </c>
      <c r="AO1117" t="str" cm="1">
        <f t="array" ref="AO111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118" spans="1:41" x14ac:dyDescent="0.35">
      <c r="A1118">
        <v>3885</v>
      </c>
      <c r="B1118">
        <v>1983</v>
      </c>
      <c r="C1118">
        <f t="shared" ca="1" si="34"/>
        <v>43</v>
      </c>
      <c r="D1118" t="str" cm="1">
        <f t="array" aca="1" ref="D111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118" t="s">
        <v>32</v>
      </c>
      <c r="F1118" t="s">
        <v>33</v>
      </c>
      <c r="G1118" cm="1">
        <f t="array" ref="G1118">_xlfn.IFS(marketing_campaign[[#This Row],[Marital_Status]]="Single",K1118+L1118+1,marketing_campaign[[#This Row],[Marital_Status]]="Together",K1118+L1118+2,marketing_campaign[[#This Row],[Marital_Status]]="Alone",K1118+L1118+1,marketing_campaign[[#This Row],[Marital_Status]]="Married",K1118+L1118+2,marketing_campaign[[#This Row],[Marital_Status]]="Divorced",K1118+L1118+1,marketing_campaign[[#This Row],[Marital_Status]]="YOLO",K1118+L1118+1,marketing_campaign[[#This Row],[Marital_Status]]="Absurd",K1118+L1118+1,marketing_campaign[[#This Row],[Marital_Status]]="Widow",K1118+L1118+1)</f>
        <v>3</v>
      </c>
      <c r="H1118" t="str" cm="1">
        <f t="array" ref="H1118">_xlfn.IFS(marketing_campaign[[#This Row],[Family_size]]=1,"Family_with_one_child",marketing_campaign[[#This Row],[Family_size]]&gt;1,"Family_with_more_children")</f>
        <v>Family_with_more_children</v>
      </c>
      <c r="I1118">
        <v>33569</v>
      </c>
      <c r="J1118" t="str">
        <f>IF(marketing_campaign[[#This Row],[Income]]&gt;=Sheet21!B1168,"high_income","low_income")</f>
        <v>high_income</v>
      </c>
      <c r="K1118">
        <v>1</v>
      </c>
      <c r="L1118">
        <v>0</v>
      </c>
      <c r="M1118" s="1">
        <v>41563</v>
      </c>
      <c r="N1118">
        <v>10</v>
      </c>
      <c r="O1118" t="str" cm="1">
        <f t="array" ref="O1118">_xlfn.IFS(AND(marketing_campaign[[#This Row],[Recency]]&gt;=0,marketing_campaign[[#This Row],[Recency]]&lt;=14),"Early Recency",AND(marketing_campaign[[#This Row],[Recency]]&gt;=15,marketing_campaign[[#This Row],[Recency]]&lt;=31),"Mid-Recency",marketing_campaign[[#This Row],[Recency]]&gt;=32,"high Recency")</f>
        <v>Early Recency</v>
      </c>
      <c r="P1118">
        <v>16</v>
      </c>
      <c r="Q1118">
        <v>2</v>
      </c>
      <c r="R1118">
        <v>18</v>
      </c>
      <c r="S1118">
        <v>3</v>
      </c>
      <c r="T1118">
        <v>0</v>
      </c>
      <c r="U1118">
        <v>24</v>
      </c>
      <c r="V1118">
        <f>marketing_campaign[[#This Row],[MntGoldProds]]+marketing_campaign[[#This Row],[MntSweetProducts]]+marketing_campaign[[#This Row],[MntFishProducts]]+marketing_campaign[[#This Row],[MntMeatProducts]]+marketing_campaign[[#This Row],[MntFruits]]+marketing_campaign[[#This Row],[MntWines]]</f>
        <v>63</v>
      </c>
      <c r="W1118">
        <v>1</v>
      </c>
      <c r="X1118">
        <v>1</v>
      </c>
      <c r="Y1118">
        <v>1</v>
      </c>
      <c r="Z1118">
        <v>2</v>
      </c>
      <c r="AA1118">
        <f t="shared" si="35"/>
        <v>5</v>
      </c>
      <c r="AB1118" t="str" cm="1">
        <f t="array" ref="AB1118">_xlfn.IFS(AND(AA1118&gt;=0,AA1118&lt;=15),"low purchase",AND(AA1118&gt;=16,AA1118&lt;=30),"mid purchase",AA1118&gt;=31,"high purchase")</f>
        <v>low purchase</v>
      </c>
      <c r="AC1118">
        <v>8</v>
      </c>
      <c r="AD1118" t="str">
        <f>IF(marketing_campaign[[#This Row],[NumWebVisitsMonth]]&gt;=5.3,"higher_webvists","lower_webvisits")</f>
        <v>higher_webvists</v>
      </c>
      <c r="AE1118">
        <v>1</v>
      </c>
      <c r="AF1118">
        <v>0</v>
      </c>
      <c r="AG1118">
        <v>0</v>
      </c>
      <c r="AH1118">
        <v>0</v>
      </c>
      <c r="AI1118">
        <v>0</v>
      </c>
      <c r="AJ1118">
        <v>0</v>
      </c>
      <c r="AK1118">
        <v>3</v>
      </c>
      <c r="AL1118">
        <v>11</v>
      </c>
      <c r="AM1118">
        <v>1</v>
      </c>
      <c r="AN1118">
        <f>marketing_campaign[[#This Row],[AcceptedCmp2]]+marketing_campaign[[#This Row],[AcceptedCmp1]]+marketing_campaign[[#This Row],[AcceptedCmp5]]+marketing_campaign[[#This Row],[AcceptedCmp4]]+marketing_campaign[[#This Row],[AcceptedCmp3]]+marketing_campaign[[#This Row],[Response]]</f>
        <v>2</v>
      </c>
      <c r="AO1118" t="str" cm="1">
        <f t="array" ref="AO111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119" spans="1:41" x14ac:dyDescent="0.35">
      <c r="A1119">
        <v>1175</v>
      </c>
      <c r="B1119">
        <v>1983</v>
      </c>
      <c r="C1119">
        <f t="shared" ca="1" si="34"/>
        <v>43</v>
      </c>
      <c r="D1119" t="str" cm="1">
        <f t="array" aca="1" ref="D111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119" t="s">
        <v>34</v>
      </c>
      <c r="F1119" t="s">
        <v>33</v>
      </c>
      <c r="G1119" cm="1">
        <f t="array" ref="G1119">_xlfn.IFS(marketing_campaign[[#This Row],[Marital_Status]]="Single",K1119+L1119+1,marketing_campaign[[#This Row],[Marital_Status]]="Together",K1119+L1119+2,marketing_campaign[[#This Row],[Marital_Status]]="Alone",K1119+L1119+1,marketing_campaign[[#This Row],[Marital_Status]]="Married",K1119+L1119+2,marketing_campaign[[#This Row],[Marital_Status]]="Divorced",K1119+L1119+1,marketing_campaign[[#This Row],[Marital_Status]]="YOLO",K1119+L1119+1,marketing_campaign[[#This Row],[Marital_Status]]="Absurd",K1119+L1119+1,marketing_campaign[[#This Row],[Marital_Status]]="Widow",K1119+L1119+1)</f>
        <v>2</v>
      </c>
      <c r="H1119" t="str" cm="1">
        <f t="array" ref="H1119">_xlfn.IFS(marketing_campaign[[#This Row],[Family_size]]=1,"Family_with_one_child",marketing_campaign[[#This Row],[Family_size]]&gt;1,"Family_with_more_children")</f>
        <v>Family_with_more_children</v>
      </c>
      <c r="I1119">
        <v>36262</v>
      </c>
      <c r="J1119" t="str">
        <f>IF(marketing_campaign[[#This Row],[Income]]&gt;=Sheet21!B1169,"high_income","low_income")</f>
        <v>high_income</v>
      </c>
      <c r="K1119">
        <v>0</v>
      </c>
      <c r="L1119">
        <v>0</v>
      </c>
      <c r="M1119" s="1">
        <v>41537</v>
      </c>
      <c r="N1119">
        <v>24</v>
      </c>
      <c r="O1119" t="str" cm="1">
        <f t="array" ref="O1119">_xlfn.IFS(AND(marketing_campaign[[#This Row],[Recency]]&gt;=0,marketing_campaign[[#This Row],[Recency]]&lt;=14),"Early Recency",AND(marketing_campaign[[#This Row],[Recency]]&gt;=15,marketing_campaign[[#This Row],[Recency]]&lt;=31),"Mid-Recency",marketing_campaign[[#This Row],[Recency]]&gt;=32,"high Recency")</f>
        <v>Mid-Recency</v>
      </c>
      <c r="P1119">
        <v>88</v>
      </c>
      <c r="Q1119">
        <v>39</v>
      </c>
      <c r="R1119">
        <v>54</v>
      </c>
      <c r="S1119">
        <v>64</v>
      </c>
      <c r="T1119">
        <v>28</v>
      </c>
      <c r="U1119">
        <v>153</v>
      </c>
      <c r="V1119">
        <f>marketing_campaign[[#This Row],[MntGoldProds]]+marketing_campaign[[#This Row],[MntSweetProducts]]+marketing_campaign[[#This Row],[MntFishProducts]]+marketing_campaign[[#This Row],[MntMeatProducts]]+marketing_campaign[[#This Row],[MntFruits]]+marketing_campaign[[#This Row],[MntWines]]</f>
        <v>426</v>
      </c>
      <c r="W1119">
        <v>1</v>
      </c>
      <c r="X1119">
        <v>3</v>
      </c>
      <c r="Y1119">
        <v>5</v>
      </c>
      <c r="Z1119">
        <v>3</v>
      </c>
      <c r="AA1119">
        <f t="shared" si="35"/>
        <v>12</v>
      </c>
      <c r="AB1119" t="str" cm="1">
        <f t="array" ref="AB1119">_xlfn.IFS(AND(AA1119&gt;=0,AA1119&lt;=15),"low purchase",AND(AA1119&gt;=16,AA1119&lt;=30),"mid purchase",AA1119&gt;=31,"high purchase")</f>
        <v>low purchase</v>
      </c>
      <c r="AC1119">
        <v>6</v>
      </c>
      <c r="AD1119" t="str">
        <f>IF(marketing_campaign[[#This Row],[NumWebVisitsMonth]]&gt;=5.3,"higher_webvists","lower_webvisits")</f>
        <v>higher_webvists</v>
      </c>
      <c r="AE1119">
        <v>1</v>
      </c>
      <c r="AF1119">
        <v>0</v>
      </c>
      <c r="AG1119">
        <v>0</v>
      </c>
      <c r="AH1119">
        <v>0</v>
      </c>
      <c r="AI1119">
        <v>0</v>
      </c>
      <c r="AJ1119">
        <v>0</v>
      </c>
      <c r="AK1119">
        <v>3</v>
      </c>
      <c r="AL1119">
        <v>11</v>
      </c>
      <c r="AM1119">
        <v>1</v>
      </c>
      <c r="AN1119">
        <f>marketing_campaign[[#This Row],[AcceptedCmp2]]+marketing_campaign[[#This Row],[AcceptedCmp1]]+marketing_campaign[[#This Row],[AcceptedCmp5]]+marketing_campaign[[#This Row],[AcceptedCmp4]]+marketing_campaign[[#This Row],[AcceptedCmp3]]+marketing_campaign[[#This Row],[Response]]</f>
        <v>2</v>
      </c>
      <c r="AO1119" t="str" cm="1">
        <f t="array" ref="AO111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120" spans="1:41" x14ac:dyDescent="0.35">
      <c r="A1120">
        <v>880</v>
      </c>
      <c r="B1120">
        <v>1966</v>
      </c>
      <c r="C1120">
        <f t="shared" ca="1" si="34"/>
        <v>60</v>
      </c>
      <c r="D1120" t="str" cm="1">
        <f t="array" aca="1" ref="D112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20" t="s">
        <v>36</v>
      </c>
      <c r="F1120" t="s">
        <v>31</v>
      </c>
      <c r="G1120" cm="1">
        <f t="array" ref="G1120">_xlfn.IFS(marketing_campaign[[#This Row],[Marital_Status]]="Single",K1120+L1120+1,marketing_campaign[[#This Row],[Marital_Status]]="Together",K1120+L1120+2,marketing_campaign[[#This Row],[Marital_Status]]="Alone",K1120+L1120+1,marketing_campaign[[#This Row],[Marital_Status]]="Married",K1120+L1120+2,marketing_campaign[[#This Row],[Marital_Status]]="Divorced",K1120+L1120+1,marketing_campaign[[#This Row],[Marital_Status]]="YOLO",K1120+L1120+1,marketing_campaign[[#This Row],[Marital_Status]]="Absurd",K1120+L1120+1,marketing_campaign[[#This Row],[Marital_Status]]="Widow",K1120+L1120+1)</f>
        <v>2</v>
      </c>
      <c r="H1120" t="str" cm="1">
        <f t="array" ref="H1120">_xlfn.IFS(marketing_campaign[[#This Row],[Family_size]]=1,"Family_with_one_child",marketing_campaign[[#This Row],[Family_size]]&gt;1,"Family_with_more_children")</f>
        <v>Family_with_more_children</v>
      </c>
      <c r="I1120">
        <v>22634</v>
      </c>
      <c r="J1120" t="str">
        <f>IF(marketing_campaign[[#This Row],[Income]]&gt;=Sheet21!B1170,"high_income","low_income")</f>
        <v>high_income</v>
      </c>
      <c r="K1120">
        <v>0</v>
      </c>
      <c r="L1120">
        <v>0</v>
      </c>
      <c r="M1120" s="1">
        <v>41290</v>
      </c>
      <c r="N1120">
        <v>47</v>
      </c>
      <c r="O1120" t="str" cm="1">
        <f t="array" ref="O1120">_xlfn.IFS(AND(marketing_campaign[[#This Row],[Recency]]&gt;=0,marketing_campaign[[#This Row],[Recency]]&lt;=14),"Early Recency",AND(marketing_campaign[[#This Row],[Recency]]&gt;=15,marketing_campaign[[#This Row],[Recency]]&lt;=31),"Mid-Recency",marketing_campaign[[#This Row],[Recency]]&gt;=32,"high Recency")</f>
        <v>high Recency</v>
      </c>
      <c r="P1120">
        <v>2</v>
      </c>
      <c r="Q1120">
        <v>23</v>
      </c>
      <c r="R1120">
        <v>11</v>
      </c>
      <c r="S1120">
        <v>8</v>
      </c>
      <c r="T1120">
        <v>6</v>
      </c>
      <c r="U1120">
        <v>46</v>
      </c>
      <c r="V1120">
        <f>marketing_campaign[[#This Row],[MntGoldProds]]+marketing_campaign[[#This Row],[MntSweetProducts]]+marketing_campaign[[#This Row],[MntFishProducts]]+marketing_campaign[[#This Row],[MntMeatProducts]]+marketing_campaign[[#This Row],[MntFruits]]+marketing_campaign[[#This Row],[MntWines]]</f>
        <v>96</v>
      </c>
      <c r="W1120">
        <v>1</v>
      </c>
      <c r="X1120">
        <v>2</v>
      </c>
      <c r="Y1120">
        <v>1</v>
      </c>
      <c r="Z1120">
        <v>2</v>
      </c>
      <c r="AA1120">
        <f t="shared" si="35"/>
        <v>6</v>
      </c>
      <c r="AB1120" t="str" cm="1">
        <f t="array" ref="AB1120">_xlfn.IFS(AND(AA1120&gt;=0,AA1120&lt;=15),"low purchase",AND(AA1120&gt;=16,AA1120&lt;=30),"mid purchase",AA1120&gt;=31,"high purchase")</f>
        <v>low purchase</v>
      </c>
      <c r="AC1120">
        <v>8</v>
      </c>
      <c r="AD1120" t="str">
        <f>IF(marketing_campaign[[#This Row],[NumWebVisitsMonth]]&gt;=5.3,"higher_webvists","lower_webvisits")</f>
        <v>higher_webvists</v>
      </c>
      <c r="AE1120">
        <v>0</v>
      </c>
      <c r="AF1120">
        <v>0</v>
      </c>
      <c r="AG1120">
        <v>0</v>
      </c>
      <c r="AH1120">
        <v>0</v>
      </c>
      <c r="AI1120">
        <v>0</v>
      </c>
      <c r="AJ1120">
        <v>0</v>
      </c>
      <c r="AK1120">
        <v>3</v>
      </c>
      <c r="AL1120">
        <v>11</v>
      </c>
      <c r="AM1120">
        <v>0</v>
      </c>
      <c r="AN1120">
        <f>marketing_campaign[[#This Row],[AcceptedCmp2]]+marketing_campaign[[#This Row],[AcceptedCmp1]]+marketing_campaign[[#This Row],[AcceptedCmp5]]+marketing_campaign[[#This Row],[AcceptedCmp4]]+marketing_campaign[[#This Row],[AcceptedCmp3]]+marketing_campaign[[#This Row],[Response]]</f>
        <v>0</v>
      </c>
      <c r="AO1120" t="str" cm="1">
        <f t="array" ref="AO112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21" spans="1:41" x14ac:dyDescent="0.35">
      <c r="A1121">
        <v>2320</v>
      </c>
      <c r="B1121">
        <v>1978</v>
      </c>
      <c r="C1121">
        <f t="shared" ca="1" si="34"/>
        <v>48</v>
      </c>
      <c r="D1121" t="str" cm="1">
        <f t="array" aca="1" ref="D112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21" t="s">
        <v>37</v>
      </c>
      <c r="F1121" t="s">
        <v>33</v>
      </c>
      <c r="G1121" cm="1">
        <f t="array" ref="G1121">_xlfn.IFS(marketing_campaign[[#This Row],[Marital_Status]]="Single",K1121+L1121+1,marketing_campaign[[#This Row],[Marital_Status]]="Together",K1121+L1121+2,marketing_campaign[[#This Row],[Marital_Status]]="Alone",K1121+L1121+1,marketing_campaign[[#This Row],[Marital_Status]]="Married",K1121+L1121+2,marketing_campaign[[#This Row],[Marital_Status]]="Divorced",K1121+L1121+1,marketing_campaign[[#This Row],[Marital_Status]]="YOLO",K1121+L1121+1,marketing_campaign[[#This Row],[Marital_Status]]="Absurd",K1121+L1121+1,marketing_campaign[[#This Row],[Marital_Status]]="Widow",K1121+L1121+1)</f>
        <v>3</v>
      </c>
      <c r="H1121" t="str" cm="1">
        <f t="array" ref="H1121">_xlfn.IFS(marketing_campaign[[#This Row],[Family_size]]=1,"Family_with_one_child",marketing_campaign[[#This Row],[Family_size]]&gt;1,"Family_with_more_children")</f>
        <v>Family_with_more_children</v>
      </c>
      <c r="I1121">
        <v>47025</v>
      </c>
      <c r="J1121" t="str">
        <f>IF(marketing_campaign[[#This Row],[Income]]&gt;=Sheet21!B1171,"high_income","low_income")</f>
        <v>high_income</v>
      </c>
      <c r="K1121">
        <v>0</v>
      </c>
      <c r="L1121">
        <v>1</v>
      </c>
      <c r="M1121" s="1">
        <v>41529</v>
      </c>
      <c r="N1121">
        <v>98</v>
      </c>
      <c r="O1121" t="str" cm="1">
        <f t="array" ref="O1121">_xlfn.IFS(AND(marketing_campaign[[#This Row],[Recency]]&gt;=0,marketing_campaign[[#This Row],[Recency]]&lt;=14),"Early Recency",AND(marketing_campaign[[#This Row],[Recency]]&gt;=15,marketing_campaign[[#This Row],[Recency]]&lt;=31),"Mid-Recency",marketing_campaign[[#This Row],[Recency]]&gt;=32,"high Recency")</f>
        <v>high Recency</v>
      </c>
      <c r="P1121">
        <v>508</v>
      </c>
      <c r="Q1121">
        <v>11</v>
      </c>
      <c r="R1121">
        <v>59</v>
      </c>
      <c r="S1121">
        <v>23</v>
      </c>
      <c r="T1121">
        <v>5</v>
      </c>
      <c r="U1121">
        <v>29</v>
      </c>
      <c r="V1121">
        <f>marketing_campaign[[#This Row],[MntGoldProds]]+marketing_campaign[[#This Row],[MntSweetProducts]]+marketing_campaign[[#This Row],[MntFishProducts]]+marketing_campaign[[#This Row],[MntMeatProducts]]+marketing_campaign[[#This Row],[MntFruits]]+marketing_campaign[[#This Row],[MntWines]]</f>
        <v>635</v>
      </c>
      <c r="W1121">
        <v>5</v>
      </c>
      <c r="X1121">
        <v>11</v>
      </c>
      <c r="Y1121">
        <v>1</v>
      </c>
      <c r="Z1121">
        <v>6</v>
      </c>
      <c r="AA1121">
        <f t="shared" si="35"/>
        <v>23</v>
      </c>
      <c r="AB1121" t="str" cm="1">
        <f t="array" ref="AB1121">_xlfn.IFS(AND(AA1121&gt;=0,AA1121&lt;=15),"low purchase",AND(AA1121&gt;=16,AA1121&lt;=30),"mid purchase",AA1121&gt;=31,"high purchase")</f>
        <v>mid purchase</v>
      </c>
      <c r="AC1121">
        <v>9</v>
      </c>
      <c r="AD1121" t="str">
        <f>IF(marketing_campaign[[#This Row],[NumWebVisitsMonth]]&gt;=5.3,"higher_webvists","lower_webvisits")</f>
        <v>higher_webvists</v>
      </c>
      <c r="AE1121">
        <v>0</v>
      </c>
      <c r="AF1121">
        <v>0</v>
      </c>
      <c r="AG1121">
        <v>0</v>
      </c>
      <c r="AH1121">
        <v>0</v>
      </c>
      <c r="AI1121">
        <v>0</v>
      </c>
      <c r="AJ1121">
        <v>0</v>
      </c>
      <c r="AK1121">
        <v>3</v>
      </c>
      <c r="AL1121">
        <v>11</v>
      </c>
      <c r="AM1121">
        <v>0</v>
      </c>
      <c r="AN1121">
        <f>marketing_campaign[[#This Row],[AcceptedCmp2]]+marketing_campaign[[#This Row],[AcceptedCmp1]]+marketing_campaign[[#This Row],[AcceptedCmp5]]+marketing_campaign[[#This Row],[AcceptedCmp4]]+marketing_campaign[[#This Row],[AcceptedCmp3]]+marketing_campaign[[#This Row],[Response]]</f>
        <v>0</v>
      </c>
      <c r="AO1121" t="str" cm="1">
        <f t="array" ref="AO112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22" spans="1:41" x14ac:dyDescent="0.35">
      <c r="A1122">
        <v>850</v>
      </c>
      <c r="B1122">
        <v>1968</v>
      </c>
      <c r="C1122">
        <f t="shared" ca="1" si="34"/>
        <v>58</v>
      </c>
      <c r="D1122" t="str" cm="1">
        <f t="array" aca="1" ref="D112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22" t="s">
        <v>29</v>
      </c>
      <c r="F1122" t="s">
        <v>30</v>
      </c>
      <c r="G1122" cm="1">
        <f t="array" ref="G1122">_xlfn.IFS(marketing_campaign[[#This Row],[Marital_Status]]="Single",K1122+L1122+1,marketing_campaign[[#This Row],[Marital_Status]]="Together",K1122+L1122+2,marketing_campaign[[#This Row],[Marital_Status]]="Alone",K1122+L1122+1,marketing_campaign[[#This Row],[Marital_Status]]="Married",K1122+L1122+2,marketing_campaign[[#This Row],[Marital_Status]]="Divorced",K1122+L1122+1,marketing_campaign[[#This Row],[Marital_Status]]="YOLO",K1122+L1122+1,marketing_campaign[[#This Row],[Marital_Status]]="Absurd",K1122+L1122+1,marketing_campaign[[#This Row],[Marital_Status]]="Widow",K1122+L1122+1)</f>
        <v>2</v>
      </c>
      <c r="H1122" t="str" cm="1">
        <f t="array" ref="H1122">_xlfn.IFS(marketing_campaign[[#This Row],[Family_size]]=1,"Family_with_one_child",marketing_campaign[[#This Row],[Family_size]]&gt;1,"Family_with_more_children")</f>
        <v>Family_with_more_children</v>
      </c>
      <c r="I1122">
        <v>70566</v>
      </c>
      <c r="J1122" t="str">
        <f>IF(marketing_campaign[[#This Row],[Income]]&gt;=Sheet21!B1172,"high_income","low_income")</f>
        <v>high_income</v>
      </c>
      <c r="K1122">
        <v>0</v>
      </c>
      <c r="L1122">
        <v>1</v>
      </c>
      <c r="M1122" s="1">
        <v>41553</v>
      </c>
      <c r="N1122">
        <v>4</v>
      </c>
      <c r="O1122" t="str" cm="1">
        <f t="array" ref="O1122">_xlfn.IFS(AND(marketing_campaign[[#This Row],[Recency]]&gt;=0,marketing_campaign[[#This Row],[Recency]]&lt;=14),"Early Recency",AND(marketing_campaign[[#This Row],[Recency]]&gt;=15,marketing_campaign[[#This Row],[Recency]]&lt;=31),"Mid-Recency",marketing_campaign[[#This Row],[Recency]]&gt;=32,"high Recency")</f>
        <v>Early Recency</v>
      </c>
      <c r="P1122">
        <v>381</v>
      </c>
      <c r="Q1122">
        <v>28</v>
      </c>
      <c r="R1122">
        <v>215</v>
      </c>
      <c r="S1122">
        <v>84</v>
      </c>
      <c r="T1122">
        <v>28</v>
      </c>
      <c r="U1122">
        <v>21</v>
      </c>
      <c r="V1122">
        <f>marketing_campaign[[#This Row],[MntGoldProds]]+marketing_campaign[[#This Row],[MntSweetProducts]]+marketing_campaign[[#This Row],[MntFishProducts]]+marketing_campaign[[#This Row],[MntMeatProducts]]+marketing_campaign[[#This Row],[MntFruits]]+marketing_campaign[[#This Row],[MntWines]]</f>
        <v>757</v>
      </c>
      <c r="W1122">
        <v>2</v>
      </c>
      <c r="X1122">
        <v>6</v>
      </c>
      <c r="Y1122">
        <v>5</v>
      </c>
      <c r="Z1122">
        <v>9</v>
      </c>
      <c r="AA1122">
        <f t="shared" si="35"/>
        <v>22</v>
      </c>
      <c r="AB1122" t="str" cm="1">
        <f t="array" ref="AB1122">_xlfn.IFS(AND(AA1122&gt;=0,AA1122&lt;=15),"low purchase",AND(AA1122&gt;=16,AA1122&lt;=30),"mid purchase",AA1122&gt;=31,"high purchase")</f>
        <v>mid purchase</v>
      </c>
      <c r="AC1122">
        <v>3</v>
      </c>
      <c r="AD1122" t="str">
        <f>IF(marketing_campaign[[#This Row],[NumWebVisitsMonth]]&gt;=5.3,"higher_webvists","lower_webvisits")</f>
        <v>lower_webvisits</v>
      </c>
      <c r="AE1122">
        <v>0</v>
      </c>
      <c r="AF1122">
        <v>0</v>
      </c>
      <c r="AG1122">
        <v>0</v>
      </c>
      <c r="AH1122">
        <v>0</v>
      </c>
      <c r="AI1122">
        <v>0</v>
      </c>
      <c r="AJ1122">
        <v>0</v>
      </c>
      <c r="AK1122">
        <v>3</v>
      </c>
      <c r="AL1122">
        <v>11</v>
      </c>
      <c r="AM1122">
        <v>0</v>
      </c>
      <c r="AN1122">
        <f>marketing_campaign[[#This Row],[AcceptedCmp2]]+marketing_campaign[[#This Row],[AcceptedCmp1]]+marketing_campaign[[#This Row],[AcceptedCmp5]]+marketing_campaign[[#This Row],[AcceptedCmp4]]+marketing_campaign[[#This Row],[AcceptedCmp3]]+marketing_campaign[[#This Row],[Response]]</f>
        <v>0</v>
      </c>
      <c r="AO1122" t="str" cm="1">
        <f t="array" ref="AO112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23" spans="1:41" x14ac:dyDescent="0.35">
      <c r="A1123">
        <v>4713</v>
      </c>
      <c r="B1123">
        <v>1979</v>
      </c>
      <c r="C1123">
        <f t="shared" ca="1" si="34"/>
        <v>47</v>
      </c>
      <c r="D1123" t="str" cm="1">
        <f t="array" aca="1" ref="D112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23" t="s">
        <v>32</v>
      </c>
      <c r="F1123" t="s">
        <v>33</v>
      </c>
      <c r="G1123" cm="1">
        <f t="array" ref="G1123">_xlfn.IFS(marketing_campaign[[#This Row],[Marital_Status]]="Single",K1123+L1123+1,marketing_campaign[[#This Row],[Marital_Status]]="Together",K1123+L1123+2,marketing_campaign[[#This Row],[Marital_Status]]="Alone",K1123+L1123+1,marketing_campaign[[#This Row],[Marital_Status]]="Married",K1123+L1123+2,marketing_campaign[[#This Row],[Marital_Status]]="Divorced",K1123+L1123+1,marketing_campaign[[#This Row],[Marital_Status]]="YOLO",K1123+L1123+1,marketing_campaign[[#This Row],[Marital_Status]]="Absurd",K1123+L1123+1,marketing_campaign[[#This Row],[Marital_Status]]="Widow",K1123+L1123+1)</f>
        <v>3</v>
      </c>
      <c r="H1123" t="str" cm="1">
        <f t="array" ref="H1123">_xlfn.IFS(marketing_campaign[[#This Row],[Family_size]]=1,"Family_with_one_child",marketing_campaign[[#This Row],[Family_size]]&gt;1,"Family_with_more_children")</f>
        <v>Family_with_more_children</v>
      </c>
      <c r="I1123">
        <v>31605</v>
      </c>
      <c r="J1123" t="str">
        <f>IF(marketing_campaign[[#This Row],[Income]]&gt;=Sheet21!B1173,"high_income","low_income")</f>
        <v>high_income</v>
      </c>
      <c r="K1123">
        <v>1</v>
      </c>
      <c r="L1123">
        <v>0</v>
      </c>
      <c r="M1123" s="1">
        <v>41235</v>
      </c>
      <c r="N1123">
        <v>15</v>
      </c>
      <c r="O1123" t="str" cm="1">
        <f t="array" ref="O1123">_xlfn.IFS(AND(marketing_campaign[[#This Row],[Recency]]&gt;=0,marketing_campaign[[#This Row],[Recency]]&lt;=14),"Early Recency",AND(marketing_campaign[[#This Row],[Recency]]&gt;=15,marketing_campaign[[#This Row],[Recency]]&lt;=31),"Mid-Recency",marketing_campaign[[#This Row],[Recency]]&gt;=32,"high Recency")</f>
        <v>Mid-Recency</v>
      </c>
      <c r="P1123">
        <v>74</v>
      </c>
      <c r="Q1123">
        <v>0</v>
      </c>
      <c r="R1123">
        <v>42</v>
      </c>
      <c r="S1123">
        <v>2</v>
      </c>
      <c r="T1123">
        <v>1</v>
      </c>
      <c r="U1123">
        <v>6</v>
      </c>
      <c r="V1123">
        <f>marketing_campaign[[#This Row],[MntGoldProds]]+marketing_campaign[[#This Row],[MntSweetProducts]]+marketing_campaign[[#This Row],[MntFishProducts]]+marketing_campaign[[#This Row],[MntMeatProducts]]+marketing_campaign[[#This Row],[MntFruits]]+marketing_campaign[[#This Row],[MntWines]]</f>
        <v>125</v>
      </c>
      <c r="W1123">
        <v>2</v>
      </c>
      <c r="X1123">
        <v>2</v>
      </c>
      <c r="Y1123">
        <v>1</v>
      </c>
      <c r="Z1123">
        <v>4</v>
      </c>
      <c r="AA1123">
        <f t="shared" si="35"/>
        <v>9</v>
      </c>
      <c r="AB1123" t="str" cm="1">
        <f t="array" ref="AB1123">_xlfn.IFS(AND(AA1123&gt;=0,AA1123&lt;=15),"low purchase",AND(AA1123&gt;=16,AA1123&lt;=30),"mid purchase",AA1123&gt;=31,"high purchase")</f>
        <v>low purchase</v>
      </c>
      <c r="AC1123">
        <v>7</v>
      </c>
      <c r="AD1123" t="str">
        <f>IF(marketing_campaign[[#This Row],[NumWebVisitsMonth]]&gt;=5.3,"higher_webvists","lower_webvisits")</f>
        <v>higher_webvists</v>
      </c>
      <c r="AE1123">
        <v>0</v>
      </c>
      <c r="AF1123">
        <v>0</v>
      </c>
      <c r="AG1123">
        <v>0</v>
      </c>
      <c r="AH1123">
        <v>0</v>
      </c>
      <c r="AI1123">
        <v>0</v>
      </c>
      <c r="AJ1123">
        <v>0</v>
      </c>
      <c r="AK1123">
        <v>3</v>
      </c>
      <c r="AL1123">
        <v>11</v>
      </c>
      <c r="AM1123">
        <v>0</v>
      </c>
      <c r="AN1123">
        <f>marketing_campaign[[#This Row],[AcceptedCmp2]]+marketing_campaign[[#This Row],[AcceptedCmp1]]+marketing_campaign[[#This Row],[AcceptedCmp5]]+marketing_campaign[[#This Row],[AcceptedCmp4]]+marketing_campaign[[#This Row],[AcceptedCmp3]]+marketing_campaign[[#This Row],[Response]]</f>
        <v>0</v>
      </c>
      <c r="AO1123" t="str" cm="1">
        <f t="array" ref="AO112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24" spans="1:41" x14ac:dyDescent="0.35">
      <c r="A1124">
        <v>675</v>
      </c>
      <c r="B1124">
        <v>1973</v>
      </c>
      <c r="C1124">
        <f t="shared" ca="1" si="34"/>
        <v>53</v>
      </c>
      <c r="D1124" t="str" cm="1">
        <f t="array" aca="1" ref="D112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24" t="s">
        <v>34</v>
      </c>
      <c r="F1124" t="s">
        <v>35</v>
      </c>
      <c r="G1124" cm="1">
        <f t="array" ref="G1124">_xlfn.IFS(marketing_campaign[[#This Row],[Marital_Status]]="Single",K1124+L1124+1,marketing_campaign[[#This Row],[Marital_Status]]="Together",K1124+L1124+2,marketing_campaign[[#This Row],[Marital_Status]]="Alone",K1124+L1124+1,marketing_campaign[[#This Row],[Marital_Status]]="Married",K1124+L1124+2,marketing_campaign[[#This Row],[Marital_Status]]="Divorced",K1124+L1124+1,marketing_campaign[[#This Row],[Marital_Status]]="YOLO",K1124+L1124+1,marketing_campaign[[#This Row],[Marital_Status]]="Absurd",K1124+L1124+1,marketing_campaign[[#This Row],[Marital_Status]]="Widow",K1124+L1124+1)</f>
        <v>3</v>
      </c>
      <c r="H1124" t="str" cm="1">
        <f t="array" ref="H1124">_xlfn.IFS(marketing_campaign[[#This Row],[Family_size]]=1,"Family_with_one_child",marketing_campaign[[#This Row],[Family_size]]&gt;1,"Family_with_more_children")</f>
        <v>Family_with_more_children</v>
      </c>
      <c r="I1124">
        <v>52034</v>
      </c>
      <c r="J1124" t="str">
        <f>IF(marketing_campaign[[#This Row],[Income]]&gt;=Sheet21!B1174,"high_income","low_income")</f>
        <v>high_income</v>
      </c>
      <c r="K1124">
        <v>1</v>
      </c>
      <c r="L1124">
        <v>1</v>
      </c>
      <c r="M1124" s="1">
        <v>41411</v>
      </c>
      <c r="N1124">
        <v>67</v>
      </c>
      <c r="O1124" t="str" cm="1">
        <f t="array" ref="O1124">_xlfn.IFS(AND(marketing_campaign[[#This Row],[Recency]]&gt;=0,marketing_campaign[[#This Row],[Recency]]&lt;=14),"Early Recency",AND(marketing_campaign[[#This Row],[Recency]]&gt;=15,marketing_campaign[[#This Row],[Recency]]&lt;=31),"Mid-Recency",marketing_campaign[[#This Row],[Recency]]&gt;=32,"high Recency")</f>
        <v>high Recency</v>
      </c>
      <c r="P1124">
        <v>146</v>
      </c>
      <c r="Q1124">
        <v>0</v>
      </c>
      <c r="R1124">
        <v>93</v>
      </c>
      <c r="S1124">
        <v>7</v>
      </c>
      <c r="T1124">
        <v>13</v>
      </c>
      <c r="U1124">
        <v>73</v>
      </c>
      <c r="V1124">
        <f>marketing_campaign[[#This Row],[MntGoldProds]]+marketing_campaign[[#This Row],[MntSweetProducts]]+marketing_campaign[[#This Row],[MntFishProducts]]+marketing_campaign[[#This Row],[MntMeatProducts]]+marketing_campaign[[#This Row],[MntFruits]]+marketing_campaign[[#This Row],[MntWines]]</f>
        <v>332</v>
      </c>
      <c r="W1124">
        <v>5</v>
      </c>
      <c r="X1124">
        <v>4</v>
      </c>
      <c r="Y1124">
        <v>2</v>
      </c>
      <c r="Z1124">
        <v>5</v>
      </c>
      <c r="AA1124">
        <f t="shared" si="35"/>
        <v>16</v>
      </c>
      <c r="AB1124" t="str" cm="1">
        <f t="array" ref="AB1124">_xlfn.IFS(AND(AA1124&gt;=0,AA1124&lt;=15),"low purchase",AND(AA1124&gt;=16,AA1124&lt;=30),"mid purchase",AA1124&gt;=31,"high purchase")</f>
        <v>mid purchase</v>
      </c>
      <c r="AC1124">
        <v>7</v>
      </c>
      <c r="AD1124" t="str">
        <f>IF(marketing_campaign[[#This Row],[NumWebVisitsMonth]]&gt;=5.3,"higher_webvists","lower_webvisits")</f>
        <v>higher_webvists</v>
      </c>
      <c r="AE1124">
        <v>0</v>
      </c>
      <c r="AF1124">
        <v>0</v>
      </c>
      <c r="AG1124">
        <v>0</v>
      </c>
      <c r="AH1124">
        <v>0</v>
      </c>
      <c r="AI1124">
        <v>0</v>
      </c>
      <c r="AJ1124">
        <v>0</v>
      </c>
      <c r="AK1124">
        <v>3</v>
      </c>
      <c r="AL1124">
        <v>11</v>
      </c>
      <c r="AM1124">
        <v>0</v>
      </c>
      <c r="AN1124">
        <f>marketing_campaign[[#This Row],[AcceptedCmp2]]+marketing_campaign[[#This Row],[AcceptedCmp1]]+marketing_campaign[[#This Row],[AcceptedCmp5]]+marketing_campaign[[#This Row],[AcceptedCmp4]]+marketing_campaign[[#This Row],[AcceptedCmp3]]+marketing_campaign[[#This Row],[Response]]</f>
        <v>0</v>
      </c>
      <c r="AO1124" t="str" cm="1">
        <f t="array" ref="AO112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25" spans="1:41" x14ac:dyDescent="0.35">
      <c r="A1125">
        <v>5025</v>
      </c>
      <c r="B1125">
        <v>1979</v>
      </c>
      <c r="C1125">
        <f t="shared" ca="1" si="34"/>
        <v>47</v>
      </c>
      <c r="D1125" t="str" cm="1">
        <f t="array" aca="1" ref="D112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25" t="s">
        <v>29</v>
      </c>
      <c r="F1125" t="s">
        <v>30</v>
      </c>
      <c r="G1125" cm="1">
        <f t="array" ref="G1125">_xlfn.IFS(marketing_campaign[[#This Row],[Marital_Status]]="Single",K1125+L1125+1,marketing_campaign[[#This Row],[Marital_Status]]="Together",K1125+L1125+2,marketing_campaign[[#This Row],[Marital_Status]]="Alone",K1125+L1125+1,marketing_campaign[[#This Row],[Marital_Status]]="Married",K1125+L1125+2,marketing_campaign[[#This Row],[Marital_Status]]="Divorced",K1125+L1125+1,marketing_campaign[[#This Row],[Marital_Status]]="YOLO",K1125+L1125+1,marketing_campaign[[#This Row],[Marital_Status]]="Absurd",K1125+L1125+1,marketing_campaign[[#This Row],[Marital_Status]]="Widow",K1125+L1125+1)</f>
        <v>2</v>
      </c>
      <c r="H1125" t="str" cm="1">
        <f t="array" ref="H1125">_xlfn.IFS(marketing_campaign[[#This Row],[Family_size]]=1,"Family_with_one_child",marketing_campaign[[#This Row],[Family_size]]&gt;1,"Family_with_more_children")</f>
        <v>Family_with_more_children</v>
      </c>
      <c r="I1125">
        <v>48526</v>
      </c>
      <c r="J1125" t="str">
        <f>IF(marketing_campaign[[#This Row],[Income]]&gt;=Sheet21!B1175,"high_income","low_income")</f>
        <v>high_income</v>
      </c>
      <c r="K1125">
        <v>1</v>
      </c>
      <c r="L1125">
        <v>0</v>
      </c>
      <c r="M1125" s="1">
        <v>41632</v>
      </c>
      <c r="N1125">
        <v>32</v>
      </c>
      <c r="O1125" t="str" cm="1">
        <f t="array" ref="O1125">_xlfn.IFS(AND(marketing_campaign[[#This Row],[Recency]]&gt;=0,marketing_campaign[[#This Row],[Recency]]&lt;=14),"Early Recency",AND(marketing_campaign[[#This Row],[Recency]]&gt;=15,marketing_campaign[[#This Row],[Recency]]&lt;=31),"Mid-Recency",marketing_campaign[[#This Row],[Recency]]&gt;=32,"high Recency")</f>
        <v>high Recency</v>
      </c>
      <c r="P1125">
        <v>23</v>
      </c>
      <c r="Q1125">
        <v>17</v>
      </c>
      <c r="R1125">
        <v>23</v>
      </c>
      <c r="S1125">
        <v>43</v>
      </c>
      <c r="T1125">
        <v>20</v>
      </c>
      <c r="U1125">
        <v>9</v>
      </c>
      <c r="V1125">
        <f>marketing_campaign[[#This Row],[MntGoldProds]]+marketing_campaign[[#This Row],[MntSweetProducts]]+marketing_campaign[[#This Row],[MntFishProducts]]+marketing_campaign[[#This Row],[MntMeatProducts]]+marketing_campaign[[#This Row],[MntFruits]]+marketing_campaign[[#This Row],[MntWines]]</f>
        <v>135</v>
      </c>
      <c r="W1125">
        <v>1</v>
      </c>
      <c r="X1125">
        <v>2</v>
      </c>
      <c r="Y1125">
        <v>1</v>
      </c>
      <c r="Z1125">
        <v>4</v>
      </c>
      <c r="AA1125">
        <f t="shared" si="35"/>
        <v>8</v>
      </c>
      <c r="AB1125" t="str" cm="1">
        <f t="array" ref="AB1125">_xlfn.IFS(AND(AA1125&gt;=0,AA1125&lt;=15),"low purchase",AND(AA1125&gt;=16,AA1125&lt;=30),"mid purchase",AA1125&gt;=31,"high purchase")</f>
        <v>low purchase</v>
      </c>
      <c r="AC1125">
        <v>3</v>
      </c>
      <c r="AD1125" t="str">
        <f>IF(marketing_campaign[[#This Row],[NumWebVisitsMonth]]&gt;=5.3,"higher_webvists","lower_webvisits")</f>
        <v>lower_webvisits</v>
      </c>
      <c r="AE1125">
        <v>0</v>
      </c>
      <c r="AF1125">
        <v>0</v>
      </c>
      <c r="AG1125">
        <v>0</v>
      </c>
      <c r="AH1125">
        <v>0</v>
      </c>
      <c r="AI1125">
        <v>0</v>
      </c>
      <c r="AJ1125">
        <v>0</v>
      </c>
      <c r="AK1125">
        <v>3</v>
      </c>
      <c r="AL1125">
        <v>11</v>
      </c>
      <c r="AM1125">
        <v>0</v>
      </c>
      <c r="AN1125">
        <f>marketing_campaign[[#This Row],[AcceptedCmp2]]+marketing_campaign[[#This Row],[AcceptedCmp1]]+marketing_campaign[[#This Row],[AcceptedCmp5]]+marketing_campaign[[#This Row],[AcceptedCmp4]]+marketing_campaign[[#This Row],[AcceptedCmp3]]+marketing_campaign[[#This Row],[Response]]</f>
        <v>0</v>
      </c>
      <c r="AO1125" t="str" cm="1">
        <f t="array" ref="AO112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26" spans="1:41" x14ac:dyDescent="0.35">
      <c r="A1126">
        <v>2308</v>
      </c>
      <c r="B1126">
        <v>1954</v>
      </c>
      <c r="C1126">
        <f t="shared" ca="1" si="34"/>
        <v>72</v>
      </c>
      <c r="D1126" t="str" cm="1">
        <f t="array" aca="1" ref="D112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26" t="s">
        <v>29</v>
      </c>
      <c r="F1126" t="s">
        <v>33</v>
      </c>
      <c r="G1126" cm="1">
        <f t="array" ref="G1126">_xlfn.IFS(marketing_campaign[[#This Row],[Marital_Status]]="Single",K1126+L1126+1,marketing_campaign[[#This Row],[Marital_Status]]="Together",K1126+L1126+2,marketing_campaign[[#This Row],[Marital_Status]]="Alone",K1126+L1126+1,marketing_campaign[[#This Row],[Marital_Status]]="Married",K1126+L1126+2,marketing_campaign[[#This Row],[Marital_Status]]="Divorced",K1126+L1126+1,marketing_campaign[[#This Row],[Marital_Status]]="YOLO",K1126+L1126+1,marketing_campaign[[#This Row],[Marital_Status]]="Absurd",K1126+L1126+1,marketing_campaign[[#This Row],[Marital_Status]]="Widow",K1126+L1126+1)</f>
        <v>3</v>
      </c>
      <c r="H1126" t="str" cm="1">
        <f t="array" ref="H1126">_xlfn.IFS(marketing_campaign[[#This Row],[Family_size]]=1,"Family_with_one_child",marketing_campaign[[#This Row],[Family_size]]&gt;1,"Family_with_more_children")</f>
        <v>Family_with_more_children</v>
      </c>
      <c r="I1126">
        <v>46734</v>
      </c>
      <c r="J1126" t="str">
        <f>IF(marketing_campaign[[#This Row],[Income]]&gt;=Sheet21!B1176,"high_income","low_income")</f>
        <v>high_income</v>
      </c>
      <c r="K1126">
        <v>0</v>
      </c>
      <c r="L1126">
        <v>1</v>
      </c>
      <c r="M1126" s="1">
        <v>41231</v>
      </c>
      <c r="N1126">
        <v>40</v>
      </c>
      <c r="O1126" t="str" cm="1">
        <f t="array" ref="O1126">_xlfn.IFS(AND(marketing_campaign[[#This Row],[Recency]]&gt;=0,marketing_campaign[[#This Row],[Recency]]&lt;=14),"Early Recency",AND(marketing_campaign[[#This Row],[Recency]]&gt;=15,marketing_campaign[[#This Row],[Recency]]&lt;=31),"Mid-Recency",marketing_campaign[[#This Row],[Recency]]&gt;=32,"high Recency")</f>
        <v>high Recency</v>
      </c>
      <c r="P1126">
        <v>110</v>
      </c>
      <c r="Q1126">
        <v>5</v>
      </c>
      <c r="R1126">
        <v>137</v>
      </c>
      <c r="S1126">
        <v>26</v>
      </c>
      <c r="T1126">
        <v>23</v>
      </c>
      <c r="U1126">
        <v>29</v>
      </c>
      <c r="V1126">
        <f>marketing_campaign[[#This Row],[MntGoldProds]]+marketing_campaign[[#This Row],[MntSweetProducts]]+marketing_campaign[[#This Row],[MntFishProducts]]+marketing_campaign[[#This Row],[MntMeatProducts]]+marketing_campaign[[#This Row],[MntFruits]]+marketing_campaign[[#This Row],[MntWines]]</f>
        <v>330</v>
      </c>
      <c r="W1126">
        <v>2</v>
      </c>
      <c r="X1126">
        <v>6</v>
      </c>
      <c r="Y1126">
        <v>1</v>
      </c>
      <c r="Z1126">
        <v>5</v>
      </c>
      <c r="AA1126">
        <f t="shared" si="35"/>
        <v>14</v>
      </c>
      <c r="AB1126" t="str" cm="1">
        <f t="array" ref="AB1126">_xlfn.IFS(AND(AA1126&gt;=0,AA1126&lt;=15),"low purchase",AND(AA1126&gt;=16,AA1126&lt;=30),"mid purchase",AA1126&gt;=31,"high purchase")</f>
        <v>low purchase</v>
      </c>
      <c r="AC1126">
        <v>7</v>
      </c>
      <c r="AD1126" t="str">
        <f>IF(marketing_campaign[[#This Row],[NumWebVisitsMonth]]&gt;=5.3,"higher_webvists","lower_webvisits")</f>
        <v>higher_webvists</v>
      </c>
      <c r="AE1126">
        <v>0</v>
      </c>
      <c r="AF1126">
        <v>0</v>
      </c>
      <c r="AG1126">
        <v>0</v>
      </c>
      <c r="AH1126">
        <v>0</v>
      </c>
      <c r="AI1126">
        <v>0</v>
      </c>
      <c r="AJ1126">
        <v>0</v>
      </c>
      <c r="AK1126">
        <v>3</v>
      </c>
      <c r="AL1126">
        <v>11</v>
      </c>
      <c r="AM1126">
        <v>0</v>
      </c>
      <c r="AN1126">
        <f>marketing_campaign[[#This Row],[AcceptedCmp2]]+marketing_campaign[[#This Row],[AcceptedCmp1]]+marketing_campaign[[#This Row],[AcceptedCmp5]]+marketing_campaign[[#This Row],[AcceptedCmp4]]+marketing_campaign[[#This Row],[AcceptedCmp3]]+marketing_campaign[[#This Row],[Response]]</f>
        <v>0</v>
      </c>
      <c r="AO1126" t="str" cm="1">
        <f t="array" ref="AO112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27" spans="1:41" x14ac:dyDescent="0.35">
      <c r="A1127">
        <v>5995</v>
      </c>
      <c r="B1127">
        <v>1962</v>
      </c>
      <c r="C1127">
        <f t="shared" ca="1" si="34"/>
        <v>64</v>
      </c>
      <c r="D1127" t="str" cm="1">
        <f t="array" aca="1" ref="D112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27" t="s">
        <v>29</v>
      </c>
      <c r="F1127" t="s">
        <v>35</v>
      </c>
      <c r="G1127" cm="1">
        <f t="array" ref="G1127">_xlfn.IFS(marketing_campaign[[#This Row],[Marital_Status]]="Single",K1127+L1127+1,marketing_campaign[[#This Row],[Marital_Status]]="Together",K1127+L1127+2,marketing_campaign[[#This Row],[Marital_Status]]="Alone",K1127+L1127+1,marketing_campaign[[#This Row],[Marital_Status]]="Married",K1127+L1127+2,marketing_campaign[[#This Row],[Marital_Status]]="Divorced",K1127+L1127+1,marketing_campaign[[#This Row],[Marital_Status]]="YOLO",K1127+L1127+1,marketing_campaign[[#This Row],[Marital_Status]]="Absurd",K1127+L1127+1,marketing_campaign[[#This Row],[Marital_Status]]="Widow",K1127+L1127+1)</f>
        <v>3</v>
      </c>
      <c r="H1127" t="str" cm="1">
        <f t="array" ref="H1127">_xlfn.IFS(marketing_campaign[[#This Row],[Family_size]]=1,"Family_with_one_child",marketing_campaign[[#This Row],[Family_size]]&gt;1,"Family_with_more_children")</f>
        <v>Family_with_more_children</v>
      </c>
      <c r="I1127">
        <v>39552</v>
      </c>
      <c r="J1127" t="str">
        <f>IF(marketing_campaign[[#This Row],[Income]]&gt;=Sheet21!B1177,"high_income","low_income")</f>
        <v>high_income</v>
      </c>
      <c r="K1127">
        <v>1</v>
      </c>
      <c r="L1127">
        <v>1</v>
      </c>
      <c r="M1127" s="1">
        <v>41261</v>
      </c>
      <c r="N1127">
        <v>54</v>
      </c>
      <c r="O1127" t="str" cm="1">
        <f t="array" ref="O1127">_xlfn.IFS(AND(marketing_campaign[[#This Row],[Recency]]&gt;=0,marketing_campaign[[#This Row],[Recency]]&lt;=14),"Early Recency",AND(marketing_campaign[[#This Row],[Recency]]&gt;=15,marketing_campaign[[#This Row],[Recency]]&lt;=31),"Mid-Recency",marketing_campaign[[#This Row],[Recency]]&gt;=32,"high Recency")</f>
        <v>high Recency</v>
      </c>
      <c r="P1127">
        <v>165</v>
      </c>
      <c r="Q1127">
        <v>3</v>
      </c>
      <c r="R1127">
        <v>147</v>
      </c>
      <c r="S1127">
        <v>4</v>
      </c>
      <c r="T1127">
        <v>24</v>
      </c>
      <c r="U1127">
        <v>41</v>
      </c>
      <c r="V1127">
        <f>marketing_campaign[[#This Row],[MntGoldProds]]+marketing_campaign[[#This Row],[MntSweetProducts]]+marketing_campaign[[#This Row],[MntFishProducts]]+marketing_campaign[[#This Row],[MntMeatProducts]]+marketing_campaign[[#This Row],[MntFruits]]+marketing_campaign[[#This Row],[MntWines]]</f>
        <v>384</v>
      </c>
      <c r="W1127">
        <v>7</v>
      </c>
      <c r="X1127">
        <v>6</v>
      </c>
      <c r="Y1127">
        <v>2</v>
      </c>
      <c r="Z1127">
        <v>5</v>
      </c>
      <c r="AA1127">
        <f t="shared" si="35"/>
        <v>20</v>
      </c>
      <c r="AB1127" t="str" cm="1">
        <f t="array" ref="AB1127">_xlfn.IFS(AND(AA1127&gt;=0,AA1127&lt;=15),"low purchase",AND(AA1127&gt;=16,AA1127&lt;=30),"mid purchase",AA1127&gt;=31,"high purchase")</f>
        <v>mid purchase</v>
      </c>
      <c r="AC1127">
        <v>8</v>
      </c>
      <c r="AD1127" t="str">
        <f>IF(marketing_campaign[[#This Row],[NumWebVisitsMonth]]&gt;=5.3,"higher_webvists","lower_webvisits")</f>
        <v>higher_webvists</v>
      </c>
      <c r="AE1127">
        <v>0</v>
      </c>
      <c r="AF1127">
        <v>0</v>
      </c>
      <c r="AG1127">
        <v>0</v>
      </c>
      <c r="AH1127">
        <v>0</v>
      </c>
      <c r="AI1127">
        <v>0</v>
      </c>
      <c r="AJ1127">
        <v>0</v>
      </c>
      <c r="AK1127">
        <v>3</v>
      </c>
      <c r="AL1127">
        <v>11</v>
      </c>
      <c r="AM1127">
        <v>1</v>
      </c>
      <c r="AN1127">
        <f>marketing_campaign[[#This Row],[AcceptedCmp2]]+marketing_campaign[[#This Row],[AcceptedCmp1]]+marketing_campaign[[#This Row],[AcceptedCmp5]]+marketing_campaign[[#This Row],[AcceptedCmp4]]+marketing_campaign[[#This Row],[AcceptedCmp3]]+marketing_campaign[[#This Row],[Response]]</f>
        <v>1</v>
      </c>
      <c r="AO1127" t="str" cm="1">
        <f t="array" ref="AO112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128" spans="1:41" x14ac:dyDescent="0.35">
      <c r="A1128">
        <v>6749</v>
      </c>
      <c r="B1128">
        <v>1966</v>
      </c>
      <c r="C1128">
        <f t="shared" ca="1" si="34"/>
        <v>60</v>
      </c>
      <c r="D1128" t="str" cm="1">
        <f t="array" aca="1" ref="D112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28" t="s">
        <v>29</v>
      </c>
      <c r="F1128" t="s">
        <v>30</v>
      </c>
      <c r="G1128" cm="1">
        <f t="array" ref="G1128">_xlfn.IFS(marketing_campaign[[#This Row],[Marital_Status]]="Single",K1128+L1128+1,marketing_campaign[[#This Row],[Marital_Status]]="Together",K1128+L1128+2,marketing_campaign[[#This Row],[Marital_Status]]="Alone",K1128+L1128+1,marketing_campaign[[#This Row],[Marital_Status]]="Married",K1128+L1128+2,marketing_campaign[[#This Row],[Marital_Status]]="Divorced",K1128+L1128+1,marketing_campaign[[#This Row],[Marital_Status]]="YOLO",K1128+L1128+1,marketing_campaign[[#This Row],[Marital_Status]]="Absurd",K1128+L1128+1,marketing_campaign[[#This Row],[Marital_Status]]="Widow",K1128+L1128+1)</f>
        <v>3</v>
      </c>
      <c r="H1128" t="str" cm="1">
        <f t="array" ref="H1128">_xlfn.IFS(marketing_campaign[[#This Row],[Family_size]]=1,"Family_with_one_child",marketing_campaign[[#This Row],[Family_size]]&gt;1,"Family_with_more_children")</f>
        <v>Family_with_more_children</v>
      </c>
      <c r="I1128">
        <v>86358</v>
      </c>
      <c r="J1128" t="str">
        <f>IF(marketing_campaign[[#This Row],[Income]]&gt;=Sheet21!B1178,"high_income","low_income")</f>
        <v>high_income</v>
      </c>
      <c r="K1128">
        <v>1</v>
      </c>
      <c r="L1128">
        <v>1</v>
      </c>
      <c r="M1128" s="1">
        <v>41129</v>
      </c>
      <c r="N1128">
        <v>78</v>
      </c>
      <c r="O1128" t="str" cm="1">
        <f t="array" ref="O1128">_xlfn.IFS(AND(marketing_campaign[[#This Row],[Recency]]&gt;=0,marketing_campaign[[#This Row],[Recency]]&lt;=14),"Early Recency",AND(marketing_campaign[[#This Row],[Recency]]&gt;=15,marketing_campaign[[#This Row],[Recency]]&lt;=31),"Mid-Recency",marketing_campaign[[#This Row],[Recency]]&gt;=32,"high Recency")</f>
        <v>high Recency</v>
      </c>
      <c r="P1128">
        <v>957</v>
      </c>
      <c r="Q1128">
        <v>47</v>
      </c>
      <c r="R1128">
        <v>494</v>
      </c>
      <c r="S1128">
        <v>82</v>
      </c>
      <c r="T1128">
        <v>47</v>
      </c>
      <c r="U1128">
        <v>95</v>
      </c>
      <c r="V1128">
        <f>marketing_campaign[[#This Row],[MntGoldProds]]+marketing_campaign[[#This Row],[MntSweetProducts]]+marketing_campaign[[#This Row],[MntFishProducts]]+marketing_campaign[[#This Row],[MntMeatProducts]]+marketing_campaign[[#This Row],[MntFruits]]+marketing_campaign[[#This Row],[MntWines]]</f>
        <v>1722</v>
      </c>
      <c r="W1128">
        <v>4</v>
      </c>
      <c r="X1128">
        <v>5</v>
      </c>
      <c r="Y1128">
        <v>3</v>
      </c>
      <c r="Z1128">
        <v>6</v>
      </c>
      <c r="AA1128">
        <f t="shared" si="35"/>
        <v>18</v>
      </c>
      <c r="AB1128" t="str" cm="1">
        <f t="array" ref="AB1128">_xlfn.IFS(AND(AA1128&gt;=0,AA1128&lt;=15),"low purchase",AND(AA1128&gt;=16,AA1128&lt;=30),"mid purchase",AA1128&gt;=31,"high purchase")</f>
        <v>mid purchase</v>
      </c>
      <c r="AC1128">
        <v>8</v>
      </c>
      <c r="AD1128" t="str">
        <f>IF(marketing_campaign[[#This Row],[NumWebVisitsMonth]]&gt;=5.3,"higher_webvists","lower_webvisits")</f>
        <v>higher_webvists</v>
      </c>
      <c r="AE1128">
        <v>0</v>
      </c>
      <c r="AF1128">
        <v>0</v>
      </c>
      <c r="AG1128">
        <v>0</v>
      </c>
      <c r="AH1128">
        <v>0</v>
      </c>
      <c r="AI1128">
        <v>0</v>
      </c>
      <c r="AJ1128">
        <v>0</v>
      </c>
      <c r="AK1128">
        <v>3</v>
      </c>
      <c r="AL1128">
        <v>11</v>
      </c>
      <c r="AM1128">
        <v>0</v>
      </c>
      <c r="AN1128">
        <f>marketing_campaign[[#This Row],[AcceptedCmp2]]+marketing_campaign[[#This Row],[AcceptedCmp1]]+marketing_campaign[[#This Row],[AcceptedCmp5]]+marketing_campaign[[#This Row],[AcceptedCmp4]]+marketing_campaign[[#This Row],[AcceptedCmp3]]+marketing_campaign[[#This Row],[Response]]</f>
        <v>0</v>
      </c>
      <c r="AO1128" t="str" cm="1">
        <f t="array" ref="AO112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29" spans="1:41" x14ac:dyDescent="0.35">
      <c r="A1129">
        <v>1010</v>
      </c>
      <c r="B1129">
        <v>1977</v>
      </c>
      <c r="C1129">
        <f t="shared" ca="1" si="34"/>
        <v>49</v>
      </c>
      <c r="D1129" t="str" cm="1">
        <f t="array" aca="1" ref="D112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29" t="s">
        <v>29</v>
      </c>
      <c r="F1129" t="s">
        <v>31</v>
      </c>
      <c r="G1129" cm="1">
        <f t="array" ref="G1129">_xlfn.IFS(marketing_campaign[[#This Row],[Marital_Status]]="Single",K1129+L1129+1,marketing_campaign[[#This Row],[Marital_Status]]="Together",K1129+L1129+2,marketing_campaign[[#This Row],[Marital_Status]]="Alone",K1129+L1129+1,marketing_campaign[[#This Row],[Marital_Status]]="Married",K1129+L1129+2,marketing_campaign[[#This Row],[Marital_Status]]="Divorced",K1129+L1129+1,marketing_campaign[[#This Row],[Marital_Status]]="YOLO",K1129+L1129+1,marketing_campaign[[#This Row],[Marital_Status]]="Absurd",K1129+L1129+1,marketing_campaign[[#This Row],[Marital_Status]]="Widow",K1129+L1129+1)</f>
        <v>5</v>
      </c>
      <c r="H1129" t="str" cm="1">
        <f t="array" ref="H1129">_xlfn.IFS(marketing_campaign[[#This Row],[Family_size]]=1,"Family_with_one_child",marketing_campaign[[#This Row],[Family_size]]&gt;1,"Family_with_more_children")</f>
        <v>Family_with_more_children</v>
      </c>
      <c r="I1129">
        <v>46931</v>
      </c>
      <c r="J1129" t="str">
        <f>IF(marketing_campaign[[#This Row],[Income]]&gt;=Sheet21!B1179,"high_income","low_income")</f>
        <v>high_income</v>
      </c>
      <c r="K1129">
        <v>2</v>
      </c>
      <c r="L1129">
        <v>1</v>
      </c>
      <c r="M1129" s="1">
        <v>41753</v>
      </c>
      <c r="N1129">
        <v>94</v>
      </c>
      <c r="O1129" t="str" cm="1">
        <f t="array" ref="O1129">_xlfn.IFS(AND(marketing_campaign[[#This Row],[Recency]]&gt;=0,marketing_campaign[[#This Row],[Recency]]&lt;=14),"Early Recency",AND(marketing_campaign[[#This Row],[Recency]]&gt;=15,marketing_campaign[[#This Row],[Recency]]&lt;=31),"Mid-Recency",marketing_campaign[[#This Row],[Recency]]&gt;=32,"high Recency")</f>
        <v>high Recency</v>
      </c>
      <c r="P1129">
        <v>41</v>
      </c>
      <c r="Q1129">
        <v>0</v>
      </c>
      <c r="R1129">
        <v>17</v>
      </c>
      <c r="S1129">
        <v>3</v>
      </c>
      <c r="T1129">
        <v>1</v>
      </c>
      <c r="U1129">
        <v>16</v>
      </c>
      <c r="V1129">
        <f>marketing_campaign[[#This Row],[MntGoldProds]]+marketing_campaign[[#This Row],[MntSweetProducts]]+marketing_campaign[[#This Row],[MntFishProducts]]+marketing_campaign[[#This Row],[MntMeatProducts]]+marketing_campaign[[#This Row],[MntFruits]]+marketing_campaign[[#This Row],[MntWines]]</f>
        <v>78</v>
      </c>
      <c r="W1129">
        <v>2</v>
      </c>
      <c r="X1129">
        <v>1</v>
      </c>
      <c r="Y1129">
        <v>1</v>
      </c>
      <c r="Z1129">
        <v>3</v>
      </c>
      <c r="AA1129">
        <f t="shared" si="35"/>
        <v>7</v>
      </c>
      <c r="AB1129" t="str" cm="1">
        <f t="array" ref="AB1129">_xlfn.IFS(AND(AA1129&gt;=0,AA1129&lt;=15),"low purchase",AND(AA1129&gt;=16,AA1129&lt;=30),"mid purchase",AA1129&gt;=31,"high purchase")</f>
        <v>low purchase</v>
      </c>
      <c r="AC1129">
        <v>3</v>
      </c>
      <c r="AD1129" t="str">
        <f>IF(marketing_campaign[[#This Row],[NumWebVisitsMonth]]&gt;=5.3,"higher_webvists","lower_webvisits")</f>
        <v>lower_webvisits</v>
      </c>
      <c r="AE1129">
        <v>0</v>
      </c>
      <c r="AF1129">
        <v>0</v>
      </c>
      <c r="AG1129">
        <v>0</v>
      </c>
      <c r="AH1129">
        <v>0</v>
      </c>
      <c r="AI1129">
        <v>0</v>
      </c>
      <c r="AJ1129">
        <v>0</v>
      </c>
      <c r="AK1129">
        <v>3</v>
      </c>
      <c r="AL1129">
        <v>11</v>
      </c>
      <c r="AM1129">
        <v>0</v>
      </c>
      <c r="AN1129">
        <f>marketing_campaign[[#This Row],[AcceptedCmp2]]+marketing_campaign[[#This Row],[AcceptedCmp1]]+marketing_campaign[[#This Row],[AcceptedCmp5]]+marketing_campaign[[#This Row],[AcceptedCmp4]]+marketing_campaign[[#This Row],[AcceptedCmp3]]+marketing_campaign[[#This Row],[Response]]</f>
        <v>0</v>
      </c>
      <c r="AO1129" t="str" cm="1">
        <f t="array" ref="AO112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30" spans="1:41" x14ac:dyDescent="0.35">
      <c r="A1130">
        <v>8977</v>
      </c>
      <c r="B1130">
        <v>1985</v>
      </c>
      <c r="C1130">
        <f t="shared" ca="1" si="34"/>
        <v>41</v>
      </c>
      <c r="D1130" t="str" cm="1">
        <f t="array" aca="1" ref="D113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130" t="s">
        <v>36</v>
      </c>
      <c r="F1130" t="s">
        <v>30</v>
      </c>
      <c r="G1130" cm="1">
        <f t="array" ref="G1130">_xlfn.IFS(marketing_campaign[[#This Row],[Marital_Status]]="Single",K1130+L1130+1,marketing_campaign[[#This Row],[Marital_Status]]="Together",K1130+L1130+2,marketing_campaign[[#This Row],[Marital_Status]]="Alone",K1130+L1130+1,marketing_campaign[[#This Row],[Marital_Status]]="Married",K1130+L1130+2,marketing_campaign[[#This Row],[Marital_Status]]="Divorced",K1130+L1130+1,marketing_campaign[[#This Row],[Marital_Status]]="YOLO",K1130+L1130+1,marketing_campaign[[#This Row],[Marital_Status]]="Absurd",K1130+L1130+1,marketing_campaign[[#This Row],[Marital_Status]]="Widow",K1130+L1130+1)</f>
        <v>1</v>
      </c>
      <c r="H1130" t="str" cm="1">
        <f t="array" ref="H1130">_xlfn.IFS(marketing_campaign[[#This Row],[Family_size]]=1,"Family_with_one_child",marketing_campaign[[#This Row],[Family_size]]&gt;1,"Family_with_more_children")</f>
        <v>Family_with_one_child</v>
      </c>
      <c r="I1130">
        <v>16581</v>
      </c>
      <c r="J1130" t="str">
        <f>IF(marketing_campaign[[#This Row],[Income]]&gt;=Sheet21!B1180,"high_income","low_income")</f>
        <v>high_income</v>
      </c>
      <c r="K1130">
        <v>0</v>
      </c>
      <c r="L1130">
        <v>0</v>
      </c>
      <c r="M1130" s="1">
        <v>41286</v>
      </c>
      <c r="N1130">
        <v>51</v>
      </c>
      <c r="O1130" t="str" cm="1">
        <f t="array" ref="O1130">_xlfn.IFS(AND(marketing_campaign[[#This Row],[Recency]]&gt;=0,marketing_campaign[[#This Row],[Recency]]&lt;=14),"Early Recency",AND(marketing_campaign[[#This Row],[Recency]]&gt;=15,marketing_campaign[[#This Row],[Recency]]&lt;=31),"Mid-Recency",marketing_campaign[[#This Row],[Recency]]&gt;=32,"high Recency")</f>
        <v>high Recency</v>
      </c>
      <c r="P1130">
        <v>1</v>
      </c>
      <c r="Q1130">
        <v>3</v>
      </c>
      <c r="R1130">
        <v>4</v>
      </c>
      <c r="S1130">
        <v>2</v>
      </c>
      <c r="T1130">
        <v>3</v>
      </c>
      <c r="U1130">
        <v>11</v>
      </c>
      <c r="V1130">
        <f>marketing_campaign[[#This Row],[MntGoldProds]]+marketing_campaign[[#This Row],[MntSweetProducts]]+marketing_campaign[[#This Row],[MntFishProducts]]+marketing_campaign[[#This Row],[MntMeatProducts]]+marketing_campaign[[#This Row],[MntFruits]]+marketing_campaign[[#This Row],[MntWines]]</f>
        <v>24</v>
      </c>
      <c r="W1130">
        <v>1</v>
      </c>
      <c r="X1130">
        <v>0</v>
      </c>
      <c r="Y1130">
        <v>0</v>
      </c>
      <c r="Z1130">
        <v>3</v>
      </c>
      <c r="AA1130">
        <f t="shared" si="35"/>
        <v>4</v>
      </c>
      <c r="AB1130" t="str" cm="1">
        <f t="array" ref="AB1130">_xlfn.IFS(AND(AA1130&gt;=0,AA1130&lt;=15),"low purchase",AND(AA1130&gt;=16,AA1130&lt;=30),"mid purchase",AA1130&gt;=31,"high purchase")</f>
        <v>low purchase</v>
      </c>
      <c r="AC1130">
        <v>4</v>
      </c>
      <c r="AD1130" t="str">
        <f>IF(marketing_campaign[[#This Row],[NumWebVisitsMonth]]&gt;=5.3,"higher_webvists","lower_webvisits")</f>
        <v>lower_webvisits</v>
      </c>
      <c r="AE1130">
        <v>0</v>
      </c>
      <c r="AF1130">
        <v>0</v>
      </c>
      <c r="AG1130">
        <v>0</v>
      </c>
      <c r="AH1130">
        <v>0</v>
      </c>
      <c r="AI1130">
        <v>0</v>
      </c>
      <c r="AJ1130">
        <v>0</v>
      </c>
      <c r="AK1130">
        <v>3</v>
      </c>
      <c r="AL1130">
        <v>11</v>
      </c>
      <c r="AM1130">
        <v>0</v>
      </c>
      <c r="AN1130">
        <f>marketing_campaign[[#This Row],[AcceptedCmp2]]+marketing_campaign[[#This Row],[AcceptedCmp1]]+marketing_campaign[[#This Row],[AcceptedCmp5]]+marketing_campaign[[#This Row],[AcceptedCmp4]]+marketing_campaign[[#This Row],[AcceptedCmp3]]+marketing_campaign[[#This Row],[Response]]</f>
        <v>0</v>
      </c>
      <c r="AO1130" t="str" cm="1">
        <f t="array" ref="AO113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31" spans="1:41" x14ac:dyDescent="0.35">
      <c r="A1131">
        <v>4756</v>
      </c>
      <c r="B1131">
        <v>1952</v>
      </c>
      <c r="C1131">
        <f t="shared" ca="1" si="34"/>
        <v>74</v>
      </c>
      <c r="D1131" t="str" cm="1">
        <f t="array" aca="1" ref="D113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31" t="s">
        <v>37</v>
      </c>
      <c r="F1131" t="s">
        <v>35</v>
      </c>
      <c r="G1131" cm="1">
        <f t="array" ref="G1131">_xlfn.IFS(marketing_campaign[[#This Row],[Marital_Status]]="Single",K1131+L1131+1,marketing_campaign[[#This Row],[Marital_Status]]="Together",K1131+L1131+2,marketing_campaign[[#This Row],[Marital_Status]]="Alone",K1131+L1131+1,marketing_campaign[[#This Row],[Marital_Status]]="Married",K1131+L1131+2,marketing_campaign[[#This Row],[Marital_Status]]="Divorced",K1131+L1131+1,marketing_campaign[[#This Row],[Marital_Status]]="YOLO",K1131+L1131+1,marketing_campaign[[#This Row],[Marital_Status]]="Absurd",K1131+L1131+1,marketing_campaign[[#This Row],[Marital_Status]]="Widow",K1131+L1131+1)</f>
        <v>1</v>
      </c>
      <c r="H1131" t="str" cm="1">
        <f t="array" ref="H1131">_xlfn.IFS(marketing_campaign[[#This Row],[Family_size]]=1,"Family_with_one_child",marketing_campaign[[#This Row],[Family_size]]&gt;1,"Family_with_more_children")</f>
        <v>Family_with_one_child</v>
      </c>
      <c r="I1131">
        <v>63998</v>
      </c>
      <c r="J1131" t="str">
        <f>IF(marketing_campaign[[#This Row],[Income]]&gt;=Sheet21!B1181,"high_income","low_income")</f>
        <v>high_income</v>
      </c>
      <c r="K1131">
        <v>0</v>
      </c>
      <c r="L1131">
        <v>0</v>
      </c>
      <c r="M1131" s="1">
        <v>41628</v>
      </c>
      <c r="N1131">
        <v>42</v>
      </c>
      <c r="O1131" t="str" cm="1">
        <f t="array" ref="O1131">_xlfn.IFS(AND(marketing_campaign[[#This Row],[Recency]]&gt;=0,marketing_campaign[[#This Row],[Recency]]&lt;=14),"Early Recency",AND(marketing_campaign[[#This Row],[Recency]]&gt;=15,marketing_campaign[[#This Row],[Recency]]&lt;=31),"Mid-Recency",marketing_campaign[[#This Row],[Recency]]&gt;=32,"high Recency")</f>
        <v>high Recency</v>
      </c>
      <c r="P1131">
        <v>176</v>
      </c>
      <c r="Q1131">
        <v>29</v>
      </c>
      <c r="R1131">
        <v>818</v>
      </c>
      <c r="S1131">
        <v>0</v>
      </c>
      <c r="T1131">
        <v>33</v>
      </c>
      <c r="U1131">
        <v>112</v>
      </c>
      <c r="V1131">
        <f>marketing_campaign[[#This Row],[MntGoldProds]]+marketing_campaign[[#This Row],[MntSweetProducts]]+marketing_campaign[[#This Row],[MntFishProducts]]+marketing_campaign[[#This Row],[MntMeatProducts]]+marketing_campaign[[#This Row],[MntFruits]]+marketing_campaign[[#This Row],[MntWines]]</f>
        <v>1168</v>
      </c>
      <c r="W1131">
        <v>1</v>
      </c>
      <c r="X1131">
        <v>7</v>
      </c>
      <c r="Y1131">
        <v>6</v>
      </c>
      <c r="Z1131">
        <v>11</v>
      </c>
      <c r="AA1131">
        <f t="shared" si="35"/>
        <v>25</v>
      </c>
      <c r="AB1131" t="str" cm="1">
        <f t="array" ref="AB1131">_xlfn.IFS(AND(AA1131&gt;=0,AA1131&lt;=15),"low purchase",AND(AA1131&gt;=16,AA1131&lt;=30),"mid purchase",AA1131&gt;=31,"high purchase")</f>
        <v>mid purchase</v>
      </c>
      <c r="AC1131">
        <v>4</v>
      </c>
      <c r="AD1131" t="str">
        <f>IF(marketing_campaign[[#This Row],[NumWebVisitsMonth]]&gt;=5.3,"higher_webvists","lower_webvisits")</f>
        <v>lower_webvisits</v>
      </c>
      <c r="AE1131">
        <v>0</v>
      </c>
      <c r="AF1131">
        <v>0</v>
      </c>
      <c r="AG1131">
        <v>0</v>
      </c>
      <c r="AH1131">
        <v>0</v>
      </c>
      <c r="AI1131">
        <v>0</v>
      </c>
      <c r="AJ1131">
        <v>0</v>
      </c>
      <c r="AK1131">
        <v>3</v>
      </c>
      <c r="AL1131">
        <v>11</v>
      </c>
      <c r="AM1131">
        <v>1</v>
      </c>
      <c r="AN1131">
        <f>marketing_campaign[[#This Row],[AcceptedCmp2]]+marketing_campaign[[#This Row],[AcceptedCmp1]]+marketing_campaign[[#This Row],[AcceptedCmp5]]+marketing_campaign[[#This Row],[AcceptedCmp4]]+marketing_campaign[[#This Row],[AcceptedCmp3]]+marketing_campaign[[#This Row],[Response]]</f>
        <v>1</v>
      </c>
      <c r="AO1131" t="str" cm="1">
        <f t="array" ref="AO113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132" spans="1:41" x14ac:dyDescent="0.35">
      <c r="A1132">
        <v>3412</v>
      </c>
      <c r="B1132">
        <v>1951</v>
      </c>
      <c r="C1132">
        <f t="shared" ca="1" si="34"/>
        <v>75</v>
      </c>
      <c r="D1132" t="str" cm="1">
        <f t="array" aca="1" ref="D113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32" t="s">
        <v>34</v>
      </c>
      <c r="F1132" t="s">
        <v>33</v>
      </c>
      <c r="G1132" cm="1">
        <f t="array" ref="G1132">_xlfn.IFS(marketing_campaign[[#This Row],[Marital_Status]]="Single",K1132+L1132+1,marketing_campaign[[#This Row],[Marital_Status]]="Together",K1132+L1132+2,marketing_campaign[[#This Row],[Marital_Status]]="Alone",K1132+L1132+1,marketing_campaign[[#This Row],[Marital_Status]]="Married",K1132+L1132+2,marketing_campaign[[#This Row],[Marital_Status]]="Divorced",K1132+L1132+1,marketing_campaign[[#This Row],[Marital_Status]]="YOLO",K1132+L1132+1,marketing_campaign[[#This Row],[Marital_Status]]="Absurd",K1132+L1132+1,marketing_campaign[[#This Row],[Marital_Status]]="Widow",K1132+L1132+1)</f>
        <v>3</v>
      </c>
      <c r="H1132" t="str" cm="1">
        <f t="array" ref="H1132">_xlfn.IFS(marketing_campaign[[#This Row],[Family_size]]=1,"Family_with_one_child",marketing_campaign[[#This Row],[Family_size]]&gt;1,"Family_with_more_children")</f>
        <v>Family_with_more_children</v>
      </c>
      <c r="I1132">
        <v>67381</v>
      </c>
      <c r="J1132" t="str">
        <f>IF(marketing_campaign[[#This Row],[Income]]&gt;=Sheet21!B1182,"high_income","low_income")</f>
        <v>high_income</v>
      </c>
      <c r="K1132">
        <v>0</v>
      </c>
      <c r="L1132">
        <v>1</v>
      </c>
      <c r="M1132" s="1">
        <v>41289</v>
      </c>
      <c r="N1132">
        <v>67</v>
      </c>
      <c r="O1132" t="str" cm="1">
        <f t="array" ref="O1132">_xlfn.IFS(AND(marketing_campaign[[#This Row],[Recency]]&gt;=0,marketing_campaign[[#This Row],[Recency]]&lt;=14),"Early Recency",AND(marketing_campaign[[#This Row],[Recency]]&gt;=15,marketing_campaign[[#This Row],[Recency]]&lt;=31),"Mid-Recency",marketing_campaign[[#This Row],[Recency]]&gt;=32,"high Recency")</f>
        <v>high Recency</v>
      </c>
      <c r="P1132">
        <v>815</v>
      </c>
      <c r="Q1132">
        <v>8</v>
      </c>
      <c r="R1132">
        <v>53</v>
      </c>
      <c r="S1132">
        <v>11</v>
      </c>
      <c r="T1132">
        <v>0</v>
      </c>
      <c r="U1132">
        <v>70</v>
      </c>
      <c r="V1132">
        <f>marketing_campaign[[#This Row],[MntGoldProds]]+marketing_campaign[[#This Row],[MntSweetProducts]]+marketing_campaign[[#This Row],[MntFishProducts]]+marketing_campaign[[#This Row],[MntMeatProducts]]+marketing_campaign[[#This Row],[MntFruits]]+marketing_campaign[[#This Row],[MntWines]]</f>
        <v>957</v>
      </c>
      <c r="W1132">
        <v>4</v>
      </c>
      <c r="X1132">
        <v>2</v>
      </c>
      <c r="Y1132">
        <v>2</v>
      </c>
      <c r="Z1132">
        <v>9</v>
      </c>
      <c r="AA1132">
        <f t="shared" si="35"/>
        <v>17</v>
      </c>
      <c r="AB1132" t="str" cm="1">
        <f t="array" ref="AB1132">_xlfn.IFS(AND(AA1132&gt;=0,AA1132&lt;=15),"low purchase",AND(AA1132&gt;=16,AA1132&lt;=30),"mid purchase",AA1132&gt;=31,"high purchase")</f>
        <v>mid purchase</v>
      </c>
      <c r="AC1132">
        <v>7</v>
      </c>
      <c r="AD1132" t="str">
        <f>IF(marketing_campaign[[#This Row],[NumWebVisitsMonth]]&gt;=5.3,"higher_webvists","lower_webvisits")</f>
        <v>higher_webvists</v>
      </c>
      <c r="AE1132">
        <v>0</v>
      </c>
      <c r="AF1132">
        <v>1</v>
      </c>
      <c r="AG1132">
        <v>0</v>
      </c>
      <c r="AH1132">
        <v>0</v>
      </c>
      <c r="AI1132">
        <v>0</v>
      </c>
      <c r="AJ1132">
        <v>0</v>
      </c>
      <c r="AK1132">
        <v>3</v>
      </c>
      <c r="AL1132">
        <v>11</v>
      </c>
      <c r="AM1132">
        <v>0</v>
      </c>
      <c r="AN1132">
        <f>marketing_campaign[[#This Row],[AcceptedCmp2]]+marketing_campaign[[#This Row],[AcceptedCmp1]]+marketing_campaign[[#This Row],[AcceptedCmp5]]+marketing_campaign[[#This Row],[AcceptedCmp4]]+marketing_campaign[[#This Row],[AcceptedCmp3]]+marketing_campaign[[#This Row],[Response]]</f>
        <v>1</v>
      </c>
      <c r="AO1132" t="str" cm="1">
        <f t="array" ref="AO113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133" spans="1:41" x14ac:dyDescent="0.35">
      <c r="A1133">
        <v>606</v>
      </c>
      <c r="B1133">
        <v>1967</v>
      </c>
      <c r="C1133">
        <f t="shared" ca="1" si="34"/>
        <v>59</v>
      </c>
      <c r="D1133" t="str" cm="1">
        <f t="array" aca="1" ref="D113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33" t="s">
        <v>29</v>
      </c>
      <c r="F1133" t="s">
        <v>30</v>
      </c>
      <c r="G1133" cm="1">
        <f t="array" ref="G1133">_xlfn.IFS(marketing_campaign[[#This Row],[Marital_Status]]="Single",K1133+L1133+1,marketing_campaign[[#This Row],[Marital_Status]]="Together",K1133+L1133+2,marketing_campaign[[#This Row],[Marital_Status]]="Alone",K1133+L1133+1,marketing_campaign[[#This Row],[Marital_Status]]="Married",K1133+L1133+2,marketing_campaign[[#This Row],[Marital_Status]]="Divorced",K1133+L1133+1,marketing_campaign[[#This Row],[Marital_Status]]="YOLO",K1133+L1133+1,marketing_campaign[[#This Row],[Marital_Status]]="Absurd",K1133+L1133+1,marketing_campaign[[#This Row],[Marital_Status]]="Widow",K1133+L1133+1)</f>
        <v>3</v>
      </c>
      <c r="H1133" t="str" cm="1">
        <f t="array" ref="H1133">_xlfn.IFS(marketing_campaign[[#This Row],[Family_size]]=1,"Family_with_one_child",marketing_campaign[[#This Row],[Family_size]]&gt;1,"Family_with_more_children")</f>
        <v>Family_with_more_children</v>
      </c>
      <c r="I1133">
        <v>25930</v>
      </c>
      <c r="J1133" t="str">
        <f>IF(marketing_campaign[[#This Row],[Income]]&gt;=Sheet21!B1183,"high_income","low_income")</f>
        <v>high_income</v>
      </c>
      <c r="K1133">
        <v>1</v>
      </c>
      <c r="L1133">
        <v>1</v>
      </c>
      <c r="M1133" s="1">
        <v>41557</v>
      </c>
      <c r="N1133">
        <v>87</v>
      </c>
      <c r="O1133" t="str" cm="1">
        <f t="array" ref="O1133">_xlfn.IFS(AND(marketing_campaign[[#This Row],[Recency]]&gt;=0,marketing_campaign[[#This Row],[Recency]]&lt;=14),"Early Recency",AND(marketing_campaign[[#This Row],[Recency]]&gt;=15,marketing_campaign[[#This Row],[Recency]]&lt;=31),"Mid-Recency",marketing_campaign[[#This Row],[Recency]]&gt;=32,"high Recency")</f>
        <v>high Recency</v>
      </c>
      <c r="P1133">
        <v>6</v>
      </c>
      <c r="Q1133">
        <v>1</v>
      </c>
      <c r="R1133">
        <v>2</v>
      </c>
      <c r="S1133">
        <v>2</v>
      </c>
      <c r="T1133">
        <v>0</v>
      </c>
      <c r="U1133">
        <v>4</v>
      </c>
      <c r="V1133">
        <f>marketing_campaign[[#This Row],[MntGoldProds]]+marketing_campaign[[#This Row],[MntSweetProducts]]+marketing_campaign[[#This Row],[MntFishProducts]]+marketing_campaign[[#This Row],[MntMeatProducts]]+marketing_campaign[[#This Row],[MntFruits]]+marketing_campaign[[#This Row],[MntWines]]</f>
        <v>15</v>
      </c>
      <c r="W1133">
        <v>1</v>
      </c>
      <c r="X1133">
        <v>1</v>
      </c>
      <c r="Y1133">
        <v>0</v>
      </c>
      <c r="Z1133">
        <v>2</v>
      </c>
      <c r="AA1133">
        <f t="shared" si="35"/>
        <v>4</v>
      </c>
      <c r="AB1133" t="str" cm="1">
        <f t="array" ref="AB1133">_xlfn.IFS(AND(AA1133&gt;=0,AA1133&lt;=15),"low purchase",AND(AA1133&gt;=16,AA1133&lt;=30),"mid purchase",AA1133&gt;=31,"high purchase")</f>
        <v>low purchase</v>
      </c>
      <c r="AC1133">
        <v>7</v>
      </c>
      <c r="AD1133" t="str">
        <f>IF(marketing_campaign[[#This Row],[NumWebVisitsMonth]]&gt;=5.3,"higher_webvists","lower_webvisits")</f>
        <v>higher_webvists</v>
      </c>
      <c r="AE1133">
        <v>0</v>
      </c>
      <c r="AF1133">
        <v>0</v>
      </c>
      <c r="AG1133">
        <v>0</v>
      </c>
      <c r="AH1133">
        <v>0</v>
      </c>
      <c r="AI1133">
        <v>0</v>
      </c>
      <c r="AJ1133">
        <v>0</v>
      </c>
      <c r="AK1133">
        <v>3</v>
      </c>
      <c r="AL1133">
        <v>11</v>
      </c>
      <c r="AM1133">
        <v>0</v>
      </c>
      <c r="AN1133">
        <f>marketing_campaign[[#This Row],[AcceptedCmp2]]+marketing_campaign[[#This Row],[AcceptedCmp1]]+marketing_campaign[[#This Row],[AcceptedCmp5]]+marketing_campaign[[#This Row],[AcceptedCmp4]]+marketing_campaign[[#This Row],[AcceptedCmp3]]+marketing_campaign[[#This Row],[Response]]</f>
        <v>0</v>
      </c>
      <c r="AO1133" t="str" cm="1">
        <f t="array" ref="AO113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34" spans="1:41" x14ac:dyDescent="0.35">
      <c r="A1134">
        <v>5961</v>
      </c>
      <c r="B1134">
        <v>1978</v>
      </c>
      <c r="C1134">
        <f t="shared" ca="1" si="34"/>
        <v>48</v>
      </c>
      <c r="D1134" t="str" cm="1">
        <f t="array" aca="1" ref="D113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34" t="s">
        <v>29</v>
      </c>
      <c r="F1134" t="s">
        <v>33</v>
      </c>
      <c r="G1134" cm="1">
        <f t="array" ref="G1134">_xlfn.IFS(marketing_campaign[[#This Row],[Marital_Status]]="Single",K1134+L1134+1,marketing_campaign[[#This Row],[Marital_Status]]="Together",K1134+L1134+2,marketing_campaign[[#This Row],[Marital_Status]]="Alone",K1134+L1134+1,marketing_campaign[[#This Row],[Marital_Status]]="Married",K1134+L1134+2,marketing_campaign[[#This Row],[Marital_Status]]="Divorced",K1134+L1134+1,marketing_campaign[[#This Row],[Marital_Status]]="YOLO",K1134+L1134+1,marketing_campaign[[#This Row],[Marital_Status]]="Absurd",K1134+L1134+1,marketing_campaign[[#This Row],[Marital_Status]]="Widow",K1134+L1134+1)</f>
        <v>3</v>
      </c>
      <c r="H1134" t="str" cm="1">
        <f t="array" ref="H1134">_xlfn.IFS(marketing_campaign[[#This Row],[Family_size]]=1,"Family_with_one_child",marketing_campaign[[#This Row],[Family_size]]&gt;1,"Family_with_more_children")</f>
        <v>Family_with_more_children</v>
      </c>
      <c r="I1134">
        <v>42693</v>
      </c>
      <c r="J1134" t="str">
        <f>IF(marketing_campaign[[#This Row],[Income]]&gt;=Sheet21!B1184,"high_income","low_income")</f>
        <v>high_income</v>
      </c>
      <c r="K1134">
        <v>1</v>
      </c>
      <c r="L1134">
        <v>0</v>
      </c>
      <c r="M1134" s="1">
        <v>41797</v>
      </c>
      <c r="N1134">
        <v>29</v>
      </c>
      <c r="O1134" t="str" cm="1">
        <f t="array" ref="O1134">_xlfn.IFS(AND(marketing_campaign[[#This Row],[Recency]]&gt;=0,marketing_campaign[[#This Row],[Recency]]&lt;=14),"Early Recency",AND(marketing_campaign[[#This Row],[Recency]]&gt;=15,marketing_campaign[[#This Row],[Recency]]&lt;=31),"Mid-Recency",marketing_campaign[[#This Row],[Recency]]&gt;=32,"high Recency")</f>
        <v>Mid-Recency</v>
      </c>
      <c r="P1134">
        <v>8</v>
      </c>
      <c r="Q1134">
        <v>4</v>
      </c>
      <c r="R1134">
        <v>20</v>
      </c>
      <c r="S1134">
        <v>6</v>
      </c>
      <c r="T1134">
        <v>3</v>
      </c>
      <c r="U1134">
        <v>16</v>
      </c>
      <c r="V1134">
        <f>marketing_campaign[[#This Row],[MntGoldProds]]+marketing_campaign[[#This Row],[MntSweetProducts]]+marketing_campaign[[#This Row],[MntFishProducts]]+marketing_campaign[[#This Row],[MntMeatProducts]]+marketing_campaign[[#This Row],[MntFruits]]+marketing_campaign[[#This Row],[MntWines]]</f>
        <v>57</v>
      </c>
      <c r="W1134">
        <v>1</v>
      </c>
      <c r="X1134">
        <v>1</v>
      </c>
      <c r="Y1134">
        <v>0</v>
      </c>
      <c r="Z1134">
        <v>3</v>
      </c>
      <c r="AA1134">
        <f t="shared" si="35"/>
        <v>5</v>
      </c>
      <c r="AB1134" t="str" cm="1">
        <f t="array" ref="AB1134">_xlfn.IFS(AND(AA1134&gt;=0,AA1134&lt;=15),"low purchase",AND(AA1134&gt;=16,AA1134&lt;=30),"mid purchase",AA1134&gt;=31,"high purchase")</f>
        <v>low purchase</v>
      </c>
      <c r="AC1134">
        <v>5</v>
      </c>
      <c r="AD1134" t="str">
        <f>IF(marketing_campaign[[#This Row],[NumWebVisitsMonth]]&gt;=5.3,"higher_webvists","lower_webvisits")</f>
        <v>lower_webvisits</v>
      </c>
      <c r="AE1134">
        <v>0</v>
      </c>
      <c r="AF1134">
        <v>0</v>
      </c>
      <c r="AG1134">
        <v>0</v>
      </c>
      <c r="AH1134">
        <v>0</v>
      </c>
      <c r="AI1134">
        <v>0</v>
      </c>
      <c r="AJ1134">
        <v>0</v>
      </c>
      <c r="AK1134">
        <v>3</v>
      </c>
      <c r="AL1134">
        <v>11</v>
      </c>
      <c r="AM1134">
        <v>0</v>
      </c>
      <c r="AN1134">
        <f>marketing_campaign[[#This Row],[AcceptedCmp2]]+marketing_campaign[[#This Row],[AcceptedCmp1]]+marketing_campaign[[#This Row],[AcceptedCmp5]]+marketing_campaign[[#This Row],[AcceptedCmp4]]+marketing_campaign[[#This Row],[AcceptedCmp3]]+marketing_campaign[[#This Row],[Response]]</f>
        <v>0</v>
      </c>
      <c r="AO1134" t="str" cm="1">
        <f t="array" ref="AO113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35" spans="1:41" x14ac:dyDescent="0.35">
      <c r="A1135">
        <v>2975</v>
      </c>
      <c r="B1135">
        <v>1976</v>
      </c>
      <c r="C1135">
        <f t="shared" ca="1" si="34"/>
        <v>50</v>
      </c>
      <c r="D1135" t="str" cm="1">
        <f t="array" aca="1" ref="D113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35" t="s">
        <v>29</v>
      </c>
      <c r="F1135" t="s">
        <v>31</v>
      </c>
      <c r="G1135" cm="1">
        <f t="array" ref="G1135">_xlfn.IFS(marketing_campaign[[#This Row],[Marital_Status]]="Single",K1135+L1135+1,marketing_campaign[[#This Row],[Marital_Status]]="Together",K1135+L1135+2,marketing_campaign[[#This Row],[Marital_Status]]="Alone",K1135+L1135+1,marketing_campaign[[#This Row],[Marital_Status]]="Married",K1135+L1135+2,marketing_campaign[[#This Row],[Marital_Status]]="Divorced",K1135+L1135+1,marketing_campaign[[#This Row],[Marital_Status]]="YOLO",K1135+L1135+1,marketing_campaign[[#This Row],[Marital_Status]]="Absurd",K1135+L1135+1,marketing_campaign[[#This Row],[Marital_Status]]="Widow",K1135+L1135+1)</f>
        <v>3</v>
      </c>
      <c r="H1135" t="str" cm="1">
        <f t="array" ref="H1135">_xlfn.IFS(marketing_campaign[[#This Row],[Family_size]]=1,"Family_with_one_child",marketing_campaign[[#This Row],[Family_size]]&gt;1,"Family_with_more_children")</f>
        <v>Family_with_more_children</v>
      </c>
      <c r="I1135">
        <v>85606</v>
      </c>
      <c r="J1135" t="str">
        <f>IF(marketing_campaign[[#This Row],[Income]]&gt;=Sheet21!B1185,"high_income","low_income")</f>
        <v>high_income</v>
      </c>
      <c r="K1135">
        <v>0</v>
      </c>
      <c r="L1135">
        <v>1</v>
      </c>
      <c r="M1135" s="1">
        <v>41225</v>
      </c>
      <c r="N1135">
        <v>89</v>
      </c>
      <c r="O1135" t="str" cm="1">
        <f t="array" ref="O1135">_xlfn.IFS(AND(marketing_campaign[[#This Row],[Recency]]&gt;=0,marketing_campaign[[#This Row],[Recency]]&lt;=14),"Early Recency",AND(marketing_campaign[[#This Row],[Recency]]&gt;=15,marketing_campaign[[#This Row],[Recency]]&lt;=31),"Mid-Recency",marketing_campaign[[#This Row],[Recency]]&gt;=32,"high Recency")</f>
        <v>high Recency</v>
      </c>
      <c r="P1135">
        <v>717</v>
      </c>
      <c r="Q1135">
        <v>42</v>
      </c>
      <c r="R1135">
        <v>864</v>
      </c>
      <c r="S1135">
        <v>219</v>
      </c>
      <c r="T1135">
        <v>30</v>
      </c>
      <c r="U1135">
        <v>84</v>
      </c>
      <c r="V1135">
        <f>marketing_campaign[[#This Row],[MntGoldProds]]+marketing_campaign[[#This Row],[MntSweetProducts]]+marketing_campaign[[#This Row],[MntFishProducts]]+marketing_campaign[[#This Row],[MntMeatProducts]]+marketing_campaign[[#This Row],[MntFruits]]+marketing_campaign[[#This Row],[MntWines]]</f>
        <v>1956</v>
      </c>
      <c r="W1135">
        <v>2</v>
      </c>
      <c r="X1135">
        <v>6</v>
      </c>
      <c r="Y1135">
        <v>7</v>
      </c>
      <c r="Z1135">
        <v>9</v>
      </c>
      <c r="AA1135">
        <f t="shared" si="35"/>
        <v>24</v>
      </c>
      <c r="AB1135" t="str" cm="1">
        <f t="array" ref="AB1135">_xlfn.IFS(AND(AA1135&gt;=0,AA1135&lt;=15),"low purchase",AND(AA1135&gt;=16,AA1135&lt;=30),"mid purchase",AA1135&gt;=31,"high purchase")</f>
        <v>mid purchase</v>
      </c>
      <c r="AC1135">
        <v>3</v>
      </c>
      <c r="AD1135" t="str">
        <f>IF(marketing_campaign[[#This Row],[NumWebVisitsMonth]]&gt;=5.3,"higher_webvists","lower_webvisits")</f>
        <v>lower_webvisits</v>
      </c>
      <c r="AE1135">
        <v>0</v>
      </c>
      <c r="AF1135">
        <v>0</v>
      </c>
      <c r="AG1135">
        <v>0</v>
      </c>
      <c r="AH1135">
        <v>1</v>
      </c>
      <c r="AI1135">
        <v>0</v>
      </c>
      <c r="AJ1135">
        <v>0</v>
      </c>
      <c r="AK1135">
        <v>3</v>
      </c>
      <c r="AL1135">
        <v>11</v>
      </c>
      <c r="AM1135">
        <v>0</v>
      </c>
      <c r="AN1135">
        <f>marketing_campaign[[#This Row],[AcceptedCmp2]]+marketing_campaign[[#This Row],[AcceptedCmp1]]+marketing_campaign[[#This Row],[AcceptedCmp5]]+marketing_campaign[[#This Row],[AcceptedCmp4]]+marketing_campaign[[#This Row],[AcceptedCmp3]]+marketing_campaign[[#This Row],[Response]]</f>
        <v>1</v>
      </c>
      <c r="AO1135" t="str" cm="1">
        <f t="array" ref="AO113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136" spans="1:41" x14ac:dyDescent="0.35">
      <c r="A1136">
        <v>2894</v>
      </c>
      <c r="B1136">
        <v>1985</v>
      </c>
      <c r="C1136">
        <f t="shared" ca="1" si="34"/>
        <v>41</v>
      </c>
      <c r="D1136" t="str" cm="1">
        <f t="array" aca="1" ref="D113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136" t="s">
        <v>29</v>
      </c>
      <c r="F1136" t="s">
        <v>30</v>
      </c>
      <c r="G1136" cm="1">
        <f t="array" ref="G1136">_xlfn.IFS(marketing_campaign[[#This Row],[Marital_Status]]="Single",K1136+L1136+1,marketing_campaign[[#This Row],[Marital_Status]]="Together",K1136+L1136+2,marketing_campaign[[#This Row],[Marital_Status]]="Alone",K1136+L1136+1,marketing_campaign[[#This Row],[Marital_Status]]="Married",K1136+L1136+2,marketing_campaign[[#This Row],[Marital_Status]]="Divorced",K1136+L1136+1,marketing_campaign[[#This Row],[Marital_Status]]="YOLO",K1136+L1136+1,marketing_campaign[[#This Row],[Marital_Status]]="Absurd",K1136+L1136+1,marketing_campaign[[#This Row],[Marital_Status]]="Widow",K1136+L1136+1)</f>
        <v>1</v>
      </c>
      <c r="H1136" t="str" cm="1">
        <f t="array" ref="H1136">_xlfn.IFS(marketing_campaign[[#This Row],[Family_size]]=1,"Family_with_one_child",marketing_campaign[[#This Row],[Family_size]]&gt;1,"Family_with_more_children")</f>
        <v>Family_with_one_child</v>
      </c>
      <c r="I1136">
        <v>72903</v>
      </c>
      <c r="J1136" t="str">
        <f>IF(marketing_campaign[[#This Row],[Income]]&gt;=Sheet21!B1186,"high_income","low_income")</f>
        <v>high_income</v>
      </c>
      <c r="K1136">
        <v>0</v>
      </c>
      <c r="L1136">
        <v>0</v>
      </c>
      <c r="M1136" s="1">
        <v>41576</v>
      </c>
      <c r="N1136">
        <v>74</v>
      </c>
      <c r="O1136" t="str" cm="1">
        <f t="array" ref="O1136">_xlfn.IFS(AND(marketing_campaign[[#This Row],[Recency]]&gt;=0,marketing_campaign[[#This Row],[Recency]]&lt;=14),"Early Recency",AND(marketing_campaign[[#This Row],[Recency]]&gt;=15,marketing_campaign[[#This Row],[Recency]]&lt;=31),"Mid-Recency",marketing_campaign[[#This Row],[Recency]]&gt;=32,"high Recency")</f>
        <v>high Recency</v>
      </c>
      <c r="P1136">
        <v>1067</v>
      </c>
      <c r="Q1136">
        <v>138</v>
      </c>
      <c r="R1136">
        <v>750</v>
      </c>
      <c r="S1136">
        <v>0</v>
      </c>
      <c r="T1136">
        <v>19</v>
      </c>
      <c r="U1136">
        <v>39</v>
      </c>
      <c r="V1136">
        <f>marketing_campaign[[#This Row],[MntGoldProds]]+marketing_campaign[[#This Row],[MntSweetProducts]]+marketing_campaign[[#This Row],[MntFishProducts]]+marketing_campaign[[#This Row],[MntMeatProducts]]+marketing_campaign[[#This Row],[MntFruits]]+marketing_campaign[[#This Row],[MntWines]]</f>
        <v>2013</v>
      </c>
      <c r="W1136">
        <v>1</v>
      </c>
      <c r="X1136">
        <v>7</v>
      </c>
      <c r="Y1136">
        <v>5</v>
      </c>
      <c r="Z1136">
        <v>8</v>
      </c>
      <c r="AA1136">
        <f t="shared" si="35"/>
        <v>21</v>
      </c>
      <c r="AB1136" t="str" cm="1">
        <f t="array" ref="AB1136">_xlfn.IFS(AND(AA1136&gt;=0,AA1136&lt;=15),"low purchase",AND(AA1136&gt;=16,AA1136&lt;=30),"mid purchase",AA1136&gt;=31,"high purchase")</f>
        <v>mid purchase</v>
      </c>
      <c r="AC1136">
        <v>4</v>
      </c>
      <c r="AD1136" t="str">
        <f>IF(marketing_campaign[[#This Row],[NumWebVisitsMonth]]&gt;=5.3,"higher_webvists","lower_webvisits")</f>
        <v>lower_webvisits</v>
      </c>
      <c r="AE1136">
        <v>0</v>
      </c>
      <c r="AF1136">
        <v>1</v>
      </c>
      <c r="AG1136">
        <v>1</v>
      </c>
      <c r="AH1136">
        <v>1</v>
      </c>
      <c r="AI1136">
        <v>0</v>
      </c>
      <c r="AJ1136">
        <v>0</v>
      </c>
      <c r="AK1136">
        <v>3</v>
      </c>
      <c r="AL1136">
        <v>11</v>
      </c>
      <c r="AM1136">
        <v>1</v>
      </c>
      <c r="AN1136">
        <f>marketing_campaign[[#This Row],[AcceptedCmp2]]+marketing_campaign[[#This Row],[AcceptedCmp1]]+marketing_campaign[[#This Row],[AcceptedCmp5]]+marketing_campaign[[#This Row],[AcceptedCmp4]]+marketing_campaign[[#This Row],[AcceptedCmp3]]+marketing_campaign[[#This Row],[Response]]</f>
        <v>4</v>
      </c>
      <c r="AO1136" t="str" cm="1">
        <f t="array" ref="AO113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4/5 campaign accepted</v>
      </c>
    </row>
    <row r="1137" spans="1:41" x14ac:dyDescent="0.35">
      <c r="A1137">
        <v>7613</v>
      </c>
      <c r="B1137">
        <v>1974</v>
      </c>
      <c r="C1137">
        <f t="shared" ca="1" si="34"/>
        <v>52</v>
      </c>
      <c r="D1137" t="str" cm="1">
        <f t="array" aca="1" ref="D113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37" t="s">
        <v>37</v>
      </c>
      <c r="F1137" t="s">
        <v>31</v>
      </c>
      <c r="G1137" cm="1">
        <f t="array" ref="G1137">_xlfn.IFS(marketing_campaign[[#This Row],[Marital_Status]]="Single",K1137+L1137+1,marketing_campaign[[#This Row],[Marital_Status]]="Together",K1137+L1137+2,marketing_campaign[[#This Row],[Marital_Status]]="Alone",K1137+L1137+1,marketing_campaign[[#This Row],[Marital_Status]]="Married",K1137+L1137+2,marketing_campaign[[#This Row],[Marital_Status]]="Divorced",K1137+L1137+1,marketing_campaign[[#This Row],[Marital_Status]]="YOLO",K1137+L1137+1,marketing_campaign[[#This Row],[Marital_Status]]="Absurd",K1137+L1137+1,marketing_campaign[[#This Row],[Marital_Status]]="Widow",K1137+L1137+1)</f>
        <v>3</v>
      </c>
      <c r="H1137" t="str" cm="1">
        <f t="array" ref="H1137">_xlfn.IFS(marketing_campaign[[#This Row],[Family_size]]=1,"Family_with_one_child",marketing_campaign[[#This Row],[Family_size]]&gt;1,"Family_with_more_children")</f>
        <v>Family_with_more_children</v>
      </c>
      <c r="I1137">
        <v>49669</v>
      </c>
      <c r="J1137" t="str">
        <f>IF(marketing_campaign[[#This Row],[Income]]&gt;=Sheet21!B1187,"high_income","low_income")</f>
        <v>high_income</v>
      </c>
      <c r="K1137">
        <v>1</v>
      </c>
      <c r="L1137">
        <v>0</v>
      </c>
      <c r="M1137" s="1">
        <v>41783</v>
      </c>
      <c r="N1137">
        <v>97</v>
      </c>
      <c r="O1137" t="str" cm="1">
        <f t="array" ref="O1137">_xlfn.IFS(AND(marketing_campaign[[#This Row],[Recency]]&gt;=0,marketing_campaign[[#This Row],[Recency]]&lt;=14),"Early Recency",AND(marketing_campaign[[#This Row],[Recency]]&gt;=15,marketing_campaign[[#This Row],[Recency]]&lt;=31),"Mid-Recency",marketing_campaign[[#This Row],[Recency]]&gt;=32,"high Recency")</f>
        <v>high Recency</v>
      </c>
      <c r="P1137">
        <v>166</v>
      </c>
      <c r="Q1137">
        <v>5</v>
      </c>
      <c r="R1137">
        <v>107</v>
      </c>
      <c r="S1137">
        <v>11</v>
      </c>
      <c r="T1137">
        <v>8</v>
      </c>
      <c r="U1137">
        <v>29</v>
      </c>
      <c r="V1137">
        <f>marketing_campaign[[#This Row],[MntGoldProds]]+marketing_campaign[[#This Row],[MntSweetProducts]]+marketing_campaign[[#This Row],[MntFishProducts]]+marketing_campaign[[#This Row],[MntMeatProducts]]+marketing_campaign[[#This Row],[MntFruits]]+marketing_campaign[[#This Row],[MntWines]]</f>
        <v>326</v>
      </c>
      <c r="W1137">
        <v>2</v>
      </c>
      <c r="X1137">
        <v>5</v>
      </c>
      <c r="Y1137">
        <v>1</v>
      </c>
      <c r="Z1137">
        <v>6</v>
      </c>
      <c r="AA1137">
        <f t="shared" si="35"/>
        <v>14</v>
      </c>
      <c r="AB1137" t="str" cm="1">
        <f t="array" ref="AB1137">_xlfn.IFS(AND(AA1137&gt;=0,AA1137&lt;=15),"low purchase",AND(AA1137&gt;=16,AA1137&lt;=30),"mid purchase",AA1137&gt;=31,"high purchase")</f>
        <v>low purchase</v>
      </c>
      <c r="AC1137">
        <v>6</v>
      </c>
      <c r="AD1137" t="str">
        <f>IF(marketing_campaign[[#This Row],[NumWebVisitsMonth]]&gt;=5.3,"higher_webvists","lower_webvisits")</f>
        <v>higher_webvists</v>
      </c>
      <c r="AE1137">
        <v>0</v>
      </c>
      <c r="AF1137">
        <v>0</v>
      </c>
      <c r="AG1137">
        <v>0</v>
      </c>
      <c r="AH1137">
        <v>0</v>
      </c>
      <c r="AI1137">
        <v>0</v>
      </c>
      <c r="AJ1137">
        <v>0</v>
      </c>
      <c r="AK1137">
        <v>3</v>
      </c>
      <c r="AL1137">
        <v>11</v>
      </c>
      <c r="AM1137">
        <v>0</v>
      </c>
      <c r="AN1137">
        <f>marketing_campaign[[#This Row],[AcceptedCmp2]]+marketing_campaign[[#This Row],[AcceptedCmp1]]+marketing_campaign[[#This Row],[AcceptedCmp5]]+marketing_campaign[[#This Row],[AcceptedCmp4]]+marketing_campaign[[#This Row],[AcceptedCmp3]]+marketing_campaign[[#This Row],[Response]]</f>
        <v>0</v>
      </c>
      <c r="AO1137" t="str" cm="1">
        <f t="array" ref="AO113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38" spans="1:41" x14ac:dyDescent="0.35">
      <c r="A1138">
        <v>10542</v>
      </c>
      <c r="B1138">
        <v>1968</v>
      </c>
      <c r="C1138">
        <f t="shared" ca="1" si="34"/>
        <v>58</v>
      </c>
      <c r="D1138" t="str" cm="1">
        <f t="array" aca="1" ref="D113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38" t="s">
        <v>32</v>
      </c>
      <c r="F1138" t="s">
        <v>33</v>
      </c>
      <c r="G1138" cm="1">
        <f t="array" ref="G1138">_xlfn.IFS(marketing_campaign[[#This Row],[Marital_Status]]="Single",K1138+L1138+1,marketing_campaign[[#This Row],[Marital_Status]]="Together",K1138+L1138+2,marketing_campaign[[#This Row],[Marital_Status]]="Alone",K1138+L1138+1,marketing_campaign[[#This Row],[Marital_Status]]="Married",K1138+L1138+2,marketing_campaign[[#This Row],[Marital_Status]]="Divorced",K1138+L1138+1,marketing_campaign[[#This Row],[Marital_Status]]="YOLO",K1138+L1138+1,marketing_campaign[[#This Row],[Marital_Status]]="Absurd",K1138+L1138+1,marketing_campaign[[#This Row],[Marital_Status]]="Widow",K1138+L1138+1)</f>
        <v>4</v>
      </c>
      <c r="H1138" t="str" cm="1">
        <f t="array" ref="H1138">_xlfn.IFS(marketing_campaign[[#This Row],[Family_size]]=1,"Family_with_one_child",marketing_campaign[[#This Row],[Family_size]]&gt;1,"Family_with_more_children")</f>
        <v>Family_with_more_children</v>
      </c>
      <c r="I1138">
        <v>36778</v>
      </c>
      <c r="J1138" t="str">
        <f>IF(marketing_campaign[[#This Row],[Income]]&gt;=Sheet21!B1188,"high_income","low_income")</f>
        <v>high_income</v>
      </c>
      <c r="K1138">
        <v>1</v>
      </c>
      <c r="L1138">
        <v>1</v>
      </c>
      <c r="M1138" s="1">
        <v>41126</v>
      </c>
      <c r="N1138">
        <v>63</v>
      </c>
      <c r="O1138" t="str" cm="1">
        <f t="array" ref="O1138">_xlfn.IFS(AND(marketing_campaign[[#This Row],[Recency]]&gt;=0,marketing_campaign[[#This Row],[Recency]]&lt;=14),"Early Recency",AND(marketing_campaign[[#This Row],[Recency]]&gt;=15,marketing_campaign[[#This Row],[Recency]]&lt;=31),"Mid-Recency",marketing_campaign[[#This Row],[Recency]]&gt;=32,"high Recency")</f>
        <v>high Recency</v>
      </c>
      <c r="P1138">
        <v>29</v>
      </c>
      <c r="Q1138">
        <v>4</v>
      </c>
      <c r="R1138">
        <v>34</v>
      </c>
      <c r="S1138">
        <v>2</v>
      </c>
      <c r="T1138">
        <v>4</v>
      </c>
      <c r="U1138">
        <v>4</v>
      </c>
      <c r="V1138">
        <f>marketing_campaign[[#This Row],[MntGoldProds]]+marketing_campaign[[#This Row],[MntSweetProducts]]+marketing_campaign[[#This Row],[MntFishProducts]]+marketing_campaign[[#This Row],[MntMeatProducts]]+marketing_campaign[[#This Row],[MntFruits]]+marketing_campaign[[#This Row],[MntWines]]</f>
        <v>77</v>
      </c>
      <c r="W1138">
        <v>3</v>
      </c>
      <c r="X1138">
        <v>3</v>
      </c>
      <c r="Y1138">
        <v>0</v>
      </c>
      <c r="Z1138">
        <v>3</v>
      </c>
      <c r="AA1138">
        <f t="shared" si="35"/>
        <v>9</v>
      </c>
      <c r="AB1138" t="str" cm="1">
        <f t="array" ref="AB1138">_xlfn.IFS(AND(AA1138&gt;=0,AA1138&lt;=15),"low purchase",AND(AA1138&gt;=16,AA1138&lt;=30),"mid purchase",AA1138&gt;=31,"high purchase")</f>
        <v>low purchase</v>
      </c>
      <c r="AC1138">
        <v>9</v>
      </c>
      <c r="AD1138" t="str">
        <f>IF(marketing_campaign[[#This Row],[NumWebVisitsMonth]]&gt;=5.3,"higher_webvists","lower_webvisits")</f>
        <v>higher_webvists</v>
      </c>
      <c r="AE1138">
        <v>0</v>
      </c>
      <c r="AF1138">
        <v>0</v>
      </c>
      <c r="AG1138">
        <v>0</v>
      </c>
      <c r="AH1138">
        <v>0</v>
      </c>
      <c r="AI1138">
        <v>0</v>
      </c>
      <c r="AJ1138">
        <v>0</v>
      </c>
      <c r="AK1138">
        <v>3</v>
      </c>
      <c r="AL1138">
        <v>11</v>
      </c>
      <c r="AM1138">
        <v>0</v>
      </c>
      <c r="AN1138">
        <f>marketing_campaign[[#This Row],[AcceptedCmp2]]+marketing_campaign[[#This Row],[AcceptedCmp1]]+marketing_campaign[[#This Row],[AcceptedCmp5]]+marketing_campaign[[#This Row],[AcceptedCmp4]]+marketing_campaign[[#This Row],[AcceptedCmp3]]+marketing_campaign[[#This Row],[Response]]</f>
        <v>0</v>
      </c>
      <c r="AO1138" t="str" cm="1">
        <f t="array" ref="AO113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39" spans="1:41" x14ac:dyDescent="0.35">
      <c r="A1139">
        <v>8015</v>
      </c>
      <c r="B1139">
        <v>1962</v>
      </c>
      <c r="C1139">
        <f t="shared" ca="1" si="34"/>
        <v>64</v>
      </c>
      <c r="D1139" t="str" cm="1">
        <f t="array" aca="1" ref="D113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39" t="s">
        <v>32</v>
      </c>
      <c r="F1139" t="s">
        <v>35</v>
      </c>
      <c r="G1139" cm="1">
        <f t="array" ref="G1139">_xlfn.IFS(marketing_campaign[[#This Row],[Marital_Status]]="Single",K1139+L1139+1,marketing_campaign[[#This Row],[Marital_Status]]="Together",K1139+L1139+2,marketing_campaign[[#This Row],[Marital_Status]]="Alone",K1139+L1139+1,marketing_campaign[[#This Row],[Marital_Status]]="Married",K1139+L1139+2,marketing_campaign[[#This Row],[Marital_Status]]="Divorced",K1139+L1139+1,marketing_campaign[[#This Row],[Marital_Status]]="YOLO",K1139+L1139+1,marketing_campaign[[#This Row],[Marital_Status]]="Absurd",K1139+L1139+1,marketing_campaign[[#This Row],[Marital_Status]]="Widow",K1139+L1139+1)</f>
        <v>1</v>
      </c>
      <c r="H1139" t="str" cm="1">
        <f t="array" ref="H1139">_xlfn.IFS(marketing_campaign[[#This Row],[Family_size]]=1,"Family_with_one_child",marketing_campaign[[#This Row],[Family_size]]&gt;1,"Family_with_more_children")</f>
        <v>Family_with_one_child</v>
      </c>
      <c r="I1139">
        <v>85696</v>
      </c>
      <c r="J1139" t="str">
        <f>IF(marketing_campaign[[#This Row],[Income]]&gt;=Sheet21!B1189,"high_income","low_income")</f>
        <v>high_income</v>
      </c>
      <c r="K1139">
        <v>0</v>
      </c>
      <c r="L1139">
        <v>0</v>
      </c>
      <c r="M1139" s="1">
        <v>41397</v>
      </c>
      <c r="N1139">
        <v>88</v>
      </c>
      <c r="O1139" t="str" cm="1">
        <f t="array" ref="O1139">_xlfn.IFS(AND(marketing_campaign[[#This Row],[Recency]]&gt;=0,marketing_campaign[[#This Row],[Recency]]&lt;=14),"Early Recency",AND(marketing_campaign[[#This Row],[Recency]]&gt;=15,marketing_campaign[[#This Row],[Recency]]&lt;=31),"Mid-Recency",marketing_campaign[[#This Row],[Recency]]&gt;=32,"high Recency")</f>
        <v>high Recency</v>
      </c>
      <c r="P1139">
        <v>714</v>
      </c>
      <c r="Q1139">
        <v>76</v>
      </c>
      <c r="R1139">
        <v>395</v>
      </c>
      <c r="S1139">
        <v>116</v>
      </c>
      <c r="T1139">
        <v>0</v>
      </c>
      <c r="U1139">
        <v>12</v>
      </c>
      <c r="V1139">
        <f>marketing_campaign[[#This Row],[MntGoldProds]]+marketing_campaign[[#This Row],[MntSweetProducts]]+marketing_campaign[[#This Row],[MntFishProducts]]+marketing_campaign[[#This Row],[MntMeatProducts]]+marketing_campaign[[#This Row],[MntFruits]]+marketing_campaign[[#This Row],[MntWines]]</f>
        <v>1313</v>
      </c>
      <c r="W1139">
        <v>1</v>
      </c>
      <c r="X1139">
        <v>4</v>
      </c>
      <c r="Y1139">
        <v>6</v>
      </c>
      <c r="Z1139">
        <v>9</v>
      </c>
      <c r="AA1139">
        <f t="shared" si="35"/>
        <v>20</v>
      </c>
      <c r="AB1139" t="str" cm="1">
        <f t="array" ref="AB1139">_xlfn.IFS(AND(AA1139&gt;=0,AA1139&lt;=15),"low purchase",AND(AA1139&gt;=16,AA1139&lt;=30),"mid purchase",AA1139&gt;=31,"high purchase")</f>
        <v>mid purchase</v>
      </c>
      <c r="AC1139">
        <v>1</v>
      </c>
      <c r="AD1139" t="str">
        <f>IF(marketing_campaign[[#This Row],[NumWebVisitsMonth]]&gt;=5.3,"higher_webvists","lower_webvisits")</f>
        <v>lower_webvisits</v>
      </c>
      <c r="AE1139">
        <v>0</v>
      </c>
      <c r="AF1139">
        <v>0</v>
      </c>
      <c r="AG1139">
        <v>0</v>
      </c>
      <c r="AH1139">
        <v>0</v>
      </c>
      <c r="AI1139">
        <v>0</v>
      </c>
      <c r="AJ1139">
        <v>0</v>
      </c>
      <c r="AK1139">
        <v>3</v>
      </c>
      <c r="AL1139">
        <v>11</v>
      </c>
      <c r="AM1139">
        <v>1</v>
      </c>
      <c r="AN1139">
        <f>marketing_campaign[[#This Row],[AcceptedCmp2]]+marketing_campaign[[#This Row],[AcceptedCmp1]]+marketing_campaign[[#This Row],[AcceptedCmp5]]+marketing_campaign[[#This Row],[AcceptedCmp4]]+marketing_campaign[[#This Row],[AcceptedCmp3]]+marketing_campaign[[#This Row],[Response]]</f>
        <v>1</v>
      </c>
      <c r="AO1139" t="str" cm="1">
        <f t="array" ref="AO113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140" spans="1:41" x14ac:dyDescent="0.35">
      <c r="A1140">
        <v>10617</v>
      </c>
      <c r="B1140">
        <v>1989</v>
      </c>
      <c r="C1140">
        <f t="shared" ca="1" si="34"/>
        <v>37</v>
      </c>
      <c r="D1140" t="str" cm="1">
        <f t="array" aca="1" ref="D114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140" t="s">
        <v>34</v>
      </c>
      <c r="F1140" t="s">
        <v>35</v>
      </c>
      <c r="G1140" cm="1">
        <f t="array" ref="G1140">_xlfn.IFS(marketing_campaign[[#This Row],[Marital_Status]]="Single",K1140+L1140+1,marketing_campaign[[#This Row],[Marital_Status]]="Together",K1140+L1140+2,marketing_campaign[[#This Row],[Marital_Status]]="Alone",K1140+L1140+1,marketing_campaign[[#This Row],[Marital_Status]]="Married",K1140+L1140+2,marketing_campaign[[#This Row],[Marital_Status]]="Divorced",K1140+L1140+1,marketing_campaign[[#This Row],[Marital_Status]]="YOLO",K1140+L1140+1,marketing_campaign[[#This Row],[Marital_Status]]="Absurd",K1140+L1140+1,marketing_campaign[[#This Row],[Marital_Status]]="Widow",K1140+L1140+1)</f>
        <v>1</v>
      </c>
      <c r="H1140" t="str" cm="1">
        <f t="array" ref="H1140">_xlfn.IFS(marketing_campaign[[#This Row],[Family_size]]=1,"Family_with_one_child",marketing_campaign[[#This Row],[Family_size]]&gt;1,"Family_with_more_children")</f>
        <v>Family_with_one_child</v>
      </c>
      <c r="I1140">
        <v>10979</v>
      </c>
      <c r="J1140" t="str">
        <f>IF(marketing_campaign[[#This Row],[Income]]&gt;=Sheet21!B1190,"high_income","low_income")</f>
        <v>high_income</v>
      </c>
      <c r="K1140">
        <v>0</v>
      </c>
      <c r="L1140">
        <v>0</v>
      </c>
      <c r="M1140" s="1">
        <v>41781</v>
      </c>
      <c r="N1140">
        <v>34</v>
      </c>
      <c r="O1140" t="str" cm="1">
        <f t="array" ref="O1140">_xlfn.IFS(AND(marketing_campaign[[#This Row],[Recency]]&gt;=0,marketing_campaign[[#This Row],[Recency]]&lt;=14),"Early Recency",AND(marketing_campaign[[#This Row],[Recency]]&gt;=15,marketing_campaign[[#This Row],[Recency]]&lt;=31),"Mid-Recency",marketing_campaign[[#This Row],[Recency]]&gt;=32,"high Recency")</f>
        <v>high Recency</v>
      </c>
      <c r="P1140">
        <v>8</v>
      </c>
      <c r="Q1140">
        <v>4</v>
      </c>
      <c r="R1140">
        <v>10</v>
      </c>
      <c r="S1140">
        <v>2</v>
      </c>
      <c r="T1140">
        <v>2</v>
      </c>
      <c r="U1140">
        <v>4</v>
      </c>
      <c r="V1140">
        <f>marketing_campaign[[#This Row],[MntGoldProds]]+marketing_campaign[[#This Row],[MntSweetProducts]]+marketing_campaign[[#This Row],[MntFishProducts]]+marketing_campaign[[#This Row],[MntMeatProducts]]+marketing_campaign[[#This Row],[MntFruits]]+marketing_campaign[[#This Row],[MntWines]]</f>
        <v>30</v>
      </c>
      <c r="W1140">
        <v>2</v>
      </c>
      <c r="X1140">
        <v>3</v>
      </c>
      <c r="Y1140">
        <v>0</v>
      </c>
      <c r="Z1140">
        <v>3</v>
      </c>
      <c r="AA1140">
        <f t="shared" si="35"/>
        <v>8</v>
      </c>
      <c r="AB1140" t="str" cm="1">
        <f t="array" ref="AB1140">_xlfn.IFS(AND(AA1140&gt;=0,AA1140&lt;=15),"low purchase",AND(AA1140&gt;=16,AA1140&lt;=30),"mid purchase",AA1140&gt;=31,"high purchase")</f>
        <v>low purchase</v>
      </c>
      <c r="AC1140">
        <v>5</v>
      </c>
      <c r="AD1140" t="str">
        <f>IF(marketing_campaign[[#This Row],[NumWebVisitsMonth]]&gt;=5.3,"higher_webvists","lower_webvisits")</f>
        <v>lower_webvisits</v>
      </c>
      <c r="AE1140">
        <v>0</v>
      </c>
      <c r="AF1140">
        <v>0</v>
      </c>
      <c r="AG1140">
        <v>0</v>
      </c>
      <c r="AH1140">
        <v>0</v>
      </c>
      <c r="AI1140">
        <v>0</v>
      </c>
      <c r="AJ1140">
        <v>0</v>
      </c>
      <c r="AK1140">
        <v>3</v>
      </c>
      <c r="AL1140">
        <v>11</v>
      </c>
      <c r="AM1140">
        <v>0</v>
      </c>
      <c r="AN1140">
        <f>marketing_campaign[[#This Row],[AcceptedCmp2]]+marketing_campaign[[#This Row],[AcceptedCmp1]]+marketing_campaign[[#This Row],[AcceptedCmp5]]+marketing_campaign[[#This Row],[AcceptedCmp4]]+marketing_campaign[[#This Row],[AcceptedCmp3]]+marketing_campaign[[#This Row],[Response]]</f>
        <v>0</v>
      </c>
      <c r="AO1140" t="str" cm="1">
        <f t="array" ref="AO114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41" spans="1:41" x14ac:dyDescent="0.35">
      <c r="A1141">
        <v>11166</v>
      </c>
      <c r="B1141">
        <v>1961</v>
      </c>
      <c r="C1141">
        <f t="shared" ca="1" si="34"/>
        <v>65</v>
      </c>
      <c r="D1141" t="str" cm="1">
        <f t="array" aca="1" ref="D114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41" t="s">
        <v>29</v>
      </c>
      <c r="F1141" t="s">
        <v>33</v>
      </c>
      <c r="G1141" cm="1">
        <f t="array" ref="G1141">_xlfn.IFS(marketing_campaign[[#This Row],[Marital_Status]]="Single",K1141+L1141+1,marketing_campaign[[#This Row],[Marital_Status]]="Together",K1141+L1141+2,marketing_campaign[[#This Row],[Marital_Status]]="Alone",K1141+L1141+1,marketing_campaign[[#This Row],[Marital_Status]]="Married",K1141+L1141+2,marketing_campaign[[#This Row],[Marital_Status]]="Divorced",K1141+L1141+1,marketing_campaign[[#This Row],[Marital_Status]]="YOLO",K1141+L1141+1,marketing_campaign[[#This Row],[Marital_Status]]="Absurd",K1141+L1141+1,marketing_campaign[[#This Row],[Marital_Status]]="Widow",K1141+L1141+1)</f>
        <v>3</v>
      </c>
      <c r="H1141" t="str" cm="1">
        <f t="array" ref="H1141">_xlfn.IFS(marketing_campaign[[#This Row],[Family_size]]=1,"Family_with_one_child",marketing_campaign[[#This Row],[Family_size]]&gt;1,"Family_with_more_children")</f>
        <v>Family_with_more_children</v>
      </c>
      <c r="I1141">
        <v>49678</v>
      </c>
      <c r="J1141" t="str">
        <f>IF(marketing_campaign[[#This Row],[Income]]&gt;=Sheet21!B1191,"high_income","low_income")</f>
        <v>high_income</v>
      </c>
      <c r="K1141">
        <v>0</v>
      </c>
      <c r="L1141">
        <v>1</v>
      </c>
      <c r="M1141" s="1">
        <v>41307</v>
      </c>
      <c r="N1141">
        <v>81</v>
      </c>
      <c r="O1141" t="str" cm="1">
        <f t="array" ref="O1141">_xlfn.IFS(AND(marketing_campaign[[#This Row],[Recency]]&gt;=0,marketing_campaign[[#This Row],[Recency]]&lt;=14),"Early Recency",AND(marketing_campaign[[#This Row],[Recency]]&gt;=15,marketing_campaign[[#This Row],[Recency]]&lt;=31),"Mid-Recency",marketing_campaign[[#This Row],[Recency]]&gt;=32,"high Recency")</f>
        <v>high Recency</v>
      </c>
      <c r="P1141">
        <v>229</v>
      </c>
      <c r="Q1141">
        <v>5</v>
      </c>
      <c r="R1141">
        <v>56</v>
      </c>
      <c r="S1141">
        <v>3</v>
      </c>
      <c r="T1141">
        <v>2</v>
      </c>
      <c r="U1141">
        <v>20</v>
      </c>
      <c r="V1141">
        <f>marketing_campaign[[#This Row],[MntGoldProds]]+marketing_campaign[[#This Row],[MntSweetProducts]]+marketing_campaign[[#This Row],[MntFishProducts]]+marketing_campaign[[#This Row],[MntMeatProducts]]+marketing_campaign[[#This Row],[MntFruits]]+marketing_campaign[[#This Row],[MntWines]]</f>
        <v>315</v>
      </c>
      <c r="W1141">
        <v>2</v>
      </c>
      <c r="X1141">
        <v>6</v>
      </c>
      <c r="Y1141">
        <v>2</v>
      </c>
      <c r="Z1141">
        <v>4</v>
      </c>
      <c r="AA1141">
        <f t="shared" si="35"/>
        <v>14</v>
      </c>
      <c r="AB1141" t="str" cm="1">
        <f t="array" ref="AB1141">_xlfn.IFS(AND(AA1141&gt;=0,AA1141&lt;=15),"low purchase",AND(AA1141&gt;=16,AA1141&lt;=30),"mid purchase",AA1141&gt;=31,"high purchase")</f>
        <v>low purchase</v>
      </c>
      <c r="AC1141">
        <v>7</v>
      </c>
      <c r="AD1141" t="str">
        <f>IF(marketing_campaign[[#This Row],[NumWebVisitsMonth]]&gt;=5.3,"higher_webvists","lower_webvisits")</f>
        <v>higher_webvists</v>
      </c>
      <c r="AE1141">
        <v>0</v>
      </c>
      <c r="AF1141">
        <v>0</v>
      </c>
      <c r="AG1141">
        <v>0</v>
      </c>
      <c r="AH1141">
        <v>0</v>
      </c>
      <c r="AI1141">
        <v>0</v>
      </c>
      <c r="AJ1141">
        <v>0</v>
      </c>
      <c r="AK1141">
        <v>3</v>
      </c>
      <c r="AL1141">
        <v>11</v>
      </c>
      <c r="AM1141">
        <v>0</v>
      </c>
      <c r="AN1141">
        <f>marketing_campaign[[#This Row],[AcceptedCmp2]]+marketing_campaign[[#This Row],[AcceptedCmp1]]+marketing_campaign[[#This Row],[AcceptedCmp5]]+marketing_campaign[[#This Row],[AcceptedCmp4]]+marketing_campaign[[#This Row],[AcceptedCmp3]]+marketing_campaign[[#This Row],[Response]]</f>
        <v>0</v>
      </c>
      <c r="AO1141" t="str" cm="1">
        <f t="array" ref="AO114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42" spans="1:41" x14ac:dyDescent="0.35">
      <c r="A1142">
        <v>849</v>
      </c>
      <c r="B1142">
        <v>1953</v>
      </c>
      <c r="C1142">
        <f t="shared" ca="1" si="34"/>
        <v>73</v>
      </c>
      <c r="D1142" t="str" cm="1">
        <f t="array" aca="1" ref="D114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42" t="s">
        <v>34</v>
      </c>
      <c r="F1142" t="s">
        <v>31</v>
      </c>
      <c r="G1142" cm="1">
        <f t="array" ref="G1142">_xlfn.IFS(marketing_campaign[[#This Row],[Marital_Status]]="Single",K1142+L1142+1,marketing_campaign[[#This Row],[Marital_Status]]="Together",K1142+L1142+2,marketing_campaign[[#This Row],[Marital_Status]]="Alone",K1142+L1142+1,marketing_campaign[[#This Row],[Marital_Status]]="Married",K1142+L1142+2,marketing_campaign[[#This Row],[Marital_Status]]="Divorced",K1142+L1142+1,marketing_campaign[[#This Row],[Marital_Status]]="YOLO",K1142+L1142+1,marketing_campaign[[#This Row],[Marital_Status]]="Absurd",K1142+L1142+1,marketing_campaign[[#This Row],[Marital_Status]]="Widow",K1142+L1142+1)</f>
        <v>3</v>
      </c>
      <c r="H1142" t="str" cm="1">
        <f t="array" ref="H1142">_xlfn.IFS(marketing_campaign[[#This Row],[Family_size]]=1,"Family_with_one_child",marketing_campaign[[#This Row],[Family_size]]&gt;1,"Family_with_more_children")</f>
        <v>Family_with_more_children</v>
      </c>
      <c r="I1142">
        <v>56129</v>
      </c>
      <c r="J1142" t="str">
        <f>IF(marketing_campaign[[#This Row],[Income]]&gt;=Sheet21!B1192,"high_income","low_income")</f>
        <v>high_income</v>
      </c>
      <c r="K1142">
        <v>0</v>
      </c>
      <c r="L1142">
        <v>1</v>
      </c>
      <c r="M1142" s="1">
        <v>41445</v>
      </c>
      <c r="N1142">
        <v>65</v>
      </c>
      <c r="O1142" t="str" cm="1">
        <f t="array" ref="O1142">_xlfn.IFS(AND(marketing_campaign[[#This Row],[Recency]]&gt;=0,marketing_campaign[[#This Row],[Recency]]&lt;=14),"Early Recency",AND(marketing_campaign[[#This Row],[Recency]]&gt;=15,marketing_campaign[[#This Row],[Recency]]&lt;=31),"Mid-Recency",marketing_campaign[[#This Row],[Recency]]&gt;=32,"high Recency")</f>
        <v>high Recency</v>
      </c>
      <c r="P1142">
        <v>320</v>
      </c>
      <c r="Q1142">
        <v>48</v>
      </c>
      <c r="R1142">
        <v>133</v>
      </c>
      <c r="S1142">
        <v>39</v>
      </c>
      <c r="T1142">
        <v>72</v>
      </c>
      <c r="U1142">
        <v>48</v>
      </c>
      <c r="V1142">
        <f>marketing_campaign[[#This Row],[MntGoldProds]]+marketing_campaign[[#This Row],[MntSweetProducts]]+marketing_campaign[[#This Row],[MntFishProducts]]+marketing_campaign[[#This Row],[MntMeatProducts]]+marketing_campaign[[#This Row],[MntFruits]]+marketing_campaign[[#This Row],[MntWines]]</f>
        <v>660</v>
      </c>
      <c r="W1142">
        <v>4</v>
      </c>
      <c r="X1142">
        <v>6</v>
      </c>
      <c r="Y1142">
        <v>2</v>
      </c>
      <c r="Z1142">
        <v>10</v>
      </c>
      <c r="AA1142">
        <f t="shared" si="35"/>
        <v>22</v>
      </c>
      <c r="AB1142" t="str" cm="1">
        <f t="array" ref="AB1142">_xlfn.IFS(AND(AA1142&gt;=0,AA1142&lt;=15),"low purchase",AND(AA1142&gt;=16,AA1142&lt;=30),"mid purchase",AA1142&gt;=31,"high purchase")</f>
        <v>mid purchase</v>
      </c>
      <c r="AC1142">
        <v>4</v>
      </c>
      <c r="AD1142" t="str">
        <f>IF(marketing_campaign[[#This Row],[NumWebVisitsMonth]]&gt;=5.3,"higher_webvists","lower_webvisits")</f>
        <v>lower_webvisits</v>
      </c>
      <c r="AE1142">
        <v>0</v>
      </c>
      <c r="AF1142">
        <v>0</v>
      </c>
      <c r="AG1142">
        <v>0</v>
      </c>
      <c r="AH1142">
        <v>0</v>
      </c>
      <c r="AI1142">
        <v>0</v>
      </c>
      <c r="AJ1142">
        <v>0</v>
      </c>
      <c r="AK1142">
        <v>3</v>
      </c>
      <c r="AL1142">
        <v>11</v>
      </c>
      <c r="AM1142">
        <v>0</v>
      </c>
      <c r="AN1142">
        <f>marketing_campaign[[#This Row],[AcceptedCmp2]]+marketing_campaign[[#This Row],[AcceptedCmp1]]+marketing_campaign[[#This Row],[AcceptedCmp5]]+marketing_campaign[[#This Row],[AcceptedCmp4]]+marketing_campaign[[#This Row],[AcceptedCmp3]]+marketing_campaign[[#This Row],[Response]]</f>
        <v>0</v>
      </c>
      <c r="AO1142" t="str" cm="1">
        <f t="array" ref="AO114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43" spans="1:41" x14ac:dyDescent="0.35">
      <c r="A1143">
        <v>523</v>
      </c>
      <c r="B1143">
        <v>1989</v>
      </c>
      <c r="C1143">
        <f t="shared" ca="1" si="34"/>
        <v>37</v>
      </c>
      <c r="D1143" t="str" cm="1">
        <f t="array" aca="1" ref="D114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143" t="s">
        <v>29</v>
      </c>
      <c r="F1143" t="s">
        <v>33</v>
      </c>
      <c r="G1143" cm="1">
        <f t="array" ref="G1143">_xlfn.IFS(marketing_campaign[[#This Row],[Marital_Status]]="Single",K1143+L1143+1,marketing_campaign[[#This Row],[Marital_Status]]="Together",K1143+L1143+2,marketing_campaign[[#This Row],[Marital_Status]]="Alone",K1143+L1143+1,marketing_campaign[[#This Row],[Marital_Status]]="Married",K1143+L1143+2,marketing_campaign[[#This Row],[Marital_Status]]="Divorced",K1143+L1143+1,marketing_campaign[[#This Row],[Marital_Status]]="YOLO",K1143+L1143+1,marketing_campaign[[#This Row],[Marital_Status]]="Absurd",K1143+L1143+1,marketing_campaign[[#This Row],[Marital_Status]]="Widow",K1143+L1143+1)</f>
        <v>3</v>
      </c>
      <c r="H1143" t="str" cm="1">
        <f t="array" ref="H1143">_xlfn.IFS(marketing_campaign[[#This Row],[Family_size]]=1,"Family_with_one_child",marketing_campaign[[#This Row],[Family_size]]&gt;1,"Family_with_more_children")</f>
        <v>Family_with_more_children</v>
      </c>
      <c r="I1143">
        <v>37155</v>
      </c>
      <c r="J1143" t="str">
        <f>IF(marketing_campaign[[#This Row],[Income]]&gt;=Sheet21!B1193,"high_income","low_income")</f>
        <v>high_income</v>
      </c>
      <c r="K1143">
        <v>1</v>
      </c>
      <c r="L1143">
        <v>0</v>
      </c>
      <c r="M1143" s="1">
        <v>41305</v>
      </c>
      <c r="N1143">
        <v>51</v>
      </c>
      <c r="O1143" t="str" cm="1">
        <f t="array" ref="O1143">_xlfn.IFS(AND(marketing_campaign[[#This Row],[Recency]]&gt;=0,marketing_campaign[[#This Row],[Recency]]&lt;=14),"Early Recency",AND(marketing_campaign[[#This Row],[Recency]]&gt;=15,marketing_campaign[[#This Row],[Recency]]&lt;=31),"Mid-Recency",marketing_campaign[[#This Row],[Recency]]&gt;=32,"high Recency")</f>
        <v>high Recency</v>
      </c>
      <c r="P1143">
        <v>23</v>
      </c>
      <c r="Q1143">
        <v>0</v>
      </c>
      <c r="R1143">
        <v>26</v>
      </c>
      <c r="S1143">
        <v>7</v>
      </c>
      <c r="T1143">
        <v>15</v>
      </c>
      <c r="U1143">
        <v>3</v>
      </c>
      <c r="V1143">
        <f>marketing_campaign[[#This Row],[MntGoldProds]]+marketing_campaign[[#This Row],[MntSweetProducts]]+marketing_campaign[[#This Row],[MntFishProducts]]+marketing_campaign[[#This Row],[MntMeatProducts]]+marketing_campaign[[#This Row],[MntFruits]]+marketing_campaign[[#This Row],[MntWines]]</f>
        <v>74</v>
      </c>
      <c r="W1143">
        <v>1</v>
      </c>
      <c r="X1143">
        <v>2</v>
      </c>
      <c r="Y1143">
        <v>0</v>
      </c>
      <c r="Z1143">
        <v>4</v>
      </c>
      <c r="AA1143">
        <f t="shared" si="35"/>
        <v>7</v>
      </c>
      <c r="AB1143" t="str" cm="1">
        <f t="array" ref="AB1143">_xlfn.IFS(AND(AA1143&gt;=0,AA1143&lt;=15),"low purchase",AND(AA1143&gt;=16,AA1143&lt;=30),"mid purchase",AA1143&gt;=31,"high purchase")</f>
        <v>low purchase</v>
      </c>
      <c r="AC1143">
        <v>5</v>
      </c>
      <c r="AD1143" t="str">
        <f>IF(marketing_campaign[[#This Row],[NumWebVisitsMonth]]&gt;=5.3,"higher_webvists","lower_webvisits")</f>
        <v>lower_webvisits</v>
      </c>
      <c r="AE1143">
        <v>0</v>
      </c>
      <c r="AF1143">
        <v>0</v>
      </c>
      <c r="AG1143">
        <v>0</v>
      </c>
      <c r="AH1143">
        <v>0</v>
      </c>
      <c r="AI1143">
        <v>0</v>
      </c>
      <c r="AJ1143">
        <v>0</v>
      </c>
      <c r="AK1143">
        <v>3</v>
      </c>
      <c r="AL1143">
        <v>11</v>
      </c>
      <c r="AM1143">
        <v>0</v>
      </c>
      <c r="AN1143">
        <f>marketing_campaign[[#This Row],[AcceptedCmp2]]+marketing_campaign[[#This Row],[AcceptedCmp1]]+marketing_campaign[[#This Row],[AcceptedCmp5]]+marketing_campaign[[#This Row],[AcceptedCmp4]]+marketing_campaign[[#This Row],[AcceptedCmp3]]+marketing_campaign[[#This Row],[Response]]</f>
        <v>0</v>
      </c>
      <c r="AO1143" t="str" cm="1">
        <f t="array" ref="AO114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44" spans="1:41" x14ac:dyDescent="0.35">
      <c r="A1144">
        <v>4066</v>
      </c>
      <c r="B1144">
        <v>1978</v>
      </c>
      <c r="C1144">
        <f t="shared" ca="1" si="34"/>
        <v>48</v>
      </c>
      <c r="D1144" t="str" cm="1">
        <f t="array" aca="1" ref="D114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44" t="s">
        <v>37</v>
      </c>
      <c r="F1144" t="s">
        <v>35</v>
      </c>
      <c r="G1144" cm="1">
        <f t="array" ref="G1144">_xlfn.IFS(marketing_campaign[[#This Row],[Marital_Status]]="Single",K1144+L1144+1,marketing_campaign[[#This Row],[Marital_Status]]="Together",K1144+L1144+2,marketing_campaign[[#This Row],[Marital_Status]]="Alone",K1144+L1144+1,marketing_campaign[[#This Row],[Marital_Status]]="Married",K1144+L1144+2,marketing_campaign[[#This Row],[Marital_Status]]="Divorced",K1144+L1144+1,marketing_campaign[[#This Row],[Marital_Status]]="YOLO",K1144+L1144+1,marketing_campaign[[#This Row],[Marital_Status]]="Absurd",K1144+L1144+1,marketing_campaign[[#This Row],[Marital_Status]]="Widow",K1144+L1144+1)</f>
        <v>2</v>
      </c>
      <c r="H1144" t="str" cm="1">
        <f t="array" ref="H1144">_xlfn.IFS(marketing_campaign[[#This Row],[Family_size]]=1,"Family_with_one_child",marketing_campaign[[#This Row],[Family_size]]&gt;1,"Family_with_more_children")</f>
        <v>Family_with_more_children</v>
      </c>
      <c r="I1144">
        <v>21282</v>
      </c>
      <c r="J1144" t="str">
        <f>IF(marketing_campaign[[#This Row],[Income]]&gt;=Sheet21!B1194,"high_income","low_income")</f>
        <v>high_income</v>
      </c>
      <c r="K1144">
        <v>1</v>
      </c>
      <c r="L1144">
        <v>0</v>
      </c>
      <c r="M1144" s="1">
        <v>41770</v>
      </c>
      <c r="N1144">
        <v>76</v>
      </c>
      <c r="O1144" t="str" cm="1">
        <f t="array" ref="O1144">_xlfn.IFS(AND(marketing_campaign[[#This Row],[Recency]]&gt;=0,marketing_campaign[[#This Row],[Recency]]&lt;=14),"Early Recency",AND(marketing_campaign[[#This Row],[Recency]]&gt;=15,marketing_campaign[[#This Row],[Recency]]&lt;=31),"Mid-Recency",marketing_campaign[[#This Row],[Recency]]&gt;=32,"high Recency")</f>
        <v>high Recency</v>
      </c>
      <c r="P1144">
        <v>1</v>
      </c>
      <c r="Q1144">
        <v>5</v>
      </c>
      <c r="R1144">
        <v>8</v>
      </c>
      <c r="S1144">
        <v>4</v>
      </c>
      <c r="T1144">
        <v>8</v>
      </c>
      <c r="U1144">
        <v>20</v>
      </c>
      <c r="V1144">
        <f>marketing_campaign[[#This Row],[MntGoldProds]]+marketing_campaign[[#This Row],[MntSweetProducts]]+marketing_campaign[[#This Row],[MntFishProducts]]+marketing_campaign[[#This Row],[MntMeatProducts]]+marketing_campaign[[#This Row],[MntFruits]]+marketing_campaign[[#This Row],[MntWines]]</f>
        <v>46</v>
      </c>
      <c r="W1144">
        <v>2</v>
      </c>
      <c r="X1144">
        <v>2</v>
      </c>
      <c r="Y1144">
        <v>1</v>
      </c>
      <c r="Z1144">
        <v>2</v>
      </c>
      <c r="AA1144">
        <f t="shared" si="35"/>
        <v>7</v>
      </c>
      <c r="AB1144" t="str" cm="1">
        <f t="array" ref="AB1144">_xlfn.IFS(AND(AA1144&gt;=0,AA1144&lt;=15),"low purchase",AND(AA1144&gt;=16,AA1144&lt;=30),"mid purchase",AA1144&gt;=31,"high purchase")</f>
        <v>low purchase</v>
      </c>
      <c r="AC1144">
        <v>6</v>
      </c>
      <c r="AD1144" t="str">
        <f>IF(marketing_campaign[[#This Row],[NumWebVisitsMonth]]&gt;=5.3,"higher_webvists","lower_webvisits")</f>
        <v>higher_webvists</v>
      </c>
      <c r="AE1144">
        <v>0</v>
      </c>
      <c r="AF1144">
        <v>0</v>
      </c>
      <c r="AG1144">
        <v>0</v>
      </c>
      <c r="AH1144">
        <v>0</v>
      </c>
      <c r="AI1144">
        <v>0</v>
      </c>
      <c r="AJ1144">
        <v>0</v>
      </c>
      <c r="AK1144">
        <v>3</v>
      </c>
      <c r="AL1144">
        <v>11</v>
      </c>
      <c r="AM1144">
        <v>0</v>
      </c>
      <c r="AN1144">
        <f>marketing_campaign[[#This Row],[AcceptedCmp2]]+marketing_campaign[[#This Row],[AcceptedCmp1]]+marketing_campaign[[#This Row],[AcceptedCmp5]]+marketing_campaign[[#This Row],[AcceptedCmp4]]+marketing_campaign[[#This Row],[AcceptedCmp3]]+marketing_campaign[[#This Row],[Response]]</f>
        <v>0</v>
      </c>
      <c r="AO1144" t="str" cm="1">
        <f t="array" ref="AO114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45" spans="1:41" x14ac:dyDescent="0.35">
      <c r="A1145">
        <v>8414</v>
      </c>
      <c r="B1145">
        <v>1962</v>
      </c>
      <c r="C1145">
        <f t="shared" ca="1" si="34"/>
        <v>64</v>
      </c>
      <c r="D1145" t="str" cm="1">
        <f t="array" aca="1" ref="D114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45" t="s">
        <v>32</v>
      </c>
      <c r="F1145" t="s">
        <v>30</v>
      </c>
      <c r="G1145" cm="1">
        <f t="array" ref="G1145">_xlfn.IFS(marketing_campaign[[#This Row],[Marital_Status]]="Single",K1145+L1145+1,marketing_campaign[[#This Row],[Marital_Status]]="Together",K1145+L1145+2,marketing_campaign[[#This Row],[Marital_Status]]="Alone",K1145+L1145+1,marketing_campaign[[#This Row],[Marital_Status]]="Married",K1145+L1145+2,marketing_campaign[[#This Row],[Marital_Status]]="Divorced",K1145+L1145+1,marketing_campaign[[#This Row],[Marital_Status]]="YOLO",K1145+L1145+1,marketing_campaign[[#This Row],[Marital_Status]]="Absurd",K1145+L1145+1,marketing_campaign[[#This Row],[Marital_Status]]="Widow",K1145+L1145+1)</f>
        <v>2</v>
      </c>
      <c r="H1145" t="str" cm="1">
        <f t="array" ref="H1145">_xlfn.IFS(marketing_campaign[[#This Row],[Family_size]]=1,"Family_with_one_child",marketing_campaign[[#This Row],[Family_size]]&gt;1,"Family_with_more_children")</f>
        <v>Family_with_more_children</v>
      </c>
      <c r="I1145">
        <v>33419</v>
      </c>
      <c r="J1145" t="str">
        <f>IF(marketing_campaign[[#This Row],[Income]]&gt;=Sheet21!B1195,"high_income","low_income")</f>
        <v>high_income</v>
      </c>
      <c r="K1145">
        <v>0</v>
      </c>
      <c r="L1145">
        <v>1</v>
      </c>
      <c r="M1145" s="1">
        <v>41503</v>
      </c>
      <c r="N1145">
        <v>76</v>
      </c>
      <c r="O1145" t="str" cm="1">
        <f t="array" ref="O1145">_xlfn.IFS(AND(marketing_campaign[[#This Row],[Recency]]&gt;=0,marketing_campaign[[#This Row],[Recency]]&lt;=14),"Early Recency",AND(marketing_campaign[[#This Row],[Recency]]&gt;=15,marketing_campaign[[#This Row],[Recency]]&lt;=31),"Mid-Recency",marketing_campaign[[#This Row],[Recency]]&gt;=32,"high Recency")</f>
        <v>high Recency</v>
      </c>
      <c r="P1145">
        <v>56</v>
      </c>
      <c r="Q1145">
        <v>0</v>
      </c>
      <c r="R1145">
        <v>12</v>
      </c>
      <c r="S1145">
        <v>0</v>
      </c>
      <c r="T1145">
        <v>0</v>
      </c>
      <c r="U1145">
        <v>18</v>
      </c>
      <c r="V1145">
        <f>marketing_campaign[[#This Row],[MntGoldProds]]+marketing_campaign[[#This Row],[MntSweetProducts]]+marketing_campaign[[#This Row],[MntFishProducts]]+marketing_campaign[[#This Row],[MntMeatProducts]]+marketing_campaign[[#This Row],[MntFruits]]+marketing_campaign[[#This Row],[MntWines]]</f>
        <v>86</v>
      </c>
      <c r="W1145">
        <v>2</v>
      </c>
      <c r="X1145">
        <v>2</v>
      </c>
      <c r="Y1145">
        <v>0</v>
      </c>
      <c r="Z1145">
        <v>4</v>
      </c>
      <c r="AA1145">
        <f t="shared" si="35"/>
        <v>8</v>
      </c>
      <c r="AB1145" t="str" cm="1">
        <f t="array" ref="AB1145">_xlfn.IFS(AND(AA1145&gt;=0,AA1145&lt;=15),"low purchase",AND(AA1145&gt;=16,AA1145&lt;=30),"mid purchase",AA1145&gt;=31,"high purchase")</f>
        <v>low purchase</v>
      </c>
      <c r="AC1145">
        <v>7</v>
      </c>
      <c r="AD1145" t="str">
        <f>IF(marketing_campaign[[#This Row],[NumWebVisitsMonth]]&gt;=5.3,"higher_webvists","lower_webvisits")</f>
        <v>higher_webvists</v>
      </c>
      <c r="AE1145">
        <v>0</v>
      </c>
      <c r="AF1145">
        <v>0</v>
      </c>
      <c r="AG1145">
        <v>0</v>
      </c>
      <c r="AH1145">
        <v>0</v>
      </c>
      <c r="AI1145">
        <v>0</v>
      </c>
      <c r="AJ1145">
        <v>0</v>
      </c>
      <c r="AK1145">
        <v>3</v>
      </c>
      <c r="AL1145">
        <v>11</v>
      </c>
      <c r="AM1145">
        <v>0</v>
      </c>
      <c r="AN1145">
        <f>marketing_campaign[[#This Row],[AcceptedCmp2]]+marketing_campaign[[#This Row],[AcceptedCmp1]]+marketing_campaign[[#This Row],[AcceptedCmp5]]+marketing_campaign[[#This Row],[AcceptedCmp4]]+marketing_campaign[[#This Row],[AcceptedCmp3]]+marketing_campaign[[#This Row],[Response]]</f>
        <v>0</v>
      </c>
      <c r="AO1145" t="str" cm="1">
        <f t="array" ref="AO114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46" spans="1:41" x14ac:dyDescent="0.35">
      <c r="A1146">
        <v>819</v>
      </c>
      <c r="B1146">
        <v>1945</v>
      </c>
      <c r="C1146">
        <f t="shared" ca="1" si="34"/>
        <v>81</v>
      </c>
      <c r="D1146" t="str" cm="1">
        <f t="array" aca="1" ref="D114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146" t="s">
        <v>29</v>
      </c>
      <c r="F1146" t="s">
        <v>38</v>
      </c>
      <c r="G1146" cm="1">
        <f t="array" ref="G1146">_xlfn.IFS(marketing_campaign[[#This Row],[Marital_Status]]="Single",K1146+L1146+1,marketing_campaign[[#This Row],[Marital_Status]]="Together",K1146+L1146+2,marketing_campaign[[#This Row],[Marital_Status]]="Alone",K1146+L1146+1,marketing_campaign[[#This Row],[Marital_Status]]="Married",K1146+L1146+2,marketing_campaign[[#This Row],[Marital_Status]]="Divorced",K1146+L1146+1,marketing_campaign[[#This Row],[Marital_Status]]="YOLO",K1146+L1146+1,marketing_campaign[[#This Row],[Marital_Status]]="Absurd",K1146+L1146+1,marketing_campaign[[#This Row],[Marital_Status]]="Widow",K1146+L1146+1)</f>
        <v>1</v>
      </c>
      <c r="H1146" t="str" cm="1">
        <f t="array" ref="H1146">_xlfn.IFS(marketing_campaign[[#This Row],[Family_size]]=1,"Family_with_one_child",marketing_campaign[[#This Row],[Family_size]]&gt;1,"Family_with_more_children")</f>
        <v>Family_with_one_child</v>
      </c>
      <c r="I1146">
        <v>63285</v>
      </c>
      <c r="J1146" t="str">
        <f>IF(marketing_campaign[[#This Row],[Income]]&gt;=Sheet21!B1196,"high_income","low_income")</f>
        <v>high_income</v>
      </c>
      <c r="K1146">
        <v>0</v>
      </c>
      <c r="L1146">
        <v>0</v>
      </c>
      <c r="M1146" s="1">
        <v>41583</v>
      </c>
      <c r="N1146">
        <v>84</v>
      </c>
      <c r="O1146" t="str" cm="1">
        <f t="array" ref="O1146">_xlfn.IFS(AND(marketing_campaign[[#This Row],[Recency]]&gt;=0,marketing_campaign[[#This Row],[Recency]]&lt;=14),"Early Recency",AND(marketing_campaign[[#This Row],[Recency]]&gt;=15,marketing_campaign[[#This Row],[Recency]]&lt;=31),"Mid-Recency",marketing_campaign[[#This Row],[Recency]]&gt;=32,"high Recency")</f>
        <v>high Recency</v>
      </c>
      <c r="P1146">
        <v>508</v>
      </c>
      <c r="Q1146">
        <v>124</v>
      </c>
      <c r="R1146">
        <v>249</v>
      </c>
      <c r="S1146">
        <v>50</v>
      </c>
      <c r="T1146">
        <v>38</v>
      </c>
      <c r="U1146">
        <v>134</v>
      </c>
      <c r="V1146">
        <f>marketing_campaign[[#This Row],[MntGoldProds]]+marketing_campaign[[#This Row],[MntSweetProducts]]+marketing_campaign[[#This Row],[MntFishProducts]]+marketing_campaign[[#This Row],[MntMeatProducts]]+marketing_campaign[[#This Row],[MntFruits]]+marketing_campaign[[#This Row],[MntWines]]</f>
        <v>1103</v>
      </c>
      <c r="W1146">
        <v>1</v>
      </c>
      <c r="X1146">
        <v>6</v>
      </c>
      <c r="Y1146">
        <v>5</v>
      </c>
      <c r="Z1146">
        <v>13</v>
      </c>
      <c r="AA1146">
        <f t="shared" si="35"/>
        <v>25</v>
      </c>
      <c r="AB1146" t="str" cm="1">
        <f t="array" ref="AB1146">_xlfn.IFS(AND(AA1146&gt;=0,AA1146&lt;=15),"low purchase",AND(AA1146&gt;=16,AA1146&lt;=30),"mid purchase",AA1146&gt;=31,"high purchase")</f>
        <v>mid purchase</v>
      </c>
      <c r="AC1146">
        <v>3</v>
      </c>
      <c r="AD1146" t="str">
        <f>IF(marketing_campaign[[#This Row],[NumWebVisitsMonth]]&gt;=5.3,"higher_webvists","lower_webvisits")</f>
        <v>lower_webvisits</v>
      </c>
      <c r="AE1146">
        <v>0</v>
      </c>
      <c r="AF1146">
        <v>0</v>
      </c>
      <c r="AG1146">
        <v>0</v>
      </c>
      <c r="AH1146">
        <v>0</v>
      </c>
      <c r="AI1146">
        <v>0</v>
      </c>
      <c r="AJ1146">
        <v>0</v>
      </c>
      <c r="AK1146">
        <v>3</v>
      </c>
      <c r="AL1146">
        <v>11</v>
      </c>
      <c r="AM1146">
        <v>0</v>
      </c>
      <c r="AN1146">
        <f>marketing_campaign[[#This Row],[AcceptedCmp2]]+marketing_campaign[[#This Row],[AcceptedCmp1]]+marketing_campaign[[#This Row],[AcceptedCmp5]]+marketing_campaign[[#This Row],[AcceptedCmp4]]+marketing_campaign[[#This Row],[AcceptedCmp3]]+marketing_campaign[[#This Row],[Response]]</f>
        <v>0</v>
      </c>
      <c r="AO1146" t="str" cm="1">
        <f t="array" ref="AO114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47" spans="1:41" x14ac:dyDescent="0.35">
      <c r="A1147">
        <v>4961</v>
      </c>
      <c r="B1147">
        <v>1974</v>
      </c>
      <c r="C1147">
        <f t="shared" ca="1" si="34"/>
        <v>52</v>
      </c>
      <c r="D1147" t="str" cm="1">
        <f t="array" aca="1" ref="D114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47" t="s">
        <v>34</v>
      </c>
      <c r="F1147" t="s">
        <v>31</v>
      </c>
      <c r="G1147" cm="1">
        <f t="array" ref="G1147">_xlfn.IFS(marketing_campaign[[#This Row],[Marital_Status]]="Single",K1147+L1147+1,marketing_campaign[[#This Row],[Marital_Status]]="Together",K1147+L1147+2,marketing_campaign[[#This Row],[Marital_Status]]="Alone",K1147+L1147+1,marketing_campaign[[#This Row],[Marital_Status]]="Married",K1147+L1147+2,marketing_campaign[[#This Row],[Marital_Status]]="Divorced",K1147+L1147+1,marketing_campaign[[#This Row],[Marital_Status]]="YOLO",K1147+L1147+1,marketing_campaign[[#This Row],[Marital_Status]]="Absurd",K1147+L1147+1,marketing_campaign[[#This Row],[Marital_Status]]="Widow",K1147+L1147+1)</f>
        <v>3</v>
      </c>
      <c r="H1147" t="str" cm="1">
        <f t="array" ref="H1147">_xlfn.IFS(marketing_campaign[[#This Row],[Family_size]]=1,"Family_with_one_child",marketing_campaign[[#This Row],[Family_size]]&gt;1,"Family_with_more_children")</f>
        <v>Family_with_more_children</v>
      </c>
      <c r="I1147">
        <v>21255</v>
      </c>
      <c r="J1147" t="str">
        <f>IF(marketing_campaign[[#This Row],[Income]]&gt;=Sheet21!B1197,"high_income","low_income")</f>
        <v>high_income</v>
      </c>
      <c r="K1147">
        <v>1</v>
      </c>
      <c r="L1147">
        <v>0</v>
      </c>
      <c r="M1147" s="1">
        <v>41660</v>
      </c>
      <c r="N1147">
        <v>56</v>
      </c>
      <c r="O1147" t="str" cm="1">
        <f t="array" ref="O1147">_xlfn.IFS(AND(marketing_campaign[[#This Row],[Recency]]&gt;=0,marketing_campaign[[#This Row],[Recency]]&lt;=14),"Early Recency",AND(marketing_campaign[[#This Row],[Recency]]&gt;=15,marketing_campaign[[#This Row],[Recency]]&lt;=31),"Mid-Recency",marketing_campaign[[#This Row],[Recency]]&gt;=32,"high Recency")</f>
        <v>high Recency</v>
      </c>
      <c r="P1147">
        <v>29</v>
      </c>
      <c r="Q1147">
        <v>0</v>
      </c>
      <c r="R1147">
        <v>25</v>
      </c>
      <c r="S1147">
        <v>2</v>
      </c>
      <c r="T1147">
        <v>2</v>
      </c>
      <c r="U1147">
        <v>3</v>
      </c>
      <c r="V1147">
        <f>marketing_campaign[[#This Row],[MntGoldProds]]+marketing_campaign[[#This Row],[MntSweetProducts]]+marketing_campaign[[#This Row],[MntFishProducts]]+marketing_campaign[[#This Row],[MntMeatProducts]]+marketing_campaign[[#This Row],[MntFruits]]+marketing_campaign[[#This Row],[MntWines]]</f>
        <v>61</v>
      </c>
      <c r="W1147">
        <v>4</v>
      </c>
      <c r="X1147">
        <v>2</v>
      </c>
      <c r="Y1147">
        <v>1</v>
      </c>
      <c r="Z1147">
        <v>4</v>
      </c>
      <c r="AA1147">
        <f t="shared" si="35"/>
        <v>11</v>
      </c>
      <c r="AB1147" t="str" cm="1">
        <f t="array" ref="AB1147">_xlfn.IFS(AND(AA1147&gt;=0,AA1147&lt;=15),"low purchase",AND(AA1147&gt;=16,AA1147&lt;=30),"mid purchase",AA1147&gt;=31,"high purchase")</f>
        <v>low purchase</v>
      </c>
      <c r="AC1147">
        <v>4</v>
      </c>
      <c r="AD1147" t="str">
        <f>IF(marketing_campaign[[#This Row],[NumWebVisitsMonth]]&gt;=5.3,"higher_webvists","lower_webvisits")</f>
        <v>lower_webvisits</v>
      </c>
      <c r="AE1147">
        <v>0</v>
      </c>
      <c r="AF1147">
        <v>0</v>
      </c>
      <c r="AG1147">
        <v>0</v>
      </c>
      <c r="AH1147">
        <v>0</v>
      </c>
      <c r="AI1147">
        <v>0</v>
      </c>
      <c r="AJ1147">
        <v>0</v>
      </c>
      <c r="AK1147">
        <v>3</v>
      </c>
      <c r="AL1147">
        <v>11</v>
      </c>
      <c r="AM1147">
        <v>0</v>
      </c>
      <c r="AN1147">
        <f>marketing_campaign[[#This Row],[AcceptedCmp2]]+marketing_campaign[[#This Row],[AcceptedCmp1]]+marketing_campaign[[#This Row],[AcceptedCmp5]]+marketing_campaign[[#This Row],[AcceptedCmp4]]+marketing_campaign[[#This Row],[AcceptedCmp3]]+marketing_campaign[[#This Row],[Response]]</f>
        <v>0</v>
      </c>
      <c r="AO1147" t="str" cm="1">
        <f t="array" ref="AO114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48" spans="1:41" x14ac:dyDescent="0.35">
      <c r="A1148">
        <v>749</v>
      </c>
      <c r="B1148">
        <v>1981</v>
      </c>
      <c r="C1148">
        <f t="shared" ca="1" si="34"/>
        <v>45</v>
      </c>
      <c r="D1148" t="str" cm="1">
        <f t="array" aca="1" ref="D114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148" t="s">
        <v>29</v>
      </c>
      <c r="F1148" t="s">
        <v>31</v>
      </c>
      <c r="G1148" cm="1">
        <f t="array" ref="G1148">_xlfn.IFS(marketing_campaign[[#This Row],[Marital_Status]]="Single",K1148+L1148+1,marketing_campaign[[#This Row],[Marital_Status]]="Together",K1148+L1148+2,marketing_campaign[[#This Row],[Marital_Status]]="Alone",K1148+L1148+1,marketing_campaign[[#This Row],[Marital_Status]]="Married",K1148+L1148+2,marketing_campaign[[#This Row],[Marital_Status]]="Divorced",K1148+L1148+1,marketing_campaign[[#This Row],[Marital_Status]]="YOLO",K1148+L1148+1,marketing_campaign[[#This Row],[Marital_Status]]="Absurd",K1148+L1148+1,marketing_campaign[[#This Row],[Marital_Status]]="Widow",K1148+L1148+1)</f>
        <v>3</v>
      </c>
      <c r="H1148" t="str" cm="1">
        <f t="array" ref="H1148">_xlfn.IFS(marketing_campaign[[#This Row],[Family_size]]=1,"Family_with_one_child",marketing_campaign[[#This Row],[Family_size]]&gt;1,"Family_with_more_children")</f>
        <v>Family_with_more_children</v>
      </c>
      <c r="I1148">
        <v>42162</v>
      </c>
      <c r="J1148" t="str">
        <f>IF(marketing_campaign[[#This Row],[Income]]&gt;=Sheet21!B1198,"high_income","low_income")</f>
        <v>high_income</v>
      </c>
      <c r="K1148">
        <v>1</v>
      </c>
      <c r="L1148">
        <v>0</v>
      </c>
      <c r="M1148" s="1">
        <v>41597</v>
      </c>
      <c r="N1148">
        <v>31</v>
      </c>
      <c r="O1148" t="str" cm="1">
        <f t="array" ref="O1148">_xlfn.IFS(AND(marketing_campaign[[#This Row],[Recency]]&gt;=0,marketing_campaign[[#This Row],[Recency]]&lt;=14),"Early Recency",AND(marketing_campaign[[#This Row],[Recency]]&gt;=15,marketing_campaign[[#This Row],[Recency]]&lt;=31),"Mid-Recency",marketing_campaign[[#This Row],[Recency]]&gt;=32,"high Recency")</f>
        <v>Mid-Recency</v>
      </c>
      <c r="P1148">
        <v>46</v>
      </c>
      <c r="Q1148">
        <v>7</v>
      </c>
      <c r="R1148">
        <v>59</v>
      </c>
      <c r="S1148">
        <v>2</v>
      </c>
      <c r="T1148">
        <v>4</v>
      </c>
      <c r="U1148">
        <v>27</v>
      </c>
      <c r="V1148">
        <f>marketing_campaign[[#This Row],[MntGoldProds]]+marketing_campaign[[#This Row],[MntSweetProducts]]+marketing_campaign[[#This Row],[MntFishProducts]]+marketing_campaign[[#This Row],[MntMeatProducts]]+marketing_campaign[[#This Row],[MntFruits]]+marketing_campaign[[#This Row],[MntWines]]</f>
        <v>145</v>
      </c>
      <c r="W1148">
        <v>2</v>
      </c>
      <c r="X1148">
        <v>3</v>
      </c>
      <c r="Y1148">
        <v>1</v>
      </c>
      <c r="Z1148">
        <v>3</v>
      </c>
      <c r="AA1148">
        <f t="shared" si="35"/>
        <v>9</v>
      </c>
      <c r="AB1148" t="str" cm="1">
        <f t="array" ref="AB1148">_xlfn.IFS(AND(AA1148&gt;=0,AA1148&lt;=15),"low purchase",AND(AA1148&gt;=16,AA1148&lt;=30),"mid purchase",AA1148&gt;=31,"high purchase")</f>
        <v>low purchase</v>
      </c>
      <c r="AC1148">
        <v>6</v>
      </c>
      <c r="AD1148" t="str">
        <f>IF(marketing_campaign[[#This Row],[NumWebVisitsMonth]]&gt;=5.3,"higher_webvists","lower_webvisits")</f>
        <v>higher_webvists</v>
      </c>
      <c r="AE1148">
        <v>1</v>
      </c>
      <c r="AF1148">
        <v>0</v>
      </c>
      <c r="AG1148">
        <v>0</v>
      </c>
      <c r="AH1148">
        <v>0</v>
      </c>
      <c r="AI1148">
        <v>0</v>
      </c>
      <c r="AJ1148">
        <v>0</v>
      </c>
      <c r="AK1148">
        <v>3</v>
      </c>
      <c r="AL1148">
        <v>11</v>
      </c>
      <c r="AM1148">
        <v>1</v>
      </c>
      <c r="AN1148">
        <f>marketing_campaign[[#This Row],[AcceptedCmp2]]+marketing_campaign[[#This Row],[AcceptedCmp1]]+marketing_campaign[[#This Row],[AcceptedCmp5]]+marketing_campaign[[#This Row],[AcceptedCmp4]]+marketing_campaign[[#This Row],[AcceptedCmp3]]+marketing_campaign[[#This Row],[Response]]</f>
        <v>2</v>
      </c>
      <c r="AO1148" t="str" cm="1">
        <f t="array" ref="AO114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149" spans="1:41" x14ac:dyDescent="0.35">
      <c r="A1149">
        <v>5430</v>
      </c>
      <c r="B1149">
        <v>1956</v>
      </c>
      <c r="C1149">
        <f t="shared" ca="1" si="34"/>
        <v>70</v>
      </c>
      <c r="D1149" t="str" cm="1">
        <f t="array" aca="1" ref="D114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49" t="s">
        <v>29</v>
      </c>
      <c r="F1149" t="s">
        <v>31</v>
      </c>
      <c r="G1149" cm="1">
        <f t="array" ref="G1149">_xlfn.IFS(marketing_campaign[[#This Row],[Marital_Status]]="Single",K1149+L1149+1,marketing_campaign[[#This Row],[Marital_Status]]="Together",K1149+L1149+2,marketing_campaign[[#This Row],[Marital_Status]]="Alone",K1149+L1149+1,marketing_campaign[[#This Row],[Marital_Status]]="Married",K1149+L1149+2,marketing_campaign[[#This Row],[Marital_Status]]="Divorced",K1149+L1149+1,marketing_campaign[[#This Row],[Marital_Status]]="YOLO",K1149+L1149+1,marketing_campaign[[#This Row],[Marital_Status]]="Absurd",K1149+L1149+1,marketing_campaign[[#This Row],[Marital_Status]]="Widow",K1149+L1149+1)</f>
        <v>4</v>
      </c>
      <c r="H1149" t="str" cm="1">
        <f t="array" ref="H1149">_xlfn.IFS(marketing_campaign[[#This Row],[Family_size]]=1,"Family_with_one_child",marketing_campaign[[#This Row],[Family_size]]&gt;1,"Family_with_more_children")</f>
        <v>Family_with_more_children</v>
      </c>
      <c r="I1149">
        <v>54450</v>
      </c>
      <c r="J1149" t="str">
        <f>IF(marketing_campaign[[#This Row],[Income]]&gt;=Sheet21!B1199,"high_income","low_income")</f>
        <v>high_income</v>
      </c>
      <c r="K1149">
        <v>1</v>
      </c>
      <c r="L1149">
        <v>1</v>
      </c>
      <c r="M1149" s="1">
        <v>41166</v>
      </c>
      <c r="N1149">
        <v>0</v>
      </c>
      <c r="O1149" t="str" cm="1">
        <f t="array" ref="O1149">_xlfn.IFS(AND(marketing_campaign[[#This Row],[Recency]]&gt;=0,marketing_campaign[[#This Row],[Recency]]&lt;=14),"Early Recency",AND(marketing_campaign[[#This Row],[Recency]]&gt;=15,marketing_campaign[[#This Row],[Recency]]&lt;=31),"Mid-Recency",marketing_campaign[[#This Row],[Recency]]&gt;=32,"high Recency")</f>
        <v>Early Recency</v>
      </c>
      <c r="P1149">
        <v>454</v>
      </c>
      <c r="Q1149">
        <v>0</v>
      </c>
      <c r="R1149">
        <v>171</v>
      </c>
      <c r="S1149">
        <v>8</v>
      </c>
      <c r="T1149">
        <v>19</v>
      </c>
      <c r="U1149">
        <v>32</v>
      </c>
      <c r="V1149">
        <f>marketing_campaign[[#This Row],[MntGoldProds]]+marketing_campaign[[#This Row],[MntSweetProducts]]+marketing_campaign[[#This Row],[MntFishProducts]]+marketing_campaign[[#This Row],[MntMeatProducts]]+marketing_campaign[[#This Row],[MntFruits]]+marketing_campaign[[#This Row],[MntWines]]</f>
        <v>684</v>
      </c>
      <c r="W1149">
        <v>12</v>
      </c>
      <c r="X1149">
        <v>9</v>
      </c>
      <c r="Y1149">
        <v>2</v>
      </c>
      <c r="Z1149">
        <v>8</v>
      </c>
      <c r="AA1149">
        <f t="shared" si="35"/>
        <v>31</v>
      </c>
      <c r="AB1149" t="str" cm="1">
        <f t="array" ref="AB1149">_xlfn.IFS(AND(AA1149&gt;=0,AA1149&lt;=15),"low purchase",AND(AA1149&gt;=16,AA1149&lt;=30),"mid purchase",AA1149&gt;=31,"high purchase")</f>
        <v>high purchase</v>
      </c>
      <c r="AC1149">
        <v>8</v>
      </c>
      <c r="AD1149" t="str">
        <f>IF(marketing_campaign[[#This Row],[NumWebVisitsMonth]]&gt;=5.3,"higher_webvists","lower_webvisits")</f>
        <v>higher_webvists</v>
      </c>
      <c r="AE1149">
        <v>0</v>
      </c>
      <c r="AF1149">
        <v>0</v>
      </c>
      <c r="AG1149">
        <v>0</v>
      </c>
      <c r="AH1149">
        <v>0</v>
      </c>
      <c r="AI1149">
        <v>0</v>
      </c>
      <c r="AJ1149">
        <v>0</v>
      </c>
      <c r="AK1149">
        <v>3</v>
      </c>
      <c r="AL1149">
        <v>11</v>
      </c>
      <c r="AM1149">
        <v>0</v>
      </c>
      <c r="AN1149">
        <f>marketing_campaign[[#This Row],[AcceptedCmp2]]+marketing_campaign[[#This Row],[AcceptedCmp1]]+marketing_campaign[[#This Row],[AcceptedCmp5]]+marketing_campaign[[#This Row],[AcceptedCmp4]]+marketing_campaign[[#This Row],[AcceptedCmp3]]+marketing_campaign[[#This Row],[Response]]</f>
        <v>0</v>
      </c>
      <c r="AO1149" t="str" cm="1">
        <f t="array" ref="AO114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50" spans="1:41" x14ac:dyDescent="0.35">
      <c r="A1150">
        <v>7755</v>
      </c>
      <c r="B1150">
        <v>1954</v>
      </c>
      <c r="C1150">
        <f t="shared" ca="1" si="34"/>
        <v>72</v>
      </c>
      <c r="D1150" t="str" cm="1">
        <f t="array" aca="1" ref="D115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50" t="s">
        <v>32</v>
      </c>
      <c r="F1150" t="s">
        <v>33</v>
      </c>
      <c r="G1150" cm="1">
        <f t="array" ref="G1150">_xlfn.IFS(marketing_campaign[[#This Row],[Marital_Status]]="Single",K1150+L1150+1,marketing_campaign[[#This Row],[Marital_Status]]="Together",K1150+L1150+2,marketing_campaign[[#This Row],[Marital_Status]]="Alone",K1150+L1150+1,marketing_campaign[[#This Row],[Marital_Status]]="Married",K1150+L1150+2,marketing_campaign[[#This Row],[Marital_Status]]="Divorced",K1150+L1150+1,marketing_campaign[[#This Row],[Marital_Status]]="YOLO",K1150+L1150+1,marketing_campaign[[#This Row],[Marital_Status]]="Absurd",K1150+L1150+1,marketing_campaign[[#This Row],[Marital_Status]]="Widow",K1150+L1150+1)</f>
        <v>3</v>
      </c>
      <c r="H1150" t="str" cm="1">
        <f t="array" ref="H1150">_xlfn.IFS(marketing_campaign[[#This Row],[Family_size]]=1,"Family_with_one_child",marketing_campaign[[#This Row],[Family_size]]&gt;1,"Family_with_more_children")</f>
        <v>Family_with_more_children</v>
      </c>
      <c r="I1150">
        <v>57744</v>
      </c>
      <c r="J1150" t="str">
        <f>IF(marketing_campaign[[#This Row],[Income]]&gt;=Sheet21!B1200,"high_income","low_income")</f>
        <v>high_income</v>
      </c>
      <c r="K1150">
        <v>0</v>
      </c>
      <c r="L1150">
        <v>1</v>
      </c>
      <c r="M1150" s="1">
        <v>41590</v>
      </c>
      <c r="N1150">
        <v>91</v>
      </c>
      <c r="O1150" t="str" cm="1">
        <f t="array" ref="O1150">_xlfn.IFS(AND(marketing_campaign[[#This Row],[Recency]]&gt;=0,marketing_campaign[[#This Row],[Recency]]&lt;=14),"Early Recency",AND(marketing_campaign[[#This Row],[Recency]]&gt;=15,marketing_campaign[[#This Row],[Recency]]&lt;=31),"Mid-Recency",marketing_campaign[[#This Row],[Recency]]&gt;=32,"high Recency")</f>
        <v>high Recency</v>
      </c>
      <c r="P1150">
        <v>350</v>
      </c>
      <c r="Q1150">
        <v>3</v>
      </c>
      <c r="R1150">
        <v>39</v>
      </c>
      <c r="S1150">
        <v>0</v>
      </c>
      <c r="T1150">
        <v>0</v>
      </c>
      <c r="U1150">
        <v>19</v>
      </c>
      <c r="V1150">
        <f>marketing_campaign[[#This Row],[MntGoldProds]]+marketing_campaign[[#This Row],[MntSweetProducts]]+marketing_campaign[[#This Row],[MntFishProducts]]+marketing_campaign[[#This Row],[MntMeatProducts]]+marketing_campaign[[#This Row],[MntFruits]]+marketing_campaign[[#This Row],[MntWines]]</f>
        <v>411</v>
      </c>
      <c r="W1150">
        <v>2</v>
      </c>
      <c r="X1150">
        <v>9</v>
      </c>
      <c r="Y1150">
        <v>1</v>
      </c>
      <c r="Z1150">
        <v>4</v>
      </c>
      <c r="AA1150">
        <f t="shared" si="35"/>
        <v>16</v>
      </c>
      <c r="AB1150" t="str" cm="1">
        <f t="array" ref="AB1150">_xlfn.IFS(AND(AA1150&gt;=0,AA1150&lt;=15),"low purchase",AND(AA1150&gt;=16,AA1150&lt;=30),"mid purchase",AA1150&gt;=31,"high purchase")</f>
        <v>mid purchase</v>
      </c>
      <c r="AC1150">
        <v>8</v>
      </c>
      <c r="AD1150" t="str">
        <f>IF(marketing_campaign[[#This Row],[NumWebVisitsMonth]]&gt;=5.3,"higher_webvists","lower_webvisits")</f>
        <v>higher_webvists</v>
      </c>
      <c r="AE1150">
        <v>0</v>
      </c>
      <c r="AF1150">
        <v>0</v>
      </c>
      <c r="AG1150">
        <v>0</v>
      </c>
      <c r="AH1150">
        <v>0</v>
      </c>
      <c r="AI1150">
        <v>0</v>
      </c>
      <c r="AJ1150">
        <v>0</v>
      </c>
      <c r="AK1150">
        <v>3</v>
      </c>
      <c r="AL1150">
        <v>11</v>
      </c>
      <c r="AM1150">
        <v>0</v>
      </c>
      <c r="AN1150">
        <f>marketing_campaign[[#This Row],[AcceptedCmp2]]+marketing_campaign[[#This Row],[AcceptedCmp1]]+marketing_campaign[[#This Row],[AcceptedCmp5]]+marketing_campaign[[#This Row],[AcceptedCmp4]]+marketing_campaign[[#This Row],[AcceptedCmp3]]+marketing_campaign[[#This Row],[Response]]</f>
        <v>0</v>
      </c>
      <c r="AO1150" t="str" cm="1">
        <f t="array" ref="AO115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51" spans="1:41" x14ac:dyDescent="0.35">
      <c r="A1151">
        <v>10525</v>
      </c>
      <c r="B1151">
        <v>1986</v>
      </c>
      <c r="C1151">
        <f t="shared" ca="1" si="34"/>
        <v>40</v>
      </c>
      <c r="D1151" t="str" cm="1">
        <f t="array" aca="1" ref="D115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151" t="s">
        <v>29</v>
      </c>
      <c r="F1151" t="s">
        <v>30</v>
      </c>
      <c r="G1151" cm="1">
        <f t="array" ref="G1151">_xlfn.IFS(marketing_campaign[[#This Row],[Marital_Status]]="Single",K1151+L1151+1,marketing_campaign[[#This Row],[Marital_Status]]="Together",K1151+L1151+2,marketing_campaign[[#This Row],[Marital_Status]]="Alone",K1151+L1151+1,marketing_campaign[[#This Row],[Marital_Status]]="Married",K1151+L1151+2,marketing_campaign[[#This Row],[Marital_Status]]="Divorced",K1151+L1151+1,marketing_campaign[[#This Row],[Marital_Status]]="YOLO",K1151+L1151+1,marketing_campaign[[#This Row],[Marital_Status]]="Absurd",K1151+L1151+1,marketing_campaign[[#This Row],[Marital_Status]]="Widow",K1151+L1151+1)</f>
        <v>2</v>
      </c>
      <c r="H1151" t="str" cm="1">
        <f t="array" ref="H1151">_xlfn.IFS(marketing_campaign[[#This Row],[Family_size]]=1,"Family_with_one_child",marketing_campaign[[#This Row],[Family_size]]&gt;1,"Family_with_more_children")</f>
        <v>Family_with_more_children</v>
      </c>
      <c r="I1151">
        <v>26576</v>
      </c>
      <c r="J1151" t="str">
        <f>IF(marketing_campaign[[#This Row],[Income]]&gt;=Sheet21!B1201,"high_income","low_income")</f>
        <v>high_income</v>
      </c>
      <c r="K1151">
        <v>1</v>
      </c>
      <c r="L1151">
        <v>0</v>
      </c>
      <c r="M1151" s="1">
        <v>41195</v>
      </c>
      <c r="N1151">
        <v>40</v>
      </c>
      <c r="O1151" t="str" cm="1">
        <f t="array" ref="O1151">_xlfn.IFS(AND(marketing_campaign[[#This Row],[Recency]]&gt;=0,marketing_campaign[[#This Row],[Recency]]&lt;=14),"Early Recency",AND(marketing_campaign[[#This Row],[Recency]]&gt;=15,marketing_campaign[[#This Row],[Recency]]&lt;=31),"Mid-Recency",marketing_campaign[[#This Row],[Recency]]&gt;=32,"high Recency")</f>
        <v>high Recency</v>
      </c>
      <c r="P1151">
        <v>10</v>
      </c>
      <c r="Q1151">
        <v>0</v>
      </c>
      <c r="R1151">
        <v>8</v>
      </c>
      <c r="S1151">
        <v>0</v>
      </c>
      <c r="T1151">
        <v>0</v>
      </c>
      <c r="U1151">
        <v>9</v>
      </c>
      <c r="V1151">
        <f>marketing_campaign[[#This Row],[MntGoldProds]]+marketing_campaign[[#This Row],[MntSweetProducts]]+marketing_campaign[[#This Row],[MntFishProducts]]+marketing_campaign[[#This Row],[MntMeatProducts]]+marketing_campaign[[#This Row],[MntFruits]]+marketing_campaign[[#This Row],[MntWines]]</f>
        <v>27</v>
      </c>
      <c r="W1151">
        <v>1</v>
      </c>
      <c r="X1151">
        <v>1</v>
      </c>
      <c r="Y1151">
        <v>0</v>
      </c>
      <c r="Z1151">
        <v>2</v>
      </c>
      <c r="AA1151">
        <f t="shared" si="35"/>
        <v>4</v>
      </c>
      <c r="AB1151" t="str" cm="1">
        <f t="array" ref="AB1151">_xlfn.IFS(AND(AA1151&gt;=0,AA1151&lt;=15),"low purchase",AND(AA1151&gt;=16,AA1151&lt;=30),"mid purchase",AA1151&gt;=31,"high purchase")</f>
        <v>low purchase</v>
      </c>
      <c r="AC1151">
        <v>9</v>
      </c>
      <c r="AD1151" t="str">
        <f>IF(marketing_campaign[[#This Row],[NumWebVisitsMonth]]&gt;=5.3,"higher_webvists","lower_webvisits")</f>
        <v>higher_webvists</v>
      </c>
      <c r="AE1151">
        <v>1</v>
      </c>
      <c r="AF1151">
        <v>0</v>
      </c>
      <c r="AG1151">
        <v>0</v>
      </c>
      <c r="AH1151">
        <v>0</v>
      </c>
      <c r="AI1151">
        <v>0</v>
      </c>
      <c r="AJ1151">
        <v>0</v>
      </c>
      <c r="AK1151">
        <v>3</v>
      </c>
      <c r="AL1151">
        <v>11</v>
      </c>
      <c r="AM1151">
        <v>1</v>
      </c>
      <c r="AN1151">
        <f>marketing_campaign[[#This Row],[AcceptedCmp2]]+marketing_campaign[[#This Row],[AcceptedCmp1]]+marketing_campaign[[#This Row],[AcceptedCmp5]]+marketing_campaign[[#This Row],[AcceptedCmp4]]+marketing_campaign[[#This Row],[AcceptedCmp3]]+marketing_campaign[[#This Row],[Response]]</f>
        <v>2</v>
      </c>
      <c r="AO1151" t="str" cm="1">
        <f t="array" ref="AO115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152" spans="1:41" x14ac:dyDescent="0.35">
      <c r="A1152">
        <v>1453</v>
      </c>
      <c r="B1152">
        <v>1943</v>
      </c>
      <c r="C1152">
        <f t="shared" ca="1" si="34"/>
        <v>83</v>
      </c>
      <c r="D1152" t="str" cm="1">
        <f t="array" aca="1" ref="D115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152" t="s">
        <v>32</v>
      </c>
      <c r="F1152" t="s">
        <v>38</v>
      </c>
      <c r="G1152" cm="1">
        <f t="array" ref="G1152">_xlfn.IFS(marketing_campaign[[#This Row],[Marital_Status]]="Single",K1152+L1152+1,marketing_campaign[[#This Row],[Marital_Status]]="Together",K1152+L1152+2,marketing_campaign[[#This Row],[Marital_Status]]="Alone",K1152+L1152+1,marketing_campaign[[#This Row],[Marital_Status]]="Married",K1152+L1152+2,marketing_campaign[[#This Row],[Marital_Status]]="Divorced",K1152+L1152+1,marketing_campaign[[#This Row],[Marital_Status]]="YOLO",K1152+L1152+1,marketing_campaign[[#This Row],[Marital_Status]]="Absurd",K1152+L1152+1,marketing_campaign[[#This Row],[Marital_Status]]="Widow",K1152+L1152+1)</f>
        <v>1</v>
      </c>
      <c r="H1152" t="str" cm="1">
        <f t="array" ref="H1152">_xlfn.IFS(marketing_campaign[[#This Row],[Family_size]]=1,"Family_with_one_child",marketing_campaign[[#This Row],[Family_size]]&gt;1,"Family_with_more_children")</f>
        <v>Family_with_one_child</v>
      </c>
      <c r="I1152">
        <v>57513</v>
      </c>
      <c r="J1152" t="str">
        <f>IF(marketing_campaign[[#This Row],[Income]]&gt;=Sheet21!B1202,"high_income","low_income")</f>
        <v>high_income</v>
      </c>
      <c r="K1152">
        <v>0</v>
      </c>
      <c r="L1152">
        <v>0</v>
      </c>
      <c r="M1152" s="1">
        <v>41461</v>
      </c>
      <c r="N1152">
        <v>59</v>
      </c>
      <c r="O1152" t="str" cm="1">
        <f t="array" ref="O1152">_xlfn.IFS(AND(marketing_campaign[[#This Row],[Recency]]&gt;=0,marketing_campaign[[#This Row],[Recency]]&lt;=14),"Early Recency",AND(marketing_campaign[[#This Row],[Recency]]&gt;=15,marketing_campaign[[#This Row],[Recency]]&lt;=31),"Mid-Recency",marketing_campaign[[#This Row],[Recency]]&gt;=32,"high Recency")</f>
        <v>high Recency</v>
      </c>
      <c r="P1152">
        <v>735</v>
      </c>
      <c r="Q1152">
        <v>40</v>
      </c>
      <c r="R1152">
        <v>183</v>
      </c>
      <c r="S1152">
        <v>52</v>
      </c>
      <c r="T1152">
        <v>20</v>
      </c>
      <c r="U1152">
        <v>30</v>
      </c>
      <c r="V1152">
        <f>marketing_campaign[[#This Row],[MntGoldProds]]+marketing_campaign[[#This Row],[MntSweetProducts]]+marketing_campaign[[#This Row],[MntFishProducts]]+marketing_campaign[[#This Row],[MntMeatProducts]]+marketing_campaign[[#This Row],[MntFruits]]+marketing_campaign[[#This Row],[MntWines]]</f>
        <v>1060</v>
      </c>
      <c r="W1152">
        <v>2</v>
      </c>
      <c r="X1152">
        <v>9</v>
      </c>
      <c r="Y1152">
        <v>3</v>
      </c>
      <c r="Z1152">
        <v>13</v>
      </c>
      <c r="AA1152">
        <f t="shared" si="35"/>
        <v>27</v>
      </c>
      <c r="AB1152" t="str" cm="1">
        <f t="array" ref="AB1152">_xlfn.IFS(AND(AA1152&gt;=0,AA1152&lt;=15),"low purchase",AND(AA1152&gt;=16,AA1152&lt;=30),"mid purchase",AA1152&gt;=31,"high purchase")</f>
        <v>mid purchase</v>
      </c>
      <c r="AC1152">
        <v>6</v>
      </c>
      <c r="AD1152" t="str">
        <f>IF(marketing_campaign[[#This Row],[NumWebVisitsMonth]]&gt;=5.3,"higher_webvists","lower_webvisits")</f>
        <v>higher_webvists</v>
      </c>
      <c r="AE1152">
        <v>0</v>
      </c>
      <c r="AF1152">
        <v>0</v>
      </c>
      <c r="AG1152">
        <v>0</v>
      </c>
      <c r="AH1152">
        <v>0</v>
      </c>
      <c r="AI1152">
        <v>0</v>
      </c>
      <c r="AJ1152">
        <v>0</v>
      </c>
      <c r="AK1152">
        <v>3</v>
      </c>
      <c r="AL1152">
        <v>11</v>
      </c>
      <c r="AM1152">
        <v>0</v>
      </c>
      <c r="AN1152">
        <f>marketing_campaign[[#This Row],[AcceptedCmp2]]+marketing_campaign[[#This Row],[AcceptedCmp1]]+marketing_campaign[[#This Row],[AcceptedCmp5]]+marketing_campaign[[#This Row],[AcceptedCmp4]]+marketing_campaign[[#This Row],[AcceptedCmp3]]+marketing_campaign[[#This Row],[Response]]</f>
        <v>0</v>
      </c>
      <c r="AO1152" t="str" cm="1">
        <f t="array" ref="AO115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53" spans="1:41" x14ac:dyDescent="0.35">
      <c r="A1153">
        <v>8310</v>
      </c>
      <c r="B1153">
        <v>1964</v>
      </c>
      <c r="C1153">
        <f t="shared" ca="1" si="34"/>
        <v>62</v>
      </c>
      <c r="D1153" t="str" cm="1">
        <f t="array" aca="1" ref="D115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53" t="s">
        <v>29</v>
      </c>
      <c r="F1153" t="s">
        <v>31</v>
      </c>
      <c r="G1153" cm="1">
        <f t="array" ref="G1153">_xlfn.IFS(marketing_campaign[[#This Row],[Marital_Status]]="Single",K1153+L1153+1,marketing_campaign[[#This Row],[Marital_Status]]="Together",K1153+L1153+2,marketing_campaign[[#This Row],[Marital_Status]]="Alone",K1153+L1153+1,marketing_campaign[[#This Row],[Marital_Status]]="Married",K1153+L1153+2,marketing_campaign[[#This Row],[Marital_Status]]="Divorced",K1153+L1153+1,marketing_campaign[[#This Row],[Marital_Status]]="YOLO",K1153+L1153+1,marketing_campaign[[#This Row],[Marital_Status]]="Absurd",K1153+L1153+1,marketing_campaign[[#This Row],[Marital_Status]]="Widow",K1153+L1153+1)</f>
        <v>3</v>
      </c>
      <c r="H1153" t="str" cm="1">
        <f t="array" ref="H1153">_xlfn.IFS(marketing_campaign[[#This Row],[Family_size]]=1,"Family_with_one_child",marketing_campaign[[#This Row],[Family_size]]&gt;1,"Family_with_more_children")</f>
        <v>Family_with_more_children</v>
      </c>
      <c r="I1153">
        <v>68142</v>
      </c>
      <c r="J1153" t="str">
        <f>IF(marketing_campaign[[#This Row],[Income]]&gt;=Sheet21!B1203,"high_income","low_income")</f>
        <v>high_income</v>
      </c>
      <c r="K1153">
        <v>0</v>
      </c>
      <c r="L1153">
        <v>1</v>
      </c>
      <c r="M1153" s="1">
        <v>41150</v>
      </c>
      <c r="N1153">
        <v>96</v>
      </c>
      <c r="O1153" t="str" cm="1">
        <f t="array" ref="O1153">_xlfn.IFS(AND(marketing_campaign[[#This Row],[Recency]]&gt;=0,marketing_campaign[[#This Row],[Recency]]&lt;=14),"Early Recency",AND(marketing_campaign[[#This Row],[Recency]]&gt;=15,marketing_campaign[[#This Row],[Recency]]&lt;=31),"Mid-Recency",marketing_campaign[[#This Row],[Recency]]&gt;=32,"high Recency")</f>
        <v>high Recency</v>
      </c>
      <c r="P1153">
        <v>897</v>
      </c>
      <c r="Q1153">
        <v>126</v>
      </c>
      <c r="R1153">
        <v>196</v>
      </c>
      <c r="S1153">
        <v>91</v>
      </c>
      <c r="T1153">
        <v>112</v>
      </c>
      <c r="U1153">
        <v>37</v>
      </c>
      <c r="V1153">
        <f>marketing_campaign[[#This Row],[MntGoldProds]]+marketing_campaign[[#This Row],[MntSweetProducts]]+marketing_campaign[[#This Row],[MntFishProducts]]+marketing_campaign[[#This Row],[MntMeatProducts]]+marketing_campaign[[#This Row],[MntFruits]]+marketing_campaign[[#This Row],[MntWines]]</f>
        <v>1459</v>
      </c>
      <c r="W1153">
        <v>3</v>
      </c>
      <c r="X1153">
        <v>10</v>
      </c>
      <c r="Y1153">
        <v>4</v>
      </c>
      <c r="Z1153">
        <v>7</v>
      </c>
      <c r="AA1153">
        <f t="shared" si="35"/>
        <v>24</v>
      </c>
      <c r="AB1153" t="str" cm="1">
        <f t="array" ref="AB1153">_xlfn.IFS(AND(AA1153&gt;=0,AA1153&lt;=15),"low purchase",AND(AA1153&gt;=16,AA1153&lt;=30),"mid purchase",AA1153&gt;=31,"high purchase")</f>
        <v>mid purchase</v>
      </c>
      <c r="AC1153">
        <v>6</v>
      </c>
      <c r="AD1153" t="str">
        <f>IF(marketing_campaign[[#This Row],[NumWebVisitsMonth]]&gt;=5.3,"higher_webvists","lower_webvisits")</f>
        <v>higher_webvists</v>
      </c>
      <c r="AE1153">
        <v>0</v>
      </c>
      <c r="AF1153">
        <v>0</v>
      </c>
      <c r="AG1153">
        <v>0</v>
      </c>
      <c r="AH1153">
        <v>0</v>
      </c>
      <c r="AI1153">
        <v>0</v>
      </c>
      <c r="AJ1153">
        <v>0</v>
      </c>
      <c r="AK1153">
        <v>3</v>
      </c>
      <c r="AL1153">
        <v>11</v>
      </c>
      <c r="AM1153">
        <v>0</v>
      </c>
      <c r="AN1153">
        <f>marketing_campaign[[#This Row],[AcceptedCmp2]]+marketing_campaign[[#This Row],[AcceptedCmp1]]+marketing_campaign[[#This Row],[AcceptedCmp5]]+marketing_campaign[[#This Row],[AcceptedCmp4]]+marketing_campaign[[#This Row],[AcceptedCmp3]]+marketing_campaign[[#This Row],[Response]]</f>
        <v>0</v>
      </c>
      <c r="AO1153" t="str" cm="1">
        <f t="array" ref="AO115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54" spans="1:41" x14ac:dyDescent="0.35">
      <c r="A1154">
        <v>10710</v>
      </c>
      <c r="B1154">
        <v>1979</v>
      </c>
      <c r="C1154">
        <f t="shared" ref="C1154:C1217" ca="1" si="36">YEAR(TODAY())-B1154</f>
        <v>47</v>
      </c>
      <c r="D1154" t="str" cm="1">
        <f t="array" aca="1" ref="D115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54" t="s">
        <v>29</v>
      </c>
      <c r="F1154" t="s">
        <v>33</v>
      </c>
      <c r="G1154" cm="1">
        <f t="array" ref="G1154">_xlfn.IFS(marketing_campaign[[#This Row],[Marital_Status]]="Single",K1154+L1154+1,marketing_campaign[[#This Row],[Marital_Status]]="Together",K1154+L1154+2,marketing_campaign[[#This Row],[Marital_Status]]="Alone",K1154+L1154+1,marketing_campaign[[#This Row],[Marital_Status]]="Married",K1154+L1154+2,marketing_campaign[[#This Row],[Marital_Status]]="Divorced",K1154+L1154+1,marketing_campaign[[#This Row],[Marital_Status]]="YOLO",K1154+L1154+1,marketing_campaign[[#This Row],[Marital_Status]]="Absurd",K1154+L1154+1,marketing_campaign[[#This Row],[Marital_Status]]="Widow",K1154+L1154+1)</f>
        <v>3</v>
      </c>
      <c r="H1154" t="str" cm="1">
        <f t="array" ref="H1154">_xlfn.IFS(marketing_campaign[[#This Row],[Family_size]]=1,"Family_with_one_child",marketing_campaign[[#This Row],[Family_size]]&gt;1,"Family_with_more_children")</f>
        <v>Family_with_more_children</v>
      </c>
      <c r="I1154">
        <v>7500</v>
      </c>
      <c r="J1154" t="str">
        <f>IF(marketing_campaign[[#This Row],[Income]]&gt;=Sheet21!B1204,"high_income","low_income")</f>
        <v>high_income</v>
      </c>
      <c r="K1154">
        <v>0</v>
      </c>
      <c r="L1154">
        <v>1</v>
      </c>
      <c r="M1154" s="1">
        <v>41150</v>
      </c>
      <c r="N1154">
        <v>61</v>
      </c>
      <c r="O1154" t="str" cm="1">
        <f t="array" ref="O1154">_xlfn.IFS(AND(marketing_campaign[[#This Row],[Recency]]&gt;=0,marketing_campaign[[#This Row],[Recency]]&lt;=14),"Early Recency",AND(marketing_campaign[[#This Row],[Recency]]&gt;=15,marketing_campaign[[#This Row],[Recency]]&lt;=31),"Mid-Recency",marketing_campaign[[#This Row],[Recency]]&gt;=32,"high Recency")</f>
        <v>high Recency</v>
      </c>
      <c r="P1154">
        <v>5</v>
      </c>
      <c r="Q1154">
        <v>2</v>
      </c>
      <c r="R1154">
        <v>3</v>
      </c>
      <c r="S1154">
        <v>3</v>
      </c>
      <c r="T1154">
        <v>0</v>
      </c>
      <c r="U1154">
        <v>5</v>
      </c>
      <c r="V1154">
        <f>marketing_campaign[[#This Row],[MntGoldProds]]+marketing_campaign[[#This Row],[MntSweetProducts]]+marketing_campaign[[#This Row],[MntFishProducts]]+marketing_campaign[[#This Row],[MntMeatProducts]]+marketing_campaign[[#This Row],[MntFruits]]+marketing_campaign[[#This Row],[MntWines]]</f>
        <v>18</v>
      </c>
      <c r="W1154">
        <v>1</v>
      </c>
      <c r="X1154">
        <v>1</v>
      </c>
      <c r="Y1154">
        <v>0</v>
      </c>
      <c r="Z1154">
        <v>2</v>
      </c>
      <c r="AA1154">
        <f t="shared" ref="AA1154:AA1217" si="37">W1154+X1154+Y1154+Z1154</f>
        <v>4</v>
      </c>
      <c r="AB1154" t="str" cm="1">
        <f t="array" ref="AB1154">_xlfn.IFS(AND(AA1154&gt;=0,AA1154&lt;=15),"low purchase",AND(AA1154&gt;=16,AA1154&lt;=30),"mid purchase",AA1154&gt;=31,"high purchase")</f>
        <v>low purchase</v>
      </c>
      <c r="AC1154">
        <v>8</v>
      </c>
      <c r="AD1154" t="str">
        <f>IF(marketing_campaign[[#This Row],[NumWebVisitsMonth]]&gt;=5.3,"higher_webvists","lower_webvisits")</f>
        <v>higher_webvists</v>
      </c>
      <c r="AE1154">
        <v>0</v>
      </c>
      <c r="AF1154">
        <v>0</v>
      </c>
      <c r="AG1154">
        <v>0</v>
      </c>
      <c r="AH1154">
        <v>0</v>
      </c>
      <c r="AI1154">
        <v>0</v>
      </c>
      <c r="AJ1154">
        <v>0</v>
      </c>
      <c r="AK1154">
        <v>3</v>
      </c>
      <c r="AL1154">
        <v>11</v>
      </c>
      <c r="AM1154">
        <v>0</v>
      </c>
      <c r="AN1154">
        <f>marketing_campaign[[#This Row],[AcceptedCmp2]]+marketing_campaign[[#This Row],[AcceptedCmp1]]+marketing_campaign[[#This Row],[AcceptedCmp5]]+marketing_campaign[[#This Row],[AcceptedCmp4]]+marketing_campaign[[#This Row],[AcceptedCmp3]]+marketing_campaign[[#This Row],[Response]]</f>
        <v>0</v>
      </c>
      <c r="AO1154" t="str" cm="1">
        <f t="array" ref="AO115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55" spans="1:41" x14ac:dyDescent="0.35">
      <c r="A1155">
        <v>5031</v>
      </c>
      <c r="B1155">
        <v>1974</v>
      </c>
      <c r="C1155">
        <f t="shared" ca="1" si="36"/>
        <v>52</v>
      </c>
      <c r="D1155" t="str" cm="1">
        <f t="array" aca="1" ref="D115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55" t="s">
        <v>29</v>
      </c>
      <c r="F1155" t="s">
        <v>31</v>
      </c>
      <c r="G1155" cm="1">
        <f t="array" ref="G1155">_xlfn.IFS(marketing_campaign[[#This Row],[Marital_Status]]="Single",K1155+L1155+1,marketing_campaign[[#This Row],[Marital_Status]]="Together",K1155+L1155+2,marketing_campaign[[#This Row],[Marital_Status]]="Alone",K1155+L1155+1,marketing_campaign[[#This Row],[Marital_Status]]="Married",K1155+L1155+2,marketing_campaign[[#This Row],[Marital_Status]]="Divorced",K1155+L1155+1,marketing_campaign[[#This Row],[Marital_Status]]="YOLO",K1155+L1155+1,marketing_campaign[[#This Row],[Marital_Status]]="Absurd",K1155+L1155+1,marketing_campaign[[#This Row],[Marital_Status]]="Widow",K1155+L1155+1)</f>
        <v>2</v>
      </c>
      <c r="H1155" t="str" cm="1">
        <f t="array" ref="H1155">_xlfn.IFS(marketing_campaign[[#This Row],[Family_size]]=1,"Family_with_one_child",marketing_campaign[[#This Row],[Family_size]]&gt;1,"Family_with_more_children")</f>
        <v>Family_with_more_children</v>
      </c>
      <c r="I1155">
        <v>83145</v>
      </c>
      <c r="J1155" t="str">
        <f>IF(marketing_campaign[[#This Row],[Income]]&gt;=Sheet21!B1205,"high_income","low_income")</f>
        <v>high_income</v>
      </c>
      <c r="K1155">
        <v>0</v>
      </c>
      <c r="L1155">
        <v>0</v>
      </c>
      <c r="M1155" s="1">
        <v>41174</v>
      </c>
      <c r="N1155">
        <v>14</v>
      </c>
      <c r="O1155" t="str" cm="1">
        <f t="array" ref="O1155">_xlfn.IFS(AND(marketing_campaign[[#This Row],[Recency]]&gt;=0,marketing_campaign[[#This Row],[Recency]]&lt;=14),"Early Recency",AND(marketing_campaign[[#This Row],[Recency]]&gt;=15,marketing_campaign[[#This Row],[Recency]]&lt;=31),"Mid-Recency",marketing_campaign[[#This Row],[Recency]]&gt;=32,"high Recency")</f>
        <v>Early Recency</v>
      </c>
      <c r="P1155">
        <v>777</v>
      </c>
      <c r="Q1155">
        <v>35</v>
      </c>
      <c r="R1155">
        <v>731</v>
      </c>
      <c r="S1155">
        <v>39</v>
      </c>
      <c r="T1155">
        <v>137</v>
      </c>
      <c r="U1155">
        <v>114</v>
      </c>
      <c r="V1155">
        <f>marketing_campaign[[#This Row],[MntGoldProds]]+marketing_campaign[[#This Row],[MntSweetProducts]]+marketing_campaign[[#This Row],[MntFishProducts]]+marketing_campaign[[#This Row],[MntMeatProducts]]+marketing_campaign[[#This Row],[MntFruits]]+marketing_campaign[[#This Row],[MntWines]]</f>
        <v>1833</v>
      </c>
      <c r="W1155">
        <v>1</v>
      </c>
      <c r="X1155">
        <v>5</v>
      </c>
      <c r="Y1155">
        <v>9</v>
      </c>
      <c r="Z1155">
        <v>11</v>
      </c>
      <c r="AA1155">
        <f t="shared" si="37"/>
        <v>26</v>
      </c>
      <c r="AB1155" t="str" cm="1">
        <f t="array" ref="AB1155">_xlfn.IFS(AND(AA1155&gt;=0,AA1155&lt;=15),"low purchase",AND(AA1155&gt;=16,AA1155&lt;=30),"mid purchase",AA1155&gt;=31,"high purchase")</f>
        <v>mid purchase</v>
      </c>
      <c r="AC1155">
        <v>2</v>
      </c>
      <c r="AD1155" t="str">
        <f>IF(marketing_campaign[[#This Row],[NumWebVisitsMonth]]&gt;=5.3,"higher_webvists","lower_webvisits")</f>
        <v>lower_webvisits</v>
      </c>
      <c r="AE1155">
        <v>0</v>
      </c>
      <c r="AF1155">
        <v>0</v>
      </c>
      <c r="AG1155">
        <v>1</v>
      </c>
      <c r="AH1155">
        <v>0</v>
      </c>
      <c r="AI1155">
        <v>0</v>
      </c>
      <c r="AJ1155">
        <v>0</v>
      </c>
      <c r="AK1155">
        <v>3</v>
      </c>
      <c r="AL1155">
        <v>11</v>
      </c>
      <c r="AM1155">
        <v>1</v>
      </c>
      <c r="AN1155">
        <f>marketing_campaign[[#This Row],[AcceptedCmp2]]+marketing_campaign[[#This Row],[AcceptedCmp1]]+marketing_campaign[[#This Row],[AcceptedCmp5]]+marketing_campaign[[#This Row],[AcceptedCmp4]]+marketing_campaign[[#This Row],[AcceptedCmp3]]+marketing_campaign[[#This Row],[Response]]</f>
        <v>2</v>
      </c>
      <c r="AO1155" t="str" cm="1">
        <f t="array" ref="AO115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156" spans="1:41" x14ac:dyDescent="0.35">
      <c r="A1156">
        <v>2613</v>
      </c>
      <c r="B1156">
        <v>1960</v>
      </c>
      <c r="C1156">
        <f t="shared" ca="1" si="36"/>
        <v>66</v>
      </c>
      <c r="D1156" t="str" cm="1">
        <f t="array" aca="1" ref="D115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56" t="s">
        <v>34</v>
      </c>
      <c r="F1156" t="s">
        <v>33</v>
      </c>
      <c r="G1156" cm="1">
        <f t="array" ref="G1156">_xlfn.IFS(marketing_campaign[[#This Row],[Marital_Status]]="Single",K1156+L1156+1,marketing_campaign[[#This Row],[Marital_Status]]="Together",K1156+L1156+2,marketing_campaign[[#This Row],[Marital_Status]]="Alone",K1156+L1156+1,marketing_campaign[[#This Row],[Marital_Status]]="Married",K1156+L1156+2,marketing_campaign[[#This Row],[Marital_Status]]="Divorced",K1156+L1156+1,marketing_campaign[[#This Row],[Marital_Status]]="YOLO",K1156+L1156+1,marketing_campaign[[#This Row],[Marital_Status]]="Absurd",K1156+L1156+1,marketing_campaign[[#This Row],[Marital_Status]]="Widow",K1156+L1156+1)</f>
        <v>3</v>
      </c>
      <c r="H1156" t="str" cm="1">
        <f t="array" ref="H1156">_xlfn.IFS(marketing_campaign[[#This Row],[Family_size]]=1,"Family_with_one_child",marketing_campaign[[#This Row],[Family_size]]&gt;1,"Family_with_more_children")</f>
        <v>Family_with_more_children</v>
      </c>
      <c r="I1156">
        <v>54197</v>
      </c>
      <c r="J1156" t="str">
        <f>IF(marketing_campaign[[#This Row],[Income]]&gt;=Sheet21!B1206,"high_income","low_income")</f>
        <v>high_income</v>
      </c>
      <c r="K1156">
        <v>0</v>
      </c>
      <c r="L1156">
        <v>1</v>
      </c>
      <c r="M1156" s="1">
        <v>41732</v>
      </c>
      <c r="N1156">
        <v>16</v>
      </c>
      <c r="O1156" t="str" cm="1">
        <f t="array" ref="O1156">_xlfn.IFS(AND(marketing_campaign[[#This Row],[Recency]]&gt;=0,marketing_campaign[[#This Row],[Recency]]&lt;=14),"Early Recency",AND(marketing_campaign[[#This Row],[Recency]]&gt;=15,marketing_campaign[[#This Row],[Recency]]&lt;=31),"Mid-Recency",marketing_campaign[[#This Row],[Recency]]&gt;=32,"high Recency")</f>
        <v>Mid-Recency</v>
      </c>
      <c r="P1156">
        <v>162</v>
      </c>
      <c r="Q1156">
        <v>6</v>
      </c>
      <c r="R1156">
        <v>37</v>
      </c>
      <c r="S1156">
        <v>6</v>
      </c>
      <c r="T1156">
        <v>13</v>
      </c>
      <c r="U1156">
        <v>13</v>
      </c>
      <c r="V1156">
        <f>marketing_campaign[[#This Row],[MntGoldProds]]+marketing_campaign[[#This Row],[MntSweetProducts]]+marketing_campaign[[#This Row],[MntFishProducts]]+marketing_campaign[[#This Row],[MntMeatProducts]]+marketing_campaign[[#This Row],[MntFruits]]+marketing_campaign[[#This Row],[MntWines]]</f>
        <v>237</v>
      </c>
      <c r="W1156">
        <v>2</v>
      </c>
      <c r="X1156">
        <v>1</v>
      </c>
      <c r="Y1156">
        <v>3</v>
      </c>
      <c r="Z1156">
        <v>6</v>
      </c>
      <c r="AA1156">
        <f t="shared" si="37"/>
        <v>12</v>
      </c>
      <c r="AB1156" t="str" cm="1">
        <f t="array" ref="AB1156">_xlfn.IFS(AND(AA1156&gt;=0,AA1156&lt;=15),"low purchase",AND(AA1156&gt;=16,AA1156&lt;=30),"mid purchase",AA1156&gt;=31,"high purchase")</f>
        <v>low purchase</v>
      </c>
      <c r="AC1156">
        <v>1</v>
      </c>
      <c r="AD1156" t="str">
        <f>IF(marketing_campaign[[#This Row],[NumWebVisitsMonth]]&gt;=5.3,"higher_webvists","lower_webvisits")</f>
        <v>lower_webvisits</v>
      </c>
      <c r="AE1156">
        <v>0</v>
      </c>
      <c r="AF1156">
        <v>0</v>
      </c>
      <c r="AG1156">
        <v>0</v>
      </c>
      <c r="AH1156">
        <v>0</v>
      </c>
      <c r="AI1156">
        <v>0</v>
      </c>
      <c r="AJ1156">
        <v>0</v>
      </c>
      <c r="AK1156">
        <v>3</v>
      </c>
      <c r="AL1156">
        <v>11</v>
      </c>
      <c r="AM1156">
        <v>0</v>
      </c>
      <c r="AN1156">
        <f>marketing_campaign[[#This Row],[AcceptedCmp2]]+marketing_campaign[[#This Row],[AcceptedCmp1]]+marketing_campaign[[#This Row],[AcceptedCmp5]]+marketing_campaign[[#This Row],[AcceptedCmp4]]+marketing_campaign[[#This Row],[AcceptedCmp3]]+marketing_campaign[[#This Row],[Response]]</f>
        <v>0</v>
      </c>
      <c r="AO1156" t="str" cm="1">
        <f t="array" ref="AO115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57" spans="1:41" x14ac:dyDescent="0.35">
      <c r="A1157">
        <v>213</v>
      </c>
      <c r="B1157">
        <v>1963</v>
      </c>
      <c r="C1157">
        <f t="shared" ca="1" si="36"/>
        <v>63</v>
      </c>
      <c r="D1157" t="str" cm="1">
        <f t="array" aca="1" ref="D115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57" t="s">
        <v>32</v>
      </c>
      <c r="F1157" t="s">
        <v>30</v>
      </c>
      <c r="G1157" cm="1">
        <f t="array" ref="G1157">_xlfn.IFS(marketing_campaign[[#This Row],[Marital_Status]]="Single",K1157+L1157+1,marketing_campaign[[#This Row],[Marital_Status]]="Together",K1157+L1157+2,marketing_campaign[[#This Row],[Marital_Status]]="Alone",K1157+L1157+1,marketing_campaign[[#This Row],[Marital_Status]]="Married",K1157+L1157+2,marketing_campaign[[#This Row],[Marital_Status]]="Divorced",K1157+L1157+1,marketing_campaign[[#This Row],[Marital_Status]]="YOLO",K1157+L1157+1,marketing_campaign[[#This Row],[Marital_Status]]="Absurd",K1157+L1157+1,marketing_campaign[[#This Row],[Marital_Status]]="Widow",K1157+L1157+1)</f>
        <v>3</v>
      </c>
      <c r="H1157" t="str" cm="1">
        <f t="array" ref="H1157">_xlfn.IFS(marketing_campaign[[#This Row],[Family_size]]=1,"Family_with_one_child",marketing_campaign[[#This Row],[Family_size]]&gt;1,"Family_with_more_children")</f>
        <v>Family_with_more_children</v>
      </c>
      <c r="I1157">
        <v>23091</v>
      </c>
      <c r="J1157" t="str">
        <f>IF(marketing_campaign[[#This Row],[Income]]&gt;=Sheet21!B1207,"high_income","low_income")</f>
        <v>high_income</v>
      </c>
      <c r="K1157">
        <v>1</v>
      </c>
      <c r="L1157">
        <v>1</v>
      </c>
      <c r="M1157" s="1">
        <v>41787</v>
      </c>
      <c r="N1157">
        <v>98</v>
      </c>
      <c r="O1157" t="str" cm="1">
        <f t="array" ref="O1157">_xlfn.IFS(AND(marketing_campaign[[#This Row],[Recency]]&gt;=0,marketing_campaign[[#This Row],[Recency]]&lt;=14),"Early Recency",AND(marketing_campaign[[#This Row],[Recency]]&gt;=15,marketing_campaign[[#This Row],[Recency]]&lt;=31),"Mid-Recency",marketing_campaign[[#This Row],[Recency]]&gt;=32,"high Recency")</f>
        <v>high Recency</v>
      </c>
      <c r="P1157">
        <v>35</v>
      </c>
      <c r="Q1157">
        <v>0</v>
      </c>
      <c r="R1157">
        <v>11</v>
      </c>
      <c r="S1157">
        <v>0</v>
      </c>
      <c r="T1157">
        <v>0</v>
      </c>
      <c r="U1157">
        <v>2</v>
      </c>
      <c r="V1157">
        <f>marketing_campaign[[#This Row],[MntGoldProds]]+marketing_campaign[[#This Row],[MntSweetProducts]]+marketing_campaign[[#This Row],[MntFishProducts]]+marketing_campaign[[#This Row],[MntMeatProducts]]+marketing_campaign[[#This Row],[MntFruits]]+marketing_campaign[[#This Row],[MntWines]]</f>
        <v>48</v>
      </c>
      <c r="W1157">
        <v>4</v>
      </c>
      <c r="X1157">
        <v>2</v>
      </c>
      <c r="Y1157">
        <v>1</v>
      </c>
      <c r="Z1157">
        <v>3</v>
      </c>
      <c r="AA1157">
        <f t="shared" si="37"/>
        <v>10</v>
      </c>
      <c r="AB1157" t="str" cm="1">
        <f t="array" ref="AB1157">_xlfn.IFS(AND(AA1157&gt;=0,AA1157&lt;=15),"low purchase",AND(AA1157&gt;=16,AA1157&lt;=30),"mid purchase",AA1157&gt;=31,"high purchase")</f>
        <v>low purchase</v>
      </c>
      <c r="AC1157">
        <v>7</v>
      </c>
      <c r="AD1157" t="str">
        <f>IF(marketing_campaign[[#This Row],[NumWebVisitsMonth]]&gt;=5.3,"higher_webvists","lower_webvisits")</f>
        <v>higher_webvists</v>
      </c>
      <c r="AE1157">
        <v>0</v>
      </c>
      <c r="AF1157">
        <v>0</v>
      </c>
      <c r="AG1157">
        <v>0</v>
      </c>
      <c r="AH1157">
        <v>0</v>
      </c>
      <c r="AI1157">
        <v>0</v>
      </c>
      <c r="AJ1157">
        <v>0</v>
      </c>
      <c r="AK1157">
        <v>3</v>
      </c>
      <c r="AL1157">
        <v>11</v>
      </c>
      <c r="AM1157">
        <v>0</v>
      </c>
      <c r="AN1157">
        <f>marketing_campaign[[#This Row],[AcceptedCmp2]]+marketing_campaign[[#This Row],[AcceptedCmp1]]+marketing_campaign[[#This Row],[AcceptedCmp5]]+marketing_campaign[[#This Row],[AcceptedCmp4]]+marketing_campaign[[#This Row],[AcceptedCmp3]]+marketing_campaign[[#This Row],[Response]]</f>
        <v>0</v>
      </c>
      <c r="AO1157" t="str" cm="1">
        <f t="array" ref="AO115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58" spans="1:41" x14ac:dyDescent="0.35">
      <c r="A1158">
        <v>967</v>
      </c>
      <c r="B1158">
        <v>1976</v>
      </c>
      <c r="C1158">
        <f t="shared" ca="1" si="36"/>
        <v>50</v>
      </c>
      <c r="D1158" t="str" cm="1">
        <f t="array" aca="1" ref="D115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58" t="s">
        <v>29</v>
      </c>
      <c r="F1158" t="s">
        <v>33</v>
      </c>
      <c r="G1158" cm="1">
        <f t="array" ref="G1158">_xlfn.IFS(marketing_campaign[[#This Row],[Marital_Status]]="Single",K1158+L1158+1,marketing_campaign[[#This Row],[Marital_Status]]="Together",K1158+L1158+2,marketing_campaign[[#This Row],[Marital_Status]]="Alone",K1158+L1158+1,marketing_campaign[[#This Row],[Marital_Status]]="Married",K1158+L1158+2,marketing_campaign[[#This Row],[Marital_Status]]="Divorced",K1158+L1158+1,marketing_campaign[[#This Row],[Marital_Status]]="YOLO",K1158+L1158+1,marketing_campaign[[#This Row],[Marital_Status]]="Absurd",K1158+L1158+1,marketing_campaign[[#This Row],[Marital_Status]]="Widow",K1158+L1158+1)</f>
        <v>4</v>
      </c>
      <c r="H1158" t="str" cm="1">
        <f t="array" ref="H1158">_xlfn.IFS(marketing_campaign[[#This Row],[Family_size]]=1,"Family_with_one_child",marketing_campaign[[#This Row],[Family_size]]&gt;1,"Family_with_more_children")</f>
        <v>Family_with_more_children</v>
      </c>
      <c r="I1158">
        <v>46049</v>
      </c>
      <c r="J1158" t="str">
        <f>IF(marketing_campaign[[#This Row],[Income]]&gt;=Sheet21!B1208,"high_income","low_income")</f>
        <v>high_income</v>
      </c>
      <c r="K1158">
        <v>1</v>
      </c>
      <c r="L1158">
        <v>1</v>
      </c>
      <c r="M1158" s="1">
        <v>41476</v>
      </c>
      <c r="N1158">
        <v>11</v>
      </c>
      <c r="O1158" t="str" cm="1">
        <f t="array" ref="O1158">_xlfn.IFS(AND(marketing_campaign[[#This Row],[Recency]]&gt;=0,marketing_campaign[[#This Row],[Recency]]&lt;=14),"Early Recency",AND(marketing_campaign[[#This Row],[Recency]]&gt;=15,marketing_campaign[[#This Row],[Recency]]&lt;=31),"Mid-Recency",marketing_campaign[[#This Row],[Recency]]&gt;=32,"high Recency")</f>
        <v>Early Recency</v>
      </c>
      <c r="P1158">
        <v>342</v>
      </c>
      <c r="Q1158">
        <v>9</v>
      </c>
      <c r="R1158">
        <v>112</v>
      </c>
      <c r="S1158">
        <v>19</v>
      </c>
      <c r="T1158">
        <v>14</v>
      </c>
      <c r="U1158">
        <v>19</v>
      </c>
      <c r="V1158">
        <f>marketing_campaign[[#This Row],[MntGoldProds]]+marketing_campaign[[#This Row],[MntSweetProducts]]+marketing_campaign[[#This Row],[MntFishProducts]]+marketing_campaign[[#This Row],[MntMeatProducts]]+marketing_campaign[[#This Row],[MntFruits]]+marketing_campaign[[#This Row],[MntWines]]</f>
        <v>515</v>
      </c>
      <c r="W1158">
        <v>10</v>
      </c>
      <c r="X1158">
        <v>5</v>
      </c>
      <c r="Y1158">
        <v>2</v>
      </c>
      <c r="Z1158">
        <v>9</v>
      </c>
      <c r="AA1158">
        <f t="shared" si="37"/>
        <v>26</v>
      </c>
      <c r="AB1158" t="str" cm="1">
        <f t="array" ref="AB1158">_xlfn.IFS(AND(AA1158&gt;=0,AA1158&lt;=15),"low purchase",AND(AA1158&gt;=16,AA1158&lt;=30),"mid purchase",AA1158&gt;=31,"high purchase")</f>
        <v>mid purchase</v>
      </c>
      <c r="AC1158">
        <v>7</v>
      </c>
      <c r="AD1158" t="str">
        <f>IF(marketing_campaign[[#This Row],[NumWebVisitsMonth]]&gt;=5.3,"higher_webvists","lower_webvisits")</f>
        <v>higher_webvists</v>
      </c>
      <c r="AE1158">
        <v>0</v>
      </c>
      <c r="AF1158">
        <v>0</v>
      </c>
      <c r="AG1158">
        <v>0</v>
      </c>
      <c r="AH1158">
        <v>0</v>
      </c>
      <c r="AI1158">
        <v>0</v>
      </c>
      <c r="AJ1158">
        <v>0</v>
      </c>
      <c r="AK1158">
        <v>3</v>
      </c>
      <c r="AL1158">
        <v>11</v>
      </c>
      <c r="AM1158">
        <v>1</v>
      </c>
      <c r="AN1158">
        <f>marketing_campaign[[#This Row],[AcceptedCmp2]]+marketing_campaign[[#This Row],[AcceptedCmp1]]+marketing_campaign[[#This Row],[AcceptedCmp5]]+marketing_campaign[[#This Row],[AcceptedCmp4]]+marketing_campaign[[#This Row],[AcceptedCmp3]]+marketing_campaign[[#This Row],[Response]]</f>
        <v>1</v>
      </c>
      <c r="AO1158" t="str" cm="1">
        <f t="array" ref="AO115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159" spans="1:41" x14ac:dyDescent="0.35">
      <c r="A1159">
        <v>1077</v>
      </c>
      <c r="B1159">
        <v>1974</v>
      </c>
      <c r="C1159">
        <f t="shared" ca="1" si="36"/>
        <v>52</v>
      </c>
      <c r="D1159" t="str" cm="1">
        <f t="array" aca="1" ref="D115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59" t="s">
        <v>29</v>
      </c>
      <c r="F1159" t="s">
        <v>31</v>
      </c>
      <c r="G1159" cm="1">
        <f t="array" ref="G1159">_xlfn.IFS(marketing_campaign[[#This Row],[Marital_Status]]="Single",K1159+L1159+1,marketing_campaign[[#This Row],[Marital_Status]]="Together",K1159+L1159+2,marketing_campaign[[#This Row],[Marital_Status]]="Alone",K1159+L1159+1,marketing_campaign[[#This Row],[Marital_Status]]="Married",K1159+L1159+2,marketing_campaign[[#This Row],[Marital_Status]]="Divorced",K1159+L1159+1,marketing_campaign[[#This Row],[Marital_Status]]="YOLO",K1159+L1159+1,marketing_campaign[[#This Row],[Marital_Status]]="Absurd",K1159+L1159+1,marketing_campaign[[#This Row],[Marital_Status]]="Widow",K1159+L1159+1)</f>
        <v>2</v>
      </c>
      <c r="H1159" t="str" cm="1">
        <f t="array" ref="H1159">_xlfn.IFS(marketing_campaign[[#This Row],[Family_size]]=1,"Family_with_one_child",marketing_campaign[[#This Row],[Family_size]]&gt;1,"Family_with_more_children")</f>
        <v>Family_with_more_children</v>
      </c>
      <c r="I1159">
        <v>56715</v>
      </c>
      <c r="J1159" t="str">
        <f>IF(marketing_campaign[[#This Row],[Income]]&gt;=Sheet21!B1209,"high_income","low_income")</f>
        <v>high_income</v>
      </c>
      <c r="K1159">
        <v>0</v>
      </c>
      <c r="L1159">
        <v>0</v>
      </c>
      <c r="M1159" s="1">
        <v>41248</v>
      </c>
      <c r="N1159">
        <v>52</v>
      </c>
      <c r="O1159" t="str" cm="1">
        <f t="array" ref="O1159">_xlfn.IFS(AND(marketing_campaign[[#This Row],[Recency]]&gt;=0,marketing_campaign[[#This Row],[Recency]]&lt;=14),"Early Recency",AND(marketing_campaign[[#This Row],[Recency]]&gt;=15,marketing_campaign[[#This Row],[Recency]]&lt;=31),"Mid-Recency",marketing_campaign[[#This Row],[Recency]]&gt;=32,"high Recency")</f>
        <v>high Recency</v>
      </c>
      <c r="P1159">
        <v>258</v>
      </c>
      <c r="Q1159">
        <v>105</v>
      </c>
      <c r="R1159">
        <v>239</v>
      </c>
      <c r="S1159">
        <v>237</v>
      </c>
      <c r="T1159">
        <v>172</v>
      </c>
      <c r="U1159">
        <v>9</v>
      </c>
      <c r="V1159">
        <f>marketing_campaign[[#This Row],[MntGoldProds]]+marketing_campaign[[#This Row],[MntSweetProducts]]+marketing_campaign[[#This Row],[MntFishProducts]]+marketing_campaign[[#This Row],[MntMeatProducts]]+marketing_campaign[[#This Row],[MntFruits]]+marketing_campaign[[#This Row],[MntWines]]</f>
        <v>1020</v>
      </c>
      <c r="W1159">
        <v>1</v>
      </c>
      <c r="X1159">
        <v>7</v>
      </c>
      <c r="Y1159">
        <v>3</v>
      </c>
      <c r="Z1159">
        <v>4</v>
      </c>
      <c r="AA1159">
        <f t="shared" si="37"/>
        <v>15</v>
      </c>
      <c r="AB1159" t="str" cm="1">
        <f t="array" ref="AB1159">_xlfn.IFS(AND(AA1159&gt;=0,AA1159&lt;=15),"low purchase",AND(AA1159&gt;=16,AA1159&lt;=30),"mid purchase",AA1159&gt;=31,"high purchase")</f>
        <v>low purchase</v>
      </c>
      <c r="AC1159">
        <v>4</v>
      </c>
      <c r="AD1159" t="str">
        <f>IF(marketing_campaign[[#This Row],[NumWebVisitsMonth]]&gt;=5.3,"higher_webvists","lower_webvisits")</f>
        <v>lower_webvisits</v>
      </c>
      <c r="AE1159">
        <v>0</v>
      </c>
      <c r="AF1159">
        <v>0</v>
      </c>
      <c r="AG1159">
        <v>0</v>
      </c>
      <c r="AH1159">
        <v>0</v>
      </c>
      <c r="AI1159">
        <v>0</v>
      </c>
      <c r="AJ1159">
        <v>0</v>
      </c>
      <c r="AK1159">
        <v>3</v>
      </c>
      <c r="AL1159">
        <v>11</v>
      </c>
      <c r="AM1159">
        <v>0</v>
      </c>
      <c r="AN1159">
        <f>marketing_campaign[[#This Row],[AcceptedCmp2]]+marketing_campaign[[#This Row],[AcceptedCmp1]]+marketing_campaign[[#This Row],[AcceptedCmp5]]+marketing_campaign[[#This Row],[AcceptedCmp4]]+marketing_campaign[[#This Row],[AcceptedCmp3]]+marketing_campaign[[#This Row],[Response]]</f>
        <v>0</v>
      </c>
      <c r="AO1159" t="str" cm="1">
        <f t="array" ref="AO115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60" spans="1:41" x14ac:dyDescent="0.35">
      <c r="A1160">
        <v>7959</v>
      </c>
      <c r="B1160">
        <v>1961</v>
      </c>
      <c r="C1160">
        <f t="shared" ca="1" si="36"/>
        <v>65</v>
      </c>
      <c r="D1160" t="str" cm="1">
        <f t="array" aca="1" ref="D116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60" t="s">
        <v>29</v>
      </c>
      <c r="F1160" t="s">
        <v>33</v>
      </c>
      <c r="G1160" cm="1">
        <f t="array" ref="G1160">_xlfn.IFS(marketing_campaign[[#This Row],[Marital_Status]]="Single",K1160+L1160+1,marketing_campaign[[#This Row],[Marital_Status]]="Together",K1160+L1160+2,marketing_campaign[[#This Row],[Marital_Status]]="Alone",K1160+L1160+1,marketing_campaign[[#This Row],[Marital_Status]]="Married",K1160+L1160+2,marketing_campaign[[#This Row],[Marital_Status]]="Divorced",K1160+L1160+1,marketing_campaign[[#This Row],[Marital_Status]]="YOLO",K1160+L1160+1,marketing_campaign[[#This Row],[Marital_Status]]="Absurd",K1160+L1160+1,marketing_campaign[[#This Row],[Marital_Status]]="Widow",K1160+L1160+1)</f>
        <v>2</v>
      </c>
      <c r="H1160" t="str" cm="1">
        <f t="array" ref="H1160">_xlfn.IFS(marketing_campaign[[#This Row],[Family_size]]=1,"Family_with_one_child",marketing_campaign[[#This Row],[Family_size]]&gt;1,"Family_with_more_children")</f>
        <v>Family_with_more_children</v>
      </c>
      <c r="I1160">
        <v>79410</v>
      </c>
      <c r="J1160" t="str">
        <f>IF(marketing_campaign[[#This Row],[Income]]&gt;=Sheet21!B1210,"high_income","low_income")</f>
        <v>high_income</v>
      </c>
      <c r="K1160">
        <v>0</v>
      </c>
      <c r="L1160">
        <v>0</v>
      </c>
      <c r="M1160" s="1">
        <v>41788</v>
      </c>
      <c r="N1160">
        <v>19</v>
      </c>
      <c r="O1160" t="str" cm="1">
        <f t="array" ref="O1160">_xlfn.IFS(AND(marketing_campaign[[#This Row],[Recency]]&gt;=0,marketing_campaign[[#This Row],[Recency]]&lt;=14),"Early Recency",AND(marketing_campaign[[#This Row],[Recency]]&gt;=15,marketing_campaign[[#This Row],[Recency]]&lt;=31),"Mid-Recency",marketing_campaign[[#This Row],[Recency]]&gt;=32,"high Recency")</f>
        <v>Mid-Recency</v>
      </c>
      <c r="P1160">
        <v>658</v>
      </c>
      <c r="Q1160">
        <v>80</v>
      </c>
      <c r="R1160">
        <v>483</v>
      </c>
      <c r="S1160">
        <v>123</v>
      </c>
      <c r="T1160">
        <v>13</v>
      </c>
      <c r="U1160">
        <v>13</v>
      </c>
      <c r="V1160">
        <f>marketing_campaign[[#This Row],[MntGoldProds]]+marketing_campaign[[#This Row],[MntSweetProducts]]+marketing_campaign[[#This Row],[MntFishProducts]]+marketing_campaign[[#This Row],[MntMeatProducts]]+marketing_campaign[[#This Row],[MntFruits]]+marketing_campaign[[#This Row],[MntWines]]</f>
        <v>1370</v>
      </c>
      <c r="W1160">
        <v>1</v>
      </c>
      <c r="X1160">
        <v>3</v>
      </c>
      <c r="Y1160">
        <v>2</v>
      </c>
      <c r="Z1160">
        <v>5</v>
      </c>
      <c r="AA1160">
        <f t="shared" si="37"/>
        <v>11</v>
      </c>
      <c r="AB1160" t="str" cm="1">
        <f t="array" ref="AB1160">_xlfn.IFS(AND(AA1160&gt;=0,AA1160&lt;=15),"low purchase",AND(AA1160&gt;=16,AA1160&lt;=30),"mid purchase",AA1160&gt;=31,"high purchase")</f>
        <v>low purchase</v>
      </c>
      <c r="AC1160">
        <v>1</v>
      </c>
      <c r="AD1160" t="str">
        <f>IF(marketing_campaign[[#This Row],[NumWebVisitsMonth]]&gt;=5.3,"higher_webvists","lower_webvisits")</f>
        <v>lower_webvisits</v>
      </c>
      <c r="AE1160">
        <v>0</v>
      </c>
      <c r="AF1160">
        <v>0</v>
      </c>
      <c r="AG1160">
        <v>0</v>
      </c>
      <c r="AH1160">
        <v>0</v>
      </c>
      <c r="AI1160">
        <v>0</v>
      </c>
      <c r="AJ1160">
        <v>0</v>
      </c>
      <c r="AK1160">
        <v>3</v>
      </c>
      <c r="AL1160">
        <v>11</v>
      </c>
      <c r="AM1160">
        <v>0</v>
      </c>
      <c r="AN1160">
        <f>marketing_campaign[[#This Row],[AcceptedCmp2]]+marketing_campaign[[#This Row],[AcceptedCmp1]]+marketing_campaign[[#This Row],[AcceptedCmp5]]+marketing_campaign[[#This Row],[AcceptedCmp4]]+marketing_campaign[[#This Row],[AcceptedCmp3]]+marketing_campaign[[#This Row],[Response]]</f>
        <v>0</v>
      </c>
      <c r="AO1160" t="str" cm="1">
        <f t="array" ref="AO116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61" spans="1:41" x14ac:dyDescent="0.35">
      <c r="A1161">
        <v>640</v>
      </c>
      <c r="B1161">
        <v>1951</v>
      </c>
      <c r="C1161">
        <f t="shared" ca="1" si="36"/>
        <v>75</v>
      </c>
      <c r="D1161" t="str" cm="1">
        <f t="array" aca="1" ref="D116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61" t="s">
        <v>29</v>
      </c>
      <c r="F1161" t="s">
        <v>33</v>
      </c>
      <c r="G1161" cm="1">
        <f t="array" ref="G1161">_xlfn.IFS(marketing_campaign[[#This Row],[Marital_Status]]="Single",K1161+L1161+1,marketing_campaign[[#This Row],[Marital_Status]]="Together",K1161+L1161+2,marketing_campaign[[#This Row],[Marital_Status]]="Alone",K1161+L1161+1,marketing_campaign[[#This Row],[Marital_Status]]="Married",K1161+L1161+2,marketing_campaign[[#This Row],[Marital_Status]]="Divorced",K1161+L1161+1,marketing_campaign[[#This Row],[Marital_Status]]="YOLO",K1161+L1161+1,marketing_campaign[[#This Row],[Marital_Status]]="Absurd",K1161+L1161+1,marketing_campaign[[#This Row],[Marital_Status]]="Widow",K1161+L1161+1)</f>
        <v>3</v>
      </c>
      <c r="H1161" t="str" cm="1">
        <f t="array" ref="H1161">_xlfn.IFS(marketing_campaign[[#This Row],[Family_size]]=1,"Family_with_one_child",marketing_campaign[[#This Row],[Family_size]]&gt;1,"Family_with_more_children")</f>
        <v>Family_with_more_children</v>
      </c>
      <c r="I1161">
        <v>57304</v>
      </c>
      <c r="J1161" t="str">
        <f>IF(marketing_campaign[[#This Row],[Income]]&gt;=Sheet21!B1211,"high_income","low_income")</f>
        <v>high_income</v>
      </c>
      <c r="K1161">
        <v>0</v>
      </c>
      <c r="L1161">
        <v>1</v>
      </c>
      <c r="M1161" s="1">
        <v>41344</v>
      </c>
      <c r="N1161">
        <v>61</v>
      </c>
      <c r="O1161" t="str" cm="1">
        <f t="array" ref="O1161">_xlfn.IFS(AND(marketing_campaign[[#This Row],[Recency]]&gt;=0,marketing_campaign[[#This Row],[Recency]]&lt;=14),"Early Recency",AND(marketing_campaign[[#This Row],[Recency]]&gt;=15,marketing_campaign[[#This Row],[Recency]]&lt;=31),"Mid-Recency",marketing_campaign[[#This Row],[Recency]]&gt;=32,"high Recency")</f>
        <v>high Recency</v>
      </c>
      <c r="P1161">
        <v>356</v>
      </c>
      <c r="Q1161">
        <v>80</v>
      </c>
      <c r="R1161">
        <v>329</v>
      </c>
      <c r="S1161">
        <v>138</v>
      </c>
      <c r="T1161">
        <v>17</v>
      </c>
      <c r="U1161">
        <v>106</v>
      </c>
      <c r="V1161">
        <f>marketing_campaign[[#This Row],[MntGoldProds]]+marketing_campaign[[#This Row],[MntSweetProducts]]+marketing_campaign[[#This Row],[MntFishProducts]]+marketing_campaign[[#This Row],[MntMeatProducts]]+marketing_campaign[[#This Row],[MntFruits]]+marketing_campaign[[#This Row],[MntWines]]</f>
        <v>1026</v>
      </c>
      <c r="W1161">
        <v>2</v>
      </c>
      <c r="X1161">
        <v>7</v>
      </c>
      <c r="Y1161">
        <v>6</v>
      </c>
      <c r="Z1161">
        <v>10</v>
      </c>
      <c r="AA1161">
        <f t="shared" si="37"/>
        <v>25</v>
      </c>
      <c r="AB1161" t="str" cm="1">
        <f t="array" ref="AB1161">_xlfn.IFS(AND(AA1161&gt;=0,AA1161&lt;=15),"low purchase",AND(AA1161&gt;=16,AA1161&lt;=30),"mid purchase",AA1161&gt;=31,"high purchase")</f>
        <v>mid purchase</v>
      </c>
      <c r="AC1161">
        <v>5</v>
      </c>
      <c r="AD1161" t="str">
        <f>IF(marketing_campaign[[#This Row],[NumWebVisitsMonth]]&gt;=5.3,"higher_webvists","lower_webvisits")</f>
        <v>lower_webvisits</v>
      </c>
      <c r="AE1161">
        <v>0</v>
      </c>
      <c r="AF1161">
        <v>0</v>
      </c>
      <c r="AG1161">
        <v>0</v>
      </c>
      <c r="AH1161">
        <v>0</v>
      </c>
      <c r="AI1161">
        <v>0</v>
      </c>
      <c r="AJ1161">
        <v>0</v>
      </c>
      <c r="AK1161">
        <v>3</v>
      </c>
      <c r="AL1161">
        <v>11</v>
      </c>
      <c r="AM1161">
        <v>0</v>
      </c>
      <c r="AN1161">
        <f>marketing_campaign[[#This Row],[AcceptedCmp2]]+marketing_campaign[[#This Row],[AcceptedCmp1]]+marketing_campaign[[#This Row],[AcceptedCmp5]]+marketing_campaign[[#This Row],[AcceptedCmp4]]+marketing_campaign[[#This Row],[AcceptedCmp3]]+marketing_campaign[[#This Row],[Response]]</f>
        <v>0</v>
      </c>
      <c r="AO1161" t="str" cm="1">
        <f t="array" ref="AO116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62" spans="1:41" x14ac:dyDescent="0.35">
      <c r="A1162">
        <v>4252</v>
      </c>
      <c r="B1162">
        <v>1965</v>
      </c>
      <c r="C1162">
        <f t="shared" ca="1" si="36"/>
        <v>61</v>
      </c>
      <c r="D1162" t="str" cm="1">
        <f t="array" aca="1" ref="D116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62" t="s">
        <v>29</v>
      </c>
      <c r="F1162" t="s">
        <v>33</v>
      </c>
      <c r="G1162" cm="1">
        <f t="array" ref="G1162">_xlfn.IFS(marketing_campaign[[#This Row],[Marital_Status]]="Single",K1162+L1162+1,marketing_campaign[[#This Row],[Marital_Status]]="Together",K1162+L1162+2,marketing_campaign[[#This Row],[Marital_Status]]="Alone",K1162+L1162+1,marketing_campaign[[#This Row],[Marital_Status]]="Married",K1162+L1162+2,marketing_campaign[[#This Row],[Marital_Status]]="Divorced",K1162+L1162+1,marketing_campaign[[#This Row],[Marital_Status]]="YOLO",K1162+L1162+1,marketing_campaign[[#This Row],[Marital_Status]]="Absurd",K1162+L1162+1,marketing_campaign[[#This Row],[Marital_Status]]="Widow",K1162+L1162+1)</f>
        <v>3</v>
      </c>
      <c r="H1162" t="str" cm="1">
        <f t="array" ref="H1162">_xlfn.IFS(marketing_campaign[[#This Row],[Family_size]]=1,"Family_with_one_child",marketing_campaign[[#This Row],[Family_size]]&gt;1,"Family_with_more_children")</f>
        <v>Family_with_more_children</v>
      </c>
      <c r="I1162">
        <v>44375</v>
      </c>
      <c r="J1162" t="str">
        <f>IF(marketing_campaign[[#This Row],[Income]]&gt;=Sheet21!B1212,"high_income","low_income")</f>
        <v>high_income</v>
      </c>
      <c r="K1162">
        <v>0</v>
      </c>
      <c r="L1162">
        <v>1</v>
      </c>
      <c r="M1162" s="1">
        <v>41721</v>
      </c>
      <c r="N1162">
        <v>73</v>
      </c>
      <c r="O1162" t="str" cm="1">
        <f t="array" ref="O1162">_xlfn.IFS(AND(marketing_campaign[[#This Row],[Recency]]&gt;=0,marketing_campaign[[#This Row],[Recency]]&lt;=14),"Early Recency",AND(marketing_campaign[[#This Row],[Recency]]&gt;=15,marketing_campaign[[#This Row],[Recency]]&lt;=31),"Mid-Recency",marketing_campaign[[#This Row],[Recency]]&gt;=32,"high Recency")</f>
        <v>high Recency</v>
      </c>
      <c r="P1162">
        <v>213</v>
      </c>
      <c r="Q1162">
        <v>5</v>
      </c>
      <c r="R1162">
        <v>28</v>
      </c>
      <c r="S1162">
        <v>7</v>
      </c>
      <c r="T1162">
        <v>7</v>
      </c>
      <c r="U1162">
        <v>41</v>
      </c>
      <c r="V1162">
        <f>marketing_campaign[[#This Row],[MntGoldProds]]+marketing_campaign[[#This Row],[MntSweetProducts]]+marketing_campaign[[#This Row],[MntFishProducts]]+marketing_campaign[[#This Row],[MntMeatProducts]]+marketing_campaign[[#This Row],[MntFruits]]+marketing_campaign[[#This Row],[MntWines]]</f>
        <v>301</v>
      </c>
      <c r="W1162">
        <v>1</v>
      </c>
      <c r="X1162">
        <v>4</v>
      </c>
      <c r="Y1162">
        <v>1</v>
      </c>
      <c r="Z1162">
        <v>6</v>
      </c>
      <c r="AA1162">
        <f t="shared" si="37"/>
        <v>12</v>
      </c>
      <c r="AB1162" t="str" cm="1">
        <f t="array" ref="AB1162">_xlfn.IFS(AND(AA1162&gt;=0,AA1162&lt;=15),"low purchase",AND(AA1162&gt;=16,AA1162&lt;=30),"mid purchase",AA1162&gt;=31,"high purchase")</f>
        <v>low purchase</v>
      </c>
      <c r="AC1162">
        <v>5</v>
      </c>
      <c r="AD1162" t="str">
        <f>IF(marketing_campaign[[#This Row],[NumWebVisitsMonth]]&gt;=5.3,"higher_webvists","lower_webvisits")</f>
        <v>lower_webvisits</v>
      </c>
      <c r="AE1162">
        <v>0</v>
      </c>
      <c r="AF1162">
        <v>0</v>
      </c>
      <c r="AG1162">
        <v>0</v>
      </c>
      <c r="AH1162">
        <v>0</v>
      </c>
      <c r="AI1162">
        <v>0</v>
      </c>
      <c r="AJ1162">
        <v>0</v>
      </c>
      <c r="AK1162">
        <v>3</v>
      </c>
      <c r="AL1162">
        <v>11</v>
      </c>
      <c r="AM1162">
        <v>0</v>
      </c>
      <c r="AN1162">
        <f>marketing_campaign[[#This Row],[AcceptedCmp2]]+marketing_campaign[[#This Row],[AcceptedCmp1]]+marketing_campaign[[#This Row],[AcceptedCmp5]]+marketing_campaign[[#This Row],[AcceptedCmp4]]+marketing_campaign[[#This Row],[AcceptedCmp3]]+marketing_campaign[[#This Row],[Response]]</f>
        <v>0</v>
      </c>
      <c r="AO1162" t="str" cm="1">
        <f t="array" ref="AO116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63" spans="1:41" x14ac:dyDescent="0.35">
      <c r="A1163">
        <v>8432</v>
      </c>
      <c r="B1163">
        <v>1956</v>
      </c>
      <c r="C1163">
        <f t="shared" ca="1" si="36"/>
        <v>70</v>
      </c>
      <c r="D1163" t="str" cm="1">
        <f t="array" aca="1" ref="D116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63" t="s">
        <v>29</v>
      </c>
      <c r="F1163" t="s">
        <v>31</v>
      </c>
      <c r="G1163" cm="1">
        <f t="array" ref="G1163">_xlfn.IFS(marketing_campaign[[#This Row],[Marital_Status]]="Single",K1163+L1163+1,marketing_campaign[[#This Row],[Marital_Status]]="Together",K1163+L1163+2,marketing_campaign[[#This Row],[Marital_Status]]="Alone",K1163+L1163+1,marketing_campaign[[#This Row],[Marital_Status]]="Married",K1163+L1163+2,marketing_campaign[[#This Row],[Marital_Status]]="Divorced",K1163+L1163+1,marketing_campaign[[#This Row],[Marital_Status]]="YOLO",K1163+L1163+1,marketing_campaign[[#This Row],[Marital_Status]]="Absurd",K1163+L1163+1,marketing_campaign[[#This Row],[Marital_Status]]="Widow",K1163+L1163+1)</f>
        <v>4</v>
      </c>
      <c r="H1163" t="str" cm="1">
        <f t="array" ref="H1163">_xlfn.IFS(marketing_campaign[[#This Row],[Family_size]]=1,"Family_with_one_child",marketing_campaign[[#This Row],[Family_size]]&gt;1,"Family_with_more_children")</f>
        <v>Family_with_more_children</v>
      </c>
      <c r="I1163">
        <v>54450</v>
      </c>
      <c r="J1163" t="str">
        <f>IF(marketing_campaign[[#This Row],[Income]]&gt;=Sheet21!B1213,"high_income","low_income")</f>
        <v>high_income</v>
      </c>
      <c r="K1163">
        <v>1</v>
      </c>
      <c r="L1163">
        <v>1</v>
      </c>
      <c r="M1163" s="1">
        <v>41166</v>
      </c>
      <c r="N1163">
        <v>0</v>
      </c>
      <c r="O1163" t="str" cm="1">
        <f t="array" ref="O1163">_xlfn.IFS(AND(marketing_campaign[[#This Row],[Recency]]&gt;=0,marketing_campaign[[#This Row],[Recency]]&lt;=14),"Early Recency",AND(marketing_campaign[[#This Row],[Recency]]&gt;=15,marketing_campaign[[#This Row],[Recency]]&lt;=31),"Mid-Recency",marketing_campaign[[#This Row],[Recency]]&gt;=32,"high Recency")</f>
        <v>Early Recency</v>
      </c>
      <c r="P1163">
        <v>454</v>
      </c>
      <c r="Q1163">
        <v>0</v>
      </c>
      <c r="R1163">
        <v>171</v>
      </c>
      <c r="S1163">
        <v>8</v>
      </c>
      <c r="T1163">
        <v>19</v>
      </c>
      <c r="U1163">
        <v>32</v>
      </c>
      <c r="V1163">
        <f>marketing_campaign[[#This Row],[MntGoldProds]]+marketing_campaign[[#This Row],[MntSweetProducts]]+marketing_campaign[[#This Row],[MntFishProducts]]+marketing_campaign[[#This Row],[MntMeatProducts]]+marketing_campaign[[#This Row],[MntFruits]]+marketing_campaign[[#This Row],[MntWines]]</f>
        <v>684</v>
      </c>
      <c r="W1163">
        <v>12</v>
      </c>
      <c r="X1163">
        <v>9</v>
      </c>
      <c r="Y1163">
        <v>2</v>
      </c>
      <c r="Z1163">
        <v>8</v>
      </c>
      <c r="AA1163">
        <f t="shared" si="37"/>
        <v>31</v>
      </c>
      <c r="AB1163" t="str" cm="1">
        <f t="array" ref="AB1163">_xlfn.IFS(AND(AA1163&gt;=0,AA1163&lt;=15),"low purchase",AND(AA1163&gt;=16,AA1163&lt;=30),"mid purchase",AA1163&gt;=31,"high purchase")</f>
        <v>high purchase</v>
      </c>
      <c r="AC1163">
        <v>8</v>
      </c>
      <c r="AD1163" t="str">
        <f>IF(marketing_campaign[[#This Row],[NumWebVisitsMonth]]&gt;=5.3,"higher_webvists","lower_webvisits")</f>
        <v>higher_webvists</v>
      </c>
      <c r="AE1163">
        <v>0</v>
      </c>
      <c r="AF1163">
        <v>0</v>
      </c>
      <c r="AG1163">
        <v>0</v>
      </c>
      <c r="AH1163">
        <v>0</v>
      </c>
      <c r="AI1163">
        <v>0</v>
      </c>
      <c r="AJ1163">
        <v>0</v>
      </c>
      <c r="AK1163">
        <v>3</v>
      </c>
      <c r="AL1163">
        <v>11</v>
      </c>
      <c r="AM1163">
        <v>0</v>
      </c>
      <c r="AN1163">
        <f>marketing_campaign[[#This Row],[AcceptedCmp2]]+marketing_campaign[[#This Row],[AcceptedCmp1]]+marketing_campaign[[#This Row],[AcceptedCmp5]]+marketing_campaign[[#This Row],[AcceptedCmp4]]+marketing_campaign[[#This Row],[AcceptedCmp3]]+marketing_campaign[[#This Row],[Response]]</f>
        <v>0</v>
      </c>
      <c r="AO1163" t="str" cm="1">
        <f t="array" ref="AO116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64" spans="1:41" x14ac:dyDescent="0.35">
      <c r="A1164">
        <v>6218</v>
      </c>
      <c r="B1164">
        <v>1965</v>
      </c>
      <c r="C1164">
        <f t="shared" ca="1" si="36"/>
        <v>61</v>
      </c>
      <c r="D1164" t="str" cm="1">
        <f t="array" aca="1" ref="D116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64" t="s">
        <v>29</v>
      </c>
      <c r="F1164" t="s">
        <v>33</v>
      </c>
      <c r="G1164" cm="1">
        <f t="array" ref="G1164">_xlfn.IFS(marketing_campaign[[#This Row],[Marital_Status]]="Single",K1164+L1164+1,marketing_campaign[[#This Row],[Marital_Status]]="Together",K1164+L1164+2,marketing_campaign[[#This Row],[Marital_Status]]="Alone",K1164+L1164+1,marketing_campaign[[#This Row],[Marital_Status]]="Married",K1164+L1164+2,marketing_campaign[[#This Row],[Marital_Status]]="Divorced",K1164+L1164+1,marketing_campaign[[#This Row],[Marital_Status]]="YOLO",K1164+L1164+1,marketing_campaign[[#This Row],[Marital_Status]]="Absurd",K1164+L1164+1,marketing_campaign[[#This Row],[Marital_Status]]="Widow",K1164+L1164+1)</f>
        <v>3</v>
      </c>
      <c r="H1164" t="str" cm="1">
        <f t="array" ref="H1164">_xlfn.IFS(marketing_campaign[[#This Row],[Family_size]]=1,"Family_with_one_child",marketing_campaign[[#This Row],[Family_size]]&gt;1,"Family_with_more_children")</f>
        <v>Family_with_more_children</v>
      </c>
      <c r="I1164">
        <v>59594</v>
      </c>
      <c r="J1164" t="str">
        <f>IF(marketing_campaign[[#This Row],[Income]]&gt;=Sheet21!B1214,"high_income","low_income")</f>
        <v>high_income</v>
      </c>
      <c r="K1164">
        <v>0</v>
      </c>
      <c r="L1164">
        <v>1</v>
      </c>
      <c r="M1164" s="1">
        <v>41202</v>
      </c>
      <c r="N1164">
        <v>74</v>
      </c>
      <c r="O1164" t="str" cm="1">
        <f t="array" ref="O1164">_xlfn.IFS(AND(marketing_campaign[[#This Row],[Recency]]&gt;=0,marketing_campaign[[#This Row],[Recency]]&lt;=14),"Early Recency",AND(marketing_campaign[[#This Row],[Recency]]&gt;=15,marketing_campaign[[#This Row],[Recency]]&lt;=31),"Mid-Recency",marketing_campaign[[#This Row],[Recency]]&gt;=32,"high Recency")</f>
        <v>high Recency</v>
      </c>
      <c r="P1164">
        <v>457</v>
      </c>
      <c r="Q1164">
        <v>4</v>
      </c>
      <c r="R1164">
        <v>29</v>
      </c>
      <c r="S1164">
        <v>0</v>
      </c>
      <c r="T1164">
        <v>0</v>
      </c>
      <c r="U1164">
        <v>9</v>
      </c>
      <c r="V1164">
        <f>marketing_campaign[[#This Row],[MntGoldProds]]+marketing_campaign[[#This Row],[MntSweetProducts]]+marketing_campaign[[#This Row],[MntFishProducts]]+marketing_campaign[[#This Row],[MntMeatProducts]]+marketing_campaign[[#This Row],[MntFruits]]+marketing_campaign[[#This Row],[MntWines]]</f>
        <v>499</v>
      </c>
      <c r="W1164">
        <v>1</v>
      </c>
      <c r="X1164">
        <v>8</v>
      </c>
      <c r="Y1164">
        <v>1</v>
      </c>
      <c r="Z1164">
        <v>7</v>
      </c>
      <c r="AA1164">
        <f t="shared" si="37"/>
        <v>17</v>
      </c>
      <c r="AB1164" t="str" cm="1">
        <f t="array" ref="AB1164">_xlfn.IFS(AND(AA1164&gt;=0,AA1164&lt;=15),"low purchase",AND(AA1164&gt;=16,AA1164&lt;=30),"mid purchase",AA1164&gt;=31,"high purchase")</f>
        <v>mid purchase</v>
      </c>
      <c r="AC1164">
        <v>7</v>
      </c>
      <c r="AD1164" t="str">
        <f>IF(marketing_campaign[[#This Row],[NumWebVisitsMonth]]&gt;=5.3,"higher_webvists","lower_webvisits")</f>
        <v>higher_webvists</v>
      </c>
      <c r="AE1164">
        <v>0</v>
      </c>
      <c r="AF1164">
        <v>1</v>
      </c>
      <c r="AG1164">
        <v>0</v>
      </c>
      <c r="AH1164">
        <v>0</v>
      </c>
      <c r="AI1164">
        <v>0</v>
      </c>
      <c r="AJ1164">
        <v>0</v>
      </c>
      <c r="AK1164">
        <v>3</v>
      </c>
      <c r="AL1164">
        <v>11</v>
      </c>
      <c r="AM1164">
        <v>0</v>
      </c>
      <c r="AN1164">
        <f>marketing_campaign[[#This Row],[AcceptedCmp2]]+marketing_campaign[[#This Row],[AcceptedCmp1]]+marketing_campaign[[#This Row],[AcceptedCmp5]]+marketing_campaign[[#This Row],[AcceptedCmp4]]+marketing_campaign[[#This Row],[AcceptedCmp3]]+marketing_campaign[[#This Row],[Response]]</f>
        <v>1</v>
      </c>
      <c r="AO1164" t="str" cm="1">
        <f t="array" ref="AO116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165" spans="1:41" x14ac:dyDescent="0.35">
      <c r="A1165">
        <v>6905</v>
      </c>
      <c r="B1165">
        <v>1994</v>
      </c>
      <c r="C1165">
        <f t="shared" ca="1" si="36"/>
        <v>32</v>
      </c>
      <c r="D1165" t="str" cm="1">
        <f t="array" aca="1" ref="D116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165" t="s">
        <v>29</v>
      </c>
      <c r="F1165" t="s">
        <v>31</v>
      </c>
      <c r="G1165" cm="1">
        <f t="array" ref="G1165">_xlfn.IFS(marketing_campaign[[#This Row],[Marital_Status]]="Single",K1165+L1165+1,marketing_campaign[[#This Row],[Marital_Status]]="Together",K1165+L1165+2,marketing_campaign[[#This Row],[Marital_Status]]="Alone",K1165+L1165+1,marketing_campaign[[#This Row],[Marital_Status]]="Married",K1165+L1165+2,marketing_campaign[[#This Row],[Marital_Status]]="Divorced",K1165+L1165+1,marketing_campaign[[#This Row],[Marital_Status]]="YOLO",K1165+L1165+1,marketing_campaign[[#This Row],[Marital_Status]]="Absurd",K1165+L1165+1,marketing_campaign[[#This Row],[Marital_Status]]="Widow",K1165+L1165+1)</f>
        <v>2</v>
      </c>
      <c r="H1165" t="str" cm="1">
        <f t="array" ref="H1165">_xlfn.IFS(marketing_campaign[[#This Row],[Family_size]]=1,"Family_with_one_child",marketing_campaign[[#This Row],[Family_size]]&gt;1,"Family_with_more_children")</f>
        <v>Family_with_more_children</v>
      </c>
      <c r="I1165">
        <v>80685</v>
      </c>
      <c r="J1165" t="str">
        <f>IF(marketing_campaign[[#This Row],[Income]]&gt;=Sheet21!B1215,"high_income","low_income")</f>
        <v>high_income</v>
      </c>
      <c r="K1165">
        <v>0</v>
      </c>
      <c r="L1165">
        <v>0</v>
      </c>
      <c r="M1165" s="1">
        <v>41143</v>
      </c>
      <c r="N1165">
        <v>55</v>
      </c>
      <c r="O1165" t="str" cm="1">
        <f t="array" ref="O1165">_xlfn.IFS(AND(marketing_campaign[[#This Row],[Recency]]&gt;=0,marketing_campaign[[#This Row],[Recency]]&lt;=14),"Early Recency",AND(marketing_campaign[[#This Row],[Recency]]&gt;=15,marketing_campaign[[#This Row],[Recency]]&lt;=31),"Mid-Recency",marketing_campaign[[#This Row],[Recency]]&gt;=32,"high Recency")</f>
        <v>high Recency</v>
      </c>
      <c r="P1165">
        <v>241</v>
      </c>
      <c r="Q1165">
        <v>45</v>
      </c>
      <c r="R1165">
        <v>604</v>
      </c>
      <c r="S1165">
        <v>34</v>
      </c>
      <c r="T1165">
        <v>26</v>
      </c>
      <c r="U1165">
        <v>54</v>
      </c>
      <c r="V1165">
        <f>marketing_campaign[[#This Row],[MntGoldProds]]+marketing_campaign[[#This Row],[MntSweetProducts]]+marketing_campaign[[#This Row],[MntFishProducts]]+marketing_campaign[[#This Row],[MntMeatProducts]]+marketing_campaign[[#This Row],[MntFruits]]+marketing_campaign[[#This Row],[MntWines]]</f>
        <v>1004</v>
      </c>
      <c r="W1165">
        <v>1</v>
      </c>
      <c r="X1165">
        <v>6</v>
      </c>
      <c r="Y1165">
        <v>4</v>
      </c>
      <c r="Z1165">
        <v>10</v>
      </c>
      <c r="AA1165">
        <f t="shared" si="37"/>
        <v>21</v>
      </c>
      <c r="AB1165" t="str" cm="1">
        <f t="array" ref="AB1165">_xlfn.IFS(AND(AA1165&gt;=0,AA1165&lt;=15),"low purchase",AND(AA1165&gt;=16,AA1165&lt;=30),"mid purchase",AA1165&gt;=31,"high purchase")</f>
        <v>mid purchase</v>
      </c>
      <c r="AC1165">
        <v>2</v>
      </c>
      <c r="AD1165" t="str">
        <f>IF(marketing_campaign[[#This Row],[NumWebVisitsMonth]]&gt;=5.3,"higher_webvists","lower_webvisits")</f>
        <v>lower_webvisits</v>
      </c>
      <c r="AE1165">
        <v>0</v>
      </c>
      <c r="AF1165">
        <v>0</v>
      </c>
      <c r="AG1165">
        <v>0</v>
      </c>
      <c r="AH1165">
        <v>0</v>
      </c>
      <c r="AI1165">
        <v>0</v>
      </c>
      <c r="AJ1165">
        <v>0</v>
      </c>
      <c r="AK1165">
        <v>3</v>
      </c>
      <c r="AL1165">
        <v>11</v>
      </c>
      <c r="AM1165">
        <v>0</v>
      </c>
      <c r="AN1165">
        <f>marketing_campaign[[#This Row],[AcceptedCmp2]]+marketing_campaign[[#This Row],[AcceptedCmp1]]+marketing_campaign[[#This Row],[AcceptedCmp5]]+marketing_campaign[[#This Row],[AcceptedCmp4]]+marketing_campaign[[#This Row],[AcceptedCmp3]]+marketing_campaign[[#This Row],[Response]]</f>
        <v>0</v>
      </c>
      <c r="AO1165" t="str" cm="1">
        <f t="array" ref="AO116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66" spans="1:41" x14ac:dyDescent="0.35">
      <c r="A1166">
        <v>5922</v>
      </c>
      <c r="B1166">
        <v>1974</v>
      </c>
      <c r="C1166">
        <f t="shared" ca="1" si="36"/>
        <v>52</v>
      </c>
      <c r="D1166" t="str" cm="1">
        <f t="array" aca="1" ref="D116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66" t="s">
        <v>32</v>
      </c>
      <c r="F1166" t="s">
        <v>33</v>
      </c>
      <c r="G1166" cm="1">
        <f t="array" ref="G1166">_xlfn.IFS(marketing_campaign[[#This Row],[Marital_Status]]="Single",K1166+L1166+1,marketing_campaign[[#This Row],[Marital_Status]]="Together",K1166+L1166+2,marketing_campaign[[#This Row],[Marital_Status]]="Alone",K1166+L1166+1,marketing_campaign[[#This Row],[Marital_Status]]="Married",K1166+L1166+2,marketing_campaign[[#This Row],[Marital_Status]]="Divorced",K1166+L1166+1,marketing_campaign[[#This Row],[Marital_Status]]="YOLO",K1166+L1166+1,marketing_campaign[[#This Row],[Marital_Status]]="Absurd",K1166+L1166+1,marketing_campaign[[#This Row],[Marital_Status]]="Widow",K1166+L1166+1)</f>
        <v>3</v>
      </c>
      <c r="H1166" t="str" cm="1">
        <f t="array" ref="H1166">_xlfn.IFS(marketing_campaign[[#This Row],[Family_size]]=1,"Family_with_one_child",marketing_campaign[[#This Row],[Family_size]]&gt;1,"Family_with_more_children")</f>
        <v>Family_with_more_children</v>
      </c>
      <c r="I1166">
        <v>40344</v>
      </c>
      <c r="J1166" t="str">
        <f>IF(marketing_campaign[[#This Row],[Income]]&gt;=Sheet21!B1216,"high_income","low_income")</f>
        <v>high_income</v>
      </c>
      <c r="K1166">
        <v>0</v>
      </c>
      <c r="L1166">
        <v>1</v>
      </c>
      <c r="M1166" s="1">
        <v>41560</v>
      </c>
      <c r="N1166">
        <v>48</v>
      </c>
      <c r="O1166" t="str" cm="1">
        <f t="array" ref="O1166">_xlfn.IFS(AND(marketing_campaign[[#This Row],[Recency]]&gt;=0,marketing_campaign[[#This Row],[Recency]]&lt;=14),"Early Recency",AND(marketing_campaign[[#This Row],[Recency]]&gt;=15,marketing_campaign[[#This Row],[Recency]]&lt;=31),"Mid-Recency",marketing_campaign[[#This Row],[Recency]]&gt;=32,"high Recency")</f>
        <v>high Recency</v>
      </c>
      <c r="P1166">
        <v>210</v>
      </c>
      <c r="Q1166">
        <v>0</v>
      </c>
      <c r="R1166">
        <v>6</v>
      </c>
      <c r="S1166">
        <v>0</v>
      </c>
      <c r="T1166">
        <v>0</v>
      </c>
      <c r="U1166">
        <v>2</v>
      </c>
      <c r="V1166">
        <f>marketing_campaign[[#This Row],[MntGoldProds]]+marketing_campaign[[#This Row],[MntSweetProducts]]+marketing_campaign[[#This Row],[MntFishProducts]]+marketing_campaign[[#This Row],[MntMeatProducts]]+marketing_campaign[[#This Row],[MntFruits]]+marketing_campaign[[#This Row],[MntWines]]</f>
        <v>218</v>
      </c>
      <c r="W1166">
        <v>2</v>
      </c>
      <c r="X1166">
        <v>4</v>
      </c>
      <c r="Y1166">
        <v>1</v>
      </c>
      <c r="Z1166">
        <v>5</v>
      </c>
      <c r="AA1166">
        <f t="shared" si="37"/>
        <v>12</v>
      </c>
      <c r="AB1166" t="str" cm="1">
        <f t="array" ref="AB1166">_xlfn.IFS(AND(AA1166&gt;=0,AA1166&lt;=15),"low purchase",AND(AA1166&gt;=16,AA1166&lt;=30),"mid purchase",AA1166&gt;=31,"high purchase")</f>
        <v>low purchase</v>
      </c>
      <c r="AC1166">
        <v>7</v>
      </c>
      <c r="AD1166" t="str">
        <f>IF(marketing_campaign[[#This Row],[NumWebVisitsMonth]]&gt;=5.3,"higher_webvists","lower_webvisits")</f>
        <v>higher_webvists</v>
      </c>
      <c r="AE1166">
        <v>0</v>
      </c>
      <c r="AF1166">
        <v>0</v>
      </c>
      <c r="AG1166">
        <v>0</v>
      </c>
      <c r="AH1166">
        <v>0</v>
      </c>
      <c r="AI1166">
        <v>0</v>
      </c>
      <c r="AJ1166">
        <v>0</v>
      </c>
      <c r="AK1166">
        <v>3</v>
      </c>
      <c r="AL1166">
        <v>11</v>
      </c>
      <c r="AM1166">
        <v>0</v>
      </c>
      <c r="AN1166">
        <f>marketing_campaign[[#This Row],[AcceptedCmp2]]+marketing_campaign[[#This Row],[AcceptedCmp1]]+marketing_campaign[[#This Row],[AcceptedCmp5]]+marketing_campaign[[#This Row],[AcceptedCmp4]]+marketing_campaign[[#This Row],[AcceptedCmp3]]+marketing_campaign[[#This Row],[Response]]</f>
        <v>0</v>
      </c>
      <c r="AO1166" t="str" cm="1">
        <f t="array" ref="AO116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67" spans="1:41" x14ac:dyDescent="0.35">
      <c r="A1167">
        <v>3598</v>
      </c>
      <c r="B1167">
        <v>1972</v>
      </c>
      <c r="C1167">
        <f t="shared" ca="1" si="36"/>
        <v>54</v>
      </c>
      <c r="D1167" t="str" cm="1">
        <f t="array" aca="1" ref="D116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67" t="s">
        <v>29</v>
      </c>
      <c r="F1167" t="s">
        <v>33</v>
      </c>
      <c r="G1167" cm="1">
        <f t="array" ref="G1167">_xlfn.IFS(marketing_campaign[[#This Row],[Marital_Status]]="Single",K1167+L1167+1,marketing_campaign[[#This Row],[Marital_Status]]="Together",K1167+L1167+2,marketing_campaign[[#This Row],[Marital_Status]]="Alone",K1167+L1167+1,marketing_campaign[[#This Row],[Marital_Status]]="Married",K1167+L1167+2,marketing_campaign[[#This Row],[Marital_Status]]="Divorced",K1167+L1167+1,marketing_campaign[[#This Row],[Marital_Status]]="YOLO",K1167+L1167+1,marketing_campaign[[#This Row],[Marital_Status]]="Absurd",K1167+L1167+1,marketing_campaign[[#This Row],[Marital_Status]]="Widow",K1167+L1167+1)</f>
        <v>3</v>
      </c>
      <c r="H1167" t="str" cm="1">
        <f t="array" ref="H1167">_xlfn.IFS(marketing_campaign[[#This Row],[Family_size]]=1,"Family_with_one_child",marketing_campaign[[#This Row],[Family_size]]&gt;1,"Family_with_more_children")</f>
        <v>Family_with_more_children</v>
      </c>
      <c r="I1167">
        <v>62710</v>
      </c>
      <c r="J1167" t="str">
        <f>IF(marketing_campaign[[#This Row],[Income]]&gt;=Sheet21!B1217,"high_income","low_income")</f>
        <v>high_income</v>
      </c>
      <c r="K1167">
        <v>0</v>
      </c>
      <c r="L1167">
        <v>1</v>
      </c>
      <c r="M1167" s="1">
        <v>41417</v>
      </c>
      <c r="N1167">
        <v>53</v>
      </c>
      <c r="O1167" t="str" cm="1">
        <f t="array" ref="O1167">_xlfn.IFS(AND(marketing_campaign[[#This Row],[Recency]]&gt;=0,marketing_campaign[[#This Row],[Recency]]&lt;=14),"Early Recency",AND(marketing_campaign[[#This Row],[Recency]]&gt;=15,marketing_campaign[[#This Row],[Recency]]&lt;=31),"Mid-Recency",marketing_campaign[[#This Row],[Recency]]&gt;=32,"high Recency")</f>
        <v>high Recency</v>
      </c>
      <c r="P1167">
        <v>441</v>
      </c>
      <c r="Q1167">
        <v>35</v>
      </c>
      <c r="R1167">
        <v>83</v>
      </c>
      <c r="S1167">
        <v>7</v>
      </c>
      <c r="T1167">
        <v>29</v>
      </c>
      <c r="U1167">
        <v>11</v>
      </c>
      <c r="V1167">
        <f>marketing_campaign[[#This Row],[MntGoldProds]]+marketing_campaign[[#This Row],[MntSweetProducts]]+marketing_campaign[[#This Row],[MntFishProducts]]+marketing_campaign[[#This Row],[MntMeatProducts]]+marketing_campaign[[#This Row],[MntFruits]]+marketing_campaign[[#This Row],[MntWines]]</f>
        <v>606</v>
      </c>
      <c r="W1167">
        <v>4</v>
      </c>
      <c r="X1167">
        <v>4</v>
      </c>
      <c r="Y1167">
        <v>2</v>
      </c>
      <c r="Z1167">
        <v>12</v>
      </c>
      <c r="AA1167">
        <f t="shared" si="37"/>
        <v>22</v>
      </c>
      <c r="AB1167" t="str" cm="1">
        <f t="array" ref="AB1167">_xlfn.IFS(AND(AA1167&gt;=0,AA1167&lt;=15),"low purchase",AND(AA1167&gt;=16,AA1167&lt;=30),"mid purchase",AA1167&gt;=31,"high purchase")</f>
        <v>mid purchase</v>
      </c>
      <c r="AC1167">
        <v>4</v>
      </c>
      <c r="AD1167" t="str">
        <f>IF(marketing_campaign[[#This Row],[NumWebVisitsMonth]]&gt;=5.3,"higher_webvists","lower_webvisits")</f>
        <v>lower_webvisits</v>
      </c>
      <c r="AE1167">
        <v>0</v>
      </c>
      <c r="AF1167">
        <v>0</v>
      </c>
      <c r="AG1167">
        <v>0</v>
      </c>
      <c r="AH1167">
        <v>0</v>
      </c>
      <c r="AI1167">
        <v>0</v>
      </c>
      <c r="AJ1167">
        <v>0</v>
      </c>
      <c r="AK1167">
        <v>3</v>
      </c>
      <c r="AL1167">
        <v>11</v>
      </c>
      <c r="AM1167">
        <v>0</v>
      </c>
      <c r="AN1167">
        <f>marketing_campaign[[#This Row],[AcceptedCmp2]]+marketing_campaign[[#This Row],[AcceptedCmp1]]+marketing_campaign[[#This Row],[AcceptedCmp5]]+marketing_campaign[[#This Row],[AcceptedCmp4]]+marketing_campaign[[#This Row],[AcceptedCmp3]]+marketing_campaign[[#This Row],[Response]]</f>
        <v>0</v>
      </c>
      <c r="AO1167" t="str" cm="1">
        <f t="array" ref="AO116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68" spans="1:41" x14ac:dyDescent="0.35">
      <c r="A1168">
        <v>6116</v>
      </c>
      <c r="B1168">
        <v>1968</v>
      </c>
      <c r="C1168">
        <f t="shared" ca="1" si="36"/>
        <v>58</v>
      </c>
      <c r="D1168" t="str" cm="1">
        <f t="array" aca="1" ref="D116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68" t="s">
        <v>37</v>
      </c>
      <c r="F1168" t="s">
        <v>33</v>
      </c>
      <c r="G1168" cm="1">
        <f t="array" ref="G1168">_xlfn.IFS(marketing_campaign[[#This Row],[Marital_Status]]="Single",K1168+L1168+1,marketing_campaign[[#This Row],[Marital_Status]]="Together",K1168+L1168+2,marketing_campaign[[#This Row],[Marital_Status]]="Alone",K1168+L1168+1,marketing_campaign[[#This Row],[Marital_Status]]="Married",K1168+L1168+2,marketing_campaign[[#This Row],[Marital_Status]]="Divorced",K1168+L1168+1,marketing_campaign[[#This Row],[Marital_Status]]="YOLO",K1168+L1168+1,marketing_campaign[[#This Row],[Marital_Status]]="Absurd",K1168+L1168+1,marketing_campaign[[#This Row],[Marital_Status]]="Widow",K1168+L1168+1)</f>
        <v>3</v>
      </c>
      <c r="H1168" t="str" cm="1">
        <f t="array" ref="H1168">_xlfn.IFS(marketing_campaign[[#This Row],[Family_size]]=1,"Family_with_one_child",marketing_campaign[[#This Row],[Family_size]]&gt;1,"Family_with_more_children")</f>
        <v>Family_with_more_children</v>
      </c>
      <c r="I1168">
        <v>48985</v>
      </c>
      <c r="J1168" t="str">
        <f>IF(marketing_campaign[[#This Row],[Income]]&gt;=Sheet21!B1218,"high_income","low_income")</f>
        <v>high_income</v>
      </c>
      <c r="K1168">
        <v>0</v>
      </c>
      <c r="L1168">
        <v>1</v>
      </c>
      <c r="M1168" s="1">
        <v>41460</v>
      </c>
      <c r="N1168">
        <v>13</v>
      </c>
      <c r="O1168" t="str" cm="1">
        <f t="array" ref="O1168">_xlfn.IFS(AND(marketing_campaign[[#This Row],[Recency]]&gt;=0,marketing_campaign[[#This Row],[Recency]]&lt;=14),"Early Recency",AND(marketing_campaign[[#This Row],[Recency]]&gt;=15,marketing_campaign[[#This Row],[Recency]]&lt;=31),"Mid-Recency",marketing_campaign[[#This Row],[Recency]]&gt;=32,"high Recency")</f>
        <v>Early Recency</v>
      </c>
      <c r="P1168">
        <v>19</v>
      </c>
      <c r="Q1168">
        <v>13</v>
      </c>
      <c r="R1168">
        <v>18</v>
      </c>
      <c r="S1168">
        <v>10</v>
      </c>
      <c r="T1168">
        <v>7</v>
      </c>
      <c r="U1168">
        <v>8</v>
      </c>
      <c r="V1168">
        <f>marketing_campaign[[#This Row],[MntGoldProds]]+marketing_campaign[[#This Row],[MntSweetProducts]]+marketing_campaign[[#This Row],[MntFishProducts]]+marketing_campaign[[#This Row],[MntMeatProducts]]+marketing_campaign[[#This Row],[MntFruits]]+marketing_campaign[[#This Row],[MntWines]]</f>
        <v>75</v>
      </c>
      <c r="W1168">
        <v>1</v>
      </c>
      <c r="X1168">
        <v>1</v>
      </c>
      <c r="Y1168">
        <v>1</v>
      </c>
      <c r="Z1168">
        <v>3</v>
      </c>
      <c r="AA1168">
        <f t="shared" si="37"/>
        <v>6</v>
      </c>
      <c r="AB1168" t="str" cm="1">
        <f t="array" ref="AB1168">_xlfn.IFS(AND(AA1168&gt;=0,AA1168&lt;=15),"low purchase",AND(AA1168&gt;=16,AA1168&lt;=30),"mid purchase",AA1168&gt;=31,"high purchase")</f>
        <v>low purchase</v>
      </c>
      <c r="AC1168">
        <v>3</v>
      </c>
      <c r="AD1168" t="str">
        <f>IF(marketing_campaign[[#This Row],[NumWebVisitsMonth]]&gt;=5.3,"higher_webvists","lower_webvisits")</f>
        <v>lower_webvisits</v>
      </c>
      <c r="AE1168">
        <v>0</v>
      </c>
      <c r="AF1168">
        <v>0</v>
      </c>
      <c r="AG1168">
        <v>0</v>
      </c>
      <c r="AH1168">
        <v>0</v>
      </c>
      <c r="AI1168">
        <v>0</v>
      </c>
      <c r="AJ1168">
        <v>0</v>
      </c>
      <c r="AK1168">
        <v>3</v>
      </c>
      <c r="AL1168">
        <v>11</v>
      </c>
      <c r="AM1168">
        <v>0</v>
      </c>
      <c r="AN1168">
        <f>marketing_campaign[[#This Row],[AcceptedCmp2]]+marketing_campaign[[#This Row],[AcceptedCmp1]]+marketing_campaign[[#This Row],[AcceptedCmp5]]+marketing_campaign[[#This Row],[AcceptedCmp4]]+marketing_campaign[[#This Row],[AcceptedCmp3]]+marketing_campaign[[#This Row],[Response]]</f>
        <v>0</v>
      </c>
      <c r="AO1168" t="str" cm="1">
        <f t="array" ref="AO116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69" spans="1:41" x14ac:dyDescent="0.35">
      <c r="A1169">
        <v>6263</v>
      </c>
      <c r="B1169">
        <v>1968</v>
      </c>
      <c r="C1169">
        <f t="shared" ca="1" si="36"/>
        <v>58</v>
      </c>
      <c r="D1169" t="str" cm="1">
        <f t="array" aca="1" ref="D116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69" t="s">
        <v>29</v>
      </c>
      <c r="F1169" t="s">
        <v>31</v>
      </c>
      <c r="G1169" cm="1">
        <f t="array" ref="G1169">_xlfn.IFS(marketing_campaign[[#This Row],[Marital_Status]]="Single",K1169+L1169+1,marketing_campaign[[#This Row],[Marital_Status]]="Together",K1169+L1169+2,marketing_campaign[[#This Row],[Marital_Status]]="Alone",K1169+L1169+1,marketing_campaign[[#This Row],[Marital_Status]]="Married",K1169+L1169+2,marketing_campaign[[#This Row],[Marital_Status]]="Divorced",K1169+L1169+1,marketing_campaign[[#This Row],[Marital_Status]]="YOLO",K1169+L1169+1,marketing_campaign[[#This Row],[Marital_Status]]="Absurd",K1169+L1169+1,marketing_campaign[[#This Row],[Marital_Status]]="Widow",K1169+L1169+1)</f>
        <v>5</v>
      </c>
      <c r="H1169" t="str" cm="1">
        <f t="array" ref="H1169">_xlfn.IFS(marketing_campaign[[#This Row],[Family_size]]=1,"Family_with_one_child",marketing_campaign[[#This Row],[Family_size]]&gt;1,"Family_with_more_children")</f>
        <v>Family_with_more_children</v>
      </c>
      <c r="I1169">
        <v>35322</v>
      </c>
      <c r="J1169" t="str">
        <f>IF(marketing_campaign[[#This Row],[Income]]&gt;=Sheet21!B1219,"high_income","low_income")</f>
        <v>high_income</v>
      </c>
      <c r="K1169">
        <v>1</v>
      </c>
      <c r="L1169">
        <v>2</v>
      </c>
      <c r="M1169" s="1">
        <v>41143</v>
      </c>
      <c r="N1169">
        <v>34</v>
      </c>
      <c r="O1169" t="str" cm="1">
        <f t="array" ref="O1169">_xlfn.IFS(AND(marketing_campaign[[#This Row],[Recency]]&gt;=0,marketing_campaign[[#This Row],[Recency]]&lt;=14),"Early Recency",AND(marketing_campaign[[#This Row],[Recency]]&gt;=15,marketing_campaign[[#This Row],[Recency]]&lt;=31),"Mid-Recency",marketing_campaign[[#This Row],[Recency]]&gt;=32,"high Recency")</f>
        <v>high Recency</v>
      </c>
      <c r="P1169">
        <v>28</v>
      </c>
      <c r="Q1169">
        <v>9</v>
      </c>
      <c r="R1169">
        <v>37</v>
      </c>
      <c r="S1169">
        <v>12</v>
      </c>
      <c r="T1169">
        <v>7</v>
      </c>
      <c r="U1169">
        <v>13</v>
      </c>
      <c r="V1169">
        <f>marketing_campaign[[#This Row],[MntGoldProds]]+marketing_campaign[[#This Row],[MntSweetProducts]]+marketing_campaign[[#This Row],[MntFishProducts]]+marketing_campaign[[#This Row],[MntMeatProducts]]+marketing_campaign[[#This Row],[MntFruits]]+marketing_campaign[[#This Row],[MntWines]]</f>
        <v>106</v>
      </c>
      <c r="W1169">
        <v>3</v>
      </c>
      <c r="X1169">
        <v>2</v>
      </c>
      <c r="Y1169">
        <v>0</v>
      </c>
      <c r="Z1169">
        <v>4</v>
      </c>
      <c r="AA1169">
        <f t="shared" si="37"/>
        <v>9</v>
      </c>
      <c r="AB1169" t="str" cm="1">
        <f t="array" ref="AB1169">_xlfn.IFS(AND(AA1169&gt;=0,AA1169&lt;=15),"low purchase",AND(AA1169&gt;=16,AA1169&lt;=30),"mid purchase",AA1169&gt;=31,"high purchase")</f>
        <v>low purchase</v>
      </c>
      <c r="AC1169">
        <v>8</v>
      </c>
      <c r="AD1169" t="str">
        <f>IF(marketing_campaign[[#This Row],[NumWebVisitsMonth]]&gt;=5.3,"higher_webvists","lower_webvisits")</f>
        <v>higher_webvists</v>
      </c>
      <c r="AE1169">
        <v>0</v>
      </c>
      <c r="AF1169">
        <v>0</v>
      </c>
      <c r="AG1169">
        <v>0</v>
      </c>
      <c r="AH1169">
        <v>0</v>
      </c>
      <c r="AI1169">
        <v>0</v>
      </c>
      <c r="AJ1169">
        <v>0</v>
      </c>
      <c r="AK1169">
        <v>3</v>
      </c>
      <c r="AL1169">
        <v>11</v>
      </c>
      <c r="AM1169">
        <v>0</v>
      </c>
      <c r="AN1169">
        <f>marketing_campaign[[#This Row],[AcceptedCmp2]]+marketing_campaign[[#This Row],[AcceptedCmp1]]+marketing_campaign[[#This Row],[AcceptedCmp5]]+marketing_campaign[[#This Row],[AcceptedCmp4]]+marketing_campaign[[#This Row],[AcceptedCmp3]]+marketing_campaign[[#This Row],[Response]]</f>
        <v>0</v>
      </c>
      <c r="AO1169" t="str" cm="1">
        <f t="array" ref="AO116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70" spans="1:41" x14ac:dyDescent="0.35">
      <c r="A1170">
        <v>10486</v>
      </c>
      <c r="B1170">
        <v>1948</v>
      </c>
      <c r="C1170">
        <f t="shared" ca="1" si="36"/>
        <v>78</v>
      </c>
      <c r="D1170" t="str" cm="1">
        <f t="array" aca="1" ref="D117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170" t="s">
        <v>29</v>
      </c>
      <c r="F1170" t="s">
        <v>33</v>
      </c>
      <c r="G1170" cm="1">
        <f t="array" ref="G1170">_xlfn.IFS(marketing_campaign[[#This Row],[Marital_Status]]="Single",K1170+L1170+1,marketing_campaign[[#This Row],[Marital_Status]]="Together",K1170+L1170+2,marketing_campaign[[#This Row],[Marital_Status]]="Alone",K1170+L1170+1,marketing_campaign[[#This Row],[Marital_Status]]="Married",K1170+L1170+2,marketing_campaign[[#This Row],[Marital_Status]]="Divorced",K1170+L1170+1,marketing_campaign[[#This Row],[Marital_Status]]="YOLO",K1170+L1170+1,marketing_campaign[[#This Row],[Marital_Status]]="Absurd",K1170+L1170+1,marketing_campaign[[#This Row],[Marital_Status]]="Widow",K1170+L1170+1)</f>
        <v>2</v>
      </c>
      <c r="H1170" t="str" cm="1">
        <f t="array" ref="H1170">_xlfn.IFS(marketing_campaign[[#This Row],[Family_size]]=1,"Family_with_one_child",marketing_campaign[[#This Row],[Family_size]]&gt;1,"Family_with_more_children")</f>
        <v>Family_with_more_children</v>
      </c>
      <c r="I1170">
        <v>77142</v>
      </c>
      <c r="J1170" t="str">
        <f>IF(marketing_campaign[[#This Row],[Income]]&gt;=Sheet21!B1220,"high_income","low_income")</f>
        <v>high_income</v>
      </c>
      <c r="K1170">
        <v>0</v>
      </c>
      <c r="L1170">
        <v>0</v>
      </c>
      <c r="M1170" s="1">
        <v>41423</v>
      </c>
      <c r="N1170">
        <v>54</v>
      </c>
      <c r="O1170" t="str" cm="1">
        <f t="array" ref="O1170">_xlfn.IFS(AND(marketing_campaign[[#This Row],[Recency]]&gt;=0,marketing_campaign[[#This Row],[Recency]]&lt;=14),"Early Recency",AND(marketing_campaign[[#This Row],[Recency]]&gt;=15,marketing_campaign[[#This Row],[Recency]]&lt;=31),"Mid-Recency",marketing_campaign[[#This Row],[Recency]]&gt;=32,"high Recency")</f>
        <v>high Recency</v>
      </c>
      <c r="P1170">
        <v>476</v>
      </c>
      <c r="Q1170">
        <v>75</v>
      </c>
      <c r="R1170">
        <v>162</v>
      </c>
      <c r="S1170">
        <v>29</v>
      </c>
      <c r="T1170">
        <v>151</v>
      </c>
      <c r="U1170">
        <v>97</v>
      </c>
      <c r="V1170">
        <f>marketing_campaign[[#This Row],[MntGoldProds]]+marketing_campaign[[#This Row],[MntSweetProducts]]+marketing_campaign[[#This Row],[MntFishProducts]]+marketing_campaign[[#This Row],[MntMeatProducts]]+marketing_campaign[[#This Row],[MntFruits]]+marketing_campaign[[#This Row],[MntWines]]</f>
        <v>990</v>
      </c>
      <c r="W1170">
        <v>1</v>
      </c>
      <c r="X1170">
        <v>4</v>
      </c>
      <c r="Y1170">
        <v>4</v>
      </c>
      <c r="Z1170">
        <v>8</v>
      </c>
      <c r="AA1170">
        <f t="shared" si="37"/>
        <v>17</v>
      </c>
      <c r="AB1170" t="str" cm="1">
        <f t="array" ref="AB1170">_xlfn.IFS(AND(AA1170&gt;=0,AA1170&lt;=15),"low purchase",AND(AA1170&gt;=16,AA1170&lt;=30),"mid purchase",AA1170&gt;=31,"high purchase")</f>
        <v>mid purchase</v>
      </c>
      <c r="AC1170">
        <v>2</v>
      </c>
      <c r="AD1170" t="str">
        <f>IF(marketing_campaign[[#This Row],[NumWebVisitsMonth]]&gt;=5.3,"higher_webvists","lower_webvisits")</f>
        <v>lower_webvisits</v>
      </c>
      <c r="AE1170">
        <v>0</v>
      </c>
      <c r="AF1170">
        <v>0</v>
      </c>
      <c r="AG1170">
        <v>0</v>
      </c>
      <c r="AH1170">
        <v>0</v>
      </c>
      <c r="AI1170">
        <v>0</v>
      </c>
      <c r="AJ1170">
        <v>0</v>
      </c>
      <c r="AK1170">
        <v>3</v>
      </c>
      <c r="AL1170">
        <v>11</v>
      </c>
      <c r="AM1170">
        <v>0</v>
      </c>
      <c r="AN1170">
        <f>marketing_campaign[[#This Row],[AcceptedCmp2]]+marketing_campaign[[#This Row],[AcceptedCmp1]]+marketing_campaign[[#This Row],[AcceptedCmp5]]+marketing_campaign[[#This Row],[AcceptedCmp4]]+marketing_campaign[[#This Row],[AcceptedCmp3]]+marketing_campaign[[#This Row],[Response]]</f>
        <v>0</v>
      </c>
      <c r="AO1170" t="str" cm="1">
        <f t="array" ref="AO117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71" spans="1:41" x14ac:dyDescent="0.35">
      <c r="A1171">
        <v>2410</v>
      </c>
      <c r="B1171">
        <v>1969</v>
      </c>
      <c r="C1171">
        <f t="shared" ca="1" si="36"/>
        <v>57</v>
      </c>
      <c r="D1171" t="str" cm="1">
        <f t="array" aca="1" ref="D117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71" t="s">
        <v>29</v>
      </c>
      <c r="F1171" t="s">
        <v>30</v>
      </c>
      <c r="G1171" cm="1">
        <f t="array" ref="G1171">_xlfn.IFS(marketing_campaign[[#This Row],[Marital_Status]]="Single",K1171+L1171+1,marketing_campaign[[#This Row],[Marital_Status]]="Together",K1171+L1171+2,marketing_campaign[[#This Row],[Marital_Status]]="Alone",K1171+L1171+1,marketing_campaign[[#This Row],[Marital_Status]]="Married",K1171+L1171+2,marketing_campaign[[#This Row],[Marital_Status]]="Divorced",K1171+L1171+1,marketing_campaign[[#This Row],[Marital_Status]]="YOLO",K1171+L1171+1,marketing_campaign[[#This Row],[Marital_Status]]="Absurd",K1171+L1171+1,marketing_campaign[[#This Row],[Marital_Status]]="Widow",K1171+L1171+1)</f>
        <v>1</v>
      </c>
      <c r="H1171" t="str" cm="1">
        <f t="array" ref="H1171">_xlfn.IFS(marketing_campaign[[#This Row],[Family_size]]=1,"Family_with_one_child",marketing_campaign[[#This Row],[Family_size]]&gt;1,"Family_with_more_children")</f>
        <v>Family_with_one_child</v>
      </c>
      <c r="I1171">
        <v>81657</v>
      </c>
      <c r="J1171" t="str">
        <f>IF(marketing_campaign[[#This Row],[Income]]&gt;=Sheet21!B1221,"high_income","low_income")</f>
        <v>high_income</v>
      </c>
      <c r="K1171">
        <v>0</v>
      </c>
      <c r="L1171">
        <v>0</v>
      </c>
      <c r="M1171" s="1">
        <v>41661</v>
      </c>
      <c r="N1171">
        <v>69</v>
      </c>
      <c r="O1171" t="str" cm="1">
        <f t="array" ref="O1171">_xlfn.IFS(AND(marketing_campaign[[#This Row],[Recency]]&gt;=0,marketing_campaign[[#This Row],[Recency]]&lt;=14),"Early Recency",AND(marketing_campaign[[#This Row],[Recency]]&gt;=15,marketing_campaign[[#This Row],[Recency]]&lt;=31),"Mid-Recency",marketing_campaign[[#This Row],[Recency]]&gt;=32,"high Recency")</f>
        <v>high Recency</v>
      </c>
      <c r="P1171">
        <v>364</v>
      </c>
      <c r="Q1171">
        <v>40</v>
      </c>
      <c r="R1171">
        <v>425</v>
      </c>
      <c r="S1171">
        <v>158</v>
      </c>
      <c r="T1171">
        <v>60</v>
      </c>
      <c r="U1171">
        <v>50</v>
      </c>
      <c r="V1171">
        <f>marketing_campaign[[#This Row],[MntGoldProds]]+marketing_campaign[[#This Row],[MntSweetProducts]]+marketing_campaign[[#This Row],[MntFishProducts]]+marketing_campaign[[#This Row],[MntMeatProducts]]+marketing_campaign[[#This Row],[MntFruits]]+marketing_campaign[[#This Row],[MntWines]]</f>
        <v>1097</v>
      </c>
      <c r="W1171">
        <v>1</v>
      </c>
      <c r="X1171">
        <v>3</v>
      </c>
      <c r="Y1171">
        <v>4</v>
      </c>
      <c r="Z1171">
        <v>8</v>
      </c>
      <c r="AA1171">
        <f t="shared" si="37"/>
        <v>16</v>
      </c>
      <c r="AB1171" t="str" cm="1">
        <f t="array" ref="AB1171">_xlfn.IFS(AND(AA1171&gt;=0,AA1171&lt;=15),"low purchase",AND(AA1171&gt;=16,AA1171&lt;=30),"mid purchase",AA1171&gt;=31,"high purchase")</f>
        <v>mid purchase</v>
      </c>
      <c r="AC1171">
        <v>1</v>
      </c>
      <c r="AD1171" t="str">
        <f>IF(marketing_campaign[[#This Row],[NumWebVisitsMonth]]&gt;=5.3,"higher_webvists","lower_webvisits")</f>
        <v>lower_webvisits</v>
      </c>
      <c r="AE1171">
        <v>0</v>
      </c>
      <c r="AF1171">
        <v>0</v>
      </c>
      <c r="AG1171">
        <v>0</v>
      </c>
      <c r="AH1171">
        <v>0</v>
      </c>
      <c r="AI1171">
        <v>0</v>
      </c>
      <c r="AJ1171">
        <v>0</v>
      </c>
      <c r="AK1171">
        <v>3</v>
      </c>
      <c r="AL1171">
        <v>11</v>
      </c>
      <c r="AM1171">
        <v>0</v>
      </c>
      <c r="AN1171">
        <f>marketing_campaign[[#This Row],[AcceptedCmp2]]+marketing_campaign[[#This Row],[AcceptedCmp1]]+marketing_campaign[[#This Row],[AcceptedCmp5]]+marketing_campaign[[#This Row],[AcceptedCmp4]]+marketing_campaign[[#This Row],[AcceptedCmp3]]+marketing_campaign[[#This Row],[Response]]</f>
        <v>0</v>
      </c>
      <c r="AO1171" t="str" cm="1">
        <f t="array" ref="AO117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72" spans="1:41" x14ac:dyDescent="0.35">
      <c r="A1172">
        <v>193</v>
      </c>
      <c r="B1172">
        <v>1996</v>
      </c>
      <c r="C1172">
        <f t="shared" ca="1" si="36"/>
        <v>30</v>
      </c>
      <c r="D1172" t="str" cm="1">
        <f t="array" aca="1" ref="D117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172" t="s">
        <v>36</v>
      </c>
      <c r="F1172" t="s">
        <v>33</v>
      </c>
      <c r="G1172" cm="1">
        <f t="array" ref="G1172">_xlfn.IFS(marketing_campaign[[#This Row],[Marital_Status]]="Single",K1172+L1172+1,marketing_campaign[[#This Row],[Marital_Status]]="Together",K1172+L1172+2,marketing_campaign[[#This Row],[Marital_Status]]="Alone",K1172+L1172+1,marketing_campaign[[#This Row],[Marital_Status]]="Married",K1172+L1172+2,marketing_campaign[[#This Row],[Marital_Status]]="Divorced",K1172+L1172+1,marketing_campaign[[#This Row],[Marital_Status]]="YOLO",K1172+L1172+1,marketing_campaign[[#This Row],[Marital_Status]]="Absurd",K1172+L1172+1,marketing_campaign[[#This Row],[Marital_Status]]="Widow",K1172+L1172+1)</f>
        <v>2</v>
      </c>
      <c r="H1172" t="str" cm="1">
        <f t="array" ref="H1172">_xlfn.IFS(marketing_campaign[[#This Row],[Family_size]]=1,"Family_with_one_child",marketing_campaign[[#This Row],[Family_size]]&gt;1,"Family_with_more_children")</f>
        <v>Family_with_more_children</v>
      </c>
      <c r="I1172">
        <v>14421</v>
      </c>
      <c r="J1172" t="str">
        <f>IF(marketing_campaign[[#This Row],[Income]]&gt;=Sheet21!B1222,"high_income","low_income")</f>
        <v>high_income</v>
      </c>
      <c r="K1172">
        <v>0</v>
      </c>
      <c r="L1172">
        <v>0</v>
      </c>
      <c r="M1172" s="1">
        <v>41687</v>
      </c>
      <c r="N1172">
        <v>81</v>
      </c>
      <c r="O1172" t="str" cm="1">
        <f t="array" ref="O1172">_xlfn.IFS(AND(marketing_campaign[[#This Row],[Recency]]&gt;=0,marketing_campaign[[#This Row],[Recency]]&lt;=14),"Early Recency",AND(marketing_campaign[[#This Row],[Recency]]&gt;=15,marketing_campaign[[#This Row],[Recency]]&lt;=31),"Mid-Recency",marketing_campaign[[#This Row],[Recency]]&gt;=32,"high Recency")</f>
        <v>high Recency</v>
      </c>
      <c r="P1172">
        <v>0</v>
      </c>
      <c r="Q1172">
        <v>0</v>
      </c>
      <c r="R1172">
        <v>2</v>
      </c>
      <c r="S1172">
        <v>3</v>
      </c>
      <c r="T1172">
        <v>3</v>
      </c>
      <c r="U1172">
        <v>8</v>
      </c>
      <c r="V1172">
        <f>marketing_campaign[[#This Row],[MntGoldProds]]+marketing_campaign[[#This Row],[MntSweetProducts]]+marketing_campaign[[#This Row],[MntFishProducts]]+marketing_campaign[[#This Row],[MntMeatProducts]]+marketing_campaign[[#This Row],[MntFruits]]+marketing_campaign[[#This Row],[MntWines]]</f>
        <v>16</v>
      </c>
      <c r="W1172">
        <v>1</v>
      </c>
      <c r="X1172">
        <v>1</v>
      </c>
      <c r="Y1172">
        <v>0</v>
      </c>
      <c r="Z1172">
        <v>2</v>
      </c>
      <c r="AA1172">
        <f t="shared" si="37"/>
        <v>4</v>
      </c>
      <c r="AB1172" t="str" cm="1">
        <f t="array" ref="AB1172">_xlfn.IFS(AND(AA1172&gt;=0,AA1172&lt;=15),"low purchase",AND(AA1172&gt;=16,AA1172&lt;=30),"mid purchase",AA1172&gt;=31,"high purchase")</f>
        <v>low purchase</v>
      </c>
      <c r="AC1172">
        <v>5</v>
      </c>
      <c r="AD1172" t="str">
        <f>IF(marketing_campaign[[#This Row],[NumWebVisitsMonth]]&gt;=5.3,"higher_webvists","lower_webvisits")</f>
        <v>lower_webvisits</v>
      </c>
      <c r="AE1172">
        <v>1</v>
      </c>
      <c r="AF1172">
        <v>0</v>
      </c>
      <c r="AG1172">
        <v>0</v>
      </c>
      <c r="AH1172">
        <v>0</v>
      </c>
      <c r="AI1172">
        <v>0</v>
      </c>
      <c r="AJ1172">
        <v>0</v>
      </c>
      <c r="AK1172">
        <v>3</v>
      </c>
      <c r="AL1172">
        <v>11</v>
      </c>
      <c r="AM1172">
        <v>0</v>
      </c>
      <c r="AN1172">
        <f>marketing_campaign[[#This Row],[AcceptedCmp2]]+marketing_campaign[[#This Row],[AcceptedCmp1]]+marketing_campaign[[#This Row],[AcceptedCmp5]]+marketing_campaign[[#This Row],[AcceptedCmp4]]+marketing_campaign[[#This Row],[AcceptedCmp3]]+marketing_campaign[[#This Row],[Response]]</f>
        <v>1</v>
      </c>
      <c r="AO1172" t="str" cm="1">
        <f t="array" ref="AO117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173" spans="1:41" x14ac:dyDescent="0.35">
      <c r="A1173">
        <v>3363</v>
      </c>
      <c r="B1173">
        <v>1974</v>
      </c>
      <c r="C1173">
        <f t="shared" ca="1" si="36"/>
        <v>52</v>
      </c>
      <c r="D1173" t="str" cm="1">
        <f t="array" aca="1" ref="D117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73" t="s">
        <v>37</v>
      </c>
      <c r="F1173" t="s">
        <v>33</v>
      </c>
      <c r="G1173" cm="1">
        <f t="array" ref="G1173">_xlfn.IFS(marketing_campaign[[#This Row],[Marital_Status]]="Single",K1173+L1173+1,marketing_campaign[[#This Row],[Marital_Status]]="Together",K1173+L1173+2,marketing_campaign[[#This Row],[Marital_Status]]="Alone",K1173+L1173+1,marketing_campaign[[#This Row],[Marital_Status]]="Married",K1173+L1173+2,marketing_campaign[[#This Row],[Marital_Status]]="Divorced",K1173+L1173+1,marketing_campaign[[#This Row],[Marital_Status]]="YOLO",K1173+L1173+1,marketing_campaign[[#This Row],[Marital_Status]]="Absurd",K1173+L1173+1,marketing_campaign[[#This Row],[Marital_Status]]="Widow",K1173+L1173+1)</f>
        <v>2</v>
      </c>
      <c r="H1173" t="str" cm="1">
        <f t="array" ref="H1173">_xlfn.IFS(marketing_campaign[[#This Row],[Family_size]]=1,"Family_with_one_child",marketing_campaign[[#This Row],[Family_size]]&gt;1,"Family_with_more_children")</f>
        <v>Family_with_more_children</v>
      </c>
      <c r="I1173">
        <v>20130</v>
      </c>
      <c r="J1173" t="str">
        <f>IF(marketing_campaign[[#This Row],[Income]]&gt;=Sheet21!B1223,"high_income","low_income")</f>
        <v>high_income</v>
      </c>
      <c r="K1173">
        <v>0</v>
      </c>
      <c r="L1173">
        <v>0</v>
      </c>
      <c r="M1173" s="1">
        <v>41715</v>
      </c>
      <c r="N1173">
        <v>99</v>
      </c>
      <c r="O1173" t="str" cm="1">
        <f t="array" ref="O1173">_xlfn.IFS(AND(marketing_campaign[[#This Row],[Recency]]&gt;=0,marketing_campaign[[#This Row],[Recency]]&lt;=14),"Early Recency",AND(marketing_campaign[[#This Row],[Recency]]&gt;=15,marketing_campaign[[#This Row],[Recency]]&lt;=31),"Mid-Recency",marketing_campaign[[#This Row],[Recency]]&gt;=32,"high Recency")</f>
        <v>high Recency</v>
      </c>
      <c r="P1173">
        <v>0</v>
      </c>
      <c r="Q1173">
        <v>6</v>
      </c>
      <c r="R1173">
        <v>3</v>
      </c>
      <c r="S1173">
        <v>7</v>
      </c>
      <c r="T1173">
        <v>6</v>
      </c>
      <c r="U1173">
        <v>12</v>
      </c>
      <c r="V1173">
        <f>marketing_campaign[[#This Row],[MntGoldProds]]+marketing_campaign[[#This Row],[MntSweetProducts]]+marketing_campaign[[#This Row],[MntFishProducts]]+marketing_campaign[[#This Row],[MntMeatProducts]]+marketing_campaign[[#This Row],[MntFruits]]+marketing_campaign[[#This Row],[MntWines]]</f>
        <v>34</v>
      </c>
      <c r="W1173">
        <v>1</v>
      </c>
      <c r="X1173">
        <v>1</v>
      </c>
      <c r="Y1173">
        <v>0</v>
      </c>
      <c r="Z1173">
        <v>3</v>
      </c>
      <c r="AA1173">
        <f t="shared" si="37"/>
        <v>5</v>
      </c>
      <c r="AB1173" t="str" cm="1">
        <f t="array" ref="AB1173">_xlfn.IFS(AND(AA1173&gt;=0,AA1173&lt;=15),"low purchase",AND(AA1173&gt;=16,AA1173&lt;=30),"mid purchase",AA1173&gt;=31,"high purchase")</f>
        <v>low purchase</v>
      </c>
      <c r="AC1173">
        <v>8</v>
      </c>
      <c r="AD1173" t="str">
        <f>IF(marketing_campaign[[#This Row],[NumWebVisitsMonth]]&gt;=5.3,"higher_webvists","lower_webvisits")</f>
        <v>higher_webvists</v>
      </c>
      <c r="AE1173">
        <v>0</v>
      </c>
      <c r="AF1173">
        <v>0</v>
      </c>
      <c r="AG1173">
        <v>0</v>
      </c>
      <c r="AH1173">
        <v>0</v>
      </c>
      <c r="AI1173">
        <v>0</v>
      </c>
      <c r="AJ1173">
        <v>0</v>
      </c>
      <c r="AK1173">
        <v>3</v>
      </c>
      <c r="AL1173">
        <v>11</v>
      </c>
      <c r="AM1173">
        <v>0</v>
      </c>
      <c r="AN1173">
        <f>marketing_campaign[[#This Row],[AcceptedCmp2]]+marketing_campaign[[#This Row],[AcceptedCmp1]]+marketing_campaign[[#This Row],[AcceptedCmp5]]+marketing_campaign[[#This Row],[AcceptedCmp4]]+marketing_campaign[[#This Row],[AcceptedCmp3]]+marketing_campaign[[#This Row],[Response]]</f>
        <v>0</v>
      </c>
      <c r="AO1173" t="str" cm="1">
        <f t="array" ref="AO117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74" spans="1:41" x14ac:dyDescent="0.35">
      <c r="A1174">
        <v>8278</v>
      </c>
      <c r="B1174">
        <v>1990</v>
      </c>
      <c r="C1174">
        <f t="shared" ca="1" si="36"/>
        <v>36</v>
      </c>
      <c r="D1174" t="str" cm="1">
        <f t="array" aca="1" ref="D117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174" t="s">
        <v>32</v>
      </c>
      <c r="F1174" t="s">
        <v>33</v>
      </c>
      <c r="G1174" cm="1">
        <f t="array" ref="G1174">_xlfn.IFS(marketing_campaign[[#This Row],[Marital_Status]]="Single",K1174+L1174+1,marketing_campaign[[#This Row],[Marital_Status]]="Together",K1174+L1174+2,marketing_campaign[[#This Row],[Marital_Status]]="Alone",K1174+L1174+1,marketing_campaign[[#This Row],[Marital_Status]]="Married",K1174+L1174+2,marketing_campaign[[#This Row],[Marital_Status]]="Divorced",K1174+L1174+1,marketing_campaign[[#This Row],[Marital_Status]]="YOLO",K1174+L1174+1,marketing_campaign[[#This Row],[Marital_Status]]="Absurd",K1174+L1174+1,marketing_campaign[[#This Row],[Marital_Status]]="Widow",K1174+L1174+1)</f>
        <v>2</v>
      </c>
      <c r="H1174" t="str" cm="1">
        <f t="array" ref="H1174">_xlfn.IFS(marketing_campaign[[#This Row],[Family_size]]=1,"Family_with_one_child",marketing_campaign[[#This Row],[Family_size]]&gt;1,"Family_with_more_children")</f>
        <v>Family_with_more_children</v>
      </c>
      <c r="I1174">
        <v>74214</v>
      </c>
      <c r="J1174" t="str">
        <f>IF(marketing_campaign[[#This Row],[Income]]&gt;=Sheet21!B1224,"high_income","low_income")</f>
        <v>high_income</v>
      </c>
      <c r="K1174">
        <v>0</v>
      </c>
      <c r="L1174">
        <v>0</v>
      </c>
      <c r="M1174" s="1">
        <v>41147</v>
      </c>
      <c r="N1174">
        <v>3</v>
      </c>
      <c r="O1174" t="str" cm="1">
        <f t="array" ref="O1174">_xlfn.IFS(AND(marketing_campaign[[#This Row],[Recency]]&gt;=0,marketing_campaign[[#This Row],[Recency]]&lt;=14),"Early Recency",AND(marketing_campaign[[#This Row],[Recency]]&gt;=15,marketing_campaign[[#This Row],[Recency]]&lt;=31),"Mid-Recency",marketing_campaign[[#This Row],[Recency]]&gt;=32,"high Recency")</f>
        <v>Early Recency</v>
      </c>
      <c r="P1174">
        <v>863</v>
      </c>
      <c r="Q1174">
        <v>83</v>
      </c>
      <c r="R1174">
        <v>547</v>
      </c>
      <c r="S1174">
        <v>86</v>
      </c>
      <c r="T1174">
        <v>99</v>
      </c>
      <c r="U1174">
        <v>33</v>
      </c>
      <c r="V1174">
        <f>marketing_campaign[[#This Row],[MntGoldProds]]+marketing_campaign[[#This Row],[MntSweetProducts]]+marketing_campaign[[#This Row],[MntFishProducts]]+marketing_campaign[[#This Row],[MntMeatProducts]]+marketing_campaign[[#This Row],[MntFruits]]+marketing_campaign[[#This Row],[MntWines]]</f>
        <v>1711</v>
      </c>
      <c r="W1174">
        <v>1</v>
      </c>
      <c r="X1174">
        <v>8</v>
      </c>
      <c r="Y1174">
        <v>2</v>
      </c>
      <c r="Z1174">
        <v>5</v>
      </c>
      <c r="AA1174">
        <f t="shared" si="37"/>
        <v>16</v>
      </c>
      <c r="AB1174" t="str" cm="1">
        <f t="array" ref="AB1174">_xlfn.IFS(AND(AA1174&gt;=0,AA1174&lt;=15),"low purchase",AND(AA1174&gt;=16,AA1174&lt;=30),"mid purchase",AA1174&gt;=31,"high purchase")</f>
        <v>mid purchase</v>
      </c>
      <c r="AC1174">
        <v>5</v>
      </c>
      <c r="AD1174" t="str">
        <f>IF(marketing_campaign[[#This Row],[NumWebVisitsMonth]]&gt;=5.3,"higher_webvists","lower_webvisits")</f>
        <v>lower_webvisits</v>
      </c>
      <c r="AE1174">
        <v>0</v>
      </c>
      <c r="AF1174">
        <v>0</v>
      </c>
      <c r="AG1174">
        <v>0</v>
      </c>
      <c r="AH1174">
        <v>0</v>
      </c>
      <c r="AI1174">
        <v>0</v>
      </c>
      <c r="AJ1174">
        <v>0</v>
      </c>
      <c r="AK1174">
        <v>3</v>
      </c>
      <c r="AL1174">
        <v>11</v>
      </c>
      <c r="AM1174">
        <v>0</v>
      </c>
      <c r="AN1174">
        <f>marketing_campaign[[#This Row],[AcceptedCmp2]]+marketing_campaign[[#This Row],[AcceptedCmp1]]+marketing_campaign[[#This Row],[AcceptedCmp5]]+marketing_campaign[[#This Row],[AcceptedCmp4]]+marketing_campaign[[#This Row],[AcceptedCmp3]]+marketing_campaign[[#This Row],[Response]]</f>
        <v>0</v>
      </c>
      <c r="AO1174" t="str" cm="1">
        <f t="array" ref="AO117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75" spans="1:41" x14ac:dyDescent="0.35">
      <c r="A1175">
        <v>10660</v>
      </c>
      <c r="B1175">
        <v>1957</v>
      </c>
      <c r="C1175">
        <f t="shared" ca="1" si="36"/>
        <v>69</v>
      </c>
      <c r="D1175" t="str" cm="1">
        <f t="array" aca="1" ref="D117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75" t="s">
        <v>34</v>
      </c>
      <c r="F1175" t="s">
        <v>33</v>
      </c>
      <c r="G1175" cm="1">
        <f t="array" ref="G1175">_xlfn.IFS(marketing_campaign[[#This Row],[Marital_Status]]="Single",K1175+L1175+1,marketing_campaign[[#This Row],[Marital_Status]]="Together",K1175+L1175+2,marketing_campaign[[#This Row],[Marital_Status]]="Alone",K1175+L1175+1,marketing_campaign[[#This Row],[Marital_Status]]="Married",K1175+L1175+2,marketing_campaign[[#This Row],[Marital_Status]]="Divorced",K1175+L1175+1,marketing_campaign[[#This Row],[Marital_Status]]="YOLO",K1175+L1175+1,marketing_campaign[[#This Row],[Marital_Status]]="Absurd",K1175+L1175+1,marketing_campaign[[#This Row],[Marital_Status]]="Widow",K1175+L1175+1)</f>
        <v>4</v>
      </c>
      <c r="H1175" t="str" cm="1">
        <f t="array" ref="H1175">_xlfn.IFS(marketing_campaign[[#This Row],[Family_size]]=1,"Family_with_one_child",marketing_campaign[[#This Row],[Family_size]]&gt;1,"Family_with_more_children")</f>
        <v>Family_with_more_children</v>
      </c>
      <c r="I1175">
        <v>66726</v>
      </c>
      <c r="J1175" t="str">
        <f>IF(marketing_campaign[[#This Row],[Income]]&gt;=Sheet21!B1225,"high_income","low_income")</f>
        <v>high_income</v>
      </c>
      <c r="K1175">
        <v>1</v>
      </c>
      <c r="L1175">
        <v>1</v>
      </c>
      <c r="M1175" s="1">
        <v>41651</v>
      </c>
      <c r="N1175">
        <v>61</v>
      </c>
      <c r="O1175" t="str" cm="1">
        <f t="array" ref="O1175">_xlfn.IFS(AND(marketing_campaign[[#This Row],[Recency]]&gt;=0,marketing_campaign[[#This Row],[Recency]]&lt;=14),"Early Recency",AND(marketing_campaign[[#This Row],[Recency]]&gt;=15,marketing_campaign[[#This Row],[Recency]]&lt;=31),"Mid-Recency",marketing_campaign[[#This Row],[Recency]]&gt;=32,"high Recency")</f>
        <v>high Recency</v>
      </c>
      <c r="P1175">
        <v>349</v>
      </c>
      <c r="Q1175">
        <v>7</v>
      </c>
      <c r="R1175">
        <v>35</v>
      </c>
      <c r="S1175">
        <v>0</v>
      </c>
      <c r="T1175">
        <v>0</v>
      </c>
      <c r="U1175">
        <v>47</v>
      </c>
      <c r="V1175">
        <f>marketing_campaign[[#This Row],[MntGoldProds]]+marketing_campaign[[#This Row],[MntSweetProducts]]+marketing_campaign[[#This Row],[MntFishProducts]]+marketing_campaign[[#This Row],[MntMeatProducts]]+marketing_campaign[[#This Row],[MntFruits]]+marketing_campaign[[#This Row],[MntWines]]</f>
        <v>438</v>
      </c>
      <c r="W1175">
        <v>3</v>
      </c>
      <c r="X1175">
        <v>8</v>
      </c>
      <c r="Y1175">
        <v>2</v>
      </c>
      <c r="Z1175">
        <v>4</v>
      </c>
      <c r="AA1175">
        <f t="shared" si="37"/>
        <v>17</v>
      </c>
      <c r="AB1175" t="str" cm="1">
        <f t="array" ref="AB1175">_xlfn.IFS(AND(AA1175&gt;=0,AA1175&lt;=15),"low purchase",AND(AA1175&gt;=16,AA1175&lt;=30),"mid purchase",AA1175&gt;=31,"high purchase")</f>
        <v>mid purchase</v>
      </c>
      <c r="AC1175">
        <v>7</v>
      </c>
      <c r="AD1175" t="str">
        <f>IF(marketing_campaign[[#This Row],[NumWebVisitsMonth]]&gt;=5.3,"higher_webvists","lower_webvisits")</f>
        <v>higher_webvists</v>
      </c>
      <c r="AE1175">
        <v>0</v>
      </c>
      <c r="AF1175">
        <v>1</v>
      </c>
      <c r="AG1175">
        <v>0</v>
      </c>
      <c r="AH1175">
        <v>0</v>
      </c>
      <c r="AI1175">
        <v>0</v>
      </c>
      <c r="AJ1175">
        <v>0</v>
      </c>
      <c r="AK1175">
        <v>3</v>
      </c>
      <c r="AL1175">
        <v>11</v>
      </c>
      <c r="AM1175">
        <v>0</v>
      </c>
      <c r="AN1175">
        <f>marketing_campaign[[#This Row],[AcceptedCmp2]]+marketing_campaign[[#This Row],[AcceptedCmp1]]+marketing_campaign[[#This Row],[AcceptedCmp5]]+marketing_campaign[[#This Row],[AcceptedCmp4]]+marketing_campaign[[#This Row],[AcceptedCmp3]]+marketing_campaign[[#This Row],[Response]]</f>
        <v>1</v>
      </c>
      <c r="AO1175" t="str" cm="1">
        <f t="array" ref="AO117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176" spans="1:41" x14ac:dyDescent="0.35">
      <c r="A1176">
        <v>8686</v>
      </c>
      <c r="B1176">
        <v>1979</v>
      </c>
      <c r="C1176">
        <f t="shared" ca="1" si="36"/>
        <v>47</v>
      </c>
      <c r="D1176" t="str" cm="1">
        <f t="array" aca="1" ref="D117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76" t="s">
        <v>36</v>
      </c>
      <c r="F1176" t="s">
        <v>31</v>
      </c>
      <c r="G1176" cm="1">
        <f t="array" ref="G1176">_xlfn.IFS(marketing_campaign[[#This Row],[Marital_Status]]="Single",K1176+L1176+1,marketing_campaign[[#This Row],[Marital_Status]]="Together",K1176+L1176+2,marketing_campaign[[#This Row],[Marital_Status]]="Alone",K1176+L1176+1,marketing_campaign[[#This Row],[Marital_Status]]="Married",K1176+L1176+2,marketing_campaign[[#This Row],[Marital_Status]]="Divorced",K1176+L1176+1,marketing_campaign[[#This Row],[Marital_Status]]="YOLO",K1176+L1176+1,marketing_campaign[[#This Row],[Marital_Status]]="Absurd",K1176+L1176+1,marketing_campaign[[#This Row],[Marital_Status]]="Widow",K1176+L1176+1)</f>
        <v>3</v>
      </c>
      <c r="H1176" t="str" cm="1">
        <f t="array" ref="H1176">_xlfn.IFS(marketing_campaign[[#This Row],[Family_size]]=1,"Family_with_one_child",marketing_campaign[[#This Row],[Family_size]]&gt;1,"Family_with_more_children")</f>
        <v>Family_with_more_children</v>
      </c>
      <c r="I1176">
        <v>23724</v>
      </c>
      <c r="J1176" t="str">
        <f>IF(marketing_campaign[[#This Row],[Income]]&gt;=Sheet21!B1226,"high_income","low_income")</f>
        <v>high_income</v>
      </c>
      <c r="K1176">
        <v>1</v>
      </c>
      <c r="L1176">
        <v>0</v>
      </c>
      <c r="M1176" s="1">
        <v>41282</v>
      </c>
      <c r="N1176">
        <v>65</v>
      </c>
      <c r="O1176" t="str" cm="1">
        <f t="array" ref="O1176">_xlfn.IFS(AND(marketing_campaign[[#This Row],[Recency]]&gt;=0,marketing_campaign[[#This Row],[Recency]]&lt;=14),"Early Recency",AND(marketing_campaign[[#This Row],[Recency]]&gt;=15,marketing_campaign[[#This Row],[Recency]]&lt;=31),"Mid-Recency",marketing_campaign[[#This Row],[Recency]]&gt;=32,"high Recency")</f>
        <v>high Recency</v>
      </c>
      <c r="P1176">
        <v>5</v>
      </c>
      <c r="Q1176">
        <v>23</v>
      </c>
      <c r="R1176">
        <v>15</v>
      </c>
      <c r="S1176">
        <v>0</v>
      </c>
      <c r="T1176">
        <v>18</v>
      </c>
      <c r="U1176">
        <v>14</v>
      </c>
      <c r="V1176">
        <f>marketing_campaign[[#This Row],[MntGoldProds]]+marketing_campaign[[#This Row],[MntSweetProducts]]+marketing_campaign[[#This Row],[MntFishProducts]]+marketing_campaign[[#This Row],[MntMeatProducts]]+marketing_campaign[[#This Row],[MntFruits]]+marketing_campaign[[#This Row],[MntWines]]</f>
        <v>75</v>
      </c>
      <c r="W1176">
        <v>2</v>
      </c>
      <c r="X1176">
        <v>2</v>
      </c>
      <c r="Y1176">
        <v>0</v>
      </c>
      <c r="Z1176">
        <v>3</v>
      </c>
      <c r="AA1176">
        <f t="shared" si="37"/>
        <v>7</v>
      </c>
      <c r="AB1176" t="str" cm="1">
        <f t="array" ref="AB1176">_xlfn.IFS(AND(AA1176&gt;=0,AA1176&lt;=15),"low purchase",AND(AA1176&gt;=16,AA1176&lt;=30),"mid purchase",AA1176&gt;=31,"high purchase")</f>
        <v>low purchase</v>
      </c>
      <c r="AC1176">
        <v>8</v>
      </c>
      <c r="AD1176" t="str">
        <f>IF(marketing_campaign[[#This Row],[NumWebVisitsMonth]]&gt;=5.3,"higher_webvists","lower_webvisits")</f>
        <v>higher_webvists</v>
      </c>
      <c r="AE1176">
        <v>0</v>
      </c>
      <c r="AF1176">
        <v>0</v>
      </c>
      <c r="AG1176">
        <v>0</v>
      </c>
      <c r="AH1176">
        <v>0</v>
      </c>
      <c r="AI1176">
        <v>0</v>
      </c>
      <c r="AJ1176">
        <v>0</v>
      </c>
      <c r="AK1176">
        <v>3</v>
      </c>
      <c r="AL1176">
        <v>11</v>
      </c>
      <c r="AM1176">
        <v>0</v>
      </c>
      <c r="AN1176">
        <f>marketing_campaign[[#This Row],[AcceptedCmp2]]+marketing_campaign[[#This Row],[AcceptedCmp1]]+marketing_campaign[[#This Row],[AcceptedCmp5]]+marketing_campaign[[#This Row],[AcceptedCmp4]]+marketing_campaign[[#This Row],[AcceptedCmp3]]+marketing_campaign[[#This Row],[Response]]</f>
        <v>0</v>
      </c>
      <c r="AO1176" t="str" cm="1">
        <f t="array" ref="AO117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77" spans="1:41" x14ac:dyDescent="0.35">
      <c r="A1177">
        <v>1604</v>
      </c>
      <c r="B1177">
        <v>1960</v>
      </c>
      <c r="C1177">
        <f t="shared" ca="1" si="36"/>
        <v>66</v>
      </c>
      <c r="D1177" t="str" cm="1">
        <f t="array" aca="1" ref="D117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77" t="s">
        <v>34</v>
      </c>
      <c r="F1177" t="s">
        <v>33</v>
      </c>
      <c r="G1177" cm="1">
        <f t="array" ref="G1177">_xlfn.IFS(marketing_campaign[[#This Row],[Marital_Status]]="Single",K1177+L1177+1,marketing_campaign[[#This Row],[Marital_Status]]="Together",K1177+L1177+2,marketing_campaign[[#This Row],[Marital_Status]]="Alone",K1177+L1177+1,marketing_campaign[[#This Row],[Marital_Status]]="Married",K1177+L1177+2,marketing_campaign[[#This Row],[Marital_Status]]="Divorced",K1177+L1177+1,marketing_campaign[[#This Row],[Marital_Status]]="YOLO",K1177+L1177+1,marketing_campaign[[#This Row],[Marital_Status]]="Absurd",K1177+L1177+1,marketing_campaign[[#This Row],[Marital_Status]]="Widow",K1177+L1177+1)</f>
        <v>3</v>
      </c>
      <c r="H1177" t="str" cm="1">
        <f t="array" ref="H1177">_xlfn.IFS(marketing_campaign[[#This Row],[Family_size]]=1,"Family_with_one_child",marketing_campaign[[#This Row],[Family_size]]&gt;1,"Family_with_more_children")</f>
        <v>Family_with_more_children</v>
      </c>
      <c r="I1177">
        <v>47353</v>
      </c>
      <c r="J1177" t="str">
        <f>IF(marketing_campaign[[#This Row],[Income]]&gt;=Sheet21!B1227,"high_income","low_income")</f>
        <v>high_income</v>
      </c>
      <c r="K1177">
        <v>0</v>
      </c>
      <c r="L1177">
        <v>1</v>
      </c>
      <c r="M1177" s="1">
        <v>41591</v>
      </c>
      <c r="N1177">
        <v>93</v>
      </c>
      <c r="O1177" t="str" cm="1">
        <f t="array" ref="O1177">_xlfn.IFS(AND(marketing_campaign[[#This Row],[Recency]]&gt;=0,marketing_campaign[[#This Row],[Recency]]&lt;=14),"Early Recency",AND(marketing_campaign[[#This Row],[Recency]]&gt;=15,marketing_campaign[[#This Row],[Recency]]&lt;=31),"Mid-Recency",marketing_campaign[[#This Row],[Recency]]&gt;=32,"high Recency")</f>
        <v>high Recency</v>
      </c>
      <c r="P1177">
        <v>184</v>
      </c>
      <c r="Q1177">
        <v>2</v>
      </c>
      <c r="R1177">
        <v>19</v>
      </c>
      <c r="S1177">
        <v>8</v>
      </c>
      <c r="T1177">
        <v>8</v>
      </c>
      <c r="U1177">
        <v>4</v>
      </c>
      <c r="V1177">
        <f>marketing_campaign[[#This Row],[MntGoldProds]]+marketing_campaign[[#This Row],[MntSweetProducts]]+marketing_campaign[[#This Row],[MntFishProducts]]+marketing_campaign[[#This Row],[MntMeatProducts]]+marketing_campaign[[#This Row],[MntFruits]]+marketing_campaign[[#This Row],[MntWines]]</f>
        <v>225</v>
      </c>
      <c r="W1177">
        <v>3</v>
      </c>
      <c r="X1177">
        <v>2</v>
      </c>
      <c r="Y1177">
        <v>2</v>
      </c>
      <c r="Z1177">
        <v>6</v>
      </c>
      <c r="AA1177">
        <f t="shared" si="37"/>
        <v>13</v>
      </c>
      <c r="AB1177" t="str" cm="1">
        <f t="array" ref="AB1177">_xlfn.IFS(AND(AA1177&gt;=0,AA1177&lt;=15),"low purchase",AND(AA1177&gt;=16,AA1177&lt;=30),"mid purchase",AA1177&gt;=31,"high purchase")</f>
        <v>low purchase</v>
      </c>
      <c r="AC1177">
        <v>5</v>
      </c>
      <c r="AD1177" t="str">
        <f>IF(marketing_campaign[[#This Row],[NumWebVisitsMonth]]&gt;=5.3,"higher_webvists","lower_webvisits")</f>
        <v>lower_webvisits</v>
      </c>
      <c r="AE1177">
        <v>0</v>
      </c>
      <c r="AF1177">
        <v>0</v>
      </c>
      <c r="AG1177">
        <v>0</v>
      </c>
      <c r="AH1177">
        <v>0</v>
      </c>
      <c r="AI1177">
        <v>0</v>
      </c>
      <c r="AJ1177">
        <v>0</v>
      </c>
      <c r="AK1177">
        <v>3</v>
      </c>
      <c r="AL1177">
        <v>11</v>
      </c>
      <c r="AM1177">
        <v>0</v>
      </c>
      <c r="AN1177">
        <f>marketing_campaign[[#This Row],[AcceptedCmp2]]+marketing_campaign[[#This Row],[AcceptedCmp1]]+marketing_campaign[[#This Row],[AcceptedCmp5]]+marketing_campaign[[#This Row],[AcceptedCmp4]]+marketing_campaign[[#This Row],[AcceptedCmp3]]+marketing_campaign[[#This Row],[Response]]</f>
        <v>0</v>
      </c>
      <c r="AO1177" t="str" cm="1">
        <f t="array" ref="AO117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78" spans="1:41" x14ac:dyDescent="0.35">
      <c r="A1178">
        <v>5907</v>
      </c>
      <c r="B1178">
        <v>1952</v>
      </c>
      <c r="C1178">
        <f t="shared" ca="1" si="36"/>
        <v>74</v>
      </c>
      <c r="D1178" t="str" cm="1">
        <f t="array" aca="1" ref="D117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78" t="s">
        <v>34</v>
      </c>
      <c r="F1178" t="s">
        <v>33</v>
      </c>
      <c r="G1178" cm="1">
        <f t="array" ref="G1178">_xlfn.IFS(marketing_campaign[[#This Row],[Marital_Status]]="Single",K1178+L1178+1,marketing_campaign[[#This Row],[Marital_Status]]="Together",K1178+L1178+2,marketing_campaign[[#This Row],[Marital_Status]]="Alone",K1178+L1178+1,marketing_campaign[[#This Row],[Marital_Status]]="Married",K1178+L1178+2,marketing_campaign[[#This Row],[Marital_Status]]="Divorced",K1178+L1178+1,marketing_campaign[[#This Row],[Marital_Status]]="YOLO",K1178+L1178+1,marketing_campaign[[#This Row],[Marital_Status]]="Absurd",K1178+L1178+1,marketing_campaign[[#This Row],[Marital_Status]]="Widow",K1178+L1178+1)</f>
        <v>4</v>
      </c>
      <c r="H1178" t="str" cm="1">
        <f t="array" ref="H1178">_xlfn.IFS(marketing_campaign[[#This Row],[Family_size]]=1,"Family_with_one_child",marketing_campaign[[#This Row],[Family_size]]&gt;1,"Family_with_more_children")</f>
        <v>Family_with_more_children</v>
      </c>
      <c r="I1178">
        <v>33444</v>
      </c>
      <c r="J1178" t="str">
        <f>IF(marketing_campaign[[#This Row],[Income]]&gt;=Sheet21!B1228,"high_income","low_income")</f>
        <v>high_income</v>
      </c>
      <c r="K1178">
        <v>1</v>
      </c>
      <c r="L1178">
        <v>1</v>
      </c>
      <c r="M1178" s="1">
        <v>41216</v>
      </c>
      <c r="N1178">
        <v>24</v>
      </c>
      <c r="O1178" t="str" cm="1">
        <f t="array" ref="O1178">_xlfn.IFS(AND(marketing_campaign[[#This Row],[Recency]]&gt;=0,marketing_campaign[[#This Row],[Recency]]&lt;=14),"Early Recency",AND(marketing_campaign[[#This Row],[Recency]]&gt;=15,marketing_campaign[[#This Row],[Recency]]&lt;=31),"Mid-Recency",marketing_campaign[[#This Row],[Recency]]&gt;=32,"high Recency")</f>
        <v>Mid-Recency</v>
      </c>
      <c r="P1178">
        <v>8</v>
      </c>
      <c r="Q1178">
        <v>0</v>
      </c>
      <c r="R1178">
        <v>8</v>
      </c>
      <c r="S1178">
        <v>0</v>
      </c>
      <c r="T1178">
        <v>0</v>
      </c>
      <c r="U1178">
        <v>2</v>
      </c>
      <c r="V1178">
        <f>marketing_campaign[[#This Row],[MntGoldProds]]+marketing_campaign[[#This Row],[MntSweetProducts]]+marketing_campaign[[#This Row],[MntFishProducts]]+marketing_campaign[[#This Row],[MntMeatProducts]]+marketing_campaign[[#This Row],[MntFruits]]+marketing_campaign[[#This Row],[MntWines]]</f>
        <v>18</v>
      </c>
      <c r="W1178">
        <v>1</v>
      </c>
      <c r="X1178">
        <v>1</v>
      </c>
      <c r="Y1178">
        <v>0</v>
      </c>
      <c r="Z1178">
        <v>2</v>
      </c>
      <c r="AA1178">
        <f t="shared" si="37"/>
        <v>4</v>
      </c>
      <c r="AB1178" t="str" cm="1">
        <f t="array" ref="AB1178">_xlfn.IFS(AND(AA1178&gt;=0,AA1178&lt;=15),"low purchase",AND(AA1178&gt;=16,AA1178&lt;=30),"mid purchase",AA1178&gt;=31,"high purchase")</f>
        <v>low purchase</v>
      </c>
      <c r="AC1178">
        <v>8</v>
      </c>
      <c r="AD1178" t="str">
        <f>IF(marketing_campaign[[#This Row],[NumWebVisitsMonth]]&gt;=5.3,"higher_webvists","lower_webvisits")</f>
        <v>higher_webvists</v>
      </c>
      <c r="AE1178">
        <v>0</v>
      </c>
      <c r="AF1178">
        <v>0</v>
      </c>
      <c r="AG1178">
        <v>0</v>
      </c>
      <c r="AH1178">
        <v>0</v>
      </c>
      <c r="AI1178">
        <v>0</v>
      </c>
      <c r="AJ1178">
        <v>0</v>
      </c>
      <c r="AK1178">
        <v>3</v>
      </c>
      <c r="AL1178">
        <v>11</v>
      </c>
      <c r="AM1178">
        <v>0</v>
      </c>
      <c r="AN1178">
        <f>marketing_campaign[[#This Row],[AcceptedCmp2]]+marketing_campaign[[#This Row],[AcceptedCmp1]]+marketing_campaign[[#This Row],[AcceptedCmp5]]+marketing_campaign[[#This Row],[AcceptedCmp4]]+marketing_campaign[[#This Row],[AcceptedCmp3]]+marketing_campaign[[#This Row],[Response]]</f>
        <v>0</v>
      </c>
      <c r="AO1178" t="str" cm="1">
        <f t="array" ref="AO117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79" spans="1:41" x14ac:dyDescent="0.35">
      <c r="A1179">
        <v>10669</v>
      </c>
      <c r="B1179">
        <v>1981</v>
      </c>
      <c r="C1179">
        <f t="shared" ca="1" si="36"/>
        <v>45</v>
      </c>
      <c r="D1179" t="str" cm="1">
        <f t="array" aca="1" ref="D117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179" t="s">
        <v>29</v>
      </c>
      <c r="F1179" t="s">
        <v>33</v>
      </c>
      <c r="G1179" cm="1">
        <f t="array" ref="G1179">_xlfn.IFS(marketing_campaign[[#This Row],[Marital_Status]]="Single",K1179+L1179+1,marketing_campaign[[#This Row],[Marital_Status]]="Together",K1179+L1179+2,marketing_campaign[[#This Row],[Marital_Status]]="Alone",K1179+L1179+1,marketing_campaign[[#This Row],[Marital_Status]]="Married",K1179+L1179+2,marketing_campaign[[#This Row],[Marital_Status]]="Divorced",K1179+L1179+1,marketing_campaign[[#This Row],[Marital_Status]]="YOLO",K1179+L1179+1,marketing_campaign[[#This Row],[Marital_Status]]="Absurd",K1179+L1179+1,marketing_campaign[[#This Row],[Marital_Status]]="Widow",K1179+L1179+1)</f>
        <v>3</v>
      </c>
      <c r="H1179" t="str" cm="1">
        <f t="array" ref="H1179">_xlfn.IFS(marketing_campaign[[#This Row],[Family_size]]=1,"Family_with_one_child",marketing_campaign[[#This Row],[Family_size]]&gt;1,"Family_with_more_children")</f>
        <v>Family_with_more_children</v>
      </c>
      <c r="I1179">
        <v>54386</v>
      </c>
      <c r="J1179" t="str">
        <f>IF(marketing_campaign[[#This Row],[Income]]&gt;=Sheet21!B1229,"high_income","low_income")</f>
        <v>high_income</v>
      </c>
      <c r="K1179">
        <v>0</v>
      </c>
      <c r="L1179">
        <v>1</v>
      </c>
      <c r="M1179" s="1">
        <v>41411</v>
      </c>
      <c r="N1179">
        <v>8</v>
      </c>
      <c r="O1179" t="str" cm="1">
        <f t="array" ref="O1179">_xlfn.IFS(AND(marketing_campaign[[#This Row],[Recency]]&gt;=0,marketing_campaign[[#This Row],[Recency]]&lt;=14),"Early Recency",AND(marketing_campaign[[#This Row],[Recency]]&gt;=15,marketing_campaign[[#This Row],[Recency]]&lt;=31),"Mid-Recency",marketing_campaign[[#This Row],[Recency]]&gt;=32,"high Recency")</f>
        <v>Early Recency</v>
      </c>
      <c r="P1179">
        <v>277</v>
      </c>
      <c r="Q1179">
        <v>21</v>
      </c>
      <c r="R1179">
        <v>64</v>
      </c>
      <c r="S1179">
        <v>62</v>
      </c>
      <c r="T1179">
        <v>21</v>
      </c>
      <c r="U1179">
        <v>25</v>
      </c>
      <c r="V1179">
        <f>marketing_campaign[[#This Row],[MntGoldProds]]+marketing_campaign[[#This Row],[MntSweetProducts]]+marketing_campaign[[#This Row],[MntFishProducts]]+marketing_campaign[[#This Row],[MntMeatProducts]]+marketing_campaign[[#This Row],[MntFruits]]+marketing_campaign[[#This Row],[MntWines]]</f>
        <v>470</v>
      </c>
      <c r="W1179">
        <v>2</v>
      </c>
      <c r="X1179">
        <v>3</v>
      </c>
      <c r="Y1179">
        <v>2</v>
      </c>
      <c r="Z1179">
        <v>10</v>
      </c>
      <c r="AA1179">
        <f t="shared" si="37"/>
        <v>17</v>
      </c>
      <c r="AB1179" t="str" cm="1">
        <f t="array" ref="AB1179">_xlfn.IFS(AND(AA1179&gt;=0,AA1179&lt;=15),"low purchase",AND(AA1179&gt;=16,AA1179&lt;=30),"mid purchase",AA1179&gt;=31,"high purchase")</f>
        <v>mid purchase</v>
      </c>
      <c r="AC1179">
        <v>3</v>
      </c>
      <c r="AD1179" t="str">
        <f>IF(marketing_campaign[[#This Row],[NumWebVisitsMonth]]&gt;=5.3,"higher_webvists","lower_webvisits")</f>
        <v>lower_webvisits</v>
      </c>
      <c r="AE1179">
        <v>0</v>
      </c>
      <c r="AF1179">
        <v>0</v>
      </c>
      <c r="AG1179">
        <v>0</v>
      </c>
      <c r="AH1179">
        <v>0</v>
      </c>
      <c r="AI1179">
        <v>0</v>
      </c>
      <c r="AJ1179">
        <v>0</v>
      </c>
      <c r="AK1179">
        <v>3</v>
      </c>
      <c r="AL1179">
        <v>11</v>
      </c>
      <c r="AM1179">
        <v>0</v>
      </c>
      <c r="AN1179">
        <f>marketing_campaign[[#This Row],[AcceptedCmp2]]+marketing_campaign[[#This Row],[AcceptedCmp1]]+marketing_campaign[[#This Row],[AcceptedCmp5]]+marketing_campaign[[#This Row],[AcceptedCmp4]]+marketing_campaign[[#This Row],[AcceptedCmp3]]+marketing_campaign[[#This Row],[Response]]</f>
        <v>0</v>
      </c>
      <c r="AO1179" t="str" cm="1">
        <f t="array" ref="AO117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80" spans="1:41" x14ac:dyDescent="0.35">
      <c r="A1180">
        <v>2918</v>
      </c>
      <c r="B1180">
        <v>1981</v>
      </c>
      <c r="C1180">
        <f t="shared" ca="1" si="36"/>
        <v>45</v>
      </c>
      <c r="D1180" t="str" cm="1">
        <f t="array" aca="1" ref="D118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180" t="s">
        <v>29</v>
      </c>
      <c r="F1180" t="s">
        <v>35</v>
      </c>
      <c r="G1180" cm="1">
        <f t="array" ref="G1180">_xlfn.IFS(marketing_campaign[[#This Row],[Marital_Status]]="Single",K1180+L1180+1,marketing_campaign[[#This Row],[Marital_Status]]="Together",K1180+L1180+2,marketing_campaign[[#This Row],[Marital_Status]]="Alone",K1180+L1180+1,marketing_campaign[[#This Row],[Marital_Status]]="Married",K1180+L1180+2,marketing_campaign[[#This Row],[Marital_Status]]="Divorced",K1180+L1180+1,marketing_campaign[[#This Row],[Marital_Status]]="YOLO",K1180+L1180+1,marketing_campaign[[#This Row],[Marital_Status]]="Absurd",K1180+L1180+1,marketing_campaign[[#This Row],[Marital_Status]]="Widow",K1180+L1180+1)</f>
        <v>3</v>
      </c>
      <c r="H1180" t="str" cm="1">
        <f t="array" ref="H1180">_xlfn.IFS(marketing_campaign[[#This Row],[Family_size]]=1,"Family_with_one_child",marketing_campaign[[#This Row],[Family_size]]&gt;1,"Family_with_more_children")</f>
        <v>Family_with_more_children</v>
      </c>
      <c r="I1180">
        <v>28510</v>
      </c>
      <c r="J1180" t="str">
        <f>IF(marketing_campaign[[#This Row],[Income]]&gt;=Sheet21!B1230,"high_income","low_income")</f>
        <v>high_income</v>
      </c>
      <c r="K1180">
        <v>1</v>
      </c>
      <c r="L1180">
        <v>1</v>
      </c>
      <c r="M1180" s="1">
        <v>41377</v>
      </c>
      <c r="N1180">
        <v>72</v>
      </c>
      <c r="O1180" t="str" cm="1">
        <f t="array" ref="O1180">_xlfn.IFS(AND(marketing_campaign[[#This Row],[Recency]]&gt;=0,marketing_campaign[[#This Row],[Recency]]&lt;=14),"Early Recency",AND(marketing_campaign[[#This Row],[Recency]]&gt;=15,marketing_campaign[[#This Row],[Recency]]&lt;=31),"Mid-Recency",marketing_campaign[[#This Row],[Recency]]&gt;=32,"high Recency")</f>
        <v>high Recency</v>
      </c>
      <c r="P1180">
        <v>44</v>
      </c>
      <c r="Q1180">
        <v>5</v>
      </c>
      <c r="R1180">
        <v>19</v>
      </c>
      <c r="S1180">
        <v>0</v>
      </c>
      <c r="T1180">
        <v>4</v>
      </c>
      <c r="U1180">
        <v>19</v>
      </c>
      <c r="V1180">
        <f>marketing_campaign[[#This Row],[MntGoldProds]]+marketing_campaign[[#This Row],[MntSweetProducts]]+marketing_campaign[[#This Row],[MntFishProducts]]+marketing_campaign[[#This Row],[MntMeatProducts]]+marketing_campaign[[#This Row],[MntFruits]]+marketing_campaign[[#This Row],[MntWines]]</f>
        <v>91</v>
      </c>
      <c r="W1180">
        <v>3</v>
      </c>
      <c r="X1180">
        <v>2</v>
      </c>
      <c r="Y1180">
        <v>0</v>
      </c>
      <c r="Z1180">
        <v>4</v>
      </c>
      <c r="AA1180">
        <f t="shared" si="37"/>
        <v>9</v>
      </c>
      <c r="AB1180" t="str" cm="1">
        <f t="array" ref="AB1180">_xlfn.IFS(AND(AA1180&gt;=0,AA1180&lt;=15),"low purchase",AND(AA1180&gt;=16,AA1180&lt;=30),"mid purchase",AA1180&gt;=31,"high purchase")</f>
        <v>low purchase</v>
      </c>
      <c r="AC1180">
        <v>5</v>
      </c>
      <c r="AD1180" t="str">
        <f>IF(marketing_campaign[[#This Row],[NumWebVisitsMonth]]&gt;=5.3,"higher_webvists","lower_webvisits")</f>
        <v>lower_webvisits</v>
      </c>
      <c r="AE1180">
        <v>0</v>
      </c>
      <c r="AF1180">
        <v>0</v>
      </c>
      <c r="AG1180">
        <v>0</v>
      </c>
      <c r="AH1180">
        <v>0</v>
      </c>
      <c r="AI1180">
        <v>0</v>
      </c>
      <c r="AJ1180">
        <v>0</v>
      </c>
      <c r="AK1180">
        <v>3</v>
      </c>
      <c r="AL1180">
        <v>11</v>
      </c>
      <c r="AM1180">
        <v>0</v>
      </c>
      <c r="AN1180">
        <f>marketing_campaign[[#This Row],[AcceptedCmp2]]+marketing_campaign[[#This Row],[AcceptedCmp1]]+marketing_campaign[[#This Row],[AcceptedCmp5]]+marketing_campaign[[#This Row],[AcceptedCmp4]]+marketing_campaign[[#This Row],[AcceptedCmp3]]+marketing_campaign[[#This Row],[Response]]</f>
        <v>0</v>
      </c>
      <c r="AO1180" t="str" cm="1">
        <f t="array" ref="AO118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81" spans="1:41" x14ac:dyDescent="0.35">
      <c r="A1181">
        <v>5735</v>
      </c>
      <c r="B1181">
        <v>1991</v>
      </c>
      <c r="C1181">
        <f t="shared" ca="1" si="36"/>
        <v>35</v>
      </c>
      <c r="D1181" t="str" cm="1">
        <f t="array" aca="1" ref="D118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181" t="s">
        <v>34</v>
      </c>
      <c r="F1181" t="s">
        <v>30</v>
      </c>
      <c r="G1181" cm="1">
        <f t="array" ref="G1181">_xlfn.IFS(marketing_campaign[[#This Row],[Marital_Status]]="Single",K1181+L1181+1,marketing_campaign[[#This Row],[Marital_Status]]="Together",K1181+L1181+2,marketing_campaign[[#This Row],[Marital_Status]]="Alone",K1181+L1181+1,marketing_campaign[[#This Row],[Marital_Status]]="Married",K1181+L1181+2,marketing_campaign[[#This Row],[Marital_Status]]="Divorced",K1181+L1181+1,marketing_campaign[[#This Row],[Marital_Status]]="YOLO",K1181+L1181+1,marketing_campaign[[#This Row],[Marital_Status]]="Absurd",K1181+L1181+1,marketing_campaign[[#This Row],[Marital_Status]]="Widow",K1181+L1181+1)</f>
        <v>1</v>
      </c>
      <c r="H1181" t="str" cm="1">
        <f t="array" ref="H1181">_xlfn.IFS(marketing_campaign[[#This Row],[Family_size]]=1,"Family_with_one_child",marketing_campaign[[#This Row],[Family_size]]&gt;1,"Family_with_more_children")</f>
        <v>Family_with_one_child</v>
      </c>
      <c r="I1181">
        <v>90638</v>
      </c>
      <c r="J1181" t="str">
        <f>IF(marketing_campaign[[#This Row],[Income]]&gt;=Sheet21!B1231,"high_income","low_income")</f>
        <v>high_income</v>
      </c>
      <c r="K1181">
        <v>0</v>
      </c>
      <c r="L1181">
        <v>0</v>
      </c>
      <c r="M1181" s="1">
        <v>41683</v>
      </c>
      <c r="N1181">
        <v>29</v>
      </c>
      <c r="O1181" t="str" cm="1">
        <f t="array" ref="O1181">_xlfn.IFS(AND(marketing_campaign[[#This Row],[Recency]]&gt;=0,marketing_campaign[[#This Row],[Recency]]&lt;=14),"Early Recency",AND(marketing_campaign[[#This Row],[Recency]]&gt;=15,marketing_campaign[[#This Row],[Recency]]&lt;=31),"Mid-Recency",marketing_campaign[[#This Row],[Recency]]&gt;=32,"high Recency")</f>
        <v>Mid-Recency</v>
      </c>
      <c r="P1181">
        <v>1156</v>
      </c>
      <c r="Q1181">
        <v>120</v>
      </c>
      <c r="R1181">
        <v>915</v>
      </c>
      <c r="S1181">
        <v>94</v>
      </c>
      <c r="T1181">
        <v>144</v>
      </c>
      <c r="U1181">
        <v>96</v>
      </c>
      <c r="V1181">
        <f>marketing_campaign[[#This Row],[MntGoldProds]]+marketing_campaign[[#This Row],[MntSweetProducts]]+marketing_campaign[[#This Row],[MntFishProducts]]+marketing_campaign[[#This Row],[MntMeatProducts]]+marketing_campaign[[#This Row],[MntFruits]]+marketing_campaign[[#This Row],[MntWines]]</f>
        <v>2525</v>
      </c>
      <c r="W1181">
        <v>1</v>
      </c>
      <c r="X1181">
        <v>3</v>
      </c>
      <c r="Y1181">
        <v>4</v>
      </c>
      <c r="Z1181">
        <v>10</v>
      </c>
      <c r="AA1181">
        <f t="shared" si="37"/>
        <v>18</v>
      </c>
      <c r="AB1181" t="str" cm="1">
        <f t="array" ref="AB1181">_xlfn.IFS(AND(AA1181&gt;=0,AA1181&lt;=15),"low purchase",AND(AA1181&gt;=16,AA1181&lt;=30),"mid purchase",AA1181&gt;=31,"high purchase")</f>
        <v>mid purchase</v>
      </c>
      <c r="AC1181">
        <v>1</v>
      </c>
      <c r="AD1181" t="str">
        <f>IF(marketing_campaign[[#This Row],[NumWebVisitsMonth]]&gt;=5.3,"higher_webvists","lower_webvisits")</f>
        <v>lower_webvisits</v>
      </c>
      <c r="AE1181">
        <v>0</v>
      </c>
      <c r="AF1181">
        <v>0</v>
      </c>
      <c r="AG1181">
        <v>1</v>
      </c>
      <c r="AH1181">
        <v>0</v>
      </c>
      <c r="AI1181">
        <v>0</v>
      </c>
      <c r="AJ1181">
        <v>0</v>
      </c>
      <c r="AK1181">
        <v>3</v>
      </c>
      <c r="AL1181">
        <v>11</v>
      </c>
      <c r="AM1181">
        <v>0</v>
      </c>
      <c r="AN1181">
        <f>marketing_campaign[[#This Row],[AcceptedCmp2]]+marketing_campaign[[#This Row],[AcceptedCmp1]]+marketing_campaign[[#This Row],[AcceptedCmp5]]+marketing_campaign[[#This Row],[AcceptedCmp4]]+marketing_campaign[[#This Row],[AcceptedCmp3]]+marketing_campaign[[#This Row],[Response]]</f>
        <v>1</v>
      </c>
      <c r="AO1181" t="str" cm="1">
        <f t="array" ref="AO118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182" spans="1:41" x14ac:dyDescent="0.35">
      <c r="A1182">
        <v>359</v>
      </c>
      <c r="B1182">
        <v>1950</v>
      </c>
      <c r="C1182">
        <f t="shared" ca="1" si="36"/>
        <v>76</v>
      </c>
      <c r="D1182" t="str" cm="1">
        <f t="array" aca="1" ref="D118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82" t="s">
        <v>29</v>
      </c>
      <c r="F1182" t="s">
        <v>31</v>
      </c>
      <c r="G1182" cm="1">
        <f t="array" ref="G1182">_xlfn.IFS(marketing_campaign[[#This Row],[Marital_Status]]="Single",K1182+L1182+1,marketing_campaign[[#This Row],[Marital_Status]]="Together",K1182+L1182+2,marketing_campaign[[#This Row],[Marital_Status]]="Alone",K1182+L1182+1,marketing_campaign[[#This Row],[Marital_Status]]="Married",K1182+L1182+2,marketing_campaign[[#This Row],[Marital_Status]]="Divorced",K1182+L1182+1,marketing_campaign[[#This Row],[Marital_Status]]="YOLO",K1182+L1182+1,marketing_campaign[[#This Row],[Marital_Status]]="Absurd",K1182+L1182+1,marketing_campaign[[#This Row],[Marital_Status]]="Widow",K1182+L1182+1)</f>
        <v>3</v>
      </c>
      <c r="H1182" t="str" cm="1">
        <f t="array" ref="H1182">_xlfn.IFS(marketing_campaign[[#This Row],[Family_size]]=1,"Family_with_one_child",marketing_campaign[[#This Row],[Family_size]]&gt;1,"Family_with_more_children")</f>
        <v>Family_with_more_children</v>
      </c>
      <c r="I1182">
        <v>48070</v>
      </c>
      <c r="J1182" t="str">
        <f>IF(marketing_campaign[[#This Row],[Income]]&gt;=Sheet21!B1232,"high_income","low_income")</f>
        <v>high_income</v>
      </c>
      <c r="K1182">
        <v>0</v>
      </c>
      <c r="L1182">
        <v>1</v>
      </c>
      <c r="M1182" s="1">
        <v>41287</v>
      </c>
      <c r="N1182">
        <v>33</v>
      </c>
      <c r="O1182" t="str" cm="1">
        <f t="array" ref="O1182">_xlfn.IFS(AND(marketing_campaign[[#This Row],[Recency]]&gt;=0,marketing_campaign[[#This Row],[Recency]]&lt;=14),"Early Recency",AND(marketing_campaign[[#This Row],[Recency]]&gt;=15,marketing_campaign[[#This Row],[Recency]]&lt;=31),"Mid-Recency",marketing_campaign[[#This Row],[Recency]]&gt;=32,"high Recency")</f>
        <v>high Recency</v>
      </c>
      <c r="P1182">
        <v>373</v>
      </c>
      <c r="Q1182">
        <v>14</v>
      </c>
      <c r="R1182">
        <v>83</v>
      </c>
      <c r="S1182">
        <v>6</v>
      </c>
      <c r="T1182">
        <v>9</v>
      </c>
      <c r="U1182">
        <v>19</v>
      </c>
      <c r="V1182">
        <f>marketing_campaign[[#This Row],[MntGoldProds]]+marketing_campaign[[#This Row],[MntSweetProducts]]+marketing_campaign[[#This Row],[MntFishProducts]]+marketing_campaign[[#This Row],[MntMeatProducts]]+marketing_campaign[[#This Row],[MntFruits]]+marketing_campaign[[#This Row],[MntWines]]</f>
        <v>504</v>
      </c>
      <c r="W1182">
        <v>3</v>
      </c>
      <c r="X1182">
        <v>8</v>
      </c>
      <c r="Y1182">
        <v>2</v>
      </c>
      <c r="Z1182">
        <v>6</v>
      </c>
      <c r="AA1182">
        <f t="shared" si="37"/>
        <v>19</v>
      </c>
      <c r="AB1182" t="str" cm="1">
        <f t="array" ref="AB1182">_xlfn.IFS(AND(AA1182&gt;=0,AA1182&lt;=15),"low purchase",AND(AA1182&gt;=16,AA1182&lt;=30),"mid purchase",AA1182&gt;=31,"high purchase")</f>
        <v>mid purchase</v>
      </c>
      <c r="AC1182">
        <v>7</v>
      </c>
      <c r="AD1182" t="str">
        <f>IF(marketing_campaign[[#This Row],[NumWebVisitsMonth]]&gt;=5.3,"higher_webvists","lower_webvisits")</f>
        <v>higher_webvists</v>
      </c>
      <c r="AE1182">
        <v>0</v>
      </c>
      <c r="AF1182">
        <v>0</v>
      </c>
      <c r="AG1182">
        <v>0</v>
      </c>
      <c r="AH1182">
        <v>0</v>
      </c>
      <c r="AI1182">
        <v>0</v>
      </c>
      <c r="AJ1182">
        <v>1</v>
      </c>
      <c r="AK1182">
        <v>3</v>
      </c>
      <c r="AL1182">
        <v>11</v>
      </c>
      <c r="AM1182">
        <v>0</v>
      </c>
      <c r="AN1182">
        <f>marketing_campaign[[#This Row],[AcceptedCmp2]]+marketing_campaign[[#This Row],[AcceptedCmp1]]+marketing_campaign[[#This Row],[AcceptedCmp5]]+marketing_campaign[[#This Row],[AcceptedCmp4]]+marketing_campaign[[#This Row],[AcceptedCmp3]]+marketing_campaign[[#This Row],[Response]]</f>
        <v>0</v>
      </c>
      <c r="AO1182" t="str" cm="1">
        <f t="array" ref="AO118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83" spans="1:41" x14ac:dyDescent="0.35">
      <c r="A1183">
        <v>8387</v>
      </c>
      <c r="B1183">
        <v>1957</v>
      </c>
      <c r="C1183">
        <f t="shared" ca="1" si="36"/>
        <v>69</v>
      </c>
      <c r="D1183" t="str" cm="1">
        <f t="array" aca="1" ref="D118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83" t="s">
        <v>29</v>
      </c>
      <c r="F1183" t="s">
        <v>33</v>
      </c>
      <c r="G1183" cm="1">
        <f t="array" ref="G1183">_xlfn.IFS(marketing_campaign[[#This Row],[Marital_Status]]="Single",K1183+L1183+1,marketing_campaign[[#This Row],[Marital_Status]]="Together",K1183+L1183+2,marketing_campaign[[#This Row],[Marital_Status]]="Alone",K1183+L1183+1,marketing_campaign[[#This Row],[Marital_Status]]="Married",K1183+L1183+2,marketing_campaign[[#This Row],[Marital_Status]]="Divorced",K1183+L1183+1,marketing_campaign[[#This Row],[Marital_Status]]="YOLO",K1183+L1183+1,marketing_campaign[[#This Row],[Marital_Status]]="Absurd",K1183+L1183+1,marketing_campaign[[#This Row],[Marital_Status]]="Widow",K1183+L1183+1)</f>
        <v>3</v>
      </c>
      <c r="H1183" t="str" cm="1">
        <f t="array" ref="H1183">_xlfn.IFS(marketing_campaign[[#This Row],[Family_size]]=1,"Family_with_one_child",marketing_campaign[[#This Row],[Family_size]]&gt;1,"Family_with_more_children")</f>
        <v>Family_with_more_children</v>
      </c>
      <c r="I1183">
        <v>43140</v>
      </c>
      <c r="J1183" t="str">
        <f>IF(marketing_campaign[[#This Row],[Income]]&gt;=Sheet21!B1233,"high_income","low_income")</f>
        <v>high_income</v>
      </c>
      <c r="K1183">
        <v>0</v>
      </c>
      <c r="L1183">
        <v>1</v>
      </c>
      <c r="M1183" s="1">
        <v>41279</v>
      </c>
      <c r="N1183">
        <v>68</v>
      </c>
      <c r="O1183" t="str" cm="1">
        <f t="array" ref="O1183">_xlfn.IFS(AND(marketing_campaign[[#This Row],[Recency]]&gt;=0,marketing_campaign[[#This Row],[Recency]]&lt;=14),"Early Recency",AND(marketing_campaign[[#This Row],[Recency]]&gt;=15,marketing_campaign[[#This Row],[Recency]]&lt;=31),"Mid-Recency",marketing_campaign[[#This Row],[Recency]]&gt;=32,"high Recency")</f>
        <v>high Recency</v>
      </c>
      <c r="P1183">
        <v>134</v>
      </c>
      <c r="Q1183">
        <v>8</v>
      </c>
      <c r="R1183">
        <v>76</v>
      </c>
      <c r="S1183">
        <v>6</v>
      </c>
      <c r="T1183">
        <v>0</v>
      </c>
      <c r="U1183">
        <v>11</v>
      </c>
      <c r="V1183">
        <f>marketing_campaign[[#This Row],[MntGoldProds]]+marketing_campaign[[#This Row],[MntSweetProducts]]+marketing_campaign[[#This Row],[MntFishProducts]]+marketing_campaign[[#This Row],[MntMeatProducts]]+marketing_campaign[[#This Row],[MntFruits]]+marketing_campaign[[#This Row],[MntWines]]</f>
        <v>235</v>
      </c>
      <c r="W1183">
        <v>1</v>
      </c>
      <c r="X1183">
        <v>4</v>
      </c>
      <c r="Y1183">
        <v>1</v>
      </c>
      <c r="Z1183">
        <v>5</v>
      </c>
      <c r="AA1183">
        <f t="shared" si="37"/>
        <v>11</v>
      </c>
      <c r="AB1183" t="str" cm="1">
        <f t="array" ref="AB1183">_xlfn.IFS(AND(AA1183&gt;=0,AA1183&lt;=15),"low purchase",AND(AA1183&gt;=16,AA1183&lt;=30),"mid purchase",AA1183&gt;=31,"high purchase")</f>
        <v>low purchase</v>
      </c>
      <c r="AC1183">
        <v>6</v>
      </c>
      <c r="AD1183" t="str">
        <f>IF(marketing_campaign[[#This Row],[NumWebVisitsMonth]]&gt;=5.3,"higher_webvists","lower_webvisits")</f>
        <v>higher_webvists</v>
      </c>
      <c r="AE1183">
        <v>0</v>
      </c>
      <c r="AF1183">
        <v>0</v>
      </c>
      <c r="AG1183">
        <v>0</v>
      </c>
      <c r="AH1183">
        <v>0</v>
      </c>
      <c r="AI1183">
        <v>0</v>
      </c>
      <c r="AJ1183">
        <v>0</v>
      </c>
      <c r="AK1183">
        <v>3</v>
      </c>
      <c r="AL1183">
        <v>11</v>
      </c>
      <c r="AM1183">
        <v>0</v>
      </c>
      <c r="AN1183">
        <f>marketing_campaign[[#This Row],[AcceptedCmp2]]+marketing_campaign[[#This Row],[AcceptedCmp1]]+marketing_campaign[[#This Row],[AcceptedCmp5]]+marketing_campaign[[#This Row],[AcceptedCmp4]]+marketing_campaign[[#This Row],[AcceptedCmp3]]+marketing_campaign[[#This Row],[Response]]</f>
        <v>0</v>
      </c>
      <c r="AO1183" t="str" cm="1">
        <f t="array" ref="AO118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84" spans="1:41" x14ac:dyDescent="0.35">
      <c r="A1184">
        <v>1829</v>
      </c>
      <c r="B1184">
        <v>1961</v>
      </c>
      <c r="C1184">
        <f t="shared" ca="1" si="36"/>
        <v>65</v>
      </c>
      <c r="D1184" t="str" cm="1">
        <f t="array" aca="1" ref="D118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84" t="s">
        <v>32</v>
      </c>
      <c r="F1184" t="s">
        <v>35</v>
      </c>
      <c r="G1184" cm="1">
        <f t="array" ref="G1184">_xlfn.IFS(marketing_campaign[[#This Row],[Marital_Status]]="Single",K1184+L1184+1,marketing_campaign[[#This Row],[Marital_Status]]="Together",K1184+L1184+2,marketing_campaign[[#This Row],[Marital_Status]]="Alone",K1184+L1184+1,marketing_campaign[[#This Row],[Marital_Status]]="Married",K1184+L1184+2,marketing_campaign[[#This Row],[Marital_Status]]="Divorced",K1184+L1184+1,marketing_campaign[[#This Row],[Marital_Status]]="YOLO",K1184+L1184+1,marketing_campaign[[#This Row],[Marital_Status]]="Absurd",K1184+L1184+1,marketing_campaign[[#This Row],[Marital_Status]]="Widow",K1184+L1184+1)</f>
        <v>2</v>
      </c>
      <c r="H1184" t="str" cm="1">
        <f t="array" ref="H1184">_xlfn.IFS(marketing_campaign[[#This Row],[Family_size]]=1,"Family_with_one_child",marketing_campaign[[#This Row],[Family_size]]&gt;1,"Family_with_more_children")</f>
        <v>Family_with_more_children</v>
      </c>
      <c r="I1184">
        <v>54959</v>
      </c>
      <c r="J1184" t="str">
        <f>IF(marketing_campaign[[#This Row],[Income]]&gt;=Sheet21!B1234,"high_income","low_income")</f>
        <v>high_income</v>
      </c>
      <c r="K1184">
        <v>0</v>
      </c>
      <c r="L1184">
        <v>1</v>
      </c>
      <c r="M1184" s="1">
        <v>41293</v>
      </c>
      <c r="N1184">
        <v>55</v>
      </c>
      <c r="O1184" t="str" cm="1">
        <f t="array" ref="O1184">_xlfn.IFS(AND(marketing_campaign[[#This Row],[Recency]]&gt;=0,marketing_campaign[[#This Row],[Recency]]&lt;=14),"Early Recency",AND(marketing_campaign[[#This Row],[Recency]]&gt;=15,marketing_campaign[[#This Row],[Recency]]&lt;=31),"Mid-Recency",marketing_campaign[[#This Row],[Recency]]&gt;=32,"high Recency")</f>
        <v>high Recency</v>
      </c>
      <c r="P1184">
        <v>1148</v>
      </c>
      <c r="Q1184">
        <v>0</v>
      </c>
      <c r="R1184">
        <v>60</v>
      </c>
      <c r="S1184">
        <v>0</v>
      </c>
      <c r="T1184">
        <v>0</v>
      </c>
      <c r="U1184">
        <v>24</v>
      </c>
      <c r="V1184">
        <f>marketing_campaign[[#This Row],[MntGoldProds]]+marketing_campaign[[#This Row],[MntSweetProducts]]+marketing_campaign[[#This Row],[MntFishProducts]]+marketing_campaign[[#This Row],[MntMeatProducts]]+marketing_campaign[[#This Row],[MntFruits]]+marketing_campaign[[#This Row],[MntWines]]</f>
        <v>1232</v>
      </c>
      <c r="W1184">
        <v>3</v>
      </c>
      <c r="X1184">
        <v>9</v>
      </c>
      <c r="Y1184">
        <v>5</v>
      </c>
      <c r="Z1184">
        <v>4</v>
      </c>
      <c r="AA1184">
        <f t="shared" si="37"/>
        <v>21</v>
      </c>
      <c r="AB1184" t="str" cm="1">
        <f t="array" ref="AB1184">_xlfn.IFS(AND(AA1184&gt;=0,AA1184&lt;=15),"low purchase",AND(AA1184&gt;=16,AA1184&lt;=30),"mid purchase",AA1184&gt;=31,"high purchase")</f>
        <v>mid purchase</v>
      </c>
      <c r="AC1184">
        <v>7</v>
      </c>
      <c r="AD1184" t="str">
        <f>IF(marketing_campaign[[#This Row],[NumWebVisitsMonth]]&gt;=5.3,"higher_webvists","lower_webvisits")</f>
        <v>higher_webvists</v>
      </c>
      <c r="AE1184">
        <v>0</v>
      </c>
      <c r="AF1184">
        <v>1</v>
      </c>
      <c r="AG1184">
        <v>0</v>
      </c>
      <c r="AH1184">
        <v>0</v>
      </c>
      <c r="AI1184">
        <v>0</v>
      </c>
      <c r="AJ1184">
        <v>0</v>
      </c>
      <c r="AK1184">
        <v>3</v>
      </c>
      <c r="AL1184">
        <v>11</v>
      </c>
      <c r="AM1184">
        <v>1</v>
      </c>
      <c r="AN1184">
        <f>marketing_campaign[[#This Row],[AcceptedCmp2]]+marketing_campaign[[#This Row],[AcceptedCmp1]]+marketing_campaign[[#This Row],[AcceptedCmp5]]+marketing_campaign[[#This Row],[AcceptedCmp4]]+marketing_campaign[[#This Row],[AcceptedCmp3]]+marketing_campaign[[#This Row],[Response]]</f>
        <v>2</v>
      </c>
      <c r="AO1184" t="str" cm="1">
        <f t="array" ref="AO118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185" spans="1:41" x14ac:dyDescent="0.35">
      <c r="A1185">
        <v>3839</v>
      </c>
      <c r="B1185">
        <v>1958</v>
      </c>
      <c r="C1185">
        <f t="shared" ca="1" si="36"/>
        <v>68</v>
      </c>
      <c r="D1185" t="str" cm="1">
        <f t="array" aca="1" ref="D118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85" t="s">
        <v>36</v>
      </c>
      <c r="F1185" t="s">
        <v>30</v>
      </c>
      <c r="G1185" cm="1">
        <f t="array" ref="G1185">_xlfn.IFS(marketing_campaign[[#This Row],[Marital_Status]]="Single",K1185+L1185+1,marketing_campaign[[#This Row],[Marital_Status]]="Together",K1185+L1185+2,marketing_campaign[[#This Row],[Marital_Status]]="Alone",K1185+L1185+1,marketing_campaign[[#This Row],[Marital_Status]]="Married",K1185+L1185+2,marketing_campaign[[#This Row],[Marital_Status]]="Divorced",K1185+L1185+1,marketing_campaign[[#This Row],[Marital_Status]]="YOLO",K1185+L1185+1,marketing_campaign[[#This Row],[Marital_Status]]="Absurd",K1185+L1185+1,marketing_campaign[[#This Row],[Marital_Status]]="Widow",K1185+L1185+1)</f>
        <v>3</v>
      </c>
      <c r="H1185" t="str" cm="1">
        <f t="array" ref="H1185">_xlfn.IFS(marketing_campaign[[#This Row],[Family_size]]=1,"Family_with_one_child",marketing_campaign[[#This Row],[Family_size]]&gt;1,"Family_with_more_children")</f>
        <v>Family_with_more_children</v>
      </c>
      <c r="I1185">
        <v>15056</v>
      </c>
      <c r="J1185" t="str">
        <f>IF(marketing_campaign[[#This Row],[Income]]&gt;=Sheet21!B1235,"high_income","low_income")</f>
        <v>high_income</v>
      </c>
      <c r="K1185">
        <v>1</v>
      </c>
      <c r="L1185">
        <v>1</v>
      </c>
      <c r="M1185" s="1">
        <v>41397</v>
      </c>
      <c r="N1185">
        <v>76</v>
      </c>
      <c r="O1185" t="str" cm="1">
        <f t="array" ref="O1185">_xlfn.IFS(AND(marketing_campaign[[#This Row],[Recency]]&gt;=0,marketing_campaign[[#This Row],[Recency]]&lt;=14),"Early Recency",AND(marketing_campaign[[#This Row],[Recency]]&gt;=15,marketing_campaign[[#This Row],[Recency]]&lt;=31),"Mid-Recency",marketing_campaign[[#This Row],[Recency]]&gt;=32,"high Recency")</f>
        <v>high Recency</v>
      </c>
      <c r="P1185">
        <v>6</v>
      </c>
      <c r="Q1185">
        <v>12</v>
      </c>
      <c r="R1185">
        <v>3</v>
      </c>
      <c r="S1185">
        <v>21</v>
      </c>
      <c r="T1185">
        <v>6</v>
      </c>
      <c r="U1185">
        <v>40</v>
      </c>
      <c r="V1185">
        <f>marketing_campaign[[#This Row],[MntGoldProds]]+marketing_campaign[[#This Row],[MntSweetProducts]]+marketing_campaign[[#This Row],[MntFishProducts]]+marketing_campaign[[#This Row],[MntMeatProducts]]+marketing_campaign[[#This Row],[MntFruits]]+marketing_campaign[[#This Row],[MntWines]]</f>
        <v>88</v>
      </c>
      <c r="W1185">
        <v>5</v>
      </c>
      <c r="X1185">
        <v>2</v>
      </c>
      <c r="Y1185">
        <v>2</v>
      </c>
      <c r="Z1185">
        <v>3</v>
      </c>
      <c r="AA1185">
        <f t="shared" si="37"/>
        <v>12</v>
      </c>
      <c r="AB1185" t="str" cm="1">
        <f t="array" ref="AB1185">_xlfn.IFS(AND(AA1185&gt;=0,AA1185&lt;=15),"low purchase",AND(AA1185&gt;=16,AA1185&lt;=30),"mid purchase",AA1185&gt;=31,"high purchase")</f>
        <v>low purchase</v>
      </c>
      <c r="AC1185">
        <v>5</v>
      </c>
      <c r="AD1185" t="str">
        <f>IF(marketing_campaign[[#This Row],[NumWebVisitsMonth]]&gt;=5.3,"higher_webvists","lower_webvisits")</f>
        <v>lower_webvisits</v>
      </c>
      <c r="AE1185">
        <v>0</v>
      </c>
      <c r="AF1185">
        <v>0</v>
      </c>
      <c r="AG1185">
        <v>0</v>
      </c>
      <c r="AH1185">
        <v>0</v>
      </c>
      <c r="AI1185">
        <v>0</v>
      </c>
      <c r="AJ1185">
        <v>0</v>
      </c>
      <c r="AK1185">
        <v>3</v>
      </c>
      <c r="AL1185">
        <v>11</v>
      </c>
      <c r="AM1185">
        <v>0</v>
      </c>
      <c r="AN1185">
        <f>marketing_campaign[[#This Row],[AcceptedCmp2]]+marketing_campaign[[#This Row],[AcceptedCmp1]]+marketing_campaign[[#This Row],[AcceptedCmp5]]+marketing_campaign[[#This Row],[AcceptedCmp4]]+marketing_campaign[[#This Row],[AcceptedCmp3]]+marketing_campaign[[#This Row],[Response]]</f>
        <v>0</v>
      </c>
      <c r="AO1185" t="str" cm="1">
        <f t="array" ref="AO118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86" spans="1:41" x14ac:dyDescent="0.35">
      <c r="A1186">
        <v>9392</v>
      </c>
      <c r="B1186">
        <v>1971</v>
      </c>
      <c r="C1186">
        <f t="shared" ca="1" si="36"/>
        <v>55</v>
      </c>
      <c r="D1186" t="str" cm="1">
        <f t="array" aca="1" ref="D118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86" t="s">
        <v>29</v>
      </c>
      <c r="F1186" t="s">
        <v>30</v>
      </c>
      <c r="G1186" cm="1">
        <f t="array" ref="G1186">_xlfn.IFS(marketing_campaign[[#This Row],[Marital_Status]]="Single",K1186+L1186+1,marketing_campaign[[#This Row],[Marital_Status]]="Together",K1186+L1186+2,marketing_campaign[[#This Row],[Marital_Status]]="Alone",K1186+L1186+1,marketing_campaign[[#This Row],[Marital_Status]]="Married",K1186+L1186+2,marketing_campaign[[#This Row],[Marital_Status]]="Divorced",K1186+L1186+1,marketing_campaign[[#This Row],[Marital_Status]]="YOLO",K1186+L1186+1,marketing_campaign[[#This Row],[Marital_Status]]="Absurd",K1186+L1186+1,marketing_campaign[[#This Row],[Marital_Status]]="Widow",K1186+L1186+1)</f>
        <v>2</v>
      </c>
      <c r="H1186" t="str" cm="1">
        <f t="array" ref="H1186">_xlfn.IFS(marketing_campaign[[#This Row],[Family_size]]=1,"Family_with_one_child",marketing_campaign[[#This Row],[Family_size]]&gt;1,"Family_with_more_children")</f>
        <v>Family_with_more_children</v>
      </c>
      <c r="I1186">
        <v>26954</v>
      </c>
      <c r="J1186" t="str">
        <f>IF(marketing_campaign[[#This Row],[Income]]&gt;=Sheet21!B1236,"high_income","low_income")</f>
        <v>high_income</v>
      </c>
      <c r="K1186">
        <v>1</v>
      </c>
      <c r="L1186">
        <v>0</v>
      </c>
      <c r="M1186" s="1">
        <v>41767</v>
      </c>
      <c r="N1186">
        <v>17</v>
      </c>
      <c r="O1186" t="str" cm="1">
        <f t="array" ref="O1186">_xlfn.IFS(AND(marketing_campaign[[#This Row],[Recency]]&gt;=0,marketing_campaign[[#This Row],[Recency]]&lt;=14),"Early Recency",AND(marketing_campaign[[#This Row],[Recency]]&gt;=15,marketing_campaign[[#This Row],[Recency]]&lt;=31),"Mid-Recency",marketing_campaign[[#This Row],[Recency]]&gt;=32,"high Recency")</f>
        <v>Mid-Recency</v>
      </c>
      <c r="P1186">
        <v>4</v>
      </c>
      <c r="Q1186">
        <v>1</v>
      </c>
      <c r="R1186">
        <v>11</v>
      </c>
      <c r="S1186">
        <v>0</v>
      </c>
      <c r="T1186">
        <v>0</v>
      </c>
      <c r="U1186">
        <v>1</v>
      </c>
      <c r="V1186">
        <f>marketing_campaign[[#This Row],[MntGoldProds]]+marketing_campaign[[#This Row],[MntSweetProducts]]+marketing_campaign[[#This Row],[MntFishProducts]]+marketing_campaign[[#This Row],[MntMeatProducts]]+marketing_campaign[[#This Row],[MntFruits]]+marketing_campaign[[#This Row],[MntWines]]</f>
        <v>17</v>
      </c>
      <c r="W1186">
        <v>1</v>
      </c>
      <c r="X1186">
        <v>1</v>
      </c>
      <c r="Y1186">
        <v>0</v>
      </c>
      <c r="Z1186">
        <v>2</v>
      </c>
      <c r="AA1186">
        <f t="shared" si="37"/>
        <v>4</v>
      </c>
      <c r="AB1186" t="str" cm="1">
        <f t="array" ref="AB1186">_xlfn.IFS(AND(AA1186&gt;=0,AA1186&lt;=15),"low purchase",AND(AA1186&gt;=16,AA1186&lt;=30),"mid purchase",AA1186&gt;=31,"high purchase")</f>
        <v>low purchase</v>
      </c>
      <c r="AC1186">
        <v>7</v>
      </c>
      <c r="AD1186" t="str">
        <f>IF(marketing_campaign[[#This Row],[NumWebVisitsMonth]]&gt;=5.3,"higher_webvists","lower_webvisits")</f>
        <v>higher_webvists</v>
      </c>
      <c r="AE1186">
        <v>0</v>
      </c>
      <c r="AF1186">
        <v>0</v>
      </c>
      <c r="AG1186">
        <v>0</v>
      </c>
      <c r="AH1186">
        <v>0</v>
      </c>
      <c r="AI1186">
        <v>0</v>
      </c>
      <c r="AJ1186">
        <v>0</v>
      </c>
      <c r="AK1186">
        <v>3</v>
      </c>
      <c r="AL1186">
        <v>11</v>
      </c>
      <c r="AM1186">
        <v>0</v>
      </c>
      <c r="AN1186">
        <f>marketing_campaign[[#This Row],[AcceptedCmp2]]+marketing_campaign[[#This Row],[AcceptedCmp1]]+marketing_campaign[[#This Row],[AcceptedCmp5]]+marketing_campaign[[#This Row],[AcceptedCmp4]]+marketing_campaign[[#This Row],[AcceptedCmp3]]+marketing_campaign[[#This Row],[Response]]</f>
        <v>0</v>
      </c>
      <c r="AO1186" t="str" cm="1">
        <f t="array" ref="AO118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87" spans="1:41" x14ac:dyDescent="0.35">
      <c r="A1187">
        <v>2292</v>
      </c>
      <c r="B1187">
        <v>1985</v>
      </c>
      <c r="C1187">
        <f t="shared" ca="1" si="36"/>
        <v>41</v>
      </c>
      <c r="D1187" t="str" cm="1">
        <f t="array" aca="1" ref="D118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187" t="s">
        <v>29</v>
      </c>
      <c r="F1187" t="s">
        <v>30</v>
      </c>
      <c r="G1187" cm="1">
        <f t="array" ref="G1187">_xlfn.IFS(marketing_campaign[[#This Row],[Marital_Status]]="Single",K1187+L1187+1,marketing_campaign[[#This Row],[Marital_Status]]="Together",K1187+L1187+2,marketing_campaign[[#This Row],[Marital_Status]]="Alone",K1187+L1187+1,marketing_campaign[[#This Row],[Marital_Status]]="Married",K1187+L1187+2,marketing_campaign[[#This Row],[Marital_Status]]="Divorced",K1187+L1187+1,marketing_campaign[[#This Row],[Marital_Status]]="YOLO",K1187+L1187+1,marketing_campaign[[#This Row],[Marital_Status]]="Absurd",K1187+L1187+1,marketing_campaign[[#This Row],[Marital_Status]]="Widow",K1187+L1187+1)</f>
        <v>2</v>
      </c>
      <c r="H1187" t="str" cm="1">
        <f t="array" ref="H1187">_xlfn.IFS(marketing_campaign[[#This Row],[Family_size]]=1,"Family_with_one_child",marketing_campaign[[#This Row],[Family_size]]&gt;1,"Family_with_more_children")</f>
        <v>Family_with_more_children</v>
      </c>
      <c r="I1187">
        <v>22327</v>
      </c>
      <c r="J1187" t="str">
        <f>IF(marketing_campaign[[#This Row],[Income]]&gt;=Sheet21!B1237,"high_income","low_income")</f>
        <v>high_income</v>
      </c>
      <c r="K1187">
        <v>1</v>
      </c>
      <c r="L1187">
        <v>0</v>
      </c>
      <c r="M1187" s="1">
        <v>41488</v>
      </c>
      <c r="N1187">
        <v>94</v>
      </c>
      <c r="O1187" t="str" cm="1">
        <f t="array" ref="O1187">_xlfn.IFS(AND(marketing_campaign[[#This Row],[Recency]]&gt;=0,marketing_campaign[[#This Row],[Recency]]&lt;=14),"Early Recency",AND(marketing_campaign[[#This Row],[Recency]]&gt;=15,marketing_campaign[[#This Row],[Recency]]&lt;=31),"Mid-Recency",marketing_campaign[[#This Row],[Recency]]&gt;=32,"high Recency")</f>
        <v>high Recency</v>
      </c>
      <c r="P1187">
        <v>5</v>
      </c>
      <c r="Q1187">
        <v>4</v>
      </c>
      <c r="R1187">
        <v>8</v>
      </c>
      <c r="S1187">
        <v>2</v>
      </c>
      <c r="T1187">
        <v>0</v>
      </c>
      <c r="U1187">
        <v>5</v>
      </c>
      <c r="V1187">
        <f>marketing_campaign[[#This Row],[MntGoldProds]]+marketing_campaign[[#This Row],[MntSweetProducts]]+marketing_campaign[[#This Row],[MntFishProducts]]+marketing_campaign[[#This Row],[MntMeatProducts]]+marketing_campaign[[#This Row],[MntFruits]]+marketing_campaign[[#This Row],[MntWines]]</f>
        <v>24</v>
      </c>
      <c r="W1187">
        <v>1</v>
      </c>
      <c r="X1187">
        <v>1</v>
      </c>
      <c r="Y1187">
        <v>0</v>
      </c>
      <c r="Z1187">
        <v>3</v>
      </c>
      <c r="AA1187">
        <f t="shared" si="37"/>
        <v>5</v>
      </c>
      <c r="AB1187" t="str" cm="1">
        <f t="array" ref="AB1187">_xlfn.IFS(AND(AA1187&gt;=0,AA1187&lt;=15),"low purchase",AND(AA1187&gt;=16,AA1187&lt;=30),"mid purchase",AA1187&gt;=31,"high purchase")</f>
        <v>low purchase</v>
      </c>
      <c r="AC1187">
        <v>5</v>
      </c>
      <c r="AD1187" t="str">
        <f>IF(marketing_campaign[[#This Row],[NumWebVisitsMonth]]&gt;=5.3,"higher_webvists","lower_webvisits")</f>
        <v>lower_webvisits</v>
      </c>
      <c r="AE1187">
        <v>0</v>
      </c>
      <c r="AF1187">
        <v>0</v>
      </c>
      <c r="AG1187">
        <v>0</v>
      </c>
      <c r="AH1187">
        <v>0</v>
      </c>
      <c r="AI1187">
        <v>0</v>
      </c>
      <c r="AJ1187">
        <v>0</v>
      </c>
      <c r="AK1187">
        <v>3</v>
      </c>
      <c r="AL1187">
        <v>11</v>
      </c>
      <c r="AM1187">
        <v>0</v>
      </c>
      <c r="AN1187">
        <f>marketing_campaign[[#This Row],[AcceptedCmp2]]+marketing_campaign[[#This Row],[AcceptedCmp1]]+marketing_campaign[[#This Row],[AcceptedCmp5]]+marketing_campaign[[#This Row],[AcceptedCmp4]]+marketing_campaign[[#This Row],[AcceptedCmp3]]+marketing_campaign[[#This Row],[Response]]</f>
        <v>0</v>
      </c>
      <c r="AO1187" t="str" cm="1">
        <f t="array" ref="AO118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88" spans="1:41" x14ac:dyDescent="0.35">
      <c r="A1188">
        <v>10466</v>
      </c>
      <c r="B1188">
        <v>1965</v>
      </c>
      <c r="C1188">
        <f t="shared" ca="1" si="36"/>
        <v>61</v>
      </c>
      <c r="D1188" t="str" cm="1">
        <f t="array" aca="1" ref="D118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88" t="s">
        <v>29</v>
      </c>
      <c r="F1188" t="s">
        <v>33</v>
      </c>
      <c r="G1188" cm="1">
        <f t="array" ref="G1188">_xlfn.IFS(marketing_campaign[[#This Row],[Marital_Status]]="Single",K1188+L1188+1,marketing_campaign[[#This Row],[Marital_Status]]="Together",K1188+L1188+2,marketing_campaign[[#This Row],[Marital_Status]]="Alone",K1188+L1188+1,marketing_campaign[[#This Row],[Marital_Status]]="Married",K1188+L1188+2,marketing_campaign[[#This Row],[Marital_Status]]="Divorced",K1188+L1188+1,marketing_campaign[[#This Row],[Marital_Status]]="YOLO",K1188+L1188+1,marketing_campaign[[#This Row],[Marital_Status]]="Absurd",K1188+L1188+1,marketing_campaign[[#This Row],[Marital_Status]]="Widow",K1188+L1188+1)</f>
        <v>4</v>
      </c>
      <c r="H1188" t="str" cm="1">
        <f t="array" ref="H1188">_xlfn.IFS(marketing_campaign[[#This Row],[Family_size]]=1,"Family_with_one_child",marketing_campaign[[#This Row],[Family_size]]&gt;1,"Family_with_more_children")</f>
        <v>Family_with_more_children</v>
      </c>
      <c r="I1188">
        <v>44393</v>
      </c>
      <c r="J1188" t="str">
        <f>IF(marketing_campaign[[#This Row],[Income]]&gt;=Sheet21!B1238,"high_income","low_income")</f>
        <v>high_income</v>
      </c>
      <c r="K1188">
        <v>1</v>
      </c>
      <c r="L1188">
        <v>1</v>
      </c>
      <c r="M1188" s="1">
        <v>41508</v>
      </c>
      <c r="N1188">
        <v>86</v>
      </c>
      <c r="O1188" t="str" cm="1">
        <f t="array" ref="O1188">_xlfn.IFS(AND(marketing_campaign[[#This Row],[Recency]]&gt;=0,marketing_campaign[[#This Row],[Recency]]&lt;=14),"Early Recency",AND(marketing_campaign[[#This Row],[Recency]]&gt;=15,marketing_campaign[[#This Row],[Recency]]&lt;=31),"Mid-Recency",marketing_campaign[[#This Row],[Recency]]&gt;=32,"high Recency")</f>
        <v>high Recency</v>
      </c>
      <c r="P1188">
        <v>24</v>
      </c>
      <c r="Q1188">
        <v>2</v>
      </c>
      <c r="R1188">
        <v>20</v>
      </c>
      <c r="S1188">
        <v>2</v>
      </c>
      <c r="T1188">
        <v>2</v>
      </c>
      <c r="U1188">
        <v>10</v>
      </c>
      <c r="V1188">
        <f>marketing_campaign[[#This Row],[MntGoldProds]]+marketing_campaign[[#This Row],[MntSweetProducts]]+marketing_campaign[[#This Row],[MntFishProducts]]+marketing_campaign[[#This Row],[MntMeatProducts]]+marketing_campaign[[#This Row],[MntFruits]]+marketing_campaign[[#This Row],[MntWines]]</f>
        <v>60</v>
      </c>
      <c r="W1188">
        <v>2</v>
      </c>
      <c r="X1188">
        <v>1</v>
      </c>
      <c r="Y1188">
        <v>0</v>
      </c>
      <c r="Z1188">
        <v>4</v>
      </c>
      <c r="AA1188">
        <f t="shared" si="37"/>
        <v>7</v>
      </c>
      <c r="AB1188" t="str" cm="1">
        <f t="array" ref="AB1188">_xlfn.IFS(AND(AA1188&gt;=0,AA1188&lt;=15),"low purchase",AND(AA1188&gt;=16,AA1188&lt;=30),"mid purchase",AA1188&gt;=31,"high purchase")</f>
        <v>low purchase</v>
      </c>
      <c r="AC1188">
        <v>4</v>
      </c>
      <c r="AD1188" t="str">
        <f>IF(marketing_campaign[[#This Row],[NumWebVisitsMonth]]&gt;=5.3,"higher_webvists","lower_webvisits")</f>
        <v>lower_webvisits</v>
      </c>
      <c r="AE1188">
        <v>0</v>
      </c>
      <c r="AF1188">
        <v>0</v>
      </c>
      <c r="AG1188">
        <v>0</v>
      </c>
      <c r="AH1188">
        <v>0</v>
      </c>
      <c r="AI1188">
        <v>0</v>
      </c>
      <c r="AJ1188">
        <v>0</v>
      </c>
      <c r="AK1188">
        <v>3</v>
      </c>
      <c r="AL1188">
        <v>11</v>
      </c>
      <c r="AM1188">
        <v>0</v>
      </c>
      <c r="AN1188">
        <f>marketing_campaign[[#This Row],[AcceptedCmp2]]+marketing_campaign[[#This Row],[AcceptedCmp1]]+marketing_campaign[[#This Row],[AcceptedCmp5]]+marketing_campaign[[#This Row],[AcceptedCmp4]]+marketing_campaign[[#This Row],[AcceptedCmp3]]+marketing_campaign[[#This Row],[Response]]</f>
        <v>0</v>
      </c>
      <c r="AO1188" t="str" cm="1">
        <f t="array" ref="AO118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89" spans="1:41" x14ac:dyDescent="0.35">
      <c r="A1189">
        <v>9855</v>
      </c>
      <c r="B1189">
        <v>1952</v>
      </c>
      <c r="C1189">
        <f t="shared" ca="1" si="36"/>
        <v>74</v>
      </c>
      <c r="D1189" t="str" cm="1">
        <f t="array" aca="1" ref="D118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89" t="s">
        <v>32</v>
      </c>
      <c r="F1189" t="s">
        <v>30</v>
      </c>
      <c r="G1189" cm="1">
        <f t="array" ref="G1189">_xlfn.IFS(marketing_campaign[[#This Row],[Marital_Status]]="Single",K1189+L1189+1,marketing_campaign[[#This Row],[Marital_Status]]="Together",K1189+L1189+2,marketing_campaign[[#This Row],[Marital_Status]]="Alone",K1189+L1189+1,marketing_campaign[[#This Row],[Marital_Status]]="Married",K1189+L1189+2,marketing_campaign[[#This Row],[Marital_Status]]="Divorced",K1189+L1189+1,marketing_campaign[[#This Row],[Marital_Status]]="YOLO",K1189+L1189+1,marketing_campaign[[#This Row],[Marital_Status]]="Absurd",K1189+L1189+1,marketing_campaign[[#This Row],[Marital_Status]]="Widow",K1189+L1189+1)</f>
        <v>2</v>
      </c>
      <c r="H1189" t="str" cm="1">
        <f t="array" ref="H1189">_xlfn.IFS(marketing_campaign[[#This Row],[Family_size]]=1,"Family_with_one_child",marketing_campaign[[#This Row],[Family_size]]&gt;1,"Family_with_more_children")</f>
        <v>Family_with_more_children</v>
      </c>
      <c r="I1189">
        <v>62000</v>
      </c>
      <c r="J1189" t="str">
        <f>IF(marketing_campaign[[#This Row],[Income]]&gt;=Sheet21!B1239,"high_income","low_income")</f>
        <v>high_income</v>
      </c>
      <c r="K1189">
        <v>0</v>
      </c>
      <c r="L1189">
        <v>1</v>
      </c>
      <c r="M1189" s="1">
        <v>41511</v>
      </c>
      <c r="N1189">
        <v>25</v>
      </c>
      <c r="O1189" t="str" cm="1">
        <f t="array" ref="O1189">_xlfn.IFS(AND(marketing_campaign[[#This Row],[Recency]]&gt;=0,marketing_campaign[[#This Row],[Recency]]&lt;=14),"Early Recency",AND(marketing_campaign[[#This Row],[Recency]]&gt;=15,marketing_campaign[[#This Row],[Recency]]&lt;=31),"Mid-Recency",marketing_campaign[[#This Row],[Recency]]&gt;=32,"high Recency")</f>
        <v>Mid-Recency</v>
      </c>
      <c r="P1189">
        <v>899</v>
      </c>
      <c r="Q1189">
        <v>0</v>
      </c>
      <c r="R1189">
        <v>101</v>
      </c>
      <c r="S1189">
        <v>0</v>
      </c>
      <c r="T1189">
        <v>0</v>
      </c>
      <c r="U1189">
        <v>20</v>
      </c>
      <c r="V1189">
        <f>marketing_campaign[[#This Row],[MntGoldProds]]+marketing_campaign[[#This Row],[MntSweetProducts]]+marketing_campaign[[#This Row],[MntFishProducts]]+marketing_campaign[[#This Row],[MntMeatProducts]]+marketing_campaign[[#This Row],[MntFruits]]+marketing_campaign[[#This Row],[MntWines]]</f>
        <v>1020</v>
      </c>
      <c r="W1189">
        <v>1</v>
      </c>
      <c r="X1189">
        <v>6</v>
      </c>
      <c r="Y1189">
        <v>6</v>
      </c>
      <c r="Z1189">
        <v>13</v>
      </c>
      <c r="AA1189">
        <f t="shared" si="37"/>
        <v>26</v>
      </c>
      <c r="AB1189" t="str" cm="1">
        <f t="array" ref="AB1189">_xlfn.IFS(AND(AA1189&gt;=0,AA1189&lt;=15),"low purchase",AND(AA1189&gt;=16,AA1189&lt;=30),"mid purchase",AA1189&gt;=31,"high purchase")</f>
        <v>mid purchase</v>
      </c>
      <c r="AC1189">
        <v>4</v>
      </c>
      <c r="AD1189" t="str">
        <f>IF(marketing_campaign[[#This Row],[NumWebVisitsMonth]]&gt;=5.3,"higher_webvists","lower_webvisits")</f>
        <v>lower_webvisits</v>
      </c>
      <c r="AE1189">
        <v>0</v>
      </c>
      <c r="AF1189">
        <v>0</v>
      </c>
      <c r="AG1189">
        <v>0</v>
      </c>
      <c r="AH1189">
        <v>1</v>
      </c>
      <c r="AI1189">
        <v>0</v>
      </c>
      <c r="AJ1189">
        <v>0</v>
      </c>
      <c r="AK1189">
        <v>3</v>
      </c>
      <c r="AL1189">
        <v>11</v>
      </c>
      <c r="AM1189">
        <v>0</v>
      </c>
      <c r="AN1189">
        <f>marketing_campaign[[#This Row],[AcceptedCmp2]]+marketing_campaign[[#This Row],[AcceptedCmp1]]+marketing_campaign[[#This Row],[AcceptedCmp5]]+marketing_campaign[[#This Row],[AcceptedCmp4]]+marketing_campaign[[#This Row],[AcceptedCmp3]]+marketing_campaign[[#This Row],[Response]]</f>
        <v>1</v>
      </c>
      <c r="AO1189" t="str" cm="1">
        <f t="array" ref="AO118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190" spans="1:41" x14ac:dyDescent="0.35">
      <c r="A1190">
        <v>4088</v>
      </c>
      <c r="B1190">
        <v>1962</v>
      </c>
      <c r="C1190">
        <f t="shared" ca="1" si="36"/>
        <v>64</v>
      </c>
      <c r="D1190" t="str" cm="1">
        <f t="array" aca="1" ref="D119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90" t="s">
        <v>32</v>
      </c>
      <c r="F1190" t="s">
        <v>31</v>
      </c>
      <c r="G1190" cm="1">
        <f t="array" ref="G1190">_xlfn.IFS(marketing_campaign[[#This Row],[Marital_Status]]="Single",K1190+L1190+1,marketing_campaign[[#This Row],[Marital_Status]]="Together",K1190+L1190+2,marketing_campaign[[#This Row],[Marital_Status]]="Alone",K1190+L1190+1,marketing_campaign[[#This Row],[Marital_Status]]="Married",K1190+L1190+2,marketing_campaign[[#This Row],[Marital_Status]]="Divorced",K1190+L1190+1,marketing_campaign[[#This Row],[Marital_Status]]="YOLO",K1190+L1190+1,marketing_campaign[[#This Row],[Marital_Status]]="Absurd",K1190+L1190+1,marketing_campaign[[#This Row],[Marital_Status]]="Widow",K1190+L1190+1)</f>
        <v>3</v>
      </c>
      <c r="H1190" t="str" cm="1">
        <f t="array" ref="H1190">_xlfn.IFS(marketing_campaign[[#This Row],[Family_size]]=1,"Family_with_one_child",marketing_campaign[[#This Row],[Family_size]]&gt;1,"Family_with_more_children")</f>
        <v>Family_with_more_children</v>
      </c>
      <c r="I1190">
        <v>31497</v>
      </c>
      <c r="J1190" t="str">
        <f>IF(marketing_campaign[[#This Row],[Income]]&gt;=Sheet21!B1240,"high_income","low_income")</f>
        <v>high_income</v>
      </c>
      <c r="K1190">
        <v>0</v>
      </c>
      <c r="L1190">
        <v>1</v>
      </c>
      <c r="M1190" s="1">
        <v>41249</v>
      </c>
      <c r="N1190">
        <v>22</v>
      </c>
      <c r="O1190" t="str" cm="1">
        <f t="array" ref="O1190">_xlfn.IFS(AND(marketing_campaign[[#This Row],[Recency]]&gt;=0,marketing_campaign[[#This Row],[Recency]]&lt;=14),"Early Recency",AND(marketing_campaign[[#This Row],[Recency]]&gt;=15,marketing_campaign[[#This Row],[Recency]]&lt;=31),"Mid-Recency",marketing_campaign[[#This Row],[Recency]]&gt;=32,"high Recency")</f>
        <v>Mid-Recency</v>
      </c>
      <c r="P1190">
        <v>108</v>
      </c>
      <c r="Q1190">
        <v>1</v>
      </c>
      <c r="R1190">
        <v>28</v>
      </c>
      <c r="S1190">
        <v>13</v>
      </c>
      <c r="T1190">
        <v>1</v>
      </c>
      <c r="U1190">
        <v>4</v>
      </c>
      <c r="V1190">
        <f>marketing_campaign[[#This Row],[MntGoldProds]]+marketing_campaign[[#This Row],[MntSweetProducts]]+marketing_campaign[[#This Row],[MntFishProducts]]+marketing_campaign[[#This Row],[MntMeatProducts]]+marketing_campaign[[#This Row],[MntFruits]]+marketing_campaign[[#This Row],[MntWines]]</f>
        <v>155</v>
      </c>
      <c r="W1190">
        <v>2</v>
      </c>
      <c r="X1190">
        <v>3</v>
      </c>
      <c r="Y1190">
        <v>1</v>
      </c>
      <c r="Z1190">
        <v>4</v>
      </c>
      <c r="AA1190">
        <f t="shared" si="37"/>
        <v>10</v>
      </c>
      <c r="AB1190" t="str" cm="1">
        <f t="array" ref="AB1190">_xlfn.IFS(AND(AA1190&gt;=0,AA1190&lt;=15),"low purchase",AND(AA1190&gt;=16,AA1190&lt;=30),"mid purchase",AA1190&gt;=31,"high purchase")</f>
        <v>low purchase</v>
      </c>
      <c r="AC1190">
        <v>8</v>
      </c>
      <c r="AD1190" t="str">
        <f>IF(marketing_campaign[[#This Row],[NumWebVisitsMonth]]&gt;=5.3,"higher_webvists","lower_webvisits")</f>
        <v>higher_webvists</v>
      </c>
      <c r="AE1190">
        <v>0</v>
      </c>
      <c r="AF1190">
        <v>0</v>
      </c>
      <c r="AG1190">
        <v>0</v>
      </c>
      <c r="AH1190">
        <v>0</v>
      </c>
      <c r="AI1190">
        <v>0</v>
      </c>
      <c r="AJ1190">
        <v>0</v>
      </c>
      <c r="AK1190">
        <v>3</v>
      </c>
      <c r="AL1190">
        <v>11</v>
      </c>
      <c r="AM1190">
        <v>0</v>
      </c>
      <c r="AN1190">
        <f>marketing_campaign[[#This Row],[AcceptedCmp2]]+marketing_campaign[[#This Row],[AcceptedCmp1]]+marketing_campaign[[#This Row],[AcceptedCmp5]]+marketing_campaign[[#This Row],[AcceptedCmp4]]+marketing_campaign[[#This Row],[AcceptedCmp3]]+marketing_campaign[[#This Row],[Response]]</f>
        <v>0</v>
      </c>
      <c r="AO1190" t="str" cm="1">
        <f t="array" ref="AO119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91" spans="1:41" x14ac:dyDescent="0.35">
      <c r="A1191">
        <v>5231</v>
      </c>
      <c r="B1191">
        <v>1974</v>
      </c>
      <c r="C1191">
        <f t="shared" ca="1" si="36"/>
        <v>52</v>
      </c>
      <c r="D1191" t="str" cm="1">
        <f t="array" aca="1" ref="D119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91" t="s">
        <v>37</v>
      </c>
      <c r="F1191" t="s">
        <v>33</v>
      </c>
      <c r="G1191" cm="1">
        <f t="array" ref="G1191">_xlfn.IFS(marketing_campaign[[#This Row],[Marital_Status]]="Single",K1191+L1191+1,marketing_campaign[[#This Row],[Marital_Status]]="Together",K1191+L1191+2,marketing_campaign[[#This Row],[Marital_Status]]="Alone",K1191+L1191+1,marketing_campaign[[#This Row],[Marital_Status]]="Married",K1191+L1191+2,marketing_campaign[[#This Row],[Marital_Status]]="Divorced",K1191+L1191+1,marketing_campaign[[#This Row],[Marital_Status]]="YOLO",K1191+L1191+1,marketing_campaign[[#This Row],[Marital_Status]]="Absurd",K1191+L1191+1,marketing_campaign[[#This Row],[Marital_Status]]="Widow",K1191+L1191+1)</f>
        <v>4</v>
      </c>
      <c r="H1191" t="str" cm="1">
        <f t="array" ref="H1191">_xlfn.IFS(marketing_campaign[[#This Row],[Family_size]]=1,"Family_with_one_child",marketing_campaign[[#This Row],[Family_size]]&gt;1,"Family_with_more_children")</f>
        <v>Family_with_more_children</v>
      </c>
      <c r="I1191">
        <v>45894</v>
      </c>
      <c r="J1191" t="str">
        <f>IF(marketing_campaign[[#This Row],[Income]]&gt;=Sheet21!B1241,"high_income","low_income")</f>
        <v>high_income</v>
      </c>
      <c r="K1191">
        <v>0</v>
      </c>
      <c r="L1191">
        <v>2</v>
      </c>
      <c r="M1191" s="1">
        <v>41697</v>
      </c>
      <c r="N1191">
        <v>15</v>
      </c>
      <c r="O1191" t="str" cm="1">
        <f t="array" ref="O1191">_xlfn.IFS(AND(marketing_campaign[[#This Row],[Recency]]&gt;=0,marketing_campaign[[#This Row],[Recency]]&lt;=14),"Early Recency",AND(marketing_campaign[[#This Row],[Recency]]&gt;=15,marketing_campaign[[#This Row],[Recency]]&lt;=31),"Mid-Recency",marketing_campaign[[#This Row],[Recency]]&gt;=32,"high Recency")</f>
        <v>Mid-Recency</v>
      </c>
      <c r="P1191">
        <v>27</v>
      </c>
      <c r="Q1191">
        <v>2</v>
      </c>
      <c r="R1191">
        <v>7</v>
      </c>
      <c r="S1191">
        <v>0</v>
      </c>
      <c r="T1191">
        <v>2</v>
      </c>
      <c r="U1191">
        <v>13</v>
      </c>
      <c r="V1191">
        <f>marketing_campaign[[#This Row],[MntGoldProds]]+marketing_campaign[[#This Row],[MntSweetProducts]]+marketing_campaign[[#This Row],[MntFishProducts]]+marketing_campaign[[#This Row],[MntMeatProducts]]+marketing_campaign[[#This Row],[MntFruits]]+marketing_campaign[[#This Row],[MntWines]]</f>
        <v>51</v>
      </c>
      <c r="W1191">
        <v>1</v>
      </c>
      <c r="X1191">
        <v>1</v>
      </c>
      <c r="Y1191">
        <v>0</v>
      </c>
      <c r="Z1191">
        <v>3</v>
      </c>
      <c r="AA1191">
        <f t="shared" si="37"/>
        <v>5</v>
      </c>
      <c r="AB1191" t="str" cm="1">
        <f t="array" ref="AB1191">_xlfn.IFS(AND(AA1191&gt;=0,AA1191&lt;=15),"low purchase",AND(AA1191&gt;=16,AA1191&lt;=30),"mid purchase",AA1191&gt;=31,"high purchase")</f>
        <v>low purchase</v>
      </c>
      <c r="AC1191">
        <v>5</v>
      </c>
      <c r="AD1191" t="str">
        <f>IF(marketing_campaign[[#This Row],[NumWebVisitsMonth]]&gt;=5.3,"higher_webvists","lower_webvisits")</f>
        <v>lower_webvisits</v>
      </c>
      <c r="AE1191">
        <v>0</v>
      </c>
      <c r="AF1191">
        <v>0</v>
      </c>
      <c r="AG1191">
        <v>0</v>
      </c>
      <c r="AH1191">
        <v>0</v>
      </c>
      <c r="AI1191">
        <v>0</v>
      </c>
      <c r="AJ1191">
        <v>0</v>
      </c>
      <c r="AK1191">
        <v>3</v>
      </c>
      <c r="AL1191">
        <v>11</v>
      </c>
      <c r="AM1191">
        <v>0</v>
      </c>
      <c r="AN1191">
        <f>marketing_campaign[[#This Row],[AcceptedCmp2]]+marketing_campaign[[#This Row],[AcceptedCmp1]]+marketing_campaign[[#This Row],[AcceptedCmp5]]+marketing_campaign[[#This Row],[AcceptedCmp4]]+marketing_campaign[[#This Row],[AcceptedCmp3]]+marketing_campaign[[#This Row],[Response]]</f>
        <v>0</v>
      </c>
      <c r="AO1191" t="str" cm="1">
        <f t="array" ref="AO119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92" spans="1:41" x14ac:dyDescent="0.35">
      <c r="A1192">
        <v>590</v>
      </c>
      <c r="B1192">
        <v>1970</v>
      </c>
      <c r="C1192">
        <f t="shared" ca="1" si="36"/>
        <v>56</v>
      </c>
      <c r="D1192" t="str" cm="1">
        <f t="array" aca="1" ref="D119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92" t="s">
        <v>34</v>
      </c>
      <c r="F1192" t="s">
        <v>35</v>
      </c>
      <c r="G1192" cm="1">
        <f t="array" ref="G1192">_xlfn.IFS(marketing_campaign[[#This Row],[Marital_Status]]="Single",K1192+L1192+1,marketing_campaign[[#This Row],[Marital_Status]]="Together",K1192+L1192+2,marketing_campaign[[#This Row],[Marital_Status]]="Alone",K1192+L1192+1,marketing_campaign[[#This Row],[Marital_Status]]="Married",K1192+L1192+2,marketing_campaign[[#This Row],[Marital_Status]]="Divorced",K1192+L1192+1,marketing_campaign[[#This Row],[Marital_Status]]="YOLO",K1192+L1192+1,marketing_campaign[[#This Row],[Marital_Status]]="Absurd",K1192+L1192+1,marketing_campaign[[#This Row],[Marital_Status]]="Widow",K1192+L1192+1)</f>
        <v>1</v>
      </c>
      <c r="H1192" t="str" cm="1">
        <f t="array" ref="H1192">_xlfn.IFS(marketing_campaign[[#This Row],[Family_size]]=1,"Family_with_one_child",marketing_campaign[[#This Row],[Family_size]]&gt;1,"Family_with_more_children")</f>
        <v>Family_with_one_child</v>
      </c>
      <c r="I1192">
        <v>78579</v>
      </c>
      <c r="J1192" t="str">
        <f>IF(marketing_campaign[[#This Row],[Income]]&gt;=Sheet21!B1242,"high_income","low_income")</f>
        <v>high_income</v>
      </c>
      <c r="K1192">
        <v>0</v>
      </c>
      <c r="L1192">
        <v>0</v>
      </c>
      <c r="M1192" s="1">
        <v>41265</v>
      </c>
      <c r="N1192">
        <v>35</v>
      </c>
      <c r="O1192" t="str" cm="1">
        <f t="array" ref="O1192">_xlfn.IFS(AND(marketing_campaign[[#This Row],[Recency]]&gt;=0,marketing_campaign[[#This Row],[Recency]]&lt;=14),"Early Recency",AND(marketing_campaign[[#This Row],[Recency]]&gt;=15,marketing_campaign[[#This Row],[Recency]]&lt;=31),"Mid-Recency",marketing_campaign[[#This Row],[Recency]]&gt;=32,"high Recency")</f>
        <v>high Recency</v>
      </c>
      <c r="P1192">
        <v>816</v>
      </c>
      <c r="Q1192">
        <v>66</v>
      </c>
      <c r="R1192">
        <v>549</v>
      </c>
      <c r="S1192">
        <v>216</v>
      </c>
      <c r="T1192">
        <v>66</v>
      </c>
      <c r="U1192">
        <v>99</v>
      </c>
      <c r="V1192">
        <f>marketing_campaign[[#This Row],[MntGoldProds]]+marketing_campaign[[#This Row],[MntSweetProducts]]+marketing_campaign[[#This Row],[MntFishProducts]]+marketing_campaign[[#This Row],[MntMeatProducts]]+marketing_campaign[[#This Row],[MntFruits]]+marketing_campaign[[#This Row],[MntWines]]</f>
        <v>1812</v>
      </c>
      <c r="W1192">
        <v>1</v>
      </c>
      <c r="X1192">
        <v>5</v>
      </c>
      <c r="Y1192">
        <v>6</v>
      </c>
      <c r="Z1192">
        <v>4</v>
      </c>
      <c r="AA1192">
        <f t="shared" si="37"/>
        <v>16</v>
      </c>
      <c r="AB1192" t="str" cm="1">
        <f t="array" ref="AB1192">_xlfn.IFS(AND(AA1192&gt;=0,AA1192&lt;=15),"low purchase",AND(AA1192&gt;=16,AA1192&lt;=30),"mid purchase",AA1192&gt;=31,"high purchase")</f>
        <v>mid purchase</v>
      </c>
      <c r="AC1192">
        <v>3</v>
      </c>
      <c r="AD1192" t="str">
        <f>IF(marketing_campaign[[#This Row],[NumWebVisitsMonth]]&gt;=5.3,"higher_webvists","lower_webvisits")</f>
        <v>lower_webvisits</v>
      </c>
      <c r="AE1192">
        <v>0</v>
      </c>
      <c r="AF1192">
        <v>0</v>
      </c>
      <c r="AG1192">
        <v>0</v>
      </c>
      <c r="AH1192">
        <v>0</v>
      </c>
      <c r="AI1192">
        <v>0</v>
      </c>
      <c r="AJ1192">
        <v>0</v>
      </c>
      <c r="AK1192">
        <v>3</v>
      </c>
      <c r="AL1192">
        <v>11</v>
      </c>
      <c r="AM1192">
        <v>1</v>
      </c>
      <c r="AN1192">
        <f>marketing_campaign[[#This Row],[AcceptedCmp2]]+marketing_campaign[[#This Row],[AcceptedCmp1]]+marketing_campaign[[#This Row],[AcceptedCmp5]]+marketing_campaign[[#This Row],[AcceptedCmp4]]+marketing_campaign[[#This Row],[AcceptedCmp3]]+marketing_campaign[[#This Row],[Response]]</f>
        <v>1</v>
      </c>
      <c r="AO1192" t="str" cm="1">
        <f t="array" ref="AO119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193" spans="1:41" x14ac:dyDescent="0.35">
      <c r="A1193">
        <v>8732</v>
      </c>
      <c r="B1193">
        <v>1969</v>
      </c>
      <c r="C1193">
        <f t="shared" ca="1" si="36"/>
        <v>57</v>
      </c>
      <c r="D1193" t="str" cm="1">
        <f t="array" aca="1" ref="D119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93" t="s">
        <v>34</v>
      </c>
      <c r="F1193" t="s">
        <v>38</v>
      </c>
      <c r="G1193" cm="1">
        <f t="array" ref="G1193">_xlfn.IFS(marketing_campaign[[#This Row],[Marital_Status]]="Single",K1193+L1193+1,marketing_campaign[[#This Row],[Marital_Status]]="Together",K1193+L1193+2,marketing_campaign[[#This Row],[Marital_Status]]="Alone",K1193+L1193+1,marketing_campaign[[#This Row],[Marital_Status]]="Married",K1193+L1193+2,marketing_campaign[[#This Row],[Marital_Status]]="Divorced",K1193+L1193+1,marketing_campaign[[#This Row],[Marital_Status]]="YOLO",K1193+L1193+1,marketing_campaign[[#This Row],[Marital_Status]]="Absurd",K1193+L1193+1,marketing_campaign[[#This Row],[Marital_Status]]="Widow",K1193+L1193+1)</f>
        <v>2</v>
      </c>
      <c r="H1193" t="str" cm="1">
        <f t="array" ref="H1193">_xlfn.IFS(marketing_campaign[[#This Row],[Family_size]]=1,"Family_with_one_child",marketing_campaign[[#This Row],[Family_size]]&gt;1,"Family_with_more_children")</f>
        <v>Family_with_more_children</v>
      </c>
      <c r="I1193">
        <v>67369</v>
      </c>
      <c r="J1193" t="str">
        <f>IF(marketing_campaign[[#This Row],[Income]]&gt;=Sheet21!B1243,"high_income","low_income")</f>
        <v>high_income</v>
      </c>
      <c r="K1193">
        <v>0</v>
      </c>
      <c r="L1193">
        <v>1</v>
      </c>
      <c r="M1193" s="1">
        <v>41230</v>
      </c>
      <c r="N1193">
        <v>81</v>
      </c>
      <c r="O1193" t="str" cm="1">
        <f t="array" ref="O1193">_xlfn.IFS(AND(marketing_campaign[[#This Row],[Recency]]&gt;=0,marketing_campaign[[#This Row],[Recency]]&lt;=14),"Early Recency",AND(marketing_campaign[[#This Row],[Recency]]&gt;=15,marketing_campaign[[#This Row],[Recency]]&lt;=31),"Mid-Recency",marketing_campaign[[#This Row],[Recency]]&gt;=32,"high Recency")</f>
        <v>high Recency</v>
      </c>
      <c r="P1193">
        <v>1298</v>
      </c>
      <c r="Q1193">
        <v>0</v>
      </c>
      <c r="R1193">
        <v>70</v>
      </c>
      <c r="S1193">
        <v>37</v>
      </c>
      <c r="T1193">
        <v>14</v>
      </c>
      <c r="U1193">
        <v>42</v>
      </c>
      <c r="V1193">
        <f>marketing_campaign[[#This Row],[MntGoldProds]]+marketing_campaign[[#This Row],[MntSweetProducts]]+marketing_campaign[[#This Row],[MntFishProducts]]+marketing_campaign[[#This Row],[MntMeatProducts]]+marketing_campaign[[#This Row],[MntFruits]]+marketing_campaign[[#This Row],[MntWines]]</f>
        <v>1461</v>
      </c>
      <c r="W1193">
        <v>4</v>
      </c>
      <c r="X1193">
        <v>7</v>
      </c>
      <c r="Y1193">
        <v>4</v>
      </c>
      <c r="Z1193">
        <v>10</v>
      </c>
      <c r="AA1193">
        <f t="shared" si="37"/>
        <v>25</v>
      </c>
      <c r="AB1193" t="str" cm="1">
        <f t="array" ref="AB1193">_xlfn.IFS(AND(AA1193&gt;=0,AA1193&lt;=15),"low purchase",AND(AA1193&gt;=16,AA1193&lt;=30),"mid purchase",AA1193&gt;=31,"high purchase")</f>
        <v>mid purchase</v>
      </c>
      <c r="AC1193">
        <v>4</v>
      </c>
      <c r="AD1193" t="str">
        <f>IF(marketing_campaign[[#This Row],[NumWebVisitsMonth]]&gt;=5.3,"higher_webvists","lower_webvisits")</f>
        <v>lower_webvisits</v>
      </c>
      <c r="AE1193">
        <v>0</v>
      </c>
      <c r="AF1193">
        <v>1</v>
      </c>
      <c r="AG1193">
        <v>1</v>
      </c>
      <c r="AH1193">
        <v>0</v>
      </c>
      <c r="AI1193">
        <v>0</v>
      </c>
      <c r="AJ1193">
        <v>0</v>
      </c>
      <c r="AK1193">
        <v>3</v>
      </c>
      <c r="AL1193">
        <v>11</v>
      </c>
      <c r="AM1193">
        <v>1</v>
      </c>
      <c r="AN1193">
        <f>marketing_campaign[[#This Row],[AcceptedCmp2]]+marketing_campaign[[#This Row],[AcceptedCmp1]]+marketing_campaign[[#This Row],[AcceptedCmp5]]+marketing_campaign[[#This Row],[AcceptedCmp4]]+marketing_campaign[[#This Row],[AcceptedCmp3]]+marketing_campaign[[#This Row],[Response]]</f>
        <v>3</v>
      </c>
      <c r="AO1193" t="str" cm="1">
        <f t="array" ref="AO119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3/5 campaign accepted</v>
      </c>
    </row>
    <row r="1194" spans="1:41" x14ac:dyDescent="0.35">
      <c r="A1194">
        <v>2315</v>
      </c>
      <c r="B1194">
        <v>1960</v>
      </c>
      <c r="C1194">
        <f t="shared" ca="1" si="36"/>
        <v>66</v>
      </c>
      <c r="D1194" t="str" cm="1">
        <f t="array" aca="1" ref="D119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94" t="s">
        <v>29</v>
      </c>
      <c r="F1194" t="s">
        <v>35</v>
      </c>
      <c r="G1194" cm="1">
        <f t="array" ref="G1194">_xlfn.IFS(marketing_campaign[[#This Row],[Marital_Status]]="Single",K1194+L1194+1,marketing_campaign[[#This Row],[Marital_Status]]="Together",K1194+L1194+2,marketing_campaign[[#This Row],[Marital_Status]]="Alone",K1194+L1194+1,marketing_campaign[[#This Row],[Marital_Status]]="Married",K1194+L1194+2,marketing_campaign[[#This Row],[Marital_Status]]="Divorced",K1194+L1194+1,marketing_campaign[[#This Row],[Marital_Status]]="YOLO",K1194+L1194+1,marketing_campaign[[#This Row],[Marital_Status]]="Absurd",K1194+L1194+1,marketing_campaign[[#This Row],[Marital_Status]]="Widow",K1194+L1194+1)</f>
        <v>2</v>
      </c>
      <c r="H1194" t="str" cm="1">
        <f t="array" ref="H1194">_xlfn.IFS(marketing_campaign[[#This Row],[Family_size]]=1,"Family_with_one_child",marketing_campaign[[#This Row],[Family_size]]&gt;1,"Family_with_more_children")</f>
        <v>Family_with_more_children</v>
      </c>
      <c r="I1194">
        <v>58401</v>
      </c>
      <c r="J1194" t="str">
        <f>IF(marketing_campaign[[#This Row],[Income]]&gt;=Sheet21!B1244,"high_income","low_income")</f>
        <v>high_income</v>
      </c>
      <c r="K1194">
        <v>0</v>
      </c>
      <c r="L1194">
        <v>1</v>
      </c>
      <c r="M1194" s="1">
        <v>41749</v>
      </c>
      <c r="N1194">
        <v>55</v>
      </c>
      <c r="O1194" t="str" cm="1">
        <f t="array" ref="O1194">_xlfn.IFS(AND(marketing_campaign[[#This Row],[Recency]]&gt;=0,marketing_campaign[[#This Row],[Recency]]&lt;=14),"Early Recency",AND(marketing_campaign[[#This Row],[Recency]]&gt;=15,marketing_campaign[[#This Row],[Recency]]&lt;=31),"Mid-Recency",marketing_campaign[[#This Row],[Recency]]&gt;=32,"high Recency")</f>
        <v>high Recency</v>
      </c>
      <c r="P1194">
        <v>10</v>
      </c>
      <c r="Q1194">
        <v>0</v>
      </c>
      <c r="R1194">
        <v>11</v>
      </c>
      <c r="S1194">
        <v>17</v>
      </c>
      <c r="T1194">
        <v>29</v>
      </c>
      <c r="U1194">
        <v>29</v>
      </c>
      <c r="V1194">
        <f>marketing_campaign[[#This Row],[MntGoldProds]]+marketing_campaign[[#This Row],[MntSweetProducts]]+marketing_campaign[[#This Row],[MntFishProducts]]+marketing_campaign[[#This Row],[MntMeatProducts]]+marketing_campaign[[#This Row],[MntFruits]]+marketing_campaign[[#This Row],[MntWines]]</f>
        <v>96</v>
      </c>
      <c r="W1194">
        <v>1</v>
      </c>
      <c r="X1194">
        <v>1</v>
      </c>
      <c r="Y1194">
        <v>2</v>
      </c>
      <c r="Z1194">
        <v>2</v>
      </c>
      <c r="AA1194">
        <f t="shared" si="37"/>
        <v>6</v>
      </c>
      <c r="AB1194" t="str" cm="1">
        <f t="array" ref="AB1194">_xlfn.IFS(AND(AA1194&gt;=0,AA1194&lt;=15),"low purchase",AND(AA1194&gt;=16,AA1194&lt;=30),"mid purchase",AA1194&gt;=31,"high purchase")</f>
        <v>low purchase</v>
      </c>
      <c r="AC1194">
        <v>4</v>
      </c>
      <c r="AD1194" t="str">
        <f>IF(marketing_campaign[[#This Row],[NumWebVisitsMonth]]&gt;=5.3,"higher_webvists","lower_webvisits")</f>
        <v>lower_webvisits</v>
      </c>
      <c r="AE1194">
        <v>0</v>
      </c>
      <c r="AF1194">
        <v>0</v>
      </c>
      <c r="AG1194">
        <v>0</v>
      </c>
      <c r="AH1194">
        <v>0</v>
      </c>
      <c r="AI1194">
        <v>0</v>
      </c>
      <c r="AJ1194">
        <v>0</v>
      </c>
      <c r="AK1194">
        <v>3</v>
      </c>
      <c r="AL1194">
        <v>11</v>
      </c>
      <c r="AM1194">
        <v>0</v>
      </c>
      <c r="AN1194">
        <f>marketing_campaign[[#This Row],[AcceptedCmp2]]+marketing_campaign[[#This Row],[AcceptedCmp1]]+marketing_campaign[[#This Row],[AcceptedCmp5]]+marketing_campaign[[#This Row],[AcceptedCmp4]]+marketing_campaign[[#This Row],[AcceptedCmp3]]+marketing_campaign[[#This Row],[Response]]</f>
        <v>0</v>
      </c>
      <c r="AO1194" t="str" cm="1">
        <f t="array" ref="AO119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95" spans="1:41" x14ac:dyDescent="0.35">
      <c r="A1195">
        <v>3515</v>
      </c>
      <c r="B1195">
        <v>1952</v>
      </c>
      <c r="C1195">
        <f t="shared" ca="1" si="36"/>
        <v>74</v>
      </c>
      <c r="D1195" t="str" cm="1">
        <f t="array" aca="1" ref="D119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95" t="s">
        <v>29</v>
      </c>
      <c r="F1195" t="s">
        <v>30</v>
      </c>
      <c r="G1195" cm="1">
        <f t="array" ref="G1195">_xlfn.IFS(marketing_campaign[[#This Row],[Marital_Status]]="Single",K1195+L1195+1,marketing_campaign[[#This Row],[Marital_Status]]="Together",K1195+L1195+2,marketing_campaign[[#This Row],[Marital_Status]]="Alone",K1195+L1195+1,marketing_campaign[[#This Row],[Marital_Status]]="Married",K1195+L1195+2,marketing_campaign[[#This Row],[Marital_Status]]="Divorced",K1195+L1195+1,marketing_campaign[[#This Row],[Marital_Status]]="YOLO",K1195+L1195+1,marketing_campaign[[#This Row],[Marital_Status]]="Absurd",K1195+L1195+1,marketing_campaign[[#This Row],[Marital_Status]]="Widow",K1195+L1195+1)</f>
        <v>2</v>
      </c>
      <c r="H1195" t="str" cm="1">
        <f t="array" ref="H1195">_xlfn.IFS(marketing_campaign[[#This Row],[Family_size]]=1,"Family_with_one_child",marketing_campaign[[#This Row],[Family_size]]&gt;1,"Family_with_more_children")</f>
        <v>Family_with_more_children</v>
      </c>
      <c r="I1195">
        <v>62307</v>
      </c>
      <c r="J1195" t="str">
        <f>IF(marketing_campaign[[#This Row],[Income]]&gt;=Sheet21!B1245,"high_income","low_income")</f>
        <v>high_income</v>
      </c>
      <c r="K1195">
        <v>0</v>
      </c>
      <c r="L1195">
        <v>1</v>
      </c>
      <c r="M1195" s="1">
        <v>41687</v>
      </c>
      <c r="N1195">
        <v>94</v>
      </c>
      <c r="O1195" t="str" cm="1">
        <f t="array" ref="O1195">_xlfn.IFS(AND(marketing_campaign[[#This Row],[Recency]]&gt;=0,marketing_campaign[[#This Row],[Recency]]&lt;=14),"Early Recency",AND(marketing_campaign[[#This Row],[Recency]]&gt;=15,marketing_campaign[[#This Row],[Recency]]&lt;=31),"Mid-Recency",marketing_campaign[[#This Row],[Recency]]&gt;=32,"high Recency")</f>
        <v>high Recency</v>
      </c>
      <c r="P1195">
        <v>87</v>
      </c>
      <c r="Q1195">
        <v>13</v>
      </c>
      <c r="R1195">
        <v>34</v>
      </c>
      <c r="S1195">
        <v>10</v>
      </c>
      <c r="T1195">
        <v>6</v>
      </c>
      <c r="U1195">
        <v>10</v>
      </c>
      <c r="V1195">
        <f>marketing_campaign[[#This Row],[MntGoldProds]]+marketing_campaign[[#This Row],[MntSweetProducts]]+marketing_campaign[[#This Row],[MntFishProducts]]+marketing_campaign[[#This Row],[MntMeatProducts]]+marketing_campaign[[#This Row],[MntFruits]]+marketing_campaign[[#This Row],[MntWines]]</f>
        <v>160</v>
      </c>
      <c r="W1195">
        <v>1</v>
      </c>
      <c r="X1195">
        <v>4</v>
      </c>
      <c r="Y1195">
        <v>0</v>
      </c>
      <c r="Z1195">
        <v>4</v>
      </c>
      <c r="AA1195">
        <f t="shared" si="37"/>
        <v>9</v>
      </c>
      <c r="AB1195" t="str" cm="1">
        <f t="array" ref="AB1195">_xlfn.IFS(AND(AA1195&gt;=0,AA1195&lt;=15),"low purchase",AND(AA1195&gt;=16,AA1195&lt;=30),"mid purchase",AA1195&gt;=31,"high purchase")</f>
        <v>low purchase</v>
      </c>
      <c r="AC1195">
        <v>5</v>
      </c>
      <c r="AD1195" t="str">
        <f>IF(marketing_campaign[[#This Row],[NumWebVisitsMonth]]&gt;=5.3,"higher_webvists","lower_webvisits")</f>
        <v>lower_webvisits</v>
      </c>
      <c r="AE1195">
        <v>0</v>
      </c>
      <c r="AF1195">
        <v>0</v>
      </c>
      <c r="AG1195">
        <v>0</v>
      </c>
      <c r="AH1195">
        <v>0</v>
      </c>
      <c r="AI1195">
        <v>0</v>
      </c>
      <c r="AJ1195">
        <v>0</v>
      </c>
      <c r="AK1195">
        <v>3</v>
      </c>
      <c r="AL1195">
        <v>11</v>
      </c>
      <c r="AM1195">
        <v>0</v>
      </c>
      <c r="AN1195">
        <f>marketing_campaign[[#This Row],[AcceptedCmp2]]+marketing_campaign[[#This Row],[AcceptedCmp1]]+marketing_campaign[[#This Row],[AcceptedCmp5]]+marketing_campaign[[#This Row],[AcceptedCmp4]]+marketing_campaign[[#This Row],[AcceptedCmp3]]+marketing_campaign[[#This Row],[Response]]</f>
        <v>0</v>
      </c>
      <c r="AO1195" t="str" cm="1">
        <f t="array" ref="AO119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96" spans="1:41" x14ac:dyDescent="0.35">
      <c r="A1196">
        <v>2245</v>
      </c>
      <c r="B1196">
        <v>1969</v>
      </c>
      <c r="C1196">
        <f t="shared" ca="1" si="36"/>
        <v>57</v>
      </c>
      <c r="D1196" t="str" cm="1">
        <f t="array" aca="1" ref="D119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96" t="s">
        <v>34</v>
      </c>
      <c r="F1196" t="s">
        <v>33</v>
      </c>
      <c r="G1196" cm="1">
        <f t="array" ref="G1196">_xlfn.IFS(marketing_campaign[[#This Row],[Marital_Status]]="Single",K1196+L1196+1,marketing_campaign[[#This Row],[Marital_Status]]="Together",K1196+L1196+2,marketing_campaign[[#This Row],[Marital_Status]]="Alone",K1196+L1196+1,marketing_campaign[[#This Row],[Marital_Status]]="Married",K1196+L1196+2,marketing_campaign[[#This Row],[Marital_Status]]="Divorced",K1196+L1196+1,marketing_campaign[[#This Row],[Marital_Status]]="YOLO",K1196+L1196+1,marketing_campaign[[#This Row],[Marital_Status]]="Absurd",K1196+L1196+1,marketing_campaign[[#This Row],[Marital_Status]]="Widow",K1196+L1196+1)</f>
        <v>4</v>
      </c>
      <c r="H1196" t="str" cm="1">
        <f t="array" ref="H1196">_xlfn.IFS(marketing_campaign[[#This Row],[Family_size]]=1,"Family_with_one_child",marketing_campaign[[#This Row],[Family_size]]&gt;1,"Family_with_more_children")</f>
        <v>Family_with_more_children</v>
      </c>
      <c r="I1196">
        <v>43641</v>
      </c>
      <c r="J1196" t="str">
        <f>IF(marketing_campaign[[#This Row],[Income]]&gt;=Sheet21!B1246,"high_income","low_income")</f>
        <v>high_income</v>
      </c>
      <c r="K1196">
        <v>1</v>
      </c>
      <c r="L1196">
        <v>1</v>
      </c>
      <c r="M1196" s="1">
        <v>41386</v>
      </c>
      <c r="N1196">
        <v>50</v>
      </c>
      <c r="O1196" t="str" cm="1">
        <f t="array" ref="O1196">_xlfn.IFS(AND(marketing_campaign[[#This Row],[Recency]]&gt;=0,marketing_campaign[[#This Row],[Recency]]&lt;=14),"Early Recency",AND(marketing_campaign[[#This Row],[Recency]]&gt;=15,marketing_campaign[[#This Row],[Recency]]&lt;=31),"Mid-Recency",marketing_campaign[[#This Row],[Recency]]&gt;=32,"high Recency")</f>
        <v>high Recency</v>
      </c>
      <c r="P1196">
        <v>57</v>
      </c>
      <c r="Q1196">
        <v>2</v>
      </c>
      <c r="R1196">
        <v>51</v>
      </c>
      <c r="S1196">
        <v>4</v>
      </c>
      <c r="T1196">
        <v>2</v>
      </c>
      <c r="U1196">
        <v>23</v>
      </c>
      <c r="V1196">
        <f>marketing_campaign[[#This Row],[MntGoldProds]]+marketing_campaign[[#This Row],[MntSweetProducts]]+marketing_campaign[[#This Row],[MntFishProducts]]+marketing_campaign[[#This Row],[MntMeatProducts]]+marketing_campaign[[#This Row],[MntFruits]]+marketing_campaign[[#This Row],[MntWines]]</f>
        <v>139</v>
      </c>
      <c r="W1196">
        <v>3</v>
      </c>
      <c r="X1196">
        <v>2</v>
      </c>
      <c r="Y1196">
        <v>1</v>
      </c>
      <c r="Z1196">
        <v>4</v>
      </c>
      <c r="AA1196">
        <f t="shared" si="37"/>
        <v>10</v>
      </c>
      <c r="AB1196" t="str" cm="1">
        <f t="array" ref="AB1196">_xlfn.IFS(AND(AA1196&gt;=0,AA1196&lt;=15),"low purchase",AND(AA1196&gt;=16,AA1196&lt;=30),"mid purchase",AA1196&gt;=31,"high purchase")</f>
        <v>low purchase</v>
      </c>
      <c r="AC1196">
        <v>6</v>
      </c>
      <c r="AD1196" t="str">
        <f>IF(marketing_campaign[[#This Row],[NumWebVisitsMonth]]&gt;=5.3,"higher_webvists","lower_webvisits")</f>
        <v>higher_webvists</v>
      </c>
      <c r="AE1196">
        <v>0</v>
      </c>
      <c r="AF1196">
        <v>0</v>
      </c>
      <c r="AG1196">
        <v>0</v>
      </c>
      <c r="AH1196">
        <v>0</v>
      </c>
      <c r="AI1196">
        <v>0</v>
      </c>
      <c r="AJ1196">
        <v>0</v>
      </c>
      <c r="AK1196">
        <v>3</v>
      </c>
      <c r="AL1196">
        <v>11</v>
      </c>
      <c r="AM1196">
        <v>0</v>
      </c>
      <c r="AN1196">
        <f>marketing_campaign[[#This Row],[AcceptedCmp2]]+marketing_campaign[[#This Row],[AcceptedCmp1]]+marketing_campaign[[#This Row],[AcceptedCmp5]]+marketing_campaign[[#This Row],[AcceptedCmp4]]+marketing_campaign[[#This Row],[AcceptedCmp3]]+marketing_campaign[[#This Row],[Response]]</f>
        <v>0</v>
      </c>
      <c r="AO1196" t="str" cm="1">
        <f t="array" ref="AO119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97" spans="1:41" x14ac:dyDescent="0.35">
      <c r="A1197">
        <v>6283</v>
      </c>
      <c r="B1197">
        <v>1968</v>
      </c>
      <c r="C1197">
        <f t="shared" ca="1" si="36"/>
        <v>58</v>
      </c>
      <c r="D1197" t="str" cm="1">
        <f t="array" aca="1" ref="D119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97" t="s">
        <v>34</v>
      </c>
      <c r="F1197" t="s">
        <v>35</v>
      </c>
      <c r="G1197" cm="1">
        <f t="array" ref="G1197">_xlfn.IFS(marketing_campaign[[#This Row],[Marital_Status]]="Single",K1197+L1197+1,marketing_campaign[[#This Row],[Marital_Status]]="Together",K1197+L1197+2,marketing_campaign[[#This Row],[Marital_Status]]="Alone",K1197+L1197+1,marketing_campaign[[#This Row],[Marital_Status]]="Married",K1197+L1197+2,marketing_campaign[[#This Row],[Marital_Status]]="Divorced",K1197+L1197+1,marketing_campaign[[#This Row],[Marital_Status]]="YOLO",K1197+L1197+1,marketing_campaign[[#This Row],[Marital_Status]]="Absurd",K1197+L1197+1,marketing_campaign[[#This Row],[Marital_Status]]="Widow",K1197+L1197+1)</f>
        <v>2</v>
      </c>
      <c r="H1197" t="str" cm="1">
        <f t="array" ref="H1197">_xlfn.IFS(marketing_campaign[[#This Row],[Family_size]]=1,"Family_with_one_child",marketing_campaign[[#This Row],[Family_size]]&gt;1,"Family_with_more_children")</f>
        <v>Family_with_more_children</v>
      </c>
      <c r="I1197">
        <v>63841</v>
      </c>
      <c r="J1197" t="str">
        <f>IF(marketing_campaign[[#This Row],[Income]]&gt;=Sheet21!B1247,"high_income","low_income")</f>
        <v>high_income</v>
      </c>
      <c r="K1197">
        <v>0</v>
      </c>
      <c r="L1197">
        <v>1</v>
      </c>
      <c r="M1197" s="1">
        <v>41385</v>
      </c>
      <c r="N1197">
        <v>64</v>
      </c>
      <c r="O1197" t="str" cm="1">
        <f t="array" ref="O1197">_xlfn.IFS(AND(marketing_campaign[[#This Row],[Recency]]&gt;=0,marketing_campaign[[#This Row],[Recency]]&lt;=14),"Early Recency",AND(marketing_campaign[[#This Row],[Recency]]&gt;=15,marketing_campaign[[#This Row],[Recency]]&lt;=31),"Mid-Recency",marketing_campaign[[#This Row],[Recency]]&gt;=32,"high Recency")</f>
        <v>high Recency</v>
      </c>
      <c r="P1197">
        <v>635</v>
      </c>
      <c r="Q1197">
        <v>15</v>
      </c>
      <c r="R1197">
        <v>100</v>
      </c>
      <c r="S1197">
        <v>20</v>
      </c>
      <c r="T1197">
        <v>7</v>
      </c>
      <c r="U1197">
        <v>131</v>
      </c>
      <c r="V1197">
        <f>marketing_campaign[[#This Row],[MntGoldProds]]+marketing_campaign[[#This Row],[MntSweetProducts]]+marketing_campaign[[#This Row],[MntFishProducts]]+marketing_campaign[[#This Row],[MntMeatProducts]]+marketing_campaign[[#This Row],[MntFruits]]+marketing_campaign[[#This Row],[MntWines]]</f>
        <v>908</v>
      </c>
      <c r="W1197">
        <v>1</v>
      </c>
      <c r="X1197">
        <v>9</v>
      </c>
      <c r="Y1197">
        <v>3</v>
      </c>
      <c r="Z1197">
        <v>9</v>
      </c>
      <c r="AA1197">
        <f t="shared" si="37"/>
        <v>22</v>
      </c>
      <c r="AB1197" t="str" cm="1">
        <f t="array" ref="AB1197">_xlfn.IFS(AND(AA1197&gt;=0,AA1197&lt;=15),"low purchase",AND(AA1197&gt;=16,AA1197&lt;=30),"mid purchase",AA1197&gt;=31,"high purchase")</f>
        <v>mid purchase</v>
      </c>
      <c r="AC1197">
        <v>6</v>
      </c>
      <c r="AD1197" t="str">
        <f>IF(marketing_campaign[[#This Row],[NumWebVisitsMonth]]&gt;=5.3,"higher_webvists","lower_webvisits")</f>
        <v>higher_webvists</v>
      </c>
      <c r="AE1197">
        <v>0</v>
      </c>
      <c r="AF1197">
        <v>0</v>
      </c>
      <c r="AG1197">
        <v>0</v>
      </c>
      <c r="AH1197">
        <v>0</v>
      </c>
      <c r="AI1197">
        <v>0</v>
      </c>
      <c r="AJ1197">
        <v>0</v>
      </c>
      <c r="AK1197">
        <v>3</v>
      </c>
      <c r="AL1197">
        <v>11</v>
      </c>
      <c r="AM1197">
        <v>0</v>
      </c>
      <c r="AN1197">
        <f>marketing_campaign[[#This Row],[AcceptedCmp2]]+marketing_campaign[[#This Row],[AcceptedCmp1]]+marketing_campaign[[#This Row],[AcceptedCmp5]]+marketing_campaign[[#This Row],[AcceptedCmp4]]+marketing_campaign[[#This Row],[AcceptedCmp3]]+marketing_campaign[[#This Row],[Response]]</f>
        <v>0</v>
      </c>
      <c r="AO1197" t="str" cm="1">
        <f t="array" ref="AO119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98" spans="1:41" x14ac:dyDescent="0.35">
      <c r="A1198">
        <v>2246</v>
      </c>
      <c r="B1198">
        <v>1965</v>
      </c>
      <c r="C1198">
        <f t="shared" ca="1" si="36"/>
        <v>61</v>
      </c>
      <c r="D1198" t="str" cm="1">
        <f t="array" aca="1" ref="D119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98" t="s">
        <v>37</v>
      </c>
      <c r="F1198" t="s">
        <v>33</v>
      </c>
      <c r="G1198" cm="1">
        <f t="array" ref="G1198">_xlfn.IFS(marketing_campaign[[#This Row],[Marital_Status]]="Single",K1198+L1198+1,marketing_campaign[[#This Row],[Marital_Status]]="Together",K1198+L1198+2,marketing_campaign[[#This Row],[Marital_Status]]="Alone",K1198+L1198+1,marketing_campaign[[#This Row],[Marital_Status]]="Married",K1198+L1198+2,marketing_campaign[[#This Row],[Marital_Status]]="Divorced",K1198+L1198+1,marketing_campaign[[#This Row],[Marital_Status]]="YOLO",K1198+L1198+1,marketing_campaign[[#This Row],[Marital_Status]]="Absurd",K1198+L1198+1,marketing_campaign[[#This Row],[Marital_Status]]="Widow",K1198+L1198+1)</f>
        <v>3</v>
      </c>
      <c r="H1198" t="str" cm="1">
        <f t="array" ref="H1198">_xlfn.IFS(marketing_campaign[[#This Row],[Family_size]]=1,"Family_with_one_child",marketing_campaign[[#This Row],[Family_size]]&gt;1,"Family_with_more_children")</f>
        <v>Family_with_more_children</v>
      </c>
      <c r="I1198">
        <v>46891</v>
      </c>
      <c r="J1198" t="str">
        <f>IF(marketing_campaign[[#This Row],[Income]]&gt;=Sheet21!B1248,"high_income","low_income")</f>
        <v>high_income</v>
      </c>
      <c r="K1198">
        <v>0</v>
      </c>
      <c r="L1198">
        <v>1</v>
      </c>
      <c r="M1198" s="1">
        <v>41518</v>
      </c>
      <c r="N1198">
        <v>91</v>
      </c>
      <c r="O1198" t="str" cm="1">
        <f t="array" ref="O1198">_xlfn.IFS(AND(marketing_campaign[[#This Row],[Recency]]&gt;=0,marketing_campaign[[#This Row],[Recency]]&lt;=14),"Early Recency",AND(marketing_campaign[[#This Row],[Recency]]&gt;=15,marketing_campaign[[#This Row],[Recency]]&lt;=31),"Mid-Recency",marketing_campaign[[#This Row],[Recency]]&gt;=32,"high Recency")</f>
        <v>high Recency</v>
      </c>
      <c r="P1198">
        <v>43</v>
      </c>
      <c r="Q1198">
        <v>12</v>
      </c>
      <c r="R1198">
        <v>23</v>
      </c>
      <c r="S1198">
        <v>29</v>
      </c>
      <c r="T1198">
        <v>15</v>
      </c>
      <c r="U1198">
        <v>61</v>
      </c>
      <c r="V1198">
        <f>marketing_campaign[[#This Row],[MntGoldProds]]+marketing_campaign[[#This Row],[MntSweetProducts]]+marketing_campaign[[#This Row],[MntFishProducts]]+marketing_campaign[[#This Row],[MntMeatProducts]]+marketing_campaign[[#This Row],[MntFruits]]+marketing_campaign[[#This Row],[MntWines]]</f>
        <v>183</v>
      </c>
      <c r="W1198">
        <v>1</v>
      </c>
      <c r="X1198">
        <v>2</v>
      </c>
      <c r="Y1198">
        <v>1</v>
      </c>
      <c r="Z1198">
        <v>4</v>
      </c>
      <c r="AA1198">
        <f t="shared" si="37"/>
        <v>8</v>
      </c>
      <c r="AB1198" t="str" cm="1">
        <f t="array" ref="AB1198">_xlfn.IFS(AND(AA1198&gt;=0,AA1198&lt;=15),"low purchase",AND(AA1198&gt;=16,AA1198&lt;=30),"mid purchase",AA1198&gt;=31,"high purchase")</f>
        <v>low purchase</v>
      </c>
      <c r="AC1198">
        <v>4</v>
      </c>
      <c r="AD1198" t="str">
        <f>IF(marketing_campaign[[#This Row],[NumWebVisitsMonth]]&gt;=5.3,"higher_webvists","lower_webvisits")</f>
        <v>lower_webvisits</v>
      </c>
      <c r="AE1198">
        <v>0</v>
      </c>
      <c r="AF1198">
        <v>0</v>
      </c>
      <c r="AG1198">
        <v>0</v>
      </c>
      <c r="AH1198">
        <v>0</v>
      </c>
      <c r="AI1198">
        <v>0</v>
      </c>
      <c r="AJ1198">
        <v>0</v>
      </c>
      <c r="AK1198">
        <v>3</v>
      </c>
      <c r="AL1198">
        <v>11</v>
      </c>
      <c r="AM1198">
        <v>0</v>
      </c>
      <c r="AN1198">
        <f>marketing_campaign[[#This Row],[AcceptedCmp2]]+marketing_campaign[[#This Row],[AcceptedCmp1]]+marketing_campaign[[#This Row],[AcceptedCmp5]]+marketing_campaign[[#This Row],[AcceptedCmp4]]+marketing_campaign[[#This Row],[AcceptedCmp3]]+marketing_campaign[[#This Row],[Response]]</f>
        <v>0</v>
      </c>
      <c r="AO1198" t="str" cm="1">
        <f t="array" ref="AO119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199" spans="1:41" x14ac:dyDescent="0.35">
      <c r="A1199">
        <v>6606</v>
      </c>
      <c r="B1199">
        <v>1969</v>
      </c>
      <c r="C1199">
        <f t="shared" ca="1" si="36"/>
        <v>57</v>
      </c>
      <c r="D1199" t="str" cm="1">
        <f t="array" aca="1" ref="D119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99" t="s">
        <v>34</v>
      </c>
      <c r="F1199" t="s">
        <v>33</v>
      </c>
      <c r="G1199" cm="1">
        <f t="array" ref="G1199">_xlfn.IFS(marketing_campaign[[#This Row],[Marital_Status]]="Single",K1199+L1199+1,marketing_campaign[[#This Row],[Marital_Status]]="Together",K1199+L1199+2,marketing_campaign[[#This Row],[Marital_Status]]="Alone",K1199+L1199+1,marketing_campaign[[#This Row],[Marital_Status]]="Married",K1199+L1199+2,marketing_campaign[[#This Row],[Marital_Status]]="Divorced",K1199+L1199+1,marketing_campaign[[#This Row],[Marital_Status]]="YOLO",K1199+L1199+1,marketing_campaign[[#This Row],[Marital_Status]]="Absurd",K1199+L1199+1,marketing_campaign[[#This Row],[Marital_Status]]="Widow",K1199+L1199+1)</f>
        <v>3</v>
      </c>
      <c r="H1199" t="str" cm="1">
        <f t="array" ref="H1199">_xlfn.IFS(marketing_campaign[[#This Row],[Family_size]]=1,"Family_with_one_child",marketing_campaign[[#This Row],[Family_size]]&gt;1,"Family_with_more_children")</f>
        <v>Family_with_more_children</v>
      </c>
      <c r="I1199">
        <v>70091</v>
      </c>
      <c r="J1199" t="str">
        <f>IF(marketing_campaign[[#This Row],[Income]]&gt;=Sheet21!B1249,"high_income","low_income")</f>
        <v>high_income</v>
      </c>
      <c r="K1199">
        <v>1</v>
      </c>
      <c r="L1199">
        <v>0</v>
      </c>
      <c r="M1199" s="1">
        <v>41364</v>
      </c>
      <c r="N1199">
        <v>11</v>
      </c>
      <c r="O1199" t="str" cm="1">
        <f t="array" ref="O1199">_xlfn.IFS(AND(marketing_campaign[[#This Row],[Recency]]&gt;=0,marketing_campaign[[#This Row],[Recency]]&lt;=14),"Early Recency",AND(marketing_campaign[[#This Row],[Recency]]&gt;=15,marketing_campaign[[#This Row],[Recency]]&lt;=31),"Mid-Recency",marketing_campaign[[#This Row],[Recency]]&gt;=32,"high Recency")</f>
        <v>Early Recency</v>
      </c>
      <c r="P1199">
        <v>964</v>
      </c>
      <c r="Q1199">
        <v>34</v>
      </c>
      <c r="R1199">
        <v>137</v>
      </c>
      <c r="S1199">
        <v>15</v>
      </c>
      <c r="T1199">
        <v>0</v>
      </c>
      <c r="U1199">
        <v>11</v>
      </c>
      <c r="V1199">
        <f>marketing_campaign[[#This Row],[MntGoldProds]]+marketing_campaign[[#This Row],[MntSweetProducts]]+marketing_campaign[[#This Row],[MntFishProducts]]+marketing_campaign[[#This Row],[MntMeatProducts]]+marketing_campaign[[#This Row],[MntFruits]]+marketing_campaign[[#This Row],[MntWines]]</f>
        <v>1161</v>
      </c>
      <c r="W1199">
        <v>2</v>
      </c>
      <c r="X1199">
        <v>5</v>
      </c>
      <c r="Y1199">
        <v>2</v>
      </c>
      <c r="Z1199">
        <v>10</v>
      </c>
      <c r="AA1199">
        <f t="shared" si="37"/>
        <v>19</v>
      </c>
      <c r="AB1199" t="str" cm="1">
        <f t="array" ref="AB1199">_xlfn.IFS(AND(AA1199&gt;=0,AA1199&lt;=15),"low purchase",AND(AA1199&gt;=16,AA1199&lt;=30),"mid purchase",AA1199&gt;=31,"high purchase")</f>
        <v>mid purchase</v>
      </c>
      <c r="AC1199">
        <v>8</v>
      </c>
      <c r="AD1199" t="str">
        <f>IF(marketing_campaign[[#This Row],[NumWebVisitsMonth]]&gt;=5.3,"higher_webvists","lower_webvisits")</f>
        <v>higher_webvists</v>
      </c>
      <c r="AE1199">
        <v>0</v>
      </c>
      <c r="AF1199">
        <v>1</v>
      </c>
      <c r="AG1199">
        <v>0</v>
      </c>
      <c r="AH1199">
        <v>0</v>
      </c>
      <c r="AI1199">
        <v>0</v>
      </c>
      <c r="AJ1199">
        <v>0</v>
      </c>
      <c r="AK1199">
        <v>3</v>
      </c>
      <c r="AL1199">
        <v>11</v>
      </c>
      <c r="AM1199">
        <v>0</v>
      </c>
      <c r="AN1199">
        <f>marketing_campaign[[#This Row],[AcceptedCmp2]]+marketing_campaign[[#This Row],[AcceptedCmp1]]+marketing_campaign[[#This Row],[AcceptedCmp5]]+marketing_campaign[[#This Row],[AcceptedCmp4]]+marketing_campaign[[#This Row],[AcceptedCmp3]]+marketing_campaign[[#This Row],[Response]]</f>
        <v>1</v>
      </c>
      <c r="AO1199" t="str" cm="1">
        <f t="array" ref="AO119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200" spans="1:41" x14ac:dyDescent="0.35">
      <c r="A1200">
        <v>5545</v>
      </c>
      <c r="B1200">
        <v>1972</v>
      </c>
      <c r="C1200">
        <f t="shared" ca="1" si="36"/>
        <v>54</v>
      </c>
      <c r="D1200" t="str" cm="1">
        <f t="array" aca="1" ref="D120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00" t="s">
        <v>32</v>
      </c>
      <c r="F1200" t="s">
        <v>33</v>
      </c>
      <c r="G1200" cm="1">
        <f t="array" ref="G1200">_xlfn.IFS(marketing_campaign[[#This Row],[Marital_Status]]="Single",K1200+L1200+1,marketing_campaign[[#This Row],[Marital_Status]]="Together",K1200+L1200+2,marketing_campaign[[#This Row],[Marital_Status]]="Alone",K1200+L1200+1,marketing_campaign[[#This Row],[Marital_Status]]="Married",K1200+L1200+2,marketing_campaign[[#This Row],[Marital_Status]]="Divorced",K1200+L1200+1,marketing_campaign[[#This Row],[Marital_Status]]="YOLO",K1200+L1200+1,marketing_campaign[[#This Row],[Marital_Status]]="Absurd",K1200+L1200+1,marketing_campaign[[#This Row],[Marital_Status]]="Widow",K1200+L1200+1)</f>
        <v>2</v>
      </c>
      <c r="H1200" t="str" cm="1">
        <f t="array" ref="H1200">_xlfn.IFS(marketing_campaign[[#This Row],[Family_size]]=1,"Family_with_one_child",marketing_campaign[[#This Row],[Family_size]]&gt;1,"Family_with_more_children")</f>
        <v>Family_with_more_children</v>
      </c>
      <c r="I1200">
        <v>78075</v>
      </c>
      <c r="J1200" t="str">
        <f>IF(marketing_campaign[[#This Row],[Income]]&gt;=Sheet21!B1250,"high_income","low_income")</f>
        <v>high_income</v>
      </c>
      <c r="K1200">
        <v>0</v>
      </c>
      <c r="L1200">
        <v>0</v>
      </c>
      <c r="M1200" s="1">
        <v>41734</v>
      </c>
      <c r="N1200">
        <v>72</v>
      </c>
      <c r="O1200" t="str" cm="1">
        <f t="array" ref="O1200">_xlfn.IFS(AND(marketing_campaign[[#This Row],[Recency]]&gt;=0,marketing_campaign[[#This Row],[Recency]]&lt;=14),"Early Recency",AND(marketing_campaign[[#This Row],[Recency]]&gt;=15,marketing_campaign[[#This Row],[Recency]]&lt;=31),"Mid-Recency",marketing_campaign[[#This Row],[Recency]]&gt;=32,"high Recency")</f>
        <v>high Recency</v>
      </c>
      <c r="P1200">
        <v>572</v>
      </c>
      <c r="Q1200">
        <v>8</v>
      </c>
      <c r="R1200">
        <v>259</v>
      </c>
      <c r="S1200">
        <v>34</v>
      </c>
      <c r="T1200">
        <v>35</v>
      </c>
      <c r="U1200">
        <v>80</v>
      </c>
      <c r="V1200">
        <f>marketing_campaign[[#This Row],[MntGoldProds]]+marketing_campaign[[#This Row],[MntSweetProducts]]+marketing_campaign[[#This Row],[MntFishProducts]]+marketing_campaign[[#This Row],[MntMeatProducts]]+marketing_campaign[[#This Row],[MntFruits]]+marketing_campaign[[#This Row],[MntWines]]</f>
        <v>988</v>
      </c>
      <c r="W1200">
        <v>1</v>
      </c>
      <c r="X1200">
        <v>3</v>
      </c>
      <c r="Y1200">
        <v>5</v>
      </c>
      <c r="Z1200">
        <v>5</v>
      </c>
      <c r="AA1200">
        <f t="shared" si="37"/>
        <v>14</v>
      </c>
      <c r="AB1200" t="str" cm="1">
        <f t="array" ref="AB1200">_xlfn.IFS(AND(AA1200&gt;=0,AA1200&lt;=15),"low purchase",AND(AA1200&gt;=16,AA1200&lt;=30),"mid purchase",AA1200&gt;=31,"high purchase")</f>
        <v>low purchase</v>
      </c>
      <c r="AC1200">
        <v>1</v>
      </c>
      <c r="AD1200" t="str">
        <f>IF(marketing_campaign[[#This Row],[NumWebVisitsMonth]]&gt;=5.3,"higher_webvists","lower_webvisits")</f>
        <v>lower_webvisits</v>
      </c>
      <c r="AE1200">
        <v>0</v>
      </c>
      <c r="AF1200">
        <v>0</v>
      </c>
      <c r="AG1200">
        <v>0</v>
      </c>
      <c r="AH1200">
        <v>0</v>
      </c>
      <c r="AI1200">
        <v>0</v>
      </c>
      <c r="AJ1200">
        <v>0</v>
      </c>
      <c r="AK1200">
        <v>3</v>
      </c>
      <c r="AL1200">
        <v>11</v>
      </c>
      <c r="AM1200">
        <v>0</v>
      </c>
      <c r="AN1200">
        <f>marketing_campaign[[#This Row],[AcceptedCmp2]]+marketing_campaign[[#This Row],[AcceptedCmp1]]+marketing_campaign[[#This Row],[AcceptedCmp5]]+marketing_campaign[[#This Row],[AcceptedCmp4]]+marketing_campaign[[#This Row],[AcceptedCmp3]]+marketing_campaign[[#This Row],[Response]]</f>
        <v>0</v>
      </c>
      <c r="AO1200" t="str" cm="1">
        <f t="array" ref="AO120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01" spans="1:41" x14ac:dyDescent="0.35">
      <c r="A1201">
        <v>7342</v>
      </c>
      <c r="B1201">
        <v>1961</v>
      </c>
      <c r="C1201">
        <f t="shared" ca="1" si="36"/>
        <v>65</v>
      </c>
      <c r="D1201" t="str" cm="1">
        <f t="array" aca="1" ref="D120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01" t="s">
        <v>37</v>
      </c>
      <c r="F1201" t="s">
        <v>38</v>
      </c>
      <c r="G1201" cm="1">
        <f t="array" ref="G1201">_xlfn.IFS(marketing_campaign[[#This Row],[Marital_Status]]="Single",K1201+L1201+1,marketing_campaign[[#This Row],[Marital_Status]]="Together",K1201+L1201+2,marketing_campaign[[#This Row],[Marital_Status]]="Alone",K1201+L1201+1,marketing_campaign[[#This Row],[Marital_Status]]="Married",K1201+L1201+2,marketing_campaign[[#This Row],[Marital_Status]]="Divorced",K1201+L1201+1,marketing_campaign[[#This Row],[Marital_Status]]="YOLO",K1201+L1201+1,marketing_campaign[[#This Row],[Marital_Status]]="Absurd",K1201+L1201+1,marketing_campaign[[#This Row],[Marital_Status]]="Widow",K1201+L1201+1)</f>
        <v>2</v>
      </c>
      <c r="H1201" t="str" cm="1">
        <f t="array" ref="H1201">_xlfn.IFS(marketing_campaign[[#This Row],[Family_size]]=1,"Family_with_one_child",marketing_campaign[[#This Row],[Family_size]]&gt;1,"Family_with_more_children")</f>
        <v>Family_with_more_children</v>
      </c>
      <c r="I1201">
        <v>59184</v>
      </c>
      <c r="J1201" t="str">
        <f>IF(marketing_campaign[[#This Row],[Income]]&gt;=Sheet21!B1251,"high_income","low_income")</f>
        <v>high_income</v>
      </c>
      <c r="K1201">
        <v>0</v>
      </c>
      <c r="L1201">
        <v>1</v>
      </c>
      <c r="M1201" s="1">
        <v>41161</v>
      </c>
      <c r="N1201">
        <v>6</v>
      </c>
      <c r="O1201" t="str" cm="1">
        <f t="array" ref="O1201">_xlfn.IFS(AND(marketing_campaign[[#This Row],[Recency]]&gt;=0,marketing_campaign[[#This Row],[Recency]]&lt;=14),"Early Recency",AND(marketing_campaign[[#This Row],[Recency]]&gt;=15,marketing_campaign[[#This Row],[Recency]]&lt;=31),"Mid-Recency",marketing_campaign[[#This Row],[Recency]]&gt;=32,"high Recency")</f>
        <v>Early Recency</v>
      </c>
      <c r="P1201">
        <v>341</v>
      </c>
      <c r="Q1201">
        <v>142</v>
      </c>
      <c r="R1201">
        <v>113</v>
      </c>
      <c r="S1201">
        <v>259</v>
      </c>
      <c r="T1201">
        <v>151</v>
      </c>
      <c r="U1201">
        <v>66</v>
      </c>
      <c r="V1201">
        <f>marketing_campaign[[#This Row],[MntGoldProds]]+marketing_campaign[[#This Row],[MntSweetProducts]]+marketing_campaign[[#This Row],[MntFishProducts]]+marketing_campaign[[#This Row],[MntMeatProducts]]+marketing_campaign[[#This Row],[MntFruits]]+marketing_campaign[[#This Row],[MntWines]]</f>
        <v>1072</v>
      </c>
      <c r="W1201">
        <v>3</v>
      </c>
      <c r="X1201">
        <v>6</v>
      </c>
      <c r="Y1201">
        <v>6</v>
      </c>
      <c r="Z1201">
        <v>12</v>
      </c>
      <c r="AA1201">
        <f t="shared" si="37"/>
        <v>27</v>
      </c>
      <c r="AB1201" t="str" cm="1">
        <f t="array" ref="AB1201">_xlfn.IFS(AND(AA1201&gt;=0,AA1201&lt;=15),"low purchase",AND(AA1201&gt;=16,AA1201&lt;=30),"mid purchase",AA1201&gt;=31,"high purchase")</f>
        <v>mid purchase</v>
      </c>
      <c r="AC1201">
        <v>5</v>
      </c>
      <c r="AD1201" t="str">
        <f>IF(marketing_campaign[[#This Row],[NumWebVisitsMonth]]&gt;=5.3,"higher_webvists","lower_webvisits")</f>
        <v>lower_webvisits</v>
      </c>
      <c r="AE1201">
        <v>0</v>
      </c>
      <c r="AF1201">
        <v>0</v>
      </c>
      <c r="AG1201">
        <v>0</v>
      </c>
      <c r="AH1201">
        <v>0</v>
      </c>
      <c r="AI1201">
        <v>0</v>
      </c>
      <c r="AJ1201">
        <v>0</v>
      </c>
      <c r="AK1201">
        <v>3</v>
      </c>
      <c r="AL1201">
        <v>11</v>
      </c>
      <c r="AM1201">
        <v>0</v>
      </c>
      <c r="AN1201">
        <f>marketing_campaign[[#This Row],[AcceptedCmp2]]+marketing_campaign[[#This Row],[AcceptedCmp1]]+marketing_campaign[[#This Row],[AcceptedCmp5]]+marketing_campaign[[#This Row],[AcceptedCmp4]]+marketing_campaign[[#This Row],[AcceptedCmp3]]+marketing_campaign[[#This Row],[Response]]</f>
        <v>0</v>
      </c>
      <c r="AO1201" t="str" cm="1">
        <f t="array" ref="AO120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02" spans="1:41" x14ac:dyDescent="0.35">
      <c r="A1202">
        <v>837</v>
      </c>
      <c r="B1202">
        <v>1977</v>
      </c>
      <c r="C1202">
        <f t="shared" ca="1" si="36"/>
        <v>49</v>
      </c>
      <c r="D1202" t="str" cm="1">
        <f t="array" aca="1" ref="D120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02" t="s">
        <v>29</v>
      </c>
      <c r="F1202" t="s">
        <v>33</v>
      </c>
      <c r="G1202" cm="1">
        <f t="array" ref="G1202">_xlfn.IFS(marketing_campaign[[#This Row],[Marital_Status]]="Single",K1202+L1202+1,marketing_campaign[[#This Row],[Marital_Status]]="Together",K1202+L1202+2,marketing_campaign[[#This Row],[Marital_Status]]="Alone",K1202+L1202+1,marketing_campaign[[#This Row],[Marital_Status]]="Married",K1202+L1202+2,marketing_campaign[[#This Row],[Marital_Status]]="Divorced",K1202+L1202+1,marketing_campaign[[#This Row],[Marital_Status]]="YOLO",K1202+L1202+1,marketing_campaign[[#This Row],[Marital_Status]]="Absurd",K1202+L1202+1,marketing_campaign[[#This Row],[Marital_Status]]="Widow",K1202+L1202+1)</f>
        <v>4</v>
      </c>
      <c r="H1202" t="str" cm="1">
        <f t="array" ref="H1202">_xlfn.IFS(marketing_campaign[[#This Row],[Family_size]]=1,"Family_with_one_child",marketing_campaign[[#This Row],[Family_size]]&gt;1,"Family_with_more_children")</f>
        <v>Family_with_more_children</v>
      </c>
      <c r="I1202">
        <v>54809</v>
      </c>
      <c r="J1202" t="str">
        <f>IF(marketing_campaign[[#This Row],[Income]]&gt;=Sheet21!B1252,"high_income","low_income")</f>
        <v>high_income</v>
      </c>
      <c r="K1202">
        <v>1</v>
      </c>
      <c r="L1202">
        <v>1</v>
      </c>
      <c r="M1202" s="1">
        <v>41528</v>
      </c>
      <c r="N1202">
        <v>0</v>
      </c>
      <c r="O1202" t="str" cm="1">
        <f t="array" ref="O1202">_xlfn.IFS(AND(marketing_campaign[[#This Row],[Recency]]&gt;=0,marketing_campaign[[#This Row],[Recency]]&lt;=14),"Early Recency",AND(marketing_campaign[[#This Row],[Recency]]&gt;=15,marketing_campaign[[#This Row],[Recency]]&lt;=31),"Mid-Recency",marketing_campaign[[#This Row],[Recency]]&gt;=32,"high Recency")</f>
        <v>Early Recency</v>
      </c>
      <c r="P1202">
        <v>63</v>
      </c>
      <c r="Q1202">
        <v>6</v>
      </c>
      <c r="R1202">
        <v>57</v>
      </c>
      <c r="S1202">
        <v>13</v>
      </c>
      <c r="T1202">
        <v>13</v>
      </c>
      <c r="U1202">
        <v>22</v>
      </c>
      <c r="V1202">
        <f>marketing_campaign[[#This Row],[MntGoldProds]]+marketing_campaign[[#This Row],[MntSweetProducts]]+marketing_campaign[[#This Row],[MntFishProducts]]+marketing_campaign[[#This Row],[MntMeatProducts]]+marketing_campaign[[#This Row],[MntFruits]]+marketing_campaign[[#This Row],[MntWines]]</f>
        <v>174</v>
      </c>
      <c r="W1202">
        <v>4</v>
      </c>
      <c r="X1202">
        <v>2</v>
      </c>
      <c r="Y1202">
        <v>1</v>
      </c>
      <c r="Z1202">
        <v>5</v>
      </c>
      <c r="AA1202">
        <f t="shared" si="37"/>
        <v>12</v>
      </c>
      <c r="AB1202" t="str" cm="1">
        <f t="array" ref="AB1202">_xlfn.IFS(AND(AA1202&gt;=0,AA1202&lt;=15),"low purchase",AND(AA1202&gt;=16,AA1202&lt;=30),"mid purchase",AA1202&gt;=31,"high purchase")</f>
        <v>low purchase</v>
      </c>
      <c r="AC1202">
        <v>4</v>
      </c>
      <c r="AD1202" t="str">
        <f>IF(marketing_campaign[[#This Row],[NumWebVisitsMonth]]&gt;=5.3,"higher_webvists","lower_webvisits")</f>
        <v>lower_webvisits</v>
      </c>
      <c r="AE1202">
        <v>0</v>
      </c>
      <c r="AF1202">
        <v>0</v>
      </c>
      <c r="AG1202">
        <v>0</v>
      </c>
      <c r="AH1202">
        <v>0</v>
      </c>
      <c r="AI1202">
        <v>0</v>
      </c>
      <c r="AJ1202">
        <v>0</v>
      </c>
      <c r="AK1202">
        <v>3</v>
      </c>
      <c r="AL1202">
        <v>11</v>
      </c>
      <c r="AM1202">
        <v>0</v>
      </c>
      <c r="AN1202">
        <f>marketing_campaign[[#This Row],[AcceptedCmp2]]+marketing_campaign[[#This Row],[AcceptedCmp1]]+marketing_campaign[[#This Row],[AcceptedCmp5]]+marketing_campaign[[#This Row],[AcceptedCmp4]]+marketing_campaign[[#This Row],[AcceptedCmp3]]+marketing_campaign[[#This Row],[Response]]</f>
        <v>0</v>
      </c>
      <c r="AO1202" t="str" cm="1">
        <f t="array" ref="AO120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03" spans="1:41" x14ac:dyDescent="0.35">
      <c r="A1203">
        <v>9500</v>
      </c>
      <c r="B1203">
        <v>1959</v>
      </c>
      <c r="C1203">
        <f t="shared" ca="1" si="36"/>
        <v>67</v>
      </c>
      <c r="D1203" t="str" cm="1">
        <f t="array" aca="1" ref="D120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03" t="s">
        <v>29</v>
      </c>
      <c r="F1203" t="s">
        <v>33</v>
      </c>
      <c r="G1203" cm="1">
        <f t="array" ref="G1203">_xlfn.IFS(marketing_campaign[[#This Row],[Marital_Status]]="Single",K1203+L1203+1,marketing_campaign[[#This Row],[Marital_Status]]="Together",K1203+L1203+2,marketing_campaign[[#This Row],[Marital_Status]]="Alone",K1203+L1203+1,marketing_campaign[[#This Row],[Marital_Status]]="Married",K1203+L1203+2,marketing_campaign[[#This Row],[Marital_Status]]="Divorced",K1203+L1203+1,marketing_campaign[[#This Row],[Marital_Status]]="YOLO",K1203+L1203+1,marketing_campaign[[#This Row],[Marital_Status]]="Absurd",K1203+L1203+1,marketing_campaign[[#This Row],[Marital_Status]]="Widow",K1203+L1203+1)</f>
        <v>3</v>
      </c>
      <c r="H1203" t="str" cm="1">
        <f t="array" ref="H1203">_xlfn.IFS(marketing_campaign[[#This Row],[Family_size]]=1,"Family_with_one_child",marketing_campaign[[#This Row],[Family_size]]&gt;1,"Family_with_more_children")</f>
        <v>Family_with_more_children</v>
      </c>
      <c r="I1203">
        <v>58113</v>
      </c>
      <c r="J1203" t="str">
        <f>IF(marketing_campaign[[#This Row],[Income]]&gt;=Sheet21!B1253,"high_income","low_income")</f>
        <v>high_income</v>
      </c>
      <c r="K1203">
        <v>0</v>
      </c>
      <c r="L1203">
        <v>1</v>
      </c>
      <c r="M1203" s="1">
        <v>41299</v>
      </c>
      <c r="N1203">
        <v>66</v>
      </c>
      <c r="O1203" t="str" cm="1">
        <f t="array" ref="O1203">_xlfn.IFS(AND(marketing_campaign[[#This Row],[Recency]]&gt;=0,marketing_campaign[[#This Row],[Recency]]&lt;=14),"Early Recency",AND(marketing_campaign[[#This Row],[Recency]]&gt;=15,marketing_campaign[[#This Row],[Recency]]&lt;=31),"Mid-Recency",marketing_campaign[[#This Row],[Recency]]&gt;=32,"high Recency")</f>
        <v>high Recency</v>
      </c>
      <c r="P1203">
        <v>221</v>
      </c>
      <c r="Q1203">
        <v>104</v>
      </c>
      <c r="R1203">
        <v>169</v>
      </c>
      <c r="S1203">
        <v>102</v>
      </c>
      <c r="T1203">
        <v>78</v>
      </c>
      <c r="U1203">
        <v>84</v>
      </c>
      <c r="V1203">
        <f>marketing_campaign[[#This Row],[MntGoldProds]]+marketing_campaign[[#This Row],[MntSweetProducts]]+marketing_campaign[[#This Row],[MntFishProducts]]+marketing_campaign[[#This Row],[MntMeatProducts]]+marketing_campaign[[#This Row],[MntFruits]]+marketing_campaign[[#This Row],[MntWines]]</f>
        <v>758</v>
      </c>
      <c r="W1203">
        <v>3</v>
      </c>
      <c r="X1203">
        <v>9</v>
      </c>
      <c r="Y1203">
        <v>2</v>
      </c>
      <c r="Z1203">
        <v>8</v>
      </c>
      <c r="AA1203">
        <f t="shared" si="37"/>
        <v>22</v>
      </c>
      <c r="AB1203" t="str" cm="1">
        <f t="array" ref="AB1203">_xlfn.IFS(AND(AA1203&gt;=0,AA1203&lt;=15),"low purchase",AND(AA1203&gt;=16,AA1203&lt;=30),"mid purchase",AA1203&gt;=31,"high purchase")</f>
        <v>mid purchase</v>
      </c>
      <c r="AC1203">
        <v>7</v>
      </c>
      <c r="AD1203" t="str">
        <f>IF(marketing_campaign[[#This Row],[NumWebVisitsMonth]]&gt;=5.3,"higher_webvists","lower_webvisits")</f>
        <v>higher_webvists</v>
      </c>
      <c r="AE1203">
        <v>0</v>
      </c>
      <c r="AF1203">
        <v>0</v>
      </c>
      <c r="AG1203">
        <v>0</v>
      </c>
      <c r="AH1203">
        <v>0</v>
      </c>
      <c r="AI1203">
        <v>0</v>
      </c>
      <c r="AJ1203">
        <v>1</v>
      </c>
      <c r="AK1203">
        <v>3</v>
      </c>
      <c r="AL1203">
        <v>11</v>
      </c>
      <c r="AM1203">
        <v>0</v>
      </c>
      <c r="AN1203">
        <f>marketing_campaign[[#This Row],[AcceptedCmp2]]+marketing_campaign[[#This Row],[AcceptedCmp1]]+marketing_campaign[[#This Row],[AcceptedCmp5]]+marketing_campaign[[#This Row],[AcceptedCmp4]]+marketing_campaign[[#This Row],[AcceptedCmp3]]+marketing_campaign[[#This Row],[Response]]</f>
        <v>0</v>
      </c>
      <c r="AO1203" t="str" cm="1">
        <f t="array" ref="AO120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04" spans="1:41" x14ac:dyDescent="0.35">
      <c r="A1204">
        <v>3602</v>
      </c>
      <c r="B1204">
        <v>1958</v>
      </c>
      <c r="C1204">
        <f t="shared" ca="1" si="36"/>
        <v>68</v>
      </c>
      <c r="D1204" t="str" cm="1">
        <f t="array" aca="1" ref="D120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04" t="s">
        <v>34</v>
      </c>
      <c r="F1204" t="s">
        <v>33</v>
      </c>
      <c r="G1204" cm="1">
        <f t="array" ref="G1204">_xlfn.IFS(marketing_campaign[[#This Row],[Marital_Status]]="Single",K1204+L1204+1,marketing_campaign[[#This Row],[Marital_Status]]="Together",K1204+L1204+2,marketing_campaign[[#This Row],[Marital_Status]]="Alone",K1204+L1204+1,marketing_campaign[[#This Row],[Marital_Status]]="Married",K1204+L1204+2,marketing_campaign[[#This Row],[Marital_Status]]="Divorced",K1204+L1204+1,marketing_campaign[[#This Row],[Marital_Status]]="YOLO",K1204+L1204+1,marketing_campaign[[#This Row],[Marital_Status]]="Absurd",K1204+L1204+1,marketing_campaign[[#This Row],[Marital_Status]]="Widow",K1204+L1204+1)</f>
        <v>3</v>
      </c>
      <c r="H1204" t="str" cm="1">
        <f t="array" ref="H1204">_xlfn.IFS(marketing_campaign[[#This Row],[Family_size]]=1,"Family_with_one_child",marketing_campaign[[#This Row],[Family_size]]&gt;1,"Family_with_more_children")</f>
        <v>Family_with_more_children</v>
      </c>
      <c r="I1204">
        <v>51412</v>
      </c>
      <c r="J1204" t="str">
        <f>IF(marketing_campaign[[#This Row],[Income]]&gt;=Sheet21!B1254,"high_income","low_income")</f>
        <v>high_income</v>
      </c>
      <c r="K1204">
        <v>0</v>
      </c>
      <c r="L1204">
        <v>1</v>
      </c>
      <c r="M1204" s="1">
        <v>41639</v>
      </c>
      <c r="N1204">
        <v>42</v>
      </c>
      <c r="O1204" t="str" cm="1">
        <f t="array" ref="O1204">_xlfn.IFS(AND(marketing_campaign[[#This Row],[Recency]]&gt;=0,marketing_campaign[[#This Row],[Recency]]&lt;=14),"Early Recency",AND(marketing_campaign[[#This Row],[Recency]]&gt;=15,marketing_campaign[[#This Row],[Recency]]&lt;=31),"Mid-Recency",marketing_campaign[[#This Row],[Recency]]&gt;=32,"high Recency")</f>
        <v>high Recency</v>
      </c>
      <c r="P1204">
        <v>140</v>
      </c>
      <c r="Q1204">
        <v>3</v>
      </c>
      <c r="R1204">
        <v>29</v>
      </c>
      <c r="S1204">
        <v>4</v>
      </c>
      <c r="T1204">
        <v>5</v>
      </c>
      <c r="U1204">
        <v>14</v>
      </c>
      <c r="V1204">
        <f>marketing_campaign[[#This Row],[MntGoldProds]]+marketing_campaign[[#This Row],[MntSweetProducts]]+marketing_campaign[[#This Row],[MntFishProducts]]+marketing_campaign[[#This Row],[MntMeatProducts]]+marketing_campaign[[#This Row],[MntFruits]]+marketing_campaign[[#This Row],[MntWines]]</f>
        <v>195</v>
      </c>
      <c r="W1204">
        <v>2</v>
      </c>
      <c r="X1204">
        <v>3</v>
      </c>
      <c r="Y1204">
        <v>2</v>
      </c>
      <c r="Z1204">
        <v>4</v>
      </c>
      <c r="AA1204">
        <f t="shared" si="37"/>
        <v>11</v>
      </c>
      <c r="AB1204" t="str" cm="1">
        <f t="array" ref="AB1204">_xlfn.IFS(AND(AA1204&gt;=0,AA1204&lt;=15),"low purchase",AND(AA1204&gt;=16,AA1204&lt;=30),"mid purchase",AA1204&gt;=31,"high purchase")</f>
        <v>low purchase</v>
      </c>
      <c r="AC1204">
        <v>4</v>
      </c>
      <c r="AD1204" t="str">
        <f>IF(marketing_campaign[[#This Row],[NumWebVisitsMonth]]&gt;=5.3,"higher_webvists","lower_webvisits")</f>
        <v>lower_webvisits</v>
      </c>
      <c r="AE1204">
        <v>0</v>
      </c>
      <c r="AF1204">
        <v>0</v>
      </c>
      <c r="AG1204">
        <v>0</v>
      </c>
      <c r="AH1204">
        <v>0</v>
      </c>
      <c r="AI1204">
        <v>0</v>
      </c>
      <c r="AJ1204">
        <v>0</v>
      </c>
      <c r="AK1204">
        <v>3</v>
      </c>
      <c r="AL1204">
        <v>11</v>
      </c>
      <c r="AM1204">
        <v>0</v>
      </c>
      <c r="AN1204">
        <f>marketing_campaign[[#This Row],[AcceptedCmp2]]+marketing_campaign[[#This Row],[AcceptedCmp1]]+marketing_campaign[[#This Row],[AcceptedCmp5]]+marketing_campaign[[#This Row],[AcceptedCmp4]]+marketing_campaign[[#This Row],[AcceptedCmp3]]+marketing_campaign[[#This Row],[Response]]</f>
        <v>0</v>
      </c>
      <c r="AO1204" t="str" cm="1">
        <f t="array" ref="AO120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05" spans="1:41" x14ac:dyDescent="0.35">
      <c r="A1205">
        <v>234</v>
      </c>
      <c r="B1205">
        <v>1979</v>
      </c>
      <c r="C1205">
        <f t="shared" ca="1" si="36"/>
        <v>47</v>
      </c>
      <c r="D1205" t="str" cm="1">
        <f t="array" aca="1" ref="D120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05" t="s">
        <v>29</v>
      </c>
      <c r="F1205" t="s">
        <v>35</v>
      </c>
      <c r="G1205" cm="1">
        <f t="array" ref="G1205">_xlfn.IFS(marketing_campaign[[#This Row],[Marital_Status]]="Single",K1205+L1205+1,marketing_campaign[[#This Row],[Marital_Status]]="Together",K1205+L1205+2,marketing_campaign[[#This Row],[Marital_Status]]="Alone",K1205+L1205+1,marketing_campaign[[#This Row],[Marital_Status]]="Married",K1205+L1205+2,marketing_campaign[[#This Row],[Marital_Status]]="Divorced",K1205+L1205+1,marketing_campaign[[#This Row],[Marital_Status]]="YOLO",K1205+L1205+1,marketing_campaign[[#This Row],[Marital_Status]]="Absurd",K1205+L1205+1,marketing_campaign[[#This Row],[Marital_Status]]="Widow",K1205+L1205+1)</f>
        <v>2</v>
      </c>
      <c r="H1205" t="str" cm="1">
        <f t="array" ref="H1205">_xlfn.IFS(marketing_campaign[[#This Row],[Family_size]]=1,"Family_with_one_child",marketing_campaign[[#This Row],[Family_size]]&gt;1,"Family_with_more_children")</f>
        <v>Family_with_more_children</v>
      </c>
      <c r="I1205">
        <v>15287</v>
      </c>
      <c r="J1205" t="str">
        <f>IF(marketing_campaign[[#This Row],[Income]]&gt;=Sheet21!B1255,"high_income","low_income")</f>
        <v>high_income</v>
      </c>
      <c r="K1205">
        <v>1</v>
      </c>
      <c r="L1205">
        <v>0</v>
      </c>
      <c r="M1205" s="1">
        <v>41192</v>
      </c>
      <c r="N1205">
        <v>60</v>
      </c>
      <c r="O1205" t="str" cm="1">
        <f t="array" ref="O1205">_xlfn.IFS(AND(marketing_campaign[[#This Row],[Recency]]&gt;=0,marketing_campaign[[#This Row],[Recency]]&lt;=14),"Early Recency",AND(marketing_campaign[[#This Row],[Recency]]&gt;=15,marketing_campaign[[#This Row],[Recency]]&lt;=31),"Mid-Recency",marketing_campaign[[#This Row],[Recency]]&gt;=32,"high Recency")</f>
        <v>high Recency</v>
      </c>
      <c r="P1205">
        <v>1</v>
      </c>
      <c r="Q1205">
        <v>2</v>
      </c>
      <c r="R1205">
        <v>8</v>
      </c>
      <c r="S1205">
        <v>4</v>
      </c>
      <c r="T1205">
        <v>3</v>
      </c>
      <c r="U1205">
        <v>13</v>
      </c>
      <c r="V1205">
        <f>marketing_campaign[[#This Row],[MntGoldProds]]+marketing_campaign[[#This Row],[MntSweetProducts]]+marketing_campaign[[#This Row],[MntFishProducts]]+marketing_campaign[[#This Row],[MntMeatProducts]]+marketing_campaign[[#This Row],[MntFruits]]+marketing_campaign[[#This Row],[MntWines]]</f>
        <v>31</v>
      </c>
      <c r="W1205">
        <v>2</v>
      </c>
      <c r="X1205">
        <v>1</v>
      </c>
      <c r="Y1205">
        <v>1</v>
      </c>
      <c r="Z1205">
        <v>2</v>
      </c>
      <c r="AA1205">
        <f t="shared" si="37"/>
        <v>6</v>
      </c>
      <c r="AB1205" t="str" cm="1">
        <f t="array" ref="AB1205">_xlfn.IFS(AND(AA1205&gt;=0,AA1205&lt;=15),"low purchase",AND(AA1205&gt;=16,AA1205&lt;=30),"mid purchase",AA1205&gt;=31,"high purchase")</f>
        <v>low purchase</v>
      </c>
      <c r="AC1205">
        <v>7</v>
      </c>
      <c r="AD1205" t="str">
        <f>IF(marketing_campaign[[#This Row],[NumWebVisitsMonth]]&gt;=5.3,"higher_webvists","lower_webvisits")</f>
        <v>higher_webvists</v>
      </c>
      <c r="AE1205">
        <v>1</v>
      </c>
      <c r="AF1205">
        <v>0</v>
      </c>
      <c r="AG1205">
        <v>0</v>
      </c>
      <c r="AH1205">
        <v>0</v>
      </c>
      <c r="AI1205">
        <v>0</v>
      </c>
      <c r="AJ1205">
        <v>0</v>
      </c>
      <c r="AK1205">
        <v>3</v>
      </c>
      <c r="AL1205">
        <v>11</v>
      </c>
      <c r="AM1205">
        <v>1</v>
      </c>
      <c r="AN1205">
        <f>marketing_campaign[[#This Row],[AcceptedCmp2]]+marketing_campaign[[#This Row],[AcceptedCmp1]]+marketing_campaign[[#This Row],[AcceptedCmp5]]+marketing_campaign[[#This Row],[AcceptedCmp4]]+marketing_campaign[[#This Row],[AcceptedCmp3]]+marketing_campaign[[#This Row],[Response]]</f>
        <v>2</v>
      </c>
      <c r="AO1205" t="str" cm="1">
        <f t="array" ref="AO120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206" spans="1:41" x14ac:dyDescent="0.35">
      <c r="A1206">
        <v>2995</v>
      </c>
      <c r="B1206">
        <v>1957</v>
      </c>
      <c r="C1206">
        <f t="shared" ca="1" si="36"/>
        <v>69</v>
      </c>
      <c r="D1206" t="str" cm="1">
        <f t="array" aca="1" ref="D120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06" t="s">
        <v>34</v>
      </c>
      <c r="F1206" t="s">
        <v>31</v>
      </c>
      <c r="G1206" cm="1">
        <f t="array" ref="G1206">_xlfn.IFS(marketing_campaign[[#This Row],[Marital_Status]]="Single",K1206+L1206+1,marketing_campaign[[#This Row],[Marital_Status]]="Together",K1206+L1206+2,marketing_campaign[[#This Row],[Marital_Status]]="Alone",K1206+L1206+1,marketing_campaign[[#This Row],[Marital_Status]]="Married",K1206+L1206+2,marketing_campaign[[#This Row],[Marital_Status]]="Divorced",K1206+L1206+1,marketing_campaign[[#This Row],[Marital_Status]]="YOLO",K1206+L1206+1,marketing_campaign[[#This Row],[Marital_Status]]="Absurd",K1206+L1206+1,marketing_campaign[[#This Row],[Marital_Status]]="Widow",K1206+L1206+1)</f>
        <v>2</v>
      </c>
      <c r="H1206" t="str" cm="1">
        <f t="array" ref="H1206">_xlfn.IFS(marketing_campaign[[#This Row],[Family_size]]=1,"Family_with_one_child",marketing_campaign[[#This Row],[Family_size]]&gt;1,"Family_with_more_children")</f>
        <v>Family_with_more_children</v>
      </c>
      <c r="I1206">
        <v>66636</v>
      </c>
      <c r="J1206" t="str">
        <f>IF(marketing_campaign[[#This Row],[Income]]&gt;=Sheet21!B1256,"high_income","low_income")</f>
        <v>high_income</v>
      </c>
      <c r="K1206">
        <v>0</v>
      </c>
      <c r="L1206">
        <v>0</v>
      </c>
      <c r="M1206" s="1">
        <v>41503</v>
      </c>
      <c r="N1206">
        <v>64</v>
      </c>
      <c r="O1206" t="str" cm="1">
        <f t="array" ref="O1206">_xlfn.IFS(AND(marketing_campaign[[#This Row],[Recency]]&gt;=0,marketing_campaign[[#This Row],[Recency]]&lt;=14),"Early Recency",AND(marketing_campaign[[#This Row],[Recency]]&gt;=15,marketing_campaign[[#This Row],[Recency]]&lt;=31),"Mid-Recency",marketing_campaign[[#This Row],[Recency]]&gt;=32,"high Recency")</f>
        <v>high Recency</v>
      </c>
      <c r="P1206">
        <v>291</v>
      </c>
      <c r="Q1206">
        <v>10</v>
      </c>
      <c r="R1206">
        <v>689</v>
      </c>
      <c r="S1206">
        <v>84</v>
      </c>
      <c r="T1206">
        <v>10</v>
      </c>
      <c r="U1206">
        <v>0</v>
      </c>
      <c r="V1206">
        <f>marketing_campaign[[#This Row],[MntGoldProds]]+marketing_campaign[[#This Row],[MntSweetProducts]]+marketing_campaign[[#This Row],[MntFishProducts]]+marketing_campaign[[#This Row],[MntMeatProducts]]+marketing_campaign[[#This Row],[MntFruits]]+marketing_campaign[[#This Row],[MntWines]]</f>
        <v>1084</v>
      </c>
      <c r="W1206">
        <v>1</v>
      </c>
      <c r="X1206">
        <v>3</v>
      </c>
      <c r="Y1206">
        <v>4</v>
      </c>
      <c r="Z1206">
        <v>9</v>
      </c>
      <c r="AA1206">
        <f t="shared" si="37"/>
        <v>17</v>
      </c>
      <c r="AB1206" t="str" cm="1">
        <f t="array" ref="AB1206">_xlfn.IFS(AND(AA1206&gt;=0,AA1206&lt;=15),"low purchase",AND(AA1206&gt;=16,AA1206&lt;=30),"mid purchase",AA1206&gt;=31,"high purchase")</f>
        <v>mid purchase</v>
      </c>
      <c r="AC1206">
        <v>1</v>
      </c>
      <c r="AD1206" t="str">
        <f>IF(marketing_campaign[[#This Row],[NumWebVisitsMonth]]&gt;=5.3,"higher_webvists","lower_webvisits")</f>
        <v>lower_webvisits</v>
      </c>
      <c r="AE1206">
        <v>0</v>
      </c>
      <c r="AF1206">
        <v>0</v>
      </c>
      <c r="AG1206">
        <v>0</v>
      </c>
      <c r="AH1206">
        <v>0</v>
      </c>
      <c r="AI1206">
        <v>0</v>
      </c>
      <c r="AJ1206">
        <v>0</v>
      </c>
      <c r="AK1206">
        <v>3</v>
      </c>
      <c r="AL1206">
        <v>11</v>
      </c>
      <c r="AM1206">
        <v>0</v>
      </c>
      <c r="AN1206">
        <f>marketing_campaign[[#This Row],[AcceptedCmp2]]+marketing_campaign[[#This Row],[AcceptedCmp1]]+marketing_campaign[[#This Row],[AcceptedCmp5]]+marketing_campaign[[#This Row],[AcceptedCmp4]]+marketing_campaign[[#This Row],[AcceptedCmp3]]+marketing_campaign[[#This Row],[Response]]</f>
        <v>0</v>
      </c>
      <c r="AO1206" t="str" cm="1">
        <f t="array" ref="AO120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07" spans="1:41" x14ac:dyDescent="0.35">
      <c r="A1207">
        <v>1118</v>
      </c>
      <c r="B1207">
        <v>1956</v>
      </c>
      <c r="C1207">
        <f t="shared" ca="1" si="36"/>
        <v>70</v>
      </c>
      <c r="D1207" t="str" cm="1">
        <f t="array" aca="1" ref="D120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07" t="s">
        <v>34</v>
      </c>
      <c r="F1207" t="s">
        <v>33</v>
      </c>
      <c r="G1207" cm="1">
        <f t="array" ref="G1207">_xlfn.IFS(marketing_campaign[[#This Row],[Marital_Status]]="Single",K1207+L1207+1,marketing_campaign[[#This Row],[Marital_Status]]="Together",K1207+L1207+2,marketing_campaign[[#This Row],[Marital_Status]]="Alone",K1207+L1207+1,marketing_campaign[[#This Row],[Marital_Status]]="Married",K1207+L1207+2,marketing_campaign[[#This Row],[Marital_Status]]="Divorced",K1207+L1207+1,marketing_campaign[[#This Row],[Marital_Status]]="YOLO",K1207+L1207+1,marketing_campaign[[#This Row],[Marital_Status]]="Absurd",K1207+L1207+1,marketing_campaign[[#This Row],[Marital_Status]]="Widow",K1207+L1207+1)</f>
        <v>3</v>
      </c>
      <c r="H1207" t="str" cm="1">
        <f t="array" ref="H1207">_xlfn.IFS(marketing_campaign[[#This Row],[Family_size]]=1,"Family_with_one_child",marketing_campaign[[#This Row],[Family_size]]&gt;1,"Family_with_more_children")</f>
        <v>Family_with_more_children</v>
      </c>
      <c r="I1207">
        <v>50965</v>
      </c>
      <c r="J1207" t="str">
        <f>IF(marketing_campaign[[#This Row],[Income]]&gt;=Sheet21!B1257,"high_income","low_income")</f>
        <v>high_income</v>
      </c>
      <c r="K1207">
        <v>0</v>
      </c>
      <c r="L1207">
        <v>1</v>
      </c>
      <c r="M1207" s="1">
        <v>41325</v>
      </c>
      <c r="N1207">
        <v>87</v>
      </c>
      <c r="O1207" t="str" cm="1">
        <f t="array" ref="O1207">_xlfn.IFS(AND(marketing_campaign[[#This Row],[Recency]]&gt;=0,marketing_campaign[[#This Row],[Recency]]&lt;=14),"Early Recency",AND(marketing_campaign[[#This Row],[Recency]]&gt;=15,marketing_campaign[[#This Row],[Recency]]&lt;=31),"Mid-Recency",marketing_campaign[[#This Row],[Recency]]&gt;=32,"high Recency")</f>
        <v>high Recency</v>
      </c>
      <c r="P1207">
        <v>544</v>
      </c>
      <c r="Q1207">
        <v>13</v>
      </c>
      <c r="R1207">
        <v>85</v>
      </c>
      <c r="S1207">
        <v>8</v>
      </c>
      <c r="T1207">
        <v>6</v>
      </c>
      <c r="U1207">
        <v>29</v>
      </c>
      <c r="V1207">
        <f>marketing_campaign[[#This Row],[MntGoldProds]]+marketing_campaign[[#This Row],[MntSweetProducts]]+marketing_campaign[[#This Row],[MntFishProducts]]+marketing_campaign[[#This Row],[MntMeatProducts]]+marketing_campaign[[#This Row],[MntFruits]]+marketing_campaign[[#This Row],[MntWines]]</f>
        <v>685</v>
      </c>
      <c r="W1207">
        <v>3</v>
      </c>
      <c r="X1207">
        <v>10</v>
      </c>
      <c r="Y1207">
        <v>4</v>
      </c>
      <c r="Z1207">
        <v>5</v>
      </c>
      <c r="AA1207">
        <f t="shared" si="37"/>
        <v>22</v>
      </c>
      <c r="AB1207" t="str" cm="1">
        <f t="array" ref="AB1207">_xlfn.IFS(AND(AA1207&gt;=0,AA1207&lt;=15),"low purchase",AND(AA1207&gt;=16,AA1207&lt;=30),"mid purchase",AA1207&gt;=31,"high purchase")</f>
        <v>mid purchase</v>
      </c>
      <c r="AC1207">
        <v>8</v>
      </c>
      <c r="AD1207" t="str">
        <f>IF(marketing_campaign[[#This Row],[NumWebVisitsMonth]]&gt;=5.3,"higher_webvists","lower_webvisits")</f>
        <v>higher_webvists</v>
      </c>
      <c r="AE1207">
        <v>1</v>
      </c>
      <c r="AF1207">
        <v>0</v>
      </c>
      <c r="AG1207">
        <v>0</v>
      </c>
      <c r="AH1207">
        <v>0</v>
      </c>
      <c r="AI1207">
        <v>0</v>
      </c>
      <c r="AJ1207">
        <v>0</v>
      </c>
      <c r="AK1207">
        <v>3</v>
      </c>
      <c r="AL1207">
        <v>11</v>
      </c>
      <c r="AM1207">
        <v>0</v>
      </c>
      <c r="AN1207">
        <f>marketing_campaign[[#This Row],[AcceptedCmp2]]+marketing_campaign[[#This Row],[AcceptedCmp1]]+marketing_campaign[[#This Row],[AcceptedCmp5]]+marketing_campaign[[#This Row],[AcceptedCmp4]]+marketing_campaign[[#This Row],[AcceptedCmp3]]+marketing_campaign[[#This Row],[Response]]</f>
        <v>1</v>
      </c>
      <c r="AO1207" t="str" cm="1">
        <f t="array" ref="AO120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208" spans="1:41" x14ac:dyDescent="0.35">
      <c r="A1208">
        <v>7789</v>
      </c>
      <c r="B1208">
        <v>1965</v>
      </c>
      <c r="C1208">
        <f t="shared" ca="1" si="36"/>
        <v>61</v>
      </c>
      <c r="D1208" t="str" cm="1">
        <f t="array" aca="1" ref="D120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08" t="s">
        <v>32</v>
      </c>
      <c r="F1208" t="s">
        <v>33</v>
      </c>
      <c r="G1208" cm="1">
        <f t="array" ref="G1208">_xlfn.IFS(marketing_campaign[[#This Row],[Marital_Status]]="Single",K1208+L1208+1,marketing_campaign[[#This Row],[Marital_Status]]="Together",K1208+L1208+2,marketing_campaign[[#This Row],[Marital_Status]]="Alone",K1208+L1208+1,marketing_campaign[[#This Row],[Marital_Status]]="Married",K1208+L1208+2,marketing_campaign[[#This Row],[Marital_Status]]="Divorced",K1208+L1208+1,marketing_campaign[[#This Row],[Marital_Status]]="YOLO",K1208+L1208+1,marketing_campaign[[#This Row],[Marital_Status]]="Absurd",K1208+L1208+1,marketing_campaign[[#This Row],[Marital_Status]]="Widow",K1208+L1208+1)</f>
        <v>2</v>
      </c>
      <c r="H1208" t="str" cm="1">
        <f t="array" ref="H1208">_xlfn.IFS(marketing_campaign[[#This Row],[Family_size]]=1,"Family_with_one_child",marketing_campaign[[#This Row],[Family_size]]&gt;1,"Family_with_more_children")</f>
        <v>Family_with_more_children</v>
      </c>
      <c r="I1208">
        <v>84618</v>
      </c>
      <c r="J1208" t="str">
        <f>IF(marketing_campaign[[#This Row],[Income]]&gt;=Sheet21!B1258,"high_income","low_income")</f>
        <v>high_income</v>
      </c>
      <c r="K1208">
        <v>0</v>
      </c>
      <c r="L1208">
        <v>0</v>
      </c>
      <c r="M1208" s="1">
        <v>41600</v>
      </c>
      <c r="N1208">
        <v>96</v>
      </c>
      <c r="O1208" t="str" cm="1">
        <f t="array" ref="O1208">_xlfn.IFS(AND(marketing_campaign[[#This Row],[Recency]]&gt;=0,marketing_campaign[[#This Row],[Recency]]&lt;=14),"Early Recency",AND(marketing_campaign[[#This Row],[Recency]]&gt;=15,marketing_campaign[[#This Row],[Recency]]&lt;=31),"Mid-Recency",marketing_campaign[[#This Row],[Recency]]&gt;=32,"high Recency")</f>
        <v>high Recency</v>
      </c>
      <c r="P1208">
        <v>684</v>
      </c>
      <c r="Q1208">
        <v>100</v>
      </c>
      <c r="R1208">
        <v>801</v>
      </c>
      <c r="S1208">
        <v>21</v>
      </c>
      <c r="T1208">
        <v>66</v>
      </c>
      <c r="U1208">
        <v>0</v>
      </c>
      <c r="V1208">
        <f>marketing_campaign[[#This Row],[MntGoldProds]]+marketing_campaign[[#This Row],[MntSweetProducts]]+marketing_campaign[[#This Row],[MntFishProducts]]+marketing_campaign[[#This Row],[MntMeatProducts]]+marketing_campaign[[#This Row],[MntFruits]]+marketing_campaign[[#This Row],[MntWines]]</f>
        <v>1672</v>
      </c>
      <c r="W1208">
        <v>1</v>
      </c>
      <c r="X1208">
        <v>6</v>
      </c>
      <c r="Y1208">
        <v>9</v>
      </c>
      <c r="Z1208">
        <v>10</v>
      </c>
      <c r="AA1208">
        <f t="shared" si="37"/>
        <v>26</v>
      </c>
      <c r="AB1208" t="str" cm="1">
        <f t="array" ref="AB1208">_xlfn.IFS(AND(AA1208&gt;=0,AA1208&lt;=15),"low purchase",AND(AA1208&gt;=16,AA1208&lt;=30),"mid purchase",AA1208&gt;=31,"high purchase")</f>
        <v>mid purchase</v>
      </c>
      <c r="AC1208">
        <v>2</v>
      </c>
      <c r="AD1208" t="str">
        <f>IF(marketing_campaign[[#This Row],[NumWebVisitsMonth]]&gt;=5.3,"higher_webvists","lower_webvisits")</f>
        <v>lower_webvisits</v>
      </c>
      <c r="AE1208">
        <v>0</v>
      </c>
      <c r="AF1208">
        <v>0</v>
      </c>
      <c r="AG1208">
        <v>1</v>
      </c>
      <c r="AH1208">
        <v>0</v>
      </c>
      <c r="AI1208">
        <v>0</v>
      </c>
      <c r="AJ1208">
        <v>0</v>
      </c>
      <c r="AK1208">
        <v>3</v>
      </c>
      <c r="AL1208">
        <v>11</v>
      </c>
      <c r="AM1208">
        <v>0</v>
      </c>
      <c r="AN1208">
        <f>marketing_campaign[[#This Row],[AcceptedCmp2]]+marketing_campaign[[#This Row],[AcceptedCmp1]]+marketing_campaign[[#This Row],[AcceptedCmp5]]+marketing_campaign[[#This Row],[AcceptedCmp4]]+marketing_campaign[[#This Row],[AcceptedCmp3]]+marketing_campaign[[#This Row],[Response]]</f>
        <v>1</v>
      </c>
      <c r="AO1208" t="str" cm="1">
        <f t="array" ref="AO120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209" spans="1:41" x14ac:dyDescent="0.35">
      <c r="A1209">
        <v>3068</v>
      </c>
      <c r="B1209">
        <v>1990</v>
      </c>
      <c r="C1209">
        <f t="shared" ca="1" si="36"/>
        <v>36</v>
      </c>
      <c r="D1209" t="str" cm="1">
        <f t="array" aca="1" ref="D120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209" t="s">
        <v>29</v>
      </c>
      <c r="F1209" t="s">
        <v>33</v>
      </c>
      <c r="G1209" cm="1">
        <f t="array" ref="G1209">_xlfn.IFS(marketing_campaign[[#This Row],[Marital_Status]]="Single",K1209+L1209+1,marketing_campaign[[#This Row],[Marital_Status]]="Together",K1209+L1209+2,marketing_campaign[[#This Row],[Marital_Status]]="Alone",K1209+L1209+1,marketing_campaign[[#This Row],[Marital_Status]]="Married",K1209+L1209+2,marketing_campaign[[#This Row],[Marital_Status]]="Divorced",K1209+L1209+1,marketing_campaign[[#This Row],[Marital_Status]]="YOLO",K1209+L1209+1,marketing_campaign[[#This Row],[Marital_Status]]="Absurd",K1209+L1209+1,marketing_campaign[[#This Row],[Marital_Status]]="Widow",K1209+L1209+1)</f>
        <v>2</v>
      </c>
      <c r="H1209" t="str" cm="1">
        <f t="array" ref="H1209">_xlfn.IFS(marketing_campaign[[#This Row],[Family_size]]=1,"Family_with_one_child",marketing_campaign[[#This Row],[Family_size]]&gt;1,"Family_with_more_children")</f>
        <v>Family_with_more_children</v>
      </c>
      <c r="I1209">
        <v>18351</v>
      </c>
      <c r="J1209" t="str">
        <f>IF(marketing_campaign[[#This Row],[Income]]&gt;=Sheet21!B1259,"high_income","low_income")</f>
        <v>high_income</v>
      </c>
      <c r="K1209">
        <v>0</v>
      </c>
      <c r="L1209">
        <v>0</v>
      </c>
      <c r="M1209" s="1">
        <v>41576</v>
      </c>
      <c r="N1209">
        <v>1</v>
      </c>
      <c r="O1209" t="str" cm="1">
        <f t="array" ref="O1209">_xlfn.IFS(AND(marketing_campaign[[#This Row],[Recency]]&gt;=0,marketing_campaign[[#This Row],[Recency]]&lt;=14),"Early Recency",AND(marketing_campaign[[#This Row],[Recency]]&gt;=15,marketing_campaign[[#This Row],[Recency]]&lt;=31),"Mid-Recency",marketing_campaign[[#This Row],[Recency]]&gt;=32,"high Recency")</f>
        <v>Early Recency</v>
      </c>
      <c r="P1209">
        <v>1</v>
      </c>
      <c r="Q1209">
        <v>12</v>
      </c>
      <c r="R1209">
        <v>9</v>
      </c>
      <c r="S1209">
        <v>0</v>
      </c>
      <c r="T1209">
        <v>14</v>
      </c>
      <c r="U1209">
        <v>7</v>
      </c>
      <c r="V1209">
        <f>marketing_campaign[[#This Row],[MntGoldProds]]+marketing_campaign[[#This Row],[MntSweetProducts]]+marketing_campaign[[#This Row],[MntFishProducts]]+marketing_campaign[[#This Row],[MntMeatProducts]]+marketing_campaign[[#This Row],[MntFruits]]+marketing_campaign[[#This Row],[MntWines]]</f>
        <v>43</v>
      </c>
      <c r="W1209">
        <v>1</v>
      </c>
      <c r="X1209">
        <v>2</v>
      </c>
      <c r="Y1209">
        <v>0</v>
      </c>
      <c r="Z1209">
        <v>3</v>
      </c>
      <c r="AA1209">
        <f t="shared" si="37"/>
        <v>6</v>
      </c>
      <c r="AB1209" t="str" cm="1">
        <f t="array" ref="AB1209">_xlfn.IFS(AND(AA1209&gt;=0,AA1209&lt;=15),"low purchase",AND(AA1209&gt;=16,AA1209&lt;=30),"mid purchase",AA1209&gt;=31,"high purchase")</f>
        <v>low purchase</v>
      </c>
      <c r="AC1209">
        <v>7</v>
      </c>
      <c r="AD1209" t="str">
        <f>IF(marketing_campaign[[#This Row],[NumWebVisitsMonth]]&gt;=5.3,"higher_webvists","lower_webvisits")</f>
        <v>higher_webvists</v>
      </c>
      <c r="AE1209">
        <v>0</v>
      </c>
      <c r="AF1209">
        <v>0</v>
      </c>
      <c r="AG1209">
        <v>0</v>
      </c>
      <c r="AH1209">
        <v>0</v>
      </c>
      <c r="AI1209">
        <v>0</v>
      </c>
      <c r="AJ1209">
        <v>0</v>
      </c>
      <c r="AK1209">
        <v>3</v>
      </c>
      <c r="AL1209">
        <v>11</v>
      </c>
      <c r="AM1209">
        <v>0</v>
      </c>
      <c r="AN1209">
        <f>marketing_campaign[[#This Row],[AcceptedCmp2]]+marketing_campaign[[#This Row],[AcceptedCmp1]]+marketing_campaign[[#This Row],[AcceptedCmp5]]+marketing_campaign[[#This Row],[AcceptedCmp4]]+marketing_campaign[[#This Row],[AcceptedCmp3]]+marketing_campaign[[#This Row],[Response]]</f>
        <v>0</v>
      </c>
      <c r="AO1209" t="str" cm="1">
        <f t="array" ref="AO120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10" spans="1:41" x14ac:dyDescent="0.35">
      <c r="A1210">
        <v>8955</v>
      </c>
      <c r="B1210">
        <v>1957</v>
      </c>
      <c r="C1210">
        <f t="shared" ca="1" si="36"/>
        <v>69</v>
      </c>
      <c r="D1210" t="str" cm="1">
        <f t="array" aca="1" ref="D121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10" t="s">
        <v>32</v>
      </c>
      <c r="F1210" t="s">
        <v>31</v>
      </c>
      <c r="G1210" cm="1">
        <f t="array" ref="G1210">_xlfn.IFS(marketing_campaign[[#This Row],[Marital_Status]]="Single",K1210+L1210+1,marketing_campaign[[#This Row],[Marital_Status]]="Together",K1210+L1210+2,marketing_campaign[[#This Row],[Marital_Status]]="Alone",K1210+L1210+1,marketing_campaign[[#This Row],[Marital_Status]]="Married",K1210+L1210+2,marketing_campaign[[#This Row],[Marital_Status]]="Divorced",K1210+L1210+1,marketing_campaign[[#This Row],[Marital_Status]]="YOLO",K1210+L1210+1,marketing_campaign[[#This Row],[Marital_Status]]="Absurd",K1210+L1210+1,marketing_campaign[[#This Row],[Marital_Status]]="Widow",K1210+L1210+1)</f>
        <v>4</v>
      </c>
      <c r="H1210" t="str" cm="1">
        <f t="array" ref="H1210">_xlfn.IFS(marketing_campaign[[#This Row],[Family_size]]=1,"Family_with_one_child",marketing_campaign[[#This Row],[Family_size]]&gt;1,"Family_with_more_children")</f>
        <v>Family_with_more_children</v>
      </c>
      <c r="I1210">
        <v>40451</v>
      </c>
      <c r="J1210" t="str">
        <f>IF(marketing_campaign[[#This Row],[Income]]&gt;=Sheet21!B1260,"high_income","low_income")</f>
        <v>high_income</v>
      </c>
      <c r="K1210">
        <v>0</v>
      </c>
      <c r="L1210">
        <v>2</v>
      </c>
      <c r="M1210" s="1">
        <v>41686</v>
      </c>
      <c r="N1210">
        <v>54</v>
      </c>
      <c r="O1210" t="str" cm="1">
        <f t="array" ref="O1210">_xlfn.IFS(AND(marketing_campaign[[#This Row],[Recency]]&gt;=0,marketing_campaign[[#This Row],[Recency]]&lt;=14),"Early Recency",AND(marketing_campaign[[#This Row],[Recency]]&gt;=15,marketing_campaign[[#This Row],[Recency]]&lt;=31),"Mid-Recency",marketing_campaign[[#This Row],[Recency]]&gt;=32,"high Recency")</f>
        <v>high Recency</v>
      </c>
      <c r="P1210">
        <v>35</v>
      </c>
      <c r="Q1210">
        <v>0</v>
      </c>
      <c r="R1210">
        <v>4</v>
      </c>
      <c r="S1210">
        <v>0</v>
      </c>
      <c r="T1210">
        <v>0</v>
      </c>
      <c r="U1210">
        <v>10</v>
      </c>
      <c r="V1210">
        <f>marketing_campaign[[#This Row],[MntGoldProds]]+marketing_campaign[[#This Row],[MntSweetProducts]]+marketing_campaign[[#This Row],[MntFishProducts]]+marketing_campaign[[#This Row],[MntMeatProducts]]+marketing_campaign[[#This Row],[MntFruits]]+marketing_campaign[[#This Row],[MntWines]]</f>
        <v>49</v>
      </c>
      <c r="W1210">
        <v>1</v>
      </c>
      <c r="X1210">
        <v>1</v>
      </c>
      <c r="Y1210">
        <v>1</v>
      </c>
      <c r="Z1210">
        <v>2</v>
      </c>
      <c r="AA1210">
        <f t="shared" si="37"/>
        <v>5</v>
      </c>
      <c r="AB1210" t="str" cm="1">
        <f t="array" ref="AB1210">_xlfn.IFS(AND(AA1210&gt;=0,AA1210&lt;=15),"low purchase",AND(AA1210&gt;=16,AA1210&lt;=30),"mid purchase",AA1210&gt;=31,"high purchase")</f>
        <v>low purchase</v>
      </c>
      <c r="AC1210">
        <v>5</v>
      </c>
      <c r="AD1210" t="str">
        <f>IF(marketing_campaign[[#This Row],[NumWebVisitsMonth]]&gt;=5.3,"higher_webvists","lower_webvisits")</f>
        <v>lower_webvisits</v>
      </c>
      <c r="AE1210">
        <v>1</v>
      </c>
      <c r="AF1210">
        <v>0</v>
      </c>
      <c r="AG1210">
        <v>0</v>
      </c>
      <c r="AH1210">
        <v>0</v>
      </c>
      <c r="AI1210">
        <v>0</v>
      </c>
      <c r="AJ1210">
        <v>0</v>
      </c>
      <c r="AK1210">
        <v>3</v>
      </c>
      <c r="AL1210">
        <v>11</v>
      </c>
      <c r="AM1210">
        <v>0</v>
      </c>
      <c r="AN1210">
        <f>marketing_campaign[[#This Row],[AcceptedCmp2]]+marketing_campaign[[#This Row],[AcceptedCmp1]]+marketing_campaign[[#This Row],[AcceptedCmp5]]+marketing_campaign[[#This Row],[AcceptedCmp4]]+marketing_campaign[[#This Row],[AcceptedCmp3]]+marketing_campaign[[#This Row],[Response]]</f>
        <v>1</v>
      </c>
      <c r="AO1210" t="str" cm="1">
        <f t="array" ref="AO121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211" spans="1:41" x14ac:dyDescent="0.35">
      <c r="A1211">
        <v>945</v>
      </c>
      <c r="B1211">
        <v>1965</v>
      </c>
      <c r="C1211">
        <f t="shared" ca="1" si="36"/>
        <v>61</v>
      </c>
      <c r="D1211" t="str" cm="1">
        <f t="array" aca="1" ref="D121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11" t="s">
        <v>29</v>
      </c>
      <c r="F1211" t="s">
        <v>31</v>
      </c>
      <c r="G1211" cm="1">
        <f t="array" ref="G1211">_xlfn.IFS(marketing_campaign[[#This Row],[Marital_Status]]="Single",K1211+L1211+1,marketing_campaign[[#This Row],[Marital_Status]]="Together",K1211+L1211+2,marketing_campaign[[#This Row],[Marital_Status]]="Alone",K1211+L1211+1,marketing_campaign[[#This Row],[Marital_Status]]="Married",K1211+L1211+2,marketing_campaign[[#This Row],[Marital_Status]]="Divorced",K1211+L1211+1,marketing_campaign[[#This Row],[Marital_Status]]="YOLO",K1211+L1211+1,marketing_campaign[[#This Row],[Marital_Status]]="Absurd",K1211+L1211+1,marketing_campaign[[#This Row],[Marital_Status]]="Widow",K1211+L1211+1)</f>
        <v>3</v>
      </c>
      <c r="H1211" t="str" cm="1">
        <f t="array" ref="H1211">_xlfn.IFS(marketing_campaign[[#This Row],[Family_size]]=1,"Family_with_one_child",marketing_campaign[[#This Row],[Family_size]]&gt;1,"Family_with_more_children")</f>
        <v>Family_with_more_children</v>
      </c>
      <c r="I1211">
        <v>36317</v>
      </c>
      <c r="J1211" t="str">
        <f>IF(marketing_campaign[[#This Row],[Income]]&gt;=Sheet21!B1261,"high_income","low_income")</f>
        <v>high_income</v>
      </c>
      <c r="K1211">
        <v>0</v>
      </c>
      <c r="L1211">
        <v>1</v>
      </c>
      <c r="M1211" s="1">
        <v>41416</v>
      </c>
      <c r="N1211">
        <v>53</v>
      </c>
      <c r="O1211" t="str" cm="1">
        <f t="array" ref="O1211">_xlfn.IFS(AND(marketing_campaign[[#This Row],[Recency]]&gt;=0,marketing_campaign[[#This Row],[Recency]]&lt;=14),"Early Recency",AND(marketing_campaign[[#This Row],[Recency]]&gt;=15,marketing_campaign[[#This Row],[Recency]]&lt;=31),"Mid-Recency",marketing_campaign[[#This Row],[Recency]]&gt;=32,"high Recency")</f>
        <v>high Recency</v>
      </c>
      <c r="P1211">
        <v>87</v>
      </c>
      <c r="Q1211">
        <v>3</v>
      </c>
      <c r="R1211">
        <v>25</v>
      </c>
      <c r="S1211">
        <v>3</v>
      </c>
      <c r="T1211">
        <v>2</v>
      </c>
      <c r="U1211">
        <v>13</v>
      </c>
      <c r="V1211">
        <f>marketing_campaign[[#This Row],[MntGoldProds]]+marketing_campaign[[#This Row],[MntSweetProducts]]+marketing_campaign[[#This Row],[MntFishProducts]]+marketing_campaign[[#This Row],[MntMeatProducts]]+marketing_campaign[[#This Row],[MntFruits]]+marketing_campaign[[#This Row],[MntWines]]</f>
        <v>133</v>
      </c>
      <c r="W1211">
        <v>2</v>
      </c>
      <c r="X1211">
        <v>3</v>
      </c>
      <c r="Y1211">
        <v>0</v>
      </c>
      <c r="Z1211">
        <v>4</v>
      </c>
      <c r="AA1211">
        <f t="shared" si="37"/>
        <v>9</v>
      </c>
      <c r="AB1211" t="str" cm="1">
        <f t="array" ref="AB1211">_xlfn.IFS(AND(AA1211&gt;=0,AA1211&lt;=15),"low purchase",AND(AA1211&gt;=16,AA1211&lt;=30),"mid purchase",AA1211&gt;=31,"high purchase")</f>
        <v>low purchase</v>
      </c>
      <c r="AC1211">
        <v>7</v>
      </c>
      <c r="AD1211" t="str">
        <f>IF(marketing_campaign[[#This Row],[NumWebVisitsMonth]]&gt;=5.3,"higher_webvists","lower_webvisits")</f>
        <v>higher_webvists</v>
      </c>
      <c r="AE1211">
        <v>0</v>
      </c>
      <c r="AF1211">
        <v>0</v>
      </c>
      <c r="AG1211">
        <v>0</v>
      </c>
      <c r="AH1211">
        <v>0</v>
      </c>
      <c r="AI1211">
        <v>0</v>
      </c>
      <c r="AJ1211">
        <v>0</v>
      </c>
      <c r="AK1211">
        <v>3</v>
      </c>
      <c r="AL1211">
        <v>11</v>
      </c>
      <c r="AM1211">
        <v>0</v>
      </c>
      <c r="AN1211">
        <f>marketing_campaign[[#This Row],[AcceptedCmp2]]+marketing_campaign[[#This Row],[AcceptedCmp1]]+marketing_campaign[[#This Row],[AcceptedCmp5]]+marketing_campaign[[#This Row],[AcceptedCmp4]]+marketing_campaign[[#This Row],[AcceptedCmp3]]+marketing_campaign[[#This Row],[Response]]</f>
        <v>0</v>
      </c>
      <c r="AO1211" t="str" cm="1">
        <f t="array" ref="AO121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12" spans="1:41" x14ac:dyDescent="0.35">
      <c r="A1212">
        <v>5644</v>
      </c>
      <c r="B1212">
        <v>1957</v>
      </c>
      <c r="C1212">
        <f t="shared" ca="1" si="36"/>
        <v>69</v>
      </c>
      <c r="D1212" t="str" cm="1">
        <f t="array" aca="1" ref="D121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12" t="s">
        <v>29</v>
      </c>
      <c r="F1212" t="s">
        <v>31</v>
      </c>
      <c r="G1212" cm="1">
        <f t="array" ref="G1212">_xlfn.IFS(marketing_campaign[[#This Row],[Marital_Status]]="Single",K1212+L1212+1,marketing_campaign[[#This Row],[Marital_Status]]="Together",K1212+L1212+2,marketing_campaign[[#This Row],[Marital_Status]]="Alone",K1212+L1212+1,marketing_campaign[[#This Row],[Marital_Status]]="Married",K1212+L1212+2,marketing_campaign[[#This Row],[Marital_Status]]="Divorced",K1212+L1212+1,marketing_campaign[[#This Row],[Marital_Status]]="YOLO",K1212+L1212+1,marketing_campaign[[#This Row],[Marital_Status]]="Absurd",K1212+L1212+1,marketing_campaign[[#This Row],[Marital_Status]]="Widow",K1212+L1212+1)</f>
        <v>3</v>
      </c>
      <c r="H1212" t="str" cm="1">
        <f t="array" ref="H1212">_xlfn.IFS(marketing_campaign[[#This Row],[Family_size]]=1,"Family_with_one_child",marketing_campaign[[#This Row],[Family_size]]&gt;1,"Family_with_more_children")</f>
        <v>Family_with_more_children</v>
      </c>
      <c r="I1212">
        <v>42213</v>
      </c>
      <c r="J1212" t="str">
        <f>IF(marketing_campaign[[#This Row],[Income]]&gt;=Sheet21!B1262,"high_income","low_income")</f>
        <v>high_income</v>
      </c>
      <c r="K1212">
        <v>0</v>
      </c>
      <c r="L1212">
        <v>1</v>
      </c>
      <c r="M1212" s="1">
        <v>41559</v>
      </c>
      <c r="N1212">
        <v>96</v>
      </c>
      <c r="O1212" t="str" cm="1">
        <f t="array" ref="O1212">_xlfn.IFS(AND(marketing_campaign[[#This Row],[Recency]]&gt;=0,marketing_campaign[[#This Row],[Recency]]&lt;=14),"Early Recency",AND(marketing_campaign[[#This Row],[Recency]]&gt;=15,marketing_campaign[[#This Row],[Recency]]&lt;=31),"Mid-Recency",marketing_campaign[[#This Row],[Recency]]&gt;=32,"high Recency")</f>
        <v>high Recency</v>
      </c>
      <c r="P1212">
        <v>309</v>
      </c>
      <c r="Q1212">
        <v>3</v>
      </c>
      <c r="R1212">
        <v>24</v>
      </c>
      <c r="S1212">
        <v>4</v>
      </c>
      <c r="T1212">
        <v>3</v>
      </c>
      <c r="U1212">
        <v>20</v>
      </c>
      <c r="V1212">
        <f>marketing_campaign[[#This Row],[MntGoldProds]]+marketing_campaign[[#This Row],[MntSweetProducts]]+marketing_campaign[[#This Row],[MntFishProducts]]+marketing_campaign[[#This Row],[MntMeatProducts]]+marketing_campaign[[#This Row],[MntFruits]]+marketing_campaign[[#This Row],[MntWines]]</f>
        <v>363</v>
      </c>
      <c r="W1212">
        <v>2</v>
      </c>
      <c r="X1212">
        <v>5</v>
      </c>
      <c r="Y1212">
        <v>1</v>
      </c>
      <c r="Z1212">
        <v>7</v>
      </c>
      <c r="AA1212">
        <f t="shared" si="37"/>
        <v>15</v>
      </c>
      <c r="AB1212" t="str" cm="1">
        <f t="array" ref="AB1212">_xlfn.IFS(AND(AA1212&gt;=0,AA1212&lt;=15),"low purchase",AND(AA1212&gt;=16,AA1212&lt;=30),"mid purchase",AA1212&gt;=31,"high purchase")</f>
        <v>low purchase</v>
      </c>
      <c r="AC1212">
        <v>7</v>
      </c>
      <c r="AD1212" t="str">
        <f>IF(marketing_campaign[[#This Row],[NumWebVisitsMonth]]&gt;=5.3,"higher_webvists","lower_webvisits")</f>
        <v>higher_webvists</v>
      </c>
      <c r="AE1212">
        <v>0</v>
      </c>
      <c r="AF1212">
        <v>1</v>
      </c>
      <c r="AG1212">
        <v>0</v>
      </c>
      <c r="AH1212">
        <v>0</v>
      </c>
      <c r="AI1212">
        <v>0</v>
      </c>
      <c r="AJ1212">
        <v>0</v>
      </c>
      <c r="AK1212">
        <v>3</v>
      </c>
      <c r="AL1212">
        <v>11</v>
      </c>
      <c r="AM1212">
        <v>0</v>
      </c>
      <c r="AN1212">
        <f>marketing_campaign[[#This Row],[AcceptedCmp2]]+marketing_campaign[[#This Row],[AcceptedCmp1]]+marketing_campaign[[#This Row],[AcceptedCmp5]]+marketing_campaign[[#This Row],[AcceptedCmp4]]+marketing_campaign[[#This Row],[AcceptedCmp3]]+marketing_campaign[[#This Row],[Response]]</f>
        <v>1</v>
      </c>
      <c r="AO1212" t="str" cm="1">
        <f t="array" ref="AO121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213" spans="1:41" x14ac:dyDescent="0.35">
      <c r="A1213">
        <v>7192</v>
      </c>
      <c r="B1213">
        <v>1955</v>
      </c>
      <c r="C1213">
        <f t="shared" ca="1" si="36"/>
        <v>71</v>
      </c>
      <c r="D1213" t="str" cm="1">
        <f t="array" aca="1" ref="D121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13" t="s">
        <v>29</v>
      </c>
      <c r="F1213" t="s">
        <v>31</v>
      </c>
      <c r="G1213" cm="1">
        <f t="array" ref="G1213">_xlfn.IFS(marketing_campaign[[#This Row],[Marital_Status]]="Single",K1213+L1213+1,marketing_campaign[[#This Row],[Marital_Status]]="Together",K1213+L1213+2,marketing_campaign[[#This Row],[Marital_Status]]="Alone",K1213+L1213+1,marketing_campaign[[#This Row],[Marital_Status]]="Married",K1213+L1213+2,marketing_campaign[[#This Row],[Marital_Status]]="Divorced",K1213+L1213+1,marketing_campaign[[#This Row],[Marital_Status]]="YOLO",K1213+L1213+1,marketing_campaign[[#This Row],[Marital_Status]]="Absurd",K1213+L1213+1,marketing_campaign[[#This Row],[Marital_Status]]="Widow",K1213+L1213+1)</f>
        <v>3</v>
      </c>
      <c r="H1213" t="str" cm="1">
        <f t="array" ref="H1213">_xlfn.IFS(marketing_campaign[[#This Row],[Family_size]]=1,"Family_with_one_child",marketing_campaign[[#This Row],[Family_size]]&gt;1,"Family_with_more_children")</f>
        <v>Family_with_more_children</v>
      </c>
      <c r="I1213">
        <v>65748</v>
      </c>
      <c r="J1213" t="str">
        <f>IF(marketing_campaign[[#This Row],[Income]]&gt;=Sheet21!B1263,"high_income","low_income")</f>
        <v>high_income</v>
      </c>
      <c r="K1213">
        <v>0</v>
      </c>
      <c r="L1213">
        <v>1</v>
      </c>
      <c r="M1213" s="1">
        <v>41379</v>
      </c>
      <c r="N1213">
        <v>58</v>
      </c>
      <c r="O1213" t="str" cm="1">
        <f t="array" ref="O1213">_xlfn.IFS(AND(marketing_campaign[[#This Row],[Recency]]&gt;=0,marketing_campaign[[#This Row],[Recency]]&lt;=14),"Early Recency",AND(marketing_campaign[[#This Row],[Recency]]&gt;=15,marketing_campaign[[#This Row],[Recency]]&lt;=31),"Mid-Recency",marketing_campaign[[#This Row],[Recency]]&gt;=32,"high Recency")</f>
        <v>high Recency</v>
      </c>
      <c r="P1213">
        <v>172</v>
      </c>
      <c r="Q1213">
        <v>73</v>
      </c>
      <c r="R1213">
        <v>93</v>
      </c>
      <c r="S1213">
        <v>95</v>
      </c>
      <c r="T1213">
        <v>78</v>
      </c>
      <c r="U1213">
        <v>34</v>
      </c>
      <c r="V1213">
        <f>marketing_campaign[[#This Row],[MntGoldProds]]+marketing_campaign[[#This Row],[MntSweetProducts]]+marketing_campaign[[#This Row],[MntFishProducts]]+marketing_campaign[[#This Row],[MntMeatProducts]]+marketing_campaign[[#This Row],[MntFruits]]+marketing_campaign[[#This Row],[MntWines]]</f>
        <v>545</v>
      </c>
      <c r="W1213">
        <v>2</v>
      </c>
      <c r="X1213">
        <v>2</v>
      </c>
      <c r="Y1213">
        <v>4</v>
      </c>
      <c r="Z1213">
        <v>10</v>
      </c>
      <c r="AA1213">
        <f t="shared" si="37"/>
        <v>18</v>
      </c>
      <c r="AB1213" t="str" cm="1">
        <f t="array" ref="AB1213">_xlfn.IFS(AND(AA1213&gt;=0,AA1213&lt;=15),"low purchase",AND(AA1213&gt;=16,AA1213&lt;=30),"mid purchase",AA1213&gt;=31,"high purchase")</f>
        <v>mid purchase</v>
      </c>
      <c r="AC1213">
        <v>1</v>
      </c>
      <c r="AD1213" t="str">
        <f>IF(marketing_campaign[[#This Row],[NumWebVisitsMonth]]&gt;=5.3,"higher_webvists","lower_webvisits")</f>
        <v>lower_webvisits</v>
      </c>
      <c r="AE1213">
        <v>0</v>
      </c>
      <c r="AF1213">
        <v>0</v>
      </c>
      <c r="AG1213">
        <v>0</v>
      </c>
      <c r="AH1213">
        <v>0</v>
      </c>
      <c r="AI1213">
        <v>0</v>
      </c>
      <c r="AJ1213">
        <v>1</v>
      </c>
      <c r="AK1213">
        <v>3</v>
      </c>
      <c r="AL1213">
        <v>11</v>
      </c>
      <c r="AM1213">
        <v>0</v>
      </c>
      <c r="AN1213">
        <f>marketing_campaign[[#This Row],[AcceptedCmp2]]+marketing_campaign[[#This Row],[AcceptedCmp1]]+marketing_campaign[[#This Row],[AcceptedCmp5]]+marketing_campaign[[#This Row],[AcceptedCmp4]]+marketing_campaign[[#This Row],[AcceptedCmp3]]+marketing_campaign[[#This Row],[Response]]</f>
        <v>0</v>
      </c>
      <c r="AO1213" t="str" cm="1">
        <f t="array" ref="AO121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14" spans="1:41" x14ac:dyDescent="0.35">
      <c r="A1214">
        <v>2324</v>
      </c>
      <c r="B1214">
        <v>1972</v>
      </c>
      <c r="C1214">
        <f t="shared" ca="1" si="36"/>
        <v>54</v>
      </c>
      <c r="D1214" t="str" cm="1">
        <f t="array" aca="1" ref="D121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14" t="s">
        <v>29</v>
      </c>
      <c r="F1214" t="s">
        <v>31</v>
      </c>
      <c r="G1214" cm="1">
        <f t="array" ref="G1214">_xlfn.IFS(marketing_campaign[[#This Row],[Marital_Status]]="Single",K1214+L1214+1,marketing_campaign[[#This Row],[Marital_Status]]="Together",K1214+L1214+2,marketing_campaign[[#This Row],[Marital_Status]]="Alone",K1214+L1214+1,marketing_campaign[[#This Row],[Marital_Status]]="Married",K1214+L1214+2,marketing_campaign[[#This Row],[Marital_Status]]="Divorced",K1214+L1214+1,marketing_campaign[[#This Row],[Marital_Status]]="YOLO",K1214+L1214+1,marketing_campaign[[#This Row],[Marital_Status]]="Absurd",K1214+L1214+1,marketing_campaign[[#This Row],[Marital_Status]]="Widow",K1214+L1214+1)</f>
        <v>3</v>
      </c>
      <c r="H1214" t="str" cm="1">
        <f t="array" ref="H1214">_xlfn.IFS(marketing_campaign[[#This Row],[Family_size]]=1,"Family_with_one_child",marketing_campaign[[#This Row],[Family_size]]&gt;1,"Family_with_more_children")</f>
        <v>Family_with_more_children</v>
      </c>
      <c r="I1214">
        <v>77044</v>
      </c>
      <c r="J1214" t="str">
        <f>IF(marketing_campaign[[#This Row],[Income]]&gt;=Sheet21!B1264,"high_income","low_income")</f>
        <v>high_income</v>
      </c>
      <c r="K1214">
        <v>0</v>
      </c>
      <c r="L1214">
        <v>1</v>
      </c>
      <c r="M1214" s="1">
        <v>41574</v>
      </c>
      <c r="N1214">
        <v>12</v>
      </c>
      <c r="O1214" t="str" cm="1">
        <f t="array" ref="O1214">_xlfn.IFS(AND(marketing_campaign[[#This Row],[Recency]]&gt;=0,marketing_campaign[[#This Row],[Recency]]&lt;=14),"Early Recency",AND(marketing_campaign[[#This Row],[Recency]]&gt;=15,marketing_campaign[[#This Row],[Recency]]&lt;=31),"Mid-Recency",marketing_campaign[[#This Row],[Recency]]&gt;=32,"high Recency")</f>
        <v>Early Recency</v>
      </c>
      <c r="P1214">
        <v>625</v>
      </c>
      <c r="Q1214">
        <v>38</v>
      </c>
      <c r="R1214">
        <v>242</v>
      </c>
      <c r="S1214">
        <v>50</v>
      </c>
      <c r="T1214">
        <v>34</v>
      </c>
      <c r="U1214">
        <v>76</v>
      </c>
      <c r="V1214">
        <f>marketing_campaign[[#This Row],[MntGoldProds]]+marketing_campaign[[#This Row],[MntSweetProducts]]+marketing_campaign[[#This Row],[MntFishProducts]]+marketing_campaign[[#This Row],[MntMeatProducts]]+marketing_campaign[[#This Row],[MntFruits]]+marketing_campaign[[#This Row],[MntWines]]</f>
        <v>1065</v>
      </c>
      <c r="W1214">
        <v>2</v>
      </c>
      <c r="X1214">
        <v>7</v>
      </c>
      <c r="Y1214">
        <v>11</v>
      </c>
      <c r="Z1214">
        <v>11</v>
      </c>
      <c r="AA1214">
        <f t="shared" si="37"/>
        <v>31</v>
      </c>
      <c r="AB1214" t="str" cm="1">
        <f t="array" ref="AB1214">_xlfn.IFS(AND(AA1214&gt;=0,AA1214&lt;=15),"low purchase",AND(AA1214&gt;=16,AA1214&lt;=30),"mid purchase",AA1214&gt;=31,"high purchase")</f>
        <v>high purchase</v>
      </c>
      <c r="AC1214">
        <v>4</v>
      </c>
      <c r="AD1214" t="str">
        <f>IF(marketing_campaign[[#This Row],[NumWebVisitsMonth]]&gt;=5.3,"higher_webvists","lower_webvisits")</f>
        <v>lower_webvisits</v>
      </c>
      <c r="AE1214">
        <v>1</v>
      </c>
      <c r="AF1214">
        <v>0</v>
      </c>
      <c r="AG1214">
        <v>0</v>
      </c>
      <c r="AH1214">
        <v>0</v>
      </c>
      <c r="AI1214">
        <v>0</v>
      </c>
      <c r="AJ1214">
        <v>0</v>
      </c>
      <c r="AK1214">
        <v>3</v>
      </c>
      <c r="AL1214">
        <v>11</v>
      </c>
      <c r="AM1214">
        <v>0</v>
      </c>
      <c r="AN1214">
        <f>marketing_campaign[[#This Row],[AcceptedCmp2]]+marketing_campaign[[#This Row],[AcceptedCmp1]]+marketing_campaign[[#This Row],[AcceptedCmp5]]+marketing_campaign[[#This Row],[AcceptedCmp4]]+marketing_campaign[[#This Row],[AcceptedCmp3]]+marketing_campaign[[#This Row],[Response]]</f>
        <v>1</v>
      </c>
      <c r="AO1214" t="str" cm="1">
        <f t="array" ref="AO121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215" spans="1:41" x14ac:dyDescent="0.35">
      <c r="A1215">
        <v>697</v>
      </c>
      <c r="B1215">
        <v>1969</v>
      </c>
      <c r="C1215">
        <f t="shared" ca="1" si="36"/>
        <v>57</v>
      </c>
      <c r="D1215" t="str" cm="1">
        <f t="array" aca="1" ref="D121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15" t="s">
        <v>29</v>
      </c>
      <c r="F1215" t="s">
        <v>31</v>
      </c>
      <c r="G1215" cm="1">
        <f t="array" ref="G1215">_xlfn.IFS(marketing_campaign[[#This Row],[Marital_Status]]="Single",K1215+L1215+1,marketing_campaign[[#This Row],[Marital_Status]]="Together",K1215+L1215+2,marketing_campaign[[#This Row],[Marital_Status]]="Alone",K1215+L1215+1,marketing_campaign[[#This Row],[Marital_Status]]="Married",K1215+L1215+2,marketing_campaign[[#This Row],[Marital_Status]]="Divorced",K1215+L1215+1,marketing_campaign[[#This Row],[Marital_Status]]="YOLO",K1215+L1215+1,marketing_campaign[[#This Row],[Marital_Status]]="Absurd",K1215+L1215+1,marketing_campaign[[#This Row],[Marital_Status]]="Widow",K1215+L1215+1)</f>
        <v>2</v>
      </c>
      <c r="H1215" t="str" cm="1">
        <f t="array" ref="H1215">_xlfn.IFS(marketing_campaign[[#This Row],[Family_size]]=1,"Family_with_one_child",marketing_campaign[[#This Row],[Family_size]]&gt;1,"Family_with_more_children")</f>
        <v>Family_with_more_children</v>
      </c>
      <c r="I1215">
        <v>74918</v>
      </c>
      <c r="J1215" t="str">
        <f>IF(marketing_campaign[[#This Row],[Income]]&gt;=Sheet21!B1265,"high_income","low_income")</f>
        <v>high_income</v>
      </c>
      <c r="K1215">
        <v>0</v>
      </c>
      <c r="L1215">
        <v>0</v>
      </c>
      <c r="M1215" s="1">
        <v>41345</v>
      </c>
      <c r="N1215">
        <v>78</v>
      </c>
      <c r="O1215" t="str" cm="1">
        <f t="array" ref="O1215">_xlfn.IFS(AND(marketing_campaign[[#This Row],[Recency]]&gt;=0,marketing_campaign[[#This Row],[Recency]]&lt;=14),"Early Recency",AND(marketing_campaign[[#This Row],[Recency]]&gt;=15,marketing_campaign[[#This Row],[Recency]]&lt;=31),"Mid-Recency",marketing_campaign[[#This Row],[Recency]]&gt;=32,"high Recency")</f>
        <v>high Recency</v>
      </c>
      <c r="P1215">
        <v>972</v>
      </c>
      <c r="Q1215">
        <v>59</v>
      </c>
      <c r="R1215">
        <v>913</v>
      </c>
      <c r="S1215">
        <v>25</v>
      </c>
      <c r="T1215">
        <v>19</v>
      </c>
      <c r="U1215">
        <v>59</v>
      </c>
      <c r="V1215">
        <f>marketing_campaign[[#This Row],[MntGoldProds]]+marketing_campaign[[#This Row],[MntSweetProducts]]+marketing_campaign[[#This Row],[MntFishProducts]]+marketing_campaign[[#This Row],[MntMeatProducts]]+marketing_campaign[[#This Row],[MntFruits]]+marketing_campaign[[#This Row],[MntWines]]</f>
        <v>2047</v>
      </c>
      <c r="W1215">
        <v>1</v>
      </c>
      <c r="X1215">
        <v>5</v>
      </c>
      <c r="Y1215">
        <v>9</v>
      </c>
      <c r="Z1215">
        <v>6</v>
      </c>
      <c r="AA1215">
        <f t="shared" si="37"/>
        <v>21</v>
      </c>
      <c r="AB1215" t="str" cm="1">
        <f t="array" ref="AB1215">_xlfn.IFS(AND(AA1215&gt;=0,AA1215&lt;=15),"low purchase",AND(AA1215&gt;=16,AA1215&lt;=30),"mid purchase",AA1215&gt;=31,"high purchase")</f>
        <v>mid purchase</v>
      </c>
      <c r="AC1215">
        <v>3</v>
      </c>
      <c r="AD1215" t="str">
        <f>IF(marketing_campaign[[#This Row],[NumWebVisitsMonth]]&gt;=5.3,"higher_webvists","lower_webvisits")</f>
        <v>lower_webvisits</v>
      </c>
      <c r="AE1215">
        <v>0</v>
      </c>
      <c r="AF1215">
        <v>0</v>
      </c>
      <c r="AG1215">
        <v>1</v>
      </c>
      <c r="AH1215">
        <v>0</v>
      </c>
      <c r="AI1215">
        <v>0</v>
      </c>
      <c r="AJ1215">
        <v>0</v>
      </c>
      <c r="AK1215">
        <v>3</v>
      </c>
      <c r="AL1215">
        <v>11</v>
      </c>
      <c r="AM1215">
        <v>0</v>
      </c>
      <c r="AN1215">
        <f>marketing_campaign[[#This Row],[AcceptedCmp2]]+marketing_campaign[[#This Row],[AcceptedCmp1]]+marketing_campaign[[#This Row],[AcceptedCmp5]]+marketing_campaign[[#This Row],[AcceptedCmp4]]+marketing_campaign[[#This Row],[AcceptedCmp3]]+marketing_campaign[[#This Row],[Response]]</f>
        <v>1</v>
      </c>
      <c r="AO1215" t="str" cm="1">
        <f t="array" ref="AO121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216" spans="1:41" x14ac:dyDescent="0.35">
      <c r="A1216">
        <v>3439</v>
      </c>
      <c r="B1216">
        <v>1972</v>
      </c>
      <c r="C1216">
        <f t="shared" ca="1" si="36"/>
        <v>54</v>
      </c>
      <c r="D1216" t="str" cm="1">
        <f t="array" aca="1" ref="D121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16" t="s">
        <v>29</v>
      </c>
      <c r="F1216" t="s">
        <v>33</v>
      </c>
      <c r="G1216" cm="1">
        <f t="array" ref="G1216">_xlfn.IFS(marketing_campaign[[#This Row],[Marital_Status]]="Single",K1216+L1216+1,marketing_campaign[[#This Row],[Marital_Status]]="Together",K1216+L1216+2,marketing_campaign[[#This Row],[Marital_Status]]="Alone",K1216+L1216+1,marketing_campaign[[#This Row],[Marital_Status]]="Married",K1216+L1216+2,marketing_campaign[[#This Row],[Marital_Status]]="Divorced",K1216+L1216+1,marketing_campaign[[#This Row],[Marital_Status]]="YOLO",K1216+L1216+1,marketing_campaign[[#This Row],[Marital_Status]]="Absurd",K1216+L1216+1,marketing_campaign[[#This Row],[Marital_Status]]="Widow",K1216+L1216+1)</f>
        <v>4</v>
      </c>
      <c r="H1216" t="str" cm="1">
        <f t="array" ref="H1216">_xlfn.IFS(marketing_campaign[[#This Row],[Family_size]]=1,"Family_with_one_child",marketing_campaign[[#This Row],[Family_size]]&gt;1,"Family_with_more_children")</f>
        <v>Family_with_more_children</v>
      </c>
      <c r="I1216">
        <v>56721</v>
      </c>
      <c r="J1216" t="str">
        <f>IF(marketing_campaign[[#This Row],[Income]]&gt;=Sheet21!B1266,"high_income","low_income")</f>
        <v>high_income</v>
      </c>
      <c r="K1216">
        <v>1</v>
      </c>
      <c r="L1216">
        <v>1</v>
      </c>
      <c r="M1216" s="1">
        <v>41213</v>
      </c>
      <c r="N1216">
        <v>64</v>
      </c>
      <c r="O1216" t="str" cm="1">
        <f t="array" ref="O1216">_xlfn.IFS(AND(marketing_campaign[[#This Row],[Recency]]&gt;=0,marketing_campaign[[#This Row],[Recency]]&lt;=14),"Early Recency",AND(marketing_campaign[[#This Row],[Recency]]&gt;=15,marketing_campaign[[#This Row],[Recency]]&lt;=31),"Mid-Recency",marketing_campaign[[#This Row],[Recency]]&gt;=32,"high Recency")</f>
        <v>high Recency</v>
      </c>
      <c r="P1216">
        <v>157</v>
      </c>
      <c r="Q1216">
        <v>6</v>
      </c>
      <c r="R1216">
        <v>39</v>
      </c>
      <c r="S1216">
        <v>6</v>
      </c>
      <c r="T1216">
        <v>13</v>
      </c>
      <c r="U1216">
        <v>75</v>
      </c>
      <c r="V1216">
        <f>marketing_campaign[[#This Row],[MntGoldProds]]+marketing_campaign[[#This Row],[MntSweetProducts]]+marketing_campaign[[#This Row],[MntFishProducts]]+marketing_campaign[[#This Row],[MntMeatProducts]]+marketing_campaign[[#This Row],[MntFruits]]+marketing_campaign[[#This Row],[MntWines]]</f>
        <v>296</v>
      </c>
      <c r="W1216">
        <v>5</v>
      </c>
      <c r="X1216">
        <v>4</v>
      </c>
      <c r="Y1216">
        <v>1</v>
      </c>
      <c r="Z1216">
        <v>5</v>
      </c>
      <c r="AA1216">
        <f t="shared" si="37"/>
        <v>15</v>
      </c>
      <c r="AB1216" t="str" cm="1">
        <f t="array" ref="AB1216">_xlfn.IFS(AND(AA1216&gt;=0,AA1216&lt;=15),"low purchase",AND(AA1216&gt;=16,AA1216&lt;=30),"mid purchase",AA1216&gt;=31,"high purchase")</f>
        <v>low purchase</v>
      </c>
      <c r="AC1216">
        <v>6</v>
      </c>
      <c r="AD1216" t="str">
        <f>IF(marketing_campaign[[#This Row],[NumWebVisitsMonth]]&gt;=5.3,"higher_webvists","lower_webvisits")</f>
        <v>higher_webvists</v>
      </c>
      <c r="AE1216">
        <v>0</v>
      </c>
      <c r="AF1216">
        <v>0</v>
      </c>
      <c r="AG1216">
        <v>0</v>
      </c>
      <c r="AH1216">
        <v>0</v>
      </c>
      <c r="AI1216">
        <v>0</v>
      </c>
      <c r="AJ1216">
        <v>0</v>
      </c>
      <c r="AK1216">
        <v>3</v>
      </c>
      <c r="AL1216">
        <v>11</v>
      </c>
      <c r="AM1216">
        <v>0</v>
      </c>
      <c r="AN1216">
        <f>marketing_campaign[[#This Row],[AcceptedCmp2]]+marketing_campaign[[#This Row],[AcceptedCmp1]]+marketing_campaign[[#This Row],[AcceptedCmp5]]+marketing_campaign[[#This Row],[AcceptedCmp4]]+marketing_campaign[[#This Row],[AcceptedCmp3]]+marketing_campaign[[#This Row],[Response]]</f>
        <v>0</v>
      </c>
      <c r="AO1216" t="str" cm="1">
        <f t="array" ref="AO121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17" spans="1:41" x14ac:dyDescent="0.35">
      <c r="A1217">
        <v>1506</v>
      </c>
      <c r="B1217">
        <v>1975</v>
      </c>
      <c r="C1217">
        <f t="shared" ca="1" si="36"/>
        <v>51</v>
      </c>
      <c r="D1217" t="str" cm="1">
        <f t="array" aca="1" ref="D121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17" t="s">
        <v>29</v>
      </c>
      <c r="F1217" t="s">
        <v>30</v>
      </c>
      <c r="G1217" cm="1">
        <f t="array" ref="G1217">_xlfn.IFS(marketing_campaign[[#This Row],[Marital_Status]]="Single",K1217+L1217+1,marketing_campaign[[#This Row],[Marital_Status]]="Together",K1217+L1217+2,marketing_campaign[[#This Row],[Marital_Status]]="Alone",K1217+L1217+1,marketing_campaign[[#This Row],[Marital_Status]]="Married",K1217+L1217+2,marketing_campaign[[#This Row],[Marital_Status]]="Divorced",K1217+L1217+1,marketing_campaign[[#This Row],[Marital_Status]]="YOLO",K1217+L1217+1,marketing_campaign[[#This Row],[Marital_Status]]="Absurd",K1217+L1217+1,marketing_campaign[[#This Row],[Marital_Status]]="Widow",K1217+L1217+1)</f>
        <v>3</v>
      </c>
      <c r="H1217" t="str" cm="1">
        <f t="array" ref="H1217">_xlfn.IFS(marketing_campaign[[#This Row],[Family_size]]=1,"Family_with_one_child",marketing_campaign[[#This Row],[Family_size]]&gt;1,"Family_with_more_children")</f>
        <v>Family_with_more_children</v>
      </c>
      <c r="I1217">
        <v>42160</v>
      </c>
      <c r="J1217" t="str">
        <f>IF(marketing_campaign[[#This Row],[Income]]&gt;=Sheet21!B1267,"high_income","low_income")</f>
        <v>high_income</v>
      </c>
      <c r="K1217">
        <v>1</v>
      </c>
      <c r="L1217">
        <v>1</v>
      </c>
      <c r="M1217" s="1">
        <v>41453</v>
      </c>
      <c r="N1217">
        <v>26</v>
      </c>
      <c r="O1217" t="str" cm="1">
        <f t="array" ref="O1217">_xlfn.IFS(AND(marketing_campaign[[#This Row],[Recency]]&gt;=0,marketing_campaign[[#This Row],[Recency]]&lt;=14),"Early Recency",AND(marketing_campaign[[#This Row],[Recency]]&gt;=15,marketing_campaign[[#This Row],[Recency]]&lt;=31),"Mid-Recency",marketing_campaign[[#This Row],[Recency]]&gt;=32,"high Recency")</f>
        <v>Mid-Recency</v>
      </c>
      <c r="P1217">
        <v>48</v>
      </c>
      <c r="Q1217">
        <v>9</v>
      </c>
      <c r="R1217">
        <v>45</v>
      </c>
      <c r="S1217">
        <v>3</v>
      </c>
      <c r="T1217">
        <v>15</v>
      </c>
      <c r="U1217">
        <v>20</v>
      </c>
      <c r="V1217">
        <f>marketing_campaign[[#This Row],[MntGoldProds]]+marketing_campaign[[#This Row],[MntSweetProducts]]+marketing_campaign[[#This Row],[MntFishProducts]]+marketing_campaign[[#This Row],[MntMeatProducts]]+marketing_campaign[[#This Row],[MntFruits]]+marketing_campaign[[#This Row],[MntWines]]</f>
        <v>140</v>
      </c>
      <c r="W1217">
        <v>4</v>
      </c>
      <c r="X1217">
        <v>2</v>
      </c>
      <c r="Y1217">
        <v>1</v>
      </c>
      <c r="Z1217">
        <v>4</v>
      </c>
      <c r="AA1217">
        <f t="shared" si="37"/>
        <v>11</v>
      </c>
      <c r="AB1217" t="str" cm="1">
        <f t="array" ref="AB1217">_xlfn.IFS(AND(AA1217&gt;=0,AA1217&lt;=15),"low purchase",AND(AA1217&gt;=16,AA1217&lt;=30),"mid purchase",AA1217&gt;=31,"high purchase")</f>
        <v>low purchase</v>
      </c>
      <c r="AC1217">
        <v>6</v>
      </c>
      <c r="AD1217" t="str">
        <f>IF(marketing_campaign[[#This Row],[NumWebVisitsMonth]]&gt;=5.3,"higher_webvists","lower_webvisits")</f>
        <v>higher_webvists</v>
      </c>
      <c r="AE1217">
        <v>0</v>
      </c>
      <c r="AF1217">
        <v>0</v>
      </c>
      <c r="AG1217">
        <v>0</v>
      </c>
      <c r="AH1217">
        <v>0</v>
      </c>
      <c r="AI1217">
        <v>0</v>
      </c>
      <c r="AJ1217">
        <v>0</v>
      </c>
      <c r="AK1217">
        <v>3</v>
      </c>
      <c r="AL1217">
        <v>11</v>
      </c>
      <c r="AM1217">
        <v>1</v>
      </c>
      <c r="AN1217">
        <f>marketing_campaign[[#This Row],[AcceptedCmp2]]+marketing_campaign[[#This Row],[AcceptedCmp1]]+marketing_campaign[[#This Row],[AcceptedCmp5]]+marketing_campaign[[#This Row],[AcceptedCmp4]]+marketing_campaign[[#This Row],[AcceptedCmp3]]+marketing_campaign[[#This Row],[Response]]</f>
        <v>1</v>
      </c>
      <c r="AO1217" t="str" cm="1">
        <f t="array" ref="AO121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218" spans="1:41" x14ac:dyDescent="0.35">
      <c r="A1218">
        <v>232</v>
      </c>
      <c r="B1218">
        <v>1965</v>
      </c>
      <c r="C1218">
        <f t="shared" ref="C1218:C1281" ca="1" si="38">YEAR(TODAY())-B1218</f>
        <v>61</v>
      </c>
      <c r="D1218" t="str" cm="1">
        <f t="array" aca="1" ref="D121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18" t="s">
        <v>29</v>
      </c>
      <c r="F1218" t="s">
        <v>30</v>
      </c>
      <c r="G1218" cm="1">
        <f t="array" ref="G1218">_xlfn.IFS(marketing_campaign[[#This Row],[Marital_Status]]="Single",K1218+L1218+1,marketing_campaign[[#This Row],[Marital_Status]]="Together",K1218+L1218+2,marketing_campaign[[#This Row],[Marital_Status]]="Alone",K1218+L1218+1,marketing_campaign[[#This Row],[Marital_Status]]="Married",K1218+L1218+2,marketing_campaign[[#This Row],[Marital_Status]]="Divorced",K1218+L1218+1,marketing_campaign[[#This Row],[Marital_Status]]="YOLO",K1218+L1218+1,marketing_campaign[[#This Row],[Marital_Status]]="Absurd",K1218+L1218+1,marketing_campaign[[#This Row],[Marital_Status]]="Widow",K1218+L1218+1)</f>
        <v>2</v>
      </c>
      <c r="H1218" t="str" cm="1">
        <f t="array" ref="H1218">_xlfn.IFS(marketing_campaign[[#This Row],[Family_size]]=1,"Family_with_one_child",marketing_campaign[[#This Row],[Family_size]]&gt;1,"Family_with_more_children")</f>
        <v>Family_with_more_children</v>
      </c>
      <c r="I1218">
        <v>61559</v>
      </c>
      <c r="J1218" t="str">
        <f>IF(marketing_campaign[[#This Row],[Income]]&gt;=Sheet21!B1268,"high_income","low_income")</f>
        <v>high_income</v>
      </c>
      <c r="K1218">
        <v>0</v>
      </c>
      <c r="L1218">
        <v>1</v>
      </c>
      <c r="M1218" s="1">
        <v>41472</v>
      </c>
      <c r="N1218">
        <v>8</v>
      </c>
      <c r="O1218" t="str" cm="1">
        <f t="array" ref="O1218">_xlfn.IFS(AND(marketing_campaign[[#This Row],[Recency]]&gt;=0,marketing_campaign[[#This Row],[Recency]]&lt;=14),"Early Recency",AND(marketing_campaign[[#This Row],[Recency]]&gt;=15,marketing_campaign[[#This Row],[Recency]]&lt;=31),"Mid-Recency",marketing_campaign[[#This Row],[Recency]]&gt;=32,"high Recency")</f>
        <v>Early Recency</v>
      </c>
      <c r="P1218">
        <v>279</v>
      </c>
      <c r="Q1218">
        <v>83</v>
      </c>
      <c r="R1218">
        <v>88</v>
      </c>
      <c r="S1218">
        <v>32</v>
      </c>
      <c r="T1218">
        <v>14</v>
      </c>
      <c r="U1218">
        <v>34</v>
      </c>
      <c r="V1218">
        <f>marketing_campaign[[#This Row],[MntGoldProds]]+marketing_campaign[[#This Row],[MntSweetProducts]]+marketing_campaign[[#This Row],[MntFishProducts]]+marketing_campaign[[#This Row],[MntMeatProducts]]+marketing_campaign[[#This Row],[MntFruits]]+marketing_campaign[[#This Row],[MntWines]]</f>
        <v>530</v>
      </c>
      <c r="W1218">
        <v>1</v>
      </c>
      <c r="X1218">
        <v>4</v>
      </c>
      <c r="Y1218">
        <v>2</v>
      </c>
      <c r="Z1218">
        <v>10</v>
      </c>
      <c r="AA1218">
        <f t="shared" ref="AA1218:AA1281" si="39">W1218+X1218+Y1218+Z1218</f>
        <v>17</v>
      </c>
      <c r="AB1218" t="str" cm="1">
        <f t="array" ref="AB1218">_xlfn.IFS(AND(AA1218&gt;=0,AA1218&lt;=15),"low purchase",AND(AA1218&gt;=16,AA1218&lt;=30),"mid purchase",AA1218&gt;=31,"high purchase")</f>
        <v>mid purchase</v>
      </c>
      <c r="AC1218">
        <v>3</v>
      </c>
      <c r="AD1218" t="str">
        <f>IF(marketing_campaign[[#This Row],[NumWebVisitsMonth]]&gt;=5.3,"higher_webvists","lower_webvisits")</f>
        <v>lower_webvisits</v>
      </c>
      <c r="AE1218">
        <v>0</v>
      </c>
      <c r="AF1218">
        <v>0</v>
      </c>
      <c r="AG1218">
        <v>0</v>
      </c>
      <c r="AH1218">
        <v>0</v>
      </c>
      <c r="AI1218">
        <v>0</v>
      </c>
      <c r="AJ1218">
        <v>0</v>
      </c>
      <c r="AK1218">
        <v>3</v>
      </c>
      <c r="AL1218">
        <v>11</v>
      </c>
      <c r="AM1218">
        <v>0</v>
      </c>
      <c r="AN1218">
        <f>marketing_campaign[[#This Row],[AcceptedCmp2]]+marketing_campaign[[#This Row],[AcceptedCmp1]]+marketing_campaign[[#This Row],[AcceptedCmp5]]+marketing_campaign[[#This Row],[AcceptedCmp4]]+marketing_campaign[[#This Row],[AcceptedCmp3]]+marketing_campaign[[#This Row],[Response]]</f>
        <v>0</v>
      </c>
      <c r="AO1218" t="str" cm="1">
        <f t="array" ref="AO121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19" spans="1:41" x14ac:dyDescent="0.35">
      <c r="A1219">
        <v>8876</v>
      </c>
      <c r="B1219">
        <v>1963</v>
      </c>
      <c r="C1219">
        <f t="shared" ca="1" si="38"/>
        <v>63</v>
      </c>
      <c r="D1219" t="str" cm="1">
        <f t="array" aca="1" ref="D121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19" t="s">
        <v>32</v>
      </c>
      <c r="F1219" t="s">
        <v>31</v>
      </c>
      <c r="G1219" cm="1">
        <f t="array" ref="G1219">_xlfn.IFS(marketing_campaign[[#This Row],[Marital_Status]]="Single",K1219+L1219+1,marketing_campaign[[#This Row],[Marital_Status]]="Together",K1219+L1219+2,marketing_campaign[[#This Row],[Marital_Status]]="Alone",K1219+L1219+1,marketing_campaign[[#This Row],[Marital_Status]]="Married",K1219+L1219+2,marketing_campaign[[#This Row],[Marital_Status]]="Divorced",K1219+L1219+1,marketing_campaign[[#This Row],[Marital_Status]]="YOLO",K1219+L1219+1,marketing_campaign[[#This Row],[Marital_Status]]="Absurd",K1219+L1219+1,marketing_campaign[[#This Row],[Marital_Status]]="Widow",K1219+L1219+1)</f>
        <v>4</v>
      </c>
      <c r="H1219" t="str" cm="1">
        <f t="array" ref="H1219">_xlfn.IFS(marketing_campaign[[#This Row],[Family_size]]=1,"Family_with_one_child",marketing_campaign[[#This Row],[Family_size]]&gt;1,"Family_with_more_children")</f>
        <v>Family_with_more_children</v>
      </c>
      <c r="I1219">
        <v>33629</v>
      </c>
      <c r="J1219" t="str">
        <f>IF(marketing_campaign[[#This Row],[Income]]&gt;=Sheet21!B1269,"high_income","low_income")</f>
        <v>high_income</v>
      </c>
      <c r="K1219">
        <v>1</v>
      </c>
      <c r="L1219">
        <v>1</v>
      </c>
      <c r="M1219" s="1">
        <v>41129</v>
      </c>
      <c r="N1219">
        <v>49</v>
      </c>
      <c r="O1219" t="str" cm="1">
        <f t="array" ref="O1219">_xlfn.IFS(AND(marketing_campaign[[#This Row],[Recency]]&gt;=0,marketing_campaign[[#This Row],[Recency]]&lt;=14),"Early Recency",AND(marketing_campaign[[#This Row],[Recency]]&gt;=15,marketing_campaign[[#This Row],[Recency]]&lt;=31),"Mid-Recency",marketing_campaign[[#This Row],[Recency]]&gt;=32,"high Recency")</f>
        <v>high Recency</v>
      </c>
      <c r="P1219">
        <v>132</v>
      </c>
      <c r="Q1219">
        <v>0</v>
      </c>
      <c r="R1219">
        <v>16</v>
      </c>
      <c r="S1219">
        <v>0</v>
      </c>
      <c r="T1219">
        <v>0</v>
      </c>
      <c r="U1219">
        <v>4</v>
      </c>
      <c r="V1219">
        <f>marketing_campaign[[#This Row],[MntGoldProds]]+marketing_campaign[[#This Row],[MntSweetProducts]]+marketing_campaign[[#This Row],[MntFishProducts]]+marketing_campaign[[#This Row],[MntMeatProducts]]+marketing_campaign[[#This Row],[MntFruits]]+marketing_campaign[[#This Row],[MntWines]]</f>
        <v>152</v>
      </c>
      <c r="W1219">
        <v>5</v>
      </c>
      <c r="X1219">
        <v>3</v>
      </c>
      <c r="Y1219">
        <v>1</v>
      </c>
      <c r="Z1219">
        <v>4</v>
      </c>
      <c r="AA1219">
        <f t="shared" si="39"/>
        <v>13</v>
      </c>
      <c r="AB1219" t="str" cm="1">
        <f t="array" ref="AB1219">_xlfn.IFS(AND(AA1219&gt;=0,AA1219&lt;=15),"low purchase",AND(AA1219&gt;=16,AA1219&lt;=30),"mid purchase",AA1219&gt;=31,"high purchase")</f>
        <v>low purchase</v>
      </c>
      <c r="AC1219">
        <v>9</v>
      </c>
      <c r="AD1219" t="str">
        <f>IF(marketing_campaign[[#This Row],[NumWebVisitsMonth]]&gt;=5.3,"higher_webvists","lower_webvisits")</f>
        <v>higher_webvists</v>
      </c>
      <c r="AE1219">
        <v>0</v>
      </c>
      <c r="AF1219">
        <v>0</v>
      </c>
      <c r="AG1219">
        <v>0</v>
      </c>
      <c r="AH1219">
        <v>0</v>
      </c>
      <c r="AI1219">
        <v>0</v>
      </c>
      <c r="AJ1219">
        <v>0</v>
      </c>
      <c r="AK1219">
        <v>3</v>
      </c>
      <c r="AL1219">
        <v>11</v>
      </c>
      <c r="AM1219">
        <v>0</v>
      </c>
      <c r="AN1219">
        <f>marketing_campaign[[#This Row],[AcceptedCmp2]]+marketing_campaign[[#This Row],[AcceptedCmp1]]+marketing_campaign[[#This Row],[AcceptedCmp5]]+marketing_campaign[[#This Row],[AcceptedCmp4]]+marketing_campaign[[#This Row],[AcceptedCmp3]]+marketing_campaign[[#This Row],[Response]]</f>
        <v>0</v>
      </c>
      <c r="AO1219" t="str" cm="1">
        <f t="array" ref="AO121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20" spans="1:41" x14ac:dyDescent="0.35">
      <c r="A1220">
        <v>4500</v>
      </c>
      <c r="B1220">
        <v>1991</v>
      </c>
      <c r="C1220">
        <f t="shared" ca="1" si="38"/>
        <v>35</v>
      </c>
      <c r="D1220" t="str" cm="1">
        <f t="array" aca="1" ref="D122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220" t="s">
        <v>32</v>
      </c>
      <c r="F1220" t="s">
        <v>31</v>
      </c>
      <c r="G1220" cm="1">
        <f t="array" ref="G1220">_xlfn.IFS(marketing_campaign[[#This Row],[Marital_Status]]="Single",K1220+L1220+1,marketing_campaign[[#This Row],[Marital_Status]]="Together",K1220+L1220+2,marketing_campaign[[#This Row],[Marital_Status]]="Alone",K1220+L1220+1,marketing_campaign[[#This Row],[Marital_Status]]="Married",K1220+L1220+2,marketing_campaign[[#This Row],[Marital_Status]]="Divorced",K1220+L1220+1,marketing_campaign[[#This Row],[Marital_Status]]="YOLO",K1220+L1220+1,marketing_campaign[[#This Row],[Marital_Status]]="Absurd",K1220+L1220+1,marketing_campaign[[#This Row],[Marital_Status]]="Widow",K1220+L1220+1)</f>
        <v>2</v>
      </c>
      <c r="H1220" t="str" cm="1">
        <f t="array" ref="H1220">_xlfn.IFS(marketing_campaign[[#This Row],[Family_size]]=1,"Family_with_one_child",marketing_campaign[[#This Row],[Family_size]]&gt;1,"Family_with_more_children")</f>
        <v>Family_with_more_children</v>
      </c>
      <c r="I1220">
        <v>68682</v>
      </c>
      <c r="J1220" t="str">
        <f>IF(marketing_campaign[[#This Row],[Income]]&gt;=Sheet21!B1270,"high_income","low_income")</f>
        <v>high_income</v>
      </c>
      <c r="K1220">
        <v>0</v>
      </c>
      <c r="L1220">
        <v>0</v>
      </c>
      <c r="M1220" s="1">
        <v>41553</v>
      </c>
      <c r="N1220">
        <v>56</v>
      </c>
      <c r="O1220" t="str" cm="1">
        <f t="array" ref="O1220">_xlfn.IFS(AND(marketing_campaign[[#This Row],[Recency]]&gt;=0,marketing_campaign[[#This Row],[Recency]]&lt;=14),"Early Recency",AND(marketing_campaign[[#This Row],[Recency]]&gt;=15,marketing_campaign[[#This Row],[Recency]]&lt;=31),"Mid-Recency",marketing_campaign[[#This Row],[Recency]]&gt;=32,"high Recency")</f>
        <v>high Recency</v>
      </c>
      <c r="P1220">
        <v>919</v>
      </c>
      <c r="Q1220">
        <v>0</v>
      </c>
      <c r="R1220">
        <v>505</v>
      </c>
      <c r="S1220">
        <v>99</v>
      </c>
      <c r="T1220">
        <v>30</v>
      </c>
      <c r="U1220">
        <v>45</v>
      </c>
      <c r="V1220">
        <f>marketing_campaign[[#This Row],[MntGoldProds]]+marketing_campaign[[#This Row],[MntSweetProducts]]+marketing_campaign[[#This Row],[MntFishProducts]]+marketing_campaign[[#This Row],[MntMeatProducts]]+marketing_campaign[[#This Row],[MntFruits]]+marketing_campaign[[#This Row],[MntWines]]</f>
        <v>1598</v>
      </c>
      <c r="W1220">
        <v>1</v>
      </c>
      <c r="X1220">
        <v>4</v>
      </c>
      <c r="Y1220">
        <v>9</v>
      </c>
      <c r="Z1220">
        <v>10</v>
      </c>
      <c r="AA1220">
        <f t="shared" si="39"/>
        <v>24</v>
      </c>
      <c r="AB1220" t="str" cm="1">
        <f t="array" ref="AB1220">_xlfn.IFS(AND(AA1220&gt;=0,AA1220&lt;=15),"low purchase",AND(AA1220&gt;=16,AA1220&lt;=30),"mid purchase",AA1220&gt;=31,"high purchase")</f>
        <v>mid purchase</v>
      </c>
      <c r="AC1220">
        <v>2</v>
      </c>
      <c r="AD1220" t="str">
        <f>IF(marketing_campaign[[#This Row],[NumWebVisitsMonth]]&gt;=5.3,"higher_webvists","lower_webvisits")</f>
        <v>lower_webvisits</v>
      </c>
      <c r="AE1220">
        <v>0</v>
      </c>
      <c r="AF1220">
        <v>0</v>
      </c>
      <c r="AG1220">
        <v>0</v>
      </c>
      <c r="AH1220">
        <v>0</v>
      </c>
      <c r="AI1220">
        <v>0</v>
      </c>
      <c r="AJ1220">
        <v>0</v>
      </c>
      <c r="AK1220">
        <v>3</v>
      </c>
      <c r="AL1220">
        <v>11</v>
      </c>
      <c r="AM1220">
        <v>0</v>
      </c>
      <c r="AN1220">
        <f>marketing_campaign[[#This Row],[AcceptedCmp2]]+marketing_campaign[[#This Row],[AcceptedCmp1]]+marketing_campaign[[#This Row],[AcceptedCmp5]]+marketing_campaign[[#This Row],[AcceptedCmp4]]+marketing_campaign[[#This Row],[AcceptedCmp3]]+marketing_campaign[[#This Row],[Response]]</f>
        <v>0</v>
      </c>
      <c r="AO1220" t="str" cm="1">
        <f t="array" ref="AO122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21" spans="1:41" x14ac:dyDescent="0.35">
      <c r="A1221">
        <v>9739</v>
      </c>
      <c r="B1221">
        <v>1963</v>
      </c>
      <c r="C1221">
        <f t="shared" ca="1" si="38"/>
        <v>63</v>
      </c>
      <c r="D1221" t="str" cm="1">
        <f t="array" aca="1" ref="D122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21" t="s">
        <v>29</v>
      </c>
      <c r="F1221" t="s">
        <v>30</v>
      </c>
      <c r="G1221" cm="1">
        <f t="array" ref="G1221">_xlfn.IFS(marketing_campaign[[#This Row],[Marital_Status]]="Single",K1221+L1221+1,marketing_campaign[[#This Row],[Marital_Status]]="Together",K1221+L1221+2,marketing_campaign[[#This Row],[Marital_Status]]="Alone",K1221+L1221+1,marketing_campaign[[#This Row],[Marital_Status]]="Married",K1221+L1221+2,marketing_campaign[[#This Row],[Marital_Status]]="Divorced",K1221+L1221+1,marketing_campaign[[#This Row],[Marital_Status]]="YOLO",K1221+L1221+1,marketing_campaign[[#This Row],[Marital_Status]]="Absurd",K1221+L1221+1,marketing_campaign[[#This Row],[Marital_Status]]="Widow",K1221+L1221+1)</f>
        <v>2</v>
      </c>
      <c r="H1221" t="str" cm="1">
        <f t="array" ref="H1221">_xlfn.IFS(marketing_campaign[[#This Row],[Family_size]]=1,"Family_with_one_child",marketing_campaign[[#This Row],[Family_size]]&gt;1,"Family_with_more_children")</f>
        <v>Family_with_more_children</v>
      </c>
      <c r="I1221">
        <v>34377</v>
      </c>
      <c r="J1221" t="str">
        <f>IF(marketing_campaign[[#This Row],[Income]]&gt;=Sheet21!B1271,"high_income","low_income")</f>
        <v>high_income</v>
      </c>
      <c r="K1221">
        <v>0</v>
      </c>
      <c r="L1221">
        <v>1</v>
      </c>
      <c r="M1221" s="1">
        <v>41293</v>
      </c>
      <c r="N1221">
        <v>55</v>
      </c>
      <c r="O1221" t="str" cm="1">
        <f t="array" ref="O1221">_xlfn.IFS(AND(marketing_campaign[[#This Row],[Recency]]&gt;=0,marketing_campaign[[#This Row],[Recency]]&lt;=14),"Early Recency",AND(marketing_campaign[[#This Row],[Recency]]&gt;=15,marketing_campaign[[#This Row],[Recency]]&lt;=31),"Mid-Recency",marketing_campaign[[#This Row],[Recency]]&gt;=32,"high Recency")</f>
        <v>high Recency</v>
      </c>
      <c r="P1221">
        <v>62</v>
      </c>
      <c r="Q1221">
        <v>0</v>
      </c>
      <c r="R1221">
        <v>22</v>
      </c>
      <c r="S1221">
        <v>3</v>
      </c>
      <c r="T1221">
        <v>1</v>
      </c>
      <c r="U1221">
        <v>26</v>
      </c>
      <c r="V1221">
        <f>marketing_campaign[[#This Row],[MntGoldProds]]+marketing_campaign[[#This Row],[MntSweetProducts]]+marketing_campaign[[#This Row],[MntFishProducts]]+marketing_campaign[[#This Row],[MntMeatProducts]]+marketing_campaign[[#This Row],[MntFruits]]+marketing_campaign[[#This Row],[MntWines]]</f>
        <v>114</v>
      </c>
      <c r="W1221">
        <v>2</v>
      </c>
      <c r="X1221">
        <v>2</v>
      </c>
      <c r="Y1221">
        <v>2</v>
      </c>
      <c r="Z1221">
        <v>2</v>
      </c>
      <c r="AA1221">
        <f t="shared" si="39"/>
        <v>8</v>
      </c>
      <c r="AB1221" t="str" cm="1">
        <f t="array" ref="AB1221">_xlfn.IFS(AND(AA1221&gt;=0,AA1221&lt;=15),"low purchase",AND(AA1221&gt;=16,AA1221&lt;=30),"mid purchase",AA1221&gt;=31,"high purchase")</f>
        <v>low purchase</v>
      </c>
      <c r="AC1221">
        <v>7</v>
      </c>
      <c r="AD1221" t="str">
        <f>IF(marketing_campaign[[#This Row],[NumWebVisitsMonth]]&gt;=5.3,"higher_webvists","lower_webvisits")</f>
        <v>higher_webvists</v>
      </c>
      <c r="AE1221">
        <v>0</v>
      </c>
      <c r="AF1221">
        <v>0</v>
      </c>
      <c r="AG1221">
        <v>0</v>
      </c>
      <c r="AH1221">
        <v>0</v>
      </c>
      <c r="AI1221">
        <v>0</v>
      </c>
      <c r="AJ1221">
        <v>0</v>
      </c>
      <c r="AK1221">
        <v>3</v>
      </c>
      <c r="AL1221">
        <v>11</v>
      </c>
      <c r="AM1221">
        <v>0</v>
      </c>
      <c r="AN1221">
        <f>marketing_campaign[[#This Row],[AcceptedCmp2]]+marketing_campaign[[#This Row],[AcceptedCmp1]]+marketing_campaign[[#This Row],[AcceptedCmp5]]+marketing_campaign[[#This Row],[AcceptedCmp4]]+marketing_campaign[[#This Row],[AcceptedCmp3]]+marketing_campaign[[#This Row],[Response]]</f>
        <v>0</v>
      </c>
      <c r="AO1221" t="str" cm="1">
        <f t="array" ref="AO122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22" spans="1:41" x14ac:dyDescent="0.35">
      <c r="A1222">
        <v>10395</v>
      </c>
      <c r="B1222">
        <v>1986</v>
      </c>
      <c r="C1222">
        <f t="shared" ca="1" si="38"/>
        <v>40</v>
      </c>
      <c r="D1222" t="str" cm="1">
        <f t="array" aca="1" ref="D122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222" t="s">
        <v>36</v>
      </c>
      <c r="F1222" t="s">
        <v>30</v>
      </c>
      <c r="G1222" cm="1">
        <f t="array" ref="G1222">_xlfn.IFS(marketing_campaign[[#This Row],[Marital_Status]]="Single",K1222+L1222+1,marketing_campaign[[#This Row],[Marital_Status]]="Together",K1222+L1222+2,marketing_campaign[[#This Row],[Marital_Status]]="Alone",K1222+L1222+1,marketing_campaign[[#This Row],[Marital_Status]]="Married",K1222+L1222+2,marketing_campaign[[#This Row],[Marital_Status]]="Divorced",K1222+L1222+1,marketing_campaign[[#This Row],[Marital_Status]]="YOLO",K1222+L1222+1,marketing_campaign[[#This Row],[Marital_Status]]="Absurd",K1222+L1222+1,marketing_campaign[[#This Row],[Marital_Status]]="Widow",K1222+L1222+1)</f>
        <v>2</v>
      </c>
      <c r="H1222" t="str" cm="1">
        <f t="array" ref="H1222">_xlfn.IFS(marketing_campaign[[#This Row],[Family_size]]=1,"Family_with_one_child",marketing_campaign[[#This Row],[Family_size]]&gt;1,"Family_with_more_children")</f>
        <v>Family_with_more_children</v>
      </c>
      <c r="I1222">
        <v>8940</v>
      </c>
      <c r="J1222" t="str">
        <f>IF(marketing_campaign[[#This Row],[Income]]&gt;=Sheet21!B1272,"high_income","low_income")</f>
        <v>high_income</v>
      </c>
      <c r="K1222">
        <v>1</v>
      </c>
      <c r="L1222">
        <v>0</v>
      </c>
      <c r="M1222" s="1">
        <v>41143</v>
      </c>
      <c r="N1222">
        <v>25</v>
      </c>
      <c r="O1222" t="str" cm="1">
        <f t="array" ref="O1222">_xlfn.IFS(AND(marketing_campaign[[#This Row],[Recency]]&gt;=0,marketing_campaign[[#This Row],[Recency]]&lt;=14),"Early Recency",AND(marketing_campaign[[#This Row],[Recency]]&gt;=15,marketing_campaign[[#This Row],[Recency]]&lt;=31),"Mid-Recency",marketing_campaign[[#This Row],[Recency]]&gt;=32,"high Recency")</f>
        <v>Mid-Recency</v>
      </c>
      <c r="P1222">
        <v>1</v>
      </c>
      <c r="Q1222">
        <v>45</v>
      </c>
      <c r="R1222">
        <v>3</v>
      </c>
      <c r="S1222">
        <v>4</v>
      </c>
      <c r="T1222">
        <v>6</v>
      </c>
      <c r="U1222">
        <v>42</v>
      </c>
      <c r="V1222">
        <f>marketing_campaign[[#This Row],[MntGoldProds]]+marketing_campaign[[#This Row],[MntSweetProducts]]+marketing_campaign[[#This Row],[MntFishProducts]]+marketing_campaign[[#This Row],[MntMeatProducts]]+marketing_campaign[[#This Row],[MntFruits]]+marketing_campaign[[#This Row],[MntWines]]</f>
        <v>101</v>
      </c>
      <c r="W1222">
        <v>3</v>
      </c>
      <c r="X1222">
        <v>3</v>
      </c>
      <c r="Y1222">
        <v>1</v>
      </c>
      <c r="Z1222">
        <v>3</v>
      </c>
      <c r="AA1222">
        <f t="shared" si="39"/>
        <v>10</v>
      </c>
      <c r="AB1222" t="str" cm="1">
        <f t="array" ref="AB1222">_xlfn.IFS(AND(AA1222&gt;=0,AA1222&lt;=15),"low purchase",AND(AA1222&gt;=16,AA1222&lt;=30),"mid purchase",AA1222&gt;=31,"high purchase")</f>
        <v>low purchase</v>
      </c>
      <c r="AC1222">
        <v>8</v>
      </c>
      <c r="AD1222" t="str">
        <f>IF(marketing_campaign[[#This Row],[NumWebVisitsMonth]]&gt;=5.3,"higher_webvists","lower_webvisits")</f>
        <v>higher_webvists</v>
      </c>
      <c r="AE1222">
        <v>0</v>
      </c>
      <c r="AF1222">
        <v>0</v>
      </c>
      <c r="AG1222">
        <v>0</v>
      </c>
      <c r="AH1222">
        <v>0</v>
      </c>
      <c r="AI1222">
        <v>0</v>
      </c>
      <c r="AJ1222">
        <v>0</v>
      </c>
      <c r="AK1222">
        <v>3</v>
      </c>
      <c r="AL1222">
        <v>11</v>
      </c>
      <c r="AM1222">
        <v>0</v>
      </c>
      <c r="AN1222">
        <f>marketing_campaign[[#This Row],[AcceptedCmp2]]+marketing_campaign[[#This Row],[AcceptedCmp1]]+marketing_campaign[[#This Row],[AcceptedCmp5]]+marketing_campaign[[#This Row],[AcceptedCmp4]]+marketing_campaign[[#This Row],[AcceptedCmp3]]+marketing_campaign[[#This Row],[Response]]</f>
        <v>0</v>
      </c>
      <c r="AO1222" t="str" cm="1">
        <f t="array" ref="AO122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23" spans="1:41" x14ac:dyDescent="0.35">
      <c r="A1223">
        <v>1176</v>
      </c>
      <c r="B1223">
        <v>1973</v>
      </c>
      <c r="C1223">
        <f t="shared" ca="1" si="38"/>
        <v>53</v>
      </c>
      <c r="D1223" t="str" cm="1">
        <f t="array" aca="1" ref="D122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23" t="s">
        <v>29</v>
      </c>
      <c r="F1223" t="s">
        <v>33</v>
      </c>
      <c r="G1223" cm="1">
        <f t="array" ref="G1223">_xlfn.IFS(marketing_campaign[[#This Row],[Marital_Status]]="Single",K1223+L1223+1,marketing_campaign[[#This Row],[Marital_Status]]="Together",K1223+L1223+2,marketing_campaign[[#This Row],[Marital_Status]]="Alone",K1223+L1223+1,marketing_campaign[[#This Row],[Marital_Status]]="Married",K1223+L1223+2,marketing_campaign[[#This Row],[Marital_Status]]="Divorced",K1223+L1223+1,marketing_campaign[[#This Row],[Marital_Status]]="YOLO",K1223+L1223+1,marketing_campaign[[#This Row],[Marital_Status]]="Absurd",K1223+L1223+1,marketing_campaign[[#This Row],[Marital_Status]]="Widow",K1223+L1223+1)</f>
        <v>3</v>
      </c>
      <c r="H1223" t="str" cm="1">
        <f t="array" ref="H1223">_xlfn.IFS(marketing_campaign[[#This Row],[Family_size]]=1,"Family_with_one_child",marketing_campaign[[#This Row],[Family_size]]&gt;1,"Family_with_more_children")</f>
        <v>Family_with_more_children</v>
      </c>
      <c r="I1223">
        <v>26228</v>
      </c>
      <c r="J1223" t="str">
        <f>IF(marketing_campaign[[#This Row],[Income]]&gt;=Sheet21!B1273,"high_income","low_income")</f>
        <v>high_income</v>
      </c>
      <c r="K1223">
        <v>1</v>
      </c>
      <c r="L1223">
        <v>0</v>
      </c>
      <c r="M1223" s="1">
        <v>41539</v>
      </c>
      <c r="N1223">
        <v>50</v>
      </c>
      <c r="O1223" t="str" cm="1">
        <f t="array" ref="O1223">_xlfn.IFS(AND(marketing_campaign[[#This Row],[Recency]]&gt;=0,marketing_campaign[[#This Row],[Recency]]&lt;=14),"Early Recency",AND(marketing_campaign[[#This Row],[Recency]]&gt;=15,marketing_campaign[[#This Row],[Recency]]&lt;=31),"Mid-Recency",marketing_campaign[[#This Row],[Recency]]&gt;=32,"high Recency")</f>
        <v>high Recency</v>
      </c>
      <c r="P1223">
        <v>2</v>
      </c>
      <c r="Q1223">
        <v>6</v>
      </c>
      <c r="R1223">
        <v>4</v>
      </c>
      <c r="S1223">
        <v>3</v>
      </c>
      <c r="T1223">
        <v>1</v>
      </c>
      <c r="U1223">
        <v>9</v>
      </c>
      <c r="V1223">
        <f>marketing_campaign[[#This Row],[MntGoldProds]]+marketing_campaign[[#This Row],[MntSweetProducts]]+marketing_campaign[[#This Row],[MntFishProducts]]+marketing_campaign[[#This Row],[MntMeatProducts]]+marketing_campaign[[#This Row],[MntFruits]]+marketing_campaign[[#This Row],[MntWines]]</f>
        <v>25</v>
      </c>
      <c r="W1223">
        <v>1</v>
      </c>
      <c r="X1223">
        <v>1</v>
      </c>
      <c r="Y1223">
        <v>0</v>
      </c>
      <c r="Z1223">
        <v>2</v>
      </c>
      <c r="AA1223">
        <f t="shared" si="39"/>
        <v>4</v>
      </c>
      <c r="AB1223" t="str" cm="1">
        <f t="array" ref="AB1223">_xlfn.IFS(AND(AA1223&gt;=0,AA1223&lt;=15),"low purchase",AND(AA1223&gt;=16,AA1223&lt;=30),"mid purchase",AA1223&gt;=31,"high purchase")</f>
        <v>low purchase</v>
      </c>
      <c r="AC1223">
        <v>8</v>
      </c>
      <c r="AD1223" t="str">
        <f>IF(marketing_campaign[[#This Row],[NumWebVisitsMonth]]&gt;=5.3,"higher_webvists","lower_webvisits")</f>
        <v>higher_webvists</v>
      </c>
      <c r="AE1223">
        <v>0</v>
      </c>
      <c r="AF1223">
        <v>0</v>
      </c>
      <c r="AG1223">
        <v>0</v>
      </c>
      <c r="AH1223">
        <v>0</v>
      </c>
      <c r="AI1223">
        <v>0</v>
      </c>
      <c r="AJ1223">
        <v>0</v>
      </c>
      <c r="AK1223">
        <v>3</v>
      </c>
      <c r="AL1223">
        <v>11</v>
      </c>
      <c r="AM1223">
        <v>0</v>
      </c>
      <c r="AN1223">
        <f>marketing_campaign[[#This Row],[AcceptedCmp2]]+marketing_campaign[[#This Row],[AcceptedCmp1]]+marketing_campaign[[#This Row],[AcceptedCmp5]]+marketing_campaign[[#This Row],[AcceptedCmp4]]+marketing_campaign[[#This Row],[AcceptedCmp3]]+marketing_campaign[[#This Row],[Response]]</f>
        <v>0</v>
      </c>
      <c r="AO1223" t="str" cm="1">
        <f t="array" ref="AO122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24" spans="1:41" x14ac:dyDescent="0.35">
      <c r="A1224">
        <v>1627</v>
      </c>
      <c r="B1224">
        <v>1957</v>
      </c>
      <c r="C1224">
        <f t="shared" ca="1" si="38"/>
        <v>69</v>
      </c>
      <c r="D1224" t="str" cm="1">
        <f t="array" aca="1" ref="D122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24" t="s">
        <v>37</v>
      </c>
      <c r="F1224" t="s">
        <v>35</v>
      </c>
      <c r="G1224" cm="1">
        <f t="array" ref="G1224">_xlfn.IFS(marketing_campaign[[#This Row],[Marital_Status]]="Single",K1224+L1224+1,marketing_campaign[[#This Row],[Marital_Status]]="Together",K1224+L1224+2,marketing_campaign[[#This Row],[Marital_Status]]="Alone",K1224+L1224+1,marketing_campaign[[#This Row],[Marital_Status]]="Married",K1224+L1224+2,marketing_campaign[[#This Row],[Marital_Status]]="Divorced",K1224+L1224+1,marketing_campaign[[#This Row],[Marital_Status]]="YOLO",K1224+L1224+1,marketing_campaign[[#This Row],[Marital_Status]]="Absurd",K1224+L1224+1,marketing_campaign[[#This Row],[Marital_Status]]="Widow",K1224+L1224+1)</f>
        <v>1</v>
      </c>
      <c r="H1224" t="str" cm="1">
        <f t="array" ref="H1224">_xlfn.IFS(marketing_campaign[[#This Row],[Family_size]]=1,"Family_with_one_child",marketing_campaign[[#This Row],[Family_size]]&gt;1,"Family_with_more_children")</f>
        <v>Family_with_one_child</v>
      </c>
      <c r="I1224">
        <v>77297</v>
      </c>
      <c r="J1224" t="str">
        <f>IF(marketing_campaign[[#This Row],[Income]]&gt;=Sheet21!B1274,"high_income","low_income")</f>
        <v>high_income</v>
      </c>
      <c r="K1224">
        <v>0</v>
      </c>
      <c r="L1224">
        <v>0</v>
      </c>
      <c r="M1224" s="1">
        <v>41300</v>
      </c>
      <c r="N1224">
        <v>84</v>
      </c>
      <c r="O1224" t="str" cm="1">
        <f t="array" ref="O1224">_xlfn.IFS(AND(marketing_campaign[[#This Row],[Recency]]&gt;=0,marketing_campaign[[#This Row],[Recency]]&lt;=14),"Early Recency",AND(marketing_campaign[[#This Row],[Recency]]&gt;=15,marketing_campaign[[#This Row],[Recency]]&lt;=31),"Mid-Recency",marketing_campaign[[#This Row],[Recency]]&gt;=32,"high Recency")</f>
        <v>high Recency</v>
      </c>
      <c r="P1224">
        <v>408</v>
      </c>
      <c r="Q1224">
        <v>61</v>
      </c>
      <c r="R1224">
        <v>109</v>
      </c>
      <c r="S1224">
        <v>48</v>
      </c>
      <c r="T1224">
        <v>122</v>
      </c>
      <c r="U1224">
        <v>41</v>
      </c>
      <c r="V1224">
        <f>marketing_campaign[[#This Row],[MntGoldProds]]+marketing_campaign[[#This Row],[MntSweetProducts]]+marketing_campaign[[#This Row],[MntFishProducts]]+marketing_campaign[[#This Row],[MntMeatProducts]]+marketing_campaign[[#This Row],[MntFruits]]+marketing_campaign[[#This Row],[MntWines]]</f>
        <v>789</v>
      </c>
      <c r="W1224">
        <v>1</v>
      </c>
      <c r="X1224">
        <v>5</v>
      </c>
      <c r="Y1224">
        <v>7</v>
      </c>
      <c r="Z1224">
        <v>9</v>
      </c>
      <c r="AA1224">
        <f t="shared" si="39"/>
        <v>22</v>
      </c>
      <c r="AB1224" t="str" cm="1">
        <f t="array" ref="AB1224">_xlfn.IFS(AND(AA1224&gt;=0,AA1224&lt;=15),"low purchase",AND(AA1224&gt;=16,AA1224&lt;=30),"mid purchase",AA1224&gt;=31,"high purchase")</f>
        <v>mid purchase</v>
      </c>
      <c r="AC1224">
        <v>4</v>
      </c>
      <c r="AD1224" t="str">
        <f>IF(marketing_campaign[[#This Row],[NumWebVisitsMonth]]&gt;=5.3,"higher_webvists","lower_webvisits")</f>
        <v>lower_webvisits</v>
      </c>
      <c r="AE1224">
        <v>0</v>
      </c>
      <c r="AF1224">
        <v>0</v>
      </c>
      <c r="AG1224">
        <v>0</v>
      </c>
      <c r="AH1224">
        <v>1</v>
      </c>
      <c r="AI1224">
        <v>0</v>
      </c>
      <c r="AJ1224">
        <v>0</v>
      </c>
      <c r="AK1224">
        <v>3</v>
      </c>
      <c r="AL1224">
        <v>11</v>
      </c>
      <c r="AM1224">
        <v>0</v>
      </c>
      <c r="AN1224">
        <f>marketing_campaign[[#This Row],[AcceptedCmp2]]+marketing_campaign[[#This Row],[AcceptedCmp1]]+marketing_campaign[[#This Row],[AcceptedCmp5]]+marketing_campaign[[#This Row],[AcceptedCmp4]]+marketing_campaign[[#This Row],[AcceptedCmp3]]+marketing_campaign[[#This Row],[Response]]</f>
        <v>1</v>
      </c>
      <c r="AO1224" t="str" cm="1">
        <f t="array" ref="AO122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225" spans="1:41" x14ac:dyDescent="0.35">
      <c r="A1225">
        <v>938</v>
      </c>
      <c r="B1225">
        <v>1981</v>
      </c>
      <c r="C1225">
        <f t="shared" ca="1" si="38"/>
        <v>45</v>
      </c>
      <c r="D1225" t="str" cm="1">
        <f t="array" aca="1" ref="D122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225" t="s">
        <v>29</v>
      </c>
      <c r="F1225" t="s">
        <v>33</v>
      </c>
      <c r="G1225" cm="1">
        <f t="array" ref="G1225">_xlfn.IFS(marketing_campaign[[#This Row],[Marital_Status]]="Single",K1225+L1225+1,marketing_campaign[[#This Row],[Marital_Status]]="Together",K1225+L1225+2,marketing_campaign[[#This Row],[Marital_Status]]="Alone",K1225+L1225+1,marketing_campaign[[#This Row],[Marital_Status]]="Married",K1225+L1225+2,marketing_campaign[[#This Row],[Marital_Status]]="Divorced",K1225+L1225+1,marketing_campaign[[#This Row],[Marital_Status]]="YOLO",K1225+L1225+1,marketing_campaign[[#This Row],[Marital_Status]]="Absurd",K1225+L1225+1,marketing_campaign[[#This Row],[Marital_Status]]="Widow",K1225+L1225+1)</f>
        <v>4</v>
      </c>
      <c r="H1225" t="str" cm="1">
        <f t="array" ref="H1225">_xlfn.IFS(marketing_campaign[[#This Row],[Family_size]]=1,"Family_with_one_child",marketing_campaign[[#This Row],[Family_size]]&gt;1,"Family_with_more_children")</f>
        <v>Family_with_more_children</v>
      </c>
      <c r="I1225">
        <v>40211</v>
      </c>
      <c r="J1225" t="str">
        <f>IF(marketing_campaign[[#This Row],[Income]]&gt;=Sheet21!B1275,"high_income","low_income")</f>
        <v>high_income</v>
      </c>
      <c r="K1225">
        <v>1</v>
      </c>
      <c r="L1225">
        <v>1</v>
      </c>
      <c r="M1225" s="1">
        <v>41485</v>
      </c>
      <c r="N1225">
        <v>30</v>
      </c>
      <c r="O1225" t="str" cm="1">
        <f t="array" ref="O1225">_xlfn.IFS(AND(marketing_campaign[[#This Row],[Recency]]&gt;=0,marketing_campaign[[#This Row],[Recency]]&lt;=14),"Early Recency",AND(marketing_campaign[[#This Row],[Recency]]&gt;=15,marketing_campaign[[#This Row],[Recency]]&lt;=31),"Mid-Recency",marketing_campaign[[#This Row],[Recency]]&gt;=32,"high Recency")</f>
        <v>Mid-Recency</v>
      </c>
      <c r="P1225">
        <v>51</v>
      </c>
      <c r="Q1225">
        <v>1</v>
      </c>
      <c r="R1225">
        <v>7</v>
      </c>
      <c r="S1225">
        <v>2</v>
      </c>
      <c r="T1225">
        <v>1</v>
      </c>
      <c r="U1225">
        <v>25</v>
      </c>
      <c r="V1225">
        <f>marketing_campaign[[#This Row],[MntGoldProds]]+marketing_campaign[[#This Row],[MntSweetProducts]]+marketing_campaign[[#This Row],[MntFishProducts]]+marketing_campaign[[#This Row],[MntMeatProducts]]+marketing_campaign[[#This Row],[MntFruits]]+marketing_campaign[[#This Row],[MntWines]]</f>
        <v>87</v>
      </c>
      <c r="W1225">
        <v>2</v>
      </c>
      <c r="X1225">
        <v>2</v>
      </c>
      <c r="Y1225">
        <v>1</v>
      </c>
      <c r="Z1225">
        <v>2</v>
      </c>
      <c r="AA1225">
        <f t="shared" si="39"/>
        <v>7</v>
      </c>
      <c r="AB1225" t="str" cm="1">
        <f t="array" ref="AB1225">_xlfn.IFS(AND(AA1225&gt;=0,AA1225&lt;=15),"low purchase",AND(AA1225&gt;=16,AA1225&lt;=30),"mid purchase",AA1225&gt;=31,"high purchase")</f>
        <v>low purchase</v>
      </c>
      <c r="AC1225">
        <v>8</v>
      </c>
      <c r="AD1225" t="str">
        <f>IF(marketing_campaign[[#This Row],[NumWebVisitsMonth]]&gt;=5.3,"higher_webvists","lower_webvisits")</f>
        <v>higher_webvists</v>
      </c>
      <c r="AE1225">
        <v>1</v>
      </c>
      <c r="AF1225">
        <v>0</v>
      </c>
      <c r="AG1225">
        <v>0</v>
      </c>
      <c r="AH1225">
        <v>0</v>
      </c>
      <c r="AI1225">
        <v>0</v>
      </c>
      <c r="AJ1225">
        <v>0</v>
      </c>
      <c r="AK1225">
        <v>3</v>
      </c>
      <c r="AL1225">
        <v>11</v>
      </c>
      <c r="AM1225">
        <v>0</v>
      </c>
      <c r="AN1225">
        <f>marketing_campaign[[#This Row],[AcceptedCmp2]]+marketing_campaign[[#This Row],[AcceptedCmp1]]+marketing_campaign[[#This Row],[AcceptedCmp5]]+marketing_campaign[[#This Row],[AcceptedCmp4]]+marketing_campaign[[#This Row],[AcceptedCmp3]]+marketing_campaign[[#This Row],[Response]]</f>
        <v>1</v>
      </c>
      <c r="AO1225" t="str" cm="1">
        <f t="array" ref="AO122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226" spans="1:41" x14ac:dyDescent="0.35">
      <c r="A1226">
        <v>2740</v>
      </c>
      <c r="B1226">
        <v>1958</v>
      </c>
      <c r="C1226">
        <f t="shared" ca="1" si="38"/>
        <v>68</v>
      </c>
      <c r="D1226" t="str" cm="1">
        <f t="array" aca="1" ref="D122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26" t="s">
        <v>32</v>
      </c>
      <c r="F1226" t="s">
        <v>38</v>
      </c>
      <c r="G1226" cm="1">
        <f t="array" ref="G1226">_xlfn.IFS(marketing_campaign[[#This Row],[Marital_Status]]="Single",K1226+L1226+1,marketing_campaign[[#This Row],[Marital_Status]]="Together",K1226+L1226+2,marketing_campaign[[#This Row],[Marital_Status]]="Alone",K1226+L1226+1,marketing_campaign[[#This Row],[Marital_Status]]="Married",K1226+L1226+2,marketing_campaign[[#This Row],[Marital_Status]]="Divorced",K1226+L1226+1,marketing_campaign[[#This Row],[Marital_Status]]="YOLO",K1226+L1226+1,marketing_campaign[[#This Row],[Marital_Status]]="Absurd",K1226+L1226+1,marketing_campaign[[#This Row],[Marital_Status]]="Widow",K1226+L1226+1)</f>
        <v>3</v>
      </c>
      <c r="H1226" t="str" cm="1">
        <f t="array" ref="H1226">_xlfn.IFS(marketing_campaign[[#This Row],[Family_size]]=1,"Family_with_one_child",marketing_campaign[[#This Row],[Family_size]]&gt;1,"Family_with_more_children")</f>
        <v>Family_with_more_children</v>
      </c>
      <c r="I1226">
        <v>33438</v>
      </c>
      <c r="J1226" t="str">
        <f>IF(marketing_campaign[[#This Row],[Income]]&gt;=Sheet21!B1276,"high_income","low_income")</f>
        <v>high_income</v>
      </c>
      <c r="K1226">
        <v>1</v>
      </c>
      <c r="L1226">
        <v>1</v>
      </c>
      <c r="M1226" s="1">
        <v>41539</v>
      </c>
      <c r="N1226">
        <v>81</v>
      </c>
      <c r="O1226" t="str" cm="1">
        <f t="array" ref="O1226">_xlfn.IFS(AND(marketing_campaign[[#This Row],[Recency]]&gt;=0,marketing_campaign[[#This Row],[Recency]]&lt;=14),"Early Recency",AND(marketing_campaign[[#This Row],[Recency]]&gt;=15,marketing_campaign[[#This Row],[Recency]]&lt;=31),"Mid-Recency",marketing_campaign[[#This Row],[Recency]]&gt;=32,"high Recency")</f>
        <v>high Recency</v>
      </c>
      <c r="P1226">
        <v>62</v>
      </c>
      <c r="Q1226">
        <v>1</v>
      </c>
      <c r="R1226">
        <v>16</v>
      </c>
      <c r="S1226">
        <v>3</v>
      </c>
      <c r="T1226">
        <v>2</v>
      </c>
      <c r="U1226">
        <v>6</v>
      </c>
      <c r="V1226">
        <f>marketing_campaign[[#This Row],[MntGoldProds]]+marketing_campaign[[#This Row],[MntSweetProducts]]+marketing_campaign[[#This Row],[MntFishProducts]]+marketing_campaign[[#This Row],[MntMeatProducts]]+marketing_campaign[[#This Row],[MntFruits]]+marketing_campaign[[#This Row],[MntWines]]</f>
        <v>90</v>
      </c>
      <c r="W1226">
        <v>4</v>
      </c>
      <c r="X1226">
        <v>2</v>
      </c>
      <c r="Y1226">
        <v>1</v>
      </c>
      <c r="Z1226">
        <v>4</v>
      </c>
      <c r="AA1226">
        <f t="shared" si="39"/>
        <v>11</v>
      </c>
      <c r="AB1226" t="str" cm="1">
        <f t="array" ref="AB1226">_xlfn.IFS(AND(AA1226&gt;=0,AA1226&lt;=15),"low purchase",AND(AA1226&gt;=16,AA1226&lt;=30),"mid purchase",AA1226&gt;=31,"high purchase")</f>
        <v>low purchase</v>
      </c>
      <c r="AC1226">
        <v>5</v>
      </c>
      <c r="AD1226" t="str">
        <f>IF(marketing_campaign[[#This Row],[NumWebVisitsMonth]]&gt;=5.3,"higher_webvists","lower_webvisits")</f>
        <v>lower_webvisits</v>
      </c>
      <c r="AE1226">
        <v>0</v>
      </c>
      <c r="AF1226">
        <v>0</v>
      </c>
      <c r="AG1226">
        <v>0</v>
      </c>
      <c r="AH1226">
        <v>0</v>
      </c>
      <c r="AI1226">
        <v>0</v>
      </c>
      <c r="AJ1226">
        <v>0</v>
      </c>
      <c r="AK1226">
        <v>3</v>
      </c>
      <c r="AL1226">
        <v>11</v>
      </c>
      <c r="AM1226">
        <v>0</v>
      </c>
      <c r="AN1226">
        <f>marketing_campaign[[#This Row],[AcceptedCmp2]]+marketing_campaign[[#This Row],[AcceptedCmp1]]+marketing_campaign[[#This Row],[AcceptedCmp5]]+marketing_campaign[[#This Row],[AcceptedCmp4]]+marketing_campaign[[#This Row],[AcceptedCmp3]]+marketing_campaign[[#This Row],[Response]]</f>
        <v>0</v>
      </c>
      <c r="AO1226" t="str" cm="1">
        <f t="array" ref="AO122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27" spans="1:41" x14ac:dyDescent="0.35">
      <c r="A1227">
        <v>257</v>
      </c>
      <c r="B1227">
        <v>1959</v>
      </c>
      <c r="C1227">
        <f t="shared" ca="1" si="38"/>
        <v>67</v>
      </c>
      <c r="D1227" t="str" cm="1">
        <f t="array" aca="1" ref="D122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27" t="s">
        <v>32</v>
      </c>
      <c r="F1227" t="s">
        <v>33</v>
      </c>
      <c r="G1227" cm="1">
        <f t="array" ref="G1227">_xlfn.IFS(marketing_campaign[[#This Row],[Marital_Status]]="Single",K1227+L1227+1,marketing_campaign[[#This Row],[Marital_Status]]="Together",K1227+L1227+2,marketing_campaign[[#This Row],[Marital_Status]]="Alone",K1227+L1227+1,marketing_campaign[[#This Row],[Marital_Status]]="Married",K1227+L1227+2,marketing_campaign[[#This Row],[Marital_Status]]="Divorced",K1227+L1227+1,marketing_campaign[[#This Row],[Marital_Status]]="YOLO",K1227+L1227+1,marketing_campaign[[#This Row],[Marital_Status]]="Absurd",K1227+L1227+1,marketing_campaign[[#This Row],[Marital_Status]]="Widow",K1227+L1227+1)</f>
        <v>3</v>
      </c>
      <c r="H1227" t="str" cm="1">
        <f t="array" ref="H1227">_xlfn.IFS(marketing_campaign[[#This Row],[Family_size]]=1,"Family_with_one_child",marketing_campaign[[#This Row],[Family_size]]&gt;1,"Family_with_more_children")</f>
        <v>Family_with_more_children</v>
      </c>
      <c r="I1227">
        <v>75032</v>
      </c>
      <c r="J1227" t="str">
        <f>IF(marketing_campaign[[#This Row],[Income]]&gt;=Sheet21!B1277,"high_income","low_income")</f>
        <v>high_income</v>
      </c>
      <c r="K1227">
        <v>0</v>
      </c>
      <c r="L1227">
        <v>1</v>
      </c>
      <c r="M1227" s="1">
        <v>41392</v>
      </c>
      <c r="N1227">
        <v>74</v>
      </c>
      <c r="O1227" t="str" cm="1">
        <f t="array" ref="O1227">_xlfn.IFS(AND(marketing_campaign[[#This Row],[Recency]]&gt;=0,marketing_campaign[[#This Row],[Recency]]&lt;=14),"Early Recency",AND(marketing_campaign[[#This Row],[Recency]]&gt;=15,marketing_campaign[[#This Row],[Recency]]&lt;=31),"Mid-Recency",marketing_campaign[[#This Row],[Recency]]&gt;=32,"high Recency")</f>
        <v>high Recency</v>
      </c>
      <c r="P1227">
        <v>952</v>
      </c>
      <c r="Q1227">
        <v>12</v>
      </c>
      <c r="R1227">
        <v>180</v>
      </c>
      <c r="S1227">
        <v>47</v>
      </c>
      <c r="T1227">
        <v>12</v>
      </c>
      <c r="U1227">
        <v>12</v>
      </c>
      <c r="V1227">
        <f>marketing_campaign[[#This Row],[MntGoldProds]]+marketing_campaign[[#This Row],[MntSweetProducts]]+marketing_campaign[[#This Row],[MntFishProducts]]+marketing_campaign[[#This Row],[MntMeatProducts]]+marketing_campaign[[#This Row],[MntFruits]]+marketing_campaign[[#This Row],[MntWines]]</f>
        <v>1215</v>
      </c>
      <c r="W1227">
        <v>2</v>
      </c>
      <c r="X1227">
        <v>5</v>
      </c>
      <c r="Y1227">
        <v>4</v>
      </c>
      <c r="Z1227">
        <v>9</v>
      </c>
      <c r="AA1227">
        <f t="shared" si="39"/>
        <v>20</v>
      </c>
      <c r="AB1227" t="str" cm="1">
        <f t="array" ref="AB1227">_xlfn.IFS(AND(AA1227&gt;=0,AA1227&lt;=15),"low purchase",AND(AA1227&gt;=16,AA1227&lt;=30),"mid purchase",AA1227&gt;=31,"high purchase")</f>
        <v>mid purchase</v>
      </c>
      <c r="AC1227">
        <v>3</v>
      </c>
      <c r="AD1227" t="str">
        <f>IF(marketing_campaign[[#This Row],[NumWebVisitsMonth]]&gt;=5.3,"higher_webvists","lower_webvisits")</f>
        <v>lower_webvisits</v>
      </c>
      <c r="AE1227">
        <v>0</v>
      </c>
      <c r="AF1227">
        <v>0</v>
      </c>
      <c r="AG1227">
        <v>0</v>
      </c>
      <c r="AH1227">
        <v>0</v>
      </c>
      <c r="AI1227">
        <v>0</v>
      </c>
      <c r="AJ1227">
        <v>0</v>
      </c>
      <c r="AK1227">
        <v>3</v>
      </c>
      <c r="AL1227">
        <v>11</v>
      </c>
      <c r="AM1227">
        <v>0</v>
      </c>
      <c r="AN1227">
        <f>marketing_campaign[[#This Row],[AcceptedCmp2]]+marketing_campaign[[#This Row],[AcceptedCmp1]]+marketing_campaign[[#This Row],[AcceptedCmp5]]+marketing_campaign[[#This Row],[AcceptedCmp4]]+marketing_campaign[[#This Row],[AcceptedCmp3]]+marketing_campaign[[#This Row],[Response]]</f>
        <v>0</v>
      </c>
      <c r="AO1227" t="str" cm="1">
        <f t="array" ref="AO122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28" spans="1:41" x14ac:dyDescent="0.35">
      <c r="A1228">
        <v>4058</v>
      </c>
      <c r="B1228">
        <v>1955</v>
      </c>
      <c r="C1228">
        <f t="shared" ca="1" si="38"/>
        <v>71</v>
      </c>
      <c r="D1228" t="str" cm="1">
        <f t="array" aca="1" ref="D122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28" t="s">
        <v>32</v>
      </c>
      <c r="F1228" t="s">
        <v>30</v>
      </c>
      <c r="G1228" cm="1">
        <f t="array" ref="G1228">_xlfn.IFS(marketing_campaign[[#This Row],[Marital_Status]]="Single",K1228+L1228+1,marketing_campaign[[#This Row],[Marital_Status]]="Together",K1228+L1228+2,marketing_campaign[[#This Row],[Marital_Status]]="Alone",K1228+L1228+1,marketing_campaign[[#This Row],[Marital_Status]]="Married",K1228+L1228+2,marketing_campaign[[#This Row],[Marital_Status]]="Divorced",K1228+L1228+1,marketing_campaign[[#This Row],[Marital_Status]]="YOLO",K1228+L1228+1,marketing_campaign[[#This Row],[Marital_Status]]="Absurd",K1228+L1228+1,marketing_campaign[[#This Row],[Marital_Status]]="Widow",K1228+L1228+1)</f>
        <v>1</v>
      </c>
      <c r="H1228" t="str" cm="1">
        <f t="array" ref="H1228">_xlfn.IFS(marketing_campaign[[#This Row],[Family_size]]=1,"Family_with_one_child",marketing_campaign[[#This Row],[Family_size]]&gt;1,"Family_with_more_children")</f>
        <v>Family_with_one_child</v>
      </c>
      <c r="I1228">
        <v>61284</v>
      </c>
      <c r="J1228" t="str">
        <f>IF(marketing_campaign[[#This Row],[Income]]&gt;=Sheet21!B1278,"high_income","low_income")</f>
        <v>high_income</v>
      </c>
      <c r="K1228">
        <v>0</v>
      </c>
      <c r="L1228">
        <v>0</v>
      </c>
      <c r="M1228" s="1">
        <v>41559</v>
      </c>
      <c r="N1228">
        <v>76</v>
      </c>
      <c r="O1228" t="str" cm="1">
        <f t="array" ref="O1228">_xlfn.IFS(AND(marketing_campaign[[#This Row],[Recency]]&gt;=0,marketing_campaign[[#This Row],[Recency]]&lt;=14),"Early Recency",AND(marketing_campaign[[#This Row],[Recency]]&gt;=15,marketing_campaign[[#This Row],[Recency]]&lt;=31),"Mid-Recency",marketing_campaign[[#This Row],[Recency]]&gt;=32,"high Recency")</f>
        <v>high Recency</v>
      </c>
      <c r="P1228">
        <v>618</v>
      </c>
      <c r="Q1228">
        <v>15</v>
      </c>
      <c r="R1228">
        <v>106</v>
      </c>
      <c r="S1228">
        <v>20</v>
      </c>
      <c r="T1228">
        <v>7</v>
      </c>
      <c r="U1228">
        <v>45</v>
      </c>
      <c r="V1228">
        <f>marketing_campaign[[#This Row],[MntGoldProds]]+marketing_campaign[[#This Row],[MntSweetProducts]]+marketing_campaign[[#This Row],[MntFishProducts]]+marketing_campaign[[#This Row],[MntMeatProducts]]+marketing_campaign[[#This Row],[MntFruits]]+marketing_campaign[[#This Row],[MntWines]]</f>
        <v>811</v>
      </c>
      <c r="W1228">
        <v>1</v>
      </c>
      <c r="X1228">
        <v>11</v>
      </c>
      <c r="Y1228">
        <v>2</v>
      </c>
      <c r="Z1228">
        <v>8</v>
      </c>
      <c r="AA1228">
        <f t="shared" si="39"/>
        <v>22</v>
      </c>
      <c r="AB1228" t="str" cm="1">
        <f t="array" ref="AB1228">_xlfn.IFS(AND(AA1228&gt;=0,AA1228&lt;=15),"low purchase",AND(AA1228&gt;=16,AA1228&lt;=30),"mid purchase",AA1228&gt;=31,"high purchase")</f>
        <v>mid purchase</v>
      </c>
      <c r="AC1228">
        <v>6</v>
      </c>
      <c r="AD1228" t="str">
        <f>IF(marketing_campaign[[#This Row],[NumWebVisitsMonth]]&gt;=5.3,"higher_webvists","lower_webvisits")</f>
        <v>higher_webvists</v>
      </c>
      <c r="AE1228">
        <v>0</v>
      </c>
      <c r="AF1228">
        <v>1</v>
      </c>
      <c r="AG1228">
        <v>0</v>
      </c>
      <c r="AH1228">
        <v>0</v>
      </c>
      <c r="AI1228">
        <v>0</v>
      </c>
      <c r="AJ1228">
        <v>0</v>
      </c>
      <c r="AK1228">
        <v>3</v>
      </c>
      <c r="AL1228">
        <v>11</v>
      </c>
      <c r="AM1228">
        <v>0</v>
      </c>
      <c r="AN1228">
        <f>marketing_campaign[[#This Row],[AcceptedCmp2]]+marketing_campaign[[#This Row],[AcceptedCmp1]]+marketing_campaign[[#This Row],[AcceptedCmp5]]+marketing_campaign[[#This Row],[AcceptedCmp4]]+marketing_campaign[[#This Row],[AcceptedCmp3]]+marketing_campaign[[#This Row],[Response]]</f>
        <v>1</v>
      </c>
      <c r="AO1228" t="str" cm="1">
        <f t="array" ref="AO122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229" spans="1:41" x14ac:dyDescent="0.35">
      <c r="A1229">
        <v>7736</v>
      </c>
      <c r="B1229">
        <v>1986</v>
      </c>
      <c r="C1229">
        <f t="shared" ca="1" si="38"/>
        <v>40</v>
      </c>
      <c r="D1229" t="str" cm="1">
        <f t="array" aca="1" ref="D122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229" t="s">
        <v>29</v>
      </c>
      <c r="F1229" t="s">
        <v>33</v>
      </c>
      <c r="G1229" cm="1">
        <f t="array" ref="G1229">_xlfn.IFS(marketing_campaign[[#This Row],[Marital_Status]]="Single",K1229+L1229+1,marketing_campaign[[#This Row],[Marital_Status]]="Together",K1229+L1229+2,marketing_campaign[[#This Row],[Marital_Status]]="Alone",K1229+L1229+1,marketing_campaign[[#This Row],[Marital_Status]]="Married",K1229+L1229+2,marketing_campaign[[#This Row],[Marital_Status]]="Divorced",K1229+L1229+1,marketing_campaign[[#This Row],[Marital_Status]]="YOLO",K1229+L1229+1,marketing_campaign[[#This Row],[Marital_Status]]="Absurd",K1229+L1229+1,marketing_campaign[[#This Row],[Marital_Status]]="Widow",K1229+L1229+1)</f>
        <v>3</v>
      </c>
      <c r="H1229" t="str" cm="1">
        <f t="array" ref="H1229">_xlfn.IFS(marketing_campaign[[#This Row],[Family_size]]=1,"Family_with_one_child",marketing_campaign[[#This Row],[Family_size]]&gt;1,"Family_with_more_children")</f>
        <v>Family_with_more_children</v>
      </c>
      <c r="I1229">
        <v>22518</v>
      </c>
      <c r="J1229" t="str">
        <f>IF(marketing_campaign[[#This Row],[Income]]&gt;=Sheet21!B1279,"high_income","low_income")</f>
        <v>high_income</v>
      </c>
      <c r="K1229">
        <v>1</v>
      </c>
      <c r="L1229">
        <v>0</v>
      </c>
      <c r="M1229" s="1">
        <v>41204</v>
      </c>
      <c r="N1229">
        <v>36</v>
      </c>
      <c r="O1229" t="str" cm="1">
        <f t="array" ref="O1229">_xlfn.IFS(AND(marketing_campaign[[#This Row],[Recency]]&gt;=0,marketing_campaign[[#This Row],[Recency]]&lt;=14),"Early Recency",AND(marketing_campaign[[#This Row],[Recency]]&gt;=15,marketing_campaign[[#This Row],[Recency]]&lt;=31),"Mid-Recency",marketing_campaign[[#This Row],[Recency]]&gt;=32,"high Recency")</f>
        <v>high Recency</v>
      </c>
      <c r="P1229">
        <v>11</v>
      </c>
      <c r="Q1229">
        <v>7</v>
      </c>
      <c r="R1229">
        <v>12</v>
      </c>
      <c r="S1229">
        <v>2</v>
      </c>
      <c r="T1229">
        <v>2</v>
      </c>
      <c r="U1229">
        <v>27</v>
      </c>
      <c r="V1229">
        <f>marketing_campaign[[#This Row],[MntGoldProds]]+marketing_campaign[[#This Row],[MntSweetProducts]]+marketing_campaign[[#This Row],[MntFishProducts]]+marketing_campaign[[#This Row],[MntMeatProducts]]+marketing_campaign[[#This Row],[MntFruits]]+marketing_campaign[[#This Row],[MntWines]]</f>
        <v>61</v>
      </c>
      <c r="W1229">
        <v>2</v>
      </c>
      <c r="X1229">
        <v>2</v>
      </c>
      <c r="Y1229">
        <v>1</v>
      </c>
      <c r="Z1229">
        <v>2</v>
      </c>
      <c r="AA1229">
        <f t="shared" si="39"/>
        <v>7</v>
      </c>
      <c r="AB1229" t="str" cm="1">
        <f t="array" ref="AB1229">_xlfn.IFS(AND(AA1229&gt;=0,AA1229&lt;=15),"low purchase",AND(AA1229&gt;=16,AA1229&lt;=30),"mid purchase",AA1229&gt;=31,"high purchase")</f>
        <v>low purchase</v>
      </c>
      <c r="AC1229">
        <v>5</v>
      </c>
      <c r="AD1229" t="str">
        <f>IF(marketing_campaign[[#This Row],[NumWebVisitsMonth]]&gt;=5.3,"higher_webvists","lower_webvisits")</f>
        <v>lower_webvisits</v>
      </c>
      <c r="AE1229">
        <v>1</v>
      </c>
      <c r="AF1229">
        <v>0</v>
      </c>
      <c r="AG1229">
        <v>0</v>
      </c>
      <c r="AH1229">
        <v>0</v>
      </c>
      <c r="AI1229">
        <v>0</v>
      </c>
      <c r="AJ1229">
        <v>0</v>
      </c>
      <c r="AK1229">
        <v>3</v>
      </c>
      <c r="AL1229">
        <v>11</v>
      </c>
      <c r="AM1229">
        <v>1</v>
      </c>
      <c r="AN1229">
        <f>marketing_campaign[[#This Row],[AcceptedCmp2]]+marketing_campaign[[#This Row],[AcceptedCmp1]]+marketing_campaign[[#This Row],[AcceptedCmp5]]+marketing_campaign[[#This Row],[AcceptedCmp4]]+marketing_campaign[[#This Row],[AcceptedCmp3]]+marketing_campaign[[#This Row],[Response]]</f>
        <v>2</v>
      </c>
      <c r="AO1229" t="str" cm="1">
        <f t="array" ref="AO122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230" spans="1:41" x14ac:dyDescent="0.35">
      <c r="A1230">
        <v>8210</v>
      </c>
      <c r="B1230">
        <v>1975</v>
      </c>
      <c r="C1230">
        <f t="shared" ca="1" si="38"/>
        <v>51</v>
      </c>
      <c r="D1230" t="str" cm="1">
        <f t="array" aca="1" ref="D123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30" t="s">
        <v>34</v>
      </c>
      <c r="F1230" t="s">
        <v>33</v>
      </c>
      <c r="G1230" cm="1">
        <f t="array" ref="G1230">_xlfn.IFS(marketing_campaign[[#This Row],[Marital_Status]]="Single",K1230+L1230+1,marketing_campaign[[#This Row],[Marital_Status]]="Together",K1230+L1230+2,marketing_campaign[[#This Row],[Marital_Status]]="Alone",K1230+L1230+1,marketing_campaign[[#This Row],[Marital_Status]]="Married",K1230+L1230+2,marketing_campaign[[#This Row],[Marital_Status]]="Divorced",K1230+L1230+1,marketing_campaign[[#This Row],[Marital_Status]]="YOLO",K1230+L1230+1,marketing_campaign[[#This Row],[Marital_Status]]="Absurd",K1230+L1230+1,marketing_campaign[[#This Row],[Marital_Status]]="Widow",K1230+L1230+1)</f>
        <v>3</v>
      </c>
      <c r="H1230" t="str" cm="1">
        <f t="array" ref="H1230">_xlfn.IFS(marketing_campaign[[#This Row],[Family_size]]=1,"Family_with_one_child",marketing_campaign[[#This Row],[Family_size]]&gt;1,"Family_with_more_children")</f>
        <v>Family_with_more_children</v>
      </c>
      <c r="I1230">
        <v>54730</v>
      </c>
      <c r="J1230" t="str">
        <f>IF(marketing_campaign[[#This Row],[Income]]&gt;=Sheet21!B1280,"high_income","low_income")</f>
        <v>high_income</v>
      </c>
      <c r="K1230">
        <v>0</v>
      </c>
      <c r="L1230">
        <v>1</v>
      </c>
      <c r="M1230" s="1">
        <v>41501</v>
      </c>
      <c r="N1230">
        <v>64</v>
      </c>
      <c r="O1230" t="str" cm="1">
        <f t="array" ref="O1230">_xlfn.IFS(AND(marketing_campaign[[#This Row],[Recency]]&gt;=0,marketing_campaign[[#This Row],[Recency]]&lt;=14),"Early Recency",AND(marketing_campaign[[#This Row],[Recency]]&gt;=15,marketing_campaign[[#This Row],[Recency]]&lt;=31),"Mid-Recency",marketing_campaign[[#This Row],[Recency]]&gt;=32,"high Recency")</f>
        <v>high Recency</v>
      </c>
      <c r="P1230">
        <v>318</v>
      </c>
      <c r="Q1230">
        <v>3</v>
      </c>
      <c r="R1230">
        <v>17</v>
      </c>
      <c r="S1230">
        <v>4</v>
      </c>
      <c r="T1230">
        <v>7</v>
      </c>
      <c r="U1230">
        <v>56</v>
      </c>
      <c r="V1230">
        <f>marketing_campaign[[#This Row],[MntGoldProds]]+marketing_campaign[[#This Row],[MntSweetProducts]]+marketing_campaign[[#This Row],[MntFishProducts]]+marketing_campaign[[#This Row],[MntMeatProducts]]+marketing_campaign[[#This Row],[MntFruits]]+marketing_campaign[[#This Row],[MntWines]]</f>
        <v>405</v>
      </c>
      <c r="W1230">
        <v>5</v>
      </c>
      <c r="X1230">
        <v>4</v>
      </c>
      <c r="Y1230">
        <v>1</v>
      </c>
      <c r="Z1230">
        <v>8</v>
      </c>
      <c r="AA1230">
        <f t="shared" si="39"/>
        <v>18</v>
      </c>
      <c r="AB1230" t="str" cm="1">
        <f t="array" ref="AB1230">_xlfn.IFS(AND(AA1230&gt;=0,AA1230&lt;=15),"low purchase",AND(AA1230&gt;=16,AA1230&lt;=30),"mid purchase",AA1230&gt;=31,"high purchase")</f>
        <v>mid purchase</v>
      </c>
      <c r="AC1230">
        <v>4</v>
      </c>
      <c r="AD1230" t="str">
        <f>IF(marketing_campaign[[#This Row],[NumWebVisitsMonth]]&gt;=5.3,"higher_webvists","lower_webvisits")</f>
        <v>lower_webvisits</v>
      </c>
      <c r="AE1230">
        <v>0</v>
      </c>
      <c r="AF1230">
        <v>0</v>
      </c>
      <c r="AG1230">
        <v>0</v>
      </c>
      <c r="AH1230">
        <v>0</v>
      </c>
      <c r="AI1230">
        <v>0</v>
      </c>
      <c r="AJ1230">
        <v>0</v>
      </c>
      <c r="AK1230">
        <v>3</v>
      </c>
      <c r="AL1230">
        <v>11</v>
      </c>
      <c r="AM1230">
        <v>0</v>
      </c>
      <c r="AN1230">
        <f>marketing_campaign[[#This Row],[AcceptedCmp2]]+marketing_campaign[[#This Row],[AcceptedCmp1]]+marketing_campaign[[#This Row],[AcceptedCmp5]]+marketing_campaign[[#This Row],[AcceptedCmp4]]+marketing_campaign[[#This Row],[AcceptedCmp3]]+marketing_campaign[[#This Row],[Response]]</f>
        <v>0</v>
      </c>
      <c r="AO1230" t="str" cm="1">
        <f t="array" ref="AO123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31" spans="1:41" x14ac:dyDescent="0.35">
      <c r="A1231">
        <v>833</v>
      </c>
      <c r="B1231">
        <v>1955</v>
      </c>
      <c r="C1231">
        <f t="shared" ca="1" si="38"/>
        <v>71</v>
      </c>
      <c r="D1231" t="str" cm="1">
        <f t="array" aca="1" ref="D123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31" t="s">
        <v>34</v>
      </c>
      <c r="F1231" t="s">
        <v>33</v>
      </c>
      <c r="G1231" cm="1">
        <f t="array" ref="G1231">_xlfn.IFS(marketing_campaign[[#This Row],[Marital_Status]]="Single",K1231+L1231+1,marketing_campaign[[#This Row],[Marital_Status]]="Together",K1231+L1231+2,marketing_campaign[[#This Row],[Marital_Status]]="Alone",K1231+L1231+1,marketing_campaign[[#This Row],[Marital_Status]]="Married",K1231+L1231+2,marketing_campaign[[#This Row],[Marital_Status]]="Divorced",K1231+L1231+1,marketing_campaign[[#This Row],[Marital_Status]]="YOLO",K1231+L1231+1,marketing_campaign[[#This Row],[Marital_Status]]="Absurd",K1231+L1231+1,marketing_campaign[[#This Row],[Marital_Status]]="Widow",K1231+L1231+1)</f>
        <v>4</v>
      </c>
      <c r="H1231" t="str" cm="1">
        <f t="array" ref="H1231">_xlfn.IFS(marketing_campaign[[#This Row],[Family_size]]=1,"Family_with_one_child",marketing_campaign[[#This Row],[Family_size]]&gt;1,"Family_with_more_children")</f>
        <v>Family_with_more_children</v>
      </c>
      <c r="I1231">
        <v>38452</v>
      </c>
      <c r="J1231" t="str">
        <f>IF(marketing_campaign[[#This Row],[Income]]&gt;=Sheet21!B1281,"high_income","low_income")</f>
        <v>high_income</v>
      </c>
      <c r="K1231">
        <v>1</v>
      </c>
      <c r="L1231">
        <v>1</v>
      </c>
      <c r="M1231" s="1">
        <v>41728</v>
      </c>
      <c r="N1231">
        <v>62</v>
      </c>
      <c r="O1231" t="str" cm="1">
        <f t="array" ref="O1231">_xlfn.IFS(AND(marketing_campaign[[#This Row],[Recency]]&gt;=0,marketing_campaign[[#This Row],[Recency]]&lt;=14),"Early Recency",AND(marketing_campaign[[#This Row],[Recency]]&gt;=15,marketing_campaign[[#This Row],[Recency]]&lt;=31),"Mid-Recency",marketing_campaign[[#This Row],[Recency]]&gt;=32,"high Recency")</f>
        <v>high Recency</v>
      </c>
      <c r="P1231">
        <v>56</v>
      </c>
      <c r="Q1231">
        <v>0</v>
      </c>
      <c r="R1231">
        <v>14</v>
      </c>
      <c r="S1231">
        <v>0</v>
      </c>
      <c r="T1231">
        <v>0</v>
      </c>
      <c r="U1231">
        <v>2</v>
      </c>
      <c r="V1231">
        <f>marketing_campaign[[#This Row],[MntGoldProds]]+marketing_campaign[[#This Row],[MntSweetProducts]]+marketing_campaign[[#This Row],[MntFishProducts]]+marketing_campaign[[#This Row],[MntMeatProducts]]+marketing_campaign[[#This Row],[MntFruits]]+marketing_campaign[[#This Row],[MntWines]]</f>
        <v>72</v>
      </c>
      <c r="W1231">
        <v>3</v>
      </c>
      <c r="X1231">
        <v>3</v>
      </c>
      <c r="Y1231">
        <v>0</v>
      </c>
      <c r="Z1231">
        <v>3</v>
      </c>
      <c r="AA1231">
        <f t="shared" si="39"/>
        <v>9</v>
      </c>
      <c r="AB1231" t="str" cm="1">
        <f t="array" ref="AB1231">_xlfn.IFS(AND(AA1231&gt;=0,AA1231&lt;=15),"low purchase",AND(AA1231&gt;=16,AA1231&lt;=30),"mid purchase",AA1231&gt;=31,"high purchase")</f>
        <v>low purchase</v>
      </c>
      <c r="AC1231">
        <v>7</v>
      </c>
      <c r="AD1231" t="str">
        <f>IF(marketing_campaign[[#This Row],[NumWebVisitsMonth]]&gt;=5.3,"higher_webvists","lower_webvisits")</f>
        <v>higher_webvists</v>
      </c>
      <c r="AE1231">
        <v>0</v>
      </c>
      <c r="AF1231">
        <v>0</v>
      </c>
      <c r="AG1231">
        <v>0</v>
      </c>
      <c r="AH1231">
        <v>0</v>
      </c>
      <c r="AI1231">
        <v>0</v>
      </c>
      <c r="AJ1231">
        <v>0</v>
      </c>
      <c r="AK1231">
        <v>3</v>
      </c>
      <c r="AL1231">
        <v>11</v>
      </c>
      <c r="AM1231">
        <v>0</v>
      </c>
      <c r="AN1231">
        <f>marketing_campaign[[#This Row],[AcceptedCmp2]]+marketing_campaign[[#This Row],[AcceptedCmp1]]+marketing_campaign[[#This Row],[AcceptedCmp5]]+marketing_campaign[[#This Row],[AcceptedCmp4]]+marketing_campaign[[#This Row],[AcceptedCmp3]]+marketing_campaign[[#This Row],[Response]]</f>
        <v>0</v>
      </c>
      <c r="AO1231" t="str" cm="1">
        <f t="array" ref="AO123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32" spans="1:41" x14ac:dyDescent="0.35">
      <c r="A1232">
        <v>6230</v>
      </c>
      <c r="B1232">
        <v>1971</v>
      </c>
      <c r="C1232">
        <f t="shared" ca="1" si="38"/>
        <v>55</v>
      </c>
      <c r="D1232" t="str" cm="1">
        <f t="array" aca="1" ref="D123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32" t="s">
        <v>29</v>
      </c>
      <c r="F1232" t="s">
        <v>35</v>
      </c>
      <c r="G1232" cm="1">
        <f t="array" ref="G1232">_xlfn.IFS(marketing_campaign[[#This Row],[Marital_Status]]="Single",K1232+L1232+1,marketing_campaign[[#This Row],[Marital_Status]]="Together",K1232+L1232+2,marketing_campaign[[#This Row],[Marital_Status]]="Alone",K1232+L1232+1,marketing_campaign[[#This Row],[Marital_Status]]="Married",K1232+L1232+2,marketing_campaign[[#This Row],[Marital_Status]]="Divorced",K1232+L1232+1,marketing_campaign[[#This Row],[Marital_Status]]="YOLO",K1232+L1232+1,marketing_campaign[[#This Row],[Marital_Status]]="Absurd",K1232+L1232+1,marketing_campaign[[#This Row],[Marital_Status]]="Widow",K1232+L1232+1)</f>
        <v>3</v>
      </c>
      <c r="H1232" t="str" cm="1">
        <f t="array" ref="H1232">_xlfn.IFS(marketing_campaign[[#This Row],[Family_size]]=1,"Family_with_one_child",marketing_campaign[[#This Row],[Family_size]]&gt;1,"Family_with_more_children")</f>
        <v>Family_with_more_children</v>
      </c>
      <c r="I1232">
        <v>44421</v>
      </c>
      <c r="J1232" t="str">
        <f>IF(marketing_campaign[[#This Row],[Income]]&gt;=Sheet21!B1282,"high_income","low_income")</f>
        <v>high_income</v>
      </c>
      <c r="K1232">
        <v>1</v>
      </c>
      <c r="L1232">
        <v>1</v>
      </c>
      <c r="M1232" s="1">
        <v>41320</v>
      </c>
      <c r="N1232">
        <v>53</v>
      </c>
      <c r="O1232" t="str" cm="1">
        <f t="array" ref="O1232">_xlfn.IFS(AND(marketing_campaign[[#This Row],[Recency]]&gt;=0,marketing_campaign[[#This Row],[Recency]]&lt;=14),"Early Recency",AND(marketing_campaign[[#This Row],[Recency]]&gt;=15,marketing_campaign[[#This Row],[Recency]]&lt;=31),"Mid-Recency",marketing_campaign[[#This Row],[Recency]]&gt;=32,"high Recency")</f>
        <v>high Recency</v>
      </c>
      <c r="P1232">
        <v>110</v>
      </c>
      <c r="Q1232">
        <v>5</v>
      </c>
      <c r="R1232">
        <v>59</v>
      </c>
      <c r="S1232">
        <v>7</v>
      </c>
      <c r="T1232">
        <v>1</v>
      </c>
      <c r="U1232">
        <v>7</v>
      </c>
      <c r="V1232">
        <f>marketing_campaign[[#This Row],[MntGoldProds]]+marketing_campaign[[#This Row],[MntSweetProducts]]+marketing_campaign[[#This Row],[MntFishProducts]]+marketing_campaign[[#This Row],[MntMeatProducts]]+marketing_campaign[[#This Row],[MntFruits]]+marketing_campaign[[#This Row],[MntWines]]</f>
        <v>189</v>
      </c>
      <c r="W1232">
        <v>5</v>
      </c>
      <c r="X1232">
        <v>5</v>
      </c>
      <c r="Y1232">
        <v>0</v>
      </c>
      <c r="Z1232">
        <v>4</v>
      </c>
      <c r="AA1232">
        <f t="shared" si="39"/>
        <v>14</v>
      </c>
      <c r="AB1232" t="str" cm="1">
        <f t="array" ref="AB1232">_xlfn.IFS(AND(AA1232&gt;=0,AA1232&lt;=15),"low purchase",AND(AA1232&gt;=16,AA1232&lt;=30),"mid purchase",AA1232&gt;=31,"high purchase")</f>
        <v>low purchase</v>
      </c>
      <c r="AC1232">
        <v>8</v>
      </c>
      <c r="AD1232" t="str">
        <f>IF(marketing_campaign[[#This Row],[NumWebVisitsMonth]]&gt;=5.3,"higher_webvists","lower_webvisits")</f>
        <v>higher_webvists</v>
      </c>
      <c r="AE1232">
        <v>0</v>
      </c>
      <c r="AF1232">
        <v>0</v>
      </c>
      <c r="AG1232">
        <v>0</v>
      </c>
      <c r="AH1232">
        <v>0</v>
      </c>
      <c r="AI1232">
        <v>0</v>
      </c>
      <c r="AJ1232">
        <v>0</v>
      </c>
      <c r="AK1232">
        <v>3</v>
      </c>
      <c r="AL1232">
        <v>11</v>
      </c>
      <c r="AM1232">
        <v>0</v>
      </c>
      <c r="AN1232">
        <f>marketing_campaign[[#This Row],[AcceptedCmp2]]+marketing_campaign[[#This Row],[AcceptedCmp1]]+marketing_campaign[[#This Row],[AcceptedCmp5]]+marketing_campaign[[#This Row],[AcceptedCmp4]]+marketing_campaign[[#This Row],[AcceptedCmp3]]+marketing_campaign[[#This Row],[Response]]</f>
        <v>0</v>
      </c>
      <c r="AO1232" t="str" cm="1">
        <f t="array" ref="AO123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33" spans="1:41" x14ac:dyDescent="0.35">
      <c r="A1233">
        <v>7325</v>
      </c>
      <c r="B1233">
        <v>1986</v>
      </c>
      <c r="C1233">
        <f t="shared" ca="1" si="38"/>
        <v>40</v>
      </c>
      <c r="D1233" t="str" cm="1">
        <f t="array" aca="1" ref="D123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233" t="s">
        <v>32</v>
      </c>
      <c r="F1233" t="s">
        <v>31</v>
      </c>
      <c r="G1233" cm="1">
        <f t="array" ref="G1233">_xlfn.IFS(marketing_campaign[[#This Row],[Marital_Status]]="Single",K1233+L1233+1,marketing_campaign[[#This Row],[Marital_Status]]="Together",K1233+L1233+2,marketing_campaign[[#This Row],[Marital_Status]]="Alone",K1233+L1233+1,marketing_campaign[[#This Row],[Marital_Status]]="Married",K1233+L1233+2,marketing_campaign[[#This Row],[Marital_Status]]="Divorced",K1233+L1233+1,marketing_campaign[[#This Row],[Marital_Status]]="YOLO",K1233+L1233+1,marketing_campaign[[#This Row],[Marital_Status]]="Absurd",K1233+L1233+1,marketing_campaign[[#This Row],[Marital_Status]]="Widow",K1233+L1233+1)</f>
        <v>3</v>
      </c>
      <c r="H1233" t="str" cm="1">
        <f t="array" ref="H1233">_xlfn.IFS(marketing_campaign[[#This Row],[Family_size]]=1,"Family_with_one_child",marketing_campaign[[#This Row],[Family_size]]&gt;1,"Family_with_more_children")</f>
        <v>Family_with_more_children</v>
      </c>
      <c r="I1233">
        <v>38197</v>
      </c>
      <c r="J1233" t="str">
        <f>IF(marketing_campaign[[#This Row],[Income]]&gt;=Sheet21!B1283,"high_income","low_income")</f>
        <v>high_income</v>
      </c>
      <c r="K1233">
        <v>1</v>
      </c>
      <c r="L1233">
        <v>0</v>
      </c>
      <c r="M1233" s="1">
        <v>41454</v>
      </c>
      <c r="N1233">
        <v>86</v>
      </c>
      <c r="O1233" t="str" cm="1">
        <f t="array" ref="O1233">_xlfn.IFS(AND(marketing_campaign[[#This Row],[Recency]]&gt;=0,marketing_campaign[[#This Row],[Recency]]&lt;=14),"Early Recency",AND(marketing_campaign[[#This Row],[Recency]]&gt;=15,marketing_campaign[[#This Row],[Recency]]&lt;=31),"Mid-Recency",marketing_campaign[[#This Row],[Recency]]&gt;=32,"high Recency")</f>
        <v>high Recency</v>
      </c>
      <c r="P1233">
        <v>23</v>
      </c>
      <c r="Q1233">
        <v>0</v>
      </c>
      <c r="R1233">
        <v>11</v>
      </c>
      <c r="S1233">
        <v>2</v>
      </c>
      <c r="T1233">
        <v>1</v>
      </c>
      <c r="U1233">
        <v>3</v>
      </c>
      <c r="V1233">
        <f>marketing_campaign[[#This Row],[MntGoldProds]]+marketing_campaign[[#This Row],[MntSweetProducts]]+marketing_campaign[[#This Row],[MntFishProducts]]+marketing_campaign[[#This Row],[MntMeatProducts]]+marketing_campaign[[#This Row],[MntFruits]]+marketing_campaign[[#This Row],[MntWines]]</f>
        <v>40</v>
      </c>
      <c r="W1233">
        <v>1</v>
      </c>
      <c r="X1233">
        <v>1</v>
      </c>
      <c r="Y1233">
        <v>0</v>
      </c>
      <c r="Z1233">
        <v>3</v>
      </c>
      <c r="AA1233">
        <f t="shared" si="39"/>
        <v>5</v>
      </c>
      <c r="AB1233" t="str" cm="1">
        <f t="array" ref="AB1233">_xlfn.IFS(AND(AA1233&gt;=0,AA1233&lt;=15),"low purchase",AND(AA1233&gt;=16,AA1233&lt;=30),"mid purchase",AA1233&gt;=31,"high purchase")</f>
        <v>low purchase</v>
      </c>
      <c r="AC1233">
        <v>5</v>
      </c>
      <c r="AD1233" t="str">
        <f>IF(marketing_campaign[[#This Row],[NumWebVisitsMonth]]&gt;=5.3,"higher_webvists","lower_webvisits")</f>
        <v>lower_webvisits</v>
      </c>
      <c r="AE1233">
        <v>0</v>
      </c>
      <c r="AF1233">
        <v>0</v>
      </c>
      <c r="AG1233">
        <v>0</v>
      </c>
      <c r="AH1233">
        <v>0</v>
      </c>
      <c r="AI1233">
        <v>0</v>
      </c>
      <c r="AJ1233">
        <v>0</v>
      </c>
      <c r="AK1233">
        <v>3</v>
      </c>
      <c r="AL1233">
        <v>11</v>
      </c>
      <c r="AM1233">
        <v>0</v>
      </c>
      <c r="AN1233">
        <f>marketing_campaign[[#This Row],[AcceptedCmp2]]+marketing_campaign[[#This Row],[AcceptedCmp1]]+marketing_campaign[[#This Row],[AcceptedCmp5]]+marketing_campaign[[#This Row],[AcceptedCmp4]]+marketing_campaign[[#This Row],[AcceptedCmp3]]+marketing_campaign[[#This Row],[Response]]</f>
        <v>0</v>
      </c>
      <c r="AO1233" t="str" cm="1">
        <f t="array" ref="AO123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34" spans="1:41" x14ac:dyDescent="0.35">
      <c r="A1234">
        <v>1307</v>
      </c>
      <c r="B1234">
        <v>1978</v>
      </c>
      <c r="C1234">
        <f t="shared" ca="1" si="38"/>
        <v>48</v>
      </c>
      <c r="D1234" t="str" cm="1">
        <f t="array" aca="1" ref="D123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34" t="s">
        <v>29</v>
      </c>
      <c r="F1234" t="s">
        <v>35</v>
      </c>
      <c r="G1234" cm="1">
        <f t="array" ref="G1234">_xlfn.IFS(marketing_campaign[[#This Row],[Marital_Status]]="Single",K1234+L1234+1,marketing_campaign[[#This Row],[Marital_Status]]="Together",K1234+L1234+2,marketing_campaign[[#This Row],[Marital_Status]]="Alone",K1234+L1234+1,marketing_campaign[[#This Row],[Marital_Status]]="Married",K1234+L1234+2,marketing_campaign[[#This Row],[Marital_Status]]="Divorced",K1234+L1234+1,marketing_campaign[[#This Row],[Marital_Status]]="YOLO",K1234+L1234+1,marketing_campaign[[#This Row],[Marital_Status]]="Absurd",K1234+L1234+1,marketing_campaign[[#This Row],[Marital_Status]]="Widow",K1234+L1234+1)</f>
        <v>2</v>
      </c>
      <c r="H1234" t="str" cm="1">
        <f t="array" ref="H1234">_xlfn.IFS(marketing_campaign[[#This Row],[Family_size]]=1,"Family_with_one_child",marketing_campaign[[#This Row],[Family_size]]&gt;1,"Family_with_more_children")</f>
        <v>Family_with_more_children</v>
      </c>
      <c r="I1234">
        <v>41986</v>
      </c>
      <c r="J1234" t="str">
        <f>IF(marketing_campaign[[#This Row],[Income]]&gt;=Sheet21!B1284,"high_income","low_income")</f>
        <v>high_income</v>
      </c>
      <c r="K1234">
        <v>0</v>
      </c>
      <c r="L1234">
        <v>1</v>
      </c>
      <c r="M1234" s="1">
        <v>41679</v>
      </c>
      <c r="N1234">
        <v>15</v>
      </c>
      <c r="O1234" t="str" cm="1">
        <f t="array" ref="O1234">_xlfn.IFS(AND(marketing_campaign[[#This Row],[Recency]]&gt;=0,marketing_campaign[[#This Row],[Recency]]&lt;=14),"Early Recency",AND(marketing_campaign[[#This Row],[Recency]]&gt;=15,marketing_campaign[[#This Row],[Recency]]&lt;=31),"Mid-Recency",marketing_campaign[[#This Row],[Recency]]&gt;=32,"high Recency")</f>
        <v>Mid-Recency</v>
      </c>
      <c r="P1234">
        <v>27</v>
      </c>
      <c r="Q1234">
        <v>5</v>
      </c>
      <c r="R1234">
        <v>8</v>
      </c>
      <c r="S1234">
        <v>8</v>
      </c>
      <c r="T1234">
        <v>3</v>
      </c>
      <c r="U1234">
        <v>12</v>
      </c>
      <c r="V1234">
        <f>marketing_campaign[[#This Row],[MntGoldProds]]+marketing_campaign[[#This Row],[MntSweetProducts]]+marketing_campaign[[#This Row],[MntFishProducts]]+marketing_campaign[[#This Row],[MntMeatProducts]]+marketing_campaign[[#This Row],[MntFruits]]+marketing_campaign[[#This Row],[MntWines]]</f>
        <v>63</v>
      </c>
      <c r="W1234">
        <v>3</v>
      </c>
      <c r="X1234">
        <v>3</v>
      </c>
      <c r="Y1234">
        <v>0</v>
      </c>
      <c r="Z1234">
        <v>4</v>
      </c>
      <c r="AA1234">
        <f t="shared" si="39"/>
        <v>10</v>
      </c>
      <c r="AB1234" t="str" cm="1">
        <f t="array" ref="AB1234">_xlfn.IFS(AND(AA1234&gt;=0,AA1234&lt;=15),"low purchase",AND(AA1234&gt;=16,AA1234&lt;=30),"mid purchase",AA1234&gt;=31,"high purchase")</f>
        <v>low purchase</v>
      </c>
      <c r="AC1234">
        <v>4</v>
      </c>
      <c r="AD1234" t="str">
        <f>IF(marketing_campaign[[#This Row],[NumWebVisitsMonth]]&gt;=5.3,"higher_webvists","lower_webvisits")</f>
        <v>lower_webvisits</v>
      </c>
      <c r="AE1234">
        <v>0</v>
      </c>
      <c r="AF1234">
        <v>0</v>
      </c>
      <c r="AG1234">
        <v>0</v>
      </c>
      <c r="AH1234">
        <v>0</v>
      </c>
      <c r="AI1234">
        <v>0</v>
      </c>
      <c r="AJ1234">
        <v>0</v>
      </c>
      <c r="AK1234">
        <v>3</v>
      </c>
      <c r="AL1234">
        <v>11</v>
      </c>
      <c r="AM1234">
        <v>0</v>
      </c>
      <c r="AN1234">
        <f>marketing_campaign[[#This Row],[AcceptedCmp2]]+marketing_campaign[[#This Row],[AcceptedCmp1]]+marketing_campaign[[#This Row],[AcceptedCmp5]]+marketing_campaign[[#This Row],[AcceptedCmp4]]+marketing_campaign[[#This Row],[AcceptedCmp3]]+marketing_campaign[[#This Row],[Response]]</f>
        <v>0</v>
      </c>
      <c r="AO1234" t="str" cm="1">
        <f t="array" ref="AO123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35" spans="1:41" x14ac:dyDescent="0.35">
      <c r="A1235">
        <v>1502</v>
      </c>
      <c r="B1235">
        <v>1983</v>
      </c>
      <c r="C1235">
        <f t="shared" ca="1" si="38"/>
        <v>43</v>
      </c>
      <c r="D1235" t="str" cm="1">
        <f t="array" aca="1" ref="D123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235" t="s">
        <v>29</v>
      </c>
      <c r="F1235" t="s">
        <v>31</v>
      </c>
      <c r="G1235" cm="1">
        <f t="array" ref="G1235">_xlfn.IFS(marketing_campaign[[#This Row],[Marital_Status]]="Single",K1235+L1235+1,marketing_campaign[[#This Row],[Marital_Status]]="Together",K1235+L1235+2,marketing_campaign[[#This Row],[Marital_Status]]="Alone",K1235+L1235+1,marketing_campaign[[#This Row],[Marital_Status]]="Married",K1235+L1235+2,marketing_campaign[[#This Row],[Marital_Status]]="Divorced",K1235+L1235+1,marketing_campaign[[#This Row],[Marital_Status]]="YOLO",K1235+L1235+1,marketing_campaign[[#This Row],[Marital_Status]]="Absurd",K1235+L1235+1,marketing_campaign[[#This Row],[Marital_Status]]="Widow",K1235+L1235+1)</f>
        <v>3</v>
      </c>
      <c r="H1235" t="str" cm="1">
        <f t="array" ref="H1235">_xlfn.IFS(marketing_campaign[[#This Row],[Family_size]]=1,"Family_with_one_child",marketing_campaign[[#This Row],[Family_size]]&gt;1,"Family_with_more_children")</f>
        <v>Family_with_more_children</v>
      </c>
      <c r="I1235">
        <v>28427</v>
      </c>
      <c r="J1235" t="str">
        <f>IF(marketing_campaign[[#This Row],[Income]]&gt;=Sheet21!B1285,"high_income","low_income")</f>
        <v>high_income</v>
      </c>
      <c r="K1235">
        <v>1</v>
      </c>
      <c r="L1235">
        <v>0</v>
      </c>
      <c r="M1235" s="1">
        <v>41354</v>
      </c>
      <c r="N1235">
        <v>67</v>
      </c>
      <c r="O1235" t="str" cm="1">
        <f t="array" ref="O1235">_xlfn.IFS(AND(marketing_campaign[[#This Row],[Recency]]&gt;=0,marketing_campaign[[#This Row],[Recency]]&lt;=14),"Early Recency",AND(marketing_campaign[[#This Row],[Recency]]&gt;=15,marketing_campaign[[#This Row],[Recency]]&lt;=31),"Mid-Recency",marketing_campaign[[#This Row],[Recency]]&gt;=32,"high Recency")</f>
        <v>high Recency</v>
      </c>
      <c r="P1235">
        <v>18</v>
      </c>
      <c r="Q1235">
        <v>3</v>
      </c>
      <c r="R1235">
        <v>19</v>
      </c>
      <c r="S1235">
        <v>3</v>
      </c>
      <c r="T1235">
        <v>3</v>
      </c>
      <c r="U1235">
        <v>6</v>
      </c>
      <c r="V1235">
        <f>marketing_campaign[[#This Row],[MntGoldProds]]+marketing_campaign[[#This Row],[MntSweetProducts]]+marketing_campaign[[#This Row],[MntFishProducts]]+marketing_campaign[[#This Row],[MntMeatProducts]]+marketing_campaign[[#This Row],[MntFruits]]+marketing_campaign[[#This Row],[MntWines]]</f>
        <v>52</v>
      </c>
      <c r="W1235">
        <v>2</v>
      </c>
      <c r="X1235">
        <v>2</v>
      </c>
      <c r="Y1235">
        <v>0</v>
      </c>
      <c r="Z1235">
        <v>3</v>
      </c>
      <c r="AA1235">
        <f t="shared" si="39"/>
        <v>7</v>
      </c>
      <c r="AB1235" t="str" cm="1">
        <f t="array" ref="AB1235">_xlfn.IFS(AND(AA1235&gt;=0,AA1235&lt;=15),"low purchase",AND(AA1235&gt;=16,AA1235&lt;=30),"mid purchase",AA1235&gt;=31,"high purchase")</f>
        <v>low purchase</v>
      </c>
      <c r="AC1235">
        <v>8</v>
      </c>
      <c r="AD1235" t="str">
        <f>IF(marketing_campaign[[#This Row],[NumWebVisitsMonth]]&gt;=5.3,"higher_webvists","lower_webvisits")</f>
        <v>higher_webvists</v>
      </c>
      <c r="AE1235">
        <v>0</v>
      </c>
      <c r="AF1235">
        <v>0</v>
      </c>
      <c r="AG1235">
        <v>0</v>
      </c>
      <c r="AH1235">
        <v>0</v>
      </c>
      <c r="AI1235">
        <v>0</v>
      </c>
      <c r="AJ1235">
        <v>0</v>
      </c>
      <c r="AK1235">
        <v>3</v>
      </c>
      <c r="AL1235">
        <v>11</v>
      </c>
      <c r="AM1235">
        <v>0</v>
      </c>
      <c r="AN1235">
        <f>marketing_campaign[[#This Row],[AcceptedCmp2]]+marketing_campaign[[#This Row],[AcceptedCmp1]]+marketing_campaign[[#This Row],[AcceptedCmp5]]+marketing_campaign[[#This Row],[AcceptedCmp4]]+marketing_campaign[[#This Row],[AcceptedCmp3]]+marketing_campaign[[#This Row],[Response]]</f>
        <v>0</v>
      </c>
      <c r="AO1235" t="str" cm="1">
        <f t="array" ref="AO123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36" spans="1:41" x14ac:dyDescent="0.35">
      <c r="A1236">
        <v>6211</v>
      </c>
      <c r="B1236">
        <v>1976</v>
      </c>
      <c r="C1236">
        <f t="shared" ca="1" si="38"/>
        <v>50</v>
      </c>
      <c r="D1236" t="str" cm="1">
        <f t="array" aca="1" ref="D123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36" t="s">
        <v>32</v>
      </c>
      <c r="F1236" t="s">
        <v>31</v>
      </c>
      <c r="G1236" cm="1">
        <f t="array" ref="G1236">_xlfn.IFS(marketing_campaign[[#This Row],[Marital_Status]]="Single",K1236+L1236+1,marketing_campaign[[#This Row],[Marital_Status]]="Together",K1236+L1236+2,marketing_campaign[[#This Row],[Marital_Status]]="Alone",K1236+L1236+1,marketing_campaign[[#This Row],[Marital_Status]]="Married",K1236+L1236+2,marketing_campaign[[#This Row],[Marital_Status]]="Divorced",K1236+L1236+1,marketing_campaign[[#This Row],[Marital_Status]]="YOLO",K1236+L1236+1,marketing_campaign[[#This Row],[Marital_Status]]="Absurd",K1236+L1236+1,marketing_campaign[[#This Row],[Marital_Status]]="Widow",K1236+L1236+1)</f>
        <v>3</v>
      </c>
      <c r="H1236" t="str" cm="1">
        <f t="array" ref="H1236">_xlfn.IFS(marketing_campaign[[#This Row],[Family_size]]=1,"Family_with_one_child",marketing_campaign[[#This Row],[Family_size]]&gt;1,"Family_with_more_children")</f>
        <v>Family_with_more_children</v>
      </c>
      <c r="I1236">
        <v>37395</v>
      </c>
      <c r="J1236" t="str">
        <f>IF(marketing_campaign[[#This Row],[Income]]&gt;=Sheet21!B1286,"high_income","low_income")</f>
        <v>high_income</v>
      </c>
      <c r="K1236">
        <v>1</v>
      </c>
      <c r="L1236">
        <v>0</v>
      </c>
      <c r="M1236" s="1">
        <v>41761</v>
      </c>
      <c r="N1236">
        <v>47</v>
      </c>
      <c r="O1236" t="str" cm="1">
        <f t="array" ref="O1236">_xlfn.IFS(AND(marketing_campaign[[#This Row],[Recency]]&gt;=0,marketing_campaign[[#This Row],[Recency]]&lt;=14),"Early Recency",AND(marketing_campaign[[#This Row],[Recency]]&gt;=15,marketing_campaign[[#This Row],[Recency]]&lt;=31),"Mid-Recency",marketing_campaign[[#This Row],[Recency]]&gt;=32,"high Recency")</f>
        <v>high Recency</v>
      </c>
      <c r="P1236">
        <v>18</v>
      </c>
      <c r="Q1236">
        <v>0</v>
      </c>
      <c r="R1236">
        <v>9</v>
      </c>
      <c r="S1236">
        <v>0</v>
      </c>
      <c r="T1236">
        <v>1</v>
      </c>
      <c r="U1236">
        <v>11</v>
      </c>
      <c r="V1236">
        <f>marketing_campaign[[#This Row],[MntGoldProds]]+marketing_campaign[[#This Row],[MntSweetProducts]]+marketing_campaign[[#This Row],[MntFishProducts]]+marketing_campaign[[#This Row],[MntMeatProducts]]+marketing_campaign[[#This Row],[MntFruits]]+marketing_campaign[[#This Row],[MntWines]]</f>
        <v>39</v>
      </c>
      <c r="W1236">
        <v>1</v>
      </c>
      <c r="X1236">
        <v>1</v>
      </c>
      <c r="Y1236">
        <v>0</v>
      </c>
      <c r="Z1236">
        <v>3</v>
      </c>
      <c r="AA1236">
        <f t="shared" si="39"/>
        <v>5</v>
      </c>
      <c r="AB1236" t="str" cm="1">
        <f t="array" ref="AB1236">_xlfn.IFS(AND(AA1236&gt;=0,AA1236&lt;=15),"low purchase",AND(AA1236&gt;=16,AA1236&lt;=30),"mid purchase",AA1236&gt;=31,"high purchase")</f>
        <v>low purchase</v>
      </c>
      <c r="AC1236">
        <v>6</v>
      </c>
      <c r="AD1236" t="str">
        <f>IF(marketing_campaign[[#This Row],[NumWebVisitsMonth]]&gt;=5.3,"higher_webvists","lower_webvisits")</f>
        <v>higher_webvists</v>
      </c>
      <c r="AE1236">
        <v>0</v>
      </c>
      <c r="AF1236">
        <v>0</v>
      </c>
      <c r="AG1236">
        <v>0</v>
      </c>
      <c r="AH1236">
        <v>0</v>
      </c>
      <c r="AI1236">
        <v>0</v>
      </c>
      <c r="AJ1236">
        <v>0</v>
      </c>
      <c r="AK1236">
        <v>3</v>
      </c>
      <c r="AL1236">
        <v>11</v>
      </c>
      <c r="AM1236">
        <v>0</v>
      </c>
      <c r="AN1236">
        <f>marketing_campaign[[#This Row],[AcceptedCmp2]]+marketing_campaign[[#This Row],[AcceptedCmp1]]+marketing_campaign[[#This Row],[AcceptedCmp5]]+marketing_campaign[[#This Row],[AcceptedCmp4]]+marketing_campaign[[#This Row],[AcceptedCmp3]]+marketing_campaign[[#This Row],[Response]]</f>
        <v>0</v>
      </c>
      <c r="AO1236" t="str" cm="1">
        <f t="array" ref="AO123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37" spans="1:41" x14ac:dyDescent="0.35">
      <c r="A1237">
        <v>843</v>
      </c>
      <c r="B1237">
        <v>1971</v>
      </c>
      <c r="C1237">
        <f t="shared" ca="1" si="38"/>
        <v>55</v>
      </c>
      <c r="D1237" t="str" cm="1">
        <f t="array" aca="1" ref="D123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37" t="s">
        <v>29</v>
      </c>
      <c r="F1237" t="s">
        <v>33</v>
      </c>
      <c r="G1237" cm="1">
        <f t="array" ref="G1237">_xlfn.IFS(marketing_campaign[[#This Row],[Marital_Status]]="Single",K1237+L1237+1,marketing_campaign[[#This Row],[Marital_Status]]="Together",K1237+L1237+2,marketing_campaign[[#This Row],[Marital_Status]]="Alone",K1237+L1237+1,marketing_campaign[[#This Row],[Marital_Status]]="Married",K1237+L1237+2,marketing_campaign[[#This Row],[Marital_Status]]="Divorced",K1237+L1237+1,marketing_campaign[[#This Row],[Marital_Status]]="YOLO",K1237+L1237+1,marketing_campaign[[#This Row],[Marital_Status]]="Absurd",K1237+L1237+1,marketing_campaign[[#This Row],[Marital_Status]]="Widow",K1237+L1237+1)</f>
        <v>3</v>
      </c>
      <c r="H1237" t="str" cm="1">
        <f t="array" ref="H1237">_xlfn.IFS(marketing_campaign[[#This Row],[Family_size]]=1,"Family_with_one_child",marketing_campaign[[#This Row],[Family_size]]&gt;1,"Family_with_more_children")</f>
        <v>Family_with_more_children</v>
      </c>
      <c r="I1237">
        <v>64722</v>
      </c>
      <c r="J1237" t="str">
        <f>IF(marketing_campaign[[#This Row],[Income]]&gt;=Sheet21!B1287,"high_income","low_income")</f>
        <v>high_income</v>
      </c>
      <c r="K1237">
        <v>1</v>
      </c>
      <c r="L1237">
        <v>0</v>
      </c>
      <c r="M1237" s="1">
        <v>41785</v>
      </c>
      <c r="N1237">
        <v>47</v>
      </c>
      <c r="O1237" t="str" cm="1">
        <f t="array" ref="O1237">_xlfn.IFS(AND(marketing_campaign[[#This Row],[Recency]]&gt;=0,marketing_campaign[[#This Row],[Recency]]&lt;=14),"Early Recency",AND(marketing_campaign[[#This Row],[Recency]]&gt;=15,marketing_campaign[[#This Row],[Recency]]&lt;=31),"Mid-Recency",marketing_campaign[[#This Row],[Recency]]&gt;=32,"high Recency")</f>
        <v>high Recency</v>
      </c>
      <c r="P1237">
        <v>303</v>
      </c>
      <c r="Q1237">
        <v>0</v>
      </c>
      <c r="R1237">
        <v>280</v>
      </c>
      <c r="S1237">
        <v>60</v>
      </c>
      <c r="T1237">
        <v>147</v>
      </c>
      <c r="U1237">
        <v>15</v>
      </c>
      <c r="V1237">
        <f>marketing_campaign[[#This Row],[MntGoldProds]]+marketing_campaign[[#This Row],[MntSweetProducts]]+marketing_campaign[[#This Row],[MntFishProducts]]+marketing_campaign[[#This Row],[MntMeatProducts]]+marketing_campaign[[#This Row],[MntFruits]]+marketing_campaign[[#This Row],[MntWines]]</f>
        <v>805</v>
      </c>
      <c r="W1237">
        <v>4</v>
      </c>
      <c r="X1237">
        <v>8</v>
      </c>
      <c r="Y1237">
        <v>2</v>
      </c>
      <c r="Z1237">
        <v>11</v>
      </c>
      <c r="AA1237">
        <f t="shared" si="39"/>
        <v>25</v>
      </c>
      <c r="AB1237" t="str" cm="1">
        <f t="array" ref="AB1237">_xlfn.IFS(AND(AA1237&gt;=0,AA1237&lt;=15),"low purchase",AND(AA1237&gt;=16,AA1237&lt;=30),"mid purchase",AA1237&gt;=31,"high purchase")</f>
        <v>mid purchase</v>
      </c>
      <c r="AC1237">
        <v>6</v>
      </c>
      <c r="AD1237" t="str">
        <f>IF(marketing_campaign[[#This Row],[NumWebVisitsMonth]]&gt;=5.3,"higher_webvists","lower_webvisits")</f>
        <v>higher_webvists</v>
      </c>
      <c r="AE1237">
        <v>0</v>
      </c>
      <c r="AF1237">
        <v>0</v>
      </c>
      <c r="AG1237">
        <v>0</v>
      </c>
      <c r="AH1237">
        <v>0</v>
      </c>
      <c r="AI1237">
        <v>0</v>
      </c>
      <c r="AJ1237">
        <v>0</v>
      </c>
      <c r="AK1237">
        <v>3</v>
      </c>
      <c r="AL1237">
        <v>11</v>
      </c>
      <c r="AM1237">
        <v>0</v>
      </c>
      <c r="AN1237">
        <f>marketing_campaign[[#This Row],[AcceptedCmp2]]+marketing_campaign[[#This Row],[AcceptedCmp1]]+marketing_campaign[[#This Row],[AcceptedCmp5]]+marketing_campaign[[#This Row],[AcceptedCmp4]]+marketing_campaign[[#This Row],[AcceptedCmp3]]+marketing_campaign[[#This Row],[Response]]</f>
        <v>0</v>
      </c>
      <c r="AO1237" t="str" cm="1">
        <f t="array" ref="AO123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38" spans="1:41" x14ac:dyDescent="0.35">
      <c r="A1238">
        <v>4174</v>
      </c>
      <c r="B1238">
        <v>1956</v>
      </c>
      <c r="C1238">
        <f t="shared" ca="1" si="38"/>
        <v>70</v>
      </c>
      <c r="D1238" t="str" cm="1">
        <f t="array" aca="1" ref="D123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38" t="s">
        <v>34</v>
      </c>
      <c r="F1238" t="s">
        <v>31</v>
      </c>
      <c r="G1238" cm="1">
        <f t="array" ref="G1238">_xlfn.IFS(marketing_campaign[[#This Row],[Marital_Status]]="Single",K1238+L1238+1,marketing_campaign[[#This Row],[Marital_Status]]="Together",K1238+L1238+2,marketing_campaign[[#This Row],[Marital_Status]]="Alone",K1238+L1238+1,marketing_campaign[[#This Row],[Marital_Status]]="Married",K1238+L1238+2,marketing_campaign[[#This Row],[Marital_Status]]="Divorced",K1238+L1238+1,marketing_campaign[[#This Row],[Marital_Status]]="YOLO",K1238+L1238+1,marketing_campaign[[#This Row],[Marital_Status]]="Absurd",K1238+L1238+1,marketing_campaign[[#This Row],[Marital_Status]]="Widow",K1238+L1238+1)</f>
        <v>3</v>
      </c>
      <c r="H1238" t="str" cm="1">
        <f t="array" ref="H1238">_xlfn.IFS(marketing_campaign[[#This Row],[Family_size]]=1,"Family_with_one_child",marketing_campaign[[#This Row],[Family_size]]&gt;1,"Family_with_more_children")</f>
        <v>Family_with_more_children</v>
      </c>
      <c r="I1238">
        <v>55249</v>
      </c>
      <c r="J1238" t="str">
        <f>IF(marketing_campaign[[#This Row],[Income]]&gt;=Sheet21!B1288,"high_income","low_income")</f>
        <v>high_income</v>
      </c>
      <c r="K1238">
        <v>0</v>
      </c>
      <c r="L1238">
        <v>1</v>
      </c>
      <c r="M1238" s="1">
        <v>41746</v>
      </c>
      <c r="N1238">
        <v>81</v>
      </c>
      <c r="O1238" t="str" cm="1">
        <f t="array" ref="O1238">_xlfn.IFS(AND(marketing_campaign[[#This Row],[Recency]]&gt;=0,marketing_campaign[[#This Row],[Recency]]&lt;=14),"Early Recency",AND(marketing_campaign[[#This Row],[Recency]]&gt;=15,marketing_campaign[[#This Row],[Recency]]&lt;=31),"Mid-Recency",marketing_campaign[[#This Row],[Recency]]&gt;=32,"high Recency")</f>
        <v>high Recency</v>
      </c>
      <c r="P1238">
        <v>97</v>
      </c>
      <c r="Q1238">
        <v>1</v>
      </c>
      <c r="R1238">
        <v>19</v>
      </c>
      <c r="S1238">
        <v>2</v>
      </c>
      <c r="T1238">
        <v>0</v>
      </c>
      <c r="U1238">
        <v>11</v>
      </c>
      <c r="V1238">
        <f>marketing_campaign[[#This Row],[MntGoldProds]]+marketing_campaign[[#This Row],[MntSweetProducts]]+marketing_campaign[[#This Row],[MntFishProducts]]+marketing_campaign[[#This Row],[MntMeatProducts]]+marketing_campaign[[#This Row],[MntFruits]]+marketing_campaign[[#This Row],[MntWines]]</f>
        <v>130</v>
      </c>
      <c r="W1238">
        <v>1</v>
      </c>
      <c r="X1238">
        <v>2</v>
      </c>
      <c r="Y1238">
        <v>1</v>
      </c>
      <c r="Z1238">
        <v>4</v>
      </c>
      <c r="AA1238">
        <f t="shared" si="39"/>
        <v>8</v>
      </c>
      <c r="AB1238" t="str" cm="1">
        <f t="array" ref="AB1238">_xlfn.IFS(AND(AA1238&gt;=0,AA1238&lt;=15),"low purchase",AND(AA1238&gt;=16,AA1238&lt;=30),"mid purchase",AA1238&gt;=31,"high purchase")</f>
        <v>low purchase</v>
      </c>
      <c r="AC1238">
        <v>3</v>
      </c>
      <c r="AD1238" t="str">
        <f>IF(marketing_campaign[[#This Row],[NumWebVisitsMonth]]&gt;=5.3,"higher_webvists","lower_webvisits")</f>
        <v>lower_webvisits</v>
      </c>
      <c r="AE1238">
        <v>0</v>
      </c>
      <c r="AF1238">
        <v>0</v>
      </c>
      <c r="AG1238">
        <v>0</v>
      </c>
      <c r="AH1238">
        <v>0</v>
      </c>
      <c r="AI1238">
        <v>0</v>
      </c>
      <c r="AJ1238">
        <v>0</v>
      </c>
      <c r="AK1238">
        <v>3</v>
      </c>
      <c r="AL1238">
        <v>11</v>
      </c>
      <c r="AM1238">
        <v>0</v>
      </c>
      <c r="AN1238">
        <f>marketing_campaign[[#This Row],[AcceptedCmp2]]+marketing_campaign[[#This Row],[AcceptedCmp1]]+marketing_campaign[[#This Row],[AcceptedCmp5]]+marketing_campaign[[#This Row],[AcceptedCmp4]]+marketing_campaign[[#This Row],[AcceptedCmp3]]+marketing_campaign[[#This Row],[Response]]</f>
        <v>0</v>
      </c>
      <c r="AO1238" t="str" cm="1">
        <f t="array" ref="AO123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39" spans="1:41" x14ac:dyDescent="0.35">
      <c r="A1239">
        <v>9757</v>
      </c>
      <c r="B1239">
        <v>1972</v>
      </c>
      <c r="C1239">
        <f t="shared" ca="1" si="38"/>
        <v>54</v>
      </c>
      <c r="D1239" t="str" cm="1">
        <f t="array" aca="1" ref="D123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39" t="s">
        <v>29</v>
      </c>
      <c r="F1239" t="s">
        <v>31</v>
      </c>
      <c r="G1239" cm="1">
        <f t="array" ref="G1239">_xlfn.IFS(marketing_campaign[[#This Row],[Marital_Status]]="Single",K1239+L1239+1,marketing_campaign[[#This Row],[Marital_Status]]="Together",K1239+L1239+2,marketing_campaign[[#This Row],[Marital_Status]]="Alone",K1239+L1239+1,marketing_campaign[[#This Row],[Marital_Status]]="Married",K1239+L1239+2,marketing_campaign[[#This Row],[Marital_Status]]="Divorced",K1239+L1239+1,marketing_campaign[[#This Row],[Marital_Status]]="YOLO",K1239+L1239+1,marketing_campaign[[#This Row],[Marital_Status]]="Absurd",K1239+L1239+1,marketing_campaign[[#This Row],[Marital_Status]]="Widow",K1239+L1239+1)</f>
        <v>2</v>
      </c>
      <c r="H1239" t="str" cm="1">
        <f t="array" ref="H1239">_xlfn.IFS(marketing_campaign[[#This Row],[Family_size]]=1,"Family_with_one_child",marketing_campaign[[#This Row],[Family_size]]&gt;1,"Family_with_more_children")</f>
        <v>Family_with_more_children</v>
      </c>
      <c r="I1239">
        <v>84906</v>
      </c>
      <c r="J1239" t="str">
        <f>IF(marketing_campaign[[#This Row],[Income]]&gt;=Sheet21!B1289,"high_income","low_income")</f>
        <v>high_income</v>
      </c>
      <c r="K1239">
        <v>0</v>
      </c>
      <c r="L1239">
        <v>0</v>
      </c>
      <c r="M1239" s="1">
        <v>41551</v>
      </c>
      <c r="N1239">
        <v>98</v>
      </c>
      <c r="O1239" t="str" cm="1">
        <f t="array" ref="O1239">_xlfn.IFS(AND(marketing_campaign[[#This Row],[Recency]]&gt;=0,marketing_campaign[[#This Row],[Recency]]&lt;=14),"Early Recency",AND(marketing_campaign[[#This Row],[Recency]]&gt;=15,marketing_campaign[[#This Row],[Recency]]&lt;=31),"Mid-Recency",marketing_campaign[[#This Row],[Recency]]&gt;=32,"high Recency")</f>
        <v>high Recency</v>
      </c>
      <c r="P1239">
        <v>997</v>
      </c>
      <c r="Q1239">
        <v>15</v>
      </c>
      <c r="R1239">
        <v>414</v>
      </c>
      <c r="S1239">
        <v>99</v>
      </c>
      <c r="T1239">
        <v>30</v>
      </c>
      <c r="U1239">
        <v>76</v>
      </c>
      <c r="V1239">
        <f>marketing_campaign[[#This Row],[MntGoldProds]]+marketing_campaign[[#This Row],[MntSweetProducts]]+marketing_campaign[[#This Row],[MntFishProducts]]+marketing_campaign[[#This Row],[MntMeatProducts]]+marketing_campaign[[#This Row],[MntFruits]]+marketing_campaign[[#This Row],[MntWines]]</f>
        <v>1631</v>
      </c>
      <c r="W1239">
        <v>1</v>
      </c>
      <c r="X1239">
        <v>5</v>
      </c>
      <c r="Y1239">
        <v>6</v>
      </c>
      <c r="Z1239">
        <v>12</v>
      </c>
      <c r="AA1239">
        <f t="shared" si="39"/>
        <v>24</v>
      </c>
      <c r="AB1239" t="str" cm="1">
        <f t="array" ref="AB1239">_xlfn.IFS(AND(AA1239&gt;=0,AA1239&lt;=15),"low purchase",AND(AA1239&gt;=16,AA1239&lt;=30),"mid purchase",AA1239&gt;=31,"high purchase")</f>
        <v>mid purchase</v>
      </c>
      <c r="AC1239">
        <v>2</v>
      </c>
      <c r="AD1239" t="str">
        <f>IF(marketing_campaign[[#This Row],[NumWebVisitsMonth]]&gt;=5.3,"higher_webvists","lower_webvisits")</f>
        <v>lower_webvisits</v>
      </c>
      <c r="AE1239">
        <v>0</v>
      </c>
      <c r="AF1239">
        <v>1</v>
      </c>
      <c r="AG1239">
        <v>1</v>
      </c>
      <c r="AH1239">
        <v>0</v>
      </c>
      <c r="AI1239">
        <v>1</v>
      </c>
      <c r="AJ1239">
        <v>0</v>
      </c>
      <c r="AK1239">
        <v>3</v>
      </c>
      <c r="AL1239">
        <v>11</v>
      </c>
      <c r="AM1239">
        <v>0</v>
      </c>
      <c r="AN1239">
        <f>marketing_campaign[[#This Row],[AcceptedCmp2]]+marketing_campaign[[#This Row],[AcceptedCmp1]]+marketing_campaign[[#This Row],[AcceptedCmp5]]+marketing_campaign[[#This Row],[AcceptedCmp4]]+marketing_campaign[[#This Row],[AcceptedCmp3]]+marketing_campaign[[#This Row],[Response]]</f>
        <v>3</v>
      </c>
      <c r="AO1239" t="str" cm="1">
        <f t="array" ref="AO123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3/5 campaign accepted</v>
      </c>
    </row>
    <row r="1240" spans="1:41" x14ac:dyDescent="0.35">
      <c r="A1240">
        <v>6918</v>
      </c>
      <c r="B1240">
        <v>1989</v>
      </c>
      <c r="C1240">
        <f t="shared" ca="1" si="38"/>
        <v>37</v>
      </c>
      <c r="D1240" t="str" cm="1">
        <f t="array" aca="1" ref="D124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240" t="s">
        <v>29</v>
      </c>
      <c r="F1240" t="s">
        <v>33</v>
      </c>
      <c r="G1240" cm="1">
        <f t="array" ref="G1240">_xlfn.IFS(marketing_campaign[[#This Row],[Marital_Status]]="Single",K1240+L1240+1,marketing_campaign[[#This Row],[Marital_Status]]="Together",K1240+L1240+2,marketing_campaign[[#This Row],[Marital_Status]]="Alone",K1240+L1240+1,marketing_campaign[[#This Row],[Marital_Status]]="Married",K1240+L1240+2,marketing_campaign[[#This Row],[Marital_Status]]="Divorced",K1240+L1240+1,marketing_campaign[[#This Row],[Marital_Status]]="YOLO",K1240+L1240+1,marketing_campaign[[#This Row],[Marital_Status]]="Absurd",K1240+L1240+1,marketing_campaign[[#This Row],[Marital_Status]]="Widow",K1240+L1240+1)</f>
        <v>3</v>
      </c>
      <c r="H1240" t="str" cm="1">
        <f t="array" ref="H1240">_xlfn.IFS(marketing_campaign[[#This Row],[Family_size]]=1,"Family_with_one_child",marketing_campaign[[#This Row],[Family_size]]&gt;1,"Family_with_more_children")</f>
        <v>Family_with_more_children</v>
      </c>
      <c r="I1240">
        <v>28691</v>
      </c>
      <c r="J1240" t="str">
        <f>IF(marketing_campaign[[#This Row],[Income]]&gt;=Sheet21!B1290,"high_income","low_income")</f>
        <v>high_income</v>
      </c>
      <c r="K1240">
        <v>1</v>
      </c>
      <c r="L1240">
        <v>0</v>
      </c>
      <c r="M1240" s="1">
        <v>41459</v>
      </c>
      <c r="N1240">
        <v>56</v>
      </c>
      <c r="O1240" t="str" cm="1">
        <f t="array" ref="O1240">_xlfn.IFS(AND(marketing_campaign[[#This Row],[Recency]]&gt;=0,marketing_campaign[[#This Row],[Recency]]&lt;=14),"Early Recency",AND(marketing_campaign[[#This Row],[Recency]]&gt;=15,marketing_campaign[[#This Row],[Recency]]&lt;=31),"Mid-Recency",marketing_campaign[[#This Row],[Recency]]&gt;=32,"high Recency")</f>
        <v>high Recency</v>
      </c>
      <c r="P1240">
        <v>5</v>
      </c>
      <c r="Q1240">
        <v>4</v>
      </c>
      <c r="R1240">
        <v>13</v>
      </c>
      <c r="S1240">
        <v>8</v>
      </c>
      <c r="T1240">
        <v>0</v>
      </c>
      <c r="U1240">
        <v>4</v>
      </c>
      <c r="V1240">
        <f>marketing_campaign[[#This Row],[MntGoldProds]]+marketing_campaign[[#This Row],[MntSweetProducts]]+marketing_campaign[[#This Row],[MntFishProducts]]+marketing_campaign[[#This Row],[MntMeatProducts]]+marketing_campaign[[#This Row],[MntFruits]]+marketing_campaign[[#This Row],[MntWines]]</f>
        <v>34</v>
      </c>
      <c r="W1240">
        <v>1</v>
      </c>
      <c r="X1240">
        <v>1</v>
      </c>
      <c r="Y1240">
        <v>0</v>
      </c>
      <c r="Z1240">
        <v>3</v>
      </c>
      <c r="AA1240">
        <f t="shared" si="39"/>
        <v>5</v>
      </c>
      <c r="AB1240" t="str" cm="1">
        <f t="array" ref="AB1240">_xlfn.IFS(AND(AA1240&gt;=0,AA1240&lt;=15),"low purchase",AND(AA1240&gt;=16,AA1240&lt;=30),"mid purchase",AA1240&gt;=31,"high purchase")</f>
        <v>low purchase</v>
      </c>
      <c r="AC1240">
        <v>8</v>
      </c>
      <c r="AD1240" t="str">
        <f>IF(marketing_campaign[[#This Row],[NumWebVisitsMonth]]&gt;=5.3,"higher_webvists","lower_webvisits")</f>
        <v>higher_webvists</v>
      </c>
      <c r="AE1240">
        <v>0</v>
      </c>
      <c r="AF1240">
        <v>0</v>
      </c>
      <c r="AG1240">
        <v>0</v>
      </c>
      <c r="AH1240">
        <v>0</v>
      </c>
      <c r="AI1240">
        <v>0</v>
      </c>
      <c r="AJ1240">
        <v>0</v>
      </c>
      <c r="AK1240">
        <v>3</v>
      </c>
      <c r="AL1240">
        <v>11</v>
      </c>
      <c r="AM1240">
        <v>0</v>
      </c>
      <c r="AN1240">
        <f>marketing_campaign[[#This Row],[AcceptedCmp2]]+marketing_campaign[[#This Row],[AcceptedCmp1]]+marketing_campaign[[#This Row],[AcceptedCmp5]]+marketing_campaign[[#This Row],[AcceptedCmp4]]+marketing_campaign[[#This Row],[AcceptedCmp3]]+marketing_campaign[[#This Row],[Response]]</f>
        <v>0</v>
      </c>
      <c r="AO1240" t="str" cm="1">
        <f t="array" ref="AO124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41" spans="1:41" x14ac:dyDescent="0.35">
      <c r="A1241">
        <v>286</v>
      </c>
      <c r="B1241">
        <v>1952</v>
      </c>
      <c r="C1241">
        <f t="shared" ca="1" si="38"/>
        <v>74</v>
      </c>
      <c r="D1241" t="str" cm="1">
        <f t="array" aca="1" ref="D124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41" t="s">
        <v>29</v>
      </c>
      <c r="F1241" t="s">
        <v>30</v>
      </c>
      <c r="G1241" cm="1">
        <f t="array" ref="G1241">_xlfn.IFS(marketing_campaign[[#This Row],[Marital_Status]]="Single",K1241+L1241+1,marketing_campaign[[#This Row],[Marital_Status]]="Together",K1241+L1241+2,marketing_campaign[[#This Row],[Marital_Status]]="Alone",K1241+L1241+1,marketing_campaign[[#This Row],[Marital_Status]]="Married",K1241+L1241+2,marketing_campaign[[#This Row],[Marital_Status]]="Divorced",K1241+L1241+1,marketing_campaign[[#This Row],[Marital_Status]]="YOLO",K1241+L1241+1,marketing_campaign[[#This Row],[Marital_Status]]="Absurd",K1241+L1241+1,marketing_campaign[[#This Row],[Marital_Status]]="Widow",K1241+L1241+1)</f>
        <v>3</v>
      </c>
      <c r="H1241" t="str" cm="1">
        <f t="array" ref="H1241">_xlfn.IFS(marketing_campaign[[#This Row],[Family_size]]=1,"Family_with_one_child",marketing_campaign[[#This Row],[Family_size]]&gt;1,"Family_with_more_children")</f>
        <v>Family_with_more_children</v>
      </c>
      <c r="I1241">
        <v>44213</v>
      </c>
      <c r="J1241" t="str">
        <f>IF(marketing_campaign[[#This Row],[Income]]&gt;=Sheet21!B1291,"high_income","low_income")</f>
        <v>high_income</v>
      </c>
      <c r="K1241">
        <v>1</v>
      </c>
      <c r="L1241">
        <v>1</v>
      </c>
      <c r="M1241" s="1">
        <v>41607</v>
      </c>
      <c r="N1241">
        <v>48</v>
      </c>
      <c r="O1241" t="str" cm="1">
        <f t="array" ref="O1241">_xlfn.IFS(AND(marketing_campaign[[#This Row],[Recency]]&gt;=0,marketing_campaign[[#This Row],[Recency]]&lt;=14),"Early Recency",AND(marketing_campaign[[#This Row],[Recency]]&gt;=15,marketing_campaign[[#This Row],[Recency]]&lt;=31),"Mid-Recency",marketing_campaign[[#This Row],[Recency]]&gt;=32,"high Recency")</f>
        <v>high Recency</v>
      </c>
      <c r="P1241">
        <v>95</v>
      </c>
      <c r="Q1241">
        <v>11</v>
      </c>
      <c r="R1241">
        <v>35</v>
      </c>
      <c r="S1241">
        <v>0</v>
      </c>
      <c r="T1241">
        <v>4</v>
      </c>
      <c r="U1241">
        <v>7</v>
      </c>
      <c r="V1241">
        <f>marketing_campaign[[#This Row],[MntGoldProds]]+marketing_campaign[[#This Row],[MntSweetProducts]]+marketing_campaign[[#This Row],[MntFishProducts]]+marketing_campaign[[#This Row],[MntMeatProducts]]+marketing_campaign[[#This Row],[MntFruits]]+marketing_campaign[[#This Row],[MntWines]]</f>
        <v>152</v>
      </c>
      <c r="W1241">
        <v>4</v>
      </c>
      <c r="X1241">
        <v>2</v>
      </c>
      <c r="Y1241">
        <v>1</v>
      </c>
      <c r="Z1241">
        <v>5</v>
      </c>
      <c r="AA1241">
        <f t="shared" si="39"/>
        <v>12</v>
      </c>
      <c r="AB1241" t="str" cm="1">
        <f t="array" ref="AB1241">_xlfn.IFS(AND(AA1241&gt;=0,AA1241&lt;=15),"low purchase",AND(AA1241&gt;=16,AA1241&lt;=30),"mid purchase",AA1241&gt;=31,"high purchase")</f>
        <v>low purchase</v>
      </c>
      <c r="AC1241">
        <v>6</v>
      </c>
      <c r="AD1241" t="str">
        <f>IF(marketing_campaign[[#This Row],[NumWebVisitsMonth]]&gt;=5.3,"higher_webvists","lower_webvisits")</f>
        <v>higher_webvists</v>
      </c>
      <c r="AE1241">
        <v>0</v>
      </c>
      <c r="AF1241">
        <v>0</v>
      </c>
      <c r="AG1241">
        <v>0</v>
      </c>
      <c r="AH1241">
        <v>0</v>
      </c>
      <c r="AI1241">
        <v>0</v>
      </c>
      <c r="AJ1241">
        <v>0</v>
      </c>
      <c r="AK1241">
        <v>3</v>
      </c>
      <c r="AL1241">
        <v>11</v>
      </c>
      <c r="AM1241">
        <v>0</v>
      </c>
      <c r="AN1241">
        <f>marketing_campaign[[#This Row],[AcceptedCmp2]]+marketing_campaign[[#This Row],[AcceptedCmp1]]+marketing_campaign[[#This Row],[AcceptedCmp5]]+marketing_campaign[[#This Row],[AcceptedCmp4]]+marketing_campaign[[#This Row],[AcceptedCmp3]]+marketing_campaign[[#This Row],[Response]]</f>
        <v>0</v>
      </c>
      <c r="AO1241" t="str" cm="1">
        <f t="array" ref="AO124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42" spans="1:41" x14ac:dyDescent="0.35">
      <c r="A1242">
        <v>11086</v>
      </c>
      <c r="B1242">
        <v>1984</v>
      </c>
      <c r="C1242">
        <f t="shared" ca="1" si="38"/>
        <v>42</v>
      </c>
      <c r="D1242" t="str" cm="1">
        <f t="array" aca="1" ref="D124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242" t="s">
        <v>36</v>
      </c>
      <c r="F1242" t="s">
        <v>30</v>
      </c>
      <c r="G1242" cm="1">
        <f t="array" ref="G1242">_xlfn.IFS(marketing_campaign[[#This Row],[Marital_Status]]="Single",K1242+L1242+1,marketing_campaign[[#This Row],[Marital_Status]]="Together",K1242+L1242+2,marketing_campaign[[#This Row],[Marital_Status]]="Alone",K1242+L1242+1,marketing_campaign[[#This Row],[Marital_Status]]="Married",K1242+L1242+2,marketing_campaign[[#This Row],[Marital_Status]]="Divorced",K1242+L1242+1,marketing_campaign[[#This Row],[Marital_Status]]="YOLO",K1242+L1242+1,marketing_campaign[[#This Row],[Marital_Status]]="Absurd",K1242+L1242+1,marketing_campaign[[#This Row],[Marital_Status]]="Widow",K1242+L1242+1)</f>
        <v>2</v>
      </c>
      <c r="H1242" t="str" cm="1">
        <f t="array" ref="H1242">_xlfn.IFS(marketing_campaign[[#This Row],[Family_size]]=1,"Family_with_one_child",marketing_campaign[[#This Row],[Family_size]]&gt;1,"Family_with_more_children")</f>
        <v>Family_with_more_children</v>
      </c>
      <c r="I1242">
        <v>25707</v>
      </c>
      <c r="J1242" t="str">
        <f>IF(marketing_campaign[[#This Row],[Income]]&gt;=Sheet21!B1292,"high_income","low_income")</f>
        <v>high_income</v>
      </c>
      <c r="K1242">
        <v>1</v>
      </c>
      <c r="L1242">
        <v>0</v>
      </c>
      <c r="M1242" s="1">
        <v>41657</v>
      </c>
      <c r="N1242">
        <v>18</v>
      </c>
      <c r="O1242" t="str" cm="1">
        <f t="array" ref="O1242">_xlfn.IFS(AND(marketing_campaign[[#This Row],[Recency]]&gt;=0,marketing_campaign[[#This Row],[Recency]]&lt;=14),"Early Recency",AND(marketing_campaign[[#This Row],[Recency]]&gt;=15,marketing_campaign[[#This Row],[Recency]]&lt;=31),"Mid-Recency",marketing_campaign[[#This Row],[Recency]]&gt;=32,"high Recency")</f>
        <v>Mid-Recency</v>
      </c>
      <c r="P1242">
        <v>1</v>
      </c>
      <c r="Q1242">
        <v>6</v>
      </c>
      <c r="R1242">
        <v>2</v>
      </c>
      <c r="S1242">
        <v>3</v>
      </c>
      <c r="T1242">
        <v>6</v>
      </c>
      <c r="U1242">
        <v>3</v>
      </c>
      <c r="V1242">
        <f>marketing_campaign[[#This Row],[MntGoldProds]]+marketing_campaign[[#This Row],[MntSweetProducts]]+marketing_campaign[[#This Row],[MntFishProducts]]+marketing_campaign[[#This Row],[MntMeatProducts]]+marketing_campaign[[#This Row],[MntFruits]]+marketing_campaign[[#This Row],[MntWines]]</f>
        <v>21</v>
      </c>
      <c r="W1242">
        <v>1</v>
      </c>
      <c r="X1242">
        <v>1</v>
      </c>
      <c r="Y1242">
        <v>0</v>
      </c>
      <c r="Z1242">
        <v>3</v>
      </c>
      <c r="AA1242">
        <f t="shared" si="39"/>
        <v>5</v>
      </c>
      <c r="AB1242" t="str" cm="1">
        <f t="array" ref="AB1242">_xlfn.IFS(AND(AA1242&gt;=0,AA1242&lt;=15),"low purchase",AND(AA1242&gt;=16,AA1242&lt;=30),"mid purchase",AA1242&gt;=31,"high purchase")</f>
        <v>low purchase</v>
      </c>
      <c r="AC1242">
        <v>7</v>
      </c>
      <c r="AD1242" t="str">
        <f>IF(marketing_campaign[[#This Row],[NumWebVisitsMonth]]&gt;=5.3,"higher_webvists","lower_webvisits")</f>
        <v>higher_webvists</v>
      </c>
      <c r="AE1242">
        <v>0</v>
      </c>
      <c r="AF1242">
        <v>0</v>
      </c>
      <c r="AG1242">
        <v>0</v>
      </c>
      <c r="AH1242">
        <v>0</v>
      </c>
      <c r="AI1242">
        <v>0</v>
      </c>
      <c r="AJ1242">
        <v>0</v>
      </c>
      <c r="AK1242">
        <v>3</v>
      </c>
      <c r="AL1242">
        <v>11</v>
      </c>
      <c r="AM1242">
        <v>0</v>
      </c>
      <c r="AN1242">
        <f>marketing_campaign[[#This Row],[AcceptedCmp2]]+marketing_campaign[[#This Row],[AcceptedCmp1]]+marketing_campaign[[#This Row],[AcceptedCmp5]]+marketing_campaign[[#This Row],[AcceptedCmp4]]+marketing_campaign[[#This Row],[AcceptedCmp3]]+marketing_campaign[[#This Row],[Response]]</f>
        <v>0</v>
      </c>
      <c r="AO1242" t="str" cm="1">
        <f t="array" ref="AO124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43" spans="1:41" x14ac:dyDescent="0.35">
      <c r="A1243">
        <v>1921</v>
      </c>
      <c r="B1243">
        <v>1967</v>
      </c>
      <c r="C1243">
        <f t="shared" ca="1" si="38"/>
        <v>59</v>
      </c>
      <c r="D1243" t="str" cm="1">
        <f t="array" aca="1" ref="D124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43" t="s">
        <v>32</v>
      </c>
      <c r="F1243" t="s">
        <v>33</v>
      </c>
      <c r="G1243" cm="1">
        <f t="array" ref="G1243">_xlfn.IFS(marketing_campaign[[#This Row],[Marital_Status]]="Single",K1243+L1243+1,marketing_campaign[[#This Row],[Marital_Status]]="Together",K1243+L1243+2,marketing_campaign[[#This Row],[Marital_Status]]="Alone",K1243+L1243+1,marketing_campaign[[#This Row],[Marital_Status]]="Married",K1243+L1243+2,marketing_campaign[[#This Row],[Marital_Status]]="Divorced",K1243+L1243+1,marketing_campaign[[#This Row],[Marital_Status]]="YOLO",K1243+L1243+1,marketing_campaign[[#This Row],[Marital_Status]]="Absurd",K1243+L1243+1,marketing_campaign[[#This Row],[Marital_Status]]="Widow",K1243+L1243+1)</f>
        <v>5</v>
      </c>
      <c r="H1243" t="str" cm="1">
        <f t="array" ref="H1243">_xlfn.IFS(marketing_campaign[[#This Row],[Family_size]]=1,"Family_with_one_child",marketing_campaign[[#This Row],[Family_size]]&gt;1,"Family_with_more_children")</f>
        <v>Family_with_more_children</v>
      </c>
      <c r="I1243">
        <v>59062</v>
      </c>
      <c r="J1243" t="str">
        <f>IF(marketing_campaign[[#This Row],[Income]]&gt;=Sheet21!B1293,"high_income","low_income")</f>
        <v>high_income</v>
      </c>
      <c r="K1243">
        <v>2</v>
      </c>
      <c r="L1243">
        <v>1</v>
      </c>
      <c r="M1243" s="1">
        <v>41550</v>
      </c>
      <c r="N1243">
        <v>74</v>
      </c>
      <c r="O1243" t="str" cm="1">
        <f t="array" ref="O1243">_xlfn.IFS(AND(marketing_campaign[[#This Row],[Recency]]&gt;=0,marketing_campaign[[#This Row],[Recency]]&lt;=14),"Early Recency",AND(marketing_campaign[[#This Row],[Recency]]&gt;=15,marketing_campaign[[#This Row],[Recency]]&lt;=31),"Mid-Recency",marketing_campaign[[#This Row],[Recency]]&gt;=32,"high Recency")</f>
        <v>high Recency</v>
      </c>
      <c r="P1243">
        <v>46</v>
      </c>
      <c r="Q1243">
        <v>1</v>
      </c>
      <c r="R1243">
        <v>12</v>
      </c>
      <c r="S1243">
        <v>3</v>
      </c>
      <c r="T1243">
        <v>0</v>
      </c>
      <c r="U1243">
        <v>9</v>
      </c>
      <c r="V1243">
        <f>marketing_campaign[[#This Row],[MntGoldProds]]+marketing_campaign[[#This Row],[MntSweetProducts]]+marketing_campaign[[#This Row],[MntFishProducts]]+marketing_campaign[[#This Row],[MntMeatProducts]]+marketing_campaign[[#This Row],[MntFruits]]+marketing_campaign[[#This Row],[MntWines]]</f>
        <v>71</v>
      </c>
      <c r="W1243">
        <v>2</v>
      </c>
      <c r="X1243">
        <v>2</v>
      </c>
      <c r="Y1243">
        <v>0</v>
      </c>
      <c r="Z1243">
        <v>3</v>
      </c>
      <c r="AA1243">
        <f t="shared" si="39"/>
        <v>7</v>
      </c>
      <c r="AB1243" t="str" cm="1">
        <f t="array" ref="AB1243">_xlfn.IFS(AND(AA1243&gt;=0,AA1243&lt;=15),"low purchase",AND(AA1243&gt;=16,AA1243&lt;=30),"mid purchase",AA1243&gt;=31,"high purchase")</f>
        <v>low purchase</v>
      </c>
      <c r="AC1243">
        <v>4</v>
      </c>
      <c r="AD1243" t="str">
        <f>IF(marketing_campaign[[#This Row],[NumWebVisitsMonth]]&gt;=5.3,"higher_webvists","lower_webvisits")</f>
        <v>lower_webvisits</v>
      </c>
      <c r="AE1243">
        <v>0</v>
      </c>
      <c r="AF1243">
        <v>0</v>
      </c>
      <c r="AG1243">
        <v>0</v>
      </c>
      <c r="AH1243">
        <v>0</v>
      </c>
      <c r="AI1243">
        <v>0</v>
      </c>
      <c r="AJ1243">
        <v>0</v>
      </c>
      <c r="AK1243">
        <v>3</v>
      </c>
      <c r="AL1243">
        <v>11</v>
      </c>
      <c r="AM1243">
        <v>0</v>
      </c>
      <c r="AN1243">
        <f>marketing_campaign[[#This Row],[AcceptedCmp2]]+marketing_campaign[[#This Row],[AcceptedCmp1]]+marketing_campaign[[#This Row],[AcceptedCmp5]]+marketing_campaign[[#This Row],[AcceptedCmp4]]+marketing_campaign[[#This Row],[AcceptedCmp3]]+marketing_campaign[[#This Row],[Response]]</f>
        <v>0</v>
      </c>
      <c r="AO1243" t="str" cm="1">
        <f t="array" ref="AO124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44" spans="1:41" x14ac:dyDescent="0.35">
      <c r="A1244">
        <v>4138</v>
      </c>
      <c r="B1244">
        <v>1962</v>
      </c>
      <c r="C1244">
        <f t="shared" ca="1" si="38"/>
        <v>64</v>
      </c>
      <c r="D1244" t="str" cm="1">
        <f t="array" aca="1" ref="D124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44" t="s">
        <v>29</v>
      </c>
      <c r="F1244" t="s">
        <v>30</v>
      </c>
      <c r="G1244" cm="1">
        <f t="array" ref="G1244">_xlfn.IFS(marketing_campaign[[#This Row],[Marital_Status]]="Single",K1244+L1244+1,marketing_campaign[[#This Row],[Marital_Status]]="Together",K1244+L1244+2,marketing_campaign[[#This Row],[Marital_Status]]="Alone",K1244+L1244+1,marketing_campaign[[#This Row],[Marital_Status]]="Married",K1244+L1244+2,marketing_campaign[[#This Row],[Marital_Status]]="Divorced",K1244+L1244+1,marketing_campaign[[#This Row],[Marital_Status]]="YOLO",K1244+L1244+1,marketing_campaign[[#This Row],[Marital_Status]]="Absurd",K1244+L1244+1,marketing_campaign[[#This Row],[Marital_Status]]="Widow",K1244+L1244+1)</f>
        <v>2</v>
      </c>
      <c r="H1244" t="str" cm="1">
        <f t="array" ref="H1244">_xlfn.IFS(marketing_campaign[[#This Row],[Family_size]]=1,"Family_with_one_child",marketing_campaign[[#This Row],[Family_size]]&gt;1,"Family_with_more_children")</f>
        <v>Family_with_more_children</v>
      </c>
      <c r="I1244">
        <v>76624</v>
      </c>
      <c r="J1244" t="str">
        <f>IF(marketing_campaign[[#This Row],[Income]]&gt;=Sheet21!B1294,"high_income","low_income")</f>
        <v>high_income</v>
      </c>
      <c r="K1244">
        <v>0</v>
      </c>
      <c r="L1244">
        <v>1</v>
      </c>
      <c r="M1244" s="1">
        <v>41783</v>
      </c>
      <c r="N1244">
        <v>68</v>
      </c>
      <c r="O1244" t="str" cm="1">
        <f t="array" ref="O1244">_xlfn.IFS(AND(marketing_campaign[[#This Row],[Recency]]&gt;=0,marketing_campaign[[#This Row],[Recency]]&lt;=14),"Early Recency",AND(marketing_campaign[[#This Row],[Recency]]&gt;=15,marketing_campaign[[#This Row],[Recency]]&lt;=31),"Mid-Recency",marketing_campaign[[#This Row],[Recency]]&gt;=32,"high Recency")</f>
        <v>high Recency</v>
      </c>
      <c r="P1244">
        <v>411</v>
      </c>
      <c r="Q1244">
        <v>106</v>
      </c>
      <c r="R1244">
        <v>147</v>
      </c>
      <c r="S1244">
        <v>54</v>
      </c>
      <c r="T1244">
        <v>115</v>
      </c>
      <c r="U1244">
        <v>66</v>
      </c>
      <c r="V1244">
        <f>marketing_campaign[[#This Row],[MntGoldProds]]+marketing_campaign[[#This Row],[MntSweetProducts]]+marketing_campaign[[#This Row],[MntFishProducts]]+marketing_campaign[[#This Row],[MntMeatProducts]]+marketing_campaign[[#This Row],[MntFruits]]+marketing_campaign[[#This Row],[MntWines]]</f>
        <v>899</v>
      </c>
      <c r="W1244">
        <v>1</v>
      </c>
      <c r="X1244">
        <v>5</v>
      </c>
      <c r="Y1244">
        <v>10</v>
      </c>
      <c r="Z1244">
        <v>7</v>
      </c>
      <c r="AA1244">
        <f t="shared" si="39"/>
        <v>23</v>
      </c>
      <c r="AB1244" t="str" cm="1">
        <f t="array" ref="AB1244">_xlfn.IFS(AND(AA1244&gt;=0,AA1244&lt;=15),"low purchase",AND(AA1244&gt;=16,AA1244&lt;=30),"mid purchase",AA1244&gt;=31,"high purchase")</f>
        <v>mid purchase</v>
      </c>
      <c r="AC1244">
        <v>1</v>
      </c>
      <c r="AD1244" t="str">
        <f>IF(marketing_campaign[[#This Row],[NumWebVisitsMonth]]&gt;=5.3,"higher_webvists","lower_webvisits")</f>
        <v>lower_webvisits</v>
      </c>
      <c r="AE1244">
        <v>1</v>
      </c>
      <c r="AF1244">
        <v>0</v>
      </c>
      <c r="AG1244">
        <v>0</v>
      </c>
      <c r="AH1244">
        <v>0</v>
      </c>
      <c r="AI1244">
        <v>0</v>
      </c>
      <c r="AJ1244">
        <v>0</v>
      </c>
      <c r="AK1244">
        <v>3</v>
      </c>
      <c r="AL1244">
        <v>11</v>
      </c>
      <c r="AM1244">
        <v>0</v>
      </c>
      <c r="AN1244">
        <f>marketing_campaign[[#This Row],[AcceptedCmp2]]+marketing_campaign[[#This Row],[AcceptedCmp1]]+marketing_campaign[[#This Row],[AcceptedCmp5]]+marketing_campaign[[#This Row],[AcceptedCmp4]]+marketing_campaign[[#This Row],[AcceptedCmp3]]+marketing_campaign[[#This Row],[Response]]</f>
        <v>1</v>
      </c>
      <c r="AO1244" t="str" cm="1">
        <f t="array" ref="AO124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245" spans="1:41" x14ac:dyDescent="0.35">
      <c r="A1245">
        <v>7718</v>
      </c>
      <c r="B1245">
        <v>1947</v>
      </c>
      <c r="C1245">
        <f t="shared" ca="1" si="38"/>
        <v>79</v>
      </c>
      <c r="D1245" t="str" cm="1">
        <f t="array" aca="1" ref="D124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245" t="s">
        <v>34</v>
      </c>
      <c r="F1245" t="s">
        <v>31</v>
      </c>
      <c r="G1245" cm="1">
        <f t="array" ref="G1245">_xlfn.IFS(marketing_campaign[[#This Row],[Marital_Status]]="Single",K1245+L1245+1,marketing_campaign[[#This Row],[Marital_Status]]="Together",K1245+L1245+2,marketing_campaign[[#This Row],[Marital_Status]]="Alone",K1245+L1245+1,marketing_campaign[[#This Row],[Marital_Status]]="Married",K1245+L1245+2,marketing_campaign[[#This Row],[Marital_Status]]="Divorced",K1245+L1245+1,marketing_campaign[[#This Row],[Marital_Status]]="YOLO",K1245+L1245+1,marketing_campaign[[#This Row],[Marital_Status]]="Absurd",K1245+L1245+1,marketing_campaign[[#This Row],[Marital_Status]]="Widow",K1245+L1245+1)</f>
        <v>2</v>
      </c>
      <c r="H1245" t="str" cm="1">
        <f t="array" ref="H1245">_xlfn.IFS(marketing_campaign[[#This Row],[Family_size]]=1,"Family_with_one_child",marketing_campaign[[#This Row],[Family_size]]&gt;1,"Family_with_more_children")</f>
        <v>Family_with_more_children</v>
      </c>
      <c r="I1245">
        <v>66000</v>
      </c>
      <c r="J1245" t="str">
        <f>IF(marketing_campaign[[#This Row],[Income]]&gt;=Sheet21!B1295,"high_income","low_income")</f>
        <v>high_income</v>
      </c>
      <c r="K1245">
        <v>0</v>
      </c>
      <c r="L1245">
        <v>0</v>
      </c>
      <c r="M1245" s="1">
        <v>41749</v>
      </c>
      <c r="N1245">
        <v>36</v>
      </c>
      <c r="O1245" t="str" cm="1">
        <f t="array" ref="O1245">_xlfn.IFS(AND(marketing_campaign[[#This Row],[Recency]]&gt;=0,marketing_campaign[[#This Row],[Recency]]&lt;=14),"Early Recency",AND(marketing_campaign[[#This Row],[Recency]]&gt;=15,marketing_campaign[[#This Row],[Recency]]&lt;=31),"Mid-Recency",marketing_campaign[[#This Row],[Recency]]&gt;=32,"high Recency")</f>
        <v>high Recency</v>
      </c>
      <c r="P1245">
        <v>244</v>
      </c>
      <c r="Q1245">
        <v>51</v>
      </c>
      <c r="R1245">
        <v>270</v>
      </c>
      <c r="S1245">
        <v>101</v>
      </c>
      <c r="T1245">
        <v>0</v>
      </c>
      <c r="U1245">
        <v>45</v>
      </c>
      <c r="V1245">
        <f>marketing_campaign[[#This Row],[MntGoldProds]]+marketing_campaign[[#This Row],[MntSweetProducts]]+marketing_campaign[[#This Row],[MntFishProducts]]+marketing_campaign[[#This Row],[MntMeatProducts]]+marketing_campaign[[#This Row],[MntFruits]]+marketing_campaign[[#This Row],[MntWines]]</f>
        <v>711</v>
      </c>
      <c r="W1245">
        <v>1</v>
      </c>
      <c r="X1245">
        <v>1</v>
      </c>
      <c r="Y1245">
        <v>3</v>
      </c>
      <c r="Z1245">
        <v>5</v>
      </c>
      <c r="AA1245">
        <f t="shared" si="39"/>
        <v>10</v>
      </c>
      <c r="AB1245" t="str" cm="1">
        <f t="array" ref="AB1245">_xlfn.IFS(AND(AA1245&gt;=0,AA1245&lt;=15),"low purchase",AND(AA1245&gt;=16,AA1245&lt;=30),"mid purchase",AA1245&gt;=31,"high purchase")</f>
        <v>low purchase</v>
      </c>
      <c r="AC1245">
        <v>1</v>
      </c>
      <c r="AD1245" t="str">
        <f>IF(marketing_campaign[[#This Row],[NumWebVisitsMonth]]&gt;=5.3,"higher_webvists","lower_webvisits")</f>
        <v>lower_webvisits</v>
      </c>
      <c r="AE1245">
        <v>0</v>
      </c>
      <c r="AF1245">
        <v>0</v>
      </c>
      <c r="AG1245">
        <v>0</v>
      </c>
      <c r="AH1245">
        <v>0</v>
      </c>
      <c r="AI1245">
        <v>0</v>
      </c>
      <c r="AJ1245">
        <v>0</v>
      </c>
      <c r="AK1245">
        <v>3</v>
      </c>
      <c r="AL1245">
        <v>11</v>
      </c>
      <c r="AM1245">
        <v>0</v>
      </c>
      <c r="AN1245">
        <f>marketing_campaign[[#This Row],[AcceptedCmp2]]+marketing_campaign[[#This Row],[AcceptedCmp1]]+marketing_campaign[[#This Row],[AcceptedCmp5]]+marketing_campaign[[#This Row],[AcceptedCmp4]]+marketing_campaign[[#This Row],[AcceptedCmp3]]+marketing_campaign[[#This Row],[Response]]</f>
        <v>0</v>
      </c>
      <c r="AO1245" t="str" cm="1">
        <f t="array" ref="AO124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46" spans="1:41" x14ac:dyDescent="0.35">
      <c r="A1246">
        <v>1291</v>
      </c>
      <c r="B1246">
        <v>1978</v>
      </c>
      <c r="C1246">
        <f t="shared" ca="1" si="38"/>
        <v>48</v>
      </c>
      <c r="D1246" t="str" cm="1">
        <f t="array" aca="1" ref="D124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46" t="s">
        <v>32</v>
      </c>
      <c r="F1246" t="s">
        <v>31</v>
      </c>
      <c r="G1246" cm="1">
        <f t="array" ref="G1246">_xlfn.IFS(marketing_campaign[[#This Row],[Marital_Status]]="Single",K1246+L1246+1,marketing_campaign[[#This Row],[Marital_Status]]="Together",K1246+L1246+2,marketing_campaign[[#This Row],[Marital_Status]]="Alone",K1246+L1246+1,marketing_campaign[[#This Row],[Marital_Status]]="Married",K1246+L1246+2,marketing_campaign[[#This Row],[Marital_Status]]="Divorced",K1246+L1246+1,marketing_campaign[[#This Row],[Marital_Status]]="YOLO",K1246+L1246+1,marketing_campaign[[#This Row],[Marital_Status]]="Absurd",K1246+L1246+1,marketing_campaign[[#This Row],[Marital_Status]]="Widow",K1246+L1246+1)</f>
        <v>3</v>
      </c>
      <c r="H1246" t="str" cm="1">
        <f t="array" ref="H1246">_xlfn.IFS(marketing_campaign[[#This Row],[Family_size]]=1,"Family_with_one_child",marketing_campaign[[#This Row],[Family_size]]&gt;1,"Family_with_more_children")</f>
        <v>Family_with_more_children</v>
      </c>
      <c r="I1246">
        <v>27683</v>
      </c>
      <c r="J1246" t="str">
        <f>IF(marketing_campaign[[#This Row],[Income]]&gt;=Sheet21!B1296,"high_income","low_income")</f>
        <v>high_income</v>
      </c>
      <c r="K1246">
        <v>1</v>
      </c>
      <c r="L1246">
        <v>0</v>
      </c>
      <c r="M1246" s="1">
        <v>41125</v>
      </c>
      <c r="N1246">
        <v>90</v>
      </c>
      <c r="O1246" t="str" cm="1">
        <f t="array" ref="O1246">_xlfn.IFS(AND(marketing_campaign[[#This Row],[Recency]]&gt;=0,marketing_campaign[[#This Row],[Recency]]&lt;=14),"Early Recency",AND(marketing_campaign[[#This Row],[Recency]]&gt;=15,marketing_campaign[[#This Row],[Recency]]&lt;=31),"Mid-Recency",marketing_campaign[[#This Row],[Recency]]&gt;=32,"high Recency")</f>
        <v>high Recency</v>
      </c>
      <c r="P1246">
        <v>152</v>
      </c>
      <c r="Q1246">
        <v>9</v>
      </c>
      <c r="R1246">
        <v>121</v>
      </c>
      <c r="S1246">
        <v>12</v>
      </c>
      <c r="T1246">
        <v>12</v>
      </c>
      <c r="U1246">
        <v>45</v>
      </c>
      <c r="V1246">
        <f>marketing_campaign[[#This Row],[MntGoldProds]]+marketing_campaign[[#This Row],[MntSweetProducts]]+marketing_campaign[[#This Row],[MntFishProducts]]+marketing_campaign[[#This Row],[MntMeatProducts]]+marketing_campaign[[#This Row],[MntFruits]]+marketing_campaign[[#This Row],[MntWines]]</f>
        <v>351</v>
      </c>
      <c r="W1246">
        <v>4</v>
      </c>
      <c r="X1246">
        <v>6</v>
      </c>
      <c r="Y1246">
        <v>2</v>
      </c>
      <c r="Z1246">
        <v>4</v>
      </c>
      <c r="AA1246">
        <f t="shared" si="39"/>
        <v>16</v>
      </c>
      <c r="AB1246" t="str" cm="1">
        <f t="array" ref="AB1246">_xlfn.IFS(AND(AA1246&gt;=0,AA1246&lt;=15),"low purchase",AND(AA1246&gt;=16,AA1246&lt;=30),"mid purchase",AA1246&gt;=31,"high purchase")</f>
        <v>mid purchase</v>
      </c>
      <c r="AC1246">
        <v>8</v>
      </c>
      <c r="AD1246" t="str">
        <f>IF(marketing_campaign[[#This Row],[NumWebVisitsMonth]]&gt;=5.3,"higher_webvists","lower_webvisits")</f>
        <v>higher_webvists</v>
      </c>
      <c r="AE1246">
        <v>0</v>
      </c>
      <c r="AF1246">
        <v>0</v>
      </c>
      <c r="AG1246">
        <v>0</v>
      </c>
      <c r="AH1246">
        <v>0</v>
      </c>
      <c r="AI1246">
        <v>0</v>
      </c>
      <c r="AJ1246">
        <v>0</v>
      </c>
      <c r="AK1246">
        <v>3</v>
      </c>
      <c r="AL1246">
        <v>11</v>
      </c>
      <c r="AM1246">
        <v>0</v>
      </c>
      <c r="AN1246">
        <f>marketing_campaign[[#This Row],[AcceptedCmp2]]+marketing_campaign[[#This Row],[AcceptedCmp1]]+marketing_campaign[[#This Row],[AcceptedCmp5]]+marketing_campaign[[#This Row],[AcceptedCmp4]]+marketing_campaign[[#This Row],[AcceptedCmp3]]+marketing_campaign[[#This Row],[Response]]</f>
        <v>0</v>
      </c>
      <c r="AO1246" t="str" cm="1">
        <f t="array" ref="AO124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47" spans="1:41" x14ac:dyDescent="0.35">
      <c r="A1247">
        <v>6862</v>
      </c>
      <c r="B1247">
        <v>1971</v>
      </c>
      <c r="C1247">
        <f t="shared" ca="1" si="38"/>
        <v>55</v>
      </c>
      <c r="D1247" t="str" cm="1">
        <f t="array" aca="1" ref="D124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47" t="s">
        <v>29</v>
      </c>
      <c r="F1247" t="s">
        <v>35</v>
      </c>
      <c r="G1247" cm="1">
        <f t="array" ref="G1247">_xlfn.IFS(marketing_campaign[[#This Row],[Marital_Status]]="Single",K1247+L1247+1,marketing_campaign[[#This Row],[Marital_Status]]="Together",K1247+L1247+2,marketing_campaign[[#This Row],[Marital_Status]]="Alone",K1247+L1247+1,marketing_campaign[[#This Row],[Marital_Status]]="Married",K1247+L1247+2,marketing_campaign[[#This Row],[Marital_Status]]="Divorced",K1247+L1247+1,marketing_campaign[[#This Row],[Marital_Status]]="YOLO",K1247+L1247+1,marketing_campaign[[#This Row],[Marital_Status]]="Absurd",K1247+L1247+1,marketing_campaign[[#This Row],[Marital_Status]]="Widow",K1247+L1247+1)</f>
        <v>1</v>
      </c>
      <c r="H1247" t="str" cm="1">
        <f t="array" ref="H1247">_xlfn.IFS(marketing_campaign[[#This Row],[Family_size]]=1,"Family_with_one_child",marketing_campaign[[#This Row],[Family_size]]&gt;1,"Family_with_more_children")</f>
        <v>Family_with_one_child</v>
      </c>
      <c r="I1247">
        <v>1730</v>
      </c>
      <c r="J1247" t="str">
        <f>IF(marketing_campaign[[#This Row],[Income]]&gt;=Sheet21!B1297,"high_income","low_income")</f>
        <v>high_income</v>
      </c>
      <c r="K1247">
        <v>0</v>
      </c>
      <c r="L1247">
        <v>0</v>
      </c>
      <c r="M1247" s="1">
        <v>41777</v>
      </c>
      <c r="N1247">
        <v>65</v>
      </c>
      <c r="O1247" t="str" cm="1">
        <f t="array" ref="O1247">_xlfn.IFS(AND(marketing_campaign[[#This Row],[Recency]]&gt;=0,marketing_campaign[[#This Row],[Recency]]&lt;=14),"Early Recency",AND(marketing_campaign[[#This Row],[Recency]]&gt;=15,marketing_campaign[[#This Row],[Recency]]&lt;=31),"Mid-Recency",marketing_campaign[[#This Row],[Recency]]&gt;=32,"high Recency")</f>
        <v>high Recency</v>
      </c>
      <c r="P1247">
        <v>1</v>
      </c>
      <c r="Q1247">
        <v>1</v>
      </c>
      <c r="R1247">
        <v>3</v>
      </c>
      <c r="S1247">
        <v>1</v>
      </c>
      <c r="T1247">
        <v>1</v>
      </c>
      <c r="U1247">
        <v>1</v>
      </c>
      <c r="V1247">
        <f>marketing_campaign[[#This Row],[MntGoldProds]]+marketing_campaign[[#This Row],[MntSweetProducts]]+marketing_campaign[[#This Row],[MntFishProducts]]+marketing_campaign[[#This Row],[MntMeatProducts]]+marketing_campaign[[#This Row],[MntFruits]]+marketing_campaign[[#This Row],[MntWines]]</f>
        <v>8</v>
      </c>
      <c r="W1247">
        <v>15</v>
      </c>
      <c r="X1247">
        <v>0</v>
      </c>
      <c r="Y1247">
        <v>0</v>
      </c>
      <c r="Z1247">
        <v>0</v>
      </c>
      <c r="AA1247">
        <f t="shared" si="39"/>
        <v>15</v>
      </c>
      <c r="AB1247" t="str" cm="1">
        <f t="array" ref="AB1247">_xlfn.IFS(AND(AA1247&gt;=0,AA1247&lt;=15),"low purchase",AND(AA1247&gt;=16,AA1247&lt;=30),"mid purchase",AA1247&gt;=31,"high purchase")</f>
        <v>low purchase</v>
      </c>
      <c r="AC1247">
        <v>20</v>
      </c>
      <c r="AD1247" t="str">
        <f>IF(marketing_campaign[[#This Row],[NumWebVisitsMonth]]&gt;=5.3,"higher_webvists","lower_webvisits")</f>
        <v>higher_webvists</v>
      </c>
      <c r="AE1247">
        <v>0</v>
      </c>
      <c r="AF1247">
        <v>0</v>
      </c>
      <c r="AG1247">
        <v>0</v>
      </c>
      <c r="AH1247">
        <v>0</v>
      </c>
      <c r="AI1247">
        <v>0</v>
      </c>
      <c r="AJ1247">
        <v>0</v>
      </c>
      <c r="AK1247">
        <v>3</v>
      </c>
      <c r="AL1247">
        <v>11</v>
      </c>
      <c r="AM1247">
        <v>0</v>
      </c>
      <c r="AN1247">
        <f>marketing_campaign[[#This Row],[AcceptedCmp2]]+marketing_campaign[[#This Row],[AcceptedCmp1]]+marketing_campaign[[#This Row],[AcceptedCmp5]]+marketing_campaign[[#This Row],[AcceptedCmp4]]+marketing_campaign[[#This Row],[AcceptedCmp3]]+marketing_campaign[[#This Row],[Response]]</f>
        <v>0</v>
      </c>
      <c r="AO1247" t="str" cm="1">
        <f t="array" ref="AO124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48" spans="1:41" x14ac:dyDescent="0.35">
      <c r="A1248">
        <v>4136</v>
      </c>
      <c r="B1248">
        <v>1992</v>
      </c>
      <c r="C1248">
        <f t="shared" ca="1" si="38"/>
        <v>34</v>
      </c>
      <c r="D1248" t="str" cm="1">
        <f t="array" aca="1" ref="D124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248" t="s">
        <v>36</v>
      </c>
      <c r="F1248" t="s">
        <v>30</v>
      </c>
      <c r="G1248" cm="1">
        <f t="array" ref="G1248">_xlfn.IFS(marketing_campaign[[#This Row],[Marital_Status]]="Single",K1248+L1248+1,marketing_campaign[[#This Row],[Marital_Status]]="Together",K1248+L1248+2,marketing_campaign[[#This Row],[Marital_Status]]="Alone",K1248+L1248+1,marketing_campaign[[#This Row],[Marital_Status]]="Married",K1248+L1248+2,marketing_campaign[[#This Row],[Marital_Status]]="Divorced",K1248+L1248+1,marketing_campaign[[#This Row],[Marital_Status]]="YOLO",K1248+L1248+1,marketing_campaign[[#This Row],[Marital_Status]]="Absurd",K1248+L1248+1,marketing_campaign[[#This Row],[Marital_Status]]="Widow",K1248+L1248+1)</f>
        <v>2</v>
      </c>
      <c r="H1248" t="str" cm="1">
        <f t="array" ref="H1248">_xlfn.IFS(marketing_campaign[[#This Row],[Family_size]]=1,"Family_with_one_child",marketing_campaign[[#This Row],[Family_size]]&gt;1,"Family_with_more_children")</f>
        <v>Family_with_more_children</v>
      </c>
      <c r="I1248">
        <v>7500</v>
      </c>
      <c r="J1248" t="str">
        <f>IF(marketing_campaign[[#This Row],[Income]]&gt;=Sheet21!B1298,"high_income","low_income")</f>
        <v>high_income</v>
      </c>
      <c r="K1248">
        <v>1</v>
      </c>
      <c r="L1248">
        <v>0</v>
      </c>
      <c r="M1248" s="1">
        <v>41246</v>
      </c>
      <c r="N1248">
        <v>63</v>
      </c>
      <c r="O1248" t="str" cm="1">
        <f t="array" ref="O1248">_xlfn.IFS(AND(marketing_campaign[[#This Row],[Recency]]&gt;=0,marketing_campaign[[#This Row],[Recency]]&lt;=14),"Early Recency",AND(marketing_campaign[[#This Row],[Recency]]&gt;=15,marketing_campaign[[#This Row],[Recency]]&lt;=31),"Mid-Recency",marketing_campaign[[#This Row],[Recency]]&gt;=32,"high Recency")</f>
        <v>high Recency</v>
      </c>
      <c r="P1248">
        <v>10</v>
      </c>
      <c r="Q1248">
        <v>17</v>
      </c>
      <c r="R1248">
        <v>18</v>
      </c>
      <c r="S1248">
        <v>8</v>
      </c>
      <c r="T1248">
        <v>26</v>
      </c>
      <c r="U1248">
        <v>40</v>
      </c>
      <c r="V1248">
        <f>marketing_campaign[[#This Row],[MntGoldProds]]+marketing_campaign[[#This Row],[MntSweetProducts]]+marketing_campaign[[#This Row],[MntFishProducts]]+marketing_campaign[[#This Row],[MntMeatProducts]]+marketing_campaign[[#This Row],[MntFruits]]+marketing_campaign[[#This Row],[MntWines]]</f>
        <v>119</v>
      </c>
      <c r="W1248">
        <v>4</v>
      </c>
      <c r="X1248">
        <v>3</v>
      </c>
      <c r="Y1248">
        <v>2</v>
      </c>
      <c r="Z1248">
        <v>2</v>
      </c>
      <c r="AA1248">
        <f t="shared" si="39"/>
        <v>11</v>
      </c>
      <c r="AB1248" t="str" cm="1">
        <f t="array" ref="AB1248">_xlfn.IFS(AND(AA1248&gt;=0,AA1248&lt;=15),"low purchase",AND(AA1248&gt;=16,AA1248&lt;=30),"mid purchase",AA1248&gt;=31,"high purchase")</f>
        <v>low purchase</v>
      </c>
      <c r="AC1248">
        <v>9</v>
      </c>
      <c r="AD1248" t="str">
        <f>IF(marketing_campaign[[#This Row],[NumWebVisitsMonth]]&gt;=5.3,"higher_webvists","lower_webvisits")</f>
        <v>higher_webvists</v>
      </c>
      <c r="AE1248">
        <v>0</v>
      </c>
      <c r="AF1248">
        <v>0</v>
      </c>
      <c r="AG1248">
        <v>0</v>
      </c>
      <c r="AH1248">
        <v>0</v>
      </c>
      <c r="AI1248">
        <v>0</v>
      </c>
      <c r="AJ1248">
        <v>0</v>
      </c>
      <c r="AK1248">
        <v>3</v>
      </c>
      <c r="AL1248">
        <v>11</v>
      </c>
      <c r="AM1248">
        <v>0</v>
      </c>
      <c r="AN1248">
        <f>marketing_campaign[[#This Row],[AcceptedCmp2]]+marketing_campaign[[#This Row],[AcceptedCmp1]]+marketing_campaign[[#This Row],[AcceptedCmp5]]+marketing_campaign[[#This Row],[AcceptedCmp4]]+marketing_campaign[[#This Row],[AcceptedCmp3]]+marketing_campaign[[#This Row],[Response]]</f>
        <v>0</v>
      </c>
      <c r="AO1248" t="str" cm="1">
        <f t="array" ref="AO124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49" spans="1:41" x14ac:dyDescent="0.35">
      <c r="A1249">
        <v>803</v>
      </c>
      <c r="B1249">
        <v>1968</v>
      </c>
      <c r="C1249">
        <f t="shared" ca="1" si="38"/>
        <v>58</v>
      </c>
      <c r="D1249" t="str" cm="1">
        <f t="array" aca="1" ref="D124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49" t="s">
        <v>29</v>
      </c>
      <c r="F1249" t="s">
        <v>31</v>
      </c>
      <c r="G1249" cm="1">
        <f t="array" ref="G1249">_xlfn.IFS(marketing_campaign[[#This Row],[Marital_Status]]="Single",K1249+L1249+1,marketing_campaign[[#This Row],[Marital_Status]]="Together",K1249+L1249+2,marketing_campaign[[#This Row],[Marital_Status]]="Alone",K1249+L1249+1,marketing_campaign[[#This Row],[Marital_Status]]="Married",K1249+L1249+2,marketing_campaign[[#This Row],[Marital_Status]]="Divorced",K1249+L1249+1,marketing_campaign[[#This Row],[Marital_Status]]="YOLO",K1249+L1249+1,marketing_campaign[[#This Row],[Marital_Status]]="Absurd",K1249+L1249+1,marketing_campaign[[#This Row],[Marital_Status]]="Widow",K1249+L1249+1)</f>
        <v>4</v>
      </c>
      <c r="H1249" t="str" cm="1">
        <f t="array" ref="H1249">_xlfn.IFS(marketing_campaign[[#This Row],[Family_size]]=1,"Family_with_one_child",marketing_campaign[[#This Row],[Family_size]]&gt;1,"Family_with_more_children")</f>
        <v>Family_with_more_children</v>
      </c>
      <c r="I1249">
        <v>40521</v>
      </c>
      <c r="J1249" t="str">
        <f>IF(marketing_campaign[[#This Row],[Income]]&gt;=Sheet21!B1299,"high_income","low_income")</f>
        <v>high_income</v>
      </c>
      <c r="K1249">
        <v>1</v>
      </c>
      <c r="L1249">
        <v>1</v>
      </c>
      <c r="M1249" s="1">
        <v>41369</v>
      </c>
      <c r="N1249">
        <v>82</v>
      </c>
      <c r="O1249" t="str" cm="1">
        <f t="array" ref="O1249">_xlfn.IFS(AND(marketing_campaign[[#This Row],[Recency]]&gt;=0,marketing_campaign[[#This Row],[Recency]]&lt;=14),"Early Recency",AND(marketing_campaign[[#This Row],[Recency]]&gt;=15,marketing_campaign[[#This Row],[Recency]]&lt;=31),"Mid-Recency",marketing_campaign[[#This Row],[Recency]]&gt;=32,"high Recency")</f>
        <v>high Recency</v>
      </c>
      <c r="P1249">
        <v>12</v>
      </c>
      <c r="Q1249">
        <v>0</v>
      </c>
      <c r="R1249">
        <v>5</v>
      </c>
      <c r="S1249">
        <v>0</v>
      </c>
      <c r="T1249">
        <v>0</v>
      </c>
      <c r="U1249">
        <v>4</v>
      </c>
      <c r="V1249">
        <f>marketing_campaign[[#This Row],[MntGoldProds]]+marketing_campaign[[#This Row],[MntSweetProducts]]+marketing_campaign[[#This Row],[MntFishProducts]]+marketing_campaign[[#This Row],[MntMeatProducts]]+marketing_campaign[[#This Row],[MntFruits]]+marketing_campaign[[#This Row],[MntWines]]</f>
        <v>21</v>
      </c>
      <c r="W1249">
        <v>1</v>
      </c>
      <c r="X1249">
        <v>0</v>
      </c>
      <c r="Y1249">
        <v>1</v>
      </c>
      <c r="Z1249">
        <v>2</v>
      </c>
      <c r="AA1249">
        <f t="shared" si="39"/>
        <v>4</v>
      </c>
      <c r="AB1249" t="str" cm="1">
        <f t="array" ref="AB1249">_xlfn.IFS(AND(AA1249&gt;=0,AA1249&lt;=15),"low purchase",AND(AA1249&gt;=16,AA1249&lt;=30),"mid purchase",AA1249&gt;=31,"high purchase")</f>
        <v>low purchase</v>
      </c>
      <c r="AC1249">
        <v>5</v>
      </c>
      <c r="AD1249" t="str">
        <f>IF(marketing_campaign[[#This Row],[NumWebVisitsMonth]]&gt;=5.3,"higher_webvists","lower_webvisits")</f>
        <v>lower_webvisits</v>
      </c>
      <c r="AE1249">
        <v>0</v>
      </c>
      <c r="AF1249">
        <v>0</v>
      </c>
      <c r="AG1249">
        <v>0</v>
      </c>
      <c r="AH1249">
        <v>0</v>
      </c>
      <c r="AI1249">
        <v>0</v>
      </c>
      <c r="AJ1249">
        <v>0</v>
      </c>
      <c r="AK1249">
        <v>3</v>
      </c>
      <c r="AL1249">
        <v>11</v>
      </c>
      <c r="AM1249">
        <v>0</v>
      </c>
      <c r="AN1249">
        <f>marketing_campaign[[#This Row],[AcceptedCmp2]]+marketing_campaign[[#This Row],[AcceptedCmp1]]+marketing_campaign[[#This Row],[AcceptedCmp5]]+marketing_campaign[[#This Row],[AcceptedCmp4]]+marketing_campaign[[#This Row],[AcceptedCmp3]]+marketing_campaign[[#This Row],[Response]]</f>
        <v>0</v>
      </c>
      <c r="AO1249" t="str" cm="1">
        <f t="array" ref="AO124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50" spans="1:41" x14ac:dyDescent="0.35">
      <c r="A1250">
        <v>4298</v>
      </c>
      <c r="B1250">
        <v>1973</v>
      </c>
      <c r="C1250">
        <f t="shared" ca="1" si="38"/>
        <v>53</v>
      </c>
      <c r="D1250" t="str" cm="1">
        <f t="array" aca="1" ref="D125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50" t="s">
        <v>32</v>
      </c>
      <c r="F1250" t="s">
        <v>31</v>
      </c>
      <c r="G1250" cm="1">
        <f t="array" ref="G1250">_xlfn.IFS(marketing_campaign[[#This Row],[Marital_Status]]="Single",K1250+L1250+1,marketing_campaign[[#This Row],[Marital_Status]]="Together",K1250+L1250+2,marketing_campaign[[#This Row],[Marital_Status]]="Alone",K1250+L1250+1,marketing_campaign[[#This Row],[Marital_Status]]="Married",K1250+L1250+2,marketing_campaign[[#This Row],[Marital_Status]]="Divorced",K1250+L1250+1,marketing_campaign[[#This Row],[Marital_Status]]="YOLO",K1250+L1250+1,marketing_campaign[[#This Row],[Marital_Status]]="Absurd",K1250+L1250+1,marketing_campaign[[#This Row],[Marital_Status]]="Widow",K1250+L1250+1)</f>
        <v>3</v>
      </c>
      <c r="H1250" t="str" cm="1">
        <f t="array" ref="H1250">_xlfn.IFS(marketing_campaign[[#This Row],[Family_size]]=1,"Family_with_one_child",marketing_campaign[[#This Row],[Family_size]]&gt;1,"Family_with_more_children")</f>
        <v>Family_with_more_children</v>
      </c>
      <c r="I1250">
        <v>20427</v>
      </c>
      <c r="J1250" t="str">
        <f>IF(marketing_campaign[[#This Row],[Income]]&gt;=Sheet21!B1300,"high_income","low_income")</f>
        <v>high_income</v>
      </c>
      <c r="K1250">
        <v>1</v>
      </c>
      <c r="L1250">
        <v>0</v>
      </c>
      <c r="M1250" s="1">
        <v>41722</v>
      </c>
      <c r="N1250">
        <v>63</v>
      </c>
      <c r="O1250" t="str" cm="1">
        <f t="array" ref="O1250">_xlfn.IFS(AND(marketing_campaign[[#This Row],[Recency]]&gt;=0,marketing_campaign[[#This Row],[Recency]]&lt;=14),"Early Recency",AND(marketing_campaign[[#This Row],[Recency]]&gt;=15,marketing_campaign[[#This Row],[Recency]]&lt;=31),"Mid-Recency",marketing_campaign[[#This Row],[Recency]]&gt;=32,"high Recency")</f>
        <v>high Recency</v>
      </c>
      <c r="P1250">
        <v>5</v>
      </c>
      <c r="Q1250">
        <v>0</v>
      </c>
      <c r="R1250">
        <v>4</v>
      </c>
      <c r="S1250">
        <v>0</v>
      </c>
      <c r="T1250">
        <v>0</v>
      </c>
      <c r="U1250">
        <v>1</v>
      </c>
      <c r="V1250">
        <f>marketing_campaign[[#This Row],[MntGoldProds]]+marketing_campaign[[#This Row],[MntSweetProducts]]+marketing_campaign[[#This Row],[MntFishProducts]]+marketing_campaign[[#This Row],[MntMeatProducts]]+marketing_campaign[[#This Row],[MntFruits]]+marketing_campaign[[#This Row],[MntWines]]</f>
        <v>10</v>
      </c>
      <c r="W1250">
        <v>1</v>
      </c>
      <c r="X1250">
        <v>1</v>
      </c>
      <c r="Y1250">
        <v>0</v>
      </c>
      <c r="Z1250">
        <v>2</v>
      </c>
      <c r="AA1250">
        <f t="shared" si="39"/>
        <v>4</v>
      </c>
      <c r="AB1250" t="str" cm="1">
        <f t="array" ref="AB1250">_xlfn.IFS(AND(AA1250&gt;=0,AA1250&lt;=15),"low purchase",AND(AA1250&gt;=16,AA1250&lt;=30),"mid purchase",AA1250&gt;=31,"high purchase")</f>
        <v>low purchase</v>
      </c>
      <c r="AC1250">
        <v>8</v>
      </c>
      <c r="AD1250" t="str">
        <f>IF(marketing_campaign[[#This Row],[NumWebVisitsMonth]]&gt;=5.3,"higher_webvists","lower_webvisits")</f>
        <v>higher_webvists</v>
      </c>
      <c r="AE1250">
        <v>0</v>
      </c>
      <c r="AF1250">
        <v>0</v>
      </c>
      <c r="AG1250">
        <v>0</v>
      </c>
      <c r="AH1250">
        <v>0</v>
      </c>
      <c r="AI1250">
        <v>0</v>
      </c>
      <c r="AJ1250">
        <v>0</v>
      </c>
      <c r="AK1250">
        <v>3</v>
      </c>
      <c r="AL1250">
        <v>11</v>
      </c>
      <c r="AM1250">
        <v>0</v>
      </c>
      <c r="AN1250">
        <f>marketing_campaign[[#This Row],[AcceptedCmp2]]+marketing_campaign[[#This Row],[AcceptedCmp1]]+marketing_campaign[[#This Row],[AcceptedCmp5]]+marketing_campaign[[#This Row],[AcceptedCmp4]]+marketing_campaign[[#This Row],[AcceptedCmp3]]+marketing_campaign[[#This Row],[Response]]</f>
        <v>0</v>
      </c>
      <c r="AO1250" t="str" cm="1">
        <f t="array" ref="AO125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51" spans="1:41" x14ac:dyDescent="0.35">
      <c r="A1251">
        <v>10833</v>
      </c>
      <c r="B1251">
        <v>1975</v>
      </c>
      <c r="C1251">
        <f t="shared" ca="1" si="38"/>
        <v>51</v>
      </c>
      <c r="D1251" t="str" cm="1">
        <f t="array" aca="1" ref="D125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51" t="s">
        <v>29</v>
      </c>
      <c r="F1251" t="s">
        <v>33</v>
      </c>
      <c r="G1251" cm="1">
        <f t="array" ref="G1251">_xlfn.IFS(marketing_campaign[[#This Row],[Marital_Status]]="Single",K1251+L1251+1,marketing_campaign[[#This Row],[Marital_Status]]="Together",K1251+L1251+2,marketing_campaign[[#This Row],[Marital_Status]]="Alone",K1251+L1251+1,marketing_campaign[[#This Row],[Marital_Status]]="Married",K1251+L1251+2,marketing_campaign[[#This Row],[Marital_Status]]="Divorced",K1251+L1251+1,marketing_campaign[[#This Row],[Marital_Status]]="YOLO",K1251+L1251+1,marketing_campaign[[#This Row],[Marital_Status]]="Absurd",K1251+L1251+1,marketing_campaign[[#This Row],[Marital_Status]]="Widow",K1251+L1251+1)</f>
        <v>3</v>
      </c>
      <c r="H1251" t="str" cm="1">
        <f t="array" ref="H1251">_xlfn.IFS(marketing_campaign[[#This Row],[Family_size]]=1,"Family_with_one_child",marketing_campaign[[#This Row],[Family_size]]&gt;1,"Family_with_more_children")</f>
        <v>Family_with_more_children</v>
      </c>
      <c r="I1251">
        <v>65106</v>
      </c>
      <c r="J1251" t="str">
        <f>IF(marketing_campaign[[#This Row],[Income]]&gt;=Sheet21!B1301,"high_income","low_income")</f>
        <v>high_income</v>
      </c>
      <c r="K1251">
        <v>0</v>
      </c>
      <c r="L1251">
        <v>1</v>
      </c>
      <c r="M1251" s="1">
        <v>41783</v>
      </c>
      <c r="N1251">
        <v>55</v>
      </c>
      <c r="O1251" t="str" cm="1">
        <f t="array" ref="O1251">_xlfn.IFS(AND(marketing_campaign[[#This Row],[Recency]]&gt;=0,marketing_campaign[[#This Row],[Recency]]&lt;=14),"Early Recency",AND(marketing_campaign[[#This Row],[Recency]]&gt;=15,marketing_campaign[[#This Row],[Recency]]&lt;=31),"Mid-Recency",marketing_campaign[[#This Row],[Recency]]&gt;=32,"high Recency")</f>
        <v>high Recency</v>
      </c>
      <c r="P1251">
        <v>790</v>
      </c>
      <c r="Q1251">
        <v>19</v>
      </c>
      <c r="R1251">
        <v>133</v>
      </c>
      <c r="S1251">
        <v>12</v>
      </c>
      <c r="T1251">
        <v>0</v>
      </c>
      <c r="U1251">
        <v>19</v>
      </c>
      <c r="V1251">
        <f>marketing_campaign[[#This Row],[MntGoldProds]]+marketing_campaign[[#This Row],[MntSweetProducts]]+marketing_campaign[[#This Row],[MntFishProducts]]+marketing_campaign[[#This Row],[MntMeatProducts]]+marketing_campaign[[#This Row],[MntFruits]]+marketing_campaign[[#This Row],[MntWines]]</f>
        <v>973</v>
      </c>
      <c r="W1251">
        <v>3</v>
      </c>
      <c r="X1251">
        <v>8</v>
      </c>
      <c r="Y1251">
        <v>3</v>
      </c>
      <c r="Z1251">
        <v>13</v>
      </c>
      <c r="AA1251">
        <f t="shared" si="39"/>
        <v>27</v>
      </c>
      <c r="AB1251" t="str" cm="1">
        <f t="array" ref="AB1251">_xlfn.IFS(AND(AA1251&gt;=0,AA1251&lt;=15),"low purchase",AND(AA1251&gt;=16,AA1251&lt;=30),"mid purchase",AA1251&gt;=31,"high purchase")</f>
        <v>mid purchase</v>
      </c>
      <c r="AC1251">
        <v>6</v>
      </c>
      <c r="AD1251" t="str">
        <f>IF(marketing_campaign[[#This Row],[NumWebVisitsMonth]]&gt;=5.3,"higher_webvists","lower_webvisits")</f>
        <v>higher_webvists</v>
      </c>
      <c r="AE1251">
        <v>0</v>
      </c>
      <c r="AF1251">
        <v>1</v>
      </c>
      <c r="AG1251">
        <v>0</v>
      </c>
      <c r="AH1251">
        <v>0</v>
      </c>
      <c r="AI1251">
        <v>0</v>
      </c>
      <c r="AJ1251">
        <v>0</v>
      </c>
      <c r="AK1251">
        <v>3</v>
      </c>
      <c r="AL1251">
        <v>11</v>
      </c>
      <c r="AM1251">
        <v>0</v>
      </c>
      <c r="AN1251">
        <f>marketing_campaign[[#This Row],[AcceptedCmp2]]+marketing_campaign[[#This Row],[AcceptedCmp1]]+marketing_campaign[[#This Row],[AcceptedCmp5]]+marketing_campaign[[#This Row],[AcceptedCmp4]]+marketing_campaign[[#This Row],[AcceptedCmp3]]+marketing_campaign[[#This Row],[Response]]</f>
        <v>1</v>
      </c>
      <c r="AO1251" t="str" cm="1">
        <f t="array" ref="AO125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252" spans="1:41" x14ac:dyDescent="0.35">
      <c r="A1252">
        <v>9606</v>
      </c>
      <c r="B1252">
        <v>1965</v>
      </c>
      <c r="C1252">
        <f t="shared" ca="1" si="38"/>
        <v>61</v>
      </c>
      <c r="D1252" t="str" cm="1">
        <f t="array" aca="1" ref="D125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52" t="s">
        <v>32</v>
      </c>
      <c r="F1252" t="s">
        <v>33</v>
      </c>
      <c r="G1252" cm="1">
        <f t="array" ref="G1252">_xlfn.IFS(marketing_campaign[[#This Row],[Marital_Status]]="Single",K1252+L1252+1,marketing_campaign[[#This Row],[Marital_Status]]="Together",K1252+L1252+2,marketing_campaign[[#This Row],[Marital_Status]]="Alone",K1252+L1252+1,marketing_campaign[[#This Row],[Marital_Status]]="Married",K1252+L1252+2,marketing_campaign[[#This Row],[Marital_Status]]="Divorced",K1252+L1252+1,marketing_campaign[[#This Row],[Marital_Status]]="YOLO",K1252+L1252+1,marketing_campaign[[#This Row],[Marital_Status]]="Absurd",K1252+L1252+1,marketing_campaign[[#This Row],[Marital_Status]]="Widow",K1252+L1252+1)</f>
        <v>2</v>
      </c>
      <c r="H1252" t="str" cm="1">
        <f t="array" ref="H1252">_xlfn.IFS(marketing_campaign[[#This Row],[Family_size]]=1,"Family_with_one_child",marketing_campaign[[#This Row],[Family_size]]&gt;1,"Family_with_more_children")</f>
        <v>Family_with_more_children</v>
      </c>
      <c r="I1252">
        <v>69969</v>
      </c>
      <c r="J1252" t="str">
        <f>IF(marketing_campaign[[#This Row],[Income]]&gt;=Sheet21!B1302,"high_income","low_income")</f>
        <v>high_income</v>
      </c>
      <c r="K1252">
        <v>0</v>
      </c>
      <c r="L1252">
        <v>0</v>
      </c>
      <c r="M1252" s="1">
        <v>41513</v>
      </c>
      <c r="N1252">
        <v>64</v>
      </c>
      <c r="O1252" t="str" cm="1">
        <f t="array" ref="O1252">_xlfn.IFS(AND(marketing_campaign[[#This Row],[Recency]]&gt;=0,marketing_campaign[[#This Row],[Recency]]&lt;=14),"Early Recency",AND(marketing_campaign[[#This Row],[Recency]]&gt;=15,marketing_campaign[[#This Row],[Recency]]&lt;=31),"Mid-Recency",marketing_campaign[[#This Row],[Recency]]&gt;=32,"high Recency")</f>
        <v>high Recency</v>
      </c>
      <c r="P1252">
        <v>882</v>
      </c>
      <c r="Q1252">
        <v>29</v>
      </c>
      <c r="R1252">
        <v>514</v>
      </c>
      <c r="S1252">
        <v>38</v>
      </c>
      <c r="T1252">
        <v>29</v>
      </c>
      <c r="U1252">
        <v>44</v>
      </c>
      <c r="V1252">
        <f>marketing_campaign[[#This Row],[MntGoldProds]]+marketing_campaign[[#This Row],[MntSweetProducts]]+marketing_campaign[[#This Row],[MntFishProducts]]+marketing_campaign[[#This Row],[MntMeatProducts]]+marketing_campaign[[#This Row],[MntFruits]]+marketing_campaign[[#This Row],[MntWines]]</f>
        <v>1536</v>
      </c>
      <c r="W1252">
        <v>1</v>
      </c>
      <c r="X1252">
        <v>4</v>
      </c>
      <c r="Y1252">
        <v>2</v>
      </c>
      <c r="Z1252">
        <v>6</v>
      </c>
      <c r="AA1252">
        <f t="shared" si="39"/>
        <v>13</v>
      </c>
      <c r="AB1252" t="str" cm="1">
        <f t="array" ref="AB1252">_xlfn.IFS(AND(AA1252&gt;=0,AA1252&lt;=15),"low purchase",AND(AA1252&gt;=16,AA1252&lt;=30),"mid purchase",AA1252&gt;=31,"high purchase")</f>
        <v>low purchase</v>
      </c>
      <c r="AC1252">
        <v>3</v>
      </c>
      <c r="AD1252" t="str">
        <f>IF(marketing_campaign[[#This Row],[NumWebVisitsMonth]]&gt;=5.3,"higher_webvists","lower_webvisits")</f>
        <v>lower_webvisits</v>
      </c>
      <c r="AE1252">
        <v>0</v>
      </c>
      <c r="AF1252">
        <v>0</v>
      </c>
      <c r="AG1252">
        <v>1</v>
      </c>
      <c r="AH1252">
        <v>1</v>
      </c>
      <c r="AI1252">
        <v>0</v>
      </c>
      <c r="AJ1252">
        <v>0</v>
      </c>
      <c r="AK1252">
        <v>3</v>
      </c>
      <c r="AL1252">
        <v>11</v>
      </c>
      <c r="AM1252">
        <v>1</v>
      </c>
      <c r="AN1252">
        <f>marketing_campaign[[#This Row],[AcceptedCmp2]]+marketing_campaign[[#This Row],[AcceptedCmp1]]+marketing_campaign[[#This Row],[AcceptedCmp5]]+marketing_campaign[[#This Row],[AcceptedCmp4]]+marketing_campaign[[#This Row],[AcceptedCmp3]]+marketing_campaign[[#This Row],[Response]]</f>
        <v>3</v>
      </c>
      <c r="AO1252" t="str" cm="1">
        <f t="array" ref="AO125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3/5 campaign accepted</v>
      </c>
    </row>
    <row r="1253" spans="1:41" x14ac:dyDescent="0.35">
      <c r="A1253">
        <v>8534</v>
      </c>
      <c r="B1253">
        <v>1952</v>
      </c>
      <c r="C1253">
        <f t="shared" ca="1" si="38"/>
        <v>74</v>
      </c>
      <c r="D1253" t="str" cm="1">
        <f t="array" aca="1" ref="D125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53" t="s">
        <v>29</v>
      </c>
      <c r="F1253" t="s">
        <v>33</v>
      </c>
      <c r="G1253" cm="1">
        <f t="array" ref="G1253">_xlfn.IFS(marketing_campaign[[#This Row],[Marital_Status]]="Single",K1253+L1253+1,marketing_campaign[[#This Row],[Marital_Status]]="Together",K1253+L1253+2,marketing_campaign[[#This Row],[Marital_Status]]="Alone",K1253+L1253+1,marketing_campaign[[#This Row],[Marital_Status]]="Married",K1253+L1253+2,marketing_campaign[[#This Row],[Marital_Status]]="Divorced",K1253+L1253+1,marketing_campaign[[#This Row],[Marital_Status]]="YOLO",K1253+L1253+1,marketing_campaign[[#This Row],[Marital_Status]]="Absurd",K1253+L1253+1,marketing_campaign[[#This Row],[Marital_Status]]="Widow",K1253+L1253+1)</f>
        <v>4</v>
      </c>
      <c r="H1253" t="str" cm="1">
        <f t="array" ref="H1253">_xlfn.IFS(marketing_campaign[[#This Row],[Family_size]]=1,"Family_with_one_child",marketing_campaign[[#This Row],[Family_size]]&gt;1,"Family_with_more_children")</f>
        <v>Family_with_more_children</v>
      </c>
      <c r="I1253">
        <v>67433</v>
      </c>
      <c r="J1253" t="str">
        <f>IF(marketing_campaign[[#This Row],[Income]]&gt;=Sheet21!B1303,"high_income","low_income")</f>
        <v>high_income</v>
      </c>
      <c r="K1253">
        <v>0</v>
      </c>
      <c r="L1253">
        <v>2</v>
      </c>
      <c r="M1253" s="1">
        <v>41471</v>
      </c>
      <c r="N1253">
        <v>51</v>
      </c>
      <c r="O1253" t="str" cm="1">
        <f t="array" ref="O1253">_xlfn.IFS(AND(marketing_campaign[[#This Row],[Recency]]&gt;=0,marketing_campaign[[#This Row],[Recency]]&lt;=14),"Early Recency",AND(marketing_campaign[[#This Row],[Recency]]&gt;=15,marketing_campaign[[#This Row],[Recency]]&lt;=31),"Mid-Recency",marketing_campaign[[#This Row],[Recency]]&gt;=32,"high Recency")</f>
        <v>high Recency</v>
      </c>
      <c r="P1253">
        <v>615</v>
      </c>
      <c r="Q1253">
        <v>28</v>
      </c>
      <c r="R1253">
        <v>259</v>
      </c>
      <c r="S1253">
        <v>12</v>
      </c>
      <c r="T1253">
        <v>48</v>
      </c>
      <c r="U1253">
        <v>30</v>
      </c>
      <c r="V1253">
        <f>marketing_campaign[[#This Row],[MntGoldProds]]+marketing_campaign[[#This Row],[MntSweetProducts]]+marketing_campaign[[#This Row],[MntFishProducts]]+marketing_campaign[[#This Row],[MntMeatProducts]]+marketing_campaign[[#This Row],[MntFruits]]+marketing_campaign[[#This Row],[MntWines]]</f>
        <v>992</v>
      </c>
      <c r="W1253">
        <v>4</v>
      </c>
      <c r="X1253">
        <v>6</v>
      </c>
      <c r="Y1253">
        <v>5</v>
      </c>
      <c r="Z1253">
        <v>13</v>
      </c>
      <c r="AA1253">
        <f t="shared" si="39"/>
        <v>28</v>
      </c>
      <c r="AB1253" t="str" cm="1">
        <f t="array" ref="AB1253">_xlfn.IFS(AND(AA1253&gt;=0,AA1253&lt;=15),"low purchase",AND(AA1253&gt;=16,AA1253&lt;=30),"mid purchase",AA1253&gt;=31,"high purchase")</f>
        <v>mid purchase</v>
      </c>
      <c r="AC1253">
        <v>4</v>
      </c>
      <c r="AD1253" t="str">
        <f>IF(marketing_campaign[[#This Row],[NumWebVisitsMonth]]&gt;=5.3,"higher_webvists","lower_webvisits")</f>
        <v>lower_webvisits</v>
      </c>
      <c r="AE1253">
        <v>0</v>
      </c>
      <c r="AF1253">
        <v>1</v>
      </c>
      <c r="AG1253">
        <v>0</v>
      </c>
      <c r="AH1253">
        <v>0</v>
      </c>
      <c r="AI1253">
        <v>0</v>
      </c>
      <c r="AJ1253">
        <v>0</v>
      </c>
      <c r="AK1253">
        <v>3</v>
      </c>
      <c r="AL1253">
        <v>11</v>
      </c>
      <c r="AM1253">
        <v>0</v>
      </c>
      <c r="AN1253">
        <f>marketing_campaign[[#This Row],[AcceptedCmp2]]+marketing_campaign[[#This Row],[AcceptedCmp1]]+marketing_campaign[[#This Row],[AcceptedCmp5]]+marketing_campaign[[#This Row],[AcceptedCmp4]]+marketing_campaign[[#This Row],[AcceptedCmp3]]+marketing_campaign[[#This Row],[Response]]</f>
        <v>1</v>
      </c>
      <c r="AO1253" t="str" cm="1">
        <f t="array" ref="AO125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254" spans="1:41" x14ac:dyDescent="0.35">
      <c r="A1254">
        <v>5153</v>
      </c>
      <c r="B1254">
        <v>1967</v>
      </c>
      <c r="C1254">
        <f t="shared" ca="1" si="38"/>
        <v>59</v>
      </c>
      <c r="D1254" t="str" cm="1">
        <f t="array" aca="1" ref="D125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54" t="s">
        <v>32</v>
      </c>
      <c r="F1254" t="s">
        <v>33</v>
      </c>
      <c r="G1254" cm="1">
        <f t="array" ref="G1254">_xlfn.IFS(marketing_campaign[[#This Row],[Marital_Status]]="Single",K1254+L1254+1,marketing_campaign[[#This Row],[Marital_Status]]="Together",K1254+L1254+2,marketing_campaign[[#This Row],[Marital_Status]]="Alone",K1254+L1254+1,marketing_campaign[[#This Row],[Marital_Status]]="Married",K1254+L1254+2,marketing_campaign[[#This Row],[Marital_Status]]="Divorced",K1254+L1254+1,marketing_campaign[[#This Row],[Marital_Status]]="YOLO",K1254+L1254+1,marketing_campaign[[#This Row],[Marital_Status]]="Absurd",K1254+L1254+1,marketing_campaign[[#This Row],[Marital_Status]]="Widow",K1254+L1254+1)</f>
        <v>3</v>
      </c>
      <c r="H1254" t="str" cm="1">
        <f t="array" ref="H1254">_xlfn.IFS(marketing_campaign[[#This Row],[Family_size]]=1,"Family_with_one_child",marketing_campaign[[#This Row],[Family_size]]&gt;1,"Family_with_more_children")</f>
        <v>Family_with_more_children</v>
      </c>
      <c r="I1254">
        <v>77766</v>
      </c>
      <c r="J1254" t="str">
        <f>IF(marketing_campaign[[#This Row],[Income]]&gt;=Sheet21!B1304,"high_income","low_income")</f>
        <v>high_income</v>
      </c>
      <c r="K1254">
        <v>0</v>
      </c>
      <c r="L1254">
        <v>1</v>
      </c>
      <c r="M1254" s="1">
        <v>41327</v>
      </c>
      <c r="N1254">
        <v>97</v>
      </c>
      <c r="O1254" t="str" cm="1">
        <f t="array" ref="O1254">_xlfn.IFS(AND(marketing_campaign[[#This Row],[Recency]]&gt;=0,marketing_campaign[[#This Row],[Recency]]&lt;=14),"Early Recency",AND(marketing_campaign[[#This Row],[Recency]]&gt;=15,marketing_campaign[[#This Row],[Recency]]&lt;=31),"Mid-Recency",marketing_campaign[[#This Row],[Recency]]&gt;=32,"high Recency")</f>
        <v>high Recency</v>
      </c>
      <c r="P1254">
        <v>1004</v>
      </c>
      <c r="Q1254">
        <v>59</v>
      </c>
      <c r="R1254">
        <v>265</v>
      </c>
      <c r="S1254">
        <v>115</v>
      </c>
      <c r="T1254">
        <v>59</v>
      </c>
      <c r="U1254">
        <v>27</v>
      </c>
      <c r="V1254">
        <f>marketing_campaign[[#This Row],[MntGoldProds]]+marketing_campaign[[#This Row],[MntSweetProducts]]+marketing_campaign[[#This Row],[MntFishProducts]]+marketing_campaign[[#This Row],[MntMeatProducts]]+marketing_campaign[[#This Row],[MntFruits]]+marketing_campaign[[#This Row],[MntWines]]</f>
        <v>1529</v>
      </c>
      <c r="W1254">
        <v>2</v>
      </c>
      <c r="X1254">
        <v>11</v>
      </c>
      <c r="Y1254">
        <v>10</v>
      </c>
      <c r="Z1254">
        <v>11</v>
      </c>
      <c r="AA1254">
        <f t="shared" si="39"/>
        <v>34</v>
      </c>
      <c r="AB1254" t="str" cm="1">
        <f t="array" ref="AB1254">_xlfn.IFS(AND(AA1254&gt;=0,AA1254&lt;=15),"low purchase",AND(AA1254&gt;=16,AA1254&lt;=30),"mid purchase",AA1254&gt;=31,"high purchase")</f>
        <v>high purchase</v>
      </c>
      <c r="AC1254">
        <v>6</v>
      </c>
      <c r="AD1254" t="str">
        <f>IF(marketing_campaign[[#This Row],[NumWebVisitsMonth]]&gt;=5.3,"higher_webvists","lower_webvisits")</f>
        <v>higher_webvists</v>
      </c>
      <c r="AE1254">
        <v>1</v>
      </c>
      <c r="AF1254">
        <v>0</v>
      </c>
      <c r="AG1254">
        <v>0</v>
      </c>
      <c r="AH1254">
        <v>0</v>
      </c>
      <c r="AI1254">
        <v>0</v>
      </c>
      <c r="AJ1254">
        <v>0</v>
      </c>
      <c r="AK1254">
        <v>3</v>
      </c>
      <c r="AL1254">
        <v>11</v>
      </c>
      <c r="AM1254">
        <v>1</v>
      </c>
      <c r="AN1254">
        <f>marketing_campaign[[#This Row],[AcceptedCmp2]]+marketing_campaign[[#This Row],[AcceptedCmp1]]+marketing_campaign[[#This Row],[AcceptedCmp5]]+marketing_campaign[[#This Row],[AcceptedCmp4]]+marketing_campaign[[#This Row],[AcceptedCmp3]]+marketing_campaign[[#This Row],[Response]]</f>
        <v>2</v>
      </c>
      <c r="AO1254" t="str" cm="1">
        <f t="array" ref="AO125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255" spans="1:41" x14ac:dyDescent="0.35">
      <c r="A1255">
        <v>961</v>
      </c>
      <c r="B1255">
        <v>1972</v>
      </c>
      <c r="C1255">
        <f t="shared" ca="1" si="38"/>
        <v>54</v>
      </c>
      <c r="D1255" t="str" cm="1">
        <f t="array" aca="1" ref="D125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55" t="s">
        <v>29</v>
      </c>
      <c r="F1255" t="s">
        <v>33</v>
      </c>
      <c r="G1255" cm="1">
        <f t="array" ref="G1255">_xlfn.IFS(marketing_campaign[[#This Row],[Marital_Status]]="Single",K1255+L1255+1,marketing_campaign[[#This Row],[Marital_Status]]="Together",K1255+L1255+2,marketing_campaign[[#This Row],[Marital_Status]]="Alone",K1255+L1255+1,marketing_campaign[[#This Row],[Marital_Status]]="Married",K1255+L1255+2,marketing_campaign[[#This Row],[Marital_Status]]="Divorced",K1255+L1255+1,marketing_campaign[[#This Row],[Marital_Status]]="YOLO",K1255+L1255+1,marketing_campaign[[#This Row],[Marital_Status]]="Absurd",K1255+L1255+1,marketing_campaign[[#This Row],[Marital_Status]]="Widow",K1255+L1255+1)</f>
        <v>3</v>
      </c>
      <c r="H1255" t="str" cm="1">
        <f t="array" ref="H1255">_xlfn.IFS(marketing_campaign[[#This Row],[Family_size]]=1,"Family_with_one_child",marketing_campaign[[#This Row],[Family_size]]&gt;1,"Family_with_more_children")</f>
        <v>Family_with_more_children</v>
      </c>
      <c r="I1255">
        <v>74716</v>
      </c>
      <c r="J1255" t="str">
        <f>IF(marketing_campaign[[#This Row],[Income]]&gt;=Sheet21!B1305,"high_income","low_income")</f>
        <v>high_income</v>
      </c>
      <c r="K1255">
        <v>0</v>
      </c>
      <c r="L1255">
        <v>1</v>
      </c>
      <c r="M1255" s="1">
        <v>41529</v>
      </c>
      <c r="N1255">
        <v>92</v>
      </c>
      <c r="O1255" t="str" cm="1">
        <f t="array" ref="O1255">_xlfn.IFS(AND(marketing_campaign[[#This Row],[Recency]]&gt;=0,marketing_campaign[[#This Row],[Recency]]&lt;=14),"Early Recency",AND(marketing_campaign[[#This Row],[Recency]]&gt;=15,marketing_campaign[[#This Row],[Recency]]&lt;=31),"Mid-Recency",marketing_campaign[[#This Row],[Recency]]&gt;=32,"high Recency")</f>
        <v>high Recency</v>
      </c>
      <c r="P1255">
        <v>133</v>
      </c>
      <c r="Q1255">
        <v>27</v>
      </c>
      <c r="R1255">
        <v>421</v>
      </c>
      <c r="S1255">
        <v>13</v>
      </c>
      <c r="T1255">
        <v>195</v>
      </c>
      <c r="U1255">
        <v>71</v>
      </c>
      <c r="V1255">
        <f>marketing_campaign[[#This Row],[MntGoldProds]]+marketing_campaign[[#This Row],[MntSweetProducts]]+marketing_campaign[[#This Row],[MntFishProducts]]+marketing_campaign[[#This Row],[MntMeatProducts]]+marketing_campaign[[#This Row],[MntFruits]]+marketing_campaign[[#This Row],[MntWines]]</f>
        <v>860</v>
      </c>
      <c r="W1255">
        <v>2</v>
      </c>
      <c r="X1255">
        <v>7</v>
      </c>
      <c r="Y1255">
        <v>3</v>
      </c>
      <c r="Z1255">
        <v>5</v>
      </c>
      <c r="AA1255">
        <f t="shared" si="39"/>
        <v>17</v>
      </c>
      <c r="AB1255" t="str" cm="1">
        <f t="array" ref="AB1255">_xlfn.IFS(AND(AA1255&gt;=0,AA1255&lt;=15),"low purchase",AND(AA1255&gt;=16,AA1255&lt;=30),"mid purchase",AA1255&gt;=31,"high purchase")</f>
        <v>mid purchase</v>
      </c>
      <c r="AC1255">
        <v>4</v>
      </c>
      <c r="AD1255" t="str">
        <f>IF(marketing_campaign[[#This Row],[NumWebVisitsMonth]]&gt;=5.3,"higher_webvists","lower_webvisits")</f>
        <v>lower_webvisits</v>
      </c>
      <c r="AE1255">
        <v>0</v>
      </c>
      <c r="AF1255">
        <v>0</v>
      </c>
      <c r="AG1255">
        <v>0</v>
      </c>
      <c r="AH1255">
        <v>0</v>
      </c>
      <c r="AI1255">
        <v>0</v>
      </c>
      <c r="AJ1255">
        <v>0</v>
      </c>
      <c r="AK1255">
        <v>3</v>
      </c>
      <c r="AL1255">
        <v>11</v>
      </c>
      <c r="AM1255">
        <v>0</v>
      </c>
      <c r="AN1255">
        <f>marketing_campaign[[#This Row],[AcceptedCmp2]]+marketing_campaign[[#This Row],[AcceptedCmp1]]+marketing_campaign[[#This Row],[AcceptedCmp5]]+marketing_campaign[[#This Row],[AcceptedCmp4]]+marketing_campaign[[#This Row],[AcceptedCmp3]]+marketing_campaign[[#This Row],[Response]]</f>
        <v>0</v>
      </c>
      <c r="AO1255" t="str" cm="1">
        <f t="array" ref="AO125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56" spans="1:41" x14ac:dyDescent="0.35">
      <c r="A1256">
        <v>5011</v>
      </c>
      <c r="B1256">
        <v>1963</v>
      </c>
      <c r="C1256">
        <f t="shared" ca="1" si="38"/>
        <v>63</v>
      </c>
      <c r="D1256" t="str" cm="1">
        <f t="array" aca="1" ref="D125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56" t="s">
        <v>29</v>
      </c>
      <c r="F1256" t="s">
        <v>35</v>
      </c>
      <c r="G1256" cm="1">
        <f t="array" ref="G1256">_xlfn.IFS(marketing_campaign[[#This Row],[Marital_Status]]="Single",K1256+L1256+1,marketing_campaign[[#This Row],[Marital_Status]]="Together",K1256+L1256+2,marketing_campaign[[#This Row],[Marital_Status]]="Alone",K1256+L1256+1,marketing_campaign[[#This Row],[Marital_Status]]="Married",K1256+L1256+2,marketing_campaign[[#This Row],[Marital_Status]]="Divorced",K1256+L1256+1,marketing_campaign[[#This Row],[Marital_Status]]="YOLO",K1256+L1256+1,marketing_campaign[[#This Row],[Marital_Status]]="Absurd",K1256+L1256+1,marketing_campaign[[#This Row],[Marital_Status]]="Widow",K1256+L1256+1)</f>
        <v>2</v>
      </c>
      <c r="H1256" t="str" cm="1">
        <f t="array" ref="H1256">_xlfn.IFS(marketing_campaign[[#This Row],[Family_size]]=1,"Family_with_one_child",marketing_campaign[[#This Row],[Family_size]]&gt;1,"Family_with_more_children")</f>
        <v>Family_with_more_children</v>
      </c>
      <c r="I1256">
        <v>68118</v>
      </c>
      <c r="J1256" t="str">
        <f>IF(marketing_campaign[[#This Row],[Income]]&gt;=Sheet21!B1306,"high_income","low_income")</f>
        <v>high_income</v>
      </c>
      <c r="K1256">
        <v>0</v>
      </c>
      <c r="L1256">
        <v>1</v>
      </c>
      <c r="M1256" s="1">
        <v>41565</v>
      </c>
      <c r="N1256">
        <v>51</v>
      </c>
      <c r="O1256" t="str" cm="1">
        <f t="array" ref="O1256">_xlfn.IFS(AND(marketing_campaign[[#This Row],[Recency]]&gt;=0,marketing_campaign[[#This Row],[Recency]]&lt;=14),"Early Recency",AND(marketing_campaign[[#This Row],[Recency]]&gt;=15,marketing_campaign[[#This Row],[Recency]]&lt;=31),"Mid-Recency",marketing_campaign[[#This Row],[Recency]]&gt;=32,"high Recency")</f>
        <v>high Recency</v>
      </c>
      <c r="P1256">
        <v>595</v>
      </c>
      <c r="Q1256">
        <v>23</v>
      </c>
      <c r="R1256">
        <v>123</v>
      </c>
      <c r="S1256">
        <v>10</v>
      </c>
      <c r="T1256">
        <v>23</v>
      </c>
      <c r="U1256">
        <v>154</v>
      </c>
      <c r="V1256">
        <f>marketing_campaign[[#This Row],[MntGoldProds]]+marketing_campaign[[#This Row],[MntSweetProducts]]+marketing_campaign[[#This Row],[MntFishProducts]]+marketing_campaign[[#This Row],[MntMeatProducts]]+marketing_campaign[[#This Row],[MntFruits]]+marketing_campaign[[#This Row],[MntWines]]</f>
        <v>928</v>
      </c>
      <c r="W1256">
        <v>2</v>
      </c>
      <c r="X1256">
        <v>8</v>
      </c>
      <c r="Y1256">
        <v>9</v>
      </c>
      <c r="Z1256">
        <v>4</v>
      </c>
      <c r="AA1256">
        <f t="shared" si="39"/>
        <v>23</v>
      </c>
      <c r="AB1256" t="str" cm="1">
        <f t="array" ref="AB1256">_xlfn.IFS(AND(AA1256&gt;=0,AA1256&lt;=15),"low purchase",AND(AA1256&gt;=16,AA1256&lt;=30),"mid purchase",AA1256&gt;=31,"high purchase")</f>
        <v>mid purchase</v>
      </c>
      <c r="AC1256">
        <v>6</v>
      </c>
      <c r="AD1256" t="str">
        <f>IF(marketing_campaign[[#This Row],[NumWebVisitsMonth]]&gt;=5.3,"higher_webvists","lower_webvisits")</f>
        <v>higher_webvists</v>
      </c>
      <c r="AE1256">
        <v>0</v>
      </c>
      <c r="AF1256">
        <v>0</v>
      </c>
      <c r="AG1256">
        <v>0</v>
      </c>
      <c r="AH1256">
        <v>0</v>
      </c>
      <c r="AI1256">
        <v>0</v>
      </c>
      <c r="AJ1256">
        <v>0</v>
      </c>
      <c r="AK1256">
        <v>3</v>
      </c>
      <c r="AL1256">
        <v>11</v>
      </c>
      <c r="AM1256">
        <v>0</v>
      </c>
      <c r="AN1256">
        <f>marketing_campaign[[#This Row],[AcceptedCmp2]]+marketing_campaign[[#This Row],[AcceptedCmp1]]+marketing_campaign[[#This Row],[AcceptedCmp5]]+marketing_campaign[[#This Row],[AcceptedCmp4]]+marketing_campaign[[#This Row],[AcceptedCmp3]]+marketing_campaign[[#This Row],[Response]]</f>
        <v>0</v>
      </c>
      <c r="AO1256" t="str" cm="1">
        <f t="array" ref="AO125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57" spans="1:41" x14ac:dyDescent="0.35">
      <c r="A1257">
        <v>6653</v>
      </c>
      <c r="B1257">
        <v>1970</v>
      </c>
      <c r="C1257">
        <f t="shared" ca="1" si="38"/>
        <v>56</v>
      </c>
      <c r="D1257" t="str" cm="1">
        <f t="array" aca="1" ref="D125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57" t="s">
        <v>32</v>
      </c>
      <c r="F1257" t="s">
        <v>33</v>
      </c>
      <c r="G1257" cm="1">
        <f t="array" ref="G1257">_xlfn.IFS(marketing_campaign[[#This Row],[Marital_Status]]="Single",K1257+L1257+1,marketing_campaign[[#This Row],[Marital_Status]]="Together",K1257+L1257+2,marketing_campaign[[#This Row],[Marital_Status]]="Alone",K1257+L1257+1,marketing_campaign[[#This Row],[Marital_Status]]="Married",K1257+L1257+2,marketing_campaign[[#This Row],[Marital_Status]]="Divorced",K1257+L1257+1,marketing_campaign[[#This Row],[Marital_Status]]="YOLO",K1257+L1257+1,marketing_campaign[[#This Row],[Marital_Status]]="Absurd",K1257+L1257+1,marketing_campaign[[#This Row],[Marital_Status]]="Widow",K1257+L1257+1)</f>
        <v>4</v>
      </c>
      <c r="H1257" t="str" cm="1">
        <f t="array" ref="H1257">_xlfn.IFS(marketing_campaign[[#This Row],[Family_size]]=1,"Family_with_one_child",marketing_campaign[[#This Row],[Family_size]]&gt;1,"Family_with_more_children")</f>
        <v>Family_with_more_children</v>
      </c>
      <c r="I1257">
        <v>55158</v>
      </c>
      <c r="J1257" t="str">
        <f>IF(marketing_campaign[[#This Row],[Income]]&gt;=Sheet21!B1307,"high_income","low_income")</f>
        <v>high_income</v>
      </c>
      <c r="K1257">
        <v>1</v>
      </c>
      <c r="L1257">
        <v>1</v>
      </c>
      <c r="M1257" s="1">
        <v>41120</v>
      </c>
      <c r="N1257">
        <v>72</v>
      </c>
      <c r="O1257" t="str" cm="1">
        <f t="array" ref="O1257">_xlfn.IFS(AND(marketing_campaign[[#This Row],[Recency]]&gt;=0,marketing_campaign[[#This Row],[Recency]]&lt;=14),"Early Recency",AND(marketing_campaign[[#This Row],[Recency]]&gt;=15,marketing_campaign[[#This Row],[Recency]]&lt;=31),"Mid-Recency",marketing_campaign[[#This Row],[Recency]]&gt;=32,"high Recency")</f>
        <v>high Recency</v>
      </c>
      <c r="P1257">
        <v>293</v>
      </c>
      <c r="Q1257">
        <v>0</v>
      </c>
      <c r="R1257">
        <v>87</v>
      </c>
      <c r="S1257">
        <v>4</v>
      </c>
      <c r="T1257">
        <v>11</v>
      </c>
      <c r="U1257">
        <v>23</v>
      </c>
      <c r="V1257">
        <f>marketing_campaign[[#This Row],[MntGoldProds]]+marketing_campaign[[#This Row],[MntSweetProducts]]+marketing_campaign[[#This Row],[MntFishProducts]]+marketing_campaign[[#This Row],[MntMeatProducts]]+marketing_campaign[[#This Row],[MntFruits]]+marketing_campaign[[#This Row],[MntWines]]</f>
        <v>418</v>
      </c>
      <c r="W1257">
        <v>4</v>
      </c>
      <c r="X1257">
        <v>7</v>
      </c>
      <c r="Y1257">
        <v>2</v>
      </c>
      <c r="Z1257">
        <v>5</v>
      </c>
      <c r="AA1257">
        <f t="shared" si="39"/>
        <v>18</v>
      </c>
      <c r="AB1257" t="str" cm="1">
        <f t="array" ref="AB1257">_xlfn.IFS(AND(AA1257&gt;=0,AA1257&lt;=15),"low purchase",AND(AA1257&gt;=16,AA1257&lt;=30),"mid purchase",AA1257&gt;=31,"high purchase")</f>
        <v>mid purchase</v>
      </c>
      <c r="AC1257">
        <v>7</v>
      </c>
      <c r="AD1257" t="str">
        <f>IF(marketing_campaign[[#This Row],[NumWebVisitsMonth]]&gt;=5.3,"higher_webvists","lower_webvisits")</f>
        <v>higher_webvists</v>
      </c>
      <c r="AE1257">
        <v>0</v>
      </c>
      <c r="AF1257">
        <v>0</v>
      </c>
      <c r="AG1257">
        <v>0</v>
      </c>
      <c r="AH1257">
        <v>0</v>
      </c>
      <c r="AI1257">
        <v>0</v>
      </c>
      <c r="AJ1257">
        <v>0</v>
      </c>
      <c r="AK1257">
        <v>3</v>
      </c>
      <c r="AL1257">
        <v>11</v>
      </c>
      <c r="AM1257">
        <v>1</v>
      </c>
      <c r="AN1257">
        <f>marketing_campaign[[#This Row],[AcceptedCmp2]]+marketing_campaign[[#This Row],[AcceptedCmp1]]+marketing_campaign[[#This Row],[AcceptedCmp5]]+marketing_campaign[[#This Row],[AcceptedCmp4]]+marketing_campaign[[#This Row],[AcceptedCmp3]]+marketing_campaign[[#This Row],[Response]]</f>
        <v>1</v>
      </c>
      <c r="AO1257" t="str" cm="1">
        <f t="array" ref="AO125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258" spans="1:41" x14ac:dyDescent="0.35">
      <c r="A1258">
        <v>9094</v>
      </c>
      <c r="B1258">
        <v>1955</v>
      </c>
      <c r="C1258">
        <f t="shared" ca="1" si="38"/>
        <v>71</v>
      </c>
      <c r="D1258" t="str" cm="1">
        <f t="array" aca="1" ref="D125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58" t="s">
        <v>37</v>
      </c>
      <c r="F1258" t="s">
        <v>33</v>
      </c>
      <c r="G1258" cm="1">
        <f t="array" ref="G1258">_xlfn.IFS(marketing_campaign[[#This Row],[Marital_Status]]="Single",K1258+L1258+1,marketing_campaign[[#This Row],[Marital_Status]]="Together",K1258+L1258+2,marketing_campaign[[#This Row],[Marital_Status]]="Alone",K1258+L1258+1,marketing_campaign[[#This Row],[Marital_Status]]="Married",K1258+L1258+2,marketing_campaign[[#This Row],[Marital_Status]]="Divorced",K1258+L1258+1,marketing_campaign[[#This Row],[Marital_Status]]="YOLO",K1258+L1258+1,marketing_campaign[[#This Row],[Marital_Status]]="Absurd",K1258+L1258+1,marketing_campaign[[#This Row],[Marital_Status]]="Widow",K1258+L1258+1)</f>
        <v>3</v>
      </c>
      <c r="H1258" t="str" cm="1">
        <f t="array" ref="H1258">_xlfn.IFS(marketing_campaign[[#This Row],[Family_size]]=1,"Family_with_one_child",marketing_campaign[[#This Row],[Family_size]]&gt;1,"Family_with_more_children")</f>
        <v>Family_with_more_children</v>
      </c>
      <c r="I1258">
        <v>62972</v>
      </c>
      <c r="J1258" t="str">
        <f>IF(marketing_campaign[[#This Row],[Income]]&gt;=Sheet21!B1308,"high_income","low_income")</f>
        <v>high_income</v>
      </c>
      <c r="K1258">
        <v>0</v>
      </c>
      <c r="L1258">
        <v>1</v>
      </c>
      <c r="M1258" s="1">
        <v>41124</v>
      </c>
      <c r="N1258">
        <v>39</v>
      </c>
      <c r="O1258" t="str" cm="1">
        <f t="array" ref="O1258">_xlfn.IFS(AND(marketing_campaign[[#This Row],[Recency]]&gt;=0,marketing_campaign[[#This Row],[Recency]]&lt;=14),"Early Recency",AND(marketing_campaign[[#This Row],[Recency]]&gt;=15,marketing_campaign[[#This Row],[Recency]]&lt;=31),"Mid-Recency",marketing_campaign[[#This Row],[Recency]]&gt;=32,"high Recency")</f>
        <v>high Recency</v>
      </c>
      <c r="P1258">
        <v>313</v>
      </c>
      <c r="Q1258">
        <v>15</v>
      </c>
      <c r="R1258">
        <v>47</v>
      </c>
      <c r="S1258">
        <v>20</v>
      </c>
      <c r="T1258">
        <v>0</v>
      </c>
      <c r="U1258">
        <v>192</v>
      </c>
      <c r="V1258">
        <f>marketing_campaign[[#This Row],[MntGoldProds]]+marketing_campaign[[#This Row],[MntSweetProducts]]+marketing_campaign[[#This Row],[MntFishProducts]]+marketing_campaign[[#This Row],[MntMeatProducts]]+marketing_campaign[[#This Row],[MntFruits]]+marketing_campaign[[#This Row],[MntWines]]</f>
        <v>587</v>
      </c>
      <c r="W1258">
        <v>2</v>
      </c>
      <c r="X1258">
        <v>7</v>
      </c>
      <c r="Y1258">
        <v>4</v>
      </c>
      <c r="Z1258">
        <v>3</v>
      </c>
      <c r="AA1258">
        <f t="shared" si="39"/>
        <v>16</v>
      </c>
      <c r="AB1258" t="str" cm="1">
        <f t="array" ref="AB1258">_xlfn.IFS(AND(AA1258&gt;=0,AA1258&lt;=15),"low purchase",AND(AA1258&gt;=16,AA1258&lt;=30),"mid purchase",AA1258&gt;=31,"high purchase")</f>
        <v>mid purchase</v>
      </c>
      <c r="AC1258">
        <v>6</v>
      </c>
      <c r="AD1258" t="str">
        <f>IF(marketing_campaign[[#This Row],[NumWebVisitsMonth]]&gt;=5.3,"higher_webvists","lower_webvisits")</f>
        <v>higher_webvists</v>
      </c>
      <c r="AE1258">
        <v>0</v>
      </c>
      <c r="AF1258">
        <v>0</v>
      </c>
      <c r="AG1258">
        <v>0</v>
      </c>
      <c r="AH1258">
        <v>0</v>
      </c>
      <c r="AI1258">
        <v>0</v>
      </c>
      <c r="AJ1258">
        <v>0</v>
      </c>
      <c r="AK1258">
        <v>3</v>
      </c>
      <c r="AL1258">
        <v>11</v>
      </c>
      <c r="AM1258">
        <v>1</v>
      </c>
      <c r="AN1258">
        <f>marketing_campaign[[#This Row],[AcceptedCmp2]]+marketing_campaign[[#This Row],[AcceptedCmp1]]+marketing_campaign[[#This Row],[AcceptedCmp5]]+marketing_campaign[[#This Row],[AcceptedCmp4]]+marketing_campaign[[#This Row],[AcceptedCmp3]]+marketing_campaign[[#This Row],[Response]]</f>
        <v>1</v>
      </c>
      <c r="AO1258" t="str" cm="1">
        <f t="array" ref="AO125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259" spans="1:41" x14ac:dyDescent="0.35">
      <c r="A1259">
        <v>810</v>
      </c>
      <c r="B1259">
        <v>1975</v>
      </c>
      <c r="C1259">
        <f t="shared" ca="1" si="38"/>
        <v>51</v>
      </c>
      <c r="D1259" t="str" cm="1">
        <f t="array" aca="1" ref="D125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59" t="s">
        <v>29</v>
      </c>
      <c r="F1259" t="s">
        <v>33</v>
      </c>
      <c r="G1259" cm="1">
        <f t="array" ref="G1259">_xlfn.IFS(marketing_campaign[[#This Row],[Marital_Status]]="Single",K1259+L1259+1,marketing_campaign[[#This Row],[Marital_Status]]="Together",K1259+L1259+2,marketing_campaign[[#This Row],[Marital_Status]]="Alone",K1259+L1259+1,marketing_campaign[[#This Row],[Marital_Status]]="Married",K1259+L1259+2,marketing_campaign[[#This Row],[Marital_Status]]="Divorced",K1259+L1259+1,marketing_campaign[[#This Row],[Marital_Status]]="YOLO",K1259+L1259+1,marketing_campaign[[#This Row],[Marital_Status]]="Absurd",K1259+L1259+1,marketing_campaign[[#This Row],[Marital_Status]]="Widow",K1259+L1259+1)</f>
        <v>3</v>
      </c>
      <c r="H1259" t="str" cm="1">
        <f t="array" ref="H1259">_xlfn.IFS(marketing_campaign[[#This Row],[Family_size]]=1,"Family_with_one_child",marketing_campaign[[#This Row],[Family_size]]&gt;1,"Family_with_more_children")</f>
        <v>Family_with_more_children</v>
      </c>
      <c r="I1259">
        <v>74190</v>
      </c>
      <c r="J1259" t="str">
        <f>IF(marketing_campaign[[#This Row],[Income]]&gt;=Sheet21!B1309,"high_income","low_income")</f>
        <v>high_income</v>
      </c>
      <c r="K1259">
        <v>0</v>
      </c>
      <c r="L1259">
        <v>1</v>
      </c>
      <c r="M1259" s="1">
        <v>41771</v>
      </c>
      <c r="N1259">
        <v>49</v>
      </c>
      <c r="O1259" t="str" cm="1">
        <f t="array" ref="O1259">_xlfn.IFS(AND(marketing_campaign[[#This Row],[Recency]]&gt;=0,marketing_campaign[[#This Row],[Recency]]&lt;=14),"Early Recency",AND(marketing_campaign[[#This Row],[Recency]]&gt;=15,marketing_campaign[[#This Row],[Recency]]&lt;=31),"Mid-Recency",marketing_campaign[[#This Row],[Recency]]&gt;=32,"high Recency")</f>
        <v>high Recency</v>
      </c>
      <c r="P1259">
        <v>151</v>
      </c>
      <c r="Q1259">
        <v>81</v>
      </c>
      <c r="R1259">
        <v>86</v>
      </c>
      <c r="S1259">
        <v>168</v>
      </c>
      <c r="T1259">
        <v>91</v>
      </c>
      <c r="U1259">
        <v>64</v>
      </c>
      <c r="V1259">
        <f>marketing_campaign[[#This Row],[MntGoldProds]]+marketing_campaign[[#This Row],[MntSweetProducts]]+marketing_campaign[[#This Row],[MntFishProducts]]+marketing_campaign[[#This Row],[MntMeatProducts]]+marketing_campaign[[#This Row],[MntFruits]]+marketing_campaign[[#This Row],[MntWines]]</f>
        <v>641</v>
      </c>
      <c r="W1259">
        <v>2</v>
      </c>
      <c r="X1259">
        <v>4</v>
      </c>
      <c r="Y1259">
        <v>2</v>
      </c>
      <c r="Z1259">
        <v>11</v>
      </c>
      <c r="AA1259">
        <f t="shared" si="39"/>
        <v>19</v>
      </c>
      <c r="AB1259" t="str" cm="1">
        <f t="array" ref="AB1259">_xlfn.IFS(AND(AA1259&gt;=0,AA1259&lt;=15),"low purchase",AND(AA1259&gt;=16,AA1259&lt;=30),"mid purchase",AA1259&gt;=31,"high purchase")</f>
        <v>mid purchase</v>
      </c>
      <c r="AC1259">
        <v>2</v>
      </c>
      <c r="AD1259" t="str">
        <f>IF(marketing_campaign[[#This Row],[NumWebVisitsMonth]]&gt;=5.3,"higher_webvists","lower_webvisits")</f>
        <v>lower_webvisits</v>
      </c>
      <c r="AE1259">
        <v>0</v>
      </c>
      <c r="AF1259">
        <v>0</v>
      </c>
      <c r="AG1259">
        <v>0</v>
      </c>
      <c r="AH1259">
        <v>0</v>
      </c>
      <c r="AI1259">
        <v>0</v>
      </c>
      <c r="AJ1259">
        <v>0</v>
      </c>
      <c r="AK1259">
        <v>3</v>
      </c>
      <c r="AL1259">
        <v>11</v>
      </c>
      <c r="AM1259">
        <v>0</v>
      </c>
      <c r="AN1259">
        <f>marketing_campaign[[#This Row],[AcceptedCmp2]]+marketing_campaign[[#This Row],[AcceptedCmp1]]+marketing_campaign[[#This Row],[AcceptedCmp5]]+marketing_campaign[[#This Row],[AcceptedCmp4]]+marketing_campaign[[#This Row],[AcceptedCmp3]]+marketing_campaign[[#This Row],[Response]]</f>
        <v>0</v>
      </c>
      <c r="AO1259" t="str" cm="1">
        <f t="array" ref="AO125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60" spans="1:41" x14ac:dyDescent="0.35">
      <c r="A1260">
        <v>5493</v>
      </c>
      <c r="B1260">
        <v>1976</v>
      </c>
      <c r="C1260">
        <f t="shared" ca="1" si="38"/>
        <v>50</v>
      </c>
      <c r="D1260" t="str" cm="1">
        <f t="array" aca="1" ref="D126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60" t="s">
        <v>29</v>
      </c>
      <c r="F1260" t="s">
        <v>33</v>
      </c>
      <c r="G1260" cm="1">
        <f t="array" ref="G1260">_xlfn.IFS(marketing_campaign[[#This Row],[Marital_Status]]="Single",K1260+L1260+1,marketing_campaign[[#This Row],[Marital_Status]]="Together",K1260+L1260+2,marketing_campaign[[#This Row],[Marital_Status]]="Alone",K1260+L1260+1,marketing_campaign[[#This Row],[Marital_Status]]="Married",K1260+L1260+2,marketing_campaign[[#This Row],[Marital_Status]]="Divorced",K1260+L1260+1,marketing_campaign[[#This Row],[Marital_Status]]="YOLO",K1260+L1260+1,marketing_campaign[[#This Row],[Marital_Status]]="Absurd",K1260+L1260+1,marketing_campaign[[#This Row],[Marital_Status]]="Widow",K1260+L1260+1)</f>
        <v>4</v>
      </c>
      <c r="H1260" t="str" cm="1">
        <f t="array" ref="H1260">_xlfn.IFS(marketing_campaign[[#This Row],[Family_size]]=1,"Family_with_one_child",marketing_campaign[[#This Row],[Family_size]]&gt;1,"Family_with_more_children")</f>
        <v>Family_with_more_children</v>
      </c>
      <c r="I1260">
        <v>39356</v>
      </c>
      <c r="J1260" t="str">
        <f>IF(marketing_campaign[[#This Row],[Income]]&gt;=Sheet21!B1310,"high_income","low_income")</f>
        <v>high_income</v>
      </c>
      <c r="K1260">
        <v>1</v>
      </c>
      <c r="L1260">
        <v>1</v>
      </c>
      <c r="M1260" s="1">
        <v>41717</v>
      </c>
      <c r="N1260">
        <v>21</v>
      </c>
      <c r="O1260" t="str" cm="1">
        <f t="array" ref="O1260">_xlfn.IFS(AND(marketing_campaign[[#This Row],[Recency]]&gt;=0,marketing_campaign[[#This Row],[Recency]]&lt;=14),"Early Recency",AND(marketing_campaign[[#This Row],[Recency]]&gt;=15,marketing_campaign[[#This Row],[Recency]]&lt;=31),"Mid-Recency",marketing_campaign[[#This Row],[Recency]]&gt;=32,"high Recency")</f>
        <v>Mid-Recency</v>
      </c>
      <c r="P1260">
        <v>15</v>
      </c>
      <c r="Q1260">
        <v>0</v>
      </c>
      <c r="R1260">
        <v>2</v>
      </c>
      <c r="S1260">
        <v>0</v>
      </c>
      <c r="T1260">
        <v>0</v>
      </c>
      <c r="U1260">
        <v>6</v>
      </c>
      <c r="V1260">
        <f>marketing_campaign[[#This Row],[MntGoldProds]]+marketing_campaign[[#This Row],[MntSweetProducts]]+marketing_campaign[[#This Row],[MntFishProducts]]+marketing_campaign[[#This Row],[MntMeatProducts]]+marketing_campaign[[#This Row],[MntFruits]]+marketing_campaign[[#This Row],[MntWines]]</f>
        <v>23</v>
      </c>
      <c r="W1260">
        <v>1</v>
      </c>
      <c r="X1260">
        <v>1</v>
      </c>
      <c r="Y1260">
        <v>0</v>
      </c>
      <c r="Z1260">
        <v>2</v>
      </c>
      <c r="AA1260">
        <f t="shared" si="39"/>
        <v>4</v>
      </c>
      <c r="AB1260" t="str" cm="1">
        <f t="array" ref="AB1260">_xlfn.IFS(AND(AA1260&gt;=0,AA1260&lt;=15),"low purchase",AND(AA1260&gt;=16,AA1260&lt;=30),"mid purchase",AA1260&gt;=31,"high purchase")</f>
        <v>low purchase</v>
      </c>
      <c r="AC1260">
        <v>6</v>
      </c>
      <c r="AD1260" t="str">
        <f>IF(marketing_campaign[[#This Row],[NumWebVisitsMonth]]&gt;=5.3,"higher_webvists","lower_webvisits")</f>
        <v>higher_webvists</v>
      </c>
      <c r="AE1260">
        <v>1</v>
      </c>
      <c r="AF1260">
        <v>0</v>
      </c>
      <c r="AG1260">
        <v>0</v>
      </c>
      <c r="AH1260">
        <v>0</v>
      </c>
      <c r="AI1260">
        <v>0</v>
      </c>
      <c r="AJ1260">
        <v>0</v>
      </c>
      <c r="AK1260">
        <v>3</v>
      </c>
      <c r="AL1260">
        <v>11</v>
      </c>
      <c r="AM1260">
        <v>0</v>
      </c>
      <c r="AN1260">
        <f>marketing_campaign[[#This Row],[AcceptedCmp2]]+marketing_campaign[[#This Row],[AcceptedCmp1]]+marketing_campaign[[#This Row],[AcceptedCmp5]]+marketing_campaign[[#This Row],[AcceptedCmp4]]+marketing_campaign[[#This Row],[AcceptedCmp3]]+marketing_campaign[[#This Row],[Response]]</f>
        <v>1</v>
      </c>
      <c r="AO1260" t="str" cm="1">
        <f t="array" ref="AO126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261" spans="1:41" x14ac:dyDescent="0.35">
      <c r="A1261">
        <v>2147</v>
      </c>
      <c r="B1261">
        <v>1969</v>
      </c>
      <c r="C1261">
        <f t="shared" ca="1" si="38"/>
        <v>57</v>
      </c>
      <c r="D1261" t="str" cm="1">
        <f t="array" aca="1" ref="D126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61" t="s">
        <v>29</v>
      </c>
      <c r="F1261" t="s">
        <v>31</v>
      </c>
      <c r="G1261" cm="1">
        <f t="array" ref="G1261">_xlfn.IFS(marketing_campaign[[#This Row],[Marital_Status]]="Single",K1261+L1261+1,marketing_campaign[[#This Row],[Marital_Status]]="Together",K1261+L1261+2,marketing_campaign[[#This Row],[Marital_Status]]="Alone",K1261+L1261+1,marketing_campaign[[#This Row],[Marital_Status]]="Married",K1261+L1261+2,marketing_campaign[[#This Row],[Marital_Status]]="Divorced",K1261+L1261+1,marketing_campaign[[#This Row],[Marital_Status]]="YOLO",K1261+L1261+1,marketing_campaign[[#This Row],[Marital_Status]]="Absurd",K1261+L1261+1,marketing_campaign[[#This Row],[Marital_Status]]="Widow",K1261+L1261+1)</f>
        <v>2</v>
      </c>
      <c r="H1261" t="str" cm="1">
        <f t="array" ref="H1261">_xlfn.IFS(marketing_campaign[[#This Row],[Family_size]]=1,"Family_with_one_child",marketing_campaign[[#This Row],[Family_size]]&gt;1,"Family_with_more_children")</f>
        <v>Family_with_more_children</v>
      </c>
      <c r="I1261">
        <v>76653</v>
      </c>
      <c r="J1261" t="str">
        <f>IF(marketing_campaign[[#This Row],[Income]]&gt;=Sheet21!B1311,"high_income","low_income")</f>
        <v>high_income</v>
      </c>
      <c r="K1261">
        <v>0</v>
      </c>
      <c r="L1261">
        <v>0</v>
      </c>
      <c r="M1261" s="1">
        <v>41502</v>
      </c>
      <c r="N1261">
        <v>91</v>
      </c>
      <c r="O1261" t="str" cm="1">
        <f t="array" ref="O1261">_xlfn.IFS(AND(marketing_campaign[[#This Row],[Recency]]&gt;=0,marketing_campaign[[#This Row],[Recency]]&lt;=14),"Early Recency",AND(marketing_campaign[[#This Row],[Recency]]&gt;=15,marketing_campaign[[#This Row],[Recency]]&lt;=31),"Mid-Recency",marketing_campaign[[#This Row],[Recency]]&gt;=32,"high Recency")</f>
        <v>high Recency</v>
      </c>
      <c r="P1261">
        <v>736</v>
      </c>
      <c r="Q1261">
        <v>63</v>
      </c>
      <c r="R1261">
        <v>946</v>
      </c>
      <c r="S1261">
        <v>219</v>
      </c>
      <c r="T1261">
        <v>189</v>
      </c>
      <c r="U1261">
        <v>126</v>
      </c>
      <c r="V1261">
        <f>marketing_campaign[[#This Row],[MntGoldProds]]+marketing_campaign[[#This Row],[MntSweetProducts]]+marketing_campaign[[#This Row],[MntFishProducts]]+marketing_campaign[[#This Row],[MntMeatProducts]]+marketing_campaign[[#This Row],[MntFruits]]+marketing_campaign[[#This Row],[MntWines]]</f>
        <v>2279</v>
      </c>
      <c r="W1261">
        <v>1</v>
      </c>
      <c r="X1261">
        <v>4</v>
      </c>
      <c r="Y1261">
        <v>7</v>
      </c>
      <c r="Z1261">
        <v>11</v>
      </c>
      <c r="AA1261">
        <f t="shared" si="39"/>
        <v>23</v>
      </c>
      <c r="AB1261" t="str" cm="1">
        <f t="array" ref="AB1261">_xlfn.IFS(AND(AA1261&gt;=0,AA1261&lt;=15),"low purchase",AND(AA1261&gt;=16,AA1261&lt;=30),"mid purchase",AA1261&gt;=31,"high purchase")</f>
        <v>mid purchase</v>
      </c>
      <c r="AC1261">
        <v>2</v>
      </c>
      <c r="AD1261" t="str">
        <f>IF(marketing_campaign[[#This Row],[NumWebVisitsMonth]]&gt;=5.3,"higher_webvists","lower_webvisits")</f>
        <v>lower_webvisits</v>
      </c>
      <c r="AE1261">
        <v>0</v>
      </c>
      <c r="AF1261">
        <v>0</v>
      </c>
      <c r="AG1261">
        <v>1</v>
      </c>
      <c r="AH1261">
        <v>1</v>
      </c>
      <c r="AI1261">
        <v>0</v>
      </c>
      <c r="AJ1261">
        <v>0</v>
      </c>
      <c r="AK1261">
        <v>3</v>
      </c>
      <c r="AL1261">
        <v>11</v>
      </c>
      <c r="AM1261">
        <v>0</v>
      </c>
      <c r="AN1261">
        <f>marketing_campaign[[#This Row],[AcceptedCmp2]]+marketing_campaign[[#This Row],[AcceptedCmp1]]+marketing_campaign[[#This Row],[AcceptedCmp5]]+marketing_campaign[[#This Row],[AcceptedCmp4]]+marketing_campaign[[#This Row],[AcceptedCmp3]]+marketing_campaign[[#This Row],[Response]]</f>
        <v>2</v>
      </c>
      <c r="AO1261" t="str" cm="1">
        <f t="array" ref="AO126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262" spans="1:41" x14ac:dyDescent="0.35">
      <c r="A1262">
        <v>5107</v>
      </c>
      <c r="B1262">
        <v>1973</v>
      </c>
      <c r="C1262">
        <f t="shared" ca="1" si="38"/>
        <v>53</v>
      </c>
      <c r="D1262" t="str" cm="1">
        <f t="array" aca="1" ref="D126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62" t="s">
        <v>32</v>
      </c>
      <c r="F1262" t="s">
        <v>35</v>
      </c>
      <c r="G1262" cm="1">
        <f t="array" ref="G1262">_xlfn.IFS(marketing_campaign[[#This Row],[Marital_Status]]="Single",K1262+L1262+1,marketing_campaign[[#This Row],[Marital_Status]]="Together",K1262+L1262+2,marketing_campaign[[#This Row],[Marital_Status]]="Alone",K1262+L1262+1,marketing_campaign[[#This Row],[Marital_Status]]="Married",K1262+L1262+2,marketing_campaign[[#This Row],[Marital_Status]]="Divorced",K1262+L1262+1,marketing_campaign[[#This Row],[Marital_Status]]="YOLO",K1262+L1262+1,marketing_campaign[[#This Row],[Marital_Status]]="Absurd",K1262+L1262+1,marketing_campaign[[#This Row],[Marital_Status]]="Widow",K1262+L1262+1)</f>
        <v>3</v>
      </c>
      <c r="H1262" t="str" cm="1">
        <f t="array" ref="H1262">_xlfn.IFS(marketing_campaign[[#This Row],[Family_size]]=1,"Family_with_one_child",marketing_campaign[[#This Row],[Family_size]]&gt;1,"Family_with_more_children")</f>
        <v>Family_with_more_children</v>
      </c>
      <c r="I1262">
        <v>35860</v>
      </c>
      <c r="J1262" t="str">
        <f>IF(marketing_campaign[[#This Row],[Income]]&gt;=Sheet21!B1312,"high_income","low_income")</f>
        <v>high_income</v>
      </c>
      <c r="K1262">
        <v>1</v>
      </c>
      <c r="L1262">
        <v>1</v>
      </c>
      <c r="M1262" s="1">
        <v>41778</v>
      </c>
      <c r="N1262">
        <v>37</v>
      </c>
      <c r="O1262" t="str" cm="1">
        <f t="array" ref="O1262">_xlfn.IFS(AND(marketing_campaign[[#This Row],[Recency]]&gt;=0,marketing_campaign[[#This Row],[Recency]]&lt;=14),"Early Recency",AND(marketing_campaign[[#This Row],[Recency]]&gt;=15,marketing_campaign[[#This Row],[Recency]]&lt;=31),"Mid-Recency",marketing_campaign[[#This Row],[Recency]]&gt;=32,"high Recency")</f>
        <v>high Recency</v>
      </c>
      <c r="P1262">
        <v>15</v>
      </c>
      <c r="Q1262">
        <v>0</v>
      </c>
      <c r="R1262">
        <v>8</v>
      </c>
      <c r="S1262">
        <v>4</v>
      </c>
      <c r="T1262">
        <v>2</v>
      </c>
      <c r="U1262">
        <v>20</v>
      </c>
      <c r="V1262">
        <f>marketing_campaign[[#This Row],[MntGoldProds]]+marketing_campaign[[#This Row],[MntSweetProducts]]+marketing_campaign[[#This Row],[MntFishProducts]]+marketing_campaign[[#This Row],[MntMeatProducts]]+marketing_campaign[[#This Row],[MntFruits]]+marketing_campaign[[#This Row],[MntWines]]</f>
        <v>49</v>
      </c>
      <c r="W1262">
        <v>2</v>
      </c>
      <c r="X1262">
        <v>1</v>
      </c>
      <c r="Y1262">
        <v>1</v>
      </c>
      <c r="Z1262">
        <v>2</v>
      </c>
      <c r="AA1262">
        <f t="shared" si="39"/>
        <v>6</v>
      </c>
      <c r="AB1262" t="str" cm="1">
        <f t="array" ref="AB1262">_xlfn.IFS(AND(AA1262&gt;=0,AA1262&lt;=15),"low purchase",AND(AA1262&gt;=16,AA1262&lt;=30),"mid purchase",AA1262&gt;=31,"high purchase")</f>
        <v>low purchase</v>
      </c>
      <c r="AC1262">
        <v>5</v>
      </c>
      <c r="AD1262" t="str">
        <f>IF(marketing_campaign[[#This Row],[NumWebVisitsMonth]]&gt;=5.3,"higher_webvists","lower_webvisits")</f>
        <v>lower_webvisits</v>
      </c>
      <c r="AE1262">
        <v>1</v>
      </c>
      <c r="AF1262">
        <v>0</v>
      </c>
      <c r="AG1262">
        <v>0</v>
      </c>
      <c r="AH1262">
        <v>0</v>
      </c>
      <c r="AI1262">
        <v>0</v>
      </c>
      <c r="AJ1262">
        <v>0</v>
      </c>
      <c r="AK1262">
        <v>3</v>
      </c>
      <c r="AL1262">
        <v>11</v>
      </c>
      <c r="AM1262">
        <v>0</v>
      </c>
      <c r="AN1262">
        <f>marketing_campaign[[#This Row],[AcceptedCmp2]]+marketing_campaign[[#This Row],[AcceptedCmp1]]+marketing_campaign[[#This Row],[AcceptedCmp5]]+marketing_campaign[[#This Row],[AcceptedCmp4]]+marketing_campaign[[#This Row],[AcceptedCmp3]]+marketing_campaign[[#This Row],[Response]]</f>
        <v>1</v>
      </c>
      <c r="AO1262" t="str" cm="1">
        <f t="array" ref="AO126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263" spans="1:41" x14ac:dyDescent="0.35">
      <c r="A1263">
        <v>3979</v>
      </c>
      <c r="B1263">
        <v>1983</v>
      </c>
      <c r="C1263">
        <f t="shared" ca="1" si="38"/>
        <v>43</v>
      </c>
      <c r="D1263" t="str" cm="1">
        <f t="array" aca="1" ref="D126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263" t="s">
        <v>32</v>
      </c>
      <c r="F1263" t="s">
        <v>35</v>
      </c>
      <c r="G1263" cm="1">
        <f t="array" ref="G1263">_xlfn.IFS(marketing_campaign[[#This Row],[Marital_Status]]="Single",K1263+L1263+1,marketing_campaign[[#This Row],[Marital_Status]]="Together",K1263+L1263+2,marketing_campaign[[#This Row],[Marital_Status]]="Alone",K1263+L1263+1,marketing_campaign[[#This Row],[Marital_Status]]="Married",K1263+L1263+2,marketing_campaign[[#This Row],[Marital_Status]]="Divorced",K1263+L1263+1,marketing_campaign[[#This Row],[Marital_Status]]="YOLO",K1263+L1263+1,marketing_campaign[[#This Row],[Marital_Status]]="Absurd",K1263+L1263+1,marketing_campaign[[#This Row],[Marital_Status]]="Widow",K1263+L1263+1)</f>
        <v>1</v>
      </c>
      <c r="H1263" t="str" cm="1">
        <f t="array" ref="H1263">_xlfn.IFS(marketing_campaign[[#This Row],[Family_size]]=1,"Family_with_one_child",marketing_campaign[[#This Row],[Family_size]]&gt;1,"Family_with_more_children")</f>
        <v>Family_with_one_child</v>
      </c>
      <c r="I1263">
        <v>90687</v>
      </c>
      <c r="J1263" t="str">
        <f>IF(marketing_campaign[[#This Row],[Income]]&gt;=Sheet21!B1313,"high_income","low_income")</f>
        <v>high_income</v>
      </c>
      <c r="K1263">
        <v>0</v>
      </c>
      <c r="L1263">
        <v>0</v>
      </c>
      <c r="M1263" s="1">
        <v>41416</v>
      </c>
      <c r="N1263">
        <v>98</v>
      </c>
      <c r="O1263" t="str" cm="1">
        <f t="array" ref="O1263">_xlfn.IFS(AND(marketing_campaign[[#This Row],[Recency]]&gt;=0,marketing_campaign[[#This Row],[Recency]]&lt;=14),"Early Recency",AND(marketing_campaign[[#This Row],[Recency]]&gt;=15,marketing_campaign[[#This Row],[Recency]]&lt;=31),"Mid-Recency",marketing_campaign[[#This Row],[Recency]]&gt;=32,"high Recency")</f>
        <v>high Recency</v>
      </c>
      <c r="P1263">
        <v>982</v>
      </c>
      <c r="Q1263">
        <v>17</v>
      </c>
      <c r="R1263">
        <v>672</v>
      </c>
      <c r="S1263">
        <v>23</v>
      </c>
      <c r="T1263">
        <v>34</v>
      </c>
      <c r="U1263">
        <v>51</v>
      </c>
      <c r="V1263">
        <f>marketing_campaign[[#This Row],[MntGoldProds]]+marketing_campaign[[#This Row],[MntSweetProducts]]+marketing_campaign[[#This Row],[MntFishProducts]]+marketing_campaign[[#This Row],[MntMeatProducts]]+marketing_campaign[[#This Row],[MntFruits]]+marketing_campaign[[#This Row],[MntWines]]</f>
        <v>1779</v>
      </c>
      <c r="W1263">
        <v>1</v>
      </c>
      <c r="X1263">
        <v>6</v>
      </c>
      <c r="Y1263">
        <v>2</v>
      </c>
      <c r="Z1263">
        <v>8</v>
      </c>
      <c r="AA1263">
        <f t="shared" si="39"/>
        <v>17</v>
      </c>
      <c r="AB1263" t="str" cm="1">
        <f t="array" ref="AB1263">_xlfn.IFS(AND(AA1263&gt;=0,AA1263&lt;=15),"low purchase",AND(AA1263&gt;=16,AA1263&lt;=30),"mid purchase",AA1263&gt;=31,"high purchase")</f>
        <v>mid purchase</v>
      </c>
      <c r="AC1263">
        <v>2</v>
      </c>
      <c r="AD1263" t="str">
        <f>IF(marketing_campaign[[#This Row],[NumWebVisitsMonth]]&gt;=5.3,"higher_webvists","lower_webvisits")</f>
        <v>lower_webvisits</v>
      </c>
      <c r="AE1263">
        <v>0</v>
      </c>
      <c r="AF1263">
        <v>0</v>
      </c>
      <c r="AG1263">
        <v>1</v>
      </c>
      <c r="AH1263">
        <v>0</v>
      </c>
      <c r="AI1263">
        <v>0</v>
      </c>
      <c r="AJ1263">
        <v>0</v>
      </c>
      <c r="AK1263">
        <v>3</v>
      </c>
      <c r="AL1263">
        <v>11</v>
      </c>
      <c r="AM1263">
        <v>1</v>
      </c>
      <c r="AN1263">
        <f>marketing_campaign[[#This Row],[AcceptedCmp2]]+marketing_campaign[[#This Row],[AcceptedCmp1]]+marketing_campaign[[#This Row],[AcceptedCmp5]]+marketing_campaign[[#This Row],[AcceptedCmp4]]+marketing_campaign[[#This Row],[AcceptedCmp3]]+marketing_campaign[[#This Row],[Response]]</f>
        <v>2</v>
      </c>
      <c r="AO1263" t="str" cm="1">
        <f t="array" ref="AO126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264" spans="1:41" x14ac:dyDescent="0.35">
      <c r="A1264">
        <v>6049</v>
      </c>
      <c r="B1264">
        <v>1982</v>
      </c>
      <c r="C1264">
        <f t="shared" ca="1" si="38"/>
        <v>44</v>
      </c>
      <c r="D1264" t="str" cm="1">
        <f t="array" aca="1" ref="D126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264" t="s">
        <v>34</v>
      </c>
      <c r="F1264" t="s">
        <v>31</v>
      </c>
      <c r="G1264" cm="1">
        <f t="array" ref="G1264">_xlfn.IFS(marketing_campaign[[#This Row],[Marital_Status]]="Single",K1264+L1264+1,marketing_campaign[[#This Row],[Marital_Status]]="Together",K1264+L1264+2,marketing_campaign[[#This Row],[Marital_Status]]="Alone",K1264+L1264+1,marketing_campaign[[#This Row],[Marital_Status]]="Married",K1264+L1264+2,marketing_campaign[[#This Row],[Marital_Status]]="Divorced",K1264+L1264+1,marketing_campaign[[#This Row],[Marital_Status]]="YOLO",K1264+L1264+1,marketing_campaign[[#This Row],[Marital_Status]]="Absurd",K1264+L1264+1,marketing_campaign[[#This Row],[Marital_Status]]="Widow",K1264+L1264+1)</f>
        <v>2</v>
      </c>
      <c r="H1264" t="str" cm="1">
        <f t="array" ref="H1264">_xlfn.IFS(marketing_campaign[[#This Row],[Family_size]]=1,"Family_with_one_child",marketing_campaign[[#This Row],[Family_size]]&gt;1,"Family_with_more_children")</f>
        <v>Family_with_more_children</v>
      </c>
      <c r="I1264">
        <v>73450</v>
      </c>
      <c r="J1264" t="str">
        <f>IF(marketing_campaign[[#This Row],[Income]]&gt;=Sheet21!B1314,"high_income","low_income")</f>
        <v>high_income</v>
      </c>
      <c r="K1264">
        <v>0</v>
      </c>
      <c r="L1264">
        <v>0</v>
      </c>
      <c r="M1264" s="1">
        <v>41613</v>
      </c>
      <c r="N1264">
        <v>85</v>
      </c>
      <c r="O1264" t="str" cm="1">
        <f t="array" ref="O1264">_xlfn.IFS(AND(marketing_campaign[[#This Row],[Recency]]&gt;=0,marketing_campaign[[#This Row],[Recency]]&lt;=14),"Early Recency",AND(marketing_campaign[[#This Row],[Recency]]&gt;=15,marketing_campaign[[#This Row],[Recency]]&lt;=31),"Mid-Recency",marketing_campaign[[#This Row],[Recency]]&gt;=32,"high Recency")</f>
        <v>high Recency</v>
      </c>
      <c r="P1264">
        <v>1142</v>
      </c>
      <c r="Q1264">
        <v>51</v>
      </c>
      <c r="R1264">
        <v>415</v>
      </c>
      <c r="S1264">
        <v>90</v>
      </c>
      <c r="T1264">
        <v>69</v>
      </c>
      <c r="U1264">
        <v>37</v>
      </c>
      <c r="V1264">
        <f>marketing_campaign[[#This Row],[MntGoldProds]]+marketing_campaign[[#This Row],[MntSweetProducts]]+marketing_campaign[[#This Row],[MntFishProducts]]+marketing_campaign[[#This Row],[MntMeatProducts]]+marketing_campaign[[#This Row],[MntFruits]]+marketing_campaign[[#This Row],[MntWines]]</f>
        <v>1804</v>
      </c>
      <c r="W1264">
        <v>1</v>
      </c>
      <c r="X1264">
        <v>7</v>
      </c>
      <c r="Y1264">
        <v>8</v>
      </c>
      <c r="Z1264">
        <v>11</v>
      </c>
      <c r="AA1264">
        <f t="shared" si="39"/>
        <v>27</v>
      </c>
      <c r="AB1264" t="str" cm="1">
        <f t="array" ref="AB1264">_xlfn.IFS(AND(AA1264&gt;=0,AA1264&lt;=15),"low purchase",AND(AA1264&gt;=16,AA1264&lt;=30),"mid purchase",AA1264&gt;=31,"high purchase")</f>
        <v>mid purchase</v>
      </c>
      <c r="AC1264">
        <v>3</v>
      </c>
      <c r="AD1264" t="str">
        <f>IF(marketing_campaign[[#This Row],[NumWebVisitsMonth]]&gt;=5.3,"higher_webvists","lower_webvisits")</f>
        <v>lower_webvisits</v>
      </c>
      <c r="AE1264">
        <v>1</v>
      </c>
      <c r="AF1264">
        <v>0</v>
      </c>
      <c r="AG1264">
        <v>0</v>
      </c>
      <c r="AH1264">
        <v>1</v>
      </c>
      <c r="AI1264">
        <v>0</v>
      </c>
      <c r="AJ1264">
        <v>0</v>
      </c>
      <c r="AK1264">
        <v>3</v>
      </c>
      <c r="AL1264">
        <v>11</v>
      </c>
      <c r="AM1264">
        <v>0</v>
      </c>
      <c r="AN1264">
        <f>marketing_campaign[[#This Row],[AcceptedCmp2]]+marketing_campaign[[#This Row],[AcceptedCmp1]]+marketing_campaign[[#This Row],[AcceptedCmp5]]+marketing_campaign[[#This Row],[AcceptedCmp4]]+marketing_campaign[[#This Row],[AcceptedCmp3]]+marketing_campaign[[#This Row],[Response]]</f>
        <v>2</v>
      </c>
      <c r="AO1264" t="str" cm="1">
        <f t="array" ref="AO126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265" spans="1:41" x14ac:dyDescent="0.35">
      <c r="A1265">
        <v>8147</v>
      </c>
      <c r="B1265">
        <v>1960</v>
      </c>
      <c r="C1265">
        <f t="shared" ca="1" si="38"/>
        <v>66</v>
      </c>
      <c r="D1265" t="str" cm="1">
        <f t="array" aca="1" ref="D126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65" t="s">
        <v>29</v>
      </c>
      <c r="F1265" t="s">
        <v>33</v>
      </c>
      <c r="G1265" cm="1">
        <f t="array" ref="G1265">_xlfn.IFS(marketing_campaign[[#This Row],[Marital_Status]]="Single",K1265+L1265+1,marketing_campaign[[#This Row],[Marital_Status]]="Together",K1265+L1265+2,marketing_campaign[[#This Row],[Marital_Status]]="Alone",K1265+L1265+1,marketing_campaign[[#This Row],[Marital_Status]]="Married",K1265+L1265+2,marketing_campaign[[#This Row],[Marital_Status]]="Divorced",K1265+L1265+1,marketing_campaign[[#This Row],[Marital_Status]]="YOLO",K1265+L1265+1,marketing_campaign[[#This Row],[Marital_Status]]="Absurd",K1265+L1265+1,marketing_campaign[[#This Row],[Marital_Status]]="Widow",K1265+L1265+1)</f>
        <v>4</v>
      </c>
      <c r="H1265" t="str" cm="1">
        <f t="array" ref="H1265">_xlfn.IFS(marketing_campaign[[#This Row],[Family_size]]=1,"Family_with_one_child",marketing_campaign[[#This Row],[Family_size]]&gt;1,"Family_with_more_children")</f>
        <v>Family_with_more_children</v>
      </c>
      <c r="I1265">
        <v>31454</v>
      </c>
      <c r="J1265" t="str">
        <f>IF(marketing_campaign[[#This Row],[Income]]&gt;=Sheet21!B1315,"high_income","low_income")</f>
        <v>high_income</v>
      </c>
      <c r="K1265">
        <v>1</v>
      </c>
      <c r="L1265">
        <v>1</v>
      </c>
      <c r="M1265" s="1">
        <v>41461</v>
      </c>
      <c r="N1265">
        <v>40</v>
      </c>
      <c r="O1265" t="str" cm="1">
        <f t="array" ref="O1265">_xlfn.IFS(AND(marketing_campaign[[#This Row],[Recency]]&gt;=0,marketing_campaign[[#This Row],[Recency]]&lt;=14),"Early Recency",AND(marketing_campaign[[#This Row],[Recency]]&gt;=15,marketing_campaign[[#This Row],[Recency]]&lt;=31),"Mid-Recency",marketing_campaign[[#This Row],[Recency]]&gt;=32,"high Recency")</f>
        <v>high Recency</v>
      </c>
      <c r="P1265">
        <v>28</v>
      </c>
      <c r="Q1265">
        <v>0</v>
      </c>
      <c r="R1265">
        <v>11</v>
      </c>
      <c r="S1265">
        <v>0</v>
      </c>
      <c r="T1265">
        <v>0</v>
      </c>
      <c r="U1265">
        <v>9</v>
      </c>
      <c r="V1265">
        <f>marketing_campaign[[#This Row],[MntGoldProds]]+marketing_campaign[[#This Row],[MntSweetProducts]]+marketing_campaign[[#This Row],[MntFishProducts]]+marketing_campaign[[#This Row],[MntMeatProducts]]+marketing_campaign[[#This Row],[MntFruits]]+marketing_campaign[[#This Row],[MntWines]]</f>
        <v>48</v>
      </c>
      <c r="W1265">
        <v>3</v>
      </c>
      <c r="X1265">
        <v>2</v>
      </c>
      <c r="Y1265">
        <v>0</v>
      </c>
      <c r="Z1265">
        <v>3</v>
      </c>
      <c r="AA1265">
        <f t="shared" si="39"/>
        <v>8</v>
      </c>
      <c r="AB1265" t="str" cm="1">
        <f t="array" ref="AB1265">_xlfn.IFS(AND(AA1265&gt;=0,AA1265&lt;=15),"low purchase",AND(AA1265&gt;=16,AA1265&lt;=30),"mid purchase",AA1265&gt;=31,"high purchase")</f>
        <v>low purchase</v>
      </c>
      <c r="AC1265">
        <v>8</v>
      </c>
      <c r="AD1265" t="str">
        <f>IF(marketing_campaign[[#This Row],[NumWebVisitsMonth]]&gt;=5.3,"higher_webvists","lower_webvisits")</f>
        <v>higher_webvists</v>
      </c>
      <c r="AE1265">
        <v>0</v>
      </c>
      <c r="AF1265">
        <v>0</v>
      </c>
      <c r="AG1265">
        <v>0</v>
      </c>
      <c r="AH1265">
        <v>0</v>
      </c>
      <c r="AI1265">
        <v>0</v>
      </c>
      <c r="AJ1265">
        <v>0</v>
      </c>
      <c r="AK1265">
        <v>3</v>
      </c>
      <c r="AL1265">
        <v>11</v>
      </c>
      <c r="AM1265">
        <v>0</v>
      </c>
      <c r="AN1265">
        <f>marketing_campaign[[#This Row],[AcceptedCmp2]]+marketing_campaign[[#This Row],[AcceptedCmp1]]+marketing_campaign[[#This Row],[AcceptedCmp5]]+marketing_campaign[[#This Row],[AcceptedCmp4]]+marketing_campaign[[#This Row],[AcceptedCmp3]]+marketing_campaign[[#This Row],[Response]]</f>
        <v>0</v>
      </c>
      <c r="AO1265" t="str" cm="1">
        <f t="array" ref="AO126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66" spans="1:41" x14ac:dyDescent="0.35">
      <c r="A1266">
        <v>1857</v>
      </c>
      <c r="B1266">
        <v>1952</v>
      </c>
      <c r="C1266">
        <f t="shared" ca="1" si="38"/>
        <v>74</v>
      </c>
      <c r="D1266" t="str" cm="1">
        <f t="array" aca="1" ref="D126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66" t="s">
        <v>29</v>
      </c>
      <c r="F1266" t="s">
        <v>30</v>
      </c>
      <c r="G1266" cm="1">
        <f t="array" ref="G1266">_xlfn.IFS(marketing_campaign[[#This Row],[Marital_Status]]="Single",K1266+L1266+1,marketing_campaign[[#This Row],[Marital_Status]]="Together",K1266+L1266+2,marketing_campaign[[#This Row],[Marital_Status]]="Alone",K1266+L1266+1,marketing_campaign[[#This Row],[Marital_Status]]="Married",K1266+L1266+2,marketing_campaign[[#This Row],[Marital_Status]]="Divorced",K1266+L1266+1,marketing_campaign[[#This Row],[Marital_Status]]="YOLO",K1266+L1266+1,marketing_campaign[[#This Row],[Marital_Status]]="Absurd",K1266+L1266+1,marketing_campaign[[#This Row],[Marital_Status]]="Widow",K1266+L1266+1)</f>
        <v>3</v>
      </c>
      <c r="H1266" t="str" cm="1">
        <f t="array" ref="H1266">_xlfn.IFS(marketing_campaign[[#This Row],[Family_size]]=1,"Family_with_one_child",marketing_campaign[[#This Row],[Family_size]]&gt;1,"Family_with_more_children")</f>
        <v>Family_with_more_children</v>
      </c>
      <c r="I1266">
        <v>47139</v>
      </c>
      <c r="J1266" t="str">
        <f>IF(marketing_campaign[[#This Row],[Income]]&gt;=Sheet21!B1316,"high_income","low_income")</f>
        <v>high_income</v>
      </c>
      <c r="K1266">
        <v>1</v>
      </c>
      <c r="L1266">
        <v>1</v>
      </c>
      <c r="M1266" s="1">
        <v>41704</v>
      </c>
      <c r="N1266">
        <v>2</v>
      </c>
      <c r="O1266" t="str" cm="1">
        <f t="array" ref="O1266">_xlfn.IFS(AND(marketing_campaign[[#This Row],[Recency]]&gt;=0,marketing_campaign[[#This Row],[Recency]]&lt;=14),"Early Recency",AND(marketing_campaign[[#This Row],[Recency]]&gt;=15,marketing_campaign[[#This Row],[Recency]]&lt;=31),"Mid-Recency",marketing_campaign[[#This Row],[Recency]]&gt;=32,"high Recency")</f>
        <v>Early Recency</v>
      </c>
      <c r="P1266">
        <v>46</v>
      </c>
      <c r="Q1266">
        <v>0</v>
      </c>
      <c r="R1266">
        <v>12</v>
      </c>
      <c r="S1266">
        <v>0</v>
      </c>
      <c r="T1266">
        <v>2</v>
      </c>
      <c r="U1266">
        <v>23</v>
      </c>
      <c r="V1266">
        <f>marketing_campaign[[#This Row],[MntGoldProds]]+marketing_campaign[[#This Row],[MntSweetProducts]]+marketing_campaign[[#This Row],[MntFishProducts]]+marketing_campaign[[#This Row],[MntMeatProducts]]+marketing_campaign[[#This Row],[MntFruits]]+marketing_campaign[[#This Row],[MntWines]]</f>
        <v>83</v>
      </c>
      <c r="W1266">
        <v>2</v>
      </c>
      <c r="X1266">
        <v>2</v>
      </c>
      <c r="Y1266">
        <v>1</v>
      </c>
      <c r="Z1266">
        <v>2</v>
      </c>
      <c r="AA1266">
        <f t="shared" si="39"/>
        <v>7</v>
      </c>
      <c r="AB1266" t="str" cm="1">
        <f t="array" ref="AB1266">_xlfn.IFS(AND(AA1266&gt;=0,AA1266&lt;=15),"low purchase",AND(AA1266&gt;=16,AA1266&lt;=30),"mid purchase",AA1266&gt;=31,"high purchase")</f>
        <v>low purchase</v>
      </c>
      <c r="AC1266">
        <v>7</v>
      </c>
      <c r="AD1266" t="str">
        <f>IF(marketing_campaign[[#This Row],[NumWebVisitsMonth]]&gt;=5.3,"higher_webvists","lower_webvisits")</f>
        <v>higher_webvists</v>
      </c>
      <c r="AE1266">
        <v>0</v>
      </c>
      <c r="AF1266">
        <v>0</v>
      </c>
      <c r="AG1266">
        <v>0</v>
      </c>
      <c r="AH1266">
        <v>0</v>
      </c>
      <c r="AI1266">
        <v>0</v>
      </c>
      <c r="AJ1266">
        <v>0</v>
      </c>
      <c r="AK1266">
        <v>3</v>
      </c>
      <c r="AL1266">
        <v>11</v>
      </c>
      <c r="AM1266">
        <v>1</v>
      </c>
      <c r="AN1266">
        <f>marketing_campaign[[#This Row],[AcceptedCmp2]]+marketing_campaign[[#This Row],[AcceptedCmp1]]+marketing_campaign[[#This Row],[AcceptedCmp5]]+marketing_campaign[[#This Row],[AcceptedCmp4]]+marketing_campaign[[#This Row],[AcceptedCmp3]]+marketing_campaign[[#This Row],[Response]]</f>
        <v>1</v>
      </c>
      <c r="AO1266" t="str" cm="1">
        <f t="array" ref="AO126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267" spans="1:41" x14ac:dyDescent="0.35">
      <c r="A1267">
        <v>3910</v>
      </c>
      <c r="B1267">
        <v>1975</v>
      </c>
      <c r="C1267">
        <f t="shared" ca="1" si="38"/>
        <v>51</v>
      </c>
      <c r="D1267" t="str" cm="1">
        <f t="array" aca="1" ref="D126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67" t="s">
        <v>29</v>
      </c>
      <c r="F1267" t="s">
        <v>35</v>
      </c>
      <c r="G1267" cm="1">
        <f t="array" ref="G1267">_xlfn.IFS(marketing_campaign[[#This Row],[Marital_Status]]="Single",K1267+L1267+1,marketing_campaign[[#This Row],[Marital_Status]]="Together",K1267+L1267+2,marketing_campaign[[#This Row],[Marital_Status]]="Alone",K1267+L1267+1,marketing_campaign[[#This Row],[Marital_Status]]="Married",K1267+L1267+2,marketing_campaign[[#This Row],[Marital_Status]]="Divorced",K1267+L1267+1,marketing_campaign[[#This Row],[Marital_Status]]="YOLO",K1267+L1267+1,marketing_campaign[[#This Row],[Marital_Status]]="Absurd",K1267+L1267+1,marketing_campaign[[#This Row],[Marital_Status]]="Widow",K1267+L1267+1)</f>
        <v>1</v>
      </c>
      <c r="H1267" t="str" cm="1">
        <f t="array" ref="H1267">_xlfn.IFS(marketing_campaign[[#This Row],[Family_size]]=1,"Family_with_one_child",marketing_campaign[[#This Row],[Family_size]]&gt;1,"Family_with_more_children")</f>
        <v>Family_with_one_child</v>
      </c>
      <c r="I1267">
        <v>83829</v>
      </c>
      <c r="J1267" t="str">
        <f>IF(marketing_campaign[[#This Row],[Income]]&gt;=Sheet21!B1317,"high_income","low_income")</f>
        <v>high_income</v>
      </c>
      <c r="K1267">
        <v>0</v>
      </c>
      <c r="L1267">
        <v>0</v>
      </c>
      <c r="M1267" s="1">
        <v>41555</v>
      </c>
      <c r="N1267">
        <v>78</v>
      </c>
      <c r="O1267" t="str" cm="1">
        <f t="array" ref="O1267">_xlfn.IFS(AND(marketing_campaign[[#This Row],[Recency]]&gt;=0,marketing_campaign[[#This Row],[Recency]]&lt;=14),"Early Recency",AND(marketing_campaign[[#This Row],[Recency]]&gt;=15,marketing_campaign[[#This Row],[Recency]]&lt;=31),"Mid-Recency",marketing_campaign[[#This Row],[Recency]]&gt;=32,"high Recency")</f>
        <v>high Recency</v>
      </c>
      <c r="P1267">
        <v>897</v>
      </c>
      <c r="Q1267">
        <v>161</v>
      </c>
      <c r="R1267">
        <v>430</v>
      </c>
      <c r="S1267">
        <v>186</v>
      </c>
      <c r="T1267">
        <v>161</v>
      </c>
      <c r="U1267">
        <v>27</v>
      </c>
      <c r="V1267">
        <f>marketing_campaign[[#This Row],[MntGoldProds]]+marketing_campaign[[#This Row],[MntSweetProducts]]+marketing_campaign[[#This Row],[MntFishProducts]]+marketing_campaign[[#This Row],[MntMeatProducts]]+marketing_campaign[[#This Row],[MntFruits]]+marketing_campaign[[#This Row],[MntWines]]</f>
        <v>1862</v>
      </c>
      <c r="W1267">
        <v>0</v>
      </c>
      <c r="X1267">
        <v>4</v>
      </c>
      <c r="Y1267">
        <v>7</v>
      </c>
      <c r="Z1267">
        <v>6</v>
      </c>
      <c r="AA1267">
        <f t="shared" si="39"/>
        <v>17</v>
      </c>
      <c r="AB1267" t="str" cm="1">
        <f t="array" ref="AB1267">_xlfn.IFS(AND(AA1267&gt;=0,AA1267&lt;=15),"low purchase",AND(AA1267&gt;=16,AA1267&lt;=30),"mid purchase",AA1267&gt;=31,"high purchase")</f>
        <v>mid purchase</v>
      </c>
      <c r="AC1267">
        <v>1</v>
      </c>
      <c r="AD1267" t="str">
        <f>IF(marketing_campaign[[#This Row],[NumWebVisitsMonth]]&gt;=5.3,"higher_webvists","lower_webvisits")</f>
        <v>lower_webvisits</v>
      </c>
      <c r="AE1267">
        <v>1</v>
      </c>
      <c r="AF1267">
        <v>0</v>
      </c>
      <c r="AG1267">
        <v>1</v>
      </c>
      <c r="AH1267">
        <v>1</v>
      </c>
      <c r="AI1267">
        <v>0</v>
      </c>
      <c r="AJ1267">
        <v>0</v>
      </c>
      <c r="AK1267">
        <v>3</v>
      </c>
      <c r="AL1267">
        <v>11</v>
      </c>
      <c r="AM1267">
        <v>1</v>
      </c>
      <c r="AN1267">
        <f>marketing_campaign[[#This Row],[AcceptedCmp2]]+marketing_campaign[[#This Row],[AcceptedCmp1]]+marketing_campaign[[#This Row],[AcceptedCmp5]]+marketing_campaign[[#This Row],[AcceptedCmp4]]+marketing_campaign[[#This Row],[AcceptedCmp3]]+marketing_campaign[[#This Row],[Response]]</f>
        <v>4</v>
      </c>
      <c r="AO1267" t="str" cm="1">
        <f t="array" ref="AO126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4/5 campaign accepted</v>
      </c>
    </row>
    <row r="1268" spans="1:41" x14ac:dyDescent="0.35">
      <c r="A1268">
        <v>5207</v>
      </c>
      <c r="B1268">
        <v>1963</v>
      </c>
      <c r="C1268">
        <f t="shared" ca="1" si="38"/>
        <v>63</v>
      </c>
      <c r="D1268" t="str" cm="1">
        <f t="array" aca="1" ref="D126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68" t="s">
        <v>32</v>
      </c>
      <c r="F1268" t="s">
        <v>33</v>
      </c>
      <c r="G1268" cm="1">
        <f t="array" ref="G1268">_xlfn.IFS(marketing_campaign[[#This Row],[Marital_Status]]="Single",K1268+L1268+1,marketing_campaign[[#This Row],[Marital_Status]]="Together",K1268+L1268+2,marketing_campaign[[#This Row],[Marital_Status]]="Alone",K1268+L1268+1,marketing_campaign[[#This Row],[Marital_Status]]="Married",K1268+L1268+2,marketing_campaign[[#This Row],[Marital_Status]]="Divorced",K1268+L1268+1,marketing_campaign[[#This Row],[Marital_Status]]="YOLO",K1268+L1268+1,marketing_campaign[[#This Row],[Marital_Status]]="Absurd",K1268+L1268+1,marketing_campaign[[#This Row],[Marital_Status]]="Widow",K1268+L1268+1)</f>
        <v>4</v>
      </c>
      <c r="H1268" t="str" cm="1">
        <f t="array" ref="H1268">_xlfn.IFS(marketing_campaign[[#This Row],[Family_size]]=1,"Family_with_one_child",marketing_campaign[[#This Row],[Family_size]]&gt;1,"Family_with_more_children")</f>
        <v>Family_with_more_children</v>
      </c>
      <c r="I1268">
        <v>53378</v>
      </c>
      <c r="J1268" t="str">
        <f>IF(marketing_campaign[[#This Row],[Income]]&gt;=Sheet21!B1318,"high_income","low_income")</f>
        <v>high_income</v>
      </c>
      <c r="K1268">
        <v>1</v>
      </c>
      <c r="L1268">
        <v>1</v>
      </c>
      <c r="M1268" s="1">
        <v>41176</v>
      </c>
      <c r="N1268">
        <v>41</v>
      </c>
      <c r="O1268" t="str" cm="1">
        <f t="array" ref="O1268">_xlfn.IFS(AND(marketing_campaign[[#This Row],[Recency]]&gt;=0,marketing_campaign[[#This Row],[Recency]]&lt;=14),"Early Recency",AND(marketing_campaign[[#This Row],[Recency]]&gt;=15,marketing_campaign[[#This Row],[Recency]]&lt;=31),"Mid-Recency",marketing_campaign[[#This Row],[Recency]]&gt;=32,"high Recency")</f>
        <v>high Recency</v>
      </c>
      <c r="P1268">
        <v>489</v>
      </c>
      <c r="Q1268">
        <v>6</v>
      </c>
      <c r="R1268">
        <v>152</v>
      </c>
      <c r="S1268">
        <v>8</v>
      </c>
      <c r="T1268">
        <v>6</v>
      </c>
      <c r="U1268">
        <v>132</v>
      </c>
      <c r="V1268">
        <f>marketing_campaign[[#This Row],[MntGoldProds]]+marketing_campaign[[#This Row],[MntSweetProducts]]+marketing_campaign[[#This Row],[MntFishProducts]]+marketing_campaign[[#This Row],[MntMeatProducts]]+marketing_campaign[[#This Row],[MntFruits]]+marketing_campaign[[#This Row],[MntWines]]</f>
        <v>793</v>
      </c>
      <c r="W1268">
        <v>10</v>
      </c>
      <c r="X1268">
        <v>9</v>
      </c>
      <c r="Y1268">
        <v>4</v>
      </c>
      <c r="Z1268">
        <v>6</v>
      </c>
      <c r="AA1268">
        <f t="shared" si="39"/>
        <v>29</v>
      </c>
      <c r="AB1268" t="str" cm="1">
        <f t="array" ref="AB1268">_xlfn.IFS(AND(AA1268&gt;=0,AA1268&lt;=15),"low purchase",AND(AA1268&gt;=16,AA1268&lt;=30),"mid purchase",AA1268&gt;=31,"high purchase")</f>
        <v>mid purchase</v>
      </c>
      <c r="AC1268">
        <v>8</v>
      </c>
      <c r="AD1268" t="str">
        <f>IF(marketing_campaign[[#This Row],[NumWebVisitsMonth]]&gt;=5.3,"higher_webvists","lower_webvisits")</f>
        <v>higher_webvists</v>
      </c>
      <c r="AE1268">
        <v>0</v>
      </c>
      <c r="AF1268">
        <v>0</v>
      </c>
      <c r="AG1268">
        <v>0</v>
      </c>
      <c r="AH1268">
        <v>0</v>
      </c>
      <c r="AI1268">
        <v>0</v>
      </c>
      <c r="AJ1268">
        <v>0</v>
      </c>
      <c r="AK1268">
        <v>3</v>
      </c>
      <c r="AL1268">
        <v>11</v>
      </c>
      <c r="AM1268">
        <v>1</v>
      </c>
      <c r="AN1268">
        <f>marketing_campaign[[#This Row],[AcceptedCmp2]]+marketing_campaign[[#This Row],[AcceptedCmp1]]+marketing_campaign[[#This Row],[AcceptedCmp5]]+marketing_campaign[[#This Row],[AcceptedCmp4]]+marketing_campaign[[#This Row],[AcceptedCmp3]]+marketing_campaign[[#This Row],[Response]]</f>
        <v>1</v>
      </c>
      <c r="AO1268" t="str" cm="1">
        <f t="array" ref="AO126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269" spans="1:41" x14ac:dyDescent="0.35">
      <c r="A1269">
        <v>11114</v>
      </c>
      <c r="B1269">
        <v>1970</v>
      </c>
      <c r="C1269">
        <f t="shared" ca="1" si="38"/>
        <v>56</v>
      </c>
      <c r="D1269" t="str" cm="1">
        <f t="array" aca="1" ref="D126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69" t="s">
        <v>29</v>
      </c>
      <c r="F1269" t="s">
        <v>31</v>
      </c>
      <c r="G1269" cm="1">
        <f t="array" ref="G1269">_xlfn.IFS(marketing_campaign[[#This Row],[Marital_Status]]="Single",K1269+L1269+1,marketing_campaign[[#This Row],[Marital_Status]]="Together",K1269+L1269+2,marketing_campaign[[#This Row],[Marital_Status]]="Alone",K1269+L1269+1,marketing_campaign[[#This Row],[Marital_Status]]="Married",K1269+L1269+2,marketing_campaign[[#This Row],[Marital_Status]]="Divorced",K1269+L1269+1,marketing_campaign[[#This Row],[Marital_Status]]="YOLO",K1269+L1269+1,marketing_campaign[[#This Row],[Marital_Status]]="Absurd",K1269+L1269+1,marketing_campaign[[#This Row],[Marital_Status]]="Widow",K1269+L1269+1)</f>
        <v>3</v>
      </c>
      <c r="H1269" t="str" cm="1">
        <f t="array" ref="H1269">_xlfn.IFS(marketing_campaign[[#This Row],[Family_size]]=1,"Family_with_one_child",marketing_campaign[[#This Row],[Family_size]]&gt;1,"Family_with_more_children")</f>
        <v>Family_with_more_children</v>
      </c>
      <c r="I1269">
        <v>19656</v>
      </c>
      <c r="J1269" t="str">
        <f>IF(marketing_campaign[[#This Row],[Income]]&gt;=Sheet21!B1319,"high_income","low_income")</f>
        <v>high_income</v>
      </c>
      <c r="K1269">
        <v>1</v>
      </c>
      <c r="L1269">
        <v>0</v>
      </c>
      <c r="M1269" s="1">
        <v>41313</v>
      </c>
      <c r="N1269">
        <v>94</v>
      </c>
      <c r="O1269" t="str" cm="1">
        <f t="array" ref="O1269">_xlfn.IFS(AND(marketing_campaign[[#This Row],[Recency]]&gt;=0,marketing_campaign[[#This Row],[Recency]]&lt;=14),"Early Recency",AND(marketing_campaign[[#This Row],[Recency]]&gt;=15,marketing_campaign[[#This Row],[Recency]]&lt;=31),"Mid-Recency",marketing_campaign[[#This Row],[Recency]]&gt;=32,"high Recency")</f>
        <v>high Recency</v>
      </c>
      <c r="P1269">
        <v>25</v>
      </c>
      <c r="Q1269">
        <v>4</v>
      </c>
      <c r="R1269">
        <v>9</v>
      </c>
      <c r="S1269">
        <v>6</v>
      </c>
      <c r="T1269">
        <v>8</v>
      </c>
      <c r="U1269">
        <v>32</v>
      </c>
      <c r="V1269">
        <f>marketing_campaign[[#This Row],[MntGoldProds]]+marketing_campaign[[#This Row],[MntSweetProducts]]+marketing_campaign[[#This Row],[MntFishProducts]]+marketing_campaign[[#This Row],[MntMeatProducts]]+marketing_campaign[[#This Row],[MntFruits]]+marketing_campaign[[#This Row],[MntWines]]</f>
        <v>84</v>
      </c>
      <c r="W1269">
        <v>3</v>
      </c>
      <c r="X1269">
        <v>2</v>
      </c>
      <c r="Y1269">
        <v>1</v>
      </c>
      <c r="Z1269">
        <v>3</v>
      </c>
      <c r="AA1269">
        <f t="shared" si="39"/>
        <v>9</v>
      </c>
      <c r="AB1269" t="str" cm="1">
        <f t="array" ref="AB1269">_xlfn.IFS(AND(AA1269&gt;=0,AA1269&lt;=15),"low purchase",AND(AA1269&gt;=16,AA1269&lt;=30),"mid purchase",AA1269&gt;=31,"high purchase")</f>
        <v>low purchase</v>
      </c>
      <c r="AC1269">
        <v>7</v>
      </c>
      <c r="AD1269" t="str">
        <f>IF(marketing_campaign[[#This Row],[NumWebVisitsMonth]]&gt;=5.3,"higher_webvists","lower_webvisits")</f>
        <v>higher_webvists</v>
      </c>
      <c r="AE1269">
        <v>0</v>
      </c>
      <c r="AF1269">
        <v>0</v>
      </c>
      <c r="AG1269">
        <v>0</v>
      </c>
      <c r="AH1269">
        <v>0</v>
      </c>
      <c r="AI1269">
        <v>0</v>
      </c>
      <c r="AJ1269">
        <v>0</v>
      </c>
      <c r="AK1269">
        <v>3</v>
      </c>
      <c r="AL1269">
        <v>11</v>
      </c>
      <c r="AM1269">
        <v>0</v>
      </c>
      <c r="AN1269">
        <f>marketing_campaign[[#This Row],[AcceptedCmp2]]+marketing_campaign[[#This Row],[AcceptedCmp1]]+marketing_campaign[[#This Row],[AcceptedCmp5]]+marketing_campaign[[#This Row],[AcceptedCmp4]]+marketing_campaign[[#This Row],[AcceptedCmp3]]+marketing_campaign[[#This Row],[Response]]</f>
        <v>0</v>
      </c>
      <c r="AO1269" t="str" cm="1">
        <f t="array" ref="AO126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70" spans="1:41" x14ac:dyDescent="0.35">
      <c r="A1270">
        <v>5429</v>
      </c>
      <c r="B1270">
        <v>1948</v>
      </c>
      <c r="C1270">
        <f t="shared" ca="1" si="38"/>
        <v>78</v>
      </c>
      <c r="D1270" t="str" cm="1">
        <f t="array" aca="1" ref="D127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270" t="s">
        <v>32</v>
      </c>
      <c r="F1270" t="s">
        <v>33</v>
      </c>
      <c r="G1270" cm="1">
        <f t="array" ref="G1270">_xlfn.IFS(marketing_campaign[[#This Row],[Marital_Status]]="Single",K1270+L1270+1,marketing_campaign[[#This Row],[Marital_Status]]="Together",K1270+L1270+2,marketing_campaign[[#This Row],[Marital_Status]]="Alone",K1270+L1270+1,marketing_campaign[[#This Row],[Marital_Status]]="Married",K1270+L1270+2,marketing_campaign[[#This Row],[Marital_Status]]="Divorced",K1270+L1270+1,marketing_campaign[[#This Row],[Marital_Status]]="YOLO",K1270+L1270+1,marketing_campaign[[#This Row],[Marital_Status]]="Absurd",K1270+L1270+1,marketing_campaign[[#This Row],[Marital_Status]]="Widow",K1270+L1270+1)</f>
        <v>3</v>
      </c>
      <c r="H1270" t="str" cm="1">
        <f t="array" ref="H1270">_xlfn.IFS(marketing_campaign[[#This Row],[Family_size]]=1,"Family_with_one_child",marketing_campaign[[#This Row],[Family_size]]&gt;1,"Family_with_more_children")</f>
        <v>Family_with_more_children</v>
      </c>
      <c r="I1270">
        <v>45579</v>
      </c>
      <c r="J1270" t="str">
        <f>IF(marketing_campaign[[#This Row],[Income]]&gt;=Sheet21!B1320,"high_income","low_income")</f>
        <v>high_income</v>
      </c>
      <c r="K1270">
        <v>0</v>
      </c>
      <c r="L1270">
        <v>1</v>
      </c>
      <c r="M1270" s="1">
        <v>41506</v>
      </c>
      <c r="N1270">
        <v>10</v>
      </c>
      <c r="O1270" t="str" cm="1">
        <f t="array" ref="O1270">_xlfn.IFS(AND(marketing_campaign[[#This Row],[Recency]]&gt;=0,marketing_campaign[[#This Row],[Recency]]&lt;=14),"Early Recency",AND(marketing_campaign[[#This Row],[Recency]]&gt;=15,marketing_campaign[[#This Row],[Recency]]&lt;=31),"Mid-Recency",marketing_campaign[[#This Row],[Recency]]&gt;=32,"high Recency")</f>
        <v>Early Recency</v>
      </c>
      <c r="P1270">
        <v>145</v>
      </c>
      <c r="Q1270">
        <v>1</v>
      </c>
      <c r="R1270">
        <v>33</v>
      </c>
      <c r="S1270">
        <v>2</v>
      </c>
      <c r="T1270">
        <v>1</v>
      </c>
      <c r="U1270">
        <v>1</v>
      </c>
      <c r="V1270">
        <f>marketing_campaign[[#This Row],[MntGoldProds]]+marketing_campaign[[#This Row],[MntSweetProducts]]+marketing_campaign[[#This Row],[MntFishProducts]]+marketing_campaign[[#This Row],[MntMeatProducts]]+marketing_campaign[[#This Row],[MntFruits]]+marketing_campaign[[#This Row],[MntWines]]</f>
        <v>183</v>
      </c>
      <c r="W1270">
        <v>1</v>
      </c>
      <c r="X1270">
        <v>4</v>
      </c>
      <c r="Y1270">
        <v>1</v>
      </c>
      <c r="Z1270">
        <v>4</v>
      </c>
      <c r="AA1270">
        <f t="shared" si="39"/>
        <v>10</v>
      </c>
      <c r="AB1270" t="str" cm="1">
        <f t="array" ref="AB1270">_xlfn.IFS(AND(AA1270&gt;=0,AA1270&lt;=15),"low purchase",AND(AA1270&gt;=16,AA1270&lt;=30),"mid purchase",AA1270&gt;=31,"high purchase")</f>
        <v>low purchase</v>
      </c>
      <c r="AC1270">
        <v>6</v>
      </c>
      <c r="AD1270" t="str">
        <f>IF(marketing_campaign[[#This Row],[NumWebVisitsMonth]]&gt;=5.3,"higher_webvists","lower_webvisits")</f>
        <v>higher_webvists</v>
      </c>
      <c r="AE1270">
        <v>0</v>
      </c>
      <c r="AF1270">
        <v>0</v>
      </c>
      <c r="AG1270">
        <v>0</v>
      </c>
      <c r="AH1270">
        <v>0</v>
      </c>
      <c r="AI1270">
        <v>0</v>
      </c>
      <c r="AJ1270">
        <v>0</v>
      </c>
      <c r="AK1270">
        <v>3</v>
      </c>
      <c r="AL1270">
        <v>11</v>
      </c>
      <c r="AM1270">
        <v>0</v>
      </c>
      <c r="AN1270">
        <f>marketing_campaign[[#This Row],[AcceptedCmp2]]+marketing_campaign[[#This Row],[AcceptedCmp1]]+marketing_campaign[[#This Row],[AcceptedCmp5]]+marketing_campaign[[#This Row],[AcceptedCmp4]]+marketing_campaign[[#This Row],[AcceptedCmp3]]+marketing_campaign[[#This Row],[Response]]</f>
        <v>0</v>
      </c>
      <c r="AO1270" t="str" cm="1">
        <f t="array" ref="AO127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71" spans="1:41" x14ac:dyDescent="0.35">
      <c r="A1271">
        <v>9400</v>
      </c>
      <c r="B1271">
        <v>1958</v>
      </c>
      <c r="C1271">
        <f t="shared" ca="1" si="38"/>
        <v>68</v>
      </c>
      <c r="D1271" t="str" cm="1">
        <f t="array" aca="1" ref="D127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71" t="s">
        <v>37</v>
      </c>
      <c r="F1271" t="s">
        <v>30</v>
      </c>
      <c r="G1271" cm="1">
        <f t="array" ref="G1271">_xlfn.IFS(marketing_campaign[[#This Row],[Marital_Status]]="Single",K1271+L1271+1,marketing_campaign[[#This Row],[Marital_Status]]="Together",K1271+L1271+2,marketing_campaign[[#This Row],[Marital_Status]]="Alone",K1271+L1271+1,marketing_campaign[[#This Row],[Marital_Status]]="Married",K1271+L1271+2,marketing_campaign[[#This Row],[Marital_Status]]="Divorced",K1271+L1271+1,marketing_campaign[[#This Row],[Marital_Status]]="YOLO",K1271+L1271+1,marketing_campaign[[#This Row],[Marital_Status]]="Absurd",K1271+L1271+1,marketing_campaign[[#This Row],[Marital_Status]]="Widow",K1271+L1271+1)</f>
        <v>1</v>
      </c>
      <c r="H1271" t="str" cm="1">
        <f t="array" ref="H1271">_xlfn.IFS(marketing_campaign[[#This Row],[Family_size]]=1,"Family_with_one_child",marketing_campaign[[#This Row],[Family_size]]&gt;1,"Family_with_more_children")</f>
        <v>Family_with_one_child</v>
      </c>
      <c r="I1271">
        <v>85485</v>
      </c>
      <c r="J1271" t="str">
        <f>IF(marketing_campaign[[#This Row],[Income]]&gt;=Sheet21!B1321,"high_income","low_income")</f>
        <v>high_income</v>
      </c>
      <c r="K1271">
        <v>0</v>
      </c>
      <c r="L1271">
        <v>0</v>
      </c>
      <c r="M1271" s="1">
        <v>41811</v>
      </c>
      <c r="N1271">
        <v>73</v>
      </c>
      <c r="O1271" t="str" cm="1">
        <f t="array" ref="O1271">_xlfn.IFS(AND(marketing_campaign[[#This Row],[Recency]]&gt;=0,marketing_campaign[[#This Row],[Recency]]&lt;=14),"Early Recency",AND(marketing_campaign[[#This Row],[Recency]]&gt;=15,marketing_campaign[[#This Row],[Recency]]&lt;=31),"Mid-Recency",marketing_campaign[[#This Row],[Recency]]&gt;=32,"high Recency")</f>
        <v>high Recency</v>
      </c>
      <c r="P1271">
        <v>630</v>
      </c>
      <c r="Q1271">
        <v>26</v>
      </c>
      <c r="R1271">
        <v>611</v>
      </c>
      <c r="S1271">
        <v>44</v>
      </c>
      <c r="T1271">
        <v>18</v>
      </c>
      <c r="U1271">
        <v>54</v>
      </c>
      <c r="V1271">
        <f>marketing_campaign[[#This Row],[MntGoldProds]]+marketing_campaign[[#This Row],[MntSweetProducts]]+marketing_campaign[[#This Row],[MntFishProducts]]+marketing_campaign[[#This Row],[MntMeatProducts]]+marketing_campaign[[#This Row],[MntFruits]]+marketing_campaign[[#This Row],[MntWines]]</f>
        <v>1383</v>
      </c>
      <c r="W1271">
        <v>1</v>
      </c>
      <c r="X1271">
        <v>6</v>
      </c>
      <c r="Y1271">
        <v>6</v>
      </c>
      <c r="Z1271">
        <v>6</v>
      </c>
      <c r="AA1271">
        <f t="shared" si="39"/>
        <v>19</v>
      </c>
      <c r="AB1271" t="str" cm="1">
        <f t="array" ref="AB1271">_xlfn.IFS(AND(AA1271&gt;=0,AA1271&lt;=15),"low purchase",AND(AA1271&gt;=16,AA1271&lt;=30),"mid purchase",AA1271&gt;=31,"high purchase")</f>
        <v>mid purchase</v>
      </c>
      <c r="AC1271">
        <v>2</v>
      </c>
      <c r="AD1271" t="str">
        <f>IF(marketing_campaign[[#This Row],[NumWebVisitsMonth]]&gt;=5.3,"higher_webvists","lower_webvisits")</f>
        <v>lower_webvisits</v>
      </c>
      <c r="AE1271">
        <v>0</v>
      </c>
      <c r="AF1271">
        <v>0</v>
      </c>
      <c r="AG1271">
        <v>0</v>
      </c>
      <c r="AH1271">
        <v>0</v>
      </c>
      <c r="AI1271">
        <v>0</v>
      </c>
      <c r="AJ1271">
        <v>0</v>
      </c>
      <c r="AK1271">
        <v>3</v>
      </c>
      <c r="AL1271">
        <v>11</v>
      </c>
      <c r="AM1271">
        <v>0</v>
      </c>
      <c r="AN1271">
        <f>marketing_campaign[[#This Row],[AcceptedCmp2]]+marketing_campaign[[#This Row],[AcceptedCmp1]]+marketing_campaign[[#This Row],[AcceptedCmp5]]+marketing_campaign[[#This Row],[AcceptedCmp4]]+marketing_campaign[[#This Row],[AcceptedCmp3]]+marketing_campaign[[#This Row],[Response]]</f>
        <v>0</v>
      </c>
      <c r="AO1271" t="str" cm="1">
        <f t="array" ref="AO127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72" spans="1:41" x14ac:dyDescent="0.35">
      <c r="A1272">
        <v>1740</v>
      </c>
      <c r="B1272">
        <v>1944</v>
      </c>
      <c r="C1272">
        <f t="shared" ca="1" si="38"/>
        <v>82</v>
      </c>
      <c r="D1272" t="str" cm="1">
        <f t="array" aca="1" ref="D127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272" t="s">
        <v>29</v>
      </c>
      <c r="F1272" t="s">
        <v>33</v>
      </c>
      <c r="G1272" cm="1">
        <f t="array" ref="G1272">_xlfn.IFS(marketing_campaign[[#This Row],[Marital_Status]]="Single",K1272+L1272+1,marketing_campaign[[#This Row],[Marital_Status]]="Together",K1272+L1272+2,marketing_campaign[[#This Row],[Marital_Status]]="Alone",K1272+L1272+1,marketing_campaign[[#This Row],[Marital_Status]]="Married",K1272+L1272+2,marketing_campaign[[#This Row],[Marital_Status]]="Divorced",K1272+L1272+1,marketing_campaign[[#This Row],[Marital_Status]]="YOLO",K1272+L1272+1,marketing_campaign[[#This Row],[Marital_Status]]="Absurd",K1272+L1272+1,marketing_campaign[[#This Row],[Marital_Status]]="Widow",K1272+L1272+1)</f>
        <v>2</v>
      </c>
      <c r="H1272" t="str" cm="1">
        <f t="array" ref="H1272">_xlfn.IFS(marketing_campaign[[#This Row],[Family_size]]=1,"Family_with_one_child",marketing_campaign[[#This Row],[Family_size]]&gt;1,"Family_with_more_children")</f>
        <v>Family_with_more_children</v>
      </c>
      <c r="I1272">
        <v>55956</v>
      </c>
      <c r="J1272" t="str">
        <f>IF(marketing_campaign[[#This Row],[Income]]&gt;=Sheet21!B1322,"high_income","low_income")</f>
        <v>high_income</v>
      </c>
      <c r="K1272">
        <v>0</v>
      </c>
      <c r="L1272">
        <v>0</v>
      </c>
      <c r="M1272" s="1">
        <v>41736</v>
      </c>
      <c r="N1272">
        <v>22</v>
      </c>
      <c r="O1272" t="str" cm="1">
        <f t="array" ref="O1272">_xlfn.IFS(AND(marketing_campaign[[#This Row],[Recency]]&gt;=0,marketing_campaign[[#This Row],[Recency]]&lt;=14),"Early Recency",AND(marketing_campaign[[#This Row],[Recency]]&gt;=15,marketing_campaign[[#This Row],[Recency]]&lt;=31),"Mid-Recency",marketing_campaign[[#This Row],[Recency]]&gt;=32,"high Recency")</f>
        <v>Mid-Recency</v>
      </c>
      <c r="P1272">
        <v>760</v>
      </c>
      <c r="Q1272">
        <v>38</v>
      </c>
      <c r="R1272">
        <v>104</v>
      </c>
      <c r="S1272">
        <v>50</v>
      </c>
      <c r="T1272">
        <v>9</v>
      </c>
      <c r="U1272">
        <v>38</v>
      </c>
      <c r="V1272">
        <f>marketing_campaign[[#This Row],[MntGoldProds]]+marketing_campaign[[#This Row],[MntSweetProducts]]+marketing_campaign[[#This Row],[MntFishProducts]]+marketing_campaign[[#This Row],[MntMeatProducts]]+marketing_campaign[[#This Row],[MntFruits]]+marketing_campaign[[#This Row],[MntWines]]</f>
        <v>999</v>
      </c>
      <c r="W1272">
        <v>2</v>
      </c>
      <c r="X1272">
        <v>7</v>
      </c>
      <c r="Y1272">
        <v>3</v>
      </c>
      <c r="Z1272">
        <v>4</v>
      </c>
      <c r="AA1272">
        <f t="shared" si="39"/>
        <v>16</v>
      </c>
      <c r="AB1272" t="str" cm="1">
        <f t="array" ref="AB1272">_xlfn.IFS(AND(AA1272&gt;=0,AA1272&lt;=15),"low purchase",AND(AA1272&gt;=16,AA1272&lt;=30),"mid purchase",AA1272&gt;=31,"high purchase")</f>
        <v>mid purchase</v>
      </c>
      <c r="AC1272">
        <v>4</v>
      </c>
      <c r="AD1272" t="str">
        <f>IF(marketing_campaign[[#This Row],[NumWebVisitsMonth]]&gt;=5.3,"higher_webvists","lower_webvisits")</f>
        <v>lower_webvisits</v>
      </c>
      <c r="AE1272">
        <v>0</v>
      </c>
      <c r="AF1272">
        <v>1</v>
      </c>
      <c r="AG1272">
        <v>0</v>
      </c>
      <c r="AH1272">
        <v>0</v>
      </c>
      <c r="AI1272">
        <v>0</v>
      </c>
      <c r="AJ1272">
        <v>0</v>
      </c>
      <c r="AK1272">
        <v>3</v>
      </c>
      <c r="AL1272">
        <v>11</v>
      </c>
      <c r="AM1272">
        <v>0</v>
      </c>
      <c r="AN1272">
        <f>marketing_campaign[[#This Row],[AcceptedCmp2]]+marketing_campaign[[#This Row],[AcceptedCmp1]]+marketing_campaign[[#This Row],[AcceptedCmp5]]+marketing_campaign[[#This Row],[AcceptedCmp4]]+marketing_campaign[[#This Row],[AcceptedCmp3]]+marketing_campaign[[#This Row],[Response]]</f>
        <v>1</v>
      </c>
      <c r="AO1272" t="str" cm="1">
        <f t="array" ref="AO127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273" spans="1:41" x14ac:dyDescent="0.35">
      <c r="A1273">
        <v>7488</v>
      </c>
      <c r="B1273">
        <v>1963</v>
      </c>
      <c r="C1273">
        <f t="shared" ca="1" si="38"/>
        <v>63</v>
      </c>
      <c r="D1273" t="str" cm="1">
        <f t="array" aca="1" ref="D127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73" t="s">
        <v>34</v>
      </c>
      <c r="F1273" t="s">
        <v>30</v>
      </c>
      <c r="G1273" cm="1">
        <f t="array" ref="G1273">_xlfn.IFS(marketing_campaign[[#This Row],[Marital_Status]]="Single",K1273+L1273+1,marketing_campaign[[#This Row],[Marital_Status]]="Together",K1273+L1273+2,marketing_campaign[[#This Row],[Marital_Status]]="Alone",K1273+L1273+1,marketing_campaign[[#This Row],[Marital_Status]]="Married",K1273+L1273+2,marketing_campaign[[#This Row],[Marital_Status]]="Divorced",K1273+L1273+1,marketing_campaign[[#This Row],[Marital_Status]]="YOLO",K1273+L1273+1,marketing_campaign[[#This Row],[Marital_Status]]="Absurd",K1273+L1273+1,marketing_campaign[[#This Row],[Marital_Status]]="Widow",K1273+L1273+1)</f>
        <v>2</v>
      </c>
      <c r="H1273" t="str" cm="1">
        <f t="array" ref="H1273">_xlfn.IFS(marketing_campaign[[#This Row],[Family_size]]=1,"Family_with_one_child",marketing_campaign[[#This Row],[Family_size]]&gt;1,"Family_with_more_children")</f>
        <v>Family_with_more_children</v>
      </c>
      <c r="I1273">
        <v>64191</v>
      </c>
      <c r="J1273" t="str">
        <f>IF(marketing_campaign[[#This Row],[Income]]&gt;=Sheet21!B1323,"high_income","low_income")</f>
        <v>high_income</v>
      </c>
      <c r="K1273">
        <v>0</v>
      </c>
      <c r="L1273">
        <v>1</v>
      </c>
      <c r="M1273" s="1">
        <v>41296</v>
      </c>
      <c r="N1273">
        <v>30</v>
      </c>
      <c r="O1273" t="str" cm="1">
        <f t="array" ref="O1273">_xlfn.IFS(AND(marketing_campaign[[#This Row],[Recency]]&gt;=0,marketing_campaign[[#This Row],[Recency]]&lt;=14),"Early Recency",AND(marketing_campaign[[#This Row],[Recency]]&gt;=15,marketing_campaign[[#This Row],[Recency]]&lt;=31),"Mid-Recency",marketing_campaign[[#This Row],[Recency]]&gt;=32,"high Recency")</f>
        <v>Mid-Recency</v>
      </c>
      <c r="P1273">
        <v>420</v>
      </c>
      <c r="Q1273">
        <v>15</v>
      </c>
      <c r="R1273">
        <v>186</v>
      </c>
      <c r="S1273">
        <v>151</v>
      </c>
      <c r="T1273">
        <v>38</v>
      </c>
      <c r="U1273">
        <v>15</v>
      </c>
      <c r="V1273">
        <f>marketing_campaign[[#This Row],[MntGoldProds]]+marketing_campaign[[#This Row],[MntSweetProducts]]+marketing_campaign[[#This Row],[MntFishProducts]]+marketing_campaign[[#This Row],[MntMeatProducts]]+marketing_campaign[[#This Row],[MntFruits]]+marketing_campaign[[#This Row],[MntWines]]</f>
        <v>825</v>
      </c>
      <c r="W1273">
        <v>3</v>
      </c>
      <c r="X1273">
        <v>5</v>
      </c>
      <c r="Y1273">
        <v>3</v>
      </c>
      <c r="Z1273">
        <v>13</v>
      </c>
      <c r="AA1273">
        <f t="shared" si="39"/>
        <v>24</v>
      </c>
      <c r="AB1273" t="str" cm="1">
        <f t="array" ref="AB1273">_xlfn.IFS(AND(AA1273&gt;=0,AA1273&lt;=15),"low purchase",AND(AA1273&gt;=16,AA1273&lt;=30),"mid purchase",AA1273&gt;=31,"high purchase")</f>
        <v>mid purchase</v>
      </c>
      <c r="AC1273">
        <v>3</v>
      </c>
      <c r="AD1273" t="str">
        <f>IF(marketing_campaign[[#This Row],[NumWebVisitsMonth]]&gt;=5.3,"higher_webvists","lower_webvisits")</f>
        <v>lower_webvisits</v>
      </c>
      <c r="AE1273">
        <v>0</v>
      </c>
      <c r="AF1273">
        <v>0</v>
      </c>
      <c r="AG1273">
        <v>0</v>
      </c>
      <c r="AH1273">
        <v>0</v>
      </c>
      <c r="AI1273">
        <v>0</v>
      </c>
      <c r="AJ1273">
        <v>0</v>
      </c>
      <c r="AK1273">
        <v>3</v>
      </c>
      <c r="AL1273">
        <v>11</v>
      </c>
      <c r="AM1273">
        <v>0</v>
      </c>
      <c r="AN1273">
        <f>marketing_campaign[[#This Row],[AcceptedCmp2]]+marketing_campaign[[#This Row],[AcceptedCmp1]]+marketing_campaign[[#This Row],[AcceptedCmp5]]+marketing_campaign[[#This Row],[AcceptedCmp4]]+marketing_campaign[[#This Row],[AcceptedCmp3]]+marketing_campaign[[#This Row],[Response]]</f>
        <v>0</v>
      </c>
      <c r="AO1273" t="str" cm="1">
        <f t="array" ref="AO127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74" spans="1:41" x14ac:dyDescent="0.35">
      <c r="A1274">
        <v>195</v>
      </c>
      <c r="B1274">
        <v>1972</v>
      </c>
      <c r="C1274">
        <f t="shared" ca="1" si="38"/>
        <v>54</v>
      </c>
      <c r="D1274" t="str" cm="1">
        <f t="array" aca="1" ref="D127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74" t="s">
        <v>29</v>
      </c>
      <c r="F1274" t="s">
        <v>30</v>
      </c>
      <c r="G1274" cm="1">
        <f t="array" ref="G1274">_xlfn.IFS(marketing_campaign[[#This Row],[Marital_Status]]="Single",K1274+L1274+1,marketing_campaign[[#This Row],[Marital_Status]]="Together",K1274+L1274+2,marketing_campaign[[#This Row],[Marital_Status]]="Alone",K1274+L1274+1,marketing_campaign[[#This Row],[Marital_Status]]="Married",K1274+L1274+2,marketing_campaign[[#This Row],[Marital_Status]]="Divorced",K1274+L1274+1,marketing_campaign[[#This Row],[Marital_Status]]="YOLO",K1274+L1274+1,marketing_campaign[[#This Row],[Marital_Status]]="Absurd",K1274+L1274+1,marketing_campaign[[#This Row],[Marital_Status]]="Widow",K1274+L1274+1)</f>
        <v>2</v>
      </c>
      <c r="H1274" t="str" cm="1">
        <f t="array" ref="H1274">_xlfn.IFS(marketing_campaign[[#This Row],[Family_size]]=1,"Family_with_one_child",marketing_campaign[[#This Row],[Family_size]]&gt;1,"Family_with_more_children")</f>
        <v>Family_with_more_children</v>
      </c>
      <c r="I1274">
        <v>38808</v>
      </c>
      <c r="J1274" t="str">
        <f>IF(marketing_campaign[[#This Row],[Income]]&gt;=Sheet21!B1324,"high_income","low_income")</f>
        <v>high_income</v>
      </c>
      <c r="K1274">
        <v>1</v>
      </c>
      <c r="L1274">
        <v>0</v>
      </c>
      <c r="M1274" s="1">
        <v>41147</v>
      </c>
      <c r="N1274">
        <v>21</v>
      </c>
      <c r="O1274" t="str" cm="1">
        <f t="array" ref="O1274">_xlfn.IFS(AND(marketing_campaign[[#This Row],[Recency]]&gt;=0,marketing_campaign[[#This Row],[Recency]]&lt;=14),"Early Recency",AND(marketing_campaign[[#This Row],[Recency]]&gt;=15,marketing_campaign[[#This Row],[Recency]]&lt;=31),"Mid-Recency",marketing_campaign[[#This Row],[Recency]]&gt;=32,"high Recency")</f>
        <v>Mid-Recency</v>
      </c>
      <c r="P1274">
        <v>125</v>
      </c>
      <c r="Q1274">
        <v>17</v>
      </c>
      <c r="R1274">
        <v>52</v>
      </c>
      <c r="S1274">
        <v>3</v>
      </c>
      <c r="T1274">
        <v>19</v>
      </c>
      <c r="U1274">
        <v>30</v>
      </c>
      <c r="V1274">
        <f>marketing_campaign[[#This Row],[MntGoldProds]]+marketing_campaign[[#This Row],[MntSweetProducts]]+marketing_campaign[[#This Row],[MntFishProducts]]+marketing_campaign[[#This Row],[MntMeatProducts]]+marketing_campaign[[#This Row],[MntFruits]]+marketing_campaign[[#This Row],[MntWines]]</f>
        <v>246</v>
      </c>
      <c r="W1274">
        <v>4</v>
      </c>
      <c r="X1274">
        <v>5</v>
      </c>
      <c r="Y1274">
        <v>1</v>
      </c>
      <c r="Z1274">
        <v>4</v>
      </c>
      <c r="AA1274">
        <f t="shared" si="39"/>
        <v>14</v>
      </c>
      <c r="AB1274" t="str" cm="1">
        <f t="array" ref="AB1274">_xlfn.IFS(AND(AA1274&gt;=0,AA1274&lt;=15),"low purchase",AND(AA1274&gt;=16,AA1274&lt;=30),"mid purchase",AA1274&gt;=31,"high purchase")</f>
        <v>low purchase</v>
      </c>
      <c r="AC1274">
        <v>8</v>
      </c>
      <c r="AD1274" t="str">
        <f>IF(marketing_campaign[[#This Row],[NumWebVisitsMonth]]&gt;=5.3,"higher_webvists","lower_webvisits")</f>
        <v>higher_webvists</v>
      </c>
      <c r="AE1274">
        <v>1</v>
      </c>
      <c r="AF1274">
        <v>0</v>
      </c>
      <c r="AG1274">
        <v>0</v>
      </c>
      <c r="AH1274">
        <v>0</v>
      </c>
      <c r="AI1274">
        <v>0</v>
      </c>
      <c r="AJ1274">
        <v>0</v>
      </c>
      <c r="AK1274">
        <v>3</v>
      </c>
      <c r="AL1274">
        <v>11</v>
      </c>
      <c r="AM1274">
        <v>1</v>
      </c>
      <c r="AN1274">
        <f>marketing_campaign[[#This Row],[AcceptedCmp2]]+marketing_campaign[[#This Row],[AcceptedCmp1]]+marketing_campaign[[#This Row],[AcceptedCmp5]]+marketing_campaign[[#This Row],[AcceptedCmp4]]+marketing_campaign[[#This Row],[AcceptedCmp3]]+marketing_campaign[[#This Row],[Response]]</f>
        <v>2</v>
      </c>
      <c r="AO1274" t="str" cm="1">
        <f t="array" ref="AO127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275" spans="1:41" x14ac:dyDescent="0.35">
      <c r="A1275">
        <v>635</v>
      </c>
      <c r="B1275">
        <v>1966</v>
      </c>
      <c r="C1275">
        <f t="shared" ca="1" si="38"/>
        <v>60</v>
      </c>
      <c r="D1275" t="str" cm="1">
        <f t="array" aca="1" ref="D127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75" t="s">
        <v>34</v>
      </c>
      <c r="F1275" t="s">
        <v>33</v>
      </c>
      <c r="G1275" cm="1">
        <f t="array" ref="G1275">_xlfn.IFS(marketing_campaign[[#This Row],[Marital_Status]]="Single",K1275+L1275+1,marketing_campaign[[#This Row],[Marital_Status]]="Together",K1275+L1275+2,marketing_campaign[[#This Row],[Marital_Status]]="Alone",K1275+L1275+1,marketing_campaign[[#This Row],[Marital_Status]]="Married",K1275+L1275+2,marketing_campaign[[#This Row],[Marital_Status]]="Divorced",K1275+L1275+1,marketing_campaign[[#This Row],[Marital_Status]]="YOLO",K1275+L1275+1,marketing_campaign[[#This Row],[Marital_Status]]="Absurd",K1275+L1275+1,marketing_campaign[[#This Row],[Marital_Status]]="Widow",K1275+L1275+1)</f>
        <v>4</v>
      </c>
      <c r="H1275" t="str" cm="1">
        <f t="array" ref="H1275">_xlfn.IFS(marketing_campaign[[#This Row],[Family_size]]=1,"Family_with_one_child",marketing_campaign[[#This Row],[Family_size]]&gt;1,"Family_with_more_children")</f>
        <v>Family_with_more_children</v>
      </c>
      <c r="I1275">
        <v>57183</v>
      </c>
      <c r="J1275" t="str">
        <f>IF(marketing_campaign[[#This Row],[Income]]&gt;=Sheet21!B1325,"high_income","low_income")</f>
        <v>high_income</v>
      </c>
      <c r="K1275">
        <v>1</v>
      </c>
      <c r="L1275">
        <v>1</v>
      </c>
      <c r="M1275" s="1">
        <v>41352</v>
      </c>
      <c r="N1275">
        <v>51</v>
      </c>
      <c r="O1275" t="str" cm="1">
        <f t="array" ref="O1275">_xlfn.IFS(AND(marketing_campaign[[#This Row],[Recency]]&gt;=0,marketing_campaign[[#This Row],[Recency]]&lt;=14),"Early Recency",AND(marketing_campaign[[#This Row],[Recency]]&gt;=15,marketing_campaign[[#This Row],[Recency]]&lt;=31),"Mid-Recency",marketing_campaign[[#This Row],[Recency]]&gt;=32,"high Recency")</f>
        <v>high Recency</v>
      </c>
      <c r="P1275">
        <v>464</v>
      </c>
      <c r="Q1275">
        <v>5</v>
      </c>
      <c r="R1275">
        <v>64</v>
      </c>
      <c r="S1275">
        <v>7</v>
      </c>
      <c r="T1275">
        <v>0</v>
      </c>
      <c r="U1275">
        <v>70</v>
      </c>
      <c r="V1275">
        <f>marketing_campaign[[#This Row],[MntGoldProds]]+marketing_campaign[[#This Row],[MntSweetProducts]]+marketing_campaign[[#This Row],[MntFishProducts]]+marketing_campaign[[#This Row],[MntMeatProducts]]+marketing_campaign[[#This Row],[MntFruits]]+marketing_campaign[[#This Row],[MntWines]]</f>
        <v>610</v>
      </c>
      <c r="W1275">
        <v>8</v>
      </c>
      <c r="X1275">
        <v>9</v>
      </c>
      <c r="Y1275">
        <v>1</v>
      </c>
      <c r="Z1275">
        <v>7</v>
      </c>
      <c r="AA1275">
        <f t="shared" si="39"/>
        <v>25</v>
      </c>
      <c r="AB1275" t="str" cm="1">
        <f t="array" ref="AB1275">_xlfn.IFS(AND(AA1275&gt;=0,AA1275&lt;=15),"low purchase",AND(AA1275&gt;=16,AA1275&lt;=30),"mid purchase",AA1275&gt;=31,"high purchase")</f>
        <v>mid purchase</v>
      </c>
      <c r="AC1275">
        <v>8</v>
      </c>
      <c r="AD1275" t="str">
        <f>IF(marketing_campaign[[#This Row],[NumWebVisitsMonth]]&gt;=5.3,"higher_webvists","lower_webvisits")</f>
        <v>higher_webvists</v>
      </c>
      <c r="AE1275">
        <v>0</v>
      </c>
      <c r="AF1275">
        <v>0</v>
      </c>
      <c r="AG1275">
        <v>0</v>
      </c>
      <c r="AH1275">
        <v>0</v>
      </c>
      <c r="AI1275">
        <v>0</v>
      </c>
      <c r="AJ1275">
        <v>0</v>
      </c>
      <c r="AK1275">
        <v>3</v>
      </c>
      <c r="AL1275">
        <v>11</v>
      </c>
      <c r="AM1275">
        <v>0</v>
      </c>
      <c r="AN1275">
        <f>marketing_campaign[[#This Row],[AcceptedCmp2]]+marketing_campaign[[#This Row],[AcceptedCmp1]]+marketing_campaign[[#This Row],[AcceptedCmp5]]+marketing_campaign[[#This Row],[AcceptedCmp4]]+marketing_campaign[[#This Row],[AcceptedCmp3]]+marketing_campaign[[#This Row],[Response]]</f>
        <v>0</v>
      </c>
      <c r="AO1275" t="str" cm="1">
        <f t="array" ref="AO127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76" spans="1:41" x14ac:dyDescent="0.35">
      <c r="A1276">
        <v>7527</v>
      </c>
      <c r="B1276">
        <v>1968</v>
      </c>
      <c r="C1276">
        <f t="shared" ca="1" si="38"/>
        <v>58</v>
      </c>
      <c r="D1276" t="str" cm="1">
        <f t="array" aca="1" ref="D127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76" t="s">
        <v>34</v>
      </c>
      <c r="F1276" t="s">
        <v>35</v>
      </c>
      <c r="G1276" cm="1">
        <f t="array" ref="G1276">_xlfn.IFS(marketing_campaign[[#This Row],[Marital_Status]]="Single",K1276+L1276+1,marketing_campaign[[#This Row],[Marital_Status]]="Together",K1276+L1276+2,marketing_campaign[[#This Row],[Marital_Status]]="Alone",K1276+L1276+1,marketing_campaign[[#This Row],[Marital_Status]]="Married",K1276+L1276+2,marketing_campaign[[#This Row],[Marital_Status]]="Divorced",K1276+L1276+1,marketing_campaign[[#This Row],[Marital_Status]]="YOLO",K1276+L1276+1,marketing_campaign[[#This Row],[Marital_Status]]="Absurd",K1276+L1276+1,marketing_campaign[[#This Row],[Marital_Status]]="Widow",K1276+L1276+1)</f>
        <v>2</v>
      </c>
      <c r="H1276" t="str" cm="1">
        <f t="array" ref="H1276">_xlfn.IFS(marketing_campaign[[#This Row],[Family_size]]=1,"Family_with_one_child",marketing_campaign[[#This Row],[Family_size]]&gt;1,"Family_with_more_children")</f>
        <v>Family_with_more_children</v>
      </c>
      <c r="I1276">
        <v>23748</v>
      </c>
      <c r="J1276" t="str">
        <f>IF(marketing_campaign[[#This Row],[Income]]&gt;=Sheet21!B1326,"high_income","low_income")</f>
        <v>high_income</v>
      </c>
      <c r="K1276">
        <v>1</v>
      </c>
      <c r="L1276">
        <v>0</v>
      </c>
      <c r="M1276" s="1">
        <v>41234</v>
      </c>
      <c r="N1276">
        <v>97</v>
      </c>
      <c r="O1276" t="str" cm="1">
        <f t="array" ref="O1276">_xlfn.IFS(AND(marketing_campaign[[#This Row],[Recency]]&gt;=0,marketing_campaign[[#This Row],[Recency]]&lt;=14),"Early Recency",AND(marketing_campaign[[#This Row],[Recency]]&gt;=15,marketing_campaign[[#This Row],[Recency]]&lt;=31),"Mid-Recency",marketing_campaign[[#This Row],[Recency]]&gt;=32,"high Recency")</f>
        <v>high Recency</v>
      </c>
      <c r="P1276">
        <v>6</v>
      </c>
      <c r="Q1276">
        <v>6</v>
      </c>
      <c r="R1276">
        <v>29</v>
      </c>
      <c r="S1276">
        <v>12</v>
      </c>
      <c r="T1276">
        <v>15</v>
      </c>
      <c r="U1276">
        <v>8</v>
      </c>
      <c r="V1276">
        <f>marketing_campaign[[#This Row],[MntGoldProds]]+marketing_campaign[[#This Row],[MntSweetProducts]]+marketing_campaign[[#This Row],[MntFishProducts]]+marketing_campaign[[#This Row],[MntMeatProducts]]+marketing_campaign[[#This Row],[MntFruits]]+marketing_campaign[[#This Row],[MntWines]]</f>
        <v>76</v>
      </c>
      <c r="W1276">
        <v>3</v>
      </c>
      <c r="X1276">
        <v>2</v>
      </c>
      <c r="Y1276">
        <v>1</v>
      </c>
      <c r="Z1276">
        <v>3</v>
      </c>
      <c r="AA1276">
        <f t="shared" si="39"/>
        <v>9</v>
      </c>
      <c r="AB1276" t="str" cm="1">
        <f t="array" ref="AB1276">_xlfn.IFS(AND(AA1276&gt;=0,AA1276&lt;=15),"low purchase",AND(AA1276&gt;=16,AA1276&lt;=30),"mid purchase",AA1276&gt;=31,"high purchase")</f>
        <v>low purchase</v>
      </c>
      <c r="AC1276">
        <v>8</v>
      </c>
      <c r="AD1276" t="str">
        <f>IF(marketing_campaign[[#This Row],[NumWebVisitsMonth]]&gt;=5.3,"higher_webvists","lower_webvisits")</f>
        <v>higher_webvists</v>
      </c>
      <c r="AE1276">
        <v>0</v>
      </c>
      <c r="AF1276">
        <v>0</v>
      </c>
      <c r="AG1276">
        <v>0</v>
      </c>
      <c r="AH1276">
        <v>0</v>
      </c>
      <c r="AI1276">
        <v>0</v>
      </c>
      <c r="AJ1276">
        <v>0</v>
      </c>
      <c r="AK1276">
        <v>3</v>
      </c>
      <c r="AL1276">
        <v>11</v>
      </c>
      <c r="AM1276">
        <v>0</v>
      </c>
      <c r="AN1276">
        <f>marketing_campaign[[#This Row],[AcceptedCmp2]]+marketing_campaign[[#This Row],[AcceptedCmp1]]+marketing_campaign[[#This Row],[AcceptedCmp5]]+marketing_campaign[[#This Row],[AcceptedCmp4]]+marketing_campaign[[#This Row],[AcceptedCmp3]]+marketing_campaign[[#This Row],[Response]]</f>
        <v>0</v>
      </c>
      <c r="AO1276" t="str" cm="1">
        <f t="array" ref="AO127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77" spans="1:41" x14ac:dyDescent="0.35">
      <c r="A1277">
        <v>10319</v>
      </c>
      <c r="B1277">
        <v>1971</v>
      </c>
      <c r="C1277">
        <f t="shared" ca="1" si="38"/>
        <v>55</v>
      </c>
      <c r="D1277" t="str" cm="1">
        <f t="array" aca="1" ref="D127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77" t="s">
        <v>29</v>
      </c>
      <c r="F1277" t="s">
        <v>33</v>
      </c>
      <c r="G1277" cm="1">
        <f t="array" ref="G1277">_xlfn.IFS(marketing_campaign[[#This Row],[Marital_Status]]="Single",K1277+L1277+1,marketing_campaign[[#This Row],[Marital_Status]]="Together",K1277+L1277+2,marketing_campaign[[#This Row],[Marital_Status]]="Alone",K1277+L1277+1,marketing_campaign[[#This Row],[Marital_Status]]="Married",K1277+L1277+2,marketing_campaign[[#This Row],[Marital_Status]]="Divorced",K1277+L1277+1,marketing_campaign[[#This Row],[Marital_Status]]="YOLO",K1277+L1277+1,marketing_campaign[[#This Row],[Marital_Status]]="Absurd",K1277+L1277+1,marketing_campaign[[#This Row],[Marital_Status]]="Widow",K1277+L1277+1)</f>
        <v>3</v>
      </c>
      <c r="H1277" t="str" cm="1">
        <f t="array" ref="H1277">_xlfn.IFS(marketing_campaign[[#This Row],[Family_size]]=1,"Family_with_one_child",marketing_campaign[[#This Row],[Family_size]]&gt;1,"Family_with_more_children")</f>
        <v>Family_with_more_children</v>
      </c>
      <c r="I1277">
        <v>66303</v>
      </c>
      <c r="J1277" t="str">
        <f>IF(marketing_campaign[[#This Row],[Income]]&gt;=Sheet21!B1327,"high_income","low_income")</f>
        <v>high_income</v>
      </c>
      <c r="K1277">
        <v>0</v>
      </c>
      <c r="L1277">
        <v>1</v>
      </c>
      <c r="M1277" s="1">
        <v>41331</v>
      </c>
      <c r="N1277">
        <v>56</v>
      </c>
      <c r="O1277" t="str" cm="1">
        <f t="array" ref="O1277">_xlfn.IFS(AND(marketing_campaign[[#This Row],[Recency]]&gt;=0,marketing_campaign[[#This Row],[Recency]]&lt;=14),"Early Recency",AND(marketing_campaign[[#This Row],[Recency]]&gt;=15,marketing_campaign[[#This Row],[Recency]]&lt;=31),"Mid-Recency",marketing_campaign[[#This Row],[Recency]]&gt;=32,"high Recency")</f>
        <v>high Recency</v>
      </c>
      <c r="P1277">
        <v>1090</v>
      </c>
      <c r="Q1277">
        <v>12</v>
      </c>
      <c r="R1277">
        <v>96</v>
      </c>
      <c r="S1277">
        <v>16</v>
      </c>
      <c r="T1277">
        <v>12</v>
      </c>
      <c r="U1277">
        <v>60</v>
      </c>
      <c r="V1277">
        <f>marketing_campaign[[#This Row],[MntGoldProds]]+marketing_campaign[[#This Row],[MntSweetProducts]]+marketing_campaign[[#This Row],[MntFishProducts]]+marketing_campaign[[#This Row],[MntMeatProducts]]+marketing_campaign[[#This Row],[MntFruits]]+marketing_campaign[[#This Row],[MntWines]]</f>
        <v>1286</v>
      </c>
      <c r="W1277">
        <v>4</v>
      </c>
      <c r="X1277">
        <v>3</v>
      </c>
      <c r="Y1277">
        <v>4</v>
      </c>
      <c r="Z1277">
        <v>11</v>
      </c>
      <c r="AA1277">
        <f t="shared" si="39"/>
        <v>22</v>
      </c>
      <c r="AB1277" t="str" cm="1">
        <f t="array" ref="AB1277">_xlfn.IFS(AND(AA1277&gt;=0,AA1277&lt;=15),"low purchase",AND(AA1277&gt;=16,AA1277&lt;=30),"mid purchase",AA1277&gt;=31,"high purchase")</f>
        <v>mid purchase</v>
      </c>
      <c r="AC1277">
        <v>8</v>
      </c>
      <c r="AD1277" t="str">
        <f>IF(marketing_campaign[[#This Row],[NumWebVisitsMonth]]&gt;=5.3,"higher_webvists","lower_webvisits")</f>
        <v>higher_webvists</v>
      </c>
      <c r="AE1277">
        <v>0</v>
      </c>
      <c r="AF1277">
        <v>1</v>
      </c>
      <c r="AG1277">
        <v>0</v>
      </c>
      <c r="AH1277">
        <v>0</v>
      </c>
      <c r="AI1277">
        <v>0</v>
      </c>
      <c r="AJ1277">
        <v>0</v>
      </c>
      <c r="AK1277">
        <v>3</v>
      </c>
      <c r="AL1277">
        <v>11</v>
      </c>
      <c r="AM1277">
        <v>0</v>
      </c>
      <c r="AN1277">
        <f>marketing_campaign[[#This Row],[AcceptedCmp2]]+marketing_campaign[[#This Row],[AcceptedCmp1]]+marketing_campaign[[#This Row],[AcceptedCmp5]]+marketing_campaign[[#This Row],[AcceptedCmp4]]+marketing_campaign[[#This Row],[AcceptedCmp3]]+marketing_campaign[[#This Row],[Response]]</f>
        <v>1</v>
      </c>
      <c r="AO1277" t="str" cm="1">
        <f t="array" ref="AO127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278" spans="1:41" x14ac:dyDescent="0.35">
      <c r="A1278">
        <v>2296</v>
      </c>
      <c r="B1278">
        <v>1975</v>
      </c>
      <c r="C1278">
        <f t="shared" ca="1" si="38"/>
        <v>51</v>
      </c>
      <c r="D1278" t="str" cm="1">
        <f t="array" aca="1" ref="D127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78" t="s">
        <v>34</v>
      </c>
      <c r="F1278" t="s">
        <v>33</v>
      </c>
      <c r="G1278" cm="1">
        <f t="array" ref="G1278">_xlfn.IFS(marketing_campaign[[#This Row],[Marital_Status]]="Single",K1278+L1278+1,marketing_campaign[[#This Row],[Marital_Status]]="Together",K1278+L1278+2,marketing_campaign[[#This Row],[Marital_Status]]="Alone",K1278+L1278+1,marketing_campaign[[#This Row],[Marital_Status]]="Married",K1278+L1278+2,marketing_campaign[[#This Row],[Marital_Status]]="Divorced",K1278+L1278+1,marketing_campaign[[#This Row],[Marital_Status]]="YOLO",K1278+L1278+1,marketing_campaign[[#This Row],[Marital_Status]]="Absurd",K1278+L1278+1,marketing_campaign[[#This Row],[Marital_Status]]="Widow",K1278+L1278+1)</f>
        <v>3</v>
      </c>
      <c r="H1278" t="str" cm="1">
        <f t="array" ref="H1278">_xlfn.IFS(marketing_campaign[[#This Row],[Family_size]]=1,"Family_with_one_child",marketing_campaign[[#This Row],[Family_size]]&gt;1,"Family_with_more_children")</f>
        <v>Family_with_more_children</v>
      </c>
      <c r="I1278">
        <v>37368</v>
      </c>
      <c r="J1278" t="str">
        <f>IF(marketing_campaign[[#This Row],[Income]]&gt;=Sheet21!B1328,"high_income","low_income")</f>
        <v>high_income</v>
      </c>
      <c r="K1278">
        <v>1</v>
      </c>
      <c r="L1278">
        <v>0</v>
      </c>
      <c r="M1278" s="1">
        <v>41624</v>
      </c>
      <c r="N1278">
        <v>4</v>
      </c>
      <c r="O1278" t="str" cm="1">
        <f t="array" ref="O1278">_xlfn.IFS(AND(marketing_campaign[[#This Row],[Recency]]&gt;=0,marketing_campaign[[#This Row],[Recency]]&lt;=14),"Early Recency",AND(marketing_campaign[[#This Row],[Recency]]&gt;=15,marketing_campaign[[#This Row],[Recency]]&lt;=31),"Mid-Recency",marketing_campaign[[#This Row],[Recency]]&gt;=32,"high Recency")</f>
        <v>Early Recency</v>
      </c>
      <c r="P1278">
        <v>3</v>
      </c>
      <c r="Q1278">
        <v>2</v>
      </c>
      <c r="R1278">
        <v>11</v>
      </c>
      <c r="S1278">
        <v>2</v>
      </c>
      <c r="T1278">
        <v>2</v>
      </c>
      <c r="U1278">
        <v>10</v>
      </c>
      <c r="V1278">
        <f>marketing_campaign[[#This Row],[MntGoldProds]]+marketing_campaign[[#This Row],[MntSweetProducts]]+marketing_campaign[[#This Row],[MntFishProducts]]+marketing_campaign[[#This Row],[MntMeatProducts]]+marketing_campaign[[#This Row],[MntFruits]]+marketing_campaign[[#This Row],[MntWines]]</f>
        <v>30</v>
      </c>
      <c r="W1278">
        <v>1</v>
      </c>
      <c r="X1278">
        <v>1</v>
      </c>
      <c r="Y1278">
        <v>0</v>
      </c>
      <c r="Z1278">
        <v>2</v>
      </c>
      <c r="AA1278">
        <f t="shared" si="39"/>
        <v>4</v>
      </c>
      <c r="AB1278" t="str" cm="1">
        <f t="array" ref="AB1278">_xlfn.IFS(AND(AA1278&gt;=0,AA1278&lt;=15),"low purchase",AND(AA1278&gt;=16,AA1278&lt;=30),"mid purchase",AA1278&gt;=31,"high purchase")</f>
        <v>low purchase</v>
      </c>
      <c r="AC1278">
        <v>6</v>
      </c>
      <c r="AD1278" t="str">
        <f>IF(marketing_campaign[[#This Row],[NumWebVisitsMonth]]&gt;=5.3,"higher_webvists","lower_webvisits")</f>
        <v>higher_webvists</v>
      </c>
      <c r="AE1278">
        <v>1</v>
      </c>
      <c r="AF1278">
        <v>0</v>
      </c>
      <c r="AG1278">
        <v>0</v>
      </c>
      <c r="AH1278">
        <v>0</v>
      </c>
      <c r="AI1278">
        <v>0</v>
      </c>
      <c r="AJ1278">
        <v>0</v>
      </c>
      <c r="AK1278">
        <v>3</v>
      </c>
      <c r="AL1278">
        <v>11</v>
      </c>
      <c r="AM1278">
        <v>0</v>
      </c>
      <c r="AN1278">
        <f>marketing_campaign[[#This Row],[AcceptedCmp2]]+marketing_campaign[[#This Row],[AcceptedCmp1]]+marketing_campaign[[#This Row],[AcceptedCmp5]]+marketing_campaign[[#This Row],[AcceptedCmp4]]+marketing_campaign[[#This Row],[AcceptedCmp3]]+marketing_campaign[[#This Row],[Response]]</f>
        <v>1</v>
      </c>
      <c r="AO1278" t="str" cm="1">
        <f t="array" ref="AO127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279" spans="1:41" x14ac:dyDescent="0.35">
      <c r="A1279">
        <v>10637</v>
      </c>
      <c r="B1279">
        <v>1964</v>
      </c>
      <c r="C1279">
        <f t="shared" ca="1" si="38"/>
        <v>62</v>
      </c>
      <c r="D1279" t="str" cm="1">
        <f t="array" aca="1" ref="D127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79" t="s">
        <v>29</v>
      </c>
      <c r="F1279" t="s">
        <v>33</v>
      </c>
      <c r="G1279" cm="1">
        <f t="array" ref="G1279">_xlfn.IFS(marketing_campaign[[#This Row],[Marital_Status]]="Single",K1279+L1279+1,marketing_campaign[[#This Row],[Marital_Status]]="Together",K1279+L1279+2,marketing_campaign[[#This Row],[Marital_Status]]="Alone",K1279+L1279+1,marketing_campaign[[#This Row],[Marital_Status]]="Married",K1279+L1279+2,marketing_campaign[[#This Row],[Marital_Status]]="Divorced",K1279+L1279+1,marketing_campaign[[#This Row],[Marital_Status]]="YOLO",K1279+L1279+1,marketing_campaign[[#This Row],[Marital_Status]]="Absurd",K1279+L1279+1,marketing_campaign[[#This Row],[Marital_Status]]="Widow",K1279+L1279+1)</f>
        <v>5</v>
      </c>
      <c r="H1279" t="str" cm="1">
        <f t="array" ref="H1279">_xlfn.IFS(marketing_campaign[[#This Row],[Family_size]]=1,"Family_with_one_child",marketing_campaign[[#This Row],[Family_size]]&gt;1,"Family_with_more_children")</f>
        <v>Family_with_more_children</v>
      </c>
      <c r="I1279">
        <v>40800</v>
      </c>
      <c r="J1279" t="str">
        <f>IF(marketing_campaign[[#This Row],[Income]]&gt;=Sheet21!B1329,"high_income","low_income")</f>
        <v>high_income</v>
      </c>
      <c r="K1279">
        <v>1</v>
      </c>
      <c r="L1279">
        <v>2</v>
      </c>
      <c r="M1279" s="1">
        <v>41275</v>
      </c>
      <c r="N1279">
        <v>77</v>
      </c>
      <c r="O1279" t="str" cm="1">
        <f t="array" ref="O1279">_xlfn.IFS(AND(marketing_campaign[[#This Row],[Recency]]&gt;=0,marketing_campaign[[#This Row],[Recency]]&lt;=14),"Early Recency",AND(marketing_campaign[[#This Row],[Recency]]&gt;=15,marketing_campaign[[#This Row],[Recency]]&lt;=31),"Mid-Recency",marketing_campaign[[#This Row],[Recency]]&gt;=32,"high Recency")</f>
        <v>high Recency</v>
      </c>
      <c r="P1279">
        <v>24</v>
      </c>
      <c r="Q1279">
        <v>0</v>
      </c>
      <c r="R1279">
        <v>27</v>
      </c>
      <c r="S1279">
        <v>8</v>
      </c>
      <c r="T1279">
        <v>30</v>
      </c>
      <c r="U1279">
        <v>10</v>
      </c>
      <c r="V1279">
        <f>marketing_campaign[[#This Row],[MntGoldProds]]+marketing_campaign[[#This Row],[MntSweetProducts]]+marketing_campaign[[#This Row],[MntFishProducts]]+marketing_campaign[[#This Row],[MntMeatProducts]]+marketing_campaign[[#This Row],[MntFruits]]+marketing_campaign[[#This Row],[MntWines]]</f>
        <v>99</v>
      </c>
      <c r="W1279">
        <v>2</v>
      </c>
      <c r="X1279">
        <v>3</v>
      </c>
      <c r="Y1279">
        <v>0</v>
      </c>
      <c r="Z1279">
        <v>3</v>
      </c>
      <c r="AA1279">
        <f t="shared" si="39"/>
        <v>8</v>
      </c>
      <c r="AB1279" t="str" cm="1">
        <f t="array" ref="AB1279">_xlfn.IFS(AND(AA1279&gt;=0,AA1279&lt;=15),"low purchase",AND(AA1279&gt;=16,AA1279&lt;=30),"mid purchase",AA1279&gt;=31,"high purchase")</f>
        <v>low purchase</v>
      </c>
      <c r="AC1279">
        <v>7</v>
      </c>
      <c r="AD1279" t="str">
        <f>IF(marketing_campaign[[#This Row],[NumWebVisitsMonth]]&gt;=5.3,"higher_webvists","lower_webvisits")</f>
        <v>higher_webvists</v>
      </c>
      <c r="AE1279">
        <v>0</v>
      </c>
      <c r="AF1279">
        <v>0</v>
      </c>
      <c r="AG1279">
        <v>0</v>
      </c>
      <c r="AH1279">
        <v>0</v>
      </c>
      <c r="AI1279">
        <v>0</v>
      </c>
      <c r="AJ1279">
        <v>1</v>
      </c>
      <c r="AK1279">
        <v>3</v>
      </c>
      <c r="AL1279">
        <v>11</v>
      </c>
      <c r="AM1279">
        <v>0</v>
      </c>
      <c r="AN1279">
        <f>marketing_campaign[[#This Row],[AcceptedCmp2]]+marketing_campaign[[#This Row],[AcceptedCmp1]]+marketing_campaign[[#This Row],[AcceptedCmp5]]+marketing_campaign[[#This Row],[AcceptedCmp4]]+marketing_campaign[[#This Row],[AcceptedCmp3]]+marketing_campaign[[#This Row],[Response]]</f>
        <v>0</v>
      </c>
      <c r="AO1279" t="str" cm="1">
        <f t="array" ref="AO127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80" spans="1:41" x14ac:dyDescent="0.35">
      <c r="A1280">
        <v>2931</v>
      </c>
      <c r="B1280">
        <v>1978</v>
      </c>
      <c r="C1280">
        <f t="shared" ca="1" si="38"/>
        <v>48</v>
      </c>
      <c r="D1280" t="str" cm="1">
        <f t="array" aca="1" ref="D128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80" t="s">
        <v>29</v>
      </c>
      <c r="F1280" t="s">
        <v>35</v>
      </c>
      <c r="G1280" cm="1">
        <f t="array" ref="G1280">_xlfn.IFS(marketing_campaign[[#This Row],[Marital_Status]]="Single",K1280+L1280+1,marketing_campaign[[#This Row],[Marital_Status]]="Together",K1280+L1280+2,marketing_campaign[[#This Row],[Marital_Status]]="Alone",K1280+L1280+1,marketing_campaign[[#This Row],[Marital_Status]]="Married",K1280+L1280+2,marketing_campaign[[#This Row],[Marital_Status]]="Divorced",K1280+L1280+1,marketing_campaign[[#This Row],[Marital_Status]]="YOLO",K1280+L1280+1,marketing_campaign[[#This Row],[Marital_Status]]="Absurd",K1280+L1280+1,marketing_campaign[[#This Row],[Marital_Status]]="Widow",K1280+L1280+1)</f>
        <v>1</v>
      </c>
      <c r="H1280" t="str" cm="1">
        <f t="array" ref="H1280">_xlfn.IFS(marketing_campaign[[#This Row],[Family_size]]=1,"Family_with_one_child",marketing_campaign[[#This Row],[Family_size]]&gt;1,"Family_with_more_children")</f>
        <v>Family_with_one_child</v>
      </c>
      <c r="I1280">
        <v>71847</v>
      </c>
      <c r="J1280" t="str">
        <f>IF(marketing_campaign[[#This Row],[Income]]&gt;=Sheet21!B1330,"high_income","low_income")</f>
        <v>high_income</v>
      </c>
      <c r="K1280">
        <v>0</v>
      </c>
      <c r="L1280">
        <v>0</v>
      </c>
      <c r="M1280" s="1">
        <v>41173</v>
      </c>
      <c r="N1280">
        <v>95</v>
      </c>
      <c r="O1280" t="str" cm="1">
        <f t="array" ref="O1280">_xlfn.IFS(AND(marketing_campaign[[#This Row],[Recency]]&gt;=0,marketing_campaign[[#This Row],[Recency]]&lt;=14),"Early Recency",AND(marketing_campaign[[#This Row],[Recency]]&gt;=15,marketing_campaign[[#This Row],[Recency]]&lt;=31),"Mid-Recency",marketing_campaign[[#This Row],[Recency]]&gt;=32,"high Recency")</f>
        <v>high Recency</v>
      </c>
      <c r="P1280">
        <v>737</v>
      </c>
      <c r="Q1280">
        <v>21</v>
      </c>
      <c r="R1280">
        <v>106</v>
      </c>
      <c r="S1280">
        <v>55</v>
      </c>
      <c r="T1280">
        <v>63</v>
      </c>
      <c r="U1280">
        <v>210</v>
      </c>
      <c r="V1280">
        <f>marketing_campaign[[#This Row],[MntGoldProds]]+marketing_campaign[[#This Row],[MntSweetProducts]]+marketing_campaign[[#This Row],[MntFishProducts]]+marketing_campaign[[#This Row],[MntMeatProducts]]+marketing_campaign[[#This Row],[MntFruits]]+marketing_campaign[[#This Row],[MntWines]]</f>
        <v>1192</v>
      </c>
      <c r="W1280">
        <v>0</v>
      </c>
      <c r="X1280">
        <v>6</v>
      </c>
      <c r="Y1280">
        <v>7</v>
      </c>
      <c r="Z1280">
        <v>9</v>
      </c>
      <c r="AA1280">
        <f t="shared" si="39"/>
        <v>22</v>
      </c>
      <c r="AB1280" t="str" cm="1">
        <f t="array" ref="AB1280">_xlfn.IFS(AND(AA1280&gt;=0,AA1280&lt;=15),"low purchase",AND(AA1280&gt;=16,AA1280&lt;=30),"mid purchase",AA1280&gt;=31,"high purchase")</f>
        <v>mid purchase</v>
      </c>
      <c r="AC1280">
        <v>3</v>
      </c>
      <c r="AD1280" t="str">
        <f>IF(marketing_campaign[[#This Row],[NumWebVisitsMonth]]&gt;=5.3,"higher_webvists","lower_webvisits")</f>
        <v>lower_webvisits</v>
      </c>
      <c r="AE1280">
        <v>0</v>
      </c>
      <c r="AF1280">
        <v>0</v>
      </c>
      <c r="AG1280">
        <v>0</v>
      </c>
      <c r="AH1280">
        <v>1</v>
      </c>
      <c r="AI1280">
        <v>0</v>
      </c>
      <c r="AJ1280">
        <v>0</v>
      </c>
      <c r="AK1280">
        <v>3</v>
      </c>
      <c r="AL1280">
        <v>11</v>
      </c>
      <c r="AM1280">
        <v>0</v>
      </c>
      <c r="AN1280">
        <f>marketing_campaign[[#This Row],[AcceptedCmp2]]+marketing_campaign[[#This Row],[AcceptedCmp1]]+marketing_campaign[[#This Row],[AcceptedCmp5]]+marketing_campaign[[#This Row],[AcceptedCmp4]]+marketing_campaign[[#This Row],[AcceptedCmp3]]+marketing_campaign[[#This Row],[Response]]</f>
        <v>1</v>
      </c>
      <c r="AO1280" t="str" cm="1">
        <f t="array" ref="AO128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281" spans="1:41" x14ac:dyDescent="0.35">
      <c r="A1281">
        <v>907</v>
      </c>
      <c r="B1281">
        <v>1975</v>
      </c>
      <c r="C1281">
        <f t="shared" ca="1" si="38"/>
        <v>51</v>
      </c>
      <c r="D1281" t="str" cm="1">
        <f t="array" aca="1" ref="D128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81" t="s">
        <v>29</v>
      </c>
      <c r="F1281" t="s">
        <v>33</v>
      </c>
      <c r="G1281" cm="1">
        <f t="array" ref="G1281">_xlfn.IFS(marketing_campaign[[#This Row],[Marital_Status]]="Single",K1281+L1281+1,marketing_campaign[[#This Row],[Marital_Status]]="Together",K1281+L1281+2,marketing_campaign[[#This Row],[Marital_Status]]="Alone",K1281+L1281+1,marketing_campaign[[#This Row],[Marital_Status]]="Married",K1281+L1281+2,marketing_campaign[[#This Row],[Marital_Status]]="Divorced",K1281+L1281+1,marketing_campaign[[#This Row],[Marital_Status]]="YOLO",K1281+L1281+1,marketing_campaign[[#This Row],[Marital_Status]]="Absurd",K1281+L1281+1,marketing_campaign[[#This Row],[Marital_Status]]="Widow",K1281+L1281+1)</f>
        <v>3</v>
      </c>
      <c r="H1281" t="str" cm="1">
        <f t="array" ref="H1281">_xlfn.IFS(marketing_campaign[[#This Row],[Family_size]]=1,"Family_with_one_child",marketing_campaign[[#This Row],[Family_size]]&gt;1,"Family_with_more_children")</f>
        <v>Family_with_more_children</v>
      </c>
      <c r="I1281">
        <v>46149</v>
      </c>
      <c r="J1281" t="str">
        <f>IF(marketing_campaign[[#This Row],[Income]]&gt;=Sheet21!B1331,"high_income","low_income")</f>
        <v>high_income</v>
      </c>
      <c r="K1281">
        <v>0</v>
      </c>
      <c r="L1281">
        <v>1</v>
      </c>
      <c r="M1281" s="1">
        <v>41607</v>
      </c>
      <c r="N1281">
        <v>36</v>
      </c>
      <c r="O1281" t="str" cm="1">
        <f t="array" ref="O1281">_xlfn.IFS(AND(marketing_campaign[[#This Row],[Recency]]&gt;=0,marketing_campaign[[#This Row],[Recency]]&lt;=14),"Early Recency",AND(marketing_campaign[[#This Row],[Recency]]&gt;=15,marketing_campaign[[#This Row],[Recency]]&lt;=31),"Mid-Recency",marketing_campaign[[#This Row],[Recency]]&gt;=32,"high Recency")</f>
        <v>high Recency</v>
      </c>
      <c r="P1281">
        <v>254</v>
      </c>
      <c r="Q1281">
        <v>6</v>
      </c>
      <c r="R1281">
        <v>71</v>
      </c>
      <c r="S1281">
        <v>4</v>
      </c>
      <c r="T1281">
        <v>0</v>
      </c>
      <c r="U1281">
        <v>27</v>
      </c>
      <c r="V1281">
        <f>marketing_campaign[[#This Row],[MntGoldProds]]+marketing_campaign[[#This Row],[MntSweetProducts]]+marketing_campaign[[#This Row],[MntFishProducts]]+marketing_campaign[[#This Row],[MntMeatProducts]]+marketing_campaign[[#This Row],[MntFruits]]+marketing_campaign[[#This Row],[MntWines]]</f>
        <v>362</v>
      </c>
      <c r="W1281">
        <v>5</v>
      </c>
      <c r="X1281">
        <v>5</v>
      </c>
      <c r="Y1281">
        <v>1</v>
      </c>
      <c r="Z1281">
        <v>7</v>
      </c>
      <c r="AA1281">
        <f t="shared" si="39"/>
        <v>18</v>
      </c>
      <c r="AB1281" t="str" cm="1">
        <f t="array" ref="AB1281">_xlfn.IFS(AND(AA1281&gt;=0,AA1281&lt;=15),"low purchase",AND(AA1281&gt;=16,AA1281&lt;=30),"mid purchase",AA1281&gt;=31,"high purchase")</f>
        <v>mid purchase</v>
      </c>
      <c r="AC1281">
        <v>5</v>
      </c>
      <c r="AD1281" t="str">
        <f>IF(marketing_campaign[[#This Row],[NumWebVisitsMonth]]&gt;=5.3,"higher_webvists","lower_webvisits")</f>
        <v>lower_webvisits</v>
      </c>
      <c r="AE1281">
        <v>0</v>
      </c>
      <c r="AF1281">
        <v>0</v>
      </c>
      <c r="AG1281">
        <v>0</v>
      </c>
      <c r="AH1281">
        <v>0</v>
      </c>
      <c r="AI1281">
        <v>0</v>
      </c>
      <c r="AJ1281">
        <v>0</v>
      </c>
      <c r="AK1281">
        <v>3</v>
      </c>
      <c r="AL1281">
        <v>11</v>
      </c>
      <c r="AM1281">
        <v>0</v>
      </c>
      <c r="AN1281">
        <f>marketing_campaign[[#This Row],[AcceptedCmp2]]+marketing_campaign[[#This Row],[AcceptedCmp1]]+marketing_campaign[[#This Row],[AcceptedCmp5]]+marketing_campaign[[#This Row],[AcceptedCmp4]]+marketing_campaign[[#This Row],[AcceptedCmp3]]+marketing_campaign[[#This Row],[Response]]</f>
        <v>0</v>
      </c>
      <c r="AO1281" t="str" cm="1">
        <f t="array" ref="AO128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82" spans="1:41" x14ac:dyDescent="0.35">
      <c r="A1282">
        <v>3698</v>
      </c>
      <c r="B1282">
        <v>1983</v>
      </c>
      <c r="C1282">
        <f t="shared" ref="C1282:C1345" ca="1" si="40">YEAR(TODAY())-B1282</f>
        <v>43</v>
      </c>
      <c r="D1282" t="str" cm="1">
        <f t="array" aca="1" ref="D128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282" t="s">
        <v>29</v>
      </c>
      <c r="F1282" t="s">
        <v>31</v>
      </c>
      <c r="G1282" cm="1">
        <f t="array" ref="G1282">_xlfn.IFS(marketing_campaign[[#This Row],[Marital_Status]]="Single",K1282+L1282+1,marketing_campaign[[#This Row],[Marital_Status]]="Together",K1282+L1282+2,marketing_campaign[[#This Row],[Marital_Status]]="Alone",K1282+L1282+1,marketing_campaign[[#This Row],[Marital_Status]]="Married",K1282+L1282+2,marketing_campaign[[#This Row],[Marital_Status]]="Divorced",K1282+L1282+1,marketing_campaign[[#This Row],[Marital_Status]]="YOLO",K1282+L1282+1,marketing_campaign[[#This Row],[Marital_Status]]="Absurd",K1282+L1282+1,marketing_campaign[[#This Row],[Marital_Status]]="Widow",K1282+L1282+1)</f>
        <v>2</v>
      </c>
      <c r="H1282" t="str" cm="1">
        <f t="array" ref="H1282">_xlfn.IFS(marketing_campaign[[#This Row],[Family_size]]=1,"Family_with_one_child",marketing_campaign[[#This Row],[Family_size]]&gt;1,"Family_with_more_children")</f>
        <v>Family_with_more_children</v>
      </c>
      <c r="I1282">
        <v>78687</v>
      </c>
      <c r="J1282" t="str">
        <f>IF(marketing_campaign[[#This Row],[Income]]&gt;=Sheet21!B1332,"high_income","low_income")</f>
        <v>high_income</v>
      </c>
      <c r="K1282">
        <v>0</v>
      </c>
      <c r="L1282">
        <v>0</v>
      </c>
      <c r="M1282" s="1">
        <v>41130</v>
      </c>
      <c r="N1282">
        <v>13</v>
      </c>
      <c r="O1282" t="str" cm="1">
        <f t="array" ref="O1282">_xlfn.IFS(AND(marketing_campaign[[#This Row],[Recency]]&gt;=0,marketing_campaign[[#This Row],[Recency]]&lt;=14),"Early Recency",AND(marketing_campaign[[#This Row],[Recency]]&gt;=15,marketing_campaign[[#This Row],[Recency]]&lt;=31),"Mid-Recency",marketing_campaign[[#This Row],[Recency]]&gt;=32,"high Recency")</f>
        <v>Early Recency</v>
      </c>
      <c r="P1282">
        <v>817</v>
      </c>
      <c r="Q1282">
        <v>185</v>
      </c>
      <c r="R1282">
        <v>687</v>
      </c>
      <c r="S1282">
        <v>145</v>
      </c>
      <c r="T1282">
        <v>55</v>
      </c>
      <c r="U1282">
        <v>241</v>
      </c>
      <c r="V1282">
        <f>marketing_campaign[[#This Row],[MntGoldProds]]+marketing_campaign[[#This Row],[MntSweetProducts]]+marketing_campaign[[#This Row],[MntFishProducts]]+marketing_campaign[[#This Row],[MntMeatProducts]]+marketing_campaign[[#This Row],[MntFruits]]+marketing_campaign[[#This Row],[MntWines]]</f>
        <v>2130</v>
      </c>
      <c r="W1282">
        <v>1</v>
      </c>
      <c r="X1282">
        <v>4</v>
      </c>
      <c r="Y1282">
        <v>6</v>
      </c>
      <c r="Z1282">
        <v>8</v>
      </c>
      <c r="AA1282">
        <f t="shared" ref="AA1282:AA1345" si="41">W1282+X1282+Y1282+Z1282</f>
        <v>19</v>
      </c>
      <c r="AB1282" t="str" cm="1">
        <f t="array" ref="AB1282">_xlfn.IFS(AND(AA1282&gt;=0,AA1282&lt;=15),"low purchase",AND(AA1282&gt;=16,AA1282&lt;=30),"mid purchase",AA1282&gt;=31,"high purchase")</f>
        <v>mid purchase</v>
      </c>
      <c r="AC1282">
        <v>2</v>
      </c>
      <c r="AD1282" t="str">
        <f>IF(marketing_campaign[[#This Row],[NumWebVisitsMonth]]&gt;=5.3,"higher_webvists","lower_webvisits")</f>
        <v>lower_webvisits</v>
      </c>
      <c r="AE1282">
        <v>0</v>
      </c>
      <c r="AF1282">
        <v>0</v>
      </c>
      <c r="AG1282">
        <v>1</v>
      </c>
      <c r="AH1282">
        <v>0</v>
      </c>
      <c r="AI1282">
        <v>0</v>
      </c>
      <c r="AJ1282">
        <v>0</v>
      </c>
      <c r="AK1282">
        <v>3</v>
      </c>
      <c r="AL1282">
        <v>11</v>
      </c>
      <c r="AM1282">
        <v>1</v>
      </c>
      <c r="AN1282">
        <f>marketing_campaign[[#This Row],[AcceptedCmp2]]+marketing_campaign[[#This Row],[AcceptedCmp1]]+marketing_campaign[[#This Row],[AcceptedCmp5]]+marketing_campaign[[#This Row],[AcceptedCmp4]]+marketing_campaign[[#This Row],[AcceptedCmp3]]+marketing_campaign[[#This Row],[Response]]</f>
        <v>2</v>
      </c>
      <c r="AO1282" t="str" cm="1">
        <f t="array" ref="AO128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283" spans="1:41" x14ac:dyDescent="0.35">
      <c r="A1283">
        <v>9516</v>
      </c>
      <c r="B1283">
        <v>1971</v>
      </c>
      <c r="C1283">
        <f t="shared" ca="1" si="40"/>
        <v>55</v>
      </c>
      <c r="D1283" t="str" cm="1">
        <f t="array" aca="1" ref="D128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83" t="s">
        <v>37</v>
      </c>
      <c r="F1283" t="s">
        <v>35</v>
      </c>
      <c r="G1283" cm="1">
        <f t="array" ref="G1283">_xlfn.IFS(marketing_campaign[[#This Row],[Marital_Status]]="Single",K1283+L1283+1,marketing_campaign[[#This Row],[Marital_Status]]="Together",K1283+L1283+2,marketing_campaign[[#This Row],[Marital_Status]]="Alone",K1283+L1283+1,marketing_campaign[[#This Row],[Marital_Status]]="Married",K1283+L1283+2,marketing_campaign[[#This Row],[Marital_Status]]="Divorced",K1283+L1283+1,marketing_campaign[[#This Row],[Marital_Status]]="YOLO",K1283+L1283+1,marketing_campaign[[#This Row],[Marital_Status]]="Absurd",K1283+L1283+1,marketing_campaign[[#This Row],[Marital_Status]]="Widow",K1283+L1283+1)</f>
        <v>1</v>
      </c>
      <c r="H1283" t="str" cm="1">
        <f t="array" ref="H1283">_xlfn.IFS(marketing_campaign[[#This Row],[Family_size]]=1,"Family_with_one_child",marketing_campaign[[#This Row],[Family_size]]&gt;1,"Family_with_more_children")</f>
        <v>Family_with_one_child</v>
      </c>
      <c r="I1283">
        <v>49118</v>
      </c>
      <c r="J1283" t="str">
        <f>IF(marketing_campaign[[#This Row],[Income]]&gt;=Sheet21!B1333,"high_income","low_income")</f>
        <v>high_income</v>
      </c>
      <c r="K1283">
        <v>0</v>
      </c>
      <c r="L1283">
        <v>0</v>
      </c>
      <c r="M1283" s="1">
        <v>41139</v>
      </c>
      <c r="N1283">
        <v>90</v>
      </c>
      <c r="O1283" t="str" cm="1">
        <f t="array" ref="O1283">_xlfn.IFS(AND(marketing_campaign[[#This Row],[Recency]]&gt;=0,marketing_campaign[[#This Row],[Recency]]&lt;=14),"Early Recency",AND(marketing_campaign[[#This Row],[Recency]]&gt;=15,marketing_campaign[[#This Row],[Recency]]&lt;=31),"Mid-Recency",marketing_campaign[[#This Row],[Recency]]&gt;=32,"high Recency")</f>
        <v>high Recency</v>
      </c>
      <c r="P1283">
        <v>620</v>
      </c>
      <c r="Q1283">
        <v>54</v>
      </c>
      <c r="R1283">
        <v>239</v>
      </c>
      <c r="S1283">
        <v>99</v>
      </c>
      <c r="T1283">
        <v>98</v>
      </c>
      <c r="U1283">
        <v>119</v>
      </c>
      <c r="V1283">
        <f>marketing_campaign[[#This Row],[MntGoldProds]]+marketing_campaign[[#This Row],[MntSweetProducts]]+marketing_campaign[[#This Row],[MntFishProducts]]+marketing_campaign[[#This Row],[MntMeatProducts]]+marketing_campaign[[#This Row],[MntFruits]]+marketing_campaign[[#This Row],[MntWines]]</f>
        <v>1229</v>
      </c>
      <c r="W1283">
        <v>2</v>
      </c>
      <c r="X1283">
        <v>9</v>
      </c>
      <c r="Y1283">
        <v>7</v>
      </c>
      <c r="Z1283">
        <v>10</v>
      </c>
      <c r="AA1283">
        <f t="shared" si="41"/>
        <v>28</v>
      </c>
      <c r="AB1283" t="str" cm="1">
        <f t="array" ref="AB1283">_xlfn.IFS(AND(AA1283&gt;=0,AA1283&lt;=15),"low purchase",AND(AA1283&gt;=16,AA1283&lt;=30),"mid purchase",AA1283&gt;=31,"high purchase")</f>
        <v>mid purchase</v>
      </c>
      <c r="AC1283">
        <v>7</v>
      </c>
      <c r="AD1283" t="str">
        <f>IF(marketing_campaign[[#This Row],[NumWebVisitsMonth]]&gt;=5.3,"higher_webvists","lower_webvisits")</f>
        <v>higher_webvists</v>
      </c>
      <c r="AE1283">
        <v>0</v>
      </c>
      <c r="AF1283">
        <v>1</v>
      </c>
      <c r="AG1283">
        <v>0</v>
      </c>
      <c r="AH1283">
        <v>0</v>
      </c>
      <c r="AI1283">
        <v>1</v>
      </c>
      <c r="AJ1283">
        <v>0</v>
      </c>
      <c r="AK1283">
        <v>3</v>
      </c>
      <c r="AL1283">
        <v>11</v>
      </c>
      <c r="AM1283">
        <v>1</v>
      </c>
      <c r="AN1283">
        <f>marketing_campaign[[#This Row],[AcceptedCmp2]]+marketing_campaign[[#This Row],[AcceptedCmp1]]+marketing_campaign[[#This Row],[AcceptedCmp5]]+marketing_campaign[[#This Row],[AcceptedCmp4]]+marketing_campaign[[#This Row],[AcceptedCmp3]]+marketing_campaign[[#This Row],[Response]]</f>
        <v>3</v>
      </c>
      <c r="AO1283" t="str" cm="1">
        <f t="array" ref="AO128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3/5 campaign accepted</v>
      </c>
    </row>
    <row r="1284" spans="1:41" x14ac:dyDescent="0.35">
      <c r="A1284">
        <v>679</v>
      </c>
      <c r="B1284">
        <v>1957</v>
      </c>
      <c r="C1284">
        <f t="shared" ca="1" si="40"/>
        <v>69</v>
      </c>
      <c r="D1284" t="str" cm="1">
        <f t="array" aca="1" ref="D128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84" t="s">
        <v>32</v>
      </c>
      <c r="F1284" t="s">
        <v>33</v>
      </c>
      <c r="G1284" cm="1">
        <f t="array" ref="G1284">_xlfn.IFS(marketing_campaign[[#This Row],[Marital_Status]]="Single",K1284+L1284+1,marketing_campaign[[#This Row],[Marital_Status]]="Together",K1284+L1284+2,marketing_campaign[[#This Row],[Marital_Status]]="Alone",K1284+L1284+1,marketing_campaign[[#This Row],[Marital_Status]]="Married",K1284+L1284+2,marketing_campaign[[#This Row],[Marital_Status]]="Divorced",K1284+L1284+1,marketing_campaign[[#This Row],[Marital_Status]]="YOLO",K1284+L1284+1,marketing_campaign[[#This Row],[Marital_Status]]="Absurd",K1284+L1284+1,marketing_campaign[[#This Row],[Marital_Status]]="Widow",K1284+L1284+1)</f>
        <v>4</v>
      </c>
      <c r="H1284" t="str" cm="1">
        <f t="array" ref="H1284">_xlfn.IFS(marketing_campaign[[#This Row],[Family_size]]=1,"Family_with_one_child",marketing_campaign[[#This Row],[Family_size]]&gt;1,"Family_with_more_children")</f>
        <v>Family_with_more_children</v>
      </c>
      <c r="I1284">
        <v>37633</v>
      </c>
      <c r="J1284" t="str">
        <f>IF(marketing_campaign[[#This Row],[Income]]&gt;=Sheet21!B1334,"high_income","low_income")</f>
        <v>high_income</v>
      </c>
      <c r="K1284">
        <v>1</v>
      </c>
      <c r="L1284">
        <v>1</v>
      </c>
      <c r="M1284" s="1">
        <v>41172</v>
      </c>
      <c r="N1284">
        <v>49</v>
      </c>
      <c r="O1284" t="str" cm="1">
        <f t="array" ref="O1284">_xlfn.IFS(AND(marketing_campaign[[#This Row],[Recency]]&gt;=0,marketing_campaign[[#This Row],[Recency]]&lt;=14),"Early Recency",AND(marketing_campaign[[#This Row],[Recency]]&gt;=15,marketing_campaign[[#This Row],[Recency]]&lt;=31),"Mid-Recency",marketing_campaign[[#This Row],[Recency]]&gt;=32,"high Recency")</f>
        <v>high Recency</v>
      </c>
      <c r="P1284">
        <v>13</v>
      </c>
      <c r="Q1284">
        <v>4</v>
      </c>
      <c r="R1284">
        <v>20</v>
      </c>
      <c r="S1284">
        <v>0</v>
      </c>
      <c r="T1284">
        <v>0</v>
      </c>
      <c r="U1284">
        <v>1</v>
      </c>
      <c r="V1284">
        <f>marketing_campaign[[#This Row],[MntGoldProds]]+marketing_campaign[[#This Row],[MntSweetProducts]]+marketing_campaign[[#This Row],[MntFishProducts]]+marketing_campaign[[#This Row],[MntMeatProducts]]+marketing_campaign[[#This Row],[MntFruits]]+marketing_campaign[[#This Row],[MntWines]]</f>
        <v>38</v>
      </c>
      <c r="W1284">
        <v>2</v>
      </c>
      <c r="X1284">
        <v>1</v>
      </c>
      <c r="Y1284">
        <v>0</v>
      </c>
      <c r="Z1284">
        <v>3</v>
      </c>
      <c r="AA1284">
        <f t="shared" si="41"/>
        <v>6</v>
      </c>
      <c r="AB1284" t="str" cm="1">
        <f t="array" ref="AB1284">_xlfn.IFS(AND(AA1284&gt;=0,AA1284&lt;=15),"low purchase",AND(AA1284&gt;=16,AA1284&lt;=30),"mid purchase",AA1284&gt;=31,"high purchase")</f>
        <v>low purchase</v>
      </c>
      <c r="AC1284">
        <v>9</v>
      </c>
      <c r="AD1284" t="str">
        <f>IF(marketing_campaign[[#This Row],[NumWebVisitsMonth]]&gt;=5.3,"higher_webvists","lower_webvisits")</f>
        <v>higher_webvists</v>
      </c>
      <c r="AE1284">
        <v>0</v>
      </c>
      <c r="AF1284">
        <v>0</v>
      </c>
      <c r="AG1284">
        <v>0</v>
      </c>
      <c r="AH1284">
        <v>0</v>
      </c>
      <c r="AI1284">
        <v>0</v>
      </c>
      <c r="AJ1284">
        <v>0</v>
      </c>
      <c r="AK1284">
        <v>3</v>
      </c>
      <c r="AL1284">
        <v>11</v>
      </c>
      <c r="AM1284">
        <v>0</v>
      </c>
      <c r="AN1284">
        <f>marketing_campaign[[#This Row],[AcceptedCmp2]]+marketing_campaign[[#This Row],[AcceptedCmp1]]+marketing_campaign[[#This Row],[AcceptedCmp5]]+marketing_campaign[[#This Row],[AcceptedCmp4]]+marketing_campaign[[#This Row],[AcceptedCmp3]]+marketing_campaign[[#This Row],[Response]]</f>
        <v>0</v>
      </c>
      <c r="AO1284" t="str" cm="1">
        <f t="array" ref="AO128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85" spans="1:41" x14ac:dyDescent="0.35">
      <c r="A1285">
        <v>7384</v>
      </c>
      <c r="B1285">
        <v>1951</v>
      </c>
      <c r="C1285">
        <f t="shared" ca="1" si="40"/>
        <v>75</v>
      </c>
      <c r="D1285" t="str" cm="1">
        <f t="array" aca="1" ref="D128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85" t="s">
        <v>34</v>
      </c>
      <c r="F1285" t="s">
        <v>31</v>
      </c>
      <c r="G1285" cm="1">
        <f t="array" ref="G1285">_xlfn.IFS(marketing_campaign[[#This Row],[Marital_Status]]="Single",K1285+L1285+1,marketing_campaign[[#This Row],[Marital_Status]]="Together",K1285+L1285+2,marketing_campaign[[#This Row],[Marital_Status]]="Alone",K1285+L1285+1,marketing_campaign[[#This Row],[Marital_Status]]="Married",K1285+L1285+2,marketing_campaign[[#This Row],[Marital_Status]]="Divorced",K1285+L1285+1,marketing_campaign[[#This Row],[Marital_Status]]="YOLO",K1285+L1285+1,marketing_campaign[[#This Row],[Marital_Status]]="Absurd",K1285+L1285+1,marketing_campaign[[#This Row],[Marital_Status]]="Widow",K1285+L1285+1)</f>
        <v>2</v>
      </c>
      <c r="H1285" t="str" cm="1">
        <f t="array" ref="H1285">_xlfn.IFS(marketing_campaign[[#This Row],[Family_size]]=1,"Family_with_one_child",marketing_campaign[[#This Row],[Family_size]]&gt;1,"Family_with_more_children")</f>
        <v>Family_with_more_children</v>
      </c>
      <c r="I1285">
        <v>39767</v>
      </c>
      <c r="J1285" t="str">
        <f>IF(marketing_campaign[[#This Row],[Income]]&gt;=Sheet21!B1335,"high_income","low_income")</f>
        <v>high_income</v>
      </c>
      <c r="K1285">
        <v>0</v>
      </c>
      <c r="L1285">
        <v>0</v>
      </c>
      <c r="M1285" s="1">
        <v>41476</v>
      </c>
      <c r="N1285">
        <v>18</v>
      </c>
      <c r="O1285" t="str" cm="1">
        <f t="array" ref="O1285">_xlfn.IFS(AND(marketing_campaign[[#This Row],[Recency]]&gt;=0,marketing_campaign[[#This Row],[Recency]]&lt;=14),"Early Recency",AND(marketing_campaign[[#This Row],[Recency]]&gt;=15,marketing_campaign[[#This Row],[Recency]]&lt;=31),"Mid-Recency",marketing_campaign[[#This Row],[Recency]]&gt;=32,"high Recency")</f>
        <v>Mid-Recency</v>
      </c>
      <c r="P1285">
        <v>113</v>
      </c>
      <c r="Q1285">
        <v>61</v>
      </c>
      <c r="R1285">
        <v>204</v>
      </c>
      <c r="S1285">
        <v>34</v>
      </c>
      <c r="T1285">
        <v>26</v>
      </c>
      <c r="U1285">
        <v>47</v>
      </c>
      <c r="V1285">
        <f>marketing_campaign[[#This Row],[MntGoldProds]]+marketing_campaign[[#This Row],[MntSweetProducts]]+marketing_campaign[[#This Row],[MntFishProducts]]+marketing_campaign[[#This Row],[MntMeatProducts]]+marketing_campaign[[#This Row],[MntFruits]]+marketing_campaign[[#This Row],[MntWines]]</f>
        <v>485</v>
      </c>
      <c r="W1285">
        <v>2</v>
      </c>
      <c r="X1285">
        <v>7</v>
      </c>
      <c r="Y1285">
        <v>1</v>
      </c>
      <c r="Z1285">
        <v>7</v>
      </c>
      <c r="AA1285">
        <f t="shared" si="41"/>
        <v>17</v>
      </c>
      <c r="AB1285" t="str" cm="1">
        <f t="array" ref="AB1285">_xlfn.IFS(AND(AA1285&gt;=0,AA1285&lt;=15),"low purchase",AND(AA1285&gt;=16,AA1285&lt;=30),"mid purchase",AA1285&gt;=31,"high purchase")</f>
        <v>mid purchase</v>
      </c>
      <c r="AC1285">
        <v>8</v>
      </c>
      <c r="AD1285" t="str">
        <f>IF(marketing_campaign[[#This Row],[NumWebVisitsMonth]]&gt;=5.3,"higher_webvists","lower_webvisits")</f>
        <v>higher_webvists</v>
      </c>
      <c r="AE1285">
        <v>0</v>
      </c>
      <c r="AF1285">
        <v>0</v>
      </c>
      <c r="AG1285">
        <v>0</v>
      </c>
      <c r="AH1285">
        <v>0</v>
      </c>
      <c r="AI1285">
        <v>0</v>
      </c>
      <c r="AJ1285">
        <v>0</v>
      </c>
      <c r="AK1285">
        <v>3</v>
      </c>
      <c r="AL1285">
        <v>11</v>
      </c>
      <c r="AM1285">
        <v>0</v>
      </c>
      <c r="AN1285">
        <f>marketing_campaign[[#This Row],[AcceptedCmp2]]+marketing_campaign[[#This Row],[AcceptedCmp1]]+marketing_campaign[[#This Row],[AcceptedCmp5]]+marketing_campaign[[#This Row],[AcceptedCmp4]]+marketing_campaign[[#This Row],[AcceptedCmp3]]+marketing_campaign[[#This Row],[Response]]</f>
        <v>0</v>
      </c>
      <c r="AO1285" t="str" cm="1">
        <f t="array" ref="AO128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86" spans="1:41" x14ac:dyDescent="0.35">
      <c r="A1286">
        <v>5043</v>
      </c>
      <c r="B1286">
        <v>1951</v>
      </c>
      <c r="C1286">
        <f t="shared" ca="1" si="40"/>
        <v>75</v>
      </c>
      <c r="D1286" t="str" cm="1">
        <f t="array" aca="1" ref="D128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86" t="s">
        <v>36</v>
      </c>
      <c r="F1286" t="s">
        <v>33</v>
      </c>
      <c r="G1286" cm="1">
        <f t="array" ref="G1286">_xlfn.IFS(marketing_campaign[[#This Row],[Marital_Status]]="Single",K1286+L1286+1,marketing_campaign[[#This Row],[Marital_Status]]="Together",K1286+L1286+2,marketing_campaign[[#This Row],[Marital_Status]]="Alone",K1286+L1286+1,marketing_campaign[[#This Row],[Marital_Status]]="Married",K1286+L1286+2,marketing_campaign[[#This Row],[Marital_Status]]="Divorced",K1286+L1286+1,marketing_campaign[[#This Row],[Marital_Status]]="YOLO",K1286+L1286+1,marketing_campaign[[#This Row],[Marital_Status]]="Absurd",K1286+L1286+1,marketing_campaign[[#This Row],[Marital_Status]]="Widow",K1286+L1286+1)</f>
        <v>2</v>
      </c>
      <c r="H1286" t="str" cm="1">
        <f t="array" ref="H1286">_xlfn.IFS(marketing_campaign[[#This Row],[Family_size]]=1,"Family_with_one_child",marketing_campaign[[#This Row],[Family_size]]&gt;1,"Family_with_more_children")</f>
        <v>Family_with_more_children</v>
      </c>
      <c r="I1286">
        <v>26997</v>
      </c>
      <c r="J1286" t="str">
        <f>IF(marketing_campaign[[#This Row],[Income]]&gt;=Sheet21!B1336,"high_income","low_income")</f>
        <v>high_income</v>
      </c>
      <c r="K1286">
        <v>0</v>
      </c>
      <c r="L1286">
        <v>0</v>
      </c>
      <c r="M1286" s="1">
        <v>41218</v>
      </c>
      <c r="N1286">
        <v>89</v>
      </c>
      <c r="O1286" t="str" cm="1">
        <f t="array" ref="O1286">_xlfn.IFS(AND(marketing_campaign[[#This Row],[Recency]]&gt;=0,marketing_campaign[[#This Row],[Recency]]&lt;=14),"Early Recency",AND(marketing_campaign[[#This Row],[Recency]]&gt;=15,marketing_campaign[[#This Row],[Recency]]&lt;=31),"Mid-Recency",marketing_campaign[[#This Row],[Recency]]&gt;=32,"high Recency")</f>
        <v>high Recency</v>
      </c>
      <c r="P1286">
        <v>7</v>
      </c>
      <c r="Q1286">
        <v>23</v>
      </c>
      <c r="R1286">
        <v>78</v>
      </c>
      <c r="S1286">
        <v>133</v>
      </c>
      <c r="T1286">
        <v>49</v>
      </c>
      <c r="U1286">
        <v>144</v>
      </c>
      <c r="V1286">
        <f>marketing_campaign[[#This Row],[MntGoldProds]]+marketing_campaign[[#This Row],[MntSweetProducts]]+marketing_campaign[[#This Row],[MntFishProducts]]+marketing_campaign[[#This Row],[MntMeatProducts]]+marketing_campaign[[#This Row],[MntFruits]]+marketing_campaign[[#This Row],[MntWines]]</f>
        <v>434</v>
      </c>
      <c r="W1286">
        <v>2</v>
      </c>
      <c r="X1286">
        <v>4</v>
      </c>
      <c r="Y1286">
        <v>2</v>
      </c>
      <c r="Z1286">
        <v>5</v>
      </c>
      <c r="AA1286">
        <f t="shared" si="41"/>
        <v>13</v>
      </c>
      <c r="AB1286" t="str" cm="1">
        <f t="array" ref="AB1286">_xlfn.IFS(AND(AA1286&gt;=0,AA1286&lt;=15),"low purchase",AND(AA1286&gt;=16,AA1286&lt;=30),"mid purchase",AA1286&gt;=31,"high purchase")</f>
        <v>low purchase</v>
      </c>
      <c r="AC1286">
        <v>7</v>
      </c>
      <c r="AD1286" t="str">
        <f>IF(marketing_campaign[[#This Row],[NumWebVisitsMonth]]&gt;=5.3,"higher_webvists","lower_webvisits")</f>
        <v>higher_webvists</v>
      </c>
      <c r="AE1286">
        <v>0</v>
      </c>
      <c r="AF1286">
        <v>0</v>
      </c>
      <c r="AG1286">
        <v>0</v>
      </c>
      <c r="AH1286">
        <v>0</v>
      </c>
      <c r="AI1286">
        <v>0</v>
      </c>
      <c r="AJ1286">
        <v>0</v>
      </c>
      <c r="AK1286">
        <v>3</v>
      </c>
      <c r="AL1286">
        <v>11</v>
      </c>
      <c r="AM1286">
        <v>0</v>
      </c>
      <c r="AN1286">
        <f>marketing_campaign[[#This Row],[AcceptedCmp2]]+marketing_campaign[[#This Row],[AcceptedCmp1]]+marketing_campaign[[#This Row],[AcceptedCmp5]]+marketing_campaign[[#This Row],[AcceptedCmp4]]+marketing_campaign[[#This Row],[AcceptedCmp3]]+marketing_campaign[[#This Row],[Response]]</f>
        <v>0</v>
      </c>
      <c r="AO1286" t="str" cm="1">
        <f t="array" ref="AO128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87" spans="1:41" x14ac:dyDescent="0.35">
      <c r="A1287">
        <v>5267</v>
      </c>
      <c r="B1287">
        <v>1970</v>
      </c>
      <c r="C1287">
        <f t="shared" ca="1" si="40"/>
        <v>56</v>
      </c>
      <c r="D1287" t="str" cm="1">
        <f t="array" aca="1" ref="D128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87" t="s">
        <v>29</v>
      </c>
      <c r="F1287" t="s">
        <v>35</v>
      </c>
      <c r="G1287" cm="1">
        <f t="array" ref="G1287">_xlfn.IFS(marketing_campaign[[#This Row],[Marital_Status]]="Single",K1287+L1287+1,marketing_campaign[[#This Row],[Marital_Status]]="Together",K1287+L1287+2,marketing_campaign[[#This Row],[Marital_Status]]="Alone",K1287+L1287+1,marketing_campaign[[#This Row],[Marital_Status]]="Married",K1287+L1287+2,marketing_campaign[[#This Row],[Marital_Status]]="Divorced",K1287+L1287+1,marketing_campaign[[#This Row],[Marital_Status]]="YOLO",K1287+L1287+1,marketing_campaign[[#This Row],[Marital_Status]]="Absurd",K1287+L1287+1,marketing_campaign[[#This Row],[Marital_Status]]="Widow",K1287+L1287+1)</f>
        <v>2</v>
      </c>
      <c r="H1287" t="str" cm="1">
        <f t="array" ref="H1287">_xlfn.IFS(marketing_campaign[[#This Row],[Family_size]]=1,"Family_with_one_child",marketing_campaign[[#This Row],[Family_size]]&gt;1,"Family_with_more_children")</f>
        <v>Family_with_more_children</v>
      </c>
      <c r="I1287">
        <v>33986</v>
      </c>
      <c r="J1287" t="str">
        <f>IF(marketing_campaign[[#This Row],[Income]]&gt;=Sheet21!B1337,"high_income","low_income")</f>
        <v>high_income</v>
      </c>
      <c r="K1287">
        <v>1</v>
      </c>
      <c r="L1287">
        <v>0</v>
      </c>
      <c r="M1287" s="1">
        <v>41347</v>
      </c>
      <c r="N1287">
        <v>43</v>
      </c>
      <c r="O1287" t="str" cm="1">
        <f t="array" ref="O1287">_xlfn.IFS(AND(marketing_campaign[[#This Row],[Recency]]&gt;=0,marketing_campaign[[#This Row],[Recency]]&lt;=14),"Early Recency",AND(marketing_campaign[[#This Row],[Recency]]&gt;=15,marketing_campaign[[#This Row],[Recency]]&lt;=31),"Mid-Recency",marketing_campaign[[#This Row],[Recency]]&gt;=32,"high Recency")</f>
        <v>high Recency</v>
      </c>
      <c r="P1287">
        <v>16</v>
      </c>
      <c r="Q1287">
        <v>2</v>
      </c>
      <c r="R1287">
        <v>18</v>
      </c>
      <c r="S1287">
        <v>2</v>
      </c>
      <c r="T1287">
        <v>1</v>
      </c>
      <c r="U1287">
        <v>5</v>
      </c>
      <c r="V1287">
        <f>marketing_campaign[[#This Row],[MntGoldProds]]+marketing_campaign[[#This Row],[MntSweetProducts]]+marketing_campaign[[#This Row],[MntFishProducts]]+marketing_campaign[[#This Row],[MntMeatProducts]]+marketing_campaign[[#This Row],[MntFruits]]+marketing_campaign[[#This Row],[MntWines]]</f>
        <v>44</v>
      </c>
      <c r="W1287">
        <v>1</v>
      </c>
      <c r="X1287">
        <v>1</v>
      </c>
      <c r="Y1287">
        <v>0</v>
      </c>
      <c r="Z1287">
        <v>3</v>
      </c>
      <c r="AA1287">
        <f t="shared" si="41"/>
        <v>5</v>
      </c>
      <c r="AB1287" t="str" cm="1">
        <f t="array" ref="AB1287">_xlfn.IFS(AND(AA1287&gt;=0,AA1287&lt;=15),"low purchase",AND(AA1287&gt;=16,AA1287&lt;=30),"mid purchase",AA1287&gt;=31,"high purchase")</f>
        <v>low purchase</v>
      </c>
      <c r="AC1287">
        <v>7</v>
      </c>
      <c r="AD1287" t="str">
        <f>IF(marketing_campaign[[#This Row],[NumWebVisitsMonth]]&gt;=5.3,"higher_webvists","lower_webvisits")</f>
        <v>higher_webvists</v>
      </c>
      <c r="AE1287">
        <v>0</v>
      </c>
      <c r="AF1287">
        <v>0</v>
      </c>
      <c r="AG1287">
        <v>0</v>
      </c>
      <c r="AH1287">
        <v>0</v>
      </c>
      <c r="AI1287">
        <v>0</v>
      </c>
      <c r="AJ1287">
        <v>0</v>
      </c>
      <c r="AK1287">
        <v>3</v>
      </c>
      <c r="AL1287">
        <v>11</v>
      </c>
      <c r="AM1287">
        <v>0</v>
      </c>
      <c r="AN1287">
        <f>marketing_campaign[[#This Row],[AcceptedCmp2]]+marketing_campaign[[#This Row],[AcceptedCmp1]]+marketing_campaign[[#This Row],[AcceptedCmp5]]+marketing_campaign[[#This Row],[AcceptedCmp4]]+marketing_campaign[[#This Row],[AcceptedCmp3]]+marketing_campaign[[#This Row],[Response]]</f>
        <v>0</v>
      </c>
      <c r="AO1287" t="str" cm="1">
        <f t="array" ref="AO128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88" spans="1:41" x14ac:dyDescent="0.35">
      <c r="A1288">
        <v>339</v>
      </c>
      <c r="B1288">
        <v>1972</v>
      </c>
      <c r="C1288">
        <f t="shared" ca="1" si="40"/>
        <v>54</v>
      </c>
      <c r="D1288" t="str" cm="1">
        <f t="array" aca="1" ref="D128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88" t="s">
        <v>32</v>
      </c>
      <c r="F1288" t="s">
        <v>33</v>
      </c>
      <c r="G1288" cm="1">
        <f t="array" ref="G1288">_xlfn.IFS(marketing_campaign[[#This Row],[Marital_Status]]="Single",K1288+L1288+1,marketing_campaign[[#This Row],[Marital_Status]]="Together",K1288+L1288+2,marketing_campaign[[#This Row],[Marital_Status]]="Alone",K1288+L1288+1,marketing_campaign[[#This Row],[Marital_Status]]="Married",K1288+L1288+2,marketing_campaign[[#This Row],[Marital_Status]]="Divorced",K1288+L1288+1,marketing_campaign[[#This Row],[Marital_Status]]="YOLO",K1288+L1288+1,marketing_campaign[[#This Row],[Marital_Status]]="Absurd",K1288+L1288+1,marketing_campaign[[#This Row],[Marital_Status]]="Widow",K1288+L1288+1)</f>
        <v>3</v>
      </c>
      <c r="H1288" t="str" cm="1">
        <f t="array" ref="H1288">_xlfn.IFS(marketing_campaign[[#This Row],[Family_size]]=1,"Family_with_one_child",marketing_campaign[[#This Row],[Family_size]]&gt;1,"Family_with_more_children")</f>
        <v>Family_with_more_children</v>
      </c>
      <c r="I1288">
        <v>57091</v>
      </c>
      <c r="J1288" t="str">
        <f>IF(marketing_campaign[[#This Row],[Income]]&gt;=Sheet21!B1338,"high_income","low_income")</f>
        <v>high_income</v>
      </c>
      <c r="K1288">
        <v>0</v>
      </c>
      <c r="L1288">
        <v>1</v>
      </c>
      <c r="M1288" s="1">
        <v>41236</v>
      </c>
      <c r="N1288">
        <v>82</v>
      </c>
      <c r="O1288" t="str" cm="1">
        <f t="array" ref="O1288">_xlfn.IFS(AND(marketing_campaign[[#This Row],[Recency]]&gt;=0,marketing_campaign[[#This Row],[Recency]]&lt;=14),"Early Recency",AND(marketing_campaign[[#This Row],[Recency]]&gt;=15,marketing_campaign[[#This Row],[Recency]]&lt;=31),"Mid-Recency",marketing_campaign[[#This Row],[Recency]]&gt;=32,"high Recency")</f>
        <v>high Recency</v>
      </c>
      <c r="P1288">
        <v>462</v>
      </c>
      <c r="Q1288">
        <v>0</v>
      </c>
      <c r="R1288">
        <v>24</v>
      </c>
      <c r="S1288">
        <v>6</v>
      </c>
      <c r="T1288">
        <v>0</v>
      </c>
      <c r="U1288">
        <v>4</v>
      </c>
      <c r="V1288">
        <f>marketing_campaign[[#This Row],[MntGoldProds]]+marketing_campaign[[#This Row],[MntSweetProducts]]+marketing_campaign[[#This Row],[MntFishProducts]]+marketing_campaign[[#This Row],[MntMeatProducts]]+marketing_campaign[[#This Row],[MntFruits]]+marketing_campaign[[#This Row],[MntWines]]</f>
        <v>496</v>
      </c>
      <c r="W1288">
        <v>2</v>
      </c>
      <c r="X1288">
        <v>9</v>
      </c>
      <c r="Y1288">
        <v>2</v>
      </c>
      <c r="Z1288">
        <v>5</v>
      </c>
      <c r="AA1288">
        <f t="shared" si="41"/>
        <v>18</v>
      </c>
      <c r="AB1288" t="str" cm="1">
        <f t="array" ref="AB1288">_xlfn.IFS(AND(AA1288&gt;=0,AA1288&lt;=15),"low purchase",AND(AA1288&gt;=16,AA1288&lt;=30),"mid purchase",AA1288&gt;=31,"high purchase")</f>
        <v>mid purchase</v>
      </c>
      <c r="AC1288">
        <v>7</v>
      </c>
      <c r="AD1288" t="str">
        <f>IF(marketing_campaign[[#This Row],[NumWebVisitsMonth]]&gt;=5.3,"higher_webvists","lower_webvisits")</f>
        <v>higher_webvists</v>
      </c>
      <c r="AE1288">
        <v>0</v>
      </c>
      <c r="AF1288">
        <v>1</v>
      </c>
      <c r="AG1288">
        <v>0</v>
      </c>
      <c r="AH1288">
        <v>0</v>
      </c>
      <c r="AI1288">
        <v>0</v>
      </c>
      <c r="AJ1288">
        <v>0</v>
      </c>
      <c r="AK1288">
        <v>3</v>
      </c>
      <c r="AL1288">
        <v>11</v>
      </c>
      <c r="AM1288">
        <v>1</v>
      </c>
      <c r="AN1288">
        <f>marketing_campaign[[#This Row],[AcceptedCmp2]]+marketing_campaign[[#This Row],[AcceptedCmp1]]+marketing_campaign[[#This Row],[AcceptedCmp5]]+marketing_campaign[[#This Row],[AcceptedCmp4]]+marketing_campaign[[#This Row],[AcceptedCmp3]]+marketing_campaign[[#This Row],[Response]]</f>
        <v>2</v>
      </c>
      <c r="AO1288" t="str" cm="1">
        <f t="array" ref="AO128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289" spans="1:41" x14ac:dyDescent="0.35">
      <c r="A1289">
        <v>2516</v>
      </c>
      <c r="B1289">
        <v>1969</v>
      </c>
      <c r="C1289">
        <f t="shared" ca="1" si="40"/>
        <v>57</v>
      </c>
      <c r="D1289" t="str" cm="1">
        <f t="array" aca="1" ref="D128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89" t="s">
        <v>37</v>
      </c>
      <c r="F1289" t="s">
        <v>33</v>
      </c>
      <c r="G1289" cm="1">
        <f t="array" ref="G1289">_xlfn.IFS(marketing_campaign[[#This Row],[Marital_Status]]="Single",K1289+L1289+1,marketing_campaign[[#This Row],[Marital_Status]]="Together",K1289+L1289+2,marketing_campaign[[#This Row],[Marital_Status]]="Alone",K1289+L1289+1,marketing_campaign[[#This Row],[Marital_Status]]="Married",K1289+L1289+2,marketing_campaign[[#This Row],[Marital_Status]]="Divorced",K1289+L1289+1,marketing_campaign[[#This Row],[Marital_Status]]="YOLO",K1289+L1289+1,marketing_campaign[[#This Row],[Marital_Status]]="Absurd",K1289+L1289+1,marketing_campaign[[#This Row],[Marital_Status]]="Widow",K1289+L1289+1)</f>
        <v>4</v>
      </c>
      <c r="H1289" t="str" cm="1">
        <f t="array" ref="H1289">_xlfn.IFS(marketing_campaign[[#This Row],[Family_size]]=1,"Family_with_one_child",marketing_campaign[[#This Row],[Family_size]]&gt;1,"Family_with_more_children")</f>
        <v>Family_with_more_children</v>
      </c>
      <c r="I1289">
        <v>46831</v>
      </c>
      <c r="J1289" t="str">
        <f>IF(marketing_campaign[[#This Row],[Income]]&gt;=Sheet21!B1339,"high_income","low_income")</f>
        <v>high_income</v>
      </c>
      <c r="K1289">
        <v>1</v>
      </c>
      <c r="L1289">
        <v>1</v>
      </c>
      <c r="M1289" s="1">
        <v>41433</v>
      </c>
      <c r="N1289">
        <v>84</v>
      </c>
      <c r="O1289" t="str" cm="1">
        <f t="array" ref="O1289">_xlfn.IFS(AND(marketing_campaign[[#This Row],[Recency]]&gt;=0,marketing_campaign[[#This Row],[Recency]]&lt;=14),"Early Recency",AND(marketing_campaign[[#This Row],[Recency]]&gt;=15,marketing_campaign[[#This Row],[Recency]]&lt;=31),"Mid-Recency",marketing_campaign[[#This Row],[Recency]]&gt;=32,"high Recency")</f>
        <v>high Recency</v>
      </c>
      <c r="P1289">
        <v>22</v>
      </c>
      <c r="Q1289">
        <v>2</v>
      </c>
      <c r="R1289">
        <v>10</v>
      </c>
      <c r="S1289">
        <v>6</v>
      </c>
      <c r="T1289">
        <v>4</v>
      </c>
      <c r="U1289">
        <v>34</v>
      </c>
      <c r="V1289">
        <f>marketing_campaign[[#This Row],[MntGoldProds]]+marketing_campaign[[#This Row],[MntSweetProducts]]+marketing_campaign[[#This Row],[MntFishProducts]]+marketing_campaign[[#This Row],[MntMeatProducts]]+marketing_campaign[[#This Row],[MntFruits]]+marketing_campaign[[#This Row],[MntWines]]</f>
        <v>78</v>
      </c>
      <c r="W1289">
        <v>2</v>
      </c>
      <c r="X1289">
        <v>1</v>
      </c>
      <c r="Y1289">
        <v>2</v>
      </c>
      <c r="Z1289">
        <v>2</v>
      </c>
      <c r="AA1289">
        <f t="shared" si="41"/>
        <v>7</v>
      </c>
      <c r="AB1289" t="str" cm="1">
        <f t="array" ref="AB1289">_xlfn.IFS(AND(AA1289&gt;=0,AA1289&lt;=15),"low purchase",AND(AA1289&gt;=16,AA1289&lt;=30),"mid purchase",AA1289&gt;=31,"high purchase")</f>
        <v>low purchase</v>
      </c>
      <c r="AC1289">
        <v>4</v>
      </c>
      <c r="AD1289" t="str">
        <f>IF(marketing_campaign[[#This Row],[NumWebVisitsMonth]]&gt;=5.3,"higher_webvists","lower_webvisits")</f>
        <v>lower_webvisits</v>
      </c>
      <c r="AE1289">
        <v>0</v>
      </c>
      <c r="AF1289">
        <v>0</v>
      </c>
      <c r="AG1289">
        <v>0</v>
      </c>
      <c r="AH1289">
        <v>0</v>
      </c>
      <c r="AI1289">
        <v>0</v>
      </c>
      <c r="AJ1289">
        <v>0</v>
      </c>
      <c r="AK1289">
        <v>3</v>
      </c>
      <c r="AL1289">
        <v>11</v>
      </c>
      <c r="AM1289">
        <v>0</v>
      </c>
      <c r="AN1289">
        <f>marketing_campaign[[#This Row],[AcceptedCmp2]]+marketing_campaign[[#This Row],[AcceptedCmp1]]+marketing_campaign[[#This Row],[AcceptedCmp5]]+marketing_campaign[[#This Row],[AcceptedCmp4]]+marketing_campaign[[#This Row],[AcceptedCmp3]]+marketing_campaign[[#This Row],[Response]]</f>
        <v>0</v>
      </c>
      <c r="AO1289" t="str" cm="1">
        <f t="array" ref="AO128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90" spans="1:41" x14ac:dyDescent="0.35">
      <c r="A1290">
        <v>9010</v>
      </c>
      <c r="B1290">
        <v>1972</v>
      </c>
      <c r="C1290">
        <f t="shared" ca="1" si="40"/>
        <v>54</v>
      </c>
      <c r="D1290" t="str" cm="1">
        <f t="array" aca="1" ref="D129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90" t="s">
        <v>34</v>
      </c>
      <c r="F1290" t="s">
        <v>33</v>
      </c>
      <c r="G1290" cm="1">
        <f t="array" ref="G1290">_xlfn.IFS(marketing_campaign[[#This Row],[Marital_Status]]="Single",K1290+L1290+1,marketing_campaign[[#This Row],[Marital_Status]]="Together",K1290+L1290+2,marketing_campaign[[#This Row],[Marital_Status]]="Alone",K1290+L1290+1,marketing_campaign[[#This Row],[Marital_Status]]="Married",K1290+L1290+2,marketing_campaign[[#This Row],[Marital_Status]]="Divorced",K1290+L1290+1,marketing_campaign[[#This Row],[Marital_Status]]="YOLO",K1290+L1290+1,marketing_campaign[[#This Row],[Marital_Status]]="Absurd",K1290+L1290+1,marketing_campaign[[#This Row],[Marital_Status]]="Widow",K1290+L1290+1)</f>
        <v>2</v>
      </c>
      <c r="H1290" t="str" cm="1">
        <f t="array" ref="H1290">_xlfn.IFS(marketing_campaign[[#This Row],[Family_size]]=1,"Family_with_one_child",marketing_campaign[[#This Row],[Family_size]]&gt;1,"Family_with_more_children")</f>
        <v>Family_with_more_children</v>
      </c>
      <c r="I1290">
        <v>83151</v>
      </c>
      <c r="J1290" t="str">
        <f>IF(marketing_campaign[[#This Row],[Income]]&gt;=Sheet21!B1340,"high_income","low_income")</f>
        <v>high_income</v>
      </c>
      <c r="K1290">
        <v>0</v>
      </c>
      <c r="L1290">
        <v>0</v>
      </c>
      <c r="M1290" s="1">
        <v>41315</v>
      </c>
      <c r="N1290">
        <v>80</v>
      </c>
      <c r="O1290" t="str" cm="1">
        <f t="array" ref="O1290">_xlfn.IFS(AND(marketing_campaign[[#This Row],[Recency]]&gt;=0,marketing_campaign[[#This Row],[Recency]]&lt;=14),"Early Recency",AND(marketing_campaign[[#This Row],[Recency]]&gt;=15,marketing_campaign[[#This Row],[Recency]]&lt;=31),"Mid-Recency",marketing_campaign[[#This Row],[Recency]]&gt;=32,"high Recency")</f>
        <v>high Recency</v>
      </c>
      <c r="P1290">
        <v>968</v>
      </c>
      <c r="Q1290">
        <v>147</v>
      </c>
      <c r="R1290">
        <v>842</v>
      </c>
      <c r="S1290">
        <v>137</v>
      </c>
      <c r="T1290">
        <v>42</v>
      </c>
      <c r="U1290">
        <v>210</v>
      </c>
      <c r="V1290">
        <f>marketing_campaign[[#This Row],[MntGoldProds]]+marketing_campaign[[#This Row],[MntSweetProducts]]+marketing_campaign[[#This Row],[MntFishProducts]]+marketing_campaign[[#This Row],[MntMeatProducts]]+marketing_campaign[[#This Row],[MntFruits]]+marketing_campaign[[#This Row],[MntWines]]</f>
        <v>2346</v>
      </c>
      <c r="W1290">
        <v>1</v>
      </c>
      <c r="X1290">
        <v>5</v>
      </c>
      <c r="Y1290">
        <v>7</v>
      </c>
      <c r="Z1290">
        <v>10</v>
      </c>
      <c r="AA1290">
        <f t="shared" si="41"/>
        <v>23</v>
      </c>
      <c r="AB1290" t="str" cm="1">
        <f t="array" ref="AB1290">_xlfn.IFS(AND(AA1290&gt;=0,AA1290&lt;=15),"low purchase",AND(AA1290&gt;=16,AA1290&lt;=30),"mid purchase",AA1290&gt;=31,"high purchase")</f>
        <v>mid purchase</v>
      </c>
      <c r="AC1290">
        <v>2</v>
      </c>
      <c r="AD1290" t="str">
        <f>IF(marketing_campaign[[#This Row],[NumWebVisitsMonth]]&gt;=5.3,"higher_webvists","lower_webvisits")</f>
        <v>lower_webvisits</v>
      </c>
      <c r="AE1290">
        <v>1</v>
      </c>
      <c r="AF1290">
        <v>0</v>
      </c>
      <c r="AG1290">
        <v>1</v>
      </c>
      <c r="AH1290">
        <v>1</v>
      </c>
      <c r="AI1290">
        <v>0</v>
      </c>
      <c r="AJ1290">
        <v>0</v>
      </c>
      <c r="AK1290">
        <v>3</v>
      </c>
      <c r="AL1290">
        <v>11</v>
      </c>
      <c r="AM1290">
        <v>1</v>
      </c>
      <c r="AN1290">
        <f>marketing_campaign[[#This Row],[AcceptedCmp2]]+marketing_campaign[[#This Row],[AcceptedCmp1]]+marketing_campaign[[#This Row],[AcceptedCmp5]]+marketing_campaign[[#This Row],[AcceptedCmp4]]+marketing_campaign[[#This Row],[AcceptedCmp3]]+marketing_campaign[[#This Row],[Response]]</f>
        <v>4</v>
      </c>
      <c r="AO1290" t="str" cm="1">
        <f t="array" ref="AO129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4/5 campaign accepted</v>
      </c>
    </row>
    <row r="1291" spans="1:41" x14ac:dyDescent="0.35">
      <c r="A1291">
        <v>378</v>
      </c>
      <c r="B1291">
        <v>1971</v>
      </c>
      <c r="C1291">
        <f t="shared" ca="1" si="40"/>
        <v>55</v>
      </c>
      <c r="D1291" t="str" cm="1">
        <f t="array" aca="1" ref="D129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91" t="s">
        <v>29</v>
      </c>
      <c r="F1291" t="s">
        <v>33</v>
      </c>
      <c r="G1291" cm="1">
        <f t="array" ref="G1291">_xlfn.IFS(marketing_campaign[[#This Row],[Marital_Status]]="Single",K1291+L1291+1,marketing_campaign[[#This Row],[Marital_Status]]="Together",K1291+L1291+2,marketing_campaign[[#This Row],[Marital_Status]]="Alone",K1291+L1291+1,marketing_campaign[[#This Row],[Marital_Status]]="Married",K1291+L1291+2,marketing_campaign[[#This Row],[Marital_Status]]="Divorced",K1291+L1291+1,marketing_campaign[[#This Row],[Marital_Status]]="YOLO",K1291+L1291+1,marketing_campaign[[#This Row],[Marital_Status]]="Absurd",K1291+L1291+1,marketing_campaign[[#This Row],[Marital_Status]]="Widow",K1291+L1291+1)</f>
        <v>2</v>
      </c>
      <c r="H1291" t="str" cm="1">
        <f t="array" ref="H1291">_xlfn.IFS(marketing_campaign[[#This Row],[Family_size]]=1,"Family_with_one_child",marketing_campaign[[#This Row],[Family_size]]&gt;1,"Family_with_more_children")</f>
        <v>Family_with_more_children</v>
      </c>
      <c r="I1291">
        <v>52531</v>
      </c>
      <c r="J1291" t="str">
        <f>IF(marketing_campaign[[#This Row],[Income]]&gt;=Sheet21!B1341,"high_income","low_income")</f>
        <v>high_income</v>
      </c>
      <c r="K1291">
        <v>0</v>
      </c>
      <c r="L1291">
        <v>0</v>
      </c>
      <c r="M1291" s="1">
        <v>41273</v>
      </c>
      <c r="N1291">
        <v>68</v>
      </c>
      <c r="O1291" t="str" cm="1">
        <f t="array" ref="O1291">_xlfn.IFS(AND(marketing_campaign[[#This Row],[Recency]]&gt;=0,marketing_campaign[[#This Row],[Recency]]&lt;=14),"Early Recency",AND(marketing_campaign[[#This Row],[Recency]]&gt;=15,marketing_campaign[[#This Row],[Recency]]&lt;=31),"Mid-Recency",marketing_campaign[[#This Row],[Recency]]&gt;=32,"high Recency")</f>
        <v>high Recency</v>
      </c>
      <c r="P1291">
        <v>283</v>
      </c>
      <c r="Q1291">
        <v>112</v>
      </c>
      <c r="R1291">
        <v>151</v>
      </c>
      <c r="S1291">
        <v>51</v>
      </c>
      <c r="T1291">
        <v>72</v>
      </c>
      <c r="U1291">
        <v>125</v>
      </c>
      <c r="V1291">
        <f>marketing_campaign[[#This Row],[MntGoldProds]]+marketing_campaign[[#This Row],[MntSweetProducts]]+marketing_campaign[[#This Row],[MntFishProducts]]+marketing_campaign[[#This Row],[MntMeatProducts]]+marketing_campaign[[#This Row],[MntFruits]]+marketing_campaign[[#This Row],[MntWines]]</f>
        <v>794</v>
      </c>
      <c r="W1291">
        <v>2</v>
      </c>
      <c r="X1291">
        <v>7</v>
      </c>
      <c r="Y1291">
        <v>2</v>
      </c>
      <c r="Z1291">
        <v>10</v>
      </c>
      <c r="AA1291">
        <f t="shared" si="41"/>
        <v>21</v>
      </c>
      <c r="AB1291" t="str" cm="1">
        <f t="array" ref="AB1291">_xlfn.IFS(AND(AA1291&gt;=0,AA1291&lt;=15),"low purchase",AND(AA1291&gt;=16,AA1291&lt;=30),"mid purchase",AA1291&gt;=31,"high purchase")</f>
        <v>mid purchase</v>
      </c>
      <c r="AC1291">
        <v>6</v>
      </c>
      <c r="AD1291" t="str">
        <f>IF(marketing_campaign[[#This Row],[NumWebVisitsMonth]]&gt;=5.3,"higher_webvists","lower_webvisits")</f>
        <v>higher_webvists</v>
      </c>
      <c r="AE1291">
        <v>0</v>
      </c>
      <c r="AF1291">
        <v>0</v>
      </c>
      <c r="AG1291">
        <v>0</v>
      </c>
      <c r="AH1291">
        <v>0</v>
      </c>
      <c r="AI1291">
        <v>0</v>
      </c>
      <c r="AJ1291">
        <v>0</v>
      </c>
      <c r="AK1291">
        <v>3</v>
      </c>
      <c r="AL1291">
        <v>11</v>
      </c>
      <c r="AM1291">
        <v>0</v>
      </c>
      <c r="AN1291">
        <f>marketing_campaign[[#This Row],[AcceptedCmp2]]+marketing_campaign[[#This Row],[AcceptedCmp1]]+marketing_campaign[[#This Row],[AcceptedCmp5]]+marketing_campaign[[#This Row],[AcceptedCmp4]]+marketing_campaign[[#This Row],[AcceptedCmp3]]+marketing_campaign[[#This Row],[Response]]</f>
        <v>0</v>
      </c>
      <c r="AO1291" t="str" cm="1">
        <f t="array" ref="AO129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92" spans="1:41" x14ac:dyDescent="0.35">
      <c r="A1292">
        <v>4808</v>
      </c>
      <c r="B1292">
        <v>1956</v>
      </c>
      <c r="C1292">
        <f t="shared" ca="1" si="40"/>
        <v>70</v>
      </c>
      <c r="D1292" t="str" cm="1">
        <f t="array" aca="1" ref="D129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92" t="s">
        <v>29</v>
      </c>
      <c r="F1292" t="s">
        <v>33</v>
      </c>
      <c r="G1292" cm="1">
        <f t="array" ref="G1292">_xlfn.IFS(marketing_campaign[[#This Row],[Marital_Status]]="Single",K1292+L1292+1,marketing_campaign[[#This Row],[Marital_Status]]="Together",K1292+L1292+2,marketing_campaign[[#This Row],[Marital_Status]]="Alone",K1292+L1292+1,marketing_campaign[[#This Row],[Marital_Status]]="Married",K1292+L1292+2,marketing_campaign[[#This Row],[Marital_Status]]="Divorced",K1292+L1292+1,marketing_campaign[[#This Row],[Marital_Status]]="YOLO",K1292+L1292+1,marketing_campaign[[#This Row],[Marital_Status]]="Absurd",K1292+L1292+1,marketing_campaign[[#This Row],[Marital_Status]]="Widow",K1292+L1292+1)</f>
        <v>2</v>
      </c>
      <c r="H1292" t="str" cm="1">
        <f t="array" ref="H1292">_xlfn.IFS(marketing_campaign[[#This Row],[Family_size]]=1,"Family_with_one_child",marketing_campaign[[#This Row],[Family_size]]&gt;1,"Family_with_more_children")</f>
        <v>Family_with_more_children</v>
      </c>
      <c r="I1292">
        <v>15759</v>
      </c>
      <c r="J1292" t="str">
        <f>IF(marketing_campaign[[#This Row],[Income]]&gt;=Sheet21!B1342,"high_income","low_income")</f>
        <v>high_income</v>
      </c>
      <c r="K1292">
        <v>0</v>
      </c>
      <c r="L1292">
        <v>0</v>
      </c>
      <c r="M1292" s="1">
        <v>41522</v>
      </c>
      <c r="N1292">
        <v>12</v>
      </c>
      <c r="O1292" t="str" cm="1">
        <f t="array" ref="O1292">_xlfn.IFS(AND(marketing_campaign[[#This Row],[Recency]]&gt;=0,marketing_campaign[[#This Row],[Recency]]&lt;=14),"Early Recency",AND(marketing_campaign[[#This Row],[Recency]]&gt;=15,marketing_campaign[[#This Row],[Recency]]&lt;=31),"Mid-Recency",marketing_campaign[[#This Row],[Recency]]&gt;=32,"high Recency")</f>
        <v>Early Recency</v>
      </c>
      <c r="P1292">
        <v>1</v>
      </c>
      <c r="Q1292">
        <v>2</v>
      </c>
      <c r="R1292">
        <v>5</v>
      </c>
      <c r="S1292">
        <v>6</v>
      </c>
      <c r="T1292">
        <v>0</v>
      </c>
      <c r="U1292">
        <v>3</v>
      </c>
      <c r="V1292">
        <f>marketing_campaign[[#This Row],[MntGoldProds]]+marketing_campaign[[#This Row],[MntSweetProducts]]+marketing_campaign[[#This Row],[MntFishProducts]]+marketing_campaign[[#This Row],[MntMeatProducts]]+marketing_campaign[[#This Row],[MntFruits]]+marketing_campaign[[#This Row],[MntWines]]</f>
        <v>17</v>
      </c>
      <c r="W1292">
        <v>1</v>
      </c>
      <c r="X1292">
        <v>1</v>
      </c>
      <c r="Y1292">
        <v>0</v>
      </c>
      <c r="Z1292">
        <v>2</v>
      </c>
      <c r="AA1292">
        <f t="shared" si="41"/>
        <v>4</v>
      </c>
      <c r="AB1292" t="str" cm="1">
        <f t="array" ref="AB1292">_xlfn.IFS(AND(AA1292&gt;=0,AA1292&lt;=15),"low purchase",AND(AA1292&gt;=16,AA1292&lt;=30),"mid purchase",AA1292&gt;=31,"high purchase")</f>
        <v>low purchase</v>
      </c>
      <c r="AC1292">
        <v>7</v>
      </c>
      <c r="AD1292" t="str">
        <f>IF(marketing_campaign[[#This Row],[NumWebVisitsMonth]]&gt;=5.3,"higher_webvists","lower_webvisits")</f>
        <v>higher_webvists</v>
      </c>
      <c r="AE1292">
        <v>0</v>
      </c>
      <c r="AF1292">
        <v>0</v>
      </c>
      <c r="AG1292">
        <v>0</v>
      </c>
      <c r="AH1292">
        <v>0</v>
      </c>
      <c r="AI1292">
        <v>0</v>
      </c>
      <c r="AJ1292">
        <v>0</v>
      </c>
      <c r="AK1292">
        <v>3</v>
      </c>
      <c r="AL1292">
        <v>11</v>
      </c>
      <c r="AM1292">
        <v>0</v>
      </c>
      <c r="AN1292">
        <f>marketing_campaign[[#This Row],[AcceptedCmp2]]+marketing_campaign[[#This Row],[AcceptedCmp1]]+marketing_campaign[[#This Row],[AcceptedCmp5]]+marketing_campaign[[#This Row],[AcceptedCmp4]]+marketing_campaign[[#This Row],[AcceptedCmp3]]+marketing_campaign[[#This Row],[Response]]</f>
        <v>0</v>
      </c>
      <c r="AO1292" t="str" cm="1">
        <f t="array" ref="AO129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93" spans="1:41" x14ac:dyDescent="0.35">
      <c r="A1293">
        <v>5068</v>
      </c>
      <c r="B1293">
        <v>1971</v>
      </c>
      <c r="C1293">
        <f t="shared" ca="1" si="40"/>
        <v>55</v>
      </c>
      <c r="D1293" t="str" cm="1">
        <f t="array" aca="1" ref="D129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93" t="s">
        <v>29</v>
      </c>
      <c r="F1293" t="s">
        <v>30</v>
      </c>
      <c r="G1293" cm="1">
        <f t="array" ref="G1293">_xlfn.IFS(marketing_campaign[[#This Row],[Marital_Status]]="Single",K1293+L1293+1,marketing_campaign[[#This Row],[Marital_Status]]="Together",K1293+L1293+2,marketing_campaign[[#This Row],[Marital_Status]]="Alone",K1293+L1293+1,marketing_campaign[[#This Row],[Marital_Status]]="Married",K1293+L1293+2,marketing_campaign[[#This Row],[Marital_Status]]="Divorced",K1293+L1293+1,marketing_campaign[[#This Row],[Marital_Status]]="YOLO",K1293+L1293+1,marketing_campaign[[#This Row],[Marital_Status]]="Absurd",K1293+L1293+1,marketing_campaign[[#This Row],[Marital_Status]]="Widow",K1293+L1293+1)</f>
        <v>2</v>
      </c>
      <c r="H1293" t="str" cm="1">
        <f t="array" ref="H1293">_xlfn.IFS(marketing_campaign[[#This Row],[Family_size]]=1,"Family_with_one_child",marketing_campaign[[#This Row],[Family_size]]&gt;1,"Family_with_more_children")</f>
        <v>Family_with_more_children</v>
      </c>
      <c r="I1293">
        <v>22804</v>
      </c>
      <c r="J1293" t="str">
        <f>IF(marketing_campaign[[#This Row],[Income]]&gt;=Sheet21!B1343,"high_income","low_income")</f>
        <v>high_income</v>
      </c>
      <c r="K1293">
        <v>1</v>
      </c>
      <c r="L1293">
        <v>0</v>
      </c>
      <c r="M1293" s="1">
        <v>41486</v>
      </c>
      <c r="N1293">
        <v>75</v>
      </c>
      <c r="O1293" t="str" cm="1">
        <f t="array" ref="O1293">_xlfn.IFS(AND(marketing_campaign[[#This Row],[Recency]]&gt;=0,marketing_campaign[[#This Row],[Recency]]&lt;=14),"Early Recency",AND(marketing_campaign[[#This Row],[Recency]]&gt;=15,marketing_campaign[[#This Row],[Recency]]&lt;=31),"Mid-Recency",marketing_campaign[[#This Row],[Recency]]&gt;=32,"high Recency")</f>
        <v>high Recency</v>
      </c>
      <c r="P1293">
        <v>14</v>
      </c>
      <c r="Q1293">
        <v>1</v>
      </c>
      <c r="R1293">
        <v>7</v>
      </c>
      <c r="S1293">
        <v>2</v>
      </c>
      <c r="T1293">
        <v>1</v>
      </c>
      <c r="U1293">
        <v>1</v>
      </c>
      <c r="V1293">
        <f>marketing_campaign[[#This Row],[MntGoldProds]]+marketing_campaign[[#This Row],[MntSweetProducts]]+marketing_campaign[[#This Row],[MntFishProducts]]+marketing_campaign[[#This Row],[MntMeatProducts]]+marketing_campaign[[#This Row],[MntFruits]]+marketing_campaign[[#This Row],[MntWines]]</f>
        <v>26</v>
      </c>
      <c r="W1293">
        <v>1</v>
      </c>
      <c r="X1293">
        <v>2</v>
      </c>
      <c r="Y1293">
        <v>0</v>
      </c>
      <c r="Z1293">
        <v>2</v>
      </c>
      <c r="AA1293">
        <f t="shared" si="41"/>
        <v>5</v>
      </c>
      <c r="AB1293" t="str" cm="1">
        <f t="array" ref="AB1293">_xlfn.IFS(AND(AA1293&gt;=0,AA1293&lt;=15),"low purchase",AND(AA1293&gt;=16,AA1293&lt;=30),"mid purchase",AA1293&gt;=31,"high purchase")</f>
        <v>low purchase</v>
      </c>
      <c r="AC1293">
        <v>9</v>
      </c>
      <c r="AD1293" t="str">
        <f>IF(marketing_campaign[[#This Row],[NumWebVisitsMonth]]&gt;=5.3,"higher_webvists","lower_webvisits")</f>
        <v>higher_webvists</v>
      </c>
      <c r="AE1293">
        <v>0</v>
      </c>
      <c r="AF1293">
        <v>0</v>
      </c>
      <c r="AG1293">
        <v>0</v>
      </c>
      <c r="AH1293">
        <v>0</v>
      </c>
      <c r="AI1293">
        <v>0</v>
      </c>
      <c r="AJ1293">
        <v>0</v>
      </c>
      <c r="AK1293">
        <v>3</v>
      </c>
      <c r="AL1293">
        <v>11</v>
      </c>
      <c r="AM1293">
        <v>0</v>
      </c>
      <c r="AN1293">
        <f>marketing_campaign[[#This Row],[AcceptedCmp2]]+marketing_campaign[[#This Row],[AcceptedCmp1]]+marketing_campaign[[#This Row],[AcceptedCmp5]]+marketing_campaign[[#This Row],[AcceptedCmp4]]+marketing_campaign[[#This Row],[AcceptedCmp3]]+marketing_campaign[[#This Row],[Response]]</f>
        <v>0</v>
      </c>
      <c r="AO1293" t="str" cm="1">
        <f t="array" ref="AO129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94" spans="1:41" x14ac:dyDescent="0.35">
      <c r="A1294">
        <v>7628</v>
      </c>
      <c r="B1294">
        <v>1973</v>
      </c>
      <c r="C1294">
        <f t="shared" ca="1" si="40"/>
        <v>53</v>
      </c>
      <c r="D1294" t="str" cm="1">
        <f t="array" aca="1" ref="D129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94" t="s">
        <v>37</v>
      </c>
      <c r="F1294" t="s">
        <v>33</v>
      </c>
      <c r="G1294" cm="1">
        <f t="array" ref="G1294">_xlfn.IFS(marketing_campaign[[#This Row],[Marital_Status]]="Single",K1294+L1294+1,marketing_campaign[[#This Row],[Marital_Status]]="Together",K1294+L1294+2,marketing_campaign[[#This Row],[Marital_Status]]="Alone",K1294+L1294+1,marketing_campaign[[#This Row],[Marital_Status]]="Married",K1294+L1294+2,marketing_campaign[[#This Row],[Marital_Status]]="Divorced",K1294+L1294+1,marketing_campaign[[#This Row],[Marital_Status]]="YOLO",K1294+L1294+1,marketing_campaign[[#This Row],[Marital_Status]]="Absurd",K1294+L1294+1,marketing_campaign[[#This Row],[Marital_Status]]="Widow",K1294+L1294+1)</f>
        <v>3</v>
      </c>
      <c r="H1294" t="str" cm="1">
        <f t="array" ref="H1294">_xlfn.IFS(marketing_campaign[[#This Row],[Family_size]]=1,"Family_with_one_child",marketing_campaign[[#This Row],[Family_size]]&gt;1,"Family_with_more_children")</f>
        <v>Family_with_more_children</v>
      </c>
      <c r="I1294">
        <v>43050</v>
      </c>
      <c r="J1294" t="str">
        <f>IF(marketing_campaign[[#This Row],[Income]]&gt;=Sheet21!B1344,"high_income","low_income")</f>
        <v>high_income</v>
      </c>
      <c r="K1294">
        <v>1</v>
      </c>
      <c r="L1294">
        <v>0</v>
      </c>
      <c r="M1294" s="1">
        <v>41716</v>
      </c>
      <c r="N1294">
        <v>10</v>
      </c>
      <c r="O1294" t="str" cm="1">
        <f t="array" ref="O1294">_xlfn.IFS(AND(marketing_campaign[[#This Row],[Recency]]&gt;=0,marketing_campaign[[#This Row],[Recency]]&lt;=14),"Early Recency",AND(marketing_campaign[[#This Row],[Recency]]&gt;=15,marketing_campaign[[#This Row],[Recency]]&lt;=31),"Mid-Recency",marketing_campaign[[#This Row],[Recency]]&gt;=32,"high Recency")</f>
        <v>Early Recency</v>
      </c>
      <c r="P1294">
        <v>30</v>
      </c>
      <c r="Q1294">
        <v>5</v>
      </c>
      <c r="R1294">
        <v>24</v>
      </c>
      <c r="S1294">
        <v>6</v>
      </c>
      <c r="T1294">
        <v>3</v>
      </c>
      <c r="U1294">
        <v>8</v>
      </c>
      <c r="V1294">
        <f>marketing_campaign[[#This Row],[MntGoldProds]]+marketing_campaign[[#This Row],[MntSweetProducts]]+marketing_campaign[[#This Row],[MntFishProducts]]+marketing_campaign[[#This Row],[MntMeatProducts]]+marketing_campaign[[#This Row],[MntFruits]]+marketing_campaign[[#This Row],[MntWines]]</f>
        <v>76</v>
      </c>
      <c r="W1294">
        <v>2</v>
      </c>
      <c r="X1294">
        <v>2</v>
      </c>
      <c r="Y1294">
        <v>0</v>
      </c>
      <c r="Z1294">
        <v>4</v>
      </c>
      <c r="AA1294">
        <f t="shared" si="41"/>
        <v>8</v>
      </c>
      <c r="AB1294" t="str" cm="1">
        <f t="array" ref="AB1294">_xlfn.IFS(AND(AA1294&gt;=0,AA1294&lt;=15),"low purchase",AND(AA1294&gt;=16,AA1294&lt;=30),"mid purchase",AA1294&gt;=31,"high purchase")</f>
        <v>low purchase</v>
      </c>
      <c r="AC1294">
        <v>5</v>
      </c>
      <c r="AD1294" t="str">
        <f>IF(marketing_campaign[[#This Row],[NumWebVisitsMonth]]&gt;=5.3,"higher_webvists","lower_webvisits")</f>
        <v>lower_webvisits</v>
      </c>
      <c r="AE1294">
        <v>0</v>
      </c>
      <c r="AF1294">
        <v>0</v>
      </c>
      <c r="AG1294">
        <v>0</v>
      </c>
      <c r="AH1294">
        <v>0</v>
      </c>
      <c r="AI1294">
        <v>0</v>
      </c>
      <c r="AJ1294">
        <v>0</v>
      </c>
      <c r="AK1294">
        <v>3</v>
      </c>
      <c r="AL1294">
        <v>11</v>
      </c>
      <c r="AM1294">
        <v>0</v>
      </c>
      <c r="AN1294">
        <f>marketing_campaign[[#This Row],[AcceptedCmp2]]+marketing_campaign[[#This Row],[AcceptedCmp1]]+marketing_campaign[[#This Row],[AcceptedCmp5]]+marketing_campaign[[#This Row],[AcceptedCmp4]]+marketing_campaign[[#This Row],[AcceptedCmp3]]+marketing_campaign[[#This Row],[Response]]</f>
        <v>0</v>
      </c>
      <c r="AO1294" t="str" cm="1">
        <f t="array" ref="AO129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95" spans="1:41" x14ac:dyDescent="0.35">
      <c r="A1295">
        <v>7128</v>
      </c>
      <c r="B1295">
        <v>1977</v>
      </c>
      <c r="C1295">
        <f t="shared" ca="1" si="40"/>
        <v>49</v>
      </c>
      <c r="D1295" t="str" cm="1">
        <f t="array" aca="1" ref="D129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95" t="s">
        <v>32</v>
      </c>
      <c r="F1295" t="s">
        <v>30</v>
      </c>
      <c r="G1295" cm="1">
        <f t="array" ref="G1295">_xlfn.IFS(marketing_campaign[[#This Row],[Marital_Status]]="Single",K1295+L1295+1,marketing_campaign[[#This Row],[Marital_Status]]="Together",K1295+L1295+2,marketing_campaign[[#This Row],[Marital_Status]]="Alone",K1295+L1295+1,marketing_campaign[[#This Row],[Marital_Status]]="Married",K1295+L1295+2,marketing_campaign[[#This Row],[Marital_Status]]="Divorced",K1295+L1295+1,marketing_campaign[[#This Row],[Marital_Status]]="YOLO",K1295+L1295+1,marketing_campaign[[#This Row],[Marital_Status]]="Absurd",K1295+L1295+1,marketing_campaign[[#This Row],[Marital_Status]]="Widow",K1295+L1295+1)</f>
        <v>3</v>
      </c>
      <c r="H1295" t="str" cm="1">
        <f t="array" ref="H1295">_xlfn.IFS(marketing_campaign[[#This Row],[Family_size]]=1,"Family_with_one_child",marketing_campaign[[#This Row],[Family_size]]&gt;1,"Family_with_more_children")</f>
        <v>Family_with_more_children</v>
      </c>
      <c r="I1295">
        <v>42997</v>
      </c>
      <c r="J1295" t="str">
        <f>IF(marketing_campaign[[#This Row],[Income]]&gt;=Sheet21!B1345,"high_income","low_income")</f>
        <v>high_income</v>
      </c>
      <c r="K1295">
        <v>1</v>
      </c>
      <c r="L1295">
        <v>1</v>
      </c>
      <c r="M1295" s="1">
        <v>41615</v>
      </c>
      <c r="N1295">
        <v>91</v>
      </c>
      <c r="O1295" t="str" cm="1">
        <f t="array" ref="O1295">_xlfn.IFS(AND(marketing_campaign[[#This Row],[Recency]]&gt;=0,marketing_campaign[[#This Row],[Recency]]&lt;=14),"Early Recency",AND(marketing_campaign[[#This Row],[Recency]]&gt;=15,marketing_campaign[[#This Row],[Recency]]&lt;=31),"Mid-Recency",marketing_campaign[[#This Row],[Recency]]&gt;=32,"high Recency")</f>
        <v>high Recency</v>
      </c>
      <c r="P1295">
        <v>4</v>
      </c>
      <c r="Q1295">
        <v>0</v>
      </c>
      <c r="R1295">
        <v>5</v>
      </c>
      <c r="S1295">
        <v>0</v>
      </c>
      <c r="T1295">
        <v>1</v>
      </c>
      <c r="U1295">
        <v>5</v>
      </c>
      <c r="V1295">
        <f>marketing_campaign[[#This Row],[MntGoldProds]]+marketing_campaign[[#This Row],[MntSweetProducts]]+marketing_campaign[[#This Row],[MntFishProducts]]+marketing_campaign[[#This Row],[MntMeatProducts]]+marketing_campaign[[#This Row],[MntFruits]]+marketing_campaign[[#This Row],[MntWines]]</f>
        <v>15</v>
      </c>
      <c r="W1295">
        <v>1</v>
      </c>
      <c r="X1295">
        <v>1</v>
      </c>
      <c r="Y1295">
        <v>0</v>
      </c>
      <c r="Z1295">
        <v>2</v>
      </c>
      <c r="AA1295">
        <f t="shared" si="41"/>
        <v>4</v>
      </c>
      <c r="AB1295" t="str" cm="1">
        <f t="array" ref="AB1295">_xlfn.IFS(AND(AA1295&gt;=0,AA1295&lt;=15),"low purchase",AND(AA1295&gt;=16,AA1295&lt;=30),"mid purchase",AA1295&gt;=31,"high purchase")</f>
        <v>low purchase</v>
      </c>
      <c r="AC1295">
        <v>7</v>
      </c>
      <c r="AD1295" t="str">
        <f>IF(marketing_campaign[[#This Row],[NumWebVisitsMonth]]&gt;=5.3,"higher_webvists","lower_webvisits")</f>
        <v>higher_webvists</v>
      </c>
      <c r="AE1295">
        <v>0</v>
      </c>
      <c r="AF1295">
        <v>0</v>
      </c>
      <c r="AG1295">
        <v>0</v>
      </c>
      <c r="AH1295">
        <v>0</v>
      </c>
      <c r="AI1295">
        <v>0</v>
      </c>
      <c r="AJ1295">
        <v>0</v>
      </c>
      <c r="AK1295">
        <v>3</v>
      </c>
      <c r="AL1295">
        <v>11</v>
      </c>
      <c r="AM1295">
        <v>0</v>
      </c>
      <c r="AN1295">
        <f>marketing_campaign[[#This Row],[AcceptedCmp2]]+marketing_campaign[[#This Row],[AcceptedCmp1]]+marketing_campaign[[#This Row],[AcceptedCmp5]]+marketing_campaign[[#This Row],[AcceptedCmp4]]+marketing_campaign[[#This Row],[AcceptedCmp3]]+marketing_campaign[[#This Row],[Response]]</f>
        <v>0</v>
      </c>
      <c r="AO1295" t="str" cm="1">
        <f t="array" ref="AO129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96" spans="1:41" x14ac:dyDescent="0.35">
      <c r="A1296">
        <v>2811</v>
      </c>
      <c r="B1296">
        <v>1963</v>
      </c>
      <c r="C1296">
        <f t="shared" ca="1" si="40"/>
        <v>63</v>
      </c>
      <c r="D1296" t="str" cm="1">
        <f t="array" aca="1" ref="D129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96" t="s">
        <v>32</v>
      </c>
      <c r="F1296" t="s">
        <v>30</v>
      </c>
      <c r="G1296" cm="1">
        <f t="array" ref="G1296">_xlfn.IFS(marketing_campaign[[#This Row],[Marital_Status]]="Single",K1296+L1296+1,marketing_campaign[[#This Row],[Marital_Status]]="Together",K1296+L1296+2,marketing_campaign[[#This Row],[Marital_Status]]="Alone",K1296+L1296+1,marketing_campaign[[#This Row],[Marital_Status]]="Married",K1296+L1296+2,marketing_campaign[[#This Row],[Marital_Status]]="Divorced",K1296+L1296+1,marketing_campaign[[#This Row],[Marital_Status]]="YOLO",K1296+L1296+1,marketing_campaign[[#This Row],[Marital_Status]]="Absurd",K1296+L1296+1,marketing_campaign[[#This Row],[Marital_Status]]="Widow",K1296+L1296+1)</f>
        <v>3</v>
      </c>
      <c r="H1296" t="str" cm="1">
        <f t="array" ref="H1296">_xlfn.IFS(marketing_campaign[[#This Row],[Family_size]]=1,"Family_with_one_child",marketing_campaign[[#This Row],[Family_size]]&gt;1,"Family_with_more_children")</f>
        <v>Family_with_more_children</v>
      </c>
      <c r="I1296">
        <v>48918</v>
      </c>
      <c r="J1296" t="str">
        <f>IF(marketing_campaign[[#This Row],[Income]]&gt;=Sheet21!B1346,"high_income","low_income")</f>
        <v>high_income</v>
      </c>
      <c r="K1296">
        <v>1</v>
      </c>
      <c r="L1296">
        <v>1</v>
      </c>
      <c r="M1296" s="1">
        <v>41741</v>
      </c>
      <c r="N1296">
        <v>21</v>
      </c>
      <c r="O1296" t="str" cm="1">
        <f t="array" ref="O1296">_xlfn.IFS(AND(marketing_campaign[[#This Row],[Recency]]&gt;=0,marketing_campaign[[#This Row],[Recency]]&lt;=14),"Early Recency",AND(marketing_campaign[[#This Row],[Recency]]&gt;=15,marketing_campaign[[#This Row],[Recency]]&lt;=31),"Mid-Recency",marketing_campaign[[#This Row],[Recency]]&gt;=32,"high Recency")</f>
        <v>Mid-Recency</v>
      </c>
      <c r="P1296">
        <v>52</v>
      </c>
      <c r="Q1296">
        <v>0</v>
      </c>
      <c r="R1296">
        <v>9</v>
      </c>
      <c r="S1296">
        <v>0</v>
      </c>
      <c r="T1296">
        <v>0</v>
      </c>
      <c r="U1296">
        <v>1</v>
      </c>
      <c r="V1296">
        <f>marketing_campaign[[#This Row],[MntGoldProds]]+marketing_campaign[[#This Row],[MntSweetProducts]]+marketing_campaign[[#This Row],[MntFishProducts]]+marketing_campaign[[#This Row],[MntMeatProducts]]+marketing_campaign[[#This Row],[MntFruits]]+marketing_campaign[[#This Row],[MntWines]]</f>
        <v>62</v>
      </c>
      <c r="W1296">
        <v>2</v>
      </c>
      <c r="X1296">
        <v>1</v>
      </c>
      <c r="Y1296">
        <v>0</v>
      </c>
      <c r="Z1296">
        <v>4</v>
      </c>
      <c r="AA1296">
        <f t="shared" si="41"/>
        <v>7</v>
      </c>
      <c r="AB1296" t="str" cm="1">
        <f t="array" ref="AB1296">_xlfn.IFS(AND(AA1296&gt;=0,AA1296&lt;=15),"low purchase",AND(AA1296&gt;=16,AA1296&lt;=30),"mid purchase",AA1296&gt;=31,"high purchase")</f>
        <v>low purchase</v>
      </c>
      <c r="AC1296">
        <v>4</v>
      </c>
      <c r="AD1296" t="str">
        <f>IF(marketing_campaign[[#This Row],[NumWebVisitsMonth]]&gt;=5.3,"higher_webvists","lower_webvisits")</f>
        <v>lower_webvisits</v>
      </c>
      <c r="AE1296">
        <v>0</v>
      </c>
      <c r="AF1296">
        <v>0</v>
      </c>
      <c r="AG1296">
        <v>0</v>
      </c>
      <c r="AH1296">
        <v>0</v>
      </c>
      <c r="AI1296">
        <v>0</v>
      </c>
      <c r="AJ1296">
        <v>0</v>
      </c>
      <c r="AK1296">
        <v>3</v>
      </c>
      <c r="AL1296">
        <v>11</v>
      </c>
      <c r="AM1296">
        <v>0</v>
      </c>
      <c r="AN1296">
        <f>marketing_campaign[[#This Row],[AcceptedCmp2]]+marketing_campaign[[#This Row],[AcceptedCmp1]]+marketing_campaign[[#This Row],[AcceptedCmp5]]+marketing_campaign[[#This Row],[AcceptedCmp4]]+marketing_campaign[[#This Row],[AcceptedCmp3]]+marketing_campaign[[#This Row],[Response]]</f>
        <v>0</v>
      </c>
      <c r="AO1296" t="str" cm="1">
        <f t="array" ref="AO129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97" spans="1:41" x14ac:dyDescent="0.35">
      <c r="A1297">
        <v>3551</v>
      </c>
      <c r="B1297">
        <v>1954</v>
      </c>
      <c r="C1297">
        <f t="shared" ca="1" si="40"/>
        <v>72</v>
      </c>
      <c r="D1297" t="str" cm="1">
        <f t="array" aca="1" ref="D129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97" t="s">
        <v>34</v>
      </c>
      <c r="F1297" t="s">
        <v>31</v>
      </c>
      <c r="G1297" cm="1">
        <f t="array" ref="G1297">_xlfn.IFS(marketing_campaign[[#This Row],[Marital_Status]]="Single",K1297+L1297+1,marketing_campaign[[#This Row],[Marital_Status]]="Together",K1297+L1297+2,marketing_campaign[[#This Row],[Marital_Status]]="Alone",K1297+L1297+1,marketing_campaign[[#This Row],[Marital_Status]]="Married",K1297+L1297+2,marketing_campaign[[#This Row],[Marital_Status]]="Divorced",K1297+L1297+1,marketing_campaign[[#This Row],[Marital_Status]]="YOLO",K1297+L1297+1,marketing_campaign[[#This Row],[Marital_Status]]="Absurd",K1297+L1297+1,marketing_campaign[[#This Row],[Marital_Status]]="Widow",K1297+L1297+1)</f>
        <v>3</v>
      </c>
      <c r="H1297" t="str" cm="1">
        <f t="array" ref="H1297">_xlfn.IFS(marketing_campaign[[#This Row],[Family_size]]=1,"Family_with_one_child",marketing_campaign[[#This Row],[Family_size]]&gt;1,"Family_with_more_children")</f>
        <v>Family_with_more_children</v>
      </c>
      <c r="I1297">
        <v>60033</v>
      </c>
      <c r="J1297" t="str">
        <f>IF(marketing_campaign[[#This Row],[Income]]&gt;=Sheet21!B1347,"high_income","low_income")</f>
        <v>high_income</v>
      </c>
      <c r="K1297">
        <v>0</v>
      </c>
      <c r="L1297">
        <v>1</v>
      </c>
      <c r="M1297" s="1">
        <v>41727</v>
      </c>
      <c r="N1297">
        <v>28</v>
      </c>
      <c r="O1297" t="str" cm="1">
        <f t="array" ref="O1297">_xlfn.IFS(AND(marketing_campaign[[#This Row],[Recency]]&gt;=0,marketing_campaign[[#This Row],[Recency]]&lt;=14),"Early Recency",AND(marketing_campaign[[#This Row],[Recency]]&gt;=15,marketing_campaign[[#This Row],[Recency]]&lt;=31),"Mid-Recency",marketing_campaign[[#This Row],[Recency]]&gt;=32,"high Recency")</f>
        <v>Mid-Recency</v>
      </c>
      <c r="P1297">
        <v>62</v>
      </c>
      <c r="Q1297">
        <v>1</v>
      </c>
      <c r="R1297">
        <v>57</v>
      </c>
      <c r="S1297">
        <v>19</v>
      </c>
      <c r="T1297">
        <v>11</v>
      </c>
      <c r="U1297">
        <v>48</v>
      </c>
      <c r="V1297">
        <f>marketing_campaign[[#This Row],[MntGoldProds]]+marketing_campaign[[#This Row],[MntSweetProducts]]+marketing_campaign[[#This Row],[MntFishProducts]]+marketing_campaign[[#This Row],[MntMeatProducts]]+marketing_campaign[[#This Row],[MntFruits]]+marketing_campaign[[#This Row],[MntWines]]</f>
        <v>198</v>
      </c>
      <c r="W1297">
        <v>2</v>
      </c>
      <c r="X1297">
        <v>2</v>
      </c>
      <c r="Y1297">
        <v>1</v>
      </c>
      <c r="Z1297">
        <v>5</v>
      </c>
      <c r="AA1297">
        <f t="shared" si="41"/>
        <v>10</v>
      </c>
      <c r="AB1297" t="str" cm="1">
        <f t="array" ref="AB1297">_xlfn.IFS(AND(AA1297&gt;=0,AA1297&lt;=15),"low purchase",AND(AA1297&gt;=16,AA1297&lt;=30),"mid purchase",AA1297&gt;=31,"high purchase")</f>
        <v>low purchase</v>
      </c>
      <c r="AC1297">
        <v>2</v>
      </c>
      <c r="AD1297" t="str">
        <f>IF(marketing_campaign[[#This Row],[NumWebVisitsMonth]]&gt;=5.3,"higher_webvists","lower_webvisits")</f>
        <v>lower_webvisits</v>
      </c>
      <c r="AE1297">
        <v>0</v>
      </c>
      <c r="AF1297">
        <v>0</v>
      </c>
      <c r="AG1297">
        <v>0</v>
      </c>
      <c r="AH1297">
        <v>0</v>
      </c>
      <c r="AI1297">
        <v>0</v>
      </c>
      <c r="AJ1297">
        <v>0</v>
      </c>
      <c r="AK1297">
        <v>3</v>
      </c>
      <c r="AL1297">
        <v>11</v>
      </c>
      <c r="AM1297">
        <v>0</v>
      </c>
      <c r="AN1297">
        <f>marketing_campaign[[#This Row],[AcceptedCmp2]]+marketing_campaign[[#This Row],[AcceptedCmp1]]+marketing_campaign[[#This Row],[AcceptedCmp5]]+marketing_campaign[[#This Row],[AcceptedCmp4]]+marketing_campaign[[#This Row],[AcceptedCmp3]]+marketing_campaign[[#This Row],[Response]]</f>
        <v>0</v>
      </c>
      <c r="AO1297" t="str" cm="1">
        <f t="array" ref="AO129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98" spans="1:41" x14ac:dyDescent="0.35">
      <c r="A1298">
        <v>1663</v>
      </c>
      <c r="B1298">
        <v>1978</v>
      </c>
      <c r="C1298">
        <f t="shared" ca="1" si="40"/>
        <v>48</v>
      </c>
      <c r="D1298" t="str" cm="1">
        <f t="array" aca="1" ref="D129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98" t="s">
        <v>32</v>
      </c>
      <c r="F1298" t="s">
        <v>31</v>
      </c>
      <c r="G1298" cm="1">
        <f t="array" ref="G1298">_xlfn.IFS(marketing_campaign[[#This Row],[Marital_Status]]="Single",K1298+L1298+1,marketing_campaign[[#This Row],[Marital_Status]]="Together",K1298+L1298+2,marketing_campaign[[#This Row],[Marital_Status]]="Alone",K1298+L1298+1,marketing_campaign[[#This Row],[Marital_Status]]="Married",K1298+L1298+2,marketing_campaign[[#This Row],[Marital_Status]]="Divorced",K1298+L1298+1,marketing_campaign[[#This Row],[Marital_Status]]="YOLO",K1298+L1298+1,marketing_campaign[[#This Row],[Marital_Status]]="Absurd",K1298+L1298+1,marketing_campaign[[#This Row],[Marital_Status]]="Widow",K1298+L1298+1)</f>
        <v>3</v>
      </c>
      <c r="H1298" t="str" cm="1">
        <f t="array" ref="H1298">_xlfn.IFS(marketing_campaign[[#This Row],[Family_size]]=1,"Family_with_one_child",marketing_campaign[[#This Row],[Family_size]]&gt;1,"Family_with_more_children")</f>
        <v>Family_with_more_children</v>
      </c>
      <c r="I1298">
        <v>34043</v>
      </c>
      <c r="J1298" t="str">
        <f>IF(marketing_campaign[[#This Row],[Income]]&gt;=Sheet21!B1348,"high_income","low_income")</f>
        <v>high_income</v>
      </c>
      <c r="K1298">
        <v>1</v>
      </c>
      <c r="L1298">
        <v>0</v>
      </c>
      <c r="M1298" s="1">
        <v>41572</v>
      </c>
      <c r="N1298">
        <v>97</v>
      </c>
      <c r="O1298" t="str" cm="1">
        <f t="array" ref="O1298">_xlfn.IFS(AND(marketing_campaign[[#This Row],[Recency]]&gt;=0,marketing_campaign[[#This Row],[Recency]]&lt;=14),"Early Recency",AND(marketing_campaign[[#This Row],[Recency]]&gt;=15,marketing_campaign[[#This Row],[Recency]]&lt;=31),"Mid-Recency",marketing_campaign[[#This Row],[Recency]]&gt;=32,"high Recency")</f>
        <v>high Recency</v>
      </c>
      <c r="P1298">
        <v>20</v>
      </c>
      <c r="Q1298">
        <v>2</v>
      </c>
      <c r="R1298">
        <v>14</v>
      </c>
      <c r="S1298">
        <v>3</v>
      </c>
      <c r="T1298">
        <v>0</v>
      </c>
      <c r="U1298">
        <v>10</v>
      </c>
      <c r="V1298">
        <f>marketing_campaign[[#This Row],[MntGoldProds]]+marketing_campaign[[#This Row],[MntSweetProducts]]+marketing_campaign[[#This Row],[MntFishProducts]]+marketing_campaign[[#This Row],[MntMeatProducts]]+marketing_campaign[[#This Row],[MntFruits]]+marketing_campaign[[#This Row],[MntWines]]</f>
        <v>49</v>
      </c>
      <c r="W1298">
        <v>1</v>
      </c>
      <c r="X1298">
        <v>2</v>
      </c>
      <c r="Y1298">
        <v>0</v>
      </c>
      <c r="Z1298">
        <v>2</v>
      </c>
      <c r="AA1298">
        <f t="shared" si="41"/>
        <v>5</v>
      </c>
      <c r="AB1298" t="str" cm="1">
        <f t="array" ref="AB1298">_xlfn.IFS(AND(AA1298&gt;=0,AA1298&lt;=15),"low purchase",AND(AA1298&gt;=16,AA1298&lt;=30),"mid purchase",AA1298&gt;=31,"high purchase")</f>
        <v>low purchase</v>
      </c>
      <c r="AC1298">
        <v>9</v>
      </c>
      <c r="AD1298" t="str">
        <f>IF(marketing_campaign[[#This Row],[NumWebVisitsMonth]]&gt;=5.3,"higher_webvists","lower_webvisits")</f>
        <v>higher_webvists</v>
      </c>
      <c r="AE1298">
        <v>0</v>
      </c>
      <c r="AF1298">
        <v>0</v>
      </c>
      <c r="AG1298">
        <v>0</v>
      </c>
      <c r="AH1298">
        <v>0</v>
      </c>
      <c r="AI1298">
        <v>0</v>
      </c>
      <c r="AJ1298">
        <v>0</v>
      </c>
      <c r="AK1298">
        <v>3</v>
      </c>
      <c r="AL1298">
        <v>11</v>
      </c>
      <c r="AM1298">
        <v>0</v>
      </c>
      <c r="AN1298">
        <f>marketing_campaign[[#This Row],[AcceptedCmp2]]+marketing_campaign[[#This Row],[AcceptedCmp1]]+marketing_campaign[[#This Row],[AcceptedCmp5]]+marketing_campaign[[#This Row],[AcceptedCmp4]]+marketing_campaign[[#This Row],[AcceptedCmp3]]+marketing_campaign[[#This Row],[Response]]</f>
        <v>0</v>
      </c>
      <c r="AO1298" t="str" cm="1">
        <f t="array" ref="AO129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299" spans="1:41" x14ac:dyDescent="0.35">
      <c r="A1299">
        <v>5543</v>
      </c>
      <c r="B1299">
        <v>1966</v>
      </c>
      <c r="C1299">
        <f t="shared" ca="1" si="40"/>
        <v>60</v>
      </c>
      <c r="D1299" t="str" cm="1">
        <f t="array" aca="1" ref="D129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99" t="s">
        <v>29</v>
      </c>
      <c r="F1299" t="s">
        <v>31</v>
      </c>
      <c r="G1299" cm="1">
        <f t="array" ref="G1299">_xlfn.IFS(marketing_campaign[[#This Row],[Marital_Status]]="Single",K1299+L1299+1,marketing_campaign[[#This Row],[Marital_Status]]="Together",K1299+L1299+2,marketing_campaign[[#This Row],[Marital_Status]]="Alone",K1299+L1299+1,marketing_campaign[[#This Row],[Marital_Status]]="Married",K1299+L1299+2,marketing_campaign[[#This Row],[Marital_Status]]="Divorced",K1299+L1299+1,marketing_campaign[[#This Row],[Marital_Status]]="YOLO",K1299+L1299+1,marketing_campaign[[#This Row],[Marital_Status]]="Absurd",K1299+L1299+1,marketing_campaign[[#This Row],[Marital_Status]]="Widow",K1299+L1299+1)</f>
        <v>3</v>
      </c>
      <c r="H1299" t="str" cm="1">
        <f t="array" ref="H1299">_xlfn.IFS(marketing_campaign[[#This Row],[Family_size]]=1,"Family_with_one_child",marketing_campaign[[#This Row],[Family_size]]&gt;1,"Family_with_more_children")</f>
        <v>Family_with_more_children</v>
      </c>
      <c r="I1299">
        <v>57811</v>
      </c>
      <c r="J1299" t="str">
        <f>IF(marketing_campaign[[#This Row],[Income]]&gt;=Sheet21!B1349,"high_income","low_income")</f>
        <v>high_income</v>
      </c>
      <c r="K1299">
        <v>0</v>
      </c>
      <c r="L1299">
        <v>1</v>
      </c>
      <c r="M1299" s="1">
        <v>41449</v>
      </c>
      <c r="N1299">
        <v>49</v>
      </c>
      <c r="O1299" t="str" cm="1">
        <f t="array" ref="O1299">_xlfn.IFS(AND(marketing_campaign[[#This Row],[Recency]]&gt;=0,marketing_campaign[[#This Row],[Recency]]&lt;=14),"Early Recency",AND(marketing_campaign[[#This Row],[Recency]]&gt;=15,marketing_campaign[[#This Row],[Recency]]&lt;=31),"Mid-Recency",marketing_campaign[[#This Row],[Recency]]&gt;=32,"high Recency")</f>
        <v>high Recency</v>
      </c>
      <c r="P1299">
        <v>545</v>
      </c>
      <c r="Q1299">
        <v>7</v>
      </c>
      <c r="R1299">
        <v>114</v>
      </c>
      <c r="S1299">
        <v>37</v>
      </c>
      <c r="T1299">
        <v>21</v>
      </c>
      <c r="U1299">
        <v>78</v>
      </c>
      <c r="V1299">
        <f>marketing_campaign[[#This Row],[MntGoldProds]]+marketing_campaign[[#This Row],[MntSweetProducts]]+marketing_campaign[[#This Row],[MntFishProducts]]+marketing_campaign[[#This Row],[MntMeatProducts]]+marketing_campaign[[#This Row],[MntFruits]]+marketing_campaign[[#This Row],[MntWines]]</f>
        <v>802</v>
      </c>
      <c r="W1299">
        <v>5</v>
      </c>
      <c r="X1299">
        <v>7</v>
      </c>
      <c r="Y1299">
        <v>2</v>
      </c>
      <c r="Z1299">
        <v>11</v>
      </c>
      <c r="AA1299">
        <f t="shared" si="41"/>
        <v>25</v>
      </c>
      <c r="AB1299" t="str" cm="1">
        <f t="array" ref="AB1299">_xlfn.IFS(AND(AA1299&gt;=0,AA1299&lt;=15),"low purchase",AND(AA1299&gt;=16,AA1299&lt;=30),"mid purchase",AA1299&gt;=31,"high purchase")</f>
        <v>mid purchase</v>
      </c>
      <c r="AC1299">
        <v>5</v>
      </c>
      <c r="AD1299" t="str">
        <f>IF(marketing_campaign[[#This Row],[NumWebVisitsMonth]]&gt;=5.3,"higher_webvists","lower_webvisits")</f>
        <v>lower_webvisits</v>
      </c>
      <c r="AE1299">
        <v>0</v>
      </c>
      <c r="AF1299">
        <v>1</v>
      </c>
      <c r="AG1299">
        <v>0</v>
      </c>
      <c r="AH1299">
        <v>0</v>
      </c>
      <c r="AI1299">
        <v>0</v>
      </c>
      <c r="AJ1299">
        <v>0</v>
      </c>
      <c r="AK1299">
        <v>3</v>
      </c>
      <c r="AL1299">
        <v>11</v>
      </c>
      <c r="AM1299">
        <v>0</v>
      </c>
      <c r="AN1299">
        <f>marketing_campaign[[#This Row],[AcceptedCmp2]]+marketing_campaign[[#This Row],[AcceptedCmp1]]+marketing_campaign[[#This Row],[AcceptedCmp5]]+marketing_campaign[[#This Row],[AcceptedCmp4]]+marketing_campaign[[#This Row],[AcceptedCmp3]]+marketing_campaign[[#This Row],[Response]]</f>
        <v>1</v>
      </c>
      <c r="AO1299" t="str" cm="1">
        <f t="array" ref="AO129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300" spans="1:41" x14ac:dyDescent="0.35">
      <c r="A1300">
        <v>1577</v>
      </c>
      <c r="B1300">
        <v>1946</v>
      </c>
      <c r="C1300">
        <f t="shared" ca="1" si="40"/>
        <v>80</v>
      </c>
      <c r="D1300" t="str" cm="1">
        <f t="array" aca="1" ref="D130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300" t="s">
        <v>29</v>
      </c>
      <c r="F1300" t="s">
        <v>33</v>
      </c>
      <c r="G1300" cm="1">
        <f t="array" ref="G1300">_xlfn.IFS(marketing_campaign[[#This Row],[Marital_Status]]="Single",K1300+L1300+1,marketing_campaign[[#This Row],[Marital_Status]]="Together",K1300+L1300+2,marketing_campaign[[#This Row],[Marital_Status]]="Alone",K1300+L1300+1,marketing_campaign[[#This Row],[Marital_Status]]="Married",K1300+L1300+2,marketing_campaign[[#This Row],[Marital_Status]]="Divorced",K1300+L1300+1,marketing_campaign[[#This Row],[Marital_Status]]="YOLO",K1300+L1300+1,marketing_campaign[[#This Row],[Marital_Status]]="Absurd",K1300+L1300+1,marketing_campaign[[#This Row],[Marital_Status]]="Widow",K1300+L1300+1)</f>
        <v>2</v>
      </c>
      <c r="H1300" t="str" cm="1">
        <f t="array" ref="H1300">_xlfn.IFS(marketing_campaign[[#This Row],[Family_size]]=1,"Family_with_one_child",marketing_campaign[[#This Row],[Family_size]]&gt;1,"Family_with_more_children")</f>
        <v>Family_with_more_children</v>
      </c>
      <c r="I1300">
        <v>78569</v>
      </c>
      <c r="J1300" t="str">
        <f>IF(marketing_campaign[[#This Row],[Income]]&gt;=Sheet21!B1350,"high_income","low_income")</f>
        <v>high_income</v>
      </c>
      <c r="K1300">
        <v>0</v>
      </c>
      <c r="L1300">
        <v>0</v>
      </c>
      <c r="M1300" s="1">
        <v>41689</v>
      </c>
      <c r="N1300">
        <v>14</v>
      </c>
      <c r="O1300" t="str" cm="1">
        <f t="array" ref="O1300">_xlfn.IFS(AND(marketing_campaign[[#This Row],[Recency]]&gt;=0,marketing_campaign[[#This Row],[Recency]]&lt;=14),"Early Recency",AND(marketing_campaign[[#This Row],[Recency]]&gt;=15,marketing_campaign[[#This Row],[Recency]]&lt;=31),"Mid-Recency",marketing_campaign[[#This Row],[Recency]]&gt;=32,"high Recency")</f>
        <v>Early Recency</v>
      </c>
      <c r="P1300">
        <v>558</v>
      </c>
      <c r="Q1300">
        <v>79</v>
      </c>
      <c r="R1300">
        <v>622</v>
      </c>
      <c r="S1300">
        <v>207</v>
      </c>
      <c r="T1300">
        <v>175</v>
      </c>
      <c r="U1300">
        <v>95</v>
      </c>
      <c r="V1300">
        <f>marketing_campaign[[#This Row],[MntGoldProds]]+marketing_campaign[[#This Row],[MntSweetProducts]]+marketing_campaign[[#This Row],[MntFishProducts]]+marketing_campaign[[#This Row],[MntMeatProducts]]+marketing_campaign[[#This Row],[MntFruits]]+marketing_campaign[[#This Row],[MntWines]]</f>
        <v>1736</v>
      </c>
      <c r="W1300">
        <v>1</v>
      </c>
      <c r="X1300">
        <v>4</v>
      </c>
      <c r="Y1300">
        <v>6</v>
      </c>
      <c r="Z1300">
        <v>4</v>
      </c>
      <c r="AA1300">
        <f t="shared" si="41"/>
        <v>15</v>
      </c>
      <c r="AB1300" t="str" cm="1">
        <f t="array" ref="AB1300">_xlfn.IFS(AND(AA1300&gt;=0,AA1300&lt;=15),"low purchase",AND(AA1300&gt;=16,AA1300&lt;=30),"mid purchase",AA1300&gt;=31,"high purchase")</f>
        <v>low purchase</v>
      </c>
      <c r="AC1300">
        <v>1</v>
      </c>
      <c r="AD1300" t="str">
        <f>IF(marketing_campaign[[#This Row],[NumWebVisitsMonth]]&gt;=5.3,"higher_webvists","lower_webvisits")</f>
        <v>lower_webvisits</v>
      </c>
      <c r="AE1300">
        <v>0</v>
      </c>
      <c r="AF1300">
        <v>0</v>
      </c>
      <c r="AG1300">
        <v>1</v>
      </c>
      <c r="AH1300">
        <v>0</v>
      </c>
      <c r="AI1300">
        <v>0</v>
      </c>
      <c r="AJ1300">
        <v>0</v>
      </c>
      <c r="AK1300">
        <v>3</v>
      </c>
      <c r="AL1300">
        <v>11</v>
      </c>
      <c r="AM1300">
        <v>1</v>
      </c>
      <c r="AN1300">
        <f>marketing_campaign[[#This Row],[AcceptedCmp2]]+marketing_campaign[[#This Row],[AcceptedCmp1]]+marketing_campaign[[#This Row],[AcceptedCmp5]]+marketing_campaign[[#This Row],[AcceptedCmp4]]+marketing_campaign[[#This Row],[AcceptedCmp3]]+marketing_campaign[[#This Row],[Response]]</f>
        <v>2</v>
      </c>
      <c r="AO1300" t="str" cm="1">
        <f t="array" ref="AO130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301" spans="1:41" x14ac:dyDescent="0.35">
      <c r="A1301">
        <v>10641</v>
      </c>
      <c r="B1301">
        <v>1978</v>
      </c>
      <c r="C1301">
        <f t="shared" ca="1" si="40"/>
        <v>48</v>
      </c>
      <c r="D1301" t="str" cm="1">
        <f t="array" aca="1" ref="D130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01" t="s">
        <v>29</v>
      </c>
      <c r="F1301" t="s">
        <v>30</v>
      </c>
      <c r="G1301" cm="1">
        <f t="array" ref="G1301">_xlfn.IFS(marketing_campaign[[#This Row],[Marital_Status]]="Single",K1301+L1301+1,marketing_campaign[[#This Row],[Marital_Status]]="Together",K1301+L1301+2,marketing_campaign[[#This Row],[Marital_Status]]="Alone",K1301+L1301+1,marketing_campaign[[#This Row],[Marital_Status]]="Married",K1301+L1301+2,marketing_campaign[[#This Row],[Marital_Status]]="Divorced",K1301+L1301+1,marketing_campaign[[#This Row],[Marital_Status]]="YOLO",K1301+L1301+1,marketing_campaign[[#This Row],[Marital_Status]]="Absurd",K1301+L1301+1,marketing_campaign[[#This Row],[Marital_Status]]="Widow",K1301+L1301+1)</f>
        <v>3</v>
      </c>
      <c r="H1301" t="str" cm="1">
        <f t="array" ref="H1301">_xlfn.IFS(marketing_campaign[[#This Row],[Family_size]]=1,"Family_with_one_child",marketing_campaign[[#This Row],[Family_size]]&gt;1,"Family_with_more_children")</f>
        <v>Family_with_more_children</v>
      </c>
      <c r="I1301">
        <v>7500</v>
      </c>
      <c r="J1301" t="str">
        <f>IF(marketing_campaign[[#This Row],[Income]]&gt;=Sheet21!B1351,"high_income","low_income")</f>
        <v>high_income</v>
      </c>
      <c r="K1301">
        <v>1</v>
      </c>
      <c r="L1301">
        <v>1</v>
      </c>
      <c r="M1301" s="1">
        <v>41270</v>
      </c>
      <c r="N1301">
        <v>5</v>
      </c>
      <c r="O1301" t="str" cm="1">
        <f t="array" ref="O1301">_xlfn.IFS(AND(marketing_campaign[[#This Row],[Recency]]&gt;=0,marketing_campaign[[#This Row],[Recency]]&lt;=14),"Early Recency",AND(marketing_campaign[[#This Row],[Recency]]&gt;=15,marketing_campaign[[#This Row],[Recency]]&lt;=31),"Mid-Recency",marketing_campaign[[#This Row],[Recency]]&gt;=32,"high Recency")</f>
        <v>Early Recency</v>
      </c>
      <c r="P1301">
        <v>6</v>
      </c>
      <c r="Q1301">
        <v>5</v>
      </c>
      <c r="R1301">
        <v>4</v>
      </c>
      <c r="S1301">
        <v>13</v>
      </c>
      <c r="T1301">
        <v>4</v>
      </c>
      <c r="U1301">
        <v>25</v>
      </c>
      <c r="V1301">
        <f>marketing_campaign[[#This Row],[MntGoldProds]]+marketing_campaign[[#This Row],[MntSweetProducts]]+marketing_campaign[[#This Row],[MntFishProducts]]+marketing_campaign[[#This Row],[MntMeatProducts]]+marketing_campaign[[#This Row],[MntFruits]]+marketing_campaign[[#This Row],[MntWines]]</f>
        <v>57</v>
      </c>
      <c r="W1301">
        <v>4</v>
      </c>
      <c r="X1301">
        <v>2</v>
      </c>
      <c r="Y1301">
        <v>1</v>
      </c>
      <c r="Z1301">
        <v>3</v>
      </c>
      <c r="AA1301">
        <f t="shared" si="41"/>
        <v>10</v>
      </c>
      <c r="AB1301" t="str" cm="1">
        <f t="array" ref="AB1301">_xlfn.IFS(AND(AA1301&gt;=0,AA1301&lt;=15),"low purchase",AND(AA1301&gt;=16,AA1301&lt;=30),"mid purchase",AA1301&gt;=31,"high purchase")</f>
        <v>low purchase</v>
      </c>
      <c r="AC1301">
        <v>6</v>
      </c>
      <c r="AD1301" t="str">
        <f>IF(marketing_campaign[[#This Row],[NumWebVisitsMonth]]&gt;=5.3,"higher_webvists","lower_webvisits")</f>
        <v>higher_webvists</v>
      </c>
      <c r="AE1301">
        <v>0</v>
      </c>
      <c r="AF1301">
        <v>0</v>
      </c>
      <c r="AG1301">
        <v>0</v>
      </c>
      <c r="AH1301">
        <v>0</v>
      </c>
      <c r="AI1301">
        <v>0</v>
      </c>
      <c r="AJ1301">
        <v>0</v>
      </c>
      <c r="AK1301">
        <v>3</v>
      </c>
      <c r="AL1301">
        <v>11</v>
      </c>
      <c r="AM1301">
        <v>0</v>
      </c>
      <c r="AN1301">
        <f>marketing_campaign[[#This Row],[AcceptedCmp2]]+marketing_campaign[[#This Row],[AcceptedCmp1]]+marketing_campaign[[#This Row],[AcceptedCmp5]]+marketing_campaign[[#This Row],[AcceptedCmp4]]+marketing_campaign[[#This Row],[AcceptedCmp3]]+marketing_campaign[[#This Row],[Response]]</f>
        <v>0</v>
      </c>
      <c r="AO1301" t="str" cm="1">
        <f t="array" ref="AO130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02" spans="1:41" x14ac:dyDescent="0.35">
      <c r="A1302">
        <v>5336</v>
      </c>
      <c r="B1302">
        <v>1971</v>
      </c>
      <c r="C1302">
        <f t="shared" ca="1" si="40"/>
        <v>55</v>
      </c>
      <c r="D1302" t="str" cm="1">
        <f t="array" aca="1" ref="D130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02" t="s">
        <v>34</v>
      </c>
      <c r="F1302" t="s">
        <v>31</v>
      </c>
      <c r="G1302" cm="1">
        <f t="array" ref="G1302">_xlfn.IFS(marketing_campaign[[#This Row],[Marital_Status]]="Single",K1302+L1302+1,marketing_campaign[[#This Row],[Marital_Status]]="Together",K1302+L1302+2,marketing_campaign[[#This Row],[Marital_Status]]="Alone",K1302+L1302+1,marketing_campaign[[#This Row],[Marital_Status]]="Married",K1302+L1302+2,marketing_campaign[[#This Row],[Marital_Status]]="Divorced",K1302+L1302+1,marketing_campaign[[#This Row],[Marital_Status]]="YOLO",K1302+L1302+1,marketing_campaign[[#This Row],[Marital_Status]]="Absurd",K1302+L1302+1,marketing_campaign[[#This Row],[Marital_Status]]="Widow",K1302+L1302+1)</f>
        <v>3</v>
      </c>
      <c r="H1302" t="str" cm="1">
        <f t="array" ref="H1302">_xlfn.IFS(marketing_campaign[[#This Row],[Family_size]]=1,"Family_with_one_child",marketing_campaign[[#This Row],[Family_size]]&gt;1,"Family_with_more_children")</f>
        <v>Family_with_more_children</v>
      </c>
      <c r="I1302">
        <v>157733</v>
      </c>
      <c r="J1302" t="str">
        <f>IF(marketing_campaign[[#This Row],[Income]]&gt;=Sheet21!B1352,"high_income","low_income")</f>
        <v>high_income</v>
      </c>
      <c r="K1302">
        <v>1</v>
      </c>
      <c r="L1302">
        <v>0</v>
      </c>
      <c r="M1302" s="1">
        <v>41429</v>
      </c>
      <c r="N1302">
        <v>37</v>
      </c>
      <c r="O1302" t="str" cm="1">
        <f t="array" ref="O1302">_xlfn.IFS(AND(marketing_campaign[[#This Row],[Recency]]&gt;=0,marketing_campaign[[#This Row],[Recency]]&lt;=14),"Early Recency",AND(marketing_campaign[[#This Row],[Recency]]&gt;=15,marketing_campaign[[#This Row],[Recency]]&lt;=31),"Mid-Recency",marketing_campaign[[#This Row],[Recency]]&gt;=32,"high Recency")</f>
        <v>high Recency</v>
      </c>
      <c r="P1302">
        <v>39</v>
      </c>
      <c r="Q1302">
        <v>1</v>
      </c>
      <c r="R1302">
        <v>9</v>
      </c>
      <c r="S1302">
        <v>2</v>
      </c>
      <c r="T1302">
        <v>0</v>
      </c>
      <c r="U1302">
        <v>8</v>
      </c>
      <c r="V1302">
        <f>marketing_campaign[[#This Row],[MntGoldProds]]+marketing_campaign[[#This Row],[MntSweetProducts]]+marketing_campaign[[#This Row],[MntFishProducts]]+marketing_campaign[[#This Row],[MntMeatProducts]]+marketing_campaign[[#This Row],[MntFruits]]+marketing_campaign[[#This Row],[MntWines]]</f>
        <v>59</v>
      </c>
      <c r="W1302">
        <v>0</v>
      </c>
      <c r="X1302">
        <v>1</v>
      </c>
      <c r="Y1302">
        <v>0</v>
      </c>
      <c r="Z1302">
        <v>1</v>
      </c>
      <c r="AA1302">
        <f t="shared" si="41"/>
        <v>2</v>
      </c>
      <c r="AB1302" t="str" cm="1">
        <f t="array" ref="AB1302">_xlfn.IFS(AND(AA1302&gt;=0,AA1302&lt;=15),"low purchase",AND(AA1302&gt;=16,AA1302&lt;=30),"mid purchase",AA1302&gt;=31,"high purchase")</f>
        <v>low purchase</v>
      </c>
      <c r="AC1302">
        <v>1</v>
      </c>
      <c r="AD1302" t="str">
        <f>IF(marketing_campaign[[#This Row],[NumWebVisitsMonth]]&gt;=5.3,"higher_webvists","lower_webvisits")</f>
        <v>lower_webvisits</v>
      </c>
      <c r="AE1302">
        <v>0</v>
      </c>
      <c r="AF1302">
        <v>0</v>
      </c>
      <c r="AG1302">
        <v>0</v>
      </c>
      <c r="AH1302">
        <v>0</v>
      </c>
      <c r="AI1302">
        <v>0</v>
      </c>
      <c r="AJ1302">
        <v>0</v>
      </c>
      <c r="AK1302">
        <v>3</v>
      </c>
      <c r="AL1302">
        <v>11</v>
      </c>
      <c r="AM1302">
        <v>0</v>
      </c>
      <c r="AN1302">
        <f>marketing_campaign[[#This Row],[AcceptedCmp2]]+marketing_campaign[[#This Row],[AcceptedCmp1]]+marketing_campaign[[#This Row],[AcceptedCmp5]]+marketing_campaign[[#This Row],[AcceptedCmp4]]+marketing_campaign[[#This Row],[AcceptedCmp3]]+marketing_campaign[[#This Row],[Response]]</f>
        <v>0</v>
      </c>
      <c r="AO1302" t="str" cm="1">
        <f t="array" ref="AO130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03" spans="1:41" x14ac:dyDescent="0.35">
      <c r="A1303">
        <v>6024</v>
      </c>
      <c r="B1303">
        <v>1953</v>
      </c>
      <c r="C1303">
        <f t="shared" ca="1" si="40"/>
        <v>73</v>
      </c>
      <c r="D1303" t="str" cm="1">
        <f t="array" aca="1" ref="D130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03" t="s">
        <v>29</v>
      </c>
      <c r="F1303" t="s">
        <v>31</v>
      </c>
      <c r="G1303" cm="1">
        <f t="array" ref="G1303">_xlfn.IFS(marketing_campaign[[#This Row],[Marital_Status]]="Single",K1303+L1303+1,marketing_campaign[[#This Row],[Marital_Status]]="Together",K1303+L1303+2,marketing_campaign[[#This Row],[Marital_Status]]="Alone",K1303+L1303+1,marketing_campaign[[#This Row],[Marital_Status]]="Married",K1303+L1303+2,marketing_campaign[[#This Row],[Marital_Status]]="Divorced",K1303+L1303+1,marketing_campaign[[#This Row],[Marital_Status]]="YOLO",K1303+L1303+1,marketing_campaign[[#This Row],[Marital_Status]]="Absurd",K1303+L1303+1,marketing_campaign[[#This Row],[Marital_Status]]="Widow",K1303+L1303+1)</f>
        <v>2</v>
      </c>
      <c r="H1303" t="str" cm="1">
        <f t="array" ref="H1303">_xlfn.IFS(marketing_campaign[[#This Row],[Family_size]]=1,"Family_with_one_child",marketing_campaign[[#This Row],[Family_size]]&gt;1,"Family_with_more_children")</f>
        <v>Family_with_more_children</v>
      </c>
      <c r="I1303">
        <v>94384</v>
      </c>
      <c r="J1303" t="str">
        <f>IF(marketing_campaign[[#This Row],[Income]]&gt;=Sheet21!B1353,"high_income","low_income")</f>
        <v>high_income</v>
      </c>
      <c r="K1303">
        <v>0</v>
      </c>
      <c r="L1303">
        <v>0</v>
      </c>
      <c r="M1303" s="1">
        <v>41337</v>
      </c>
      <c r="N1303">
        <v>62</v>
      </c>
      <c r="O1303" t="str" cm="1">
        <f t="array" ref="O1303">_xlfn.IFS(AND(marketing_campaign[[#This Row],[Recency]]&gt;=0,marketing_campaign[[#This Row],[Recency]]&lt;=14),"Early Recency",AND(marketing_campaign[[#This Row],[Recency]]&gt;=15,marketing_campaign[[#This Row],[Recency]]&lt;=31),"Mid-Recency",marketing_campaign[[#This Row],[Recency]]&gt;=32,"high Recency")</f>
        <v>high Recency</v>
      </c>
      <c r="P1303">
        <v>1111</v>
      </c>
      <c r="Q1303">
        <v>24</v>
      </c>
      <c r="R1303">
        <v>790</v>
      </c>
      <c r="S1303">
        <v>160</v>
      </c>
      <c r="T1303">
        <v>45</v>
      </c>
      <c r="U1303">
        <v>172</v>
      </c>
      <c r="V1303">
        <f>marketing_campaign[[#This Row],[MntGoldProds]]+marketing_campaign[[#This Row],[MntSweetProducts]]+marketing_campaign[[#This Row],[MntFishProducts]]+marketing_campaign[[#This Row],[MntMeatProducts]]+marketing_campaign[[#This Row],[MntFruits]]+marketing_campaign[[#This Row],[MntWines]]</f>
        <v>2302</v>
      </c>
      <c r="W1303">
        <v>0</v>
      </c>
      <c r="X1303">
        <v>5</v>
      </c>
      <c r="Y1303">
        <v>8</v>
      </c>
      <c r="Z1303">
        <v>5</v>
      </c>
      <c r="AA1303">
        <f t="shared" si="41"/>
        <v>18</v>
      </c>
      <c r="AB1303" t="str" cm="1">
        <f t="array" ref="AB1303">_xlfn.IFS(AND(AA1303&gt;=0,AA1303&lt;=15),"low purchase",AND(AA1303&gt;=16,AA1303&lt;=30),"mid purchase",AA1303&gt;=31,"high purchase")</f>
        <v>mid purchase</v>
      </c>
      <c r="AC1303">
        <v>2</v>
      </c>
      <c r="AD1303" t="str">
        <f>IF(marketing_campaign[[#This Row],[NumWebVisitsMonth]]&gt;=5.3,"higher_webvists","lower_webvisits")</f>
        <v>lower_webvisits</v>
      </c>
      <c r="AE1303">
        <v>0</v>
      </c>
      <c r="AF1303">
        <v>1</v>
      </c>
      <c r="AG1303">
        <v>1</v>
      </c>
      <c r="AH1303">
        <v>1</v>
      </c>
      <c r="AI1303">
        <v>0</v>
      </c>
      <c r="AJ1303">
        <v>0</v>
      </c>
      <c r="AK1303">
        <v>3</v>
      </c>
      <c r="AL1303">
        <v>11</v>
      </c>
      <c r="AM1303">
        <v>1</v>
      </c>
      <c r="AN1303">
        <f>marketing_campaign[[#This Row],[AcceptedCmp2]]+marketing_campaign[[#This Row],[AcceptedCmp1]]+marketing_campaign[[#This Row],[AcceptedCmp5]]+marketing_campaign[[#This Row],[AcceptedCmp4]]+marketing_campaign[[#This Row],[AcceptedCmp3]]+marketing_campaign[[#This Row],[Response]]</f>
        <v>4</v>
      </c>
      <c r="AO1303" t="str" cm="1">
        <f t="array" ref="AO130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4/5 campaign accepted</v>
      </c>
    </row>
    <row r="1304" spans="1:41" x14ac:dyDescent="0.35">
      <c r="A1304">
        <v>1878</v>
      </c>
      <c r="B1304">
        <v>1985</v>
      </c>
      <c r="C1304">
        <f t="shared" ca="1" si="40"/>
        <v>41</v>
      </c>
      <c r="D1304" t="str" cm="1">
        <f t="array" aca="1" ref="D130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304" t="s">
        <v>37</v>
      </c>
      <c r="F1304" t="s">
        <v>33</v>
      </c>
      <c r="G1304" cm="1">
        <f t="array" ref="G1304">_xlfn.IFS(marketing_campaign[[#This Row],[Marital_Status]]="Single",K1304+L1304+1,marketing_campaign[[#This Row],[Marital_Status]]="Together",K1304+L1304+2,marketing_campaign[[#This Row],[Marital_Status]]="Alone",K1304+L1304+1,marketing_campaign[[#This Row],[Marital_Status]]="Married",K1304+L1304+2,marketing_campaign[[#This Row],[Marital_Status]]="Divorced",K1304+L1304+1,marketing_campaign[[#This Row],[Marital_Status]]="YOLO",K1304+L1304+1,marketing_campaign[[#This Row],[Marital_Status]]="Absurd",K1304+L1304+1,marketing_campaign[[#This Row],[Marital_Status]]="Widow",K1304+L1304+1)</f>
        <v>2</v>
      </c>
      <c r="H1304" t="str" cm="1">
        <f t="array" ref="H1304">_xlfn.IFS(marketing_campaign[[#This Row],[Family_size]]=1,"Family_with_one_child",marketing_campaign[[#This Row],[Family_size]]&gt;1,"Family_with_more_children")</f>
        <v>Family_with_more_children</v>
      </c>
      <c r="I1304">
        <v>23148</v>
      </c>
      <c r="J1304" t="str">
        <f>IF(marketing_campaign[[#This Row],[Income]]&gt;=Sheet21!B1354,"high_income","low_income")</f>
        <v>high_income</v>
      </c>
      <c r="K1304">
        <v>0</v>
      </c>
      <c r="L1304">
        <v>0</v>
      </c>
      <c r="M1304" s="1">
        <v>41688</v>
      </c>
      <c r="N1304">
        <v>83</v>
      </c>
      <c r="O1304" t="str" cm="1">
        <f t="array" ref="O1304">_xlfn.IFS(AND(marketing_campaign[[#This Row],[Recency]]&gt;=0,marketing_campaign[[#This Row],[Recency]]&lt;=14),"Early Recency",AND(marketing_campaign[[#This Row],[Recency]]&gt;=15,marketing_campaign[[#This Row],[Recency]]&lt;=31),"Mid-Recency",marketing_campaign[[#This Row],[Recency]]&gt;=32,"high Recency")</f>
        <v>high Recency</v>
      </c>
      <c r="P1304">
        <v>4</v>
      </c>
      <c r="Q1304">
        <v>6</v>
      </c>
      <c r="R1304">
        <v>8</v>
      </c>
      <c r="S1304">
        <v>6</v>
      </c>
      <c r="T1304">
        <v>3</v>
      </c>
      <c r="U1304">
        <v>10</v>
      </c>
      <c r="V1304">
        <f>marketing_campaign[[#This Row],[MntGoldProds]]+marketing_campaign[[#This Row],[MntSweetProducts]]+marketing_campaign[[#This Row],[MntFishProducts]]+marketing_campaign[[#This Row],[MntMeatProducts]]+marketing_campaign[[#This Row],[MntFruits]]+marketing_campaign[[#This Row],[MntWines]]</f>
        <v>37</v>
      </c>
      <c r="W1304">
        <v>1</v>
      </c>
      <c r="X1304">
        <v>2</v>
      </c>
      <c r="Y1304">
        <v>0</v>
      </c>
      <c r="Z1304">
        <v>3</v>
      </c>
      <c r="AA1304">
        <f t="shared" si="41"/>
        <v>6</v>
      </c>
      <c r="AB1304" t="str" cm="1">
        <f t="array" ref="AB1304">_xlfn.IFS(AND(AA1304&gt;=0,AA1304&lt;=15),"low purchase",AND(AA1304&gt;=16,AA1304&lt;=30),"mid purchase",AA1304&gt;=31,"high purchase")</f>
        <v>low purchase</v>
      </c>
      <c r="AC1304">
        <v>7</v>
      </c>
      <c r="AD1304" t="str">
        <f>IF(marketing_campaign[[#This Row],[NumWebVisitsMonth]]&gt;=5.3,"higher_webvists","lower_webvisits")</f>
        <v>higher_webvists</v>
      </c>
      <c r="AE1304">
        <v>0</v>
      </c>
      <c r="AF1304">
        <v>0</v>
      </c>
      <c r="AG1304">
        <v>0</v>
      </c>
      <c r="AH1304">
        <v>0</v>
      </c>
      <c r="AI1304">
        <v>0</v>
      </c>
      <c r="AJ1304">
        <v>0</v>
      </c>
      <c r="AK1304">
        <v>3</v>
      </c>
      <c r="AL1304">
        <v>11</v>
      </c>
      <c r="AM1304">
        <v>0</v>
      </c>
      <c r="AN1304">
        <f>marketing_campaign[[#This Row],[AcceptedCmp2]]+marketing_campaign[[#This Row],[AcceptedCmp1]]+marketing_campaign[[#This Row],[AcceptedCmp5]]+marketing_campaign[[#This Row],[AcceptedCmp4]]+marketing_campaign[[#This Row],[AcceptedCmp3]]+marketing_campaign[[#This Row],[Response]]</f>
        <v>0</v>
      </c>
      <c r="AO1304" t="str" cm="1">
        <f t="array" ref="AO130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05" spans="1:41" x14ac:dyDescent="0.35">
      <c r="A1305">
        <v>3099</v>
      </c>
      <c r="B1305">
        <v>1970</v>
      </c>
      <c r="C1305">
        <f t="shared" ca="1" si="40"/>
        <v>56</v>
      </c>
      <c r="D1305" t="str" cm="1">
        <f t="array" aca="1" ref="D130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05" t="s">
        <v>29</v>
      </c>
      <c r="F1305" t="s">
        <v>35</v>
      </c>
      <c r="G1305" cm="1">
        <f t="array" ref="G1305">_xlfn.IFS(marketing_campaign[[#This Row],[Marital_Status]]="Single",K1305+L1305+1,marketing_campaign[[#This Row],[Marital_Status]]="Together",K1305+L1305+2,marketing_campaign[[#This Row],[Marital_Status]]="Alone",K1305+L1305+1,marketing_campaign[[#This Row],[Marital_Status]]="Married",K1305+L1305+2,marketing_campaign[[#This Row],[Marital_Status]]="Divorced",K1305+L1305+1,marketing_campaign[[#This Row],[Marital_Status]]="YOLO",K1305+L1305+1,marketing_campaign[[#This Row],[Marital_Status]]="Absurd",K1305+L1305+1,marketing_campaign[[#This Row],[Marital_Status]]="Widow",K1305+L1305+1)</f>
        <v>3</v>
      </c>
      <c r="H1305" t="str" cm="1">
        <f t="array" ref="H1305">_xlfn.IFS(marketing_campaign[[#This Row],[Family_size]]=1,"Family_with_one_child",marketing_campaign[[#This Row],[Family_size]]&gt;1,"Family_with_more_children")</f>
        <v>Family_with_more_children</v>
      </c>
      <c r="I1305">
        <v>44267</v>
      </c>
      <c r="J1305" t="str">
        <f>IF(marketing_campaign[[#This Row],[Income]]&gt;=Sheet21!B1355,"high_income","low_income")</f>
        <v>high_income</v>
      </c>
      <c r="K1305">
        <v>1</v>
      </c>
      <c r="L1305">
        <v>1</v>
      </c>
      <c r="M1305" s="1">
        <v>41330</v>
      </c>
      <c r="N1305">
        <v>48</v>
      </c>
      <c r="O1305" t="str" cm="1">
        <f t="array" ref="O1305">_xlfn.IFS(AND(marketing_campaign[[#This Row],[Recency]]&gt;=0,marketing_campaign[[#This Row],[Recency]]&lt;=14),"Early Recency",AND(marketing_campaign[[#This Row],[Recency]]&gt;=15,marketing_campaign[[#This Row],[Recency]]&lt;=31),"Mid-Recency",marketing_campaign[[#This Row],[Recency]]&gt;=32,"high Recency")</f>
        <v>high Recency</v>
      </c>
      <c r="P1305">
        <v>183</v>
      </c>
      <c r="Q1305">
        <v>5</v>
      </c>
      <c r="R1305">
        <v>65</v>
      </c>
      <c r="S1305">
        <v>3</v>
      </c>
      <c r="T1305">
        <v>5</v>
      </c>
      <c r="U1305">
        <v>49</v>
      </c>
      <c r="V1305">
        <f>marketing_campaign[[#This Row],[MntGoldProds]]+marketing_campaign[[#This Row],[MntSweetProducts]]+marketing_campaign[[#This Row],[MntFishProducts]]+marketing_campaign[[#This Row],[MntMeatProducts]]+marketing_campaign[[#This Row],[MntFruits]]+marketing_campaign[[#This Row],[MntWines]]</f>
        <v>310</v>
      </c>
      <c r="W1305">
        <v>5</v>
      </c>
      <c r="X1305">
        <v>5</v>
      </c>
      <c r="Y1305">
        <v>2</v>
      </c>
      <c r="Z1305">
        <v>4</v>
      </c>
      <c r="AA1305">
        <f t="shared" si="41"/>
        <v>16</v>
      </c>
      <c r="AB1305" t="str" cm="1">
        <f t="array" ref="AB1305">_xlfn.IFS(AND(AA1305&gt;=0,AA1305&lt;=15),"low purchase",AND(AA1305&gt;=16,AA1305&lt;=30),"mid purchase",AA1305&gt;=31,"high purchase")</f>
        <v>mid purchase</v>
      </c>
      <c r="AC1305">
        <v>9</v>
      </c>
      <c r="AD1305" t="str">
        <f>IF(marketing_campaign[[#This Row],[NumWebVisitsMonth]]&gt;=5.3,"higher_webvists","lower_webvisits")</f>
        <v>higher_webvists</v>
      </c>
      <c r="AE1305">
        <v>0</v>
      </c>
      <c r="AF1305">
        <v>0</v>
      </c>
      <c r="AG1305">
        <v>0</v>
      </c>
      <c r="AH1305">
        <v>0</v>
      </c>
      <c r="AI1305">
        <v>0</v>
      </c>
      <c r="AJ1305">
        <v>0</v>
      </c>
      <c r="AK1305">
        <v>3</v>
      </c>
      <c r="AL1305">
        <v>11</v>
      </c>
      <c r="AM1305">
        <v>0</v>
      </c>
      <c r="AN1305">
        <f>marketing_campaign[[#This Row],[AcceptedCmp2]]+marketing_campaign[[#This Row],[AcceptedCmp1]]+marketing_campaign[[#This Row],[AcceptedCmp5]]+marketing_campaign[[#This Row],[AcceptedCmp4]]+marketing_campaign[[#This Row],[AcceptedCmp3]]+marketing_campaign[[#This Row],[Response]]</f>
        <v>0</v>
      </c>
      <c r="AO1305" t="str" cm="1">
        <f t="array" ref="AO130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06" spans="1:41" x14ac:dyDescent="0.35">
      <c r="A1306">
        <v>6055</v>
      </c>
      <c r="B1306">
        <v>1979</v>
      </c>
      <c r="C1306">
        <f t="shared" ca="1" si="40"/>
        <v>47</v>
      </c>
      <c r="D1306" t="str" cm="1">
        <f t="array" aca="1" ref="D130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06" t="s">
        <v>29</v>
      </c>
      <c r="F1306" t="s">
        <v>33</v>
      </c>
      <c r="G1306" cm="1">
        <f t="array" ref="G1306">_xlfn.IFS(marketing_campaign[[#This Row],[Marital_Status]]="Single",K1306+L1306+1,marketing_campaign[[#This Row],[Marital_Status]]="Together",K1306+L1306+2,marketing_campaign[[#This Row],[Marital_Status]]="Alone",K1306+L1306+1,marketing_campaign[[#This Row],[Marital_Status]]="Married",K1306+L1306+2,marketing_campaign[[#This Row],[Marital_Status]]="Divorced",K1306+L1306+1,marketing_campaign[[#This Row],[Marital_Status]]="YOLO",K1306+L1306+1,marketing_campaign[[#This Row],[Marital_Status]]="Absurd",K1306+L1306+1,marketing_campaign[[#This Row],[Marital_Status]]="Widow",K1306+L1306+1)</f>
        <v>2</v>
      </c>
      <c r="H1306" t="str" cm="1">
        <f t="array" ref="H1306">_xlfn.IFS(marketing_campaign[[#This Row],[Family_size]]=1,"Family_with_one_child",marketing_campaign[[#This Row],[Family_size]]&gt;1,"Family_with_more_children")</f>
        <v>Family_with_more_children</v>
      </c>
      <c r="I1306">
        <v>71626</v>
      </c>
      <c r="J1306" t="str">
        <f>IF(marketing_campaign[[#This Row],[Income]]&gt;=Sheet21!B1356,"high_income","low_income")</f>
        <v>high_income</v>
      </c>
      <c r="K1306">
        <v>0</v>
      </c>
      <c r="L1306">
        <v>0</v>
      </c>
      <c r="M1306" s="1">
        <v>41214</v>
      </c>
      <c r="N1306">
        <v>94</v>
      </c>
      <c r="O1306" t="str" cm="1">
        <f t="array" ref="O1306">_xlfn.IFS(AND(marketing_campaign[[#This Row],[Recency]]&gt;=0,marketing_campaign[[#This Row],[Recency]]&lt;=14),"Early Recency",AND(marketing_campaign[[#This Row],[Recency]]&gt;=15,marketing_campaign[[#This Row],[Recency]]&lt;=31),"Mid-Recency",marketing_campaign[[#This Row],[Recency]]&gt;=32,"high Recency")</f>
        <v>high Recency</v>
      </c>
      <c r="P1306">
        <v>546</v>
      </c>
      <c r="Q1306">
        <v>72</v>
      </c>
      <c r="R1306">
        <v>376</v>
      </c>
      <c r="S1306">
        <v>94</v>
      </c>
      <c r="T1306">
        <v>145</v>
      </c>
      <c r="U1306">
        <v>72</v>
      </c>
      <c r="V1306">
        <f>marketing_campaign[[#This Row],[MntGoldProds]]+marketing_campaign[[#This Row],[MntSweetProducts]]+marketing_campaign[[#This Row],[MntFishProducts]]+marketing_campaign[[#This Row],[MntMeatProducts]]+marketing_campaign[[#This Row],[MntFruits]]+marketing_campaign[[#This Row],[MntWines]]</f>
        <v>1305</v>
      </c>
      <c r="W1306">
        <v>1</v>
      </c>
      <c r="X1306">
        <v>5</v>
      </c>
      <c r="Y1306">
        <v>5</v>
      </c>
      <c r="Z1306">
        <v>8</v>
      </c>
      <c r="AA1306">
        <f t="shared" si="41"/>
        <v>19</v>
      </c>
      <c r="AB1306" t="str" cm="1">
        <f t="array" ref="AB1306">_xlfn.IFS(AND(AA1306&gt;=0,AA1306&lt;=15),"low purchase",AND(AA1306&gt;=16,AA1306&lt;=30),"mid purchase",AA1306&gt;=31,"high purchase")</f>
        <v>mid purchase</v>
      </c>
      <c r="AC1306">
        <v>3</v>
      </c>
      <c r="AD1306" t="str">
        <f>IF(marketing_campaign[[#This Row],[NumWebVisitsMonth]]&gt;=5.3,"higher_webvists","lower_webvisits")</f>
        <v>lower_webvisits</v>
      </c>
      <c r="AE1306">
        <v>0</v>
      </c>
      <c r="AF1306">
        <v>1</v>
      </c>
      <c r="AG1306">
        <v>0</v>
      </c>
      <c r="AH1306">
        <v>0</v>
      </c>
      <c r="AI1306">
        <v>0</v>
      </c>
      <c r="AJ1306">
        <v>0</v>
      </c>
      <c r="AK1306">
        <v>3</v>
      </c>
      <c r="AL1306">
        <v>11</v>
      </c>
      <c r="AM1306">
        <v>0</v>
      </c>
      <c r="AN1306">
        <f>marketing_campaign[[#This Row],[AcceptedCmp2]]+marketing_campaign[[#This Row],[AcceptedCmp1]]+marketing_campaign[[#This Row],[AcceptedCmp5]]+marketing_campaign[[#This Row],[AcceptedCmp4]]+marketing_campaign[[#This Row],[AcceptedCmp3]]+marketing_campaign[[#This Row],[Response]]</f>
        <v>1</v>
      </c>
      <c r="AO1306" t="str" cm="1">
        <f t="array" ref="AO130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307" spans="1:41" x14ac:dyDescent="0.35">
      <c r="A1307">
        <v>5841</v>
      </c>
      <c r="B1307">
        <v>1966</v>
      </c>
      <c r="C1307">
        <f t="shared" ca="1" si="40"/>
        <v>60</v>
      </c>
      <c r="D1307" t="str" cm="1">
        <f t="array" aca="1" ref="D130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07" t="s">
        <v>29</v>
      </c>
      <c r="F1307" t="s">
        <v>31</v>
      </c>
      <c r="G1307" cm="1">
        <f t="array" ref="G1307">_xlfn.IFS(marketing_campaign[[#This Row],[Marital_Status]]="Single",K1307+L1307+1,marketing_campaign[[#This Row],[Marital_Status]]="Together",K1307+L1307+2,marketing_campaign[[#This Row],[Marital_Status]]="Alone",K1307+L1307+1,marketing_campaign[[#This Row],[Marital_Status]]="Married",K1307+L1307+2,marketing_campaign[[#This Row],[Marital_Status]]="Divorced",K1307+L1307+1,marketing_campaign[[#This Row],[Marital_Status]]="YOLO",K1307+L1307+1,marketing_campaign[[#This Row],[Marital_Status]]="Absurd",K1307+L1307+1,marketing_campaign[[#This Row],[Marital_Status]]="Widow",K1307+L1307+1)</f>
        <v>3</v>
      </c>
      <c r="H1307" t="str" cm="1">
        <f t="array" ref="H1307">_xlfn.IFS(marketing_campaign[[#This Row],[Family_size]]=1,"Family_with_one_child",marketing_campaign[[#This Row],[Family_size]]&gt;1,"Family_with_more_children")</f>
        <v>Family_with_more_children</v>
      </c>
      <c r="I1307">
        <v>60894</v>
      </c>
      <c r="J1307" t="str">
        <f>IF(marketing_campaign[[#This Row],[Income]]&gt;=Sheet21!B1357,"high_income","low_income")</f>
        <v>high_income</v>
      </c>
      <c r="K1307">
        <v>0</v>
      </c>
      <c r="L1307">
        <v>1</v>
      </c>
      <c r="M1307" s="1">
        <v>41453</v>
      </c>
      <c r="N1307">
        <v>61</v>
      </c>
      <c r="O1307" t="str" cm="1">
        <f t="array" ref="O1307">_xlfn.IFS(AND(marketing_campaign[[#This Row],[Recency]]&gt;=0,marketing_campaign[[#This Row],[Recency]]&lt;=14),"Early Recency",AND(marketing_campaign[[#This Row],[Recency]]&gt;=15,marketing_campaign[[#This Row],[Recency]]&lt;=31),"Mid-Recency",marketing_campaign[[#This Row],[Recency]]&gt;=32,"high Recency")</f>
        <v>high Recency</v>
      </c>
      <c r="P1307">
        <v>606</v>
      </c>
      <c r="Q1307">
        <v>7</v>
      </c>
      <c r="R1307">
        <v>155</v>
      </c>
      <c r="S1307">
        <v>10</v>
      </c>
      <c r="T1307">
        <v>0</v>
      </c>
      <c r="U1307">
        <v>54</v>
      </c>
      <c r="V1307">
        <f>marketing_campaign[[#This Row],[MntGoldProds]]+marketing_campaign[[#This Row],[MntSweetProducts]]+marketing_campaign[[#This Row],[MntFishProducts]]+marketing_campaign[[#This Row],[MntMeatProducts]]+marketing_campaign[[#This Row],[MntFruits]]+marketing_campaign[[#This Row],[MntWines]]</f>
        <v>832</v>
      </c>
      <c r="W1307">
        <v>5</v>
      </c>
      <c r="X1307">
        <v>10</v>
      </c>
      <c r="Y1307">
        <v>3</v>
      </c>
      <c r="Z1307">
        <v>8</v>
      </c>
      <c r="AA1307">
        <f t="shared" si="41"/>
        <v>26</v>
      </c>
      <c r="AB1307" t="str" cm="1">
        <f t="array" ref="AB1307">_xlfn.IFS(AND(AA1307&gt;=0,AA1307&lt;=15),"low purchase",AND(AA1307&gt;=16,AA1307&lt;=30),"mid purchase",AA1307&gt;=31,"high purchase")</f>
        <v>mid purchase</v>
      </c>
      <c r="AC1307">
        <v>7</v>
      </c>
      <c r="AD1307" t="str">
        <f>IF(marketing_campaign[[#This Row],[NumWebVisitsMonth]]&gt;=5.3,"higher_webvists","lower_webvisits")</f>
        <v>higher_webvists</v>
      </c>
      <c r="AE1307">
        <v>0</v>
      </c>
      <c r="AF1307">
        <v>0</v>
      </c>
      <c r="AG1307">
        <v>0</v>
      </c>
      <c r="AH1307">
        <v>0</v>
      </c>
      <c r="AI1307">
        <v>0</v>
      </c>
      <c r="AJ1307">
        <v>0</v>
      </c>
      <c r="AK1307">
        <v>3</v>
      </c>
      <c r="AL1307">
        <v>11</v>
      </c>
      <c r="AM1307">
        <v>0</v>
      </c>
      <c r="AN1307">
        <f>marketing_campaign[[#This Row],[AcceptedCmp2]]+marketing_campaign[[#This Row],[AcceptedCmp1]]+marketing_campaign[[#This Row],[AcceptedCmp5]]+marketing_campaign[[#This Row],[AcceptedCmp4]]+marketing_campaign[[#This Row],[AcceptedCmp3]]+marketing_campaign[[#This Row],[Response]]</f>
        <v>0</v>
      </c>
      <c r="AO1307" t="str" cm="1">
        <f t="array" ref="AO130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08" spans="1:41" x14ac:dyDescent="0.35">
      <c r="A1308">
        <v>3972</v>
      </c>
      <c r="B1308">
        <v>1976</v>
      </c>
      <c r="C1308">
        <f t="shared" ca="1" si="40"/>
        <v>50</v>
      </c>
      <c r="D1308" t="str" cm="1">
        <f t="array" aca="1" ref="D130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08" t="s">
        <v>29</v>
      </c>
      <c r="F1308" t="s">
        <v>31</v>
      </c>
      <c r="G1308" cm="1">
        <f t="array" ref="G1308">_xlfn.IFS(marketing_campaign[[#This Row],[Marital_Status]]="Single",K1308+L1308+1,marketing_campaign[[#This Row],[Marital_Status]]="Together",K1308+L1308+2,marketing_campaign[[#This Row],[Marital_Status]]="Alone",K1308+L1308+1,marketing_campaign[[#This Row],[Marital_Status]]="Married",K1308+L1308+2,marketing_campaign[[#This Row],[Marital_Status]]="Divorced",K1308+L1308+1,marketing_campaign[[#This Row],[Marital_Status]]="YOLO",K1308+L1308+1,marketing_campaign[[#This Row],[Marital_Status]]="Absurd",K1308+L1308+1,marketing_campaign[[#This Row],[Marital_Status]]="Widow",K1308+L1308+1)</f>
        <v>4</v>
      </c>
      <c r="H1308" t="str" cm="1">
        <f t="array" ref="H1308">_xlfn.IFS(marketing_campaign[[#This Row],[Family_size]]=1,"Family_with_one_child",marketing_campaign[[#This Row],[Family_size]]&gt;1,"Family_with_more_children")</f>
        <v>Family_with_more_children</v>
      </c>
      <c r="I1308">
        <v>50200</v>
      </c>
      <c r="J1308" t="str">
        <f>IF(marketing_campaign[[#This Row],[Income]]&gt;=Sheet21!B1358,"high_income","low_income")</f>
        <v>high_income</v>
      </c>
      <c r="K1308">
        <v>1</v>
      </c>
      <c r="L1308">
        <v>1</v>
      </c>
      <c r="M1308" s="1">
        <v>41367</v>
      </c>
      <c r="N1308">
        <v>70</v>
      </c>
      <c r="O1308" t="str" cm="1">
        <f t="array" ref="O1308">_xlfn.IFS(AND(marketing_campaign[[#This Row],[Recency]]&gt;=0,marketing_campaign[[#This Row],[Recency]]&lt;=14),"Early Recency",AND(marketing_campaign[[#This Row],[Recency]]&gt;=15,marketing_campaign[[#This Row],[Recency]]&lt;=31),"Mid-Recency",marketing_campaign[[#This Row],[Recency]]&gt;=32,"high Recency")</f>
        <v>high Recency</v>
      </c>
      <c r="P1308">
        <v>266</v>
      </c>
      <c r="Q1308">
        <v>6</v>
      </c>
      <c r="R1308">
        <v>51</v>
      </c>
      <c r="S1308">
        <v>8</v>
      </c>
      <c r="T1308">
        <v>6</v>
      </c>
      <c r="U1308">
        <v>64</v>
      </c>
      <c r="V1308">
        <f>marketing_campaign[[#This Row],[MntGoldProds]]+marketing_campaign[[#This Row],[MntSweetProducts]]+marketing_campaign[[#This Row],[MntFishProducts]]+marketing_campaign[[#This Row],[MntMeatProducts]]+marketing_campaign[[#This Row],[MntFruits]]+marketing_campaign[[#This Row],[MntWines]]</f>
        <v>401</v>
      </c>
      <c r="W1308">
        <v>6</v>
      </c>
      <c r="X1308">
        <v>7</v>
      </c>
      <c r="Y1308">
        <v>1</v>
      </c>
      <c r="Z1308">
        <v>5</v>
      </c>
      <c r="AA1308">
        <f t="shared" si="41"/>
        <v>19</v>
      </c>
      <c r="AB1308" t="str" cm="1">
        <f t="array" ref="AB1308">_xlfn.IFS(AND(AA1308&gt;=0,AA1308&lt;=15),"low purchase",AND(AA1308&gt;=16,AA1308&lt;=30),"mid purchase",AA1308&gt;=31,"high purchase")</f>
        <v>mid purchase</v>
      </c>
      <c r="AC1308">
        <v>8</v>
      </c>
      <c r="AD1308" t="str">
        <f>IF(marketing_campaign[[#This Row],[NumWebVisitsMonth]]&gt;=5.3,"higher_webvists","lower_webvisits")</f>
        <v>higher_webvists</v>
      </c>
      <c r="AE1308">
        <v>0</v>
      </c>
      <c r="AF1308">
        <v>0</v>
      </c>
      <c r="AG1308">
        <v>0</v>
      </c>
      <c r="AH1308">
        <v>0</v>
      </c>
      <c r="AI1308">
        <v>0</v>
      </c>
      <c r="AJ1308">
        <v>0</v>
      </c>
      <c r="AK1308">
        <v>3</v>
      </c>
      <c r="AL1308">
        <v>11</v>
      </c>
      <c r="AM1308">
        <v>0</v>
      </c>
      <c r="AN1308">
        <f>marketing_campaign[[#This Row],[AcceptedCmp2]]+marketing_campaign[[#This Row],[AcceptedCmp1]]+marketing_campaign[[#This Row],[AcceptedCmp5]]+marketing_campaign[[#This Row],[AcceptedCmp4]]+marketing_campaign[[#This Row],[AcceptedCmp3]]+marketing_campaign[[#This Row],[Response]]</f>
        <v>0</v>
      </c>
      <c r="AO1308" t="str" cm="1">
        <f t="array" ref="AO130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09" spans="1:41" x14ac:dyDescent="0.35">
      <c r="A1309">
        <v>4394</v>
      </c>
      <c r="B1309">
        <v>1965</v>
      </c>
      <c r="C1309">
        <f t="shared" ca="1" si="40"/>
        <v>61</v>
      </c>
      <c r="D1309" t="str" cm="1">
        <f t="array" aca="1" ref="D130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09" t="s">
        <v>32</v>
      </c>
      <c r="F1309" t="s">
        <v>33</v>
      </c>
      <c r="G1309" cm="1">
        <f t="array" ref="G1309">_xlfn.IFS(marketing_campaign[[#This Row],[Marital_Status]]="Single",K1309+L1309+1,marketing_campaign[[#This Row],[Marital_Status]]="Together",K1309+L1309+2,marketing_campaign[[#This Row],[Marital_Status]]="Alone",K1309+L1309+1,marketing_campaign[[#This Row],[Marital_Status]]="Married",K1309+L1309+2,marketing_campaign[[#This Row],[Marital_Status]]="Divorced",K1309+L1309+1,marketing_campaign[[#This Row],[Marital_Status]]="YOLO",K1309+L1309+1,marketing_campaign[[#This Row],[Marital_Status]]="Absurd",K1309+L1309+1,marketing_campaign[[#This Row],[Marital_Status]]="Widow",K1309+L1309+1)</f>
        <v>2</v>
      </c>
      <c r="H1309" t="str" cm="1">
        <f t="array" ref="H1309">_xlfn.IFS(marketing_campaign[[#This Row],[Family_size]]=1,"Family_with_one_child",marketing_campaign[[#This Row],[Family_size]]&gt;1,"Family_with_more_children")</f>
        <v>Family_with_more_children</v>
      </c>
      <c r="I1309">
        <v>81051</v>
      </c>
      <c r="J1309" t="str">
        <f>IF(marketing_campaign[[#This Row],[Income]]&gt;=Sheet21!B1359,"high_income","low_income")</f>
        <v>high_income</v>
      </c>
      <c r="K1309">
        <v>0</v>
      </c>
      <c r="L1309">
        <v>0</v>
      </c>
      <c r="M1309" s="1">
        <v>41782</v>
      </c>
      <c r="N1309">
        <v>43</v>
      </c>
      <c r="O1309" t="str" cm="1">
        <f t="array" ref="O1309">_xlfn.IFS(AND(marketing_campaign[[#This Row],[Recency]]&gt;=0,marketing_campaign[[#This Row],[Recency]]&lt;=14),"Early Recency",AND(marketing_campaign[[#This Row],[Recency]]&gt;=15,marketing_campaign[[#This Row],[Recency]]&lt;=31),"Mid-Recency",marketing_campaign[[#This Row],[Recency]]&gt;=32,"high Recency")</f>
        <v>high Recency</v>
      </c>
      <c r="P1309">
        <v>1142</v>
      </c>
      <c r="Q1309">
        <v>29</v>
      </c>
      <c r="R1309">
        <v>249</v>
      </c>
      <c r="S1309">
        <v>38</v>
      </c>
      <c r="T1309">
        <v>29</v>
      </c>
      <c r="U1309">
        <v>14</v>
      </c>
      <c r="V1309">
        <f>marketing_campaign[[#This Row],[MntGoldProds]]+marketing_campaign[[#This Row],[MntSweetProducts]]+marketing_campaign[[#This Row],[MntFishProducts]]+marketing_campaign[[#This Row],[MntMeatProducts]]+marketing_campaign[[#This Row],[MntFruits]]+marketing_campaign[[#This Row],[MntWines]]</f>
        <v>1501</v>
      </c>
      <c r="W1309">
        <v>1</v>
      </c>
      <c r="X1309">
        <v>5</v>
      </c>
      <c r="Y1309">
        <v>5</v>
      </c>
      <c r="Z1309">
        <v>12</v>
      </c>
      <c r="AA1309">
        <f t="shared" si="41"/>
        <v>23</v>
      </c>
      <c r="AB1309" t="str" cm="1">
        <f t="array" ref="AB1309">_xlfn.IFS(AND(AA1309&gt;=0,AA1309&lt;=15),"low purchase",AND(AA1309&gt;=16,AA1309&lt;=30),"mid purchase",AA1309&gt;=31,"high purchase")</f>
        <v>mid purchase</v>
      </c>
      <c r="AC1309">
        <v>2</v>
      </c>
      <c r="AD1309" t="str">
        <f>IF(marketing_campaign[[#This Row],[NumWebVisitsMonth]]&gt;=5.3,"higher_webvists","lower_webvisits")</f>
        <v>lower_webvisits</v>
      </c>
      <c r="AE1309">
        <v>0</v>
      </c>
      <c r="AF1309">
        <v>1</v>
      </c>
      <c r="AG1309">
        <v>1</v>
      </c>
      <c r="AH1309">
        <v>0</v>
      </c>
      <c r="AI1309">
        <v>0</v>
      </c>
      <c r="AJ1309">
        <v>0</v>
      </c>
      <c r="AK1309">
        <v>3</v>
      </c>
      <c r="AL1309">
        <v>11</v>
      </c>
      <c r="AM1309">
        <v>0</v>
      </c>
      <c r="AN1309">
        <f>marketing_campaign[[#This Row],[AcceptedCmp2]]+marketing_campaign[[#This Row],[AcceptedCmp1]]+marketing_campaign[[#This Row],[AcceptedCmp5]]+marketing_campaign[[#This Row],[AcceptedCmp4]]+marketing_campaign[[#This Row],[AcceptedCmp3]]+marketing_campaign[[#This Row],[Response]]</f>
        <v>2</v>
      </c>
      <c r="AO1309" t="str" cm="1">
        <f t="array" ref="AO130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310" spans="1:41" x14ac:dyDescent="0.35">
      <c r="A1310">
        <v>5758</v>
      </c>
      <c r="B1310">
        <v>1982</v>
      </c>
      <c r="C1310">
        <f t="shared" ca="1" si="40"/>
        <v>44</v>
      </c>
      <c r="D1310" t="str" cm="1">
        <f t="array" aca="1" ref="D131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310" t="s">
        <v>29</v>
      </c>
      <c r="F1310" t="s">
        <v>33</v>
      </c>
      <c r="G1310" cm="1">
        <f t="array" ref="G1310">_xlfn.IFS(marketing_campaign[[#This Row],[Marital_Status]]="Single",K1310+L1310+1,marketing_campaign[[#This Row],[Marital_Status]]="Together",K1310+L1310+2,marketing_campaign[[#This Row],[Marital_Status]]="Alone",K1310+L1310+1,marketing_campaign[[#This Row],[Marital_Status]]="Married",K1310+L1310+2,marketing_campaign[[#This Row],[Marital_Status]]="Divorced",K1310+L1310+1,marketing_campaign[[#This Row],[Marital_Status]]="YOLO",K1310+L1310+1,marketing_campaign[[#This Row],[Marital_Status]]="Absurd",K1310+L1310+1,marketing_campaign[[#This Row],[Marital_Status]]="Widow",K1310+L1310+1)</f>
        <v>2</v>
      </c>
      <c r="H1310" t="str" cm="1">
        <f t="array" ref="H1310">_xlfn.IFS(marketing_campaign[[#This Row],[Family_size]]=1,"Family_with_one_child",marketing_campaign[[#This Row],[Family_size]]&gt;1,"Family_with_more_children")</f>
        <v>Family_with_more_children</v>
      </c>
      <c r="I1310">
        <v>65169</v>
      </c>
      <c r="J1310" t="str">
        <f>IF(marketing_campaign[[#This Row],[Income]]&gt;=Sheet21!B1360,"high_income","low_income")</f>
        <v>high_income</v>
      </c>
      <c r="K1310">
        <v>0</v>
      </c>
      <c r="L1310">
        <v>0</v>
      </c>
      <c r="M1310" s="1">
        <v>41653</v>
      </c>
      <c r="N1310">
        <v>23</v>
      </c>
      <c r="O1310" t="str" cm="1">
        <f t="array" ref="O1310">_xlfn.IFS(AND(marketing_campaign[[#This Row],[Recency]]&gt;=0,marketing_campaign[[#This Row],[Recency]]&lt;=14),"Early Recency",AND(marketing_campaign[[#This Row],[Recency]]&gt;=15,marketing_campaign[[#This Row],[Recency]]&lt;=31),"Mid-Recency",marketing_campaign[[#This Row],[Recency]]&gt;=32,"high Recency")</f>
        <v>Mid-Recency</v>
      </c>
      <c r="P1310">
        <v>1074</v>
      </c>
      <c r="Q1310">
        <v>0</v>
      </c>
      <c r="R1310">
        <v>69</v>
      </c>
      <c r="S1310">
        <v>0</v>
      </c>
      <c r="T1310">
        <v>0</v>
      </c>
      <c r="U1310">
        <v>46</v>
      </c>
      <c r="V1310">
        <f>marketing_campaign[[#This Row],[MntGoldProds]]+marketing_campaign[[#This Row],[MntSweetProducts]]+marketing_campaign[[#This Row],[MntFishProducts]]+marketing_campaign[[#This Row],[MntMeatProducts]]+marketing_campaign[[#This Row],[MntFruits]]+marketing_campaign[[#This Row],[MntWines]]</f>
        <v>1189</v>
      </c>
      <c r="W1310">
        <v>1</v>
      </c>
      <c r="X1310">
        <v>10</v>
      </c>
      <c r="Y1310">
        <v>4</v>
      </c>
      <c r="Z1310">
        <v>13</v>
      </c>
      <c r="AA1310">
        <f t="shared" si="41"/>
        <v>28</v>
      </c>
      <c r="AB1310" t="str" cm="1">
        <f t="array" ref="AB1310">_xlfn.IFS(AND(AA1310&gt;=0,AA1310&lt;=15),"low purchase",AND(AA1310&gt;=16,AA1310&lt;=30),"mid purchase",AA1310&gt;=31,"high purchase")</f>
        <v>mid purchase</v>
      </c>
      <c r="AC1310">
        <v>6</v>
      </c>
      <c r="AD1310" t="str">
        <f>IF(marketing_campaign[[#This Row],[NumWebVisitsMonth]]&gt;=5.3,"higher_webvists","lower_webvisits")</f>
        <v>higher_webvists</v>
      </c>
      <c r="AE1310">
        <v>1</v>
      </c>
      <c r="AF1310">
        <v>0</v>
      </c>
      <c r="AG1310">
        <v>1</v>
      </c>
      <c r="AH1310">
        <v>1</v>
      </c>
      <c r="AI1310">
        <v>1</v>
      </c>
      <c r="AJ1310">
        <v>0</v>
      </c>
      <c r="AK1310">
        <v>3</v>
      </c>
      <c r="AL1310">
        <v>11</v>
      </c>
      <c r="AM1310">
        <v>1</v>
      </c>
      <c r="AN1310">
        <f>marketing_campaign[[#This Row],[AcceptedCmp2]]+marketing_campaign[[#This Row],[AcceptedCmp1]]+marketing_campaign[[#This Row],[AcceptedCmp5]]+marketing_campaign[[#This Row],[AcceptedCmp4]]+marketing_campaign[[#This Row],[AcceptedCmp3]]+marketing_campaign[[#This Row],[Response]]</f>
        <v>5</v>
      </c>
      <c r="AO1310" t="str" cm="1">
        <f t="array" ref="AO131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high campaign response</v>
      </c>
    </row>
    <row r="1311" spans="1:41" x14ac:dyDescent="0.35">
      <c r="A1311">
        <v>6658</v>
      </c>
      <c r="B1311">
        <v>1972</v>
      </c>
      <c r="C1311">
        <f t="shared" ca="1" si="40"/>
        <v>54</v>
      </c>
      <c r="D1311" t="str" cm="1">
        <f t="array" aca="1" ref="D131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11" t="s">
        <v>29</v>
      </c>
      <c r="F1311" t="s">
        <v>31</v>
      </c>
      <c r="G1311" cm="1">
        <f t="array" ref="G1311">_xlfn.IFS(marketing_campaign[[#This Row],[Marital_Status]]="Single",K1311+L1311+1,marketing_campaign[[#This Row],[Marital_Status]]="Together",K1311+L1311+2,marketing_campaign[[#This Row],[Marital_Status]]="Alone",K1311+L1311+1,marketing_campaign[[#This Row],[Marital_Status]]="Married",K1311+L1311+2,marketing_campaign[[#This Row],[Marital_Status]]="Divorced",K1311+L1311+1,marketing_campaign[[#This Row],[Marital_Status]]="YOLO",K1311+L1311+1,marketing_campaign[[#This Row],[Marital_Status]]="Absurd",K1311+L1311+1,marketing_campaign[[#This Row],[Marital_Status]]="Widow",K1311+L1311+1)</f>
        <v>3</v>
      </c>
      <c r="H1311" t="str" cm="1">
        <f t="array" ref="H1311">_xlfn.IFS(marketing_campaign[[#This Row],[Family_size]]=1,"Family_with_one_child",marketing_campaign[[#This Row],[Family_size]]&gt;1,"Family_with_more_children")</f>
        <v>Family_with_more_children</v>
      </c>
      <c r="I1311">
        <v>59868</v>
      </c>
      <c r="J1311" t="str">
        <f>IF(marketing_campaign[[#This Row],[Income]]&gt;=Sheet21!B1361,"high_income","low_income")</f>
        <v>high_income</v>
      </c>
      <c r="K1311">
        <v>0</v>
      </c>
      <c r="L1311">
        <v>1</v>
      </c>
      <c r="M1311" s="1">
        <v>41477</v>
      </c>
      <c r="N1311">
        <v>37</v>
      </c>
      <c r="O1311" t="str" cm="1">
        <f t="array" ref="O1311">_xlfn.IFS(AND(marketing_campaign[[#This Row],[Recency]]&gt;=0,marketing_campaign[[#This Row],[Recency]]&lt;=14),"Early Recency",AND(marketing_campaign[[#This Row],[Recency]]&gt;=15,marketing_campaign[[#This Row],[Recency]]&lt;=31),"Mid-Recency",marketing_campaign[[#This Row],[Recency]]&gt;=32,"high Recency")</f>
        <v>high Recency</v>
      </c>
      <c r="P1311">
        <v>771</v>
      </c>
      <c r="Q1311">
        <v>51</v>
      </c>
      <c r="R1311">
        <v>154</v>
      </c>
      <c r="S1311">
        <v>54</v>
      </c>
      <c r="T1311">
        <v>10</v>
      </c>
      <c r="U1311">
        <v>154</v>
      </c>
      <c r="V1311">
        <f>marketing_campaign[[#This Row],[MntGoldProds]]+marketing_campaign[[#This Row],[MntSweetProducts]]+marketing_campaign[[#This Row],[MntFishProducts]]+marketing_campaign[[#This Row],[MntMeatProducts]]+marketing_campaign[[#This Row],[MntFruits]]+marketing_campaign[[#This Row],[MntWines]]</f>
        <v>1194</v>
      </c>
      <c r="W1311">
        <v>7</v>
      </c>
      <c r="X1311">
        <v>11</v>
      </c>
      <c r="Y1311">
        <v>2</v>
      </c>
      <c r="Z1311">
        <v>12</v>
      </c>
      <c r="AA1311">
        <f t="shared" si="41"/>
        <v>32</v>
      </c>
      <c r="AB1311" t="str" cm="1">
        <f t="array" ref="AB1311">_xlfn.IFS(AND(AA1311&gt;=0,AA1311&lt;=15),"low purchase",AND(AA1311&gt;=16,AA1311&lt;=30),"mid purchase",AA1311&gt;=31,"high purchase")</f>
        <v>high purchase</v>
      </c>
      <c r="AC1311">
        <v>6</v>
      </c>
      <c r="AD1311" t="str">
        <f>IF(marketing_campaign[[#This Row],[NumWebVisitsMonth]]&gt;=5.3,"higher_webvists","lower_webvisits")</f>
        <v>higher_webvists</v>
      </c>
      <c r="AE1311">
        <v>0</v>
      </c>
      <c r="AF1311">
        <v>0</v>
      </c>
      <c r="AG1311">
        <v>0</v>
      </c>
      <c r="AH1311">
        <v>0</v>
      </c>
      <c r="AI1311">
        <v>0</v>
      </c>
      <c r="AJ1311">
        <v>0</v>
      </c>
      <c r="AK1311">
        <v>3</v>
      </c>
      <c r="AL1311">
        <v>11</v>
      </c>
      <c r="AM1311">
        <v>0</v>
      </c>
      <c r="AN1311">
        <f>marketing_campaign[[#This Row],[AcceptedCmp2]]+marketing_campaign[[#This Row],[AcceptedCmp1]]+marketing_campaign[[#This Row],[AcceptedCmp5]]+marketing_campaign[[#This Row],[AcceptedCmp4]]+marketing_campaign[[#This Row],[AcceptedCmp3]]+marketing_campaign[[#This Row],[Response]]</f>
        <v>0</v>
      </c>
      <c r="AO1311" t="str" cm="1">
        <f t="array" ref="AO131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12" spans="1:41" x14ac:dyDescent="0.35">
      <c r="A1312">
        <v>4603</v>
      </c>
      <c r="B1312">
        <v>1960</v>
      </c>
      <c r="C1312">
        <f t="shared" ca="1" si="40"/>
        <v>66</v>
      </c>
      <c r="D1312" t="str" cm="1">
        <f t="array" aca="1" ref="D131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12" t="s">
        <v>32</v>
      </c>
      <c r="F1312" t="s">
        <v>33</v>
      </c>
      <c r="G1312" cm="1">
        <f t="array" ref="G1312">_xlfn.IFS(marketing_campaign[[#This Row],[Marital_Status]]="Single",K1312+L1312+1,marketing_campaign[[#This Row],[Marital_Status]]="Together",K1312+L1312+2,marketing_campaign[[#This Row],[Marital_Status]]="Alone",K1312+L1312+1,marketing_campaign[[#This Row],[Marital_Status]]="Married",K1312+L1312+2,marketing_campaign[[#This Row],[Marital_Status]]="Divorced",K1312+L1312+1,marketing_campaign[[#This Row],[Marital_Status]]="YOLO",K1312+L1312+1,marketing_campaign[[#This Row],[Marital_Status]]="Absurd",K1312+L1312+1,marketing_campaign[[#This Row],[Marital_Status]]="Widow",K1312+L1312+1)</f>
        <v>3</v>
      </c>
      <c r="H1312" t="str" cm="1">
        <f t="array" ref="H1312">_xlfn.IFS(marketing_campaign[[#This Row],[Family_size]]=1,"Family_with_one_child",marketing_campaign[[#This Row],[Family_size]]&gt;1,"Family_with_more_children")</f>
        <v>Family_with_more_children</v>
      </c>
      <c r="I1312">
        <v>65695</v>
      </c>
      <c r="J1312" t="str">
        <f>IF(marketing_campaign[[#This Row],[Income]]&gt;=Sheet21!B1362,"high_income","low_income")</f>
        <v>high_income</v>
      </c>
      <c r="K1312">
        <v>0</v>
      </c>
      <c r="L1312">
        <v>1</v>
      </c>
      <c r="M1312" s="1">
        <v>41670</v>
      </c>
      <c r="N1312">
        <v>50</v>
      </c>
      <c r="O1312" t="str" cm="1">
        <f t="array" ref="O1312">_xlfn.IFS(AND(marketing_campaign[[#This Row],[Recency]]&gt;=0,marketing_campaign[[#This Row],[Recency]]&lt;=14),"Early Recency",AND(marketing_campaign[[#This Row],[Recency]]&gt;=15,marketing_campaign[[#This Row],[Recency]]&lt;=31),"Mid-Recency",marketing_campaign[[#This Row],[Recency]]&gt;=32,"high Recency")</f>
        <v>high Recency</v>
      </c>
      <c r="P1312">
        <v>371</v>
      </c>
      <c r="Q1312">
        <v>32</v>
      </c>
      <c r="R1312">
        <v>189</v>
      </c>
      <c r="S1312">
        <v>0</v>
      </c>
      <c r="T1312">
        <v>58</v>
      </c>
      <c r="U1312">
        <v>6</v>
      </c>
      <c r="V1312">
        <f>marketing_campaign[[#This Row],[MntGoldProds]]+marketing_campaign[[#This Row],[MntSweetProducts]]+marketing_campaign[[#This Row],[MntFishProducts]]+marketing_campaign[[#This Row],[MntMeatProducts]]+marketing_campaign[[#This Row],[MntFruits]]+marketing_campaign[[#This Row],[MntWines]]</f>
        <v>656</v>
      </c>
      <c r="W1312">
        <v>2</v>
      </c>
      <c r="X1312">
        <v>5</v>
      </c>
      <c r="Y1312">
        <v>4</v>
      </c>
      <c r="Z1312">
        <v>10</v>
      </c>
      <c r="AA1312">
        <f t="shared" si="41"/>
        <v>21</v>
      </c>
      <c r="AB1312" t="str" cm="1">
        <f t="array" ref="AB1312">_xlfn.IFS(AND(AA1312&gt;=0,AA1312&lt;=15),"low purchase",AND(AA1312&gt;=16,AA1312&lt;=30),"mid purchase",AA1312&gt;=31,"high purchase")</f>
        <v>mid purchase</v>
      </c>
      <c r="AC1312">
        <v>4</v>
      </c>
      <c r="AD1312" t="str">
        <f>IF(marketing_campaign[[#This Row],[NumWebVisitsMonth]]&gt;=5.3,"higher_webvists","lower_webvisits")</f>
        <v>lower_webvisits</v>
      </c>
      <c r="AE1312">
        <v>0</v>
      </c>
      <c r="AF1312">
        <v>0</v>
      </c>
      <c r="AG1312">
        <v>0</v>
      </c>
      <c r="AH1312">
        <v>0</v>
      </c>
      <c r="AI1312">
        <v>0</v>
      </c>
      <c r="AJ1312">
        <v>0</v>
      </c>
      <c r="AK1312">
        <v>3</v>
      </c>
      <c r="AL1312">
        <v>11</v>
      </c>
      <c r="AM1312">
        <v>0</v>
      </c>
      <c r="AN1312">
        <f>marketing_campaign[[#This Row],[AcceptedCmp2]]+marketing_campaign[[#This Row],[AcceptedCmp1]]+marketing_campaign[[#This Row],[AcceptedCmp5]]+marketing_campaign[[#This Row],[AcceptedCmp4]]+marketing_campaign[[#This Row],[AcceptedCmp3]]+marketing_campaign[[#This Row],[Response]]</f>
        <v>0</v>
      </c>
      <c r="AO1312" t="str" cm="1">
        <f t="array" ref="AO131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13" spans="1:41" x14ac:dyDescent="0.35">
      <c r="A1313">
        <v>8427</v>
      </c>
      <c r="B1313">
        <v>1956</v>
      </c>
      <c r="C1313">
        <f t="shared" ca="1" si="40"/>
        <v>70</v>
      </c>
      <c r="D1313" t="str" cm="1">
        <f t="array" aca="1" ref="D131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13" t="s">
        <v>34</v>
      </c>
      <c r="F1313" t="s">
        <v>30</v>
      </c>
      <c r="G1313" cm="1">
        <f t="array" ref="G1313">_xlfn.IFS(marketing_campaign[[#This Row],[Marital_Status]]="Single",K1313+L1313+1,marketing_campaign[[#This Row],[Marital_Status]]="Together",K1313+L1313+2,marketing_campaign[[#This Row],[Marital_Status]]="Alone",K1313+L1313+1,marketing_campaign[[#This Row],[Marital_Status]]="Married",K1313+L1313+2,marketing_campaign[[#This Row],[Marital_Status]]="Divorced",K1313+L1313+1,marketing_campaign[[#This Row],[Marital_Status]]="YOLO",K1313+L1313+1,marketing_campaign[[#This Row],[Marital_Status]]="Absurd",K1313+L1313+1,marketing_campaign[[#This Row],[Marital_Status]]="Widow",K1313+L1313+1)</f>
        <v>1</v>
      </c>
      <c r="H1313" t="str" cm="1">
        <f t="array" ref="H1313">_xlfn.IFS(marketing_campaign[[#This Row],[Family_size]]=1,"Family_with_one_child",marketing_campaign[[#This Row],[Family_size]]&gt;1,"Family_with_more_children")</f>
        <v>Family_with_one_child</v>
      </c>
      <c r="I1313">
        <v>64857</v>
      </c>
      <c r="J1313" t="str">
        <f>IF(marketing_campaign[[#This Row],[Income]]&gt;=Sheet21!B1363,"high_income","low_income")</f>
        <v>high_income</v>
      </c>
      <c r="K1313">
        <v>0</v>
      </c>
      <c r="L1313">
        <v>0</v>
      </c>
      <c r="M1313" s="1">
        <v>41236</v>
      </c>
      <c r="N1313">
        <v>78</v>
      </c>
      <c r="O1313" t="str" cm="1">
        <f t="array" ref="O1313">_xlfn.IFS(AND(marketing_campaign[[#This Row],[Recency]]&gt;=0,marketing_campaign[[#This Row],[Recency]]&lt;=14),"Early Recency",AND(marketing_campaign[[#This Row],[Recency]]&gt;=15,marketing_campaign[[#This Row],[Recency]]&lt;=31),"Mid-Recency",marketing_campaign[[#This Row],[Recency]]&gt;=32,"high Recency")</f>
        <v>high Recency</v>
      </c>
      <c r="P1313">
        <v>556</v>
      </c>
      <c r="Q1313">
        <v>14</v>
      </c>
      <c r="R1313">
        <v>717</v>
      </c>
      <c r="S1313">
        <v>210</v>
      </c>
      <c r="T1313">
        <v>0</v>
      </c>
      <c r="U1313">
        <v>43</v>
      </c>
      <c r="V1313">
        <f>marketing_campaign[[#This Row],[MntGoldProds]]+marketing_campaign[[#This Row],[MntSweetProducts]]+marketing_campaign[[#This Row],[MntFishProducts]]+marketing_campaign[[#This Row],[MntMeatProducts]]+marketing_campaign[[#This Row],[MntFruits]]+marketing_campaign[[#This Row],[MntWines]]</f>
        <v>1540</v>
      </c>
      <c r="W1313">
        <v>1</v>
      </c>
      <c r="X1313">
        <v>7</v>
      </c>
      <c r="Y1313">
        <v>5</v>
      </c>
      <c r="Z1313">
        <v>10</v>
      </c>
      <c r="AA1313">
        <f t="shared" si="41"/>
        <v>23</v>
      </c>
      <c r="AB1313" t="str" cm="1">
        <f t="array" ref="AB1313">_xlfn.IFS(AND(AA1313&gt;=0,AA1313&lt;=15),"low purchase",AND(AA1313&gt;=16,AA1313&lt;=30),"mid purchase",AA1313&gt;=31,"high purchase")</f>
        <v>mid purchase</v>
      </c>
      <c r="AC1313">
        <v>4</v>
      </c>
      <c r="AD1313" t="str">
        <f>IF(marketing_campaign[[#This Row],[NumWebVisitsMonth]]&gt;=5.3,"higher_webvists","lower_webvisits")</f>
        <v>lower_webvisits</v>
      </c>
      <c r="AE1313">
        <v>0</v>
      </c>
      <c r="AF1313">
        <v>0</v>
      </c>
      <c r="AG1313">
        <v>0</v>
      </c>
      <c r="AH1313">
        <v>0</v>
      </c>
      <c r="AI1313">
        <v>0</v>
      </c>
      <c r="AJ1313">
        <v>0</v>
      </c>
      <c r="AK1313">
        <v>3</v>
      </c>
      <c r="AL1313">
        <v>11</v>
      </c>
      <c r="AM1313">
        <v>0</v>
      </c>
      <c r="AN1313">
        <f>marketing_campaign[[#This Row],[AcceptedCmp2]]+marketing_campaign[[#This Row],[AcceptedCmp1]]+marketing_campaign[[#This Row],[AcceptedCmp5]]+marketing_campaign[[#This Row],[AcceptedCmp4]]+marketing_campaign[[#This Row],[AcceptedCmp3]]+marketing_campaign[[#This Row],[Response]]</f>
        <v>0</v>
      </c>
      <c r="AO1313" t="str" cm="1">
        <f t="array" ref="AO131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14" spans="1:41" x14ac:dyDescent="0.35">
      <c r="A1314">
        <v>10260</v>
      </c>
      <c r="B1314">
        <v>1965</v>
      </c>
      <c r="C1314">
        <f t="shared" ca="1" si="40"/>
        <v>61</v>
      </c>
      <c r="D1314" t="str" cm="1">
        <f t="array" aca="1" ref="D131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14" t="s">
        <v>34</v>
      </c>
      <c r="F1314" t="s">
        <v>31</v>
      </c>
      <c r="G1314" cm="1">
        <f t="array" ref="G1314">_xlfn.IFS(marketing_campaign[[#This Row],[Marital_Status]]="Single",K1314+L1314+1,marketing_campaign[[#This Row],[Marital_Status]]="Together",K1314+L1314+2,marketing_campaign[[#This Row],[Marital_Status]]="Alone",K1314+L1314+1,marketing_campaign[[#This Row],[Marital_Status]]="Married",K1314+L1314+2,marketing_campaign[[#This Row],[Marital_Status]]="Divorced",K1314+L1314+1,marketing_campaign[[#This Row],[Marital_Status]]="YOLO",K1314+L1314+1,marketing_campaign[[#This Row],[Marital_Status]]="Absurd",K1314+L1314+1,marketing_campaign[[#This Row],[Marital_Status]]="Widow",K1314+L1314+1)</f>
        <v>3</v>
      </c>
      <c r="H1314" t="str" cm="1">
        <f t="array" ref="H1314">_xlfn.IFS(marketing_campaign[[#This Row],[Family_size]]=1,"Family_with_one_child",marketing_campaign[[#This Row],[Family_size]]&gt;1,"Family_with_more_children")</f>
        <v>Family_with_more_children</v>
      </c>
      <c r="I1314">
        <v>45143</v>
      </c>
      <c r="J1314" t="str">
        <f>IF(marketing_campaign[[#This Row],[Income]]&gt;=Sheet21!B1364,"high_income","low_income")</f>
        <v>high_income</v>
      </c>
      <c r="K1314">
        <v>0</v>
      </c>
      <c r="L1314">
        <v>1</v>
      </c>
      <c r="M1314" s="1">
        <v>41512</v>
      </c>
      <c r="N1314">
        <v>74</v>
      </c>
      <c r="O1314" t="str" cm="1">
        <f t="array" ref="O1314">_xlfn.IFS(AND(marketing_campaign[[#This Row],[Recency]]&gt;=0,marketing_campaign[[#This Row],[Recency]]&lt;=14),"Early Recency",AND(marketing_campaign[[#This Row],[Recency]]&gt;=15,marketing_campaign[[#This Row],[Recency]]&lt;=31),"Mid-Recency",marketing_campaign[[#This Row],[Recency]]&gt;=32,"high Recency")</f>
        <v>high Recency</v>
      </c>
      <c r="P1314">
        <v>202</v>
      </c>
      <c r="Q1314">
        <v>5</v>
      </c>
      <c r="R1314">
        <v>74</v>
      </c>
      <c r="S1314">
        <v>11</v>
      </c>
      <c r="T1314">
        <v>5</v>
      </c>
      <c r="U1314">
        <v>14</v>
      </c>
      <c r="V1314">
        <f>marketing_campaign[[#This Row],[MntGoldProds]]+marketing_campaign[[#This Row],[MntSweetProducts]]+marketing_campaign[[#This Row],[MntFishProducts]]+marketing_campaign[[#This Row],[MntMeatProducts]]+marketing_campaign[[#This Row],[MntFruits]]+marketing_campaign[[#This Row],[MntWines]]</f>
        <v>311</v>
      </c>
      <c r="W1314">
        <v>3</v>
      </c>
      <c r="X1314">
        <v>6</v>
      </c>
      <c r="Y1314">
        <v>1</v>
      </c>
      <c r="Z1314">
        <v>5</v>
      </c>
      <c r="AA1314">
        <f t="shared" si="41"/>
        <v>15</v>
      </c>
      <c r="AB1314" t="str" cm="1">
        <f t="array" ref="AB1314">_xlfn.IFS(AND(AA1314&gt;=0,AA1314&lt;=15),"low purchase",AND(AA1314&gt;=16,AA1314&lt;=30),"mid purchase",AA1314&gt;=31,"high purchase")</f>
        <v>low purchase</v>
      </c>
      <c r="AC1314">
        <v>7</v>
      </c>
      <c r="AD1314" t="str">
        <f>IF(marketing_campaign[[#This Row],[NumWebVisitsMonth]]&gt;=5.3,"higher_webvists","lower_webvisits")</f>
        <v>higher_webvists</v>
      </c>
      <c r="AE1314">
        <v>0</v>
      </c>
      <c r="AF1314">
        <v>0</v>
      </c>
      <c r="AG1314">
        <v>0</v>
      </c>
      <c r="AH1314">
        <v>0</v>
      </c>
      <c r="AI1314">
        <v>0</v>
      </c>
      <c r="AJ1314">
        <v>0</v>
      </c>
      <c r="AK1314">
        <v>3</v>
      </c>
      <c r="AL1314">
        <v>11</v>
      </c>
      <c r="AM1314">
        <v>0</v>
      </c>
      <c r="AN1314">
        <f>marketing_campaign[[#This Row],[AcceptedCmp2]]+marketing_campaign[[#This Row],[AcceptedCmp1]]+marketing_campaign[[#This Row],[AcceptedCmp5]]+marketing_campaign[[#This Row],[AcceptedCmp4]]+marketing_campaign[[#This Row],[AcceptedCmp3]]+marketing_campaign[[#This Row],[Response]]</f>
        <v>0</v>
      </c>
      <c r="AO1314" t="str" cm="1">
        <f t="array" ref="AO131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15" spans="1:41" x14ac:dyDescent="0.35">
      <c r="A1315">
        <v>7143</v>
      </c>
      <c r="B1315">
        <v>1955</v>
      </c>
      <c r="C1315">
        <f t="shared" ca="1" si="40"/>
        <v>71</v>
      </c>
      <c r="D1315" t="str" cm="1">
        <f t="array" aca="1" ref="D131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15" t="s">
        <v>37</v>
      </c>
      <c r="F1315" t="s">
        <v>31</v>
      </c>
      <c r="G1315" cm="1">
        <f t="array" ref="G1315">_xlfn.IFS(marketing_campaign[[#This Row],[Marital_Status]]="Single",K1315+L1315+1,marketing_campaign[[#This Row],[Marital_Status]]="Together",K1315+L1315+2,marketing_campaign[[#This Row],[Marital_Status]]="Alone",K1315+L1315+1,marketing_campaign[[#This Row],[Marital_Status]]="Married",K1315+L1315+2,marketing_campaign[[#This Row],[Marital_Status]]="Divorced",K1315+L1315+1,marketing_campaign[[#This Row],[Marital_Status]]="YOLO",K1315+L1315+1,marketing_campaign[[#This Row],[Marital_Status]]="Absurd",K1315+L1315+1,marketing_campaign[[#This Row],[Marital_Status]]="Widow",K1315+L1315+1)</f>
        <v>3</v>
      </c>
      <c r="H1315" t="str" cm="1">
        <f t="array" ref="H1315">_xlfn.IFS(marketing_campaign[[#This Row],[Family_size]]=1,"Family_with_one_child",marketing_campaign[[#This Row],[Family_size]]&gt;1,"Family_with_more_children")</f>
        <v>Family_with_more_children</v>
      </c>
      <c r="I1315">
        <v>74805</v>
      </c>
      <c r="J1315" t="str">
        <f>IF(marketing_campaign[[#This Row],[Income]]&gt;=Sheet21!B1365,"high_income","low_income")</f>
        <v>high_income</v>
      </c>
      <c r="K1315">
        <v>0</v>
      </c>
      <c r="L1315">
        <v>1</v>
      </c>
      <c r="M1315" s="1">
        <v>41584</v>
      </c>
      <c r="N1315">
        <v>14</v>
      </c>
      <c r="O1315" t="str" cm="1">
        <f t="array" ref="O1315">_xlfn.IFS(AND(marketing_campaign[[#This Row],[Recency]]&gt;=0,marketing_campaign[[#This Row],[Recency]]&lt;=14),"Early Recency",AND(marketing_campaign[[#This Row],[Recency]]&gt;=15,marketing_campaign[[#This Row],[Recency]]&lt;=31),"Mid-Recency",marketing_campaign[[#This Row],[Recency]]&gt;=32,"high Recency")</f>
        <v>Early Recency</v>
      </c>
      <c r="P1315">
        <v>209</v>
      </c>
      <c r="Q1315">
        <v>162</v>
      </c>
      <c r="R1315">
        <v>209</v>
      </c>
      <c r="S1315">
        <v>41</v>
      </c>
      <c r="T1315">
        <v>162</v>
      </c>
      <c r="U1315">
        <v>37</v>
      </c>
      <c r="V1315">
        <f>marketing_campaign[[#This Row],[MntGoldProds]]+marketing_campaign[[#This Row],[MntSweetProducts]]+marketing_campaign[[#This Row],[MntFishProducts]]+marketing_campaign[[#This Row],[MntMeatProducts]]+marketing_campaign[[#This Row],[MntFruits]]+marketing_campaign[[#This Row],[MntWines]]</f>
        <v>820</v>
      </c>
      <c r="W1315">
        <v>5</v>
      </c>
      <c r="X1315">
        <v>4</v>
      </c>
      <c r="Y1315">
        <v>7</v>
      </c>
      <c r="Z1315">
        <v>10</v>
      </c>
      <c r="AA1315">
        <f t="shared" si="41"/>
        <v>26</v>
      </c>
      <c r="AB1315" t="str" cm="1">
        <f t="array" ref="AB1315">_xlfn.IFS(AND(AA1315&gt;=0,AA1315&lt;=15),"low purchase",AND(AA1315&gt;=16,AA1315&lt;=30),"mid purchase",AA1315&gt;=31,"high purchase")</f>
        <v>mid purchase</v>
      </c>
      <c r="AC1315">
        <v>2</v>
      </c>
      <c r="AD1315" t="str">
        <f>IF(marketing_campaign[[#This Row],[NumWebVisitsMonth]]&gt;=5.3,"higher_webvists","lower_webvisits")</f>
        <v>lower_webvisits</v>
      </c>
      <c r="AE1315">
        <v>0</v>
      </c>
      <c r="AF1315">
        <v>0</v>
      </c>
      <c r="AG1315">
        <v>0</v>
      </c>
      <c r="AH1315">
        <v>0</v>
      </c>
      <c r="AI1315">
        <v>0</v>
      </c>
      <c r="AJ1315">
        <v>0</v>
      </c>
      <c r="AK1315">
        <v>3</v>
      </c>
      <c r="AL1315">
        <v>11</v>
      </c>
      <c r="AM1315">
        <v>0</v>
      </c>
      <c r="AN1315">
        <f>marketing_campaign[[#This Row],[AcceptedCmp2]]+marketing_campaign[[#This Row],[AcceptedCmp1]]+marketing_campaign[[#This Row],[AcceptedCmp5]]+marketing_campaign[[#This Row],[AcceptedCmp4]]+marketing_campaign[[#This Row],[AcceptedCmp3]]+marketing_campaign[[#This Row],[Response]]</f>
        <v>0</v>
      </c>
      <c r="AO1315" t="str" cm="1">
        <f t="array" ref="AO131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16" spans="1:41" x14ac:dyDescent="0.35">
      <c r="A1316">
        <v>8789</v>
      </c>
      <c r="B1316">
        <v>1989</v>
      </c>
      <c r="C1316">
        <f t="shared" ca="1" si="40"/>
        <v>37</v>
      </c>
      <c r="D1316" t="str" cm="1">
        <f t="array" aca="1" ref="D131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316" t="s">
        <v>37</v>
      </c>
      <c r="F1316" t="s">
        <v>33</v>
      </c>
      <c r="G1316" cm="1">
        <f t="array" ref="G1316">_xlfn.IFS(marketing_campaign[[#This Row],[Marital_Status]]="Single",K1316+L1316+1,marketing_campaign[[#This Row],[Marital_Status]]="Together",K1316+L1316+2,marketing_campaign[[#This Row],[Marital_Status]]="Alone",K1316+L1316+1,marketing_campaign[[#This Row],[Marital_Status]]="Married",K1316+L1316+2,marketing_campaign[[#This Row],[Marital_Status]]="Divorced",K1316+L1316+1,marketing_campaign[[#This Row],[Marital_Status]]="YOLO",K1316+L1316+1,marketing_campaign[[#This Row],[Marital_Status]]="Absurd",K1316+L1316+1,marketing_campaign[[#This Row],[Marital_Status]]="Widow",K1316+L1316+1)</f>
        <v>3</v>
      </c>
      <c r="H1316" t="str" cm="1">
        <f t="array" ref="H1316">_xlfn.IFS(marketing_campaign[[#This Row],[Family_size]]=1,"Family_with_one_child",marketing_campaign[[#This Row],[Family_size]]&gt;1,"Family_with_more_children")</f>
        <v>Family_with_more_children</v>
      </c>
      <c r="I1316">
        <v>59060</v>
      </c>
      <c r="J1316" t="str">
        <f>IF(marketing_campaign[[#This Row],[Income]]&gt;=Sheet21!B1366,"high_income","low_income")</f>
        <v>high_income</v>
      </c>
      <c r="K1316">
        <v>1</v>
      </c>
      <c r="L1316">
        <v>0</v>
      </c>
      <c r="M1316" s="1">
        <v>41650</v>
      </c>
      <c r="N1316">
        <v>77</v>
      </c>
      <c r="O1316" t="str" cm="1">
        <f t="array" ref="O1316">_xlfn.IFS(AND(marketing_campaign[[#This Row],[Recency]]&gt;=0,marketing_campaign[[#This Row],[Recency]]&lt;=14),"Early Recency",AND(marketing_campaign[[#This Row],[Recency]]&gt;=15,marketing_campaign[[#This Row],[Recency]]&lt;=31),"Mid-Recency",marketing_campaign[[#This Row],[Recency]]&gt;=32,"high Recency")</f>
        <v>high Recency</v>
      </c>
      <c r="P1316">
        <v>35</v>
      </c>
      <c r="Q1316">
        <v>40</v>
      </c>
      <c r="R1316">
        <v>111</v>
      </c>
      <c r="S1316">
        <v>36</v>
      </c>
      <c r="T1316">
        <v>40</v>
      </c>
      <c r="U1316">
        <v>12</v>
      </c>
      <c r="V1316">
        <f>marketing_campaign[[#This Row],[MntGoldProds]]+marketing_campaign[[#This Row],[MntSweetProducts]]+marketing_campaign[[#This Row],[MntFishProducts]]+marketing_campaign[[#This Row],[MntMeatProducts]]+marketing_campaign[[#This Row],[MntFruits]]+marketing_campaign[[#This Row],[MntWines]]</f>
        <v>274</v>
      </c>
      <c r="W1316">
        <v>3</v>
      </c>
      <c r="X1316">
        <v>3</v>
      </c>
      <c r="Y1316">
        <v>1</v>
      </c>
      <c r="Z1316">
        <v>7</v>
      </c>
      <c r="AA1316">
        <f t="shared" si="41"/>
        <v>14</v>
      </c>
      <c r="AB1316" t="str" cm="1">
        <f t="array" ref="AB1316">_xlfn.IFS(AND(AA1316&gt;=0,AA1316&lt;=15),"low purchase",AND(AA1316&gt;=16,AA1316&lt;=30),"mid purchase",AA1316&gt;=31,"high purchase")</f>
        <v>low purchase</v>
      </c>
      <c r="AC1316">
        <v>4</v>
      </c>
      <c r="AD1316" t="str">
        <f>IF(marketing_campaign[[#This Row],[NumWebVisitsMonth]]&gt;=5.3,"higher_webvists","lower_webvisits")</f>
        <v>lower_webvisits</v>
      </c>
      <c r="AE1316">
        <v>0</v>
      </c>
      <c r="AF1316">
        <v>0</v>
      </c>
      <c r="AG1316">
        <v>0</v>
      </c>
      <c r="AH1316">
        <v>0</v>
      </c>
      <c r="AI1316">
        <v>0</v>
      </c>
      <c r="AJ1316">
        <v>0</v>
      </c>
      <c r="AK1316">
        <v>3</v>
      </c>
      <c r="AL1316">
        <v>11</v>
      </c>
      <c r="AM1316">
        <v>0</v>
      </c>
      <c r="AN1316">
        <f>marketing_campaign[[#This Row],[AcceptedCmp2]]+marketing_campaign[[#This Row],[AcceptedCmp1]]+marketing_campaign[[#This Row],[AcceptedCmp5]]+marketing_campaign[[#This Row],[AcceptedCmp4]]+marketing_campaign[[#This Row],[AcceptedCmp3]]+marketing_campaign[[#This Row],[Response]]</f>
        <v>0</v>
      </c>
      <c r="AO1316" t="str" cm="1">
        <f t="array" ref="AO131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17" spans="1:41" x14ac:dyDescent="0.35">
      <c r="A1317">
        <v>6197</v>
      </c>
      <c r="B1317">
        <v>1962</v>
      </c>
      <c r="C1317">
        <f t="shared" ca="1" si="40"/>
        <v>64</v>
      </c>
      <c r="D1317" t="str" cm="1">
        <f t="array" aca="1" ref="D131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17" t="s">
        <v>32</v>
      </c>
      <c r="F1317" t="s">
        <v>30</v>
      </c>
      <c r="G1317" cm="1">
        <f t="array" ref="G1317">_xlfn.IFS(marketing_campaign[[#This Row],[Marital_Status]]="Single",K1317+L1317+1,marketing_campaign[[#This Row],[Marital_Status]]="Together",K1317+L1317+2,marketing_campaign[[#This Row],[Marital_Status]]="Alone",K1317+L1317+1,marketing_campaign[[#This Row],[Marital_Status]]="Married",K1317+L1317+2,marketing_campaign[[#This Row],[Marital_Status]]="Divorced",K1317+L1317+1,marketing_campaign[[#This Row],[Marital_Status]]="YOLO",K1317+L1317+1,marketing_campaign[[#This Row],[Marital_Status]]="Absurd",K1317+L1317+1,marketing_campaign[[#This Row],[Marital_Status]]="Widow",K1317+L1317+1)</f>
        <v>3</v>
      </c>
      <c r="H1317" t="str" cm="1">
        <f t="array" ref="H1317">_xlfn.IFS(marketing_campaign[[#This Row],[Family_size]]=1,"Family_with_one_child",marketing_campaign[[#This Row],[Family_size]]&gt;1,"Family_with_more_children")</f>
        <v>Family_with_more_children</v>
      </c>
      <c r="I1317">
        <v>27238</v>
      </c>
      <c r="J1317" t="str">
        <f>IF(marketing_campaign[[#This Row],[Income]]&gt;=Sheet21!B1367,"high_income","low_income")</f>
        <v>high_income</v>
      </c>
      <c r="K1317">
        <v>1</v>
      </c>
      <c r="L1317">
        <v>1</v>
      </c>
      <c r="M1317" s="1">
        <v>41384</v>
      </c>
      <c r="N1317">
        <v>39</v>
      </c>
      <c r="O1317" t="str" cm="1">
        <f t="array" ref="O1317">_xlfn.IFS(AND(marketing_campaign[[#This Row],[Recency]]&gt;=0,marketing_campaign[[#This Row],[Recency]]&lt;=14),"Early Recency",AND(marketing_campaign[[#This Row],[Recency]]&gt;=15,marketing_campaign[[#This Row],[Recency]]&lt;=31),"Mid-Recency",marketing_campaign[[#This Row],[Recency]]&gt;=32,"high Recency")</f>
        <v>high Recency</v>
      </c>
      <c r="P1317">
        <v>37</v>
      </c>
      <c r="Q1317">
        <v>0</v>
      </c>
      <c r="R1317">
        <v>17</v>
      </c>
      <c r="S1317">
        <v>0</v>
      </c>
      <c r="T1317">
        <v>0</v>
      </c>
      <c r="U1317">
        <v>3</v>
      </c>
      <c r="V1317">
        <f>marketing_campaign[[#This Row],[MntGoldProds]]+marketing_campaign[[#This Row],[MntSweetProducts]]+marketing_campaign[[#This Row],[MntFishProducts]]+marketing_campaign[[#This Row],[MntMeatProducts]]+marketing_campaign[[#This Row],[MntFruits]]+marketing_campaign[[#This Row],[MntWines]]</f>
        <v>57</v>
      </c>
      <c r="W1317">
        <v>3</v>
      </c>
      <c r="X1317">
        <v>3</v>
      </c>
      <c r="Y1317">
        <v>0</v>
      </c>
      <c r="Z1317">
        <v>3</v>
      </c>
      <c r="AA1317">
        <f t="shared" si="41"/>
        <v>9</v>
      </c>
      <c r="AB1317" t="str" cm="1">
        <f t="array" ref="AB1317">_xlfn.IFS(AND(AA1317&gt;=0,AA1317&lt;=15),"low purchase",AND(AA1317&gt;=16,AA1317&lt;=30),"mid purchase",AA1317&gt;=31,"high purchase")</f>
        <v>low purchase</v>
      </c>
      <c r="AC1317">
        <v>9</v>
      </c>
      <c r="AD1317" t="str">
        <f>IF(marketing_campaign[[#This Row],[NumWebVisitsMonth]]&gt;=5.3,"higher_webvists","lower_webvisits")</f>
        <v>higher_webvists</v>
      </c>
      <c r="AE1317">
        <v>0</v>
      </c>
      <c r="AF1317">
        <v>0</v>
      </c>
      <c r="AG1317">
        <v>0</v>
      </c>
      <c r="AH1317">
        <v>0</v>
      </c>
      <c r="AI1317">
        <v>0</v>
      </c>
      <c r="AJ1317">
        <v>0</v>
      </c>
      <c r="AK1317">
        <v>3</v>
      </c>
      <c r="AL1317">
        <v>11</v>
      </c>
      <c r="AM1317">
        <v>0</v>
      </c>
      <c r="AN1317">
        <f>marketing_campaign[[#This Row],[AcceptedCmp2]]+marketing_campaign[[#This Row],[AcceptedCmp1]]+marketing_campaign[[#This Row],[AcceptedCmp5]]+marketing_campaign[[#This Row],[AcceptedCmp4]]+marketing_campaign[[#This Row],[AcceptedCmp3]]+marketing_campaign[[#This Row],[Response]]</f>
        <v>0</v>
      </c>
      <c r="AO1317" t="str" cm="1">
        <f t="array" ref="AO131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18" spans="1:41" x14ac:dyDescent="0.35">
      <c r="A1318">
        <v>4554</v>
      </c>
      <c r="B1318">
        <v>1965</v>
      </c>
      <c r="C1318">
        <f t="shared" ca="1" si="40"/>
        <v>61</v>
      </c>
      <c r="D1318" t="str" cm="1">
        <f t="array" aca="1" ref="D131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18" t="s">
        <v>29</v>
      </c>
      <c r="F1318" t="s">
        <v>31</v>
      </c>
      <c r="G1318" cm="1">
        <f t="array" ref="G1318">_xlfn.IFS(marketing_campaign[[#This Row],[Marital_Status]]="Single",K1318+L1318+1,marketing_campaign[[#This Row],[Marital_Status]]="Together",K1318+L1318+2,marketing_campaign[[#This Row],[Marital_Status]]="Alone",K1318+L1318+1,marketing_campaign[[#This Row],[Marital_Status]]="Married",K1318+L1318+2,marketing_campaign[[#This Row],[Marital_Status]]="Divorced",K1318+L1318+1,marketing_campaign[[#This Row],[Marital_Status]]="YOLO",K1318+L1318+1,marketing_campaign[[#This Row],[Marital_Status]]="Absurd",K1318+L1318+1,marketing_campaign[[#This Row],[Marital_Status]]="Widow",K1318+L1318+1)</f>
        <v>3</v>
      </c>
      <c r="H1318" t="str" cm="1">
        <f t="array" ref="H1318">_xlfn.IFS(marketing_campaign[[#This Row],[Family_size]]=1,"Family_with_one_child",marketing_campaign[[#This Row],[Family_size]]&gt;1,"Family_with_more_children")</f>
        <v>Family_with_more_children</v>
      </c>
      <c r="I1318">
        <v>47009</v>
      </c>
      <c r="J1318" t="str">
        <f>IF(marketing_campaign[[#This Row],[Income]]&gt;=Sheet21!B1368,"high_income","low_income")</f>
        <v>high_income</v>
      </c>
      <c r="K1318">
        <v>0</v>
      </c>
      <c r="L1318">
        <v>1</v>
      </c>
      <c r="M1318" s="1">
        <v>41548</v>
      </c>
      <c r="N1318">
        <v>89</v>
      </c>
      <c r="O1318" t="str" cm="1">
        <f t="array" ref="O1318">_xlfn.IFS(AND(marketing_campaign[[#This Row],[Recency]]&gt;=0,marketing_campaign[[#This Row],[Recency]]&lt;=14),"Early Recency",AND(marketing_campaign[[#This Row],[Recency]]&gt;=15,marketing_campaign[[#This Row],[Recency]]&lt;=31),"Mid-Recency",marketing_campaign[[#This Row],[Recency]]&gt;=32,"high Recency")</f>
        <v>high Recency</v>
      </c>
      <c r="P1318">
        <v>171</v>
      </c>
      <c r="Q1318">
        <v>45</v>
      </c>
      <c r="R1318">
        <v>73</v>
      </c>
      <c r="S1318">
        <v>59</v>
      </c>
      <c r="T1318">
        <v>10</v>
      </c>
      <c r="U1318">
        <v>90</v>
      </c>
      <c r="V1318">
        <f>marketing_campaign[[#This Row],[MntGoldProds]]+marketing_campaign[[#This Row],[MntSweetProducts]]+marketing_campaign[[#This Row],[MntFishProducts]]+marketing_campaign[[#This Row],[MntMeatProducts]]+marketing_campaign[[#This Row],[MntFruits]]+marketing_campaign[[#This Row],[MntWines]]</f>
        <v>448</v>
      </c>
      <c r="W1318">
        <v>4</v>
      </c>
      <c r="X1318">
        <v>3</v>
      </c>
      <c r="Y1318">
        <v>2</v>
      </c>
      <c r="Z1318">
        <v>8</v>
      </c>
      <c r="AA1318">
        <f t="shared" si="41"/>
        <v>17</v>
      </c>
      <c r="AB1318" t="str" cm="1">
        <f t="array" ref="AB1318">_xlfn.IFS(AND(AA1318&gt;=0,AA1318&lt;=15),"low purchase",AND(AA1318&gt;=16,AA1318&lt;=30),"mid purchase",AA1318&gt;=31,"high purchase")</f>
        <v>mid purchase</v>
      </c>
      <c r="AC1318">
        <v>4</v>
      </c>
      <c r="AD1318" t="str">
        <f>IF(marketing_campaign[[#This Row],[NumWebVisitsMonth]]&gt;=5.3,"higher_webvists","lower_webvisits")</f>
        <v>lower_webvisits</v>
      </c>
      <c r="AE1318">
        <v>0</v>
      </c>
      <c r="AF1318">
        <v>0</v>
      </c>
      <c r="AG1318">
        <v>0</v>
      </c>
      <c r="AH1318">
        <v>0</v>
      </c>
      <c r="AI1318">
        <v>0</v>
      </c>
      <c r="AJ1318">
        <v>0</v>
      </c>
      <c r="AK1318">
        <v>3</v>
      </c>
      <c r="AL1318">
        <v>11</v>
      </c>
      <c r="AM1318">
        <v>0</v>
      </c>
      <c r="AN1318">
        <f>marketing_campaign[[#This Row],[AcceptedCmp2]]+marketing_campaign[[#This Row],[AcceptedCmp1]]+marketing_campaign[[#This Row],[AcceptedCmp5]]+marketing_campaign[[#This Row],[AcceptedCmp4]]+marketing_campaign[[#This Row],[AcceptedCmp3]]+marketing_campaign[[#This Row],[Response]]</f>
        <v>0</v>
      </c>
      <c r="AO1318" t="str" cm="1">
        <f t="array" ref="AO131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19" spans="1:41" x14ac:dyDescent="0.35">
      <c r="A1319">
        <v>4937</v>
      </c>
      <c r="B1319">
        <v>1973</v>
      </c>
      <c r="C1319">
        <f t="shared" ca="1" si="40"/>
        <v>53</v>
      </c>
      <c r="D1319" t="str" cm="1">
        <f t="array" aca="1" ref="D131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19" t="s">
        <v>37</v>
      </c>
      <c r="F1319" t="s">
        <v>33</v>
      </c>
      <c r="G1319" cm="1">
        <f t="array" ref="G1319">_xlfn.IFS(marketing_campaign[[#This Row],[Marital_Status]]="Single",K1319+L1319+1,marketing_campaign[[#This Row],[Marital_Status]]="Together",K1319+L1319+2,marketing_campaign[[#This Row],[Marital_Status]]="Alone",K1319+L1319+1,marketing_campaign[[#This Row],[Marital_Status]]="Married",K1319+L1319+2,marketing_campaign[[#This Row],[Marital_Status]]="Divorced",K1319+L1319+1,marketing_campaign[[#This Row],[Marital_Status]]="YOLO",K1319+L1319+1,marketing_campaign[[#This Row],[Marital_Status]]="Absurd",K1319+L1319+1,marketing_campaign[[#This Row],[Marital_Status]]="Widow",K1319+L1319+1)</f>
        <v>4</v>
      </c>
      <c r="H1319" t="str" cm="1">
        <f t="array" ref="H1319">_xlfn.IFS(marketing_campaign[[#This Row],[Family_size]]=1,"Family_with_one_child",marketing_campaign[[#This Row],[Family_size]]&gt;1,"Family_with_more_children")</f>
        <v>Family_with_more_children</v>
      </c>
      <c r="I1319">
        <v>46094</v>
      </c>
      <c r="J1319" t="str">
        <f>IF(marketing_campaign[[#This Row],[Income]]&gt;=Sheet21!B1369,"high_income","low_income")</f>
        <v>high_income</v>
      </c>
      <c r="K1319">
        <v>1</v>
      </c>
      <c r="L1319">
        <v>1</v>
      </c>
      <c r="M1319" s="1">
        <v>41800</v>
      </c>
      <c r="N1319">
        <v>62</v>
      </c>
      <c r="O1319" t="str" cm="1">
        <f t="array" ref="O1319">_xlfn.IFS(AND(marketing_campaign[[#This Row],[Recency]]&gt;=0,marketing_campaign[[#This Row],[Recency]]&lt;=14),"Early Recency",AND(marketing_campaign[[#This Row],[Recency]]&gt;=15,marketing_campaign[[#This Row],[Recency]]&lt;=31),"Mid-Recency",marketing_campaign[[#This Row],[Recency]]&gt;=32,"high Recency")</f>
        <v>high Recency</v>
      </c>
      <c r="P1319">
        <v>12</v>
      </c>
      <c r="Q1319">
        <v>2</v>
      </c>
      <c r="R1319">
        <v>20</v>
      </c>
      <c r="S1319">
        <v>3</v>
      </c>
      <c r="T1319">
        <v>2</v>
      </c>
      <c r="U1319">
        <v>5</v>
      </c>
      <c r="V1319">
        <f>marketing_campaign[[#This Row],[MntGoldProds]]+marketing_campaign[[#This Row],[MntSweetProducts]]+marketing_campaign[[#This Row],[MntFishProducts]]+marketing_campaign[[#This Row],[MntMeatProducts]]+marketing_campaign[[#This Row],[MntFruits]]+marketing_campaign[[#This Row],[MntWines]]</f>
        <v>44</v>
      </c>
      <c r="W1319">
        <v>1</v>
      </c>
      <c r="X1319">
        <v>1</v>
      </c>
      <c r="Y1319">
        <v>0</v>
      </c>
      <c r="Z1319">
        <v>3</v>
      </c>
      <c r="AA1319">
        <f t="shared" si="41"/>
        <v>5</v>
      </c>
      <c r="AB1319" t="str" cm="1">
        <f t="array" ref="AB1319">_xlfn.IFS(AND(AA1319&gt;=0,AA1319&lt;=15),"low purchase",AND(AA1319&gt;=16,AA1319&lt;=30),"mid purchase",AA1319&gt;=31,"high purchase")</f>
        <v>low purchase</v>
      </c>
      <c r="AC1319">
        <v>7</v>
      </c>
      <c r="AD1319" t="str">
        <f>IF(marketing_campaign[[#This Row],[NumWebVisitsMonth]]&gt;=5.3,"higher_webvists","lower_webvisits")</f>
        <v>higher_webvists</v>
      </c>
      <c r="AE1319">
        <v>0</v>
      </c>
      <c r="AF1319">
        <v>0</v>
      </c>
      <c r="AG1319">
        <v>0</v>
      </c>
      <c r="AH1319">
        <v>0</v>
      </c>
      <c r="AI1319">
        <v>0</v>
      </c>
      <c r="AJ1319">
        <v>0</v>
      </c>
      <c r="AK1319">
        <v>3</v>
      </c>
      <c r="AL1319">
        <v>11</v>
      </c>
      <c r="AM1319">
        <v>0</v>
      </c>
      <c r="AN1319">
        <f>marketing_campaign[[#This Row],[AcceptedCmp2]]+marketing_campaign[[#This Row],[AcceptedCmp1]]+marketing_campaign[[#This Row],[AcceptedCmp5]]+marketing_campaign[[#This Row],[AcceptedCmp4]]+marketing_campaign[[#This Row],[AcceptedCmp3]]+marketing_campaign[[#This Row],[Response]]</f>
        <v>0</v>
      </c>
      <c r="AO1319" t="str" cm="1">
        <f t="array" ref="AO131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20" spans="1:41" x14ac:dyDescent="0.35">
      <c r="A1320">
        <v>1920</v>
      </c>
      <c r="B1320">
        <v>1972</v>
      </c>
      <c r="C1320">
        <f t="shared" ca="1" si="40"/>
        <v>54</v>
      </c>
      <c r="D1320" t="str" cm="1">
        <f t="array" aca="1" ref="D132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20" t="s">
        <v>29</v>
      </c>
      <c r="F1320" t="s">
        <v>33</v>
      </c>
      <c r="G1320" cm="1">
        <f t="array" ref="G1320">_xlfn.IFS(marketing_campaign[[#This Row],[Marital_Status]]="Single",K1320+L1320+1,marketing_campaign[[#This Row],[Marital_Status]]="Together",K1320+L1320+2,marketing_campaign[[#This Row],[Marital_Status]]="Alone",K1320+L1320+1,marketing_campaign[[#This Row],[Marital_Status]]="Married",K1320+L1320+2,marketing_campaign[[#This Row],[Marital_Status]]="Divorced",K1320+L1320+1,marketing_campaign[[#This Row],[Marital_Status]]="YOLO",K1320+L1320+1,marketing_campaign[[#This Row],[Marital_Status]]="Absurd",K1320+L1320+1,marketing_campaign[[#This Row],[Marital_Status]]="Widow",K1320+L1320+1)</f>
        <v>4</v>
      </c>
      <c r="H1320" t="str" cm="1">
        <f t="array" ref="H1320">_xlfn.IFS(marketing_campaign[[#This Row],[Family_size]]=1,"Family_with_one_child",marketing_campaign[[#This Row],[Family_size]]&gt;1,"Family_with_more_children")</f>
        <v>Family_with_more_children</v>
      </c>
      <c r="I1320">
        <v>40321</v>
      </c>
      <c r="J1320" t="str">
        <f>IF(marketing_campaign[[#This Row],[Income]]&gt;=Sheet21!B1370,"high_income","low_income")</f>
        <v>high_income</v>
      </c>
      <c r="K1320">
        <v>1</v>
      </c>
      <c r="L1320">
        <v>1</v>
      </c>
      <c r="M1320" s="1">
        <v>41484</v>
      </c>
      <c r="N1320">
        <v>59</v>
      </c>
      <c r="O1320" t="str" cm="1">
        <f t="array" ref="O1320">_xlfn.IFS(AND(marketing_campaign[[#This Row],[Recency]]&gt;=0,marketing_campaign[[#This Row],[Recency]]&lt;=14),"Early Recency",AND(marketing_campaign[[#This Row],[Recency]]&gt;=15,marketing_campaign[[#This Row],[Recency]]&lt;=31),"Mid-Recency",marketing_campaign[[#This Row],[Recency]]&gt;=32,"high Recency")</f>
        <v>high Recency</v>
      </c>
      <c r="P1320">
        <v>44</v>
      </c>
      <c r="Q1320">
        <v>4</v>
      </c>
      <c r="R1320">
        <v>21</v>
      </c>
      <c r="S1320">
        <v>6</v>
      </c>
      <c r="T1320">
        <v>0</v>
      </c>
      <c r="U1320">
        <v>27</v>
      </c>
      <c r="V1320">
        <f>marketing_campaign[[#This Row],[MntGoldProds]]+marketing_campaign[[#This Row],[MntSweetProducts]]+marketing_campaign[[#This Row],[MntFishProducts]]+marketing_campaign[[#This Row],[MntMeatProducts]]+marketing_campaign[[#This Row],[MntFruits]]+marketing_campaign[[#This Row],[MntWines]]</f>
        <v>102</v>
      </c>
      <c r="W1320">
        <v>2</v>
      </c>
      <c r="X1320">
        <v>3</v>
      </c>
      <c r="Y1320">
        <v>0</v>
      </c>
      <c r="Z1320">
        <v>3</v>
      </c>
      <c r="AA1320">
        <f t="shared" si="41"/>
        <v>8</v>
      </c>
      <c r="AB1320" t="str" cm="1">
        <f t="array" ref="AB1320">_xlfn.IFS(AND(AA1320&gt;=0,AA1320&lt;=15),"low purchase",AND(AA1320&gt;=16,AA1320&lt;=30),"mid purchase",AA1320&gt;=31,"high purchase")</f>
        <v>low purchase</v>
      </c>
      <c r="AC1320">
        <v>7</v>
      </c>
      <c r="AD1320" t="str">
        <f>IF(marketing_campaign[[#This Row],[NumWebVisitsMonth]]&gt;=5.3,"higher_webvists","lower_webvisits")</f>
        <v>higher_webvists</v>
      </c>
      <c r="AE1320">
        <v>0</v>
      </c>
      <c r="AF1320">
        <v>0</v>
      </c>
      <c r="AG1320">
        <v>0</v>
      </c>
      <c r="AH1320">
        <v>0</v>
      </c>
      <c r="AI1320">
        <v>0</v>
      </c>
      <c r="AJ1320">
        <v>0</v>
      </c>
      <c r="AK1320">
        <v>3</v>
      </c>
      <c r="AL1320">
        <v>11</v>
      </c>
      <c r="AM1320">
        <v>0</v>
      </c>
      <c r="AN1320">
        <f>marketing_campaign[[#This Row],[AcceptedCmp2]]+marketing_campaign[[#This Row],[AcceptedCmp1]]+marketing_campaign[[#This Row],[AcceptedCmp5]]+marketing_campaign[[#This Row],[AcceptedCmp4]]+marketing_campaign[[#This Row],[AcceptedCmp3]]+marketing_campaign[[#This Row],[Response]]</f>
        <v>0</v>
      </c>
      <c r="AO1320" t="str" cm="1">
        <f t="array" ref="AO132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21" spans="1:41" x14ac:dyDescent="0.35">
      <c r="A1321">
        <v>8749</v>
      </c>
      <c r="B1321">
        <v>1984</v>
      </c>
      <c r="C1321">
        <f t="shared" ca="1" si="40"/>
        <v>42</v>
      </c>
      <c r="D1321" t="str" cm="1">
        <f t="array" aca="1" ref="D132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321" t="s">
        <v>29</v>
      </c>
      <c r="F1321" t="s">
        <v>31</v>
      </c>
      <c r="G1321" cm="1">
        <f t="array" ref="G1321">_xlfn.IFS(marketing_campaign[[#This Row],[Marital_Status]]="Single",K1321+L1321+1,marketing_campaign[[#This Row],[Marital_Status]]="Together",K1321+L1321+2,marketing_campaign[[#This Row],[Marital_Status]]="Alone",K1321+L1321+1,marketing_campaign[[#This Row],[Marital_Status]]="Married",K1321+L1321+2,marketing_campaign[[#This Row],[Marital_Status]]="Divorced",K1321+L1321+1,marketing_campaign[[#This Row],[Marital_Status]]="YOLO",K1321+L1321+1,marketing_campaign[[#This Row],[Marital_Status]]="Absurd",K1321+L1321+1,marketing_campaign[[#This Row],[Marital_Status]]="Widow",K1321+L1321+1)</f>
        <v>3</v>
      </c>
      <c r="H1321" t="str" cm="1">
        <f t="array" ref="H1321">_xlfn.IFS(marketing_campaign[[#This Row],[Family_size]]=1,"Family_with_one_child",marketing_campaign[[#This Row],[Family_size]]&gt;1,"Family_with_more_children")</f>
        <v>Family_with_more_children</v>
      </c>
      <c r="I1321">
        <v>37235</v>
      </c>
      <c r="J1321" t="str">
        <f>IF(marketing_campaign[[#This Row],[Income]]&gt;=Sheet21!B1371,"high_income","low_income")</f>
        <v>high_income</v>
      </c>
      <c r="K1321">
        <v>1</v>
      </c>
      <c r="L1321">
        <v>0</v>
      </c>
      <c r="M1321" s="1">
        <v>41671</v>
      </c>
      <c r="N1321">
        <v>68</v>
      </c>
      <c r="O1321" t="str" cm="1">
        <f t="array" ref="O1321">_xlfn.IFS(AND(marketing_campaign[[#This Row],[Recency]]&gt;=0,marketing_campaign[[#This Row],[Recency]]&lt;=14),"Early Recency",AND(marketing_campaign[[#This Row],[Recency]]&gt;=15,marketing_campaign[[#This Row],[Recency]]&lt;=31),"Mid-Recency",marketing_campaign[[#This Row],[Recency]]&gt;=32,"high Recency")</f>
        <v>high Recency</v>
      </c>
      <c r="P1321">
        <v>20</v>
      </c>
      <c r="Q1321">
        <v>2</v>
      </c>
      <c r="R1321">
        <v>9</v>
      </c>
      <c r="S1321">
        <v>4</v>
      </c>
      <c r="T1321">
        <v>6</v>
      </c>
      <c r="U1321">
        <v>20</v>
      </c>
      <c r="V1321">
        <f>marketing_campaign[[#This Row],[MntGoldProds]]+marketing_campaign[[#This Row],[MntSweetProducts]]+marketing_campaign[[#This Row],[MntFishProducts]]+marketing_campaign[[#This Row],[MntMeatProducts]]+marketing_campaign[[#This Row],[MntFruits]]+marketing_campaign[[#This Row],[MntWines]]</f>
        <v>61</v>
      </c>
      <c r="W1321">
        <v>1</v>
      </c>
      <c r="X1321">
        <v>1</v>
      </c>
      <c r="Y1321">
        <v>1</v>
      </c>
      <c r="Z1321">
        <v>2</v>
      </c>
      <c r="AA1321">
        <f t="shared" si="41"/>
        <v>5</v>
      </c>
      <c r="AB1321" t="str" cm="1">
        <f t="array" ref="AB1321">_xlfn.IFS(AND(AA1321&gt;=0,AA1321&lt;=15),"low purchase",AND(AA1321&gt;=16,AA1321&lt;=30),"mid purchase",AA1321&gt;=31,"high purchase")</f>
        <v>low purchase</v>
      </c>
      <c r="AC1321">
        <v>4</v>
      </c>
      <c r="AD1321" t="str">
        <f>IF(marketing_campaign[[#This Row],[NumWebVisitsMonth]]&gt;=5.3,"higher_webvists","lower_webvisits")</f>
        <v>lower_webvisits</v>
      </c>
      <c r="AE1321">
        <v>0</v>
      </c>
      <c r="AF1321">
        <v>0</v>
      </c>
      <c r="AG1321">
        <v>0</v>
      </c>
      <c r="AH1321">
        <v>0</v>
      </c>
      <c r="AI1321">
        <v>0</v>
      </c>
      <c r="AJ1321">
        <v>0</v>
      </c>
      <c r="AK1321">
        <v>3</v>
      </c>
      <c r="AL1321">
        <v>11</v>
      </c>
      <c r="AM1321">
        <v>0</v>
      </c>
      <c r="AN1321">
        <f>marketing_campaign[[#This Row],[AcceptedCmp2]]+marketing_campaign[[#This Row],[AcceptedCmp1]]+marketing_campaign[[#This Row],[AcceptedCmp5]]+marketing_campaign[[#This Row],[AcceptedCmp4]]+marketing_campaign[[#This Row],[AcceptedCmp3]]+marketing_campaign[[#This Row],[Response]]</f>
        <v>0</v>
      </c>
      <c r="AO1321" t="str" cm="1">
        <f t="array" ref="AO132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22" spans="1:41" x14ac:dyDescent="0.35">
      <c r="A1322">
        <v>1650</v>
      </c>
      <c r="B1322">
        <v>1960</v>
      </c>
      <c r="C1322">
        <f t="shared" ca="1" si="40"/>
        <v>66</v>
      </c>
      <c r="D1322" t="str" cm="1">
        <f t="array" aca="1" ref="D132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22" t="s">
        <v>34</v>
      </c>
      <c r="F1322" t="s">
        <v>33</v>
      </c>
      <c r="G1322" cm="1">
        <f t="array" ref="G1322">_xlfn.IFS(marketing_campaign[[#This Row],[Marital_Status]]="Single",K1322+L1322+1,marketing_campaign[[#This Row],[Marital_Status]]="Together",K1322+L1322+2,marketing_campaign[[#This Row],[Marital_Status]]="Alone",K1322+L1322+1,marketing_campaign[[#This Row],[Marital_Status]]="Married",K1322+L1322+2,marketing_campaign[[#This Row],[Marital_Status]]="Divorced",K1322+L1322+1,marketing_campaign[[#This Row],[Marital_Status]]="YOLO",K1322+L1322+1,marketing_campaign[[#This Row],[Marital_Status]]="Absurd",K1322+L1322+1,marketing_campaign[[#This Row],[Marital_Status]]="Widow",K1322+L1322+1)</f>
        <v>2</v>
      </c>
      <c r="H1322" t="str" cm="1">
        <f t="array" ref="H1322">_xlfn.IFS(marketing_campaign[[#This Row],[Family_size]]=1,"Family_with_one_child",marketing_campaign[[#This Row],[Family_size]]&gt;1,"Family_with_more_children")</f>
        <v>Family_with_more_children</v>
      </c>
      <c r="I1322">
        <v>81843</v>
      </c>
      <c r="J1322" t="str">
        <f>IF(marketing_campaign[[#This Row],[Income]]&gt;=Sheet21!B1372,"high_income","low_income")</f>
        <v>high_income</v>
      </c>
      <c r="K1322">
        <v>0</v>
      </c>
      <c r="L1322">
        <v>0</v>
      </c>
      <c r="M1322" s="1">
        <v>41386</v>
      </c>
      <c r="N1322">
        <v>13</v>
      </c>
      <c r="O1322" t="str" cm="1">
        <f t="array" ref="O1322">_xlfn.IFS(AND(marketing_campaign[[#This Row],[Recency]]&gt;=0,marketing_campaign[[#This Row],[Recency]]&lt;=14),"Early Recency",AND(marketing_campaign[[#This Row],[Recency]]&gt;=15,marketing_campaign[[#This Row],[Recency]]&lt;=31),"Mid-Recency",marketing_campaign[[#This Row],[Recency]]&gt;=32,"high Recency")</f>
        <v>Early Recency</v>
      </c>
      <c r="P1322">
        <v>779</v>
      </c>
      <c r="Q1322">
        <v>86</v>
      </c>
      <c r="R1322">
        <v>537</v>
      </c>
      <c r="S1322">
        <v>34</v>
      </c>
      <c r="T1322">
        <v>69</v>
      </c>
      <c r="U1322">
        <v>138</v>
      </c>
      <c r="V1322">
        <f>marketing_campaign[[#This Row],[MntGoldProds]]+marketing_campaign[[#This Row],[MntSweetProducts]]+marketing_campaign[[#This Row],[MntFishProducts]]+marketing_campaign[[#This Row],[MntMeatProducts]]+marketing_campaign[[#This Row],[MntFruits]]+marketing_campaign[[#This Row],[MntWines]]</f>
        <v>1643</v>
      </c>
      <c r="W1322">
        <v>1</v>
      </c>
      <c r="X1322">
        <v>5</v>
      </c>
      <c r="Y1322">
        <v>9</v>
      </c>
      <c r="Z1322">
        <v>12</v>
      </c>
      <c r="AA1322">
        <f t="shared" si="41"/>
        <v>27</v>
      </c>
      <c r="AB1322" t="str" cm="1">
        <f t="array" ref="AB1322">_xlfn.IFS(AND(AA1322&gt;=0,AA1322&lt;=15),"low purchase",AND(AA1322&gt;=16,AA1322&lt;=30),"mid purchase",AA1322&gt;=31,"high purchase")</f>
        <v>mid purchase</v>
      </c>
      <c r="AC1322">
        <v>3</v>
      </c>
      <c r="AD1322" t="str">
        <f>IF(marketing_campaign[[#This Row],[NumWebVisitsMonth]]&gt;=5.3,"higher_webvists","lower_webvisits")</f>
        <v>lower_webvisits</v>
      </c>
      <c r="AE1322">
        <v>0</v>
      </c>
      <c r="AF1322">
        <v>0</v>
      </c>
      <c r="AG1322">
        <v>0</v>
      </c>
      <c r="AH1322">
        <v>0</v>
      </c>
      <c r="AI1322">
        <v>0</v>
      </c>
      <c r="AJ1322">
        <v>0</v>
      </c>
      <c r="AK1322">
        <v>3</v>
      </c>
      <c r="AL1322">
        <v>11</v>
      </c>
      <c r="AM1322">
        <v>0</v>
      </c>
      <c r="AN1322">
        <f>marketing_campaign[[#This Row],[AcceptedCmp2]]+marketing_campaign[[#This Row],[AcceptedCmp1]]+marketing_campaign[[#This Row],[AcceptedCmp5]]+marketing_campaign[[#This Row],[AcceptedCmp4]]+marketing_campaign[[#This Row],[AcceptedCmp3]]+marketing_campaign[[#This Row],[Response]]</f>
        <v>0</v>
      </c>
      <c r="AO1322" t="str" cm="1">
        <f t="array" ref="AO132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23" spans="1:41" x14ac:dyDescent="0.35">
      <c r="A1323">
        <v>10377</v>
      </c>
      <c r="B1323">
        <v>1958</v>
      </c>
      <c r="C1323">
        <f t="shared" ca="1" si="40"/>
        <v>68</v>
      </c>
      <c r="D1323" t="str" cm="1">
        <f t="array" aca="1" ref="D132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23" t="s">
        <v>34</v>
      </c>
      <c r="F1323" t="s">
        <v>31</v>
      </c>
      <c r="G1323" cm="1">
        <f t="array" ref="G1323">_xlfn.IFS(marketing_campaign[[#This Row],[Marital_Status]]="Single",K1323+L1323+1,marketing_campaign[[#This Row],[Marital_Status]]="Together",K1323+L1323+2,marketing_campaign[[#This Row],[Marital_Status]]="Alone",K1323+L1323+1,marketing_campaign[[#This Row],[Marital_Status]]="Married",K1323+L1323+2,marketing_campaign[[#This Row],[Marital_Status]]="Divorced",K1323+L1323+1,marketing_campaign[[#This Row],[Marital_Status]]="YOLO",K1323+L1323+1,marketing_campaign[[#This Row],[Marital_Status]]="Absurd",K1323+L1323+1,marketing_campaign[[#This Row],[Marital_Status]]="Widow",K1323+L1323+1)</f>
        <v>3</v>
      </c>
      <c r="H1323" t="str" cm="1">
        <f t="array" ref="H1323">_xlfn.IFS(marketing_campaign[[#This Row],[Family_size]]=1,"Family_with_one_child",marketing_campaign[[#This Row],[Family_size]]&gt;1,"Family_with_more_children")</f>
        <v>Family_with_more_children</v>
      </c>
      <c r="I1323">
        <v>46692</v>
      </c>
      <c r="J1323" t="str">
        <f>IF(marketing_campaign[[#This Row],[Income]]&gt;=Sheet21!B1373,"high_income","low_income")</f>
        <v>high_income</v>
      </c>
      <c r="K1323">
        <v>0</v>
      </c>
      <c r="L1323">
        <v>1</v>
      </c>
      <c r="M1323" s="1">
        <v>41431</v>
      </c>
      <c r="N1323">
        <v>37</v>
      </c>
      <c r="O1323" t="str" cm="1">
        <f t="array" ref="O1323">_xlfn.IFS(AND(marketing_campaign[[#This Row],[Recency]]&gt;=0,marketing_campaign[[#This Row],[Recency]]&lt;=14),"Early Recency",AND(marketing_campaign[[#This Row],[Recency]]&gt;=15,marketing_campaign[[#This Row],[Recency]]&lt;=31),"Mid-Recency",marketing_campaign[[#This Row],[Recency]]&gt;=32,"high Recency")</f>
        <v>high Recency</v>
      </c>
      <c r="P1323">
        <v>170</v>
      </c>
      <c r="Q1323">
        <v>6</v>
      </c>
      <c r="R1323">
        <v>97</v>
      </c>
      <c r="S1323">
        <v>24</v>
      </c>
      <c r="T1323">
        <v>12</v>
      </c>
      <c r="U1323">
        <v>88</v>
      </c>
      <c r="V1323">
        <f>marketing_campaign[[#This Row],[MntGoldProds]]+marketing_campaign[[#This Row],[MntSweetProducts]]+marketing_campaign[[#This Row],[MntFishProducts]]+marketing_campaign[[#This Row],[MntMeatProducts]]+marketing_campaign[[#This Row],[MntFruits]]+marketing_campaign[[#This Row],[MntWines]]</f>
        <v>397</v>
      </c>
      <c r="W1323">
        <v>3</v>
      </c>
      <c r="X1323">
        <v>6</v>
      </c>
      <c r="Y1323">
        <v>1</v>
      </c>
      <c r="Z1323">
        <v>5</v>
      </c>
      <c r="AA1323">
        <f t="shared" si="41"/>
        <v>15</v>
      </c>
      <c r="AB1323" t="str" cm="1">
        <f t="array" ref="AB1323">_xlfn.IFS(AND(AA1323&gt;=0,AA1323&lt;=15),"low purchase",AND(AA1323&gt;=16,AA1323&lt;=30),"mid purchase",AA1323&gt;=31,"high purchase")</f>
        <v>low purchase</v>
      </c>
      <c r="AC1323">
        <v>6</v>
      </c>
      <c r="AD1323" t="str">
        <f>IF(marketing_campaign[[#This Row],[NumWebVisitsMonth]]&gt;=5.3,"higher_webvists","lower_webvisits")</f>
        <v>higher_webvists</v>
      </c>
      <c r="AE1323">
        <v>0</v>
      </c>
      <c r="AF1323">
        <v>0</v>
      </c>
      <c r="AG1323">
        <v>0</v>
      </c>
      <c r="AH1323">
        <v>0</v>
      </c>
      <c r="AI1323">
        <v>0</v>
      </c>
      <c r="AJ1323">
        <v>0</v>
      </c>
      <c r="AK1323">
        <v>3</v>
      </c>
      <c r="AL1323">
        <v>11</v>
      </c>
      <c r="AM1323">
        <v>0</v>
      </c>
      <c r="AN1323">
        <f>marketing_campaign[[#This Row],[AcceptedCmp2]]+marketing_campaign[[#This Row],[AcceptedCmp1]]+marketing_campaign[[#This Row],[AcceptedCmp5]]+marketing_campaign[[#This Row],[AcceptedCmp4]]+marketing_campaign[[#This Row],[AcceptedCmp3]]+marketing_campaign[[#This Row],[Response]]</f>
        <v>0</v>
      </c>
      <c r="AO1323" t="str" cm="1">
        <f t="array" ref="AO132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24" spans="1:41" x14ac:dyDescent="0.35">
      <c r="A1324">
        <v>9206</v>
      </c>
      <c r="B1324">
        <v>1968</v>
      </c>
      <c r="C1324">
        <f t="shared" ca="1" si="40"/>
        <v>58</v>
      </c>
      <c r="D1324" t="str" cm="1">
        <f t="array" aca="1" ref="D132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24" t="s">
        <v>29</v>
      </c>
      <c r="F1324" t="s">
        <v>31</v>
      </c>
      <c r="G1324" cm="1">
        <f t="array" ref="G1324">_xlfn.IFS(marketing_campaign[[#This Row],[Marital_Status]]="Single",K1324+L1324+1,marketing_campaign[[#This Row],[Marital_Status]]="Together",K1324+L1324+2,marketing_campaign[[#This Row],[Marital_Status]]="Alone",K1324+L1324+1,marketing_campaign[[#This Row],[Marital_Status]]="Married",K1324+L1324+2,marketing_campaign[[#This Row],[Marital_Status]]="Divorced",K1324+L1324+1,marketing_campaign[[#This Row],[Marital_Status]]="YOLO",K1324+L1324+1,marketing_campaign[[#This Row],[Marital_Status]]="Absurd",K1324+L1324+1,marketing_campaign[[#This Row],[Marital_Status]]="Widow",K1324+L1324+1)</f>
        <v>3</v>
      </c>
      <c r="H1324" t="str" cm="1">
        <f t="array" ref="H1324">_xlfn.IFS(marketing_campaign[[#This Row],[Family_size]]=1,"Family_with_one_child",marketing_campaign[[#This Row],[Family_size]]&gt;1,"Family_with_more_children")</f>
        <v>Family_with_more_children</v>
      </c>
      <c r="I1324">
        <v>77382</v>
      </c>
      <c r="J1324" t="str">
        <f>IF(marketing_campaign[[#This Row],[Income]]&gt;=Sheet21!B1374,"high_income","low_income")</f>
        <v>high_income</v>
      </c>
      <c r="K1324">
        <v>0</v>
      </c>
      <c r="L1324">
        <v>1</v>
      </c>
      <c r="M1324" s="1">
        <v>41646</v>
      </c>
      <c r="N1324">
        <v>36</v>
      </c>
      <c r="O1324" t="str" cm="1">
        <f t="array" ref="O1324">_xlfn.IFS(AND(marketing_campaign[[#This Row],[Recency]]&gt;=0,marketing_campaign[[#This Row],[Recency]]&lt;=14),"Early Recency",AND(marketing_campaign[[#This Row],[Recency]]&gt;=15,marketing_campaign[[#This Row],[Recency]]&lt;=31),"Mid-Recency",marketing_campaign[[#This Row],[Recency]]&gt;=32,"high Recency")</f>
        <v>high Recency</v>
      </c>
      <c r="P1324">
        <v>491</v>
      </c>
      <c r="Q1324">
        <v>48</v>
      </c>
      <c r="R1324">
        <v>231</v>
      </c>
      <c r="S1324">
        <v>112</v>
      </c>
      <c r="T1324">
        <v>105</v>
      </c>
      <c r="U1324">
        <v>134</v>
      </c>
      <c r="V1324">
        <f>marketing_campaign[[#This Row],[MntGoldProds]]+marketing_campaign[[#This Row],[MntSweetProducts]]+marketing_campaign[[#This Row],[MntFishProducts]]+marketing_campaign[[#This Row],[MntMeatProducts]]+marketing_campaign[[#This Row],[MntFruits]]+marketing_campaign[[#This Row],[MntWines]]</f>
        <v>1121</v>
      </c>
      <c r="W1324">
        <v>2</v>
      </c>
      <c r="X1324">
        <v>5</v>
      </c>
      <c r="Y1324">
        <v>7</v>
      </c>
      <c r="Z1324">
        <v>12</v>
      </c>
      <c r="AA1324">
        <f t="shared" si="41"/>
        <v>26</v>
      </c>
      <c r="AB1324" t="str" cm="1">
        <f t="array" ref="AB1324">_xlfn.IFS(AND(AA1324&gt;=0,AA1324&lt;=15),"low purchase",AND(AA1324&gt;=16,AA1324&lt;=30),"mid purchase",AA1324&gt;=31,"high purchase")</f>
        <v>mid purchase</v>
      </c>
      <c r="AC1324">
        <v>1</v>
      </c>
      <c r="AD1324" t="str">
        <f>IF(marketing_campaign[[#This Row],[NumWebVisitsMonth]]&gt;=5.3,"higher_webvists","lower_webvisits")</f>
        <v>lower_webvisits</v>
      </c>
      <c r="AE1324">
        <v>0</v>
      </c>
      <c r="AF1324">
        <v>0</v>
      </c>
      <c r="AG1324">
        <v>1</v>
      </c>
      <c r="AH1324">
        <v>0</v>
      </c>
      <c r="AI1324">
        <v>0</v>
      </c>
      <c r="AJ1324">
        <v>0</v>
      </c>
      <c r="AK1324">
        <v>3</v>
      </c>
      <c r="AL1324">
        <v>11</v>
      </c>
      <c r="AM1324">
        <v>0</v>
      </c>
      <c r="AN1324">
        <f>marketing_campaign[[#This Row],[AcceptedCmp2]]+marketing_campaign[[#This Row],[AcceptedCmp1]]+marketing_campaign[[#This Row],[AcceptedCmp5]]+marketing_campaign[[#This Row],[AcceptedCmp4]]+marketing_campaign[[#This Row],[AcceptedCmp3]]+marketing_campaign[[#This Row],[Response]]</f>
        <v>1</v>
      </c>
      <c r="AO1324" t="str" cm="1">
        <f t="array" ref="AO132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325" spans="1:41" x14ac:dyDescent="0.35">
      <c r="A1325">
        <v>10971</v>
      </c>
      <c r="B1325">
        <v>1977</v>
      </c>
      <c r="C1325">
        <f t="shared" ca="1" si="40"/>
        <v>49</v>
      </c>
      <c r="D1325" t="str" cm="1">
        <f t="array" aca="1" ref="D132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25" t="s">
        <v>29</v>
      </c>
      <c r="F1325" t="s">
        <v>30</v>
      </c>
      <c r="G1325" cm="1">
        <f t="array" ref="G1325">_xlfn.IFS(marketing_campaign[[#This Row],[Marital_Status]]="Single",K1325+L1325+1,marketing_campaign[[#This Row],[Marital_Status]]="Together",K1325+L1325+2,marketing_campaign[[#This Row],[Marital_Status]]="Alone",K1325+L1325+1,marketing_campaign[[#This Row],[Marital_Status]]="Married",K1325+L1325+2,marketing_campaign[[#This Row],[Marital_Status]]="Divorced",K1325+L1325+1,marketing_campaign[[#This Row],[Marital_Status]]="YOLO",K1325+L1325+1,marketing_campaign[[#This Row],[Marital_Status]]="Absurd",K1325+L1325+1,marketing_campaign[[#This Row],[Marital_Status]]="Widow",K1325+L1325+1)</f>
        <v>3</v>
      </c>
      <c r="H1325" t="str" cm="1">
        <f t="array" ref="H1325">_xlfn.IFS(marketing_campaign[[#This Row],[Family_size]]=1,"Family_with_one_child",marketing_campaign[[#This Row],[Family_size]]&gt;1,"Family_with_more_children")</f>
        <v>Family_with_more_children</v>
      </c>
      <c r="I1325">
        <v>37774</v>
      </c>
      <c r="J1325" t="str">
        <f>IF(marketing_campaign[[#This Row],[Income]]&gt;=Sheet21!B1375,"high_income","low_income")</f>
        <v>high_income</v>
      </c>
      <c r="K1325">
        <v>2</v>
      </c>
      <c r="L1325">
        <v>0</v>
      </c>
      <c r="M1325" s="1">
        <v>41155</v>
      </c>
      <c r="N1325">
        <v>28</v>
      </c>
      <c r="O1325" t="str" cm="1">
        <f t="array" ref="O1325">_xlfn.IFS(AND(marketing_campaign[[#This Row],[Recency]]&gt;=0,marketing_campaign[[#This Row],[Recency]]&lt;=14),"Early Recency",AND(marketing_campaign[[#This Row],[Recency]]&gt;=15,marketing_campaign[[#This Row],[Recency]]&lt;=31),"Mid-Recency",marketing_campaign[[#This Row],[Recency]]&gt;=32,"high Recency")</f>
        <v>Mid-Recency</v>
      </c>
      <c r="P1325">
        <v>173</v>
      </c>
      <c r="Q1325">
        <v>8</v>
      </c>
      <c r="R1325">
        <v>107</v>
      </c>
      <c r="S1325">
        <v>7</v>
      </c>
      <c r="T1325">
        <v>2</v>
      </c>
      <c r="U1325">
        <v>176</v>
      </c>
      <c r="V1325">
        <f>marketing_campaign[[#This Row],[MntGoldProds]]+marketing_campaign[[#This Row],[MntSweetProducts]]+marketing_campaign[[#This Row],[MntFishProducts]]+marketing_campaign[[#This Row],[MntMeatProducts]]+marketing_campaign[[#This Row],[MntFruits]]+marketing_campaign[[#This Row],[MntWines]]</f>
        <v>473</v>
      </c>
      <c r="W1325">
        <v>4</v>
      </c>
      <c r="X1325">
        <v>7</v>
      </c>
      <c r="Y1325">
        <v>2</v>
      </c>
      <c r="Z1325">
        <v>3</v>
      </c>
      <c r="AA1325">
        <f t="shared" si="41"/>
        <v>16</v>
      </c>
      <c r="AB1325" t="str" cm="1">
        <f t="array" ref="AB1325">_xlfn.IFS(AND(AA1325&gt;=0,AA1325&lt;=15),"low purchase",AND(AA1325&gt;=16,AA1325&lt;=30),"mid purchase",AA1325&gt;=31,"high purchase")</f>
        <v>mid purchase</v>
      </c>
      <c r="AC1325">
        <v>9</v>
      </c>
      <c r="AD1325" t="str">
        <f>IF(marketing_campaign[[#This Row],[NumWebVisitsMonth]]&gt;=5.3,"higher_webvists","lower_webvisits")</f>
        <v>higher_webvists</v>
      </c>
      <c r="AE1325">
        <v>1</v>
      </c>
      <c r="AF1325">
        <v>0</v>
      </c>
      <c r="AG1325">
        <v>0</v>
      </c>
      <c r="AH1325">
        <v>0</v>
      </c>
      <c r="AI1325">
        <v>0</v>
      </c>
      <c r="AJ1325">
        <v>1</v>
      </c>
      <c r="AK1325">
        <v>3</v>
      </c>
      <c r="AL1325">
        <v>11</v>
      </c>
      <c r="AM1325">
        <v>1</v>
      </c>
      <c r="AN1325">
        <f>marketing_campaign[[#This Row],[AcceptedCmp2]]+marketing_campaign[[#This Row],[AcceptedCmp1]]+marketing_campaign[[#This Row],[AcceptedCmp5]]+marketing_campaign[[#This Row],[AcceptedCmp4]]+marketing_campaign[[#This Row],[AcceptedCmp3]]+marketing_campaign[[#This Row],[Response]]</f>
        <v>2</v>
      </c>
      <c r="AO1325" t="str" cm="1">
        <f t="array" ref="AO132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326" spans="1:41" x14ac:dyDescent="0.35">
      <c r="A1326">
        <v>6398</v>
      </c>
      <c r="B1326">
        <v>1974</v>
      </c>
      <c r="C1326">
        <f t="shared" ca="1" si="40"/>
        <v>52</v>
      </c>
      <c r="D1326" t="str" cm="1">
        <f t="array" aca="1" ref="D132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26" t="s">
        <v>36</v>
      </c>
      <c r="F1326" t="s">
        <v>33</v>
      </c>
      <c r="G1326" cm="1">
        <f t="array" ref="G1326">_xlfn.IFS(marketing_campaign[[#This Row],[Marital_Status]]="Single",K1326+L1326+1,marketing_campaign[[#This Row],[Marital_Status]]="Together",K1326+L1326+2,marketing_campaign[[#This Row],[Marital_Status]]="Alone",K1326+L1326+1,marketing_campaign[[#This Row],[Marital_Status]]="Married",K1326+L1326+2,marketing_campaign[[#This Row],[Marital_Status]]="Divorced",K1326+L1326+1,marketing_campaign[[#This Row],[Marital_Status]]="YOLO",K1326+L1326+1,marketing_campaign[[#This Row],[Marital_Status]]="Absurd",K1326+L1326+1,marketing_campaign[[#This Row],[Marital_Status]]="Widow",K1326+L1326+1)</f>
        <v>3</v>
      </c>
      <c r="H1326" t="str" cm="1">
        <f t="array" ref="H1326">_xlfn.IFS(marketing_campaign[[#This Row],[Family_size]]=1,"Family_with_one_child",marketing_campaign[[#This Row],[Family_size]]&gt;1,"Family_with_more_children")</f>
        <v>Family_with_more_children</v>
      </c>
      <c r="I1326">
        <v>18393</v>
      </c>
      <c r="J1326" t="str">
        <f>IF(marketing_campaign[[#This Row],[Income]]&gt;=Sheet21!B1376,"high_income","low_income")</f>
        <v>high_income</v>
      </c>
      <c r="K1326">
        <v>1</v>
      </c>
      <c r="L1326">
        <v>0</v>
      </c>
      <c r="M1326" s="1">
        <v>41727</v>
      </c>
      <c r="N1326">
        <v>2</v>
      </c>
      <c r="O1326" t="str" cm="1">
        <f t="array" ref="O1326">_xlfn.IFS(AND(marketing_campaign[[#This Row],[Recency]]&gt;=0,marketing_campaign[[#This Row],[Recency]]&lt;=14),"Early Recency",AND(marketing_campaign[[#This Row],[Recency]]&gt;=15,marketing_campaign[[#This Row],[Recency]]&lt;=31),"Mid-Recency",marketing_campaign[[#This Row],[Recency]]&gt;=32,"high Recency")</f>
        <v>Early Recency</v>
      </c>
      <c r="P1326">
        <v>7</v>
      </c>
      <c r="Q1326">
        <v>10</v>
      </c>
      <c r="R1326">
        <v>13</v>
      </c>
      <c r="S1326">
        <v>16</v>
      </c>
      <c r="T1326">
        <v>0</v>
      </c>
      <c r="U1326">
        <v>4</v>
      </c>
      <c r="V1326">
        <f>marketing_campaign[[#This Row],[MntGoldProds]]+marketing_campaign[[#This Row],[MntSweetProducts]]+marketing_campaign[[#This Row],[MntFishProducts]]+marketing_campaign[[#This Row],[MntMeatProducts]]+marketing_campaign[[#This Row],[MntFruits]]+marketing_campaign[[#This Row],[MntWines]]</f>
        <v>50</v>
      </c>
      <c r="W1326">
        <v>2</v>
      </c>
      <c r="X1326">
        <v>3</v>
      </c>
      <c r="Y1326">
        <v>0</v>
      </c>
      <c r="Z1326">
        <v>3</v>
      </c>
      <c r="AA1326">
        <f t="shared" si="41"/>
        <v>8</v>
      </c>
      <c r="AB1326" t="str" cm="1">
        <f t="array" ref="AB1326">_xlfn.IFS(AND(AA1326&gt;=0,AA1326&lt;=15),"low purchase",AND(AA1326&gt;=16,AA1326&lt;=30),"mid purchase",AA1326&gt;=31,"high purchase")</f>
        <v>low purchase</v>
      </c>
      <c r="AC1326">
        <v>8</v>
      </c>
      <c r="AD1326" t="str">
        <f>IF(marketing_campaign[[#This Row],[NumWebVisitsMonth]]&gt;=5.3,"higher_webvists","lower_webvisits")</f>
        <v>higher_webvists</v>
      </c>
      <c r="AE1326">
        <v>0</v>
      </c>
      <c r="AF1326">
        <v>0</v>
      </c>
      <c r="AG1326">
        <v>0</v>
      </c>
      <c r="AH1326">
        <v>0</v>
      </c>
      <c r="AI1326">
        <v>0</v>
      </c>
      <c r="AJ1326">
        <v>0</v>
      </c>
      <c r="AK1326">
        <v>3</v>
      </c>
      <c r="AL1326">
        <v>11</v>
      </c>
      <c r="AM1326">
        <v>0</v>
      </c>
      <c r="AN1326">
        <f>marketing_campaign[[#This Row],[AcceptedCmp2]]+marketing_campaign[[#This Row],[AcceptedCmp1]]+marketing_campaign[[#This Row],[AcceptedCmp5]]+marketing_campaign[[#This Row],[AcceptedCmp4]]+marketing_campaign[[#This Row],[AcceptedCmp3]]+marketing_campaign[[#This Row],[Response]]</f>
        <v>0</v>
      </c>
      <c r="AO1326" t="str" cm="1">
        <f t="array" ref="AO132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27" spans="1:41" x14ac:dyDescent="0.35">
      <c r="A1327">
        <v>9212</v>
      </c>
      <c r="B1327">
        <v>1962</v>
      </c>
      <c r="C1327">
        <f t="shared" ca="1" si="40"/>
        <v>64</v>
      </c>
      <c r="D1327" t="str" cm="1">
        <f t="array" aca="1" ref="D132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27" t="s">
        <v>34</v>
      </c>
      <c r="F1327" t="s">
        <v>33</v>
      </c>
      <c r="G1327" cm="1">
        <f t="array" ref="G1327">_xlfn.IFS(marketing_campaign[[#This Row],[Marital_Status]]="Single",K1327+L1327+1,marketing_campaign[[#This Row],[Marital_Status]]="Together",K1327+L1327+2,marketing_campaign[[#This Row],[Marital_Status]]="Alone",K1327+L1327+1,marketing_campaign[[#This Row],[Marital_Status]]="Married",K1327+L1327+2,marketing_campaign[[#This Row],[Marital_Status]]="Divorced",K1327+L1327+1,marketing_campaign[[#This Row],[Marital_Status]]="YOLO",K1327+L1327+1,marketing_campaign[[#This Row],[Marital_Status]]="Absurd",K1327+L1327+1,marketing_campaign[[#This Row],[Marital_Status]]="Widow",K1327+L1327+1)</f>
        <v>3</v>
      </c>
      <c r="H1327" t="str" cm="1">
        <f t="array" ref="H1327">_xlfn.IFS(marketing_campaign[[#This Row],[Family_size]]=1,"Family_with_one_child",marketing_campaign[[#This Row],[Family_size]]&gt;1,"Family_with_more_children")</f>
        <v>Family_with_more_children</v>
      </c>
      <c r="I1327">
        <v>72828</v>
      </c>
      <c r="J1327" t="str">
        <f>IF(marketing_campaign[[#This Row],[Income]]&gt;=Sheet21!B1377,"high_income","low_income")</f>
        <v>high_income</v>
      </c>
      <c r="K1327">
        <v>0</v>
      </c>
      <c r="L1327">
        <v>1</v>
      </c>
      <c r="M1327" s="1">
        <v>41319</v>
      </c>
      <c r="N1327">
        <v>17</v>
      </c>
      <c r="O1327" t="str" cm="1">
        <f t="array" ref="O1327">_xlfn.IFS(AND(marketing_campaign[[#This Row],[Recency]]&gt;=0,marketing_campaign[[#This Row],[Recency]]&lt;=14),"Early Recency",AND(marketing_campaign[[#This Row],[Recency]]&gt;=15,marketing_campaign[[#This Row],[Recency]]&lt;=31),"Mid-Recency",marketing_campaign[[#This Row],[Recency]]&gt;=32,"high Recency")</f>
        <v>Mid-Recency</v>
      </c>
      <c r="P1327">
        <v>1205</v>
      </c>
      <c r="Q1327">
        <v>0</v>
      </c>
      <c r="R1327">
        <v>235</v>
      </c>
      <c r="S1327">
        <v>19</v>
      </c>
      <c r="T1327">
        <v>14</v>
      </c>
      <c r="U1327">
        <v>205</v>
      </c>
      <c r="V1327">
        <f>marketing_campaign[[#This Row],[MntGoldProds]]+marketing_campaign[[#This Row],[MntSweetProducts]]+marketing_campaign[[#This Row],[MntFishProducts]]+marketing_campaign[[#This Row],[MntMeatProducts]]+marketing_campaign[[#This Row],[MntFruits]]+marketing_campaign[[#This Row],[MntWines]]</f>
        <v>1678</v>
      </c>
      <c r="W1327">
        <v>6</v>
      </c>
      <c r="X1327">
        <v>6</v>
      </c>
      <c r="Y1327">
        <v>3</v>
      </c>
      <c r="Z1327">
        <v>13</v>
      </c>
      <c r="AA1327">
        <f t="shared" si="41"/>
        <v>28</v>
      </c>
      <c r="AB1327" t="str" cm="1">
        <f t="array" ref="AB1327">_xlfn.IFS(AND(AA1327&gt;=0,AA1327&lt;=15),"low purchase",AND(AA1327&gt;=16,AA1327&lt;=30),"mid purchase",AA1327&gt;=31,"high purchase")</f>
        <v>mid purchase</v>
      </c>
      <c r="AC1327">
        <v>7</v>
      </c>
      <c r="AD1327" t="str">
        <f>IF(marketing_campaign[[#This Row],[NumWebVisitsMonth]]&gt;=5.3,"higher_webvists","lower_webvisits")</f>
        <v>higher_webvists</v>
      </c>
      <c r="AE1327">
        <v>0</v>
      </c>
      <c r="AF1327">
        <v>0</v>
      </c>
      <c r="AG1327">
        <v>0</v>
      </c>
      <c r="AH1327">
        <v>0</v>
      </c>
      <c r="AI1327">
        <v>0</v>
      </c>
      <c r="AJ1327">
        <v>0</v>
      </c>
      <c r="AK1327">
        <v>3</v>
      </c>
      <c r="AL1327">
        <v>11</v>
      </c>
      <c r="AM1327">
        <v>0</v>
      </c>
      <c r="AN1327">
        <f>marketing_campaign[[#This Row],[AcceptedCmp2]]+marketing_campaign[[#This Row],[AcceptedCmp1]]+marketing_campaign[[#This Row],[AcceptedCmp5]]+marketing_campaign[[#This Row],[AcceptedCmp4]]+marketing_campaign[[#This Row],[AcceptedCmp3]]+marketing_campaign[[#This Row],[Response]]</f>
        <v>0</v>
      </c>
      <c r="AO1327" t="str" cm="1">
        <f t="array" ref="AO132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28" spans="1:41" x14ac:dyDescent="0.35">
      <c r="A1328">
        <v>7937</v>
      </c>
      <c r="B1328">
        <v>1982</v>
      </c>
      <c r="C1328">
        <f t="shared" ca="1" si="40"/>
        <v>44</v>
      </c>
      <c r="D1328" t="str" cm="1">
        <f t="array" aca="1" ref="D132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328" t="s">
        <v>29</v>
      </c>
      <c r="F1328" t="s">
        <v>33</v>
      </c>
      <c r="G1328" cm="1">
        <f t="array" ref="G1328">_xlfn.IFS(marketing_campaign[[#This Row],[Marital_Status]]="Single",K1328+L1328+1,marketing_campaign[[#This Row],[Marital_Status]]="Together",K1328+L1328+2,marketing_campaign[[#This Row],[Marital_Status]]="Alone",K1328+L1328+1,marketing_campaign[[#This Row],[Marital_Status]]="Married",K1328+L1328+2,marketing_campaign[[#This Row],[Marital_Status]]="Divorced",K1328+L1328+1,marketing_campaign[[#This Row],[Marital_Status]]="YOLO",K1328+L1328+1,marketing_campaign[[#This Row],[Marital_Status]]="Absurd",K1328+L1328+1,marketing_campaign[[#This Row],[Marital_Status]]="Widow",K1328+L1328+1)</f>
        <v>2</v>
      </c>
      <c r="H1328" t="str" cm="1">
        <f t="array" ref="H1328">_xlfn.IFS(marketing_campaign[[#This Row],[Family_size]]=1,"Family_with_one_child",marketing_campaign[[#This Row],[Family_size]]&gt;1,"Family_with_more_children")</f>
        <v>Family_with_more_children</v>
      </c>
      <c r="I1328">
        <v>24711</v>
      </c>
      <c r="J1328" t="str">
        <f>IF(marketing_campaign[[#This Row],[Income]]&gt;=Sheet21!B1378,"high_income","low_income")</f>
        <v>high_income</v>
      </c>
      <c r="K1328">
        <v>0</v>
      </c>
      <c r="L1328">
        <v>0</v>
      </c>
      <c r="M1328" s="1">
        <v>41747</v>
      </c>
      <c r="N1328">
        <v>86</v>
      </c>
      <c r="O1328" t="str" cm="1">
        <f t="array" ref="O1328">_xlfn.IFS(AND(marketing_campaign[[#This Row],[Recency]]&gt;=0,marketing_campaign[[#This Row],[Recency]]&lt;=14),"Early Recency",AND(marketing_campaign[[#This Row],[Recency]]&gt;=15,marketing_campaign[[#This Row],[Recency]]&lt;=31),"Mid-Recency",marketing_campaign[[#This Row],[Recency]]&gt;=32,"high Recency")</f>
        <v>high Recency</v>
      </c>
      <c r="P1328">
        <v>10</v>
      </c>
      <c r="Q1328">
        <v>7</v>
      </c>
      <c r="R1328">
        <v>25</v>
      </c>
      <c r="S1328">
        <v>6</v>
      </c>
      <c r="T1328">
        <v>3</v>
      </c>
      <c r="U1328">
        <v>7</v>
      </c>
      <c r="V1328">
        <f>marketing_campaign[[#This Row],[MntGoldProds]]+marketing_campaign[[#This Row],[MntSweetProducts]]+marketing_campaign[[#This Row],[MntFishProducts]]+marketing_campaign[[#This Row],[MntMeatProducts]]+marketing_campaign[[#This Row],[MntFruits]]+marketing_campaign[[#This Row],[MntWines]]</f>
        <v>58</v>
      </c>
      <c r="W1328">
        <v>1</v>
      </c>
      <c r="X1328">
        <v>3</v>
      </c>
      <c r="Y1328">
        <v>0</v>
      </c>
      <c r="Z1328">
        <v>3</v>
      </c>
      <c r="AA1328">
        <f t="shared" si="41"/>
        <v>7</v>
      </c>
      <c r="AB1328" t="str" cm="1">
        <f t="array" ref="AB1328">_xlfn.IFS(AND(AA1328&gt;=0,AA1328&lt;=15),"low purchase",AND(AA1328&gt;=16,AA1328&lt;=30),"mid purchase",AA1328&gt;=31,"high purchase")</f>
        <v>low purchase</v>
      </c>
      <c r="AC1328">
        <v>7</v>
      </c>
      <c r="AD1328" t="str">
        <f>IF(marketing_campaign[[#This Row],[NumWebVisitsMonth]]&gt;=5.3,"higher_webvists","lower_webvisits")</f>
        <v>higher_webvists</v>
      </c>
      <c r="AE1328">
        <v>0</v>
      </c>
      <c r="AF1328">
        <v>0</v>
      </c>
      <c r="AG1328">
        <v>0</v>
      </c>
      <c r="AH1328">
        <v>0</v>
      </c>
      <c r="AI1328">
        <v>0</v>
      </c>
      <c r="AJ1328">
        <v>0</v>
      </c>
      <c r="AK1328">
        <v>3</v>
      </c>
      <c r="AL1328">
        <v>11</v>
      </c>
      <c r="AM1328">
        <v>0</v>
      </c>
      <c r="AN1328">
        <f>marketing_campaign[[#This Row],[AcceptedCmp2]]+marketing_campaign[[#This Row],[AcceptedCmp1]]+marketing_campaign[[#This Row],[AcceptedCmp5]]+marketing_campaign[[#This Row],[AcceptedCmp4]]+marketing_campaign[[#This Row],[AcceptedCmp3]]+marketing_campaign[[#This Row],[Response]]</f>
        <v>0</v>
      </c>
      <c r="AO1328" t="str" cm="1">
        <f t="array" ref="AO132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29" spans="1:41" x14ac:dyDescent="0.35">
      <c r="A1329">
        <v>839</v>
      </c>
      <c r="B1329">
        <v>1975</v>
      </c>
      <c r="C1329">
        <f t="shared" ca="1" si="40"/>
        <v>51</v>
      </c>
      <c r="D1329" t="str" cm="1">
        <f t="array" aca="1" ref="D132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29" t="s">
        <v>32</v>
      </c>
      <c r="F1329" t="s">
        <v>33</v>
      </c>
      <c r="G1329" cm="1">
        <f t="array" ref="G1329">_xlfn.IFS(marketing_campaign[[#This Row],[Marital_Status]]="Single",K1329+L1329+1,marketing_campaign[[#This Row],[Marital_Status]]="Together",K1329+L1329+2,marketing_campaign[[#This Row],[Marital_Status]]="Alone",K1329+L1329+1,marketing_campaign[[#This Row],[Marital_Status]]="Married",K1329+L1329+2,marketing_campaign[[#This Row],[Marital_Status]]="Divorced",K1329+L1329+1,marketing_campaign[[#This Row],[Marital_Status]]="YOLO",K1329+L1329+1,marketing_campaign[[#This Row],[Marital_Status]]="Absurd",K1329+L1329+1,marketing_campaign[[#This Row],[Marital_Status]]="Widow",K1329+L1329+1)</f>
        <v>3</v>
      </c>
      <c r="H1329" t="str" cm="1">
        <f t="array" ref="H1329">_xlfn.IFS(marketing_campaign[[#This Row],[Family_size]]=1,"Family_with_one_child",marketing_campaign[[#This Row],[Family_size]]&gt;1,"Family_with_more_children")</f>
        <v>Family_with_more_children</v>
      </c>
      <c r="I1329">
        <v>45503</v>
      </c>
      <c r="J1329" t="str">
        <f>IF(marketing_campaign[[#This Row],[Income]]&gt;=Sheet21!B1379,"high_income","low_income")</f>
        <v>high_income</v>
      </c>
      <c r="K1329">
        <v>1</v>
      </c>
      <c r="L1329">
        <v>0</v>
      </c>
      <c r="M1329" s="1">
        <v>41542</v>
      </c>
      <c r="N1329">
        <v>54</v>
      </c>
      <c r="O1329" t="str" cm="1">
        <f t="array" ref="O1329">_xlfn.IFS(AND(marketing_campaign[[#This Row],[Recency]]&gt;=0,marketing_campaign[[#This Row],[Recency]]&lt;=14),"Early Recency",AND(marketing_campaign[[#This Row],[Recency]]&gt;=15,marketing_campaign[[#This Row],[Recency]]&lt;=31),"Mid-Recency",marketing_campaign[[#This Row],[Recency]]&gt;=32,"high Recency")</f>
        <v>high Recency</v>
      </c>
      <c r="P1329">
        <v>97</v>
      </c>
      <c r="Q1329">
        <v>4</v>
      </c>
      <c r="R1329">
        <v>44</v>
      </c>
      <c r="S1329">
        <v>6</v>
      </c>
      <c r="T1329">
        <v>1</v>
      </c>
      <c r="U1329">
        <v>18</v>
      </c>
      <c r="V1329">
        <f>marketing_campaign[[#This Row],[MntGoldProds]]+marketing_campaign[[#This Row],[MntSweetProducts]]+marketing_campaign[[#This Row],[MntFishProducts]]+marketing_campaign[[#This Row],[MntMeatProducts]]+marketing_campaign[[#This Row],[MntFruits]]+marketing_campaign[[#This Row],[MntWines]]</f>
        <v>170</v>
      </c>
      <c r="W1329">
        <v>1</v>
      </c>
      <c r="X1329">
        <v>3</v>
      </c>
      <c r="Y1329">
        <v>1</v>
      </c>
      <c r="Z1329">
        <v>4</v>
      </c>
      <c r="AA1329">
        <f t="shared" si="41"/>
        <v>9</v>
      </c>
      <c r="AB1329" t="str" cm="1">
        <f t="array" ref="AB1329">_xlfn.IFS(AND(AA1329&gt;=0,AA1329&lt;=15),"low purchase",AND(AA1329&gt;=16,AA1329&lt;=30),"mid purchase",AA1329&gt;=31,"high purchase")</f>
        <v>low purchase</v>
      </c>
      <c r="AC1329">
        <v>5</v>
      </c>
      <c r="AD1329" t="str">
        <f>IF(marketing_campaign[[#This Row],[NumWebVisitsMonth]]&gt;=5.3,"higher_webvists","lower_webvisits")</f>
        <v>lower_webvisits</v>
      </c>
      <c r="AE1329">
        <v>0</v>
      </c>
      <c r="AF1329">
        <v>0</v>
      </c>
      <c r="AG1329">
        <v>0</v>
      </c>
      <c r="AH1329">
        <v>0</v>
      </c>
      <c r="AI1329">
        <v>0</v>
      </c>
      <c r="AJ1329">
        <v>0</v>
      </c>
      <c r="AK1329">
        <v>3</v>
      </c>
      <c r="AL1329">
        <v>11</v>
      </c>
      <c r="AM1329">
        <v>0</v>
      </c>
      <c r="AN1329">
        <f>marketing_campaign[[#This Row],[AcceptedCmp2]]+marketing_campaign[[#This Row],[AcceptedCmp1]]+marketing_campaign[[#This Row],[AcceptedCmp5]]+marketing_campaign[[#This Row],[AcceptedCmp4]]+marketing_campaign[[#This Row],[AcceptedCmp3]]+marketing_campaign[[#This Row],[Response]]</f>
        <v>0</v>
      </c>
      <c r="AO1329" t="str" cm="1">
        <f t="array" ref="AO132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30" spans="1:41" x14ac:dyDescent="0.35">
      <c r="A1330">
        <v>4246</v>
      </c>
      <c r="B1330">
        <v>1982</v>
      </c>
      <c r="C1330">
        <f t="shared" ca="1" si="40"/>
        <v>44</v>
      </c>
      <c r="D1330" t="str" cm="1">
        <f t="array" aca="1" ref="D133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330" t="s">
        <v>34</v>
      </c>
      <c r="F1330" t="s">
        <v>30</v>
      </c>
      <c r="G1330" cm="1">
        <f t="array" ref="G1330">_xlfn.IFS(marketing_campaign[[#This Row],[Marital_Status]]="Single",K1330+L1330+1,marketing_campaign[[#This Row],[Marital_Status]]="Together",K1330+L1330+2,marketing_campaign[[#This Row],[Marital_Status]]="Alone",K1330+L1330+1,marketing_campaign[[#This Row],[Marital_Status]]="Married",K1330+L1330+2,marketing_campaign[[#This Row],[Marital_Status]]="Divorced",K1330+L1330+1,marketing_campaign[[#This Row],[Marital_Status]]="YOLO",K1330+L1330+1,marketing_campaign[[#This Row],[Marital_Status]]="Absurd",K1330+L1330+1,marketing_campaign[[#This Row],[Marital_Status]]="Widow",K1330+L1330+1)</f>
        <v>1</v>
      </c>
      <c r="H1330" t="str" cm="1">
        <f t="array" ref="H1330">_xlfn.IFS(marketing_campaign[[#This Row],[Family_size]]=1,"Family_with_one_child",marketing_campaign[[#This Row],[Family_size]]&gt;1,"Family_with_more_children")</f>
        <v>Family_with_one_child</v>
      </c>
      <c r="I1330">
        <v>6560</v>
      </c>
      <c r="J1330" t="str">
        <f>IF(marketing_campaign[[#This Row],[Income]]&gt;=Sheet21!B1380,"high_income","low_income")</f>
        <v>high_income</v>
      </c>
      <c r="K1330">
        <v>0</v>
      </c>
      <c r="L1330">
        <v>0</v>
      </c>
      <c r="M1330" s="1">
        <v>41620</v>
      </c>
      <c r="N1330">
        <v>2</v>
      </c>
      <c r="O1330" t="str" cm="1">
        <f t="array" ref="O1330">_xlfn.IFS(AND(marketing_campaign[[#This Row],[Recency]]&gt;=0,marketing_campaign[[#This Row],[Recency]]&lt;=14),"Early Recency",AND(marketing_campaign[[#This Row],[Recency]]&gt;=15,marketing_campaign[[#This Row],[Recency]]&lt;=31),"Mid-Recency",marketing_campaign[[#This Row],[Recency]]&gt;=32,"high Recency")</f>
        <v>Early Recency</v>
      </c>
      <c r="P1330">
        <v>67</v>
      </c>
      <c r="Q1330">
        <v>11</v>
      </c>
      <c r="R1330">
        <v>26</v>
      </c>
      <c r="S1330">
        <v>4</v>
      </c>
      <c r="T1330">
        <v>3</v>
      </c>
      <c r="U1330">
        <v>262</v>
      </c>
      <c r="V1330">
        <f>marketing_campaign[[#This Row],[MntGoldProds]]+marketing_campaign[[#This Row],[MntSweetProducts]]+marketing_campaign[[#This Row],[MntFishProducts]]+marketing_campaign[[#This Row],[MntMeatProducts]]+marketing_campaign[[#This Row],[MntFruits]]+marketing_campaign[[#This Row],[MntWines]]</f>
        <v>373</v>
      </c>
      <c r="W1330">
        <v>0</v>
      </c>
      <c r="X1330">
        <v>1</v>
      </c>
      <c r="Y1330">
        <v>0</v>
      </c>
      <c r="Z1330">
        <v>1</v>
      </c>
      <c r="AA1330">
        <f t="shared" si="41"/>
        <v>2</v>
      </c>
      <c r="AB1330" t="str" cm="1">
        <f t="array" ref="AB1330">_xlfn.IFS(AND(AA1330&gt;=0,AA1330&lt;=15),"low purchase",AND(AA1330&gt;=16,AA1330&lt;=30),"mid purchase",AA1330&gt;=31,"high purchase")</f>
        <v>low purchase</v>
      </c>
      <c r="AC1330">
        <v>17</v>
      </c>
      <c r="AD1330" t="str">
        <f>IF(marketing_campaign[[#This Row],[NumWebVisitsMonth]]&gt;=5.3,"higher_webvists","lower_webvisits")</f>
        <v>higher_webvists</v>
      </c>
      <c r="AE1330">
        <v>0</v>
      </c>
      <c r="AF1330">
        <v>0</v>
      </c>
      <c r="AG1330">
        <v>0</v>
      </c>
      <c r="AH1330">
        <v>0</v>
      </c>
      <c r="AI1330">
        <v>0</v>
      </c>
      <c r="AJ1330">
        <v>0</v>
      </c>
      <c r="AK1330">
        <v>3</v>
      </c>
      <c r="AL1330">
        <v>11</v>
      </c>
      <c r="AM1330">
        <v>0</v>
      </c>
      <c r="AN1330">
        <f>marketing_campaign[[#This Row],[AcceptedCmp2]]+marketing_campaign[[#This Row],[AcceptedCmp1]]+marketing_campaign[[#This Row],[AcceptedCmp5]]+marketing_campaign[[#This Row],[AcceptedCmp4]]+marketing_campaign[[#This Row],[AcceptedCmp3]]+marketing_campaign[[#This Row],[Response]]</f>
        <v>0</v>
      </c>
      <c r="AO1330" t="str" cm="1">
        <f t="array" ref="AO133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31" spans="1:41" x14ac:dyDescent="0.35">
      <c r="A1331">
        <v>158</v>
      </c>
      <c r="B1331">
        <v>1945</v>
      </c>
      <c r="C1331">
        <f t="shared" ca="1" si="40"/>
        <v>81</v>
      </c>
      <c r="D1331" t="str" cm="1">
        <f t="array" aca="1" ref="D133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331" t="s">
        <v>32</v>
      </c>
      <c r="F1331" t="s">
        <v>31</v>
      </c>
      <c r="G1331" cm="1">
        <f t="array" ref="G1331">_xlfn.IFS(marketing_campaign[[#This Row],[Marital_Status]]="Single",K1331+L1331+1,marketing_campaign[[#This Row],[Marital_Status]]="Together",K1331+L1331+2,marketing_campaign[[#This Row],[Marital_Status]]="Alone",K1331+L1331+1,marketing_campaign[[#This Row],[Marital_Status]]="Married",K1331+L1331+2,marketing_campaign[[#This Row],[Marital_Status]]="Divorced",K1331+L1331+1,marketing_campaign[[#This Row],[Marital_Status]]="YOLO",K1331+L1331+1,marketing_campaign[[#This Row],[Marital_Status]]="Absurd",K1331+L1331+1,marketing_campaign[[#This Row],[Marital_Status]]="Widow",K1331+L1331+1)</f>
        <v>2</v>
      </c>
      <c r="H1331" t="str" cm="1">
        <f t="array" ref="H1331">_xlfn.IFS(marketing_campaign[[#This Row],[Family_size]]=1,"Family_with_one_child",marketing_campaign[[#This Row],[Family_size]]&gt;1,"Family_with_more_children")</f>
        <v>Family_with_more_children</v>
      </c>
      <c r="I1331">
        <v>71604</v>
      </c>
      <c r="J1331" t="str">
        <f>IF(marketing_campaign[[#This Row],[Income]]&gt;=Sheet21!B1381,"high_income","low_income")</f>
        <v>high_income</v>
      </c>
      <c r="K1331">
        <v>0</v>
      </c>
      <c r="L1331">
        <v>0</v>
      </c>
      <c r="M1331" s="1">
        <v>41595</v>
      </c>
      <c r="N1331">
        <v>3</v>
      </c>
      <c r="O1331" t="str" cm="1">
        <f t="array" ref="O1331">_xlfn.IFS(AND(marketing_campaign[[#This Row],[Recency]]&gt;=0,marketing_campaign[[#This Row],[Recency]]&lt;=14),"Early Recency",AND(marketing_campaign[[#This Row],[Recency]]&gt;=15,marketing_campaign[[#This Row],[Recency]]&lt;=31),"Mid-Recency",marketing_campaign[[#This Row],[Recency]]&gt;=32,"high Recency")</f>
        <v>Early Recency</v>
      </c>
      <c r="P1331">
        <v>345</v>
      </c>
      <c r="Q1331">
        <v>53</v>
      </c>
      <c r="R1331">
        <v>528</v>
      </c>
      <c r="S1331">
        <v>98</v>
      </c>
      <c r="T1331">
        <v>75</v>
      </c>
      <c r="U1331">
        <v>97</v>
      </c>
      <c r="V1331">
        <f>marketing_campaign[[#This Row],[MntGoldProds]]+marketing_campaign[[#This Row],[MntSweetProducts]]+marketing_campaign[[#This Row],[MntFishProducts]]+marketing_campaign[[#This Row],[MntMeatProducts]]+marketing_campaign[[#This Row],[MntFruits]]+marketing_campaign[[#This Row],[MntWines]]</f>
        <v>1196</v>
      </c>
      <c r="W1331">
        <v>1</v>
      </c>
      <c r="X1331">
        <v>8</v>
      </c>
      <c r="Y1331">
        <v>3</v>
      </c>
      <c r="Z1331">
        <v>5</v>
      </c>
      <c r="AA1331">
        <f t="shared" si="41"/>
        <v>17</v>
      </c>
      <c r="AB1331" t="str" cm="1">
        <f t="array" ref="AB1331">_xlfn.IFS(AND(AA1331&gt;=0,AA1331&lt;=15),"low purchase",AND(AA1331&gt;=16,AA1331&lt;=30),"mid purchase",AA1331&gt;=31,"high purchase")</f>
        <v>mid purchase</v>
      </c>
      <c r="AC1331">
        <v>4</v>
      </c>
      <c r="AD1331" t="str">
        <f>IF(marketing_campaign[[#This Row],[NumWebVisitsMonth]]&gt;=5.3,"higher_webvists","lower_webvisits")</f>
        <v>lower_webvisits</v>
      </c>
      <c r="AE1331">
        <v>1</v>
      </c>
      <c r="AF1331">
        <v>0</v>
      </c>
      <c r="AG1331">
        <v>0</v>
      </c>
      <c r="AH1331">
        <v>0</v>
      </c>
      <c r="AI1331">
        <v>0</v>
      </c>
      <c r="AJ1331">
        <v>0</v>
      </c>
      <c r="AK1331">
        <v>3</v>
      </c>
      <c r="AL1331">
        <v>11</v>
      </c>
      <c r="AM1331">
        <v>1</v>
      </c>
      <c r="AN1331">
        <f>marketing_campaign[[#This Row],[AcceptedCmp2]]+marketing_campaign[[#This Row],[AcceptedCmp1]]+marketing_campaign[[#This Row],[AcceptedCmp5]]+marketing_campaign[[#This Row],[AcceptedCmp4]]+marketing_campaign[[#This Row],[AcceptedCmp3]]+marketing_campaign[[#This Row],[Response]]</f>
        <v>2</v>
      </c>
      <c r="AO1331" t="str" cm="1">
        <f t="array" ref="AO133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332" spans="1:41" x14ac:dyDescent="0.35">
      <c r="A1332">
        <v>4832</v>
      </c>
      <c r="B1332">
        <v>1979</v>
      </c>
      <c r="C1332">
        <f t="shared" ca="1" si="40"/>
        <v>47</v>
      </c>
      <c r="D1332" t="str" cm="1">
        <f t="array" aca="1" ref="D133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32" t="s">
        <v>29</v>
      </c>
      <c r="F1332" t="s">
        <v>33</v>
      </c>
      <c r="G1332" cm="1">
        <f t="array" ref="G1332">_xlfn.IFS(marketing_campaign[[#This Row],[Marital_Status]]="Single",K1332+L1332+1,marketing_campaign[[#This Row],[Marital_Status]]="Together",K1332+L1332+2,marketing_campaign[[#This Row],[Marital_Status]]="Alone",K1332+L1332+1,marketing_campaign[[#This Row],[Marital_Status]]="Married",K1332+L1332+2,marketing_campaign[[#This Row],[Marital_Status]]="Divorced",K1332+L1332+1,marketing_campaign[[#This Row],[Marital_Status]]="YOLO",K1332+L1332+1,marketing_campaign[[#This Row],[Marital_Status]]="Absurd",K1332+L1332+1,marketing_campaign[[#This Row],[Marital_Status]]="Widow",K1332+L1332+1)</f>
        <v>3</v>
      </c>
      <c r="H1332" t="str" cm="1">
        <f t="array" ref="H1332">_xlfn.IFS(marketing_campaign[[#This Row],[Family_size]]=1,"Family_with_one_child",marketing_campaign[[#This Row],[Family_size]]&gt;1,"Family_with_more_children")</f>
        <v>Family_with_more_children</v>
      </c>
      <c r="I1332">
        <v>27244</v>
      </c>
      <c r="J1332" t="str">
        <f>IF(marketing_campaign[[#This Row],[Income]]&gt;=Sheet21!B1382,"high_income","low_income")</f>
        <v>high_income</v>
      </c>
      <c r="K1332">
        <v>1</v>
      </c>
      <c r="L1332">
        <v>0</v>
      </c>
      <c r="M1332" s="1">
        <v>41705</v>
      </c>
      <c r="N1332">
        <v>84</v>
      </c>
      <c r="O1332" t="str" cm="1">
        <f t="array" ref="O1332">_xlfn.IFS(AND(marketing_campaign[[#This Row],[Recency]]&gt;=0,marketing_campaign[[#This Row],[Recency]]&lt;=14),"Early Recency",AND(marketing_campaign[[#This Row],[Recency]]&gt;=15,marketing_campaign[[#This Row],[Recency]]&lt;=31),"Mid-Recency",marketing_campaign[[#This Row],[Recency]]&gt;=32,"high Recency")</f>
        <v>high Recency</v>
      </c>
      <c r="P1332">
        <v>6</v>
      </c>
      <c r="Q1332">
        <v>5</v>
      </c>
      <c r="R1332">
        <v>17</v>
      </c>
      <c r="S1332">
        <v>3</v>
      </c>
      <c r="T1332">
        <v>24</v>
      </c>
      <c r="U1332">
        <v>46</v>
      </c>
      <c r="V1332">
        <f>marketing_campaign[[#This Row],[MntGoldProds]]+marketing_campaign[[#This Row],[MntSweetProducts]]+marketing_campaign[[#This Row],[MntFishProducts]]+marketing_campaign[[#This Row],[MntMeatProducts]]+marketing_campaign[[#This Row],[MntFruits]]+marketing_campaign[[#This Row],[MntWines]]</f>
        <v>101</v>
      </c>
      <c r="W1332">
        <v>2</v>
      </c>
      <c r="X1332">
        <v>2</v>
      </c>
      <c r="Y1332">
        <v>2</v>
      </c>
      <c r="Z1332">
        <v>2</v>
      </c>
      <c r="AA1332">
        <f t="shared" si="41"/>
        <v>8</v>
      </c>
      <c r="AB1332" t="str" cm="1">
        <f t="array" ref="AB1332">_xlfn.IFS(AND(AA1332&gt;=0,AA1332&lt;=15),"low purchase",AND(AA1332&gt;=16,AA1332&lt;=30),"mid purchase",AA1332&gt;=31,"high purchase")</f>
        <v>low purchase</v>
      </c>
      <c r="AC1332">
        <v>7</v>
      </c>
      <c r="AD1332" t="str">
        <f>IF(marketing_campaign[[#This Row],[NumWebVisitsMonth]]&gt;=5.3,"higher_webvists","lower_webvisits")</f>
        <v>higher_webvists</v>
      </c>
      <c r="AE1332">
        <v>0</v>
      </c>
      <c r="AF1332">
        <v>0</v>
      </c>
      <c r="AG1332">
        <v>0</v>
      </c>
      <c r="AH1332">
        <v>0</v>
      </c>
      <c r="AI1332">
        <v>0</v>
      </c>
      <c r="AJ1332">
        <v>0</v>
      </c>
      <c r="AK1332">
        <v>3</v>
      </c>
      <c r="AL1332">
        <v>11</v>
      </c>
      <c r="AM1332">
        <v>0</v>
      </c>
      <c r="AN1332">
        <f>marketing_campaign[[#This Row],[AcceptedCmp2]]+marketing_campaign[[#This Row],[AcceptedCmp1]]+marketing_campaign[[#This Row],[AcceptedCmp5]]+marketing_campaign[[#This Row],[AcceptedCmp4]]+marketing_campaign[[#This Row],[AcceptedCmp3]]+marketing_campaign[[#This Row],[Response]]</f>
        <v>0</v>
      </c>
      <c r="AO1332" t="str" cm="1">
        <f t="array" ref="AO133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33" spans="1:41" x14ac:dyDescent="0.35">
      <c r="A1333">
        <v>5621</v>
      </c>
      <c r="B1333">
        <v>1969</v>
      </c>
      <c r="C1333">
        <f t="shared" ca="1" si="40"/>
        <v>57</v>
      </c>
      <c r="D1333" t="str" cm="1">
        <f t="array" aca="1" ref="D133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33" t="s">
        <v>29</v>
      </c>
      <c r="F1333" t="s">
        <v>33</v>
      </c>
      <c r="G1333" cm="1">
        <f t="array" ref="G1333">_xlfn.IFS(marketing_campaign[[#This Row],[Marital_Status]]="Single",K1333+L1333+1,marketing_campaign[[#This Row],[Marital_Status]]="Together",K1333+L1333+2,marketing_campaign[[#This Row],[Marital_Status]]="Alone",K1333+L1333+1,marketing_campaign[[#This Row],[Marital_Status]]="Married",K1333+L1333+2,marketing_campaign[[#This Row],[Marital_Status]]="Divorced",K1333+L1333+1,marketing_campaign[[#This Row],[Marital_Status]]="YOLO",K1333+L1333+1,marketing_campaign[[#This Row],[Marital_Status]]="Absurd",K1333+L1333+1,marketing_campaign[[#This Row],[Marital_Status]]="Widow",K1333+L1333+1)</f>
        <v>4</v>
      </c>
      <c r="H1333" t="str" cm="1">
        <f t="array" ref="H1333">_xlfn.IFS(marketing_campaign[[#This Row],[Family_size]]=1,"Family_with_one_child",marketing_campaign[[#This Row],[Family_size]]&gt;1,"Family_with_more_children")</f>
        <v>Family_with_more_children</v>
      </c>
      <c r="I1333">
        <v>48752</v>
      </c>
      <c r="J1333" t="str">
        <f>IF(marketing_campaign[[#This Row],[Income]]&gt;=Sheet21!B1383,"high_income","low_income")</f>
        <v>high_income</v>
      </c>
      <c r="K1333">
        <v>1</v>
      </c>
      <c r="L1333">
        <v>1</v>
      </c>
      <c r="M1333" s="1">
        <v>41255</v>
      </c>
      <c r="N1333">
        <v>8</v>
      </c>
      <c r="O1333" t="str" cm="1">
        <f t="array" ref="O1333">_xlfn.IFS(AND(marketing_campaign[[#This Row],[Recency]]&gt;=0,marketing_campaign[[#This Row],[Recency]]&lt;=14),"Early Recency",AND(marketing_campaign[[#This Row],[Recency]]&gt;=15,marketing_campaign[[#This Row],[Recency]]&lt;=31),"Mid-Recency",marketing_campaign[[#This Row],[Recency]]&gt;=32,"high Recency")</f>
        <v>Early Recency</v>
      </c>
      <c r="P1333">
        <v>73</v>
      </c>
      <c r="Q1333">
        <v>57</v>
      </c>
      <c r="R1333">
        <v>100</v>
      </c>
      <c r="S1333">
        <v>71</v>
      </c>
      <c r="T1333">
        <v>15</v>
      </c>
      <c r="U1333">
        <v>0</v>
      </c>
      <c r="V1333">
        <f>marketing_campaign[[#This Row],[MntGoldProds]]+marketing_campaign[[#This Row],[MntSweetProducts]]+marketing_campaign[[#This Row],[MntFishProducts]]+marketing_campaign[[#This Row],[MntMeatProducts]]+marketing_campaign[[#This Row],[MntFruits]]+marketing_campaign[[#This Row],[MntWines]]</f>
        <v>316</v>
      </c>
      <c r="W1333">
        <v>5</v>
      </c>
      <c r="X1333">
        <v>6</v>
      </c>
      <c r="Y1333">
        <v>1</v>
      </c>
      <c r="Z1333">
        <v>5</v>
      </c>
      <c r="AA1333">
        <f t="shared" si="41"/>
        <v>17</v>
      </c>
      <c r="AB1333" t="str" cm="1">
        <f t="array" ref="AB1333">_xlfn.IFS(AND(AA1333&gt;=0,AA1333&lt;=15),"low purchase",AND(AA1333&gt;=16,AA1333&lt;=30),"mid purchase",AA1333&gt;=31,"high purchase")</f>
        <v>mid purchase</v>
      </c>
      <c r="AC1333">
        <v>9</v>
      </c>
      <c r="AD1333" t="str">
        <f>IF(marketing_campaign[[#This Row],[NumWebVisitsMonth]]&gt;=5.3,"higher_webvists","lower_webvisits")</f>
        <v>higher_webvists</v>
      </c>
      <c r="AE1333">
        <v>0</v>
      </c>
      <c r="AF1333">
        <v>0</v>
      </c>
      <c r="AG1333">
        <v>0</v>
      </c>
      <c r="AH1333">
        <v>0</v>
      </c>
      <c r="AI1333">
        <v>0</v>
      </c>
      <c r="AJ1333">
        <v>0</v>
      </c>
      <c r="AK1333">
        <v>3</v>
      </c>
      <c r="AL1333">
        <v>11</v>
      </c>
      <c r="AM1333">
        <v>1</v>
      </c>
      <c r="AN1333">
        <f>marketing_campaign[[#This Row],[AcceptedCmp2]]+marketing_campaign[[#This Row],[AcceptedCmp1]]+marketing_campaign[[#This Row],[AcceptedCmp5]]+marketing_campaign[[#This Row],[AcceptedCmp4]]+marketing_campaign[[#This Row],[AcceptedCmp3]]+marketing_campaign[[#This Row],[Response]]</f>
        <v>1</v>
      </c>
      <c r="AO1333" t="str" cm="1">
        <f t="array" ref="AO133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334" spans="1:41" x14ac:dyDescent="0.35">
      <c r="A1334">
        <v>1945</v>
      </c>
      <c r="B1334">
        <v>1962</v>
      </c>
      <c r="C1334">
        <f t="shared" ca="1" si="40"/>
        <v>64</v>
      </c>
      <c r="D1334" t="str" cm="1">
        <f t="array" aca="1" ref="D133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34" t="s">
        <v>29</v>
      </c>
      <c r="F1334" t="s">
        <v>33</v>
      </c>
      <c r="G1334" cm="1">
        <f t="array" ref="G1334">_xlfn.IFS(marketing_campaign[[#This Row],[Marital_Status]]="Single",K1334+L1334+1,marketing_campaign[[#This Row],[Marital_Status]]="Together",K1334+L1334+2,marketing_campaign[[#This Row],[Marital_Status]]="Alone",K1334+L1334+1,marketing_campaign[[#This Row],[Marital_Status]]="Married",K1334+L1334+2,marketing_campaign[[#This Row],[Marital_Status]]="Divorced",K1334+L1334+1,marketing_campaign[[#This Row],[Marital_Status]]="YOLO",K1334+L1334+1,marketing_campaign[[#This Row],[Marital_Status]]="Absurd",K1334+L1334+1,marketing_campaign[[#This Row],[Marital_Status]]="Widow",K1334+L1334+1)</f>
        <v>3</v>
      </c>
      <c r="H1334" t="str" cm="1">
        <f t="array" ref="H1334">_xlfn.IFS(marketing_campaign[[#This Row],[Family_size]]=1,"Family_with_one_child",marketing_campaign[[#This Row],[Family_size]]&gt;1,"Family_with_more_children")</f>
        <v>Family_with_more_children</v>
      </c>
      <c r="I1334">
        <v>71434</v>
      </c>
      <c r="J1334" t="str">
        <f>IF(marketing_campaign[[#This Row],[Income]]&gt;=Sheet21!B1384,"high_income","low_income")</f>
        <v>high_income</v>
      </c>
      <c r="K1334">
        <v>0</v>
      </c>
      <c r="L1334">
        <v>1</v>
      </c>
      <c r="M1334" s="1">
        <v>41535</v>
      </c>
      <c r="N1334">
        <v>4</v>
      </c>
      <c r="O1334" t="str" cm="1">
        <f t="array" ref="O1334">_xlfn.IFS(AND(marketing_campaign[[#This Row],[Recency]]&gt;=0,marketing_campaign[[#This Row],[Recency]]&lt;=14),"Early Recency",AND(marketing_campaign[[#This Row],[Recency]]&gt;=15,marketing_campaign[[#This Row],[Recency]]&lt;=31),"Mid-Recency",marketing_campaign[[#This Row],[Recency]]&gt;=32,"high Recency")</f>
        <v>Early Recency</v>
      </c>
      <c r="P1334">
        <v>711</v>
      </c>
      <c r="Q1334">
        <v>36</v>
      </c>
      <c r="R1334">
        <v>217</v>
      </c>
      <c r="S1334">
        <v>172</v>
      </c>
      <c r="T1334">
        <v>96</v>
      </c>
      <c r="U1334">
        <v>168</v>
      </c>
      <c r="V1334">
        <f>marketing_campaign[[#This Row],[MntGoldProds]]+marketing_campaign[[#This Row],[MntSweetProducts]]+marketing_campaign[[#This Row],[MntFishProducts]]+marketing_campaign[[#This Row],[MntMeatProducts]]+marketing_campaign[[#This Row],[MntFruits]]+marketing_campaign[[#This Row],[MntWines]]</f>
        <v>1400</v>
      </c>
      <c r="W1334">
        <v>3</v>
      </c>
      <c r="X1334">
        <v>7</v>
      </c>
      <c r="Y1334">
        <v>4</v>
      </c>
      <c r="Z1334">
        <v>7</v>
      </c>
      <c r="AA1334">
        <f t="shared" si="41"/>
        <v>21</v>
      </c>
      <c r="AB1334" t="str" cm="1">
        <f t="array" ref="AB1334">_xlfn.IFS(AND(AA1334&gt;=0,AA1334&lt;=15),"low purchase",AND(AA1334&gt;=16,AA1334&lt;=30),"mid purchase",AA1334&gt;=31,"high purchase")</f>
        <v>mid purchase</v>
      </c>
      <c r="AC1334">
        <v>4</v>
      </c>
      <c r="AD1334" t="str">
        <f>IF(marketing_campaign[[#This Row],[NumWebVisitsMonth]]&gt;=5.3,"higher_webvists","lower_webvisits")</f>
        <v>lower_webvisits</v>
      </c>
      <c r="AE1334">
        <v>0</v>
      </c>
      <c r="AF1334">
        <v>1</v>
      </c>
      <c r="AG1334">
        <v>0</v>
      </c>
      <c r="AH1334">
        <v>1</v>
      </c>
      <c r="AI1334">
        <v>0</v>
      </c>
      <c r="AJ1334">
        <v>0</v>
      </c>
      <c r="AK1334">
        <v>3</v>
      </c>
      <c r="AL1334">
        <v>11</v>
      </c>
      <c r="AM1334">
        <v>0</v>
      </c>
      <c r="AN1334">
        <f>marketing_campaign[[#This Row],[AcceptedCmp2]]+marketing_campaign[[#This Row],[AcceptedCmp1]]+marketing_campaign[[#This Row],[AcceptedCmp5]]+marketing_campaign[[#This Row],[AcceptedCmp4]]+marketing_campaign[[#This Row],[AcceptedCmp3]]+marketing_campaign[[#This Row],[Response]]</f>
        <v>2</v>
      </c>
      <c r="AO1334" t="str" cm="1">
        <f t="array" ref="AO133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335" spans="1:41" x14ac:dyDescent="0.35">
      <c r="A1335">
        <v>5147</v>
      </c>
      <c r="B1335">
        <v>1948</v>
      </c>
      <c r="C1335">
        <f t="shared" ca="1" si="40"/>
        <v>78</v>
      </c>
      <c r="D1335" t="str" cm="1">
        <f t="array" aca="1" ref="D133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335" t="s">
        <v>29</v>
      </c>
      <c r="F1335" t="s">
        <v>30</v>
      </c>
      <c r="G1335" cm="1">
        <f t="array" ref="G1335">_xlfn.IFS(marketing_campaign[[#This Row],[Marital_Status]]="Single",K1335+L1335+1,marketing_campaign[[#This Row],[Marital_Status]]="Together",K1335+L1335+2,marketing_campaign[[#This Row],[Marital_Status]]="Alone",K1335+L1335+1,marketing_campaign[[#This Row],[Marital_Status]]="Married",K1335+L1335+2,marketing_campaign[[#This Row],[Marital_Status]]="Divorced",K1335+L1335+1,marketing_campaign[[#This Row],[Marital_Status]]="YOLO",K1335+L1335+1,marketing_campaign[[#This Row],[Marital_Status]]="Absurd",K1335+L1335+1,marketing_campaign[[#This Row],[Marital_Status]]="Widow",K1335+L1335+1)</f>
        <v>1</v>
      </c>
      <c r="H1335" t="str" cm="1">
        <f t="array" ref="H1335">_xlfn.IFS(marketing_campaign[[#This Row],[Family_size]]=1,"Family_with_one_child",marketing_campaign[[#This Row],[Family_size]]&gt;1,"Family_with_more_children")</f>
        <v>Family_with_one_child</v>
      </c>
      <c r="I1335">
        <v>90842</v>
      </c>
      <c r="J1335" t="str">
        <f>IF(marketing_campaign[[#This Row],[Income]]&gt;=Sheet21!B1385,"high_income","low_income")</f>
        <v>high_income</v>
      </c>
      <c r="K1335">
        <v>0</v>
      </c>
      <c r="L1335">
        <v>0</v>
      </c>
      <c r="M1335" s="1">
        <v>41484</v>
      </c>
      <c r="N1335">
        <v>57</v>
      </c>
      <c r="O1335" t="str" cm="1">
        <f t="array" ref="O1335">_xlfn.IFS(AND(marketing_campaign[[#This Row],[Recency]]&gt;=0,marketing_campaign[[#This Row],[Recency]]&lt;=14),"Early Recency",AND(marketing_campaign[[#This Row],[Recency]]&gt;=15,marketing_campaign[[#This Row],[Recency]]&lt;=31),"Mid-Recency",marketing_campaign[[#This Row],[Recency]]&gt;=32,"high Recency")</f>
        <v>high Recency</v>
      </c>
      <c r="P1335">
        <v>774</v>
      </c>
      <c r="Q1335">
        <v>70</v>
      </c>
      <c r="R1335">
        <v>118</v>
      </c>
      <c r="S1335">
        <v>182</v>
      </c>
      <c r="T1335">
        <v>187</v>
      </c>
      <c r="U1335">
        <v>93</v>
      </c>
      <c r="V1335">
        <f>marketing_campaign[[#This Row],[MntGoldProds]]+marketing_campaign[[#This Row],[MntSweetProducts]]+marketing_campaign[[#This Row],[MntFishProducts]]+marketing_campaign[[#This Row],[MntMeatProducts]]+marketing_campaign[[#This Row],[MntFruits]]+marketing_campaign[[#This Row],[MntWines]]</f>
        <v>1424</v>
      </c>
      <c r="W1335">
        <v>1</v>
      </c>
      <c r="X1335">
        <v>4</v>
      </c>
      <c r="Y1335">
        <v>9</v>
      </c>
      <c r="Z1335">
        <v>13</v>
      </c>
      <c r="AA1335">
        <f t="shared" si="41"/>
        <v>27</v>
      </c>
      <c r="AB1335" t="str" cm="1">
        <f t="array" ref="AB1335">_xlfn.IFS(AND(AA1335&gt;=0,AA1335&lt;=15),"low purchase",AND(AA1335&gt;=16,AA1335&lt;=30),"mid purchase",AA1335&gt;=31,"high purchase")</f>
        <v>mid purchase</v>
      </c>
      <c r="AC1335">
        <v>1</v>
      </c>
      <c r="AD1335" t="str">
        <f>IF(marketing_campaign[[#This Row],[NumWebVisitsMonth]]&gt;=5.3,"higher_webvists","lower_webvisits")</f>
        <v>lower_webvisits</v>
      </c>
      <c r="AE1335">
        <v>0</v>
      </c>
      <c r="AF1335">
        <v>0</v>
      </c>
      <c r="AG1335">
        <v>0</v>
      </c>
      <c r="AH1335">
        <v>0</v>
      </c>
      <c r="AI1335">
        <v>0</v>
      </c>
      <c r="AJ1335">
        <v>0</v>
      </c>
      <c r="AK1335">
        <v>3</v>
      </c>
      <c r="AL1335">
        <v>11</v>
      </c>
      <c r="AM1335">
        <v>0</v>
      </c>
      <c r="AN1335">
        <f>marketing_campaign[[#This Row],[AcceptedCmp2]]+marketing_campaign[[#This Row],[AcceptedCmp1]]+marketing_campaign[[#This Row],[AcceptedCmp5]]+marketing_campaign[[#This Row],[AcceptedCmp4]]+marketing_campaign[[#This Row],[AcceptedCmp3]]+marketing_campaign[[#This Row],[Response]]</f>
        <v>0</v>
      </c>
      <c r="AO1335" t="str" cm="1">
        <f t="array" ref="AO133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36" spans="1:41" x14ac:dyDescent="0.35">
      <c r="A1336">
        <v>2535</v>
      </c>
      <c r="B1336">
        <v>1978</v>
      </c>
      <c r="C1336">
        <f t="shared" ca="1" si="40"/>
        <v>48</v>
      </c>
      <c r="D1336" t="str" cm="1">
        <f t="array" aca="1" ref="D133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36" t="s">
        <v>34</v>
      </c>
      <c r="F1336" t="s">
        <v>33</v>
      </c>
      <c r="G1336" cm="1">
        <f t="array" ref="G1336">_xlfn.IFS(marketing_campaign[[#This Row],[Marital_Status]]="Single",K1336+L1336+1,marketing_campaign[[#This Row],[Marital_Status]]="Together",K1336+L1336+2,marketing_campaign[[#This Row],[Marital_Status]]="Alone",K1336+L1336+1,marketing_campaign[[#This Row],[Marital_Status]]="Married",K1336+L1336+2,marketing_campaign[[#This Row],[Marital_Status]]="Divorced",K1336+L1336+1,marketing_campaign[[#This Row],[Marital_Status]]="YOLO",K1336+L1336+1,marketing_campaign[[#This Row],[Marital_Status]]="Absurd",K1336+L1336+1,marketing_campaign[[#This Row],[Marital_Status]]="Widow",K1336+L1336+1)</f>
        <v>3</v>
      </c>
      <c r="H1336" t="str" cm="1">
        <f t="array" ref="H1336">_xlfn.IFS(marketing_campaign[[#This Row],[Family_size]]=1,"Family_with_one_child",marketing_campaign[[#This Row],[Family_size]]&gt;1,"Family_with_more_children")</f>
        <v>Family_with_more_children</v>
      </c>
      <c r="I1336">
        <v>88097</v>
      </c>
      <c r="J1336" t="str">
        <f>IF(marketing_campaign[[#This Row],[Income]]&gt;=Sheet21!B1386,"high_income","low_income")</f>
        <v>high_income</v>
      </c>
      <c r="K1336">
        <v>1</v>
      </c>
      <c r="L1336">
        <v>0</v>
      </c>
      <c r="M1336" s="1">
        <v>41139</v>
      </c>
      <c r="N1336">
        <v>24</v>
      </c>
      <c r="O1336" t="str" cm="1">
        <f t="array" ref="O1336">_xlfn.IFS(AND(marketing_campaign[[#This Row],[Recency]]&gt;=0,marketing_campaign[[#This Row],[Recency]]&lt;=14),"Early Recency",AND(marketing_campaign[[#This Row],[Recency]]&gt;=15,marketing_campaign[[#This Row],[Recency]]&lt;=31),"Mid-Recency",marketing_campaign[[#This Row],[Recency]]&gt;=32,"high Recency")</f>
        <v>Mid-Recency</v>
      </c>
      <c r="P1336">
        <v>163</v>
      </c>
      <c r="Q1336">
        <v>0</v>
      </c>
      <c r="R1336">
        <v>480</v>
      </c>
      <c r="S1336">
        <v>0</v>
      </c>
      <c r="T1336">
        <v>126</v>
      </c>
      <c r="U1336">
        <v>75</v>
      </c>
      <c r="V1336">
        <f>marketing_campaign[[#This Row],[MntGoldProds]]+marketing_campaign[[#This Row],[MntSweetProducts]]+marketing_campaign[[#This Row],[MntFishProducts]]+marketing_campaign[[#This Row],[MntMeatProducts]]+marketing_campaign[[#This Row],[MntFruits]]+marketing_campaign[[#This Row],[MntWines]]</f>
        <v>844</v>
      </c>
      <c r="W1336">
        <v>1</v>
      </c>
      <c r="X1336">
        <v>6</v>
      </c>
      <c r="Y1336">
        <v>5</v>
      </c>
      <c r="Z1336">
        <v>8</v>
      </c>
      <c r="AA1336">
        <f t="shared" si="41"/>
        <v>20</v>
      </c>
      <c r="AB1336" t="str" cm="1">
        <f t="array" ref="AB1336">_xlfn.IFS(AND(AA1336&gt;=0,AA1336&lt;=15),"low purchase",AND(AA1336&gt;=16,AA1336&lt;=30),"mid purchase",AA1336&gt;=31,"high purchase")</f>
        <v>mid purchase</v>
      </c>
      <c r="AC1336">
        <v>9</v>
      </c>
      <c r="AD1336" t="str">
        <f>IF(marketing_campaign[[#This Row],[NumWebVisitsMonth]]&gt;=5.3,"higher_webvists","lower_webvisits")</f>
        <v>higher_webvists</v>
      </c>
      <c r="AE1336">
        <v>0</v>
      </c>
      <c r="AF1336">
        <v>1</v>
      </c>
      <c r="AG1336">
        <v>1</v>
      </c>
      <c r="AH1336">
        <v>1</v>
      </c>
      <c r="AI1336">
        <v>0</v>
      </c>
      <c r="AJ1336">
        <v>0</v>
      </c>
      <c r="AK1336">
        <v>3</v>
      </c>
      <c r="AL1336">
        <v>11</v>
      </c>
      <c r="AM1336">
        <v>1</v>
      </c>
      <c r="AN1336">
        <f>marketing_campaign[[#This Row],[AcceptedCmp2]]+marketing_campaign[[#This Row],[AcceptedCmp1]]+marketing_campaign[[#This Row],[AcceptedCmp5]]+marketing_campaign[[#This Row],[AcceptedCmp4]]+marketing_campaign[[#This Row],[AcceptedCmp3]]+marketing_campaign[[#This Row],[Response]]</f>
        <v>4</v>
      </c>
      <c r="AO1336" t="str" cm="1">
        <f t="array" ref="AO133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4/5 campaign accepted</v>
      </c>
    </row>
    <row r="1337" spans="1:41" x14ac:dyDescent="0.35">
      <c r="A1337">
        <v>11039</v>
      </c>
      <c r="B1337">
        <v>1975</v>
      </c>
      <c r="C1337">
        <f t="shared" ca="1" si="40"/>
        <v>51</v>
      </c>
      <c r="D1337" t="str" cm="1">
        <f t="array" aca="1" ref="D133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37" t="s">
        <v>29</v>
      </c>
      <c r="F1337" t="s">
        <v>33</v>
      </c>
      <c r="G1337" cm="1">
        <f t="array" ref="G1337">_xlfn.IFS(marketing_campaign[[#This Row],[Marital_Status]]="Single",K1337+L1337+1,marketing_campaign[[#This Row],[Marital_Status]]="Together",K1337+L1337+2,marketing_campaign[[#This Row],[Marital_Status]]="Alone",K1337+L1337+1,marketing_campaign[[#This Row],[Marital_Status]]="Married",K1337+L1337+2,marketing_campaign[[#This Row],[Marital_Status]]="Divorced",K1337+L1337+1,marketing_campaign[[#This Row],[Marital_Status]]="YOLO",K1337+L1337+1,marketing_campaign[[#This Row],[Marital_Status]]="Absurd",K1337+L1337+1,marketing_campaign[[#This Row],[Marital_Status]]="Widow",K1337+L1337+1)</f>
        <v>3</v>
      </c>
      <c r="H1337" t="str" cm="1">
        <f t="array" ref="H1337">_xlfn.IFS(marketing_campaign[[#This Row],[Family_size]]=1,"Family_with_one_child",marketing_campaign[[#This Row],[Family_size]]&gt;1,"Family_with_more_children")</f>
        <v>Family_with_more_children</v>
      </c>
      <c r="I1337">
        <v>51948</v>
      </c>
      <c r="J1337" t="str">
        <f>IF(marketing_campaign[[#This Row],[Income]]&gt;=Sheet21!B1387,"high_income","low_income")</f>
        <v>high_income</v>
      </c>
      <c r="K1337">
        <v>0</v>
      </c>
      <c r="L1337">
        <v>1</v>
      </c>
      <c r="M1337" s="1">
        <v>41534</v>
      </c>
      <c r="N1337">
        <v>51</v>
      </c>
      <c r="O1337" t="str" cm="1">
        <f t="array" ref="O1337">_xlfn.IFS(AND(marketing_campaign[[#This Row],[Recency]]&gt;=0,marketing_campaign[[#This Row],[Recency]]&lt;=14),"Early Recency",AND(marketing_campaign[[#This Row],[Recency]]&gt;=15,marketing_campaign[[#This Row],[Recency]]&lt;=31),"Mid-Recency",marketing_campaign[[#This Row],[Recency]]&gt;=32,"high Recency")</f>
        <v>high Recency</v>
      </c>
      <c r="P1337">
        <v>82</v>
      </c>
      <c r="Q1337">
        <v>33</v>
      </c>
      <c r="R1337">
        <v>54</v>
      </c>
      <c r="S1337">
        <v>71</v>
      </c>
      <c r="T1337">
        <v>30</v>
      </c>
      <c r="U1337">
        <v>41</v>
      </c>
      <c r="V1337">
        <f>marketing_campaign[[#This Row],[MntGoldProds]]+marketing_campaign[[#This Row],[MntSweetProducts]]+marketing_campaign[[#This Row],[MntFishProducts]]+marketing_campaign[[#This Row],[MntMeatProducts]]+marketing_campaign[[#This Row],[MntFruits]]+marketing_campaign[[#This Row],[MntWines]]</f>
        <v>311</v>
      </c>
      <c r="W1337">
        <v>2</v>
      </c>
      <c r="X1337">
        <v>5</v>
      </c>
      <c r="Y1337">
        <v>2</v>
      </c>
      <c r="Z1337">
        <v>4</v>
      </c>
      <c r="AA1337">
        <f t="shared" si="41"/>
        <v>13</v>
      </c>
      <c r="AB1337" t="str" cm="1">
        <f t="array" ref="AB1337">_xlfn.IFS(AND(AA1337&gt;=0,AA1337&lt;=15),"low purchase",AND(AA1337&gt;=16,AA1337&lt;=30),"mid purchase",AA1337&gt;=31,"high purchase")</f>
        <v>low purchase</v>
      </c>
      <c r="AC1337">
        <v>5</v>
      </c>
      <c r="AD1337" t="str">
        <f>IF(marketing_campaign[[#This Row],[NumWebVisitsMonth]]&gt;=5.3,"higher_webvists","lower_webvisits")</f>
        <v>lower_webvisits</v>
      </c>
      <c r="AE1337">
        <v>0</v>
      </c>
      <c r="AF1337">
        <v>0</v>
      </c>
      <c r="AG1337">
        <v>0</v>
      </c>
      <c r="AH1337">
        <v>0</v>
      </c>
      <c r="AI1337">
        <v>0</v>
      </c>
      <c r="AJ1337">
        <v>0</v>
      </c>
      <c r="AK1337">
        <v>3</v>
      </c>
      <c r="AL1337">
        <v>11</v>
      </c>
      <c r="AM1337">
        <v>0</v>
      </c>
      <c r="AN1337">
        <f>marketing_campaign[[#This Row],[AcceptedCmp2]]+marketing_campaign[[#This Row],[AcceptedCmp1]]+marketing_campaign[[#This Row],[AcceptedCmp5]]+marketing_campaign[[#This Row],[AcceptedCmp4]]+marketing_campaign[[#This Row],[AcceptedCmp3]]+marketing_campaign[[#This Row],[Response]]</f>
        <v>0</v>
      </c>
      <c r="AO1337" t="str" cm="1">
        <f t="array" ref="AO133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38" spans="1:41" x14ac:dyDescent="0.35">
      <c r="A1338">
        <v>9495</v>
      </c>
      <c r="B1338">
        <v>1982</v>
      </c>
      <c r="C1338">
        <f t="shared" ca="1" si="40"/>
        <v>44</v>
      </c>
      <c r="D1338" t="str" cm="1">
        <f t="array" aca="1" ref="D133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338" t="s">
        <v>29</v>
      </c>
      <c r="F1338" t="s">
        <v>31</v>
      </c>
      <c r="G1338" cm="1">
        <f t="array" ref="G1338">_xlfn.IFS(marketing_campaign[[#This Row],[Marital_Status]]="Single",K1338+L1338+1,marketing_campaign[[#This Row],[Marital_Status]]="Together",K1338+L1338+2,marketing_campaign[[#This Row],[Marital_Status]]="Alone",K1338+L1338+1,marketing_campaign[[#This Row],[Marital_Status]]="Married",K1338+L1338+2,marketing_campaign[[#This Row],[Marital_Status]]="Divorced",K1338+L1338+1,marketing_campaign[[#This Row],[Marital_Status]]="YOLO",K1338+L1338+1,marketing_campaign[[#This Row],[Marital_Status]]="Absurd",K1338+L1338+1,marketing_campaign[[#This Row],[Marital_Status]]="Widow",K1338+L1338+1)</f>
        <v>2</v>
      </c>
      <c r="H1338" t="str" cm="1">
        <f t="array" ref="H1338">_xlfn.IFS(marketing_campaign[[#This Row],[Family_size]]=1,"Family_with_one_child",marketing_campaign[[#This Row],[Family_size]]&gt;1,"Family_with_more_children")</f>
        <v>Family_with_more_children</v>
      </c>
      <c r="I1338">
        <v>71853</v>
      </c>
      <c r="J1338" t="str">
        <f>IF(marketing_campaign[[#This Row],[Income]]&gt;=Sheet21!B1388,"high_income","low_income")</f>
        <v>high_income</v>
      </c>
      <c r="K1338">
        <v>0</v>
      </c>
      <c r="L1338">
        <v>0</v>
      </c>
      <c r="M1338" s="1">
        <v>41402</v>
      </c>
      <c r="N1338">
        <v>29</v>
      </c>
      <c r="O1338" t="str" cm="1">
        <f t="array" ref="O1338">_xlfn.IFS(AND(marketing_campaign[[#This Row],[Recency]]&gt;=0,marketing_campaign[[#This Row],[Recency]]&lt;=14),"Early Recency",AND(marketing_campaign[[#This Row],[Recency]]&gt;=15,marketing_campaign[[#This Row],[Recency]]&lt;=31),"Mid-Recency",marketing_campaign[[#This Row],[Recency]]&gt;=32,"high Recency")</f>
        <v>Mid-Recency</v>
      </c>
      <c r="P1338">
        <v>358</v>
      </c>
      <c r="Q1338">
        <v>108</v>
      </c>
      <c r="R1338">
        <v>413</v>
      </c>
      <c r="S1338">
        <v>141</v>
      </c>
      <c r="T1338">
        <v>97</v>
      </c>
      <c r="U1338">
        <v>32</v>
      </c>
      <c r="V1338">
        <f>marketing_campaign[[#This Row],[MntGoldProds]]+marketing_campaign[[#This Row],[MntSweetProducts]]+marketing_campaign[[#This Row],[MntFishProducts]]+marketing_campaign[[#This Row],[MntMeatProducts]]+marketing_campaign[[#This Row],[MntFruits]]+marketing_campaign[[#This Row],[MntWines]]</f>
        <v>1149</v>
      </c>
      <c r="W1338">
        <v>1</v>
      </c>
      <c r="X1338">
        <v>2</v>
      </c>
      <c r="Y1338">
        <v>8</v>
      </c>
      <c r="Z1338">
        <v>6</v>
      </c>
      <c r="AA1338">
        <f t="shared" si="41"/>
        <v>17</v>
      </c>
      <c r="AB1338" t="str" cm="1">
        <f t="array" ref="AB1338">_xlfn.IFS(AND(AA1338&gt;=0,AA1338&lt;=15),"low purchase",AND(AA1338&gt;=16,AA1338&lt;=30),"mid purchase",AA1338&gt;=31,"high purchase")</f>
        <v>mid purchase</v>
      </c>
      <c r="AC1338">
        <v>1</v>
      </c>
      <c r="AD1338" t="str">
        <f>IF(marketing_campaign[[#This Row],[NumWebVisitsMonth]]&gt;=5.3,"higher_webvists","lower_webvisits")</f>
        <v>lower_webvisits</v>
      </c>
      <c r="AE1338">
        <v>0</v>
      </c>
      <c r="AF1338">
        <v>0</v>
      </c>
      <c r="AG1338">
        <v>0</v>
      </c>
      <c r="AH1338">
        <v>0</v>
      </c>
      <c r="AI1338">
        <v>0</v>
      </c>
      <c r="AJ1338">
        <v>0</v>
      </c>
      <c r="AK1338">
        <v>3</v>
      </c>
      <c r="AL1338">
        <v>11</v>
      </c>
      <c r="AM1338">
        <v>0</v>
      </c>
      <c r="AN1338">
        <f>marketing_campaign[[#This Row],[AcceptedCmp2]]+marketing_campaign[[#This Row],[AcceptedCmp1]]+marketing_campaign[[#This Row],[AcceptedCmp5]]+marketing_campaign[[#This Row],[AcceptedCmp4]]+marketing_campaign[[#This Row],[AcceptedCmp3]]+marketing_campaign[[#This Row],[Response]]</f>
        <v>0</v>
      </c>
      <c r="AO1338" t="str" cm="1">
        <f t="array" ref="AO133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39" spans="1:41" x14ac:dyDescent="0.35">
      <c r="A1339">
        <v>9635</v>
      </c>
      <c r="B1339">
        <v>1983</v>
      </c>
      <c r="C1339">
        <f t="shared" ca="1" si="40"/>
        <v>43</v>
      </c>
      <c r="D1339" t="str" cm="1">
        <f t="array" aca="1" ref="D133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339" t="s">
        <v>34</v>
      </c>
      <c r="F1339" t="s">
        <v>33</v>
      </c>
      <c r="G1339" cm="1">
        <f t="array" ref="G1339">_xlfn.IFS(marketing_campaign[[#This Row],[Marital_Status]]="Single",K1339+L1339+1,marketing_campaign[[#This Row],[Marital_Status]]="Together",K1339+L1339+2,marketing_campaign[[#This Row],[Marital_Status]]="Alone",K1339+L1339+1,marketing_campaign[[#This Row],[Marital_Status]]="Married",K1339+L1339+2,marketing_campaign[[#This Row],[Marital_Status]]="Divorced",K1339+L1339+1,marketing_campaign[[#This Row],[Marital_Status]]="YOLO",K1339+L1339+1,marketing_campaign[[#This Row],[Marital_Status]]="Absurd",K1339+L1339+1,marketing_campaign[[#This Row],[Marital_Status]]="Widow",K1339+L1339+1)</f>
        <v>2</v>
      </c>
      <c r="H1339" t="str" cm="1">
        <f t="array" ref="H1339">_xlfn.IFS(marketing_campaign[[#This Row],[Family_size]]=1,"Family_with_one_child",marketing_campaign[[#This Row],[Family_size]]&gt;1,"Family_with_more_children")</f>
        <v>Family_with_more_children</v>
      </c>
      <c r="I1339">
        <v>35876</v>
      </c>
      <c r="J1339" t="str">
        <f>IF(marketing_campaign[[#This Row],[Income]]&gt;=Sheet21!B1389,"high_income","low_income")</f>
        <v>high_income</v>
      </c>
      <c r="K1339">
        <v>0</v>
      </c>
      <c r="L1339">
        <v>0</v>
      </c>
      <c r="M1339" s="1">
        <v>41749</v>
      </c>
      <c r="N1339">
        <v>13</v>
      </c>
      <c r="O1339" t="str" cm="1">
        <f t="array" ref="O1339">_xlfn.IFS(AND(marketing_campaign[[#This Row],[Recency]]&gt;=0,marketing_campaign[[#This Row],[Recency]]&lt;=14),"Early Recency",AND(marketing_campaign[[#This Row],[Recency]]&gt;=15,marketing_campaign[[#This Row],[Recency]]&lt;=31),"Mid-Recency",marketing_campaign[[#This Row],[Recency]]&gt;=32,"high Recency")</f>
        <v>Early Recency</v>
      </c>
      <c r="P1339">
        <v>66</v>
      </c>
      <c r="Q1339">
        <v>2</v>
      </c>
      <c r="R1339">
        <v>40</v>
      </c>
      <c r="S1339">
        <v>4</v>
      </c>
      <c r="T1339">
        <v>3</v>
      </c>
      <c r="U1339">
        <v>14</v>
      </c>
      <c r="V1339">
        <f>marketing_campaign[[#This Row],[MntGoldProds]]+marketing_campaign[[#This Row],[MntSweetProducts]]+marketing_campaign[[#This Row],[MntFishProducts]]+marketing_campaign[[#This Row],[MntMeatProducts]]+marketing_campaign[[#This Row],[MntFruits]]+marketing_campaign[[#This Row],[MntWines]]</f>
        <v>129</v>
      </c>
      <c r="W1339">
        <v>1</v>
      </c>
      <c r="X1339">
        <v>3</v>
      </c>
      <c r="Y1339">
        <v>1</v>
      </c>
      <c r="Z1339">
        <v>3</v>
      </c>
      <c r="AA1339">
        <f t="shared" si="41"/>
        <v>8</v>
      </c>
      <c r="AB1339" t="str" cm="1">
        <f t="array" ref="AB1339">_xlfn.IFS(AND(AA1339&gt;=0,AA1339&lt;=15),"low purchase",AND(AA1339&gt;=16,AA1339&lt;=30),"mid purchase",AA1339&gt;=31,"high purchase")</f>
        <v>low purchase</v>
      </c>
      <c r="AC1339">
        <v>6</v>
      </c>
      <c r="AD1339" t="str">
        <f>IF(marketing_campaign[[#This Row],[NumWebVisitsMonth]]&gt;=5.3,"higher_webvists","lower_webvisits")</f>
        <v>higher_webvists</v>
      </c>
      <c r="AE1339">
        <v>0</v>
      </c>
      <c r="AF1339">
        <v>0</v>
      </c>
      <c r="AG1339">
        <v>0</v>
      </c>
      <c r="AH1339">
        <v>0</v>
      </c>
      <c r="AI1339">
        <v>0</v>
      </c>
      <c r="AJ1339">
        <v>0</v>
      </c>
      <c r="AK1339">
        <v>3</v>
      </c>
      <c r="AL1339">
        <v>11</v>
      </c>
      <c r="AM1339">
        <v>0</v>
      </c>
      <c r="AN1339">
        <f>marketing_campaign[[#This Row],[AcceptedCmp2]]+marketing_campaign[[#This Row],[AcceptedCmp1]]+marketing_campaign[[#This Row],[AcceptedCmp5]]+marketing_campaign[[#This Row],[AcceptedCmp4]]+marketing_campaign[[#This Row],[AcceptedCmp3]]+marketing_campaign[[#This Row],[Response]]</f>
        <v>0</v>
      </c>
      <c r="AO1339" t="str" cm="1">
        <f t="array" ref="AO133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40" spans="1:41" x14ac:dyDescent="0.35">
      <c r="A1340">
        <v>2173</v>
      </c>
      <c r="B1340">
        <v>1952</v>
      </c>
      <c r="C1340">
        <f t="shared" ca="1" si="40"/>
        <v>74</v>
      </c>
      <c r="D1340" t="str" cm="1">
        <f t="array" aca="1" ref="D134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40" t="s">
        <v>29</v>
      </c>
      <c r="F1340" t="s">
        <v>38</v>
      </c>
      <c r="G1340" cm="1">
        <f t="array" ref="G1340">_xlfn.IFS(marketing_campaign[[#This Row],[Marital_Status]]="Single",K1340+L1340+1,marketing_campaign[[#This Row],[Marital_Status]]="Together",K1340+L1340+2,marketing_campaign[[#This Row],[Marital_Status]]="Alone",K1340+L1340+1,marketing_campaign[[#This Row],[Marital_Status]]="Married",K1340+L1340+2,marketing_campaign[[#This Row],[Marital_Status]]="Divorced",K1340+L1340+1,marketing_campaign[[#This Row],[Marital_Status]]="YOLO",K1340+L1340+1,marketing_campaign[[#This Row],[Marital_Status]]="Absurd",K1340+L1340+1,marketing_campaign[[#This Row],[Marital_Status]]="Widow",K1340+L1340+1)</f>
        <v>2</v>
      </c>
      <c r="H1340" t="str" cm="1">
        <f t="array" ref="H1340">_xlfn.IFS(marketing_campaign[[#This Row],[Family_size]]=1,"Family_with_one_child",marketing_campaign[[#This Row],[Family_size]]&gt;1,"Family_with_more_children")</f>
        <v>Family_with_more_children</v>
      </c>
      <c r="I1340">
        <v>40049</v>
      </c>
      <c r="J1340" t="str">
        <f>IF(marketing_campaign[[#This Row],[Income]]&gt;=Sheet21!B1390,"high_income","low_income")</f>
        <v>high_income</v>
      </c>
      <c r="K1340">
        <v>0</v>
      </c>
      <c r="L1340">
        <v>1</v>
      </c>
      <c r="M1340" s="1">
        <v>41563</v>
      </c>
      <c r="N1340">
        <v>23</v>
      </c>
      <c r="O1340" t="str" cm="1">
        <f t="array" ref="O1340">_xlfn.IFS(AND(marketing_campaign[[#This Row],[Recency]]&gt;=0,marketing_campaign[[#This Row],[Recency]]&lt;=14),"Early Recency",AND(marketing_campaign[[#This Row],[Recency]]&gt;=15,marketing_campaign[[#This Row],[Recency]]&lt;=31),"Mid-Recency",marketing_campaign[[#This Row],[Recency]]&gt;=32,"high Recency")</f>
        <v>Mid-Recency</v>
      </c>
      <c r="P1340">
        <v>13</v>
      </c>
      <c r="Q1340">
        <v>6</v>
      </c>
      <c r="R1340">
        <v>7</v>
      </c>
      <c r="S1340">
        <v>0</v>
      </c>
      <c r="T1340">
        <v>3</v>
      </c>
      <c r="U1340">
        <v>3</v>
      </c>
      <c r="V1340">
        <f>marketing_campaign[[#This Row],[MntGoldProds]]+marketing_campaign[[#This Row],[MntSweetProducts]]+marketing_campaign[[#This Row],[MntFishProducts]]+marketing_campaign[[#This Row],[MntMeatProducts]]+marketing_campaign[[#This Row],[MntFruits]]+marketing_campaign[[#This Row],[MntWines]]</f>
        <v>32</v>
      </c>
      <c r="W1340">
        <v>1</v>
      </c>
      <c r="X1340">
        <v>1</v>
      </c>
      <c r="Y1340">
        <v>0</v>
      </c>
      <c r="Z1340">
        <v>3</v>
      </c>
      <c r="AA1340">
        <f t="shared" si="41"/>
        <v>5</v>
      </c>
      <c r="AB1340" t="str" cm="1">
        <f t="array" ref="AB1340">_xlfn.IFS(AND(AA1340&gt;=0,AA1340&lt;=15),"low purchase",AND(AA1340&gt;=16,AA1340&lt;=30),"mid purchase",AA1340&gt;=31,"high purchase")</f>
        <v>low purchase</v>
      </c>
      <c r="AC1340">
        <v>6</v>
      </c>
      <c r="AD1340" t="str">
        <f>IF(marketing_campaign[[#This Row],[NumWebVisitsMonth]]&gt;=5.3,"higher_webvists","lower_webvisits")</f>
        <v>higher_webvists</v>
      </c>
      <c r="AE1340">
        <v>0</v>
      </c>
      <c r="AF1340">
        <v>0</v>
      </c>
      <c r="AG1340">
        <v>0</v>
      </c>
      <c r="AH1340">
        <v>0</v>
      </c>
      <c r="AI1340">
        <v>0</v>
      </c>
      <c r="AJ1340">
        <v>0</v>
      </c>
      <c r="AK1340">
        <v>3</v>
      </c>
      <c r="AL1340">
        <v>11</v>
      </c>
      <c r="AM1340">
        <v>0</v>
      </c>
      <c r="AN1340">
        <f>marketing_campaign[[#This Row],[AcceptedCmp2]]+marketing_campaign[[#This Row],[AcceptedCmp1]]+marketing_campaign[[#This Row],[AcceptedCmp5]]+marketing_campaign[[#This Row],[AcceptedCmp4]]+marketing_campaign[[#This Row],[AcceptedCmp3]]+marketing_campaign[[#This Row],[Response]]</f>
        <v>0</v>
      </c>
      <c r="AO1340" t="str" cm="1">
        <f t="array" ref="AO134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41" spans="1:41" x14ac:dyDescent="0.35">
      <c r="A1341">
        <v>942</v>
      </c>
      <c r="B1341">
        <v>1982</v>
      </c>
      <c r="C1341">
        <f t="shared" ca="1" si="40"/>
        <v>44</v>
      </c>
      <c r="D1341" t="str" cm="1">
        <f t="array" aca="1" ref="D134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341" t="s">
        <v>29</v>
      </c>
      <c r="F1341" t="s">
        <v>30</v>
      </c>
      <c r="G1341" cm="1">
        <f t="array" ref="G1341">_xlfn.IFS(marketing_campaign[[#This Row],[Marital_Status]]="Single",K1341+L1341+1,marketing_campaign[[#This Row],[Marital_Status]]="Together",K1341+L1341+2,marketing_campaign[[#This Row],[Marital_Status]]="Alone",K1341+L1341+1,marketing_campaign[[#This Row],[Marital_Status]]="Married",K1341+L1341+2,marketing_campaign[[#This Row],[Marital_Status]]="Divorced",K1341+L1341+1,marketing_campaign[[#This Row],[Marital_Status]]="YOLO",K1341+L1341+1,marketing_campaign[[#This Row],[Marital_Status]]="Absurd",K1341+L1341+1,marketing_campaign[[#This Row],[Marital_Status]]="Widow",K1341+L1341+1)</f>
        <v>2</v>
      </c>
      <c r="H1341" t="str" cm="1">
        <f t="array" ref="H1341">_xlfn.IFS(marketing_campaign[[#This Row],[Family_size]]=1,"Family_with_one_child",marketing_campaign[[#This Row],[Family_size]]&gt;1,"Family_with_more_children")</f>
        <v>Family_with_more_children</v>
      </c>
      <c r="I1341">
        <v>39660</v>
      </c>
      <c r="J1341" t="str">
        <f>IF(marketing_campaign[[#This Row],[Income]]&gt;=Sheet21!B1391,"high_income","low_income")</f>
        <v>high_income</v>
      </c>
      <c r="K1341">
        <v>1</v>
      </c>
      <c r="L1341">
        <v>0</v>
      </c>
      <c r="M1341" s="1">
        <v>41129</v>
      </c>
      <c r="N1341">
        <v>36</v>
      </c>
      <c r="O1341" t="str" cm="1">
        <f t="array" ref="O1341">_xlfn.IFS(AND(marketing_campaign[[#This Row],[Recency]]&gt;=0,marketing_campaign[[#This Row],[Recency]]&lt;=14),"Early Recency",AND(marketing_campaign[[#This Row],[Recency]]&gt;=15,marketing_campaign[[#This Row],[Recency]]&lt;=31),"Mid-Recency",marketing_campaign[[#This Row],[Recency]]&gt;=32,"high Recency")</f>
        <v>high Recency</v>
      </c>
      <c r="P1341">
        <v>139</v>
      </c>
      <c r="Q1341">
        <v>13</v>
      </c>
      <c r="R1341">
        <v>78</v>
      </c>
      <c r="S1341">
        <v>20</v>
      </c>
      <c r="T1341">
        <v>13</v>
      </c>
      <c r="U1341">
        <v>36</v>
      </c>
      <c r="V1341">
        <f>marketing_campaign[[#This Row],[MntGoldProds]]+marketing_campaign[[#This Row],[MntSweetProducts]]+marketing_campaign[[#This Row],[MntFishProducts]]+marketing_campaign[[#This Row],[MntMeatProducts]]+marketing_campaign[[#This Row],[MntFruits]]+marketing_campaign[[#This Row],[MntWines]]</f>
        <v>299</v>
      </c>
      <c r="W1341">
        <v>3</v>
      </c>
      <c r="X1341">
        <v>7</v>
      </c>
      <c r="Y1341">
        <v>1</v>
      </c>
      <c r="Z1341">
        <v>3</v>
      </c>
      <c r="AA1341">
        <f t="shared" si="41"/>
        <v>14</v>
      </c>
      <c r="AB1341" t="str" cm="1">
        <f t="array" ref="AB1341">_xlfn.IFS(AND(AA1341&gt;=0,AA1341&lt;=15),"low purchase",AND(AA1341&gt;=16,AA1341&lt;=30),"mid purchase",AA1341&gt;=31,"high purchase")</f>
        <v>low purchase</v>
      </c>
      <c r="AC1341">
        <v>9</v>
      </c>
      <c r="AD1341" t="str">
        <f>IF(marketing_campaign[[#This Row],[NumWebVisitsMonth]]&gt;=5.3,"higher_webvists","lower_webvisits")</f>
        <v>higher_webvists</v>
      </c>
      <c r="AE1341">
        <v>0</v>
      </c>
      <c r="AF1341">
        <v>0</v>
      </c>
      <c r="AG1341">
        <v>0</v>
      </c>
      <c r="AH1341">
        <v>0</v>
      </c>
      <c r="AI1341">
        <v>0</v>
      </c>
      <c r="AJ1341">
        <v>0</v>
      </c>
      <c r="AK1341">
        <v>3</v>
      </c>
      <c r="AL1341">
        <v>11</v>
      </c>
      <c r="AM1341">
        <v>1</v>
      </c>
      <c r="AN1341">
        <f>marketing_campaign[[#This Row],[AcceptedCmp2]]+marketing_campaign[[#This Row],[AcceptedCmp1]]+marketing_campaign[[#This Row],[AcceptedCmp5]]+marketing_campaign[[#This Row],[AcceptedCmp4]]+marketing_campaign[[#This Row],[AcceptedCmp3]]+marketing_campaign[[#This Row],[Response]]</f>
        <v>1</v>
      </c>
      <c r="AO1341" t="str" cm="1">
        <f t="array" ref="AO134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342" spans="1:41" x14ac:dyDescent="0.35">
      <c r="A1342">
        <v>9386</v>
      </c>
      <c r="B1342">
        <v>1962</v>
      </c>
      <c r="C1342">
        <f t="shared" ca="1" si="40"/>
        <v>64</v>
      </c>
      <c r="D1342" t="str" cm="1">
        <f t="array" aca="1" ref="D134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42" t="s">
        <v>29</v>
      </c>
      <c r="F1342" t="s">
        <v>31</v>
      </c>
      <c r="G1342" cm="1">
        <f t="array" ref="G1342">_xlfn.IFS(marketing_campaign[[#This Row],[Marital_Status]]="Single",K1342+L1342+1,marketing_campaign[[#This Row],[Marital_Status]]="Together",K1342+L1342+2,marketing_campaign[[#This Row],[Marital_Status]]="Alone",K1342+L1342+1,marketing_campaign[[#This Row],[Marital_Status]]="Married",K1342+L1342+2,marketing_campaign[[#This Row],[Marital_Status]]="Divorced",K1342+L1342+1,marketing_campaign[[#This Row],[Marital_Status]]="YOLO",K1342+L1342+1,marketing_campaign[[#This Row],[Marital_Status]]="Absurd",K1342+L1342+1,marketing_campaign[[#This Row],[Marital_Status]]="Widow",K1342+L1342+1)</f>
        <v>3</v>
      </c>
      <c r="H1342" t="str" cm="1">
        <f t="array" ref="H1342">_xlfn.IFS(marketing_campaign[[#This Row],[Family_size]]=1,"Family_with_one_child",marketing_campaign[[#This Row],[Family_size]]&gt;1,"Family_with_more_children")</f>
        <v>Family_with_more_children</v>
      </c>
      <c r="I1342">
        <v>50127</v>
      </c>
      <c r="J1342" t="str">
        <f>IF(marketing_campaign[[#This Row],[Income]]&gt;=Sheet21!B1392,"high_income","low_income")</f>
        <v>high_income</v>
      </c>
      <c r="K1342">
        <v>0</v>
      </c>
      <c r="L1342">
        <v>1</v>
      </c>
      <c r="M1342" s="1">
        <v>41788</v>
      </c>
      <c r="N1342">
        <v>88</v>
      </c>
      <c r="O1342" t="str" cm="1">
        <f t="array" ref="O1342">_xlfn.IFS(AND(marketing_campaign[[#This Row],[Recency]]&gt;=0,marketing_campaign[[#This Row],[Recency]]&lt;=14),"Early Recency",AND(marketing_campaign[[#This Row],[Recency]]&gt;=15,marketing_campaign[[#This Row],[Recency]]&lt;=31),"Mid-Recency",marketing_campaign[[#This Row],[Recency]]&gt;=32,"high Recency")</f>
        <v>high Recency</v>
      </c>
      <c r="P1342">
        <v>274</v>
      </c>
      <c r="Q1342">
        <v>0</v>
      </c>
      <c r="R1342">
        <v>21</v>
      </c>
      <c r="S1342">
        <v>4</v>
      </c>
      <c r="T1342">
        <v>6</v>
      </c>
      <c r="U1342">
        <v>15</v>
      </c>
      <c r="V1342">
        <f>marketing_campaign[[#This Row],[MntGoldProds]]+marketing_campaign[[#This Row],[MntSweetProducts]]+marketing_campaign[[#This Row],[MntFishProducts]]+marketing_campaign[[#This Row],[MntMeatProducts]]+marketing_campaign[[#This Row],[MntFruits]]+marketing_campaign[[#This Row],[MntWines]]</f>
        <v>320</v>
      </c>
      <c r="W1342">
        <v>1</v>
      </c>
      <c r="X1342">
        <v>5</v>
      </c>
      <c r="Y1342">
        <v>1</v>
      </c>
      <c r="Z1342">
        <v>6</v>
      </c>
      <c r="AA1342">
        <f t="shared" si="41"/>
        <v>13</v>
      </c>
      <c r="AB1342" t="str" cm="1">
        <f t="array" ref="AB1342">_xlfn.IFS(AND(AA1342&gt;=0,AA1342&lt;=15),"low purchase",AND(AA1342&gt;=16,AA1342&lt;=30),"mid purchase",AA1342&gt;=31,"high purchase")</f>
        <v>low purchase</v>
      </c>
      <c r="AC1342">
        <v>6</v>
      </c>
      <c r="AD1342" t="str">
        <f>IF(marketing_campaign[[#This Row],[NumWebVisitsMonth]]&gt;=5.3,"higher_webvists","lower_webvisits")</f>
        <v>higher_webvists</v>
      </c>
      <c r="AE1342">
        <v>0</v>
      </c>
      <c r="AF1342">
        <v>1</v>
      </c>
      <c r="AG1342">
        <v>0</v>
      </c>
      <c r="AH1342">
        <v>0</v>
      </c>
      <c r="AI1342">
        <v>0</v>
      </c>
      <c r="AJ1342">
        <v>0</v>
      </c>
      <c r="AK1342">
        <v>3</v>
      </c>
      <c r="AL1342">
        <v>11</v>
      </c>
      <c r="AM1342">
        <v>0</v>
      </c>
      <c r="AN1342">
        <f>marketing_campaign[[#This Row],[AcceptedCmp2]]+marketing_campaign[[#This Row],[AcceptedCmp1]]+marketing_campaign[[#This Row],[AcceptedCmp5]]+marketing_campaign[[#This Row],[AcceptedCmp4]]+marketing_campaign[[#This Row],[AcceptedCmp3]]+marketing_campaign[[#This Row],[Response]]</f>
        <v>1</v>
      </c>
      <c r="AO1342" t="str" cm="1">
        <f t="array" ref="AO134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343" spans="1:41" x14ac:dyDescent="0.35">
      <c r="A1343">
        <v>5510</v>
      </c>
      <c r="B1343">
        <v>1977</v>
      </c>
      <c r="C1343">
        <f t="shared" ca="1" si="40"/>
        <v>49</v>
      </c>
      <c r="D1343" t="str" cm="1">
        <f t="array" aca="1" ref="D134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43" t="s">
        <v>34</v>
      </c>
      <c r="F1343" t="s">
        <v>33</v>
      </c>
      <c r="G1343" cm="1">
        <f t="array" ref="G1343">_xlfn.IFS(marketing_campaign[[#This Row],[Marital_Status]]="Single",K1343+L1343+1,marketing_campaign[[#This Row],[Marital_Status]]="Together",K1343+L1343+2,marketing_campaign[[#This Row],[Marital_Status]]="Alone",K1343+L1343+1,marketing_campaign[[#This Row],[Marital_Status]]="Married",K1343+L1343+2,marketing_campaign[[#This Row],[Marital_Status]]="Divorced",K1343+L1343+1,marketing_campaign[[#This Row],[Marital_Status]]="YOLO",K1343+L1343+1,marketing_campaign[[#This Row],[Marital_Status]]="Absurd",K1343+L1343+1,marketing_campaign[[#This Row],[Marital_Status]]="Widow",K1343+L1343+1)</f>
        <v>3</v>
      </c>
      <c r="H1343" t="str" cm="1">
        <f t="array" ref="H1343">_xlfn.IFS(marketing_campaign[[#This Row],[Family_size]]=1,"Family_with_one_child",marketing_campaign[[#This Row],[Family_size]]&gt;1,"Family_with_more_children")</f>
        <v>Family_with_more_children</v>
      </c>
      <c r="I1343">
        <v>43263</v>
      </c>
      <c r="J1343" t="str">
        <f>IF(marketing_campaign[[#This Row],[Income]]&gt;=Sheet21!B1393,"high_income","low_income")</f>
        <v>high_income</v>
      </c>
      <c r="K1343">
        <v>0</v>
      </c>
      <c r="L1343">
        <v>1</v>
      </c>
      <c r="M1343" s="1">
        <v>41234</v>
      </c>
      <c r="N1343">
        <v>2</v>
      </c>
      <c r="O1343" t="str" cm="1">
        <f t="array" ref="O1343">_xlfn.IFS(AND(marketing_campaign[[#This Row],[Recency]]&gt;=0,marketing_campaign[[#This Row],[Recency]]&lt;=14),"Early Recency",AND(marketing_campaign[[#This Row],[Recency]]&gt;=15,marketing_campaign[[#This Row],[Recency]]&lt;=31),"Mid-Recency",marketing_campaign[[#This Row],[Recency]]&gt;=32,"high Recency")</f>
        <v>Early Recency</v>
      </c>
      <c r="P1343">
        <v>262</v>
      </c>
      <c r="Q1343">
        <v>6</v>
      </c>
      <c r="R1343">
        <v>61</v>
      </c>
      <c r="S1343">
        <v>0</v>
      </c>
      <c r="T1343">
        <v>10</v>
      </c>
      <c r="U1343">
        <v>102</v>
      </c>
      <c r="V1343">
        <f>marketing_campaign[[#This Row],[MntGoldProds]]+marketing_campaign[[#This Row],[MntSweetProducts]]+marketing_campaign[[#This Row],[MntFishProducts]]+marketing_campaign[[#This Row],[MntMeatProducts]]+marketing_campaign[[#This Row],[MntFruits]]+marketing_campaign[[#This Row],[MntWines]]</f>
        <v>441</v>
      </c>
      <c r="W1343">
        <v>3</v>
      </c>
      <c r="X1343">
        <v>5</v>
      </c>
      <c r="Y1343">
        <v>2</v>
      </c>
      <c r="Z1343">
        <v>6</v>
      </c>
      <c r="AA1343">
        <f t="shared" si="41"/>
        <v>16</v>
      </c>
      <c r="AB1343" t="str" cm="1">
        <f t="array" ref="AB1343">_xlfn.IFS(AND(AA1343&gt;=0,AA1343&lt;=15),"low purchase",AND(AA1343&gt;=16,AA1343&lt;=30),"mid purchase",AA1343&gt;=31,"high purchase")</f>
        <v>mid purchase</v>
      </c>
      <c r="AC1343">
        <v>5</v>
      </c>
      <c r="AD1343" t="str">
        <f>IF(marketing_campaign[[#This Row],[NumWebVisitsMonth]]&gt;=5.3,"higher_webvists","lower_webvisits")</f>
        <v>lower_webvisits</v>
      </c>
      <c r="AE1343">
        <v>0</v>
      </c>
      <c r="AF1343">
        <v>0</v>
      </c>
      <c r="AG1343">
        <v>0</v>
      </c>
      <c r="AH1343">
        <v>0</v>
      </c>
      <c r="AI1343">
        <v>0</v>
      </c>
      <c r="AJ1343">
        <v>0</v>
      </c>
      <c r="AK1343">
        <v>3</v>
      </c>
      <c r="AL1343">
        <v>11</v>
      </c>
      <c r="AM1343">
        <v>0</v>
      </c>
      <c r="AN1343">
        <f>marketing_campaign[[#This Row],[AcceptedCmp2]]+marketing_campaign[[#This Row],[AcceptedCmp1]]+marketing_campaign[[#This Row],[AcceptedCmp5]]+marketing_campaign[[#This Row],[AcceptedCmp4]]+marketing_campaign[[#This Row],[AcceptedCmp3]]+marketing_campaign[[#This Row],[Response]]</f>
        <v>0</v>
      </c>
      <c r="AO1343" t="str" cm="1">
        <f t="array" ref="AO134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44" spans="1:41" x14ac:dyDescent="0.35">
      <c r="A1344">
        <v>873</v>
      </c>
      <c r="B1344">
        <v>1949</v>
      </c>
      <c r="C1344">
        <f t="shared" ca="1" si="40"/>
        <v>77</v>
      </c>
      <c r="D1344" t="str" cm="1">
        <f t="array" aca="1" ref="D134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44" t="s">
        <v>34</v>
      </c>
      <c r="F1344" t="s">
        <v>33</v>
      </c>
      <c r="G1344" cm="1">
        <f t="array" ref="G1344">_xlfn.IFS(marketing_campaign[[#This Row],[Marital_Status]]="Single",K1344+L1344+1,marketing_campaign[[#This Row],[Marital_Status]]="Together",K1344+L1344+2,marketing_campaign[[#This Row],[Marital_Status]]="Alone",K1344+L1344+1,marketing_campaign[[#This Row],[Marital_Status]]="Married",K1344+L1344+2,marketing_campaign[[#This Row],[Marital_Status]]="Divorced",K1344+L1344+1,marketing_campaign[[#This Row],[Marital_Status]]="YOLO",K1344+L1344+1,marketing_campaign[[#This Row],[Marital_Status]]="Absurd",K1344+L1344+1,marketing_campaign[[#This Row],[Marital_Status]]="Widow",K1344+L1344+1)</f>
        <v>4</v>
      </c>
      <c r="H1344" t="str" cm="1">
        <f t="array" ref="H1344">_xlfn.IFS(marketing_campaign[[#This Row],[Family_size]]=1,"Family_with_one_child",marketing_campaign[[#This Row],[Family_size]]&gt;1,"Family_with_more_children")</f>
        <v>Family_with_more_children</v>
      </c>
      <c r="I1344">
        <v>62845</v>
      </c>
      <c r="J1344" t="str">
        <f>IF(marketing_campaign[[#This Row],[Income]]&gt;=Sheet21!B1394,"high_income","low_income")</f>
        <v>high_income</v>
      </c>
      <c r="K1344">
        <v>1</v>
      </c>
      <c r="L1344">
        <v>1</v>
      </c>
      <c r="M1344" s="1">
        <v>41183</v>
      </c>
      <c r="N1344">
        <v>3</v>
      </c>
      <c r="O1344" t="str" cm="1">
        <f t="array" ref="O1344">_xlfn.IFS(AND(marketing_campaign[[#This Row],[Recency]]&gt;=0,marketing_campaign[[#This Row],[Recency]]&lt;=14),"Early Recency",AND(marketing_campaign[[#This Row],[Recency]]&gt;=15,marketing_campaign[[#This Row],[Recency]]&lt;=31),"Mid-Recency",marketing_campaign[[#This Row],[Recency]]&gt;=32,"high Recency")</f>
        <v>Early Recency</v>
      </c>
      <c r="P1344">
        <v>1099</v>
      </c>
      <c r="Q1344">
        <v>0</v>
      </c>
      <c r="R1344">
        <v>45</v>
      </c>
      <c r="S1344">
        <v>0</v>
      </c>
      <c r="T1344">
        <v>0</v>
      </c>
      <c r="U1344">
        <v>34</v>
      </c>
      <c r="V1344">
        <f>marketing_campaign[[#This Row],[MntGoldProds]]+marketing_campaign[[#This Row],[MntSweetProducts]]+marketing_campaign[[#This Row],[MntFishProducts]]+marketing_campaign[[#This Row],[MntMeatProducts]]+marketing_campaign[[#This Row],[MntFruits]]+marketing_campaign[[#This Row],[MntWines]]</f>
        <v>1178</v>
      </c>
      <c r="W1344">
        <v>11</v>
      </c>
      <c r="X1344">
        <v>3</v>
      </c>
      <c r="Y1344">
        <v>4</v>
      </c>
      <c r="Z1344">
        <v>10</v>
      </c>
      <c r="AA1344">
        <f t="shared" si="41"/>
        <v>28</v>
      </c>
      <c r="AB1344" t="str" cm="1">
        <f t="array" ref="AB1344">_xlfn.IFS(AND(AA1344&gt;=0,AA1344&lt;=15),"low purchase",AND(AA1344&gt;=16,AA1344&lt;=30),"mid purchase",AA1344&gt;=31,"high purchase")</f>
        <v>mid purchase</v>
      </c>
      <c r="AC1344">
        <v>8</v>
      </c>
      <c r="AD1344" t="str">
        <f>IF(marketing_campaign[[#This Row],[NumWebVisitsMonth]]&gt;=5.3,"higher_webvists","lower_webvisits")</f>
        <v>higher_webvists</v>
      </c>
      <c r="AE1344">
        <v>0</v>
      </c>
      <c r="AF1344">
        <v>1</v>
      </c>
      <c r="AG1344">
        <v>0</v>
      </c>
      <c r="AH1344">
        <v>0</v>
      </c>
      <c r="AI1344">
        <v>0</v>
      </c>
      <c r="AJ1344">
        <v>0</v>
      </c>
      <c r="AK1344">
        <v>3</v>
      </c>
      <c r="AL1344">
        <v>11</v>
      </c>
      <c r="AM1344">
        <v>1</v>
      </c>
      <c r="AN1344">
        <f>marketing_campaign[[#This Row],[AcceptedCmp2]]+marketing_campaign[[#This Row],[AcceptedCmp1]]+marketing_campaign[[#This Row],[AcceptedCmp5]]+marketing_campaign[[#This Row],[AcceptedCmp4]]+marketing_campaign[[#This Row],[AcceptedCmp3]]+marketing_campaign[[#This Row],[Response]]</f>
        <v>2</v>
      </c>
      <c r="AO1344" t="str" cm="1">
        <f t="array" ref="AO134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345" spans="1:41" x14ac:dyDescent="0.35">
      <c r="A1345">
        <v>2253</v>
      </c>
      <c r="B1345">
        <v>1990</v>
      </c>
      <c r="C1345">
        <f t="shared" ca="1" si="40"/>
        <v>36</v>
      </c>
      <c r="D1345" t="str" cm="1">
        <f t="array" aca="1" ref="D134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345" t="s">
        <v>29</v>
      </c>
      <c r="F1345" t="s">
        <v>33</v>
      </c>
      <c r="G1345" cm="1">
        <f t="array" ref="G1345">_xlfn.IFS(marketing_campaign[[#This Row],[Marital_Status]]="Single",K1345+L1345+1,marketing_campaign[[#This Row],[Marital_Status]]="Together",K1345+L1345+2,marketing_campaign[[#This Row],[Marital_Status]]="Alone",K1345+L1345+1,marketing_campaign[[#This Row],[Marital_Status]]="Married",K1345+L1345+2,marketing_campaign[[#This Row],[Marital_Status]]="Divorced",K1345+L1345+1,marketing_campaign[[#This Row],[Marital_Status]]="YOLO",K1345+L1345+1,marketing_campaign[[#This Row],[Marital_Status]]="Absurd",K1345+L1345+1,marketing_campaign[[#This Row],[Marital_Status]]="Widow",K1345+L1345+1)</f>
        <v>2</v>
      </c>
      <c r="H1345" t="str" cm="1">
        <f t="array" ref="H1345">_xlfn.IFS(marketing_campaign[[#This Row],[Family_size]]=1,"Family_with_one_child",marketing_campaign[[#This Row],[Family_size]]&gt;1,"Family_with_more_children")</f>
        <v>Family_with_more_children</v>
      </c>
      <c r="I1345">
        <v>18929</v>
      </c>
      <c r="J1345" t="str">
        <f>IF(marketing_campaign[[#This Row],[Income]]&gt;=Sheet21!B1395,"high_income","low_income")</f>
        <v>high_income</v>
      </c>
      <c r="K1345">
        <v>0</v>
      </c>
      <c r="L1345">
        <v>0</v>
      </c>
      <c r="M1345" s="1">
        <v>41321</v>
      </c>
      <c r="N1345">
        <v>15</v>
      </c>
      <c r="O1345" t="str" cm="1">
        <f t="array" ref="O1345">_xlfn.IFS(AND(marketing_campaign[[#This Row],[Recency]]&gt;=0,marketing_campaign[[#This Row],[Recency]]&lt;=14),"Early Recency",AND(marketing_campaign[[#This Row],[Recency]]&gt;=15,marketing_campaign[[#This Row],[Recency]]&lt;=31),"Mid-Recency",marketing_campaign[[#This Row],[Recency]]&gt;=32,"high Recency")</f>
        <v>Mid-Recency</v>
      </c>
      <c r="P1345">
        <v>32</v>
      </c>
      <c r="Q1345">
        <v>0</v>
      </c>
      <c r="R1345">
        <v>8</v>
      </c>
      <c r="S1345">
        <v>23</v>
      </c>
      <c r="T1345">
        <v>4</v>
      </c>
      <c r="U1345">
        <v>18</v>
      </c>
      <c r="V1345">
        <f>marketing_campaign[[#This Row],[MntGoldProds]]+marketing_campaign[[#This Row],[MntSweetProducts]]+marketing_campaign[[#This Row],[MntFishProducts]]+marketing_campaign[[#This Row],[MntMeatProducts]]+marketing_campaign[[#This Row],[MntFruits]]+marketing_campaign[[#This Row],[MntWines]]</f>
        <v>85</v>
      </c>
      <c r="W1345">
        <v>1</v>
      </c>
      <c r="X1345">
        <v>1</v>
      </c>
      <c r="Y1345">
        <v>0</v>
      </c>
      <c r="Z1345">
        <v>4</v>
      </c>
      <c r="AA1345">
        <f t="shared" si="41"/>
        <v>6</v>
      </c>
      <c r="AB1345" t="str" cm="1">
        <f t="array" ref="AB1345">_xlfn.IFS(AND(AA1345&gt;=0,AA1345&lt;=15),"low purchase",AND(AA1345&gt;=16,AA1345&lt;=30),"mid purchase",AA1345&gt;=31,"high purchase")</f>
        <v>low purchase</v>
      </c>
      <c r="AC1345">
        <v>6</v>
      </c>
      <c r="AD1345" t="str">
        <f>IF(marketing_campaign[[#This Row],[NumWebVisitsMonth]]&gt;=5.3,"higher_webvists","lower_webvisits")</f>
        <v>higher_webvists</v>
      </c>
      <c r="AE1345">
        <v>0</v>
      </c>
      <c r="AF1345">
        <v>0</v>
      </c>
      <c r="AG1345">
        <v>0</v>
      </c>
      <c r="AH1345">
        <v>0</v>
      </c>
      <c r="AI1345">
        <v>0</v>
      </c>
      <c r="AJ1345">
        <v>0</v>
      </c>
      <c r="AK1345">
        <v>3</v>
      </c>
      <c r="AL1345">
        <v>11</v>
      </c>
      <c r="AM1345">
        <v>0</v>
      </c>
      <c r="AN1345">
        <f>marketing_campaign[[#This Row],[AcceptedCmp2]]+marketing_campaign[[#This Row],[AcceptedCmp1]]+marketing_campaign[[#This Row],[AcceptedCmp5]]+marketing_campaign[[#This Row],[AcceptedCmp4]]+marketing_campaign[[#This Row],[AcceptedCmp3]]+marketing_campaign[[#This Row],[Response]]</f>
        <v>0</v>
      </c>
      <c r="AO1345" t="str" cm="1">
        <f t="array" ref="AO134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46" spans="1:41" x14ac:dyDescent="0.35">
      <c r="A1346">
        <v>5181</v>
      </c>
      <c r="B1346">
        <v>1982</v>
      </c>
      <c r="C1346">
        <f t="shared" ref="C1346:C1409" ca="1" si="42">YEAR(TODAY())-B1346</f>
        <v>44</v>
      </c>
      <c r="D1346" t="str" cm="1">
        <f t="array" aca="1" ref="D134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346" t="s">
        <v>36</v>
      </c>
      <c r="F1346" t="s">
        <v>30</v>
      </c>
      <c r="G1346" cm="1">
        <f t="array" ref="G1346">_xlfn.IFS(marketing_campaign[[#This Row],[Marital_Status]]="Single",K1346+L1346+1,marketing_campaign[[#This Row],[Marital_Status]]="Together",K1346+L1346+2,marketing_campaign[[#This Row],[Marital_Status]]="Alone",K1346+L1346+1,marketing_campaign[[#This Row],[Marital_Status]]="Married",K1346+L1346+2,marketing_campaign[[#This Row],[Marital_Status]]="Divorced",K1346+L1346+1,marketing_campaign[[#This Row],[Marital_Status]]="YOLO",K1346+L1346+1,marketing_campaign[[#This Row],[Marital_Status]]="Absurd",K1346+L1346+1,marketing_campaign[[#This Row],[Marital_Status]]="Widow",K1346+L1346+1)</f>
        <v>2</v>
      </c>
      <c r="H1346" t="str" cm="1">
        <f t="array" ref="H1346">_xlfn.IFS(marketing_campaign[[#This Row],[Family_size]]=1,"Family_with_one_child",marketing_campaign[[#This Row],[Family_size]]&gt;1,"Family_with_more_children")</f>
        <v>Family_with_more_children</v>
      </c>
      <c r="I1346">
        <v>24367</v>
      </c>
      <c r="J1346" t="str">
        <f>IF(marketing_campaign[[#This Row],[Income]]&gt;=Sheet21!B1396,"high_income","low_income")</f>
        <v>high_income</v>
      </c>
      <c r="K1346">
        <v>1</v>
      </c>
      <c r="L1346">
        <v>0</v>
      </c>
      <c r="M1346" s="1">
        <v>41353</v>
      </c>
      <c r="N1346">
        <v>58</v>
      </c>
      <c r="O1346" t="str" cm="1">
        <f t="array" ref="O1346">_xlfn.IFS(AND(marketing_campaign[[#This Row],[Recency]]&gt;=0,marketing_campaign[[#This Row],[Recency]]&lt;=14),"Early Recency",AND(marketing_campaign[[#This Row],[Recency]]&gt;=15,marketing_campaign[[#This Row],[Recency]]&lt;=31),"Mid-Recency",marketing_campaign[[#This Row],[Recency]]&gt;=32,"high Recency")</f>
        <v>high Recency</v>
      </c>
      <c r="P1346">
        <v>2</v>
      </c>
      <c r="Q1346">
        <v>4</v>
      </c>
      <c r="R1346">
        <v>2</v>
      </c>
      <c r="S1346">
        <v>0</v>
      </c>
      <c r="T1346">
        <v>11</v>
      </c>
      <c r="U1346">
        <v>5</v>
      </c>
      <c r="V1346">
        <f>marketing_campaign[[#This Row],[MntGoldProds]]+marketing_campaign[[#This Row],[MntSweetProducts]]+marketing_campaign[[#This Row],[MntFishProducts]]+marketing_campaign[[#This Row],[MntMeatProducts]]+marketing_campaign[[#This Row],[MntFruits]]+marketing_campaign[[#This Row],[MntWines]]</f>
        <v>24</v>
      </c>
      <c r="W1346">
        <v>1</v>
      </c>
      <c r="X1346">
        <v>1</v>
      </c>
      <c r="Y1346">
        <v>0</v>
      </c>
      <c r="Z1346">
        <v>2</v>
      </c>
      <c r="AA1346">
        <f t="shared" ref="AA1346:AA1409" si="43">W1346+X1346+Y1346+Z1346</f>
        <v>4</v>
      </c>
      <c r="AB1346" t="str" cm="1">
        <f t="array" ref="AB1346">_xlfn.IFS(AND(AA1346&gt;=0,AA1346&lt;=15),"low purchase",AND(AA1346&gt;=16,AA1346&lt;=30),"mid purchase",AA1346&gt;=31,"high purchase")</f>
        <v>low purchase</v>
      </c>
      <c r="AC1346">
        <v>9</v>
      </c>
      <c r="AD1346" t="str">
        <f>IF(marketing_campaign[[#This Row],[NumWebVisitsMonth]]&gt;=5.3,"higher_webvists","lower_webvisits")</f>
        <v>higher_webvists</v>
      </c>
      <c r="AE1346">
        <v>0</v>
      </c>
      <c r="AF1346">
        <v>0</v>
      </c>
      <c r="AG1346">
        <v>0</v>
      </c>
      <c r="AH1346">
        <v>0</v>
      </c>
      <c r="AI1346">
        <v>0</v>
      </c>
      <c r="AJ1346">
        <v>0</v>
      </c>
      <c r="AK1346">
        <v>3</v>
      </c>
      <c r="AL1346">
        <v>11</v>
      </c>
      <c r="AM1346">
        <v>0</v>
      </c>
      <c r="AN1346">
        <f>marketing_campaign[[#This Row],[AcceptedCmp2]]+marketing_campaign[[#This Row],[AcceptedCmp1]]+marketing_campaign[[#This Row],[AcceptedCmp5]]+marketing_campaign[[#This Row],[AcceptedCmp4]]+marketing_campaign[[#This Row],[AcceptedCmp3]]+marketing_campaign[[#This Row],[Response]]</f>
        <v>0</v>
      </c>
      <c r="AO1346" t="str" cm="1">
        <f t="array" ref="AO134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47" spans="1:41" x14ac:dyDescent="0.35">
      <c r="A1347">
        <v>979</v>
      </c>
      <c r="B1347">
        <v>1975</v>
      </c>
      <c r="C1347">
        <f t="shared" ca="1" si="42"/>
        <v>51</v>
      </c>
      <c r="D1347" t="str" cm="1">
        <f t="array" aca="1" ref="D134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47" t="s">
        <v>29</v>
      </c>
      <c r="F1347" t="s">
        <v>30</v>
      </c>
      <c r="G1347" cm="1">
        <f t="array" ref="G1347">_xlfn.IFS(marketing_campaign[[#This Row],[Marital_Status]]="Single",K1347+L1347+1,marketing_campaign[[#This Row],[Marital_Status]]="Together",K1347+L1347+2,marketing_campaign[[#This Row],[Marital_Status]]="Alone",K1347+L1347+1,marketing_campaign[[#This Row],[Marital_Status]]="Married",K1347+L1347+2,marketing_campaign[[#This Row],[Marital_Status]]="Divorced",K1347+L1347+1,marketing_campaign[[#This Row],[Marital_Status]]="YOLO",K1347+L1347+1,marketing_campaign[[#This Row],[Marital_Status]]="Absurd",K1347+L1347+1,marketing_campaign[[#This Row],[Marital_Status]]="Widow",K1347+L1347+1)</f>
        <v>2</v>
      </c>
      <c r="H1347" t="str" cm="1">
        <f t="array" ref="H1347">_xlfn.IFS(marketing_campaign[[#This Row],[Family_size]]=1,"Family_with_one_child",marketing_campaign[[#This Row],[Family_size]]&gt;1,"Family_with_more_children")</f>
        <v>Family_with_more_children</v>
      </c>
      <c r="I1347">
        <v>33249</v>
      </c>
      <c r="J1347" t="str">
        <f>IF(marketing_campaign[[#This Row],[Income]]&gt;=Sheet21!B1397,"high_income","low_income")</f>
        <v>high_income</v>
      </c>
      <c r="K1347">
        <v>1</v>
      </c>
      <c r="L1347">
        <v>0</v>
      </c>
      <c r="M1347" s="1">
        <v>41325</v>
      </c>
      <c r="N1347">
        <v>11</v>
      </c>
      <c r="O1347" t="str" cm="1">
        <f t="array" ref="O1347">_xlfn.IFS(AND(marketing_campaign[[#This Row],[Recency]]&gt;=0,marketing_campaign[[#This Row],[Recency]]&lt;=14),"Early Recency",AND(marketing_campaign[[#This Row],[Recency]]&gt;=15,marketing_campaign[[#This Row],[Recency]]&lt;=31),"Mid-Recency",marketing_campaign[[#This Row],[Recency]]&gt;=32,"high Recency")</f>
        <v>Early Recency</v>
      </c>
      <c r="P1347">
        <v>6</v>
      </c>
      <c r="Q1347">
        <v>10</v>
      </c>
      <c r="R1347">
        <v>21</v>
      </c>
      <c r="S1347">
        <v>19</v>
      </c>
      <c r="T1347">
        <v>14</v>
      </c>
      <c r="U1347">
        <v>42</v>
      </c>
      <c r="V1347">
        <f>marketing_campaign[[#This Row],[MntGoldProds]]+marketing_campaign[[#This Row],[MntSweetProducts]]+marketing_campaign[[#This Row],[MntFishProducts]]+marketing_campaign[[#This Row],[MntMeatProducts]]+marketing_campaign[[#This Row],[MntFruits]]+marketing_campaign[[#This Row],[MntWines]]</f>
        <v>112</v>
      </c>
      <c r="W1347">
        <v>2</v>
      </c>
      <c r="X1347">
        <v>2</v>
      </c>
      <c r="Y1347">
        <v>1</v>
      </c>
      <c r="Z1347">
        <v>3</v>
      </c>
      <c r="AA1347">
        <f t="shared" si="43"/>
        <v>8</v>
      </c>
      <c r="AB1347" t="str" cm="1">
        <f t="array" ref="AB1347">_xlfn.IFS(AND(AA1347&gt;=0,AA1347&lt;=15),"low purchase",AND(AA1347&gt;=16,AA1347&lt;=30),"mid purchase",AA1347&gt;=31,"high purchase")</f>
        <v>low purchase</v>
      </c>
      <c r="AC1347">
        <v>6</v>
      </c>
      <c r="AD1347" t="str">
        <f>IF(marketing_campaign[[#This Row],[NumWebVisitsMonth]]&gt;=5.3,"higher_webvists","lower_webvisits")</f>
        <v>higher_webvists</v>
      </c>
      <c r="AE1347">
        <v>0</v>
      </c>
      <c r="AF1347">
        <v>0</v>
      </c>
      <c r="AG1347">
        <v>0</v>
      </c>
      <c r="AH1347">
        <v>0</v>
      </c>
      <c r="AI1347">
        <v>0</v>
      </c>
      <c r="AJ1347">
        <v>0</v>
      </c>
      <c r="AK1347">
        <v>3</v>
      </c>
      <c r="AL1347">
        <v>11</v>
      </c>
      <c r="AM1347">
        <v>0</v>
      </c>
      <c r="AN1347">
        <f>marketing_campaign[[#This Row],[AcceptedCmp2]]+marketing_campaign[[#This Row],[AcceptedCmp1]]+marketing_campaign[[#This Row],[AcceptedCmp5]]+marketing_campaign[[#This Row],[AcceptedCmp4]]+marketing_campaign[[#This Row],[AcceptedCmp3]]+marketing_campaign[[#This Row],[Response]]</f>
        <v>0</v>
      </c>
      <c r="AO1347" t="str" cm="1">
        <f t="array" ref="AO134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48" spans="1:41" x14ac:dyDescent="0.35">
      <c r="A1348">
        <v>10390</v>
      </c>
      <c r="B1348">
        <v>1959</v>
      </c>
      <c r="C1348">
        <f t="shared" ca="1" si="42"/>
        <v>67</v>
      </c>
      <c r="D1348" t="str" cm="1">
        <f t="array" aca="1" ref="D134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48" t="s">
        <v>37</v>
      </c>
      <c r="F1348" t="s">
        <v>33</v>
      </c>
      <c r="G1348" cm="1">
        <f t="array" ref="G1348">_xlfn.IFS(marketing_campaign[[#This Row],[Marital_Status]]="Single",K1348+L1348+1,marketing_campaign[[#This Row],[Marital_Status]]="Together",K1348+L1348+2,marketing_campaign[[#This Row],[Marital_Status]]="Alone",K1348+L1348+1,marketing_campaign[[#This Row],[Marital_Status]]="Married",K1348+L1348+2,marketing_campaign[[#This Row],[Marital_Status]]="Divorced",K1348+L1348+1,marketing_campaign[[#This Row],[Marital_Status]]="YOLO",K1348+L1348+1,marketing_campaign[[#This Row],[Marital_Status]]="Absurd",K1348+L1348+1,marketing_campaign[[#This Row],[Marital_Status]]="Widow",K1348+L1348+1)</f>
        <v>3</v>
      </c>
      <c r="H1348" t="str" cm="1">
        <f t="array" ref="H1348">_xlfn.IFS(marketing_campaign[[#This Row],[Family_size]]=1,"Family_with_one_child",marketing_campaign[[#This Row],[Family_size]]&gt;1,"Family_with_more_children")</f>
        <v>Family_with_more_children</v>
      </c>
      <c r="I1348">
        <v>26887</v>
      </c>
      <c r="J1348" t="str">
        <f>IF(marketing_campaign[[#This Row],[Income]]&gt;=Sheet21!B1398,"high_income","low_income")</f>
        <v>high_income</v>
      </c>
      <c r="K1348">
        <v>0</v>
      </c>
      <c r="L1348">
        <v>1</v>
      </c>
      <c r="M1348" s="1">
        <v>41315</v>
      </c>
      <c r="N1348">
        <v>27</v>
      </c>
      <c r="O1348" t="str" cm="1">
        <f t="array" ref="O1348">_xlfn.IFS(AND(marketing_campaign[[#This Row],[Recency]]&gt;=0,marketing_campaign[[#This Row],[Recency]]&lt;=14),"Early Recency",AND(marketing_campaign[[#This Row],[Recency]]&gt;=15,marketing_campaign[[#This Row],[Recency]]&lt;=31),"Mid-Recency",marketing_campaign[[#This Row],[Recency]]&gt;=32,"high Recency")</f>
        <v>Mid-Recency</v>
      </c>
      <c r="P1348">
        <v>6</v>
      </c>
      <c r="Q1348">
        <v>7</v>
      </c>
      <c r="R1348">
        <v>4</v>
      </c>
      <c r="S1348">
        <v>3</v>
      </c>
      <c r="T1348">
        <v>4</v>
      </c>
      <c r="U1348">
        <v>6</v>
      </c>
      <c r="V1348">
        <f>marketing_campaign[[#This Row],[MntGoldProds]]+marketing_campaign[[#This Row],[MntSweetProducts]]+marketing_campaign[[#This Row],[MntFishProducts]]+marketing_campaign[[#This Row],[MntMeatProducts]]+marketing_campaign[[#This Row],[MntFruits]]+marketing_campaign[[#This Row],[MntWines]]</f>
        <v>30</v>
      </c>
      <c r="W1348">
        <v>1</v>
      </c>
      <c r="X1348">
        <v>1</v>
      </c>
      <c r="Y1348">
        <v>0</v>
      </c>
      <c r="Z1348">
        <v>3</v>
      </c>
      <c r="AA1348">
        <f t="shared" si="43"/>
        <v>5</v>
      </c>
      <c r="AB1348" t="str" cm="1">
        <f t="array" ref="AB1348">_xlfn.IFS(AND(AA1348&gt;=0,AA1348&lt;=15),"low purchase",AND(AA1348&gt;=16,AA1348&lt;=30),"mid purchase",AA1348&gt;=31,"high purchase")</f>
        <v>low purchase</v>
      </c>
      <c r="AC1348">
        <v>6</v>
      </c>
      <c r="AD1348" t="str">
        <f>IF(marketing_campaign[[#This Row],[NumWebVisitsMonth]]&gt;=5.3,"higher_webvists","lower_webvisits")</f>
        <v>higher_webvists</v>
      </c>
      <c r="AE1348">
        <v>0</v>
      </c>
      <c r="AF1348">
        <v>0</v>
      </c>
      <c r="AG1348">
        <v>0</v>
      </c>
      <c r="AH1348">
        <v>0</v>
      </c>
      <c r="AI1348">
        <v>0</v>
      </c>
      <c r="AJ1348">
        <v>0</v>
      </c>
      <c r="AK1348">
        <v>3</v>
      </c>
      <c r="AL1348">
        <v>11</v>
      </c>
      <c r="AM1348">
        <v>0</v>
      </c>
      <c r="AN1348">
        <f>marketing_campaign[[#This Row],[AcceptedCmp2]]+marketing_campaign[[#This Row],[AcceptedCmp1]]+marketing_campaign[[#This Row],[AcceptedCmp5]]+marketing_campaign[[#This Row],[AcceptedCmp4]]+marketing_campaign[[#This Row],[AcceptedCmp3]]+marketing_campaign[[#This Row],[Response]]</f>
        <v>0</v>
      </c>
      <c r="AO1348" t="str" cm="1">
        <f t="array" ref="AO134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49" spans="1:41" x14ac:dyDescent="0.35">
      <c r="A1349">
        <v>4698</v>
      </c>
      <c r="B1349">
        <v>1983</v>
      </c>
      <c r="C1349">
        <f t="shared" ca="1" si="42"/>
        <v>43</v>
      </c>
      <c r="D1349" t="str" cm="1">
        <f t="array" aca="1" ref="D134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349" t="s">
        <v>32</v>
      </c>
      <c r="F1349" t="s">
        <v>33</v>
      </c>
      <c r="G1349" cm="1">
        <f t="array" ref="G1349">_xlfn.IFS(marketing_campaign[[#This Row],[Marital_Status]]="Single",K1349+L1349+1,marketing_campaign[[#This Row],[Marital_Status]]="Together",K1349+L1349+2,marketing_campaign[[#This Row],[Marital_Status]]="Alone",K1349+L1349+1,marketing_campaign[[#This Row],[Marital_Status]]="Married",K1349+L1349+2,marketing_campaign[[#This Row],[Marital_Status]]="Divorced",K1349+L1349+1,marketing_campaign[[#This Row],[Marital_Status]]="YOLO",K1349+L1349+1,marketing_campaign[[#This Row],[Marital_Status]]="Absurd",K1349+L1349+1,marketing_campaign[[#This Row],[Marital_Status]]="Widow",K1349+L1349+1)</f>
        <v>2</v>
      </c>
      <c r="H1349" t="str" cm="1">
        <f t="array" ref="H1349">_xlfn.IFS(marketing_campaign[[#This Row],[Family_size]]=1,"Family_with_one_child",marketing_campaign[[#This Row],[Family_size]]&gt;1,"Family_with_more_children")</f>
        <v>Family_with_more_children</v>
      </c>
      <c r="I1349">
        <v>50150</v>
      </c>
      <c r="J1349" t="str">
        <f>IF(marketing_campaign[[#This Row],[Income]]&gt;=Sheet21!B1399,"high_income","low_income")</f>
        <v>high_income</v>
      </c>
      <c r="K1349">
        <v>0</v>
      </c>
      <c r="L1349">
        <v>0</v>
      </c>
      <c r="M1349" s="1">
        <v>41445</v>
      </c>
      <c r="N1349">
        <v>32</v>
      </c>
      <c r="O1349" t="str" cm="1">
        <f t="array" ref="O1349">_xlfn.IFS(AND(marketing_campaign[[#This Row],[Recency]]&gt;=0,marketing_campaign[[#This Row],[Recency]]&lt;=14),"Early Recency",AND(marketing_campaign[[#This Row],[Recency]]&gt;=15,marketing_campaign[[#This Row],[Recency]]&lt;=31),"Mid-Recency",marketing_campaign[[#This Row],[Recency]]&gt;=32,"high Recency")</f>
        <v>high Recency</v>
      </c>
      <c r="P1349">
        <v>135</v>
      </c>
      <c r="Q1349">
        <v>46</v>
      </c>
      <c r="R1349">
        <v>92</v>
      </c>
      <c r="S1349">
        <v>65</v>
      </c>
      <c r="T1349">
        <v>61</v>
      </c>
      <c r="U1349">
        <v>11</v>
      </c>
      <c r="V1349">
        <f>marketing_campaign[[#This Row],[MntGoldProds]]+marketing_campaign[[#This Row],[MntSweetProducts]]+marketing_campaign[[#This Row],[MntFishProducts]]+marketing_campaign[[#This Row],[MntMeatProducts]]+marketing_campaign[[#This Row],[MntFruits]]+marketing_campaign[[#This Row],[MntWines]]</f>
        <v>410</v>
      </c>
      <c r="W1349">
        <v>2</v>
      </c>
      <c r="X1349">
        <v>5</v>
      </c>
      <c r="Y1349">
        <v>2</v>
      </c>
      <c r="Z1349">
        <v>7</v>
      </c>
      <c r="AA1349">
        <f t="shared" si="43"/>
        <v>16</v>
      </c>
      <c r="AB1349" t="str" cm="1">
        <f t="array" ref="AB1349">_xlfn.IFS(AND(AA1349&gt;=0,AA1349&lt;=15),"low purchase",AND(AA1349&gt;=16,AA1349&lt;=30),"mid purchase",AA1349&gt;=31,"high purchase")</f>
        <v>mid purchase</v>
      </c>
      <c r="AC1349">
        <v>5</v>
      </c>
      <c r="AD1349" t="str">
        <f>IF(marketing_campaign[[#This Row],[NumWebVisitsMonth]]&gt;=5.3,"higher_webvists","lower_webvisits")</f>
        <v>lower_webvisits</v>
      </c>
      <c r="AE1349">
        <v>0</v>
      </c>
      <c r="AF1349">
        <v>0</v>
      </c>
      <c r="AG1349">
        <v>0</v>
      </c>
      <c r="AH1349">
        <v>0</v>
      </c>
      <c r="AI1349">
        <v>0</v>
      </c>
      <c r="AJ1349">
        <v>0</v>
      </c>
      <c r="AK1349">
        <v>3</v>
      </c>
      <c r="AL1349">
        <v>11</v>
      </c>
      <c r="AM1349">
        <v>0</v>
      </c>
      <c r="AN1349">
        <f>marketing_campaign[[#This Row],[AcceptedCmp2]]+marketing_campaign[[#This Row],[AcceptedCmp1]]+marketing_campaign[[#This Row],[AcceptedCmp5]]+marketing_campaign[[#This Row],[AcceptedCmp4]]+marketing_campaign[[#This Row],[AcceptedCmp3]]+marketing_campaign[[#This Row],[Response]]</f>
        <v>0</v>
      </c>
      <c r="AO1349" t="str" cm="1">
        <f t="array" ref="AO134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50" spans="1:41" x14ac:dyDescent="0.35">
      <c r="A1350">
        <v>7793</v>
      </c>
      <c r="B1350">
        <v>1976</v>
      </c>
      <c r="C1350">
        <f t="shared" ca="1" si="42"/>
        <v>50</v>
      </c>
      <c r="D1350" t="str" cm="1">
        <f t="array" aca="1" ref="D135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50" t="s">
        <v>29</v>
      </c>
      <c r="F1350" t="s">
        <v>31</v>
      </c>
      <c r="G1350" cm="1">
        <f t="array" ref="G1350">_xlfn.IFS(marketing_campaign[[#This Row],[Marital_Status]]="Single",K1350+L1350+1,marketing_campaign[[#This Row],[Marital_Status]]="Together",K1350+L1350+2,marketing_campaign[[#This Row],[Marital_Status]]="Alone",K1350+L1350+1,marketing_campaign[[#This Row],[Marital_Status]]="Married",K1350+L1350+2,marketing_campaign[[#This Row],[Marital_Status]]="Divorced",K1350+L1350+1,marketing_campaign[[#This Row],[Marital_Status]]="YOLO",K1350+L1350+1,marketing_campaign[[#This Row],[Marital_Status]]="Absurd",K1350+L1350+1,marketing_campaign[[#This Row],[Marital_Status]]="Widow",K1350+L1350+1)</f>
        <v>3</v>
      </c>
      <c r="H1350" t="str" cm="1">
        <f t="array" ref="H1350">_xlfn.IFS(marketing_campaign[[#This Row],[Family_size]]=1,"Family_with_one_child",marketing_campaign[[#This Row],[Family_size]]&gt;1,"Family_with_more_children")</f>
        <v>Family_with_more_children</v>
      </c>
      <c r="I1350">
        <v>62061</v>
      </c>
      <c r="J1350" t="str">
        <f>IF(marketing_campaign[[#This Row],[Income]]&gt;=Sheet21!B1400,"high_income","low_income")</f>
        <v>high_income</v>
      </c>
      <c r="K1350">
        <v>0</v>
      </c>
      <c r="L1350">
        <v>1</v>
      </c>
      <c r="M1350" s="1">
        <v>41517</v>
      </c>
      <c r="N1350">
        <v>12</v>
      </c>
      <c r="O1350" t="str" cm="1">
        <f t="array" ref="O1350">_xlfn.IFS(AND(marketing_campaign[[#This Row],[Recency]]&gt;=0,marketing_campaign[[#This Row],[Recency]]&lt;=14),"Early Recency",AND(marketing_campaign[[#This Row],[Recency]]&gt;=15,marketing_campaign[[#This Row],[Recency]]&lt;=31),"Mid-Recency",marketing_campaign[[#This Row],[Recency]]&gt;=32,"high Recency")</f>
        <v>Early Recency</v>
      </c>
      <c r="P1350">
        <v>641</v>
      </c>
      <c r="Q1350">
        <v>7</v>
      </c>
      <c r="R1350">
        <v>84</v>
      </c>
      <c r="S1350">
        <v>0</v>
      </c>
      <c r="T1350">
        <v>30</v>
      </c>
      <c r="U1350">
        <v>38</v>
      </c>
      <c r="V1350">
        <f>marketing_campaign[[#This Row],[MntGoldProds]]+marketing_campaign[[#This Row],[MntSweetProducts]]+marketing_campaign[[#This Row],[MntFishProducts]]+marketing_campaign[[#This Row],[MntMeatProducts]]+marketing_campaign[[#This Row],[MntFruits]]+marketing_campaign[[#This Row],[MntWines]]</f>
        <v>800</v>
      </c>
      <c r="W1350">
        <v>3</v>
      </c>
      <c r="X1350">
        <v>10</v>
      </c>
      <c r="Y1350">
        <v>4</v>
      </c>
      <c r="Z1350">
        <v>7</v>
      </c>
      <c r="AA1350">
        <f t="shared" si="43"/>
        <v>24</v>
      </c>
      <c r="AB1350" t="str" cm="1">
        <f t="array" ref="AB1350">_xlfn.IFS(AND(AA1350&gt;=0,AA1350&lt;=15),"low purchase",AND(AA1350&gt;=16,AA1350&lt;=30),"mid purchase",AA1350&gt;=31,"high purchase")</f>
        <v>mid purchase</v>
      </c>
      <c r="AC1350">
        <v>6</v>
      </c>
      <c r="AD1350" t="str">
        <f>IF(marketing_campaign[[#This Row],[NumWebVisitsMonth]]&gt;=5.3,"higher_webvists","lower_webvisits")</f>
        <v>higher_webvists</v>
      </c>
      <c r="AE1350">
        <v>0</v>
      </c>
      <c r="AF1350">
        <v>1</v>
      </c>
      <c r="AG1350">
        <v>0</v>
      </c>
      <c r="AH1350">
        <v>0</v>
      </c>
      <c r="AI1350">
        <v>0</v>
      </c>
      <c r="AJ1350">
        <v>0</v>
      </c>
      <c r="AK1350">
        <v>3</v>
      </c>
      <c r="AL1350">
        <v>11</v>
      </c>
      <c r="AM1350">
        <v>0</v>
      </c>
      <c r="AN1350">
        <f>marketing_campaign[[#This Row],[AcceptedCmp2]]+marketing_campaign[[#This Row],[AcceptedCmp1]]+marketing_campaign[[#This Row],[AcceptedCmp5]]+marketing_campaign[[#This Row],[AcceptedCmp4]]+marketing_campaign[[#This Row],[AcceptedCmp3]]+marketing_campaign[[#This Row],[Response]]</f>
        <v>1</v>
      </c>
      <c r="AO1350" t="str" cm="1">
        <f t="array" ref="AO135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351" spans="1:41" x14ac:dyDescent="0.35">
      <c r="A1351">
        <v>1745</v>
      </c>
      <c r="B1351">
        <v>1962</v>
      </c>
      <c r="C1351">
        <f t="shared" ca="1" si="42"/>
        <v>64</v>
      </c>
      <c r="D1351" t="str" cm="1">
        <f t="array" aca="1" ref="D135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51" t="s">
        <v>32</v>
      </c>
      <c r="F1351" t="s">
        <v>35</v>
      </c>
      <c r="G1351" cm="1">
        <f t="array" ref="G1351">_xlfn.IFS(marketing_campaign[[#This Row],[Marital_Status]]="Single",K1351+L1351+1,marketing_campaign[[#This Row],[Marital_Status]]="Together",K1351+L1351+2,marketing_campaign[[#This Row],[Marital_Status]]="Alone",K1351+L1351+1,marketing_campaign[[#This Row],[Marital_Status]]="Married",K1351+L1351+2,marketing_campaign[[#This Row],[Marital_Status]]="Divorced",K1351+L1351+1,marketing_campaign[[#This Row],[Marital_Status]]="YOLO",K1351+L1351+1,marketing_campaign[[#This Row],[Marital_Status]]="Absurd",K1351+L1351+1,marketing_campaign[[#This Row],[Marital_Status]]="Widow",K1351+L1351+1)</f>
        <v>1</v>
      </c>
      <c r="H1351" t="str" cm="1">
        <f t="array" ref="H1351">_xlfn.IFS(marketing_campaign[[#This Row],[Family_size]]=1,"Family_with_one_child",marketing_campaign[[#This Row],[Family_size]]&gt;1,"Family_with_more_children")</f>
        <v>Family_with_one_child</v>
      </c>
      <c r="I1351">
        <v>85696</v>
      </c>
      <c r="J1351" t="str">
        <f>IF(marketing_campaign[[#This Row],[Income]]&gt;=Sheet21!B1401,"high_income","low_income")</f>
        <v>high_income</v>
      </c>
      <c r="K1351">
        <v>0</v>
      </c>
      <c r="L1351">
        <v>0</v>
      </c>
      <c r="M1351" s="1">
        <v>41397</v>
      </c>
      <c r="N1351">
        <v>88</v>
      </c>
      <c r="O1351" t="str" cm="1">
        <f t="array" ref="O1351">_xlfn.IFS(AND(marketing_campaign[[#This Row],[Recency]]&gt;=0,marketing_campaign[[#This Row],[Recency]]&lt;=14),"Early Recency",AND(marketing_campaign[[#This Row],[Recency]]&gt;=15,marketing_campaign[[#This Row],[Recency]]&lt;=31),"Mid-Recency",marketing_campaign[[#This Row],[Recency]]&gt;=32,"high Recency")</f>
        <v>high Recency</v>
      </c>
      <c r="P1351">
        <v>714</v>
      </c>
      <c r="Q1351">
        <v>76</v>
      </c>
      <c r="R1351">
        <v>395</v>
      </c>
      <c r="S1351">
        <v>116</v>
      </c>
      <c r="T1351">
        <v>0</v>
      </c>
      <c r="U1351">
        <v>12</v>
      </c>
      <c r="V1351">
        <f>marketing_campaign[[#This Row],[MntGoldProds]]+marketing_campaign[[#This Row],[MntSweetProducts]]+marketing_campaign[[#This Row],[MntFishProducts]]+marketing_campaign[[#This Row],[MntMeatProducts]]+marketing_campaign[[#This Row],[MntFruits]]+marketing_campaign[[#This Row],[MntWines]]</f>
        <v>1313</v>
      </c>
      <c r="W1351">
        <v>1</v>
      </c>
      <c r="X1351">
        <v>4</v>
      </c>
      <c r="Y1351">
        <v>6</v>
      </c>
      <c r="Z1351">
        <v>9</v>
      </c>
      <c r="AA1351">
        <f t="shared" si="43"/>
        <v>20</v>
      </c>
      <c r="AB1351" t="str" cm="1">
        <f t="array" ref="AB1351">_xlfn.IFS(AND(AA1351&gt;=0,AA1351&lt;=15),"low purchase",AND(AA1351&gt;=16,AA1351&lt;=30),"mid purchase",AA1351&gt;=31,"high purchase")</f>
        <v>mid purchase</v>
      </c>
      <c r="AC1351">
        <v>1</v>
      </c>
      <c r="AD1351" t="str">
        <f>IF(marketing_campaign[[#This Row],[NumWebVisitsMonth]]&gt;=5.3,"higher_webvists","lower_webvisits")</f>
        <v>lower_webvisits</v>
      </c>
      <c r="AE1351">
        <v>0</v>
      </c>
      <c r="AF1351">
        <v>0</v>
      </c>
      <c r="AG1351">
        <v>0</v>
      </c>
      <c r="AH1351">
        <v>0</v>
      </c>
      <c r="AI1351">
        <v>0</v>
      </c>
      <c r="AJ1351">
        <v>0</v>
      </c>
      <c r="AK1351">
        <v>3</v>
      </c>
      <c r="AL1351">
        <v>11</v>
      </c>
      <c r="AM1351">
        <v>1</v>
      </c>
      <c r="AN1351">
        <f>marketing_campaign[[#This Row],[AcceptedCmp2]]+marketing_campaign[[#This Row],[AcceptedCmp1]]+marketing_campaign[[#This Row],[AcceptedCmp5]]+marketing_campaign[[#This Row],[AcceptedCmp4]]+marketing_campaign[[#This Row],[AcceptedCmp3]]+marketing_campaign[[#This Row],[Response]]</f>
        <v>1</v>
      </c>
      <c r="AO1351" t="str" cm="1">
        <f t="array" ref="AO135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352" spans="1:41" x14ac:dyDescent="0.35">
      <c r="A1352">
        <v>10590</v>
      </c>
      <c r="B1352">
        <v>1956</v>
      </c>
      <c r="C1352">
        <f t="shared" ca="1" si="42"/>
        <v>70</v>
      </c>
      <c r="D1352" t="str" cm="1">
        <f t="array" aca="1" ref="D135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52" t="s">
        <v>32</v>
      </c>
      <c r="F1352" t="s">
        <v>31</v>
      </c>
      <c r="G1352" cm="1">
        <f t="array" ref="G1352">_xlfn.IFS(marketing_campaign[[#This Row],[Marital_Status]]="Single",K1352+L1352+1,marketing_campaign[[#This Row],[Marital_Status]]="Together",K1352+L1352+2,marketing_campaign[[#This Row],[Marital_Status]]="Alone",K1352+L1352+1,marketing_campaign[[#This Row],[Marital_Status]]="Married",K1352+L1352+2,marketing_campaign[[#This Row],[Marital_Status]]="Divorced",K1352+L1352+1,marketing_campaign[[#This Row],[Marital_Status]]="YOLO",K1352+L1352+1,marketing_campaign[[#This Row],[Marital_Status]]="Absurd",K1352+L1352+1,marketing_campaign[[#This Row],[Marital_Status]]="Widow",K1352+L1352+1)</f>
        <v>2</v>
      </c>
      <c r="H1352" t="str" cm="1">
        <f t="array" ref="H1352">_xlfn.IFS(marketing_campaign[[#This Row],[Family_size]]=1,"Family_with_one_child",marketing_campaign[[#This Row],[Family_size]]&gt;1,"Family_with_more_children")</f>
        <v>Family_with_more_children</v>
      </c>
      <c r="I1352">
        <v>76542</v>
      </c>
      <c r="J1352" t="str">
        <f>IF(marketing_campaign[[#This Row],[Income]]&gt;=Sheet21!B1402,"high_income","low_income")</f>
        <v>high_income</v>
      </c>
      <c r="K1352">
        <v>0</v>
      </c>
      <c r="L1352">
        <v>0</v>
      </c>
      <c r="M1352" s="1">
        <v>41363</v>
      </c>
      <c r="N1352">
        <v>91</v>
      </c>
      <c r="O1352" t="str" cm="1">
        <f t="array" ref="O1352">_xlfn.IFS(AND(marketing_campaign[[#This Row],[Recency]]&gt;=0,marketing_campaign[[#This Row],[Recency]]&lt;=14),"Early Recency",AND(marketing_campaign[[#This Row],[Recency]]&gt;=15,marketing_campaign[[#This Row],[Recency]]&lt;=31),"Mid-Recency",marketing_campaign[[#This Row],[Recency]]&gt;=32,"high Recency")</f>
        <v>high Recency</v>
      </c>
      <c r="P1352">
        <v>794</v>
      </c>
      <c r="Q1352">
        <v>73</v>
      </c>
      <c r="R1352">
        <v>573</v>
      </c>
      <c r="S1352">
        <v>0</v>
      </c>
      <c r="T1352">
        <v>29</v>
      </c>
      <c r="U1352">
        <v>14</v>
      </c>
      <c r="V1352">
        <f>marketing_campaign[[#This Row],[MntGoldProds]]+marketing_campaign[[#This Row],[MntSweetProducts]]+marketing_campaign[[#This Row],[MntFishProducts]]+marketing_campaign[[#This Row],[MntMeatProducts]]+marketing_campaign[[#This Row],[MntFruits]]+marketing_campaign[[#This Row],[MntWines]]</f>
        <v>1483</v>
      </c>
      <c r="W1352">
        <v>1</v>
      </c>
      <c r="X1352">
        <v>4</v>
      </c>
      <c r="Y1352">
        <v>8</v>
      </c>
      <c r="Z1352">
        <v>10</v>
      </c>
      <c r="AA1352">
        <f t="shared" si="43"/>
        <v>23</v>
      </c>
      <c r="AB1352" t="str" cm="1">
        <f t="array" ref="AB1352">_xlfn.IFS(AND(AA1352&gt;=0,AA1352&lt;=15),"low purchase",AND(AA1352&gt;=16,AA1352&lt;=30),"mid purchase",AA1352&gt;=31,"high purchase")</f>
        <v>mid purchase</v>
      </c>
      <c r="AC1352">
        <v>2</v>
      </c>
      <c r="AD1352" t="str">
        <f>IF(marketing_campaign[[#This Row],[NumWebVisitsMonth]]&gt;=5.3,"higher_webvists","lower_webvisits")</f>
        <v>lower_webvisits</v>
      </c>
      <c r="AE1352">
        <v>0</v>
      </c>
      <c r="AF1352">
        <v>0</v>
      </c>
      <c r="AG1352">
        <v>0</v>
      </c>
      <c r="AH1352">
        <v>0</v>
      </c>
      <c r="AI1352">
        <v>0</v>
      </c>
      <c r="AJ1352">
        <v>0</v>
      </c>
      <c r="AK1352">
        <v>3</v>
      </c>
      <c r="AL1352">
        <v>11</v>
      </c>
      <c r="AM1352">
        <v>0</v>
      </c>
      <c r="AN1352">
        <f>marketing_campaign[[#This Row],[AcceptedCmp2]]+marketing_campaign[[#This Row],[AcceptedCmp1]]+marketing_campaign[[#This Row],[AcceptedCmp5]]+marketing_campaign[[#This Row],[AcceptedCmp4]]+marketing_campaign[[#This Row],[AcceptedCmp3]]+marketing_campaign[[#This Row],[Response]]</f>
        <v>0</v>
      </c>
      <c r="AO1352" t="str" cm="1">
        <f t="array" ref="AO135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53" spans="1:41" x14ac:dyDescent="0.35">
      <c r="A1353">
        <v>5080</v>
      </c>
      <c r="B1353">
        <v>1993</v>
      </c>
      <c r="C1353">
        <f t="shared" ca="1" si="42"/>
        <v>33</v>
      </c>
      <c r="D1353" t="str" cm="1">
        <f t="array" aca="1" ref="D135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353" t="s">
        <v>29</v>
      </c>
      <c r="F1353" t="s">
        <v>30</v>
      </c>
      <c r="G1353" cm="1">
        <f t="array" ref="G1353">_xlfn.IFS(marketing_campaign[[#This Row],[Marital_Status]]="Single",K1353+L1353+1,marketing_campaign[[#This Row],[Marital_Status]]="Together",K1353+L1353+2,marketing_campaign[[#This Row],[Marital_Status]]="Alone",K1353+L1353+1,marketing_campaign[[#This Row],[Marital_Status]]="Married",K1353+L1353+2,marketing_campaign[[#This Row],[Marital_Status]]="Divorced",K1353+L1353+1,marketing_campaign[[#This Row],[Marital_Status]]="YOLO",K1353+L1353+1,marketing_campaign[[#This Row],[Marital_Status]]="Absurd",K1353+L1353+1,marketing_campaign[[#This Row],[Marital_Status]]="Widow",K1353+L1353+1)</f>
        <v>1</v>
      </c>
      <c r="H1353" t="str" cm="1">
        <f t="array" ref="H1353">_xlfn.IFS(marketing_campaign[[#This Row],[Family_size]]=1,"Family_with_one_child",marketing_campaign[[#This Row],[Family_size]]&gt;1,"Family_with_more_children")</f>
        <v>Family_with_one_child</v>
      </c>
      <c r="I1353">
        <v>70515</v>
      </c>
      <c r="J1353" t="str">
        <f>IF(marketing_campaign[[#This Row],[Income]]&gt;=Sheet21!B1403,"high_income","low_income")</f>
        <v>high_income</v>
      </c>
      <c r="K1353">
        <v>0</v>
      </c>
      <c r="L1353">
        <v>0</v>
      </c>
      <c r="M1353" s="1">
        <v>41568</v>
      </c>
      <c r="N1353">
        <v>12</v>
      </c>
      <c r="O1353" t="str" cm="1">
        <f t="array" ref="O1353">_xlfn.IFS(AND(marketing_campaign[[#This Row],[Recency]]&gt;=0,marketing_campaign[[#This Row],[Recency]]&lt;=14),"Early Recency",AND(marketing_campaign[[#This Row],[Recency]]&gt;=15,marketing_campaign[[#This Row],[Recency]]&lt;=31),"Mid-Recency",marketing_campaign[[#This Row],[Recency]]&gt;=32,"high Recency")</f>
        <v>Early Recency</v>
      </c>
      <c r="P1353">
        <v>420</v>
      </c>
      <c r="Q1353">
        <v>0</v>
      </c>
      <c r="R1353">
        <v>452</v>
      </c>
      <c r="S1353">
        <v>182</v>
      </c>
      <c r="T1353">
        <v>64</v>
      </c>
      <c r="U1353">
        <v>140</v>
      </c>
      <c r="V1353">
        <f>marketing_campaign[[#This Row],[MntGoldProds]]+marketing_campaign[[#This Row],[MntSweetProducts]]+marketing_campaign[[#This Row],[MntFishProducts]]+marketing_campaign[[#This Row],[MntMeatProducts]]+marketing_campaign[[#This Row],[MntFruits]]+marketing_campaign[[#This Row],[MntWines]]</f>
        <v>1258</v>
      </c>
      <c r="W1353">
        <v>1</v>
      </c>
      <c r="X1353">
        <v>6</v>
      </c>
      <c r="Y1353">
        <v>6</v>
      </c>
      <c r="Z1353">
        <v>4</v>
      </c>
      <c r="AA1353">
        <f t="shared" si="43"/>
        <v>17</v>
      </c>
      <c r="AB1353" t="str" cm="1">
        <f t="array" ref="AB1353">_xlfn.IFS(AND(AA1353&gt;=0,AA1353&lt;=15),"low purchase",AND(AA1353&gt;=16,AA1353&lt;=30),"mid purchase",AA1353&gt;=31,"high purchase")</f>
        <v>mid purchase</v>
      </c>
      <c r="AC1353">
        <v>2</v>
      </c>
      <c r="AD1353" t="str">
        <f>IF(marketing_campaign[[#This Row],[NumWebVisitsMonth]]&gt;=5.3,"higher_webvists","lower_webvisits")</f>
        <v>lower_webvisits</v>
      </c>
      <c r="AE1353">
        <v>0</v>
      </c>
      <c r="AF1353">
        <v>0</v>
      </c>
      <c r="AG1353">
        <v>0</v>
      </c>
      <c r="AH1353">
        <v>0</v>
      </c>
      <c r="AI1353">
        <v>0</v>
      </c>
      <c r="AJ1353">
        <v>0</v>
      </c>
      <c r="AK1353">
        <v>3</v>
      </c>
      <c r="AL1353">
        <v>11</v>
      </c>
      <c r="AM1353">
        <v>1</v>
      </c>
      <c r="AN1353">
        <f>marketing_campaign[[#This Row],[AcceptedCmp2]]+marketing_campaign[[#This Row],[AcceptedCmp1]]+marketing_campaign[[#This Row],[AcceptedCmp5]]+marketing_campaign[[#This Row],[AcceptedCmp4]]+marketing_campaign[[#This Row],[AcceptedCmp3]]+marketing_campaign[[#This Row],[Response]]</f>
        <v>1</v>
      </c>
      <c r="AO1353" t="str" cm="1">
        <f t="array" ref="AO135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354" spans="1:41" x14ac:dyDescent="0.35">
      <c r="A1354">
        <v>8369</v>
      </c>
      <c r="B1354">
        <v>1987</v>
      </c>
      <c r="C1354">
        <f t="shared" ca="1" si="42"/>
        <v>39</v>
      </c>
      <c r="D1354" t="str" cm="1">
        <f t="array" aca="1" ref="D135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354" t="s">
        <v>29</v>
      </c>
      <c r="F1354" t="s">
        <v>31</v>
      </c>
      <c r="G1354" cm="1">
        <f t="array" ref="G1354">_xlfn.IFS(marketing_campaign[[#This Row],[Marital_Status]]="Single",K1354+L1354+1,marketing_campaign[[#This Row],[Marital_Status]]="Together",K1354+L1354+2,marketing_campaign[[#This Row],[Marital_Status]]="Alone",K1354+L1354+1,marketing_campaign[[#This Row],[Marital_Status]]="Married",K1354+L1354+2,marketing_campaign[[#This Row],[Marital_Status]]="Divorced",K1354+L1354+1,marketing_campaign[[#This Row],[Marital_Status]]="YOLO",K1354+L1354+1,marketing_campaign[[#This Row],[Marital_Status]]="Absurd",K1354+L1354+1,marketing_campaign[[#This Row],[Marital_Status]]="Widow",K1354+L1354+1)</f>
        <v>3</v>
      </c>
      <c r="H1354" t="str" cm="1">
        <f t="array" ref="H1354">_xlfn.IFS(marketing_campaign[[#This Row],[Family_size]]=1,"Family_with_one_child",marketing_campaign[[#This Row],[Family_size]]&gt;1,"Family_with_more_children")</f>
        <v>Family_with_more_children</v>
      </c>
      <c r="I1354">
        <v>18227</v>
      </c>
      <c r="J1354" t="str">
        <f>IF(marketing_campaign[[#This Row],[Income]]&gt;=Sheet21!B1404,"high_income","low_income")</f>
        <v>high_income</v>
      </c>
      <c r="K1354">
        <v>1</v>
      </c>
      <c r="L1354">
        <v>0</v>
      </c>
      <c r="M1354" s="1">
        <v>41221</v>
      </c>
      <c r="N1354">
        <v>21</v>
      </c>
      <c r="O1354" t="str" cm="1">
        <f t="array" ref="O1354">_xlfn.IFS(AND(marketing_campaign[[#This Row],[Recency]]&gt;=0,marketing_campaign[[#This Row],[Recency]]&lt;=14),"Early Recency",AND(marketing_campaign[[#This Row],[Recency]]&gt;=15,marketing_campaign[[#This Row],[Recency]]&lt;=31),"Mid-Recency",marketing_campaign[[#This Row],[Recency]]&gt;=32,"high Recency")</f>
        <v>Mid-Recency</v>
      </c>
      <c r="P1354">
        <v>1</v>
      </c>
      <c r="Q1354">
        <v>2</v>
      </c>
      <c r="R1354">
        <v>7</v>
      </c>
      <c r="S1354">
        <v>4</v>
      </c>
      <c r="T1354">
        <v>3</v>
      </c>
      <c r="U1354">
        <v>11</v>
      </c>
      <c r="V1354">
        <f>marketing_campaign[[#This Row],[MntGoldProds]]+marketing_campaign[[#This Row],[MntSweetProducts]]+marketing_campaign[[#This Row],[MntFishProducts]]+marketing_campaign[[#This Row],[MntMeatProducts]]+marketing_campaign[[#This Row],[MntFruits]]+marketing_campaign[[#This Row],[MntWines]]</f>
        <v>28</v>
      </c>
      <c r="W1354">
        <v>1</v>
      </c>
      <c r="X1354">
        <v>0</v>
      </c>
      <c r="Y1354">
        <v>1</v>
      </c>
      <c r="Z1354">
        <v>2</v>
      </c>
      <c r="AA1354">
        <f t="shared" si="43"/>
        <v>4</v>
      </c>
      <c r="AB1354" t="str" cm="1">
        <f t="array" ref="AB1354">_xlfn.IFS(AND(AA1354&gt;=0,AA1354&lt;=15),"low purchase",AND(AA1354&gt;=16,AA1354&lt;=30),"mid purchase",AA1354&gt;=31,"high purchase")</f>
        <v>low purchase</v>
      </c>
      <c r="AC1354">
        <v>8</v>
      </c>
      <c r="AD1354" t="str">
        <f>IF(marketing_campaign[[#This Row],[NumWebVisitsMonth]]&gt;=5.3,"higher_webvists","lower_webvisits")</f>
        <v>higher_webvists</v>
      </c>
      <c r="AE1354">
        <v>0</v>
      </c>
      <c r="AF1354">
        <v>0</v>
      </c>
      <c r="AG1354">
        <v>0</v>
      </c>
      <c r="AH1354">
        <v>0</v>
      </c>
      <c r="AI1354">
        <v>0</v>
      </c>
      <c r="AJ1354">
        <v>0</v>
      </c>
      <c r="AK1354">
        <v>3</v>
      </c>
      <c r="AL1354">
        <v>11</v>
      </c>
      <c r="AM1354">
        <v>0</v>
      </c>
      <c r="AN1354">
        <f>marketing_campaign[[#This Row],[AcceptedCmp2]]+marketing_campaign[[#This Row],[AcceptedCmp1]]+marketing_campaign[[#This Row],[AcceptedCmp5]]+marketing_campaign[[#This Row],[AcceptedCmp4]]+marketing_campaign[[#This Row],[AcceptedCmp3]]+marketing_campaign[[#This Row],[Response]]</f>
        <v>0</v>
      </c>
      <c r="AO1354" t="str" cm="1">
        <f t="array" ref="AO135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55" spans="1:41" x14ac:dyDescent="0.35">
      <c r="A1355">
        <v>5232</v>
      </c>
      <c r="B1355">
        <v>1965</v>
      </c>
      <c r="C1355">
        <f t="shared" ca="1" si="42"/>
        <v>61</v>
      </c>
      <c r="D1355" t="str" cm="1">
        <f t="array" aca="1" ref="D135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55" t="s">
        <v>29</v>
      </c>
      <c r="F1355" t="s">
        <v>33</v>
      </c>
      <c r="G1355" cm="1">
        <f t="array" ref="G1355">_xlfn.IFS(marketing_campaign[[#This Row],[Marital_Status]]="Single",K1355+L1355+1,marketing_campaign[[#This Row],[Marital_Status]]="Together",K1355+L1355+2,marketing_campaign[[#This Row],[Marital_Status]]="Alone",K1355+L1355+1,marketing_campaign[[#This Row],[Marital_Status]]="Married",K1355+L1355+2,marketing_campaign[[#This Row],[Marital_Status]]="Divorced",K1355+L1355+1,marketing_campaign[[#This Row],[Marital_Status]]="YOLO",K1355+L1355+1,marketing_campaign[[#This Row],[Marital_Status]]="Absurd",K1355+L1355+1,marketing_campaign[[#This Row],[Marital_Status]]="Widow",K1355+L1355+1)</f>
        <v>3</v>
      </c>
      <c r="H1355" t="str" cm="1">
        <f t="array" ref="H1355">_xlfn.IFS(marketing_campaign[[#This Row],[Family_size]]=1,"Family_with_one_child",marketing_campaign[[#This Row],[Family_size]]&gt;1,"Family_with_more_children")</f>
        <v>Family_with_more_children</v>
      </c>
      <c r="I1355">
        <v>69139</v>
      </c>
      <c r="J1355" t="str">
        <f>IF(marketing_campaign[[#This Row],[Income]]&gt;=Sheet21!B1405,"high_income","low_income")</f>
        <v>high_income</v>
      </c>
      <c r="K1355">
        <v>0</v>
      </c>
      <c r="L1355">
        <v>1</v>
      </c>
      <c r="M1355" s="1">
        <v>41666</v>
      </c>
      <c r="N1355">
        <v>23</v>
      </c>
      <c r="O1355" t="str" cm="1">
        <f t="array" ref="O1355">_xlfn.IFS(AND(marketing_campaign[[#This Row],[Recency]]&gt;=0,marketing_campaign[[#This Row],[Recency]]&lt;=14),"Early Recency",AND(marketing_campaign[[#This Row],[Recency]]&gt;=15,marketing_campaign[[#This Row],[Recency]]&lt;=31),"Mid-Recency",marketing_campaign[[#This Row],[Recency]]&gt;=32,"high Recency")</f>
        <v>Mid-Recency</v>
      </c>
      <c r="P1355">
        <v>86</v>
      </c>
      <c r="Q1355">
        <v>12</v>
      </c>
      <c r="R1355">
        <v>75</v>
      </c>
      <c r="S1355">
        <v>33</v>
      </c>
      <c r="T1355">
        <v>15</v>
      </c>
      <c r="U1355">
        <v>6</v>
      </c>
      <c r="V1355">
        <f>marketing_campaign[[#This Row],[MntGoldProds]]+marketing_campaign[[#This Row],[MntSweetProducts]]+marketing_campaign[[#This Row],[MntFishProducts]]+marketing_campaign[[#This Row],[MntMeatProducts]]+marketing_campaign[[#This Row],[MntFruits]]+marketing_campaign[[#This Row],[MntWines]]</f>
        <v>227</v>
      </c>
      <c r="W1355">
        <v>1</v>
      </c>
      <c r="X1355">
        <v>4</v>
      </c>
      <c r="Y1355">
        <v>1</v>
      </c>
      <c r="Z1355">
        <v>5</v>
      </c>
      <c r="AA1355">
        <f t="shared" si="43"/>
        <v>11</v>
      </c>
      <c r="AB1355" t="str" cm="1">
        <f t="array" ref="AB1355">_xlfn.IFS(AND(AA1355&gt;=0,AA1355&lt;=15),"low purchase",AND(AA1355&gt;=16,AA1355&lt;=30),"mid purchase",AA1355&gt;=31,"high purchase")</f>
        <v>low purchase</v>
      </c>
      <c r="AC1355">
        <v>4</v>
      </c>
      <c r="AD1355" t="str">
        <f>IF(marketing_campaign[[#This Row],[NumWebVisitsMonth]]&gt;=5.3,"higher_webvists","lower_webvisits")</f>
        <v>lower_webvisits</v>
      </c>
      <c r="AE1355">
        <v>0</v>
      </c>
      <c r="AF1355">
        <v>0</v>
      </c>
      <c r="AG1355">
        <v>0</v>
      </c>
      <c r="AH1355">
        <v>0</v>
      </c>
      <c r="AI1355">
        <v>0</v>
      </c>
      <c r="AJ1355">
        <v>0</v>
      </c>
      <c r="AK1355">
        <v>3</v>
      </c>
      <c r="AL1355">
        <v>11</v>
      </c>
      <c r="AM1355">
        <v>0</v>
      </c>
      <c r="AN1355">
        <f>marketing_campaign[[#This Row],[AcceptedCmp2]]+marketing_campaign[[#This Row],[AcceptedCmp1]]+marketing_campaign[[#This Row],[AcceptedCmp5]]+marketing_campaign[[#This Row],[AcceptedCmp4]]+marketing_campaign[[#This Row],[AcceptedCmp3]]+marketing_campaign[[#This Row],[Response]]</f>
        <v>0</v>
      </c>
      <c r="AO1355" t="str" cm="1">
        <f t="array" ref="AO135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56" spans="1:41" x14ac:dyDescent="0.35">
      <c r="A1356">
        <v>2407</v>
      </c>
      <c r="B1356">
        <v>1982</v>
      </c>
      <c r="C1356">
        <f t="shared" ca="1" si="42"/>
        <v>44</v>
      </c>
      <c r="D1356" t="str" cm="1">
        <f t="array" aca="1" ref="D135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356" t="s">
        <v>29</v>
      </c>
      <c r="F1356" t="s">
        <v>33</v>
      </c>
      <c r="G1356" cm="1">
        <f t="array" ref="G1356">_xlfn.IFS(marketing_campaign[[#This Row],[Marital_Status]]="Single",K1356+L1356+1,marketing_campaign[[#This Row],[Marital_Status]]="Together",K1356+L1356+2,marketing_campaign[[#This Row],[Marital_Status]]="Alone",K1356+L1356+1,marketing_campaign[[#This Row],[Marital_Status]]="Married",K1356+L1356+2,marketing_campaign[[#This Row],[Marital_Status]]="Divorced",K1356+L1356+1,marketing_campaign[[#This Row],[Marital_Status]]="YOLO",K1356+L1356+1,marketing_campaign[[#This Row],[Marital_Status]]="Absurd",K1356+L1356+1,marketing_campaign[[#This Row],[Marital_Status]]="Widow",K1356+L1356+1)</f>
        <v>2</v>
      </c>
      <c r="H1356" t="str" cm="1">
        <f t="array" ref="H1356">_xlfn.IFS(marketing_campaign[[#This Row],[Family_size]]=1,"Family_with_one_child",marketing_campaign[[#This Row],[Family_size]]&gt;1,"Family_with_more_children")</f>
        <v>Family_with_more_children</v>
      </c>
      <c r="I1356">
        <v>69109</v>
      </c>
      <c r="J1356" t="str">
        <f>IF(marketing_campaign[[#This Row],[Income]]&gt;=Sheet21!B1406,"high_income","low_income")</f>
        <v>high_income</v>
      </c>
      <c r="K1356">
        <v>0</v>
      </c>
      <c r="L1356">
        <v>0</v>
      </c>
      <c r="M1356" s="1">
        <v>41222</v>
      </c>
      <c r="N1356">
        <v>10</v>
      </c>
      <c r="O1356" t="str" cm="1">
        <f t="array" ref="O1356">_xlfn.IFS(AND(marketing_campaign[[#This Row],[Recency]]&gt;=0,marketing_campaign[[#This Row],[Recency]]&lt;=14),"Early Recency",AND(marketing_campaign[[#This Row],[Recency]]&gt;=15,marketing_campaign[[#This Row],[Recency]]&lt;=31),"Mid-Recency",marketing_campaign[[#This Row],[Recency]]&gt;=32,"high Recency")</f>
        <v>Early Recency</v>
      </c>
      <c r="P1356">
        <v>823</v>
      </c>
      <c r="Q1356">
        <v>25</v>
      </c>
      <c r="R1356">
        <v>459</v>
      </c>
      <c r="S1356">
        <v>124</v>
      </c>
      <c r="T1356">
        <v>29</v>
      </c>
      <c r="U1356">
        <v>95</v>
      </c>
      <c r="V1356">
        <f>marketing_campaign[[#This Row],[MntGoldProds]]+marketing_campaign[[#This Row],[MntSweetProducts]]+marketing_campaign[[#This Row],[MntFishProducts]]+marketing_campaign[[#This Row],[MntMeatProducts]]+marketing_campaign[[#This Row],[MntFruits]]+marketing_campaign[[#This Row],[MntWines]]</f>
        <v>1555</v>
      </c>
      <c r="W1356">
        <v>1</v>
      </c>
      <c r="X1356">
        <v>6</v>
      </c>
      <c r="Y1356">
        <v>6</v>
      </c>
      <c r="Z1356">
        <v>7</v>
      </c>
      <c r="AA1356">
        <f t="shared" si="43"/>
        <v>20</v>
      </c>
      <c r="AB1356" t="str" cm="1">
        <f t="array" ref="AB1356">_xlfn.IFS(AND(AA1356&gt;=0,AA1356&lt;=15),"low purchase",AND(AA1356&gt;=16,AA1356&lt;=30),"mid purchase",AA1356&gt;=31,"high purchase")</f>
        <v>mid purchase</v>
      </c>
      <c r="AC1356">
        <v>4</v>
      </c>
      <c r="AD1356" t="str">
        <f>IF(marketing_campaign[[#This Row],[NumWebVisitsMonth]]&gt;=5.3,"higher_webvists","lower_webvisits")</f>
        <v>lower_webvisits</v>
      </c>
      <c r="AE1356">
        <v>0</v>
      </c>
      <c r="AF1356">
        <v>0</v>
      </c>
      <c r="AG1356">
        <v>1</v>
      </c>
      <c r="AH1356">
        <v>0</v>
      </c>
      <c r="AI1356">
        <v>0</v>
      </c>
      <c r="AJ1356">
        <v>0</v>
      </c>
      <c r="AK1356">
        <v>3</v>
      </c>
      <c r="AL1356">
        <v>11</v>
      </c>
      <c r="AM1356">
        <v>1</v>
      </c>
      <c r="AN1356">
        <f>marketing_campaign[[#This Row],[AcceptedCmp2]]+marketing_campaign[[#This Row],[AcceptedCmp1]]+marketing_campaign[[#This Row],[AcceptedCmp5]]+marketing_campaign[[#This Row],[AcceptedCmp4]]+marketing_campaign[[#This Row],[AcceptedCmp3]]+marketing_campaign[[#This Row],[Response]]</f>
        <v>2</v>
      </c>
      <c r="AO1356" t="str" cm="1">
        <f t="array" ref="AO135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357" spans="1:41" x14ac:dyDescent="0.35">
      <c r="A1357">
        <v>3834</v>
      </c>
      <c r="B1357">
        <v>1962</v>
      </c>
      <c r="C1357">
        <f t="shared" ca="1" si="42"/>
        <v>64</v>
      </c>
      <c r="D1357" t="str" cm="1">
        <f t="array" aca="1" ref="D135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57" t="s">
        <v>29</v>
      </c>
      <c r="F1357" t="s">
        <v>30</v>
      </c>
      <c r="G1357" cm="1">
        <f t="array" ref="G1357">_xlfn.IFS(marketing_campaign[[#This Row],[Marital_Status]]="Single",K1357+L1357+1,marketing_campaign[[#This Row],[Marital_Status]]="Together",K1357+L1357+2,marketing_campaign[[#This Row],[Marital_Status]]="Alone",K1357+L1357+1,marketing_campaign[[#This Row],[Marital_Status]]="Married",K1357+L1357+2,marketing_campaign[[#This Row],[Marital_Status]]="Divorced",K1357+L1357+1,marketing_campaign[[#This Row],[Marital_Status]]="YOLO",K1357+L1357+1,marketing_campaign[[#This Row],[Marital_Status]]="Absurd",K1357+L1357+1,marketing_campaign[[#This Row],[Marital_Status]]="Widow",K1357+L1357+1)</f>
        <v>2</v>
      </c>
      <c r="H1357" t="str" cm="1">
        <f t="array" ref="H1357">_xlfn.IFS(marketing_campaign[[#This Row],[Family_size]]=1,"Family_with_one_child",marketing_campaign[[#This Row],[Family_size]]&gt;1,"Family_with_more_children")</f>
        <v>Family_with_more_children</v>
      </c>
      <c r="I1357">
        <v>69627</v>
      </c>
      <c r="J1357" t="str">
        <f>IF(marketing_campaign[[#This Row],[Income]]&gt;=Sheet21!B1407,"high_income","low_income")</f>
        <v>high_income</v>
      </c>
      <c r="K1357">
        <v>0</v>
      </c>
      <c r="L1357">
        <v>1</v>
      </c>
      <c r="M1357" s="1">
        <v>41350</v>
      </c>
      <c r="N1357">
        <v>35</v>
      </c>
      <c r="O1357" t="str" cm="1">
        <f t="array" ref="O1357">_xlfn.IFS(AND(marketing_campaign[[#This Row],[Recency]]&gt;=0,marketing_campaign[[#This Row],[Recency]]&lt;=14),"Early Recency",AND(marketing_campaign[[#This Row],[Recency]]&gt;=15,marketing_campaign[[#This Row],[Recency]]&lt;=31),"Mid-Recency",marketing_campaign[[#This Row],[Recency]]&gt;=32,"high Recency")</f>
        <v>high Recency</v>
      </c>
      <c r="P1357">
        <v>231</v>
      </c>
      <c r="Q1357">
        <v>161</v>
      </c>
      <c r="R1357">
        <v>215</v>
      </c>
      <c r="S1357">
        <v>171</v>
      </c>
      <c r="T1357">
        <v>30</v>
      </c>
      <c r="U1357">
        <v>53</v>
      </c>
      <c r="V1357">
        <f>marketing_campaign[[#This Row],[MntGoldProds]]+marketing_campaign[[#This Row],[MntSweetProducts]]+marketing_campaign[[#This Row],[MntFishProducts]]+marketing_campaign[[#This Row],[MntMeatProducts]]+marketing_campaign[[#This Row],[MntFruits]]+marketing_campaign[[#This Row],[MntWines]]</f>
        <v>861</v>
      </c>
      <c r="W1357">
        <v>2</v>
      </c>
      <c r="X1357">
        <v>8</v>
      </c>
      <c r="Y1357">
        <v>2</v>
      </c>
      <c r="Z1357">
        <v>11</v>
      </c>
      <c r="AA1357">
        <f t="shared" si="43"/>
        <v>23</v>
      </c>
      <c r="AB1357" t="str" cm="1">
        <f t="array" ref="AB1357">_xlfn.IFS(AND(AA1357&gt;=0,AA1357&lt;=15),"low purchase",AND(AA1357&gt;=16,AA1357&lt;=30),"mid purchase",AA1357&gt;=31,"high purchase")</f>
        <v>mid purchase</v>
      </c>
      <c r="AC1357">
        <v>5</v>
      </c>
      <c r="AD1357" t="str">
        <f>IF(marketing_campaign[[#This Row],[NumWebVisitsMonth]]&gt;=5.3,"higher_webvists","lower_webvisits")</f>
        <v>lower_webvisits</v>
      </c>
      <c r="AE1357">
        <v>0</v>
      </c>
      <c r="AF1357">
        <v>0</v>
      </c>
      <c r="AG1357">
        <v>0</v>
      </c>
      <c r="AH1357">
        <v>0</v>
      </c>
      <c r="AI1357">
        <v>0</v>
      </c>
      <c r="AJ1357">
        <v>0</v>
      </c>
      <c r="AK1357">
        <v>3</v>
      </c>
      <c r="AL1357">
        <v>11</v>
      </c>
      <c r="AM1357">
        <v>0</v>
      </c>
      <c r="AN1357">
        <f>marketing_campaign[[#This Row],[AcceptedCmp2]]+marketing_campaign[[#This Row],[AcceptedCmp1]]+marketing_campaign[[#This Row],[AcceptedCmp5]]+marketing_campaign[[#This Row],[AcceptedCmp4]]+marketing_campaign[[#This Row],[AcceptedCmp3]]+marketing_campaign[[#This Row],[Response]]</f>
        <v>0</v>
      </c>
      <c r="AO1357" t="str" cm="1">
        <f t="array" ref="AO135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58" spans="1:41" x14ac:dyDescent="0.35">
      <c r="A1358">
        <v>7912</v>
      </c>
      <c r="B1358">
        <v>1978</v>
      </c>
      <c r="C1358">
        <f t="shared" ca="1" si="42"/>
        <v>48</v>
      </c>
      <c r="D1358" t="str" cm="1">
        <f t="array" aca="1" ref="D135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58" t="s">
        <v>29</v>
      </c>
      <c r="F1358" t="s">
        <v>33</v>
      </c>
      <c r="G1358" cm="1">
        <f t="array" ref="G1358">_xlfn.IFS(marketing_campaign[[#This Row],[Marital_Status]]="Single",K1358+L1358+1,marketing_campaign[[#This Row],[Marital_Status]]="Together",K1358+L1358+2,marketing_campaign[[#This Row],[Marital_Status]]="Alone",K1358+L1358+1,marketing_campaign[[#This Row],[Marital_Status]]="Married",K1358+L1358+2,marketing_campaign[[#This Row],[Marital_Status]]="Divorced",K1358+L1358+1,marketing_campaign[[#This Row],[Marital_Status]]="YOLO",K1358+L1358+1,marketing_campaign[[#This Row],[Marital_Status]]="Absurd",K1358+L1358+1,marketing_campaign[[#This Row],[Marital_Status]]="Widow",K1358+L1358+1)</f>
        <v>3</v>
      </c>
      <c r="H1358" t="str" cm="1">
        <f t="array" ref="H1358">_xlfn.IFS(marketing_campaign[[#This Row],[Family_size]]=1,"Family_with_one_child",marketing_campaign[[#This Row],[Family_size]]&gt;1,"Family_with_more_children")</f>
        <v>Family_with_more_children</v>
      </c>
      <c r="I1358">
        <v>38136</v>
      </c>
      <c r="J1358" t="str">
        <f>IF(marketing_campaign[[#This Row],[Income]]&gt;=Sheet21!B1408,"high_income","low_income")</f>
        <v>high_income</v>
      </c>
      <c r="K1358">
        <v>1</v>
      </c>
      <c r="L1358">
        <v>0</v>
      </c>
      <c r="M1358" s="1">
        <v>41386</v>
      </c>
      <c r="N1358">
        <v>69</v>
      </c>
      <c r="O1358" t="str" cm="1">
        <f t="array" ref="O1358">_xlfn.IFS(AND(marketing_campaign[[#This Row],[Recency]]&gt;=0,marketing_campaign[[#This Row],[Recency]]&lt;=14),"Early Recency",AND(marketing_campaign[[#This Row],[Recency]]&gt;=15,marketing_campaign[[#This Row],[Recency]]&lt;=31),"Mid-Recency",marketing_campaign[[#This Row],[Recency]]&gt;=32,"high Recency")</f>
        <v>high Recency</v>
      </c>
      <c r="P1358">
        <v>8</v>
      </c>
      <c r="Q1358">
        <v>15</v>
      </c>
      <c r="R1358">
        <v>27</v>
      </c>
      <c r="S1358">
        <v>0</v>
      </c>
      <c r="T1358">
        <v>20</v>
      </c>
      <c r="U1358">
        <v>33</v>
      </c>
      <c r="V1358">
        <f>marketing_campaign[[#This Row],[MntGoldProds]]+marketing_campaign[[#This Row],[MntSweetProducts]]+marketing_campaign[[#This Row],[MntFishProducts]]+marketing_campaign[[#This Row],[MntMeatProducts]]+marketing_campaign[[#This Row],[MntFruits]]+marketing_campaign[[#This Row],[MntWines]]</f>
        <v>103</v>
      </c>
      <c r="W1358">
        <v>2</v>
      </c>
      <c r="X1358">
        <v>3</v>
      </c>
      <c r="Y1358">
        <v>1</v>
      </c>
      <c r="Z1358">
        <v>2</v>
      </c>
      <c r="AA1358">
        <f t="shared" si="43"/>
        <v>8</v>
      </c>
      <c r="AB1358" t="str" cm="1">
        <f t="array" ref="AB1358">_xlfn.IFS(AND(AA1358&gt;=0,AA1358&lt;=15),"low purchase",AND(AA1358&gt;=16,AA1358&lt;=30),"mid purchase",AA1358&gt;=31,"high purchase")</f>
        <v>low purchase</v>
      </c>
      <c r="AC1358">
        <v>8</v>
      </c>
      <c r="AD1358" t="str">
        <f>IF(marketing_campaign[[#This Row],[NumWebVisitsMonth]]&gt;=5.3,"higher_webvists","lower_webvisits")</f>
        <v>higher_webvists</v>
      </c>
      <c r="AE1358">
        <v>1</v>
      </c>
      <c r="AF1358">
        <v>0</v>
      </c>
      <c r="AG1358">
        <v>0</v>
      </c>
      <c r="AH1358">
        <v>0</v>
      </c>
      <c r="AI1358">
        <v>0</v>
      </c>
      <c r="AJ1358">
        <v>0</v>
      </c>
      <c r="AK1358">
        <v>3</v>
      </c>
      <c r="AL1358">
        <v>11</v>
      </c>
      <c r="AM1358">
        <v>0</v>
      </c>
      <c r="AN1358">
        <f>marketing_campaign[[#This Row],[AcceptedCmp2]]+marketing_campaign[[#This Row],[AcceptedCmp1]]+marketing_campaign[[#This Row],[AcceptedCmp5]]+marketing_campaign[[#This Row],[AcceptedCmp4]]+marketing_campaign[[#This Row],[AcceptedCmp3]]+marketing_campaign[[#This Row],[Response]]</f>
        <v>1</v>
      </c>
      <c r="AO1358" t="str" cm="1">
        <f t="array" ref="AO135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359" spans="1:41" x14ac:dyDescent="0.35">
      <c r="A1359">
        <v>7712</v>
      </c>
      <c r="B1359">
        <v>1946</v>
      </c>
      <c r="C1359">
        <f t="shared" ca="1" si="42"/>
        <v>80</v>
      </c>
      <c r="D1359" t="str" cm="1">
        <f t="array" aca="1" ref="D135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359" t="s">
        <v>32</v>
      </c>
      <c r="F1359" t="s">
        <v>30</v>
      </c>
      <c r="G1359" cm="1">
        <f t="array" ref="G1359">_xlfn.IFS(marketing_campaign[[#This Row],[Marital_Status]]="Single",K1359+L1359+1,marketing_campaign[[#This Row],[Marital_Status]]="Together",K1359+L1359+2,marketing_campaign[[#This Row],[Marital_Status]]="Alone",K1359+L1359+1,marketing_campaign[[#This Row],[Marital_Status]]="Married",K1359+L1359+2,marketing_campaign[[#This Row],[Marital_Status]]="Divorced",K1359+L1359+1,marketing_campaign[[#This Row],[Marital_Status]]="YOLO",K1359+L1359+1,marketing_campaign[[#This Row],[Marital_Status]]="Absurd",K1359+L1359+1,marketing_campaign[[#This Row],[Marital_Status]]="Widow",K1359+L1359+1)</f>
        <v>1</v>
      </c>
      <c r="H1359" t="str" cm="1">
        <f t="array" ref="H1359">_xlfn.IFS(marketing_campaign[[#This Row],[Family_size]]=1,"Family_with_one_child",marketing_campaign[[#This Row],[Family_size]]&gt;1,"Family_with_more_children")</f>
        <v>Family_with_one_child</v>
      </c>
      <c r="I1359">
        <v>62159</v>
      </c>
      <c r="J1359" t="str">
        <f>IF(marketing_campaign[[#This Row],[Income]]&gt;=Sheet21!B1409,"high_income","low_income")</f>
        <v>high_income</v>
      </c>
      <c r="K1359">
        <v>0</v>
      </c>
      <c r="L1359">
        <v>0</v>
      </c>
      <c r="M1359" s="1">
        <v>41757</v>
      </c>
      <c r="N1359">
        <v>68</v>
      </c>
      <c r="O1359" t="str" cm="1">
        <f t="array" ref="O1359">_xlfn.IFS(AND(marketing_campaign[[#This Row],[Recency]]&gt;=0,marketing_campaign[[#This Row],[Recency]]&lt;=14),"Early Recency",AND(marketing_campaign[[#This Row],[Recency]]&gt;=15,marketing_campaign[[#This Row],[Recency]]&lt;=31),"Mid-Recency",marketing_campaign[[#This Row],[Recency]]&gt;=32,"high Recency")</f>
        <v>high Recency</v>
      </c>
      <c r="P1359">
        <v>182</v>
      </c>
      <c r="Q1359">
        <v>17</v>
      </c>
      <c r="R1359">
        <v>259</v>
      </c>
      <c r="S1359">
        <v>77</v>
      </c>
      <c r="T1359">
        <v>70</v>
      </c>
      <c r="U1359">
        <v>29</v>
      </c>
      <c r="V1359">
        <f>marketing_campaign[[#This Row],[MntGoldProds]]+marketing_campaign[[#This Row],[MntSweetProducts]]+marketing_campaign[[#This Row],[MntFishProducts]]+marketing_campaign[[#This Row],[MntMeatProducts]]+marketing_campaign[[#This Row],[MntFruits]]+marketing_campaign[[#This Row],[MntWines]]</f>
        <v>634</v>
      </c>
      <c r="W1359">
        <v>1</v>
      </c>
      <c r="X1359">
        <v>6</v>
      </c>
      <c r="Y1359">
        <v>2</v>
      </c>
      <c r="Z1359">
        <v>10</v>
      </c>
      <c r="AA1359">
        <f t="shared" si="43"/>
        <v>19</v>
      </c>
      <c r="AB1359" t="str" cm="1">
        <f t="array" ref="AB1359">_xlfn.IFS(AND(AA1359&gt;=0,AA1359&lt;=15),"low purchase",AND(AA1359&gt;=16,AA1359&lt;=30),"mid purchase",AA1359&gt;=31,"high purchase")</f>
        <v>mid purchase</v>
      </c>
      <c r="AC1359">
        <v>4</v>
      </c>
      <c r="AD1359" t="str">
        <f>IF(marketing_campaign[[#This Row],[NumWebVisitsMonth]]&gt;=5.3,"higher_webvists","lower_webvisits")</f>
        <v>lower_webvisits</v>
      </c>
      <c r="AE1359">
        <v>0</v>
      </c>
      <c r="AF1359">
        <v>0</v>
      </c>
      <c r="AG1359">
        <v>0</v>
      </c>
      <c r="AH1359">
        <v>0</v>
      </c>
      <c r="AI1359">
        <v>0</v>
      </c>
      <c r="AJ1359">
        <v>0</v>
      </c>
      <c r="AK1359">
        <v>3</v>
      </c>
      <c r="AL1359">
        <v>11</v>
      </c>
      <c r="AM1359">
        <v>0</v>
      </c>
      <c r="AN1359">
        <f>marketing_campaign[[#This Row],[AcceptedCmp2]]+marketing_campaign[[#This Row],[AcceptedCmp1]]+marketing_campaign[[#This Row],[AcceptedCmp5]]+marketing_campaign[[#This Row],[AcceptedCmp4]]+marketing_campaign[[#This Row],[AcceptedCmp3]]+marketing_campaign[[#This Row],[Response]]</f>
        <v>0</v>
      </c>
      <c r="AO1359" t="str" cm="1">
        <f t="array" ref="AO135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60" spans="1:41" x14ac:dyDescent="0.35">
      <c r="A1360">
        <v>1065</v>
      </c>
      <c r="B1360">
        <v>1963</v>
      </c>
      <c r="C1360">
        <f t="shared" ca="1" si="42"/>
        <v>63</v>
      </c>
      <c r="D1360" t="str" cm="1">
        <f t="array" aca="1" ref="D136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60" t="s">
        <v>29</v>
      </c>
      <c r="F1360" t="s">
        <v>30</v>
      </c>
      <c r="G1360" cm="1">
        <f t="array" ref="G1360">_xlfn.IFS(marketing_campaign[[#This Row],[Marital_Status]]="Single",K1360+L1360+1,marketing_campaign[[#This Row],[Marital_Status]]="Together",K1360+L1360+2,marketing_campaign[[#This Row],[Marital_Status]]="Alone",K1360+L1360+1,marketing_campaign[[#This Row],[Marital_Status]]="Married",K1360+L1360+2,marketing_campaign[[#This Row],[Marital_Status]]="Divorced",K1360+L1360+1,marketing_campaign[[#This Row],[Marital_Status]]="YOLO",K1360+L1360+1,marketing_campaign[[#This Row],[Marital_Status]]="Absurd",K1360+L1360+1,marketing_campaign[[#This Row],[Marital_Status]]="Widow",K1360+L1360+1)</f>
        <v>1</v>
      </c>
      <c r="H1360" t="str" cm="1">
        <f t="array" ref="H1360">_xlfn.IFS(marketing_campaign[[#This Row],[Family_size]]=1,"Family_with_one_child",marketing_campaign[[#This Row],[Family_size]]&gt;1,"Family_with_more_children")</f>
        <v>Family_with_one_child</v>
      </c>
      <c r="I1360">
        <v>80695</v>
      </c>
      <c r="J1360" t="str">
        <f>IF(marketing_campaign[[#This Row],[Income]]&gt;=Sheet21!B1410,"high_income","low_income")</f>
        <v>high_income</v>
      </c>
      <c r="K1360">
        <v>0</v>
      </c>
      <c r="L1360">
        <v>0</v>
      </c>
      <c r="M1360" s="1">
        <v>41637</v>
      </c>
      <c r="N1360">
        <v>85</v>
      </c>
      <c r="O1360" t="str" cm="1">
        <f t="array" ref="O1360">_xlfn.IFS(AND(marketing_campaign[[#This Row],[Recency]]&gt;=0,marketing_campaign[[#This Row],[Recency]]&lt;=14),"Early Recency",AND(marketing_campaign[[#This Row],[Recency]]&gt;=15,marketing_campaign[[#This Row],[Recency]]&lt;=31),"Mid-Recency",marketing_campaign[[#This Row],[Recency]]&gt;=32,"high Recency")</f>
        <v>high Recency</v>
      </c>
      <c r="P1360">
        <v>557</v>
      </c>
      <c r="Q1360">
        <v>129</v>
      </c>
      <c r="R1360">
        <v>984</v>
      </c>
      <c r="S1360">
        <v>193</v>
      </c>
      <c r="T1360">
        <v>37</v>
      </c>
      <c r="U1360">
        <v>18</v>
      </c>
      <c r="V1360">
        <f>marketing_campaign[[#This Row],[MntGoldProds]]+marketing_campaign[[#This Row],[MntSweetProducts]]+marketing_campaign[[#This Row],[MntFishProducts]]+marketing_campaign[[#This Row],[MntMeatProducts]]+marketing_campaign[[#This Row],[MntFruits]]+marketing_campaign[[#This Row],[MntWines]]</f>
        <v>1918</v>
      </c>
      <c r="W1360">
        <v>1</v>
      </c>
      <c r="X1360">
        <v>5</v>
      </c>
      <c r="Y1360">
        <v>8</v>
      </c>
      <c r="Z1360">
        <v>5</v>
      </c>
      <c r="AA1360">
        <f t="shared" si="43"/>
        <v>19</v>
      </c>
      <c r="AB1360" t="str" cm="1">
        <f t="array" ref="AB1360">_xlfn.IFS(AND(AA1360&gt;=0,AA1360&lt;=15),"low purchase",AND(AA1360&gt;=16,AA1360&lt;=30),"mid purchase",AA1360&gt;=31,"high purchase")</f>
        <v>mid purchase</v>
      </c>
      <c r="AC1360">
        <v>2</v>
      </c>
      <c r="AD1360" t="str">
        <f>IF(marketing_campaign[[#This Row],[NumWebVisitsMonth]]&gt;=5.3,"higher_webvists","lower_webvisits")</f>
        <v>lower_webvisits</v>
      </c>
      <c r="AE1360">
        <v>0</v>
      </c>
      <c r="AF1360">
        <v>0</v>
      </c>
      <c r="AG1360">
        <v>0</v>
      </c>
      <c r="AH1360">
        <v>0</v>
      </c>
      <c r="AI1360">
        <v>0</v>
      </c>
      <c r="AJ1360">
        <v>0</v>
      </c>
      <c r="AK1360">
        <v>3</v>
      </c>
      <c r="AL1360">
        <v>11</v>
      </c>
      <c r="AM1360">
        <v>0</v>
      </c>
      <c r="AN1360">
        <f>marketing_campaign[[#This Row],[AcceptedCmp2]]+marketing_campaign[[#This Row],[AcceptedCmp1]]+marketing_campaign[[#This Row],[AcceptedCmp5]]+marketing_campaign[[#This Row],[AcceptedCmp4]]+marketing_campaign[[#This Row],[AcceptedCmp3]]+marketing_campaign[[#This Row],[Response]]</f>
        <v>0</v>
      </c>
      <c r="AO1360" t="str" cm="1">
        <f t="array" ref="AO136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61" spans="1:41" x14ac:dyDescent="0.35">
      <c r="A1361">
        <v>7275</v>
      </c>
      <c r="B1361">
        <v>1971</v>
      </c>
      <c r="C1361">
        <f t="shared" ca="1" si="42"/>
        <v>55</v>
      </c>
      <c r="D1361" t="str" cm="1">
        <f t="array" aca="1" ref="D136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61" t="s">
        <v>34</v>
      </c>
      <c r="F1361" t="s">
        <v>30</v>
      </c>
      <c r="G1361" cm="1">
        <f t="array" ref="G1361">_xlfn.IFS(marketing_campaign[[#This Row],[Marital_Status]]="Single",K1361+L1361+1,marketing_campaign[[#This Row],[Marital_Status]]="Together",K1361+L1361+2,marketing_campaign[[#This Row],[Marital_Status]]="Alone",K1361+L1361+1,marketing_campaign[[#This Row],[Marital_Status]]="Married",K1361+L1361+2,marketing_campaign[[#This Row],[Marital_Status]]="Divorced",K1361+L1361+1,marketing_campaign[[#This Row],[Marital_Status]]="YOLO",K1361+L1361+1,marketing_campaign[[#This Row],[Marital_Status]]="Absurd",K1361+L1361+1,marketing_campaign[[#This Row],[Marital_Status]]="Widow",K1361+L1361+1)</f>
        <v>3</v>
      </c>
      <c r="H1361" t="str" cm="1">
        <f t="array" ref="H1361">_xlfn.IFS(marketing_campaign[[#This Row],[Family_size]]=1,"Family_with_one_child",marketing_campaign[[#This Row],[Family_size]]&gt;1,"Family_with_more_children")</f>
        <v>Family_with_more_children</v>
      </c>
      <c r="I1361">
        <v>33316</v>
      </c>
      <c r="J1361" t="str">
        <f>IF(marketing_campaign[[#This Row],[Income]]&gt;=Sheet21!B1411,"high_income","low_income")</f>
        <v>high_income</v>
      </c>
      <c r="K1361">
        <v>1</v>
      </c>
      <c r="L1361">
        <v>1</v>
      </c>
      <c r="M1361" s="1">
        <v>41551</v>
      </c>
      <c r="N1361">
        <v>34</v>
      </c>
      <c r="O1361" t="str" cm="1">
        <f t="array" ref="O1361">_xlfn.IFS(AND(marketing_campaign[[#This Row],[Recency]]&gt;=0,marketing_campaign[[#This Row],[Recency]]&lt;=14),"Early Recency",AND(marketing_campaign[[#This Row],[Recency]]&gt;=15,marketing_campaign[[#This Row],[Recency]]&lt;=31),"Mid-Recency",marketing_campaign[[#This Row],[Recency]]&gt;=32,"high Recency")</f>
        <v>high Recency</v>
      </c>
      <c r="P1361">
        <v>79</v>
      </c>
      <c r="Q1361">
        <v>1</v>
      </c>
      <c r="R1361">
        <v>31</v>
      </c>
      <c r="S1361">
        <v>4</v>
      </c>
      <c r="T1361">
        <v>4</v>
      </c>
      <c r="U1361">
        <v>12</v>
      </c>
      <c r="V1361">
        <f>marketing_campaign[[#This Row],[MntGoldProds]]+marketing_campaign[[#This Row],[MntSweetProducts]]+marketing_campaign[[#This Row],[MntFishProducts]]+marketing_campaign[[#This Row],[MntMeatProducts]]+marketing_campaign[[#This Row],[MntFruits]]+marketing_campaign[[#This Row],[MntWines]]</f>
        <v>131</v>
      </c>
      <c r="W1361">
        <v>3</v>
      </c>
      <c r="X1361">
        <v>2</v>
      </c>
      <c r="Y1361">
        <v>1</v>
      </c>
      <c r="Z1361">
        <v>4</v>
      </c>
      <c r="AA1361">
        <f t="shared" si="43"/>
        <v>10</v>
      </c>
      <c r="AB1361" t="str" cm="1">
        <f t="array" ref="AB1361">_xlfn.IFS(AND(AA1361&gt;=0,AA1361&lt;=15),"low purchase",AND(AA1361&gt;=16,AA1361&lt;=30),"mid purchase",AA1361&gt;=31,"high purchase")</f>
        <v>low purchase</v>
      </c>
      <c r="AC1361">
        <v>6</v>
      </c>
      <c r="AD1361" t="str">
        <f>IF(marketing_campaign[[#This Row],[NumWebVisitsMonth]]&gt;=5.3,"higher_webvists","lower_webvisits")</f>
        <v>higher_webvists</v>
      </c>
      <c r="AE1361">
        <v>0</v>
      </c>
      <c r="AF1361">
        <v>0</v>
      </c>
      <c r="AG1361">
        <v>0</v>
      </c>
      <c r="AH1361">
        <v>0</v>
      </c>
      <c r="AI1361">
        <v>0</v>
      </c>
      <c r="AJ1361">
        <v>0</v>
      </c>
      <c r="AK1361">
        <v>3</v>
      </c>
      <c r="AL1361">
        <v>11</v>
      </c>
      <c r="AM1361">
        <v>0</v>
      </c>
      <c r="AN1361">
        <f>marketing_campaign[[#This Row],[AcceptedCmp2]]+marketing_campaign[[#This Row],[AcceptedCmp1]]+marketing_campaign[[#This Row],[AcceptedCmp5]]+marketing_campaign[[#This Row],[AcceptedCmp4]]+marketing_campaign[[#This Row],[AcceptedCmp3]]+marketing_campaign[[#This Row],[Response]]</f>
        <v>0</v>
      </c>
      <c r="AO1361" t="str" cm="1">
        <f t="array" ref="AO136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62" spans="1:41" x14ac:dyDescent="0.35">
      <c r="A1362">
        <v>1343</v>
      </c>
      <c r="B1362">
        <v>1968</v>
      </c>
      <c r="C1362">
        <f t="shared" ca="1" si="42"/>
        <v>58</v>
      </c>
      <c r="D1362" t="str" cm="1">
        <f t="array" aca="1" ref="D136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62" t="s">
        <v>29</v>
      </c>
      <c r="F1362" t="s">
        <v>31</v>
      </c>
      <c r="G1362" cm="1">
        <f t="array" ref="G1362">_xlfn.IFS(marketing_campaign[[#This Row],[Marital_Status]]="Single",K1362+L1362+1,marketing_campaign[[#This Row],[Marital_Status]]="Together",K1362+L1362+2,marketing_campaign[[#This Row],[Marital_Status]]="Alone",K1362+L1362+1,marketing_campaign[[#This Row],[Marital_Status]]="Married",K1362+L1362+2,marketing_campaign[[#This Row],[Marital_Status]]="Divorced",K1362+L1362+1,marketing_campaign[[#This Row],[Marital_Status]]="YOLO",K1362+L1362+1,marketing_campaign[[#This Row],[Marital_Status]]="Absurd",K1362+L1362+1,marketing_campaign[[#This Row],[Marital_Status]]="Widow",K1362+L1362+1)</f>
        <v>4</v>
      </c>
      <c r="H1362" t="str" cm="1">
        <f t="array" ref="H1362">_xlfn.IFS(marketing_campaign[[#This Row],[Family_size]]=1,"Family_with_one_child",marketing_campaign[[#This Row],[Family_size]]&gt;1,"Family_with_more_children")</f>
        <v>Family_with_more_children</v>
      </c>
      <c r="I1362">
        <v>58554</v>
      </c>
      <c r="J1362" t="str">
        <f>IF(marketing_campaign[[#This Row],[Income]]&gt;=Sheet21!B1412,"high_income","low_income")</f>
        <v>high_income</v>
      </c>
      <c r="K1362">
        <v>1</v>
      </c>
      <c r="L1362">
        <v>1</v>
      </c>
      <c r="M1362" s="1">
        <v>41178</v>
      </c>
      <c r="N1362">
        <v>55</v>
      </c>
      <c r="O1362" t="str" cm="1">
        <f t="array" ref="O1362">_xlfn.IFS(AND(marketing_campaign[[#This Row],[Recency]]&gt;=0,marketing_campaign[[#This Row],[Recency]]&lt;=14),"Early Recency",AND(marketing_campaign[[#This Row],[Recency]]&gt;=15,marketing_campaign[[#This Row],[Recency]]&lt;=31),"Mid-Recency",marketing_campaign[[#This Row],[Recency]]&gt;=32,"high Recency")</f>
        <v>high Recency</v>
      </c>
      <c r="P1362">
        <v>368</v>
      </c>
      <c r="Q1362">
        <v>24</v>
      </c>
      <c r="R1362">
        <v>68</v>
      </c>
      <c r="S1362">
        <v>38</v>
      </c>
      <c r="T1362">
        <v>0</v>
      </c>
      <c r="U1362">
        <v>88</v>
      </c>
      <c r="V1362">
        <f>marketing_campaign[[#This Row],[MntGoldProds]]+marketing_campaign[[#This Row],[MntSweetProducts]]+marketing_campaign[[#This Row],[MntFishProducts]]+marketing_campaign[[#This Row],[MntMeatProducts]]+marketing_campaign[[#This Row],[MntFruits]]+marketing_campaign[[#This Row],[MntWines]]</f>
        <v>586</v>
      </c>
      <c r="W1362">
        <v>6</v>
      </c>
      <c r="X1362">
        <v>8</v>
      </c>
      <c r="Y1362">
        <v>2</v>
      </c>
      <c r="Z1362">
        <v>6</v>
      </c>
      <c r="AA1362">
        <f t="shared" si="43"/>
        <v>22</v>
      </c>
      <c r="AB1362" t="str" cm="1">
        <f t="array" ref="AB1362">_xlfn.IFS(AND(AA1362&gt;=0,AA1362&lt;=15),"low purchase",AND(AA1362&gt;=16,AA1362&lt;=30),"mid purchase",AA1362&gt;=31,"high purchase")</f>
        <v>mid purchase</v>
      </c>
      <c r="AC1362">
        <v>7</v>
      </c>
      <c r="AD1362" t="str">
        <f>IF(marketing_campaign[[#This Row],[NumWebVisitsMonth]]&gt;=5.3,"higher_webvists","lower_webvisits")</f>
        <v>higher_webvists</v>
      </c>
      <c r="AE1362">
        <v>0</v>
      </c>
      <c r="AF1362">
        <v>0</v>
      </c>
      <c r="AG1362">
        <v>0</v>
      </c>
      <c r="AH1362">
        <v>0</v>
      </c>
      <c r="AI1362">
        <v>0</v>
      </c>
      <c r="AJ1362">
        <v>0</v>
      </c>
      <c r="AK1362">
        <v>3</v>
      </c>
      <c r="AL1362">
        <v>11</v>
      </c>
      <c r="AM1362">
        <v>0</v>
      </c>
      <c r="AN1362">
        <f>marketing_campaign[[#This Row],[AcceptedCmp2]]+marketing_campaign[[#This Row],[AcceptedCmp1]]+marketing_campaign[[#This Row],[AcceptedCmp5]]+marketing_campaign[[#This Row],[AcceptedCmp4]]+marketing_campaign[[#This Row],[AcceptedCmp3]]+marketing_campaign[[#This Row],[Response]]</f>
        <v>0</v>
      </c>
      <c r="AO1362" t="str" cm="1">
        <f t="array" ref="AO136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63" spans="1:41" x14ac:dyDescent="0.35">
      <c r="A1363">
        <v>1384</v>
      </c>
      <c r="B1363">
        <v>1992</v>
      </c>
      <c r="C1363">
        <f t="shared" ca="1" si="42"/>
        <v>34</v>
      </c>
      <c r="D1363" t="str" cm="1">
        <f t="array" aca="1" ref="D136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363" t="s">
        <v>36</v>
      </c>
      <c r="F1363" t="s">
        <v>33</v>
      </c>
      <c r="G1363" cm="1">
        <f t="array" ref="G1363">_xlfn.IFS(marketing_campaign[[#This Row],[Marital_Status]]="Single",K1363+L1363+1,marketing_campaign[[#This Row],[Marital_Status]]="Together",K1363+L1363+2,marketing_campaign[[#This Row],[Marital_Status]]="Alone",K1363+L1363+1,marketing_campaign[[#This Row],[Marital_Status]]="Married",K1363+L1363+2,marketing_campaign[[#This Row],[Marital_Status]]="Divorced",K1363+L1363+1,marketing_campaign[[#This Row],[Marital_Status]]="YOLO",K1363+L1363+1,marketing_campaign[[#This Row],[Marital_Status]]="Absurd",K1363+L1363+1,marketing_campaign[[#This Row],[Marital_Status]]="Widow",K1363+L1363+1)</f>
        <v>3</v>
      </c>
      <c r="H1363" t="str" cm="1">
        <f t="array" ref="H1363">_xlfn.IFS(marketing_campaign[[#This Row],[Family_size]]=1,"Family_with_one_child",marketing_campaign[[#This Row],[Family_size]]&gt;1,"Family_with_more_children")</f>
        <v>Family_with_more_children</v>
      </c>
      <c r="I1363">
        <v>17256</v>
      </c>
      <c r="J1363" t="str">
        <f>IF(marketing_campaign[[#This Row],[Income]]&gt;=Sheet21!B1413,"high_income","low_income")</f>
        <v>high_income</v>
      </c>
      <c r="K1363">
        <v>1</v>
      </c>
      <c r="L1363">
        <v>0</v>
      </c>
      <c r="M1363" s="1">
        <v>41601</v>
      </c>
      <c r="N1363">
        <v>10</v>
      </c>
      <c r="O1363" t="str" cm="1">
        <f t="array" ref="O1363">_xlfn.IFS(AND(marketing_campaign[[#This Row],[Recency]]&gt;=0,marketing_campaign[[#This Row],[Recency]]&lt;=14),"Early Recency",AND(marketing_campaign[[#This Row],[Recency]]&gt;=15,marketing_campaign[[#This Row],[Recency]]&lt;=31),"Mid-Recency",marketing_campaign[[#This Row],[Recency]]&gt;=32,"high Recency")</f>
        <v>Early Recency</v>
      </c>
      <c r="P1363">
        <v>6</v>
      </c>
      <c r="Q1363">
        <v>4</v>
      </c>
      <c r="R1363">
        <v>14</v>
      </c>
      <c r="S1363">
        <v>8</v>
      </c>
      <c r="T1363">
        <v>8</v>
      </c>
      <c r="U1363">
        <v>22</v>
      </c>
      <c r="V1363">
        <f>marketing_campaign[[#This Row],[MntGoldProds]]+marketing_campaign[[#This Row],[MntSweetProducts]]+marketing_campaign[[#This Row],[MntFishProducts]]+marketing_campaign[[#This Row],[MntMeatProducts]]+marketing_campaign[[#This Row],[MntFruits]]+marketing_campaign[[#This Row],[MntWines]]</f>
        <v>62</v>
      </c>
      <c r="W1363">
        <v>2</v>
      </c>
      <c r="X1363">
        <v>2</v>
      </c>
      <c r="Y1363">
        <v>1</v>
      </c>
      <c r="Z1363">
        <v>2</v>
      </c>
      <c r="AA1363">
        <f t="shared" si="43"/>
        <v>7</v>
      </c>
      <c r="AB1363" t="str" cm="1">
        <f t="array" ref="AB1363">_xlfn.IFS(AND(AA1363&gt;=0,AA1363&lt;=15),"low purchase",AND(AA1363&gt;=16,AA1363&lt;=30),"mid purchase",AA1363&gt;=31,"high purchase")</f>
        <v>low purchase</v>
      </c>
      <c r="AC1363">
        <v>8</v>
      </c>
      <c r="AD1363" t="str">
        <f>IF(marketing_campaign[[#This Row],[NumWebVisitsMonth]]&gt;=5.3,"higher_webvists","lower_webvisits")</f>
        <v>higher_webvists</v>
      </c>
      <c r="AE1363">
        <v>1</v>
      </c>
      <c r="AF1363">
        <v>0</v>
      </c>
      <c r="AG1363">
        <v>0</v>
      </c>
      <c r="AH1363">
        <v>0</v>
      </c>
      <c r="AI1363">
        <v>0</v>
      </c>
      <c r="AJ1363">
        <v>0</v>
      </c>
      <c r="AK1363">
        <v>3</v>
      </c>
      <c r="AL1363">
        <v>11</v>
      </c>
      <c r="AM1363">
        <v>0</v>
      </c>
      <c r="AN1363">
        <f>marketing_campaign[[#This Row],[AcceptedCmp2]]+marketing_campaign[[#This Row],[AcceptedCmp1]]+marketing_campaign[[#This Row],[AcceptedCmp5]]+marketing_campaign[[#This Row],[AcceptedCmp4]]+marketing_campaign[[#This Row],[AcceptedCmp3]]+marketing_campaign[[#This Row],[Response]]</f>
        <v>1</v>
      </c>
      <c r="AO1363" t="str" cm="1">
        <f t="array" ref="AO136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364" spans="1:41" x14ac:dyDescent="0.35">
      <c r="A1364">
        <v>9967</v>
      </c>
      <c r="B1364">
        <v>1974</v>
      </c>
      <c r="C1364">
        <f t="shared" ca="1" si="42"/>
        <v>52</v>
      </c>
      <c r="D1364" t="str" cm="1">
        <f t="array" aca="1" ref="D136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64" t="s">
        <v>29</v>
      </c>
      <c r="F1364" t="s">
        <v>35</v>
      </c>
      <c r="G1364" cm="1">
        <f t="array" ref="G1364">_xlfn.IFS(marketing_campaign[[#This Row],[Marital_Status]]="Single",K1364+L1364+1,marketing_campaign[[#This Row],[Marital_Status]]="Together",K1364+L1364+2,marketing_campaign[[#This Row],[Marital_Status]]="Alone",K1364+L1364+1,marketing_campaign[[#This Row],[Marital_Status]]="Married",K1364+L1364+2,marketing_campaign[[#This Row],[Marital_Status]]="Divorced",K1364+L1364+1,marketing_campaign[[#This Row],[Marital_Status]]="YOLO",K1364+L1364+1,marketing_campaign[[#This Row],[Marital_Status]]="Absurd",K1364+L1364+1,marketing_campaign[[#This Row],[Marital_Status]]="Widow",K1364+L1364+1)</f>
        <v>3</v>
      </c>
      <c r="H1364" t="str" cm="1">
        <f t="array" ref="H1364">_xlfn.IFS(marketing_campaign[[#This Row],[Family_size]]=1,"Family_with_one_child",marketing_campaign[[#This Row],[Family_size]]&gt;1,"Family_with_more_children")</f>
        <v>Family_with_more_children</v>
      </c>
      <c r="I1364">
        <v>53034</v>
      </c>
      <c r="J1364" t="str">
        <f>IF(marketing_campaign[[#This Row],[Income]]&gt;=Sheet21!B1414,"high_income","low_income")</f>
        <v>high_income</v>
      </c>
      <c r="K1364">
        <v>1</v>
      </c>
      <c r="L1364">
        <v>1</v>
      </c>
      <c r="M1364" s="1">
        <v>41424</v>
      </c>
      <c r="N1364">
        <v>30</v>
      </c>
      <c r="O1364" t="str" cm="1">
        <f t="array" ref="O1364">_xlfn.IFS(AND(marketing_campaign[[#This Row],[Recency]]&gt;=0,marketing_campaign[[#This Row],[Recency]]&lt;=14),"Early Recency",AND(marketing_campaign[[#This Row],[Recency]]&gt;=15,marketing_campaign[[#This Row],[Recency]]&lt;=31),"Mid-Recency",marketing_campaign[[#This Row],[Recency]]&gt;=32,"high Recency")</f>
        <v>Mid-Recency</v>
      </c>
      <c r="P1364">
        <v>160</v>
      </c>
      <c r="Q1364">
        <v>15</v>
      </c>
      <c r="R1364">
        <v>196</v>
      </c>
      <c r="S1364">
        <v>15</v>
      </c>
      <c r="T1364">
        <v>11</v>
      </c>
      <c r="U1364">
        <v>50</v>
      </c>
      <c r="V1364">
        <f>marketing_campaign[[#This Row],[MntGoldProds]]+marketing_campaign[[#This Row],[MntSweetProducts]]+marketing_campaign[[#This Row],[MntFishProducts]]+marketing_campaign[[#This Row],[MntMeatProducts]]+marketing_campaign[[#This Row],[MntFruits]]+marketing_campaign[[#This Row],[MntWines]]</f>
        <v>447</v>
      </c>
      <c r="W1364">
        <v>8</v>
      </c>
      <c r="X1364">
        <v>6</v>
      </c>
      <c r="Y1364">
        <v>1</v>
      </c>
      <c r="Z1364">
        <v>7</v>
      </c>
      <c r="AA1364">
        <f t="shared" si="43"/>
        <v>22</v>
      </c>
      <c r="AB1364" t="str" cm="1">
        <f t="array" ref="AB1364">_xlfn.IFS(AND(AA1364&gt;=0,AA1364&lt;=15),"low purchase",AND(AA1364&gt;=16,AA1364&lt;=30),"mid purchase",AA1364&gt;=31,"high purchase")</f>
        <v>mid purchase</v>
      </c>
      <c r="AC1364">
        <v>8</v>
      </c>
      <c r="AD1364" t="str">
        <f>IF(marketing_campaign[[#This Row],[NumWebVisitsMonth]]&gt;=5.3,"higher_webvists","lower_webvisits")</f>
        <v>higher_webvists</v>
      </c>
      <c r="AE1364">
        <v>0</v>
      </c>
      <c r="AF1364">
        <v>0</v>
      </c>
      <c r="AG1364">
        <v>0</v>
      </c>
      <c r="AH1364">
        <v>0</v>
      </c>
      <c r="AI1364">
        <v>0</v>
      </c>
      <c r="AJ1364">
        <v>0</v>
      </c>
      <c r="AK1364">
        <v>3</v>
      </c>
      <c r="AL1364">
        <v>11</v>
      </c>
      <c r="AM1364">
        <v>0</v>
      </c>
      <c r="AN1364">
        <f>marketing_campaign[[#This Row],[AcceptedCmp2]]+marketing_campaign[[#This Row],[AcceptedCmp1]]+marketing_campaign[[#This Row],[AcceptedCmp5]]+marketing_campaign[[#This Row],[AcceptedCmp4]]+marketing_campaign[[#This Row],[AcceptedCmp3]]+marketing_campaign[[#This Row],[Response]]</f>
        <v>0</v>
      </c>
      <c r="AO1364" t="str" cm="1">
        <f t="array" ref="AO136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65" spans="1:41" x14ac:dyDescent="0.35">
      <c r="A1365">
        <v>6181</v>
      </c>
      <c r="B1365">
        <v>1950</v>
      </c>
      <c r="C1365">
        <f t="shared" ca="1" si="42"/>
        <v>76</v>
      </c>
      <c r="D1365" t="str" cm="1">
        <f t="array" aca="1" ref="D136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65" t="s">
        <v>37</v>
      </c>
      <c r="F1365" t="s">
        <v>31</v>
      </c>
      <c r="G1365" cm="1">
        <f t="array" ref="G1365">_xlfn.IFS(marketing_campaign[[#This Row],[Marital_Status]]="Single",K1365+L1365+1,marketing_campaign[[#This Row],[Marital_Status]]="Together",K1365+L1365+2,marketing_campaign[[#This Row],[Marital_Status]]="Alone",K1365+L1365+1,marketing_campaign[[#This Row],[Marital_Status]]="Married",K1365+L1365+2,marketing_campaign[[#This Row],[Marital_Status]]="Divorced",K1365+L1365+1,marketing_campaign[[#This Row],[Marital_Status]]="YOLO",K1365+L1365+1,marketing_campaign[[#This Row],[Marital_Status]]="Absurd",K1365+L1365+1,marketing_campaign[[#This Row],[Marital_Status]]="Widow",K1365+L1365+1)</f>
        <v>2</v>
      </c>
      <c r="H1365" t="str" cm="1">
        <f t="array" ref="H1365">_xlfn.IFS(marketing_campaign[[#This Row],[Family_size]]=1,"Family_with_one_child",marketing_campaign[[#This Row],[Family_size]]&gt;1,"Family_with_more_children")</f>
        <v>Family_with_more_children</v>
      </c>
      <c r="I1365">
        <v>52203</v>
      </c>
      <c r="J1365" t="str">
        <f>IF(marketing_campaign[[#This Row],[Income]]&gt;=Sheet21!B1415,"high_income","low_income")</f>
        <v>high_income</v>
      </c>
      <c r="K1365">
        <v>0</v>
      </c>
      <c r="L1365">
        <v>0</v>
      </c>
      <c r="M1365" s="1">
        <v>41121</v>
      </c>
      <c r="N1365">
        <v>36</v>
      </c>
      <c r="O1365" t="str" cm="1">
        <f t="array" ref="O1365">_xlfn.IFS(AND(marketing_campaign[[#This Row],[Recency]]&gt;=0,marketing_campaign[[#This Row],[Recency]]&lt;=14),"Early Recency",AND(marketing_campaign[[#This Row],[Recency]]&gt;=15,marketing_campaign[[#This Row],[Recency]]&lt;=31),"Mid-Recency",marketing_campaign[[#This Row],[Recency]]&gt;=32,"high Recency")</f>
        <v>high Recency</v>
      </c>
      <c r="P1365">
        <v>488</v>
      </c>
      <c r="Q1365">
        <v>21</v>
      </c>
      <c r="R1365">
        <v>238</v>
      </c>
      <c r="S1365">
        <v>56</v>
      </c>
      <c r="T1365">
        <v>108</v>
      </c>
      <c r="U1365">
        <v>28</v>
      </c>
      <c r="V1365">
        <f>marketing_campaign[[#This Row],[MntGoldProds]]+marketing_campaign[[#This Row],[MntSweetProducts]]+marketing_campaign[[#This Row],[MntFishProducts]]+marketing_campaign[[#This Row],[MntMeatProducts]]+marketing_campaign[[#This Row],[MntFruits]]+marketing_campaign[[#This Row],[MntWines]]</f>
        <v>939</v>
      </c>
      <c r="W1365">
        <v>1</v>
      </c>
      <c r="X1365">
        <v>8</v>
      </c>
      <c r="Y1365">
        <v>7</v>
      </c>
      <c r="Z1365">
        <v>11</v>
      </c>
      <c r="AA1365">
        <f t="shared" si="43"/>
        <v>27</v>
      </c>
      <c r="AB1365" t="str" cm="1">
        <f t="array" ref="AB1365">_xlfn.IFS(AND(AA1365&gt;=0,AA1365&lt;=15),"low purchase",AND(AA1365&gt;=16,AA1365&lt;=30),"mid purchase",AA1365&gt;=31,"high purchase")</f>
        <v>mid purchase</v>
      </c>
      <c r="AC1365">
        <v>6</v>
      </c>
      <c r="AD1365" t="str">
        <f>IF(marketing_campaign[[#This Row],[NumWebVisitsMonth]]&gt;=5.3,"higher_webvists","lower_webvisits")</f>
        <v>higher_webvists</v>
      </c>
      <c r="AE1365">
        <v>0</v>
      </c>
      <c r="AF1365">
        <v>0</v>
      </c>
      <c r="AG1365">
        <v>0</v>
      </c>
      <c r="AH1365">
        <v>0</v>
      </c>
      <c r="AI1365">
        <v>0</v>
      </c>
      <c r="AJ1365">
        <v>0</v>
      </c>
      <c r="AK1365">
        <v>3</v>
      </c>
      <c r="AL1365">
        <v>11</v>
      </c>
      <c r="AM1365">
        <v>0</v>
      </c>
      <c r="AN1365">
        <f>marketing_campaign[[#This Row],[AcceptedCmp2]]+marketing_campaign[[#This Row],[AcceptedCmp1]]+marketing_campaign[[#This Row],[AcceptedCmp5]]+marketing_campaign[[#This Row],[AcceptedCmp4]]+marketing_campaign[[#This Row],[AcceptedCmp3]]+marketing_campaign[[#This Row],[Response]]</f>
        <v>0</v>
      </c>
      <c r="AO1365" t="str" cm="1">
        <f t="array" ref="AO136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66" spans="1:41" x14ac:dyDescent="0.35">
      <c r="A1366">
        <v>10507</v>
      </c>
      <c r="B1366">
        <v>1977</v>
      </c>
      <c r="C1366">
        <f t="shared" ca="1" si="42"/>
        <v>49</v>
      </c>
      <c r="D1366" t="str" cm="1">
        <f t="array" aca="1" ref="D136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66" t="s">
        <v>37</v>
      </c>
      <c r="F1366" t="s">
        <v>35</v>
      </c>
      <c r="G1366" cm="1">
        <f t="array" ref="G1366">_xlfn.IFS(marketing_campaign[[#This Row],[Marital_Status]]="Single",K1366+L1366+1,marketing_campaign[[#This Row],[Marital_Status]]="Together",K1366+L1366+2,marketing_campaign[[#This Row],[Marital_Status]]="Alone",K1366+L1366+1,marketing_campaign[[#This Row],[Marital_Status]]="Married",K1366+L1366+2,marketing_campaign[[#This Row],[Marital_Status]]="Divorced",K1366+L1366+1,marketing_campaign[[#This Row],[Marital_Status]]="YOLO",K1366+L1366+1,marketing_campaign[[#This Row],[Marital_Status]]="Absurd",K1366+L1366+1,marketing_campaign[[#This Row],[Marital_Status]]="Widow",K1366+L1366+1)</f>
        <v>2</v>
      </c>
      <c r="H1366" t="str" cm="1">
        <f t="array" ref="H1366">_xlfn.IFS(marketing_campaign[[#This Row],[Family_size]]=1,"Family_with_one_child",marketing_campaign[[#This Row],[Family_size]]&gt;1,"Family_with_more_children")</f>
        <v>Family_with_more_children</v>
      </c>
      <c r="I1366">
        <v>59601</v>
      </c>
      <c r="J1366" t="str">
        <f>IF(marketing_campaign[[#This Row],[Income]]&gt;=Sheet21!B1416,"high_income","low_income")</f>
        <v>high_income</v>
      </c>
      <c r="K1366">
        <v>0</v>
      </c>
      <c r="L1366">
        <v>1</v>
      </c>
      <c r="M1366" s="1">
        <v>41480</v>
      </c>
      <c r="N1366">
        <v>14</v>
      </c>
      <c r="O1366" t="str" cm="1">
        <f t="array" ref="O1366">_xlfn.IFS(AND(marketing_campaign[[#This Row],[Recency]]&gt;=0,marketing_campaign[[#This Row],[Recency]]&lt;=14),"Early Recency",AND(marketing_campaign[[#This Row],[Recency]]&gt;=15,marketing_campaign[[#This Row],[Recency]]&lt;=31),"Mid-Recency",marketing_campaign[[#This Row],[Recency]]&gt;=32,"high Recency")</f>
        <v>Early Recency</v>
      </c>
      <c r="P1366">
        <v>691</v>
      </c>
      <c r="Q1366">
        <v>7</v>
      </c>
      <c r="R1366">
        <v>69</v>
      </c>
      <c r="S1366">
        <v>0</v>
      </c>
      <c r="T1366">
        <v>7</v>
      </c>
      <c r="U1366">
        <v>23</v>
      </c>
      <c r="V1366">
        <f>marketing_campaign[[#This Row],[MntGoldProds]]+marketing_campaign[[#This Row],[MntSweetProducts]]+marketing_campaign[[#This Row],[MntFishProducts]]+marketing_campaign[[#This Row],[MntMeatProducts]]+marketing_campaign[[#This Row],[MntFruits]]+marketing_campaign[[#This Row],[MntWines]]</f>
        <v>797</v>
      </c>
      <c r="W1366">
        <v>4</v>
      </c>
      <c r="X1366">
        <v>2</v>
      </c>
      <c r="Y1366">
        <v>2</v>
      </c>
      <c r="Z1366">
        <v>7</v>
      </c>
      <c r="AA1366">
        <f t="shared" si="43"/>
        <v>15</v>
      </c>
      <c r="AB1366" t="str" cm="1">
        <f t="array" ref="AB1366">_xlfn.IFS(AND(AA1366&gt;=0,AA1366&lt;=15),"low purchase",AND(AA1366&gt;=16,AA1366&lt;=30),"mid purchase",AA1366&gt;=31,"high purchase")</f>
        <v>low purchase</v>
      </c>
      <c r="AC1366">
        <v>8</v>
      </c>
      <c r="AD1366" t="str">
        <f>IF(marketing_campaign[[#This Row],[NumWebVisitsMonth]]&gt;=5.3,"higher_webvists","lower_webvisits")</f>
        <v>higher_webvists</v>
      </c>
      <c r="AE1366">
        <v>0</v>
      </c>
      <c r="AF1366">
        <v>1</v>
      </c>
      <c r="AG1366">
        <v>0</v>
      </c>
      <c r="AH1366">
        <v>0</v>
      </c>
      <c r="AI1366">
        <v>0</v>
      </c>
      <c r="AJ1366">
        <v>0</v>
      </c>
      <c r="AK1366">
        <v>3</v>
      </c>
      <c r="AL1366">
        <v>11</v>
      </c>
      <c r="AM1366">
        <v>0</v>
      </c>
      <c r="AN1366">
        <f>marketing_campaign[[#This Row],[AcceptedCmp2]]+marketing_campaign[[#This Row],[AcceptedCmp1]]+marketing_campaign[[#This Row],[AcceptedCmp5]]+marketing_campaign[[#This Row],[AcceptedCmp4]]+marketing_campaign[[#This Row],[AcceptedCmp3]]+marketing_campaign[[#This Row],[Response]]</f>
        <v>1</v>
      </c>
      <c r="AO1366" t="str" cm="1">
        <f t="array" ref="AO136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367" spans="1:41" x14ac:dyDescent="0.35">
      <c r="A1367">
        <v>2674</v>
      </c>
      <c r="B1367">
        <v>1958</v>
      </c>
      <c r="C1367">
        <f t="shared" ca="1" si="42"/>
        <v>68</v>
      </c>
      <c r="D1367" t="str" cm="1">
        <f t="array" aca="1" ref="D136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67" t="s">
        <v>34</v>
      </c>
      <c r="F1367" t="s">
        <v>30</v>
      </c>
      <c r="G1367" cm="1">
        <f t="array" ref="G1367">_xlfn.IFS(marketing_campaign[[#This Row],[Marital_Status]]="Single",K1367+L1367+1,marketing_campaign[[#This Row],[Marital_Status]]="Together",K1367+L1367+2,marketing_campaign[[#This Row],[Marital_Status]]="Alone",K1367+L1367+1,marketing_campaign[[#This Row],[Marital_Status]]="Married",K1367+L1367+2,marketing_campaign[[#This Row],[Marital_Status]]="Divorced",K1367+L1367+1,marketing_campaign[[#This Row],[Marital_Status]]="YOLO",K1367+L1367+1,marketing_campaign[[#This Row],[Marital_Status]]="Absurd",K1367+L1367+1,marketing_campaign[[#This Row],[Marital_Status]]="Widow",K1367+L1367+1)</f>
        <v>2</v>
      </c>
      <c r="H1367" t="str" cm="1">
        <f t="array" ref="H1367">_xlfn.IFS(marketing_campaign[[#This Row],[Family_size]]=1,"Family_with_one_child",marketing_campaign[[#This Row],[Family_size]]&gt;1,"Family_with_more_children")</f>
        <v>Family_with_more_children</v>
      </c>
      <c r="I1367">
        <v>75154</v>
      </c>
      <c r="J1367" t="str">
        <f>IF(marketing_campaign[[#This Row],[Income]]&gt;=Sheet21!B1417,"high_income","low_income")</f>
        <v>high_income</v>
      </c>
      <c r="K1367">
        <v>0</v>
      </c>
      <c r="L1367">
        <v>1</v>
      </c>
      <c r="M1367" s="1">
        <v>41156</v>
      </c>
      <c r="N1367">
        <v>79</v>
      </c>
      <c r="O1367" t="str" cm="1">
        <f t="array" ref="O1367">_xlfn.IFS(AND(marketing_campaign[[#This Row],[Recency]]&gt;=0,marketing_campaign[[#This Row],[Recency]]&lt;=14),"Early Recency",AND(marketing_campaign[[#This Row],[Recency]]&gt;=15,marketing_campaign[[#This Row],[Recency]]&lt;=31),"Mid-Recency",marketing_campaign[[#This Row],[Recency]]&gt;=32,"high Recency")</f>
        <v>high Recency</v>
      </c>
      <c r="P1367">
        <v>543</v>
      </c>
      <c r="Q1367">
        <v>10</v>
      </c>
      <c r="R1367">
        <v>205</v>
      </c>
      <c r="S1367">
        <v>160</v>
      </c>
      <c r="T1367">
        <v>143</v>
      </c>
      <c r="U1367">
        <v>82</v>
      </c>
      <c r="V1367">
        <f>marketing_campaign[[#This Row],[MntGoldProds]]+marketing_campaign[[#This Row],[MntSweetProducts]]+marketing_campaign[[#This Row],[MntFishProducts]]+marketing_campaign[[#This Row],[MntMeatProducts]]+marketing_campaign[[#This Row],[MntFruits]]+marketing_campaign[[#This Row],[MntWines]]</f>
        <v>1143</v>
      </c>
      <c r="W1367">
        <v>1</v>
      </c>
      <c r="X1367">
        <v>6</v>
      </c>
      <c r="Y1367">
        <v>3</v>
      </c>
      <c r="Z1367">
        <v>6</v>
      </c>
      <c r="AA1367">
        <f t="shared" si="43"/>
        <v>16</v>
      </c>
      <c r="AB1367" t="str" cm="1">
        <f t="array" ref="AB1367">_xlfn.IFS(AND(AA1367&gt;=0,AA1367&lt;=15),"low purchase",AND(AA1367&gt;=16,AA1367&lt;=30),"mid purchase",AA1367&gt;=31,"high purchase")</f>
        <v>mid purchase</v>
      </c>
      <c r="AC1367">
        <v>3</v>
      </c>
      <c r="AD1367" t="str">
        <f>IF(marketing_campaign[[#This Row],[NumWebVisitsMonth]]&gt;=5.3,"higher_webvists","lower_webvisits")</f>
        <v>lower_webvisits</v>
      </c>
      <c r="AE1367">
        <v>0</v>
      </c>
      <c r="AF1367">
        <v>0</v>
      </c>
      <c r="AG1367">
        <v>0</v>
      </c>
      <c r="AH1367">
        <v>0</v>
      </c>
      <c r="AI1367">
        <v>0</v>
      </c>
      <c r="AJ1367">
        <v>0</v>
      </c>
      <c r="AK1367">
        <v>3</v>
      </c>
      <c r="AL1367">
        <v>11</v>
      </c>
      <c r="AM1367">
        <v>1</v>
      </c>
      <c r="AN1367">
        <f>marketing_campaign[[#This Row],[AcceptedCmp2]]+marketing_campaign[[#This Row],[AcceptedCmp1]]+marketing_campaign[[#This Row],[AcceptedCmp5]]+marketing_campaign[[#This Row],[AcceptedCmp4]]+marketing_campaign[[#This Row],[AcceptedCmp3]]+marketing_campaign[[#This Row],[Response]]</f>
        <v>1</v>
      </c>
      <c r="AO1367" t="str" cm="1">
        <f t="array" ref="AO136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368" spans="1:41" x14ac:dyDescent="0.35">
      <c r="A1368">
        <v>2698</v>
      </c>
      <c r="B1368">
        <v>1976</v>
      </c>
      <c r="C1368">
        <f t="shared" ca="1" si="42"/>
        <v>50</v>
      </c>
      <c r="D1368" t="str" cm="1">
        <f t="array" aca="1" ref="D136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68" t="s">
        <v>29</v>
      </c>
      <c r="F1368" t="s">
        <v>30</v>
      </c>
      <c r="G1368" cm="1">
        <f t="array" ref="G1368">_xlfn.IFS(marketing_campaign[[#This Row],[Marital_Status]]="Single",K1368+L1368+1,marketing_campaign[[#This Row],[Marital_Status]]="Together",K1368+L1368+2,marketing_campaign[[#This Row],[Marital_Status]]="Alone",K1368+L1368+1,marketing_campaign[[#This Row],[Marital_Status]]="Married",K1368+L1368+2,marketing_campaign[[#This Row],[Marital_Status]]="Divorced",K1368+L1368+1,marketing_campaign[[#This Row],[Marital_Status]]="YOLO",K1368+L1368+1,marketing_campaign[[#This Row],[Marital_Status]]="Absurd",K1368+L1368+1,marketing_campaign[[#This Row],[Marital_Status]]="Widow",K1368+L1368+1)</f>
        <v>2</v>
      </c>
      <c r="H1368" t="str" cm="1">
        <f t="array" ref="H1368">_xlfn.IFS(marketing_campaign[[#This Row],[Family_size]]=1,"Family_with_one_child",marketing_campaign[[#This Row],[Family_size]]&gt;1,"Family_with_more_children")</f>
        <v>Family_with_more_children</v>
      </c>
      <c r="I1368">
        <v>47025</v>
      </c>
      <c r="J1368" t="str">
        <f>IF(marketing_campaign[[#This Row],[Income]]&gt;=Sheet21!B1418,"high_income","low_income")</f>
        <v>high_income</v>
      </c>
      <c r="K1368">
        <v>0</v>
      </c>
      <c r="L1368">
        <v>1</v>
      </c>
      <c r="M1368" s="1">
        <v>41585</v>
      </c>
      <c r="N1368">
        <v>52</v>
      </c>
      <c r="O1368" t="str" cm="1">
        <f t="array" ref="O1368">_xlfn.IFS(AND(marketing_campaign[[#This Row],[Recency]]&gt;=0,marketing_campaign[[#This Row],[Recency]]&lt;=14),"Early Recency",AND(marketing_campaign[[#This Row],[Recency]]&gt;=15,marketing_campaign[[#This Row],[Recency]]&lt;=31),"Mid-Recency",marketing_campaign[[#This Row],[Recency]]&gt;=32,"high Recency")</f>
        <v>high Recency</v>
      </c>
      <c r="P1368">
        <v>254</v>
      </c>
      <c r="Q1368">
        <v>7</v>
      </c>
      <c r="R1368">
        <v>108</v>
      </c>
      <c r="S1368">
        <v>20</v>
      </c>
      <c r="T1368">
        <v>0</v>
      </c>
      <c r="U1368">
        <v>26</v>
      </c>
      <c r="V1368">
        <f>marketing_campaign[[#This Row],[MntGoldProds]]+marketing_campaign[[#This Row],[MntSweetProducts]]+marketing_campaign[[#This Row],[MntFishProducts]]+marketing_campaign[[#This Row],[MntMeatProducts]]+marketing_campaign[[#This Row],[MntFruits]]+marketing_campaign[[#This Row],[MntWines]]</f>
        <v>415</v>
      </c>
      <c r="W1368">
        <v>3</v>
      </c>
      <c r="X1368">
        <v>6</v>
      </c>
      <c r="Y1368">
        <v>3</v>
      </c>
      <c r="Z1368">
        <v>5</v>
      </c>
      <c r="AA1368">
        <f t="shared" si="43"/>
        <v>17</v>
      </c>
      <c r="AB1368" t="str" cm="1">
        <f t="array" ref="AB1368">_xlfn.IFS(AND(AA1368&gt;=0,AA1368&lt;=15),"low purchase",AND(AA1368&gt;=16,AA1368&lt;=30),"mid purchase",AA1368&gt;=31,"high purchase")</f>
        <v>mid purchase</v>
      </c>
      <c r="AC1368">
        <v>6</v>
      </c>
      <c r="AD1368" t="str">
        <f>IF(marketing_campaign[[#This Row],[NumWebVisitsMonth]]&gt;=5.3,"higher_webvists","lower_webvisits")</f>
        <v>higher_webvists</v>
      </c>
      <c r="AE1368">
        <v>0</v>
      </c>
      <c r="AF1368">
        <v>0</v>
      </c>
      <c r="AG1368">
        <v>0</v>
      </c>
      <c r="AH1368">
        <v>0</v>
      </c>
      <c r="AI1368">
        <v>0</v>
      </c>
      <c r="AJ1368">
        <v>0</v>
      </c>
      <c r="AK1368">
        <v>3</v>
      </c>
      <c r="AL1368">
        <v>11</v>
      </c>
      <c r="AM1368">
        <v>0</v>
      </c>
      <c r="AN1368">
        <f>marketing_campaign[[#This Row],[AcceptedCmp2]]+marketing_campaign[[#This Row],[AcceptedCmp1]]+marketing_campaign[[#This Row],[AcceptedCmp5]]+marketing_campaign[[#This Row],[AcceptedCmp4]]+marketing_campaign[[#This Row],[AcceptedCmp3]]+marketing_campaign[[#This Row],[Response]]</f>
        <v>0</v>
      </c>
      <c r="AO1368" t="str" cm="1">
        <f t="array" ref="AO136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69" spans="1:41" x14ac:dyDescent="0.35">
      <c r="A1369">
        <v>3231</v>
      </c>
      <c r="B1369">
        <v>1973</v>
      </c>
      <c r="C1369">
        <f t="shared" ca="1" si="42"/>
        <v>53</v>
      </c>
      <c r="D1369" t="str" cm="1">
        <f t="array" aca="1" ref="D136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69" t="s">
        <v>29</v>
      </c>
      <c r="F1369" t="s">
        <v>33</v>
      </c>
      <c r="G1369" cm="1">
        <f t="array" ref="G1369">_xlfn.IFS(marketing_campaign[[#This Row],[Marital_Status]]="Single",K1369+L1369+1,marketing_campaign[[#This Row],[Marital_Status]]="Together",K1369+L1369+2,marketing_campaign[[#This Row],[Marital_Status]]="Alone",K1369+L1369+1,marketing_campaign[[#This Row],[Marital_Status]]="Married",K1369+L1369+2,marketing_campaign[[#This Row],[Marital_Status]]="Divorced",K1369+L1369+1,marketing_campaign[[#This Row],[Marital_Status]]="YOLO",K1369+L1369+1,marketing_campaign[[#This Row],[Marital_Status]]="Absurd",K1369+L1369+1,marketing_campaign[[#This Row],[Marital_Status]]="Widow",K1369+L1369+1)</f>
        <v>3</v>
      </c>
      <c r="H1369" t="str" cm="1">
        <f t="array" ref="H1369">_xlfn.IFS(marketing_campaign[[#This Row],[Family_size]]=1,"Family_with_one_child",marketing_campaign[[#This Row],[Family_size]]&gt;1,"Family_with_more_children")</f>
        <v>Family_with_more_children</v>
      </c>
      <c r="I1369">
        <v>37971</v>
      </c>
      <c r="J1369" t="str">
        <f>IF(marketing_campaign[[#This Row],[Income]]&gt;=Sheet21!B1419,"high_income","low_income")</f>
        <v>high_income</v>
      </c>
      <c r="K1369">
        <v>1</v>
      </c>
      <c r="L1369">
        <v>0</v>
      </c>
      <c r="M1369" s="1">
        <v>41603</v>
      </c>
      <c r="N1369">
        <v>97</v>
      </c>
      <c r="O1369" t="str" cm="1">
        <f t="array" ref="O1369">_xlfn.IFS(AND(marketing_campaign[[#This Row],[Recency]]&gt;=0,marketing_campaign[[#This Row],[Recency]]&lt;=14),"Early Recency",AND(marketing_campaign[[#This Row],[Recency]]&gt;=15,marketing_campaign[[#This Row],[Recency]]&lt;=31),"Mid-Recency",marketing_campaign[[#This Row],[Recency]]&gt;=32,"high Recency")</f>
        <v>high Recency</v>
      </c>
      <c r="P1369">
        <v>5</v>
      </c>
      <c r="Q1369">
        <v>4</v>
      </c>
      <c r="R1369">
        <v>10</v>
      </c>
      <c r="S1369">
        <v>2</v>
      </c>
      <c r="T1369">
        <v>2</v>
      </c>
      <c r="U1369">
        <v>7</v>
      </c>
      <c r="V1369">
        <f>marketing_campaign[[#This Row],[MntGoldProds]]+marketing_campaign[[#This Row],[MntSweetProducts]]+marketing_campaign[[#This Row],[MntFishProducts]]+marketing_campaign[[#This Row],[MntMeatProducts]]+marketing_campaign[[#This Row],[MntFruits]]+marketing_campaign[[#This Row],[MntWines]]</f>
        <v>30</v>
      </c>
      <c r="W1369">
        <v>1</v>
      </c>
      <c r="X1369">
        <v>1</v>
      </c>
      <c r="Y1369">
        <v>0</v>
      </c>
      <c r="Z1369">
        <v>3</v>
      </c>
      <c r="AA1369">
        <f t="shared" si="43"/>
        <v>5</v>
      </c>
      <c r="AB1369" t="str" cm="1">
        <f t="array" ref="AB1369">_xlfn.IFS(AND(AA1369&gt;=0,AA1369&lt;=15),"low purchase",AND(AA1369&gt;=16,AA1369&lt;=30),"mid purchase",AA1369&gt;=31,"high purchase")</f>
        <v>low purchase</v>
      </c>
      <c r="AC1369">
        <v>8</v>
      </c>
      <c r="AD1369" t="str">
        <f>IF(marketing_campaign[[#This Row],[NumWebVisitsMonth]]&gt;=5.3,"higher_webvists","lower_webvisits")</f>
        <v>higher_webvists</v>
      </c>
      <c r="AE1369">
        <v>0</v>
      </c>
      <c r="AF1369">
        <v>0</v>
      </c>
      <c r="AG1369">
        <v>0</v>
      </c>
      <c r="AH1369">
        <v>0</v>
      </c>
      <c r="AI1369">
        <v>0</v>
      </c>
      <c r="AJ1369">
        <v>0</v>
      </c>
      <c r="AK1369">
        <v>3</v>
      </c>
      <c r="AL1369">
        <v>11</v>
      </c>
      <c r="AM1369">
        <v>0</v>
      </c>
      <c r="AN1369">
        <f>marketing_campaign[[#This Row],[AcceptedCmp2]]+marketing_campaign[[#This Row],[AcceptedCmp1]]+marketing_campaign[[#This Row],[AcceptedCmp5]]+marketing_campaign[[#This Row],[AcceptedCmp4]]+marketing_campaign[[#This Row],[AcceptedCmp3]]+marketing_campaign[[#This Row],[Response]]</f>
        <v>0</v>
      </c>
      <c r="AO1369" t="str" cm="1">
        <f t="array" ref="AO136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70" spans="1:41" x14ac:dyDescent="0.35">
      <c r="A1370">
        <v>4096</v>
      </c>
      <c r="B1370">
        <v>1968</v>
      </c>
      <c r="C1370">
        <f t="shared" ca="1" si="42"/>
        <v>58</v>
      </c>
      <c r="D1370" t="str" cm="1">
        <f t="array" aca="1" ref="D137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70" t="s">
        <v>34</v>
      </c>
      <c r="F1370" t="s">
        <v>35</v>
      </c>
      <c r="G1370" cm="1">
        <f t="array" ref="G1370">_xlfn.IFS(marketing_campaign[[#This Row],[Marital_Status]]="Single",K1370+L1370+1,marketing_campaign[[#This Row],[Marital_Status]]="Together",K1370+L1370+2,marketing_campaign[[#This Row],[Marital_Status]]="Alone",K1370+L1370+1,marketing_campaign[[#This Row],[Marital_Status]]="Married",K1370+L1370+2,marketing_campaign[[#This Row],[Marital_Status]]="Divorced",K1370+L1370+1,marketing_campaign[[#This Row],[Marital_Status]]="YOLO",K1370+L1370+1,marketing_campaign[[#This Row],[Marital_Status]]="Absurd",K1370+L1370+1,marketing_campaign[[#This Row],[Marital_Status]]="Widow",K1370+L1370+1)</f>
        <v>2</v>
      </c>
      <c r="H1370" t="str" cm="1">
        <f t="array" ref="H1370">_xlfn.IFS(marketing_campaign[[#This Row],[Family_size]]=1,"Family_with_one_child",marketing_campaign[[#This Row],[Family_size]]&gt;1,"Family_with_more_children")</f>
        <v>Family_with_more_children</v>
      </c>
      <c r="I1370">
        <v>41335</v>
      </c>
      <c r="J1370" t="str">
        <f>IF(marketing_campaign[[#This Row],[Income]]&gt;=Sheet21!B1420,"high_income","low_income")</f>
        <v>high_income</v>
      </c>
      <c r="K1370">
        <v>1</v>
      </c>
      <c r="L1370">
        <v>0</v>
      </c>
      <c r="M1370" s="1">
        <v>41634</v>
      </c>
      <c r="N1370">
        <v>24</v>
      </c>
      <c r="O1370" t="str" cm="1">
        <f t="array" ref="O1370">_xlfn.IFS(AND(marketing_campaign[[#This Row],[Recency]]&gt;=0,marketing_campaign[[#This Row],[Recency]]&lt;=14),"Early Recency",AND(marketing_campaign[[#This Row],[Recency]]&gt;=15,marketing_campaign[[#This Row],[Recency]]&lt;=31),"Mid-Recency",marketing_campaign[[#This Row],[Recency]]&gt;=32,"high Recency")</f>
        <v>Mid-Recency</v>
      </c>
      <c r="P1370">
        <v>112</v>
      </c>
      <c r="Q1370">
        <v>19</v>
      </c>
      <c r="R1370">
        <v>21</v>
      </c>
      <c r="S1370">
        <v>16</v>
      </c>
      <c r="T1370">
        <v>14</v>
      </c>
      <c r="U1370">
        <v>5</v>
      </c>
      <c r="V1370">
        <f>marketing_campaign[[#This Row],[MntGoldProds]]+marketing_campaign[[#This Row],[MntSweetProducts]]+marketing_campaign[[#This Row],[MntFishProducts]]+marketing_campaign[[#This Row],[MntMeatProducts]]+marketing_campaign[[#This Row],[MntFruits]]+marketing_campaign[[#This Row],[MntWines]]</f>
        <v>187</v>
      </c>
      <c r="W1370">
        <v>3</v>
      </c>
      <c r="X1370">
        <v>4</v>
      </c>
      <c r="Y1370">
        <v>1</v>
      </c>
      <c r="Z1370">
        <v>4</v>
      </c>
      <c r="AA1370">
        <f t="shared" si="43"/>
        <v>12</v>
      </c>
      <c r="AB1370" t="str" cm="1">
        <f t="array" ref="AB1370">_xlfn.IFS(AND(AA1370&gt;=0,AA1370&lt;=15),"low purchase",AND(AA1370&gt;=16,AA1370&lt;=30),"mid purchase",AA1370&gt;=31,"high purchase")</f>
        <v>low purchase</v>
      </c>
      <c r="AC1370">
        <v>7</v>
      </c>
      <c r="AD1370" t="str">
        <f>IF(marketing_campaign[[#This Row],[NumWebVisitsMonth]]&gt;=5.3,"higher_webvists","lower_webvisits")</f>
        <v>higher_webvists</v>
      </c>
      <c r="AE1370">
        <v>0</v>
      </c>
      <c r="AF1370">
        <v>0</v>
      </c>
      <c r="AG1370">
        <v>0</v>
      </c>
      <c r="AH1370">
        <v>0</v>
      </c>
      <c r="AI1370">
        <v>0</v>
      </c>
      <c r="AJ1370">
        <v>0</v>
      </c>
      <c r="AK1370">
        <v>3</v>
      </c>
      <c r="AL1370">
        <v>11</v>
      </c>
      <c r="AM1370">
        <v>0</v>
      </c>
      <c r="AN1370">
        <f>marketing_campaign[[#This Row],[AcceptedCmp2]]+marketing_campaign[[#This Row],[AcceptedCmp1]]+marketing_campaign[[#This Row],[AcceptedCmp5]]+marketing_campaign[[#This Row],[AcceptedCmp4]]+marketing_campaign[[#This Row],[AcceptedCmp3]]+marketing_campaign[[#This Row],[Response]]</f>
        <v>0</v>
      </c>
      <c r="AO1370" t="str" cm="1">
        <f t="array" ref="AO137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71" spans="1:41" x14ac:dyDescent="0.35">
      <c r="A1371">
        <v>10476</v>
      </c>
      <c r="B1371">
        <v>1958</v>
      </c>
      <c r="C1371">
        <f t="shared" ca="1" si="42"/>
        <v>68</v>
      </c>
      <c r="D1371" t="str" cm="1">
        <f t="array" aca="1" ref="D137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71" t="s">
        <v>29</v>
      </c>
      <c r="F1371" t="s">
        <v>33</v>
      </c>
      <c r="G1371" cm="1">
        <f t="array" ref="G1371">_xlfn.IFS(marketing_campaign[[#This Row],[Marital_Status]]="Single",K1371+L1371+1,marketing_campaign[[#This Row],[Marital_Status]]="Together",K1371+L1371+2,marketing_campaign[[#This Row],[Marital_Status]]="Alone",K1371+L1371+1,marketing_campaign[[#This Row],[Marital_Status]]="Married",K1371+L1371+2,marketing_campaign[[#This Row],[Marital_Status]]="Divorced",K1371+L1371+1,marketing_campaign[[#This Row],[Marital_Status]]="YOLO",K1371+L1371+1,marketing_campaign[[#This Row],[Marital_Status]]="Absurd",K1371+L1371+1,marketing_campaign[[#This Row],[Marital_Status]]="Widow",K1371+L1371+1)</f>
        <v>3</v>
      </c>
      <c r="H1371" t="str" cm="1">
        <f t="array" ref="H1371">_xlfn.IFS(marketing_campaign[[#This Row],[Family_size]]=1,"Family_with_one_child",marketing_campaign[[#This Row],[Family_size]]&gt;1,"Family_with_more_children")</f>
        <v>Family_with_more_children</v>
      </c>
      <c r="I1371">
        <v>67267</v>
      </c>
      <c r="J1371" t="str">
        <f>IF(marketing_campaign[[#This Row],[Income]]&gt;=Sheet21!B1421,"high_income","low_income")</f>
        <v>high_income</v>
      </c>
      <c r="K1371">
        <v>0</v>
      </c>
      <c r="L1371">
        <v>1</v>
      </c>
      <c r="M1371" s="1">
        <v>41772</v>
      </c>
      <c r="N1371">
        <v>0</v>
      </c>
      <c r="O1371" t="str" cm="1">
        <f t="array" ref="O1371">_xlfn.IFS(AND(marketing_campaign[[#This Row],[Recency]]&gt;=0,marketing_campaign[[#This Row],[Recency]]&lt;=14),"Early Recency",AND(marketing_campaign[[#This Row],[Recency]]&gt;=15,marketing_campaign[[#This Row],[Recency]]&lt;=31),"Mid-Recency",marketing_campaign[[#This Row],[Recency]]&gt;=32,"high Recency")</f>
        <v>Early Recency</v>
      </c>
      <c r="P1371">
        <v>134</v>
      </c>
      <c r="Q1371">
        <v>11</v>
      </c>
      <c r="R1371">
        <v>59</v>
      </c>
      <c r="S1371">
        <v>15</v>
      </c>
      <c r="T1371">
        <v>2</v>
      </c>
      <c r="U1371">
        <v>30</v>
      </c>
      <c r="V1371">
        <f>marketing_campaign[[#This Row],[MntGoldProds]]+marketing_campaign[[#This Row],[MntSweetProducts]]+marketing_campaign[[#This Row],[MntFishProducts]]+marketing_campaign[[#This Row],[MntMeatProducts]]+marketing_campaign[[#This Row],[MntFruits]]+marketing_campaign[[#This Row],[MntWines]]</f>
        <v>251</v>
      </c>
      <c r="W1371">
        <v>1</v>
      </c>
      <c r="X1371">
        <v>3</v>
      </c>
      <c r="Y1371">
        <v>2</v>
      </c>
      <c r="Z1371">
        <v>5</v>
      </c>
      <c r="AA1371">
        <f t="shared" si="43"/>
        <v>11</v>
      </c>
      <c r="AB1371" t="str" cm="1">
        <f t="array" ref="AB1371">_xlfn.IFS(AND(AA1371&gt;=0,AA1371&lt;=15),"low purchase",AND(AA1371&gt;=16,AA1371&lt;=30),"mid purchase",AA1371&gt;=31,"high purchase")</f>
        <v>low purchase</v>
      </c>
      <c r="AC1371">
        <v>2</v>
      </c>
      <c r="AD1371" t="str">
        <f>IF(marketing_campaign[[#This Row],[NumWebVisitsMonth]]&gt;=5.3,"higher_webvists","lower_webvisits")</f>
        <v>lower_webvisits</v>
      </c>
      <c r="AE1371">
        <v>0</v>
      </c>
      <c r="AF1371">
        <v>0</v>
      </c>
      <c r="AG1371">
        <v>0</v>
      </c>
      <c r="AH1371">
        <v>0</v>
      </c>
      <c r="AI1371">
        <v>0</v>
      </c>
      <c r="AJ1371">
        <v>0</v>
      </c>
      <c r="AK1371">
        <v>3</v>
      </c>
      <c r="AL1371">
        <v>11</v>
      </c>
      <c r="AM1371">
        <v>0</v>
      </c>
      <c r="AN1371">
        <f>marketing_campaign[[#This Row],[AcceptedCmp2]]+marketing_campaign[[#This Row],[AcceptedCmp1]]+marketing_campaign[[#This Row],[AcceptedCmp5]]+marketing_campaign[[#This Row],[AcceptedCmp4]]+marketing_campaign[[#This Row],[AcceptedCmp3]]+marketing_campaign[[#This Row],[Response]]</f>
        <v>0</v>
      </c>
      <c r="AO1371" t="str" cm="1">
        <f t="array" ref="AO137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72" spans="1:41" x14ac:dyDescent="0.35">
      <c r="A1372">
        <v>5948</v>
      </c>
      <c r="B1372">
        <v>1975</v>
      </c>
      <c r="C1372">
        <f t="shared" ca="1" si="42"/>
        <v>51</v>
      </c>
      <c r="D1372" t="str" cm="1">
        <f t="array" aca="1" ref="D137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72" t="s">
        <v>29</v>
      </c>
      <c r="F1372" t="s">
        <v>30</v>
      </c>
      <c r="G1372" cm="1">
        <f t="array" ref="G1372">_xlfn.IFS(marketing_campaign[[#This Row],[Marital_Status]]="Single",K1372+L1372+1,marketing_campaign[[#This Row],[Marital_Status]]="Together",K1372+L1372+2,marketing_campaign[[#This Row],[Marital_Status]]="Alone",K1372+L1372+1,marketing_campaign[[#This Row],[Marital_Status]]="Married",K1372+L1372+2,marketing_campaign[[#This Row],[Marital_Status]]="Divorced",K1372+L1372+1,marketing_campaign[[#This Row],[Marital_Status]]="YOLO",K1372+L1372+1,marketing_campaign[[#This Row],[Marital_Status]]="Absurd",K1372+L1372+1,marketing_campaign[[#This Row],[Marital_Status]]="Widow",K1372+L1372+1)</f>
        <v>2</v>
      </c>
      <c r="H1372" t="str" cm="1">
        <f t="array" ref="H1372">_xlfn.IFS(marketing_campaign[[#This Row],[Family_size]]=1,"Family_with_one_child",marketing_campaign[[#This Row],[Family_size]]&gt;1,"Family_with_more_children")</f>
        <v>Family_with_more_children</v>
      </c>
      <c r="I1372">
        <v>57338</v>
      </c>
      <c r="J1372" t="str">
        <f>IF(marketing_campaign[[#This Row],[Income]]&gt;=Sheet21!B1422,"high_income","low_income")</f>
        <v>high_income</v>
      </c>
      <c r="K1372">
        <v>0</v>
      </c>
      <c r="L1372">
        <v>1</v>
      </c>
      <c r="M1372" s="1">
        <v>41758</v>
      </c>
      <c r="N1372">
        <v>96</v>
      </c>
      <c r="O1372" t="str" cm="1">
        <f t="array" ref="O1372">_xlfn.IFS(AND(marketing_campaign[[#This Row],[Recency]]&gt;=0,marketing_campaign[[#This Row],[Recency]]&lt;=14),"Early Recency",AND(marketing_campaign[[#This Row],[Recency]]&gt;=15,marketing_campaign[[#This Row],[Recency]]&lt;=31),"Mid-Recency",marketing_campaign[[#This Row],[Recency]]&gt;=32,"high Recency")</f>
        <v>high Recency</v>
      </c>
      <c r="P1372">
        <v>143</v>
      </c>
      <c r="Q1372">
        <v>6</v>
      </c>
      <c r="R1372">
        <v>52</v>
      </c>
      <c r="S1372">
        <v>11</v>
      </c>
      <c r="T1372">
        <v>8</v>
      </c>
      <c r="U1372">
        <v>17</v>
      </c>
      <c r="V1372">
        <f>marketing_campaign[[#This Row],[MntGoldProds]]+marketing_campaign[[#This Row],[MntSweetProducts]]+marketing_campaign[[#This Row],[MntFishProducts]]+marketing_campaign[[#This Row],[MntMeatProducts]]+marketing_campaign[[#This Row],[MntFruits]]+marketing_campaign[[#This Row],[MntWines]]</f>
        <v>237</v>
      </c>
      <c r="W1372">
        <v>2</v>
      </c>
      <c r="X1372">
        <v>4</v>
      </c>
      <c r="Y1372">
        <v>1</v>
      </c>
      <c r="Z1372">
        <v>5</v>
      </c>
      <c r="AA1372">
        <f t="shared" si="43"/>
        <v>12</v>
      </c>
      <c r="AB1372" t="str" cm="1">
        <f t="array" ref="AB1372">_xlfn.IFS(AND(AA1372&gt;=0,AA1372&lt;=15),"low purchase",AND(AA1372&gt;=16,AA1372&lt;=30),"mid purchase",AA1372&gt;=31,"high purchase")</f>
        <v>low purchase</v>
      </c>
      <c r="AC1372">
        <v>5</v>
      </c>
      <c r="AD1372" t="str">
        <f>IF(marketing_campaign[[#This Row],[NumWebVisitsMonth]]&gt;=5.3,"higher_webvists","lower_webvisits")</f>
        <v>lower_webvisits</v>
      </c>
      <c r="AE1372">
        <v>0</v>
      </c>
      <c r="AF1372">
        <v>0</v>
      </c>
      <c r="AG1372">
        <v>0</v>
      </c>
      <c r="AH1372">
        <v>0</v>
      </c>
      <c r="AI1372">
        <v>0</v>
      </c>
      <c r="AJ1372">
        <v>0</v>
      </c>
      <c r="AK1372">
        <v>3</v>
      </c>
      <c r="AL1372">
        <v>11</v>
      </c>
      <c r="AM1372">
        <v>0</v>
      </c>
      <c r="AN1372">
        <f>marketing_campaign[[#This Row],[AcceptedCmp2]]+marketing_campaign[[#This Row],[AcceptedCmp1]]+marketing_campaign[[#This Row],[AcceptedCmp5]]+marketing_campaign[[#This Row],[AcceptedCmp4]]+marketing_campaign[[#This Row],[AcceptedCmp3]]+marketing_campaign[[#This Row],[Response]]</f>
        <v>0</v>
      </c>
      <c r="AO1372" t="str" cm="1">
        <f t="array" ref="AO137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73" spans="1:41" x14ac:dyDescent="0.35">
      <c r="A1373">
        <v>9140</v>
      </c>
      <c r="B1373">
        <v>1960</v>
      </c>
      <c r="C1373">
        <f t="shared" ca="1" si="42"/>
        <v>66</v>
      </c>
      <c r="D1373" t="str" cm="1">
        <f t="array" aca="1" ref="D137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73" t="s">
        <v>37</v>
      </c>
      <c r="F1373" t="s">
        <v>31</v>
      </c>
      <c r="G1373" cm="1">
        <f t="array" ref="G1373">_xlfn.IFS(marketing_campaign[[#This Row],[Marital_Status]]="Single",K1373+L1373+1,marketing_campaign[[#This Row],[Marital_Status]]="Together",K1373+L1373+2,marketing_campaign[[#This Row],[Marital_Status]]="Alone",K1373+L1373+1,marketing_campaign[[#This Row],[Marital_Status]]="Married",K1373+L1373+2,marketing_campaign[[#This Row],[Marital_Status]]="Divorced",K1373+L1373+1,marketing_campaign[[#This Row],[Marital_Status]]="YOLO",K1373+L1373+1,marketing_campaign[[#This Row],[Marital_Status]]="Absurd",K1373+L1373+1,marketing_campaign[[#This Row],[Marital_Status]]="Widow",K1373+L1373+1)</f>
        <v>4</v>
      </c>
      <c r="H1373" t="str" cm="1">
        <f t="array" ref="H1373">_xlfn.IFS(marketing_campaign[[#This Row],[Family_size]]=1,"Family_with_one_child",marketing_campaign[[#This Row],[Family_size]]&gt;1,"Family_with_more_children")</f>
        <v>Family_with_more_children</v>
      </c>
      <c r="I1373">
        <v>50523</v>
      </c>
      <c r="J1373" t="str">
        <f>IF(marketing_campaign[[#This Row],[Income]]&gt;=Sheet21!B1423,"high_income","low_income")</f>
        <v>high_income</v>
      </c>
      <c r="K1373">
        <v>1</v>
      </c>
      <c r="L1373">
        <v>1</v>
      </c>
      <c r="M1373" s="1">
        <v>41633</v>
      </c>
      <c r="N1373">
        <v>89</v>
      </c>
      <c r="O1373" t="str" cm="1">
        <f t="array" ref="O1373">_xlfn.IFS(AND(marketing_campaign[[#This Row],[Recency]]&gt;=0,marketing_campaign[[#This Row],[Recency]]&lt;=14),"Early Recency",AND(marketing_campaign[[#This Row],[Recency]]&gt;=15,marketing_campaign[[#This Row],[Recency]]&lt;=31),"Mid-Recency",marketing_campaign[[#This Row],[Recency]]&gt;=32,"high Recency")</f>
        <v>high Recency</v>
      </c>
      <c r="P1373">
        <v>51</v>
      </c>
      <c r="Q1373">
        <v>4</v>
      </c>
      <c r="R1373">
        <v>24</v>
      </c>
      <c r="S1373">
        <v>4</v>
      </c>
      <c r="T1373">
        <v>7</v>
      </c>
      <c r="U1373">
        <v>1</v>
      </c>
      <c r="V1373">
        <f>marketing_campaign[[#This Row],[MntGoldProds]]+marketing_campaign[[#This Row],[MntSweetProducts]]+marketing_campaign[[#This Row],[MntFishProducts]]+marketing_campaign[[#This Row],[MntMeatProducts]]+marketing_campaign[[#This Row],[MntFruits]]+marketing_campaign[[#This Row],[MntWines]]</f>
        <v>91</v>
      </c>
      <c r="W1373">
        <v>2</v>
      </c>
      <c r="X1373">
        <v>2</v>
      </c>
      <c r="Y1373">
        <v>0</v>
      </c>
      <c r="Z1373">
        <v>4</v>
      </c>
      <c r="AA1373">
        <f t="shared" si="43"/>
        <v>8</v>
      </c>
      <c r="AB1373" t="str" cm="1">
        <f t="array" ref="AB1373">_xlfn.IFS(AND(AA1373&gt;=0,AA1373&lt;=15),"low purchase",AND(AA1373&gt;=16,AA1373&lt;=30),"mid purchase",AA1373&gt;=31,"high purchase")</f>
        <v>low purchase</v>
      </c>
      <c r="AC1373">
        <v>6</v>
      </c>
      <c r="AD1373" t="str">
        <f>IF(marketing_campaign[[#This Row],[NumWebVisitsMonth]]&gt;=5.3,"higher_webvists","lower_webvisits")</f>
        <v>higher_webvists</v>
      </c>
      <c r="AE1373">
        <v>0</v>
      </c>
      <c r="AF1373">
        <v>0</v>
      </c>
      <c r="AG1373">
        <v>0</v>
      </c>
      <c r="AH1373">
        <v>0</v>
      </c>
      <c r="AI1373">
        <v>0</v>
      </c>
      <c r="AJ1373">
        <v>0</v>
      </c>
      <c r="AK1373">
        <v>3</v>
      </c>
      <c r="AL1373">
        <v>11</v>
      </c>
      <c r="AM1373">
        <v>0</v>
      </c>
      <c r="AN1373">
        <f>marketing_campaign[[#This Row],[AcceptedCmp2]]+marketing_campaign[[#This Row],[AcceptedCmp1]]+marketing_campaign[[#This Row],[AcceptedCmp5]]+marketing_campaign[[#This Row],[AcceptedCmp4]]+marketing_campaign[[#This Row],[AcceptedCmp3]]+marketing_campaign[[#This Row],[Response]]</f>
        <v>0</v>
      </c>
      <c r="AO1373" t="str" cm="1">
        <f t="array" ref="AO137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74" spans="1:41" x14ac:dyDescent="0.35">
      <c r="A1374">
        <v>10258</v>
      </c>
      <c r="B1374">
        <v>1965</v>
      </c>
      <c r="C1374">
        <f t="shared" ca="1" si="42"/>
        <v>61</v>
      </c>
      <c r="D1374" t="str" cm="1">
        <f t="array" aca="1" ref="D137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74" t="s">
        <v>34</v>
      </c>
      <c r="F1374" t="s">
        <v>30</v>
      </c>
      <c r="G1374" cm="1">
        <f t="array" ref="G1374">_xlfn.IFS(marketing_campaign[[#This Row],[Marital_Status]]="Single",K1374+L1374+1,marketing_campaign[[#This Row],[Marital_Status]]="Together",K1374+L1374+2,marketing_campaign[[#This Row],[Marital_Status]]="Alone",K1374+L1374+1,marketing_campaign[[#This Row],[Marital_Status]]="Married",K1374+L1374+2,marketing_campaign[[#This Row],[Marital_Status]]="Divorced",K1374+L1374+1,marketing_campaign[[#This Row],[Marital_Status]]="YOLO",K1374+L1374+1,marketing_campaign[[#This Row],[Marital_Status]]="Absurd",K1374+L1374+1,marketing_campaign[[#This Row],[Marital_Status]]="Widow",K1374+L1374+1)</f>
        <v>4</v>
      </c>
      <c r="H1374" t="str" cm="1">
        <f t="array" ref="H1374">_xlfn.IFS(marketing_campaign[[#This Row],[Family_size]]=1,"Family_with_one_child",marketing_campaign[[#This Row],[Family_size]]&gt;1,"Family_with_more_children")</f>
        <v>Family_with_more_children</v>
      </c>
      <c r="I1374">
        <v>35791</v>
      </c>
      <c r="J1374" t="str">
        <f>IF(marketing_campaign[[#This Row],[Income]]&gt;=Sheet21!B1424,"high_income","low_income")</f>
        <v>high_income</v>
      </c>
      <c r="K1374">
        <v>2</v>
      </c>
      <c r="L1374">
        <v>1</v>
      </c>
      <c r="M1374" s="1">
        <v>41400</v>
      </c>
      <c r="N1374">
        <v>94</v>
      </c>
      <c r="O1374" t="str" cm="1">
        <f t="array" ref="O1374">_xlfn.IFS(AND(marketing_campaign[[#This Row],[Recency]]&gt;=0,marketing_campaign[[#This Row],[Recency]]&lt;=14),"Early Recency",AND(marketing_campaign[[#This Row],[Recency]]&gt;=15,marketing_campaign[[#This Row],[Recency]]&lt;=31),"Mid-Recency",marketing_campaign[[#This Row],[Recency]]&gt;=32,"high Recency")</f>
        <v>high Recency</v>
      </c>
      <c r="P1374">
        <v>27</v>
      </c>
      <c r="Q1374">
        <v>0</v>
      </c>
      <c r="R1374">
        <v>5</v>
      </c>
      <c r="S1374">
        <v>0</v>
      </c>
      <c r="T1374">
        <v>0</v>
      </c>
      <c r="U1374">
        <v>3</v>
      </c>
      <c r="V1374">
        <f>marketing_campaign[[#This Row],[MntGoldProds]]+marketing_campaign[[#This Row],[MntSweetProducts]]+marketing_campaign[[#This Row],[MntFishProducts]]+marketing_campaign[[#This Row],[MntMeatProducts]]+marketing_campaign[[#This Row],[MntFruits]]+marketing_campaign[[#This Row],[MntWines]]</f>
        <v>35</v>
      </c>
      <c r="W1374">
        <v>2</v>
      </c>
      <c r="X1374">
        <v>1</v>
      </c>
      <c r="Y1374">
        <v>0</v>
      </c>
      <c r="Z1374">
        <v>3</v>
      </c>
      <c r="AA1374">
        <f t="shared" si="43"/>
        <v>6</v>
      </c>
      <c r="AB1374" t="str" cm="1">
        <f t="array" ref="AB1374">_xlfn.IFS(AND(AA1374&gt;=0,AA1374&lt;=15),"low purchase",AND(AA1374&gt;=16,AA1374&lt;=30),"mid purchase",AA1374&gt;=31,"high purchase")</f>
        <v>low purchase</v>
      </c>
      <c r="AC1374">
        <v>8</v>
      </c>
      <c r="AD1374" t="str">
        <f>IF(marketing_campaign[[#This Row],[NumWebVisitsMonth]]&gt;=5.3,"higher_webvists","lower_webvisits")</f>
        <v>higher_webvists</v>
      </c>
      <c r="AE1374">
        <v>0</v>
      </c>
      <c r="AF1374">
        <v>0</v>
      </c>
      <c r="AG1374">
        <v>0</v>
      </c>
      <c r="AH1374">
        <v>0</v>
      </c>
      <c r="AI1374">
        <v>0</v>
      </c>
      <c r="AJ1374">
        <v>0</v>
      </c>
      <c r="AK1374">
        <v>3</v>
      </c>
      <c r="AL1374">
        <v>11</v>
      </c>
      <c r="AM1374">
        <v>0</v>
      </c>
      <c r="AN1374">
        <f>marketing_campaign[[#This Row],[AcceptedCmp2]]+marketing_campaign[[#This Row],[AcceptedCmp1]]+marketing_campaign[[#This Row],[AcceptedCmp5]]+marketing_campaign[[#This Row],[AcceptedCmp4]]+marketing_campaign[[#This Row],[AcceptedCmp3]]+marketing_campaign[[#This Row],[Response]]</f>
        <v>0</v>
      </c>
      <c r="AO1374" t="str" cm="1">
        <f t="array" ref="AO137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75" spans="1:41" x14ac:dyDescent="0.35">
      <c r="A1375">
        <v>5675</v>
      </c>
      <c r="B1375">
        <v>1960</v>
      </c>
      <c r="C1375">
        <f t="shared" ca="1" si="42"/>
        <v>66</v>
      </c>
      <c r="D1375" t="str" cm="1">
        <f t="array" aca="1" ref="D137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75" t="s">
        <v>32</v>
      </c>
      <c r="F1375" t="s">
        <v>35</v>
      </c>
      <c r="G1375" cm="1">
        <f t="array" ref="G1375">_xlfn.IFS(marketing_campaign[[#This Row],[Marital_Status]]="Single",K1375+L1375+1,marketing_campaign[[#This Row],[Marital_Status]]="Together",K1375+L1375+2,marketing_campaign[[#This Row],[Marital_Status]]="Alone",K1375+L1375+1,marketing_campaign[[#This Row],[Marital_Status]]="Married",K1375+L1375+2,marketing_campaign[[#This Row],[Marital_Status]]="Divorced",K1375+L1375+1,marketing_campaign[[#This Row],[Marital_Status]]="YOLO",K1375+L1375+1,marketing_campaign[[#This Row],[Marital_Status]]="Absurd",K1375+L1375+1,marketing_campaign[[#This Row],[Marital_Status]]="Widow",K1375+L1375+1)</f>
        <v>2</v>
      </c>
      <c r="H1375" t="str" cm="1">
        <f t="array" ref="H1375">_xlfn.IFS(marketing_campaign[[#This Row],[Family_size]]=1,"Family_with_one_child",marketing_campaign[[#This Row],[Family_size]]&gt;1,"Family_with_more_children")</f>
        <v>Family_with_more_children</v>
      </c>
      <c r="I1375">
        <v>50611</v>
      </c>
      <c r="J1375" t="str">
        <f>IF(marketing_campaign[[#This Row],[Income]]&gt;=Sheet21!B1425,"high_income","low_income")</f>
        <v>high_income</v>
      </c>
      <c r="K1375">
        <v>0</v>
      </c>
      <c r="L1375">
        <v>1</v>
      </c>
      <c r="M1375" s="1">
        <v>41186</v>
      </c>
      <c r="N1375">
        <v>98</v>
      </c>
      <c r="O1375" t="str" cm="1">
        <f t="array" ref="O1375">_xlfn.IFS(AND(marketing_campaign[[#This Row],[Recency]]&gt;=0,marketing_campaign[[#This Row],[Recency]]&lt;=14),"Early Recency",AND(marketing_campaign[[#This Row],[Recency]]&gt;=15,marketing_campaign[[#This Row],[Recency]]&lt;=31),"Mid-Recency",marketing_campaign[[#This Row],[Recency]]&gt;=32,"high Recency")</f>
        <v>high Recency</v>
      </c>
      <c r="P1375">
        <v>459</v>
      </c>
      <c r="Q1375">
        <v>0</v>
      </c>
      <c r="R1375">
        <v>24</v>
      </c>
      <c r="S1375">
        <v>6</v>
      </c>
      <c r="T1375">
        <v>0</v>
      </c>
      <c r="U1375">
        <v>4</v>
      </c>
      <c r="V1375">
        <f>marketing_campaign[[#This Row],[MntGoldProds]]+marketing_campaign[[#This Row],[MntSweetProducts]]+marketing_campaign[[#This Row],[MntFishProducts]]+marketing_campaign[[#This Row],[MntMeatProducts]]+marketing_campaign[[#This Row],[MntFruits]]+marketing_campaign[[#This Row],[MntWines]]</f>
        <v>493</v>
      </c>
      <c r="W1375">
        <v>6</v>
      </c>
      <c r="X1375">
        <v>4</v>
      </c>
      <c r="Y1375">
        <v>5</v>
      </c>
      <c r="Z1375">
        <v>7</v>
      </c>
      <c r="AA1375">
        <f t="shared" si="43"/>
        <v>22</v>
      </c>
      <c r="AB1375" t="str" cm="1">
        <f t="array" ref="AB1375">_xlfn.IFS(AND(AA1375&gt;=0,AA1375&lt;=15),"low purchase",AND(AA1375&gt;=16,AA1375&lt;=30),"mid purchase",AA1375&gt;=31,"high purchase")</f>
        <v>mid purchase</v>
      </c>
      <c r="AC1375">
        <v>6</v>
      </c>
      <c r="AD1375" t="str">
        <f>IF(marketing_campaign[[#This Row],[NumWebVisitsMonth]]&gt;=5.3,"higher_webvists","lower_webvisits")</f>
        <v>higher_webvists</v>
      </c>
      <c r="AE1375">
        <v>0</v>
      </c>
      <c r="AF1375">
        <v>1</v>
      </c>
      <c r="AG1375">
        <v>0</v>
      </c>
      <c r="AH1375">
        <v>0</v>
      </c>
      <c r="AI1375">
        <v>0</v>
      </c>
      <c r="AJ1375">
        <v>0</v>
      </c>
      <c r="AK1375">
        <v>3</v>
      </c>
      <c r="AL1375">
        <v>11</v>
      </c>
      <c r="AM1375">
        <v>0</v>
      </c>
      <c r="AN1375">
        <f>marketing_campaign[[#This Row],[AcceptedCmp2]]+marketing_campaign[[#This Row],[AcceptedCmp1]]+marketing_campaign[[#This Row],[AcceptedCmp5]]+marketing_campaign[[#This Row],[AcceptedCmp4]]+marketing_campaign[[#This Row],[AcceptedCmp3]]+marketing_campaign[[#This Row],[Response]]</f>
        <v>1</v>
      </c>
      <c r="AO1375" t="str" cm="1">
        <f t="array" ref="AO137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376" spans="1:41" x14ac:dyDescent="0.35">
      <c r="A1376">
        <v>4743</v>
      </c>
      <c r="B1376">
        <v>1969</v>
      </c>
      <c r="C1376">
        <f t="shared" ca="1" si="42"/>
        <v>57</v>
      </c>
      <c r="D1376" t="str" cm="1">
        <f t="array" aca="1" ref="D137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76" t="s">
        <v>32</v>
      </c>
      <c r="F1376" t="s">
        <v>33</v>
      </c>
      <c r="G1376" cm="1">
        <f t="array" ref="G1376">_xlfn.IFS(marketing_campaign[[#This Row],[Marital_Status]]="Single",K1376+L1376+1,marketing_campaign[[#This Row],[Marital_Status]]="Together",K1376+L1376+2,marketing_campaign[[#This Row],[Marital_Status]]="Alone",K1376+L1376+1,marketing_campaign[[#This Row],[Marital_Status]]="Married",K1376+L1376+2,marketing_campaign[[#This Row],[Marital_Status]]="Divorced",K1376+L1376+1,marketing_campaign[[#This Row],[Marital_Status]]="YOLO",K1376+L1376+1,marketing_campaign[[#This Row],[Marital_Status]]="Absurd",K1376+L1376+1,marketing_campaign[[#This Row],[Marital_Status]]="Widow",K1376+L1376+1)</f>
        <v>3</v>
      </c>
      <c r="H1376" t="str" cm="1">
        <f t="array" ref="H1376">_xlfn.IFS(marketing_campaign[[#This Row],[Family_size]]=1,"Family_with_one_child",marketing_campaign[[#This Row],[Family_size]]&gt;1,"Family_with_more_children")</f>
        <v>Family_with_more_children</v>
      </c>
      <c r="I1376">
        <v>56242</v>
      </c>
      <c r="J1376" t="str">
        <f>IF(marketing_campaign[[#This Row],[Income]]&gt;=Sheet21!B1426,"high_income","low_income")</f>
        <v>high_income</v>
      </c>
      <c r="K1376">
        <v>0</v>
      </c>
      <c r="L1376">
        <v>1</v>
      </c>
      <c r="M1376" s="1">
        <v>41336</v>
      </c>
      <c r="N1376">
        <v>72</v>
      </c>
      <c r="O1376" t="str" cm="1">
        <f t="array" ref="O1376">_xlfn.IFS(AND(marketing_campaign[[#This Row],[Recency]]&gt;=0,marketing_campaign[[#This Row],[Recency]]&lt;=14),"Early Recency",AND(marketing_campaign[[#This Row],[Recency]]&gt;=15,marketing_campaign[[#This Row],[Recency]]&lt;=31),"Mid-Recency",marketing_campaign[[#This Row],[Recency]]&gt;=32,"high Recency")</f>
        <v>high Recency</v>
      </c>
      <c r="P1376">
        <v>689</v>
      </c>
      <c r="Q1376">
        <v>8</v>
      </c>
      <c r="R1376">
        <v>167</v>
      </c>
      <c r="S1376">
        <v>11</v>
      </c>
      <c r="T1376">
        <v>8</v>
      </c>
      <c r="U1376">
        <v>88</v>
      </c>
      <c r="V1376">
        <f>marketing_campaign[[#This Row],[MntGoldProds]]+marketing_campaign[[#This Row],[MntSweetProducts]]+marketing_campaign[[#This Row],[MntFishProducts]]+marketing_campaign[[#This Row],[MntMeatProducts]]+marketing_campaign[[#This Row],[MntFruits]]+marketing_campaign[[#This Row],[MntWines]]</f>
        <v>971</v>
      </c>
      <c r="W1376">
        <v>5</v>
      </c>
      <c r="X1376">
        <v>8</v>
      </c>
      <c r="Y1376">
        <v>4</v>
      </c>
      <c r="Z1376">
        <v>11</v>
      </c>
      <c r="AA1376">
        <f t="shared" si="43"/>
        <v>28</v>
      </c>
      <c r="AB1376" t="str" cm="1">
        <f t="array" ref="AB1376">_xlfn.IFS(AND(AA1376&gt;=0,AA1376&lt;=15),"low purchase",AND(AA1376&gt;=16,AA1376&lt;=30),"mid purchase",AA1376&gt;=31,"high purchase")</f>
        <v>mid purchase</v>
      </c>
      <c r="AC1376">
        <v>6</v>
      </c>
      <c r="AD1376" t="str">
        <f>IF(marketing_campaign[[#This Row],[NumWebVisitsMonth]]&gt;=5.3,"higher_webvists","lower_webvisits")</f>
        <v>higher_webvists</v>
      </c>
      <c r="AE1376">
        <v>0</v>
      </c>
      <c r="AF1376">
        <v>0</v>
      </c>
      <c r="AG1376">
        <v>0</v>
      </c>
      <c r="AH1376">
        <v>0</v>
      </c>
      <c r="AI1376">
        <v>0</v>
      </c>
      <c r="AJ1376">
        <v>0</v>
      </c>
      <c r="AK1376">
        <v>3</v>
      </c>
      <c r="AL1376">
        <v>11</v>
      </c>
      <c r="AM1376">
        <v>0</v>
      </c>
      <c r="AN1376">
        <f>marketing_campaign[[#This Row],[AcceptedCmp2]]+marketing_campaign[[#This Row],[AcceptedCmp1]]+marketing_campaign[[#This Row],[AcceptedCmp5]]+marketing_campaign[[#This Row],[AcceptedCmp4]]+marketing_campaign[[#This Row],[AcceptedCmp3]]+marketing_campaign[[#This Row],[Response]]</f>
        <v>0</v>
      </c>
      <c r="AO1376" t="str" cm="1">
        <f t="array" ref="AO137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77" spans="1:41" x14ac:dyDescent="0.35">
      <c r="A1377">
        <v>8805</v>
      </c>
      <c r="B1377">
        <v>1960</v>
      </c>
      <c r="C1377">
        <f t="shared" ca="1" si="42"/>
        <v>66</v>
      </c>
      <c r="D1377" t="str" cm="1">
        <f t="array" aca="1" ref="D137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77" t="s">
        <v>29</v>
      </c>
      <c r="F1377" t="s">
        <v>30</v>
      </c>
      <c r="G1377" cm="1">
        <f t="array" ref="G1377">_xlfn.IFS(marketing_campaign[[#This Row],[Marital_Status]]="Single",K1377+L1377+1,marketing_campaign[[#This Row],[Marital_Status]]="Together",K1377+L1377+2,marketing_campaign[[#This Row],[Marital_Status]]="Alone",K1377+L1377+1,marketing_campaign[[#This Row],[Marital_Status]]="Married",K1377+L1377+2,marketing_campaign[[#This Row],[Marital_Status]]="Divorced",K1377+L1377+1,marketing_campaign[[#This Row],[Marital_Status]]="YOLO",K1377+L1377+1,marketing_campaign[[#This Row],[Marital_Status]]="Absurd",K1377+L1377+1,marketing_campaign[[#This Row],[Marital_Status]]="Widow",K1377+L1377+1)</f>
        <v>2</v>
      </c>
      <c r="H1377" t="str" cm="1">
        <f t="array" ref="H1377">_xlfn.IFS(marketing_campaign[[#This Row],[Family_size]]=1,"Family_with_one_child",marketing_campaign[[#This Row],[Family_size]]&gt;1,"Family_with_more_children")</f>
        <v>Family_with_more_children</v>
      </c>
      <c r="I1377">
        <v>48904</v>
      </c>
      <c r="J1377" t="str">
        <f>IF(marketing_campaign[[#This Row],[Income]]&gt;=Sheet21!B1427,"high_income","low_income")</f>
        <v>high_income</v>
      </c>
      <c r="K1377">
        <v>0</v>
      </c>
      <c r="L1377">
        <v>1</v>
      </c>
      <c r="M1377" s="1">
        <v>41245</v>
      </c>
      <c r="N1377">
        <v>1</v>
      </c>
      <c r="O1377" t="str" cm="1">
        <f t="array" ref="O1377">_xlfn.IFS(AND(marketing_campaign[[#This Row],[Recency]]&gt;=0,marketing_campaign[[#This Row],[Recency]]&lt;=14),"Early Recency",AND(marketing_campaign[[#This Row],[Recency]]&gt;=15,marketing_campaign[[#This Row],[Recency]]&lt;=31),"Mid-Recency",marketing_campaign[[#This Row],[Recency]]&gt;=32,"high Recency")</f>
        <v>Early Recency</v>
      </c>
      <c r="P1377">
        <v>283</v>
      </c>
      <c r="Q1377">
        <v>10</v>
      </c>
      <c r="R1377">
        <v>38</v>
      </c>
      <c r="S1377">
        <v>0</v>
      </c>
      <c r="T1377">
        <v>13</v>
      </c>
      <c r="U1377">
        <v>27</v>
      </c>
      <c r="V1377">
        <f>marketing_campaign[[#This Row],[MntGoldProds]]+marketing_campaign[[#This Row],[MntSweetProducts]]+marketing_campaign[[#This Row],[MntFishProducts]]+marketing_campaign[[#This Row],[MntMeatProducts]]+marketing_campaign[[#This Row],[MntFruits]]+marketing_campaign[[#This Row],[MntWines]]</f>
        <v>371</v>
      </c>
      <c r="W1377">
        <v>4</v>
      </c>
      <c r="X1377">
        <v>7</v>
      </c>
      <c r="Y1377">
        <v>2</v>
      </c>
      <c r="Z1377">
        <v>4</v>
      </c>
      <c r="AA1377">
        <f t="shared" si="43"/>
        <v>17</v>
      </c>
      <c r="AB1377" t="str" cm="1">
        <f t="array" ref="AB1377">_xlfn.IFS(AND(AA1377&gt;=0,AA1377&lt;=15),"low purchase",AND(AA1377&gt;=16,AA1377&lt;=30),"mid purchase",AA1377&gt;=31,"high purchase")</f>
        <v>mid purchase</v>
      </c>
      <c r="AC1377">
        <v>8</v>
      </c>
      <c r="AD1377" t="str">
        <f>IF(marketing_campaign[[#This Row],[NumWebVisitsMonth]]&gt;=5.3,"higher_webvists","lower_webvisits")</f>
        <v>higher_webvists</v>
      </c>
      <c r="AE1377">
        <v>0</v>
      </c>
      <c r="AF1377">
        <v>0</v>
      </c>
      <c r="AG1377">
        <v>0</v>
      </c>
      <c r="AH1377">
        <v>0</v>
      </c>
      <c r="AI1377">
        <v>0</v>
      </c>
      <c r="AJ1377">
        <v>0</v>
      </c>
      <c r="AK1377">
        <v>3</v>
      </c>
      <c r="AL1377">
        <v>11</v>
      </c>
      <c r="AM1377">
        <v>0</v>
      </c>
      <c r="AN1377">
        <f>marketing_campaign[[#This Row],[AcceptedCmp2]]+marketing_campaign[[#This Row],[AcceptedCmp1]]+marketing_campaign[[#This Row],[AcceptedCmp5]]+marketing_campaign[[#This Row],[AcceptedCmp4]]+marketing_campaign[[#This Row],[AcceptedCmp3]]+marketing_campaign[[#This Row],[Response]]</f>
        <v>0</v>
      </c>
      <c r="AO1377" t="str" cm="1">
        <f t="array" ref="AO137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78" spans="1:41" x14ac:dyDescent="0.35">
      <c r="A1378">
        <v>1542</v>
      </c>
      <c r="B1378">
        <v>1975</v>
      </c>
      <c r="C1378">
        <f t="shared" ca="1" si="42"/>
        <v>51</v>
      </c>
      <c r="D1378" t="str" cm="1">
        <f t="array" aca="1" ref="D137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78" t="s">
        <v>29</v>
      </c>
      <c r="F1378" t="s">
        <v>30</v>
      </c>
      <c r="G1378" cm="1">
        <f t="array" ref="G1378">_xlfn.IFS(marketing_campaign[[#This Row],[Marital_Status]]="Single",K1378+L1378+1,marketing_campaign[[#This Row],[Marital_Status]]="Together",K1378+L1378+2,marketing_campaign[[#This Row],[Marital_Status]]="Alone",K1378+L1378+1,marketing_campaign[[#This Row],[Marital_Status]]="Married",K1378+L1378+2,marketing_campaign[[#This Row],[Marital_Status]]="Divorced",K1378+L1378+1,marketing_campaign[[#This Row],[Marital_Status]]="YOLO",K1378+L1378+1,marketing_campaign[[#This Row],[Marital_Status]]="Absurd",K1378+L1378+1,marketing_campaign[[#This Row],[Marital_Status]]="Widow",K1378+L1378+1)</f>
        <v>4</v>
      </c>
      <c r="H1378" t="str" cm="1">
        <f t="array" ref="H1378">_xlfn.IFS(marketing_campaign[[#This Row],[Family_size]]=1,"Family_with_one_child",marketing_campaign[[#This Row],[Family_size]]&gt;1,"Family_with_more_children")</f>
        <v>Family_with_more_children</v>
      </c>
      <c r="I1378">
        <v>56243</v>
      </c>
      <c r="J1378" t="str">
        <f>IF(marketing_campaign[[#This Row],[Income]]&gt;=Sheet21!B1428,"high_income","low_income")</f>
        <v>high_income</v>
      </c>
      <c r="K1378">
        <v>1</v>
      </c>
      <c r="L1378">
        <v>2</v>
      </c>
      <c r="M1378" s="1">
        <v>41638</v>
      </c>
      <c r="N1378">
        <v>26</v>
      </c>
      <c r="O1378" t="str" cm="1">
        <f t="array" ref="O1378">_xlfn.IFS(AND(marketing_campaign[[#This Row],[Recency]]&gt;=0,marketing_campaign[[#This Row],[Recency]]&lt;=14),"Early Recency",AND(marketing_campaign[[#This Row],[Recency]]&gt;=15,marketing_campaign[[#This Row],[Recency]]&lt;=31),"Mid-Recency",marketing_campaign[[#This Row],[Recency]]&gt;=32,"high Recency")</f>
        <v>Mid-Recency</v>
      </c>
      <c r="P1378">
        <v>347</v>
      </c>
      <c r="Q1378">
        <v>0</v>
      </c>
      <c r="R1378">
        <v>35</v>
      </c>
      <c r="S1378">
        <v>4</v>
      </c>
      <c r="T1378">
        <v>3</v>
      </c>
      <c r="U1378">
        <v>7</v>
      </c>
      <c r="V1378">
        <f>marketing_campaign[[#This Row],[MntGoldProds]]+marketing_campaign[[#This Row],[MntSweetProducts]]+marketing_campaign[[#This Row],[MntFishProducts]]+marketing_campaign[[#This Row],[MntMeatProducts]]+marketing_campaign[[#This Row],[MntFruits]]+marketing_campaign[[#This Row],[MntWines]]</f>
        <v>396</v>
      </c>
      <c r="W1378">
        <v>6</v>
      </c>
      <c r="X1378">
        <v>4</v>
      </c>
      <c r="Y1378">
        <v>2</v>
      </c>
      <c r="Z1378">
        <v>8</v>
      </c>
      <c r="AA1378">
        <f t="shared" si="43"/>
        <v>20</v>
      </c>
      <c r="AB1378" t="str" cm="1">
        <f t="array" ref="AB1378">_xlfn.IFS(AND(AA1378&gt;=0,AA1378&lt;=15),"low purchase",AND(AA1378&gt;=16,AA1378&lt;=30),"mid purchase",AA1378&gt;=31,"high purchase")</f>
        <v>mid purchase</v>
      </c>
      <c r="AC1378">
        <v>5</v>
      </c>
      <c r="AD1378" t="str">
        <f>IF(marketing_campaign[[#This Row],[NumWebVisitsMonth]]&gt;=5.3,"higher_webvists","lower_webvisits")</f>
        <v>lower_webvisits</v>
      </c>
      <c r="AE1378">
        <v>0</v>
      </c>
      <c r="AF1378">
        <v>0</v>
      </c>
      <c r="AG1378">
        <v>0</v>
      </c>
      <c r="AH1378">
        <v>0</v>
      </c>
      <c r="AI1378">
        <v>0</v>
      </c>
      <c r="AJ1378">
        <v>0</v>
      </c>
      <c r="AK1378">
        <v>3</v>
      </c>
      <c r="AL1378">
        <v>11</v>
      </c>
      <c r="AM1378">
        <v>0</v>
      </c>
      <c r="AN1378">
        <f>marketing_campaign[[#This Row],[AcceptedCmp2]]+marketing_campaign[[#This Row],[AcceptedCmp1]]+marketing_campaign[[#This Row],[AcceptedCmp5]]+marketing_campaign[[#This Row],[AcceptedCmp4]]+marketing_campaign[[#This Row],[AcceptedCmp3]]+marketing_campaign[[#This Row],[Response]]</f>
        <v>0</v>
      </c>
      <c r="AO1378" t="str" cm="1">
        <f t="array" ref="AO137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79" spans="1:41" x14ac:dyDescent="0.35">
      <c r="A1379">
        <v>6770</v>
      </c>
      <c r="B1379">
        <v>1985</v>
      </c>
      <c r="C1379">
        <f t="shared" ca="1" si="42"/>
        <v>41</v>
      </c>
      <c r="D1379" t="str" cm="1">
        <f t="array" aca="1" ref="D137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379" t="s">
        <v>29</v>
      </c>
      <c r="F1379" t="s">
        <v>33</v>
      </c>
      <c r="G1379" cm="1">
        <f t="array" ref="G1379">_xlfn.IFS(marketing_campaign[[#This Row],[Marital_Status]]="Single",K1379+L1379+1,marketing_campaign[[#This Row],[Marital_Status]]="Together",K1379+L1379+2,marketing_campaign[[#This Row],[Marital_Status]]="Alone",K1379+L1379+1,marketing_campaign[[#This Row],[Marital_Status]]="Married",K1379+L1379+2,marketing_campaign[[#This Row],[Marital_Status]]="Divorced",K1379+L1379+1,marketing_campaign[[#This Row],[Marital_Status]]="YOLO",K1379+L1379+1,marketing_campaign[[#This Row],[Marital_Status]]="Absurd",K1379+L1379+1,marketing_campaign[[#This Row],[Marital_Status]]="Widow",K1379+L1379+1)</f>
        <v>3</v>
      </c>
      <c r="H1379" t="str" cm="1">
        <f t="array" ref="H1379">_xlfn.IFS(marketing_campaign[[#This Row],[Family_size]]=1,"Family_with_one_child",marketing_campaign[[#This Row],[Family_size]]&gt;1,"Family_with_more_children")</f>
        <v>Family_with_more_children</v>
      </c>
      <c r="I1379">
        <v>21355</v>
      </c>
      <c r="J1379" t="str">
        <f>IF(marketing_campaign[[#This Row],[Income]]&gt;=Sheet21!B1429,"high_income","low_income")</f>
        <v>high_income</v>
      </c>
      <c r="K1379">
        <v>1</v>
      </c>
      <c r="L1379">
        <v>0</v>
      </c>
      <c r="M1379" s="1">
        <v>41506</v>
      </c>
      <c r="N1379">
        <v>5</v>
      </c>
      <c r="O1379" t="str" cm="1">
        <f t="array" ref="O1379">_xlfn.IFS(AND(marketing_campaign[[#This Row],[Recency]]&gt;=0,marketing_campaign[[#This Row],[Recency]]&lt;=14),"Early Recency",AND(marketing_campaign[[#This Row],[Recency]]&gt;=15,marketing_campaign[[#This Row],[Recency]]&lt;=31),"Mid-Recency",marketing_campaign[[#This Row],[Recency]]&gt;=32,"high Recency")</f>
        <v>Early Recency</v>
      </c>
      <c r="P1379">
        <v>5</v>
      </c>
      <c r="Q1379">
        <v>13</v>
      </c>
      <c r="R1379">
        <v>14</v>
      </c>
      <c r="S1379">
        <v>0</v>
      </c>
      <c r="T1379">
        <v>5</v>
      </c>
      <c r="U1379">
        <v>31</v>
      </c>
      <c r="V1379">
        <f>marketing_campaign[[#This Row],[MntGoldProds]]+marketing_campaign[[#This Row],[MntSweetProducts]]+marketing_campaign[[#This Row],[MntFishProducts]]+marketing_campaign[[#This Row],[MntMeatProducts]]+marketing_campaign[[#This Row],[MntFruits]]+marketing_campaign[[#This Row],[MntWines]]</f>
        <v>68</v>
      </c>
      <c r="W1379">
        <v>2</v>
      </c>
      <c r="X1379">
        <v>2</v>
      </c>
      <c r="Y1379">
        <v>1</v>
      </c>
      <c r="Z1379">
        <v>2</v>
      </c>
      <c r="AA1379">
        <f t="shared" si="43"/>
        <v>7</v>
      </c>
      <c r="AB1379" t="str" cm="1">
        <f t="array" ref="AB1379">_xlfn.IFS(AND(AA1379&gt;=0,AA1379&lt;=15),"low purchase",AND(AA1379&gt;=16,AA1379&lt;=30),"mid purchase",AA1379&gt;=31,"high purchase")</f>
        <v>low purchase</v>
      </c>
      <c r="AC1379">
        <v>6</v>
      </c>
      <c r="AD1379" t="str">
        <f>IF(marketing_campaign[[#This Row],[NumWebVisitsMonth]]&gt;=5.3,"higher_webvists","lower_webvisits")</f>
        <v>higher_webvists</v>
      </c>
      <c r="AE1379">
        <v>1</v>
      </c>
      <c r="AF1379">
        <v>0</v>
      </c>
      <c r="AG1379">
        <v>0</v>
      </c>
      <c r="AH1379">
        <v>0</v>
      </c>
      <c r="AI1379">
        <v>0</v>
      </c>
      <c r="AJ1379">
        <v>0</v>
      </c>
      <c r="AK1379">
        <v>3</v>
      </c>
      <c r="AL1379">
        <v>11</v>
      </c>
      <c r="AM1379">
        <v>1</v>
      </c>
      <c r="AN1379">
        <f>marketing_campaign[[#This Row],[AcceptedCmp2]]+marketing_campaign[[#This Row],[AcceptedCmp1]]+marketing_campaign[[#This Row],[AcceptedCmp5]]+marketing_campaign[[#This Row],[AcceptedCmp4]]+marketing_campaign[[#This Row],[AcceptedCmp3]]+marketing_campaign[[#This Row],[Response]]</f>
        <v>2</v>
      </c>
      <c r="AO1379" t="str" cm="1">
        <f t="array" ref="AO137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380" spans="1:41" x14ac:dyDescent="0.35">
      <c r="A1380">
        <v>8773</v>
      </c>
      <c r="B1380">
        <v>1971</v>
      </c>
      <c r="C1380">
        <f t="shared" ca="1" si="42"/>
        <v>55</v>
      </c>
      <c r="D1380" t="str" cm="1">
        <f t="array" aca="1" ref="D138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80" t="s">
        <v>34</v>
      </c>
      <c r="F1380" t="s">
        <v>31</v>
      </c>
      <c r="G1380" cm="1">
        <f t="array" ref="G1380">_xlfn.IFS(marketing_campaign[[#This Row],[Marital_Status]]="Single",K1380+L1380+1,marketing_campaign[[#This Row],[Marital_Status]]="Together",K1380+L1380+2,marketing_campaign[[#This Row],[Marital_Status]]="Alone",K1380+L1380+1,marketing_campaign[[#This Row],[Marital_Status]]="Married",K1380+L1380+2,marketing_campaign[[#This Row],[Marital_Status]]="Divorced",K1380+L1380+1,marketing_campaign[[#This Row],[Marital_Status]]="YOLO",K1380+L1380+1,marketing_campaign[[#This Row],[Marital_Status]]="Absurd",K1380+L1380+1,marketing_campaign[[#This Row],[Marital_Status]]="Widow",K1380+L1380+1)</f>
        <v>3</v>
      </c>
      <c r="H1380" t="str" cm="1">
        <f t="array" ref="H1380">_xlfn.IFS(marketing_campaign[[#This Row],[Family_size]]=1,"Family_with_one_child",marketing_campaign[[#This Row],[Family_size]]&gt;1,"Family_with_more_children")</f>
        <v>Family_with_more_children</v>
      </c>
      <c r="I1380">
        <v>57420</v>
      </c>
      <c r="J1380" t="str">
        <f>IF(marketing_campaign[[#This Row],[Income]]&gt;=Sheet21!B1430,"high_income","low_income")</f>
        <v>high_income</v>
      </c>
      <c r="K1380">
        <v>0</v>
      </c>
      <c r="L1380">
        <v>1</v>
      </c>
      <c r="M1380" s="1">
        <v>41450</v>
      </c>
      <c r="N1380">
        <v>22</v>
      </c>
      <c r="O1380" t="str" cm="1">
        <f t="array" ref="O1380">_xlfn.IFS(AND(marketing_campaign[[#This Row],[Recency]]&gt;=0,marketing_campaign[[#This Row],[Recency]]&lt;=14),"Early Recency",AND(marketing_campaign[[#This Row],[Recency]]&gt;=15,marketing_campaign[[#This Row],[Recency]]&lt;=31),"Mid-Recency",marketing_campaign[[#This Row],[Recency]]&gt;=32,"high Recency")</f>
        <v>Mid-Recency</v>
      </c>
      <c r="P1380">
        <v>280</v>
      </c>
      <c r="Q1380">
        <v>0</v>
      </c>
      <c r="R1380">
        <v>18</v>
      </c>
      <c r="S1380">
        <v>0</v>
      </c>
      <c r="T1380">
        <v>0</v>
      </c>
      <c r="U1380">
        <v>24</v>
      </c>
      <c r="V1380">
        <f>marketing_campaign[[#This Row],[MntGoldProds]]+marketing_campaign[[#This Row],[MntSweetProducts]]+marketing_campaign[[#This Row],[MntFishProducts]]+marketing_campaign[[#This Row],[MntMeatProducts]]+marketing_campaign[[#This Row],[MntFruits]]+marketing_campaign[[#This Row],[MntWines]]</f>
        <v>322</v>
      </c>
      <c r="W1380">
        <v>3</v>
      </c>
      <c r="X1380">
        <v>5</v>
      </c>
      <c r="Y1380">
        <v>1</v>
      </c>
      <c r="Z1380">
        <v>6</v>
      </c>
      <c r="AA1380">
        <f t="shared" si="43"/>
        <v>15</v>
      </c>
      <c r="AB1380" t="str" cm="1">
        <f t="array" ref="AB1380">_xlfn.IFS(AND(AA1380&gt;=0,AA1380&lt;=15),"low purchase",AND(AA1380&gt;=16,AA1380&lt;=30),"mid purchase",AA1380&gt;=31,"high purchase")</f>
        <v>low purchase</v>
      </c>
      <c r="AC1380">
        <v>7</v>
      </c>
      <c r="AD1380" t="str">
        <f>IF(marketing_campaign[[#This Row],[NumWebVisitsMonth]]&gt;=5.3,"higher_webvists","lower_webvisits")</f>
        <v>higher_webvists</v>
      </c>
      <c r="AE1380">
        <v>0</v>
      </c>
      <c r="AF1380">
        <v>1</v>
      </c>
      <c r="AG1380">
        <v>0</v>
      </c>
      <c r="AH1380">
        <v>0</v>
      </c>
      <c r="AI1380">
        <v>0</v>
      </c>
      <c r="AJ1380">
        <v>0</v>
      </c>
      <c r="AK1380">
        <v>3</v>
      </c>
      <c r="AL1380">
        <v>11</v>
      </c>
      <c r="AM1380">
        <v>0</v>
      </c>
      <c r="AN1380">
        <f>marketing_campaign[[#This Row],[AcceptedCmp2]]+marketing_campaign[[#This Row],[AcceptedCmp1]]+marketing_campaign[[#This Row],[AcceptedCmp5]]+marketing_campaign[[#This Row],[AcceptedCmp4]]+marketing_campaign[[#This Row],[AcceptedCmp3]]+marketing_campaign[[#This Row],[Response]]</f>
        <v>1</v>
      </c>
      <c r="AO1380" t="str" cm="1">
        <f t="array" ref="AO138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381" spans="1:41" x14ac:dyDescent="0.35">
      <c r="A1381">
        <v>10475</v>
      </c>
      <c r="B1381">
        <v>1970</v>
      </c>
      <c r="C1381">
        <f t="shared" ca="1" si="42"/>
        <v>56</v>
      </c>
      <c r="D1381" t="str" cm="1">
        <f t="array" aca="1" ref="D138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81" t="s">
        <v>34</v>
      </c>
      <c r="F1381" t="s">
        <v>31</v>
      </c>
      <c r="G1381" cm="1">
        <f t="array" ref="G1381">_xlfn.IFS(marketing_campaign[[#This Row],[Marital_Status]]="Single",K1381+L1381+1,marketing_campaign[[#This Row],[Marital_Status]]="Together",K1381+L1381+2,marketing_campaign[[#This Row],[Marital_Status]]="Alone",K1381+L1381+1,marketing_campaign[[#This Row],[Marital_Status]]="Married",K1381+L1381+2,marketing_campaign[[#This Row],[Marital_Status]]="Divorced",K1381+L1381+1,marketing_campaign[[#This Row],[Marital_Status]]="YOLO",K1381+L1381+1,marketing_campaign[[#This Row],[Marital_Status]]="Absurd",K1381+L1381+1,marketing_campaign[[#This Row],[Marital_Status]]="Widow",K1381+L1381+1)</f>
        <v>3</v>
      </c>
      <c r="H1381" t="str" cm="1">
        <f t="array" ref="H1381">_xlfn.IFS(marketing_campaign[[#This Row],[Family_size]]=1,"Family_with_one_child",marketing_campaign[[#This Row],[Family_size]]&gt;1,"Family_with_more_children")</f>
        <v>Family_with_more_children</v>
      </c>
      <c r="I1381">
        <v>51386</v>
      </c>
      <c r="J1381" t="str">
        <f>IF(marketing_campaign[[#This Row],[Income]]&gt;=Sheet21!B1431,"high_income","low_income")</f>
        <v>high_income</v>
      </c>
      <c r="K1381">
        <v>0</v>
      </c>
      <c r="L1381">
        <v>1</v>
      </c>
      <c r="M1381" s="1">
        <v>41365</v>
      </c>
      <c r="N1381">
        <v>39</v>
      </c>
      <c r="O1381" t="str" cm="1">
        <f t="array" ref="O1381">_xlfn.IFS(AND(marketing_campaign[[#This Row],[Recency]]&gt;=0,marketing_campaign[[#This Row],[Recency]]&lt;=14),"Early Recency",AND(marketing_campaign[[#This Row],[Recency]]&gt;=15,marketing_campaign[[#This Row],[Recency]]&lt;=31),"Mid-Recency",marketing_campaign[[#This Row],[Recency]]&gt;=32,"high Recency")</f>
        <v>high Recency</v>
      </c>
      <c r="P1381">
        <v>187</v>
      </c>
      <c r="Q1381">
        <v>5</v>
      </c>
      <c r="R1381">
        <v>65</v>
      </c>
      <c r="S1381">
        <v>26</v>
      </c>
      <c r="T1381">
        <v>20</v>
      </c>
      <c r="U1381">
        <v>14</v>
      </c>
      <c r="V1381">
        <f>marketing_campaign[[#This Row],[MntGoldProds]]+marketing_campaign[[#This Row],[MntSweetProducts]]+marketing_campaign[[#This Row],[MntFishProducts]]+marketing_campaign[[#This Row],[MntMeatProducts]]+marketing_campaign[[#This Row],[MntFruits]]+marketing_campaign[[#This Row],[MntWines]]</f>
        <v>317</v>
      </c>
      <c r="W1381">
        <v>2</v>
      </c>
      <c r="X1381">
        <v>4</v>
      </c>
      <c r="Y1381">
        <v>2</v>
      </c>
      <c r="Z1381">
        <v>6</v>
      </c>
      <c r="AA1381">
        <f t="shared" si="43"/>
        <v>14</v>
      </c>
      <c r="AB1381" t="str" cm="1">
        <f t="array" ref="AB1381">_xlfn.IFS(AND(AA1381&gt;=0,AA1381&lt;=15),"low purchase",AND(AA1381&gt;=16,AA1381&lt;=30),"mid purchase",AA1381&gt;=31,"high purchase")</f>
        <v>low purchase</v>
      </c>
      <c r="AC1381">
        <v>5</v>
      </c>
      <c r="AD1381" t="str">
        <f>IF(marketing_campaign[[#This Row],[NumWebVisitsMonth]]&gt;=5.3,"higher_webvists","lower_webvisits")</f>
        <v>lower_webvisits</v>
      </c>
      <c r="AE1381">
        <v>0</v>
      </c>
      <c r="AF1381">
        <v>0</v>
      </c>
      <c r="AG1381">
        <v>0</v>
      </c>
      <c r="AH1381">
        <v>0</v>
      </c>
      <c r="AI1381">
        <v>0</v>
      </c>
      <c r="AJ1381">
        <v>0</v>
      </c>
      <c r="AK1381">
        <v>3</v>
      </c>
      <c r="AL1381">
        <v>11</v>
      </c>
      <c r="AM1381">
        <v>0</v>
      </c>
      <c r="AN1381">
        <f>marketing_campaign[[#This Row],[AcceptedCmp2]]+marketing_campaign[[#This Row],[AcceptedCmp1]]+marketing_campaign[[#This Row],[AcceptedCmp5]]+marketing_campaign[[#This Row],[AcceptedCmp4]]+marketing_campaign[[#This Row],[AcceptedCmp3]]+marketing_campaign[[#This Row],[Response]]</f>
        <v>0</v>
      </c>
      <c r="AO1381" t="str" cm="1">
        <f t="array" ref="AO138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82" spans="1:41" x14ac:dyDescent="0.35">
      <c r="A1382">
        <v>10420</v>
      </c>
      <c r="B1382">
        <v>1955</v>
      </c>
      <c r="C1382">
        <f t="shared" ca="1" si="42"/>
        <v>71</v>
      </c>
      <c r="D1382" t="str" cm="1">
        <f t="array" aca="1" ref="D138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82" t="s">
        <v>34</v>
      </c>
      <c r="F1382" t="s">
        <v>35</v>
      </c>
      <c r="G1382" cm="1">
        <f t="array" ref="G1382">_xlfn.IFS(marketing_campaign[[#This Row],[Marital_Status]]="Single",K1382+L1382+1,marketing_campaign[[#This Row],[Marital_Status]]="Together",K1382+L1382+2,marketing_campaign[[#This Row],[Marital_Status]]="Alone",K1382+L1382+1,marketing_campaign[[#This Row],[Marital_Status]]="Married",K1382+L1382+2,marketing_campaign[[#This Row],[Marital_Status]]="Divorced",K1382+L1382+1,marketing_campaign[[#This Row],[Marital_Status]]="YOLO",K1382+L1382+1,marketing_campaign[[#This Row],[Marital_Status]]="Absurd",K1382+L1382+1,marketing_campaign[[#This Row],[Marital_Status]]="Widow",K1382+L1382+1)</f>
        <v>2</v>
      </c>
      <c r="H1382" t="str" cm="1">
        <f t="array" ref="H1382">_xlfn.IFS(marketing_campaign[[#This Row],[Family_size]]=1,"Family_with_one_child",marketing_campaign[[#This Row],[Family_size]]&gt;1,"Family_with_more_children")</f>
        <v>Family_with_more_children</v>
      </c>
      <c r="I1382">
        <v>46390</v>
      </c>
      <c r="J1382" t="str">
        <f>IF(marketing_campaign[[#This Row],[Income]]&gt;=Sheet21!B1432,"high_income","low_income")</f>
        <v>high_income</v>
      </c>
      <c r="K1382">
        <v>0</v>
      </c>
      <c r="L1382">
        <v>1</v>
      </c>
      <c r="M1382" s="1">
        <v>41764</v>
      </c>
      <c r="N1382">
        <v>56</v>
      </c>
      <c r="O1382" t="str" cm="1">
        <f t="array" ref="O1382">_xlfn.IFS(AND(marketing_campaign[[#This Row],[Recency]]&gt;=0,marketing_campaign[[#This Row],[Recency]]&lt;=14),"Early Recency",AND(marketing_campaign[[#This Row],[Recency]]&gt;=15,marketing_campaign[[#This Row],[Recency]]&lt;=31),"Mid-Recency",marketing_campaign[[#This Row],[Recency]]&gt;=32,"high Recency")</f>
        <v>high Recency</v>
      </c>
      <c r="P1382">
        <v>95</v>
      </c>
      <c r="Q1382">
        <v>14</v>
      </c>
      <c r="R1382">
        <v>64</v>
      </c>
      <c r="S1382">
        <v>2</v>
      </c>
      <c r="T1382">
        <v>9</v>
      </c>
      <c r="U1382">
        <v>38</v>
      </c>
      <c r="V1382">
        <f>marketing_campaign[[#This Row],[MntGoldProds]]+marketing_campaign[[#This Row],[MntSweetProducts]]+marketing_campaign[[#This Row],[MntFishProducts]]+marketing_campaign[[#This Row],[MntMeatProducts]]+marketing_campaign[[#This Row],[MntFruits]]+marketing_campaign[[#This Row],[MntWines]]</f>
        <v>222</v>
      </c>
      <c r="W1382">
        <v>1</v>
      </c>
      <c r="X1382">
        <v>4</v>
      </c>
      <c r="Y1382">
        <v>2</v>
      </c>
      <c r="Z1382">
        <v>3</v>
      </c>
      <c r="AA1382">
        <f t="shared" si="43"/>
        <v>10</v>
      </c>
      <c r="AB1382" t="str" cm="1">
        <f t="array" ref="AB1382">_xlfn.IFS(AND(AA1382&gt;=0,AA1382&lt;=15),"low purchase",AND(AA1382&gt;=16,AA1382&lt;=30),"mid purchase",AA1382&gt;=31,"high purchase")</f>
        <v>low purchase</v>
      </c>
      <c r="AC1382">
        <v>7</v>
      </c>
      <c r="AD1382" t="str">
        <f>IF(marketing_campaign[[#This Row],[NumWebVisitsMonth]]&gt;=5.3,"higher_webvists","lower_webvisits")</f>
        <v>higher_webvists</v>
      </c>
      <c r="AE1382">
        <v>0</v>
      </c>
      <c r="AF1382">
        <v>0</v>
      </c>
      <c r="AG1382">
        <v>0</v>
      </c>
      <c r="AH1382">
        <v>0</v>
      </c>
      <c r="AI1382">
        <v>0</v>
      </c>
      <c r="AJ1382">
        <v>0</v>
      </c>
      <c r="AK1382">
        <v>3</v>
      </c>
      <c r="AL1382">
        <v>11</v>
      </c>
      <c r="AM1382">
        <v>0</v>
      </c>
      <c r="AN1382">
        <f>marketing_campaign[[#This Row],[AcceptedCmp2]]+marketing_campaign[[#This Row],[AcceptedCmp1]]+marketing_campaign[[#This Row],[AcceptedCmp5]]+marketing_campaign[[#This Row],[AcceptedCmp4]]+marketing_campaign[[#This Row],[AcceptedCmp3]]+marketing_campaign[[#This Row],[Response]]</f>
        <v>0</v>
      </c>
      <c r="AO1382" t="str" cm="1">
        <f t="array" ref="AO138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83" spans="1:41" x14ac:dyDescent="0.35">
      <c r="A1383">
        <v>7514</v>
      </c>
      <c r="B1383">
        <v>1956</v>
      </c>
      <c r="C1383">
        <f t="shared" ca="1" si="42"/>
        <v>70</v>
      </c>
      <c r="D1383" t="str" cm="1">
        <f t="array" aca="1" ref="D138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83" t="s">
        <v>37</v>
      </c>
      <c r="F1383" t="s">
        <v>31</v>
      </c>
      <c r="G1383" cm="1">
        <f t="array" ref="G1383">_xlfn.IFS(marketing_campaign[[#This Row],[Marital_Status]]="Single",K1383+L1383+1,marketing_campaign[[#This Row],[Marital_Status]]="Together",K1383+L1383+2,marketing_campaign[[#This Row],[Marital_Status]]="Alone",K1383+L1383+1,marketing_campaign[[#This Row],[Marital_Status]]="Married",K1383+L1383+2,marketing_campaign[[#This Row],[Marital_Status]]="Divorced",K1383+L1383+1,marketing_campaign[[#This Row],[Marital_Status]]="YOLO",K1383+L1383+1,marketing_campaign[[#This Row],[Marital_Status]]="Absurd",K1383+L1383+1,marketing_campaign[[#This Row],[Marital_Status]]="Widow",K1383+L1383+1)</f>
        <v>4</v>
      </c>
      <c r="H1383" t="str" cm="1">
        <f t="array" ref="H1383">_xlfn.IFS(marketing_campaign[[#This Row],[Family_size]]=1,"Family_with_one_child",marketing_campaign[[#This Row],[Family_size]]&gt;1,"Family_with_more_children")</f>
        <v>Family_with_more_children</v>
      </c>
      <c r="I1383">
        <v>54342</v>
      </c>
      <c r="J1383" t="str">
        <f>IF(marketing_campaign[[#This Row],[Income]]&gt;=Sheet21!B1433,"high_income","low_income")</f>
        <v>high_income</v>
      </c>
      <c r="K1383">
        <v>1</v>
      </c>
      <c r="L1383">
        <v>1</v>
      </c>
      <c r="M1383" s="1">
        <v>41458</v>
      </c>
      <c r="N1383">
        <v>74</v>
      </c>
      <c r="O1383" t="str" cm="1">
        <f t="array" ref="O1383">_xlfn.IFS(AND(marketing_campaign[[#This Row],[Recency]]&gt;=0,marketing_campaign[[#This Row],[Recency]]&lt;=14),"Early Recency",AND(marketing_campaign[[#This Row],[Recency]]&gt;=15,marketing_campaign[[#This Row],[Recency]]&lt;=31),"Mid-Recency",marketing_campaign[[#This Row],[Recency]]&gt;=32,"high Recency")</f>
        <v>high Recency</v>
      </c>
      <c r="P1383">
        <v>84</v>
      </c>
      <c r="Q1383">
        <v>10</v>
      </c>
      <c r="R1383">
        <v>34</v>
      </c>
      <c r="S1383">
        <v>11</v>
      </c>
      <c r="T1383">
        <v>10</v>
      </c>
      <c r="U1383">
        <v>28</v>
      </c>
      <c r="V1383">
        <f>marketing_campaign[[#This Row],[MntGoldProds]]+marketing_campaign[[#This Row],[MntSweetProducts]]+marketing_campaign[[#This Row],[MntFishProducts]]+marketing_campaign[[#This Row],[MntMeatProducts]]+marketing_campaign[[#This Row],[MntFruits]]+marketing_campaign[[#This Row],[MntWines]]</f>
        <v>177</v>
      </c>
      <c r="W1383">
        <v>4</v>
      </c>
      <c r="X1383">
        <v>3</v>
      </c>
      <c r="Y1383">
        <v>1</v>
      </c>
      <c r="Z1383">
        <v>4</v>
      </c>
      <c r="AA1383">
        <f t="shared" si="43"/>
        <v>12</v>
      </c>
      <c r="AB1383" t="str" cm="1">
        <f t="array" ref="AB1383">_xlfn.IFS(AND(AA1383&gt;=0,AA1383&lt;=15),"low purchase",AND(AA1383&gt;=16,AA1383&lt;=30),"mid purchase",AA1383&gt;=31,"high purchase")</f>
        <v>low purchase</v>
      </c>
      <c r="AC1383">
        <v>6</v>
      </c>
      <c r="AD1383" t="str">
        <f>IF(marketing_campaign[[#This Row],[NumWebVisitsMonth]]&gt;=5.3,"higher_webvists","lower_webvisits")</f>
        <v>higher_webvists</v>
      </c>
      <c r="AE1383">
        <v>0</v>
      </c>
      <c r="AF1383">
        <v>0</v>
      </c>
      <c r="AG1383">
        <v>0</v>
      </c>
      <c r="AH1383">
        <v>0</v>
      </c>
      <c r="AI1383">
        <v>0</v>
      </c>
      <c r="AJ1383">
        <v>0</v>
      </c>
      <c r="AK1383">
        <v>3</v>
      </c>
      <c r="AL1383">
        <v>11</v>
      </c>
      <c r="AM1383">
        <v>0</v>
      </c>
      <c r="AN1383">
        <f>marketing_campaign[[#This Row],[AcceptedCmp2]]+marketing_campaign[[#This Row],[AcceptedCmp1]]+marketing_campaign[[#This Row],[AcceptedCmp5]]+marketing_campaign[[#This Row],[AcceptedCmp4]]+marketing_campaign[[#This Row],[AcceptedCmp3]]+marketing_campaign[[#This Row],[Response]]</f>
        <v>0</v>
      </c>
      <c r="AO1383" t="str" cm="1">
        <f t="array" ref="AO138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84" spans="1:41" x14ac:dyDescent="0.35">
      <c r="A1384">
        <v>2902</v>
      </c>
      <c r="B1384">
        <v>1958</v>
      </c>
      <c r="C1384">
        <f t="shared" ca="1" si="42"/>
        <v>68</v>
      </c>
      <c r="D1384" t="str" cm="1">
        <f t="array" aca="1" ref="D138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84" t="s">
        <v>29</v>
      </c>
      <c r="F1384" t="s">
        <v>31</v>
      </c>
      <c r="G1384" cm="1">
        <f t="array" ref="G1384">_xlfn.IFS(marketing_campaign[[#This Row],[Marital_Status]]="Single",K1384+L1384+1,marketing_campaign[[#This Row],[Marital_Status]]="Together",K1384+L1384+2,marketing_campaign[[#This Row],[Marital_Status]]="Alone",K1384+L1384+1,marketing_campaign[[#This Row],[Marital_Status]]="Married",K1384+L1384+2,marketing_campaign[[#This Row],[Marital_Status]]="Divorced",K1384+L1384+1,marketing_campaign[[#This Row],[Marital_Status]]="YOLO",K1384+L1384+1,marketing_campaign[[#This Row],[Marital_Status]]="Absurd",K1384+L1384+1,marketing_campaign[[#This Row],[Marital_Status]]="Widow",K1384+L1384+1)</f>
        <v>4</v>
      </c>
      <c r="H1384" t="str" cm="1">
        <f t="array" ref="H1384">_xlfn.IFS(marketing_campaign[[#This Row],[Family_size]]=1,"Family_with_one_child",marketing_campaign[[#This Row],[Family_size]]&gt;1,"Family_with_more_children")</f>
        <v>Family_with_more_children</v>
      </c>
      <c r="I1384">
        <v>51386</v>
      </c>
      <c r="J1384" t="str">
        <f>IF(marketing_campaign[[#This Row],[Income]]&gt;=Sheet21!B1434,"high_income","low_income")</f>
        <v>high_income</v>
      </c>
      <c r="K1384">
        <v>1</v>
      </c>
      <c r="L1384">
        <v>1</v>
      </c>
      <c r="M1384" s="1">
        <v>41155</v>
      </c>
      <c r="N1384">
        <v>87</v>
      </c>
      <c r="O1384" t="str" cm="1">
        <f t="array" ref="O1384">_xlfn.IFS(AND(marketing_campaign[[#This Row],[Recency]]&gt;=0,marketing_campaign[[#This Row],[Recency]]&lt;=14),"Early Recency",AND(marketing_campaign[[#This Row],[Recency]]&gt;=15,marketing_campaign[[#This Row],[Recency]]&lt;=31),"Mid-Recency",marketing_campaign[[#This Row],[Recency]]&gt;=32,"high Recency")</f>
        <v>high Recency</v>
      </c>
      <c r="P1384">
        <v>19</v>
      </c>
      <c r="Q1384">
        <v>4</v>
      </c>
      <c r="R1384">
        <v>12</v>
      </c>
      <c r="S1384">
        <v>2</v>
      </c>
      <c r="T1384">
        <v>2</v>
      </c>
      <c r="U1384">
        <v>6</v>
      </c>
      <c r="V1384">
        <f>marketing_campaign[[#This Row],[MntGoldProds]]+marketing_campaign[[#This Row],[MntSweetProducts]]+marketing_campaign[[#This Row],[MntFishProducts]]+marketing_campaign[[#This Row],[MntMeatProducts]]+marketing_campaign[[#This Row],[MntFruits]]+marketing_campaign[[#This Row],[MntWines]]</f>
        <v>45</v>
      </c>
      <c r="W1384">
        <v>1</v>
      </c>
      <c r="X1384">
        <v>1</v>
      </c>
      <c r="Y1384">
        <v>0</v>
      </c>
      <c r="Z1384">
        <v>3</v>
      </c>
      <c r="AA1384">
        <f t="shared" si="43"/>
        <v>5</v>
      </c>
      <c r="AB1384" t="str" cm="1">
        <f t="array" ref="AB1384">_xlfn.IFS(AND(AA1384&gt;=0,AA1384&lt;=15),"low purchase",AND(AA1384&gt;=16,AA1384&lt;=30),"mid purchase",AA1384&gt;=31,"high purchase")</f>
        <v>low purchase</v>
      </c>
      <c r="AC1384">
        <v>5</v>
      </c>
      <c r="AD1384" t="str">
        <f>IF(marketing_campaign[[#This Row],[NumWebVisitsMonth]]&gt;=5.3,"higher_webvists","lower_webvisits")</f>
        <v>lower_webvisits</v>
      </c>
      <c r="AE1384">
        <v>0</v>
      </c>
      <c r="AF1384">
        <v>0</v>
      </c>
      <c r="AG1384">
        <v>0</v>
      </c>
      <c r="AH1384">
        <v>0</v>
      </c>
      <c r="AI1384">
        <v>0</v>
      </c>
      <c r="AJ1384">
        <v>0</v>
      </c>
      <c r="AK1384">
        <v>3</v>
      </c>
      <c r="AL1384">
        <v>11</v>
      </c>
      <c r="AM1384">
        <v>0</v>
      </c>
      <c r="AN1384">
        <f>marketing_campaign[[#This Row],[AcceptedCmp2]]+marketing_campaign[[#This Row],[AcceptedCmp1]]+marketing_campaign[[#This Row],[AcceptedCmp5]]+marketing_campaign[[#This Row],[AcceptedCmp4]]+marketing_campaign[[#This Row],[AcceptedCmp3]]+marketing_campaign[[#This Row],[Response]]</f>
        <v>0</v>
      </c>
      <c r="AO1384" t="str" cm="1">
        <f t="array" ref="AO138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85" spans="1:41" x14ac:dyDescent="0.35">
      <c r="A1385">
        <v>4345</v>
      </c>
      <c r="B1385">
        <v>1964</v>
      </c>
      <c r="C1385">
        <f t="shared" ca="1" si="42"/>
        <v>62</v>
      </c>
      <c r="D1385" t="str" cm="1">
        <f t="array" aca="1" ref="D138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85" t="s">
        <v>37</v>
      </c>
      <c r="F1385" t="s">
        <v>30</v>
      </c>
      <c r="G1385" cm="1">
        <f t="array" ref="G1385">_xlfn.IFS(marketing_campaign[[#This Row],[Marital_Status]]="Single",K1385+L1385+1,marketing_campaign[[#This Row],[Marital_Status]]="Together",K1385+L1385+2,marketing_campaign[[#This Row],[Marital_Status]]="Alone",K1385+L1385+1,marketing_campaign[[#This Row],[Marital_Status]]="Married",K1385+L1385+2,marketing_campaign[[#This Row],[Marital_Status]]="Divorced",K1385+L1385+1,marketing_campaign[[#This Row],[Marital_Status]]="YOLO",K1385+L1385+1,marketing_campaign[[#This Row],[Marital_Status]]="Absurd",K1385+L1385+1,marketing_campaign[[#This Row],[Marital_Status]]="Widow",K1385+L1385+1)</f>
        <v>3</v>
      </c>
      <c r="H1385" t="str" cm="1">
        <f t="array" ref="H1385">_xlfn.IFS(marketing_campaign[[#This Row],[Family_size]]=1,"Family_with_one_child",marketing_campaign[[#This Row],[Family_size]]&gt;1,"Family_with_more_children")</f>
        <v>Family_with_more_children</v>
      </c>
      <c r="I1385">
        <v>51386</v>
      </c>
      <c r="J1385" t="str">
        <f>IF(marketing_campaign[[#This Row],[Income]]&gt;=Sheet21!B1435,"high_income","low_income")</f>
        <v>high_income</v>
      </c>
      <c r="K1385">
        <v>1</v>
      </c>
      <c r="L1385">
        <v>1</v>
      </c>
      <c r="M1385" s="1">
        <v>41651</v>
      </c>
      <c r="N1385">
        <v>49</v>
      </c>
      <c r="O1385" t="str" cm="1">
        <f t="array" ref="O1385">_xlfn.IFS(AND(marketing_campaign[[#This Row],[Recency]]&gt;=0,marketing_campaign[[#This Row],[Recency]]&lt;=14),"Early Recency",AND(marketing_campaign[[#This Row],[Recency]]&gt;=15,marketing_campaign[[#This Row],[Recency]]&lt;=31),"Mid-Recency",marketing_campaign[[#This Row],[Recency]]&gt;=32,"high Recency")</f>
        <v>high Recency</v>
      </c>
      <c r="P1385">
        <v>5</v>
      </c>
      <c r="Q1385">
        <v>1</v>
      </c>
      <c r="R1385">
        <v>9</v>
      </c>
      <c r="S1385">
        <v>2</v>
      </c>
      <c r="T1385">
        <v>0</v>
      </c>
      <c r="U1385">
        <v>4</v>
      </c>
      <c r="V1385">
        <f>marketing_campaign[[#This Row],[MntGoldProds]]+marketing_campaign[[#This Row],[MntSweetProducts]]+marketing_campaign[[#This Row],[MntFishProducts]]+marketing_campaign[[#This Row],[MntMeatProducts]]+marketing_campaign[[#This Row],[MntFruits]]+marketing_campaign[[#This Row],[MntWines]]</f>
        <v>21</v>
      </c>
      <c r="W1385">
        <v>1</v>
      </c>
      <c r="X1385">
        <v>1</v>
      </c>
      <c r="Y1385">
        <v>0</v>
      </c>
      <c r="Z1385">
        <v>2</v>
      </c>
      <c r="AA1385">
        <f t="shared" si="43"/>
        <v>4</v>
      </c>
      <c r="AB1385" t="str" cm="1">
        <f t="array" ref="AB1385">_xlfn.IFS(AND(AA1385&gt;=0,AA1385&lt;=15),"low purchase",AND(AA1385&gt;=16,AA1385&lt;=30),"mid purchase",AA1385&gt;=31,"high purchase")</f>
        <v>low purchase</v>
      </c>
      <c r="AC1385">
        <v>7</v>
      </c>
      <c r="AD1385" t="str">
        <f>IF(marketing_campaign[[#This Row],[NumWebVisitsMonth]]&gt;=5.3,"higher_webvists","lower_webvisits")</f>
        <v>higher_webvists</v>
      </c>
      <c r="AE1385">
        <v>0</v>
      </c>
      <c r="AF1385">
        <v>0</v>
      </c>
      <c r="AG1385">
        <v>0</v>
      </c>
      <c r="AH1385">
        <v>0</v>
      </c>
      <c r="AI1385">
        <v>0</v>
      </c>
      <c r="AJ1385">
        <v>0</v>
      </c>
      <c r="AK1385">
        <v>3</v>
      </c>
      <c r="AL1385">
        <v>11</v>
      </c>
      <c r="AM1385">
        <v>0</v>
      </c>
      <c r="AN1385">
        <f>marketing_campaign[[#This Row],[AcceptedCmp2]]+marketing_campaign[[#This Row],[AcceptedCmp1]]+marketing_campaign[[#This Row],[AcceptedCmp5]]+marketing_campaign[[#This Row],[AcceptedCmp4]]+marketing_campaign[[#This Row],[AcceptedCmp3]]+marketing_campaign[[#This Row],[Response]]</f>
        <v>0</v>
      </c>
      <c r="AO1385" t="str" cm="1">
        <f t="array" ref="AO138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86" spans="1:41" x14ac:dyDescent="0.35">
      <c r="A1386">
        <v>793</v>
      </c>
      <c r="B1386">
        <v>1973</v>
      </c>
      <c r="C1386">
        <f t="shared" ca="1" si="42"/>
        <v>53</v>
      </c>
      <c r="D1386" t="str" cm="1">
        <f t="array" aca="1" ref="D138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86" t="s">
        <v>29</v>
      </c>
      <c r="F1386" t="s">
        <v>33</v>
      </c>
      <c r="G1386" cm="1">
        <f t="array" ref="G1386">_xlfn.IFS(marketing_campaign[[#This Row],[Marital_Status]]="Single",K1386+L1386+1,marketing_campaign[[#This Row],[Marital_Status]]="Together",K1386+L1386+2,marketing_campaign[[#This Row],[Marital_Status]]="Alone",K1386+L1386+1,marketing_campaign[[#This Row],[Marital_Status]]="Married",K1386+L1386+2,marketing_campaign[[#This Row],[Marital_Status]]="Divorced",K1386+L1386+1,marketing_campaign[[#This Row],[Marital_Status]]="YOLO",K1386+L1386+1,marketing_campaign[[#This Row],[Marital_Status]]="Absurd",K1386+L1386+1,marketing_campaign[[#This Row],[Marital_Status]]="Widow",K1386+L1386+1)</f>
        <v>3</v>
      </c>
      <c r="H1386" t="str" cm="1">
        <f t="array" ref="H1386">_xlfn.IFS(marketing_campaign[[#This Row],[Family_size]]=1,"Family_with_one_child",marketing_campaign[[#This Row],[Family_size]]&gt;1,"Family_with_more_children")</f>
        <v>Family_with_more_children</v>
      </c>
      <c r="I1386">
        <v>20895</v>
      </c>
      <c r="J1386" t="str">
        <f>IF(marketing_campaign[[#This Row],[Income]]&gt;=Sheet21!B1436,"high_income","low_income")</f>
        <v>high_income</v>
      </c>
      <c r="K1386">
        <v>1</v>
      </c>
      <c r="L1386">
        <v>0</v>
      </c>
      <c r="M1386" s="1">
        <v>41188</v>
      </c>
      <c r="N1386">
        <v>24</v>
      </c>
      <c r="O1386" t="str" cm="1">
        <f t="array" ref="O1386">_xlfn.IFS(AND(marketing_campaign[[#This Row],[Recency]]&gt;=0,marketing_campaign[[#This Row],[Recency]]&lt;=14),"Early Recency",AND(marketing_campaign[[#This Row],[Recency]]&gt;=15,marketing_campaign[[#This Row],[Recency]]&lt;=31),"Mid-Recency",marketing_campaign[[#This Row],[Recency]]&gt;=32,"high Recency")</f>
        <v>Mid-Recency</v>
      </c>
      <c r="P1386">
        <v>18</v>
      </c>
      <c r="Q1386">
        <v>3</v>
      </c>
      <c r="R1386">
        <v>17</v>
      </c>
      <c r="S1386">
        <v>3</v>
      </c>
      <c r="T1386">
        <v>0</v>
      </c>
      <c r="U1386">
        <v>4</v>
      </c>
      <c r="V1386">
        <f>marketing_campaign[[#This Row],[MntGoldProds]]+marketing_campaign[[#This Row],[MntSweetProducts]]+marketing_campaign[[#This Row],[MntFishProducts]]+marketing_campaign[[#This Row],[MntMeatProducts]]+marketing_campaign[[#This Row],[MntFruits]]+marketing_campaign[[#This Row],[MntWines]]</f>
        <v>45</v>
      </c>
      <c r="W1386">
        <v>1</v>
      </c>
      <c r="X1386">
        <v>2</v>
      </c>
      <c r="Y1386">
        <v>0</v>
      </c>
      <c r="Z1386">
        <v>3</v>
      </c>
      <c r="AA1386">
        <f t="shared" si="43"/>
        <v>6</v>
      </c>
      <c r="AB1386" t="str" cm="1">
        <f t="array" ref="AB1386">_xlfn.IFS(AND(AA1386&gt;=0,AA1386&lt;=15),"low purchase",AND(AA1386&gt;=16,AA1386&lt;=30),"mid purchase",AA1386&gt;=31,"high purchase")</f>
        <v>low purchase</v>
      </c>
      <c r="AC1386">
        <v>9</v>
      </c>
      <c r="AD1386" t="str">
        <f>IF(marketing_campaign[[#This Row],[NumWebVisitsMonth]]&gt;=5.3,"higher_webvists","lower_webvisits")</f>
        <v>higher_webvists</v>
      </c>
      <c r="AE1386">
        <v>0</v>
      </c>
      <c r="AF1386">
        <v>0</v>
      </c>
      <c r="AG1386">
        <v>0</v>
      </c>
      <c r="AH1386">
        <v>0</v>
      </c>
      <c r="AI1386">
        <v>0</v>
      </c>
      <c r="AJ1386">
        <v>0</v>
      </c>
      <c r="AK1386">
        <v>3</v>
      </c>
      <c r="AL1386">
        <v>11</v>
      </c>
      <c r="AM1386">
        <v>0</v>
      </c>
      <c r="AN1386">
        <f>marketing_campaign[[#This Row],[AcceptedCmp2]]+marketing_campaign[[#This Row],[AcceptedCmp1]]+marketing_campaign[[#This Row],[AcceptedCmp5]]+marketing_campaign[[#This Row],[AcceptedCmp4]]+marketing_campaign[[#This Row],[AcceptedCmp3]]+marketing_campaign[[#This Row],[Response]]</f>
        <v>0</v>
      </c>
      <c r="AO1386" t="str" cm="1">
        <f t="array" ref="AO138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87" spans="1:41" x14ac:dyDescent="0.35">
      <c r="A1387">
        <v>10909</v>
      </c>
      <c r="B1387">
        <v>1948</v>
      </c>
      <c r="C1387">
        <f t="shared" ca="1" si="42"/>
        <v>78</v>
      </c>
      <c r="D1387" t="str" cm="1">
        <f t="array" aca="1" ref="D138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387" t="s">
        <v>29</v>
      </c>
      <c r="F1387" t="s">
        <v>33</v>
      </c>
      <c r="G1387" cm="1">
        <f t="array" ref="G1387">_xlfn.IFS(marketing_campaign[[#This Row],[Marital_Status]]="Single",K1387+L1387+1,marketing_campaign[[#This Row],[Marital_Status]]="Together",K1387+L1387+2,marketing_campaign[[#This Row],[Marital_Status]]="Alone",K1387+L1387+1,marketing_campaign[[#This Row],[Marital_Status]]="Married",K1387+L1387+2,marketing_campaign[[#This Row],[Marital_Status]]="Divorced",K1387+L1387+1,marketing_campaign[[#This Row],[Marital_Status]]="YOLO",K1387+L1387+1,marketing_campaign[[#This Row],[Marital_Status]]="Absurd",K1387+L1387+1,marketing_campaign[[#This Row],[Marital_Status]]="Widow",K1387+L1387+1)</f>
        <v>2</v>
      </c>
      <c r="H1387" t="str" cm="1">
        <f t="array" ref="H1387">_xlfn.IFS(marketing_campaign[[#This Row],[Family_size]]=1,"Family_with_one_child",marketing_campaign[[#This Row],[Family_size]]&gt;1,"Family_with_more_children")</f>
        <v>Family_with_more_children</v>
      </c>
      <c r="I1387">
        <v>92344</v>
      </c>
      <c r="J1387" t="str">
        <f>IF(marketing_campaign[[#This Row],[Income]]&gt;=Sheet21!B1437,"high_income","low_income")</f>
        <v>high_income</v>
      </c>
      <c r="K1387">
        <v>0</v>
      </c>
      <c r="L1387">
        <v>0</v>
      </c>
      <c r="M1387" s="1">
        <v>41654</v>
      </c>
      <c r="N1387">
        <v>9</v>
      </c>
      <c r="O1387" t="str" cm="1">
        <f t="array" ref="O1387">_xlfn.IFS(AND(marketing_campaign[[#This Row],[Recency]]&gt;=0,marketing_campaign[[#This Row],[Recency]]&lt;=14),"Early Recency",AND(marketing_campaign[[#This Row],[Recency]]&gt;=15,marketing_campaign[[#This Row],[Recency]]&lt;=31),"Mid-Recency",marketing_campaign[[#This Row],[Recency]]&gt;=32,"high Recency")</f>
        <v>Early Recency</v>
      </c>
      <c r="P1387">
        <v>992</v>
      </c>
      <c r="Q1387">
        <v>24</v>
      </c>
      <c r="R1387">
        <v>694</v>
      </c>
      <c r="S1387">
        <v>51</v>
      </c>
      <c r="T1387">
        <v>19</v>
      </c>
      <c r="U1387">
        <v>119</v>
      </c>
      <c r="V1387">
        <f>marketing_campaign[[#This Row],[MntGoldProds]]+marketing_campaign[[#This Row],[MntSweetProducts]]+marketing_campaign[[#This Row],[MntFishProducts]]+marketing_campaign[[#This Row],[MntMeatProducts]]+marketing_campaign[[#This Row],[MntFruits]]+marketing_campaign[[#This Row],[MntWines]]</f>
        <v>1899</v>
      </c>
      <c r="W1387">
        <v>0</v>
      </c>
      <c r="X1387">
        <v>5</v>
      </c>
      <c r="Y1387">
        <v>10</v>
      </c>
      <c r="Z1387">
        <v>5</v>
      </c>
      <c r="AA1387">
        <f t="shared" si="43"/>
        <v>20</v>
      </c>
      <c r="AB1387" t="str" cm="1">
        <f t="array" ref="AB1387">_xlfn.IFS(AND(AA1387&gt;=0,AA1387&lt;=15),"low purchase",AND(AA1387&gt;=16,AA1387&lt;=30),"mid purchase",AA1387&gt;=31,"high purchase")</f>
        <v>mid purchase</v>
      </c>
      <c r="AC1387">
        <v>1</v>
      </c>
      <c r="AD1387" t="str">
        <f>IF(marketing_campaign[[#This Row],[NumWebVisitsMonth]]&gt;=5.3,"higher_webvists","lower_webvisits")</f>
        <v>lower_webvisits</v>
      </c>
      <c r="AE1387">
        <v>1</v>
      </c>
      <c r="AF1387">
        <v>0</v>
      </c>
      <c r="AG1387">
        <v>1</v>
      </c>
      <c r="AH1387">
        <v>0</v>
      </c>
      <c r="AI1387">
        <v>0</v>
      </c>
      <c r="AJ1387">
        <v>0</v>
      </c>
      <c r="AK1387">
        <v>3</v>
      </c>
      <c r="AL1387">
        <v>11</v>
      </c>
      <c r="AM1387">
        <v>0</v>
      </c>
      <c r="AN1387">
        <f>marketing_campaign[[#This Row],[AcceptedCmp2]]+marketing_campaign[[#This Row],[AcceptedCmp1]]+marketing_campaign[[#This Row],[AcceptedCmp5]]+marketing_campaign[[#This Row],[AcceptedCmp4]]+marketing_campaign[[#This Row],[AcceptedCmp3]]+marketing_campaign[[#This Row],[Response]]</f>
        <v>2</v>
      </c>
      <c r="AO1387" t="str" cm="1">
        <f t="array" ref="AO138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388" spans="1:41" x14ac:dyDescent="0.35">
      <c r="A1388">
        <v>3769</v>
      </c>
      <c r="B1388">
        <v>1972</v>
      </c>
      <c r="C1388">
        <f t="shared" ca="1" si="42"/>
        <v>54</v>
      </c>
      <c r="D1388" t="str" cm="1">
        <f t="array" aca="1" ref="D138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88" t="s">
        <v>32</v>
      </c>
      <c r="F1388" t="s">
        <v>31</v>
      </c>
      <c r="G1388" cm="1">
        <f t="array" ref="G1388">_xlfn.IFS(marketing_campaign[[#This Row],[Marital_Status]]="Single",K1388+L1388+1,marketing_campaign[[#This Row],[Marital_Status]]="Together",K1388+L1388+2,marketing_campaign[[#This Row],[Marital_Status]]="Alone",K1388+L1388+1,marketing_campaign[[#This Row],[Marital_Status]]="Married",K1388+L1388+2,marketing_campaign[[#This Row],[Marital_Status]]="Divorced",K1388+L1388+1,marketing_campaign[[#This Row],[Marital_Status]]="YOLO",K1388+L1388+1,marketing_campaign[[#This Row],[Marital_Status]]="Absurd",K1388+L1388+1,marketing_campaign[[#This Row],[Marital_Status]]="Widow",K1388+L1388+1)</f>
        <v>3</v>
      </c>
      <c r="H1388" t="str" cm="1">
        <f t="array" ref="H1388">_xlfn.IFS(marketing_campaign[[#This Row],[Family_size]]=1,"Family_with_one_child",marketing_campaign[[#This Row],[Family_size]]&gt;1,"Family_with_more_children")</f>
        <v>Family_with_more_children</v>
      </c>
      <c r="I1388">
        <v>51386</v>
      </c>
      <c r="J1388" t="str">
        <f>IF(marketing_campaign[[#This Row],[Income]]&gt;=Sheet21!B1438,"high_income","low_income")</f>
        <v>high_income</v>
      </c>
      <c r="K1388">
        <v>1</v>
      </c>
      <c r="L1388">
        <v>0</v>
      </c>
      <c r="M1388" s="1">
        <v>41700</v>
      </c>
      <c r="N1388">
        <v>17</v>
      </c>
      <c r="O1388" t="str" cm="1">
        <f t="array" ref="O1388">_xlfn.IFS(AND(marketing_campaign[[#This Row],[Recency]]&gt;=0,marketing_campaign[[#This Row],[Recency]]&lt;=14),"Early Recency",AND(marketing_campaign[[#This Row],[Recency]]&gt;=15,marketing_campaign[[#This Row],[Recency]]&lt;=31),"Mid-Recency",marketing_campaign[[#This Row],[Recency]]&gt;=32,"high Recency")</f>
        <v>Mid-Recency</v>
      </c>
      <c r="P1388">
        <v>25</v>
      </c>
      <c r="Q1388">
        <v>1</v>
      </c>
      <c r="R1388">
        <v>13</v>
      </c>
      <c r="S1388">
        <v>0</v>
      </c>
      <c r="T1388">
        <v>0</v>
      </c>
      <c r="U1388">
        <v>3</v>
      </c>
      <c r="V1388">
        <f>marketing_campaign[[#This Row],[MntGoldProds]]+marketing_campaign[[#This Row],[MntSweetProducts]]+marketing_campaign[[#This Row],[MntFishProducts]]+marketing_campaign[[#This Row],[MntMeatProducts]]+marketing_campaign[[#This Row],[MntFruits]]+marketing_campaign[[#This Row],[MntWines]]</f>
        <v>42</v>
      </c>
      <c r="W1388">
        <v>1</v>
      </c>
      <c r="X1388">
        <v>1</v>
      </c>
      <c r="Y1388">
        <v>0</v>
      </c>
      <c r="Z1388">
        <v>3</v>
      </c>
      <c r="AA1388">
        <f t="shared" si="43"/>
        <v>5</v>
      </c>
      <c r="AB1388" t="str" cm="1">
        <f t="array" ref="AB1388">_xlfn.IFS(AND(AA1388&gt;=0,AA1388&lt;=15),"low purchase",AND(AA1388&gt;=16,AA1388&lt;=30),"mid purchase",AA1388&gt;=31,"high purchase")</f>
        <v>low purchase</v>
      </c>
      <c r="AC1388">
        <v>7</v>
      </c>
      <c r="AD1388" t="str">
        <f>IF(marketing_campaign[[#This Row],[NumWebVisitsMonth]]&gt;=5.3,"higher_webvists","lower_webvisits")</f>
        <v>higher_webvists</v>
      </c>
      <c r="AE1388">
        <v>0</v>
      </c>
      <c r="AF1388">
        <v>0</v>
      </c>
      <c r="AG1388">
        <v>0</v>
      </c>
      <c r="AH1388">
        <v>0</v>
      </c>
      <c r="AI1388">
        <v>0</v>
      </c>
      <c r="AJ1388">
        <v>0</v>
      </c>
      <c r="AK1388">
        <v>3</v>
      </c>
      <c r="AL1388">
        <v>11</v>
      </c>
      <c r="AM1388">
        <v>0</v>
      </c>
      <c r="AN1388">
        <f>marketing_campaign[[#This Row],[AcceptedCmp2]]+marketing_campaign[[#This Row],[AcceptedCmp1]]+marketing_campaign[[#This Row],[AcceptedCmp5]]+marketing_campaign[[#This Row],[AcceptedCmp4]]+marketing_campaign[[#This Row],[AcceptedCmp3]]+marketing_campaign[[#This Row],[Response]]</f>
        <v>0</v>
      </c>
      <c r="AO1388" t="str" cm="1">
        <f t="array" ref="AO138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89" spans="1:41" x14ac:dyDescent="0.35">
      <c r="A1389">
        <v>8702</v>
      </c>
      <c r="B1389">
        <v>1976</v>
      </c>
      <c r="C1389">
        <f t="shared" ca="1" si="42"/>
        <v>50</v>
      </c>
      <c r="D1389" t="str" cm="1">
        <f t="array" aca="1" ref="D138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89" t="s">
        <v>37</v>
      </c>
      <c r="F1389" t="s">
        <v>31</v>
      </c>
      <c r="G1389" cm="1">
        <f t="array" ref="G1389">_xlfn.IFS(marketing_campaign[[#This Row],[Marital_Status]]="Single",K1389+L1389+1,marketing_campaign[[#This Row],[Marital_Status]]="Together",K1389+L1389+2,marketing_campaign[[#This Row],[Marital_Status]]="Alone",K1389+L1389+1,marketing_campaign[[#This Row],[Marital_Status]]="Married",K1389+L1389+2,marketing_campaign[[#This Row],[Marital_Status]]="Divorced",K1389+L1389+1,marketing_campaign[[#This Row],[Marital_Status]]="YOLO",K1389+L1389+1,marketing_campaign[[#This Row],[Marital_Status]]="Absurd",K1389+L1389+1,marketing_campaign[[#This Row],[Marital_Status]]="Widow",K1389+L1389+1)</f>
        <v>4</v>
      </c>
      <c r="H1389" t="str" cm="1">
        <f t="array" ref="H1389">_xlfn.IFS(marketing_campaign[[#This Row],[Family_size]]=1,"Family_with_one_child",marketing_campaign[[#This Row],[Family_size]]&gt;1,"Family_with_more_children")</f>
        <v>Family_with_more_children</v>
      </c>
      <c r="I1389">
        <v>26907</v>
      </c>
      <c r="J1389" t="str">
        <f>IF(marketing_campaign[[#This Row],[Income]]&gt;=Sheet21!B1439,"high_income","low_income")</f>
        <v>high_income</v>
      </c>
      <c r="K1389">
        <v>1</v>
      </c>
      <c r="L1389">
        <v>1</v>
      </c>
      <c r="M1389" s="1">
        <v>41506</v>
      </c>
      <c r="N1389">
        <v>10</v>
      </c>
      <c r="O1389" t="str" cm="1">
        <f t="array" ref="O1389">_xlfn.IFS(AND(marketing_campaign[[#This Row],[Recency]]&gt;=0,marketing_campaign[[#This Row],[Recency]]&lt;=14),"Early Recency",AND(marketing_campaign[[#This Row],[Recency]]&gt;=15,marketing_campaign[[#This Row],[Recency]]&lt;=31),"Mid-Recency",marketing_campaign[[#This Row],[Recency]]&gt;=32,"high Recency")</f>
        <v>Early Recency</v>
      </c>
      <c r="P1389">
        <v>9</v>
      </c>
      <c r="Q1389">
        <v>1</v>
      </c>
      <c r="R1389">
        <v>7</v>
      </c>
      <c r="S1389">
        <v>0</v>
      </c>
      <c r="T1389">
        <v>3</v>
      </c>
      <c r="U1389">
        <v>2</v>
      </c>
      <c r="V1389">
        <f>marketing_campaign[[#This Row],[MntGoldProds]]+marketing_campaign[[#This Row],[MntSweetProducts]]+marketing_campaign[[#This Row],[MntFishProducts]]+marketing_campaign[[#This Row],[MntMeatProducts]]+marketing_campaign[[#This Row],[MntFruits]]+marketing_campaign[[#This Row],[MntWines]]</f>
        <v>22</v>
      </c>
      <c r="W1389">
        <v>2</v>
      </c>
      <c r="X1389">
        <v>1</v>
      </c>
      <c r="Y1389">
        <v>0</v>
      </c>
      <c r="Z1389">
        <v>3</v>
      </c>
      <c r="AA1389">
        <f t="shared" si="43"/>
        <v>6</v>
      </c>
      <c r="AB1389" t="str" cm="1">
        <f t="array" ref="AB1389">_xlfn.IFS(AND(AA1389&gt;=0,AA1389&lt;=15),"low purchase",AND(AA1389&gt;=16,AA1389&lt;=30),"mid purchase",AA1389&gt;=31,"high purchase")</f>
        <v>low purchase</v>
      </c>
      <c r="AC1389">
        <v>7</v>
      </c>
      <c r="AD1389" t="str">
        <f>IF(marketing_campaign[[#This Row],[NumWebVisitsMonth]]&gt;=5.3,"higher_webvists","lower_webvisits")</f>
        <v>higher_webvists</v>
      </c>
      <c r="AE1389">
        <v>0</v>
      </c>
      <c r="AF1389">
        <v>0</v>
      </c>
      <c r="AG1389">
        <v>0</v>
      </c>
      <c r="AH1389">
        <v>0</v>
      </c>
      <c r="AI1389">
        <v>0</v>
      </c>
      <c r="AJ1389">
        <v>0</v>
      </c>
      <c r="AK1389">
        <v>3</v>
      </c>
      <c r="AL1389">
        <v>11</v>
      </c>
      <c r="AM1389">
        <v>0</v>
      </c>
      <c r="AN1389">
        <f>marketing_campaign[[#This Row],[AcceptedCmp2]]+marketing_campaign[[#This Row],[AcceptedCmp1]]+marketing_campaign[[#This Row],[AcceptedCmp5]]+marketing_campaign[[#This Row],[AcceptedCmp4]]+marketing_campaign[[#This Row],[AcceptedCmp3]]+marketing_campaign[[#This Row],[Response]]</f>
        <v>0</v>
      </c>
      <c r="AO1389" t="str" cm="1">
        <f t="array" ref="AO138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90" spans="1:41" x14ac:dyDescent="0.35">
      <c r="A1390">
        <v>4791</v>
      </c>
      <c r="B1390">
        <v>1980</v>
      </c>
      <c r="C1390">
        <f t="shared" ca="1" si="42"/>
        <v>46</v>
      </c>
      <c r="D1390" t="str" cm="1">
        <f t="array" aca="1" ref="D139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90" t="s">
        <v>29</v>
      </c>
      <c r="F1390" t="s">
        <v>31</v>
      </c>
      <c r="G1390" cm="1">
        <f t="array" ref="G1390">_xlfn.IFS(marketing_campaign[[#This Row],[Marital_Status]]="Single",K1390+L1390+1,marketing_campaign[[#This Row],[Marital_Status]]="Together",K1390+L1390+2,marketing_campaign[[#This Row],[Marital_Status]]="Alone",K1390+L1390+1,marketing_campaign[[#This Row],[Marital_Status]]="Married",K1390+L1390+2,marketing_campaign[[#This Row],[Marital_Status]]="Divorced",K1390+L1390+1,marketing_campaign[[#This Row],[Marital_Status]]="YOLO",K1390+L1390+1,marketing_campaign[[#This Row],[Marital_Status]]="Absurd",K1390+L1390+1,marketing_campaign[[#This Row],[Marital_Status]]="Widow",K1390+L1390+1)</f>
        <v>4</v>
      </c>
      <c r="H1390" t="str" cm="1">
        <f t="array" ref="H1390">_xlfn.IFS(marketing_campaign[[#This Row],[Family_size]]=1,"Family_with_one_child",marketing_campaign[[#This Row],[Family_size]]&gt;1,"Family_with_more_children")</f>
        <v>Family_with_more_children</v>
      </c>
      <c r="I1390">
        <v>44964</v>
      </c>
      <c r="J1390" t="str">
        <f>IF(marketing_campaign[[#This Row],[Income]]&gt;=Sheet21!B1440,"high_income","low_income")</f>
        <v>high_income</v>
      </c>
      <c r="K1390">
        <v>1</v>
      </c>
      <c r="L1390">
        <v>1</v>
      </c>
      <c r="M1390" s="1">
        <v>41259</v>
      </c>
      <c r="N1390">
        <v>35</v>
      </c>
      <c r="O1390" t="str" cm="1">
        <f t="array" ref="O1390">_xlfn.IFS(AND(marketing_campaign[[#This Row],[Recency]]&gt;=0,marketing_campaign[[#This Row],[Recency]]&lt;=14),"Early Recency",AND(marketing_campaign[[#This Row],[Recency]]&gt;=15,marketing_campaign[[#This Row],[Recency]]&lt;=31),"Mid-Recency",marketing_campaign[[#This Row],[Recency]]&gt;=32,"high Recency")</f>
        <v>high Recency</v>
      </c>
      <c r="P1390">
        <v>19</v>
      </c>
      <c r="Q1390">
        <v>1</v>
      </c>
      <c r="R1390">
        <v>17</v>
      </c>
      <c r="S1390">
        <v>2</v>
      </c>
      <c r="T1390">
        <v>0</v>
      </c>
      <c r="U1390">
        <v>2</v>
      </c>
      <c r="V1390">
        <f>marketing_campaign[[#This Row],[MntGoldProds]]+marketing_campaign[[#This Row],[MntSweetProducts]]+marketing_campaign[[#This Row],[MntFishProducts]]+marketing_campaign[[#This Row],[MntMeatProducts]]+marketing_campaign[[#This Row],[MntFruits]]+marketing_campaign[[#This Row],[MntWines]]</f>
        <v>41</v>
      </c>
      <c r="W1390">
        <v>1</v>
      </c>
      <c r="X1390">
        <v>1</v>
      </c>
      <c r="Y1390">
        <v>0</v>
      </c>
      <c r="Z1390">
        <v>3</v>
      </c>
      <c r="AA1390">
        <f t="shared" si="43"/>
        <v>5</v>
      </c>
      <c r="AB1390" t="str" cm="1">
        <f t="array" ref="AB1390">_xlfn.IFS(AND(AA1390&gt;=0,AA1390&lt;=15),"low purchase",AND(AA1390&gt;=16,AA1390&lt;=30),"mid purchase",AA1390&gt;=31,"high purchase")</f>
        <v>low purchase</v>
      </c>
      <c r="AC1390">
        <v>8</v>
      </c>
      <c r="AD1390" t="str">
        <f>IF(marketing_campaign[[#This Row],[NumWebVisitsMonth]]&gt;=5.3,"higher_webvists","lower_webvisits")</f>
        <v>higher_webvists</v>
      </c>
      <c r="AE1390">
        <v>0</v>
      </c>
      <c r="AF1390">
        <v>0</v>
      </c>
      <c r="AG1390">
        <v>0</v>
      </c>
      <c r="AH1390">
        <v>0</v>
      </c>
      <c r="AI1390">
        <v>0</v>
      </c>
      <c r="AJ1390">
        <v>0</v>
      </c>
      <c r="AK1390">
        <v>3</v>
      </c>
      <c r="AL1390">
        <v>11</v>
      </c>
      <c r="AM1390">
        <v>0</v>
      </c>
      <c r="AN1390">
        <f>marketing_campaign[[#This Row],[AcceptedCmp2]]+marketing_campaign[[#This Row],[AcceptedCmp1]]+marketing_campaign[[#This Row],[AcceptedCmp5]]+marketing_campaign[[#This Row],[AcceptedCmp4]]+marketing_campaign[[#This Row],[AcceptedCmp3]]+marketing_campaign[[#This Row],[Response]]</f>
        <v>0</v>
      </c>
      <c r="AO1390" t="str" cm="1">
        <f t="array" ref="AO139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91" spans="1:41" x14ac:dyDescent="0.35">
      <c r="A1391">
        <v>2963</v>
      </c>
      <c r="B1391">
        <v>1979</v>
      </c>
      <c r="C1391">
        <f t="shared" ca="1" si="42"/>
        <v>47</v>
      </c>
      <c r="D1391" t="str" cm="1">
        <f t="array" aca="1" ref="D139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91" t="s">
        <v>29</v>
      </c>
      <c r="F1391" t="s">
        <v>31</v>
      </c>
      <c r="G1391" cm="1">
        <f t="array" ref="G1391">_xlfn.IFS(marketing_campaign[[#This Row],[Marital_Status]]="Single",K1391+L1391+1,marketing_campaign[[#This Row],[Marital_Status]]="Together",K1391+L1391+2,marketing_campaign[[#This Row],[Marital_Status]]="Alone",K1391+L1391+1,marketing_campaign[[#This Row],[Marital_Status]]="Married",K1391+L1391+2,marketing_campaign[[#This Row],[Marital_Status]]="Divorced",K1391+L1391+1,marketing_campaign[[#This Row],[Marital_Status]]="YOLO",K1391+L1391+1,marketing_campaign[[#This Row],[Marital_Status]]="Absurd",K1391+L1391+1,marketing_campaign[[#This Row],[Marital_Status]]="Widow",K1391+L1391+1)</f>
        <v>2</v>
      </c>
      <c r="H1391" t="str" cm="1">
        <f t="array" ref="H1391">_xlfn.IFS(marketing_campaign[[#This Row],[Family_size]]=1,"Family_with_one_child",marketing_campaign[[#This Row],[Family_size]]&gt;1,"Family_with_more_children")</f>
        <v>Family_with_more_children</v>
      </c>
      <c r="I1391">
        <v>75507</v>
      </c>
      <c r="J1391" t="str">
        <f>IF(marketing_campaign[[#This Row],[Income]]&gt;=Sheet21!B1441,"high_income","low_income")</f>
        <v>high_income</v>
      </c>
      <c r="K1391">
        <v>0</v>
      </c>
      <c r="L1391">
        <v>0</v>
      </c>
      <c r="M1391" s="1">
        <v>41761</v>
      </c>
      <c r="N1391">
        <v>56</v>
      </c>
      <c r="O1391" t="str" cm="1">
        <f t="array" ref="O1391">_xlfn.IFS(AND(marketing_campaign[[#This Row],[Recency]]&gt;=0,marketing_campaign[[#This Row],[Recency]]&lt;=14),"Early Recency",AND(marketing_campaign[[#This Row],[Recency]]&gt;=15,marketing_campaign[[#This Row],[Recency]]&lt;=31),"Mid-Recency",marketing_campaign[[#This Row],[Recency]]&gt;=32,"high Recency")</f>
        <v>high Recency</v>
      </c>
      <c r="P1391">
        <v>709</v>
      </c>
      <c r="Q1391">
        <v>93</v>
      </c>
      <c r="R1391">
        <v>374</v>
      </c>
      <c r="S1391">
        <v>104</v>
      </c>
      <c r="T1391">
        <v>80</v>
      </c>
      <c r="U1391">
        <v>80</v>
      </c>
      <c r="V1391">
        <f>marketing_campaign[[#This Row],[MntGoldProds]]+marketing_campaign[[#This Row],[MntSweetProducts]]+marketing_campaign[[#This Row],[MntFishProducts]]+marketing_campaign[[#This Row],[MntMeatProducts]]+marketing_campaign[[#This Row],[MntFruits]]+marketing_campaign[[#This Row],[MntWines]]</f>
        <v>1440</v>
      </c>
      <c r="W1391">
        <v>1</v>
      </c>
      <c r="X1391">
        <v>8</v>
      </c>
      <c r="Y1391">
        <v>6</v>
      </c>
      <c r="Z1391">
        <v>6</v>
      </c>
      <c r="AA1391">
        <f t="shared" si="43"/>
        <v>21</v>
      </c>
      <c r="AB1391" t="str" cm="1">
        <f t="array" ref="AB1391">_xlfn.IFS(AND(AA1391&gt;=0,AA1391&lt;=15),"low purchase",AND(AA1391&gt;=16,AA1391&lt;=30),"mid purchase",AA1391&gt;=31,"high purchase")</f>
        <v>mid purchase</v>
      </c>
      <c r="AC1391">
        <v>3</v>
      </c>
      <c r="AD1391" t="str">
        <f>IF(marketing_campaign[[#This Row],[NumWebVisitsMonth]]&gt;=5.3,"higher_webvists","lower_webvisits")</f>
        <v>lower_webvisits</v>
      </c>
      <c r="AE1391">
        <v>0</v>
      </c>
      <c r="AF1391">
        <v>0</v>
      </c>
      <c r="AG1391">
        <v>0</v>
      </c>
      <c r="AH1391">
        <v>0</v>
      </c>
      <c r="AI1391">
        <v>0</v>
      </c>
      <c r="AJ1391">
        <v>0</v>
      </c>
      <c r="AK1391">
        <v>3</v>
      </c>
      <c r="AL1391">
        <v>11</v>
      </c>
      <c r="AM1391">
        <v>0</v>
      </c>
      <c r="AN1391">
        <f>marketing_campaign[[#This Row],[AcceptedCmp2]]+marketing_campaign[[#This Row],[AcceptedCmp1]]+marketing_campaign[[#This Row],[AcceptedCmp5]]+marketing_campaign[[#This Row],[AcceptedCmp4]]+marketing_campaign[[#This Row],[AcceptedCmp3]]+marketing_campaign[[#This Row],[Response]]</f>
        <v>0</v>
      </c>
      <c r="AO1391" t="str" cm="1">
        <f t="array" ref="AO139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92" spans="1:41" x14ac:dyDescent="0.35">
      <c r="A1392">
        <v>8216</v>
      </c>
      <c r="B1392">
        <v>1972</v>
      </c>
      <c r="C1392">
        <f t="shared" ca="1" si="42"/>
        <v>54</v>
      </c>
      <c r="D1392" t="str" cm="1">
        <f t="array" aca="1" ref="D139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92" t="s">
        <v>34</v>
      </c>
      <c r="F1392" t="s">
        <v>33</v>
      </c>
      <c r="G1392" cm="1">
        <f t="array" ref="G1392">_xlfn.IFS(marketing_campaign[[#This Row],[Marital_Status]]="Single",K1392+L1392+1,marketing_campaign[[#This Row],[Marital_Status]]="Together",K1392+L1392+2,marketing_campaign[[#This Row],[Marital_Status]]="Alone",K1392+L1392+1,marketing_campaign[[#This Row],[Marital_Status]]="Married",K1392+L1392+2,marketing_campaign[[#This Row],[Marital_Status]]="Divorced",K1392+L1392+1,marketing_campaign[[#This Row],[Marital_Status]]="YOLO",K1392+L1392+1,marketing_campaign[[#This Row],[Marital_Status]]="Absurd",K1392+L1392+1,marketing_campaign[[#This Row],[Marital_Status]]="Widow",K1392+L1392+1)</f>
        <v>4</v>
      </c>
      <c r="H1392" t="str" cm="1">
        <f t="array" ref="H1392">_xlfn.IFS(marketing_campaign[[#This Row],[Family_size]]=1,"Family_with_one_child",marketing_campaign[[#This Row],[Family_size]]&gt;1,"Family_with_more_children")</f>
        <v>Family_with_more_children</v>
      </c>
      <c r="I1392">
        <v>53761</v>
      </c>
      <c r="J1392" t="str">
        <f>IF(marketing_campaign[[#This Row],[Income]]&gt;=Sheet21!B1442,"high_income","low_income")</f>
        <v>high_income</v>
      </c>
      <c r="K1392">
        <v>1</v>
      </c>
      <c r="L1392">
        <v>1</v>
      </c>
      <c r="M1392" s="1">
        <v>41558</v>
      </c>
      <c r="N1392">
        <v>7</v>
      </c>
      <c r="O1392" t="str" cm="1">
        <f t="array" ref="O1392">_xlfn.IFS(AND(marketing_campaign[[#This Row],[Recency]]&gt;=0,marketing_campaign[[#This Row],[Recency]]&lt;=14),"Early Recency",AND(marketing_campaign[[#This Row],[Recency]]&gt;=15,marketing_campaign[[#This Row],[Recency]]&lt;=31),"Mid-Recency",marketing_campaign[[#This Row],[Recency]]&gt;=32,"high Recency")</f>
        <v>Early Recency</v>
      </c>
      <c r="P1392">
        <v>158</v>
      </c>
      <c r="Q1392">
        <v>0</v>
      </c>
      <c r="R1392">
        <v>76</v>
      </c>
      <c r="S1392">
        <v>13</v>
      </c>
      <c r="T1392">
        <v>7</v>
      </c>
      <c r="U1392">
        <v>71</v>
      </c>
      <c r="V1392">
        <f>marketing_campaign[[#This Row],[MntGoldProds]]+marketing_campaign[[#This Row],[MntSweetProducts]]+marketing_campaign[[#This Row],[MntFishProducts]]+marketing_campaign[[#This Row],[MntMeatProducts]]+marketing_campaign[[#This Row],[MntFruits]]+marketing_campaign[[#This Row],[MntWines]]</f>
        <v>325</v>
      </c>
      <c r="W1392">
        <v>6</v>
      </c>
      <c r="X1392">
        <v>4</v>
      </c>
      <c r="Y1392">
        <v>4</v>
      </c>
      <c r="Z1392">
        <v>3</v>
      </c>
      <c r="AA1392">
        <f t="shared" si="43"/>
        <v>17</v>
      </c>
      <c r="AB1392" t="str" cm="1">
        <f t="array" ref="AB1392">_xlfn.IFS(AND(AA1392&gt;=0,AA1392&lt;=15),"low purchase",AND(AA1392&gt;=16,AA1392&lt;=30),"mid purchase",AA1392&gt;=31,"high purchase")</f>
        <v>mid purchase</v>
      </c>
      <c r="AC1392">
        <v>5</v>
      </c>
      <c r="AD1392" t="str">
        <f>IF(marketing_campaign[[#This Row],[NumWebVisitsMonth]]&gt;=5.3,"higher_webvists","lower_webvisits")</f>
        <v>lower_webvisits</v>
      </c>
      <c r="AE1392">
        <v>0</v>
      </c>
      <c r="AF1392">
        <v>0</v>
      </c>
      <c r="AG1392">
        <v>0</v>
      </c>
      <c r="AH1392">
        <v>0</v>
      </c>
      <c r="AI1392">
        <v>0</v>
      </c>
      <c r="AJ1392">
        <v>0</v>
      </c>
      <c r="AK1392">
        <v>3</v>
      </c>
      <c r="AL1392">
        <v>11</v>
      </c>
      <c r="AM1392">
        <v>0</v>
      </c>
      <c r="AN1392">
        <f>marketing_campaign[[#This Row],[AcceptedCmp2]]+marketing_campaign[[#This Row],[AcceptedCmp1]]+marketing_campaign[[#This Row],[AcceptedCmp5]]+marketing_campaign[[#This Row],[AcceptedCmp4]]+marketing_campaign[[#This Row],[AcceptedCmp3]]+marketing_campaign[[#This Row],[Response]]</f>
        <v>0</v>
      </c>
      <c r="AO1392" t="str" cm="1">
        <f t="array" ref="AO139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93" spans="1:41" x14ac:dyDescent="0.35">
      <c r="A1393">
        <v>8140</v>
      </c>
      <c r="B1393">
        <v>1973</v>
      </c>
      <c r="C1393">
        <f t="shared" ca="1" si="42"/>
        <v>53</v>
      </c>
      <c r="D1393" t="str" cm="1">
        <f t="array" aca="1" ref="D139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93" t="s">
        <v>29</v>
      </c>
      <c r="F1393" t="s">
        <v>31</v>
      </c>
      <c r="G1393" cm="1">
        <f t="array" ref="G1393">_xlfn.IFS(marketing_campaign[[#This Row],[Marital_Status]]="Single",K1393+L1393+1,marketing_campaign[[#This Row],[Marital_Status]]="Together",K1393+L1393+2,marketing_campaign[[#This Row],[Marital_Status]]="Alone",K1393+L1393+1,marketing_campaign[[#This Row],[Marital_Status]]="Married",K1393+L1393+2,marketing_campaign[[#This Row],[Marital_Status]]="Divorced",K1393+L1393+1,marketing_campaign[[#This Row],[Marital_Status]]="YOLO",K1393+L1393+1,marketing_campaign[[#This Row],[Marital_Status]]="Absurd",K1393+L1393+1,marketing_campaign[[#This Row],[Marital_Status]]="Widow",K1393+L1393+1)</f>
        <v>3</v>
      </c>
      <c r="H1393" t="str" cm="1">
        <f t="array" ref="H1393">_xlfn.IFS(marketing_campaign[[#This Row],[Family_size]]=1,"Family_with_one_child",marketing_campaign[[#This Row],[Family_size]]&gt;1,"Family_with_more_children")</f>
        <v>Family_with_more_children</v>
      </c>
      <c r="I1393">
        <v>22682</v>
      </c>
      <c r="J1393" t="str">
        <f>IF(marketing_campaign[[#This Row],[Income]]&gt;=Sheet21!B1443,"high_income","low_income")</f>
        <v>high_income</v>
      </c>
      <c r="K1393">
        <v>1</v>
      </c>
      <c r="L1393">
        <v>0</v>
      </c>
      <c r="M1393" s="1">
        <v>41550</v>
      </c>
      <c r="N1393">
        <v>51</v>
      </c>
      <c r="O1393" t="str" cm="1">
        <f t="array" ref="O1393">_xlfn.IFS(AND(marketing_campaign[[#This Row],[Recency]]&gt;=0,marketing_campaign[[#This Row],[Recency]]&lt;=14),"Early Recency",AND(marketing_campaign[[#This Row],[Recency]]&gt;=15,marketing_campaign[[#This Row],[Recency]]&lt;=31),"Mid-Recency",marketing_campaign[[#This Row],[Recency]]&gt;=32,"high Recency")</f>
        <v>high Recency</v>
      </c>
      <c r="P1393">
        <v>10</v>
      </c>
      <c r="Q1393">
        <v>14</v>
      </c>
      <c r="R1393">
        <v>29</v>
      </c>
      <c r="S1393">
        <v>4</v>
      </c>
      <c r="T1393">
        <v>2</v>
      </c>
      <c r="U1393">
        <v>36</v>
      </c>
      <c r="V1393">
        <f>marketing_campaign[[#This Row],[MntGoldProds]]+marketing_campaign[[#This Row],[MntSweetProducts]]+marketing_campaign[[#This Row],[MntFishProducts]]+marketing_campaign[[#This Row],[MntMeatProducts]]+marketing_campaign[[#This Row],[MntFruits]]+marketing_campaign[[#This Row],[MntWines]]</f>
        <v>95</v>
      </c>
      <c r="W1393">
        <v>3</v>
      </c>
      <c r="X1393">
        <v>2</v>
      </c>
      <c r="Y1393">
        <v>1</v>
      </c>
      <c r="Z1393">
        <v>4</v>
      </c>
      <c r="AA1393">
        <f t="shared" si="43"/>
        <v>10</v>
      </c>
      <c r="AB1393" t="str" cm="1">
        <f t="array" ref="AB1393">_xlfn.IFS(AND(AA1393&gt;=0,AA1393&lt;=15),"low purchase",AND(AA1393&gt;=16,AA1393&lt;=30),"mid purchase",AA1393&gt;=31,"high purchase")</f>
        <v>low purchase</v>
      </c>
      <c r="AC1393">
        <v>4</v>
      </c>
      <c r="AD1393" t="str">
        <f>IF(marketing_campaign[[#This Row],[NumWebVisitsMonth]]&gt;=5.3,"higher_webvists","lower_webvisits")</f>
        <v>lower_webvisits</v>
      </c>
      <c r="AE1393">
        <v>0</v>
      </c>
      <c r="AF1393">
        <v>0</v>
      </c>
      <c r="AG1393">
        <v>0</v>
      </c>
      <c r="AH1393">
        <v>0</v>
      </c>
      <c r="AI1393">
        <v>0</v>
      </c>
      <c r="AJ1393">
        <v>0</v>
      </c>
      <c r="AK1393">
        <v>3</v>
      </c>
      <c r="AL1393">
        <v>11</v>
      </c>
      <c r="AM1393">
        <v>0</v>
      </c>
      <c r="AN1393">
        <f>marketing_campaign[[#This Row],[AcceptedCmp2]]+marketing_campaign[[#This Row],[AcceptedCmp1]]+marketing_campaign[[#This Row],[AcceptedCmp5]]+marketing_campaign[[#This Row],[AcceptedCmp4]]+marketing_campaign[[#This Row],[AcceptedCmp3]]+marketing_campaign[[#This Row],[Response]]</f>
        <v>0</v>
      </c>
      <c r="AO1393" t="str" cm="1">
        <f t="array" ref="AO139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94" spans="1:41" x14ac:dyDescent="0.35">
      <c r="A1394">
        <v>10146</v>
      </c>
      <c r="B1394">
        <v>1972</v>
      </c>
      <c r="C1394">
        <f t="shared" ca="1" si="42"/>
        <v>54</v>
      </c>
      <c r="D1394" t="str" cm="1">
        <f t="array" aca="1" ref="D139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94" t="s">
        <v>32</v>
      </c>
      <c r="F1394" t="s">
        <v>31</v>
      </c>
      <c r="G1394" cm="1">
        <f t="array" ref="G1394">_xlfn.IFS(marketing_campaign[[#This Row],[Marital_Status]]="Single",K1394+L1394+1,marketing_campaign[[#This Row],[Marital_Status]]="Together",K1394+L1394+2,marketing_campaign[[#This Row],[Marital_Status]]="Alone",K1394+L1394+1,marketing_campaign[[#This Row],[Marital_Status]]="Married",K1394+L1394+2,marketing_campaign[[#This Row],[Marital_Status]]="Divorced",K1394+L1394+1,marketing_campaign[[#This Row],[Marital_Status]]="YOLO",K1394+L1394+1,marketing_campaign[[#This Row],[Marital_Status]]="Absurd",K1394+L1394+1,marketing_campaign[[#This Row],[Marital_Status]]="Widow",K1394+L1394+1)</f>
        <v>3</v>
      </c>
      <c r="H1394" t="str" cm="1">
        <f t="array" ref="H1394">_xlfn.IFS(marketing_campaign[[#This Row],[Family_size]]=1,"Family_with_one_child",marketing_campaign[[#This Row],[Family_size]]&gt;1,"Family_with_more_children")</f>
        <v>Family_with_more_children</v>
      </c>
      <c r="I1394">
        <v>38887</v>
      </c>
      <c r="J1394" t="str">
        <f>IF(marketing_campaign[[#This Row],[Income]]&gt;=Sheet21!B1444,"high_income","low_income")</f>
        <v>high_income</v>
      </c>
      <c r="K1394">
        <v>1</v>
      </c>
      <c r="L1394">
        <v>0</v>
      </c>
      <c r="M1394" s="1">
        <v>41700</v>
      </c>
      <c r="N1394">
        <v>17</v>
      </c>
      <c r="O1394" t="str" cm="1">
        <f t="array" ref="O1394">_xlfn.IFS(AND(marketing_campaign[[#This Row],[Recency]]&gt;=0,marketing_campaign[[#This Row],[Recency]]&lt;=14),"Early Recency",AND(marketing_campaign[[#This Row],[Recency]]&gt;=15,marketing_campaign[[#This Row],[Recency]]&lt;=31),"Mid-Recency",marketing_campaign[[#This Row],[Recency]]&gt;=32,"high Recency")</f>
        <v>Mid-Recency</v>
      </c>
      <c r="P1394">
        <v>25</v>
      </c>
      <c r="Q1394">
        <v>1</v>
      </c>
      <c r="R1394">
        <v>13</v>
      </c>
      <c r="S1394">
        <v>0</v>
      </c>
      <c r="T1394">
        <v>0</v>
      </c>
      <c r="U1394">
        <v>3</v>
      </c>
      <c r="V1394">
        <f>marketing_campaign[[#This Row],[MntGoldProds]]+marketing_campaign[[#This Row],[MntSweetProducts]]+marketing_campaign[[#This Row],[MntFishProducts]]+marketing_campaign[[#This Row],[MntMeatProducts]]+marketing_campaign[[#This Row],[MntFruits]]+marketing_campaign[[#This Row],[MntWines]]</f>
        <v>42</v>
      </c>
      <c r="W1394">
        <v>1</v>
      </c>
      <c r="X1394">
        <v>1</v>
      </c>
      <c r="Y1394">
        <v>0</v>
      </c>
      <c r="Z1394">
        <v>3</v>
      </c>
      <c r="AA1394">
        <f t="shared" si="43"/>
        <v>5</v>
      </c>
      <c r="AB1394" t="str" cm="1">
        <f t="array" ref="AB1394">_xlfn.IFS(AND(AA1394&gt;=0,AA1394&lt;=15),"low purchase",AND(AA1394&gt;=16,AA1394&lt;=30),"mid purchase",AA1394&gt;=31,"high purchase")</f>
        <v>low purchase</v>
      </c>
      <c r="AC1394">
        <v>7</v>
      </c>
      <c r="AD1394" t="str">
        <f>IF(marketing_campaign[[#This Row],[NumWebVisitsMonth]]&gt;=5.3,"higher_webvists","lower_webvisits")</f>
        <v>higher_webvists</v>
      </c>
      <c r="AE1394">
        <v>0</v>
      </c>
      <c r="AF1394">
        <v>0</v>
      </c>
      <c r="AG1394">
        <v>0</v>
      </c>
      <c r="AH1394">
        <v>0</v>
      </c>
      <c r="AI1394">
        <v>0</v>
      </c>
      <c r="AJ1394">
        <v>0</v>
      </c>
      <c r="AK1394">
        <v>3</v>
      </c>
      <c r="AL1394">
        <v>11</v>
      </c>
      <c r="AM1394">
        <v>0</v>
      </c>
      <c r="AN1394">
        <f>marketing_campaign[[#This Row],[AcceptedCmp2]]+marketing_campaign[[#This Row],[AcceptedCmp1]]+marketing_campaign[[#This Row],[AcceptedCmp5]]+marketing_campaign[[#This Row],[AcceptedCmp4]]+marketing_campaign[[#This Row],[AcceptedCmp3]]+marketing_campaign[[#This Row],[Response]]</f>
        <v>0</v>
      </c>
      <c r="AO1394" t="str" cm="1">
        <f t="array" ref="AO139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95" spans="1:41" x14ac:dyDescent="0.35">
      <c r="A1395">
        <v>5289</v>
      </c>
      <c r="B1395">
        <v>1975</v>
      </c>
      <c r="C1395">
        <f t="shared" ca="1" si="42"/>
        <v>51</v>
      </c>
      <c r="D1395" t="str" cm="1">
        <f t="array" aca="1" ref="D139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95" t="s">
        <v>37</v>
      </c>
      <c r="F1395" t="s">
        <v>30</v>
      </c>
      <c r="G1395" cm="1">
        <f t="array" ref="G1395">_xlfn.IFS(marketing_campaign[[#This Row],[Marital_Status]]="Single",K1395+L1395+1,marketing_campaign[[#This Row],[Marital_Status]]="Together",K1395+L1395+2,marketing_campaign[[#This Row],[Marital_Status]]="Alone",K1395+L1395+1,marketing_campaign[[#This Row],[Marital_Status]]="Married",K1395+L1395+2,marketing_campaign[[#This Row],[Marital_Status]]="Divorced",K1395+L1395+1,marketing_campaign[[#This Row],[Marital_Status]]="YOLO",K1395+L1395+1,marketing_campaign[[#This Row],[Marital_Status]]="Absurd",K1395+L1395+1,marketing_campaign[[#This Row],[Marital_Status]]="Widow",K1395+L1395+1)</f>
        <v>3</v>
      </c>
      <c r="H1395" t="str" cm="1">
        <f t="array" ref="H1395">_xlfn.IFS(marketing_campaign[[#This Row],[Family_size]]=1,"Family_with_one_child",marketing_campaign[[#This Row],[Family_size]]&gt;1,"Family_with_more_children")</f>
        <v>Family_with_more_children</v>
      </c>
      <c r="I1395">
        <v>41658</v>
      </c>
      <c r="J1395" t="str">
        <f>IF(marketing_campaign[[#This Row],[Income]]&gt;=Sheet21!B1445,"high_income","low_income")</f>
        <v>high_income</v>
      </c>
      <c r="K1395">
        <v>1</v>
      </c>
      <c r="L1395">
        <v>1</v>
      </c>
      <c r="M1395" s="1">
        <v>41222</v>
      </c>
      <c r="N1395">
        <v>30</v>
      </c>
      <c r="O1395" t="str" cm="1">
        <f t="array" ref="O1395">_xlfn.IFS(AND(marketing_campaign[[#This Row],[Recency]]&gt;=0,marketing_campaign[[#This Row],[Recency]]&lt;=14),"Early Recency",AND(marketing_campaign[[#This Row],[Recency]]&gt;=15,marketing_campaign[[#This Row],[Recency]]&lt;=31),"Mid-Recency",marketing_campaign[[#This Row],[Recency]]&gt;=32,"high Recency")</f>
        <v>Mid-Recency</v>
      </c>
      <c r="P1395">
        <v>8</v>
      </c>
      <c r="Q1395">
        <v>4</v>
      </c>
      <c r="R1395">
        <v>12</v>
      </c>
      <c r="S1395">
        <v>15</v>
      </c>
      <c r="T1395">
        <v>4</v>
      </c>
      <c r="U1395">
        <v>29</v>
      </c>
      <c r="V1395">
        <f>marketing_campaign[[#This Row],[MntGoldProds]]+marketing_campaign[[#This Row],[MntSweetProducts]]+marketing_campaign[[#This Row],[MntFishProducts]]+marketing_campaign[[#This Row],[MntMeatProducts]]+marketing_campaign[[#This Row],[MntFruits]]+marketing_campaign[[#This Row],[MntWines]]</f>
        <v>72</v>
      </c>
      <c r="W1395">
        <v>2</v>
      </c>
      <c r="X1395">
        <v>1</v>
      </c>
      <c r="Y1395">
        <v>1</v>
      </c>
      <c r="Z1395">
        <v>2</v>
      </c>
      <c r="AA1395">
        <f t="shared" si="43"/>
        <v>6</v>
      </c>
      <c r="AB1395" t="str" cm="1">
        <f t="array" ref="AB1395">_xlfn.IFS(AND(AA1395&gt;=0,AA1395&lt;=15),"low purchase",AND(AA1395&gt;=16,AA1395&lt;=30),"mid purchase",AA1395&gt;=31,"high purchase")</f>
        <v>low purchase</v>
      </c>
      <c r="AC1395">
        <v>4</v>
      </c>
      <c r="AD1395" t="str">
        <f>IF(marketing_campaign[[#This Row],[NumWebVisitsMonth]]&gt;=5.3,"higher_webvists","lower_webvisits")</f>
        <v>lower_webvisits</v>
      </c>
      <c r="AE1395">
        <v>0</v>
      </c>
      <c r="AF1395">
        <v>0</v>
      </c>
      <c r="AG1395">
        <v>0</v>
      </c>
      <c r="AH1395">
        <v>0</v>
      </c>
      <c r="AI1395">
        <v>0</v>
      </c>
      <c r="AJ1395">
        <v>0</v>
      </c>
      <c r="AK1395">
        <v>3</v>
      </c>
      <c r="AL1395">
        <v>11</v>
      </c>
      <c r="AM1395">
        <v>0</v>
      </c>
      <c r="AN1395">
        <f>marketing_campaign[[#This Row],[AcceptedCmp2]]+marketing_campaign[[#This Row],[AcceptedCmp1]]+marketing_campaign[[#This Row],[AcceptedCmp5]]+marketing_campaign[[#This Row],[AcceptedCmp4]]+marketing_campaign[[#This Row],[AcceptedCmp3]]+marketing_campaign[[#This Row],[Response]]</f>
        <v>0</v>
      </c>
      <c r="AO1395" t="str" cm="1">
        <f t="array" ref="AO139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96" spans="1:41" x14ac:dyDescent="0.35">
      <c r="A1396">
        <v>2587</v>
      </c>
      <c r="B1396">
        <v>1972</v>
      </c>
      <c r="C1396">
        <f t="shared" ca="1" si="42"/>
        <v>54</v>
      </c>
      <c r="D1396" t="str" cm="1">
        <f t="array" aca="1" ref="D139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96" t="s">
        <v>32</v>
      </c>
      <c r="F1396" t="s">
        <v>33</v>
      </c>
      <c r="G1396" cm="1">
        <f t="array" ref="G1396">_xlfn.IFS(marketing_campaign[[#This Row],[Marital_Status]]="Single",K1396+L1396+1,marketing_campaign[[#This Row],[Marital_Status]]="Together",K1396+L1396+2,marketing_campaign[[#This Row],[Marital_Status]]="Alone",K1396+L1396+1,marketing_campaign[[#This Row],[Marital_Status]]="Married",K1396+L1396+2,marketing_campaign[[#This Row],[Marital_Status]]="Divorced",K1396+L1396+1,marketing_campaign[[#This Row],[Marital_Status]]="YOLO",K1396+L1396+1,marketing_campaign[[#This Row],[Marital_Status]]="Absurd",K1396+L1396+1,marketing_campaign[[#This Row],[Marital_Status]]="Widow",K1396+L1396+1)</f>
        <v>3</v>
      </c>
      <c r="H1396" t="str" cm="1">
        <f t="array" ref="H1396">_xlfn.IFS(marketing_campaign[[#This Row],[Family_size]]=1,"Family_with_one_child",marketing_campaign[[#This Row],[Family_size]]&gt;1,"Family_with_more_children")</f>
        <v>Family_with_more_children</v>
      </c>
      <c r="I1396">
        <v>29791</v>
      </c>
      <c r="J1396" t="str">
        <f>IF(marketing_campaign[[#This Row],[Income]]&gt;=Sheet21!B1446,"high_income","low_income")</f>
        <v>high_income</v>
      </c>
      <c r="K1396">
        <v>1</v>
      </c>
      <c r="L1396">
        <v>0</v>
      </c>
      <c r="M1396" s="1">
        <v>41774</v>
      </c>
      <c r="N1396">
        <v>21</v>
      </c>
      <c r="O1396" t="str" cm="1">
        <f t="array" ref="O1396">_xlfn.IFS(AND(marketing_campaign[[#This Row],[Recency]]&gt;=0,marketing_campaign[[#This Row],[Recency]]&lt;=14),"Early Recency",AND(marketing_campaign[[#This Row],[Recency]]&gt;=15,marketing_campaign[[#This Row],[Recency]]&lt;=31),"Mid-Recency",marketing_campaign[[#This Row],[Recency]]&gt;=32,"high Recency")</f>
        <v>Mid-Recency</v>
      </c>
      <c r="P1396">
        <v>14</v>
      </c>
      <c r="Q1396">
        <v>0</v>
      </c>
      <c r="R1396">
        <v>6</v>
      </c>
      <c r="S1396">
        <v>0</v>
      </c>
      <c r="T1396">
        <v>0</v>
      </c>
      <c r="U1396">
        <v>0</v>
      </c>
      <c r="V1396">
        <f>marketing_campaign[[#This Row],[MntGoldProds]]+marketing_campaign[[#This Row],[MntSweetProducts]]+marketing_campaign[[#This Row],[MntFishProducts]]+marketing_campaign[[#This Row],[MntMeatProducts]]+marketing_campaign[[#This Row],[MntFruits]]+marketing_campaign[[#This Row],[MntWines]]</f>
        <v>20</v>
      </c>
      <c r="W1396">
        <v>2</v>
      </c>
      <c r="X1396">
        <v>2</v>
      </c>
      <c r="Y1396">
        <v>0</v>
      </c>
      <c r="Z1396">
        <v>3</v>
      </c>
      <c r="AA1396">
        <f t="shared" si="43"/>
        <v>7</v>
      </c>
      <c r="AB1396" t="str" cm="1">
        <f t="array" ref="AB1396">_xlfn.IFS(AND(AA1396&gt;=0,AA1396&lt;=15),"low purchase",AND(AA1396&gt;=16,AA1396&lt;=30),"mid purchase",AA1396&gt;=31,"high purchase")</f>
        <v>low purchase</v>
      </c>
      <c r="AC1396">
        <v>5</v>
      </c>
      <c r="AD1396" t="str">
        <f>IF(marketing_campaign[[#This Row],[NumWebVisitsMonth]]&gt;=5.3,"higher_webvists","lower_webvisits")</f>
        <v>lower_webvisits</v>
      </c>
      <c r="AE1396">
        <v>0</v>
      </c>
      <c r="AF1396">
        <v>0</v>
      </c>
      <c r="AG1396">
        <v>0</v>
      </c>
      <c r="AH1396">
        <v>0</v>
      </c>
      <c r="AI1396">
        <v>0</v>
      </c>
      <c r="AJ1396">
        <v>0</v>
      </c>
      <c r="AK1396">
        <v>3</v>
      </c>
      <c r="AL1396">
        <v>11</v>
      </c>
      <c r="AM1396">
        <v>0</v>
      </c>
      <c r="AN1396">
        <f>marketing_campaign[[#This Row],[AcceptedCmp2]]+marketing_campaign[[#This Row],[AcceptedCmp1]]+marketing_campaign[[#This Row],[AcceptedCmp5]]+marketing_campaign[[#This Row],[AcceptedCmp4]]+marketing_campaign[[#This Row],[AcceptedCmp3]]+marketing_campaign[[#This Row],[Response]]</f>
        <v>0</v>
      </c>
      <c r="AO1396" t="str" cm="1">
        <f t="array" ref="AO139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97" spans="1:41" x14ac:dyDescent="0.35">
      <c r="A1397">
        <v>4405</v>
      </c>
      <c r="B1397">
        <v>1956</v>
      </c>
      <c r="C1397">
        <f t="shared" ca="1" si="42"/>
        <v>70</v>
      </c>
      <c r="D1397" t="str" cm="1">
        <f t="array" aca="1" ref="D139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97" t="s">
        <v>34</v>
      </c>
      <c r="F1397" t="s">
        <v>33</v>
      </c>
      <c r="G1397" cm="1">
        <f t="array" ref="G1397">_xlfn.IFS(marketing_campaign[[#This Row],[Marital_Status]]="Single",K1397+L1397+1,marketing_campaign[[#This Row],[Marital_Status]]="Together",K1397+L1397+2,marketing_campaign[[#This Row],[Marital_Status]]="Alone",K1397+L1397+1,marketing_campaign[[#This Row],[Marital_Status]]="Married",K1397+L1397+2,marketing_campaign[[#This Row],[Marital_Status]]="Divorced",K1397+L1397+1,marketing_campaign[[#This Row],[Marital_Status]]="YOLO",K1397+L1397+1,marketing_campaign[[#This Row],[Marital_Status]]="Absurd",K1397+L1397+1,marketing_campaign[[#This Row],[Marital_Status]]="Widow",K1397+L1397+1)</f>
        <v>4</v>
      </c>
      <c r="H1397" t="str" cm="1">
        <f t="array" ref="H1397">_xlfn.IFS(marketing_campaign[[#This Row],[Family_size]]=1,"Family_with_one_child",marketing_campaign[[#This Row],[Family_size]]&gt;1,"Family_with_more_children")</f>
        <v>Family_with_more_children</v>
      </c>
      <c r="I1397">
        <v>63915</v>
      </c>
      <c r="J1397" t="str">
        <f>IF(marketing_campaign[[#This Row],[Income]]&gt;=Sheet21!B1447,"high_income","low_income")</f>
        <v>high_income</v>
      </c>
      <c r="K1397">
        <v>0</v>
      </c>
      <c r="L1397">
        <v>2</v>
      </c>
      <c r="M1397" s="1">
        <v>41485</v>
      </c>
      <c r="N1397">
        <v>2</v>
      </c>
      <c r="O1397" t="str" cm="1">
        <f t="array" ref="O1397">_xlfn.IFS(AND(marketing_campaign[[#This Row],[Recency]]&gt;=0,marketing_campaign[[#This Row],[Recency]]&lt;=14),"Early Recency",AND(marketing_campaign[[#This Row],[Recency]]&gt;=15,marketing_campaign[[#This Row],[Recency]]&lt;=31),"Mid-Recency",marketing_campaign[[#This Row],[Recency]]&gt;=32,"high Recency")</f>
        <v>Early Recency</v>
      </c>
      <c r="P1397">
        <v>622</v>
      </c>
      <c r="Q1397">
        <v>7</v>
      </c>
      <c r="R1397">
        <v>115</v>
      </c>
      <c r="S1397">
        <v>30</v>
      </c>
      <c r="T1397">
        <v>0</v>
      </c>
      <c r="U1397">
        <v>15</v>
      </c>
      <c r="V1397">
        <f>marketing_campaign[[#This Row],[MntGoldProds]]+marketing_campaign[[#This Row],[MntSweetProducts]]+marketing_campaign[[#This Row],[MntFishProducts]]+marketing_campaign[[#This Row],[MntMeatProducts]]+marketing_campaign[[#This Row],[MntFruits]]+marketing_campaign[[#This Row],[MntWines]]</f>
        <v>789</v>
      </c>
      <c r="W1397">
        <v>2</v>
      </c>
      <c r="X1397">
        <v>6</v>
      </c>
      <c r="Y1397">
        <v>3</v>
      </c>
      <c r="Z1397">
        <v>12</v>
      </c>
      <c r="AA1397">
        <f t="shared" si="43"/>
        <v>23</v>
      </c>
      <c r="AB1397" t="str" cm="1">
        <f t="array" ref="AB1397">_xlfn.IFS(AND(AA1397&gt;=0,AA1397&lt;=15),"low purchase",AND(AA1397&gt;=16,AA1397&lt;=30),"mid purchase",AA1397&gt;=31,"high purchase")</f>
        <v>mid purchase</v>
      </c>
      <c r="AC1397">
        <v>5</v>
      </c>
      <c r="AD1397" t="str">
        <f>IF(marketing_campaign[[#This Row],[NumWebVisitsMonth]]&gt;=5.3,"higher_webvists","lower_webvisits")</f>
        <v>lower_webvisits</v>
      </c>
      <c r="AE1397">
        <v>0</v>
      </c>
      <c r="AF1397">
        <v>0</v>
      </c>
      <c r="AG1397">
        <v>0</v>
      </c>
      <c r="AH1397">
        <v>0</v>
      </c>
      <c r="AI1397">
        <v>0</v>
      </c>
      <c r="AJ1397">
        <v>0</v>
      </c>
      <c r="AK1397">
        <v>3</v>
      </c>
      <c r="AL1397">
        <v>11</v>
      </c>
      <c r="AM1397">
        <v>0</v>
      </c>
      <c r="AN1397">
        <f>marketing_campaign[[#This Row],[AcceptedCmp2]]+marketing_campaign[[#This Row],[AcceptedCmp1]]+marketing_campaign[[#This Row],[AcceptedCmp5]]+marketing_campaign[[#This Row],[AcceptedCmp4]]+marketing_campaign[[#This Row],[AcceptedCmp3]]+marketing_campaign[[#This Row],[Response]]</f>
        <v>0</v>
      </c>
      <c r="AO1397" t="str" cm="1">
        <f t="array" ref="AO139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98" spans="1:41" x14ac:dyDescent="0.35">
      <c r="A1398">
        <v>8663</v>
      </c>
      <c r="B1398">
        <v>1974</v>
      </c>
      <c r="C1398">
        <f t="shared" ca="1" si="42"/>
        <v>52</v>
      </c>
      <c r="D1398" t="str" cm="1">
        <f t="array" aca="1" ref="D139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98" t="s">
        <v>29</v>
      </c>
      <c r="F1398" t="s">
        <v>35</v>
      </c>
      <c r="G1398" cm="1">
        <f t="array" ref="G1398">_xlfn.IFS(marketing_campaign[[#This Row],[Marital_Status]]="Single",K1398+L1398+1,marketing_campaign[[#This Row],[Marital_Status]]="Together",K1398+L1398+2,marketing_campaign[[#This Row],[Marital_Status]]="Alone",K1398+L1398+1,marketing_campaign[[#This Row],[Marital_Status]]="Married",K1398+L1398+2,marketing_campaign[[#This Row],[Marital_Status]]="Divorced",K1398+L1398+1,marketing_campaign[[#This Row],[Marital_Status]]="YOLO",K1398+L1398+1,marketing_campaign[[#This Row],[Marital_Status]]="Absurd",K1398+L1398+1,marketing_campaign[[#This Row],[Marital_Status]]="Widow",K1398+L1398+1)</f>
        <v>3</v>
      </c>
      <c r="H1398" t="str" cm="1">
        <f t="array" ref="H1398">_xlfn.IFS(marketing_campaign[[#This Row],[Family_size]]=1,"Family_with_one_child",marketing_campaign[[#This Row],[Family_size]]&gt;1,"Family_with_more_children")</f>
        <v>Family_with_more_children</v>
      </c>
      <c r="I1398">
        <v>39996</v>
      </c>
      <c r="J1398" t="str">
        <f>IF(marketing_campaign[[#This Row],[Income]]&gt;=Sheet21!B1448,"high_income","low_income")</f>
        <v>high_income</v>
      </c>
      <c r="K1398">
        <v>1</v>
      </c>
      <c r="L1398">
        <v>1</v>
      </c>
      <c r="M1398" s="1">
        <v>41781</v>
      </c>
      <c r="N1398">
        <v>85</v>
      </c>
      <c r="O1398" t="str" cm="1">
        <f t="array" ref="O1398">_xlfn.IFS(AND(marketing_campaign[[#This Row],[Recency]]&gt;=0,marketing_campaign[[#This Row],[Recency]]&lt;=14),"Early Recency",AND(marketing_campaign[[#This Row],[Recency]]&gt;=15,marketing_campaign[[#This Row],[Recency]]&lt;=31),"Mid-Recency",marketing_campaign[[#This Row],[Recency]]&gt;=32,"high Recency")</f>
        <v>high Recency</v>
      </c>
      <c r="P1398">
        <v>11</v>
      </c>
      <c r="Q1398">
        <v>0</v>
      </c>
      <c r="R1398">
        <v>3</v>
      </c>
      <c r="S1398">
        <v>0</v>
      </c>
      <c r="T1398">
        <v>0</v>
      </c>
      <c r="U1398">
        <v>1</v>
      </c>
      <c r="V1398">
        <f>marketing_campaign[[#This Row],[MntGoldProds]]+marketing_campaign[[#This Row],[MntSweetProducts]]+marketing_campaign[[#This Row],[MntFishProducts]]+marketing_campaign[[#This Row],[MntMeatProducts]]+marketing_campaign[[#This Row],[MntFruits]]+marketing_campaign[[#This Row],[MntWines]]</f>
        <v>15</v>
      </c>
      <c r="W1398">
        <v>1</v>
      </c>
      <c r="X1398">
        <v>1</v>
      </c>
      <c r="Y1398">
        <v>0</v>
      </c>
      <c r="Z1398">
        <v>2</v>
      </c>
      <c r="AA1398">
        <f t="shared" si="43"/>
        <v>4</v>
      </c>
      <c r="AB1398" t="str" cm="1">
        <f t="array" ref="AB1398">_xlfn.IFS(AND(AA1398&gt;=0,AA1398&lt;=15),"low purchase",AND(AA1398&gt;=16,AA1398&lt;=30),"mid purchase",AA1398&gt;=31,"high purchase")</f>
        <v>low purchase</v>
      </c>
      <c r="AC1398">
        <v>6</v>
      </c>
      <c r="AD1398" t="str">
        <f>IF(marketing_campaign[[#This Row],[NumWebVisitsMonth]]&gt;=5.3,"higher_webvists","lower_webvisits")</f>
        <v>higher_webvists</v>
      </c>
      <c r="AE1398">
        <v>0</v>
      </c>
      <c r="AF1398">
        <v>0</v>
      </c>
      <c r="AG1398">
        <v>0</v>
      </c>
      <c r="AH1398">
        <v>0</v>
      </c>
      <c r="AI1398">
        <v>0</v>
      </c>
      <c r="AJ1398">
        <v>0</v>
      </c>
      <c r="AK1398">
        <v>3</v>
      </c>
      <c r="AL1398">
        <v>11</v>
      </c>
      <c r="AM1398">
        <v>0</v>
      </c>
      <c r="AN1398">
        <f>marketing_campaign[[#This Row],[AcceptedCmp2]]+marketing_campaign[[#This Row],[AcceptedCmp1]]+marketing_campaign[[#This Row],[AcceptedCmp5]]+marketing_campaign[[#This Row],[AcceptedCmp4]]+marketing_campaign[[#This Row],[AcceptedCmp3]]+marketing_campaign[[#This Row],[Response]]</f>
        <v>0</v>
      </c>
      <c r="AO1398" t="str" cm="1">
        <f t="array" ref="AO139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399" spans="1:41" x14ac:dyDescent="0.35">
      <c r="A1399">
        <v>2589</v>
      </c>
      <c r="B1399">
        <v>1972</v>
      </c>
      <c r="C1399">
        <f t="shared" ca="1" si="42"/>
        <v>54</v>
      </c>
      <c r="D1399" t="str" cm="1">
        <f t="array" aca="1" ref="D139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99" t="s">
        <v>29</v>
      </c>
      <c r="F1399" t="s">
        <v>35</v>
      </c>
      <c r="G1399" cm="1">
        <f t="array" ref="G1399">_xlfn.IFS(marketing_campaign[[#This Row],[Marital_Status]]="Single",K1399+L1399+1,marketing_campaign[[#This Row],[Marital_Status]]="Together",K1399+L1399+2,marketing_campaign[[#This Row],[Marital_Status]]="Alone",K1399+L1399+1,marketing_campaign[[#This Row],[Marital_Status]]="Married",K1399+L1399+2,marketing_campaign[[#This Row],[Marital_Status]]="Divorced",K1399+L1399+1,marketing_campaign[[#This Row],[Marital_Status]]="YOLO",K1399+L1399+1,marketing_campaign[[#This Row],[Marital_Status]]="Absurd",K1399+L1399+1,marketing_campaign[[#This Row],[Marital_Status]]="Widow",K1399+L1399+1)</f>
        <v>2</v>
      </c>
      <c r="H1399" t="str" cm="1">
        <f t="array" ref="H1399">_xlfn.IFS(marketing_campaign[[#This Row],[Family_size]]=1,"Family_with_one_child",marketing_campaign[[#This Row],[Family_size]]&gt;1,"Family_with_more_children")</f>
        <v>Family_with_more_children</v>
      </c>
      <c r="I1399">
        <v>26759</v>
      </c>
      <c r="J1399" t="str">
        <f>IF(marketing_campaign[[#This Row],[Income]]&gt;=Sheet21!B1449,"high_income","low_income")</f>
        <v>high_income</v>
      </c>
      <c r="K1399">
        <v>1</v>
      </c>
      <c r="L1399">
        <v>0</v>
      </c>
      <c r="M1399" s="1">
        <v>41677</v>
      </c>
      <c r="N1399">
        <v>65</v>
      </c>
      <c r="O1399" t="str" cm="1">
        <f t="array" ref="O1399">_xlfn.IFS(AND(marketing_campaign[[#This Row],[Recency]]&gt;=0,marketing_campaign[[#This Row],[Recency]]&lt;=14),"Early Recency",AND(marketing_campaign[[#This Row],[Recency]]&gt;=15,marketing_campaign[[#This Row],[Recency]]&lt;=31),"Mid-Recency",marketing_campaign[[#This Row],[Recency]]&gt;=32,"high Recency")</f>
        <v>high Recency</v>
      </c>
      <c r="P1399">
        <v>25</v>
      </c>
      <c r="Q1399">
        <v>3</v>
      </c>
      <c r="R1399">
        <v>16</v>
      </c>
      <c r="S1399">
        <v>8</v>
      </c>
      <c r="T1399">
        <v>5</v>
      </c>
      <c r="U1399">
        <v>2</v>
      </c>
      <c r="V1399">
        <f>marketing_campaign[[#This Row],[MntGoldProds]]+marketing_campaign[[#This Row],[MntSweetProducts]]+marketing_campaign[[#This Row],[MntFishProducts]]+marketing_campaign[[#This Row],[MntMeatProducts]]+marketing_campaign[[#This Row],[MntFruits]]+marketing_campaign[[#This Row],[MntWines]]</f>
        <v>59</v>
      </c>
      <c r="W1399">
        <v>2</v>
      </c>
      <c r="X1399">
        <v>2</v>
      </c>
      <c r="Y1399">
        <v>1</v>
      </c>
      <c r="Z1399">
        <v>3</v>
      </c>
      <c r="AA1399">
        <f t="shared" si="43"/>
        <v>8</v>
      </c>
      <c r="AB1399" t="str" cm="1">
        <f t="array" ref="AB1399">_xlfn.IFS(AND(AA1399&gt;=0,AA1399&lt;=15),"low purchase",AND(AA1399&gt;=16,AA1399&lt;=30),"mid purchase",AA1399&gt;=31,"high purchase")</f>
        <v>low purchase</v>
      </c>
      <c r="AC1399">
        <v>6</v>
      </c>
      <c r="AD1399" t="str">
        <f>IF(marketing_campaign[[#This Row],[NumWebVisitsMonth]]&gt;=5.3,"higher_webvists","lower_webvisits")</f>
        <v>higher_webvists</v>
      </c>
      <c r="AE1399">
        <v>0</v>
      </c>
      <c r="AF1399">
        <v>0</v>
      </c>
      <c r="AG1399">
        <v>0</v>
      </c>
      <c r="AH1399">
        <v>0</v>
      </c>
      <c r="AI1399">
        <v>0</v>
      </c>
      <c r="AJ1399">
        <v>0</v>
      </c>
      <c r="AK1399">
        <v>3</v>
      </c>
      <c r="AL1399">
        <v>11</v>
      </c>
      <c r="AM1399">
        <v>0</v>
      </c>
      <c r="AN1399">
        <f>marketing_campaign[[#This Row],[AcceptedCmp2]]+marketing_campaign[[#This Row],[AcceptedCmp1]]+marketing_campaign[[#This Row],[AcceptedCmp5]]+marketing_campaign[[#This Row],[AcceptedCmp4]]+marketing_campaign[[#This Row],[AcceptedCmp3]]+marketing_campaign[[#This Row],[Response]]</f>
        <v>0</v>
      </c>
      <c r="AO1399" t="str" cm="1">
        <f t="array" ref="AO139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00" spans="1:41" x14ac:dyDescent="0.35">
      <c r="A1400">
        <v>3421</v>
      </c>
      <c r="B1400">
        <v>1968</v>
      </c>
      <c r="C1400">
        <f t="shared" ca="1" si="42"/>
        <v>58</v>
      </c>
      <c r="D1400" t="str" cm="1">
        <f t="array" aca="1" ref="D140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00" t="s">
        <v>34</v>
      </c>
      <c r="F1400" t="s">
        <v>35</v>
      </c>
      <c r="G1400" cm="1">
        <f t="array" ref="G1400">_xlfn.IFS(marketing_campaign[[#This Row],[Marital_Status]]="Single",K1400+L1400+1,marketing_campaign[[#This Row],[Marital_Status]]="Together",K1400+L1400+2,marketing_campaign[[#This Row],[Marital_Status]]="Alone",K1400+L1400+1,marketing_campaign[[#This Row],[Marital_Status]]="Married",K1400+L1400+2,marketing_campaign[[#This Row],[Marital_Status]]="Divorced",K1400+L1400+1,marketing_campaign[[#This Row],[Marital_Status]]="YOLO",K1400+L1400+1,marketing_campaign[[#This Row],[Marital_Status]]="Absurd",K1400+L1400+1,marketing_campaign[[#This Row],[Marital_Status]]="Widow",K1400+L1400+1)</f>
        <v>2</v>
      </c>
      <c r="H1400" t="str" cm="1">
        <f t="array" ref="H1400">_xlfn.IFS(marketing_campaign[[#This Row],[Family_size]]=1,"Family_with_one_child",marketing_campaign[[#This Row],[Family_size]]&gt;1,"Family_with_more_children")</f>
        <v>Family_with_more_children</v>
      </c>
      <c r="I1400">
        <v>63841</v>
      </c>
      <c r="J1400" t="str">
        <f>IF(marketing_campaign[[#This Row],[Income]]&gt;=Sheet21!B1450,"high_income","low_income")</f>
        <v>high_income</v>
      </c>
      <c r="K1400">
        <v>0</v>
      </c>
      <c r="L1400">
        <v>1</v>
      </c>
      <c r="M1400" s="1">
        <v>41385</v>
      </c>
      <c r="N1400">
        <v>64</v>
      </c>
      <c r="O1400" t="str" cm="1">
        <f t="array" ref="O1400">_xlfn.IFS(AND(marketing_campaign[[#This Row],[Recency]]&gt;=0,marketing_campaign[[#This Row],[Recency]]&lt;=14),"Early Recency",AND(marketing_campaign[[#This Row],[Recency]]&gt;=15,marketing_campaign[[#This Row],[Recency]]&lt;=31),"Mid-Recency",marketing_campaign[[#This Row],[Recency]]&gt;=32,"high Recency")</f>
        <v>high Recency</v>
      </c>
      <c r="P1400">
        <v>635</v>
      </c>
      <c r="Q1400">
        <v>15</v>
      </c>
      <c r="R1400">
        <v>100</v>
      </c>
      <c r="S1400">
        <v>20</v>
      </c>
      <c r="T1400">
        <v>7</v>
      </c>
      <c r="U1400">
        <v>131</v>
      </c>
      <c r="V1400">
        <f>marketing_campaign[[#This Row],[MntGoldProds]]+marketing_campaign[[#This Row],[MntSweetProducts]]+marketing_campaign[[#This Row],[MntFishProducts]]+marketing_campaign[[#This Row],[MntMeatProducts]]+marketing_campaign[[#This Row],[MntFruits]]+marketing_campaign[[#This Row],[MntWines]]</f>
        <v>908</v>
      </c>
      <c r="W1400">
        <v>1</v>
      </c>
      <c r="X1400">
        <v>9</v>
      </c>
      <c r="Y1400">
        <v>3</v>
      </c>
      <c r="Z1400">
        <v>9</v>
      </c>
      <c r="AA1400">
        <f t="shared" si="43"/>
        <v>22</v>
      </c>
      <c r="AB1400" t="str" cm="1">
        <f t="array" ref="AB1400">_xlfn.IFS(AND(AA1400&gt;=0,AA1400&lt;=15),"low purchase",AND(AA1400&gt;=16,AA1400&lt;=30),"mid purchase",AA1400&gt;=31,"high purchase")</f>
        <v>mid purchase</v>
      </c>
      <c r="AC1400">
        <v>6</v>
      </c>
      <c r="AD1400" t="str">
        <f>IF(marketing_campaign[[#This Row],[NumWebVisitsMonth]]&gt;=5.3,"higher_webvists","lower_webvisits")</f>
        <v>higher_webvists</v>
      </c>
      <c r="AE1400">
        <v>0</v>
      </c>
      <c r="AF1400">
        <v>0</v>
      </c>
      <c r="AG1400">
        <v>0</v>
      </c>
      <c r="AH1400">
        <v>0</v>
      </c>
      <c r="AI1400">
        <v>0</v>
      </c>
      <c r="AJ1400">
        <v>0</v>
      </c>
      <c r="AK1400">
        <v>3</v>
      </c>
      <c r="AL1400">
        <v>11</v>
      </c>
      <c r="AM1400">
        <v>0</v>
      </c>
      <c r="AN1400">
        <f>marketing_campaign[[#This Row],[AcceptedCmp2]]+marketing_campaign[[#This Row],[AcceptedCmp1]]+marketing_campaign[[#This Row],[AcceptedCmp5]]+marketing_campaign[[#This Row],[AcceptedCmp4]]+marketing_campaign[[#This Row],[AcceptedCmp3]]+marketing_campaign[[#This Row],[Response]]</f>
        <v>0</v>
      </c>
      <c r="AO1400" t="str" cm="1">
        <f t="array" ref="AO140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01" spans="1:41" x14ac:dyDescent="0.35">
      <c r="A1401">
        <v>10490</v>
      </c>
      <c r="B1401">
        <v>1969</v>
      </c>
      <c r="C1401">
        <f t="shared" ca="1" si="42"/>
        <v>57</v>
      </c>
      <c r="D1401" t="str" cm="1">
        <f t="array" aca="1" ref="D140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01" t="s">
        <v>32</v>
      </c>
      <c r="F1401" t="s">
        <v>33</v>
      </c>
      <c r="G1401" cm="1">
        <f t="array" ref="G1401">_xlfn.IFS(marketing_campaign[[#This Row],[Marital_Status]]="Single",K1401+L1401+1,marketing_campaign[[#This Row],[Marital_Status]]="Together",K1401+L1401+2,marketing_campaign[[#This Row],[Marital_Status]]="Alone",K1401+L1401+1,marketing_campaign[[#This Row],[Marital_Status]]="Married",K1401+L1401+2,marketing_campaign[[#This Row],[Marital_Status]]="Divorced",K1401+L1401+1,marketing_campaign[[#This Row],[Marital_Status]]="YOLO",K1401+L1401+1,marketing_campaign[[#This Row],[Marital_Status]]="Absurd",K1401+L1401+1,marketing_campaign[[#This Row],[Marital_Status]]="Widow",K1401+L1401+1)</f>
        <v>4</v>
      </c>
      <c r="H1401" t="str" cm="1">
        <f t="array" ref="H1401">_xlfn.IFS(marketing_campaign[[#This Row],[Family_size]]=1,"Family_with_one_child",marketing_campaign[[#This Row],[Family_size]]&gt;1,"Family_with_more_children")</f>
        <v>Family_with_more_children</v>
      </c>
      <c r="I1401">
        <v>51039</v>
      </c>
      <c r="J1401" t="str">
        <f>IF(marketing_campaign[[#This Row],[Income]]&gt;=Sheet21!B1451,"high_income","low_income")</f>
        <v>high_income</v>
      </c>
      <c r="K1401">
        <v>1</v>
      </c>
      <c r="L1401">
        <v>1</v>
      </c>
      <c r="M1401" s="1">
        <v>41253</v>
      </c>
      <c r="N1401">
        <v>11</v>
      </c>
      <c r="O1401" t="str" cm="1">
        <f t="array" ref="O1401">_xlfn.IFS(AND(marketing_campaign[[#This Row],[Recency]]&gt;=0,marketing_campaign[[#This Row],[Recency]]&lt;=14),"Early Recency",AND(marketing_campaign[[#This Row],[Recency]]&gt;=15,marketing_campaign[[#This Row],[Recency]]&lt;=31),"Mid-Recency",marketing_campaign[[#This Row],[Recency]]&gt;=32,"high Recency")</f>
        <v>Early Recency</v>
      </c>
      <c r="P1401">
        <v>100</v>
      </c>
      <c r="Q1401">
        <v>64</v>
      </c>
      <c r="R1401">
        <v>79</v>
      </c>
      <c r="S1401">
        <v>65</v>
      </c>
      <c r="T1401">
        <v>0</v>
      </c>
      <c r="U1401">
        <v>109</v>
      </c>
      <c r="V1401">
        <f>marketing_campaign[[#This Row],[MntGoldProds]]+marketing_campaign[[#This Row],[MntSweetProducts]]+marketing_campaign[[#This Row],[MntFishProducts]]+marketing_campaign[[#This Row],[MntMeatProducts]]+marketing_campaign[[#This Row],[MntFruits]]+marketing_campaign[[#This Row],[MntWines]]</f>
        <v>417</v>
      </c>
      <c r="W1401">
        <v>2</v>
      </c>
      <c r="X1401">
        <v>6</v>
      </c>
      <c r="Y1401">
        <v>2</v>
      </c>
      <c r="Z1401">
        <v>4</v>
      </c>
      <c r="AA1401">
        <f t="shared" si="43"/>
        <v>14</v>
      </c>
      <c r="AB1401" t="str" cm="1">
        <f t="array" ref="AB1401">_xlfn.IFS(AND(AA1401&gt;=0,AA1401&lt;=15),"low purchase",AND(AA1401&gt;=16,AA1401&lt;=30),"mid purchase",AA1401&gt;=31,"high purchase")</f>
        <v>low purchase</v>
      </c>
      <c r="AC1401">
        <v>7</v>
      </c>
      <c r="AD1401" t="str">
        <f>IF(marketing_campaign[[#This Row],[NumWebVisitsMonth]]&gt;=5.3,"higher_webvists","lower_webvisits")</f>
        <v>higher_webvists</v>
      </c>
      <c r="AE1401">
        <v>0</v>
      </c>
      <c r="AF1401">
        <v>0</v>
      </c>
      <c r="AG1401">
        <v>0</v>
      </c>
      <c r="AH1401">
        <v>0</v>
      </c>
      <c r="AI1401">
        <v>0</v>
      </c>
      <c r="AJ1401">
        <v>0</v>
      </c>
      <c r="AK1401">
        <v>3</v>
      </c>
      <c r="AL1401">
        <v>11</v>
      </c>
      <c r="AM1401">
        <v>0</v>
      </c>
      <c r="AN1401">
        <f>marketing_campaign[[#This Row],[AcceptedCmp2]]+marketing_campaign[[#This Row],[AcceptedCmp1]]+marketing_campaign[[#This Row],[AcceptedCmp5]]+marketing_campaign[[#This Row],[AcceptedCmp4]]+marketing_campaign[[#This Row],[AcceptedCmp3]]+marketing_campaign[[#This Row],[Response]]</f>
        <v>0</v>
      </c>
      <c r="AO1401" t="str" cm="1">
        <f t="array" ref="AO140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02" spans="1:41" x14ac:dyDescent="0.35">
      <c r="A1402">
        <v>4094</v>
      </c>
      <c r="B1402">
        <v>1961</v>
      </c>
      <c r="C1402">
        <f t="shared" ca="1" si="42"/>
        <v>65</v>
      </c>
      <c r="D1402" t="str" cm="1">
        <f t="array" aca="1" ref="D140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02" t="s">
        <v>29</v>
      </c>
      <c r="F1402" t="s">
        <v>33</v>
      </c>
      <c r="G1402" cm="1">
        <f t="array" ref="G1402">_xlfn.IFS(marketing_campaign[[#This Row],[Marital_Status]]="Single",K1402+L1402+1,marketing_campaign[[#This Row],[Marital_Status]]="Together",K1402+L1402+2,marketing_campaign[[#This Row],[Marital_Status]]="Alone",K1402+L1402+1,marketing_campaign[[#This Row],[Marital_Status]]="Married",K1402+L1402+2,marketing_campaign[[#This Row],[Marital_Status]]="Divorced",K1402+L1402+1,marketing_campaign[[#This Row],[Marital_Status]]="YOLO",K1402+L1402+1,marketing_campaign[[#This Row],[Marital_Status]]="Absurd",K1402+L1402+1,marketing_campaign[[#This Row],[Marital_Status]]="Widow",K1402+L1402+1)</f>
        <v>4</v>
      </c>
      <c r="H1402" t="str" cm="1">
        <f t="array" ref="H1402">_xlfn.IFS(marketing_campaign[[#This Row],[Family_size]]=1,"Family_with_one_child",marketing_campaign[[#This Row],[Family_size]]&gt;1,"Family_with_more_children")</f>
        <v>Family_with_more_children</v>
      </c>
      <c r="I1402">
        <v>60544</v>
      </c>
      <c r="J1402" t="str">
        <f>IF(marketing_campaign[[#This Row],[Income]]&gt;=Sheet21!B1452,"high_income","low_income")</f>
        <v>high_income</v>
      </c>
      <c r="K1402">
        <v>1</v>
      </c>
      <c r="L1402">
        <v>1</v>
      </c>
      <c r="M1402" s="1">
        <v>41146</v>
      </c>
      <c r="N1402">
        <v>92</v>
      </c>
      <c r="O1402" t="str" cm="1">
        <f t="array" ref="O1402">_xlfn.IFS(AND(marketing_campaign[[#This Row],[Recency]]&gt;=0,marketing_campaign[[#This Row],[Recency]]&lt;=14),"Early Recency",AND(marketing_campaign[[#This Row],[Recency]]&gt;=15,marketing_campaign[[#This Row],[Recency]]&lt;=31),"Mid-Recency",marketing_campaign[[#This Row],[Recency]]&gt;=32,"high Recency")</f>
        <v>high Recency</v>
      </c>
      <c r="P1402">
        <v>201</v>
      </c>
      <c r="Q1402">
        <v>2</v>
      </c>
      <c r="R1402">
        <v>43</v>
      </c>
      <c r="S1402">
        <v>3</v>
      </c>
      <c r="T1402">
        <v>5</v>
      </c>
      <c r="U1402">
        <v>35</v>
      </c>
      <c r="V1402">
        <f>marketing_campaign[[#This Row],[MntGoldProds]]+marketing_campaign[[#This Row],[MntSweetProducts]]+marketing_campaign[[#This Row],[MntFishProducts]]+marketing_campaign[[#This Row],[MntMeatProducts]]+marketing_campaign[[#This Row],[MntFruits]]+marketing_campaign[[#This Row],[MntWines]]</f>
        <v>289</v>
      </c>
      <c r="W1402">
        <v>4</v>
      </c>
      <c r="X1402">
        <v>5</v>
      </c>
      <c r="Y1402">
        <v>1</v>
      </c>
      <c r="Z1402">
        <v>5</v>
      </c>
      <c r="AA1402">
        <f t="shared" si="43"/>
        <v>15</v>
      </c>
      <c r="AB1402" t="str" cm="1">
        <f t="array" ref="AB1402">_xlfn.IFS(AND(AA1402&gt;=0,AA1402&lt;=15),"low purchase",AND(AA1402&gt;=16,AA1402&lt;=30),"mid purchase",AA1402&gt;=31,"high purchase")</f>
        <v>low purchase</v>
      </c>
      <c r="AC1402">
        <v>6</v>
      </c>
      <c r="AD1402" t="str">
        <f>IF(marketing_campaign[[#This Row],[NumWebVisitsMonth]]&gt;=5.3,"higher_webvists","lower_webvisits")</f>
        <v>higher_webvists</v>
      </c>
      <c r="AE1402">
        <v>0</v>
      </c>
      <c r="AF1402">
        <v>0</v>
      </c>
      <c r="AG1402">
        <v>0</v>
      </c>
      <c r="AH1402">
        <v>0</v>
      </c>
      <c r="AI1402">
        <v>0</v>
      </c>
      <c r="AJ1402">
        <v>0</v>
      </c>
      <c r="AK1402">
        <v>3</v>
      </c>
      <c r="AL1402">
        <v>11</v>
      </c>
      <c r="AM1402">
        <v>0</v>
      </c>
      <c r="AN1402">
        <f>marketing_campaign[[#This Row],[AcceptedCmp2]]+marketing_campaign[[#This Row],[AcceptedCmp1]]+marketing_campaign[[#This Row],[AcceptedCmp5]]+marketing_campaign[[#This Row],[AcceptedCmp4]]+marketing_campaign[[#This Row],[AcceptedCmp3]]+marketing_campaign[[#This Row],[Response]]</f>
        <v>0</v>
      </c>
      <c r="AO1402" t="str" cm="1">
        <f t="array" ref="AO140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03" spans="1:41" x14ac:dyDescent="0.35">
      <c r="A1403">
        <v>9958</v>
      </c>
      <c r="B1403">
        <v>1972</v>
      </c>
      <c r="C1403">
        <f t="shared" ca="1" si="42"/>
        <v>54</v>
      </c>
      <c r="D1403" t="str" cm="1">
        <f t="array" aca="1" ref="D140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03" t="s">
        <v>29</v>
      </c>
      <c r="F1403" t="s">
        <v>33</v>
      </c>
      <c r="G1403" cm="1">
        <f t="array" ref="G1403">_xlfn.IFS(marketing_campaign[[#This Row],[Marital_Status]]="Single",K1403+L1403+1,marketing_campaign[[#This Row],[Marital_Status]]="Together",K1403+L1403+2,marketing_campaign[[#This Row],[Marital_Status]]="Alone",K1403+L1403+1,marketing_campaign[[#This Row],[Marital_Status]]="Married",K1403+L1403+2,marketing_campaign[[#This Row],[Marital_Status]]="Divorced",K1403+L1403+1,marketing_campaign[[#This Row],[Marital_Status]]="YOLO",K1403+L1403+1,marketing_campaign[[#This Row],[Marital_Status]]="Absurd",K1403+L1403+1,marketing_campaign[[#This Row],[Marital_Status]]="Widow",K1403+L1403+1)</f>
        <v>3</v>
      </c>
      <c r="H1403" t="str" cm="1">
        <f t="array" ref="H1403">_xlfn.IFS(marketing_campaign[[#This Row],[Family_size]]=1,"Family_with_one_child",marketing_campaign[[#This Row],[Family_size]]&gt;1,"Family_with_more_children")</f>
        <v>Family_with_more_children</v>
      </c>
      <c r="I1403">
        <v>65685</v>
      </c>
      <c r="J1403" t="str">
        <f>IF(marketing_campaign[[#This Row],[Income]]&gt;=Sheet21!B1453,"high_income","low_income")</f>
        <v>high_income</v>
      </c>
      <c r="K1403">
        <v>0</v>
      </c>
      <c r="L1403">
        <v>1</v>
      </c>
      <c r="M1403" s="1">
        <v>41727</v>
      </c>
      <c r="N1403">
        <v>54</v>
      </c>
      <c r="O1403" t="str" cm="1">
        <f t="array" ref="O1403">_xlfn.IFS(AND(marketing_campaign[[#This Row],[Recency]]&gt;=0,marketing_campaign[[#This Row],[Recency]]&lt;=14),"Early Recency",AND(marketing_campaign[[#This Row],[Recency]]&gt;=15,marketing_campaign[[#This Row],[Recency]]&lt;=31),"Mid-Recency",marketing_campaign[[#This Row],[Recency]]&gt;=32,"high Recency")</f>
        <v>high Recency</v>
      </c>
      <c r="P1403">
        <v>642</v>
      </c>
      <c r="Q1403">
        <v>14</v>
      </c>
      <c r="R1403">
        <v>49</v>
      </c>
      <c r="S1403">
        <v>0</v>
      </c>
      <c r="T1403">
        <v>7</v>
      </c>
      <c r="U1403">
        <v>57</v>
      </c>
      <c r="V1403">
        <f>marketing_campaign[[#This Row],[MntGoldProds]]+marketing_campaign[[#This Row],[MntSweetProducts]]+marketing_campaign[[#This Row],[MntFishProducts]]+marketing_campaign[[#This Row],[MntMeatProducts]]+marketing_campaign[[#This Row],[MntFruits]]+marketing_campaign[[#This Row],[MntWines]]</f>
        <v>769</v>
      </c>
      <c r="W1403">
        <v>1</v>
      </c>
      <c r="X1403">
        <v>9</v>
      </c>
      <c r="Y1403">
        <v>2</v>
      </c>
      <c r="Z1403">
        <v>9</v>
      </c>
      <c r="AA1403">
        <f t="shared" si="43"/>
        <v>21</v>
      </c>
      <c r="AB1403" t="str" cm="1">
        <f t="array" ref="AB1403">_xlfn.IFS(AND(AA1403&gt;=0,AA1403&lt;=15),"low purchase",AND(AA1403&gt;=16,AA1403&lt;=30),"mid purchase",AA1403&gt;=31,"high purchase")</f>
        <v>mid purchase</v>
      </c>
      <c r="AC1403">
        <v>5</v>
      </c>
      <c r="AD1403" t="str">
        <f>IF(marketing_campaign[[#This Row],[NumWebVisitsMonth]]&gt;=5.3,"higher_webvists","lower_webvisits")</f>
        <v>lower_webvisits</v>
      </c>
      <c r="AE1403">
        <v>0</v>
      </c>
      <c r="AF1403">
        <v>0</v>
      </c>
      <c r="AG1403">
        <v>0</v>
      </c>
      <c r="AH1403">
        <v>0</v>
      </c>
      <c r="AI1403">
        <v>0</v>
      </c>
      <c r="AJ1403">
        <v>0</v>
      </c>
      <c r="AK1403">
        <v>3</v>
      </c>
      <c r="AL1403">
        <v>11</v>
      </c>
      <c r="AM1403">
        <v>0</v>
      </c>
      <c r="AN1403">
        <f>marketing_campaign[[#This Row],[AcceptedCmp2]]+marketing_campaign[[#This Row],[AcceptedCmp1]]+marketing_campaign[[#This Row],[AcceptedCmp5]]+marketing_campaign[[#This Row],[AcceptedCmp4]]+marketing_campaign[[#This Row],[AcceptedCmp3]]+marketing_campaign[[#This Row],[Response]]</f>
        <v>0</v>
      </c>
      <c r="AO1403" t="str" cm="1">
        <f t="array" ref="AO140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04" spans="1:41" x14ac:dyDescent="0.35">
      <c r="A1404">
        <v>2534</v>
      </c>
      <c r="B1404">
        <v>1953</v>
      </c>
      <c r="C1404">
        <f t="shared" ca="1" si="42"/>
        <v>73</v>
      </c>
      <c r="D1404" t="str" cm="1">
        <f t="array" aca="1" ref="D140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04" t="s">
        <v>29</v>
      </c>
      <c r="F1404" t="s">
        <v>33</v>
      </c>
      <c r="G1404" cm="1">
        <f t="array" ref="G1404">_xlfn.IFS(marketing_campaign[[#This Row],[Marital_Status]]="Single",K1404+L1404+1,marketing_campaign[[#This Row],[Marital_Status]]="Together",K1404+L1404+2,marketing_campaign[[#This Row],[Marital_Status]]="Alone",K1404+L1404+1,marketing_campaign[[#This Row],[Marital_Status]]="Married",K1404+L1404+2,marketing_campaign[[#This Row],[Marital_Status]]="Divorced",K1404+L1404+1,marketing_campaign[[#This Row],[Marital_Status]]="YOLO",K1404+L1404+1,marketing_campaign[[#This Row],[Marital_Status]]="Absurd",K1404+L1404+1,marketing_campaign[[#This Row],[Marital_Status]]="Widow",K1404+L1404+1)</f>
        <v>3</v>
      </c>
      <c r="H1404" t="str" cm="1">
        <f t="array" ref="H1404">_xlfn.IFS(marketing_campaign[[#This Row],[Family_size]]=1,"Family_with_one_child",marketing_campaign[[#This Row],[Family_size]]&gt;1,"Family_with_more_children")</f>
        <v>Family_with_more_children</v>
      </c>
      <c r="I1404">
        <v>37716</v>
      </c>
      <c r="J1404" t="str">
        <f>IF(marketing_campaign[[#This Row],[Income]]&gt;=Sheet21!B1454,"high_income","low_income")</f>
        <v>high_income</v>
      </c>
      <c r="K1404">
        <v>0</v>
      </c>
      <c r="L1404">
        <v>1</v>
      </c>
      <c r="M1404" s="1">
        <v>41750</v>
      </c>
      <c r="N1404">
        <v>4</v>
      </c>
      <c r="O1404" t="str" cm="1">
        <f t="array" ref="O1404">_xlfn.IFS(AND(marketing_campaign[[#This Row],[Recency]]&gt;=0,marketing_campaign[[#This Row],[Recency]]&lt;=14),"Early Recency",AND(marketing_campaign[[#This Row],[Recency]]&gt;=15,marketing_campaign[[#This Row],[Recency]]&lt;=31),"Mid-Recency",marketing_campaign[[#This Row],[Recency]]&gt;=32,"high Recency")</f>
        <v>Early Recency</v>
      </c>
      <c r="P1404">
        <v>97</v>
      </c>
      <c r="Q1404">
        <v>1</v>
      </c>
      <c r="R1404">
        <v>41</v>
      </c>
      <c r="S1404">
        <v>6</v>
      </c>
      <c r="T1404">
        <v>2</v>
      </c>
      <c r="U1404">
        <v>41</v>
      </c>
      <c r="V1404">
        <f>marketing_campaign[[#This Row],[MntGoldProds]]+marketing_campaign[[#This Row],[MntSweetProducts]]+marketing_campaign[[#This Row],[MntFishProducts]]+marketing_campaign[[#This Row],[MntMeatProducts]]+marketing_campaign[[#This Row],[MntFruits]]+marketing_campaign[[#This Row],[MntWines]]</f>
        <v>188</v>
      </c>
      <c r="W1404">
        <v>2</v>
      </c>
      <c r="X1404">
        <v>4</v>
      </c>
      <c r="Y1404">
        <v>1</v>
      </c>
      <c r="Z1404">
        <v>3</v>
      </c>
      <c r="AA1404">
        <f t="shared" si="43"/>
        <v>10</v>
      </c>
      <c r="AB1404" t="str" cm="1">
        <f t="array" ref="AB1404">_xlfn.IFS(AND(AA1404&gt;=0,AA1404&lt;=15),"low purchase",AND(AA1404&gt;=16,AA1404&lt;=30),"mid purchase",AA1404&gt;=31,"high purchase")</f>
        <v>low purchase</v>
      </c>
      <c r="AC1404">
        <v>7</v>
      </c>
      <c r="AD1404" t="str">
        <f>IF(marketing_campaign[[#This Row],[NumWebVisitsMonth]]&gt;=5.3,"higher_webvists","lower_webvisits")</f>
        <v>higher_webvists</v>
      </c>
      <c r="AE1404">
        <v>0</v>
      </c>
      <c r="AF1404">
        <v>0</v>
      </c>
      <c r="AG1404">
        <v>0</v>
      </c>
      <c r="AH1404">
        <v>0</v>
      </c>
      <c r="AI1404">
        <v>0</v>
      </c>
      <c r="AJ1404">
        <v>0</v>
      </c>
      <c r="AK1404">
        <v>3</v>
      </c>
      <c r="AL1404">
        <v>11</v>
      </c>
      <c r="AM1404">
        <v>0</v>
      </c>
      <c r="AN1404">
        <f>marketing_campaign[[#This Row],[AcceptedCmp2]]+marketing_campaign[[#This Row],[AcceptedCmp1]]+marketing_campaign[[#This Row],[AcceptedCmp5]]+marketing_campaign[[#This Row],[AcceptedCmp4]]+marketing_campaign[[#This Row],[AcceptedCmp3]]+marketing_campaign[[#This Row],[Response]]</f>
        <v>0</v>
      </c>
      <c r="AO1404" t="str" cm="1">
        <f t="array" ref="AO140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05" spans="1:41" x14ac:dyDescent="0.35">
      <c r="A1405">
        <v>4188</v>
      </c>
      <c r="B1405">
        <v>1957</v>
      </c>
      <c r="C1405">
        <f t="shared" ca="1" si="42"/>
        <v>69</v>
      </c>
      <c r="D1405" t="str" cm="1">
        <f t="array" aca="1" ref="D140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05" t="s">
        <v>29</v>
      </c>
      <c r="F1405" t="s">
        <v>30</v>
      </c>
      <c r="G1405" cm="1">
        <f t="array" ref="G1405">_xlfn.IFS(marketing_campaign[[#This Row],[Marital_Status]]="Single",K1405+L1405+1,marketing_campaign[[#This Row],[Marital_Status]]="Together",K1405+L1405+2,marketing_campaign[[#This Row],[Marital_Status]]="Alone",K1405+L1405+1,marketing_campaign[[#This Row],[Marital_Status]]="Married",K1405+L1405+2,marketing_campaign[[#This Row],[Marital_Status]]="Divorced",K1405+L1405+1,marketing_campaign[[#This Row],[Marital_Status]]="YOLO",K1405+L1405+1,marketing_campaign[[#This Row],[Marital_Status]]="Absurd",K1405+L1405+1,marketing_campaign[[#This Row],[Marital_Status]]="Widow",K1405+L1405+1)</f>
        <v>2</v>
      </c>
      <c r="H1405" t="str" cm="1">
        <f t="array" ref="H1405">_xlfn.IFS(marketing_campaign[[#This Row],[Family_size]]=1,"Family_with_one_child",marketing_campaign[[#This Row],[Family_size]]&gt;1,"Family_with_more_children")</f>
        <v>Family_with_more_children</v>
      </c>
      <c r="I1405">
        <v>36864</v>
      </c>
      <c r="J1405" t="str">
        <f>IF(marketing_campaign[[#This Row],[Income]]&gt;=Sheet21!B1455,"high_income","low_income")</f>
        <v>high_income</v>
      </c>
      <c r="K1405">
        <v>0</v>
      </c>
      <c r="L1405">
        <v>1</v>
      </c>
      <c r="M1405" s="1">
        <v>41134</v>
      </c>
      <c r="N1405">
        <v>53</v>
      </c>
      <c r="O1405" t="str" cm="1">
        <f t="array" ref="O1405">_xlfn.IFS(AND(marketing_campaign[[#This Row],[Recency]]&gt;=0,marketing_campaign[[#This Row],[Recency]]&lt;=14),"Early Recency",AND(marketing_campaign[[#This Row],[Recency]]&gt;=15,marketing_campaign[[#This Row],[Recency]]&lt;=31),"Mid-Recency",marketing_campaign[[#This Row],[Recency]]&gt;=32,"high Recency")</f>
        <v>high Recency</v>
      </c>
      <c r="P1405">
        <v>204</v>
      </c>
      <c r="Q1405">
        <v>5</v>
      </c>
      <c r="R1405">
        <v>39</v>
      </c>
      <c r="S1405">
        <v>17</v>
      </c>
      <c r="T1405">
        <v>0</v>
      </c>
      <c r="U1405">
        <v>89</v>
      </c>
      <c r="V1405">
        <f>marketing_campaign[[#This Row],[MntGoldProds]]+marketing_campaign[[#This Row],[MntSweetProducts]]+marketing_campaign[[#This Row],[MntFishProducts]]+marketing_campaign[[#This Row],[MntMeatProducts]]+marketing_campaign[[#This Row],[MntFruits]]+marketing_campaign[[#This Row],[MntWines]]</f>
        <v>354</v>
      </c>
      <c r="W1405">
        <v>3</v>
      </c>
      <c r="X1405">
        <v>5</v>
      </c>
      <c r="Y1405">
        <v>2</v>
      </c>
      <c r="Z1405">
        <v>4</v>
      </c>
      <c r="AA1405">
        <f t="shared" si="43"/>
        <v>14</v>
      </c>
      <c r="AB1405" t="str" cm="1">
        <f t="array" ref="AB1405">_xlfn.IFS(AND(AA1405&gt;=0,AA1405&lt;=15),"low purchase",AND(AA1405&gt;=16,AA1405&lt;=30),"mid purchase",AA1405&gt;=31,"high purchase")</f>
        <v>low purchase</v>
      </c>
      <c r="AC1405">
        <v>8</v>
      </c>
      <c r="AD1405" t="str">
        <f>IF(marketing_campaign[[#This Row],[NumWebVisitsMonth]]&gt;=5.3,"higher_webvists","lower_webvisits")</f>
        <v>higher_webvists</v>
      </c>
      <c r="AE1405">
        <v>0</v>
      </c>
      <c r="AF1405">
        <v>0</v>
      </c>
      <c r="AG1405">
        <v>0</v>
      </c>
      <c r="AH1405">
        <v>0</v>
      </c>
      <c r="AI1405">
        <v>0</v>
      </c>
      <c r="AJ1405">
        <v>0</v>
      </c>
      <c r="AK1405">
        <v>3</v>
      </c>
      <c r="AL1405">
        <v>11</v>
      </c>
      <c r="AM1405">
        <v>1</v>
      </c>
      <c r="AN1405">
        <f>marketing_campaign[[#This Row],[AcceptedCmp2]]+marketing_campaign[[#This Row],[AcceptedCmp1]]+marketing_campaign[[#This Row],[AcceptedCmp5]]+marketing_campaign[[#This Row],[AcceptedCmp4]]+marketing_campaign[[#This Row],[AcceptedCmp3]]+marketing_campaign[[#This Row],[Response]]</f>
        <v>1</v>
      </c>
      <c r="AO1405" t="str" cm="1">
        <f t="array" ref="AO140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406" spans="1:41" x14ac:dyDescent="0.35">
      <c r="A1406">
        <v>6613</v>
      </c>
      <c r="B1406">
        <v>1970</v>
      </c>
      <c r="C1406">
        <f t="shared" ca="1" si="42"/>
        <v>56</v>
      </c>
      <c r="D1406" t="str" cm="1">
        <f t="array" aca="1" ref="D140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06" t="s">
        <v>34</v>
      </c>
      <c r="F1406" t="s">
        <v>33</v>
      </c>
      <c r="G1406" cm="1">
        <f t="array" ref="G1406">_xlfn.IFS(marketing_campaign[[#This Row],[Marital_Status]]="Single",K1406+L1406+1,marketing_campaign[[#This Row],[Marital_Status]]="Together",K1406+L1406+2,marketing_campaign[[#This Row],[Marital_Status]]="Alone",K1406+L1406+1,marketing_campaign[[#This Row],[Marital_Status]]="Married",K1406+L1406+2,marketing_campaign[[#This Row],[Marital_Status]]="Divorced",K1406+L1406+1,marketing_campaign[[#This Row],[Marital_Status]]="YOLO",K1406+L1406+1,marketing_campaign[[#This Row],[Marital_Status]]="Absurd",K1406+L1406+1,marketing_campaign[[#This Row],[Marital_Status]]="Widow",K1406+L1406+1)</f>
        <v>3</v>
      </c>
      <c r="H1406" t="str" cm="1">
        <f t="array" ref="H1406">_xlfn.IFS(marketing_campaign[[#This Row],[Family_size]]=1,"Family_with_one_child",marketing_campaign[[#This Row],[Family_size]]&gt;1,"Family_with_more_children")</f>
        <v>Family_with_more_children</v>
      </c>
      <c r="I1406">
        <v>44511</v>
      </c>
      <c r="J1406" t="str">
        <f>IF(marketing_campaign[[#This Row],[Income]]&gt;=Sheet21!B1456,"high_income","low_income")</f>
        <v>high_income</v>
      </c>
      <c r="K1406">
        <v>1</v>
      </c>
      <c r="L1406">
        <v>0</v>
      </c>
      <c r="M1406" s="1">
        <v>41194</v>
      </c>
      <c r="N1406">
        <v>39</v>
      </c>
      <c r="O1406" t="str" cm="1">
        <f t="array" ref="O1406">_xlfn.IFS(AND(marketing_campaign[[#This Row],[Recency]]&gt;=0,marketing_campaign[[#This Row],[Recency]]&lt;=14),"Early Recency",AND(marketing_campaign[[#This Row],[Recency]]&gt;=15,marketing_campaign[[#This Row],[Recency]]&lt;=31),"Mid-Recency",marketing_campaign[[#This Row],[Recency]]&gt;=32,"high Recency")</f>
        <v>high Recency</v>
      </c>
      <c r="P1406">
        <v>513</v>
      </c>
      <c r="Q1406">
        <v>7</v>
      </c>
      <c r="R1406">
        <v>133</v>
      </c>
      <c r="S1406">
        <v>46</v>
      </c>
      <c r="T1406">
        <v>14</v>
      </c>
      <c r="U1406">
        <v>14</v>
      </c>
      <c r="V1406">
        <f>marketing_campaign[[#This Row],[MntGoldProds]]+marketing_campaign[[#This Row],[MntSweetProducts]]+marketing_campaign[[#This Row],[MntFishProducts]]+marketing_campaign[[#This Row],[MntMeatProducts]]+marketing_campaign[[#This Row],[MntFruits]]+marketing_campaign[[#This Row],[MntWines]]</f>
        <v>727</v>
      </c>
      <c r="W1406">
        <v>6</v>
      </c>
      <c r="X1406">
        <v>8</v>
      </c>
      <c r="Y1406">
        <v>4</v>
      </c>
      <c r="Z1406">
        <v>8</v>
      </c>
      <c r="AA1406">
        <f t="shared" si="43"/>
        <v>26</v>
      </c>
      <c r="AB1406" t="str" cm="1">
        <f t="array" ref="AB1406">_xlfn.IFS(AND(AA1406&gt;=0,AA1406&lt;=15),"low purchase",AND(AA1406&gt;=16,AA1406&lt;=30),"mid purchase",AA1406&gt;=31,"high purchase")</f>
        <v>mid purchase</v>
      </c>
      <c r="AC1406">
        <v>8</v>
      </c>
      <c r="AD1406" t="str">
        <f>IF(marketing_campaign[[#This Row],[NumWebVisitsMonth]]&gt;=5.3,"higher_webvists","lower_webvisits")</f>
        <v>higher_webvists</v>
      </c>
      <c r="AE1406">
        <v>0</v>
      </c>
      <c r="AF1406">
        <v>0</v>
      </c>
      <c r="AG1406">
        <v>0</v>
      </c>
      <c r="AH1406">
        <v>0</v>
      </c>
      <c r="AI1406">
        <v>0</v>
      </c>
      <c r="AJ1406">
        <v>0</v>
      </c>
      <c r="AK1406">
        <v>3</v>
      </c>
      <c r="AL1406">
        <v>11</v>
      </c>
      <c r="AM1406">
        <v>0</v>
      </c>
      <c r="AN1406">
        <f>marketing_campaign[[#This Row],[AcceptedCmp2]]+marketing_campaign[[#This Row],[AcceptedCmp1]]+marketing_campaign[[#This Row],[AcceptedCmp5]]+marketing_campaign[[#This Row],[AcceptedCmp4]]+marketing_campaign[[#This Row],[AcceptedCmp3]]+marketing_campaign[[#This Row],[Response]]</f>
        <v>0</v>
      </c>
      <c r="AO1406" t="str" cm="1">
        <f t="array" ref="AO140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07" spans="1:41" x14ac:dyDescent="0.35">
      <c r="A1407">
        <v>10827</v>
      </c>
      <c r="B1407">
        <v>1967</v>
      </c>
      <c r="C1407">
        <f t="shared" ca="1" si="42"/>
        <v>59</v>
      </c>
      <c r="D1407" t="str" cm="1">
        <f t="array" aca="1" ref="D140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07" t="s">
        <v>32</v>
      </c>
      <c r="F1407" t="s">
        <v>33</v>
      </c>
      <c r="G1407" cm="1">
        <f t="array" ref="G1407">_xlfn.IFS(marketing_campaign[[#This Row],[Marital_Status]]="Single",K1407+L1407+1,marketing_campaign[[#This Row],[Marital_Status]]="Together",K1407+L1407+2,marketing_campaign[[#This Row],[Marital_Status]]="Alone",K1407+L1407+1,marketing_campaign[[#This Row],[Marital_Status]]="Married",K1407+L1407+2,marketing_campaign[[#This Row],[Marital_Status]]="Divorced",K1407+L1407+1,marketing_campaign[[#This Row],[Marital_Status]]="YOLO",K1407+L1407+1,marketing_campaign[[#This Row],[Marital_Status]]="Absurd",K1407+L1407+1,marketing_campaign[[#This Row],[Marital_Status]]="Widow",K1407+L1407+1)</f>
        <v>4</v>
      </c>
      <c r="H1407" t="str" cm="1">
        <f t="array" ref="H1407">_xlfn.IFS(marketing_campaign[[#This Row],[Family_size]]=1,"Family_with_one_child",marketing_campaign[[#This Row],[Family_size]]&gt;1,"Family_with_more_children")</f>
        <v>Family_with_more_children</v>
      </c>
      <c r="I1407">
        <v>36947</v>
      </c>
      <c r="J1407" t="str">
        <f>IF(marketing_campaign[[#This Row],[Income]]&gt;=Sheet21!B1457,"high_income","low_income")</f>
        <v>high_income</v>
      </c>
      <c r="K1407">
        <v>1</v>
      </c>
      <c r="L1407">
        <v>1</v>
      </c>
      <c r="M1407" s="1">
        <v>41128</v>
      </c>
      <c r="N1407">
        <v>49</v>
      </c>
      <c r="O1407" t="str" cm="1">
        <f t="array" ref="O1407">_xlfn.IFS(AND(marketing_campaign[[#This Row],[Recency]]&gt;=0,marketing_campaign[[#This Row],[Recency]]&lt;=14),"Early Recency",AND(marketing_campaign[[#This Row],[Recency]]&gt;=15,marketing_campaign[[#This Row],[Recency]]&lt;=31),"Mid-Recency",marketing_campaign[[#This Row],[Recency]]&gt;=32,"high Recency")</f>
        <v>high Recency</v>
      </c>
      <c r="P1407">
        <v>88</v>
      </c>
      <c r="Q1407">
        <v>3</v>
      </c>
      <c r="R1407">
        <v>21</v>
      </c>
      <c r="S1407">
        <v>4</v>
      </c>
      <c r="T1407">
        <v>1</v>
      </c>
      <c r="U1407">
        <v>29</v>
      </c>
      <c r="V1407">
        <f>marketing_campaign[[#This Row],[MntGoldProds]]+marketing_campaign[[#This Row],[MntSweetProducts]]+marketing_campaign[[#This Row],[MntFishProducts]]+marketing_campaign[[#This Row],[MntMeatProducts]]+marketing_campaign[[#This Row],[MntFruits]]+marketing_campaign[[#This Row],[MntWines]]</f>
        <v>146</v>
      </c>
      <c r="W1407">
        <v>4</v>
      </c>
      <c r="X1407">
        <v>3</v>
      </c>
      <c r="Y1407">
        <v>0</v>
      </c>
      <c r="Z1407">
        <v>4</v>
      </c>
      <c r="AA1407">
        <f t="shared" si="43"/>
        <v>11</v>
      </c>
      <c r="AB1407" t="str" cm="1">
        <f t="array" ref="AB1407">_xlfn.IFS(AND(AA1407&gt;=0,AA1407&lt;=15),"low purchase",AND(AA1407&gt;=16,AA1407&lt;=30),"mid purchase",AA1407&gt;=31,"high purchase")</f>
        <v>low purchase</v>
      </c>
      <c r="AC1407">
        <v>9</v>
      </c>
      <c r="AD1407" t="str">
        <f>IF(marketing_campaign[[#This Row],[NumWebVisitsMonth]]&gt;=5.3,"higher_webvists","lower_webvisits")</f>
        <v>higher_webvists</v>
      </c>
      <c r="AE1407">
        <v>0</v>
      </c>
      <c r="AF1407">
        <v>0</v>
      </c>
      <c r="AG1407">
        <v>0</v>
      </c>
      <c r="AH1407">
        <v>0</v>
      </c>
      <c r="AI1407">
        <v>0</v>
      </c>
      <c r="AJ1407">
        <v>0</v>
      </c>
      <c r="AK1407">
        <v>3</v>
      </c>
      <c r="AL1407">
        <v>11</v>
      </c>
      <c r="AM1407">
        <v>0</v>
      </c>
      <c r="AN1407">
        <f>marketing_campaign[[#This Row],[AcceptedCmp2]]+marketing_campaign[[#This Row],[AcceptedCmp1]]+marketing_campaign[[#This Row],[AcceptedCmp5]]+marketing_campaign[[#This Row],[AcceptedCmp4]]+marketing_campaign[[#This Row],[AcceptedCmp3]]+marketing_campaign[[#This Row],[Response]]</f>
        <v>0</v>
      </c>
      <c r="AO1407" t="str" cm="1">
        <f t="array" ref="AO140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08" spans="1:41" x14ac:dyDescent="0.35">
      <c r="A1408">
        <v>5491</v>
      </c>
      <c r="B1408">
        <v>1951</v>
      </c>
      <c r="C1408">
        <f t="shared" ca="1" si="42"/>
        <v>75</v>
      </c>
      <c r="D1408" t="str" cm="1">
        <f t="array" aca="1" ref="D140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08" t="s">
        <v>34</v>
      </c>
      <c r="F1408" t="s">
        <v>31</v>
      </c>
      <c r="G1408" cm="1">
        <f t="array" ref="G1408">_xlfn.IFS(marketing_campaign[[#This Row],[Marital_Status]]="Single",K1408+L1408+1,marketing_campaign[[#This Row],[Marital_Status]]="Together",K1408+L1408+2,marketing_campaign[[#This Row],[Marital_Status]]="Alone",K1408+L1408+1,marketing_campaign[[#This Row],[Marital_Status]]="Married",K1408+L1408+2,marketing_campaign[[#This Row],[Marital_Status]]="Divorced",K1408+L1408+1,marketing_campaign[[#This Row],[Marital_Status]]="YOLO",K1408+L1408+1,marketing_campaign[[#This Row],[Marital_Status]]="Absurd",K1408+L1408+1,marketing_campaign[[#This Row],[Marital_Status]]="Widow",K1408+L1408+1)</f>
        <v>3</v>
      </c>
      <c r="H1408" t="str" cm="1">
        <f t="array" ref="H1408">_xlfn.IFS(marketing_campaign[[#This Row],[Family_size]]=1,"Family_with_one_child",marketing_campaign[[#This Row],[Family_size]]&gt;1,"Family_with_more_children")</f>
        <v>Family_with_more_children</v>
      </c>
      <c r="I1408">
        <v>47352</v>
      </c>
      <c r="J1408" t="str">
        <f>IF(marketing_campaign[[#This Row],[Income]]&gt;=Sheet21!B1458,"high_income","low_income")</f>
        <v>high_income</v>
      </c>
      <c r="K1408">
        <v>0</v>
      </c>
      <c r="L1408">
        <v>1</v>
      </c>
      <c r="M1408" s="1">
        <v>41375</v>
      </c>
      <c r="N1408">
        <v>70</v>
      </c>
      <c r="O1408" t="str" cm="1">
        <f t="array" ref="O1408">_xlfn.IFS(AND(marketing_campaign[[#This Row],[Recency]]&gt;=0,marketing_campaign[[#This Row],[Recency]]&lt;=14),"Early Recency",AND(marketing_campaign[[#This Row],[Recency]]&gt;=15,marketing_campaign[[#This Row],[Recency]]&lt;=31),"Mid-Recency",marketing_campaign[[#This Row],[Recency]]&gt;=32,"high Recency")</f>
        <v>high Recency</v>
      </c>
      <c r="P1408">
        <v>172</v>
      </c>
      <c r="Q1408">
        <v>12</v>
      </c>
      <c r="R1408">
        <v>112</v>
      </c>
      <c r="S1408">
        <v>8</v>
      </c>
      <c r="T1408">
        <v>0</v>
      </c>
      <c r="U1408">
        <v>15</v>
      </c>
      <c r="V1408">
        <f>marketing_campaign[[#This Row],[MntGoldProds]]+marketing_campaign[[#This Row],[MntSweetProducts]]+marketing_campaign[[#This Row],[MntFishProducts]]+marketing_campaign[[#This Row],[MntMeatProducts]]+marketing_campaign[[#This Row],[MntFruits]]+marketing_campaign[[#This Row],[MntWines]]</f>
        <v>319</v>
      </c>
      <c r="W1408">
        <v>4</v>
      </c>
      <c r="X1408">
        <v>6</v>
      </c>
      <c r="Y1408">
        <v>1</v>
      </c>
      <c r="Z1408">
        <v>5</v>
      </c>
      <c r="AA1408">
        <f t="shared" si="43"/>
        <v>16</v>
      </c>
      <c r="AB1408" t="str" cm="1">
        <f t="array" ref="AB1408">_xlfn.IFS(AND(AA1408&gt;=0,AA1408&lt;=15),"low purchase",AND(AA1408&gt;=16,AA1408&lt;=30),"mid purchase",AA1408&gt;=31,"high purchase")</f>
        <v>mid purchase</v>
      </c>
      <c r="AC1408">
        <v>7</v>
      </c>
      <c r="AD1408" t="str">
        <f>IF(marketing_campaign[[#This Row],[NumWebVisitsMonth]]&gt;=5.3,"higher_webvists","lower_webvisits")</f>
        <v>higher_webvists</v>
      </c>
      <c r="AE1408">
        <v>0</v>
      </c>
      <c r="AF1408">
        <v>0</v>
      </c>
      <c r="AG1408">
        <v>0</v>
      </c>
      <c r="AH1408">
        <v>0</v>
      </c>
      <c r="AI1408">
        <v>0</v>
      </c>
      <c r="AJ1408">
        <v>0</v>
      </c>
      <c r="AK1408">
        <v>3</v>
      </c>
      <c r="AL1408">
        <v>11</v>
      </c>
      <c r="AM1408">
        <v>0</v>
      </c>
      <c r="AN1408">
        <f>marketing_campaign[[#This Row],[AcceptedCmp2]]+marketing_campaign[[#This Row],[AcceptedCmp1]]+marketing_campaign[[#This Row],[AcceptedCmp5]]+marketing_campaign[[#This Row],[AcceptedCmp4]]+marketing_campaign[[#This Row],[AcceptedCmp3]]+marketing_campaign[[#This Row],[Response]]</f>
        <v>0</v>
      </c>
      <c r="AO1408" t="str" cm="1">
        <f t="array" ref="AO140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09" spans="1:41" x14ac:dyDescent="0.35">
      <c r="A1409">
        <v>8402</v>
      </c>
      <c r="B1409">
        <v>1953</v>
      </c>
      <c r="C1409">
        <f t="shared" ca="1" si="42"/>
        <v>73</v>
      </c>
      <c r="D1409" t="str" cm="1">
        <f t="array" aca="1" ref="D140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09" t="s">
        <v>34</v>
      </c>
      <c r="F1409" t="s">
        <v>33</v>
      </c>
      <c r="G1409" cm="1">
        <f t="array" ref="G1409">_xlfn.IFS(marketing_campaign[[#This Row],[Marital_Status]]="Single",K1409+L1409+1,marketing_campaign[[#This Row],[Marital_Status]]="Together",K1409+L1409+2,marketing_campaign[[#This Row],[Marital_Status]]="Alone",K1409+L1409+1,marketing_campaign[[#This Row],[Marital_Status]]="Married",K1409+L1409+2,marketing_campaign[[#This Row],[Marital_Status]]="Divorced",K1409+L1409+1,marketing_campaign[[#This Row],[Marital_Status]]="YOLO",K1409+L1409+1,marketing_campaign[[#This Row],[Marital_Status]]="Absurd",K1409+L1409+1,marketing_campaign[[#This Row],[Marital_Status]]="Widow",K1409+L1409+1)</f>
        <v>3</v>
      </c>
      <c r="H1409" t="str" cm="1">
        <f t="array" ref="H1409">_xlfn.IFS(marketing_campaign[[#This Row],[Family_size]]=1,"Family_with_one_child",marketing_campaign[[#This Row],[Family_size]]&gt;1,"Family_with_more_children")</f>
        <v>Family_with_more_children</v>
      </c>
      <c r="I1409">
        <v>67087</v>
      </c>
      <c r="J1409" t="str">
        <f>IF(marketing_campaign[[#This Row],[Income]]&gt;=Sheet21!B1459,"high_income","low_income")</f>
        <v>high_income</v>
      </c>
      <c r="K1409">
        <v>0</v>
      </c>
      <c r="L1409">
        <v>1</v>
      </c>
      <c r="M1409" s="1">
        <v>41625</v>
      </c>
      <c r="N1409">
        <v>40</v>
      </c>
      <c r="O1409" t="str" cm="1">
        <f t="array" ref="O1409">_xlfn.IFS(AND(marketing_campaign[[#This Row],[Recency]]&gt;=0,marketing_campaign[[#This Row],[Recency]]&lt;=14),"Early Recency",AND(marketing_campaign[[#This Row],[Recency]]&gt;=15,marketing_campaign[[#This Row],[Recency]]&lt;=31),"Mid-Recency",marketing_campaign[[#This Row],[Recency]]&gt;=32,"high Recency")</f>
        <v>high Recency</v>
      </c>
      <c r="P1409">
        <v>329</v>
      </c>
      <c r="Q1409">
        <v>35</v>
      </c>
      <c r="R1409">
        <v>222</v>
      </c>
      <c r="S1409">
        <v>130</v>
      </c>
      <c r="T1409">
        <v>35</v>
      </c>
      <c r="U1409">
        <v>43</v>
      </c>
      <c r="V1409">
        <f>marketing_campaign[[#This Row],[MntGoldProds]]+marketing_campaign[[#This Row],[MntSweetProducts]]+marketing_campaign[[#This Row],[MntFishProducts]]+marketing_campaign[[#This Row],[MntMeatProducts]]+marketing_campaign[[#This Row],[MntFruits]]+marketing_campaign[[#This Row],[MntWines]]</f>
        <v>794</v>
      </c>
      <c r="W1409">
        <v>2</v>
      </c>
      <c r="X1409">
        <v>7</v>
      </c>
      <c r="Y1409">
        <v>5</v>
      </c>
      <c r="Z1409">
        <v>8</v>
      </c>
      <c r="AA1409">
        <f t="shared" si="43"/>
        <v>22</v>
      </c>
      <c r="AB1409" t="str" cm="1">
        <f t="array" ref="AB1409">_xlfn.IFS(AND(AA1409&gt;=0,AA1409&lt;=15),"low purchase",AND(AA1409&gt;=16,AA1409&lt;=30),"mid purchase",AA1409&gt;=31,"high purchase")</f>
        <v>mid purchase</v>
      </c>
      <c r="AC1409">
        <v>4</v>
      </c>
      <c r="AD1409" t="str">
        <f>IF(marketing_campaign[[#This Row],[NumWebVisitsMonth]]&gt;=5.3,"higher_webvists","lower_webvisits")</f>
        <v>lower_webvisits</v>
      </c>
      <c r="AE1409">
        <v>0</v>
      </c>
      <c r="AF1409">
        <v>0</v>
      </c>
      <c r="AG1409">
        <v>0</v>
      </c>
      <c r="AH1409">
        <v>0</v>
      </c>
      <c r="AI1409">
        <v>0</v>
      </c>
      <c r="AJ1409">
        <v>0</v>
      </c>
      <c r="AK1409">
        <v>3</v>
      </c>
      <c r="AL1409">
        <v>11</v>
      </c>
      <c r="AM1409">
        <v>0</v>
      </c>
      <c r="AN1409">
        <f>marketing_campaign[[#This Row],[AcceptedCmp2]]+marketing_campaign[[#This Row],[AcceptedCmp1]]+marketing_campaign[[#This Row],[AcceptedCmp5]]+marketing_campaign[[#This Row],[AcceptedCmp4]]+marketing_campaign[[#This Row],[AcceptedCmp3]]+marketing_campaign[[#This Row],[Response]]</f>
        <v>0</v>
      </c>
      <c r="AO1409" t="str" cm="1">
        <f t="array" ref="AO140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10" spans="1:41" x14ac:dyDescent="0.35">
      <c r="A1410">
        <v>8783</v>
      </c>
      <c r="B1410">
        <v>1950</v>
      </c>
      <c r="C1410">
        <f t="shared" ref="C1410:C1473" ca="1" si="44">YEAR(TODAY())-B1410</f>
        <v>76</v>
      </c>
      <c r="D1410" t="str" cm="1">
        <f t="array" aca="1" ref="D141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10" t="s">
        <v>29</v>
      </c>
      <c r="F1410" t="s">
        <v>33</v>
      </c>
      <c r="G1410" cm="1">
        <f t="array" ref="G1410">_xlfn.IFS(marketing_campaign[[#This Row],[Marital_Status]]="Single",K1410+L1410+1,marketing_campaign[[#This Row],[Marital_Status]]="Together",K1410+L1410+2,marketing_campaign[[#This Row],[Marital_Status]]="Alone",K1410+L1410+1,marketing_campaign[[#This Row],[Marital_Status]]="Married",K1410+L1410+2,marketing_campaign[[#This Row],[Marital_Status]]="Divorced",K1410+L1410+1,marketing_campaign[[#This Row],[Marital_Status]]="YOLO",K1410+L1410+1,marketing_campaign[[#This Row],[Marital_Status]]="Absurd",K1410+L1410+1,marketing_campaign[[#This Row],[Marital_Status]]="Widow",K1410+L1410+1)</f>
        <v>3</v>
      </c>
      <c r="H1410" t="str" cm="1">
        <f t="array" ref="H1410">_xlfn.IFS(marketing_campaign[[#This Row],[Family_size]]=1,"Family_with_one_child",marketing_campaign[[#This Row],[Family_size]]&gt;1,"Family_with_more_children")</f>
        <v>Family_with_more_children</v>
      </c>
      <c r="I1410">
        <v>57045</v>
      </c>
      <c r="J1410" t="str">
        <f>IF(marketing_campaign[[#This Row],[Income]]&gt;=Sheet21!B1460,"high_income","low_income")</f>
        <v>high_income</v>
      </c>
      <c r="K1410">
        <v>0</v>
      </c>
      <c r="L1410">
        <v>1</v>
      </c>
      <c r="M1410" s="1">
        <v>41160</v>
      </c>
      <c r="N1410">
        <v>40</v>
      </c>
      <c r="O1410" t="str" cm="1">
        <f t="array" ref="O1410">_xlfn.IFS(AND(marketing_campaign[[#This Row],[Recency]]&gt;=0,marketing_campaign[[#This Row],[Recency]]&lt;=14),"Early Recency",AND(marketing_campaign[[#This Row],[Recency]]&gt;=15,marketing_campaign[[#This Row],[Recency]]&lt;=31),"Mid-Recency",marketing_campaign[[#This Row],[Recency]]&gt;=32,"high Recency")</f>
        <v>high Recency</v>
      </c>
      <c r="P1410">
        <v>296</v>
      </c>
      <c r="Q1410">
        <v>13</v>
      </c>
      <c r="R1410">
        <v>104</v>
      </c>
      <c r="S1410">
        <v>11</v>
      </c>
      <c r="T1410">
        <v>13</v>
      </c>
      <c r="U1410">
        <v>17</v>
      </c>
      <c r="V1410">
        <f>marketing_campaign[[#This Row],[MntGoldProds]]+marketing_campaign[[#This Row],[MntSweetProducts]]+marketing_campaign[[#This Row],[MntFishProducts]]+marketing_campaign[[#This Row],[MntMeatProducts]]+marketing_campaign[[#This Row],[MntFruits]]+marketing_campaign[[#This Row],[MntWines]]</f>
        <v>454</v>
      </c>
      <c r="W1410">
        <v>3</v>
      </c>
      <c r="X1410">
        <v>4</v>
      </c>
      <c r="Y1410">
        <v>2</v>
      </c>
      <c r="Z1410">
        <v>9</v>
      </c>
      <c r="AA1410">
        <f t="shared" ref="AA1410:AA1473" si="45">W1410+X1410+Y1410+Z1410</f>
        <v>18</v>
      </c>
      <c r="AB1410" t="str" cm="1">
        <f t="array" ref="AB1410">_xlfn.IFS(AND(AA1410&gt;=0,AA1410&lt;=15),"low purchase",AND(AA1410&gt;=16,AA1410&lt;=30),"mid purchase",AA1410&gt;=31,"high purchase")</f>
        <v>mid purchase</v>
      </c>
      <c r="AC1410">
        <v>3</v>
      </c>
      <c r="AD1410" t="str">
        <f>IF(marketing_campaign[[#This Row],[NumWebVisitsMonth]]&gt;=5.3,"higher_webvists","lower_webvisits")</f>
        <v>lower_webvisits</v>
      </c>
      <c r="AE1410">
        <v>0</v>
      </c>
      <c r="AF1410">
        <v>0</v>
      </c>
      <c r="AG1410">
        <v>0</v>
      </c>
      <c r="AH1410">
        <v>0</v>
      </c>
      <c r="AI1410">
        <v>0</v>
      </c>
      <c r="AJ1410">
        <v>0</v>
      </c>
      <c r="AK1410">
        <v>3</v>
      </c>
      <c r="AL1410">
        <v>11</v>
      </c>
      <c r="AM1410">
        <v>0</v>
      </c>
      <c r="AN1410">
        <f>marketing_campaign[[#This Row],[AcceptedCmp2]]+marketing_campaign[[#This Row],[AcceptedCmp1]]+marketing_campaign[[#This Row],[AcceptedCmp5]]+marketing_campaign[[#This Row],[AcceptedCmp4]]+marketing_campaign[[#This Row],[AcceptedCmp3]]+marketing_campaign[[#This Row],[Response]]</f>
        <v>0</v>
      </c>
      <c r="AO1410" t="str" cm="1">
        <f t="array" ref="AO141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11" spans="1:41" x14ac:dyDescent="0.35">
      <c r="A1411">
        <v>10010</v>
      </c>
      <c r="B1411">
        <v>1953</v>
      </c>
      <c r="C1411">
        <f t="shared" ca="1" si="44"/>
        <v>73</v>
      </c>
      <c r="D1411" t="str" cm="1">
        <f t="array" aca="1" ref="D141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11" t="s">
        <v>32</v>
      </c>
      <c r="F1411" t="s">
        <v>35</v>
      </c>
      <c r="G1411" cm="1">
        <f t="array" ref="G1411">_xlfn.IFS(marketing_campaign[[#This Row],[Marital_Status]]="Single",K1411+L1411+1,marketing_campaign[[#This Row],[Marital_Status]]="Together",K1411+L1411+2,marketing_campaign[[#This Row],[Marital_Status]]="Alone",K1411+L1411+1,marketing_campaign[[#This Row],[Marital_Status]]="Married",K1411+L1411+2,marketing_campaign[[#This Row],[Marital_Status]]="Divorced",K1411+L1411+1,marketing_campaign[[#This Row],[Marital_Status]]="YOLO",K1411+L1411+1,marketing_campaign[[#This Row],[Marital_Status]]="Absurd",K1411+L1411+1,marketing_campaign[[#This Row],[Marital_Status]]="Widow",K1411+L1411+1)</f>
        <v>3</v>
      </c>
      <c r="H1411" t="str" cm="1">
        <f t="array" ref="H1411">_xlfn.IFS(marketing_campaign[[#This Row],[Family_size]]=1,"Family_with_one_child",marketing_campaign[[#This Row],[Family_size]]&gt;1,"Family_with_more_children")</f>
        <v>Family_with_more_children</v>
      </c>
      <c r="I1411">
        <v>36957</v>
      </c>
      <c r="J1411" t="str">
        <f>IF(marketing_campaign[[#This Row],[Income]]&gt;=Sheet21!B1461,"high_income","low_income")</f>
        <v>high_income</v>
      </c>
      <c r="K1411">
        <v>1</v>
      </c>
      <c r="L1411">
        <v>1</v>
      </c>
      <c r="M1411" s="1">
        <v>41158</v>
      </c>
      <c r="N1411">
        <v>43</v>
      </c>
      <c r="O1411" t="str" cm="1">
        <f t="array" ref="O1411">_xlfn.IFS(AND(marketing_campaign[[#This Row],[Recency]]&gt;=0,marketing_campaign[[#This Row],[Recency]]&lt;=14),"Early Recency",AND(marketing_campaign[[#This Row],[Recency]]&gt;=15,marketing_campaign[[#This Row],[Recency]]&lt;=31),"Mid-Recency",marketing_campaign[[#This Row],[Recency]]&gt;=32,"high Recency")</f>
        <v>high Recency</v>
      </c>
      <c r="P1411">
        <v>100</v>
      </c>
      <c r="Q1411">
        <v>2</v>
      </c>
      <c r="R1411">
        <v>16</v>
      </c>
      <c r="S1411">
        <v>2</v>
      </c>
      <c r="T1411">
        <v>1</v>
      </c>
      <c r="U1411">
        <v>31</v>
      </c>
      <c r="V1411">
        <f>marketing_campaign[[#This Row],[MntGoldProds]]+marketing_campaign[[#This Row],[MntSweetProducts]]+marketing_campaign[[#This Row],[MntFishProducts]]+marketing_campaign[[#This Row],[MntMeatProducts]]+marketing_campaign[[#This Row],[MntFruits]]+marketing_campaign[[#This Row],[MntWines]]</f>
        <v>152</v>
      </c>
      <c r="W1411">
        <v>4</v>
      </c>
      <c r="X1411">
        <v>3</v>
      </c>
      <c r="Y1411">
        <v>2</v>
      </c>
      <c r="Z1411">
        <v>2</v>
      </c>
      <c r="AA1411">
        <f t="shared" si="45"/>
        <v>11</v>
      </c>
      <c r="AB1411" t="str" cm="1">
        <f t="array" ref="AB1411">_xlfn.IFS(AND(AA1411&gt;=0,AA1411&lt;=15),"low purchase",AND(AA1411&gt;=16,AA1411&lt;=30),"mid purchase",AA1411&gt;=31,"high purchase")</f>
        <v>low purchase</v>
      </c>
      <c r="AC1411">
        <v>9</v>
      </c>
      <c r="AD1411" t="str">
        <f>IF(marketing_campaign[[#This Row],[NumWebVisitsMonth]]&gt;=5.3,"higher_webvists","lower_webvisits")</f>
        <v>higher_webvists</v>
      </c>
      <c r="AE1411">
        <v>0</v>
      </c>
      <c r="AF1411">
        <v>0</v>
      </c>
      <c r="AG1411">
        <v>0</v>
      </c>
      <c r="AH1411">
        <v>0</v>
      </c>
      <c r="AI1411">
        <v>0</v>
      </c>
      <c r="AJ1411">
        <v>0</v>
      </c>
      <c r="AK1411">
        <v>3</v>
      </c>
      <c r="AL1411">
        <v>11</v>
      </c>
      <c r="AM1411">
        <v>1</v>
      </c>
      <c r="AN1411">
        <f>marketing_campaign[[#This Row],[AcceptedCmp2]]+marketing_campaign[[#This Row],[AcceptedCmp1]]+marketing_campaign[[#This Row],[AcceptedCmp5]]+marketing_campaign[[#This Row],[AcceptedCmp4]]+marketing_campaign[[#This Row],[AcceptedCmp3]]+marketing_campaign[[#This Row],[Response]]</f>
        <v>1</v>
      </c>
      <c r="AO1411" t="str" cm="1">
        <f t="array" ref="AO141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412" spans="1:41" x14ac:dyDescent="0.35">
      <c r="A1412">
        <v>618</v>
      </c>
      <c r="B1412">
        <v>1977</v>
      </c>
      <c r="C1412">
        <f t="shared" ca="1" si="44"/>
        <v>49</v>
      </c>
      <c r="D1412" t="str" cm="1">
        <f t="array" aca="1" ref="D141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12" t="s">
        <v>32</v>
      </c>
      <c r="F1412" t="s">
        <v>33</v>
      </c>
      <c r="G1412" cm="1">
        <f t="array" ref="G1412">_xlfn.IFS(marketing_campaign[[#This Row],[Marital_Status]]="Single",K1412+L1412+1,marketing_campaign[[#This Row],[Marital_Status]]="Together",K1412+L1412+2,marketing_campaign[[#This Row],[Marital_Status]]="Alone",K1412+L1412+1,marketing_campaign[[#This Row],[Marital_Status]]="Married",K1412+L1412+2,marketing_campaign[[#This Row],[Marital_Status]]="Divorced",K1412+L1412+1,marketing_campaign[[#This Row],[Marital_Status]]="YOLO",K1412+L1412+1,marketing_campaign[[#This Row],[Marital_Status]]="Absurd",K1412+L1412+1,marketing_campaign[[#This Row],[Marital_Status]]="Widow",K1412+L1412+1)</f>
        <v>3</v>
      </c>
      <c r="H1412" t="str" cm="1">
        <f t="array" ref="H1412">_xlfn.IFS(marketing_campaign[[#This Row],[Family_size]]=1,"Family_with_one_child",marketing_campaign[[#This Row],[Family_size]]&gt;1,"Family_with_more_children")</f>
        <v>Family_with_more_children</v>
      </c>
      <c r="I1412">
        <v>69389</v>
      </c>
      <c r="J1412" t="str">
        <f>IF(marketing_campaign[[#This Row],[Income]]&gt;=Sheet21!B1462,"high_income","low_income")</f>
        <v>high_income</v>
      </c>
      <c r="K1412">
        <v>0</v>
      </c>
      <c r="L1412">
        <v>1</v>
      </c>
      <c r="M1412" s="1">
        <v>41180</v>
      </c>
      <c r="N1412">
        <v>17</v>
      </c>
      <c r="O1412" t="str" cm="1">
        <f t="array" ref="O1412">_xlfn.IFS(AND(marketing_campaign[[#This Row],[Recency]]&gt;=0,marketing_campaign[[#This Row],[Recency]]&lt;=14),"Early Recency",AND(marketing_campaign[[#This Row],[Recency]]&gt;=15,marketing_campaign[[#This Row],[Recency]]&lt;=31),"Mid-Recency",marketing_campaign[[#This Row],[Recency]]&gt;=32,"high Recency")</f>
        <v>Mid-Recency</v>
      </c>
      <c r="P1412">
        <v>422</v>
      </c>
      <c r="Q1412">
        <v>7</v>
      </c>
      <c r="R1412">
        <v>238</v>
      </c>
      <c r="S1412">
        <v>69</v>
      </c>
      <c r="T1412">
        <v>46</v>
      </c>
      <c r="U1412">
        <v>15</v>
      </c>
      <c r="V1412">
        <f>marketing_campaign[[#This Row],[MntGoldProds]]+marketing_campaign[[#This Row],[MntSweetProducts]]+marketing_campaign[[#This Row],[MntFishProducts]]+marketing_campaign[[#This Row],[MntMeatProducts]]+marketing_campaign[[#This Row],[MntFruits]]+marketing_campaign[[#This Row],[MntWines]]</f>
        <v>797</v>
      </c>
      <c r="W1412">
        <v>1</v>
      </c>
      <c r="X1412">
        <v>7</v>
      </c>
      <c r="Y1412">
        <v>2</v>
      </c>
      <c r="Z1412">
        <v>12</v>
      </c>
      <c r="AA1412">
        <f t="shared" si="45"/>
        <v>22</v>
      </c>
      <c r="AB1412" t="str" cm="1">
        <f t="array" ref="AB1412">_xlfn.IFS(AND(AA1412&gt;=0,AA1412&lt;=15),"low purchase",AND(AA1412&gt;=16,AA1412&lt;=30),"mid purchase",AA1412&gt;=31,"high purchase")</f>
        <v>mid purchase</v>
      </c>
      <c r="AC1412">
        <v>4</v>
      </c>
      <c r="AD1412" t="str">
        <f>IF(marketing_campaign[[#This Row],[NumWebVisitsMonth]]&gt;=5.3,"higher_webvists","lower_webvisits")</f>
        <v>lower_webvisits</v>
      </c>
      <c r="AE1412">
        <v>0</v>
      </c>
      <c r="AF1412">
        <v>0</v>
      </c>
      <c r="AG1412">
        <v>0</v>
      </c>
      <c r="AH1412">
        <v>0</v>
      </c>
      <c r="AI1412">
        <v>0</v>
      </c>
      <c r="AJ1412">
        <v>0</v>
      </c>
      <c r="AK1412">
        <v>3</v>
      </c>
      <c r="AL1412">
        <v>11</v>
      </c>
      <c r="AM1412">
        <v>0</v>
      </c>
      <c r="AN1412">
        <f>marketing_campaign[[#This Row],[AcceptedCmp2]]+marketing_campaign[[#This Row],[AcceptedCmp1]]+marketing_campaign[[#This Row],[AcceptedCmp5]]+marketing_campaign[[#This Row],[AcceptedCmp4]]+marketing_campaign[[#This Row],[AcceptedCmp3]]+marketing_campaign[[#This Row],[Response]]</f>
        <v>0</v>
      </c>
      <c r="AO1412" t="str" cm="1">
        <f t="array" ref="AO141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13" spans="1:41" x14ac:dyDescent="0.35">
      <c r="A1413">
        <v>9121</v>
      </c>
      <c r="B1413">
        <v>1972</v>
      </c>
      <c r="C1413">
        <f t="shared" ca="1" si="44"/>
        <v>54</v>
      </c>
      <c r="D1413" t="str" cm="1">
        <f t="array" aca="1" ref="D141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13" t="s">
        <v>29</v>
      </c>
      <c r="F1413" t="s">
        <v>33</v>
      </c>
      <c r="G1413" cm="1">
        <f t="array" ref="G1413">_xlfn.IFS(marketing_campaign[[#This Row],[Marital_Status]]="Single",K1413+L1413+1,marketing_campaign[[#This Row],[Marital_Status]]="Together",K1413+L1413+2,marketing_campaign[[#This Row],[Marital_Status]]="Alone",K1413+L1413+1,marketing_campaign[[#This Row],[Marital_Status]]="Married",K1413+L1413+2,marketing_campaign[[#This Row],[Marital_Status]]="Divorced",K1413+L1413+1,marketing_campaign[[#This Row],[Marital_Status]]="YOLO",K1413+L1413+1,marketing_campaign[[#This Row],[Marital_Status]]="Absurd",K1413+L1413+1,marketing_campaign[[#This Row],[Marital_Status]]="Widow",K1413+L1413+1)</f>
        <v>3</v>
      </c>
      <c r="H1413" t="str" cm="1">
        <f t="array" ref="H1413">_xlfn.IFS(marketing_campaign[[#This Row],[Family_size]]=1,"Family_with_one_child",marketing_campaign[[#This Row],[Family_size]]&gt;1,"Family_with_more_children")</f>
        <v>Family_with_more_children</v>
      </c>
      <c r="I1413">
        <v>80134</v>
      </c>
      <c r="J1413" t="str">
        <f>IF(marketing_campaign[[#This Row],[Income]]&gt;=Sheet21!B1463,"high_income","low_income")</f>
        <v>high_income</v>
      </c>
      <c r="K1413">
        <v>1</v>
      </c>
      <c r="L1413">
        <v>0</v>
      </c>
      <c r="M1413" s="1">
        <v>41414</v>
      </c>
      <c r="N1413">
        <v>40</v>
      </c>
      <c r="O1413" t="str" cm="1">
        <f t="array" ref="O1413">_xlfn.IFS(AND(marketing_campaign[[#This Row],[Recency]]&gt;=0,marketing_campaign[[#This Row],[Recency]]&lt;=14),"Early Recency",AND(marketing_campaign[[#This Row],[Recency]]&gt;=15,marketing_campaign[[#This Row],[Recency]]&lt;=31),"Mid-Recency",marketing_campaign[[#This Row],[Recency]]&gt;=32,"high Recency")</f>
        <v>high Recency</v>
      </c>
      <c r="P1413">
        <v>1218</v>
      </c>
      <c r="Q1413">
        <v>16</v>
      </c>
      <c r="R1413">
        <v>272</v>
      </c>
      <c r="S1413">
        <v>104</v>
      </c>
      <c r="T1413">
        <v>0</v>
      </c>
      <c r="U1413">
        <v>80</v>
      </c>
      <c r="V1413">
        <f>marketing_campaign[[#This Row],[MntGoldProds]]+marketing_campaign[[#This Row],[MntSweetProducts]]+marketing_campaign[[#This Row],[MntFishProducts]]+marketing_campaign[[#This Row],[MntMeatProducts]]+marketing_campaign[[#This Row],[MntFruits]]+marketing_campaign[[#This Row],[MntWines]]</f>
        <v>1690</v>
      </c>
      <c r="W1413">
        <v>2</v>
      </c>
      <c r="X1413">
        <v>5</v>
      </c>
      <c r="Y1413">
        <v>3</v>
      </c>
      <c r="Z1413">
        <v>6</v>
      </c>
      <c r="AA1413">
        <f t="shared" si="45"/>
        <v>16</v>
      </c>
      <c r="AB1413" t="str" cm="1">
        <f t="array" ref="AB1413">_xlfn.IFS(AND(AA1413&gt;=0,AA1413&lt;=15),"low purchase",AND(AA1413&gt;=16,AA1413&lt;=30),"mid purchase",AA1413&gt;=31,"high purchase")</f>
        <v>mid purchase</v>
      </c>
      <c r="AC1413">
        <v>6</v>
      </c>
      <c r="AD1413" t="str">
        <f>IF(marketing_campaign[[#This Row],[NumWebVisitsMonth]]&gt;=5.3,"higher_webvists","lower_webvisits")</f>
        <v>higher_webvists</v>
      </c>
      <c r="AE1413">
        <v>0</v>
      </c>
      <c r="AF1413">
        <v>1</v>
      </c>
      <c r="AG1413">
        <v>1</v>
      </c>
      <c r="AH1413">
        <v>1</v>
      </c>
      <c r="AI1413">
        <v>0</v>
      </c>
      <c r="AJ1413">
        <v>0</v>
      </c>
      <c r="AK1413">
        <v>3</v>
      </c>
      <c r="AL1413">
        <v>11</v>
      </c>
      <c r="AM1413">
        <v>1</v>
      </c>
      <c r="AN1413">
        <f>marketing_campaign[[#This Row],[AcceptedCmp2]]+marketing_campaign[[#This Row],[AcceptedCmp1]]+marketing_campaign[[#This Row],[AcceptedCmp5]]+marketing_campaign[[#This Row],[AcceptedCmp4]]+marketing_campaign[[#This Row],[AcceptedCmp3]]+marketing_campaign[[#This Row],[Response]]</f>
        <v>4</v>
      </c>
      <c r="AO1413" t="str" cm="1">
        <f t="array" ref="AO141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4/5 campaign accepted</v>
      </c>
    </row>
    <row r="1414" spans="1:41" x14ac:dyDescent="0.35">
      <c r="A1414">
        <v>361</v>
      </c>
      <c r="B1414">
        <v>1969</v>
      </c>
      <c r="C1414">
        <f t="shared" ca="1" si="44"/>
        <v>57</v>
      </c>
      <c r="D1414" t="str" cm="1">
        <f t="array" aca="1" ref="D141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14" t="s">
        <v>34</v>
      </c>
      <c r="F1414" t="s">
        <v>33</v>
      </c>
      <c r="G1414" cm="1">
        <f t="array" ref="G1414">_xlfn.IFS(marketing_campaign[[#This Row],[Marital_Status]]="Single",K1414+L1414+1,marketing_campaign[[#This Row],[Marital_Status]]="Together",K1414+L1414+2,marketing_campaign[[#This Row],[Marital_Status]]="Alone",K1414+L1414+1,marketing_campaign[[#This Row],[Marital_Status]]="Married",K1414+L1414+2,marketing_campaign[[#This Row],[Marital_Status]]="Divorced",K1414+L1414+1,marketing_campaign[[#This Row],[Marital_Status]]="YOLO",K1414+L1414+1,marketing_campaign[[#This Row],[Marital_Status]]="Absurd",K1414+L1414+1,marketing_campaign[[#This Row],[Marital_Status]]="Widow",K1414+L1414+1)</f>
        <v>4</v>
      </c>
      <c r="H1414" t="str" cm="1">
        <f t="array" ref="H1414">_xlfn.IFS(marketing_campaign[[#This Row],[Family_size]]=1,"Family_with_one_child",marketing_campaign[[#This Row],[Family_size]]&gt;1,"Family_with_more_children")</f>
        <v>Family_with_more_children</v>
      </c>
      <c r="I1414">
        <v>43142</v>
      </c>
      <c r="J1414" t="str">
        <f>IF(marketing_campaign[[#This Row],[Income]]&gt;=Sheet21!B1464,"high_income","low_income")</f>
        <v>high_income</v>
      </c>
      <c r="K1414">
        <v>1</v>
      </c>
      <c r="L1414">
        <v>1</v>
      </c>
      <c r="M1414" s="1">
        <v>41688</v>
      </c>
      <c r="N1414">
        <v>84</v>
      </c>
      <c r="O1414" t="str" cm="1">
        <f t="array" ref="O1414">_xlfn.IFS(AND(marketing_campaign[[#This Row],[Recency]]&gt;=0,marketing_campaign[[#This Row],[Recency]]&lt;=14),"Early Recency",AND(marketing_campaign[[#This Row],[Recency]]&gt;=15,marketing_campaign[[#This Row],[Recency]]&lt;=31),"Mid-Recency",marketing_campaign[[#This Row],[Recency]]&gt;=32,"high Recency")</f>
        <v>high Recency</v>
      </c>
      <c r="P1414">
        <v>5</v>
      </c>
      <c r="Q1414">
        <v>1</v>
      </c>
      <c r="R1414">
        <v>7</v>
      </c>
      <c r="S1414">
        <v>2</v>
      </c>
      <c r="T1414">
        <v>1</v>
      </c>
      <c r="U1414">
        <v>4</v>
      </c>
      <c r="V1414">
        <f>marketing_campaign[[#This Row],[MntGoldProds]]+marketing_campaign[[#This Row],[MntSweetProducts]]+marketing_campaign[[#This Row],[MntFishProducts]]+marketing_campaign[[#This Row],[MntMeatProducts]]+marketing_campaign[[#This Row],[MntFruits]]+marketing_campaign[[#This Row],[MntWines]]</f>
        <v>20</v>
      </c>
      <c r="W1414">
        <v>1</v>
      </c>
      <c r="X1414">
        <v>1</v>
      </c>
      <c r="Y1414">
        <v>0</v>
      </c>
      <c r="Z1414">
        <v>2</v>
      </c>
      <c r="AA1414">
        <f t="shared" si="45"/>
        <v>4</v>
      </c>
      <c r="AB1414" t="str" cm="1">
        <f t="array" ref="AB1414">_xlfn.IFS(AND(AA1414&gt;=0,AA1414&lt;=15),"low purchase",AND(AA1414&gt;=16,AA1414&lt;=30),"mid purchase",AA1414&gt;=31,"high purchase")</f>
        <v>low purchase</v>
      </c>
      <c r="AC1414">
        <v>7</v>
      </c>
      <c r="AD1414" t="str">
        <f>IF(marketing_campaign[[#This Row],[NumWebVisitsMonth]]&gt;=5.3,"higher_webvists","lower_webvisits")</f>
        <v>higher_webvists</v>
      </c>
      <c r="AE1414">
        <v>0</v>
      </c>
      <c r="AF1414">
        <v>0</v>
      </c>
      <c r="AG1414">
        <v>0</v>
      </c>
      <c r="AH1414">
        <v>0</v>
      </c>
      <c r="AI1414">
        <v>0</v>
      </c>
      <c r="AJ1414">
        <v>0</v>
      </c>
      <c r="AK1414">
        <v>3</v>
      </c>
      <c r="AL1414">
        <v>11</v>
      </c>
      <c r="AM1414">
        <v>0</v>
      </c>
      <c r="AN1414">
        <f>marketing_campaign[[#This Row],[AcceptedCmp2]]+marketing_campaign[[#This Row],[AcceptedCmp1]]+marketing_campaign[[#This Row],[AcceptedCmp5]]+marketing_campaign[[#This Row],[AcceptedCmp4]]+marketing_campaign[[#This Row],[AcceptedCmp3]]+marketing_campaign[[#This Row],[Response]]</f>
        <v>0</v>
      </c>
      <c r="AO1414" t="str" cm="1">
        <f t="array" ref="AO141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15" spans="1:41" x14ac:dyDescent="0.35">
      <c r="A1415">
        <v>4310</v>
      </c>
      <c r="B1415">
        <v>1944</v>
      </c>
      <c r="C1415">
        <f t="shared" ca="1" si="44"/>
        <v>82</v>
      </c>
      <c r="D1415" t="str" cm="1">
        <f t="array" aca="1" ref="D141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415" t="s">
        <v>29</v>
      </c>
      <c r="F1415" t="s">
        <v>33</v>
      </c>
      <c r="G1415" cm="1">
        <f t="array" ref="G1415">_xlfn.IFS(marketing_campaign[[#This Row],[Marital_Status]]="Single",K1415+L1415+1,marketing_campaign[[#This Row],[Marital_Status]]="Together",K1415+L1415+2,marketing_campaign[[#This Row],[Marital_Status]]="Alone",K1415+L1415+1,marketing_campaign[[#This Row],[Marital_Status]]="Married",K1415+L1415+2,marketing_campaign[[#This Row],[Marital_Status]]="Divorced",K1415+L1415+1,marketing_campaign[[#This Row],[Marital_Status]]="YOLO",K1415+L1415+1,marketing_campaign[[#This Row],[Marital_Status]]="Absurd",K1415+L1415+1,marketing_campaign[[#This Row],[Marital_Status]]="Widow",K1415+L1415+1)</f>
        <v>2</v>
      </c>
      <c r="H1415" t="str" cm="1">
        <f t="array" ref="H1415">_xlfn.IFS(marketing_campaign[[#This Row],[Family_size]]=1,"Family_with_one_child",marketing_campaign[[#This Row],[Family_size]]&gt;1,"Family_with_more_children")</f>
        <v>Family_with_more_children</v>
      </c>
      <c r="I1415">
        <v>80589</v>
      </c>
      <c r="J1415" t="str">
        <f>IF(marketing_campaign[[#This Row],[Income]]&gt;=Sheet21!B1465,"high_income","low_income")</f>
        <v>high_income</v>
      </c>
      <c r="K1415">
        <v>0</v>
      </c>
      <c r="L1415">
        <v>0</v>
      </c>
      <c r="M1415" s="1">
        <v>41661</v>
      </c>
      <c r="N1415">
        <v>25</v>
      </c>
      <c r="O1415" t="str" cm="1">
        <f t="array" ref="O1415">_xlfn.IFS(AND(marketing_campaign[[#This Row],[Recency]]&gt;=0,marketing_campaign[[#This Row],[Recency]]&lt;=14),"Early Recency",AND(marketing_campaign[[#This Row],[Recency]]&gt;=15,marketing_campaign[[#This Row],[Recency]]&lt;=31),"Mid-Recency",marketing_campaign[[#This Row],[Recency]]&gt;=32,"high Recency")</f>
        <v>Mid-Recency</v>
      </c>
      <c r="P1415">
        <v>507</v>
      </c>
      <c r="Q1415">
        <v>93</v>
      </c>
      <c r="R1415">
        <v>520</v>
      </c>
      <c r="S1415">
        <v>242</v>
      </c>
      <c r="T1415">
        <v>40</v>
      </c>
      <c r="U1415">
        <v>26</v>
      </c>
      <c r="V1415">
        <f>marketing_campaign[[#This Row],[MntGoldProds]]+marketing_campaign[[#This Row],[MntSweetProducts]]+marketing_campaign[[#This Row],[MntFishProducts]]+marketing_campaign[[#This Row],[MntMeatProducts]]+marketing_campaign[[#This Row],[MntFruits]]+marketing_campaign[[#This Row],[MntWines]]</f>
        <v>1428</v>
      </c>
      <c r="W1415">
        <v>1</v>
      </c>
      <c r="X1415">
        <v>5</v>
      </c>
      <c r="Y1415">
        <v>10</v>
      </c>
      <c r="Z1415">
        <v>5</v>
      </c>
      <c r="AA1415">
        <f t="shared" si="45"/>
        <v>21</v>
      </c>
      <c r="AB1415" t="str" cm="1">
        <f t="array" ref="AB1415">_xlfn.IFS(AND(AA1415&gt;=0,AA1415&lt;=15),"low purchase",AND(AA1415&gt;=16,AA1415&lt;=30),"mid purchase",AA1415&gt;=31,"high purchase")</f>
        <v>mid purchase</v>
      </c>
      <c r="AC1415">
        <v>1</v>
      </c>
      <c r="AD1415" t="str">
        <f>IF(marketing_campaign[[#This Row],[NumWebVisitsMonth]]&gt;=5.3,"higher_webvists","lower_webvisits")</f>
        <v>lower_webvisits</v>
      </c>
      <c r="AE1415">
        <v>0</v>
      </c>
      <c r="AF1415">
        <v>0</v>
      </c>
      <c r="AG1415">
        <v>0</v>
      </c>
      <c r="AH1415">
        <v>1</v>
      </c>
      <c r="AI1415">
        <v>0</v>
      </c>
      <c r="AJ1415">
        <v>0</v>
      </c>
      <c r="AK1415">
        <v>3</v>
      </c>
      <c r="AL1415">
        <v>11</v>
      </c>
      <c r="AM1415">
        <v>1</v>
      </c>
      <c r="AN1415">
        <f>marketing_campaign[[#This Row],[AcceptedCmp2]]+marketing_campaign[[#This Row],[AcceptedCmp1]]+marketing_campaign[[#This Row],[AcceptedCmp5]]+marketing_campaign[[#This Row],[AcceptedCmp4]]+marketing_campaign[[#This Row],[AcceptedCmp3]]+marketing_campaign[[#This Row],[Response]]</f>
        <v>2</v>
      </c>
      <c r="AO1415" t="str" cm="1">
        <f t="array" ref="AO141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416" spans="1:41" x14ac:dyDescent="0.35">
      <c r="A1416">
        <v>2678</v>
      </c>
      <c r="B1416">
        <v>1990</v>
      </c>
      <c r="C1416">
        <f t="shared" ca="1" si="44"/>
        <v>36</v>
      </c>
      <c r="D1416" t="str" cm="1">
        <f t="array" aca="1" ref="D141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416" t="s">
        <v>29</v>
      </c>
      <c r="F1416" t="s">
        <v>30</v>
      </c>
      <c r="G1416" cm="1">
        <f t="array" ref="G1416">_xlfn.IFS(marketing_campaign[[#This Row],[Marital_Status]]="Single",K1416+L1416+1,marketing_campaign[[#This Row],[Marital_Status]]="Together",K1416+L1416+2,marketing_campaign[[#This Row],[Marital_Status]]="Alone",K1416+L1416+1,marketing_campaign[[#This Row],[Marital_Status]]="Married",K1416+L1416+2,marketing_campaign[[#This Row],[Marital_Status]]="Divorced",K1416+L1416+1,marketing_campaign[[#This Row],[Marital_Status]]="YOLO",K1416+L1416+1,marketing_campaign[[#This Row],[Marital_Status]]="Absurd",K1416+L1416+1,marketing_campaign[[#This Row],[Marital_Status]]="Widow",K1416+L1416+1)</f>
        <v>2</v>
      </c>
      <c r="H1416" t="str" cm="1">
        <f t="array" ref="H1416">_xlfn.IFS(marketing_campaign[[#This Row],[Family_size]]=1,"Family_with_one_child",marketing_campaign[[#This Row],[Family_size]]&gt;1,"Family_with_more_children")</f>
        <v>Family_with_more_children</v>
      </c>
      <c r="I1416">
        <v>34412</v>
      </c>
      <c r="J1416" t="str">
        <f>IF(marketing_campaign[[#This Row],[Income]]&gt;=Sheet21!B1466,"high_income","low_income")</f>
        <v>high_income</v>
      </c>
      <c r="K1416">
        <v>1</v>
      </c>
      <c r="L1416">
        <v>0</v>
      </c>
      <c r="M1416" s="1">
        <v>41318</v>
      </c>
      <c r="N1416">
        <v>62</v>
      </c>
      <c r="O1416" t="str" cm="1">
        <f t="array" ref="O1416">_xlfn.IFS(AND(marketing_campaign[[#This Row],[Recency]]&gt;=0,marketing_campaign[[#This Row],[Recency]]&lt;=14),"Early Recency",AND(marketing_campaign[[#This Row],[Recency]]&gt;=15,marketing_campaign[[#This Row],[Recency]]&lt;=31),"Mid-Recency",marketing_campaign[[#This Row],[Recency]]&gt;=32,"high Recency")</f>
        <v>high Recency</v>
      </c>
      <c r="P1416">
        <v>52</v>
      </c>
      <c r="Q1416">
        <v>12</v>
      </c>
      <c r="R1416">
        <v>50</v>
      </c>
      <c r="S1416">
        <v>4</v>
      </c>
      <c r="T1416">
        <v>36</v>
      </c>
      <c r="U1416">
        <v>55</v>
      </c>
      <c r="V1416">
        <f>marketing_campaign[[#This Row],[MntGoldProds]]+marketing_campaign[[#This Row],[MntSweetProducts]]+marketing_campaign[[#This Row],[MntFishProducts]]+marketing_campaign[[#This Row],[MntMeatProducts]]+marketing_campaign[[#This Row],[MntFruits]]+marketing_campaign[[#This Row],[MntWines]]</f>
        <v>209</v>
      </c>
      <c r="W1416">
        <v>3</v>
      </c>
      <c r="X1416">
        <v>5</v>
      </c>
      <c r="Y1416">
        <v>0</v>
      </c>
      <c r="Z1416">
        <v>3</v>
      </c>
      <c r="AA1416">
        <f t="shared" si="45"/>
        <v>11</v>
      </c>
      <c r="AB1416" t="str" cm="1">
        <f t="array" ref="AB1416">_xlfn.IFS(AND(AA1416&gt;=0,AA1416&lt;=15),"low purchase",AND(AA1416&gt;=16,AA1416&lt;=30),"mid purchase",AA1416&gt;=31,"high purchase")</f>
        <v>low purchase</v>
      </c>
      <c r="AC1416">
        <v>9</v>
      </c>
      <c r="AD1416" t="str">
        <f>IF(marketing_campaign[[#This Row],[NumWebVisitsMonth]]&gt;=5.3,"higher_webvists","lower_webvisits")</f>
        <v>higher_webvists</v>
      </c>
      <c r="AE1416">
        <v>0</v>
      </c>
      <c r="AF1416">
        <v>0</v>
      </c>
      <c r="AG1416">
        <v>0</v>
      </c>
      <c r="AH1416">
        <v>0</v>
      </c>
      <c r="AI1416">
        <v>0</v>
      </c>
      <c r="AJ1416">
        <v>0</v>
      </c>
      <c r="AK1416">
        <v>3</v>
      </c>
      <c r="AL1416">
        <v>11</v>
      </c>
      <c r="AM1416">
        <v>0</v>
      </c>
      <c r="AN1416">
        <f>marketing_campaign[[#This Row],[AcceptedCmp2]]+marketing_campaign[[#This Row],[AcceptedCmp1]]+marketing_campaign[[#This Row],[AcceptedCmp5]]+marketing_campaign[[#This Row],[AcceptedCmp4]]+marketing_campaign[[#This Row],[AcceptedCmp3]]+marketing_campaign[[#This Row],[Response]]</f>
        <v>0</v>
      </c>
      <c r="AO1416" t="str" cm="1">
        <f t="array" ref="AO141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17" spans="1:41" x14ac:dyDescent="0.35">
      <c r="A1417">
        <v>6376</v>
      </c>
      <c r="B1417">
        <v>1979</v>
      </c>
      <c r="C1417">
        <f t="shared" ca="1" si="44"/>
        <v>47</v>
      </c>
      <c r="D1417" t="str" cm="1">
        <f t="array" aca="1" ref="D141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17" t="s">
        <v>29</v>
      </c>
      <c r="F1417" t="s">
        <v>30</v>
      </c>
      <c r="G1417" cm="1">
        <f t="array" ref="G1417">_xlfn.IFS(marketing_campaign[[#This Row],[Marital_Status]]="Single",K1417+L1417+1,marketing_campaign[[#This Row],[Marital_Status]]="Together",K1417+L1417+2,marketing_campaign[[#This Row],[Marital_Status]]="Alone",K1417+L1417+1,marketing_campaign[[#This Row],[Marital_Status]]="Married",K1417+L1417+2,marketing_campaign[[#This Row],[Marital_Status]]="Divorced",K1417+L1417+1,marketing_campaign[[#This Row],[Marital_Status]]="YOLO",K1417+L1417+1,marketing_campaign[[#This Row],[Marital_Status]]="Absurd",K1417+L1417+1,marketing_campaign[[#This Row],[Marital_Status]]="Widow",K1417+L1417+1)</f>
        <v>2</v>
      </c>
      <c r="H1417" t="str" cm="1">
        <f t="array" ref="H1417">_xlfn.IFS(marketing_campaign[[#This Row],[Family_size]]=1,"Family_with_one_child",marketing_campaign[[#This Row],[Family_size]]&gt;1,"Family_with_more_children")</f>
        <v>Family_with_more_children</v>
      </c>
      <c r="I1417">
        <v>57537</v>
      </c>
      <c r="J1417" t="str">
        <f>IF(marketing_campaign[[#This Row],[Income]]&gt;=Sheet21!B1467,"high_income","low_income")</f>
        <v>high_income</v>
      </c>
      <c r="K1417">
        <v>1</v>
      </c>
      <c r="L1417">
        <v>0</v>
      </c>
      <c r="M1417" s="1">
        <v>41435</v>
      </c>
      <c r="N1417">
        <v>83</v>
      </c>
      <c r="O1417" t="str" cm="1">
        <f t="array" ref="O1417">_xlfn.IFS(AND(marketing_campaign[[#This Row],[Recency]]&gt;=0,marketing_campaign[[#This Row],[Recency]]&lt;=14),"Early Recency",AND(marketing_campaign[[#This Row],[Recency]]&gt;=15,marketing_campaign[[#This Row],[Recency]]&lt;=31),"Mid-Recency",marketing_campaign[[#This Row],[Recency]]&gt;=32,"high Recency")</f>
        <v>high Recency</v>
      </c>
      <c r="P1417">
        <v>191</v>
      </c>
      <c r="Q1417">
        <v>56</v>
      </c>
      <c r="R1417">
        <v>139</v>
      </c>
      <c r="S1417">
        <v>51</v>
      </c>
      <c r="T1417">
        <v>8</v>
      </c>
      <c r="U1417">
        <v>100</v>
      </c>
      <c r="V1417">
        <f>marketing_campaign[[#This Row],[MntGoldProds]]+marketing_campaign[[#This Row],[MntSweetProducts]]+marketing_campaign[[#This Row],[MntFishProducts]]+marketing_campaign[[#This Row],[MntMeatProducts]]+marketing_campaign[[#This Row],[MntFruits]]+marketing_campaign[[#This Row],[MntWines]]</f>
        <v>545</v>
      </c>
      <c r="W1417">
        <v>4</v>
      </c>
      <c r="X1417">
        <v>4</v>
      </c>
      <c r="Y1417">
        <v>3</v>
      </c>
      <c r="Z1417">
        <v>8</v>
      </c>
      <c r="AA1417">
        <f t="shared" si="45"/>
        <v>19</v>
      </c>
      <c r="AB1417" t="str" cm="1">
        <f t="array" ref="AB1417">_xlfn.IFS(AND(AA1417&gt;=0,AA1417&lt;=15),"low purchase",AND(AA1417&gt;=16,AA1417&lt;=30),"mid purchase",AA1417&gt;=31,"high purchase")</f>
        <v>mid purchase</v>
      </c>
      <c r="AC1417">
        <v>4</v>
      </c>
      <c r="AD1417" t="str">
        <f>IF(marketing_campaign[[#This Row],[NumWebVisitsMonth]]&gt;=5.3,"higher_webvists","lower_webvisits")</f>
        <v>lower_webvisits</v>
      </c>
      <c r="AE1417">
        <v>0</v>
      </c>
      <c r="AF1417">
        <v>0</v>
      </c>
      <c r="AG1417">
        <v>0</v>
      </c>
      <c r="AH1417">
        <v>0</v>
      </c>
      <c r="AI1417">
        <v>0</v>
      </c>
      <c r="AJ1417">
        <v>0</v>
      </c>
      <c r="AK1417">
        <v>3</v>
      </c>
      <c r="AL1417">
        <v>11</v>
      </c>
      <c r="AM1417">
        <v>0</v>
      </c>
      <c r="AN1417">
        <f>marketing_campaign[[#This Row],[AcceptedCmp2]]+marketing_campaign[[#This Row],[AcceptedCmp1]]+marketing_campaign[[#This Row],[AcceptedCmp5]]+marketing_campaign[[#This Row],[AcceptedCmp4]]+marketing_campaign[[#This Row],[AcceptedCmp3]]+marketing_campaign[[#This Row],[Response]]</f>
        <v>0</v>
      </c>
      <c r="AO1417" t="str" cm="1">
        <f t="array" ref="AO141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18" spans="1:41" x14ac:dyDescent="0.35">
      <c r="A1418">
        <v>524</v>
      </c>
      <c r="B1418">
        <v>1966</v>
      </c>
      <c r="C1418">
        <f t="shared" ca="1" si="44"/>
        <v>60</v>
      </c>
      <c r="D1418" t="str" cm="1">
        <f t="array" aca="1" ref="D141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18" t="s">
        <v>36</v>
      </c>
      <c r="F1418" t="s">
        <v>31</v>
      </c>
      <c r="G1418" cm="1">
        <f t="array" ref="G1418">_xlfn.IFS(marketing_campaign[[#This Row],[Marital_Status]]="Single",K1418+L1418+1,marketing_campaign[[#This Row],[Marital_Status]]="Together",K1418+L1418+2,marketing_campaign[[#This Row],[Marital_Status]]="Alone",K1418+L1418+1,marketing_campaign[[#This Row],[Marital_Status]]="Married",K1418+L1418+2,marketing_campaign[[#This Row],[Marital_Status]]="Divorced",K1418+L1418+1,marketing_campaign[[#This Row],[Marital_Status]]="YOLO",K1418+L1418+1,marketing_campaign[[#This Row],[Marital_Status]]="Absurd",K1418+L1418+1,marketing_campaign[[#This Row],[Marital_Status]]="Widow",K1418+L1418+1)</f>
        <v>2</v>
      </c>
      <c r="H1418" t="str" cm="1">
        <f t="array" ref="H1418">_xlfn.IFS(marketing_campaign[[#This Row],[Family_size]]=1,"Family_with_one_child",marketing_campaign[[#This Row],[Family_size]]&gt;1,"Family_with_more_children")</f>
        <v>Family_with_more_children</v>
      </c>
      <c r="I1418">
        <v>22634</v>
      </c>
      <c r="J1418" t="str">
        <f>IF(marketing_campaign[[#This Row],[Income]]&gt;=Sheet21!B1468,"high_income","low_income")</f>
        <v>high_income</v>
      </c>
      <c r="K1418">
        <v>0</v>
      </c>
      <c r="L1418">
        <v>0</v>
      </c>
      <c r="M1418" s="1">
        <v>41290</v>
      </c>
      <c r="N1418">
        <v>47</v>
      </c>
      <c r="O1418" t="str" cm="1">
        <f t="array" ref="O1418">_xlfn.IFS(AND(marketing_campaign[[#This Row],[Recency]]&gt;=0,marketing_campaign[[#This Row],[Recency]]&lt;=14),"Early Recency",AND(marketing_campaign[[#This Row],[Recency]]&gt;=15,marketing_campaign[[#This Row],[Recency]]&lt;=31),"Mid-Recency",marketing_campaign[[#This Row],[Recency]]&gt;=32,"high Recency")</f>
        <v>high Recency</v>
      </c>
      <c r="P1418">
        <v>2</v>
      </c>
      <c r="Q1418">
        <v>23</v>
      </c>
      <c r="R1418">
        <v>11</v>
      </c>
      <c r="S1418">
        <v>8</v>
      </c>
      <c r="T1418">
        <v>6</v>
      </c>
      <c r="U1418">
        <v>46</v>
      </c>
      <c r="V1418">
        <f>marketing_campaign[[#This Row],[MntGoldProds]]+marketing_campaign[[#This Row],[MntSweetProducts]]+marketing_campaign[[#This Row],[MntFishProducts]]+marketing_campaign[[#This Row],[MntMeatProducts]]+marketing_campaign[[#This Row],[MntFruits]]+marketing_campaign[[#This Row],[MntWines]]</f>
        <v>96</v>
      </c>
      <c r="W1418">
        <v>1</v>
      </c>
      <c r="X1418">
        <v>2</v>
      </c>
      <c r="Y1418">
        <v>1</v>
      </c>
      <c r="Z1418">
        <v>2</v>
      </c>
      <c r="AA1418">
        <f t="shared" si="45"/>
        <v>6</v>
      </c>
      <c r="AB1418" t="str" cm="1">
        <f t="array" ref="AB1418">_xlfn.IFS(AND(AA1418&gt;=0,AA1418&lt;=15),"low purchase",AND(AA1418&gt;=16,AA1418&lt;=30),"mid purchase",AA1418&gt;=31,"high purchase")</f>
        <v>low purchase</v>
      </c>
      <c r="AC1418">
        <v>8</v>
      </c>
      <c r="AD1418" t="str">
        <f>IF(marketing_campaign[[#This Row],[NumWebVisitsMonth]]&gt;=5.3,"higher_webvists","lower_webvisits")</f>
        <v>higher_webvists</v>
      </c>
      <c r="AE1418">
        <v>0</v>
      </c>
      <c r="AF1418">
        <v>0</v>
      </c>
      <c r="AG1418">
        <v>0</v>
      </c>
      <c r="AH1418">
        <v>0</v>
      </c>
      <c r="AI1418">
        <v>0</v>
      </c>
      <c r="AJ1418">
        <v>0</v>
      </c>
      <c r="AK1418">
        <v>3</v>
      </c>
      <c r="AL1418">
        <v>11</v>
      </c>
      <c r="AM1418">
        <v>0</v>
      </c>
      <c r="AN1418">
        <f>marketing_campaign[[#This Row],[AcceptedCmp2]]+marketing_campaign[[#This Row],[AcceptedCmp1]]+marketing_campaign[[#This Row],[AcceptedCmp5]]+marketing_campaign[[#This Row],[AcceptedCmp4]]+marketing_campaign[[#This Row],[AcceptedCmp3]]+marketing_campaign[[#This Row],[Response]]</f>
        <v>0</v>
      </c>
      <c r="AO1418" t="str" cm="1">
        <f t="array" ref="AO141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19" spans="1:41" x14ac:dyDescent="0.35">
      <c r="A1419">
        <v>10341</v>
      </c>
      <c r="B1419">
        <v>1948</v>
      </c>
      <c r="C1419">
        <f t="shared" ca="1" si="44"/>
        <v>78</v>
      </c>
      <c r="D1419" t="str" cm="1">
        <f t="array" aca="1" ref="D141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419" t="s">
        <v>29</v>
      </c>
      <c r="F1419" t="s">
        <v>31</v>
      </c>
      <c r="G1419" cm="1">
        <f t="array" ref="G1419">_xlfn.IFS(marketing_campaign[[#This Row],[Marital_Status]]="Single",K1419+L1419+1,marketing_campaign[[#This Row],[Marital_Status]]="Together",K1419+L1419+2,marketing_campaign[[#This Row],[Marital_Status]]="Alone",K1419+L1419+1,marketing_campaign[[#This Row],[Marital_Status]]="Married",K1419+L1419+2,marketing_campaign[[#This Row],[Marital_Status]]="Divorced",K1419+L1419+1,marketing_campaign[[#This Row],[Marital_Status]]="YOLO",K1419+L1419+1,marketing_campaign[[#This Row],[Marital_Status]]="Absurd",K1419+L1419+1,marketing_campaign[[#This Row],[Marital_Status]]="Widow",K1419+L1419+1)</f>
        <v>2</v>
      </c>
      <c r="H1419" t="str" cm="1">
        <f t="array" ref="H1419">_xlfn.IFS(marketing_campaign[[#This Row],[Family_size]]=1,"Family_with_one_child",marketing_campaign[[#This Row],[Family_size]]&gt;1,"Family_with_more_children")</f>
        <v>Family_with_more_children</v>
      </c>
      <c r="I1419">
        <v>51315</v>
      </c>
      <c r="J1419" t="str">
        <f>IF(marketing_campaign[[#This Row],[Income]]&gt;=Sheet21!B1469,"high_income","low_income")</f>
        <v>high_income</v>
      </c>
      <c r="K1419">
        <v>0</v>
      </c>
      <c r="L1419">
        <v>0</v>
      </c>
      <c r="M1419" s="1">
        <v>41693</v>
      </c>
      <c r="N1419">
        <v>45</v>
      </c>
      <c r="O1419" t="str" cm="1">
        <f t="array" ref="O1419">_xlfn.IFS(AND(marketing_campaign[[#This Row],[Recency]]&gt;=0,marketing_campaign[[#This Row],[Recency]]&lt;=14),"Early Recency",AND(marketing_campaign[[#This Row],[Recency]]&gt;=15,marketing_campaign[[#This Row],[Recency]]&lt;=31),"Mid-Recency",marketing_campaign[[#This Row],[Recency]]&gt;=32,"high Recency")</f>
        <v>high Recency</v>
      </c>
      <c r="P1419">
        <v>68</v>
      </c>
      <c r="Q1419">
        <v>28</v>
      </c>
      <c r="R1419">
        <v>39</v>
      </c>
      <c r="S1419">
        <v>16</v>
      </c>
      <c r="T1419">
        <v>30</v>
      </c>
      <c r="U1419">
        <v>41</v>
      </c>
      <c r="V1419">
        <f>marketing_campaign[[#This Row],[MntGoldProds]]+marketing_campaign[[#This Row],[MntSweetProducts]]+marketing_campaign[[#This Row],[MntFishProducts]]+marketing_campaign[[#This Row],[MntMeatProducts]]+marketing_campaign[[#This Row],[MntFruits]]+marketing_campaign[[#This Row],[MntWines]]</f>
        <v>222</v>
      </c>
      <c r="W1419">
        <v>1</v>
      </c>
      <c r="X1419">
        <v>2</v>
      </c>
      <c r="Y1419">
        <v>2</v>
      </c>
      <c r="Z1419">
        <v>5</v>
      </c>
      <c r="AA1419">
        <f t="shared" si="45"/>
        <v>10</v>
      </c>
      <c r="AB1419" t="str" cm="1">
        <f t="array" ref="AB1419">_xlfn.IFS(AND(AA1419&gt;=0,AA1419&lt;=15),"low purchase",AND(AA1419&gt;=16,AA1419&lt;=30),"mid purchase",AA1419&gt;=31,"high purchase")</f>
        <v>low purchase</v>
      </c>
      <c r="AC1419">
        <v>2</v>
      </c>
      <c r="AD1419" t="str">
        <f>IF(marketing_campaign[[#This Row],[NumWebVisitsMonth]]&gt;=5.3,"higher_webvists","lower_webvisits")</f>
        <v>lower_webvisits</v>
      </c>
      <c r="AE1419">
        <v>0</v>
      </c>
      <c r="AF1419">
        <v>0</v>
      </c>
      <c r="AG1419">
        <v>0</v>
      </c>
      <c r="AH1419">
        <v>0</v>
      </c>
      <c r="AI1419">
        <v>0</v>
      </c>
      <c r="AJ1419">
        <v>0</v>
      </c>
      <c r="AK1419">
        <v>3</v>
      </c>
      <c r="AL1419">
        <v>11</v>
      </c>
      <c r="AM1419">
        <v>0</v>
      </c>
      <c r="AN1419">
        <f>marketing_campaign[[#This Row],[AcceptedCmp2]]+marketing_campaign[[#This Row],[AcceptedCmp1]]+marketing_campaign[[#This Row],[AcceptedCmp5]]+marketing_campaign[[#This Row],[AcceptedCmp4]]+marketing_campaign[[#This Row],[AcceptedCmp3]]+marketing_campaign[[#This Row],[Response]]</f>
        <v>0</v>
      </c>
      <c r="AO1419" t="str" cm="1">
        <f t="array" ref="AO141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20" spans="1:41" x14ac:dyDescent="0.35">
      <c r="A1420">
        <v>5654</v>
      </c>
      <c r="B1420">
        <v>1972</v>
      </c>
      <c r="C1420">
        <f t="shared" ca="1" si="44"/>
        <v>54</v>
      </c>
      <c r="D1420" t="str" cm="1">
        <f t="array" aca="1" ref="D142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20" t="s">
        <v>29</v>
      </c>
      <c r="F1420" t="s">
        <v>33</v>
      </c>
      <c r="G1420" cm="1">
        <f t="array" ref="G1420">_xlfn.IFS(marketing_campaign[[#This Row],[Marital_Status]]="Single",K1420+L1420+1,marketing_campaign[[#This Row],[Marital_Status]]="Together",K1420+L1420+2,marketing_campaign[[#This Row],[Marital_Status]]="Alone",K1420+L1420+1,marketing_campaign[[#This Row],[Marital_Status]]="Married",K1420+L1420+2,marketing_campaign[[#This Row],[Marital_Status]]="Divorced",K1420+L1420+1,marketing_campaign[[#This Row],[Marital_Status]]="YOLO",K1420+L1420+1,marketing_campaign[[#This Row],[Marital_Status]]="Absurd",K1420+L1420+1,marketing_campaign[[#This Row],[Marital_Status]]="Widow",K1420+L1420+1)</f>
        <v>5</v>
      </c>
      <c r="H1420" t="str" cm="1">
        <f t="array" ref="H1420">_xlfn.IFS(marketing_campaign[[#This Row],[Family_size]]=1,"Family_with_one_child",marketing_campaign[[#This Row],[Family_size]]&gt;1,"Family_with_more_children")</f>
        <v>Family_with_more_children</v>
      </c>
      <c r="I1420">
        <v>36026</v>
      </c>
      <c r="J1420" t="str">
        <f>IF(marketing_campaign[[#This Row],[Income]]&gt;=Sheet21!B1470,"high_income","low_income")</f>
        <v>high_income</v>
      </c>
      <c r="K1420">
        <v>2</v>
      </c>
      <c r="L1420">
        <v>1</v>
      </c>
      <c r="M1420" s="1">
        <v>41714</v>
      </c>
      <c r="N1420">
        <v>34</v>
      </c>
      <c r="O1420" t="str" cm="1">
        <f t="array" ref="O1420">_xlfn.IFS(AND(marketing_campaign[[#This Row],[Recency]]&gt;=0,marketing_campaign[[#This Row],[Recency]]&lt;=14),"Early Recency",AND(marketing_campaign[[#This Row],[Recency]]&gt;=15,marketing_campaign[[#This Row],[Recency]]&lt;=31),"Mid-Recency",marketing_campaign[[#This Row],[Recency]]&gt;=32,"high Recency")</f>
        <v>high Recency</v>
      </c>
      <c r="P1420">
        <v>20</v>
      </c>
      <c r="Q1420">
        <v>4</v>
      </c>
      <c r="R1420">
        <v>10</v>
      </c>
      <c r="S1420">
        <v>6</v>
      </c>
      <c r="T1420">
        <v>4</v>
      </c>
      <c r="U1420">
        <v>17</v>
      </c>
      <c r="V1420">
        <f>marketing_campaign[[#This Row],[MntGoldProds]]+marketing_campaign[[#This Row],[MntSweetProducts]]+marketing_campaign[[#This Row],[MntFishProducts]]+marketing_campaign[[#This Row],[MntMeatProducts]]+marketing_campaign[[#This Row],[MntFruits]]+marketing_campaign[[#This Row],[MntWines]]</f>
        <v>61</v>
      </c>
      <c r="W1420">
        <v>2</v>
      </c>
      <c r="X1420">
        <v>2</v>
      </c>
      <c r="Y1420">
        <v>0</v>
      </c>
      <c r="Z1420">
        <v>3</v>
      </c>
      <c r="AA1420">
        <f t="shared" si="45"/>
        <v>7</v>
      </c>
      <c r="AB1420" t="str" cm="1">
        <f t="array" ref="AB1420">_xlfn.IFS(AND(AA1420&gt;=0,AA1420&lt;=15),"low purchase",AND(AA1420&gt;=16,AA1420&lt;=30),"mid purchase",AA1420&gt;=31,"high purchase")</f>
        <v>low purchase</v>
      </c>
      <c r="AC1420">
        <v>6</v>
      </c>
      <c r="AD1420" t="str">
        <f>IF(marketing_campaign[[#This Row],[NumWebVisitsMonth]]&gt;=5.3,"higher_webvists","lower_webvisits")</f>
        <v>higher_webvists</v>
      </c>
      <c r="AE1420">
        <v>0</v>
      </c>
      <c r="AF1420">
        <v>0</v>
      </c>
      <c r="AG1420">
        <v>0</v>
      </c>
      <c r="AH1420">
        <v>0</v>
      </c>
      <c r="AI1420">
        <v>0</v>
      </c>
      <c r="AJ1420">
        <v>0</v>
      </c>
      <c r="AK1420">
        <v>3</v>
      </c>
      <c r="AL1420">
        <v>11</v>
      </c>
      <c r="AM1420">
        <v>0</v>
      </c>
      <c r="AN1420">
        <f>marketing_campaign[[#This Row],[AcceptedCmp2]]+marketing_campaign[[#This Row],[AcceptedCmp1]]+marketing_campaign[[#This Row],[AcceptedCmp5]]+marketing_campaign[[#This Row],[AcceptedCmp4]]+marketing_campaign[[#This Row],[AcceptedCmp3]]+marketing_campaign[[#This Row],[Response]]</f>
        <v>0</v>
      </c>
      <c r="AO1420" t="str" cm="1">
        <f t="array" ref="AO142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21" spans="1:41" x14ac:dyDescent="0.35">
      <c r="A1421">
        <v>4098</v>
      </c>
      <c r="B1421">
        <v>1973</v>
      </c>
      <c r="C1421">
        <f t="shared" ca="1" si="44"/>
        <v>53</v>
      </c>
      <c r="D1421" t="str" cm="1">
        <f t="array" aca="1" ref="D142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21" t="s">
        <v>29</v>
      </c>
      <c r="F1421" t="s">
        <v>33</v>
      </c>
      <c r="G1421" cm="1">
        <f t="array" ref="G1421">_xlfn.IFS(marketing_campaign[[#This Row],[Marital_Status]]="Single",K1421+L1421+1,marketing_campaign[[#This Row],[Marital_Status]]="Together",K1421+L1421+2,marketing_campaign[[#This Row],[Marital_Status]]="Alone",K1421+L1421+1,marketing_campaign[[#This Row],[Marital_Status]]="Married",K1421+L1421+2,marketing_campaign[[#This Row],[Marital_Status]]="Divorced",K1421+L1421+1,marketing_campaign[[#This Row],[Marital_Status]]="YOLO",K1421+L1421+1,marketing_campaign[[#This Row],[Marital_Status]]="Absurd",K1421+L1421+1,marketing_campaign[[#This Row],[Marital_Status]]="Widow",K1421+L1421+1)</f>
        <v>4</v>
      </c>
      <c r="H1421" t="str" cm="1">
        <f t="array" ref="H1421">_xlfn.IFS(marketing_campaign[[#This Row],[Family_size]]=1,"Family_with_one_child",marketing_campaign[[#This Row],[Family_size]]&gt;1,"Family_with_more_children")</f>
        <v>Family_with_more_children</v>
      </c>
      <c r="I1421">
        <v>24639</v>
      </c>
      <c r="J1421" t="str">
        <f>IF(marketing_campaign[[#This Row],[Income]]&gt;=Sheet21!B1471,"high_income","low_income")</f>
        <v>high_income</v>
      </c>
      <c r="K1421">
        <v>1</v>
      </c>
      <c r="L1421">
        <v>1</v>
      </c>
      <c r="M1421" s="1">
        <v>41667</v>
      </c>
      <c r="N1421">
        <v>3</v>
      </c>
      <c r="O1421" t="str" cm="1">
        <f t="array" ref="O1421">_xlfn.IFS(AND(marketing_campaign[[#This Row],[Recency]]&gt;=0,marketing_campaign[[#This Row],[Recency]]&lt;=14),"Early Recency",AND(marketing_campaign[[#This Row],[Recency]]&gt;=15,marketing_campaign[[#This Row],[Recency]]&lt;=31),"Mid-Recency",marketing_campaign[[#This Row],[Recency]]&gt;=32,"high Recency")</f>
        <v>Early Recency</v>
      </c>
      <c r="P1421">
        <v>20</v>
      </c>
      <c r="Q1421">
        <v>3</v>
      </c>
      <c r="R1421">
        <v>16</v>
      </c>
      <c r="S1421">
        <v>0</v>
      </c>
      <c r="T1421">
        <v>4</v>
      </c>
      <c r="U1421">
        <v>1</v>
      </c>
      <c r="V1421">
        <f>marketing_campaign[[#This Row],[MntGoldProds]]+marketing_campaign[[#This Row],[MntSweetProducts]]+marketing_campaign[[#This Row],[MntFishProducts]]+marketing_campaign[[#This Row],[MntMeatProducts]]+marketing_campaign[[#This Row],[MntFruits]]+marketing_campaign[[#This Row],[MntWines]]</f>
        <v>44</v>
      </c>
      <c r="W1421">
        <v>3</v>
      </c>
      <c r="X1421">
        <v>2</v>
      </c>
      <c r="Y1421">
        <v>0</v>
      </c>
      <c r="Z1421">
        <v>4</v>
      </c>
      <c r="AA1421">
        <f t="shared" si="45"/>
        <v>9</v>
      </c>
      <c r="AB1421" t="str" cm="1">
        <f t="array" ref="AB1421">_xlfn.IFS(AND(AA1421&gt;=0,AA1421&lt;=15),"low purchase",AND(AA1421&gt;=16,AA1421&lt;=30),"mid purchase",AA1421&gt;=31,"high purchase")</f>
        <v>low purchase</v>
      </c>
      <c r="AC1421">
        <v>6</v>
      </c>
      <c r="AD1421" t="str">
        <f>IF(marketing_campaign[[#This Row],[NumWebVisitsMonth]]&gt;=5.3,"higher_webvists","lower_webvisits")</f>
        <v>higher_webvists</v>
      </c>
      <c r="AE1421">
        <v>0</v>
      </c>
      <c r="AF1421">
        <v>0</v>
      </c>
      <c r="AG1421">
        <v>0</v>
      </c>
      <c r="AH1421">
        <v>0</v>
      </c>
      <c r="AI1421">
        <v>0</v>
      </c>
      <c r="AJ1421">
        <v>0</v>
      </c>
      <c r="AK1421">
        <v>3</v>
      </c>
      <c r="AL1421">
        <v>11</v>
      </c>
      <c r="AM1421">
        <v>0</v>
      </c>
      <c r="AN1421">
        <f>marketing_campaign[[#This Row],[AcceptedCmp2]]+marketing_campaign[[#This Row],[AcceptedCmp1]]+marketing_campaign[[#This Row],[AcceptedCmp5]]+marketing_campaign[[#This Row],[AcceptedCmp4]]+marketing_campaign[[#This Row],[AcceptedCmp3]]+marketing_campaign[[#This Row],[Response]]</f>
        <v>0</v>
      </c>
      <c r="AO1421" t="str" cm="1">
        <f t="array" ref="AO142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22" spans="1:41" x14ac:dyDescent="0.35">
      <c r="A1422">
        <v>5824</v>
      </c>
      <c r="B1422">
        <v>1972</v>
      </c>
      <c r="C1422">
        <f t="shared" ca="1" si="44"/>
        <v>54</v>
      </c>
      <c r="D1422" t="str" cm="1">
        <f t="array" aca="1" ref="D142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22" t="s">
        <v>32</v>
      </c>
      <c r="F1422" t="s">
        <v>31</v>
      </c>
      <c r="G1422" cm="1">
        <f t="array" ref="G1422">_xlfn.IFS(marketing_campaign[[#This Row],[Marital_Status]]="Single",K1422+L1422+1,marketing_campaign[[#This Row],[Marital_Status]]="Together",K1422+L1422+2,marketing_campaign[[#This Row],[Marital_Status]]="Alone",K1422+L1422+1,marketing_campaign[[#This Row],[Marital_Status]]="Married",K1422+L1422+2,marketing_campaign[[#This Row],[Marital_Status]]="Divorced",K1422+L1422+1,marketing_campaign[[#This Row],[Marital_Status]]="YOLO",K1422+L1422+1,marketing_campaign[[#This Row],[Marital_Status]]="Absurd",K1422+L1422+1,marketing_campaign[[#This Row],[Marital_Status]]="Widow",K1422+L1422+1)</f>
        <v>5</v>
      </c>
      <c r="H1422" t="str" cm="1">
        <f t="array" ref="H1422">_xlfn.IFS(marketing_campaign[[#This Row],[Family_size]]=1,"Family_with_one_child",marketing_campaign[[#This Row],[Family_size]]&gt;1,"Family_with_more_children")</f>
        <v>Family_with_more_children</v>
      </c>
      <c r="I1422">
        <v>34578</v>
      </c>
      <c r="J1422" t="str">
        <f>IF(marketing_campaign[[#This Row],[Income]]&gt;=Sheet21!B1472,"high_income","low_income")</f>
        <v>high_income</v>
      </c>
      <c r="K1422">
        <v>2</v>
      </c>
      <c r="L1422">
        <v>1</v>
      </c>
      <c r="M1422" s="1">
        <v>41740</v>
      </c>
      <c r="N1422">
        <v>1</v>
      </c>
      <c r="O1422" t="str" cm="1">
        <f t="array" ref="O1422">_xlfn.IFS(AND(marketing_campaign[[#This Row],[Recency]]&gt;=0,marketing_campaign[[#This Row],[Recency]]&lt;=14),"Early Recency",AND(marketing_campaign[[#This Row],[Recency]]&gt;=15,marketing_campaign[[#This Row],[Recency]]&lt;=31),"Mid-Recency",marketing_campaign[[#This Row],[Recency]]&gt;=32,"high Recency")</f>
        <v>Early Recency</v>
      </c>
      <c r="P1422">
        <v>7</v>
      </c>
      <c r="Q1422">
        <v>0</v>
      </c>
      <c r="R1422">
        <v>1</v>
      </c>
      <c r="S1422">
        <v>0</v>
      </c>
      <c r="T1422">
        <v>0</v>
      </c>
      <c r="U1422">
        <v>0</v>
      </c>
      <c r="V1422">
        <f>marketing_campaign[[#This Row],[MntGoldProds]]+marketing_campaign[[#This Row],[MntSweetProducts]]+marketing_campaign[[#This Row],[MntFishProducts]]+marketing_campaign[[#This Row],[MntMeatProducts]]+marketing_campaign[[#This Row],[MntFruits]]+marketing_campaign[[#This Row],[MntWines]]</f>
        <v>8</v>
      </c>
      <c r="W1422">
        <v>1</v>
      </c>
      <c r="X1422">
        <v>1</v>
      </c>
      <c r="Y1422">
        <v>0</v>
      </c>
      <c r="Z1422">
        <v>2</v>
      </c>
      <c r="AA1422">
        <f t="shared" si="45"/>
        <v>4</v>
      </c>
      <c r="AB1422" t="str" cm="1">
        <f t="array" ref="AB1422">_xlfn.IFS(AND(AA1422&gt;=0,AA1422&lt;=15),"low purchase",AND(AA1422&gt;=16,AA1422&lt;=30),"mid purchase",AA1422&gt;=31,"high purchase")</f>
        <v>low purchase</v>
      </c>
      <c r="AC1422">
        <v>6</v>
      </c>
      <c r="AD1422" t="str">
        <f>IF(marketing_campaign[[#This Row],[NumWebVisitsMonth]]&gt;=5.3,"higher_webvists","lower_webvisits")</f>
        <v>higher_webvists</v>
      </c>
      <c r="AE1422">
        <v>0</v>
      </c>
      <c r="AF1422">
        <v>0</v>
      </c>
      <c r="AG1422">
        <v>0</v>
      </c>
      <c r="AH1422">
        <v>0</v>
      </c>
      <c r="AI1422">
        <v>0</v>
      </c>
      <c r="AJ1422">
        <v>0</v>
      </c>
      <c r="AK1422">
        <v>3</v>
      </c>
      <c r="AL1422">
        <v>11</v>
      </c>
      <c r="AM1422">
        <v>0</v>
      </c>
      <c r="AN1422">
        <f>marketing_campaign[[#This Row],[AcceptedCmp2]]+marketing_campaign[[#This Row],[AcceptedCmp1]]+marketing_campaign[[#This Row],[AcceptedCmp5]]+marketing_campaign[[#This Row],[AcceptedCmp4]]+marketing_campaign[[#This Row],[AcceptedCmp3]]+marketing_campaign[[#This Row],[Response]]</f>
        <v>0</v>
      </c>
      <c r="AO1422" t="str" cm="1">
        <f t="array" ref="AO142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23" spans="1:41" x14ac:dyDescent="0.35">
      <c r="A1423">
        <v>7000</v>
      </c>
      <c r="B1423">
        <v>1972</v>
      </c>
      <c r="C1423">
        <f t="shared" ca="1" si="44"/>
        <v>54</v>
      </c>
      <c r="D1423" t="str" cm="1">
        <f t="array" aca="1" ref="D142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23" t="s">
        <v>37</v>
      </c>
      <c r="F1423" t="s">
        <v>30</v>
      </c>
      <c r="G1423" cm="1">
        <f t="array" ref="G1423">_xlfn.IFS(marketing_campaign[[#This Row],[Marital_Status]]="Single",K1423+L1423+1,marketing_campaign[[#This Row],[Marital_Status]]="Together",K1423+L1423+2,marketing_campaign[[#This Row],[Marital_Status]]="Alone",K1423+L1423+1,marketing_campaign[[#This Row],[Marital_Status]]="Married",K1423+L1423+2,marketing_campaign[[#This Row],[Marital_Status]]="Divorced",K1423+L1423+1,marketing_campaign[[#This Row],[Marital_Status]]="YOLO",K1423+L1423+1,marketing_campaign[[#This Row],[Marital_Status]]="Absurd",K1423+L1423+1,marketing_campaign[[#This Row],[Marital_Status]]="Widow",K1423+L1423+1)</f>
        <v>1</v>
      </c>
      <c r="H1423" t="str" cm="1">
        <f t="array" ref="H1423">_xlfn.IFS(marketing_campaign[[#This Row],[Family_size]]=1,"Family_with_one_child",marketing_campaign[[#This Row],[Family_size]]&gt;1,"Family_with_more_children")</f>
        <v>Family_with_one_child</v>
      </c>
      <c r="I1423">
        <v>65704</v>
      </c>
      <c r="J1423" t="str">
        <f>IF(marketing_campaign[[#This Row],[Income]]&gt;=Sheet21!B1473,"high_income","low_income")</f>
        <v>high_income</v>
      </c>
      <c r="K1423">
        <v>0</v>
      </c>
      <c r="L1423">
        <v>0</v>
      </c>
      <c r="M1423" s="1">
        <v>41560</v>
      </c>
      <c r="N1423">
        <v>18</v>
      </c>
      <c r="O1423" t="str" cm="1">
        <f t="array" ref="O1423">_xlfn.IFS(AND(marketing_campaign[[#This Row],[Recency]]&gt;=0,marketing_campaign[[#This Row],[Recency]]&lt;=14),"Early Recency",AND(marketing_campaign[[#This Row],[Recency]]&gt;=15,marketing_campaign[[#This Row],[Recency]]&lt;=31),"Mid-Recency",marketing_campaign[[#This Row],[Recency]]&gt;=32,"high Recency")</f>
        <v>Mid-Recency</v>
      </c>
      <c r="P1423">
        <v>279</v>
      </c>
      <c r="Q1423">
        <v>172</v>
      </c>
      <c r="R1423">
        <v>74</v>
      </c>
      <c r="S1423">
        <v>38</v>
      </c>
      <c r="T1423">
        <v>8</v>
      </c>
      <c r="U1423">
        <v>246</v>
      </c>
      <c r="V1423">
        <f>marketing_campaign[[#This Row],[MntGoldProds]]+marketing_campaign[[#This Row],[MntSweetProducts]]+marketing_campaign[[#This Row],[MntFishProducts]]+marketing_campaign[[#This Row],[MntMeatProducts]]+marketing_campaign[[#This Row],[MntFruits]]+marketing_campaign[[#This Row],[MntWines]]</f>
        <v>817</v>
      </c>
      <c r="W1423">
        <v>1</v>
      </c>
      <c r="X1423">
        <v>2</v>
      </c>
      <c r="Y1423">
        <v>10</v>
      </c>
      <c r="Z1423">
        <v>10</v>
      </c>
      <c r="AA1423">
        <f t="shared" si="45"/>
        <v>23</v>
      </c>
      <c r="AB1423" t="str" cm="1">
        <f t="array" ref="AB1423">_xlfn.IFS(AND(AA1423&gt;=0,AA1423&lt;=15),"low purchase",AND(AA1423&gt;=16,AA1423&lt;=30),"mid purchase",AA1423&gt;=31,"high purchase")</f>
        <v>mid purchase</v>
      </c>
      <c r="AC1423">
        <v>1</v>
      </c>
      <c r="AD1423" t="str">
        <f>IF(marketing_campaign[[#This Row],[NumWebVisitsMonth]]&gt;=5.3,"higher_webvists","lower_webvisits")</f>
        <v>lower_webvisits</v>
      </c>
      <c r="AE1423">
        <v>0</v>
      </c>
      <c r="AF1423">
        <v>0</v>
      </c>
      <c r="AG1423">
        <v>0</v>
      </c>
      <c r="AH1423">
        <v>0</v>
      </c>
      <c r="AI1423">
        <v>0</v>
      </c>
      <c r="AJ1423">
        <v>0</v>
      </c>
      <c r="AK1423">
        <v>3</v>
      </c>
      <c r="AL1423">
        <v>11</v>
      </c>
      <c r="AM1423">
        <v>0</v>
      </c>
      <c r="AN1423">
        <f>marketing_campaign[[#This Row],[AcceptedCmp2]]+marketing_campaign[[#This Row],[AcceptedCmp1]]+marketing_campaign[[#This Row],[AcceptedCmp5]]+marketing_campaign[[#This Row],[AcceptedCmp4]]+marketing_campaign[[#This Row],[AcceptedCmp3]]+marketing_campaign[[#This Row],[Response]]</f>
        <v>0</v>
      </c>
      <c r="AO1423" t="str" cm="1">
        <f t="array" ref="AO142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24" spans="1:41" x14ac:dyDescent="0.35">
      <c r="A1424">
        <v>2561</v>
      </c>
      <c r="B1424">
        <v>1966</v>
      </c>
      <c r="C1424">
        <f t="shared" ca="1" si="44"/>
        <v>60</v>
      </c>
      <c r="D1424" t="str" cm="1">
        <f t="array" aca="1" ref="D142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24" t="s">
        <v>29</v>
      </c>
      <c r="F1424" t="s">
        <v>30</v>
      </c>
      <c r="G1424" cm="1">
        <f t="array" ref="G1424">_xlfn.IFS(marketing_campaign[[#This Row],[Marital_Status]]="Single",K1424+L1424+1,marketing_campaign[[#This Row],[Marital_Status]]="Together",K1424+L1424+2,marketing_campaign[[#This Row],[Marital_Status]]="Alone",K1424+L1424+1,marketing_campaign[[#This Row],[Marital_Status]]="Married",K1424+L1424+2,marketing_campaign[[#This Row],[Marital_Status]]="Divorced",K1424+L1424+1,marketing_campaign[[#This Row],[Marital_Status]]="YOLO",K1424+L1424+1,marketing_campaign[[#This Row],[Marital_Status]]="Absurd",K1424+L1424+1,marketing_campaign[[#This Row],[Marital_Status]]="Widow",K1424+L1424+1)</f>
        <v>2</v>
      </c>
      <c r="H1424" t="str" cm="1">
        <f t="array" ref="H1424">_xlfn.IFS(marketing_campaign[[#This Row],[Family_size]]=1,"Family_with_one_child",marketing_campaign[[#This Row],[Family_size]]&gt;1,"Family_with_more_children")</f>
        <v>Family_with_more_children</v>
      </c>
      <c r="I1424">
        <v>63810</v>
      </c>
      <c r="J1424" t="str">
        <f>IF(marketing_campaign[[#This Row],[Income]]&gt;=Sheet21!B1474,"high_income","low_income")</f>
        <v>high_income</v>
      </c>
      <c r="K1424">
        <v>0</v>
      </c>
      <c r="L1424">
        <v>1</v>
      </c>
      <c r="M1424" s="1">
        <v>41224</v>
      </c>
      <c r="N1424">
        <v>45</v>
      </c>
      <c r="O1424" t="str" cm="1">
        <f t="array" ref="O1424">_xlfn.IFS(AND(marketing_campaign[[#This Row],[Recency]]&gt;=0,marketing_campaign[[#This Row],[Recency]]&lt;=14),"Early Recency",AND(marketing_campaign[[#This Row],[Recency]]&gt;=15,marketing_campaign[[#This Row],[Recency]]&lt;=31),"Mid-Recency",marketing_campaign[[#This Row],[Recency]]&gt;=32,"high Recency")</f>
        <v>high Recency</v>
      </c>
      <c r="P1424">
        <v>977</v>
      </c>
      <c r="Q1424">
        <v>12</v>
      </c>
      <c r="R1424">
        <v>253</v>
      </c>
      <c r="S1424">
        <v>16</v>
      </c>
      <c r="T1424">
        <v>12</v>
      </c>
      <c r="U1424">
        <v>101</v>
      </c>
      <c r="V1424">
        <f>marketing_campaign[[#This Row],[MntGoldProds]]+marketing_campaign[[#This Row],[MntSweetProducts]]+marketing_campaign[[#This Row],[MntFishProducts]]+marketing_campaign[[#This Row],[MntMeatProducts]]+marketing_campaign[[#This Row],[MntFruits]]+marketing_campaign[[#This Row],[MntWines]]</f>
        <v>1371</v>
      </c>
      <c r="W1424">
        <v>4</v>
      </c>
      <c r="X1424">
        <v>4</v>
      </c>
      <c r="Y1424">
        <v>3</v>
      </c>
      <c r="Z1424">
        <v>12</v>
      </c>
      <c r="AA1424">
        <f t="shared" si="45"/>
        <v>23</v>
      </c>
      <c r="AB1424" t="str" cm="1">
        <f t="array" ref="AB1424">_xlfn.IFS(AND(AA1424&gt;=0,AA1424&lt;=15),"low purchase",AND(AA1424&gt;=16,AA1424&lt;=30),"mid purchase",AA1424&gt;=31,"high purchase")</f>
        <v>mid purchase</v>
      </c>
      <c r="AC1424">
        <v>8</v>
      </c>
      <c r="AD1424" t="str">
        <f>IF(marketing_campaign[[#This Row],[NumWebVisitsMonth]]&gt;=5.3,"higher_webvists","lower_webvisits")</f>
        <v>higher_webvists</v>
      </c>
      <c r="AE1424">
        <v>0</v>
      </c>
      <c r="AF1424">
        <v>1</v>
      </c>
      <c r="AG1424">
        <v>0</v>
      </c>
      <c r="AH1424">
        <v>0</v>
      </c>
      <c r="AI1424">
        <v>0</v>
      </c>
      <c r="AJ1424">
        <v>0</v>
      </c>
      <c r="AK1424">
        <v>3</v>
      </c>
      <c r="AL1424">
        <v>11</v>
      </c>
      <c r="AM1424">
        <v>0</v>
      </c>
      <c r="AN1424">
        <f>marketing_campaign[[#This Row],[AcceptedCmp2]]+marketing_campaign[[#This Row],[AcceptedCmp1]]+marketing_campaign[[#This Row],[AcceptedCmp5]]+marketing_campaign[[#This Row],[AcceptedCmp4]]+marketing_campaign[[#This Row],[AcceptedCmp3]]+marketing_campaign[[#This Row],[Response]]</f>
        <v>1</v>
      </c>
      <c r="AO1424" t="str" cm="1">
        <f t="array" ref="AO142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425" spans="1:41" x14ac:dyDescent="0.35">
      <c r="A1425">
        <v>5229</v>
      </c>
      <c r="B1425">
        <v>1969</v>
      </c>
      <c r="C1425">
        <f t="shared" ca="1" si="44"/>
        <v>57</v>
      </c>
      <c r="D1425" t="str" cm="1">
        <f t="array" aca="1" ref="D142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25" t="s">
        <v>32</v>
      </c>
      <c r="F1425" t="s">
        <v>31</v>
      </c>
      <c r="G1425" cm="1">
        <f t="array" ref="G1425">_xlfn.IFS(marketing_campaign[[#This Row],[Marital_Status]]="Single",K1425+L1425+1,marketing_campaign[[#This Row],[Marital_Status]]="Together",K1425+L1425+2,marketing_campaign[[#This Row],[Marital_Status]]="Alone",K1425+L1425+1,marketing_campaign[[#This Row],[Marital_Status]]="Married",K1425+L1425+2,marketing_campaign[[#This Row],[Marital_Status]]="Divorced",K1425+L1425+1,marketing_campaign[[#This Row],[Marital_Status]]="YOLO",K1425+L1425+1,marketing_campaign[[#This Row],[Marital_Status]]="Absurd",K1425+L1425+1,marketing_campaign[[#This Row],[Marital_Status]]="Widow",K1425+L1425+1)</f>
        <v>3</v>
      </c>
      <c r="H1425" t="str" cm="1">
        <f t="array" ref="H1425">_xlfn.IFS(marketing_campaign[[#This Row],[Family_size]]=1,"Family_with_one_child",marketing_campaign[[#This Row],[Family_size]]&gt;1,"Family_with_more_children")</f>
        <v>Family_with_more_children</v>
      </c>
      <c r="I1425">
        <v>54132</v>
      </c>
      <c r="J1425" t="str">
        <f>IF(marketing_campaign[[#This Row],[Income]]&gt;=Sheet21!B1475,"high_income","low_income")</f>
        <v>high_income</v>
      </c>
      <c r="K1425">
        <v>0</v>
      </c>
      <c r="L1425">
        <v>1</v>
      </c>
      <c r="M1425" s="1">
        <v>41686</v>
      </c>
      <c r="N1425">
        <v>81</v>
      </c>
      <c r="O1425" t="str" cm="1">
        <f t="array" ref="O1425">_xlfn.IFS(AND(marketing_campaign[[#This Row],[Recency]]&gt;=0,marketing_campaign[[#This Row],[Recency]]&lt;=14),"Early Recency",AND(marketing_campaign[[#This Row],[Recency]]&gt;=15,marketing_campaign[[#This Row],[Recency]]&lt;=31),"Mid-Recency",marketing_campaign[[#This Row],[Recency]]&gt;=32,"high Recency")</f>
        <v>high Recency</v>
      </c>
      <c r="P1425">
        <v>30</v>
      </c>
      <c r="Q1425">
        <v>1</v>
      </c>
      <c r="R1425">
        <v>8</v>
      </c>
      <c r="S1425">
        <v>0</v>
      </c>
      <c r="T1425">
        <v>0</v>
      </c>
      <c r="U1425">
        <v>3</v>
      </c>
      <c r="V1425">
        <f>marketing_campaign[[#This Row],[MntGoldProds]]+marketing_campaign[[#This Row],[MntSweetProducts]]+marketing_campaign[[#This Row],[MntFishProducts]]+marketing_campaign[[#This Row],[MntMeatProducts]]+marketing_campaign[[#This Row],[MntFruits]]+marketing_campaign[[#This Row],[MntWines]]</f>
        <v>42</v>
      </c>
      <c r="W1425">
        <v>1</v>
      </c>
      <c r="X1425">
        <v>1</v>
      </c>
      <c r="Y1425">
        <v>0</v>
      </c>
      <c r="Z1425">
        <v>3</v>
      </c>
      <c r="AA1425">
        <f t="shared" si="45"/>
        <v>5</v>
      </c>
      <c r="AB1425" t="str" cm="1">
        <f t="array" ref="AB1425">_xlfn.IFS(AND(AA1425&gt;=0,AA1425&lt;=15),"low purchase",AND(AA1425&gt;=16,AA1425&lt;=30),"mid purchase",AA1425&gt;=31,"high purchase")</f>
        <v>low purchase</v>
      </c>
      <c r="AC1425">
        <v>7</v>
      </c>
      <c r="AD1425" t="str">
        <f>IF(marketing_campaign[[#This Row],[NumWebVisitsMonth]]&gt;=5.3,"higher_webvists","lower_webvisits")</f>
        <v>higher_webvists</v>
      </c>
      <c r="AE1425">
        <v>0</v>
      </c>
      <c r="AF1425">
        <v>0</v>
      </c>
      <c r="AG1425">
        <v>0</v>
      </c>
      <c r="AH1425">
        <v>0</v>
      </c>
      <c r="AI1425">
        <v>0</v>
      </c>
      <c r="AJ1425">
        <v>0</v>
      </c>
      <c r="AK1425">
        <v>3</v>
      </c>
      <c r="AL1425">
        <v>11</v>
      </c>
      <c r="AM1425">
        <v>0</v>
      </c>
      <c r="AN1425">
        <f>marketing_campaign[[#This Row],[AcceptedCmp2]]+marketing_campaign[[#This Row],[AcceptedCmp1]]+marketing_campaign[[#This Row],[AcceptedCmp5]]+marketing_campaign[[#This Row],[AcceptedCmp4]]+marketing_campaign[[#This Row],[AcceptedCmp3]]+marketing_campaign[[#This Row],[Response]]</f>
        <v>0</v>
      </c>
      <c r="AO1425" t="str" cm="1">
        <f t="array" ref="AO142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26" spans="1:41" x14ac:dyDescent="0.35">
      <c r="A1426">
        <v>4086</v>
      </c>
      <c r="B1426">
        <v>1959</v>
      </c>
      <c r="C1426">
        <f t="shared" ca="1" si="44"/>
        <v>67</v>
      </c>
      <c r="D1426" t="str" cm="1">
        <f t="array" aca="1" ref="D142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26" t="s">
        <v>29</v>
      </c>
      <c r="F1426" t="s">
        <v>33</v>
      </c>
      <c r="G1426" cm="1">
        <f t="array" ref="G1426">_xlfn.IFS(marketing_campaign[[#This Row],[Marital_Status]]="Single",K1426+L1426+1,marketing_campaign[[#This Row],[Marital_Status]]="Together",K1426+L1426+2,marketing_campaign[[#This Row],[Marital_Status]]="Alone",K1426+L1426+1,marketing_campaign[[#This Row],[Marital_Status]]="Married",K1426+L1426+2,marketing_campaign[[#This Row],[Marital_Status]]="Divorced",K1426+L1426+1,marketing_campaign[[#This Row],[Marital_Status]]="YOLO",K1426+L1426+1,marketing_campaign[[#This Row],[Marital_Status]]="Absurd",K1426+L1426+1,marketing_campaign[[#This Row],[Marital_Status]]="Widow",K1426+L1426+1)</f>
        <v>2</v>
      </c>
      <c r="H1426" t="str" cm="1">
        <f t="array" ref="H1426">_xlfn.IFS(marketing_campaign[[#This Row],[Family_size]]=1,"Family_with_one_child",marketing_campaign[[#This Row],[Family_size]]&gt;1,"Family_with_more_children")</f>
        <v>Family_with_more_children</v>
      </c>
      <c r="I1426">
        <v>18690</v>
      </c>
      <c r="J1426" t="str">
        <f>IF(marketing_campaign[[#This Row],[Income]]&gt;=Sheet21!B1476,"high_income","low_income")</f>
        <v>high_income</v>
      </c>
      <c r="K1426">
        <v>0</v>
      </c>
      <c r="L1426">
        <v>0</v>
      </c>
      <c r="M1426" s="1">
        <v>41271</v>
      </c>
      <c r="N1426">
        <v>77</v>
      </c>
      <c r="O1426" t="str" cm="1">
        <f t="array" ref="O1426">_xlfn.IFS(AND(marketing_campaign[[#This Row],[Recency]]&gt;=0,marketing_campaign[[#This Row],[Recency]]&lt;=14),"Early Recency",AND(marketing_campaign[[#This Row],[Recency]]&gt;=15,marketing_campaign[[#This Row],[Recency]]&lt;=31),"Mid-Recency",marketing_campaign[[#This Row],[Recency]]&gt;=32,"high Recency")</f>
        <v>high Recency</v>
      </c>
      <c r="P1426">
        <v>6</v>
      </c>
      <c r="Q1426">
        <v>1</v>
      </c>
      <c r="R1426">
        <v>7</v>
      </c>
      <c r="S1426">
        <v>23</v>
      </c>
      <c r="T1426">
        <v>4</v>
      </c>
      <c r="U1426">
        <v>19</v>
      </c>
      <c r="V1426">
        <f>marketing_campaign[[#This Row],[MntGoldProds]]+marketing_campaign[[#This Row],[MntSweetProducts]]+marketing_campaign[[#This Row],[MntFishProducts]]+marketing_campaign[[#This Row],[MntMeatProducts]]+marketing_campaign[[#This Row],[MntFruits]]+marketing_campaign[[#This Row],[MntWines]]</f>
        <v>60</v>
      </c>
      <c r="W1426">
        <v>1</v>
      </c>
      <c r="X1426">
        <v>1</v>
      </c>
      <c r="Y1426">
        <v>1</v>
      </c>
      <c r="Z1426">
        <v>2</v>
      </c>
      <c r="AA1426">
        <f t="shared" si="45"/>
        <v>5</v>
      </c>
      <c r="AB1426" t="str" cm="1">
        <f t="array" ref="AB1426">_xlfn.IFS(AND(AA1426&gt;=0,AA1426&lt;=15),"low purchase",AND(AA1426&gt;=16,AA1426&lt;=30),"mid purchase",AA1426&gt;=31,"high purchase")</f>
        <v>low purchase</v>
      </c>
      <c r="AC1426">
        <v>8</v>
      </c>
      <c r="AD1426" t="str">
        <f>IF(marketing_campaign[[#This Row],[NumWebVisitsMonth]]&gt;=5.3,"higher_webvists","lower_webvisits")</f>
        <v>higher_webvists</v>
      </c>
      <c r="AE1426">
        <v>0</v>
      </c>
      <c r="AF1426">
        <v>0</v>
      </c>
      <c r="AG1426">
        <v>0</v>
      </c>
      <c r="AH1426">
        <v>0</v>
      </c>
      <c r="AI1426">
        <v>0</v>
      </c>
      <c r="AJ1426">
        <v>0</v>
      </c>
      <c r="AK1426">
        <v>3</v>
      </c>
      <c r="AL1426">
        <v>11</v>
      </c>
      <c r="AM1426">
        <v>0</v>
      </c>
      <c r="AN1426">
        <f>marketing_campaign[[#This Row],[AcceptedCmp2]]+marketing_campaign[[#This Row],[AcceptedCmp1]]+marketing_campaign[[#This Row],[AcceptedCmp5]]+marketing_campaign[[#This Row],[AcceptedCmp4]]+marketing_campaign[[#This Row],[AcceptedCmp3]]+marketing_campaign[[#This Row],[Response]]</f>
        <v>0</v>
      </c>
      <c r="AO1426" t="str" cm="1">
        <f t="array" ref="AO142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27" spans="1:41" x14ac:dyDescent="0.35">
      <c r="A1427">
        <v>2428</v>
      </c>
      <c r="B1427">
        <v>1970</v>
      </c>
      <c r="C1427">
        <f t="shared" ca="1" si="44"/>
        <v>56</v>
      </c>
      <c r="D1427" t="str" cm="1">
        <f t="array" aca="1" ref="D142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27" t="s">
        <v>29</v>
      </c>
      <c r="F1427" t="s">
        <v>33</v>
      </c>
      <c r="G1427" cm="1">
        <f t="array" ref="G1427">_xlfn.IFS(marketing_campaign[[#This Row],[Marital_Status]]="Single",K1427+L1427+1,marketing_campaign[[#This Row],[Marital_Status]]="Together",K1427+L1427+2,marketing_campaign[[#This Row],[Marital_Status]]="Alone",K1427+L1427+1,marketing_campaign[[#This Row],[Marital_Status]]="Married",K1427+L1427+2,marketing_campaign[[#This Row],[Marital_Status]]="Divorced",K1427+L1427+1,marketing_campaign[[#This Row],[Marital_Status]]="YOLO",K1427+L1427+1,marketing_campaign[[#This Row],[Marital_Status]]="Absurd",K1427+L1427+1,marketing_campaign[[#This Row],[Marital_Status]]="Widow",K1427+L1427+1)</f>
        <v>3</v>
      </c>
      <c r="H1427" t="str" cm="1">
        <f t="array" ref="H1427">_xlfn.IFS(marketing_campaign[[#This Row],[Family_size]]=1,"Family_with_one_child",marketing_campaign[[#This Row],[Family_size]]&gt;1,"Family_with_more_children")</f>
        <v>Family_with_more_children</v>
      </c>
      <c r="I1427">
        <v>28164</v>
      </c>
      <c r="J1427" t="str">
        <f>IF(marketing_campaign[[#This Row],[Income]]&gt;=Sheet21!B1477,"high_income","low_income")</f>
        <v>high_income</v>
      </c>
      <c r="K1427">
        <v>1</v>
      </c>
      <c r="L1427">
        <v>0</v>
      </c>
      <c r="M1427" s="1">
        <v>41398</v>
      </c>
      <c r="N1427">
        <v>23</v>
      </c>
      <c r="O1427" t="str" cm="1">
        <f t="array" ref="O1427">_xlfn.IFS(AND(marketing_campaign[[#This Row],[Recency]]&gt;=0,marketing_campaign[[#This Row],[Recency]]&lt;=14),"Early Recency",AND(marketing_campaign[[#This Row],[Recency]]&gt;=15,marketing_campaign[[#This Row],[Recency]]&lt;=31),"Mid-Recency",marketing_campaign[[#This Row],[Recency]]&gt;=32,"high Recency")</f>
        <v>Mid-Recency</v>
      </c>
      <c r="P1427">
        <v>3</v>
      </c>
      <c r="Q1427">
        <v>18</v>
      </c>
      <c r="R1427">
        <v>26</v>
      </c>
      <c r="S1427">
        <v>11</v>
      </c>
      <c r="T1427">
        <v>8</v>
      </c>
      <c r="U1427">
        <v>12</v>
      </c>
      <c r="V1427">
        <f>marketing_campaign[[#This Row],[MntGoldProds]]+marketing_campaign[[#This Row],[MntSweetProducts]]+marketing_campaign[[#This Row],[MntFishProducts]]+marketing_campaign[[#This Row],[MntMeatProducts]]+marketing_campaign[[#This Row],[MntFruits]]+marketing_campaign[[#This Row],[MntWines]]</f>
        <v>78</v>
      </c>
      <c r="W1427">
        <v>3</v>
      </c>
      <c r="X1427">
        <v>2</v>
      </c>
      <c r="Y1427">
        <v>0</v>
      </c>
      <c r="Z1427">
        <v>4</v>
      </c>
      <c r="AA1427">
        <f t="shared" si="45"/>
        <v>9</v>
      </c>
      <c r="AB1427" t="str" cm="1">
        <f t="array" ref="AB1427">_xlfn.IFS(AND(AA1427&gt;=0,AA1427&lt;=15),"low purchase",AND(AA1427&gt;=16,AA1427&lt;=30),"mid purchase",AA1427&gt;=31,"high purchase")</f>
        <v>low purchase</v>
      </c>
      <c r="AC1427">
        <v>7</v>
      </c>
      <c r="AD1427" t="str">
        <f>IF(marketing_campaign[[#This Row],[NumWebVisitsMonth]]&gt;=5.3,"higher_webvists","lower_webvisits")</f>
        <v>higher_webvists</v>
      </c>
      <c r="AE1427">
        <v>0</v>
      </c>
      <c r="AF1427">
        <v>0</v>
      </c>
      <c r="AG1427">
        <v>0</v>
      </c>
      <c r="AH1427">
        <v>0</v>
      </c>
      <c r="AI1427">
        <v>0</v>
      </c>
      <c r="AJ1427">
        <v>0</v>
      </c>
      <c r="AK1427">
        <v>3</v>
      </c>
      <c r="AL1427">
        <v>11</v>
      </c>
      <c r="AM1427">
        <v>0</v>
      </c>
      <c r="AN1427">
        <f>marketing_campaign[[#This Row],[AcceptedCmp2]]+marketing_campaign[[#This Row],[AcceptedCmp1]]+marketing_campaign[[#This Row],[AcceptedCmp5]]+marketing_campaign[[#This Row],[AcceptedCmp4]]+marketing_campaign[[#This Row],[AcceptedCmp3]]+marketing_campaign[[#This Row],[Response]]</f>
        <v>0</v>
      </c>
      <c r="AO1427" t="str" cm="1">
        <f t="array" ref="AO142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28" spans="1:41" x14ac:dyDescent="0.35">
      <c r="A1428">
        <v>8254</v>
      </c>
      <c r="B1428">
        <v>1974</v>
      </c>
      <c r="C1428">
        <f t="shared" ca="1" si="44"/>
        <v>52</v>
      </c>
      <c r="D1428" t="str" cm="1">
        <f t="array" aca="1" ref="D142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28" t="s">
        <v>32</v>
      </c>
      <c r="F1428" t="s">
        <v>33</v>
      </c>
      <c r="G1428" cm="1">
        <f t="array" ref="G1428">_xlfn.IFS(marketing_campaign[[#This Row],[Marital_Status]]="Single",K1428+L1428+1,marketing_campaign[[#This Row],[Marital_Status]]="Together",K1428+L1428+2,marketing_campaign[[#This Row],[Marital_Status]]="Alone",K1428+L1428+1,marketing_campaign[[#This Row],[Marital_Status]]="Married",K1428+L1428+2,marketing_campaign[[#This Row],[Marital_Status]]="Divorced",K1428+L1428+1,marketing_campaign[[#This Row],[Marital_Status]]="YOLO",K1428+L1428+1,marketing_campaign[[#This Row],[Marital_Status]]="Absurd",K1428+L1428+1,marketing_campaign[[#This Row],[Marital_Status]]="Widow",K1428+L1428+1)</f>
        <v>3</v>
      </c>
      <c r="H1428" t="str" cm="1">
        <f t="array" ref="H1428">_xlfn.IFS(marketing_campaign[[#This Row],[Family_size]]=1,"Family_with_one_child",marketing_campaign[[#This Row],[Family_size]]&gt;1,"Family_with_more_children")</f>
        <v>Family_with_more_children</v>
      </c>
      <c r="I1428">
        <v>34596</v>
      </c>
      <c r="J1428" t="str">
        <f>IF(marketing_campaign[[#This Row],[Income]]&gt;=Sheet21!B1478,"high_income","low_income")</f>
        <v>high_income</v>
      </c>
      <c r="K1428">
        <v>1</v>
      </c>
      <c r="L1428">
        <v>0</v>
      </c>
      <c r="M1428" s="1">
        <v>41377</v>
      </c>
      <c r="N1428">
        <v>48</v>
      </c>
      <c r="O1428" t="str" cm="1">
        <f t="array" ref="O1428">_xlfn.IFS(AND(marketing_campaign[[#This Row],[Recency]]&gt;=0,marketing_campaign[[#This Row],[Recency]]&lt;=14),"Early Recency",AND(marketing_campaign[[#This Row],[Recency]]&gt;=15,marketing_campaign[[#This Row],[Recency]]&lt;=31),"Mid-Recency",marketing_campaign[[#This Row],[Recency]]&gt;=32,"high Recency")</f>
        <v>high Recency</v>
      </c>
      <c r="P1428">
        <v>14</v>
      </c>
      <c r="Q1428">
        <v>0</v>
      </c>
      <c r="R1428">
        <v>2</v>
      </c>
      <c r="S1428">
        <v>0</v>
      </c>
      <c r="T1428">
        <v>0</v>
      </c>
      <c r="U1428">
        <v>7</v>
      </c>
      <c r="V1428">
        <f>marketing_campaign[[#This Row],[MntGoldProds]]+marketing_campaign[[#This Row],[MntSweetProducts]]+marketing_campaign[[#This Row],[MntFishProducts]]+marketing_campaign[[#This Row],[MntMeatProducts]]+marketing_campaign[[#This Row],[MntFruits]]+marketing_campaign[[#This Row],[MntWines]]</f>
        <v>23</v>
      </c>
      <c r="W1428">
        <v>1</v>
      </c>
      <c r="X1428">
        <v>1</v>
      </c>
      <c r="Y1428">
        <v>0</v>
      </c>
      <c r="Z1428">
        <v>2</v>
      </c>
      <c r="AA1428">
        <f t="shared" si="45"/>
        <v>4</v>
      </c>
      <c r="AB1428" t="str" cm="1">
        <f t="array" ref="AB1428">_xlfn.IFS(AND(AA1428&gt;=0,AA1428&lt;=15),"low purchase",AND(AA1428&gt;=16,AA1428&lt;=30),"mid purchase",AA1428&gt;=31,"high purchase")</f>
        <v>low purchase</v>
      </c>
      <c r="AC1428">
        <v>8</v>
      </c>
      <c r="AD1428" t="str">
        <f>IF(marketing_campaign[[#This Row],[NumWebVisitsMonth]]&gt;=5.3,"higher_webvists","lower_webvisits")</f>
        <v>higher_webvists</v>
      </c>
      <c r="AE1428">
        <v>0</v>
      </c>
      <c r="AF1428">
        <v>0</v>
      </c>
      <c r="AG1428">
        <v>0</v>
      </c>
      <c r="AH1428">
        <v>0</v>
      </c>
      <c r="AI1428">
        <v>0</v>
      </c>
      <c r="AJ1428">
        <v>0</v>
      </c>
      <c r="AK1428">
        <v>3</v>
      </c>
      <c r="AL1428">
        <v>11</v>
      </c>
      <c r="AM1428">
        <v>0</v>
      </c>
      <c r="AN1428">
        <f>marketing_campaign[[#This Row],[AcceptedCmp2]]+marketing_campaign[[#This Row],[AcceptedCmp1]]+marketing_campaign[[#This Row],[AcceptedCmp5]]+marketing_campaign[[#This Row],[AcceptedCmp4]]+marketing_campaign[[#This Row],[AcceptedCmp3]]+marketing_campaign[[#This Row],[Response]]</f>
        <v>0</v>
      </c>
      <c r="AO1428" t="str" cm="1">
        <f t="array" ref="AO142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29" spans="1:41" x14ac:dyDescent="0.35">
      <c r="A1429">
        <v>2836</v>
      </c>
      <c r="B1429">
        <v>1972</v>
      </c>
      <c r="C1429">
        <f t="shared" ca="1" si="44"/>
        <v>54</v>
      </c>
      <c r="D1429" t="str" cm="1">
        <f t="array" aca="1" ref="D142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29" t="s">
        <v>32</v>
      </c>
      <c r="F1429" t="s">
        <v>33</v>
      </c>
      <c r="G1429" cm="1">
        <f t="array" ref="G1429">_xlfn.IFS(marketing_campaign[[#This Row],[Marital_Status]]="Single",K1429+L1429+1,marketing_campaign[[#This Row],[Marital_Status]]="Together",K1429+L1429+2,marketing_campaign[[#This Row],[Marital_Status]]="Alone",K1429+L1429+1,marketing_campaign[[#This Row],[Marital_Status]]="Married",K1429+L1429+2,marketing_campaign[[#This Row],[Marital_Status]]="Divorced",K1429+L1429+1,marketing_campaign[[#This Row],[Marital_Status]]="YOLO",K1429+L1429+1,marketing_campaign[[#This Row],[Marital_Status]]="Absurd",K1429+L1429+1,marketing_campaign[[#This Row],[Marital_Status]]="Widow",K1429+L1429+1)</f>
        <v>3</v>
      </c>
      <c r="H1429" t="str" cm="1">
        <f t="array" ref="H1429">_xlfn.IFS(marketing_campaign[[#This Row],[Family_size]]=1,"Family_with_one_child",marketing_campaign[[#This Row],[Family_size]]&gt;1,"Family_with_more_children")</f>
        <v>Family_with_more_children</v>
      </c>
      <c r="I1429">
        <v>43269</v>
      </c>
      <c r="J1429" t="str">
        <f>IF(marketing_campaign[[#This Row],[Income]]&gt;=Sheet21!B1479,"high_income","low_income")</f>
        <v>high_income</v>
      </c>
      <c r="K1429">
        <v>1</v>
      </c>
      <c r="L1429">
        <v>0</v>
      </c>
      <c r="M1429" s="1">
        <v>41533</v>
      </c>
      <c r="N1429">
        <v>61</v>
      </c>
      <c r="O1429" t="str" cm="1">
        <f t="array" ref="O1429">_xlfn.IFS(AND(marketing_campaign[[#This Row],[Recency]]&gt;=0,marketing_campaign[[#This Row],[Recency]]&lt;=14),"Early Recency",AND(marketing_campaign[[#This Row],[Recency]]&gt;=15,marketing_campaign[[#This Row],[Recency]]&lt;=31),"Mid-Recency",marketing_campaign[[#This Row],[Recency]]&gt;=32,"high Recency")</f>
        <v>high Recency</v>
      </c>
      <c r="P1429">
        <v>10</v>
      </c>
      <c r="Q1429">
        <v>1</v>
      </c>
      <c r="R1429">
        <v>7</v>
      </c>
      <c r="S1429">
        <v>0</v>
      </c>
      <c r="T1429">
        <v>0</v>
      </c>
      <c r="U1429">
        <v>1</v>
      </c>
      <c r="V1429">
        <f>marketing_campaign[[#This Row],[MntGoldProds]]+marketing_campaign[[#This Row],[MntSweetProducts]]+marketing_campaign[[#This Row],[MntFishProducts]]+marketing_campaign[[#This Row],[MntMeatProducts]]+marketing_campaign[[#This Row],[MntFruits]]+marketing_campaign[[#This Row],[MntWines]]</f>
        <v>19</v>
      </c>
      <c r="W1429">
        <v>1</v>
      </c>
      <c r="X1429">
        <v>1</v>
      </c>
      <c r="Y1429">
        <v>0</v>
      </c>
      <c r="Z1429">
        <v>2</v>
      </c>
      <c r="AA1429">
        <f t="shared" si="45"/>
        <v>4</v>
      </c>
      <c r="AB1429" t="str" cm="1">
        <f t="array" ref="AB1429">_xlfn.IFS(AND(AA1429&gt;=0,AA1429&lt;=15),"low purchase",AND(AA1429&gt;=16,AA1429&lt;=30),"mid purchase",AA1429&gt;=31,"high purchase")</f>
        <v>low purchase</v>
      </c>
      <c r="AC1429">
        <v>8</v>
      </c>
      <c r="AD1429" t="str">
        <f>IF(marketing_campaign[[#This Row],[NumWebVisitsMonth]]&gt;=5.3,"higher_webvists","lower_webvisits")</f>
        <v>higher_webvists</v>
      </c>
      <c r="AE1429">
        <v>0</v>
      </c>
      <c r="AF1429">
        <v>0</v>
      </c>
      <c r="AG1429">
        <v>0</v>
      </c>
      <c r="AH1429">
        <v>0</v>
      </c>
      <c r="AI1429">
        <v>0</v>
      </c>
      <c r="AJ1429">
        <v>0</v>
      </c>
      <c r="AK1429">
        <v>3</v>
      </c>
      <c r="AL1429">
        <v>11</v>
      </c>
      <c r="AM1429">
        <v>0</v>
      </c>
      <c r="AN1429">
        <f>marketing_campaign[[#This Row],[AcceptedCmp2]]+marketing_campaign[[#This Row],[AcceptedCmp1]]+marketing_campaign[[#This Row],[AcceptedCmp5]]+marketing_campaign[[#This Row],[AcceptedCmp4]]+marketing_campaign[[#This Row],[AcceptedCmp3]]+marketing_campaign[[#This Row],[Response]]</f>
        <v>0</v>
      </c>
      <c r="AO1429" t="str" cm="1">
        <f t="array" ref="AO142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30" spans="1:41" x14ac:dyDescent="0.35">
      <c r="A1430">
        <v>8418</v>
      </c>
      <c r="B1430">
        <v>1958</v>
      </c>
      <c r="C1430">
        <f t="shared" ca="1" si="44"/>
        <v>68</v>
      </c>
      <c r="D1430" t="str" cm="1">
        <f t="array" aca="1" ref="D143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30" t="s">
        <v>37</v>
      </c>
      <c r="F1430" t="s">
        <v>30</v>
      </c>
      <c r="G1430" cm="1">
        <f t="array" ref="G1430">_xlfn.IFS(marketing_campaign[[#This Row],[Marital_Status]]="Single",K1430+L1430+1,marketing_campaign[[#This Row],[Marital_Status]]="Together",K1430+L1430+2,marketing_campaign[[#This Row],[Marital_Status]]="Alone",K1430+L1430+1,marketing_campaign[[#This Row],[Marital_Status]]="Married",K1430+L1430+2,marketing_campaign[[#This Row],[Marital_Status]]="Divorced",K1430+L1430+1,marketing_campaign[[#This Row],[Marital_Status]]="YOLO",K1430+L1430+1,marketing_campaign[[#This Row],[Marital_Status]]="Absurd",K1430+L1430+1,marketing_campaign[[#This Row],[Marital_Status]]="Widow",K1430+L1430+1)</f>
        <v>3</v>
      </c>
      <c r="H1430" t="str" cm="1">
        <f t="array" ref="H1430">_xlfn.IFS(marketing_campaign[[#This Row],[Family_size]]=1,"Family_with_one_child",marketing_campaign[[#This Row],[Family_size]]&gt;1,"Family_with_more_children")</f>
        <v>Family_with_more_children</v>
      </c>
      <c r="I1430">
        <v>38741</v>
      </c>
      <c r="J1430" t="str">
        <f>IF(marketing_campaign[[#This Row],[Income]]&gt;=Sheet21!B1480,"high_income","low_income")</f>
        <v>high_income</v>
      </c>
      <c r="K1430">
        <v>1</v>
      </c>
      <c r="L1430">
        <v>1</v>
      </c>
      <c r="M1430" s="1">
        <v>41728</v>
      </c>
      <c r="N1430">
        <v>60</v>
      </c>
      <c r="O1430" t="str" cm="1">
        <f t="array" ref="O1430">_xlfn.IFS(AND(marketing_campaign[[#This Row],[Recency]]&gt;=0,marketing_campaign[[#This Row],[Recency]]&lt;=14),"Early Recency",AND(marketing_campaign[[#This Row],[Recency]]&gt;=15,marketing_campaign[[#This Row],[Recency]]&lt;=31),"Mid-Recency",marketing_campaign[[#This Row],[Recency]]&gt;=32,"high Recency")</f>
        <v>high Recency</v>
      </c>
      <c r="P1430">
        <v>7</v>
      </c>
      <c r="Q1430">
        <v>10</v>
      </c>
      <c r="R1430">
        <v>17</v>
      </c>
      <c r="S1430">
        <v>8</v>
      </c>
      <c r="T1430">
        <v>6</v>
      </c>
      <c r="U1430">
        <v>13</v>
      </c>
      <c r="V1430">
        <f>marketing_campaign[[#This Row],[MntGoldProds]]+marketing_campaign[[#This Row],[MntSweetProducts]]+marketing_campaign[[#This Row],[MntFishProducts]]+marketing_campaign[[#This Row],[MntMeatProducts]]+marketing_campaign[[#This Row],[MntFruits]]+marketing_campaign[[#This Row],[MntWines]]</f>
        <v>61</v>
      </c>
      <c r="W1430">
        <v>2</v>
      </c>
      <c r="X1430">
        <v>2</v>
      </c>
      <c r="Y1430">
        <v>0</v>
      </c>
      <c r="Z1430">
        <v>3</v>
      </c>
      <c r="AA1430">
        <f t="shared" si="45"/>
        <v>7</v>
      </c>
      <c r="AB1430" t="str" cm="1">
        <f t="array" ref="AB1430">_xlfn.IFS(AND(AA1430&gt;=0,AA1430&lt;=15),"low purchase",AND(AA1430&gt;=16,AA1430&lt;=30),"mid purchase",AA1430&gt;=31,"high purchase")</f>
        <v>low purchase</v>
      </c>
      <c r="AC1430">
        <v>7</v>
      </c>
      <c r="AD1430" t="str">
        <f>IF(marketing_campaign[[#This Row],[NumWebVisitsMonth]]&gt;=5.3,"higher_webvists","lower_webvisits")</f>
        <v>higher_webvists</v>
      </c>
      <c r="AE1430">
        <v>0</v>
      </c>
      <c r="AF1430">
        <v>0</v>
      </c>
      <c r="AG1430">
        <v>0</v>
      </c>
      <c r="AH1430">
        <v>0</v>
      </c>
      <c r="AI1430">
        <v>0</v>
      </c>
      <c r="AJ1430">
        <v>0</v>
      </c>
      <c r="AK1430">
        <v>3</v>
      </c>
      <c r="AL1430">
        <v>11</v>
      </c>
      <c r="AM1430">
        <v>0</v>
      </c>
      <c r="AN1430">
        <f>marketing_campaign[[#This Row],[AcceptedCmp2]]+marketing_campaign[[#This Row],[AcceptedCmp1]]+marketing_campaign[[#This Row],[AcceptedCmp5]]+marketing_campaign[[#This Row],[AcceptedCmp4]]+marketing_campaign[[#This Row],[AcceptedCmp3]]+marketing_campaign[[#This Row],[Response]]</f>
        <v>0</v>
      </c>
      <c r="AO1430" t="str" cm="1">
        <f t="array" ref="AO143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31" spans="1:41" x14ac:dyDescent="0.35">
      <c r="A1431">
        <v>1362</v>
      </c>
      <c r="B1431">
        <v>1972</v>
      </c>
      <c r="C1431">
        <f t="shared" ca="1" si="44"/>
        <v>54</v>
      </c>
      <c r="D1431" t="str" cm="1">
        <f t="array" aca="1" ref="D143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31" t="s">
        <v>29</v>
      </c>
      <c r="F1431" t="s">
        <v>30</v>
      </c>
      <c r="G1431" cm="1">
        <f t="array" ref="G1431">_xlfn.IFS(marketing_campaign[[#This Row],[Marital_Status]]="Single",K1431+L1431+1,marketing_campaign[[#This Row],[Marital_Status]]="Together",K1431+L1431+2,marketing_campaign[[#This Row],[Marital_Status]]="Alone",K1431+L1431+1,marketing_campaign[[#This Row],[Marital_Status]]="Married",K1431+L1431+2,marketing_campaign[[#This Row],[Marital_Status]]="Divorced",K1431+L1431+1,marketing_campaign[[#This Row],[Marital_Status]]="YOLO",K1431+L1431+1,marketing_campaign[[#This Row],[Marital_Status]]="Absurd",K1431+L1431+1,marketing_campaign[[#This Row],[Marital_Status]]="Widow",K1431+L1431+1)</f>
        <v>1</v>
      </c>
      <c r="H1431" t="str" cm="1">
        <f t="array" ref="H1431">_xlfn.IFS(marketing_campaign[[#This Row],[Family_size]]=1,"Family_with_one_child",marketing_campaign[[#This Row],[Family_size]]&gt;1,"Family_with_more_children")</f>
        <v>Family_with_one_child</v>
      </c>
      <c r="I1431">
        <v>31907</v>
      </c>
      <c r="J1431" t="str">
        <f>IF(marketing_campaign[[#This Row],[Income]]&gt;=Sheet21!B1481,"high_income","low_income")</f>
        <v>high_income</v>
      </c>
      <c r="K1431">
        <v>0</v>
      </c>
      <c r="L1431">
        <v>0</v>
      </c>
      <c r="M1431" s="1">
        <v>41337</v>
      </c>
      <c r="N1431">
        <v>75</v>
      </c>
      <c r="O1431" t="str" cm="1">
        <f t="array" ref="O1431">_xlfn.IFS(AND(marketing_campaign[[#This Row],[Recency]]&gt;=0,marketing_campaign[[#This Row],[Recency]]&lt;=14),"Early Recency",AND(marketing_campaign[[#This Row],[Recency]]&gt;=15,marketing_campaign[[#This Row],[Recency]]&lt;=31),"Mid-Recency",marketing_campaign[[#This Row],[Recency]]&gt;=32,"high Recency")</f>
        <v>high Recency</v>
      </c>
      <c r="P1431">
        <v>33</v>
      </c>
      <c r="Q1431">
        <v>87</v>
      </c>
      <c r="R1431">
        <v>64</v>
      </c>
      <c r="S1431">
        <v>175</v>
      </c>
      <c r="T1431">
        <v>16</v>
      </c>
      <c r="U1431">
        <v>74</v>
      </c>
      <c r="V1431">
        <f>marketing_campaign[[#This Row],[MntGoldProds]]+marketing_campaign[[#This Row],[MntSweetProducts]]+marketing_campaign[[#This Row],[MntFishProducts]]+marketing_campaign[[#This Row],[MntMeatProducts]]+marketing_campaign[[#This Row],[MntFruits]]+marketing_campaign[[#This Row],[MntWines]]</f>
        <v>449</v>
      </c>
      <c r="W1431">
        <v>1</v>
      </c>
      <c r="X1431">
        <v>6</v>
      </c>
      <c r="Y1431">
        <v>1</v>
      </c>
      <c r="Z1431">
        <v>6</v>
      </c>
      <c r="AA1431">
        <f t="shared" si="45"/>
        <v>14</v>
      </c>
      <c r="AB1431" t="str" cm="1">
        <f t="array" ref="AB1431">_xlfn.IFS(AND(AA1431&gt;=0,AA1431&lt;=15),"low purchase",AND(AA1431&gt;=16,AA1431&lt;=30),"mid purchase",AA1431&gt;=31,"high purchase")</f>
        <v>low purchase</v>
      </c>
      <c r="AC1431">
        <v>7</v>
      </c>
      <c r="AD1431" t="str">
        <f>IF(marketing_campaign[[#This Row],[NumWebVisitsMonth]]&gt;=5.3,"higher_webvists","lower_webvisits")</f>
        <v>higher_webvists</v>
      </c>
      <c r="AE1431">
        <v>0</v>
      </c>
      <c r="AF1431">
        <v>0</v>
      </c>
      <c r="AG1431">
        <v>0</v>
      </c>
      <c r="AH1431">
        <v>0</v>
      </c>
      <c r="AI1431">
        <v>0</v>
      </c>
      <c r="AJ1431">
        <v>0</v>
      </c>
      <c r="AK1431">
        <v>3</v>
      </c>
      <c r="AL1431">
        <v>11</v>
      </c>
      <c r="AM1431">
        <v>0</v>
      </c>
      <c r="AN1431">
        <f>marketing_campaign[[#This Row],[AcceptedCmp2]]+marketing_campaign[[#This Row],[AcceptedCmp1]]+marketing_campaign[[#This Row],[AcceptedCmp5]]+marketing_campaign[[#This Row],[AcceptedCmp4]]+marketing_campaign[[#This Row],[AcceptedCmp3]]+marketing_campaign[[#This Row],[Response]]</f>
        <v>0</v>
      </c>
      <c r="AO1431" t="str" cm="1">
        <f t="array" ref="AO143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32" spans="1:41" x14ac:dyDescent="0.35">
      <c r="A1432">
        <v>7152</v>
      </c>
      <c r="B1432">
        <v>1983</v>
      </c>
      <c r="C1432">
        <f t="shared" ca="1" si="44"/>
        <v>43</v>
      </c>
      <c r="D1432" t="str" cm="1">
        <f t="array" aca="1" ref="D143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432" t="s">
        <v>34</v>
      </c>
      <c r="F1432" t="s">
        <v>33</v>
      </c>
      <c r="G1432" cm="1">
        <f t="array" ref="G1432">_xlfn.IFS(marketing_campaign[[#This Row],[Marital_Status]]="Single",K1432+L1432+1,marketing_campaign[[#This Row],[Marital_Status]]="Together",K1432+L1432+2,marketing_campaign[[#This Row],[Marital_Status]]="Alone",K1432+L1432+1,marketing_campaign[[#This Row],[Marital_Status]]="Married",K1432+L1432+2,marketing_campaign[[#This Row],[Marital_Status]]="Divorced",K1432+L1432+1,marketing_campaign[[#This Row],[Marital_Status]]="YOLO",K1432+L1432+1,marketing_campaign[[#This Row],[Marital_Status]]="Absurd",K1432+L1432+1,marketing_campaign[[#This Row],[Marital_Status]]="Widow",K1432+L1432+1)</f>
        <v>3</v>
      </c>
      <c r="H1432" t="str" cm="1">
        <f t="array" ref="H1432">_xlfn.IFS(marketing_campaign[[#This Row],[Family_size]]=1,"Family_with_one_child",marketing_campaign[[#This Row],[Family_size]]&gt;1,"Family_with_more_children")</f>
        <v>Family_with_more_children</v>
      </c>
      <c r="I1432">
        <v>27100</v>
      </c>
      <c r="J1432" t="str">
        <f>IF(marketing_campaign[[#This Row],[Income]]&gt;=Sheet21!B1482,"high_income","low_income")</f>
        <v>high_income</v>
      </c>
      <c r="K1432">
        <v>1</v>
      </c>
      <c r="L1432">
        <v>0</v>
      </c>
      <c r="M1432" s="1">
        <v>41369</v>
      </c>
      <c r="N1432">
        <v>64</v>
      </c>
      <c r="O1432" t="str" cm="1">
        <f t="array" ref="O1432">_xlfn.IFS(AND(marketing_campaign[[#This Row],[Recency]]&gt;=0,marketing_campaign[[#This Row],[Recency]]&lt;=14),"Early Recency",AND(marketing_campaign[[#This Row],[Recency]]&gt;=15,marketing_campaign[[#This Row],[Recency]]&lt;=31),"Mid-Recency",marketing_campaign[[#This Row],[Recency]]&gt;=32,"high Recency")</f>
        <v>high Recency</v>
      </c>
      <c r="P1432">
        <v>12</v>
      </c>
      <c r="Q1432">
        <v>0</v>
      </c>
      <c r="R1432">
        <v>13</v>
      </c>
      <c r="S1432">
        <v>2</v>
      </c>
      <c r="T1432">
        <v>0</v>
      </c>
      <c r="U1432">
        <v>10</v>
      </c>
      <c r="V1432">
        <f>marketing_campaign[[#This Row],[MntGoldProds]]+marketing_campaign[[#This Row],[MntSweetProducts]]+marketing_campaign[[#This Row],[MntFishProducts]]+marketing_campaign[[#This Row],[MntMeatProducts]]+marketing_campaign[[#This Row],[MntFruits]]+marketing_campaign[[#This Row],[MntWines]]</f>
        <v>37</v>
      </c>
      <c r="W1432">
        <v>1</v>
      </c>
      <c r="X1432">
        <v>1</v>
      </c>
      <c r="Y1432">
        <v>0</v>
      </c>
      <c r="Z1432">
        <v>3</v>
      </c>
      <c r="AA1432">
        <f t="shared" si="45"/>
        <v>5</v>
      </c>
      <c r="AB1432" t="str" cm="1">
        <f t="array" ref="AB1432">_xlfn.IFS(AND(AA1432&gt;=0,AA1432&lt;=15),"low purchase",AND(AA1432&gt;=16,AA1432&lt;=30),"mid purchase",AA1432&gt;=31,"high purchase")</f>
        <v>low purchase</v>
      </c>
      <c r="AC1432">
        <v>7</v>
      </c>
      <c r="AD1432" t="str">
        <f>IF(marketing_campaign[[#This Row],[NumWebVisitsMonth]]&gt;=5.3,"higher_webvists","lower_webvisits")</f>
        <v>higher_webvists</v>
      </c>
      <c r="AE1432">
        <v>0</v>
      </c>
      <c r="AF1432">
        <v>0</v>
      </c>
      <c r="AG1432">
        <v>0</v>
      </c>
      <c r="AH1432">
        <v>0</v>
      </c>
      <c r="AI1432">
        <v>0</v>
      </c>
      <c r="AJ1432">
        <v>0</v>
      </c>
      <c r="AK1432">
        <v>3</v>
      </c>
      <c r="AL1432">
        <v>11</v>
      </c>
      <c r="AM1432">
        <v>0</v>
      </c>
      <c r="AN1432">
        <f>marketing_campaign[[#This Row],[AcceptedCmp2]]+marketing_campaign[[#This Row],[AcceptedCmp1]]+marketing_campaign[[#This Row],[AcceptedCmp5]]+marketing_campaign[[#This Row],[AcceptedCmp4]]+marketing_campaign[[#This Row],[AcceptedCmp3]]+marketing_campaign[[#This Row],[Response]]</f>
        <v>0</v>
      </c>
      <c r="AO1432" t="str" cm="1">
        <f t="array" ref="AO143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33" spans="1:41" x14ac:dyDescent="0.35">
      <c r="A1433">
        <v>10033</v>
      </c>
      <c r="B1433">
        <v>1973</v>
      </c>
      <c r="C1433">
        <f t="shared" ca="1" si="44"/>
        <v>53</v>
      </c>
      <c r="D1433" t="str" cm="1">
        <f t="array" aca="1" ref="D143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33" t="s">
        <v>37</v>
      </c>
      <c r="F1433" t="s">
        <v>35</v>
      </c>
      <c r="G1433" cm="1">
        <f t="array" ref="G1433">_xlfn.IFS(marketing_campaign[[#This Row],[Marital_Status]]="Single",K1433+L1433+1,marketing_campaign[[#This Row],[Marital_Status]]="Together",K1433+L1433+2,marketing_campaign[[#This Row],[Marital_Status]]="Alone",K1433+L1433+1,marketing_campaign[[#This Row],[Marital_Status]]="Married",K1433+L1433+2,marketing_campaign[[#This Row],[Marital_Status]]="Divorced",K1433+L1433+1,marketing_campaign[[#This Row],[Marital_Status]]="YOLO",K1433+L1433+1,marketing_campaign[[#This Row],[Marital_Status]]="Absurd",K1433+L1433+1,marketing_campaign[[#This Row],[Marital_Status]]="Widow",K1433+L1433+1)</f>
        <v>2</v>
      </c>
      <c r="H1433" t="str" cm="1">
        <f t="array" ref="H1433">_xlfn.IFS(marketing_campaign[[#This Row],[Family_size]]=1,"Family_with_one_child",marketing_campaign[[#This Row],[Family_size]]&gt;1,"Family_with_more_children")</f>
        <v>Family_with_more_children</v>
      </c>
      <c r="I1433">
        <v>31163</v>
      </c>
      <c r="J1433" t="str">
        <f>IF(marketing_campaign[[#This Row],[Income]]&gt;=Sheet21!B1483,"high_income","low_income")</f>
        <v>high_income</v>
      </c>
      <c r="K1433">
        <v>1</v>
      </c>
      <c r="L1433">
        <v>0</v>
      </c>
      <c r="M1433" s="1">
        <v>41683</v>
      </c>
      <c r="N1433">
        <v>54</v>
      </c>
      <c r="O1433" t="str" cm="1">
        <f t="array" ref="O1433">_xlfn.IFS(AND(marketing_campaign[[#This Row],[Recency]]&gt;=0,marketing_campaign[[#This Row],[Recency]]&lt;=14),"Early Recency",AND(marketing_campaign[[#This Row],[Recency]]&gt;=15,marketing_campaign[[#This Row],[Recency]]&lt;=31),"Mid-Recency",marketing_campaign[[#This Row],[Recency]]&gt;=32,"high Recency")</f>
        <v>high Recency</v>
      </c>
      <c r="P1433">
        <v>2</v>
      </c>
      <c r="Q1433">
        <v>3</v>
      </c>
      <c r="R1433">
        <v>10</v>
      </c>
      <c r="S1433">
        <v>11</v>
      </c>
      <c r="T1433">
        <v>2</v>
      </c>
      <c r="U1433">
        <v>10</v>
      </c>
      <c r="V1433">
        <f>marketing_campaign[[#This Row],[MntGoldProds]]+marketing_campaign[[#This Row],[MntSweetProducts]]+marketing_campaign[[#This Row],[MntFishProducts]]+marketing_campaign[[#This Row],[MntMeatProducts]]+marketing_campaign[[#This Row],[MntFruits]]+marketing_campaign[[#This Row],[MntWines]]</f>
        <v>38</v>
      </c>
      <c r="W1433">
        <v>1</v>
      </c>
      <c r="X1433">
        <v>1</v>
      </c>
      <c r="Y1433">
        <v>0</v>
      </c>
      <c r="Z1433">
        <v>3</v>
      </c>
      <c r="AA1433">
        <f t="shared" si="45"/>
        <v>5</v>
      </c>
      <c r="AB1433" t="str" cm="1">
        <f t="array" ref="AB1433">_xlfn.IFS(AND(AA1433&gt;=0,AA1433&lt;=15),"low purchase",AND(AA1433&gt;=16,AA1433&lt;=30),"mid purchase",AA1433&gt;=31,"high purchase")</f>
        <v>low purchase</v>
      </c>
      <c r="AC1433">
        <v>6</v>
      </c>
      <c r="AD1433" t="str">
        <f>IF(marketing_campaign[[#This Row],[NumWebVisitsMonth]]&gt;=5.3,"higher_webvists","lower_webvisits")</f>
        <v>higher_webvists</v>
      </c>
      <c r="AE1433">
        <v>0</v>
      </c>
      <c r="AF1433">
        <v>0</v>
      </c>
      <c r="AG1433">
        <v>0</v>
      </c>
      <c r="AH1433">
        <v>0</v>
      </c>
      <c r="AI1433">
        <v>0</v>
      </c>
      <c r="AJ1433">
        <v>0</v>
      </c>
      <c r="AK1433">
        <v>3</v>
      </c>
      <c r="AL1433">
        <v>11</v>
      </c>
      <c r="AM1433">
        <v>0</v>
      </c>
      <c r="AN1433">
        <f>marketing_campaign[[#This Row],[AcceptedCmp2]]+marketing_campaign[[#This Row],[AcceptedCmp1]]+marketing_campaign[[#This Row],[AcceptedCmp5]]+marketing_campaign[[#This Row],[AcceptedCmp4]]+marketing_campaign[[#This Row],[AcceptedCmp3]]+marketing_campaign[[#This Row],[Response]]</f>
        <v>0</v>
      </c>
      <c r="AO1433" t="str" cm="1">
        <f t="array" ref="AO143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34" spans="1:41" x14ac:dyDescent="0.35">
      <c r="A1434">
        <v>9349</v>
      </c>
      <c r="B1434">
        <v>1985</v>
      </c>
      <c r="C1434">
        <f t="shared" ca="1" si="44"/>
        <v>41</v>
      </c>
      <c r="D1434" t="str" cm="1">
        <f t="array" aca="1" ref="D143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434" t="s">
        <v>29</v>
      </c>
      <c r="F1434" t="s">
        <v>33</v>
      </c>
      <c r="G1434" cm="1">
        <f t="array" ref="G1434">_xlfn.IFS(marketing_campaign[[#This Row],[Marital_Status]]="Single",K1434+L1434+1,marketing_campaign[[#This Row],[Marital_Status]]="Together",K1434+L1434+2,marketing_campaign[[#This Row],[Marital_Status]]="Alone",K1434+L1434+1,marketing_campaign[[#This Row],[Marital_Status]]="Married",K1434+L1434+2,marketing_campaign[[#This Row],[Marital_Status]]="Divorced",K1434+L1434+1,marketing_campaign[[#This Row],[Marital_Status]]="YOLO",K1434+L1434+1,marketing_campaign[[#This Row],[Marital_Status]]="Absurd",K1434+L1434+1,marketing_campaign[[#This Row],[Marital_Status]]="Widow",K1434+L1434+1)</f>
        <v>2</v>
      </c>
      <c r="H1434" t="str" cm="1">
        <f t="array" ref="H1434">_xlfn.IFS(marketing_campaign[[#This Row],[Family_size]]=1,"Family_with_one_child",marketing_campaign[[#This Row],[Family_size]]&gt;1,"Family_with_more_children")</f>
        <v>Family_with_more_children</v>
      </c>
      <c r="I1434">
        <v>92533</v>
      </c>
      <c r="J1434" t="str">
        <f>IF(marketing_campaign[[#This Row],[Income]]&gt;=Sheet21!B1484,"high_income","low_income")</f>
        <v>high_income</v>
      </c>
      <c r="K1434">
        <v>0</v>
      </c>
      <c r="L1434">
        <v>0</v>
      </c>
      <c r="M1434" s="1">
        <v>41627</v>
      </c>
      <c r="N1434">
        <v>84</v>
      </c>
      <c r="O1434" t="str" cm="1">
        <f t="array" ref="O1434">_xlfn.IFS(AND(marketing_campaign[[#This Row],[Recency]]&gt;=0,marketing_campaign[[#This Row],[Recency]]&lt;=14),"Early Recency",AND(marketing_campaign[[#This Row],[Recency]]&gt;=15,marketing_campaign[[#This Row],[Recency]]&lt;=31),"Mid-Recency",marketing_campaign[[#This Row],[Recency]]&gt;=32,"high Recency")</f>
        <v>high Recency</v>
      </c>
      <c r="P1434">
        <v>693</v>
      </c>
      <c r="Q1434">
        <v>21</v>
      </c>
      <c r="R1434">
        <v>118</v>
      </c>
      <c r="S1434">
        <v>110</v>
      </c>
      <c r="T1434">
        <v>147</v>
      </c>
      <c r="U1434">
        <v>42</v>
      </c>
      <c r="V1434">
        <f>marketing_campaign[[#This Row],[MntGoldProds]]+marketing_campaign[[#This Row],[MntSweetProducts]]+marketing_campaign[[#This Row],[MntFishProducts]]+marketing_campaign[[#This Row],[MntMeatProducts]]+marketing_campaign[[#This Row],[MntFruits]]+marketing_campaign[[#This Row],[MntWines]]</f>
        <v>1131</v>
      </c>
      <c r="W1434">
        <v>1</v>
      </c>
      <c r="X1434">
        <v>6</v>
      </c>
      <c r="Y1434">
        <v>5</v>
      </c>
      <c r="Z1434">
        <v>11</v>
      </c>
      <c r="AA1434">
        <f t="shared" si="45"/>
        <v>23</v>
      </c>
      <c r="AB1434" t="str" cm="1">
        <f t="array" ref="AB1434">_xlfn.IFS(AND(AA1434&gt;=0,AA1434&lt;=15),"low purchase",AND(AA1434&gt;=16,AA1434&lt;=30),"mid purchase",AA1434&gt;=31,"high purchase")</f>
        <v>mid purchase</v>
      </c>
      <c r="AC1434">
        <v>2</v>
      </c>
      <c r="AD1434" t="str">
        <f>IF(marketing_campaign[[#This Row],[NumWebVisitsMonth]]&gt;=5.3,"higher_webvists","lower_webvisits")</f>
        <v>lower_webvisits</v>
      </c>
      <c r="AE1434">
        <v>0</v>
      </c>
      <c r="AF1434">
        <v>0</v>
      </c>
      <c r="AG1434">
        <v>1</v>
      </c>
      <c r="AH1434">
        <v>1</v>
      </c>
      <c r="AI1434">
        <v>0</v>
      </c>
      <c r="AJ1434">
        <v>0</v>
      </c>
      <c r="AK1434">
        <v>3</v>
      </c>
      <c r="AL1434">
        <v>11</v>
      </c>
      <c r="AM1434">
        <v>0</v>
      </c>
      <c r="AN1434">
        <f>marketing_campaign[[#This Row],[AcceptedCmp2]]+marketing_campaign[[#This Row],[AcceptedCmp1]]+marketing_campaign[[#This Row],[AcceptedCmp5]]+marketing_campaign[[#This Row],[AcceptedCmp4]]+marketing_campaign[[#This Row],[AcceptedCmp3]]+marketing_campaign[[#This Row],[Response]]</f>
        <v>2</v>
      </c>
      <c r="AO1434" t="str" cm="1">
        <f t="array" ref="AO143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435" spans="1:41" x14ac:dyDescent="0.35">
      <c r="A1435">
        <v>274</v>
      </c>
      <c r="B1435">
        <v>1973</v>
      </c>
      <c r="C1435">
        <f t="shared" ca="1" si="44"/>
        <v>53</v>
      </c>
      <c r="D1435" t="str" cm="1">
        <f t="array" aca="1" ref="D143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35" t="s">
        <v>29</v>
      </c>
      <c r="F1435" t="s">
        <v>30</v>
      </c>
      <c r="G1435" cm="1">
        <f t="array" ref="G1435">_xlfn.IFS(marketing_campaign[[#This Row],[Marital_Status]]="Single",K1435+L1435+1,marketing_campaign[[#This Row],[Marital_Status]]="Together",K1435+L1435+2,marketing_campaign[[#This Row],[Marital_Status]]="Alone",K1435+L1435+1,marketing_campaign[[#This Row],[Marital_Status]]="Married",K1435+L1435+2,marketing_campaign[[#This Row],[Marital_Status]]="Divorced",K1435+L1435+1,marketing_campaign[[#This Row],[Marital_Status]]="YOLO",K1435+L1435+1,marketing_campaign[[#This Row],[Marital_Status]]="Absurd",K1435+L1435+1,marketing_campaign[[#This Row],[Marital_Status]]="Widow",K1435+L1435+1)</f>
        <v>3</v>
      </c>
      <c r="H1435" t="str" cm="1">
        <f t="array" ref="H1435">_xlfn.IFS(marketing_campaign[[#This Row],[Family_size]]=1,"Family_with_one_child",marketing_campaign[[#This Row],[Family_size]]&gt;1,"Family_with_more_children")</f>
        <v>Family_with_more_children</v>
      </c>
      <c r="I1435">
        <v>34853</v>
      </c>
      <c r="J1435" t="str">
        <f>IF(marketing_campaign[[#This Row],[Income]]&gt;=Sheet21!B1485,"high_income","low_income")</f>
        <v>high_income</v>
      </c>
      <c r="K1435">
        <v>1</v>
      </c>
      <c r="L1435">
        <v>1</v>
      </c>
      <c r="M1435" s="1">
        <v>41631</v>
      </c>
      <c r="N1435">
        <v>75</v>
      </c>
      <c r="O1435" t="str" cm="1">
        <f t="array" ref="O1435">_xlfn.IFS(AND(marketing_campaign[[#This Row],[Recency]]&gt;=0,marketing_campaign[[#This Row],[Recency]]&lt;=14),"Early Recency",AND(marketing_campaign[[#This Row],[Recency]]&gt;=15,marketing_campaign[[#This Row],[Recency]]&lt;=31),"Mid-Recency",marketing_campaign[[#This Row],[Recency]]&gt;=32,"high Recency")</f>
        <v>high Recency</v>
      </c>
      <c r="P1435">
        <v>9</v>
      </c>
      <c r="Q1435">
        <v>3</v>
      </c>
      <c r="R1435">
        <v>15</v>
      </c>
      <c r="S1435">
        <v>2</v>
      </c>
      <c r="T1435">
        <v>3</v>
      </c>
      <c r="U1435">
        <v>2</v>
      </c>
      <c r="V1435">
        <f>marketing_campaign[[#This Row],[MntGoldProds]]+marketing_campaign[[#This Row],[MntSweetProducts]]+marketing_campaign[[#This Row],[MntFishProducts]]+marketing_campaign[[#This Row],[MntMeatProducts]]+marketing_campaign[[#This Row],[MntFruits]]+marketing_campaign[[#This Row],[MntWines]]</f>
        <v>34</v>
      </c>
      <c r="W1435">
        <v>2</v>
      </c>
      <c r="X1435">
        <v>2</v>
      </c>
      <c r="Y1435">
        <v>0</v>
      </c>
      <c r="Z1435">
        <v>3</v>
      </c>
      <c r="AA1435">
        <f t="shared" si="45"/>
        <v>7</v>
      </c>
      <c r="AB1435" t="str" cm="1">
        <f t="array" ref="AB1435">_xlfn.IFS(AND(AA1435&gt;=0,AA1435&lt;=15),"low purchase",AND(AA1435&gt;=16,AA1435&lt;=30),"mid purchase",AA1435&gt;=31,"high purchase")</f>
        <v>low purchase</v>
      </c>
      <c r="AC1435">
        <v>6</v>
      </c>
      <c r="AD1435" t="str">
        <f>IF(marketing_campaign[[#This Row],[NumWebVisitsMonth]]&gt;=5.3,"higher_webvists","lower_webvisits")</f>
        <v>higher_webvists</v>
      </c>
      <c r="AE1435">
        <v>0</v>
      </c>
      <c r="AF1435">
        <v>0</v>
      </c>
      <c r="AG1435">
        <v>0</v>
      </c>
      <c r="AH1435">
        <v>0</v>
      </c>
      <c r="AI1435">
        <v>0</v>
      </c>
      <c r="AJ1435">
        <v>0</v>
      </c>
      <c r="AK1435">
        <v>3</v>
      </c>
      <c r="AL1435">
        <v>11</v>
      </c>
      <c r="AM1435">
        <v>0</v>
      </c>
      <c r="AN1435">
        <f>marketing_campaign[[#This Row],[AcceptedCmp2]]+marketing_campaign[[#This Row],[AcceptedCmp1]]+marketing_campaign[[#This Row],[AcceptedCmp5]]+marketing_campaign[[#This Row],[AcceptedCmp4]]+marketing_campaign[[#This Row],[AcceptedCmp3]]+marketing_campaign[[#This Row],[Response]]</f>
        <v>0</v>
      </c>
      <c r="AO1435" t="str" cm="1">
        <f t="array" ref="AO143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36" spans="1:41" x14ac:dyDescent="0.35">
      <c r="A1436">
        <v>3388</v>
      </c>
      <c r="B1436">
        <v>1967</v>
      </c>
      <c r="C1436">
        <f t="shared" ca="1" si="44"/>
        <v>59</v>
      </c>
      <c r="D1436" t="str" cm="1">
        <f t="array" aca="1" ref="D143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36" t="s">
        <v>29</v>
      </c>
      <c r="F1436" t="s">
        <v>35</v>
      </c>
      <c r="G1436" cm="1">
        <f t="array" ref="G1436">_xlfn.IFS(marketing_campaign[[#This Row],[Marital_Status]]="Single",K1436+L1436+1,marketing_campaign[[#This Row],[Marital_Status]]="Together",K1436+L1436+2,marketing_campaign[[#This Row],[Marital_Status]]="Alone",K1436+L1436+1,marketing_campaign[[#This Row],[Marital_Status]]="Married",K1436+L1436+2,marketing_campaign[[#This Row],[Marital_Status]]="Divorced",K1436+L1436+1,marketing_campaign[[#This Row],[Marital_Status]]="YOLO",K1436+L1436+1,marketing_campaign[[#This Row],[Marital_Status]]="Absurd",K1436+L1436+1,marketing_campaign[[#This Row],[Marital_Status]]="Widow",K1436+L1436+1)</f>
        <v>3</v>
      </c>
      <c r="H1436" t="str" cm="1">
        <f t="array" ref="H1436">_xlfn.IFS(marketing_campaign[[#This Row],[Family_size]]=1,"Family_with_one_child",marketing_campaign[[#This Row],[Family_size]]&gt;1,"Family_with_more_children")</f>
        <v>Family_with_more_children</v>
      </c>
      <c r="I1436">
        <v>70844</v>
      </c>
      <c r="J1436" t="str">
        <f>IF(marketing_campaign[[#This Row],[Income]]&gt;=Sheet21!B1486,"high_income","low_income")</f>
        <v>high_income</v>
      </c>
      <c r="K1436">
        <v>1</v>
      </c>
      <c r="L1436">
        <v>1</v>
      </c>
      <c r="M1436" s="1">
        <v>41577</v>
      </c>
      <c r="N1436">
        <v>16</v>
      </c>
      <c r="O1436" t="str" cm="1">
        <f t="array" ref="O1436">_xlfn.IFS(AND(marketing_campaign[[#This Row],[Recency]]&gt;=0,marketing_campaign[[#This Row],[Recency]]&lt;=14),"Early Recency",AND(marketing_campaign[[#This Row],[Recency]]&gt;=15,marketing_campaign[[#This Row],[Recency]]&lt;=31),"Mid-Recency",marketing_campaign[[#This Row],[Recency]]&gt;=32,"high Recency")</f>
        <v>Mid-Recency</v>
      </c>
      <c r="P1436">
        <v>129</v>
      </c>
      <c r="Q1436">
        <v>26</v>
      </c>
      <c r="R1436">
        <v>67</v>
      </c>
      <c r="S1436">
        <v>3</v>
      </c>
      <c r="T1436">
        <v>67</v>
      </c>
      <c r="U1436">
        <v>2</v>
      </c>
      <c r="V1436">
        <f>marketing_campaign[[#This Row],[MntGoldProds]]+marketing_campaign[[#This Row],[MntSweetProducts]]+marketing_campaign[[#This Row],[MntFishProducts]]+marketing_campaign[[#This Row],[MntMeatProducts]]+marketing_campaign[[#This Row],[MntFruits]]+marketing_campaign[[#This Row],[MntWines]]</f>
        <v>294</v>
      </c>
      <c r="W1436">
        <v>5</v>
      </c>
      <c r="X1436">
        <v>6</v>
      </c>
      <c r="Y1436">
        <v>1</v>
      </c>
      <c r="Z1436">
        <v>5</v>
      </c>
      <c r="AA1436">
        <f t="shared" si="45"/>
        <v>17</v>
      </c>
      <c r="AB1436" t="str" cm="1">
        <f t="array" ref="AB1436">_xlfn.IFS(AND(AA1436&gt;=0,AA1436&lt;=15),"low purchase",AND(AA1436&gt;=16,AA1436&lt;=30),"mid purchase",AA1436&gt;=31,"high purchase")</f>
        <v>mid purchase</v>
      </c>
      <c r="AC1436">
        <v>7</v>
      </c>
      <c r="AD1436" t="str">
        <f>IF(marketing_campaign[[#This Row],[NumWebVisitsMonth]]&gt;=5.3,"higher_webvists","lower_webvisits")</f>
        <v>higher_webvists</v>
      </c>
      <c r="AE1436">
        <v>0</v>
      </c>
      <c r="AF1436">
        <v>0</v>
      </c>
      <c r="AG1436">
        <v>0</v>
      </c>
      <c r="AH1436">
        <v>0</v>
      </c>
      <c r="AI1436">
        <v>0</v>
      </c>
      <c r="AJ1436">
        <v>0</v>
      </c>
      <c r="AK1436">
        <v>3</v>
      </c>
      <c r="AL1436">
        <v>11</v>
      </c>
      <c r="AM1436">
        <v>0</v>
      </c>
      <c r="AN1436">
        <f>marketing_campaign[[#This Row],[AcceptedCmp2]]+marketing_campaign[[#This Row],[AcceptedCmp1]]+marketing_campaign[[#This Row],[AcceptedCmp5]]+marketing_campaign[[#This Row],[AcceptedCmp4]]+marketing_campaign[[#This Row],[AcceptedCmp3]]+marketing_campaign[[#This Row],[Response]]</f>
        <v>0</v>
      </c>
      <c r="AO1436" t="str" cm="1">
        <f t="array" ref="AO143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37" spans="1:41" x14ac:dyDescent="0.35">
      <c r="A1437">
        <v>922</v>
      </c>
      <c r="B1437">
        <v>1979</v>
      </c>
      <c r="C1437">
        <f t="shared" ca="1" si="44"/>
        <v>47</v>
      </c>
      <c r="D1437" t="str" cm="1">
        <f t="array" aca="1" ref="D143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37" t="s">
        <v>37</v>
      </c>
      <c r="F1437" t="s">
        <v>33</v>
      </c>
      <c r="G1437" cm="1">
        <f t="array" ref="G1437">_xlfn.IFS(marketing_campaign[[#This Row],[Marital_Status]]="Single",K1437+L1437+1,marketing_campaign[[#This Row],[Marital_Status]]="Together",K1437+L1437+2,marketing_campaign[[#This Row],[Marital_Status]]="Alone",K1437+L1437+1,marketing_campaign[[#This Row],[Marital_Status]]="Married",K1437+L1437+2,marketing_campaign[[#This Row],[Marital_Status]]="Divorced",K1437+L1437+1,marketing_campaign[[#This Row],[Marital_Status]]="YOLO",K1437+L1437+1,marketing_campaign[[#This Row],[Marital_Status]]="Absurd",K1437+L1437+1,marketing_campaign[[#This Row],[Marital_Status]]="Widow",K1437+L1437+1)</f>
        <v>4</v>
      </c>
      <c r="H1437" t="str" cm="1">
        <f t="array" ref="H1437">_xlfn.IFS(marketing_campaign[[#This Row],[Family_size]]=1,"Family_with_one_child",marketing_campaign[[#This Row],[Family_size]]&gt;1,"Family_with_more_children")</f>
        <v>Family_with_more_children</v>
      </c>
      <c r="I1437">
        <v>31086</v>
      </c>
      <c r="J1437" t="str">
        <f>IF(marketing_campaign[[#This Row],[Income]]&gt;=Sheet21!B1487,"high_income","low_income")</f>
        <v>high_income</v>
      </c>
      <c r="K1437">
        <v>1</v>
      </c>
      <c r="L1437">
        <v>1</v>
      </c>
      <c r="M1437" s="1">
        <v>41398</v>
      </c>
      <c r="N1437">
        <v>79</v>
      </c>
      <c r="O1437" t="str" cm="1">
        <f t="array" ref="O1437">_xlfn.IFS(AND(marketing_campaign[[#This Row],[Recency]]&gt;=0,marketing_campaign[[#This Row],[Recency]]&lt;=14),"Early Recency",AND(marketing_campaign[[#This Row],[Recency]]&gt;=15,marketing_campaign[[#This Row],[Recency]]&lt;=31),"Mid-Recency",marketing_campaign[[#This Row],[Recency]]&gt;=32,"high Recency")</f>
        <v>high Recency</v>
      </c>
      <c r="P1437">
        <v>16</v>
      </c>
      <c r="Q1437">
        <v>2</v>
      </c>
      <c r="R1437">
        <v>11</v>
      </c>
      <c r="S1437">
        <v>3</v>
      </c>
      <c r="T1437">
        <v>0</v>
      </c>
      <c r="U1437">
        <v>16</v>
      </c>
      <c r="V1437">
        <f>marketing_campaign[[#This Row],[MntGoldProds]]+marketing_campaign[[#This Row],[MntSweetProducts]]+marketing_campaign[[#This Row],[MntFishProducts]]+marketing_campaign[[#This Row],[MntMeatProducts]]+marketing_campaign[[#This Row],[MntFruits]]+marketing_campaign[[#This Row],[MntWines]]</f>
        <v>48</v>
      </c>
      <c r="W1437">
        <v>2</v>
      </c>
      <c r="X1437">
        <v>1</v>
      </c>
      <c r="Y1437">
        <v>1</v>
      </c>
      <c r="Z1437">
        <v>2</v>
      </c>
      <c r="AA1437">
        <f t="shared" si="45"/>
        <v>6</v>
      </c>
      <c r="AB1437" t="str" cm="1">
        <f t="array" ref="AB1437">_xlfn.IFS(AND(AA1437&gt;=0,AA1437&lt;=15),"low purchase",AND(AA1437&gt;=16,AA1437&lt;=30),"mid purchase",AA1437&gt;=31,"high purchase")</f>
        <v>low purchase</v>
      </c>
      <c r="AC1437">
        <v>8</v>
      </c>
      <c r="AD1437" t="str">
        <f>IF(marketing_campaign[[#This Row],[NumWebVisitsMonth]]&gt;=5.3,"higher_webvists","lower_webvisits")</f>
        <v>higher_webvists</v>
      </c>
      <c r="AE1437">
        <v>1</v>
      </c>
      <c r="AF1437">
        <v>0</v>
      </c>
      <c r="AG1437">
        <v>0</v>
      </c>
      <c r="AH1437">
        <v>0</v>
      </c>
      <c r="AI1437">
        <v>0</v>
      </c>
      <c r="AJ1437">
        <v>0</v>
      </c>
      <c r="AK1437">
        <v>3</v>
      </c>
      <c r="AL1437">
        <v>11</v>
      </c>
      <c r="AM1437">
        <v>0</v>
      </c>
      <c r="AN1437">
        <f>marketing_campaign[[#This Row],[AcceptedCmp2]]+marketing_campaign[[#This Row],[AcceptedCmp1]]+marketing_campaign[[#This Row],[AcceptedCmp5]]+marketing_campaign[[#This Row],[AcceptedCmp4]]+marketing_campaign[[#This Row],[AcceptedCmp3]]+marketing_campaign[[#This Row],[Response]]</f>
        <v>1</v>
      </c>
      <c r="AO1437" t="str" cm="1">
        <f t="array" ref="AO143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438" spans="1:41" x14ac:dyDescent="0.35">
      <c r="A1438">
        <v>8588</v>
      </c>
      <c r="B1438">
        <v>1961</v>
      </c>
      <c r="C1438">
        <f t="shared" ca="1" si="44"/>
        <v>65</v>
      </c>
      <c r="D1438" t="str" cm="1">
        <f t="array" aca="1" ref="D143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38" t="s">
        <v>29</v>
      </c>
      <c r="F1438" t="s">
        <v>33</v>
      </c>
      <c r="G1438" cm="1">
        <f t="array" ref="G1438">_xlfn.IFS(marketing_campaign[[#This Row],[Marital_Status]]="Single",K1438+L1438+1,marketing_campaign[[#This Row],[Marital_Status]]="Together",K1438+L1438+2,marketing_campaign[[#This Row],[Marital_Status]]="Alone",K1438+L1438+1,marketing_campaign[[#This Row],[Marital_Status]]="Married",K1438+L1438+2,marketing_campaign[[#This Row],[Marital_Status]]="Divorced",K1438+L1438+1,marketing_campaign[[#This Row],[Marital_Status]]="YOLO",K1438+L1438+1,marketing_campaign[[#This Row],[Marital_Status]]="Absurd",K1438+L1438+1,marketing_campaign[[#This Row],[Marital_Status]]="Widow",K1438+L1438+1)</f>
        <v>4</v>
      </c>
      <c r="H1438" t="str" cm="1">
        <f t="array" ref="H1438">_xlfn.IFS(marketing_campaign[[#This Row],[Family_size]]=1,"Family_with_one_child",marketing_campaign[[#This Row],[Family_size]]&gt;1,"Family_with_more_children")</f>
        <v>Family_with_more_children</v>
      </c>
      <c r="I1438">
        <v>60544</v>
      </c>
      <c r="J1438" t="str">
        <f>IF(marketing_campaign[[#This Row],[Income]]&gt;=Sheet21!B1488,"high_income","low_income")</f>
        <v>high_income</v>
      </c>
      <c r="K1438">
        <v>1</v>
      </c>
      <c r="L1438">
        <v>1</v>
      </c>
      <c r="M1438" s="1">
        <v>41146</v>
      </c>
      <c r="N1438">
        <v>92</v>
      </c>
      <c r="O1438" t="str" cm="1">
        <f t="array" ref="O1438">_xlfn.IFS(AND(marketing_campaign[[#This Row],[Recency]]&gt;=0,marketing_campaign[[#This Row],[Recency]]&lt;=14),"Early Recency",AND(marketing_campaign[[#This Row],[Recency]]&gt;=15,marketing_campaign[[#This Row],[Recency]]&lt;=31),"Mid-Recency",marketing_campaign[[#This Row],[Recency]]&gt;=32,"high Recency")</f>
        <v>high Recency</v>
      </c>
      <c r="P1438">
        <v>201</v>
      </c>
      <c r="Q1438">
        <v>2</v>
      </c>
      <c r="R1438">
        <v>43</v>
      </c>
      <c r="S1438">
        <v>3</v>
      </c>
      <c r="T1438">
        <v>5</v>
      </c>
      <c r="U1438">
        <v>35</v>
      </c>
      <c r="V1438">
        <f>marketing_campaign[[#This Row],[MntGoldProds]]+marketing_campaign[[#This Row],[MntSweetProducts]]+marketing_campaign[[#This Row],[MntFishProducts]]+marketing_campaign[[#This Row],[MntMeatProducts]]+marketing_campaign[[#This Row],[MntFruits]]+marketing_campaign[[#This Row],[MntWines]]</f>
        <v>289</v>
      </c>
      <c r="W1438">
        <v>4</v>
      </c>
      <c r="X1438">
        <v>5</v>
      </c>
      <c r="Y1438">
        <v>1</v>
      </c>
      <c r="Z1438">
        <v>5</v>
      </c>
      <c r="AA1438">
        <f t="shared" si="45"/>
        <v>15</v>
      </c>
      <c r="AB1438" t="str" cm="1">
        <f t="array" ref="AB1438">_xlfn.IFS(AND(AA1438&gt;=0,AA1438&lt;=15),"low purchase",AND(AA1438&gt;=16,AA1438&lt;=30),"mid purchase",AA1438&gt;=31,"high purchase")</f>
        <v>low purchase</v>
      </c>
      <c r="AC1438">
        <v>6</v>
      </c>
      <c r="AD1438" t="str">
        <f>IF(marketing_campaign[[#This Row],[NumWebVisitsMonth]]&gt;=5.3,"higher_webvists","lower_webvisits")</f>
        <v>higher_webvists</v>
      </c>
      <c r="AE1438">
        <v>0</v>
      </c>
      <c r="AF1438">
        <v>0</v>
      </c>
      <c r="AG1438">
        <v>0</v>
      </c>
      <c r="AH1438">
        <v>0</v>
      </c>
      <c r="AI1438">
        <v>0</v>
      </c>
      <c r="AJ1438">
        <v>0</v>
      </c>
      <c r="AK1438">
        <v>3</v>
      </c>
      <c r="AL1438">
        <v>11</v>
      </c>
      <c r="AM1438">
        <v>0</v>
      </c>
      <c r="AN1438">
        <f>marketing_campaign[[#This Row],[AcceptedCmp2]]+marketing_campaign[[#This Row],[AcceptedCmp1]]+marketing_campaign[[#This Row],[AcceptedCmp5]]+marketing_campaign[[#This Row],[AcceptedCmp4]]+marketing_campaign[[#This Row],[AcceptedCmp3]]+marketing_campaign[[#This Row],[Response]]</f>
        <v>0</v>
      </c>
      <c r="AO1438" t="str" cm="1">
        <f t="array" ref="AO143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39" spans="1:41" x14ac:dyDescent="0.35">
      <c r="A1439">
        <v>2518</v>
      </c>
      <c r="B1439">
        <v>1986</v>
      </c>
      <c r="C1439">
        <f t="shared" ca="1" si="44"/>
        <v>40</v>
      </c>
      <c r="D1439" t="str" cm="1">
        <f t="array" aca="1" ref="D143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439" t="s">
        <v>37</v>
      </c>
      <c r="F1439" t="s">
        <v>31</v>
      </c>
      <c r="G1439" cm="1">
        <f t="array" ref="G1439">_xlfn.IFS(marketing_campaign[[#This Row],[Marital_Status]]="Single",K1439+L1439+1,marketing_campaign[[#This Row],[Marital_Status]]="Together",K1439+L1439+2,marketing_campaign[[#This Row],[Marital_Status]]="Alone",K1439+L1439+1,marketing_campaign[[#This Row],[Marital_Status]]="Married",K1439+L1439+2,marketing_campaign[[#This Row],[Marital_Status]]="Divorced",K1439+L1439+1,marketing_campaign[[#This Row],[Marital_Status]]="YOLO",K1439+L1439+1,marketing_campaign[[#This Row],[Marital_Status]]="Absurd",K1439+L1439+1,marketing_campaign[[#This Row],[Marital_Status]]="Widow",K1439+L1439+1)</f>
        <v>2</v>
      </c>
      <c r="H1439" t="str" cm="1">
        <f t="array" ref="H1439">_xlfn.IFS(marketing_campaign[[#This Row],[Family_size]]=1,"Family_with_one_child",marketing_campaign[[#This Row],[Family_size]]&gt;1,"Family_with_more_children")</f>
        <v>Family_with_more_children</v>
      </c>
      <c r="I1439">
        <v>20491</v>
      </c>
      <c r="J1439" t="str">
        <f>IF(marketing_campaign[[#This Row],[Income]]&gt;=Sheet21!B1489,"high_income","low_income")</f>
        <v>high_income</v>
      </c>
      <c r="K1439">
        <v>0</v>
      </c>
      <c r="L1439">
        <v>0</v>
      </c>
      <c r="M1439" s="1">
        <v>41299</v>
      </c>
      <c r="N1439">
        <v>16</v>
      </c>
      <c r="O1439" t="str" cm="1">
        <f t="array" ref="O1439">_xlfn.IFS(AND(marketing_campaign[[#This Row],[Recency]]&gt;=0,marketing_campaign[[#This Row],[Recency]]&lt;=14),"Early Recency",AND(marketing_campaign[[#This Row],[Recency]]&gt;=15,marketing_campaign[[#This Row],[Recency]]&lt;=31),"Mid-Recency",marketing_campaign[[#This Row],[Recency]]&gt;=32,"high Recency")</f>
        <v>Mid-Recency</v>
      </c>
      <c r="P1439">
        <v>5</v>
      </c>
      <c r="Q1439">
        <v>4</v>
      </c>
      <c r="R1439">
        <v>5</v>
      </c>
      <c r="S1439">
        <v>4</v>
      </c>
      <c r="T1439">
        <v>2</v>
      </c>
      <c r="U1439">
        <v>10</v>
      </c>
      <c r="V1439">
        <f>marketing_campaign[[#This Row],[MntGoldProds]]+marketing_campaign[[#This Row],[MntSweetProducts]]+marketing_campaign[[#This Row],[MntFishProducts]]+marketing_campaign[[#This Row],[MntMeatProducts]]+marketing_campaign[[#This Row],[MntFruits]]+marketing_campaign[[#This Row],[MntWines]]</f>
        <v>30</v>
      </c>
      <c r="W1439">
        <v>1</v>
      </c>
      <c r="X1439">
        <v>0</v>
      </c>
      <c r="Y1439">
        <v>1</v>
      </c>
      <c r="Z1439">
        <v>2</v>
      </c>
      <c r="AA1439">
        <f t="shared" si="45"/>
        <v>4</v>
      </c>
      <c r="AB1439" t="str" cm="1">
        <f t="array" ref="AB1439">_xlfn.IFS(AND(AA1439&gt;=0,AA1439&lt;=15),"low purchase",AND(AA1439&gt;=16,AA1439&lt;=30),"mid purchase",AA1439&gt;=31,"high purchase")</f>
        <v>low purchase</v>
      </c>
      <c r="AC1439">
        <v>7</v>
      </c>
      <c r="AD1439" t="str">
        <f>IF(marketing_campaign[[#This Row],[NumWebVisitsMonth]]&gt;=5.3,"higher_webvists","lower_webvisits")</f>
        <v>higher_webvists</v>
      </c>
      <c r="AE1439">
        <v>0</v>
      </c>
      <c r="AF1439">
        <v>0</v>
      </c>
      <c r="AG1439">
        <v>0</v>
      </c>
      <c r="AH1439">
        <v>0</v>
      </c>
      <c r="AI1439">
        <v>0</v>
      </c>
      <c r="AJ1439">
        <v>0</v>
      </c>
      <c r="AK1439">
        <v>3</v>
      </c>
      <c r="AL1439">
        <v>11</v>
      </c>
      <c r="AM1439">
        <v>0</v>
      </c>
      <c r="AN1439">
        <f>marketing_campaign[[#This Row],[AcceptedCmp2]]+marketing_campaign[[#This Row],[AcceptedCmp1]]+marketing_campaign[[#This Row],[AcceptedCmp5]]+marketing_campaign[[#This Row],[AcceptedCmp4]]+marketing_campaign[[#This Row],[AcceptedCmp3]]+marketing_campaign[[#This Row],[Response]]</f>
        <v>0</v>
      </c>
      <c r="AO1439" t="str" cm="1">
        <f t="array" ref="AO143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40" spans="1:41" x14ac:dyDescent="0.35">
      <c r="A1440">
        <v>574</v>
      </c>
      <c r="B1440">
        <v>1964</v>
      </c>
      <c r="C1440">
        <f t="shared" ca="1" si="44"/>
        <v>62</v>
      </c>
      <c r="D1440" t="str" cm="1">
        <f t="array" aca="1" ref="D144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40" t="s">
        <v>29</v>
      </c>
      <c r="F1440" t="s">
        <v>33</v>
      </c>
      <c r="G1440" cm="1">
        <f t="array" ref="G1440">_xlfn.IFS(marketing_campaign[[#This Row],[Marital_Status]]="Single",K1440+L1440+1,marketing_campaign[[#This Row],[Marital_Status]]="Together",K1440+L1440+2,marketing_campaign[[#This Row],[Marital_Status]]="Alone",K1440+L1440+1,marketing_campaign[[#This Row],[Marital_Status]]="Married",K1440+L1440+2,marketing_campaign[[#This Row],[Marital_Status]]="Divorced",K1440+L1440+1,marketing_campaign[[#This Row],[Marital_Status]]="YOLO",K1440+L1440+1,marketing_campaign[[#This Row],[Marital_Status]]="Absurd",K1440+L1440+1,marketing_campaign[[#This Row],[Marital_Status]]="Widow",K1440+L1440+1)</f>
        <v>2</v>
      </c>
      <c r="H1440" t="str" cm="1">
        <f t="array" ref="H1440">_xlfn.IFS(marketing_campaign[[#This Row],[Family_size]]=1,"Family_with_one_child",marketing_campaign[[#This Row],[Family_size]]&gt;1,"Family_with_more_children")</f>
        <v>Family_with_more_children</v>
      </c>
      <c r="I1440">
        <v>42523</v>
      </c>
      <c r="J1440" t="str">
        <f>IF(marketing_campaign[[#This Row],[Income]]&gt;=Sheet21!B1490,"high_income","low_income")</f>
        <v>high_income</v>
      </c>
      <c r="K1440">
        <v>0</v>
      </c>
      <c r="L1440">
        <v>0</v>
      </c>
      <c r="M1440" s="1">
        <v>41752</v>
      </c>
      <c r="N1440">
        <v>96</v>
      </c>
      <c r="O1440" t="str" cm="1">
        <f t="array" ref="O1440">_xlfn.IFS(AND(marketing_campaign[[#This Row],[Recency]]&gt;=0,marketing_campaign[[#This Row],[Recency]]&lt;=14),"Early Recency",AND(marketing_campaign[[#This Row],[Recency]]&gt;=15,marketing_campaign[[#This Row],[Recency]]&lt;=31),"Mid-Recency",marketing_campaign[[#This Row],[Recency]]&gt;=32,"high Recency")</f>
        <v>high Recency</v>
      </c>
      <c r="P1440">
        <v>14</v>
      </c>
      <c r="Q1440">
        <v>36</v>
      </c>
      <c r="R1440">
        <v>11</v>
      </c>
      <c r="S1440">
        <v>3</v>
      </c>
      <c r="T1440">
        <v>26</v>
      </c>
      <c r="U1440">
        <v>35</v>
      </c>
      <c r="V1440">
        <f>marketing_campaign[[#This Row],[MntGoldProds]]+marketing_campaign[[#This Row],[MntSweetProducts]]+marketing_campaign[[#This Row],[MntFishProducts]]+marketing_campaign[[#This Row],[MntMeatProducts]]+marketing_campaign[[#This Row],[MntFruits]]+marketing_campaign[[#This Row],[MntWines]]</f>
        <v>125</v>
      </c>
      <c r="W1440">
        <v>1</v>
      </c>
      <c r="X1440">
        <v>1</v>
      </c>
      <c r="Y1440">
        <v>1</v>
      </c>
      <c r="Z1440">
        <v>4</v>
      </c>
      <c r="AA1440">
        <f t="shared" si="45"/>
        <v>7</v>
      </c>
      <c r="AB1440" t="str" cm="1">
        <f t="array" ref="AB1440">_xlfn.IFS(AND(AA1440&gt;=0,AA1440&lt;=15),"low purchase",AND(AA1440&gt;=16,AA1440&lt;=30),"mid purchase",AA1440&gt;=31,"high purchase")</f>
        <v>low purchase</v>
      </c>
      <c r="AC1440">
        <v>2</v>
      </c>
      <c r="AD1440" t="str">
        <f>IF(marketing_campaign[[#This Row],[NumWebVisitsMonth]]&gt;=5.3,"higher_webvists","lower_webvisits")</f>
        <v>lower_webvisits</v>
      </c>
      <c r="AE1440">
        <v>0</v>
      </c>
      <c r="AF1440">
        <v>0</v>
      </c>
      <c r="AG1440">
        <v>0</v>
      </c>
      <c r="AH1440">
        <v>0</v>
      </c>
      <c r="AI1440">
        <v>0</v>
      </c>
      <c r="AJ1440">
        <v>0</v>
      </c>
      <c r="AK1440">
        <v>3</v>
      </c>
      <c r="AL1440">
        <v>11</v>
      </c>
      <c r="AM1440">
        <v>0</v>
      </c>
      <c r="AN1440">
        <f>marketing_campaign[[#This Row],[AcceptedCmp2]]+marketing_campaign[[#This Row],[AcceptedCmp1]]+marketing_campaign[[#This Row],[AcceptedCmp5]]+marketing_campaign[[#This Row],[AcceptedCmp4]]+marketing_campaign[[#This Row],[AcceptedCmp3]]+marketing_campaign[[#This Row],[Response]]</f>
        <v>0</v>
      </c>
      <c r="AO1440" t="str" cm="1">
        <f t="array" ref="AO144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41" spans="1:41" x14ac:dyDescent="0.35">
      <c r="A1441">
        <v>3220</v>
      </c>
      <c r="B1441">
        <v>1983</v>
      </c>
      <c r="C1441">
        <f t="shared" ca="1" si="44"/>
        <v>43</v>
      </c>
      <c r="D1441" t="str" cm="1">
        <f t="array" aca="1" ref="D144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441" t="s">
        <v>29</v>
      </c>
      <c r="F1441" t="s">
        <v>33</v>
      </c>
      <c r="G1441" cm="1">
        <f t="array" ref="G1441">_xlfn.IFS(marketing_campaign[[#This Row],[Marital_Status]]="Single",K1441+L1441+1,marketing_campaign[[#This Row],[Marital_Status]]="Together",K1441+L1441+2,marketing_campaign[[#This Row],[Marital_Status]]="Alone",K1441+L1441+1,marketing_campaign[[#This Row],[Marital_Status]]="Married",K1441+L1441+2,marketing_campaign[[#This Row],[Marital_Status]]="Divorced",K1441+L1441+1,marketing_campaign[[#This Row],[Marital_Status]]="YOLO",K1441+L1441+1,marketing_campaign[[#This Row],[Marital_Status]]="Absurd",K1441+L1441+1,marketing_campaign[[#This Row],[Marital_Status]]="Widow",K1441+L1441+1)</f>
        <v>3</v>
      </c>
      <c r="H1441" t="str" cm="1">
        <f t="array" ref="H1441">_xlfn.IFS(marketing_campaign[[#This Row],[Family_size]]=1,"Family_with_one_child",marketing_campaign[[#This Row],[Family_size]]&gt;1,"Family_with_more_children")</f>
        <v>Family_with_more_children</v>
      </c>
      <c r="I1441">
        <v>39922</v>
      </c>
      <c r="J1441" t="str">
        <f>IF(marketing_campaign[[#This Row],[Income]]&gt;=Sheet21!B1491,"high_income","low_income")</f>
        <v>high_income</v>
      </c>
      <c r="K1441">
        <v>1</v>
      </c>
      <c r="L1441">
        <v>0</v>
      </c>
      <c r="M1441" s="1">
        <v>41319</v>
      </c>
      <c r="N1441">
        <v>30</v>
      </c>
      <c r="O1441" t="str" cm="1">
        <f t="array" ref="O1441">_xlfn.IFS(AND(marketing_campaign[[#This Row],[Recency]]&gt;=0,marketing_campaign[[#This Row],[Recency]]&lt;=14),"Early Recency",AND(marketing_campaign[[#This Row],[Recency]]&gt;=15,marketing_campaign[[#This Row],[Recency]]&lt;=31),"Mid-Recency",marketing_campaign[[#This Row],[Recency]]&gt;=32,"high Recency")</f>
        <v>Mid-Recency</v>
      </c>
      <c r="P1441">
        <v>29</v>
      </c>
      <c r="Q1441">
        <v>12</v>
      </c>
      <c r="R1441">
        <v>59</v>
      </c>
      <c r="S1441">
        <v>19</v>
      </c>
      <c r="T1441">
        <v>1</v>
      </c>
      <c r="U1441">
        <v>36</v>
      </c>
      <c r="V1441">
        <f>marketing_campaign[[#This Row],[MntGoldProds]]+marketing_campaign[[#This Row],[MntSweetProducts]]+marketing_campaign[[#This Row],[MntFishProducts]]+marketing_campaign[[#This Row],[MntMeatProducts]]+marketing_campaign[[#This Row],[MntFruits]]+marketing_campaign[[#This Row],[MntWines]]</f>
        <v>156</v>
      </c>
      <c r="W1441">
        <v>2</v>
      </c>
      <c r="X1441">
        <v>3</v>
      </c>
      <c r="Y1441">
        <v>0</v>
      </c>
      <c r="Z1441">
        <v>4</v>
      </c>
      <c r="AA1441">
        <f t="shared" si="45"/>
        <v>9</v>
      </c>
      <c r="AB1441" t="str" cm="1">
        <f t="array" ref="AB1441">_xlfn.IFS(AND(AA1441&gt;=0,AA1441&lt;=15),"low purchase",AND(AA1441&gt;=16,AA1441&lt;=30),"mid purchase",AA1441&gt;=31,"high purchase")</f>
        <v>low purchase</v>
      </c>
      <c r="AC1441">
        <v>8</v>
      </c>
      <c r="AD1441" t="str">
        <f>IF(marketing_campaign[[#This Row],[NumWebVisitsMonth]]&gt;=5.3,"higher_webvists","lower_webvisits")</f>
        <v>higher_webvists</v>
      </c>
      <c r="AE1441">
        <v>0</v>
      </c>
      <c r="AF1441">
        <v>0</v>
      </c>
      <c r="AG1441">
        <v>0</v>
      </c>
      <c r="AH1441">
        <v>0</v>
      </c>
      <c r="AI1441">
        <v>0</v>
      </c>
      <c r="AJ1441">
        <v>0</v>
      </c>
      <c r="AK1441">
        <v>3</v>
      </c>
      <c r="AL1441">
        <v>11</v>
      </c>
      <c r="AM1441">
        <v>0</v>
      </c>
      <c r="AN1441">
        <f>marketing_campaign[[#This Row],[AcceptedCmp2]]+marketing_campaign[[#This Row],[AcceptedCmp1]]+marketing_campaign[[#This Row],[AcceptedCmp5]]+marketing_campaign[[#This Row],[AcceptedCmp4]]+marketing_campaign[[#This Row],[AcceptedCmp3]]+marketing_campaign[[#This Row],[Response]]</f>
        <v>0</v>
      </c>
      <c r="AO1441" t="str" cm="1">
        <f t="array" ref="AO144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42" spans="1:41" x14ac:dyDescent="0.35">
      <c r="A1442">
        <v>5967</v>
      </c>
      <c r="B1442">
        <v>1952</v>
      </c>
      <c r="C1442">
        <f t="shared" ca="1" si="44"/>
        <v>74</v>
      </c>
      <c r="D1442" t="str" cm="1">
        <f t="array" aca="1" ref="D144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42" t="s">
        <v>29</v>
      </c>
      <c r="F1442" t="s">
        <v>31</v>
      </c>
      <c r="G1442" cm="1">
        <f t="array" ref="G1442">_xlfn.IFS(marketing_campaign[[#This Row],[Marital_Status]]="Single",K1442+L1442+1,marketing_campaign[[#This Row],[Marital_Status]]="Together",K1442+L1442+2,marketing_campaign[[#This Row],[Marital_Status]]="Alone",K1442+L1442+1,marketing_campaign[[#This Row],[Marital_Status]]="Married",K1442+L1442+2,marketing_campaign[[#This Row],[Marital_Status]]="Divorced",K1442+L1442+1,marketing_campaign[[#This Row],[Marital_Status]]="YOLO",K1442+L1442+1,marketing_campaign[[#This Row],[Marital_Status]]="Absurd",K1442+L1442+1,marketing_campaign[[#This Row],[Marital_Status]]="Widow",K1442+L1442+1)</f>
        <v>4</v>
      </c>
      <c r="H1442" t="str" cm="1">
        <f t="array" ref="H1442">_xlfn.IFS(marketing_campaign[[#This Row],[Family_size]]=1,"Family_with_one_child",marketing_campaign[[#This Row],[Family_size]]&gt;1,"Family_with_more_children")</f>
        <v>Family_with_more_children</v>
      </c>
      <c r="I1442">
        <v>33402</v>
      </c>
      <c r="J1442" t="str">
        <f>IF(marketing_campaign[[#This Row],[Income]]&gt;=Sheet21!B1492,"high_income","low_income")</f>
        <v>high_income</v>
      </c>
      <c r="K1442">
        <v>1</v>
      </c>
      <c r="L1442">
        <v>1</v>
      </c>
      <c r="M1442" s="1">
        <v>41473</v>
      </c>
      <c r="N1442">
        <v>60</v>
      </c>
      <c r="O1442" t="str" cm="1">
        <f t="array" ref="O1442">_xlfn.IFS(AND(marketing_campaign[[#This Row],[Recency]]&gt;=0,marketing_campaign[[#This Row],[Recency]]&lt;=14),"Early Recency",AND(marketing_campaign[[#This Row],[Recency]]&gt;=15,marketing_campaign[[#This Row],[Recency]]&lt;=31),"Mid-Recency",marketing_campaign[[#This Row],[Recency]]&gt;=32,"high Recency")</f>
        <v>high Recency</v>
      </c>
      <c r="P1442">
        <v>26</v>
      </c>
      <c r="Q1442">
        <v>2</v>
      </c>
      <c r="R1442">
        <v>19</v>
      </c>
      <c r="S1442">
        <v>10</v>
      </c>
      <c r="T1442">
        <v>5</v>
      </c>
      <c r="U1442">
        <v>8</v>
      </c>
      <c r="V1442">
        <f>marketing_campaign[[#This Row],[MntGoldProds]]+marketing_campaign[[#This Row],[MntSweetProducts]]+marketing_campaign[[#This Row],[MntFishProducts]]+marketing_campaign[[#This Row],[MntMeatProducts]]+marketing_campaign[[#This Row],[MntFruits]]+marketing_campaign[[#This Row],[MntWines]]</f>
        <v>70</v>
      </c>
      <c r="W1442">
        <v>3</v>
      </c>
      <c r="X1442">
        <v>2</v>
      </c>
      <c r="Y1442">
        <v>1</v>
      </c>
      <c r="Z1442">
        <v>3</v>
      </c>
      <c r="AA1442">
        <f t="shared" si="45"/>
        <v>9</v>
      </c>
      <c r="AB1442" t="str" cm="1">
        <f t="array" ref="AB1442">_xlfn.IFS(AND(AA1442&gt;=0,AA1442&lt;=15),"low purchase",AND(AA1442&gt;=16,AA1442&lt;=30),"mid purchase",AA1442&gt;=31,"high purchase")</f>
        <v>low purchase</v>
      </c>
      <c r="AC1442">
        <v>8</v>
      </c>
      <c r="AD1442" t="str">
        <f>IF(marketing_campaign[[#This Row],[NumWebVisitsMonth]]&gt;=5.3,"higher_webvists","lower_webvisits")</f>
        <v>higher_webvists</v>
      </c>
      <c r="AE1442">
        <v>0</v>
      </c>
      <c r="AF1442">
        <v>0</v>
      </c>
      <c r="AG1442">
        <v>0</v>
      </c>
      <c r="AH1442">
        <v>0</v>
      </c>
      <c r="AI1442">
        <v>0</v>
      </c>
      <c r="AJ1442">
        <v>0</v>
      </c>
      <c r="AK1442">
        <v>3</v>
      </c>
      <c r="AL1442">
        <v>11</v>
      </c>
      <c r="AM1442">
        <v>0</v>
      </c>
      <c r="AN1442">
        <f>marketing_campaign[[#This Row],[AcceptedCmp2]]+marketing_campaign[[#This Row],[AcceptedCmp1]]+marketing_campaign[[#This Row],[AcceptedCmp5]]+marketing_campaign[[#This Row],[AcceptedCmp4]]+marketing_campaign[[#This Row],[AcceptedCmp3]]+marketing_campaign[[#This Row],[Response]]</f>
        <v>0</v>
      </c>
      <c r="AO1442" t="str" cm="1">
        <f t="array" ref="AO144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43" spans="1:41" x14ac:dyDescent="0.35">
      <c r="A1443">
        <v>1183</v>
      </c>
      <c r="B1443">
        <v>1949</v>
      </c>
      <c r="C1443">
        <f t="shared" ca="1" si="44"/>
        <v>77</v>
      </c>
      <c r="D1443" t="str" cm="1">
        <f t="array" aca="1" ref="D144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43" t="s">
        <v>34</v>
      </c>
      <c r="F1443" t="s">
        <v>33</v>
      </c>
      <c r="G1443" cm="1">
        <f t="array" ref="G1443">_xlfn.IFS(marketing_campaign[[#This Row],[Marital_Status]]="Single",K1443+L1443+1,marketing_campaign[[#This Row],[Marital_Status]]="Together",K1443+L1443+2,marketing_campaign[[#This Row],[Marital_Status]]="Alone",K1443+L1443+1,marketing_campaign[[#This Row],[Marital_Status]]="Married",K1443+L1443+2,marketing_campaign[[#This Row],[Marital_Status]]="Divorced",K1443+L1443+1,marketing_campaign[[#This Row],[Marital_Status]]="YOLO",K1443+L1443+1,marketing_campaign[[#This Row],[Marital_Status]]="Absurd",K1443+L1443+1,marketing_campaign[[#This Row],[Marital_Status]]="Widow",K1443+L1443+1)</f>
        <v>4</v>
      </c>
      <c r="H1443" t="str" cm="1">
        <f t="array" ref="H1443">_xlfn.IFS(marketing_campaign[[#This Row],[Family_size]]=1,"Family_with_one_child",marketing_campaign[[#This Row],[Family_size]]&gt;1,"Family_with_more_children")</f>
        <v>Family_with_more_children</v>
      </c>
      <c r="I1443">
        <v>36408</v>
      </c>
      <c r="J1443" t="str">
        <f>IF(marketing_campaign[[#This Row],[Income]]&gt;=Sheet21!B1493,"high_income","low_income")</f>
        <v>high_income</v>
      </c>
      <c r="K1443">
        <v>1</v>
      </c>
      <c r="L1443">
        <v>1</v>
      </c>
      <c r="M1443" s="1">
        <v>41538</v>
      </c>
      <c r="N1443">
        <v>11</v>
      </c>
      <c r="O1443" t="str" cm="1">
        <f t="array" ref="O1443">_xlfn.IFS(AND(marketing_campaign[[#This Row],[Recency]]&gt;=0,marketing_campaign[[#This Row],[Recency]]&lt;=14),"Early Recency",AND(marketing_campaign[[#This Row],[Recency]]&gt;=15,marketing_campaign[[#This Row],[Recency]]&lt;=31),"Mid-Recency",marketing_campaign[[#This Row],[Recency]]&gt;=32,"high Recency")</f>
        <v>Early Recency</v>
      </c>
      <c r="P1443">
        <v>9</v>
      </c>
      <c r="Q1443">
        <v>1</v>
      </c>
      <c r="R1443">
        <v>4</v>
      </c>
      <c r="S1443">
        <v>3</v>
      </c>
      <c r="T1443">
        <v>2</v>
      </c>
      <c r="U1443">
        <v>3</v>
      </c>
      <c r="V1443">
        <f>marketing_campaign[[#This Row],[MntGoldProds]]+marketing_campaign[[#This Row],[MntSweetProducts]]+marketing_campaign[[#This Row],[MntFishProducts]]+marketing_campaign[[#This Row],[MntMeatProducts]]+marketing_campaign[[#This Row],[MntFruits]]+marketing_campaign[[#This Row],[MntWines]]</f>
        <v>22</v>
      </c>
      <c r="W1443">
        <v>1</v>
      </c>
      <c r="X1443">
        <v>1</v>
      </c>
      <c r="Y1443">
        <v>0</v>
      </c>
      <c r="Z1443">
        <v>2</v>
      </c>
      <c r="AA1443">
        <f t="shared" si="45"/>
        <v>4</v>
      </c>
      <c r="AB1443" t="str" cm="1">
        <f t="array" ref="AB1443">_xlfn.IFS(AND(AA1443&gt;=0,AA1443&lt;=15),"low purchase",AND(AA1443&gt;=16,AA1443&lt;=30),"mid purchase",AA1443&gt;=31,"high purchase")</f>
        <v>low purchase</v>
      </c>
      <c r="AC1443">
        <v>6</v>
      </c>
      <c r="AD1443" t="str">
        <f>IF(marketing_campaign[[#This Row],[NumWebVisitsMonth]]&gt;=5.3,"higher_webvists","lower_webvisits")</f>
        <v>higher_webvists</v>
      </c>
      <c r="AE1443">
        <v>0</v>
      </c>
      <c r="AF1443">
        <v>0</v>
      </c>
      <c r="AG1443">
        <v>0</v>
      </c>
      <c r="AH1443">
        <v>0</v>
      </c>
      <c r="AI1443">
        <v>0</v>
      </c>
      <c r="AJ1443">
        <v>0</v>
      </c>
      <c r="AK1443">
        <v>3</v>
      </c>
      <c r="AL1443">
        <v>11</v>
      </c>
      <c r="AM1443">
        <v>0</v>
      </c>
      <c r="AN1443">
        <f>marketing_campaign[[#This Row],[AcceptedCmp2]]+marketing_campaign[[#This Row],[AcceptedCmp1]]+marketing_campaign[[#This Row],[AcceptedCmp5]]+marketing_campaign[[#This Row],[AcceptedCmp4]]+marketing_campaign[[#This Row],[AcceptedCmp3]]+marketing_campaign[[#This Row],[Response]]</f>
        <v>0</v>
      </c>
      <c r="AO1443" t="str" cm="1">
        <f t="array" ref="AO144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44" spans="1:41" x14ac:dyDescent="0.35">
      <c r="A1444">
        <v>6856</v>
      </c>
      <c r="B1444">
        <v>1979</v>
      </c>
      <c r="C1444">
        <f t="shared" ca="1" si="44"/>
        <v>47</v>
      </c>
      <c r="D1444" t="str" cm="1">
        <f t="array" aca="1" ref="D144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44" t="s">
        <v>29</v>
      </c>
      <c r="F1444" t="s">
        <v>31</v>
      </c>
      <c r="G1444" cm="1">
        <f t="array" ref="G1444">_xlfn.IFS(marketing_campaign[[#This Row],[Marital_Status]]="Single",K1444+L1444+1,marketing_campaign[[#This Row],[Marital_Status]]="Together",K1444+L1444+2,marketing_campaign[[#This Row],[Marital_Status]]="Alone",K1444+L1444+1,marketing_campaign[[#This Row],[Marital_Status]]="Married",K1444+L1444+2,marketing_campaign[[#This Row],[Marital_Status]]="Divorced",K1444+L1444+1,marketing_campaign[[#This Row],[Marital_Status]]="YOLO",K1444+L1444+1,marketing_campaign[[#This Row],[Marital_Status]]="Absurd",K1444+L1444+1,marketing_campaign[[#This Row],[Marital_Status]]="Widow",K1444+L1444+1)</f>
        <v>3</v>
      </c>
      <c r="H1444" t="str" cm="1">
        <f t="array" ref="H1444">_xlfn.IFS(marketing_campaign[[#This Row],[Family_size]]=1,"Family_with_one_child",marketing_campaign[[#This Row],[Family_size]]&gt;1,"Family_with_more_children")</f>
        <v>Family_with_more_children</v>
      </c>
      <c r="I1444">
        <v>21645</v>
      </c>
      <c r="J1444" t="str">
        <f>IF(marketing_campaign[[#This Row],[Income]]&gt;=Sheet21!B1494,"high_income","low_income")</f>
        <v>high_income</v>
      </c>
      <c r="K1444">
        <v>1</v>
      </c>
      <c r="L1444">
        <v>0</v>
      </c>
      <c r="M1444" s="1">
        <v>41155</v>
      </c>
      <c r="N1444">
        <v>75</v>
      </c>
      <c r="O1444" t="str" cm="1">
        <f t="array" ref="O1444">_xlfn.IFS(AND(marketing_campaign[[#This Row],[Recency]]&gt;=0,marketing_campaign[[#This Row],[Recency]]&lt;=14),"Early Recency",AND(marketing_campaign[[#This Row],[Recency]]&gt;=15,marketing_campaign[[#This Row],[Recency]]&lt;=31),"Mid-Recency",marketing_campaign[[#This Row],[Recency]]&gt;=32,"high Recency")</f>
        <v>high Recency</v>
      </c>
      <c r="P1444">
        <v>14</v>
      </c>
      <c r="Q1444">
        <v>0</v>
      </c>
      <c r="R1444">
        <v>23</v>
      </c>
      <c r="S1444">
        <v>4</v>
      </c>
      <c r="T1444">
        <v>5</v>
      </c>
      <c r="U1444">
        <v>19</v>
      </c>
      <c r="V1444">
        <f>marketing_campaign[[#This Row],[MntGoldProds]]+marketing_campaign[[#This Row],[MntSweetProducts]]+marketing_campaign[[#This Row],[MntFishProducts]]+marketing_campaign[[#This Row],[MntMeatProducts]]+marketing_campaign[[#This Row],[MntFruits]]+marketing_campaign[[#This Row],[MntWines]]</f>
        <v>65</v>
      </c>
      <c r="W1444">
        <v>3</v>
      </c>
      <c r="X1444">
        <v>3</v>
      </c>
      <c r="Y1444">
        <v>0</v>
      </c>
      <c r="Z1444">
        <v>3</v>
      </c>
      <c r="AA1444">
        <f t="shared" si="45"/>
        <v>9</v>
      </c>
      <c r="AB1444" t="str" cm="1">
        <f t="array" ref="AB1444">_xlfn.IFS(AND(AA1444&gt;=0,AA1444&lt;=15),"low purchase",AND(AA1444&gt;=16,AA1444&lt;=30),"mid purchase",AA1444&gt;=31,"high purchase")</f>
        <v>low purchase</v>
      </c>
      <c r="AC1444">
        <v>9</v>
      </c>
      <c r="AD1444" t="str">
        <f>IF(marketing_campaign[[#This Row],[NumWebVisitsMonth]]&gt;=5.3,"higher_webvists","lower_webvisits")</f>
        <v>higher_webvists</v>
      </c>
      <c r="AE1444">
        <v>0</v>
      </c>
      <c r="AF1444">
        <v>0</v>
      </c>
      <c r="AG1444">
        <v>0</v>
      </c>
      <c r="AH1444">
        <v>0</v>
      </c>
      <c r="AI1444">
        <v>0</v>
      </c>
      <c r="AJ1444">
        <v>0</v>
      </c>
      <c r="AK1444">
        <v>3</v>
      </c>
      <c r="AL1444">
        <v>11</v>
      </c>
      <c r="AM1444">
        <v>1</v>
      </c>
      <c r="AN1444">
        <f>marketing_campaign[[#This Row],[AcceptedCmp2]]+marketing_campaign[[#This Row],[AcceptedCmp1]]+marketing_campaign[[#This Row],[AcceptedCmp5]]+marketing_campaign[[#This Row],[AcceptedCmp4]]+marketing_campaign[[#This Row],[AcceptedCmp3]]+marketing_campaign[[#This Row],[Response]]</f>
        <v>1</v>
      </c>
      <c r="AO1444" t="str" cm="1">
        <f t="array" ref="AO144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445" spans="1:41" x14ac:dyDescent="0.35">
      <c r="A1445">
        <v>4530</v>
      </c>
      <c r="B1445">
        <v>1948</v>
      </c>
      <c r="C1445">
        <f t="shared" ca="1" si="44"/>
        <v>78</v>
      </c>
      <c r="D1445" t="str" cm="1">
        <f t="array" aca="1" ref="D144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445" t="s">
        <v>34</v>
      </c>
      <c r="F1445" t="s">
        <v>38</v>
      </c>
      <c r="G1445" cm="1">
        <f t="array" ref="G1445">_xlfn.IFS(marketing_campaign[[#This Row],[Marital_Status]]="Single",K1445+L1445+1,marketing_campaign[[#This Row],[Marital_Status]]="Together",K1445+L1445+2,marketing_campaign[[#This Row],[Marital_Status]]="Alone",K1445+L1445+1,marketing_campaign[[#This Row],[Marital_Status]]="Married",K1445+L1445+2,marketing_campaign[[#This Row],[Marital_Status]]="Divorced",K1445+L1445+1,marketing_campaign[[#This Row],[Marital_Status]]="YOLO",K1445+L1445+1,marketing_campaign[[#This Row],[Marital_Status]]="Absurd",K1445+L1445+1,marketing_campaign[[#This Row],[Marital_Status]]="Widow",K1445+L1445+1)</f>
        <v>1</v>
      </c>
      <c r="H1445" t="str" cm="1">
        <f t="array" ref="H1445">_xlfn.IFS(marketing_campaign[[#This Row],[Family_size]]=1,"Family_with_one_child",marketing_campaign[[#This Row],[Family_size]]&gt;1,"Family_with_more_children")</f>
        <v>Family_with_one_child</v>
      </c>
      <c r="I1445">
        <v>78427</v>
      </c>
      <c r="J1445" t="str">
        <f>IF(marketing_campaign[[#This Row],[Income]]&gt;=Sheet21!B1495,"high_income","low_income")</f>
        <v>high_income</v>
      </c>
      <c r="K1445">
        <v>0</v>
      </c>
      <c r="L1445">
        <v>0</v>
      </c>
      <c r="M1445" s="1">
        <v>41206</v>
      </c>
      <c r="N1445">
        <v>36</v>
      </c>
      <c r="O1445" t="str" cm="1">
        <f t="array" ref="O1445">_xlfn.IFS(AND(marketing_campaign[[#This Row],[Recency]]&gt;=0,marketing_campaign[[#This Row],[Recency]]&lt;=14),"Early Recency",AND(marketing_campaign[[#This Row],[Recency]]&gt;=15,marketing_campaign[[#This Row],[Recency]]&lt;=31),"Mid-Recency",marketing_campaign[[#This Row],[Recency]]&gt;=32,"high Recency")</f>
        <v>high Recency</v>
      </c>
      <c r="P1445">
        <v>972</v>
      </c>
      <c r="Q1445">
        <v>19</v>
      </c>
      <c r="R1445">
        <v>595</v>
      </c>
      <c r="S1445">
        <v>180</v>
      </c>
      <c r="T1445">
        <v>26</v>
      </c>
      <c r="U1445">
        <v>138</v>
      </c>
      <c r="V1445">
        <f>marketing_campaign[[#This Row],[MntGoldProds]]+marketing_campaign[[#This Row],[MntSweetProducts]]+marketing_campaign[[#This Row],[MntFishProducts]]+marketing_campaign[[#This Row],[MntMeatProducts]]+marketing_campaign[[#This Row],[MntFruits]]+marketing_campaign[[#This Row],[MntWines]]</f>
        <v>1930</v>
      </c>
      <c r="W1445">
        <v>3</v>
      </c>
      <c r="X1445">
        <v>3</v>
      </c>
      <c r="Y1445">
        <v>7</v>
      </c>
      <c r="Z1445">
        <v>10</v>
      </c>
      <c r="AA1445">
        <f t="shared" si="45"/>
        <v>23</v>
      </c>
      <c r="AB1445" t="str" cm="1">
        <f t="array" ref="AB1445">_xlfn.IFS(AND(AA1445&gt;=0,AA1445&lt;=15),"low purchase",AND(AA1445&gt;=16,AA1445&lt;=30),"mid purchase",AA1445&gt;=31,"high purchase")</f>
        <v>mid purchase</v>
      </c>
      <c r="AC1445">
        <v>3</v>
      </c>
      <c r="AD1445" t="str">
        <f>IF(marketing_campaign[[#This Row],[NumWebVisitsMonth]]&gt;=5.3,"higher_webvists","lower_webvisits")</f>
        <v>lower_webvisits</v>
      </c>
      <c r="AE1445">
        <v>0</v>
      </c>
      <c r="AF1445">
        <v>0</v>
      </c>
      <c r="AG1445">
        <v>0</v>
      </c>
      <c r="AH1445">
        <v>1</v>
      </c>
      <c r="AI1445">
        <v>0</v>
      </c>
      <c r="AJ1445">
        <v>0</v>
      </c>
      <c r="AK1445">
        <v>3</v>
      </c>
      <c r="AL1445">
        <v>11</v>
      </c>
      <c r="AM1445">
        <v>1</v>
      </c>
      <c r="AN1445">
        <f>marketing_campaign[[#This Row],[AcceptedCmp2]]+marketing_campaign[[#This Row],[AcceptedCmp1]]+marketing_campaign[[#This Row],[AcceptedCmp5]]+marketing_campaign[[#This Row],[AcceptedCmp4]]+marketing_campaign[[#This Row],[AcceptedCmp3]]+marketing_campaign[[#This Row],[Response]]</f>
        <v>2</v>
      </c>
      <c r="AO1445" t="str" cm="1">
        <f t="array" ref="AO144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446" spans="1:41" x14ac:dyDescent="0.35">
      <c r="A1446">
        <v>1553</v>
      </c>
      <c r="B1446">
        <v>1946</v>
      </c>
      <c r="C1446">
        <f t="shared" ca="1" si="44"/>
        <v>80</v>
      </c>
      <c r="D1446" t="str" cm="1">
        <f t="array" aca="1" ref="D144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446" t="s">
        <v>29</v>
      </c>
      <c r="F1446" t="s">
        <v>31</v>
      </c>
      <c r="G1446" cm="1">
        <f t="array" ref="G1446">_xlfn.IFS(marketing_campaign[[#This Row],[Marital_Status]]="Single",K1446+L1446+1,marketing_campaign[[#This Row],[Marital_Status]]="Together",K1446+L1446+2,marketing_campaign[[#This Row],[Marital_Status]]="Alone",K1446+L1446+1,marketing_campaign[[#This Row],[Marital_Status]]="Married",K1446+L1446+2,marketing_campaign[[#This Row],[Marital_Status]]="Divorced",K1446+L1446+1,marketing_campaign[[#This Row],[Marital_Status]]="YOLO",K1446+L1446+1,marketing_campaign[[#This Row],[Marital_Status]]="Absurd",K1446+L1446+1,marketing_campaign[[#This Row],[Marital_Status]]="Widow",K1446+L1446+1)</f>
        <v>2</v>
      </c>
      <c r="H1446" t="str" cm="1">
        <f t="array" ref="H1446">_xlfn.IFS(marketing_campaign[[#This Row],[Family_size]]=1,"Family_with_one_child",marketing_campaign[[#This Row],[Family_size]]&gt;1,"Family_with_more_children")</f>
        <v>Family_with_more_children</v>
      </c>
      <c r="I1446">
        <v>82657</v>
      </c>
      <c r="J1446" t="str">
        <f>IF(marketing_campaign[[#This Row],[Income]]&gt;=Sheet21!B1496,"high_income","low_income")</f>
        <v>high_income</v>
      </c>
      <c r="K1446">
        <v>0</v>
      </c>
      <c r="L1446">
        <v>0</v>
      </c>
      <c r="M1446" s="1">
        <v>41544</v>
      </c>
      <c r="N1446">
        <v>71</v>
      </c>
      <c r="O1446" t="str" cm="1">
        <f t="array" ref="O1446">_xlfn.IFS(AND(marketing_campaign[[#This Row],[Recency]]&gt;=0,marketing_campaign[[#This Row],[Recency]]&lt;=14),"Early Recency",AND(marketing_campaign[[#This Row],[Recency]]&gt;=15,marketing_campaign[[#This Row],[Recency]]&lt;=31),"Mid-Recency",marketing_campaign[[#This Row],[Recency]]&gt;=32,"high Recency")</f>
        <v>high Recency</v>
      </c>
      <c r="P1446">
        <v>966</v>
      </c>
      <c r="Q1446">
        <v>168</v>
      </c>
      <c r="R1446">
        <v>672</v>
      </c>
      <c r="S1446">
        <v>246</v>
      </c>
      <c r="T1446">
        <v>105</v>
      </c>
      <c r="U1446">
        <v>126</v>
      </c>
      <c r="V1446">
        <f>marketing_campaign[[#This Row],[MntGoldProds]]+marketing_campaign[[#This Row],[MntSweetProducts]]+marketing_campaign[[#This Row],[MntFishProducts]]+marketing_campaign[[#This Row],[MntMeatProducts]]+marketing_campaign[[#This Row],[MntFruits]]+marketing_campaign[[#This Row],[MntWines]]</f>
        <v>2283</v>
      </c>
      <c r="W1446">
        <v>1</v>
      </c>
      <c r="X1446">
        <v>7</v>
      </c>
      <c r="Y1446">
        <v>5</v>
      </c>
      <c r="Z1446">
        <v>10</v>
      </c>
      <c r="AA1446">
        <f t="shared" si="45"/>
        <v>23</v>
      </c>
      <c r="AB1446" t="str" cm="1">
        <f t="array" ref="AB1446">_xlfn.IFS(AND(AA1446&gt;=0,AA1446&lt;=15),"low purchase",AND(AA1446&gt;=16,AA1446&lt;=30),"mid purchase",AA1446&gt;=31,"high purchase")</f>
        <v>mid purchase</v>
      </c>
      <c r="AC1446">
        <v>4</v>
      </c>
      <c r="AD1446" t="str">
        <f>IF(marketing_campaign[[#This Row],[NumWebVisitsMonth]]&gt;=5.3,"higher_webvists","lower_webvisits")</f>
        <v>lower_webvisits</v>
      </c>
      <c r="AE1446">
        <v>0</v>
      </c>
      <c r="AF1446">
        <v>1</v>
      </c>
      <c r="AG1446">
        <v>0</v>
      </c>
      <c r="AH1446">
        <v>1</v>
      </c>
      <c r="AI1446">
        <v>0</v>
      </c>
      <c r="AJ1446">
        <v>0</v>
      </c>
      <c r="AK1446">
        <v>3</v>
      </c>
      <c r="AL1446">
        <v>11</v>
      </c>
      <c r="AM1446">
        <v>0</v>
      </c>
      <c r="AN1446">
        <f>marketing_campaign[[#This Row],[AcceptedCmp2]]+marketing_campaign[[#This Row],[AcceptedCmp1]]+marketing_campaign[[#This Row],[AcceptedCmp5]]+marketing_campaign[[#This Row],[AcceptedCmp4]]+marketing_campaign[[#This Row],[AcceptedCmp3]]+marketing_campaign[[#This Row],[Response]]</f>
        <v>2</v>
      </c>
      <c r="AO1446" t="str" cm="1">
        <f t="array" ref="AO144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447" spans="1:41" x14ac:dyDescent="0.35">
      <c r="A1447">
        <v>4682</v>
      </c>
      <c r="B1447">
        <v>1958</v>
      </c>
      <c r="C1447">
        <f t="shared" ca="1" si="44"/>
        <v>68</v>
      </c>
      <c r="D1447" t="str" cm="1">
        <f t="array" aca="1" ref="D144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47" t="s">
        <v>29</v>
      </c>
      <c r="F1447" t="s">
        <v>33</v>
      </c>
      <c r="G1447" cm="1">
        <f t="array" ref="G1447">_xlfn.IFS(marketing_campaign[[#This Row],[Marital_Status]]="Single",K1447+L1447+1,marketing_campaign[[#This Row],[Marital_Status]]="Together",K1447+L1447+2,marketing_campaign[[#This Row],[Marital_Status]]="Alone",K1447+L1447+1,marketing_campaign[[#This Row],[Marital_Status]]="Married",K1447+L1447+2,marketing_campaign[[#This Row],[Marital_Status]]="Divorced",K1447+L1447+1,marketing_campaign[[#This Row],[Marital_Status]]="YOLO",K1447+L1447+1,marketing_campaign[[#This Row],[Marital_Status]]="Absurd",K1447+L1447+1,marketing_campaign[[#This Row],[Marital_Status]]="Widow",K1447+L1447+1)</f>
        <v>2</v>
      </c>
      <c r="H1447" t="str" cm="1">
        <f t="array" ref="H1447">_xlfn.IFS(marketing_campaign[[#This Row],[Family_size]]=1,"Family_with_one_child",marketing_campaign[[#This Row],[Family_size]]&gt;1,"Family_with_more_children")</f>
        <v>Family_with_more_children</v>
      </c>
      <c r="I1447">
        <v>51876</v>
      </c>
      <c r="J1447" t="str">
        <f>IF(marketing_campaign[[#This Row],[Income]]&gt;=Sheet21!B1497,"high_income","low_income")</f>
        <v>high_income</v>
      </c>
      <c r="K1447">
        <v>0</v>
      </c>
      <c r="L1447">
        <v>0</v>
      </c>
      <c r="M1447" s="1">
        <v>41562</v>
      </c>
      <c r="N1447">
        <v>88</v>
      </c>
      <c r="O1447" t="str" cm="1">
        <f t="array" ref="O1447">_xlfn.IFS(AND(marketing_campaign[[#This Row],[Recency]]&gt;=0,marketing_campaign[[#This Row],[Recency]]&lt;=14),"Early Recency",AND(marketing_campaign[[#This Row],[Recency]]&gt;=15,marketing_campaign[[#This Row],[Recency]]&lt;=31),"Mid-Recency",marketing_campaign[[#This Row],[Recency]]&gt;=32,"high Recency")</f>
        <v>high Recency</v>
      </c>
      <c r="P1447">
        <v>99</v>
      </c>
      <c r="Q1447">
        <v>27</v>
      </c>
      <c r="R1447">
        <v>102</v>
      </c>
      <c r="S1447">
        <v>28</v>
      </c>
      <c r="T1447">
        <v>48</v>
      </c>
      <c r="U1447">
        <v>6</v>
      </c>
      <c r="V1447">
        <f>marketing_campaign[[#This Row],[MntGoldProds]]+marketing_campaign[[#This Row],[MntSweetProducts]]+marketing_campaign[[#This Row],[MntFishProducts]]+marketing_campaign[[#This Row],[MntMeatProducts]]+marketing_campaign[[#This Row],[MntFruits]]+marketing_campaign[[#This Row],[MntWines]]</f>
        <v>310</v>
      </c>
      <c r="W1447">
        <v>1</v>
      </c>
      <c r="X1447">
        <v>2</v>
      </c>
      <c r="Y1447">
        <v>2</v>
      </c>
      <c r="Z1447">
        <v>8</v>
      </c>
      <c r="AA1447">
        <f t="shared" si="45"/>
        <v>13</v>
      </c>
      <c r="AB1447" t="str" cm="1">
        <f t="array" ref="AB1447">_xlfn.IFS(AND(AA1447&gt;=0,AA1447&lt;=15),"low purchase",AND(AA1447&gt;=16,AA1447&lt;=30),"mid purchase",AA1447&gt;=31,"high purchase")</f>
        <v>low purchase</v>
      </c>
      <c r="AC1447">
        <v>1</v>
      </c>
      <c r="AD1447" t="str">
        <f>IF(marketing_campaign[[#This Row],[NumWebVisitsMonth]]&gt;=5.3,"higher_webvists","lower_webvisits")</f>
        <v>lower_webvisits</v>
      </c>
      <c r="AE1447">
        <v>0</v>
      </c>
      <c r="AF1447">
        <v>0</v>
      </c>
      <c r="AG1447">
        <v>0</v>
      </c>
      <c r="AH1447">
        <v>0</v>
      </c>
      <c r="AI1447">
        <v>0</v>
      </c>
      <c r="AJ1447">
        <v>0</v>
      </c>
      <c r="AK1447">
        <v>3</v>
      </c>
      <c r="AL1447">
        <v>11</v>
      </c>
      <c r="AM1447">
        <v>0</v>
      </c>
      <c r="AN1447">
        <f>marketing_campaign[[#This Row],[AcceptedCmp2]]+marketing_campaign[[#This Row],[AcceptedCmp1]]+marketing_campaign[[#This Row],[AcceptedCmp5]]+marketing_campaign[[#This Row],[AcceptedCmp4]]+marketing_campaign[[#This Row],[AcceptedCmp3]]+marketing_campaign[[#This Row],[Response]]</f>
        <v>0</v>
      </c>
      <c r="AO1447" t="str" cm="1">
        <f t="array" ref="AO144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48" spans="1:41" x14ac:dyDescent="0.35">
      <c r="A1448">
        <v>8204</v>
      </c>
      <c r="B1448">
        <v>1971</v>
      </c>
      <c r="C1448">
        <f t="shared" ca="1" si="44"/>
        <v>55</v>
      </c>
      <c r="D1448" t="str" cm="1">
        <f t="array" aca="1" ref="D144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48" t="s">
        <v>37</v>
      </c>
      <c r="F1448" t="s">
        <v>33</v>
      </c>
      <c r="G1448" cm="1">
        <f t="array" ref="G1448">_xlfn.IFS(marketing_campaign[[#This Row],[Marital_Status]]="Single",K1448+L1448+1,marketing_campaign[[#This Row],[Marital_Status]]="Together",K1448+L1448+2,marketing_campaign[[#This Row],[Marital_Status]]="Alone",K1448+L1448+1,marketing_campaign[[#This Row],[Marital_Status]]="Married",K1448+L1448+2,marketing_campaign[[#This Row],[Marital_Status]]="Divorced",K1448+L1448+1,marketing_campaign[[#This Row],[Marital_Status]]="YOLO",K1448+L1448+1,marketing_campaign[[#This Row],[Marital_Status]]="Absurd",K1448+L1448+1,marketing_campaign[[#This Row],[Marital_Status]]="Widow",K1448+L1448+1)</f>
        <v>2</v>
      </c>
      <c r="H1448" t="str" cm="1">
        <f t="array" ref="H1448">_xlfn.IFS(marketing_campaign[[#This Row],[Family_size]]=1,"Family_with_one_child",marketing_campaign[[#This Row],[Family_size]]&gt;1,"Family_with_more_children")</f>
        <v>Family_with_more_children</v>
      </c>
      <c r="I1448">
        <v>78041</v>
      </c>
      <c r="J1448" t="str">
        <f>IF(marketing_campaign[[#This Row],[Income]]&gt;=Sheet21!B1498,"high_income","low_income")</f>
        <v>high_income</v>
      </c>
      <c r="K1448">
        <v>0</v>
      </c>
      <c r="L1448">
        <v>0</v>
      </c>
      <c r="M1448" s="1">
        <v>41259</v>
      </c>
      <c r="N1448">
        <v>93</v>
      </c>
      <c r="O1448" t="str" cm="1">
        <f t="array" ref="O1448">_xlfn.IFS(AND(marketing_campaign[[#This Row],[Recency]]&gt;=0,marketing_campaign[[#This Row],[Recency]]&lt;=14),"Early Recency",AND(marketing_campaign[[#This Row],[Recency]]&gt;=15,marketing_campaign[[#This Row],[Recency]]&lt;=31),"Mid-Recency",marketing_campaign[[#This Row],[Recency]]&gt;=32,"high Recency")</f>
        <v>high Recency</v>
      </c>
      <c r="P1448">
        <v>482</v>
      </c>
      <c r="Q1448">
        <v>35</v>
      </c>
      <c r="R1448">
        <v>553</v>
      </c>
      <c r="S1448">
        <v>72</v>
      </c>
      <c r="T1448">
        <v>160</v>
      </c>
      <c r="U1448">
        <v>17</v>
      </c>
      <c r="V1448">
        <f>marketing_campaign[[#This Row],[MntGoldProds]]+marketing_campaign[[#This Row],[MntSweetProducts]]+marketing_campaign[[#This Row],[MntFishProducts]]+marketing_campaign[[#This Row],[MntMeatProducts]]+marketing_campaign[[#This Row],[MntFruits]]+marketing_campaign[[#This Row],[MntWines]]</f>
        <v>1319</v>
      </c>
      <c r="W1448">
        <v>1</v>
      </c>
      <c r="X1448">
        <v>4</v>
      </c>
      <c r="Y1448">
        <v>4</v>
      </c>
      <c r="Z1448">
        <v>9</v>
      </c>
      <c r="AA1448">
        <f t="shared" si="45"/>
        <v>18</v>
      </c>
      <c r="AB1448" t="str" cm="1">
        <f t="array" ref="AB1448">_xlfn.IFS(AND(AA1448&gt;=0,AA1448&lt;=15),"low purchase",AND(AA1448&gt;=16,AA1448&lt;=30),"mid purchase",AA1448&gt;=31,"high purchase")</f>
        <v>mid purchase</v>
      </c>
      <c r="AC1448">
        <v>2</v>
      </c>
      <c r="AD1448" t="str">
        <f>IF(marketing_campaign[[#This Row],[NumWebVisitsMonth]]&gt;=5.3,"higher_webvists","lower_webvisits")</f>
        <v>lower_webvisits</v>
      </c>
      <c r="AE1448">
        <v>0</v>
      </c>
      <c r="AF1448">
        <v>0</v>
      </c>
      <c r="AG1448">
        <v>0</v>
      </c>
      <c r="AH1448">
        <v>0</v>
      </c>
      <c r="AI1448">
        <v>0</v>
      </c>
      <c r="AJ1448">
        <v>0</v>
      </c>
      <c r="AK1448">
        <v>3</v>
      </c>
      <c r="AL1448">
        <v>11</v>
      </c>
      <c r="AM1448">
        <v>0</v>
      </c>
      <c r="AN1448">
        <f>marketing_campaign[[#This Row],[AcceptedCmp2]]+marketing_campaign[[#This Row],[AcceptedCmp1]]+marketing_campaign[[#This Row],[AcceptedCmp5]]+marketing_campaign[[#This Row],[AcceptedCmp4]]+marketing_campaign[[#This Row],[AcceptedCmp3]]+marketing_campaign[[#This Row],[Response]]</f>
        <v>0</v>
      </c>
      <c r="AO1448" t="str" cm="1">
        <f t="array" ref="AO144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49" spans="1:41" x14ac:dyDescent="0.35">
      <c r="A1449">
        <v>5221</v>
      </c>
      <c r="B1449">
        <v>1957</v>
      </c>
      <c r="C1449">
        <f t="shared" ca="1" si="44"/>
        <v>69</v>
      </c>
      <c r="D1449" t="str" cm="1">
        <f t="array" aca="1" ref="D144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49" t="s">
        <v>29</v>
      </c>
      <c r="F1449" t="s">
        <v>33</v>
      </c>
      <c r="G1449" cm="1">
        <f t="array" ref="G1449">_xlfn.IFS(marketing_campaign[[#This Row],[Marital_Status]]="Single",K1449+L1449+1,marketing_campaign[[#This Row],[Marital_Status]]="Together",K1449+L1449+2,marketing_campaign[[#This Row],[Marital_Status]]="Alone",K1449+L1449+1,marketing_campaign[[#This Row],[Marital_Status]]="Married",K1449+L1449+2,marketing_campaign[[#This Row],[Marital_Status]]="Divorced",K1449+L1449+1,marketing_campaign[[#This Row],[Marital_Status]]="YOLO",K1449+L1449+1,marketing_campaign[[#This Row],[Marital_Status]]="Absurd",K1449+L1449+1,marketing_campaign[[#This Row],[Marital_Status]]="Widow",K1449+L1449+1)</f>
        <v>3</v>
      </c>
      <c r="H1449" t="str" cm="1">
        <f t="array" ref="H1449">_xlfn.IFS(marketing_campaign[[#This Row],[Family_size]]=1,"Family_with_one_child",marketing_campaign[[#This Row],[Family_size]]&gt;1,"Family_with_more_children")</f>
        <v>Family_with_more_children</v>
      </c>
      <c r="I1449">
        <v>52852</v>
      </c>
      <c r="J1449" t="str">
        <f>IF(marketing_campaign[[#This Row],[Income]]&gt;=Sheet21!B1499,"high_income","low_income")</f>
        <v>high_income</v>
      </c>
      <c r="K1449">
        <v>0</v>
      </c>
      <c r="L1449">
        <v>1</v>
      </c>
      <c r="M1449" s="1">
        <v>41244</v>
      </c>
      <c r="N1449">
        <v>93</v>
      </c>
      <c r="O1449" t="str" cm="1">
        <f t="array" ref="O1449">_xlfn.IFS(AND(marketing_campaign[[#This Row],[Recency]]&gt;=0,marketing_campaign[[#This Row],[Recency]]&lt;=14),"Early Recency",AND(marketing_campaign[[#This Row],[Recency]]&gt;=15,marketing_campaign[[#This Row],[Recency]]&lt;=31),"Mid-Recency",marketing_campaign[[#This Row],[Recency]]&gt;=32,"high Recency")</f>
        <v>high Recency</v>
      </c>
      <c r="P1449">
        <v>714</v>
      </c>
      <c r="Q1449">
        <v>8</v>
      </c>
      <c r="R1449">
        <v>99</v>
      </c>
      <c r="S1449">
        <v>11</v>
      </c>
      <c r="T1449">
        <v>0</v>
      </c>
      <c r="U1449">
        <v>47</v>
      </c>
      <c r="V1449">
        <f>marketing_campaign[[#This Row],[MntGoldProds]]+marketing_campaign[[#This Row],[MntSweetProducts]]+marketing_campaign[[#This Row],[MntFishProducts]]+marketing_campaign[[#This Row],[MntMeatProducts]]+marketing_campaign[[#This Row],[MntFruits]]+marketing_campaign[[#This Row],[MntWines]]</f>
        <v>879</v>
      </c>
      <c r="W1449">
        <v>4</v>
      </c>
      <c r="X1449">
        <v>10</v>
      </c>
      <c r="Y1449">
        <v>7</v>
      </c>
      <c r="Z1449">
        <v>5</v>
      </c>
      <c r="AA1449">
        <f t="shared" si="45"/>
        <v>26</v>
      </c>
      <c r="AB1449" t="str" cm="1">
        <f t="array" ref="AB1449">_xlfn.IFS(AND(AA1449&gt;=0,AA1449&lt;=15),"low purchase",AND(AA1449&gt;=16,AA1449&lt;=30),"mid purchase",AA1449&gt;=31,"high purchase")</f>
        <v>mid purchase</v>
      </c>
      <c r="AC1449">
        <v>8</v>
      </c>
      <c r="AD1449" t="str">
        <f>IF(marketing_campaign[[#This Row],[NumWebVisitsMonth]]&gt;=5.3,"higher_webvists","lower_webvisits")</f>
        <v>higher_webvists</v>
      </c>
      <c r="AE1449">
        <v>1</v>
      </c>
      <c r="AF1449">
        <v>0</v>
      </c>
      <c r="AG1449">
        <v>0</v>
      </c>
      <c r="AH1449">
        <v>0</v>
      </c>
      <c r="AI1449">
        <v>0</v>
      </c>
      <c r="AJ1449">
        <v>0</v>
      </c>
      <c r="AK1449">
        <v>3</v>
      </c>
      <c r="AL1449">
        <v>11</v>
      </c>
      <c r="AM1449">
        <v>0</v>
      </c>
      <c r="AN1449">
        <f>marketing_campaign[[#This Row],[AcceptedCmp2]]+marketing_campaign[[#This Row],[AcceptedCmp1]]+marketing_campaign[[#This Row],[AcceptedCmp5]]+marketing_campaign[[#This Row],[AcceptedCmp4]]+marketing_campaign[[#This Row],[AcceptedCmp3]]+marketing_campaign[[#This Row],[Response]]</f>
        <v>1</v>
      </c>
      <c r="AO1449" t="str" cm="1">
        <f t="array" ref="AO144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450" spans="1:41" x14ac:dyDescent="0.35">
      <c r="A1450">
        <v>1232</v>
      </c>
      <c r="B1450">
        <v>1982</v>
      </c>
      <c r="C1450">
        <f t="shared" ca="1" si="44"/>
        <v>44</v>
      </c>
      <c r="D1450" t="str" cm="1">
        <f t="array" aca="1" ref="D145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450" t="s">
        <v>32</v>
      </c>
      <c r="F1450" t="s">
        <v>31</v>
      </c>
      <c r="G1450" cm="1">
        <f t="array" ref="G1450">_xlfn.IFS(marketing_campaign[[#This Row],[Marital_Status]]="Single",K1450+L1450+1,marketing_campaign[[#This Row],[Marital_Status]]="Together",K1450+L1450+2,marketing_campaign[[#This Row],[Marital_Status]]="Alone",K1450+L1450+1,marketing_campaign[[#This Row],[Marital_Status]]="Married",K1450+L1450+2,marketing_campaign[[#This Row],[Marital_Status]]="Divorced",K1450+L1450+1,marketing_campaign[[#This Row],[Marital_Status]]="YOLO",K1450+L1450+1,marketing_campaign[[#This Row],[Marital_Status]]="Absurd",K1450+L1450+1,marketing_campaign[[#This Row],[Marital_Status]]="Widow",K1450+L1450+1)</f>
        <v>2</v>
      </c>
      <c r="H1450" t="str" cm="1">
        <f t="array" ref="H1450">_xlfn.IFS(marketing_campaign[[#This Row],[Family_size]]=1,"Family_with_one_child",marketing_campaign[[#This Row],[Family_size]]&gt;1,"Family_with_more_children")</f>
        <v>Family_with_more_children</v>
      </c>
      <c r="I1450">
        <v>70038</v>
      </c>
      <c r="J1450" t="str">
        <f>IF(marketing_campaign[[#This Row],[Income]]&gt;=Sheet21!B1500,"high_income","low_income")</f>
        <v>high_income</v>
      </c>
      <c r="K1450">
        <v>0</v>
      </c>
      <c r="L1450">
        <v>0</v>
      </c>
      <c r="M1450" s="1">
        <v>41572</v>
      </c>
      <c r="N1450">
        <v>54</v>
      </c>
      <c r="O1450" t="str" cm="1">
        <f t="array" ref="O1450">_xlfn.IFS(AND(marketing_campaign[[#This Row],[Recency]]&gt;=0,marketing_campaign[[#This Row],[Recency]]&lt;=14),"Early Recency",AND(marketing_campaign[[#This Row],[Recency]]&gt;=15,marketing_campaign[[#This Row],[Recency]]&lt;=31),"Mid-Recency",marketing_campaign[[#This Row],[Recency]]&gt;=32,"high Recency")</f>
        <v>high Recency</v>
      </c>
      <c r="P1450">
        <v>587</v>
      </c>
      <c r="Q1450">
        <v>54</v>
      </c>
      <c r="R1450">
        <v>348</v>
      </c>
      <c r="S1450">
        <v>71</v>
      </c>
      <c r="T1450">
        <v>54</v>
      </c>
      <c r="U1450">
        <v>130</v>
      </c>
      <c r="V1450">
        <f>marketing_campaign[[#This Row],[MntGoldProds]]+marketing_campaign[[#This Row],[MntSweetProducts]]+marketing_campaign[[#This Row],[MntFishProducts]]+marketing_campaign[[#This Row],[MntMeatProducts]]+marketing_campaign[[#This Row],[MntFruits]]+marketing_campaign[[#This Row],[MntWines]]</f>
        <v>1244</v>
      </c>
      <c r="W1450">
        <v>1</v>
      </c>
      <c r="X1450">
        <v>4</v>
      </c>
      <c r="Y1450">
        <v>4</v>
      </c>
      <c r="Z1450">
        <v>8</v>
      </c>
      <c r="AA1450">
        <f t="shared" si="45"/>
        <v>17</v>
      </c>
      <c r="AB1450" t="str" cm="1">
        <f t="array" ref="AB1450">_xlfn.IFS(AND(AA1450&gt;=0,AA1450&lt;=15),"low purchase",AND(AA1450&gt;=16,AA1450&lt;=30),"mid purchase",AA1450&gt;=31,"high purchase")</f>
        <v>mid purchase</v>
      </c>
      <c r="AC1450">
        <v>2</v>
      </c>
      <c r="AD1450" t="str">
        <f>IF(marketing_campaign[[#This Row],[NumWebVisitsMonth]]&gt;=5.3,"higher_webvists","lower_webvisits")</f>
        <v>lower_webvisits</v>
      </c>
      <c r="AE1450">
        <v>0</v>
      </c>
      <c r="AF1450">
        <v>0</v>
      </c>
      <c r="AG1450">
        <v>0</v>
      </c>
      <c r="AH1450">
        <v>0</v>
      </c>
      <c r="AI1450">
        <v>0</v>
      </c>
      <c r="AJ1450">
        <v>0</v>
      </c>
      <c r="AK1450">
        <v>3</v>
      </c>
      <c r="AL1450">
        <v>11</v>
      </c>
      <c r="AM1450">
        <v>0</v>
      </c>
      <c r="AN1450">
        <f>marketing_campaign[[#This Row],[AcceptedCmp2]]+marketing_campaign[[#This Row],[AcceptedCmp1]]+marketing_campaign[[#This Row],[AcceptedCmp5]]+marketing_campaign[[#This Row],[AcceptedCmp4]]+marketing_campaign[[#This Row],[AcceptedCmp3]]+marketing_campaign[[#This Row],[Response]]</f>
        <v>0</v>
      </c>
      <c r="AO1450" t="str" cm="1">
        <f t="array" ref="AO145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51" spans="1:41" x14ac:dyDescent="0.35">
      <c r="A1451">
        <v>1927</v>
      </c>
      <c r="B1451">
        <v>1973</v>
      </c>
      <c r="C1451">
        <f t="shared" ca="1" si="44"/>
        <v>53</v>
      </c>
      <c r="D1451" t="str" cm="1">
        <f t="array" aca="1" ref="D145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51" t="s">
        <v>37</v>
      </c>
      <c r="F1451" t="s">
        <v>31</v>
      </c>
      <c r="G1451" cm="1">
        <f t="array" ref="G1451">_xlfn.IFS(marketing_campaign[[#This Row],[Marital_Status]]="Single",K1451+L1451+1,marketing_campaign[[#This Row],[Marital_Status]]="Together",K1451+L1451+2,marketing_campaign[[#This Row],[Marital_Status]]="Alone",K1451+L1451+1,marketing_campaign[[#This Row],[Marital_Status]]="Married",K1451+L1451+2,marketing_campaign[[#This Row],[Marital_Status]]="Divorced",K1451+L1451+1,marketing_campaign[[#This Row],[Marital_Status]]="YOLO",K1451+L1451+1,marketing_campaign[[#This Row],[Marital_Status]]="Absurd",K1451+L1451+1,marketing_campaign[[#This Row],[Marital_Status]]="Widow",K1451+L1451+1)</f>
        <v>3</v>
      </c>
      <c r="H1451" t="str" cm="1">
        <f t="array" ref="H1451">_xlfn.IFS(marketing_campaign[[#This Row],[Family_size]]=1,"Family_with_one_child",marketing_campaign[[#This Row],[Family_size]]&gt;1,"Family_with_more_children")</f>
        <v>Family_with_more_children</v>
      </c>
      <c r="I1451">
        <v>69401</v>
      </c>
      <c r="J1451" t="str">
        <f>IF(marketing_campaign[[#This Row],[Income]]&gt;=Sheet21!B1501,"high_income","low_income")</f>
        <v>high_income</v>
      </c>
      <c r="K1451">
        <v>0</v>
      </c>
      <c r="L1451">
        <v>1</v>
      </c>
      <c r="M1451" s="1">
        <v>41721</v>
      </c>
      <c r="N1451">
        <v>41</v>
      </c>
      <c r="O1451" t="str" cm="1">
        <f t="array" ref="O1451">_xlfn.IFS(AND(marketing_campaign[[#This Row],[Recency]]&gt;=0,marketing_campaign[[#This Row],[Recency]]&lt;=14),"Early Recency",AND(marketing_campaign[[#This Row],[Recency]]&gt;=15,marketing_campaign[[#This Row],[Recency]]&lt;=31),"Mid-Recency",marketing_campaign[[#This Row],[Recency]]&gt;=32,"high Recency")</f>
        <v>high Recency</v>
      </c>
      <c r="P1451">
        <v>399</v>
      </c>
      <c r="Q1451">
        <v>27</v>
      </c>
      <c r="R1451">
        <v>159</v>
      </c>
      <c r="S1451">
        <v>58</v>
      </c>
      <c r="T1451">
        <v>8</v>
      </c>
      <c r="U1451">
        <v>39</v>
      </c>
      <c r="V1451">
        <f>marketing_campaign[[#This Row],[MntGoldProds]]+marketing_campaign[[#This Row],[MntSweetProducts]]+marketing_campaign[[#This Row],[MntFishProducts]]+marketing_campaign[[#This Row],[MntMeatProducts]]+marketing_campaign[[#This Row],[MntFruits]]+marketing_campaign[[#This Row],[MntWines]]</f>
        <v>690</v>
      </c>
      <c r="W1451">
        <v>4</v>
      </c>
      <c r="X1451">
        <v>4</v>
      </c>
      <c r="Y1451">
        <v>4</v>
      </c>
      <c r="Z1451">
        <v>5</v>
      </c>
      <c r="AA1451">
        <f t="shared" si="45"/>
        <v>17</v>
      </c>
      <c r="AB1451" t="str" cm="1">
        <f t="array" ref="AB1451">_xlfn.IFS(AND(AA1451&gt;=0,AA1451&lt;=15),"low purchase",AND(AA1451&gt;=16,AA1451&lt;=30),"mid purchase",AA1451&gt;=31,"high purchase")</f>
        <v>mid purchase</v>
      </c>
      <c r="AC1451">
        <v>2</v>
      </c>
      <c r="AD1451" t="str">
        <f>IF(marketing_campaign[[#This Row],[NumWebVisitsMonth]]&gt;=5.3,"higher_webvists","lower_webvisits")</f>
        <v>lower_webvisits</v>
      </c>
      <c r="AE1451">
        <v>0</v>
      </c>
      <c r="AF1451">
        <v>0</v>
      </c>
      <c r="AG1451">
        <v>0</v>
      </c>
      <c r="AH1451">
        <v>0</v>
      </c>
      <c r="AI1451">
        <v>0</v>
      </c>
      <c r="AJ1451">
        <v>0</v>
      </c>
      <c r="AK1451">
        <v>3</v>
      </c>
      <c r="AL1451">
        <v>11</v>
      </c>
      <c r="AM1451">
        <v>0</v>
      </c>
      <c r="AN1451">
        <f>marketing_campaign[[#This Row],[AcceptedCmp2]]+marketing_campaign[[#This Row],[AcceptedCmp1]]+marketing_campaign[[#This Row],[AcceptedCmp5]]+marketing_campaign[[#This Row],[AcceptedCmp4]]+marketing_campaign[[#This Row],[AcceptedCmp3]]+marketing_campaign[[#This Row],[Response]]</f>
        <v>0</v>
      </c>
      <c r="AO1451" t="str" cm="1">
        <f t="array" ref="AO145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52" spans="1:41" x14ac:dyDescent="0.35">
      <c r="A1452">
        <v>5788</v>
      </c>
      <c r="B1452">
        <v>1972</v>
      </c>
      <c r="C1452">
        <f t="shared" ca="1" si="44"/>
        <v>54</v>
      </c>
      <c r="D1452" t="str" cm="1">
        <f t="array" aca="1" ref="D145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52" t="s">
        <v>29</v>
      </c>
      <c r="F1452" t="s">
        <v>31</v>
      </c>
      <c r="G1452" cm="1">
        <f t="array" ref="G1452">_xlfn.IFS(marketing_campaign[[#This Row],[Marital_Status]]="Single",K1452+L1452+1,marketing_campaign[[#This Row],[Marital_Status]]="Together",K1452+L1452+2,marketing_campaign[[#This Row],[Marital_Status]]="Alone",K1452+L1452+1,marketing_campaign[[#This Row],[Marital_Status]]="Married",K1452+L1452+2,marketing_campaign[[#This Row],[Marital_Status]]="Divorced",K1452+L1452+1,marketing_campaign[[#This Row],[Marital_Status]]="YOLO",K1452+L1452+1,marketing_campaign[[#This Row],[Marital_Status]]="Absurd",K1452+L1452+1,marketing_campaign[[#This Row],[Marital_Status]]="Widow",K1452+L1452+1)</f>
        <v>3</v>
      </c>
      <c r="H1452" t="str" cm="1">
        <f t="array" ref="H1452">_xlfn.IFS(marketing_campaign[[#This Row],[Family_size]]=1,"Family_with_one_child",marketing_campaign[[#This Row],[Family_size]]&gt;1,"Family_with_more_children")</f>
        <v>Family_with_more_children</v>
      </c>
      <c r="I1452">
        <v>46053</v>
      </c>
      <c r="J1452" t="str">
        <f>IF(marketing_campaign[[#This Row],[Income]]&gt;=Sheet21!B1502,"high_income","low_income")</f>
        <v>high_income</v>
      </c>
      <c r="K1452">
        <v>1</v>
      </c>
      <c r="L1452">
        <v>0</v>
      </c>
      <c r="M1452" s="1">
        <v>41322</v>
      </c>
      <c r="N1452">
        <v>46</v>
      </c>
      <c r="O1452" t="str" cm="1">
        <f t="array" ref="O1452">_xlfn.IFS(AND(marketing_campaign[[#This Row],[Recency]]&gt;=0,marketing_campaign[[#This Row],[Recency]]&lt;=14),"Early Recency",AND(marketing_campaign[[#This Row],[Recency]]&gt;=15,marketing_campaign[[#This Row],[Recency]]&lt;=31),"Mid-Recency",marketing_campaign[[#This Row],[Recency]]&gt;=32,"high Recency")</f>
        <v>high Recency</v>
      </c>
      <c r="P1452">
        <v>56</v>
      </c>
      <c r="Q1452">
        <v>10</v>
      </c>
      <c r="R1452">
        <v>92</v>
      </c>
      <c r="S1452">
        <v>19</v>
      </c>
      <c r="T1452">
        <v>7</v>
      </c>
      <c r="U1452">
        <v>25</v>
      </c>
      <c r="V1452">
        <f>marketing_campaign[[#This Row],[MntGoldProds]]+marketing_campaign[[#This Row],[MntSweetProducts]]+marketing_campaign[[#This Row],[MntFishProducts]]+marketing_campaign[[#This Row],[MntMeatProducts]]+marketing_campaign[[#This Row],[MntFruits]]+marketing_campaign[[#This Row],[MntWines]]</f>
        <v>209</v>
      </c>
      <c r="W1452">
        <v>3</v>
      </c>
      <c r="X1452">
        <v>3</v>
      </c>
      <c r="Y1452">
        <v>2</v>
      </c>
      <c r="Z1452">
        <v>4</v>
      </c>
      <c r="AA1452">
        <f t="shared" si="45"/>
        <v>12</v>
      </c>
      <c r="AB1452" t="str" cm="1">
        <f t="array" ref="AB1452">_xlfn.IFS(AND(AA1452&gt;=0,AA1452&lt;=15),"low purchase",AND(AA1452&gt;=16,AA1452&lt;=30),"mid purchase",AA1452&gt;=31,"high purchase")</f>
        <v>low purchase</v>
      </c>
      <c r="AC1452">
        <v>5</v>
      </c>
      <c r="AD1452" t="str">
        <f>IF(marketing_campaign[[#This Row],[NumWebVisitsMonth]]&gt;=5.3,"higher_webvists","lower_webvisits")</f>
        <v>lower_webvisits</v>
      </c>
      <c r="AE1452">
        <v>0</v>
      </c>
      <c r="AF1452">
        <v>0</v>
      </c>
      <c r="AG1452">
        <v>0</v>
      </c>
      <c r="AH1452">
        <v>0</v>
      </c>
      <c r="AI1452">
        <v>0</v>
      </c>
      <c r="AJ1452">
        <v>0</v>
      </c>
      <c r="AK1452">
        <v>3</v>
      </c>
      <c r="AL1452">
        <v>11</v>
      </c>
      <c r="AM1452">
        <v>0</v>
      </c>
      <c r="AN1452">
        <f>marketing_campaign[[#This Row],[AcceptedCmp2]]+marketing_campaign[[#This Row],[AcceptedCmp1]]+marketing_campaign[[#This Row],[AcceptedCmp5]]+marketing_campaign[[#This Row],[AcceptedCmp4]]+marketing_campaign[[#This Row],[AcceptedCmp3]]+marketing_campaign[[#This Row],[Response]]</f>
        <v>0</v>
      </c>
      <c r="AO1452" t="str" cm="1">
        <f t="array" ref="AO145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53" spans="1:41" x14ac:dyDescent="0.35">
      <c r="A1453">
        <v>6652</v>
      </c>
      <c r="B1453">
        <v>1965</v>
      </c>
      <c r="C1453">
        <f t="shared" ca="1" si="44"/>
        <v>61</v>
      </c>
      <c r="D1453" t="str" cm="1">
        <f t="array" aca="1" ref="D145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53" t="s">
        <v>29</v>
      </c>
      <c r="F1453" t="s">
        <v>33</v>
      </c>
      <c r="G1453" cm="1">
        <f t="array" ref="G1453">_xlfn.IFS(marketing_campaign[[#This Row],[Marital_Status]]="Single",K1453+L1453+1,marketing_campaign[[#This Row],[Marital_Status]]="Together",K1453+L1453+2,marketing_campaign[[#This Row],[Marital_Status]]="Alone",K1453+L1453+1,marketing_campaign[[#This Row],[Marital_Status]]="Married",K1453+L1453+2,marketing_campaign[[#This Row],[Marital_Status]]="Divorced",K1453+L1453+1,marketing_campaign[[#This Row],[Marital_Status]]="YOLO",K1453+L1453+1,marketing_campaign[[#This Row],[Marital_Status]]="Absurd",K1453+L1453+1,marketing_campaign[[#This Row],[Marital_Status]]="Widow",K1453+L1453+1)</f>
        <v>2</v>
      </c>
      <c r="H1453" t="str" cm="1">
        <f t="array" ref="H1453">_xlfn.IFS(marketing_campaign[[#This Row],[Family_size]]=1,"Family_with_one_child",marketing_campaign[[#This Row],[Family_size]]&gt;1,"Family_with_more_children")</f>
        <v>Family_with_more_children</v>
      </c>
      <c r="I1453">
        <v>77343</v>
      </c>
      <c r="J1453" t="str">
        <f>IF(marketing_campaign[[#This Row],[Income]]&gt;=Sheet21!B1503,"high_income","low_income")</f>
        <v>high_income</v>
      </c>
      <c r="K1453">
        <v>0</v>
      </c>
      <c r="L1453">
        <v>0</v>
      </c>
      <c r="M1453" s="1">
        <v>41799</v>
      </c>
      <c r="N1453">
        <v>28</v>
      </c>
      <c r="O1453" t="str" cm="1">
        <f t="array" ref="O1453">_xlfn.IFS(AND(marketing_campaign[[#This Row],[Recency]]&gt;=0,marketing_campaign[[#This Row],[Recency]]&lt;=14),"Early Recency",AND(marketing_campaign[[#This Row],[Recency]]&gt;=15,marketing_campaign[[#This Row],[Recency]]&lt;=31),"Mid-Recency",marketing_campaign[[#This Row],[Recency]]&gt;=32,"high Recency")</f>
        <v>Mid-Recency</v>
      </c>
      <c r="P1453">
        <v>227</v>
      </c>
      <c r="Q1453">
        <v>151</v>
      </c>
      <c r="R1453">
        <v>573</v>
      </c>
      <c r="S1453">
        <v>98</v>
      </c>
      <c r="T1453">
        <v>54</v>
      </c>
      <c r="U1453">
        <v>31</v>
      </c>
      <c r="V1453">
        <f>marketing_campaign[[#This Row],[MntGoldProds]]+marketing_campaign[[#This Row],[MntSweetProducts]]+marketing_campaign[[#This Row],[MntFishProducts]]+marketing_campaign[[#This Row],[MntMeatProducts]]+marketing_campaign[[#This Row],[MntFruits]]+marketing_campaign[[#This Row],[MntWines]]</f>
        <v>1134</v>
      </c>
      <c r="W1453">
        <v>1</v>
      </c>
      <c r="X1453">
        <v>3</v>
      </c>
      <c r="Y1453">
        <v>4</v>
      </c>
      <c r="Z1453">
        <v>9</v>
      </c>
      <c r="AA1453">
        <f t="shared" si="45"/>
        <v>17</v>
      </c>
      <c r="AB1453" t="str" cm="1">
        <f t="array" ref="AB1453">_xlfn.IFS(AND(AA1453&gt;=0,AA1453&lt;=15),"low purchase",AND(AA1453&gt;=16,AA1453&lt;=30),"mid purchase",AA1453&gt;=31,"high purchase")</f>
        <v>mid purchase</v>
      </c>
      <c r="AC1453">
        <v>1</v>
      </c>
      <c r="AD1453" t="str">
        <f>IF(marketing_campaign[[#This Row],[NumWebVisitsMonth]]&gt;=5.3,"higher_webvists","lower_webvisits")</f>
        <v>lower_webvisits</v>
      </c>
      <c r="AE1453">
        <v>0</v>
      </c>
      <c r="AF1453">
        <v>0</v>
      </c>
      <c r="AG1453">
        <v>0</v>
      </c>
      <c r="AH1453">
        <v>0</v>
      </c>
      <c r="AI1453">
        <v>0</v>
      </c>
      <c r="AJ1453">
        <v>0</v>
      </c>
      <c r="AK1453">
        <v>3</v>
      </c>
      <c r="AL1453">
        <v>11</v>
      </c>
      <c r="AM1453">
        <v>0</v>
      </c>
      <c r="AN1453">
        <f>marketing_campaign[[#This Row],[AcceptedCmp2]]+marketing_campaign[[#This Row],[AcceptedCmp1]]+marketing_campaign[[#This Row],[AcceptedCmp5]]+marketing_campaign[[#This Row],[AcceptedCmp4]]+marketing_campaign[[#This Row],[AcceptedCmp3]]+marketing_campaign[[#This Row],[Response]]</f>
        <v>0</v>
      </c>
      <c r="AO1453" t="str" cm="1">
        <f t="array" ref="AO145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54" spans="1:41" x14ac:dyDescent="0.35">
      <c r="A1454">
        <v>6246</v>
      </c>
      <c r="B1454">
        <v>1953</v>
      </c>
      <c r="C1454">
        <f t="shared" ca="1" si="44"/>
        <v>73</v>
      </c>
      <c r="D1454" t="str" cm="1">
        <f t="array" aca="1" ref="D145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54" t="s">
        <v>29</v>
      </c>
      <c r="F1454" t="s">
        <v>30</v>
      </c>
      <c r="G1454" cm="1">
        <f t="array" ref="G1454">_xlfn.IFS(marketing_campaign[[#This Row],[Marital_Status]]="Single",K1454+L1454+1,marketing_campaign[[#This Row],[Marital_Status]]="Together",K1454+L1454+2,marketing_campaign[[#This Row],[Marital_Status]]="Alone",K1454+L1454+1,marketing_campaign[[#This Row],[Marital_Status]]="Married",K1454+L1454+2,marketing_campaign[[#This Row],[Marital_Status]]="Divorced",K1454+L1454+1,marketing_campaign[[#This Row],[Marital_Status]]="YOLO",K1454+L1454+1,marketing_campaign[[#This Row],[Marital_Status]]="Absurd",K1454+L1454+1,marketing_campaign[[#This Row],[Marital_Status]]="Widow",K1454+L1454+1)</f>
        <v>1</v>
      </c>
      <c r="H1454" t="str" cm="1">
        <f t="array" ref="H1454">_xlfn.IFS(marketing_campaign[[#This Row],[Family_size]]=1,"Family_with_one_child",marketing_campaign[[#This Row],[Family_size]]&gt;1,"Family_with_more_children")</f>
        <v>Family_with_one_child</v>
      </c>
      <c r="I1454">
        <v>73892</v>
      </c>
      <c r="J1454" t="str">
        <f>IF(marketing_campaign[[#This Row],[Income]]&gt;=Sheet21!B1504,"high_income","low_income")</f>
        <v>high_income</v>
      </c>
      <c r="K1454">
        <v>0</v>
      </c>
      <c r="L1454">
        <v>0</v>
      </c>
      <c r="M1454" s="1">
        <v>41591</v>
      </c>
      <c r="N1454">
        <v>40</v>
      </c>
      <c r="O1454" t="str" cm="1">
        <f t="array" ref="O1454">_xlfn.IFS(AND(marketing_campaign[[#This Row],[Recency]]&gt;=0,marketing_campaign[[#This Row],[Recency]]&lt;=14),"Early Recency",AND(marketing_campaign[[#This Row],[Recency]]&gt;=15,marketing_campaign[[#This Row],[Recency]]&lt;=31),"Mid-Recency",marketing_campaign[[#This Row],[Recency]]&gt;=32,"high Recency")</f>
        <v>high Recency</v>
      </c>
      <c r="P1454">
        <v>703</v>
      </c>
      <c r="Q1454">
        <v>102</v>
      </c>
      <c r="R1454">
        <v>601</v>
      </c>
      <c r="S1454">
        <v>0</v>
      </c>
      <c r="T1454">
        <v>58</v>
      </c>
      <c r="U1454">
        <v>43</v>
      </c>
      <c r="V1454">
        <f>marketing_campaign[[#This Row],[MntGoldProds]]+marketing_campaign[[#This Row],[MntSweetProducts]]+marketing_campaign[[#This Row],[MntFishProducts]]+marketing_campaign[[#This Row],[MntMeatProducts]]+marketing_campaign[[#This Row],[MntFruits]]+marketing_campaign[[#This Row],[MntWines]]</f>
        <v>1507</v>
      </c>
      <c r="W1454">
        <v>1</v>
      </c>
      <c r="X1454">
        <v>3</v>
      </c>
      <c r="Y1454">
        <v>11</v>
      </c>
      <c r="Z1454">
        <v>8</v>
      </c>
      <c r="AA1454">
        <f t="shared" si="45"/>
        <v>23</v>
      </c>
      <c r="AB1454" t="str" cm="1">
        <f t="array" ref="AB1454">_xlfn.IFS(AND(AA1454&gt;=0,AA1454&lt;=15),"low purchase",AND(AA1454&gt;=16,AA1454&lt;=30),"mid purchase",AA1454&gt;=31,"high purchase")</f>
        <v>mid purchase</v>
      </c>
      <c r="AC1454">
        <v>1</v>
      </c>
      <c r="AD1454" t="str">
        <f>IF(marketing_campaign[[#This Row],[NumWebVisitsMonth]]&gt;=5.3,"higher_webvists","lower_webvisits")</f>
        <v>lower_webvisits</v>
      </c>
      <c r="AE1454">
        <v>0</v>
      </c>
      <c r="AF1454">
        <v>0</v>
      </c>
      <c r="AG1454">
        <v>0</v>
      </c>
      <c r="AH1454">
        <v>0</v>
      </c>
      <c r="AI1454">
        <v>0</v>
      </c>
      <c r="AJ1454">
        <v>0</v>
      </c>
      <c r="AK1454">
        <v>3</v>
      </c>
      <c r="AL1454">
        <v>11</v>
      </c>
      <c r="AM1454">
        <v>1</v>
      </c>
      <c r="AN1454">
        <f>marketing_campaign[[#This Row],[AcceptedCmp2]]+marketing_campaign[[#This Row],[AcceptedCmp1]]+marketing_campaign[[#This Row],[AcceptedCmp5]]+marketing_campaign[[#This Row],[AcceptedCmp4]]+marketing_campaign[[#This Row],[AcceptedCmp3]]+marketing_campaign[[#This Row],[Response]]</f>
        <v>1</v>
      </c>
      <c r="AO1454" t="str" cm="1">
        <f t="array" ref="AO145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455" spans="1:41" x14ac:dyDescent="0.35">
      <c r="A1455">
        <v>5975</v>
      </c>
      <c r="B1455">
        <v>1967</v>
      </c>
      <c r="C1455">
        <f t="shared" ca="1" si="44"/>
        <v>59</v>
      </c>
      <c r="D1455" t="str" cm="1">
        <f t="array" aca="1" ref="D145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55" t="s">
        <v>32</v>
      </c>
      <c r="F1455" t="s">
        <v>30</v>
      </c>
      <c r="G1455" cm="1">
        <f t="array" ref="G1455">_xlfn.IFS(marketing_campaign[[#This Row],[Marital_Status]]="Single",K1455+L1455+1,marketing_campaign[[#This Row],[Marital_Status]]="Together",K1455+L1455+2,marketing_campaign[[#This Row],[Marital_Status]]="Alone",K1455+L1455+1,marketing_campaign[[#This Row],[Marital_Status]]="Married",K1455+L1455+2,marketing_campaign[[#This Row],[Marital_Status]]="Divorced",K1455+L1455+1,marketing_campaign[[#This Row],[Marital_Status]]="YOLO",K1455+L1455+1,marketing_campaign[[#This Row],[Marital_Status]]="Absurd",K1455+L1455+1,marketing_campaign[[#This Row],[Marital_Status]]="Widow",K1455+L1455+1)</f>
        <v>2</v>
      </c>
      <c r="H1455" t="str" cm="1">
        <f t="array" ref="H1455">_xlfn.IFS(marketing_campaign[[#This Row],[Family_size]]=1,"Family_with_one_child",marketing_campaign[[#This Row],[Family_size]]&gt;1,"Family_with_more_children")</f>
        <v>Family_with_more_children</v>
      </c>
      <c r="I1455">
        <v>40304</v>
      </c>
      <c r="J1455" t="str">
        <f>IF(marketing_campaign[[#This Row],[Income]]&gt;=Sheet21!B1505,"high_income","low_income")</f>
        <v>high_income</v>
      </c>
      <c r="K1455">
        <v>1</v>
      </c>
      <c r="L1455">
        <v>0</v>
      </c>
      <c r="M1455" s="1">
        <v>41547</v>
      </c>
      <c r="N1455">
        <v>82</v>
      </c>
      <c r="O1455" t="str" cm="1">
        <f t="array" ref="O1455">_xlfn.IFS(AND(marketing_campaign[[#This Row],[Recency]]&gt;=0,marketing_campaign[[#This Row],[Recency]]&lt;=14),"Early Recency",AND(marketing_campaign[[#This Row],[Recency]]&gt;=15,marketing_campaign[[#This Row],[Recency]]&lt;=31),"Mid-Recency",marketing_campaign[[#This Row],[Recency]]&gt;=32,"high Recency")</f>
        <v>high Recency</v>
      </c>
      <c r="P1455">
        <v>37</v>
      </c>
      <c r="Q1455">
        <v>0</v>
      </c>
      <c r="R1455">
        <v>17</v>
      </c>
      <c r="S1455">
        <v>0</v>
      </c>
      <c r="T1455">
        <v>0</v>
      </c>
      <c r="U1455">
        <v>3</v>
      </c>
      <c r="V1455">
        <f>marketing_campaign[[#This Row],[MntGoldProds]]+marketing_campaign[[#This Row],[MntSweetProducts]]+marketing_campaign[[#This Row],[MntFishProducts]]+marketing_campaign[[#This Row],[MntMeatProducts]]+marketing_campaign[[#This Row],[MntFruits]]+marketing_campaign[[#This Row],[MntWines]]</f>
        <v>57</v>
      </c>
      <c r="W1455">
        <v>1</v>
      </c>
      <c r="X1455">
        <v>2</v>
      </c>
      <c r="Y1455">
        <v>0</v>
      </c>
      <c r="Z1455">
        <v>3</v>
      </c>
      <c r="AA1455">
        <f t="shared" si="45"/>
        <v>6</v>
      </c>
      <c r="AB1455" t="str" cm="1">
        <f t="array" ref="AB1455">_xlfn.IFS(AND(AA1455&gt;=0,AA1455&lt;=15),"low purchase",AND(AA1455&gt;=16,AA1455&lt;=30),"mid purchase",AA1455&gt;=31,"high purchase")</f>
        <v>low purchase</v>
      </c>
      <c r="AC1455">
        <v>7</v>
      </c>
      <c r="AD1455" t="str">
        <f>IF(marketing_campaign[[#This Row],[NumWebVisitsMonth]]&gt;=5.3,"higher_webvists","lower_webvisits")</f>
        <v>higher_webvists</v>
      </c>
      <c r="AE1455">
        <v>0</v>
      </c>
      <c r="AF1455">
        <v>0</v>
      </c>
      <c r="AG1455">
        <v>0</v>
      </c>
      <c r="AH1455">
        <v>0</v>
      </c>
      <c r="AI1455">
        <v>0</v>
      </c>
      <c r="AJ1455">
        <v>0</v>
      </c>
      <c r="AK1455">
        <v>3</v>
      </c>
      <c r="AL1455">
        <v>11</v>
      </c>
      <c r="AM1455">
        <v>0</v>
      </c>
      <c r="AN1455">
        <f>marketing_campaign[[#This Row],[AcceptedCmp2]]+marketing_campaign[[#This Row],[AcceptedCmp1]]+marketing_campaign[[#This Row],[AcceptedCmp5]]+marketing_campaign[[#This Row],[AcceptedCmp4]]+marketing_campaign[[#This Row],[AcceptedCmp3]]+marketing_campaign[[#This Row],[Response]]</f>
        <v>0</v>
      </c>
      <c r="AO1455" t="str" cm="1">
        <f t="array" ref="AO145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56" spans="1:41" x14ac:dyDescent="0.35">
      <c r="A1456">
        <v>6875</v>
      </c>
      <c r="B1456">
        <v>1965</v>
      </c>
      <c r="C1456">
        <f t="shared" ca="1" si="44"/>
        <v>61</v>
      </c>
      <c r="D1456" t="str" cm="1">
        <f t="array" aca="1" ref="D145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56" t="s">
        <v>32</v>
      </c>
      <c r="F1456" t="s">
        <v>31</v>
      </c>
      <c r="G1456" cm="1">
        <f t="array" ref="G1456">_xlfn.IFS(marketing_campaign[[#This Row],[Marital_Status]]="Single",K1456+L1456+1,marketing_campaign[[#This Row],[Marital_Status]]="Together",K1456+L1456+2,marketing_campaign[[#This Row],[Marital_Status]]="Alone",K1456+L1456+1,marketing_campaign[[#This Row],[Marital_Status]]="Married",K1456+L1456+2,marketing_campaign[[#This Row],[Marital_Status]]="Divorced",K1456+L1456+1,marketing_campaign[[#This Row],[Marital_Status]]="YOLO",K1456+L1456+1,marketing_campaign[[#This Row],[Marital_Status]]="Absurd",K1456+L1456+1,marketing_campaign[[#This Row],[Marital_Status]]="Widow",K1456+L1456+1)</f>
        <v>2</v>
      </c>
      <c r="H1456" t="str" cm="1">
        <f t="array" ref="H1456">_xlfn.IFS(marketing_campaign[[#This Row],[Family_size]]=1,"Family_with_one_child",marketing_campaign[[#This Row],[Family_size]]&gt;1,"Family_with_more_children")</f>
        <v>Family_with_more_children</v>
      </c>
      <c r="I1456">
        <v>32727</v>
      </c>
      <c r="J1456" t="str">
        <f>IF(marketing_campaign[[#This Row],[Income]]&gt;=Sheet21!B1506,"high_income","low_income")</f>
        <v>high_income</v>
      </c>
      <c r="K1456">
        <v>0</v>
      </c>
      <c r="L1456">
        <v>0</v>
      </c>
      <c r="M1456" s="1">
        <v>41149</v>
      </c>
      <c r="N1456">
        <v>38</v>
      </c>
      <c r="O1456" t="str" cm="1">
        <f t="array" ref="O1456">_xlfn.IFS(AND(marketing_campaign[[#This Row],[Recency]]&gt;=0,marketing_campaign[[#This Row],[Recency]]&lt;=14),"Early Recency",AND(marketing_campaign[[#This Row],[Recency]]&gt;=15,marketing_campaign[[#This Row],[Recency]]&lt;=31),"Mid-Recency",marketing_campaign[[#This Row],[Recency]]&gt;=32,"high Recency")</f>
        <v>high Recency</v>
      </c>
      <c r="P1456">
        <v>167</v>
      </c>
      <c r="Q1456">
        <v>13</v>
      </c>
      <c r="R1456">
        <v>180</v>
      </c>
      <c r="S1456">
        <v>86</v>
      </c>
      <c r="T1456">
        <v>13</v>
      </c>
      <c r="U1456">
        <v>70</v>
      </c>
      <c r="V1456">
        <f>marketing_campaign[[#This Row],[MntGoldProds]]+marketing_campaign[[#This Row],[MntSweetProducts]]+marketing_campaign[[#This Row],[MntFishProducts]]+marketing_campaign[[#This Row],[MntMeatProducts]]+marketing_campaign[[#This Row],[MntFruits]]+marketing_campaign[[#This Row],[MntWines]]</f>
        <v>529</v>
      </c>
      <c r="W1456">
        <v>2</v>
      </c>
      <c r="X1456">
        <v>7</v>
      </c>
      <c r="Y1456">
        <v>3</v>
      </c>
      <c r="Z1456">
        <v>5</v>
      </c>
      <c r="AA1456">
        <f t="shared" si="45"/>
        <v>17</v>
      </c>
      <c r="AB1456" t="str" cm="1">
        <f t="array" ref="AB1456">_xlfn.IFS(AND(AA1456&gt;=0,AA1456&lt;=15),"low purchase",AND(AA1456&gt;=16,AA1456&lt;=30),"mid purchase",AA1456&gt;=31,"high purchase")</f>
        <v>mid purchase</v>
      </c>
      <c r="AC1456">
        <v>8</v>
      </c>
      <c r="AD1456" t="str">
        <f>IF(marketing_campaign[[#This Row],[NumWebVisitsMonth]]&gt;=5.3,"higher_webvists","lower_webvisits")</f>
        <v>higher_webvists</v>
      </c>
      <c r="AE1456">
        <v>0</v>
      </c>
      <c r="AF1456">
        <v>0</v>
      </c>
      <c r="AG1456">
        <v>0</v>
      </c>
      <c r="AH1456">
        <v>0</v>
      </c>
      <c r="AI1456">
        <v>0</v>
      </c>
      <c r="AJ1456">
        <v>0</v>
      </c>
      <c r="AK1456">
        <v>3</v>
      </c>
      <c r="AL1456">
        <v>11</v>
      </c>
      <c r="AM1456">
        <v>0</v>
      </c>
      <c r="AN1456">
        <f>marketing_campaign[[#This Row],[AcceptedCmp2]]+marketing_campaign[[#This Row],[AcceptedCmp1]]+marketing_campaign[[#This Row],[AcceptedCmp5]]+marketing_campaign[[#This Row],[AcceptedCmp4]]+marketing_campaign[[#This Row],[AcceptedCmp3]]+marketing_campaign[[#This Row],[Response]]</f>
        <v>0</v>
      </c>
      <c r="AO1456" t="str" cm="1">
        <f t="array" ref="AO145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57" spans="1:41" x14ac:dyDescent="0.35">
      <c r="A1457">
        <v>4399</v>
      </c>
      <c r="B1457">
        <v>1969</v>
      </c>
      <c r="C1457">
        <f t="shared" ca="1" si="44"/>
        <v>57</v>
      </c>
      <c r="D1457" t="str" cm="1">
        <f t="array" aca="1" ref="D145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57" t="s">
        <v>29</v>
      </c>
      <c r="F1457" t="s">
        <v>31</v>
      </c>
      <c r="G1457" cm="1">
        <f t="array" ref="G1457">_xlfn.IFS(marketing_campaign[[#This Row],[Marital_Status]]="Single",K1457+L1457+1,marketing_campaign[[#This Row],[Marital_Status]]="Together",K1457+L1457+2,marketing_campaign[[#This Row],[Marital_Status]]="Alone",K1457+L1457+1,marketing_campaign[[#This Row],[Marital_Status]]="Married",K1457+L1457+2,marketing_campaign[[#This Row],[Marital_Status]]="Divorced",K1457+L1457+1,marketing_campaign[[#This Row],[Marital_Status]]="YOLO",K1457+L1457+1,marketing_campaign[[#This Row],[Marital_Status]]="Absurd",K1457+L1457+1,marketing_campaign[[#This Row],[Marital_Status]]="Widow",K1457+L1457+1)</f>
        <v>2</v>
      </c>
      <c r="H1457" t="str" cm="1">
        <f t="array" ref="H1457">_xlfn.IFS(marketing_campaign[[#This Row],[Family_size]]=1,"Family_with_one_child",marketing_campaign[[#This Row],[Family_size]]&gt;1,"Family_with_more_children")</f>
        <v>Family_with_more_children</v>
      </c>
      <c r="I1457">
        <v>68695</v>
      </c>
      <c r="J1457" t="str">
        <f>IF(marketing_campaign[[#This Row],[Income]]&gt;=Sheet21!B1507,"high_income","low_income")</f>
        <v>high_income</v>
      </c>
      <c r="K1457">
        <v>0</v>
      </c>
      <c r="L1457">
        <v>0</v>
      </c>
      <c r="M1457" s="1">
        <v>41815</v>
      </c>
      <c r="N1457">
        <v>3</v>
      </c>
      <c r="O1457" t="str" cm="1">
        <f t="array" ref="O1457">_xlfn.IFS(AND(marketing_campaign[[#This Row],[Recency]]&gt;=0,marketing_campaign[[#This Row],[Recency]]&lt;=14),"Early Recency",AND(marketing_campaign[[#This Row],[Recency]]&gt;=15,marketing_campaign[[#This Row],[Recency]]&lt;=31),"Mid-Recency",marketing_campaign[[#This Row],[Recency]]&gt;=32,"high Recency")</f>
        <v>Early Recency</v>
      </c>
      <c r="P1457">
        <v>458</v>
      </c>
      <c r="Q1457">
        <v>81</v>
      </c>
      <c r="R1457">
        <v>356</v>
      </c>
      <c r="S1457">
        <v>106</v>
      </c>
      <c r="T1457">
        <v>50</v>
      </c>
      <c r="U1457">
        <v>40</v>
      </c>
      <c r="V1457">
        <f>marketing_campaign[[#This Row],[MntGoldProds]]+marketing_campaign[[#This Row],[MntSweetProducts]]+marketing_campaign[[#This Row],[MntFishProducts]]+marketing_campaign[[#This Row],[MntMeatProducts]]+marketing_campaign[[#This Row],[MntFruits]]+marketing_campaign[[#This Row],[MntWines]]</f>
        <v>1091</v>
      </c>
      <c r="W1457">
        <v>1</v>
      </c>
      <c r="X1457">
        <v>4</v>
      </c>
      <c r="Y1457">
        <v>4</v>
      </c>
      <c r="Z1457">
        <v>7</v>
      </c>
      <c r="AA1457">
        <f t="shared" si="45"/>
        <v>16</v>
      </c>
      <c r="AB1457" t="str" cm="1">
        <f t="array" ref="AB1457">_xlfn.IFS(AND(AA1457&gt;=0,AA1457&lt;=15),"low purchase",AND(AA1457&gt;=16,AA1457&lt;=30),"mid purchase",AA1457&gt;=31,"high purchase")</f>
        <v>mid purchase</v>
      </c>
      <c r="AC1457">
        <v>2</v>
      </c>
      <c r="AD1457" t="str">
        <f>IF(marketing_campaign[[#This Row],[NumWebVisitsMonth]]&gt;=5.3,"higher_webvists","lower_webvisits")</f>
        <v>lower_webvisits</v>
      </c>
      <c r="AE1457">
        <v>0</v>
      </c>
      <c r="AF1457">
        <v>0</v>
      </c>
      <c r="AG1457">
        <v>0</v>
      </c>
      <c r="AH1457">
        <v>0</v>
      </c>
      <c r="AI1457">
        <v>0</v>
      </c>
      <c r="AJ1457">
        <v>0</v>
      </c>
      <c r="AK1457">
        <v>3</v>
      </c>
      <c r="AL1457">
        <v>11</v>
      </c>
      <c r="AM1457">
        <v>0</v>
      </c>
      <c r="AN1457">
        <f>marketing_campaign[[#This Row],[AcceptedCmp2]]+marketing_campaign[[#This Row],[AcceptedCmp1]]+marketing_campaign[[#This Row],[AcceptedCmp5]]+marketing_campaign[[#This Row],[AcceptedCmp4]]+marketing_campaign[[#This Row],[AcceptedCmp3]]+marketing_campaign[[#This Row],[Response]]</f>
        <v>0</v>
      </c>
      <c r="AO1457" t="str" cm="1">
        <f t="array" ref="AO145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58" spans="1:41" x14ac:dyDescent="0.35">
      <c r="A1458">
        <v>4042</v>
      </c>
      <c r="B1458">
        <v>1971</v>
      </c>
      <c r="C1458">
        <f t="shared" ca="1" si="44"/>
        <v>55</v>
      </c>
      <c r="D1458" t="str" cm="1">
        <f t="array" aca="1" ref="D145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58" t="s">
        <v>29</v>
      </c>
      <c r="F1458" t="s">
        <v>35</v>
      </c>
      <c r="G1458" cm="1">
        <f t="array" ref="G1458">_xlfn.IFS(marketing_campaign[[#This Row],[Marital_Status]]="Single",K1458+L1458+1,marketing_campaign[[#This Row],[Marital_Status]]="Together",K1458+L1458+2,marketing_campaign[[#This Row],[Marital_Status]]="Alone",K1458+L1458+1,marketing_campaign[[#This Row],[Marital_Status]]="Married",K1458+L1458+2,marketing_campaign[[#This Row],[Marital_Status]]="Divorced",K1458+L1458+1,marketing_campaign[[#This Row],[Marital_Status]]="YOLO",K1458+L1458+1,marketing_campaign[[#This Row],[Marital_Status]]="Absurd",K1458+L1458+1,marketing_campaign[[#This Row],[Marital_Status]]="Widow",K1458+L1458+1)</f>
        <v>2</v>
      </c>
      <c r="H1458" t="str" cm="1">
        <f t="array" ref="H1458">_xlfn.IFS(marketing_campaign[[#This Row],[Family_size]]=1,"Family_with_one_child",marketing_campaign[[#This Row],[Family_size]]&gt;1,"Family_with_more_children")</f>
        <v>Family_with_more_children</v>
      </c>
      <c r="I1458">
        <v>43300</v>
      </c>
      <c r="J1458" t="str">
        <f>IF(marketing_campaign[[#This Row],[Income]]&gt;=Sheet21!B1508,"high_income","low_income")</f>
        <v>high_income</v>
      </c>
      <c r="K1458">
        <v>0</v>
      </c>
      <c r="L1458">
        <v>1</v>
      </c>
      <c r="M1458" s="1">
        <v>41195</v>
      </c>
      <c r="N1458">
        <v>87</v>
      </c>
      <c r="O1458" t="str" cm="1">
        <f t="array" ref="O1458">_xlfn.IFS(AND(marketing_campaign[[#This Row],[Recency]]&gt;=0,marketing_campaign[[#This Row],[Recency]]&lt;=14),"Early Recency",AND(marketing_campaign[[#This Row],[Recency]]&gt;=15,marketing_campaign[[#This Row],[Recency]]&lt;=31),"Mid-Recency",marketing_campaign[[#This Row],[Recency]]&gt;=32,"high Recency")</f>
        <v>high Recency</v>
      </c>
      <c r="P1458">
        <v>91</v>
      </c>
      <c r="Q1458">
        <v>3</v>
      </c>
      <c r="R1458">
        <v>52</v>
      </c>
      <c r="S1458">
        <v>2</v>
      </c>
      <c r="T1458">
        <v>1</v>
      </c>
      <c r="U1458">
        <v>31</v>
      </c>
      <c r="V1458">
        <f>marketing_campaign[[#This Row],[MntGoldProds]]+marketing_campaign[[#This Row],[MntSweetProducts]]+marketing_campaign[[#This Row],[MntFishProducts]]+marketing_campaign[[#This Row],[MntMeatProducts]]+marketing_campaign[[#This Row],[MntFruits]]+marketing_campaign[[#This Row],[MntWines]]</f>
        <v>180</v>
      </c>
      <c r="W1458">
        <v>3</v>
      </c>
      <c r="X1458">
        <v>4</v>
      </c>
      <c r="Y1458">
        <v>0</v>
      </c>
      <c r="Z1458">
        <v>4</v>
      </c>
      <c r="AA1458">
        <f t="shared" si="45"/>
        <v>11</v>
      </c>
      <c r="AB1458" t="str" cm="1">
        <f t="array" ref="AB1458">_xlfn.IFS(AND(AA1458&gt;=0,AA1458&lt;=15),"low purchase",AND(AA1458&gt;=16,AA1458&lt;=30),"mid purchase",AA1458&gt;=31,"high purchase")</f>
        <v>low purchase</v>
      </c>
      <c r="AC1458">
        <v>8</v>
      </c>
      <c r="AD1458" t="str">
        <f>IF(marketing_campaign[[#This Row],[NumWebVisitsMonth]]&gt;=5.3,"higher_webvists","lower_webvisits")</f>
        <v>higher_webvists</v>
      </c>
      <c r="AE1458">
        <v>0</v>
      </c>
      <c r="AF1458">
        <v>0</v>
      </c>
      <c r="AG1458">
        <v>0</v>
      </c>
      <c r="AH1458">
        <v>0</v>
      </c>
      <c r="AI1458">
        <v>0</v>
      </c>
      <c r="AJ1458">
        <v>0</v>
      </c>
      <c r="AK1458">
        <v>3</v>
      </c>
      <c r="AL1458">
        <v>11</v>
      </c>
      <c r="AM1458">
        <v>1</v>
      </c>
      <c r="AN1458">
        <f>marketing_campaign[[#This Row],[AcceptedCmp2]]+marketing_campaign[[#This Row],[AcceptedCmp1]]+marketing_campaign[[#This Row],[AcceptedCmp5]]+marketing_campaign[[#This Row],[AcceptedCmp4]]+marketing_campaign[[#This Row],[AcceptedCmp3]]+marketing_campaign[[#This Row],[Response]]</f>
        <v>1</v>
      </c>
      <c r="AO1458" t="str" cm="1">
        <f t="array" ref="AO145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459" spans="1:41" x14ac:dyDescent="0.35">
      <c r="A1459">
        <v>2157</v>
      </c>
      <c r="B1459">
        <v>1972</v>
      </c>
      <c r="C1459">
        <f t="shared" ca="1" si="44"/>
        <v>54</v>
      </c>
      <c r="D1459" t="str" cm="1">
        <f t="array" aca="1" ref="D145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59" t="s">
        <v>29</v>
      </c>
      <c r="F1459" t="s">
        <v>31</v>
      </c>
      <c r="G1459" cm="1">
        <f t="array" ref="G1459">_xlfn.IFS(marketing_campaign[[#This Row],[Marital_Status]]="Single",K1459+L1459+1,marketing_campaign[[#This Row],[Marital_Status]]="Together",K1459+L1459+2,marketing_campaign[[#This Row],[Marital_Status]]="Alone",K1459+L1459+1,marketing_campaign[[#This Row],[Marital_Status]]="Married",K1459+L1459+2,marketing_campaign[[#This Row],[Marital_Status]]="Divorced",K1459+L1459+1,marketing_campaign[[#This Row],[Marital_Status]]="YOLO",K1459+L1459+1,marketing_campaign[[#This Row],[Marital_Status]]="Absurd",K1459+L1459+1,marketing_campaign[[#This Row],[Marital_Status]]="Widow",K1459+L1459+1)</f>
        <v>4</v>
      </c>
      <c r="H1459" t="str" cm="1">
        <f t="array" ref="H1459">_xlfn.IFS(marketing_campaign[[#This Row],[Family_size]]=1,"Family_with_one_child",marketing_campaign[[#This Row],[Family_size]]&gt;1,"Family_with_more_children")</f>
        <v>Family_with_more_children</v>
      </c>
      <c r="I1459">
        <v>26290</v>
      </c>
      <c r="J1459" t="str">
        <f>IF(marketing_campaign[[#This Row],[Income]]&gt;=Sheet21!B1509,"high_income","low_income")</f>
        <v>high_income</v>
      </c>
      <c r="K1459">
        <v>1</v>
      </c>
      <c r="L1459">
        <v>1</v>
      </c>
      <c r="M1459" s="1">
        <v>41286</v>
      </c>
      <c r="N1459">
        <v>49</v>
      </c>
      <c r="O1459" t="str" cm="1">
        <f t="array" ref="O1459">_xlfn.IFS(AND(marketing_campaign[[#This Row],[Recency]]&gt;=0,marketing_campaign[[#This Row],[Recency]]&lt;=14),"Early Recency",AND(marketing_campaign[[#This Row],[Recency]]&gt;=15,marketing_campaign[[#This Row],[Recency]]&lt;=31),"Mid-Recency",marketing_campaign[[#This Row],[Recency]]&gt;=32,"high Recency")</f>
        <v>high Recency</v>
      </c>
      <c r="P1459">
        <v>15</v>
      </c>
      <c r="Q1459">
        <v>8</v>
      </c>
      <c r="R1459">
        <v>16</v>
      </c>
      <c r="S1459">
        <v>11</v>
      </c>
      <c r="T1459">
        <v>5</v>
      </c>
      <c r="U1459">
        <v>22</v>
      </c>
      <c r="V1459">
        <f>marketing_campaign[[#This Row],[MntGoldProds]]+marketing_campaign[[#This Row],[MntSweetProducts]]+marketing_campaign[[#This Row],[MntFishProducts]]+marketing_campaign[[#This Row],[MntMeatProducts]]+marketing_campaign[[#This Row],[MntFruits]]+marketing_campaign[[#This Row],[MntWines]]</f>
        <v>77</v>
      </c>
      <c r="W1459">
        <v>4</v>
      </c>
      <c r="X1459">
        <v>2</v>
      </c>
      <c r="Y1459">
        <v>0</v>
      </c>
      <c r="Z1459">
        <v>4</v>
      </c>
      <c r="AA1459">
        <f t="shared" si="45"/>
        <v>10</v>
      </c>
      <c r="AB1459" t="str" cm="1">
        <f t="array" ref="AB1459">_xlfn.IFS(AND(AA1459&gt;=0,AA1459&lt;=15),"low purchase",AND(AA1459&gt;=16,AA1459&lt;=30),"mid purchase",AA1459&gt;=31,"high purchase")</f>
        <v>low purchase</v>
      </c>
      <c r="AC1459">
        <v>6</v>
      </c>
      <c r="AD1459" t="str">
        <f>IF(marketing_campaign[[#This Row],[NumWebVisitsMonth]]&gt;=5.3,"higher_webvists","lower_webvisits")</f>
        <v>higher_webvists</v>
      </c>
      <c r="AE1459">
        <v>0</v>
      </c>
      <c r="AF1459">
        <v>0</v>
      </c>
      <c r="AG1459">
        <v>0</v>
      </c>
      <c r="AH1459">
        <v>0</v>
      </c>
      <c r="AI1459">
        <v>0</v>
      </c>
      <c r="AJ1459">
        <v>0</v>
      </c>
      <c r="AK1459">
        <v>3</v>
      </c>
      <c r="AL1459">
        <v>11</v>
      </c>
      <c r="AM1459">
        <v>0</v>
      </c>
      <c r="AN1459">
        <f>marketing_campaign[[#This Row],[AcceptedCmp2]]+marketing_campaign[[#This Row],[AcceptedCmp1]]+marketing_campaign[[#This Row],[AcceptedCmp5]]+marketing_campaign[[#This Row],[AcceptedCmp4]]+marketing_campaign[[#This Row],[AcceptedCmp3]]+marketing_campaign[[#This Row],[Response]]</f>
        <v>0</v>
      </c>
      <c r="AO1459" t="str" cm="1">
        <f t="array" ref="AO145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60" spans="1:41" x14ac:dyDescent="0.35">
      <c r="A1460">
        <v>10133</v>
      </c>
      <c r="B1460">
        <v>1970</v>
      </c>
      <c r="C1460">
        <f t="shared" ca="1" si="44"/>
        <v>56</v>
      </c>
      <c r="D1460" t="str" cm="1">
        <f t="array" aca="1" ref="D146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60" t="s">
        <v>29</v>
      </c>
      <c r="F1460" t="s">
        <v>30</v>
      </c>
      <c r="G1460" cm="1">
        <f t="array" ref="G1460">_xlfn.IFS(marketing_campaign[[#This Row],[Marital_Status]]="Single",K1460+L1460+1,marketing_campaign[[#This Row],[Marital_Status]]="Together",K1460+L1460+2,marketing_campaign[[#This Row],[Marital_Status]]="Alone",K1460+L1460+1,marketing_campaign[[#This Row],[Marital_Status]]="Married",K1460+L1460+2,marketing_campaign[[#This Row],[Marital_Status]]="Divorced",K1460+L1460+1,marketing_campaign[[#This Row],[Marital_Status]]="YOLO",K1460+L1460+1,marketing_campaign[[#This Row],[Marital_Status]]="Absurd",K1460+L1460+1,marketing_campaign[[#This Row],[Marital_Status]]="Widow",K1460+L1460+1)</f>
        <v>1</v>
      </c>
      <c r="H1460" t="str" cm="1">
        <f t="array" ref="H1460">_xlfn.IFS(marketing_campaign[[#This Row],[Family_size]]=1,"Family_with_one_child",marketing_campaign[[#This Row],[Family_size]]&gt;1,"Family_with_more_children")</f>
        <v>Family_with_one_child</v>
      </c>
      <c r="I1460">
        <v>93790</v>
      </c>
      <c r="J1460" t="str">
        <f>IF(marketing_campaign[[#This Row],[Income]]&gt;=Sheet21!B1510,"high_income","low_income")</f>
        <v>high_income</v>
      </c>
      <c r="K1460">
        <v>0</v>
      </c>
      <c r="L1460">
        <v>0</v>
      </c>
      <c r="M1460" s="1">
        <v>41682</v>
      </c>
      <c r="N1460">
        <v>16</v>
      </c>
      <c r="O1460" t="str" cm="1">
        <f t="array" ref="O1460">_xlfn.IFS(AND(marketing_campaign[[#This Row],[Recency]]&gt;=0,marketing_campaign[[#This Row],[Recency]]&lt;=14),"Early Recency",AND(marketing_campaign[[#This Row],[Recency]]&gt;=15,marketing_campaign[[#This Row],[Recency]]&lt;=31),"Mid-Recency",marketing_campaign[[#This Row],[Recency]]&gt;=32,"high Recency")</f>
        <v>Mid-Recency</v>
      </c>
      <c r="P1460">
        <v>1302</v>
      </c>
      <c r="Q1460">
        <v>68</v>
      </c>
      <c r="R1460">
        <v>731</v>
      </c>
      <c r="S1460">
        <v>89</v>
      </c>
      <c r="T1460">
        <v>114</v>
      </c>
      <c r="U1460">
        <v>45</v>
      </c>
      <c r="V1460">
        <f>marketing_campaign[[#This Row],[MntGoldProds]]+marketing_campaign[[#This Row],[MntSweetProducts]]+marketing_campaign[[#This Row],[MntFishProducts]]+marketing_campaign[[#This Row],[MntMeatProducts]]+marketing_campaign[[#This Row],[MntFruits]]+marketing_campaign[[#This Row],[MntWines]]</f>
        <v>2349</v>
      </c>
      <c r="W1460">
        <v>0</v>
      </c>
      <c r="X1460">
        <v>6</v>
      </c>
      <c r="Y1460">
        <v>7</v>
      </c>
      <c r="Z1460">
        <v>12</v>
      </c>
      <c r="AA1460">
        <f t="shared" si="45"/>
        <v>25</v>
      </c>
      <c r="AB1460" t="str" cm="1">
        <f t="array" ref="AB1460">_xlfn.IFS(AND(AA1460&gt;=0,AA1460&lt;=15),"low purchase",AND(AA1460&gt;=16,AA1460&lt;=30),"mid purchase",AA1460&gt;=31,"high purchase")</f>
        <v>mid purchase</v>
      </c>
      <c r="AC1460">
        <v>2</v>
      </c>
      <c r="AD1460" t="str">
        <f>IF(marketing_campaign[[#This Row],[NumWebVisitsMonth]]&gt;=5.3,"higher_webvists","lower_webvisits")</f>
        <v>lower_webvisits</v>
      </c>
      <c r="AE1460">
        <v>0</v>
      </c>
      <c r="AF1460">
        <v>1</v>
      </c>
      <c r="AG1460">
        <v>1</v>
      </c>
      <c r="AH1460">
        <v>1</v>
      </c>
      <c r="AI1460">
        <v>0</v>
      </c>
      <c r="AJ1460">
        <v>0</v>
      </c>
      <c r="AK1460">
        <v>3</v>
      </c>
      <c r="AL1460">
        <v>11</v>
      </c>
      <c r="AM1460">
        <v>1</v>
      </c>
      <c r="AN1460">
        <f>marketing_campaign[[#This Row],[AcceptedCmp2]]+marketing_campaign[[#This Row],[AcceptedCmp1]]+marketing_campaign[[#This Row],[AcceptedCmp5]]+marketing_campaign[[#This Row],[AcceptedCmp4]]+marketing_campaign[[#This Row],[AcceptedCmp3]]+marketing_campaign[[#This Row],[Response]]</f>
        <v>4</v>
      </c>
      <c r="AO1460" t="str" cm="1">
        <f t="array" ref="AO146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4/5 campaign accepted</v>
      </c>
    </row>
    <row r="1461" spans="1:41" x14ac:dyDescent="0.35">
      <c r="A1461">
        <v>2525</v>
      </c>
      <c r="B1461">
        <v>1974</v>
      </c>
      <c r="C1461">
        <f t="shared" ca="1" si="44"/>
        <v>52</v>
      </c>
      <c r="D1461" t="str" cm="1">
        <f t="array" aca="1" ref="D146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61" t="s">
        <v>32</v>
      </c>
      <c r="F1461" t="s">
        <v>33</v>
      </c>
      <c r="G1461" cm="1">
        <f t="array" ref="G1461">_xlfn.IFS(marketing_campaign[[#This Row],[Marital_Status]]="Single",K1461+L1461+1,marketing_campaign[[#This Row],[Marital_Status]]="Together",K1461+L1461+2,marketing_campaign[[#This Row],[Marital_Status]]="Alone",K1461+L1461+1,marketing_campaign[[#This Row],[Marital_Status]]="Married",K1461+L1461+2,marketing_campaign[[#This Row],[Marital_Status]]="Divorced",K1461+L1461+1,marketing_campaign[[#This Row],[Marital_Status]]="YOLO",K1461+L1461+1,marketing_campaign[[#This Row],[Marital_Status]]="Absurd",K1461+L1461+1,marketing_campaign[[#This Row],[Marital_Status]]="Widow",K1461+L1461+1)</f>
        <v>2</v>
      </c>
      <c r="H1461" t="str" cm="1">
        <f t="array" ref="H1461">_xlfn.IFS(marketing_campaign[[#This Row],[Family_size]]=1,"Family_with_one_child",marketing_campaign[[#This Row],[Family_size]]&gt;1,"Family_with_more_children")</f>
        <v>Family_with_more_children</v>
      </c>
      <c r="I1461">
        <v>38410</v>
      </c>
      <c r="J1461" t="str">
        <f>IF(marketing_campaign[[#This Row],[Income]]&gt;=Sheet21!B1511,"high_income","low_income")</f>
        <v>high_income</v>
      </c>
      <c r="K1461">
        <v>0</v>
      </c>
      <c r="L1461">
        <v>0</v>
      </c>
      <c r="M1461" s="1">
        <v>41166</v>
      </c>
      <c r="N1461">
        <v>65</v>
      </c>
      <c r="O1461" t="str" cm="1">
        <f t="array" ref="O1461">_xlfn.IFS(AND(marketing_campaign[[#This Row],[Recency]]&gt;=0,marketing_campaign[[#This Row],[Recency]]&lt;=14),"Early Recency",AND(marketing_campaign[[#This Row],[Recency]]&gt;=15,marketing_campaign[[#This Row],[Recency]]&lt;=31),"Mid-Recency",marketing_campaign[[#This Row],[Recency]]&gt;=32,"high Recency")</f>
        <v>high Recency</v>
      </c>
      <c r="P1461">
        <v>153</v>
      </c>
      <c r="Q1461">
        <v>64</v>
      </c>
      <c r="R1461">
        <v>123</v>
      </c>
      <c r="S1461">
        <v>116</v>
      </c>
      <c r="T1461">
        <v>64</v>
      </c>
      <c r="U1461">
        <v>14</v>
      </c>
      <c r="V1461">
        <f>marketing_campaign[[#This Row],[MntGoldProds]]+marketing_campaign[[#This Row],[MntSweetProducts]]+marketing_campaign[[#This Row],[MntFishProducts]]+marketing_campaign[[#This Row],[MntMeatProducts]]+marketing_campaign[[#This Row],[MntFruits]]+marketing_campaign[[#This Row],[MntWines]]</f>
        <v>534</v>
      </c>
      <c r="W1461">
        <v>2</v>
      </c>
      <c r="X1461">
        <v>5</v>
      </c>
      <c r="Y1461">
        <v>2</v>
      </c>
      <c r="Z1461">
        <v>9</v>
      </c>
      <c r="AA1461">
        <f t="shared" si="45"/>
        <v>18</v>
      </c>
      <c r="AB1461" t="str" cm="1">
        <f t="array" ref="AB1461">_xlfn.IFS(AND(AA1461&gt;=0,AA1461&lt;=15),"low purchase",AND(AA1461&gt;=16,AA1461&lt;=30),"mid purchase",AA1461&gt;=31,"high purchase")</f>
        <v>mid purchase</v>
      </c>
      <c r="AC1461">
        <v>6</v>
      </c>
      <c r="AD1461" t="str">
        <f>IF(marketing_campaign[[#This Row],[NumWebVisitsMonth]]&gt;=5.3,"higher_webvists","lower_webvisits")</f>
        <v>higher_webvists</v>
      </c>
      <c r="AE1461">
        <v>0</v>
      </c>
      <c r="AF1461">
        <v>0</v>
      </c>
      <c r="AG1461">
        <v>0</v>
      </c>
      <c r="AH1461">
        <v>0</v>
      </c>
      <c r="AI1461">
        <v>0</v>
      </c>
      <c r="AJ1461">
        <v>0</v>
      </c>
      <c r="AK1461">
        <v>3</v>
      </c>
      <c r="AL1461">
        <v>11</v>
      </c>
      <c r="AM1461">
        <v>1</v>
      </c>
      <c r="AN1461">
        <f>marketing_campaign[[#This Row],[AcceptedCmp2]]+marketing_campaign[[#This Row],[AcceptedCmp1]]+marketing_campaign[[#This Row],[AcceptedCmp5]]+marketing_campaign[[#This Row],[AcceptedCmp4]]+marketing_campaign[[#This Row],[AcceptedCmp3]]+marketing_campaign[[#This Row],[Response]]</f>
        <v>1</v>
      </c>
      <c r="AO1461" t="str" cm="1">
        <f t="array" ref="AO146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462" spans="1:41" x14ac:dyDescent="0.35">
      <c r="A1462">
        <v>8233</v>
      </c>
      <c r="B1462">
        <v>1950</v>
      </c>
      <c r="C1462">
        <f t="shared" ca="1" si="44"/>
        <v>76</v>
      </c>
      <c r="D1462" t="str" cm="1">
        <f t="array" aca="1" ref="D146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62" t="s">
        <v>34</v>
      </c>
      <c r="F1462" t="s">
        <v>38</v>
      </c>
      <c r="G1462" cm="1">
        <f t="array" ref="G1462">_xlfn.IFS(marketing_campaign[[#This Row],[Marital_Status]]="Single",K1462+L1462+1,marketing_campaign[[#This Row],[Marital_Status]]="Together",K1462+L1462+2,marketing_campaign[[#This Row],[Marital_Status]]="Alone",K1462+L1462+1,marketing_campaign[[#This Row],[Marital_Status]]="Married",K1462+L1462+2,marketing_campaign[[#This Row],[Marital_Status]]="Divorced",K1462+L1462+1,marketing_campaign[[#This Row],[Marital_Status]]="YOLO",K1462+L1462+1,marketing_campaign[[#This Row],[Marital_Status]]="Absurd",K1462+L1462+1,marketing_campaign[[#This Row],[Marital_Status]]="Widow",K1462+L1462+1)</f>
        <v>2</v>
      </c>
      <c r="H1462" t="str" cm="1">
        <f t="array" ref="H1462">_xlfn.IFS(marketing_campaign[[#This Row],[Family_size]]=1,"Family_with_one_child",marketing_campaign[[#This Row],[Family_size]]&gt;1,"Family_with_more_children")</f>
        <v>Family_with_more_children</v>
      </c>
      <c r="I1462">
        <v>64866</v>
      </c>
      <c r="J1462" t="str">
        <f>IF(marketing_campaign[[#This Row],[Income]]&gt;=Sheet21!B1512,"high_income","low_income")</f>
        <v>high_income</v>
      </c>
      <c r="K1462">
        <v>0</v>
      </c>
      <c r="L1462">
        <v>1</v>
      </c>
      <c r="M1462" s="1">
        <v>41665</v>
      </c>
      <c r="N1462">
        <v>9</v>
      </c>
      <c r="O1462" t="str" cm="1">
        <f t="array" ref="O1462">_xlfn.IFS(AND(marketing_campaign[[#This Row],[Recency]]&gt;=0,marketing_campaign[[#This Row],[Recency]]&lt;=14),"Early Recency",AND(marketing_campaign[[#This Row],[Recency]]&gt;=15,marketing_campaign[[#This Row],[Recency]]&lt;=31),"Mid-Recency",marketing_campaign[[#This Row],[Recency]]&gt;=32,"high Recency")</f>
        <v>Early Recency</v>
      </c>
      <c r="P1462">
        <v>508</v>
      </c>
      <c r="Q1462">
        <v>5</v>
      </c>
      <c r="R1462">
        <v>21</v>
      </c>
      <c r="S1462">
        <v>7</v>
      </c>
      <c r="T1462">
        <v>5</v>
      </c>
      <c r="U1462">
        <v>10</v>
      </c>
      <c r="V1462">
        <f>marketing_campaign[[#This Row],[MntGoldProds]]+marketing_campaign[[#This Row],[MntSweetProducts]]+marketing_campaign[[#This Row],[MntFishProducts]]+marketing_campaign[[#This Row],[MntMeatProducts]]+marketing_campaign[[#This Row],[MntFruits]]+marketing_campaign[[#This Row],[MntWines]]</f>
        <v>556</v>
      </c>
      <c r="W1462">
        <v>4</v>
      </c>
      <c r="X1462">
        <v>7</v>
      </c>
      <c r="Y1462">
        <v>3</v>
      </c>
      <c r="Z1462">
        <v>7</v>
      </c>
      <c r="AA1462">
        <f t="shared" si="45"/>
        <v>21</v>
      </c>
      <c r="AB1462" t="str" cm="1">
        <f t="array" ref="AB1462">_xlfn.IFS(AND(AA1462&gt;=0,AA1462&lt;=15),"low purchase",AND(AA1462&gt;=16,AA1462&lt;=30),"mid purchase",AA1462&gt;=31,"high purchase")</f>
        <v>mid purchase</v>
      </c>
      <c r="AC1462">
        <v>5</v>
      </c>
      <c r="AD1462" t="str">
        <f>IF(marketing_campaign[[#This Row],[NumWebVisitsMonth]]&gt;=5.3,"higher_webvists","lower_webvisits")</f>
        <v>lower_webvisits</v>
      </c>
      <c r="AE1462">
        <v>0</v>
      </c>
      <c r="AF1462">
        <v>1</v>
      </c>
      <c r="AG1462">
        <v>0</v>
      </c>
      <c r="AH1462">
        <v>0</v>
      </c>
      <c r="AI1462">
        <v>0</v>
      </c>
      <c r="AJ1462">
        <v>0</v>
      </c>
      <c r="AK1462">
        <v>3</v>
      </c>
      <c r="AL1462">
        <v>11</v>
      </c>
      <c r="AM1462">
        <v>0</v>
      </c>
      <c r="AN1462">
        <f>marketing_campaign[[#This Row],[AcceptedCmp2]]+marketing_campaign[[#This Row],[AcceptedCmp1]]+marketing_campaign[[#This Row],[AcceptedCmp5]]+marketing_campaign[[#This Row],[AcceptedCmp4]]+marketing_campaign[[#This Row],[AcceptedCmp3]]+marketing_campaign[[#This Row],[Response]]</f>
        <v>1</v>
      </c>
      <c r="AO1462" t="str" cm="1">
        <f t="array" ref="AO146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463" spans="1:41" x14ac:dyDescent="0.35">
      <c r="A1463">
        <v>9483</v>
      </c>
      <c r="B1463">
        <v>1959</v>
      </c>
      <c r="C1463">
        <f t="shared" ca="1" si="44"/>
        <v>67</v>
      </c>
      <c r="D1463" t="str" cm="1">
        <f t="array" aca="1" ref="D146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63" t="s">
        <v>29</v>
      </c>
      <c r="F1463" t="s">
        <v>31</v>
      </c>
      <c r="G1463" cm="1">
        <f t="array" ref="G1463">_xlfn.IFS(marketing_campaign[[#This Row],[Marital_Status]]="Single",K1463+L1463+1,marketing_campaign[[#This Row],[Marital_Status]]="Together",K1463+L1463+2,marketing_campaign[[#This Row],[Marital_Status]]="Alone",K1463+L1463+1,marketing_campaign[[#This Row],[Marital_Status]]="Married",K1463+L1463+2,marketing_campaign[[#This Row],[Marital_Status]]="Divorced",K1463+L1463+1,marketing_campaign[[#This Row],[Marital_Status]]="YOLO",K1463+L1463+1,marketing_campaign[[#This Row],[Marital_Status]]="Absurd",K1463+L1463+1,marketing_campaign[[#This Row],[Marital_Status]]="Widow",K1463+L1463+1)</f>
        <v>3</v>
      </c>
      <c r="H1463" t="str" cm="1">
        <f t="array" ref="H1463">_xlfn.IFS(marketing_campaign[[#This Row],[Family_size]]=1,"Family_with_one_child",marketing_campaign[[#This Row],[Family_size]]&gt;1,"Family_with_more_children")</f>
        <v>Family_with_more_children</v>
      </c>
      <c r="I1463">
        <v>57957</v>
      </c>
      <c r="J1463" t="str">
        <f>IF(marketing_campaign[[#This Row],[Income]]&gt;=Sheet21!B1513,"high_income","low_income")</f>
        <v>high_income</v>
      </c>
      <c r="K1463">
        <v>0</v>
      </c>
      <c r="L1463">
        <v>1</v>
      </c>
      <c r="M1463" s="1">
        <v>41505</v>
      </c>
      <c r="N1463">
        <v>24</v>
      </c>
      <c r="O1463" t="str" cm="1">
        <f t="array" ref="O1463">_xlfn.IFS(AND(marketing_campaign[[#This Row],[Recency]]&gt;=0,marketing_campaign[[#This Row],[Recency]]&lt;=14),"Early Recency",AND(marketing_campaign[[#This Row],[Recency]]&gt;=15,marketing_campaign[[#This Row],[Recency]]&lt;=31),"Mid-Recency",marketing_campaign[[#This Row],[Recency]]&gt;=32,"high Recency")</f>
        <v>Mid-Recency</v>
      </c>
      <c r="P1463">
        <v>290</v>
      </c>
      <c r="Q1463">
        <v>59</v>
      </c>
      <c r="R1463">
        <v>177</v>
      </c>
      <c r="S1463">
        <v>77</v>
      </c>
      <c r="T1463">
        <v>5</v>
      </c>
      <c r="U1463">
        <v>29</v>
      </c>
      <c r="V1463">
        <f>marketing_campaign[[#This Row],[MntGoldProds]]+marketing_campaign[[#This Row],[MntSweetProducts]]+marketing_campaign[[#This Row],[MntFishProducts]]+marketing_campaign[[#This Row],[MntMeatProducts]]+marketing_campaign[[#This Row],[MntFruits]]+marketing_campaign[[#This Row],[MntWines]]</f>
        <v>637</v>
      </c>
      <c r="W1463">
        <v>7</v>
      </c>
      <c r="X1463">
        <v>4</v>
      </c>
      <c r="Y1463">
        <v>6</v>
      </c>
      <c r="Z1463">
        <v>8</v>
      </c>
      <c r="AA1463">
        <f t="shared" si="45"/>
        <v>25</v>
      </c>
      <c r="AB1463" t="str" cm="1">
        <f t="array" ref="AB1463">_xlfn.IFS(AND(AA1463&gt;=0,AA1463&lt;=15),"low purchase",AND(AA1463&gt;=16,AA1463&lt;=30),"mid purchase",AA1463&gt;=31,"high purchase")</f>
        <v>mid purchase</v>
      </c>
      <c r="AC1463">
        <v>3</v>
      </c>
      <c r="AD1463" t="str">
        <f>IF(marketing_campaign[[#This Row],[NumWebVisitsMonth]]&gt;=5.3,"higher_webvists","lower_webvisits")</f>
        <v>lower_webvisits</v>
      </c>
      <c r="AE1463">
        <v>0</v>
      </c>
      <c r="AF1463">
        <v>0</v>
      </c>
      <c r="AG1463">
        <v>0</v>
      </c>
      <c r="AH1463">
        <v>0</v>
      </c>
      <c r="AI1463">
        <v>0</v>
      </c>
      <c r="AJ1463">
        <v>1</v>
      </c>
      <c r="AK1463">
        <v>3</v>
      </c>
      <c r="AL1463">
        <v>11</v>
      </c>
      <c r="AM1463">
        <v>0</v>
      </c>
      <c r="AN1463">
        <f>marketing_campaign[[#This Row],[AcceptedCmp2]]+marketing_campaign[[#This Row],[AcceptedCmp1]]+marketing_campaign[[#This Row],[AcceptedCmp5]]+marketing_campaign[[#This Row],[AcceptedCmp4]]+marketing_campaign[[#This Row],[AcceptedCmp3]]+marketing_campaign[[#This Row],[Response]]</f>
        <v>0</v>
      </c>
      <c r="AO1463" t="str" cm="1">
        <f t="array" ref="AO146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64" spans="1:41" x14ac:dyDescent="0.35">
      <c r="A1464">
        <v>2945</v>
      </c>
      <c r="B1464">
        <v>1955</v>
      </c>
      <c r="C1464">
        <f t="shared" ca="1" si="44"/>
        <v>71</v>
      </c>
      <c r="D1464" t="str" cm="1">
        <f t="array" aca="1" ref="D146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64" t="s">
        <v>32</v>
      </c>
      <c r="F1464" t="s">
        <v>31</v>
      </c>
      <c r="G1464" cm="1">
        <f t="array" ref="G1464">_xlfn.IFS(marketing_campaign[[#This Row],[Marital_Status]]="Single",K1464+L1464+1,marketing_campaign[[#This Row],[Marital_Status]]="Together",K1464+L1464+2,marketing_campaign[[#This Row],[Marital_Status]]="Alone",K1464+L1464+1,marketing_campaign[[#This Row],[Marital_Status]]="Married",K1464+L1464+2,marketing_campaign[[#This Row],[Marital_Status]]="Divorced",K1464+L1464+1,marketing_campaign[[#This Row],[Marital_Status]]="YOLO",K1464+L1464+1,marketing_campaign[[#This Row],[Marital_Status]]="Absurd",K1464+L1464+1,marketing_campaign[[#This Row],[Marital_Status]]="Widow",K1464+L1464+1)</f>
        <v>4</v>
      </c>
      <c r="H1464" t="str" cm="1">
        <f t="array" ref="H1464">_xlfn.IFS(marketing_campaign[[#This Row],[Family_size]]=1,"Family_with_one_child",marketing_campaign[[#This Row],[Family_size]]&gt;1,"Family_with_more_children")</f>
        <v>Family_with_more_children</v>
      </c>
      <c r="I1464">
        <v>46015</v>
      </c>
      <c r="J1464" t="str">
        <f>IF(marketing_campaign[[#This Row],[Income]]&gt;=Sheet21!B1514,"high_income","low_income")</f>
        <v>high_income</v>
      </c>
      <c r="K1464">
        <v>1</v>
      </c>
      <c r="L1464">
        <v>1</v>
      </c>
      <c r="M1464" s="1">
        <v>41742</v>
      </c>
      <c r="N1464">
        <v>25</v>
      </c>
      <c r="O1464" t="str" cm="1">
        <f t="array" ref="O1464">_xlfn.IFS(AND(marketing_campaign[[#This Row],[Recency]]&gt;=0,marketing_campaign[[#This Row],[Recency]]&lt;=14),"Early Recency",AND(marketing_campaign[[#This Row],[Recency]]&gt;=15,marketing_campaign[[#This Row],[Recency]]&lt;=31),"Mid-Recency",marketing_campaign[[#This Row],[Recency]]&gt;=32,"high Recency")</f>
        <v>Mid-Recency</v>
      </c>
      <c r="P1464">
        <v>38</v>
      </c>
      <c r="Q1464">
        <v>0</v>
      </c>
      <c r="R1464">
        <v>2</v>
      </c>
      <c r="S1464">
        <v>0</v>
      </c>
      <c r="T1464">
        <v>0</v>
      </c>
      <c r="U1464">
        <v>6</v>
      </c>
      <c r="V1464">
        <f>marketing_campaign[[#This Row],[MntGoldProds]]+marketing_campaign[[#This Row],[MntSweetProducts]]+marketing_campaign[[#This Row],[MntFishProducts]]+marketing_campaign[[#This Row],[MntMeatProducts]]+marketing_campaign[[#This Row],[MntFruits]]+marketing_campaign[[#This Row],[MntWines]]</f>
        <v>46</v>
      </c>
      <c r="W1464">
        <v>1</v>
      </c>
      <c r="X1464">
        <v>1</v>
      </c>
      <c r="Y1464">
        <v>0</v>
      </c>
      <c r="Z1464">
        <v>3</v>
      </c>
      <c r="AA1464">
        <f t="shared" si="45"/>
        <v>5</v>
      </c>
      <c r="AB1464" t="str" cm="1">
        <f t="array" ref="AB1464">_xlfn.IFS(AND(AA1464&gt;=0,AA1464&lt;=15),"low purchase",AND(AA1464&gt;=16,AA1464&lt;=30),"mid purchase",AA1464&gt;=31,"high purchase")</f>
        <v>low purchase</v>
      </c>
      <c r="AC1464">
        <v>7</v>
      </c>
      <c r="AD1464" t="str">
        <f>IF(marketing_campaign[[#This Row],[NumWebVisitsMonth]]&gt;=5.3,"higher_webvists","lower_webvisits")</f>
        <v>higher_webvists</v>
      </c>
      <c r="AE1464">
        <v>1</v>
      </c>
      <c r="AF1464">
        <v>0</v>
      </c>
      <c r="AG1464">
        <v>0</v>
      </c>
      <c r="AH1464">
        <v>0</v>
      </c>
      <c r="AI1464">
        <v>1</v>
      </c>
      <c r="AJ1464">
        <v>0</v>
      </c>
      <c r="AK1464">
        <v>3</v>
      </c>
      <c r="AL1464">
        <v>11</v>
      </c>
      <c r="AM1464">
        <v>0</v>
      </c>
      <c r="AN1464">
        <f>marketing_campaign[[#This Row],[AcceptedCmp2]]+marketing_campaign[[#This Row],[AcceptedCmp1]]+marketing_campaign[[#This Row],[AcceptedCmp5]]+marketing_campaign[[#This Row],[AcceptedCmp4]]+marketing_campaign[[#This Row],[AcceptedCmp3]]+marketing_campaign[[#This Row],[Response]]</f>
        <v>2</v>
      </c>
      <c r="AO1464" t="str" cm="1">
        <f t="array" ref="AO146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465" spans="1:41" x14ac:dyDescent="0.35">
      <c r="A1465">
        <v>10403</v>
      </c>
      <c r="B1465">
        <v>1978</v>
      </c>
      <c r="C1465">
        <f t="shared" ca="1" si="44"/>
        <v>48</v>
      </c>
      <c r="D1465" t="str" cm="1">
        <f t="array" aca="1" ref="D146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65" t="s">
        <v>29</v>
      </c>
      <c r="F1465" t="s">
        <v>31</v>
      </c>
      <c r="G1465" cm="1">
        <f t="array" ref="G1465">_xlfn.IFS(marketing_campaign[[#This Row],[Marital_Status]]="Single",K1465+L1465+1,marketing_campaign[[#This Row],[Marital_Status]]="Together",K1465+L1465+2,marketing_campaign[[#This Row],[Marital_Status]]="Alone",K1465+L1465+1,marketing_campaign[[#This Row],[Marital_Status]]="Married",K1465+L1465+2,marketing_campaign[[#This Row],[Marital_Status]]="Divorced",K1465+L1465+1,marketing_campaign[[#This Row],[Marital_Status]]="YOLO",K1465+L1465+1,marketing_campaign[[#This Row],[Marital_Status]]="Absurd",K1465+L1465+1,marketing_campaign[[#This Row],[Marital_Status]]="Widow",K1465+L1465+1)</f>
        <v>3</v>
      </c>
      <c r="H1465" t="str" cm="1">
        <f t="array" ref="H1465">_xlfn.IFS(marketing_campaign[[#This Row],[Family_size]]=1,"Family_with_one_child",marketing_campaign[[#This Row],[Family_size]]&gt;1,"Family_with_more_children")</f>
        <v>Family_with_more_children</v>
      </c>
      <c r="I1465">
        <v>16531</v>
      </c>
      <c r="J1465" t="str">
        <f>IF(marketing_campaign[[#This Row],[Income]]&gt;=Sheet21!B1515,"high_income","low_income")</f>
        <v>high_income</v>
      </c>
      <c r="K1465">
        <v>1</v>
      </c>
      <c r="L1465">
        <v>0</v>
      </c>
      <c r="M1465" s="1">
        <v>41808</v>
      </c>
      <c r="N1465">
        <v>43</v>
      </c>
      <c r="O1465" t="str" cm="1">
        <f t="array" ref="O1465">_xlfn.IFS(AND(marketing_campaign[[#This Row],[Recency]]&gt;=0,marketing_campaign[[#This Row],[Recency]]&lt;=14),"Early Recency",AND(marketing_campaign[[#This Row],[Recency]]&gt;=15,marketing_campaign[[#This Row],[Recency]]&lt;=31),"Mid-Recency",marketing_campaign[[#This Row],[Recency]]&gt;=32,"high Recency")</f>
        <v>high Recency</v>
      </c>
      <c r="P1465">
        <v>2</v>
      </c>
      <c r="Q1465">
        <v>13</v>
      </c>
      <c r="R1465">
        <v>6</v>
      </c>
      <c r="S1465">
        <v>7</v>
      </c>
      <c r="T1465">
        <v>5</v>
      </c>
      <c r="U1465">
        <v>11</v>
      </c>
      <c r="V1465">
        <f>marketing_campaign[[#This Row],[MntGoldProds]]+marketing_campaign[[#This Row],[MntSweetProducts]]+marketing_campaign[[#This Row],[MntFishProducts]]+marketing_campaign[[#This Row],[MntMeatProducts]]+marketing_campaign[[#This Row],[MntFruits]]+marketing_campaign[[#This Row],[MntWines]]</f>
        <v>44</v>
      </c>
      <c r="W1465">
        <v>3</v>
      </c>
      <c r="X1465">
        <v>3</v>
      </c>
      <c r="Y1465">
        <v>0</v>
      </c>
      <c r="Z1465">
        <v>3</v>
      </c>
      <c r="AA1465">
        <f t="shared" si="45"/>
        <v>9</v>
      </c>
      <c r="AB1465" t="str" cm="1">
        <f t="array" ref="AB1465">_xlfn.IFS(AND(AA1465&gt;=0,AA1465&lt;=15),"low purchase",AND(AA1465&gt;=16,AA1465&lt;=30),"mid purchase",AA1465&gt;=31,"high purchase")</f>
        <v>low purchase</v>
      </c>
      <c r="AC1465">
        <v>7</v>
      </c>
      <c r="AD1465" t="str">
        <f>IF(marketing_campaign[[#This Row],[NumWebVisitsMonth]]&gt;=5.3,"higher_webvists","lower_webvisits")</f>
        <v>higher_webvists</v>
      </c>
      <c r="AE1465">
        <v>0</v>
      </c>
      <c r="AF1465">
        <v>0</v>
      </c>
      <c r="AG1465">
        <v>0</v>
      </c>
      <c r="AH1465">
        <v>0</v>
      </c>
      <c r="AI1465">
        <v>0</v>
      </c>
      <c r="AJ1465">
        <v>0</v>
      </c>
      <c r="AK1465">
        <v>3</v>
      </c>
      <c r="AL1465">
        <v>11</v>
      </c>
      <c r="AM1465">
        <v>0</v>
      </c>
      <c r="AN1465">
        <f>marketing_campaign[[#This Row],[AcceptedCmp2]]+marketing_campaign[[#This Row],[AcceptedCmp1]]+marketing_campaign[[#This Row],[AcceptedCmp5]]+marketing_campaign[[#This Row],[AcceptedCmp4]]+marketing_campaign[[#This Row],[AcceptedCmp3]]+marketing_campaign[[#This Row],[Response]]</f>
        <v>0</v>
      </c>
      <c r="AO1465" t="str" cm="1">
        <f t="array" ref="AO146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66" spans="1:41" x14ac:dyDescent="0.35">
      <c r="A1466">
        <v>5074</v>
      </c>
      <c r="B1466">
        <v>1986</v>
      </c>
      <c r="C1466">
        <f t="shared" ca="1" si="44"/>
        <v>40</v>
      </c>
      <c r="D1466" t="str" cm="1">
        <f t="array" aca="1" ref="D146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466" t="s">
        <v>34</v>
      </c>
      <c r="F1466" t="s">
        <v>33</v>
      </c>
      <c r="G1466" cm="1">
        <f t="array" ref="G1466">_xlfn.IFS(marketing_campaign[[#This Row],[Marital_Status]]="Single",K1466+L1466+1,marketing_campaign[[#This Row],[Marital_Status]]="Together",K1466+L1466+2,marketing_campaign[[#This Row],[Marital_Status]]="Alone",K1466+L1466+1,marketing_campaign[[#This Row],[Marital_Status]]="Married",K1466+L1466+2,marketing_campaign[[#This Row],[Marital_Status]]="Divorced",K1466+L1466+1,marketing_campaign[[#This Row],[Marital_Status]]="YOLO",K1466+L1466+1,marketing_campaign[[#This Row],[Marital_Status]]="Absurd",K1466+L1466+1,marketing_campaign[[#This Row],[Marital_Status]]="Widow",K1466+L1466+1)</f>
        <v>3</v>
      </c>
      <c r="H1466" t="str" cm="1">
        <f t="array" ref="H1466">_xlfn.IFS(marketing_campaign[[#This Row],[Family_size]]=1,"Family_with_one_child",marketing_campaign[[#This Row],[Family_size]]&gt;1,"Family_with_more_children")</f>
        <v>Family_with_more_children</v>
      </c>
      <c r="I1466">
        <v>28072</v>
      </c>
      <c r="J1466" t="str">
        <f>IF(marketing_campaign[[#This Row],[Income]]&gt;=Sheet21!B1516,"high_income","low_income")</f>
        <v>high_income</v>
      </c>
      <c r="K1466">
        <v>1</v>
      </c>
      <c r="L1466">
        <v>0</v>
      </c>
      <c r="M1466" s="1">
        <v>41463</v>
      </c>
      <c r="N1466">
        <v>10</v>
      </c>
      <c r="O1466" t="str" cm="1">
        <f t="array" ref="O1466">_xlfn.IFS(AND(marketing_campaign[[#This Row],[Recency]]&gt;=0,marketing_campaign[[#This Row],[Recency]]&lt;=14),"Early Recency",AND(marketing_campaign[[#This Row],[Recency]]&gt;=15,marketing_campaign[[#This Row],[Recency]]&lt;=31),"Mid-Recency",marketing_campaign[[#This Row],[Recency]]&gt;=32,"high Recency")</f>
        <v>Early Recency</v>
      </c>
      <c r="P1466">
        <v>30</v>
      </c>
      <c r="Q1466">
        <v>0</v>
      </c>
      <c r="R1466">
        <v>10</v>
      </c>
      <c r="S1466">
        <v>2</v>
      </c>
      <c r="T1466">
        <v>0</v>
      </c>
      <c r="U1466">
        <v>5</v>
      </c>
      <c r="V1466">
        <f>marketing_campaign[[#This Row],[MntGoldProds]]+marketing_campaign[[#This Row],[MntSweetProducts]]+marketing_campaign[[#This Row],[MntFishProducts]]+marketing_campaign[[#This Row],[MntMeatProducts]]+marketing_campaign[[#This Row],[MntFruits]]+marketing_campaign[[#This Row],[MntWines]]</f>
        <v>47</v>
      </c>
      <c r="W1466">
        <v>1</v>
      </c>
      <c r="X1466">
        <v>1</v>
      </c>
      <c r="Y1466">
        <v>0</v>
      </c>
      <c r="Z1466">
        <v>3</v>
      </c>
      <c r="AA1466">
        <f t="shared" si="45"/>
        <v>5</v>
      </c>
      <c r="AB1466" t="str" cm="1">
        <f t="array" ref="AB1466">_xlfn.IFS(AND(AA1466&gt;=0,AA1466&lt;=15),"low purchase",AND(AA1466&gt;=16,AA1466&lt;=30),"mid purchase",AA1466&gt;=31,"high purchase")</f>
        <v>low purchase</v>
      </c>
      <c r="AC1466">
        <v>7</v>
      </c>
      <c r="AD1466" t="str">
        <f>IF(marketing_campaign[[#This Row],[NumWebVisitsMonth]]&gt;=5.3,"higher_webvists","lower_webvisits")</f>
        <v>higher_webvists</v>
      </c>
      <c r="AE1466">
        <v>0</v>
      </c>
      <c r="AF1466">
        <v>0</v>
      </c>
      <c r="AG1466">
        <v>0</v>
      </c>
      <c r="AH1466">
        <v>0</v>
      </c>
      <c r="AI1466">
        <v>0</v>
      </c>
      <c r="AJ1466">
        <v>0</v>
      </c>
      <c r="AK1466">
        <v>3</v>
      </c>
      <c r="AL1466">
        <v>11</v>
      </c>
      <c r="AM1466">
        <v>0</v>
      </c>
      <c r="AN1466">
        <f>marketing_campaign[[#This Row],[AcceptedCmp2]]+marketing_campaign[[#This Row],[AcceptedCmp1]]+marketing_campaign[[#This Row],[AcceptedCmp5]]+marketing_campaign[[#This Row],[AcceptedCmp4]]+marketing_campaign[[#This Row],[AcceptedCmp3]]+marketing_campaign[[#This Row],[Response]]</f>
        <v>0</v>
      </c>
      <c r="AO1466" t="str" cm="1">
        <f t="array" ref="AO146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67" spans="1:41" x14ac:dyDescent="0.35">
      <c r="A1467">
        <v>10524</v>
      </c>
      <c r="B1467">
        <v>1963</v>
      </c>
      <c r="C1467">
        <f t="shared" ca="1" si="44"/>
        <v>63</v>
      </c>
      <c r="D1467" t="str" cm="1">
        <f t="array" aca="1" ref="D146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67" t="s">
        <v>34</v>
      </c>
      <c r="F1467" t="s">
        <v>35</v>
      </c>
      <c r="G1467" cm="1">
        <f t="array" ref="G1467">_xlfn.IFS(marketing_campaign[[#This Row],[Marital_Status]]="Single",K1467+L1467+1,marketing_campaign[[#This Row],[Marital_Status]]="Together",K1467+L1467+2,marketing_campaign[[#This Row],[Marital_Status]]="Alone",K1467+L1467+1,marketing_campaign[[#This Row],[Marital_Status]]="Married",K1467+L1467+2,marketing_campaign[[#This Row],[Marital_Status]]="Divorced",K1467+L1467+1,marketing_campaign[[#This Row],[Marital_Status]]="YOLO",K1467+L1467+1,marketing_campaign[[#This Row],[Marital_Status]]="Absurd",K1467+L1467+1,marketing_campaign[[#This Row],[Marital_Status]]="Widow",K1467+L1467+1)</f>
        <v>2</v>
      </c>
      <c r="H1467" t="str" cm="1">
        <f t="array" ref="H1467">_xlfn.IFS(marketing_campaign[[#This Row],[Family_size]]=1,"Family_with_one_child",marketing_campaign[[#This Row],[Family_size]]&gt;1,"Family_with_more_children")</f>
        <v>Family_with_more_children</v>
      </c>
      <c r="I1467">
        <v>49476</v>
      </c>
      <c r="J1467" t="str">
        <f>IF(marketing_campaign[[#This Row],[Income]]&gt;=Sheet21!B1517,"high_income","low_income")</f>
        <v>high_income</v>
      </c>
      <c r="K1467">
        <v>0</v>
      </c>
      <c r="L1467">
        <v>1</v>
      </c>
      <c r="M1467" s="1">
        <v>41445</v>
      </c>
      <c r="N1467">
        <v>29</v>
      </c>
      <c r="O1467" t="str" cm="1">
        <f t="array" ref="O1467">_xlfn.IFS(AND(marketing_campaign[[#This Row],[Recency]]&gt;=0,marketing_campaign[[#This Row],[Recency]]&lt;=14),"Early Recency",AND(marketing_campaign[[#This Row],[Recency]]&gt;=15,marketing_campaign[[#This Row],[Recency]]&lt;=31),"Mid-Recency",marketing_campaign[[#This Row],[Recency]]&gt;=32,"high Recency")</f>
        <v>Mid-Recency</v>
      </c>
      <c r="P1467">
        <v>386</v>
      </c>
      <c r="Q1467">
        <v>23</v>
      </c>
      <c r="R1467">
        <v>95</v>
      </c>
      <c r="S1467">
        <v>54</v>
      </c>
      <c r="T1467">
        <v>41</v>
      </c>
      <c r="U1467">
        <v>196</v>
      </c>
      <c r="V1467">
        <f>marketing_campaign[[#This Row],[MntGoldProds]]+marketing_campaign[[#This Row],[MntSweetProducts]]+marketing_campaign[[#This Row],[MntFishProducts]]+marketing_campaign[[#This Row],[MntMeatProducts]]+marketing_campaign[[#This Row],[MntFruits]]+marketing_campaign[[#This Row],[MntWines]]</f>
        <v>795</v>
      </c>
      <c r="W1467">
        <v>4</v>
      </c>
      <c r="X1467">
        <v>2</v>
      </c>
      <c r="Y1467">
        <v>11</v>
      </c>
      <c r="Z1467">
        <v>5</v>
      </c>
      <c r="AA1467">
        <f t="shared" si="45"/>
        <v>22</v>
      </c>
      <c r="AB1467" t="str" cm="1">
        <f t="array" ref="AB1467">_xlfn.IFS(AND(AA1467&gt;=0,AA1467&lt;=15),"low purchase",AND(AA1467&gt;=16,AA1467&lt;=30),"mid purchase",AA1467&gt;=31,"high purchase")</f>
        <v>mid purchase</v>
      </c>
      <c r="AC1467">
        <v>2</v>
      </c>
      <c r="AD1467" t="str">
        <f>IF(marketing_campaign[[#This Row],[NumWebVisitsMonth]]&gt;=5.3,"higher_webvists","lower_webvisits")</f>
        <v>lower_webvisits</v>
      </c>
      <c r="AE1467">
        <v>0</v>
      </c>
      <c r="AF1467">
        <v>0</v>
      </c>
      <c r="AG1467">
        <v>0</v>
      </c>
      <c r="AH1467">
        <v>0</v>
      </c>
      <c r="AI1467">
        <v>0</v>
      </c>
      <c r="AJ1467">
        <v>0</v>
      </c>
      <c r="AK1467">
        <v>3</v>
      </c>
      <c r="AL1467">
        <v>11</v>
      </c>
      <c r="AM1467">
        <v>0</v>
      </c>
      <c r="AN1467">
        <f>marketing_campaign[[#This Row],[AcceptedCmp2]]+marketing_campaign[[#This Row],[AcceptedCmp1]]+marketing_campaign[[#This Row],[AcceptedCmp5]]+marketing_campaign[[#This Row],[AcceptedCmp4]]+marketing_campaign[[#This Row],[AcceptedCmp3]]+marketing_campaign[[#This Row],[Response]]</f>
        <v>0</v>
      </c>
      <c r="AO1467" t="str" cm="1">
        <f t="array" ref="AO146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68" spans="1:41" x14ac:dyDescent="0.35">
      <c r="A1468">
        <v>4690</v>
      </c>
      <c r="B1468">
        <v>1953</v>
      </c>
      <c r="C1468">
        <f t="shared" ca="1" si="44"/>
        <v>73</v>
      </c>
      <c r="D1468" t="str" cm="1">
        <f t="array" aca="1" ref="D146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68" t="s">
        <v>29</v>
      </c>
      <c r="F1468" t="s">
        <v>33</v>
      </c>
      <c r="G1468" cm="1">
        <f t="array" ref="G1468">_xlfn.IFS(marketing_campaign[[#This Row],[Marital_Status]]="Single",K1468+L1468+1,marketing_campaign[[#This Row],[Marital_Status]]="Together",K1468+L1468+2,marketing_campaign[[#This Row],[Marital_Status]]="Alone",K1468+L1468+1,marketing_campaign[[#This Row],[Marital_Status]]="Married",K1468+L1468+2,marketing_campaign[[#This Row],[Marital_Status]]="Divorced",K1468+L1468+1,marketing_campaign[[#This Row],[Marital_Status]]="YOLO",K1468+L1468+1,marketing_campaign[[#This Row],[Marital_Status]]="Absurd",K1468+L1468+1,marketing_campaign[[#This Row],[Marital_Status]]="Widow",K1468+L1468+1)</f>
        <v>3</v>
      </c>
      <c r="H1468" t="str" cm="1">
        <f t="array" ref="H1468">_xlfn.IFS(marketing_campaign[[#This Row],[Family_size]]=1,"Family_with_one_child",marketing_campaign[[#This Row],[Family_size]]&gt;1,"Family_with_more_children")</f>
        <v>Family_with_more_children</v>
      </c>
      <c r="I1468">
        <v>50725</v>
      </c>
      <c r="J1468" t="str">
        <f>IF(marketing_campaign[[#This Row],[Income]]&gt;=Sheet21!B1518,"high_income","low_income")</f>
        <v>high_income</v>
      </c>
      <c r="K1468">
        <v>0</v>
      </c>
      <c r="L1468">
        <v>1</v>
      </c>
      <c r="M1468" s="1">
        <v>41318</v>
      </c>
      <c r="N1468">
        <v>45</v>
      </c>
      <c r="O1468" t="str" cm="1">
        <f t="array" ref="O1468">_xlfn.IFS(AND(marketing_campaign[[#This Row],[Recency]]&gt;=0,marketing_campaign[[#This Row],[Recency]]&lt;=14),"Early Recency",AND(marketing_campaign[[#This Row],[Recency]]&gt;=15,marketing_campaign[[#This Row],[Recency]]&lt;=31),"Mid-Recency",marketing_campaign[[#This Row],[Recency]]&gt;=32,"high Recency")</f>
        <v>high Recency</v>
      </c>
      <c r="P1468">
        <v>443</v>
      </c>
      <c r="Q1468">
        <v>10</v>
      </c>
      <c r="R1468">
        <v>75</v>
      </c>
      <c r="S1468">
        <v>0</v>
      </c>
      <c r="T1468">
        <v>10</v>
      </c>
      <c r="U1468">
        <v>48</v>
      </c>
      <c r="V1468">
        <f>marketing_campaign[[#This Row],[MntGoldProds]]+marketing_campaign[[#This Row],[MntSweetProducts]]+marketing_campaign[[#This Row],[MntFishProducts]]+marketing_campaign[[#This Row],[MntMeatProducts]]+marketing_campaign[[#This Row],[MntFruits]]+marketing_campaign[[#This Row],[MntWines]]</f>
        <v>586</v>
      </c>
      <c r="W1468">
        <v>4</v>
      </c>
      <c r="X1468">
        <v>8</v>
      </c>
      <c r="Y1468">
        <v>1</v>
      </c>
      <c r="Z1468">
        <v>8</v>
      </c>
      <c r="AA1468">
        <f t="shared" si="45"/>
        <v>21</v>
      </c>
      <c r="AB1468" t="str" cm="1">
        <f t="array" ref="AB1468">_xlfn.IFS(AND(AA1468&gt;=0,AA1468&lt;=15),"low purchase",AND(AA1468&gt;=16,AA1468&lt;=30),"mid purchase",AA1468&gt;=31,"high purchase")</f>
        <v>mid purchase</v>
      </c>
      <c r="AC1468">
        <v>8</v>
      </c>
      <c r="AD1468" t="str">
        <f>IF(marketing_campaign[[#This Row],[NumWebVisitsMonth]]&gt;=5.3,"higher_webvists","lower_webvisits")</f>
        <v>higher_webvists</v>
      </c>
      <c r="AE1468">
        <v>0</v>
      </c>
      <c r="AF1468">
        <v>0</v>
      </c>
      <c r="AG1468">
        <v>0</v>
      </c>
      <c r="AH1468">
        <v>0</v>
      </c>
      <c r="AI1468">
        <v>0</v>
      </c>
      <c r="AJ1468">
        <v>0</v>
      </c>
      <c r="AK1468">
        <v>3</v>
      </c>
      <c r="AL1468">
        <v>11</v>
      </c>
      <c r="AM1468">
        <v>0</v>
      </c>
      <c r="AN1468">
        <f>marketing_campaign[[#This Row],[AcceptedCmp2]]+marketing_campaign[[#This Row],[AcceptedCmp1]]+marketing_campaign[[#This Row],[AcceptedCmp5]]+marketing_campaign[[#This Row],[AcceptedCmp4]]+marketing_campaign[[#This Row],[AcceptedCmp3]]+marketing_campaign[[#This Row],[Response]]</f>
        <v>0</v>
      </c>
      <c r="AO1468" t="str" cm="1">
        <f t="array" ref="AO146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69" spans="1:41" x14ac:dyDescent="0.35">
      <c r="A1469">
        <v>7521</v>
      </c>
      <c r="B1469">
        <v>1952</v>
      </c>
      <c r="C1469">
        <f t="shared" ca="1" si="44"/>
        <v>74</v>
      </c>
      <c r="D1469" t="str" cm="1">
        <f t="array" aca="1" ref="D146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69" t="s">
        <v>29</v>
      </c>
      <c r="F1469" t="s">
        <v>31</v>
      </c>
      <c r="G1469" cm="1">
        <f t="array" ref="G1469">_xlfn.IFS(marketing_campaign[[#This Row],[Marital_Status]]="Single",K1469+L1469+1,marketing_campaign[[#This Row],[Marital_Status]]="Together",K1469+L1469+2,marketing_campaign[[#This Row],[Marital_Status]]="Alone",K1469+L1469+1,marketing_campaign[[#This Row],[Marital_Status]]="Married",K1469+L1469+2,marketing_campaign[[#This Row],[Marital_Status]]="Divorced",K1469+L1469+1,marketing_campaign[[#This Row],[Marital_Status]]="YOLO",K1469+L1469+1,marketing_campaign[[#This Row],[Marital_Status]]="Absurd",K1469+L1469+1,marketing_campaign[[#This Row],[Marital_Status]]="Widow",K1469+L1469+1)</f>
        <v>2</v>
      </c>
      <c r="H1469" t="str" cm="1">
        <f t="array" ref="H1469">_xlfn.IFS(marketing_campaign[[#This Row],[Family_size]]=1,"Family_with_one_child",marketing_campaign[[#This Row],[Family_size]]&gt;1,"Family_with_more_children")</f>
        <v>Family_with_more_children</v>
      </c>
      <c r="I1469">
        <v>83844</v>
      </c>
      <c r="J1469" t="str">
        <f>IF(marketing_campaign[[#This Row],[Income]]&gt;=Sheet21!B1519,"high_income","low_income")</f>
        <v>high_income</v>
      </c>
      <c r="K1469">
        <v>0</v>
      </c>
      <c r="L1469">
        <v>0</v>
      </c>
      <c r="M1469" s="1">
        <v>41406</v>
      </c>
      <c r="N1469">
        <v>57</v>
      </c>
      <c r="O1469" t="str" cm="1">
        <f t="array" ref="O1469">_xlfn.IFS(AND(marketing_campaign[[#This Row],[Recency]]&gt;=0,marketing_campaign[[#This Row],[Recency]]&lt;=14),"Early Recency",AND(marketing_campaign[[#This Row],[Recency]]&gt;=15,marketing_campaign[[#This Row],[Recency]]&lt;=31),"Mid-Recency",marketing_campaign[[#This Row],[Recency]]&gt;=32,"high Recency")</f>
        <v>high Recency</v>
      </c>
      <c r="P1469">
        <v>901</v>
      </c>
      <c r="Q1469">
        <v>31</v>
      </c>
      <c r="R1469">
        <v>345</v>
      </c>
      <c r="S1469">
        <v>75</v>
      </c>
      <c r="T1469">
        <v>31</v>
      </c>
      <c r="U1469">
        <v>191</v>
      </c>
      <c r="V1469">
        <f>marketing_campaign[[#This Row],[MntGoldProds]]+marketing_campaign[[#This Row],[MntSweetProducts]]+marketing_campaign[[#This Row],[MntFishProducts]]+marketing_campaign[[#This Row],[MntMeatProducts]]+marketing_campaign[[#This Row],[MntFruits]]+marketing_campaign[[#This Row],[MntWines]]</f>
        <v>1574</v>
      </c>
      <c r="W1469">
        <v>1</v>
      </c>
      <c r="X1469">
        <v>4</v>
      </c>
      <c r="Y1469">
        <v>4</v>
      </c>
      <c r="Z1469">
        <v>11</v>
      </c>
      <c r="AA1469">
        <f t="shared" si="45"/>
        <v>20</v>
      </c>
      <c r="AB1469" t="str" cm="1">
        <f t="array" ref="AB1469">_xlfn.IFS(AND(AA1469&gt;=0,AA1469&lt;=15),"low purchase",AND(AA1469&gt;=16,AA1469&lt;=30),"mid purchase",AA1469&gt;=31,"high purchase")</f>
        <v>mid purchase</v>
      </c>
      <c r="AC1469">
        <v>1</v>
      </c>
      <c r="AD1469" t="str">
        <f>IF(marketing_campaign[[#This Row],[NumWebVisitsMonth]]&gt;=5.3,"higher_webvists","lower_webvisits")</f>
        <v>lower_webvisits</v>
      </c>
      <c r="AE1469">
        <v>0</v>
      </c>
      <c r="AF1469">
        <v>0</v>
      </c>
      <c r="AG1469">
        <v>1</v>
      </c>
      <c r="AH1469">
        <v>0</v>
      </c>
      <c r="AI1469">
        <v>0</v>
      </c>
      <c r="AJ1469">
        <v>0</v>
      </c>
      <c r="AK1469">
        <v>3</v>
      </c>
      <c r="AL1469">
        <v>11</v>
      </c>
      <c r="AM1469">
        <v>0</v>
      </c>
      <c r="AN1469">
        <f>marketing_campaign[[#This Row],[AcceptedCmp2]]+marketing_campaign[[#This Row],[AcceptedCmp1]]+marketing_campaign[[#This Row],[AcceptedCmp5]]+marketing_campaign[[#This Row],[AcceptedCmp4]]+marketing_campaign[[#This Row],[AcceptedCmp3]]+marketing_campaign[[#This Row],[Response]]</f>
        <v>1</v>
      </c>
      <c r="AO1469" t="str" cm="1">
        <f t="array" ref="AO146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470" spans="1:41" x14ac:dyDescent="0.35">
      <c r="A1470">
        <v>7196</v>
      </c>
      <c r="B1470">
        <v>1950</v>
      </c>
      <c r="C1470">
        <f t="shared" ca="1" si="44"/>
        <v>76</v>
      </c>
      <c r="D1470" t="str" cm="1">
        <f t="array" aca="1" ref="D147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70" t="s">
        <v>32</v>
      </c>
      <c r="F1470" t="s">
        <v>33</v>
      </c>
      <c r="G1470" cm="1">
        <f t="array" ref="G1470">_xlfn.IFS(marketing_campaign[[#This Row],[Marital_Status]]="Single",K1470+L1470+1,marketing_campaign[[#This Row],[Marital_Status]]="Together",K1470+L1470+2,marketing_campaign[[#This Row],[Marital_Status]]="Alone",K1470+L1470+1,marketing_campaign[[#This Row],[Marital_Status]]="Married",K1470+L1470+2,marketing_campaign[[#This Row],[Marital_Status]]="Divorced",K1470+L1470+1,marketing_campaign[[#This Row],[Marital_Status]]="YOLO",K1470+L1470+1,marketing_campaign[[#This Row],[Marital_Status]]="Absurd",K1470+L1470+1,marketing_campaign[[#This Row],[Marital_Status]]="Widow",K1470+L1470+1)</f>
        <v>4</v>
      </c>
      <c r="H1470" t="str" cm="1">
        <f t="array" ref="H1470">_xlfn.IFS(marketing_campaign[[#This Row],[Family_size]]=1,"Family_with_one_child",marketing_campaign[[#This Row],[Family_size]]&gt;1,"Family_with_more_children")</f>
        <v>Family_with_more_children</v>
      </c>
      <c r="I1470">
        <v>41145</v>
      </c>
      <c r="J1470" t="str">
        <f>IF(marketing_campaign[[#This Row],[Income]]&gt;=Sheet21!B1520,"high_income","low_income")</f>
        <v>high_income</v>
      </c>
      <c r="K1470">
        <v>1</v>
      </c>
      <c r="L1470">
        <v>1</v>
      </c>
      <c r="M1470" s="1">
        <v>41678</v>
      </c>
      <c r="N1470">
        <v>20</v>
      </c>
      <c r="O1470" t="str" cm="1">
        <f t="array" ref="O1470">_xlfn.IFS(AND(marketing_campaign[[#This Row],[Recency]]&gt;=0,marketing_campaign[[#This Row],[Recency]]&lt;=14),"Early Recency",AND(marketing_campaign[[#This Row],[Recency]]&gt;=15,marketing_campaign[[#This Row],[Recency]]&lt;=31),"Mid-Recency",marketing_campaign[[#This Row],[Recency]]&gt;=32,"high Recency")</f>
        <v>Mid-Recency</v>
      </c>
      <c r="P1470">
        <v>9</v>
      </c>
      <c r="Q1470">
        <v>0</v>
      </c>
      <c r="R1470">
        <v>3</v>
      </c>
      <c r="S1470">
        <v>0</v>
      </c>
      <c r="T1470">
        <v>0</v>
      </c>
      <c r="U1470">
        <v>1</v>
      </c>
      <c r="V1470">
        <f>marketing_campaign[[#This Row],[MntGoldProds]]+marketing_campaign[[#This Row],[MntSweetProducts]]+marketing_campaign[[#This Row],[MntFishProducts]]+marketing_campaign[[#This Row],[MntMeatProducts]]+marketing_campaign[[#This Row],[MntFruits]]+marketing_campaign[[#This Row],[MntWines]]</f>
        <v>13</v>
      </c>
      <c r="W1470">
        <v>1</v>
      </c>
      <c r="X1470">
        <v>0</v>
      </c>
      <c r="Y1470">
        <v>0</v>
      </c>
      <c r="Z1470">
        <v>3</v>
      </c>
      <c r="AA1470">
        <f t="shared" si="45"/>
        <v>4</v>
      </c>
      <c r="AB1470" t="str" cm="1">
        <f t="array" ref="AB1470">_xlfn.IFS(AND(AA1470&gt;=0,AA1470&lt;=15),"low purchase",AND(AA1470&gt;=16,AA1470&lt;=30),"mid purchase",AA1470&gt;=31,"high purchase")</f>
        <v>low purchase</v>
      </c>
      <c r="AC1470">
        <v>3</v>
      </c>
      <c r="AD1470" t="str">
        <f>IF(marketing_campaign[[#This Row],[NumWebVisitsMonth]]&gt;=5.3,"higher_webvists","lower_webvisits")</f>
        <v>lower_webvisits</v>
      </c>
      <c r="AE1470">
        <v>0</v>
      </c>
      <c r="AF1470">
        <v>0</v>
      </c>
      <c r="AG1470">
        <v>0</v>
      </c>
      <c r="AH1470">
        <v>0</v>
      </c>
      <c r="AI1470">
        <v>0</v>
      </c>
      <c r="AJ1470">
        <v>0</v>
      </c>
      <c r="AK1470">
        <v>3</v>
      </c>
      <c r="AL1470">
        <v>11</v>
      </c>
      <c r="AM1470">
        <v>0</v>
      </c>
      <c r="AN1470">
        <f>marketing_campaign[[#This Row],[AcceptedCmp2]]+marketing_campaign[[#This Row],[AcceptedCmp1]]+marketing_campaign[[#This Row],[AcceptedCmp5]]+marketing_campaign[[#This Row],[AcceptedCmp4]]+marketing_campaign[[#This Row],[AcceptedCmp3]]+marketing_campaign[[#This Row],[Response]]</f>
        <v>0</v>
      </c>
      <c r="AO1470" t="str" cm="1">
        <f t="array" ref="AO147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71" spans="1:41" x14ac:dyDescent="0.35">
      <c r="A1471">
        <v>4406</v>
      </c>
      <c r="B1471">
        <v>1970</v>
      </c>
      <c r="C1471">
        <f t="shared" ca="1" si="44"/>
        <v>56</v>
      </c>
      <c r="D1471" t="str" cm="1">
        <f t="array" aca="1" ref="D147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71" t="s">
        <v>29</v>
      </c>
      <c r="F1471" t="s">
        <v>31</v>
      </c>
      <c r="G1471" cm="1">
        <f t="array" ref="G1471">_xlfn.IFS(marketing_campaign[[#This Row],[Marital_Status]]="Single",K1471+L1471+1,marketing_campaign[[#This Row],[Marital_Status]]="Together",K1471+L1471+2,marketing_campaign[[#This Row],[Marital_Status]]="Alone",K1471+L1471+1,marketing_campaign[[#This Row],[Marital_Status]]="Married",K1471+L1471+2,marketing_campaign[[#This Row],[Marital_Status]]="Divorced",K1471+L1471+1,marketing_campaign[[#This Row],[Marital_Status]]="YOLO",K1471+L1471+1,marketing_campaign[[#This Row],[Marital_Status]]="Absurd",K1471+L1471+1,marketing_campaign[[#This Row],[Marital_Status]]="Widow",K1471+L1471+1)</f>
        <v>3</v>
      </c>
      <c r="H1471" t="str" cm="1">
        <f t="array" ref="H1471">_xlfn.IFS(marketing_campaign[[#This Row],[Family_size]]=1,"Family_with_one_child",marketing_campaign[[#This Row],[Family_size]]&gt;1,"Family_with_more_children")</f>
        <v>Family_with_more_children</v>
      </c>
      <c r="I1471">
        <v>67419</v>
      </c>
      <c r="J1471" t="str">
        <f>IF(marketing_campaign[[#This Row],[Income]]&gt;=Sheet21!B1521,"high_income","low_income")</f>
        <v>high_income</v>
      </c>
      <c r="K1471">
        <v>0</v>
      </c>
      <c r="L1471">
        <v>1</v>
      </c>
      <c r="M1471" s="1">
        <v>41290</v>
      </c>
      <c r="N1471">
        <v>29</v>
      </c>
      <c r="O1471" t="str" cm="1">
        <f t="array" ref="O1471">_xlfn.IFS(AND(marketing_campaign[[#This Row],[Recency]]&gt;=0,marketing_campaign[[#This Row],[Recency]]&lt;=14),"Early Recency",AND(marketing_campaign[[#This Row],[Recency]]&gt;=15,marketing_campaign[[#This Row],[Recency]]&lt;=31),"Mid-Recency",marketing_campaign[[#This Row],[Recency]]&gt;=32,"high Recency")</f>
        <v>Mid-Recency</v>
      </c>
      <c r="P1471">
        <v>846</v>
      </c>
      <c r="Q1471">
        <v>84</v>
      </c>
      <c r="R1471">
        <v>352</v>
      </c>
      <c r="S1471">
        <v>91</v>
      </c>
      <c r="T1471">
        <v>56</v>
      </c>
      <c r="U1471">
        <v>42</v>
      </c>
      <c r="V1471">
        <f>marketing_campaign[[#This Row],[MntGoldProds]]+marketing_campaign[[#This Row],[MntSweetProducts]]+marketing_campaign[[#This Row],[MntFishProducts]]+marketing_campaign[[#This Row],[MntMeatProducts]]+marketing_campaign[[#This Row],[MntFruits]]+marketing_campaign[[#This Row],[MntWines]]</f>
        <v>1471</v>
      </c>
      <c r="W1471">
        <v>4</v>
      </c>
      <c r="X1471">
        <v>9</v>
      </c>
      <c r="Y1471">
        <v>4</v>
      </c>
      <c r="Z1471">
        <v>8</v>
      </c>
      <c r="AA1471">
        <f t="shared" si="45"/>
        <v>25</v>
      </c>
      <c r="AB1471" t="str" cm="1">
        <f t="array" ref="AB1471">_xlfn.IFS(AND(AA1471&gt;=0,AA1471&lt;=15),"low purchase",AND(AA1471&gt;=16,AA1471&lt;=30),"mid purchase",AA1471&gt;=31,"high purchase")</f>
        <v>mid purchase</v>
      </c>
      <c r="AC1471">
        <v>5</v>
      </c>
      <c r="AD1471" t="str">
        <f>IF(marketing_campaign[[#This Row],[NumWebVisitsMonth]]&gt;=5.3,"higher_webvists","lower_webvisits")</f>
        <v>lower_webvisits</v>
      </c>
      <c r="AE1471">
        <v>0</v>
      </c>
      <c r="AF1471">
        <v>0</v>
      </c>
      <c r="AG1471">
        <v>0</v>
      </c>
      <c r="AH1471">
        <v>0</v>
      </c>
      <c r="AI1471">
        <v>0</v>
      </c>
      <c r="AJ1471">
        <v>0</v>
      </c>
      <c r="AK1471">
        <v>3</v>
      </c>
      <c r="AL1471">
        <v>11</v>
      </c>
      <c r="AM1471">
        <v>0</v>
      </c>
      <c r="AN1471">
        <f>marketing_campaign[[#This Row],[AcceptedCmp2]]+marketing_campaign[[#This Row],[AcceptedCmp1]]+marketing_campaign[[#This Row],[AcceptedCmp5]]+marketing_campaign[[#This Row],[AcceptedCmp4]]+marketing_campaign[[#This Row],[AcceptedCmp3]]+marketing_campaign[[#This Row],[Response]]</f>
        <v>0</v>
      </c>
      <c r="AO1471" t="str" cm="1">
        <f t="array" ref="AO147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72" spans="1:41" x14ac:dyDescent="0.35">
      <c r="A1472">
        <v>9672</v>
      </c>
      <c r="B1472">
        <v>1970</v>
      </c>
      <c r="C1472">
        <f t="shared" ca="1" si="44"/>
        <v>56</v>
      </c>
      <c r="D1472" t="str" cm="1">
        <f t="array" aca="1" ref="D147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72" t="s">
        <v>37</v>
      </c>
      <c r="F1472" t="s">
        <v>33</v>
      </c>
      <c r="G1472" cm="1">
        <f t="array" ref="G1472">_xlfn.IFS(marketing_campaign[[#This Row],[Marital_Status]]="Single",K1472+L1472+1,marketing_campaign[[#This Row],[Marital_Status]]="Together",K1472+L1472+2,marketing_campaign[[#This Row],[Marital_Status]]="Alone",K1472+L1472+1,marketing_campaign[[#This Row],[Marital_Status]]="Married",K1472+L1472+2,marketing_campaign[[#This Row],[Marital_Status]]="Divorced",K1472+L1472+1,marketing_campaign[[#This Row],[Marital_Status]]="YOLO",K1472+L1472+1,marketing_campaign[[#This Row],[Marital_Status]]="Absurd",K1472+L1472+1,marketing_campaign[[#This Row],[Marital_Status]]="Widow",K1472+L1472+1)</f>
        <v>4</v>
      </c>
      <c r="H1472" t="str" cm="1">
        <f t="array" ref="H1472">_xlfn.IFS(marketing_campaign[[#This Row],[Family_size]]=1,"Family_with_one_child",marketing_campaign[[#This Row],[Family_size]]&gt;1,"Family_with_more_children")</f>
        <v>Family_with_more_children</v>
      </c>
      <c r="I1472">
        <v>23162</v>
      </c>
      <c r="J1472" t="str">
        <f>IF(marketing_campaign[[#This Row],[Income]]&gt;=Sheet21!B1522,"high_income","low_income")</f>
        <v>high_income</v>
      </c>
      <c r="K1472">
        <v>1</v>
      </c>
      <c r="L1472">
        <v>1</v>
      </c>
      <c r="M1472" s="1">
        <v>41629</v>
      </c>
      <c r="N1472">
        <v>82</v>
      </c>
      <c r="O1472" t="str" cm="1">
        <f t="array" ref="O1472">_xlfn.IFS(AND(marketing_campaign[[#This Row],[Recency]]&gt;=0,marketing_campaign[[#This Row],[Recency]]&lt;=14),"Early Recency",AND(marketing_campaign[[#This Row],[Recency]]&gt;=15,marketing_campaign[[#This Row],[Recency]]&lt;=31),"Mid-Recency",marketing_campaign[[#This Row],[Recency]]&gt;=32,"high Recency")</f>
        <v>high Recency</v>
      </c>
      <c r="P1472">
        <v>8</v>
      </c>
      <c r="Q1472">
        <v>3</v>
      </c>
      <c r="R1472">
        <v>9</v>
      </c>
      <c r="S1472">
        <v>19</v>
      </c>
      <c r="T1472">
        <v>4</v>
      </c>
      <c r="U1472">
        <v>22</v>
      </c>
      <c r="V1472">
        <f>marketing_campaign[[#This Row],[MntGoldProds]]+marketing_campaign[[#This Row],[MntSweetProducts]]+marketing_campaign[[#This Row],[MntFishProducts]]+marketing_campaign[[#This Row],[MntMeatProducts]]+marketing_campaign[[#This Row],[MntFruits]]+marketing_campaign[[#This Row],[MntWines]]</f>
        <v>65</v>
      </c>
      <c r="W1472">
        <v>3</v>
      </c>
      <c r="X1472">
        <v>1</v>
      </c>
      <c r="Y1472">
        <v>1</v>
      </c>
      <c r="Z1472">
        <v>3</v>
      </c>
      <c r="AA1472">
        <f t="shared" si="45"/>
        <v>8</v>
      </c>
      <c r="AB1472" t="str" cm="1">
        <f t="array" ref="AB1472">_xlfn.IFS(AND(AA1472&gt;=0,AA1472&lt;=15),"low purchase",AND(AA1472&gt;=16,AA1472&lt;=30),"mid purchase",AA1472&gt;=31,"high purchase")</f>
        <v>low purchase</v>
      </c>
      <c r="AC1472">
        <v>6</v>
      </c>
      <c r="AD1472" t="str">
        <f>IF(marketing_campaign[[#This Row],[NumWebVisitsMonth]]&gt;=5.3,"higher_webvists","lower_webvisits")</f>
        <v>higher_webvists</v>
      </c>
      <c r="AE1472">
        <v>0</v>
      </c>
      <c r="AF1472">
        <v>0</v>
      </c>
      <c r="AG1472">
        <v>0</v>
      </c>
      <c r="AH1472">
        <v>0</v>
      </c>
      <c r="AI1472">
        <v>0</v>
      </c>
      <c r="AJ1472">
        <v>0</v>
      </c>
      <c r="AK1472">
        <v>3</v>
      </c>
      <c r="AL1472">
        <v>11</v>
      </c>
      <c r="AM1472">
        <v>0</v>
      </c>
      <c r="AN1472">
        <f>marketing_campaign[[#This Row],[AcceptedCmp2]]+marketing_campaign[[#This Row],[AcceptedCmp1]]+marketing_campaign[[#This Row],[AcceptedCmp5]]+marketing_campaign[[#This Row],[AcceptedCmp4]]+marketing_campaign[[#This Row],[AcceptedCmp3]]+marketing_campaign[[#This Row],[Response]]</f>
        <v>0</v>
      </c>
      <c r="AO1472" t="str" cm="1">
        <f t="array" ref="AO147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73" spans="1:41" x14ac:dyDescent="0.35">
      <c r="A1473">
        <v>4864</v>
      </c>
      <c r="B1473">
        <v>1977</v>
      </c>
      <c r="C1473">
        <f t="shared" ca="1" si="44"/>
        <v>49</v>
      </c>
      <c r="D1473" t="str" cm="1">
        <f t="array" aca="1" ref="D147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73" t="s">
        <v>29</v>
      </c>
      <c r="F1473" t="s">
        <v>33</v>
      </c>
      <c r="G1473" cm="1">
        <f t="array" ref="G1473">_xlfn.IFS(marketing_campaign[[#This Row],[Marital_Status]]="Single",K1473+L1473+1,marketing_campaign[[#This Row],[Marital_Status]]="Together",K1473+L1473+2,marketing_campaign[[#This Row],[Marital_Status]]="Alone",K1473+L1473+1,marketing_campaign[[#This Row],[Marital_Status]]="Married",K1473+L1473+2,marketing_campaign[[#This Row],[Marital_Status]]="Divorced",K1473+L1473+1,marketing_campaign[[#This Row],[Marital_Status]]="YOLO",K1473+L1473+1,marketing_campaign[[#This Row],[Marital_Status]]="Absurd",K1473+L1473+1,marketing_campaign[[#This Row],[Marital_Status]]="Widow",K1473+L1473+1)</f>
        <v>3</v>
      </c>
      <c r="H1473" t="str" cm="1">
        <f t="array" ref="H1473">_xlfn.IFS(marketing_campaign[[#This Row],[Family_size]]=1,"Family_with_one_child",marketing_campaign[[#This Row],[Family_size]]&gt;1,"Family_with_more_children")</f>
        <v>Family_with_more_children</v>
      </c>
      <c r="I1473">
        <v>34380</v>
      </c>
      <c r="J1473" t="str">
        <f>IF(marketing_campaign[[#This Row],[Income]]&gt;=Sheet21!B1523,"high_income","low_income")</f>
        <v>high_income</v>
      </c>
      <c r="K1473">
        <v>1</v>
      </c>
      <c r="L1473">
        <v>0</v>
      </c>
      <c r="M1473" s="1">
        <v>41396</v>
      </c>
      <c r="N1473">
        <v>68</v>
      </c>
      <c r="O1473" t="str" cm="1">
        <f t="array" ref="O1473">_xlfn.IFS(AND(marketing_campaign[[#This Row],[Recency]]&gt;=0,marketing_campaign[[#This Row],[Recency]]&lt;=14),"Early Recency",AND(marketing_campaign[[#This Row],[Recency]]&gt;=15,marketing_campaign[[#This Row],[Recency]]&lt;=31),"Mid-Recency",marketing_campaign[[#This Row],[Recency]]&gt;=32,"high Recency")</f>
        <v>high Recency</v>
      </c>
      <c r="P1473">
        <v>72</v>
      </c>
      <c r="Q1473">
        <v>7</v>
      </c>
      <c r="R1473">
        <v>58</v>
      </c>
      <c r="S1473">
        <v>13</v>
      </c>
      <c r="T1473">
        <v>1</v>
      </c>
      <c r="U1473">
        <v>24</v>
      </c>
      <c r="V1473">
        <f>marketing_campaign[[#This Row],[MntGoldProds]]+marketing_campaign[[#This Row],[MntSweetProducts]]+marketing_campaign[[#This Row],[MntFishProducts]]+marketing_campaign[[#This Row],[MntMeatProducts]]+marketing_campaign[[#This Row],[MntFruits]]+marketing_campaign[[#This Row],[MntWines]]</f>
        <v>175</v>
      </c>
      <c r="W1473">
        <v>4</v>
      </c>
      <c r="X1473">
        <v>4</v>
      </c>
      <c r="Y1473">
        <v>1</v>
      </c>
      <c r="Z1473">
        <v>3</v>
      </c>
      <c r="AA1473">
        <f t="shared" si="45"/>
        <v>12</v>
      </c>
      <c r="AB1473" t="str" cm="1">
        <f t="array" ref="AB1473">_xlfn.IFS(AND(AA1473&gt;=0,AA1473&lt;=15),"low purchase",AND(AA1473&gt;=16,AA1473&lt;=30),"mid purchase",AA1473&gt;=31,"high purchase")</f>
        <v>low purchase</v>
      </c>
      <c r="AC1473">
        <v>8</v>
      </c>
      <c r="AD1473" t="str">
        <f>IF(marketing_campaign[[#This Row],[NumWebVisitsMonth]]&gt;=5.3,"higher_webvists","lower_webvisits")</f>
        <v>higher_webvists</v>
      </c>
      <c r="AE1473">
        <v>0</v>
      </c>
      <c r="AF1473">
        <v>0</v>
      </c>
      <c r="AG1473">
        <v>0</v>
      </c>
      <c r="AH1473">
        <v>0</v>
      </c>
      <c r="AI1473">
        <v>0</v>
      </c>
      <c r="AJ1473">
        <v>0</v>
      </c>
      <c r="AK1473">
        <v>3</v>
      </c>
      <c r="AL1473">
        <v>11</v>
      </c>
      <c r="AM1473">
        <v>0</v>
      </c>
      <c r="AN1473">
        <f>marketing_campaign[[#This Row],[AcceptedCmp2]]+marketing_campaign[[#This Row],[AcceptedCmp1]]+marketing_campaign[[#This Row],[AcceptedCmp5]]+marketing_campaign[[#This Row],[AcceptedCmp4]]+marketing_campaign[[#This Row],[AcceptedCmp3]]+marketing_campaign[[#This Row],[Response]]</f>
        <v>0</v>
      </c>
      <c r="AO1473" t="str" cm="1">
        <f t="array" ref="AO147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74" spans="1:41" x14ac:dyDescent="0.35">
      <c r="A1474">
        <v>4706</v>
      </c>
      <c r="B1474">
        <v>1966</v>
      </c>
      <c r="C1474">
        <f t="shared" ref="C1474:C1537" ca="1" si="46">YEAR(TODAY())-B1474</f>
        <v>60</v>
      </c>
      <c r="D1474" t="str" cm="1">
        <f t="array" aca="1" ref="D147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74" t="s">
        <v>29</v>
      </c>
      <c r="F1474" t="s">
        <v>30</v>
      </c>
      <c r="G1474" cm="1">
        <f t="array" ref="G1474">_xlfn.IFS(marketing_campaign[[#This Row],[Marital_Status]]="Single",K1474+L1474+1,marketing_campaign[[#This Row],[Marital_Status]]="Together",K1474+L1474+2,marketing_campaign[[#This Row],[Marital_Status]]="Alone",K1474+L1474+1,marketing_campaign[[#This Row],[Marital_Status]]="Married",K1474+L1474+2,marketing_campaign[[#This Row],[Marital_Status]]="Divorced",K1474+L1474+1,marketing_campaign[[#This Row],[Marital_Status]]="YOLO",K1474+L1474+1,marketing_campaign[[#This Row],[Marital_Status]]="Absurd",K1474+L1474+1,marketing_campaign[[#This Row],[Marital_Status]]="Widow",K1474+L1474+1)</f>
        <v>2</v>
      </c>
      <c r="H1474" t="str" cm="1">
        <f t="array" ref="H1474">_xlfn.IFS(marketing_campaign[[#This Row],[Family_size]]=1,"Family_with_one_child",marketing_campaign[[#This Row],[Family_size]]&gt;1,"Family_with_more_children")</f>
        <v>Family_with_more_children</v>
      </c>
      <c r="I1474">
        <v>34704</v>
      </c>
      <c r="J1474" t="str">
        <f>IF(marketing_campaign[[#This Row],[Income]]&gt;=Sheet21!B1524,"high_income","low_income")</f>
        <v>high_income</v>
      </c>
      <c r="K1474">
        <v>0</v>
      </c>
      <c r="L1474">
        <v>1</v>
      </c>
      <c r="M1474" s="1">
        <v>41391</v>
      </c>
      <c r="N1474">
        <v>65</v>
      </c>
      <c r="O1474" t="str" cm="1">
        <f t="array" ref="O1474">_xlfn.IFS(AND(marketing_campaign[[#This Row],[Recency]]&gt;=0,marketing_campaign[[#This Row],[Recency]]&lt;=14),"Early Recency",AND(marketing_campaign[[#This Row],[Recency]]&gt;=15,marketing_campaign[[#This Row],[Recency]]&lt;=31),"Mid-Recency",marketing_campaign[[#This Row],[Recency]]&gt;=32,"high Recency")</f>
        <v>high Recency</v>
      </c>
      <c r="P1474">
        <v>29</v>
      </c>
      <c r="Q1474">
        <v>0</v>
      </c>
      <c r="R1474">
        <v>5</v>
      </c>
      <c r="S1474">
        <v>0</v>
      </c>
      <c r="T1474">
        <v>1</v>
      </c>
      <c r="U1474">
        <v>5</v>
      </c>
      <c r="V1474">
        <f>marketing_campaign[[#This Row],[MntGoldProds]]+marketing_campaign[[#This Row],[MntSweetProducts]]+marketing_campaign[[#This Row],[MntFishProducts]]+marketing_campaign[[#This Row],[MntMeatProducts]]+marketing_campaign[[#This Row],[MntFruits]]+marketing_campaign[[#This Row],[MntWines]]</f>
        <v>40</v>
      </c>
      <c r="W1474">
        <v>1</v>
      </c>
      <c r="X1474">
        <v>1</v>
      </c>
      <c r="Y1474">
        <v>0</v>
      </c>
      <c r="Z1474">
        <v>3</v>
      </c>
      <c r="AA1474">
        <f t="shared" ref="AA1474:AA1537" si="47">W1474+X1474+Y1474+Z1474</f>
        <v>5</v>
      </c>
      <c r="AB1474" t="str" cm="1">
        <f t="array" ref="AB1474">_xlfn.IFS(AND(AA1474&gt;=0,AA1474&lt;=15),"low purchase",AND(AA1474&gt;=16,AA1474&lt;=30),"mid purchase",AA1474&gt;=31,"high purchase")</f>
        <v>low purchase</v>
      </c>
      <c r="AC1474">
        <v>5</v>
      </c>
      <c r="AD1474" t="str">
        <f>IF(marketing_campaign[[#This Row],[NumWebVisitsMonth]]&gt;=5.3,"higher_webvists","lower_webvisits")</f>
        <v>lower_webvisits</v>
      </c>
      <c r="AE1474">
        <v>0</v>
      </c>
      <c r="AF1474">
        <v>0</v>
      </c>
      <c r="AG1474">
        <v>0</v>
      </c>
      <c r="AH1474">
        <v>0</v>
      </c>
      <c r="AI1474">
        <v>0</v>
      </c>
      <c r="AJ1474">
        <v>0</v>
      </c>
      <c r="AK1474">
        <v>3</v>
      </c>
      <c r="AL1474">
        <v>11</v>
      </c>
      <c r="AM1474">
        <v>0</v>
      </c>
      <c r="AN1474">
        <f>marketing_campaign[[#This Row],[AcceptedCmp2]]+marketing_campaign[[#This Row],[AcceptedCmp1]]+marketing_campaign[[#This Row],[AcceptedCmp5]]+marketing_campaign[[#This Row],[AcceptedCmp4]]+marketing_campaign[[#This Row],[AcceptedCmp3]]+marketing_campaign[[#This Row],[Response]]</f>
        <v>0</v>
      </c>
      <c r="AO1474" t="str" cm="1">
        <f t="array" ref="AO147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75" spans="1:41" x14ac:dyDescent="0.35">
      <c r="A1475">
        <v>4070</v>
      </c>
      <c r="B1475">
        <v>1969</v>
      </c>
      <c r="C1475">
        <f t="shared" ca="1" si="46"/>
        <v>57</v>
      </c>
      <c r="D1475" t="str" cm="1">
        <f t="array" aca="1" ref="D147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75" t="s">
        <v>32</v>
      </c>
      <c r="F1475" t="s">
        <v>33</v>
      </c>
      <c r="G1475" cm="1">
        <f t="array" ref="G1475">_xlfn.IFS(marketing_campaign[[#This Row],[Marital_Status]]="Single",K1475+L1475+1,marketing_campaign[[#This Row],[Marital_Status]]="Together",K1475+L1475+2,marketing_campaign[[#This Row],[Marital_Status]]="Alone",K1475+L1475+1,marketing_campaign[[#This Row],[Marital_Status]]="Married",K1475+L1475+2,marketing_campaign[[#This Row],[Marital_Status]]="Divorced",K1475+L1475+1,marketing_campaign[[#This Row],[Marital_Status]]="YOLO",K1475+L1475+1,marketing_campaign[[#This Row],[Marital_Status]]="Absurd",K1475+L1475+1,marketing_campaign[[#This Row],[Marital_Status]]="Widow",K1475+L1475+1)</f>
        <v>4</v>
      </c>
      <c r="H1475" t="str" cm="1">
        <f t="array" ref="H1475">_xlfn.IFS(marketing_campaign[[#This Row],[Family_size]]=1,"Family_with_one_child",marketing_campaign[[#This Row],[Family_size]]&gt;1,"Family_with_more_children")</f>
        <v>Family_with_more_children</v>
      </c>
      <c r="I1475">
        <v>94871</v>
      </c>
      <c r="J1475" t="str">
        <f>IF(marketing_campaign[[#This Row],[Income]]&gt;=Sheet21!B1525,"high_income","low_income")</f>
        <v>high_income</v>
      </c>
      <c r="K1475">
        <v>0</v>
      </c>
      <c r="L1475">
        <v>2</v>
      </c>
      <c r="M1475" s="1">
        <v>41153</v>
      </c>
      <c r="N1475">
        <v>99</v>
      </c>
      <c r="O1475" t="str" cm="1">
        <f t="array" ref="O1475">_xlfn.IFS(AND(marketing_campaign[[#This Row],[Recency]]&gt;=0,marketing_campaign[[#This Row],[Recency]]&lt;=14),"Early Recency",AND(marketing_campaign[[#This Row],[Recency]]&gt;=15,marketing_campaign[[#This Row],[Recency]]&lt;=31),"Mid-Recency",marketing_campaign[[#This Row],[Recency]]&gt;=32,"high Recency")</f>
        <v>high Recency</v>
      </c>
      <c r="P1475">
        <v>169</v>
      </c>
      <c r="Q1475">
        <v>24</v>
      </c>
      <c r="R1475">
        <v>553</v>
      </c>
      <c r="S1475">
        <v>188</v>
      </c>
      <c r="T1475">
        <v>0</v>
      </c>
      <c r="U1475">
        <v>144</v>
      </c>
      <c r="V1475">
        <f>marketing_campaign[[#This Row],[MntGoldProds]]+marketing_campaign[[#This Row],[MntSweetProducts]]+marketing_campaign[[#This Row],[MntFishProducts]]+marketing_campaign[[#This Row],[MntMeatProducts]]+marketing_campaign[[#This Row],[MntFruits]]+marketing_campaign[[#This Row],[MntWines]]</f>
        <v>1078</v>
      </c>
      <c r="W1475">
        <v>1</v>
      </c>
      <c r="X1475">
        <v>8</v>
      </c>
      <c r="Y1475">
        <v>5</v>
      </c>
      <c r="Z1475">
        <v>4</v>
      </c>
      <c r="AA1475">
        <f t="shared" si="47"/>
        <v>18</v>
      </c>
      <c r="AB1475" t="str" cm="1">
        <f t="array" ref="AB1475">_xlfn.IFS(AND(AA1475&gt;=0,AA1475&lt;=15),"low purchase",AND(AA1475&gt;=16,AA1475&lt;=30),"mid purchase",AA1475&gt;=31,"high purchase")</f>
        <v>mid purchase</v>
      </c>
      <c r="AC1475">
        <v>7</v>
      </c>
      <c r="AD1475" t="str">
        <f>IF(marketing_campaign[[#This Row],[NumWebVisitsMonth]]&gt;=5.3,"higher_webvists","lower_webvisits")</f>
        <v>higher_webvists</v>
      </c>
      <c r="AE1475">
        <v>0</v>
      </c>
      <c r="AF1475">
        <v>1</v>
      </c>
      <c r="AG1475">
        <v>1</v>
      </c>
      <c r="AH1475">
        <v>0</v>
      </c>
      <c r="AI1475">
        <v>0</v>
      </c>
      <c r="AJ1475">
        <v>0</v>
      </c>
      <c r="AK1475">
        <v>3</v>
      </c>
      <c r="AL1475">
        <v>11</v>
      </c>
      <c r="AM1475">
        <v>1</v>
      </c>
      <c r="AN1475">
        <f>marketing_campaign[[#This Row],[AcceptedCmp2]]+marketing_campaign[[#This Row],[AcceptedCmp1]]+marketing_campaign[[#This Row],[AcceptedCmp5]]+marketing_campaign[[#This Row],[AcceptedCmp4]]+marketing_campaign[[#This Row],[AcceptedCmp3]]+marketing_campaign[[#This Row],[Response]]</f>
        <v>3</v>
      </c>
      <c r="AO1475" t="str" cm="1">
        <f t="array" ref="AO147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3/5 campaign accepted</v>
      </c>
    </row>
    <row r="1476" spans="1:41" x14ac:dyDescent="0.35">
      <c r="A1476">
        <v>25</v>
      </c>
      <c r="B1476">
        <v>1958</v>
      </c>
      <c r="C1476">
        <f t="shared" ca="1" si="46"/>
        <v>68</v>
      </c>
      <c r="D1476" t="str" cm="1">
        <f t="array" aca="1" ref="D147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76" t="s">
        <v>29</v>
      </c>
      <c r="F1476" t="s">
        <v>33</v>
      </c>
      <c r="G1476" cm="1">
        <f t="array" ref="G1476">_xlfn.IFS(marketing_campaign[[#This Row],[Marital_Status]]="Single",K1476+L1476+1,marketing_campaign[[#This Row],[Marital_Status]]="Together",K1476+L1476+2,marketing_campaign[[#This Row],[Marital_Status]]="Alone",K1476+L1476+1,marketing_campaign[[#This Row],[Marital_Status]]="Married",K1476+L1476+2,marketing_campaign[[#This Row],[Marital_Status]]="Divorced",K1476+L1476+1,marketing_campaign[[#This Row],[Marital_Status]]="YOLO",K1476+L1476+1,marketing_campaign[[#This Row],[Marital_Status]]="Absurd",K1476+L1476+1,marketing_campaign[[#This Row],[Marital_Status]]="Widow",K1476+L1476+1)</f>
        <v>3</v>
      </c>
      <c r="H1476" t="str" cm="1">
        <f t="array" ref="H1476">_xlfn.IFS(marketing_campaign[[#This Row],[Family_size]]=1,"Family_with_one_child",marketing_campaign[[#This Row],[Family_size]]&gt;1,"Family_with_more_children")</f>
        <v>Family_with_more_children</v>
      </c>
      <c r="I1476">
        <v>65148</v>
      </c>
      <c r="J1476" t="str">
        <f>IF(marketing_campaign[[#This Row],[Income]]&gt;=Sheet21!B1526,"high_income","low_income")</f>
        <v>high_income</v>
      </c>
      <c r="K1476">
        <v>0</v>
      </c>
      <c r="L1476">
        <v>1</v>
      </c>
      <c r="M1476" s="1">
        <v>41229</v>
      </c>
      <c r="N1476">
        <v>9</v>
      </c>
      <c r="O1476" t="str" cm="1">
        <f t="array" ref="O1476">_xlfn.IFS(AND(marketing_campaign[[#This Row],[Recency]]&gt;=0,marketing_campaign[[#This Row],[Recency]]&lt;=14),"Early Recency",AND(marketing_campaign[[#This Row],[Recency]]&gt;=15,marketing_campaign[[#This Row],[Recency]]&lt;=31),"Mid-Recency",marketing_campaign[[#This Row],[Recency]]&gt;=32,"high Recency")</f>
        <v>Early Recency</v>
      </c>
      <c r="P1476">
        <v>460</v>
      </c>
      <c r="Q1476">
        <v>35</v>
      </c>
      <c r="R1476">
        <v>422</v>
      </c>
      <c r="S1476">
        <v>33</v>
      </c>
      <c r="T1476">
        <v>12</v>
      </c>
      <c r="U1476">
        <v>153</v>
      </c>
      <c r="V1476">
        <f>marketing_campaign[[#This Row],[MntGoldProds]]+marketing_campaign[[#This Row],[MntSweetProducts]]+marketing_campaign[[#This Row],[MntFishProducts]]+marketing_campaign[[#This Row],[MntMeatProducts]]+marketing_campaign[[#This Row],[MntFruits]]+marketing_campaign[[#This Row],[MntWines]]</f>
        <v>1115</v>
      </c>
      <c r="W1476">
        <v>2</v>
      </c>
      <c r="X1476">
        <v>6</v>
      </c>
      <c r="Y1476">
        <v>6</v>
      </c>
      <c r="Z1476">
        <v>7</v>
      </c>
      <c r="AA1476">
        <f t="shared" si="47"/>
        <v>21</v>
      </c>
      <c r="AB1476" t="str" cm="1">
        <f t="array" ref="AB1476">_xlfn.IFS(AND(AA1476&gt;=0,AA1476&lt;=15),"low purchase",AND(AA1476&gt;=16,AA1476&lt;=30),"mid purchase",AA1476&gt;=31,"high purchase")</f>
        <v>mid purchase</v>
      </c>
      <c r="AC1476">
        <v>4</v>
      </c>
      <c r="AD1476" t="str">
        <f>IF(marketing_campaign[[#This Row],[NumWebVisitsMonth]]&gt;=5.3,"higher_webvists","lower_webvisits")</f>
        <v>lower_webvisits</v>
      </c>
      <c r="AE1476">
        <v>0</v>
      </c>
      <c r="AF1476">
        <v>0</v>
      </c>
      <c r="AG1476">
        <v>0</v>
      </c>
      <c r="AH1476">
        <v>0</v>
      </c>
      <c r="AI1476">
        <v>0</v>
      </c>
      <c r="AJ1476">
        <v>0</v>
      </c>
      <c r="AK1476">
        <v>3</v>
      </c>
      <c r="AL1476">
        <v>11</v>
      </c>
      <c r="AM1476">
        <v>0</v>
      </c>
      <c r="AN1476">
        <f>marketing_campaign[[#This Row],[AcceptedCmp2]]+marketing_campaign[[#This Row],[AcceptedCmp1]]+marketing_campaign[[#This Row],[AcceptedCmp5]]+marketing_campaign[[#This Row],[AcceptedCmp4]]+marketing_campaign[[#This Row],[AcceptedCmp3]]+marketing_campaign[[#This Row],[Response]]</f>
        <v>0</v>
      </c>
      <c r="AO1476" t="str" cm="1">
        <f t="array" ref="AO147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77" spans="1:41" x14ac:dyDescent="0.35">
      <c r="A1477">
        <v>3697</v>
      </c>
      <c r="B1477">
        <v>1954</v>
      </c>
      <c r="C1477">
        <f t="shared" ca="1" si="46"/>
        <v>72</v>
      </c>
      <c r="D1477" t="str" cm="1">
        <f t="array" aca="1" ref="D147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77" t="s">
        <v>29</v>
      </c>
      <c r="F1477" t="s">
        <v>31</v>
      </c>
      <c r="G1477" cm="1">
        <f t="array" ref="G1477">_xlfn.IFS(marketing_campaign[[#This Row],[Marital_Status]]="Single",K1477+L1477+1,marketing_campaign[[#This Row],[Marital_Status]]="Together",K1477+L1477+2,marketing_campaign[[#This Row],[Marital_Status]]="Alone",K1477+L1477+1,marketing_campaign[[#This Row],[Marital_Status]]="Married",K1477+L1477+2,marketing_campaign[[#This Row],[Marital_Status]]="Divorced",K1477+L1477+1,marketing_campaign[[#This Row],[Marital_Status]]="YOLO",K1477+L1477+1,marketing_campaign[[#This Row],[Marital_Status]]="Absurd",K1477+L1477+1,marketing_campaign[[#This Row],[Marital_Status]]="Widow",K1477+L1477+1)</f>
        <v>3</v>
      </c>
      <c r="H1477" t="str" cm="1">
        <f t="array" ref="H1477">_xlfn.IFS(marketing_campaign[[#This Row],[Family_size]]=1,"Family_with_one_child",marketing_campaign[[#This Row],[Family_size]]&gt;1,"Family_with_more_children")</f>
        <v>Family_with_more_children</v>
      </c>
      <c r="I1477">
        <v>39898</v>
      </c>
      <c r="J1477" t="str">
        <f>IF(marketing_campaign[[#This Row],[Income]]&gt;=Sheet21!B1527,"high_income","low_income")</f>
        <v>high_income</v>
      </c>
      <c r="K1477">
        <v>0</v>
      </c>
      <c r="L1477">
        <v>1</v>
      </c>
      <c r="M1477" s="1">
        <v>41317</v>
      </c>
      <c r="N1477">
        <v>20</v>
      </c>
      <c r="O1477" t="str" cm="1">
        <f t="array" ref="O1477">_xlfn.IFS(AND(marketing_campaign[[#This Row],[Recency]]&gt;=0,marketing_campaign[[#This Row],[Recency]]&lt;=14),"Early Recency",AND(marketing_campaign[[#This Row],[Recency]]&gt;=15,marketing_campaign[[#This Row],[Recency]]&lt;=31),"Mid-Recency",marketing_campaign[[#This Row],[Recency]]&gt;=32,"high Recency")</f>
        <v>Mid-Recency</v>
      </c>
      <c r="P1477">
        <v>69</v>
      </c>
      <c r="Q1477">
        <v>8</v>
      </c>
      <c r="R1477">
        <v>26</v>
      </c>
      <c r="S1477">
        <v>12</v>
      </c>
      <c r="T1477">
        <v>7</v>
      </c>
      <c r="U1477">
        <v>12</v>
      </c>
      <c r="V1477">
        <f>marketing_campaign[[#This Row],[MntGoldProds]]+marketing_campaign[[#This Row],[MntSweetProducts]]+marketing_campaign[[#This Row],[MntFishProducts]]+marketing_campaign[[#This Row],[MntMeatProducts]]+marketing_campaign[[#This Row],[MntFruits]]+marketing_campaign[[#This Row],[MntWines]]</f>
        <v>134</v>
      </c>
      <c r="W1477">
        <v>2</v>
      </c>
      <c r="X1477">
        <v>3</v>
      </c>
      <c r="Y1477">
        <v>0</v>
      </c>
      <c r="Z1477">
        <v>4</v>
      </c>
      <c r="AA1477">
        <f t="shared" si="47"/>
        <v>9</v>
      </c>
      <c r="AB1477" t="str" cm="1">
        <f t="array" ref="AB1477">_xlfn.IFS(AND(AA1477&gt;=0,AA1477&lt;=15),"low purchase",AND(AA1477&gt;=16,AA1477&lt;=30),"mid purchase",AA1477&gt;=31,"high purchase")</f>
        <v>low purchase</v>
      </c>
      <c r="AC1477">
        <v>7</v>
      </c>
      <c r="AD1477" t="str">
        <f>IF(marketing_campaign[[#This Row],[NumWebVisitsMonth]]&gt;=5.3,"higher_webvists","lower_webvisits")</f>
        <v>higher_webvists</v>
      </c>
      <c r="AE1477">
        <v>0</v>
      </c>
      <c r="AF1477">
        <v>0</v>
      </c>
      <c r="AG1477">
        <v>0</v>
      </c>
      <c r="AH1477">
        <v>0</v>
      </c>
      <c r="AI1477">
        <v>0</v>
      </c>
      <c r="AJ1477">
        <v>0</v>
      </c>
      <c r="AK1477">
        <v>3</v>
      </c>
      <c r="AL1477">
        <v>11</v>
      </c>
      <c r="AM1477">
        <v>0</v>
      </c>
      <c r="AN1477">
        <f>marketing_campaign[[#This Row],[AcceptedCmp2]]+marketing_campaign[[#This Row],[AcceptedCmp1]]+marketing_campaign[[#This Row],[AcceptedCmp5]]+marketing_campaign[[#This Row],[AcceptedCmp4]]+marketing_campaign[[#This Row],[AcceptedCmp3]]+marketing_campaign[[#This Row],[Response]]</f>
        <v>0</v>
      </c>
      <c r="AO1477" t="str" cm="1">
        <f t="array" ref="AO147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78" spans="1:41" x14ac:dyDescent="0.35">
      <c r="A1478">
        <v>217</v>
      </c>
      <c r="B1478">
        <v>1956</v>
      </c>
      <c r="C1478">
        <f t="shared" ca="1" si="46"/>
        <v>70</v>
      </c>
      <c r="D1478" t="str" cm="1">
        <f t="array" aca="1" ref="D147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78" t="s">
        <v>34</v>
      </c>
      <c r="F1478" t="s">
        <v>30</v>
      </c>
      <c r="G1478" cm="1">
        <f t="array" ref="G1478">_xlfn.IFS(marketing_campaign[[#This Row],[Marital_Status]]="Single",K1478+L1478+1,marketing_campaign[[#This Row],[Marital_Status]]="Together",K1478+L1478+2,marketing_campaign[[#This Row],[Marital_Status]]="Alone",K1478+L1478+1,marketing_campaign[[#This Row],[Marital_Status]]="Married",K1478+L1478+2,marketing_campaign[[#This Row],[Marital_Status]]="Divorced",K1478+L1478+1,marketing_campaign[[#This Row],[Marital_Status]]="YOLO",K1478+L1478+1,marketing_campaign[[#This Row],[Marital_Status]]="Absurd",K1478+L1478+1,marketing_campaign[[#This Row],[Marital_Status]]="Widow",K1478+L1478+1)</f>
        <v>1</v>
      </c>
      <c r="H1478" t="str" cm="1">
        <f t="array" ref="H1478">_xlfn.IFS(marketing_campaign[[#This Row],[Family_size]]=1,"Family_with_one_child",marketing_campaign[[#This Row],[Family_size]]&gt;1,"Family_with_more_children")</f>
        <v>Family_with_one_child</v>
      </c>
      <c r="I1478">
        <v>64857</v>
      </c>
      <c r="J1478" t="str">
        <f>IF(marketing_campaign[[#This Row],[Income]]&gt;=Sheet21!B1528,"high_income","low_income")</f>
        <v>high_income</v>
      </c>
      <c r="K1478">
        <v>0</v>
      </c>
      <c r="L1478">
        <v>0</v>
      </c>
      <c r="M1478" s="1">
        <v>41236</v>
      </c>
      <c r="N1478">
        <v>78</v>
      </c>
      <c r="O1478" t="str" cm="1">
        <f t="array" ref="O1478">_xlfn.IFS(AND(marketing_campaign[[#This Row],[Recency]]&gt;=0,marketing_campaign[[#This Row],[Recency]]&lt;=14),"Early Recency",AND(marketing_campaign[[#This Row],[Recency]]&gt;=15,marketing_campaign[[#This Row],[Recency]]&lt;=31),"Mid-Recency",marketing_campaign[[#This Row],[Recency]]&gt;=32,"high Recency")</f>
        <v>high Recency</v>
      </c>
      <c r="P1478">
        <v>556</v>
      </c>
      <c r="Q1478">
        <v>14</v>
      </c>
      <c r="R1478">
        <v>717</v>
      </c>
      <c r="S1478">
        <v>210</v>
      </c>
      <c r="T1478">
        <v>0</v>
      </c>
      <c r="U1478">
        <v>43</v>
      </c>
      <c r="V1478">
        <f>marketing_campaign[[#This Row],[MntGoldProds]]+marketing_campaign[[#This Row],[MntSweetProducts]]+marketing_campaign[[#This Row],[MntFishProducts]]+marketing_campaign[[#This Row],[MntMeatProducts]]+marketing_campaign[[#This Row],[MntFruits]]+marketing_campaign[[#This Row],[MntWines]]</f>
        <v>1540</v>
      </c>
      <c r="W1478">
        <v>1</v>
      </c>
      <c r="X1478">
        <v>7</v>
      </c>
      <c r="Y1478">
        <v>5</v>
      </c>
      <c r="Z1478">
        <v>10</v>
      </c>
      <c r="AA1478">
        <f t="shared" si="47"/>
        <v>23</v>
      </c>
      <c r="AB1478" t="str" cm="1">
        <f t="array" ref="AB1478">_xlfn.IFS(AND(AA1478&gt;=0,AA1478&lt;=15),"low purchase",AND(AA1478&gt;=16,AA1478&lt;=30),"mid purchase",AA1478&gt;=31,"high purchase")</f>
        <v>mid purchase</v>
      </c>
      <c r="AC1478">
        <v>4</v>
      </c>
      <c r="AD1478" t="str">
        <f>IF(marketing_campaign[[#This Row],[NumWebVisitsMonth]]&gt;=5.3,"higher_webvists","lower_webvisits")</f>
        <v>lower_webvisits</v>
      </c>
      <c r="AE1478">
        <v>0</v>
      </c>
      <c r="AF1478">
        <v>0</v>
      </c>
      <c r="AG1478">
        <v>0</v>
      </c>
      <c r="AH1478">
        <v>0</v>
      </c>
      <c r="AI1478">
        <v>0</v>
      </c>
      <c r="AJ1478">
        <v>0</v>
      </c>
      <c r="AK1478">
        <v>3</v>
      </c>
      <c r="AL1478">
        <v>11</v>
      </c>
      <c r="AM1478">
        <v>0</v>
      </c>
      <c r="AN1478">
        <f>marketing_campaign[[#This Row],[AcceptedCmp2]]+marketing_campaign[[#This Row],[AcceptedCmp1]]+marketing_campaign[[#This Row],[AcceptedCmp5]]+marketing_campaign[[#This Row],[AcceptedCmp4]]+marketing_campaign[[#This Row],[AcceptedCmp3]]+marketing_campaign[[#This Row],[Response]]</f>
        <v>0</v>
      </c>
      <c r="AO1478" t="str" cm="1">
        <f t="array" ref="AO147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79" spans="1:41" x14ac:dyDescent="0.35">
      <c r="A1479">
        <v>4220</v>
      </c>
      <c r="B1479">
        <v>1970</v>
      </c>
      <c r="C1479">
        <f t="shared" ca="1" si="46"/>
        <v>56</v>
      </c>
      <c r="D1479" t="str" cm="1">
        <f t="array" aca="1" ref="D147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79" t="s">
        <v>32</v>
      </c>
      <c r="F1479" t="s">
        <v>33</v>
      </c>
      <c r="G1479" cm="1">
        <f t="array" ref="G1479">_xlfn.IFS(marketing_campaign[[#This Row],[Marital_Status]]="Single",K1479+L1479+1,marketing_campaign[[#This Row],[Marital_Status]]="Together",K1479+L1479+2,marketing_campaign[[#This Row],[Marital_Status]]="Alone",K1479+L1479+1,marketing_campaign[[#This Row],[Marital_Status]]="Married",K1479+L1479+2,marketing_campaign[[#This Row],[Marital_Status]]="Divorced",K1479+L1479+1,marketing_campaign[[#This Row],[Marital_Status]]="YOLO",K1479+L1479+1,marketing_campaign[[#This Row],[Marital_Status]]="Absurd",K1479+L1479+1,marketing_campaign[[#This Row],[Marital_Status]]="Widow",K1479+L1479+1)</f>
        <v>3</v>
      </c>
      <c r="H1479" t="str" cm="1">
        <f t="array" ref="H1479">_xlfn.IFS(marketing_campaign[[#This Row],[Family_size]]=1,"Family_with_one_child",marketing_campaign[[#This Row],[Family_size]]&gt;1,"Family_with_more_children")</f>
        <v>Family_with_more_children</v>
      </c>
      <c r="I1479">
        <v>59892</v>
      </c>
      <c r="J1479" t="str">
        <f>IF(marketing_campaign[[#This Row],[Income]]&gt;=Sheet21!B1529,"high_income","low_income")</f>
        <v>high_income</v>
      </c>
      <c r="K1479">
        <v>0</v>
      </c>
      <c r="L1479">
        <v>1</v>
      </c>
      <c r="M1479" s="1">
        <v>41580</v>
      </c>
      <c r="N1479">
        <v>26</v>
      </c>
      <c r="O1479" t="str" cm="1">
        <f t="array" ref="O1479">_xlfn.IFS(AND(marketing_campaign[[#This Row],[Recency]]&gt;=0,marketing_campaign[[#This Row],[Recency]]&lt;=14),"Early Recency",AND(marketing_campaign[[#This Row],[Recency]]&gt;=15,marketing_campaign[[#This Row],[Recency]]&lt;=31),"Mid-Recency",marketing_campaign[[#This Row],[Recency]]&gt;=32,"high Recency")</f>
        <v>Mid-Recency</v>
      </c>
      <c r="P1479">
        <v>73</v>
      </c>
      <c r="Q1479">
        <v>0</v>
      </c>
      <c r="R1479">
        <v>13</v>
      </c>
      <c r="S1479">
        <v>0</v>
      </c>
      <c r="T1479">
        <v>1</v>
      </c>
      <c r="U1479">
        <v>0</v>
      </c>
      <c r="V1479">
        <f>marketing_campaign[[#This Row],[MntGoldProds]]+marketing_campaign[[#This Row],[MntSweetProducts]]+marketing_campaign[[#This Row],[MntFishProducts]]+marketing_campaign[[#This Row],[MntMeatProducts]]+marketing_campaign[[#This Row],[MntFruits]]+marketing_campaign[[#This Row],[MntWines]]</f>
        <v>87</v>
      </c>
      <c r="W1479">
        <v>1</v>
      </c>
      <c r="X1479">
        <v>2</v>
      </c>
      <c r="Y1479">
        <v>1</v>
      </c>
      <c r="Z1479">
        <v>3</v>
      </c>
      <c r="AA1479">
        <f t="shared" si="47"/>
        <v>7</v>
      </c>
      <c r="AB1479" t="str" cm="1">
        <f t="array" ref="AB1479">_xlfn.IFS(AND(AA1479&gt;=0,AA1479&lt;=15),"low purchase",AND(AA1479&gt;=16,AA1479&lt;=30),"mid purchase",AA1479&gt;=31,"high purchase")</f>
        <v>low purchase</v>
      </c>
      <c r="AC1479">
        <v>3</v>
      </c>
      <c r="AD1479" t="str">
        <f>IF(marketing_campaign[[#This Row],[NumWebVisitsMonth]]&gt;=5.3,"higher_webvists","lower_webvisits")</f>
        <v>lower_webvisits</v>
      </c>
      <c r="AE1479">
        <v>0</v>
      </c>
      <c r="AF1479">
        <v>0</v>
      </c>
      <c r="AG1479">
        <v>0</v>
      </c>
      <c r="AH1479">
        <v>0</v>
      </c>
      <c r="AI1479">
        <v>0</v>
      </c>
      <c r="AJ1479">
        <v>0</v>
      </c>
      <c r="AK1479">
        <v>3</v>
      </c>
      <c r="AL1479">
        <v>11</v>
      </c>
      <c r="AM1479">
        <v>0</v>
      </c>
      <c r="AN1479">
        <f>marketing_campaign[[#This Row],[AcceptedCmp2]]+marketing_campaign[[#This Row],[AcceptedCmp1]]+marketing_campaign[[#This Row],[AcceptedCmp5]]+marketing_campaign[[#This Row],[AcceptedCmp4]]+marketing_campaign[[#This Row],[AcceptedCmp3]]+marketing_campaign[[#This Row],[Response]]</f>
        <v>0</v>
      </c>
      <c r="AO1479" t="str" cm="1">
        <f t="array" ref="AO147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80" spans="1:41" x14ac:dyDescent="0.35">
      <c r="A1480">
        <v>5286</v>
      </c>
      <c r="B1480">
        <v>1987</v>
      </c>
      <c r="C1480">
        <f t="shared" ca="1" si="46"/>
        <v>39</v>
      </c>
      <c r="D1480" t="str" cm="1">
        <f t="array" aca="1" ref="D148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480" t="s">
        <v>34</v>
      </c>
      <c r="F1480" t="s">
        <v>30</v>
      </c>
      <c r="G1480" cm="1">
        <f t="array" ref="G1480">_xlfn.IFS(marketing_campaign[[#This Row],[Marital_Status]]="Single",K1480+L1480+1,marketing_campaign[[#This Row],[Marital_Status]]="Together",K1480+L1480+2,marketing_campaign[[#This Row],[Marital_Status]]="Alone",K1480+L1480+1,marketing_campaign[[#This Row],[Marital_Status]]="Married",K1480+L1480+2,marketing_campaign[[#This Row],[Marital_Status]]="Divorced",K1480+L1480+1,marketing_campaign[[#This Row],[Marital_Status]]="YOLO",K1480+L1480+1,marketing_campaign[[#This Row],[Marital_Status]]="Absurd",K1480+L1480+1,marketing_campaign[[#This Row],[Marital_Status]]="Widow",K1480+L1480+1)</f>
        <v>1</v>
      </c>
      <c r="H1480" t="str" cm="1">
        <f t="array" ref="H1480">_xlfn.IFS(marketing_campaign[[#This Row],[Family_size]]=1,"Family_with_one_child",marketing_campaign[[#This Row],[Family_size]]&gt;1,"Family_with_more_children")</f>
        <v>Family_with_one_child</v>
      </c>
      <c r="I1480">
        <v>41020</v>
      </c>
      <c r="J1480" t="str">
        <f>IF(marketing_campaign[[#This Row],[Income]]&gt;=Sheet21!B1530,"high_income","low_income")</f>
        <v>high_income</v>
      </c>
      <c r="K1480">
        <v>0</v>
      </c>
      <c r="L1480">
        <v>0</v>
      </c>
      <c r="M1480" s="1">
        <v>41575</v>
      </c>
      <c r="N1480">
        <v>68</v>
      </c>
      <c r="O1480" t="str" cm="1">
        <f t="array" ref="O1480">_xlfn.IFS(AND(marketing_campaign[[#This Row],[Recency]]&gt;=0,marketing_campaign[[#This Row],[Recency]]&lt;=14),"Early Recency",AND(marketing_campaign[[#This Row],[Recency]]&gt;=15,marketing_campaign[[#This Row],[Recency]]&lt;=31),"Mid-Recency",marketing_campaign[[#This Row],[Recency]]&gt;=32,"high Recency")</f>
        <v>high Recency</v>
      </c>
      <c r="P1480">
        <v>112</v>
      </c>
      <c r="Q1480">
        <v>1</v>
      </c>
      <c r="R1480">
        <v>54</v>
      </c>
      <c r="S1480">
        <v>7</v>
      </c>
      <c r="T1480">
        <v>7</v>
      </c>
      <c r="U1480">
        <v>36</v>
      </c>
      <c r="V1480">
        <f>marketing_campaign[[#This Row],[MntGoldProds]]+marketing_campaign[[#This Row],[MntSweetProducts]]+marketing_campaign[[#This Row],[MntFishProducts]]+marketing_campaign[[#This Row],[MntMeatProducts]]+marketing_campaign[[#This Row],[MntFruits]]+marketing_campaign[[#This Row],[MntWines]]</f>
        <v>217</v>
      </c>
      <c r="W1480">
        <v>1</v>
      </c>
      <c r="X1480">
        <v>3</v>
      </c>
      <c r="Y1480">
        <v>2</v>
      </c>
      <c r="Z1480">
        <v>4</v>
      </c>
      <c r="AA1480">
        <f t="shared" si="47"/>
        <v>10</v>
      </c>
      <c r="AB1480" t="str" cm="1">
        <f t="array" ref="AB1480">_xlfn.IFS(AND(AA1480&gt;=0,AA1480&lt;=15),"low purchase",AND(AA1480&gt;=16,AA1480&lt;=30),"mid purchase",AA1480&gt;=31,"high purchase")</f>
        <v>low purchase</v>
      </c>
      <c r="AC1480">
        <v>3</v>
      </c>
      <c r="AD1480" t="str">
        <f>IF(marketing_campaign[[#This Row],[NumWebVisitsMonth]]&gt;=5.3,"higher_webvists","lower_webvisits")</f>
        <v>lower_webvisits</v>
      </c>
      <c r="AE1480">
        <v>0</v>
      </c>
      <c r="AF1480">
        <v>0</v>
      </c>
      <c r="AG1480">
        <v>0</v>
      </c>
      <c r="AH1480">
        <v>0</v>
      </c>
      <c r="AI1480">
        <v>0</v>
      </c>
      <c r="AJ1480">
        <v>0</v>
      </c>
      <c r="AK1480">
        <v>3</v>
      </c>
      <c r="AL1480">
        <v>11</v>
      </c>
      <c r="AM1480">
        <v>0</v>
      </c>
      <c r="AN1480">
        <f>marketing_campaign[[#This Row],[AcceptedCmp2]]+marketing_campaign[[#This Row],[AcceptedCmp1]]+marketing_campaign[[#This Row],[AcceptedCmp5]]+marketing_campaign[[#This Row],[AcceptedCmp4]]+marketing_campaign[[#This Row],[AcceptedCmp3]]+marketing_campaign[[#This Row],[Response]]</f>
        <v>0</v>
      </c>
      <c r="AO1480" t="str" cm="1">
        <f t="array" ref="AO148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81" spans="1:41" x14ac:dyDescent="0.35">
      <c r="A1481">
        <v>9559</v>
      </c>
      <c r="B1481">
        <v>1961</v>
      </c>
      <c r="C1481">
        <f t="shared" ca="1" si="46"/>
        <v>65</v>
      </c>
      <c r="D1481" t="str" cm="1">
        <f t="array" aca="1" ref="D148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81" t="s">
        <v>32</v>
      </c>
      <c r="F1481" t="s">
        <v>33</v>
      </c>
      <c r="G1481" cm="1">
        <f t="array" ref="G1481">_xlfn.IFS(marketing_campaign[[#This Row],[Marital_Status]]="Single",K1481+L1481+1,marketing_campaign[[#This Row],[Marital_Status]]="Together",K1481+L1481+2,marketing_campaign[[#This Row],[Marital_Status]]="Alone",K1481+L1481+1,marketing_campaign[[#This Row],[Marital_Status]]="Married",K1481+L1481+2,marketing_campaign[[#This Row],[Marital_Status]]="Divorced",K1481+L1481+1,marketing_campaign[[#This Row],[Marital_Status]]="YOLO",K1481+L1481+1,marketing_campaign[[#This Row],[Marital_Status]]="Absurd",K1481+L1481+1,marketing_campaign[[#This Row],[Marital_Status]]="Widow",K1481+L1481+1)</f>
        <v>3</v>
      </c>
      <c r="H1481" t="str" cm="1">
        <f t="array" ref="H1481">_xlfn.IFS(marketing_campaign[[#This Row],[Family_size]]=1,"Family_with_one_child",marketing_campaign[[#This Row],[Family_size]]&gt;1,"Family_with_more_children")</f>
        <v>Family_with_more_children</v>
      </c>
      <c r="I1481">
        <v>57072</v>
      </c>
      <c r="J1481" t="str">
        <f>IF(marketing_campaign[[#This Row],[Income]]&gt;=Sheet21!B1531,"high_income","low_income")</f>
        <v>high_income</v>
      </c>
      <c r="K1481">
        <v>0</v>
      </c>
      <c r="L1481">
        <v>1</v>
      </c>
      <c r="M1481" s="1">
        <v>41663</v>
      </c>
      <c r="N1481">
        <v>79</v>
      </c>
      <c r="O1481" t="str" cm="1">
        <f t="array" ref="O1481">_xlfn.IFS(AND(marketing_campaign[[#This Row],[Recency]]&gt;=0,marketing_campaign[[#This Row],[Recency]]&lt;=14),"Early Recency",AND(marketing_campaign[[#This Row],[Recency]]&gt;=15,marketing_campaign[[#This Row],[Recency]]&lt;=31),"Mid-Recency",marketing_campaign[[#This Row],[Recency]]&gt;=32,"high Recency")</f>
        <v>high Recency</v>
      </c>
      <c r="P1481">
        <v>944</v>
      </c>
      <c r="Q1481">
        <v>0</v>
      </c>
      <c r="R1481">
        <v>60</v>
      </c>
      <c r="S1481">
        <v>0</v>
      </c>
      <c r="T1481">
        <v>0</v>
      </c>
      <c r="U1481">
        <v>30</v>
      </c>
      <c r="V1481">
        <f>marketing_campaign[[#This Row],[MntGoldProds]]+marketing_campaign[[#This Row],[MntSweetProducts]]+marketing_campaign[[#This Row],[MntFishProducts]]+marketing_campaign[[#This Row],[MntMeatProducts]]+marketing_campaign[[#This Row],[MntFruits]]+marketing_campaign[[#This Row],[MntWines]]</f>
        <v>1034</v>
      </c>
      <c r="W1481">
        <v>2</v>
      </c>
      <c r="X1481">
        <v>7</v>
      </c>
      <c r="Y1481">
        <v>5</v>
      </c>
      <c r="Z1481">
        <v>13</v>
      </c>
      <c r="AA1481">
        <f t="shared" si="47"/>
        <v>27</v>
      </c>
      <c r="AB1481" t="str" cm="1">
        <f t="array" ref="AB1481">_xlfn.IFS(AND(AA1481&gt;=0,AA1481&lt;=15),"low purchase",AND(AA1481&gt;=16,AA1481&lt;=30),"mid purchase",AA1481&gt;=31,"high purchase")</f>
        <v>mid purchase</v>
      </c>
      <c r="AC1481">
        <v>5</v>
      </c>
      <c r="AD1481" t="str">
        <f>IF(marketing_campaign[[#This Row],[NumWebVisitsMonth]]&gt;=5.3,"higher_webvists","lower_webvisits")</f>
        <v>lower_webvisits</v>
      </c>
      <c r="AE1481">
        <v>1</v>
      </c>
      <c r="AF1481">
        <v>0</v>
      </c>
      <c r="AG1481">
        <v>0</v>
      </c>
      <c r="AH1481">
        <v>0</v>
      </c>
      <c r="AI1481">
        <v>0</v>
      </c>
      <c r="AJ1481">
        <v>0</v>
      </c>
      <c r="AK1481">
        <v>3</v>
      </c>
      <c r="AL1481">
        <v>11</v>
      </c>
      <c r="AM1481">
        <v>0</v>
      </c>
      <c r="AN1481">
        <f>marketing_campaign[[#This Row],[AcceptedCmp2]]+marketing_campaign[[#This Row],[AcceptedCmp1]]+marketing_campaign[[#This Row],[AcceptedCmp5]]+marketing_campaign[[#This Row],[AcceptedCmp4]]+marketing_campaign[[#This Row],[AcceptedCmp3]]+marketing_campaign[[#This Row],[Response]]</f>
        <v>1</v>
      </c>
      <c r="AO1481" t="str" cm="1">
        <f t="array" ref="AO148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482" spans="1:41" x14ac:dyDescent="0.35">
      <c r="A1482">
        <v>2849</v>
      </c>
      <c r="B1482">
        <v>1979</v>
      </c>
      <c r="C1482">
        <f t="shared" ca="1" si="46"/>
        <v>47</v>
      </c>
      <c r="D1482" t="str" cm="1">
        <f t="array" aca="1" ref="D148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82" t="s">
        <v>29</v>
      </c>
      <c r="F1482" t="s">
        <v>30</v>
      </c>
      <c r="G1482" cm="1">
        <f t="array" ref="G1482">_xlfn.IFS(marketing_campaign[[#This Row],[Marital_Status]]="Single",K1482+L1482+1,marketing_campaign[[#This Row],[Marital_Status]]="Together",K1482+L1482+2,marketing_campaign[[#This Row],[Marital_Status]]="Alone",K1482+L1482+1,marketing_campaign[[#This Row],[Marital_Status]]="Married",K1482+L1482+2,marketing_campaign[[#This Row],[Marital_Status]]="Divorced",K1482+L1482+1,marketing_campaign[[#This Row],[Marital_Status]]="YOLO",K1482+L1482+1,marketing_campaign[[#This Row],[Marital_Status]]="Absurd",K1482+L1482+1,marketing_campaign[[#This Row],[Marital_Status]]="Widow",K1482+L1482+1)</f>
        <v>2</v>
      </c>
      <c r="H1482" t="str" cm="1">
        <f t="array" ref="H1482">_xlfn.IFS(marketing_campaign[[#This Row],[Family_size]]=1,"Family_with_one_child",marketing_campaign[[#This Row],[Family_size]]&gt;1,"Family_with_more_children")</f>
        <v>Family_with_more_children</v>
      </c>
      <c r="I1482">
        <v>60474</v>
      </c>
      <c r="J1482" t="str">
        <f>IF(marketing_campaign[[#This Row],[Income]]&gt;=Sheet21!B1532,"high_income","low_income")</f>
        <v>high_income</v>
      </c>
      <c r="K1482">
        <v>0</v>
      </c>
      <c r="L1482">
        <v>1</v>
      </c>
      <c r="M1482" s="1">
        <v>41365</v>
      </c>
      <c r="N1482">
        <v>25</v>
      </c>
      <c r="O1482" t="str" cm="1">
        <f t="array" ref="O1482">_xlfn.IFS(AND(marketing_campaign[[#This Row],[Recency]]&gt;=0,marketing_campaign[[#This Row],[Recency]]&lt;=14),"Early Recency",AND(marketing_campaign[[#This Row],[Recency]]&gt;=15,marketing_campaign[[#This Row],[Recency]]&lt;=31),"Mid-Recency",marketing_campaign[[#This Row],[Recency]]&gt;=32,"high Recency")</f>
        <v>Mid-Recency</v>
      </c>
      <c r="P1482">
        <v>265</v>
      </c>
      <c r="Q1482">
        <v>199</v>
      </c>
      <c r="R1482">
        <v>303</v>
      </c>
      <c r="S1482">
        <v>234</v>
      </c>
      <c r="T1482">
        <v>9</v>
      </c>
      <c r="U1482">
        <v>170</v>
      </c>
      <c r="V1482">
        <f>marketing_campaign[[#This Row],[MntGoldProds]]+marketing_campaign[[#This Row],[MntSweetProducts]]+marketing_campaign[[#This Row],[MntFishProducts]]+marketing_campaign[[#This Row],[MntMeatProducts]]+marketing_campaign[[#This Row],[MntFruits]]+marketing_campaign[[#This Row],[MntWines]]</f>
        <v>1180</v>
      </c>
      <c r="W1482">
        <v>7</v>
      </c>
      <c r="X1482">
        <v>10</v>
      </c>
      <c r="Y1482">
        <v>2</v>
      </c>
      <c r="Z1482">
        <v>12</v>
      </c>
      <c r="AA1482">
        <f t="shared" si="47"/>
        <v>31</v>
      </c>
      <c r="AB1482" t="str" cm="1">
        <f t="array" ref="AB1482">_xlfn.IFS(AND(AA1482&gt;=0,AA1482&lt;=15),"low purchase",AND(AA1482&gt;=16,AA1482&lt;=30),"mid purchase",AA1482&gt;=31,"high purchase")</f>
        <v>high purchase</v>
      </c>
      <c r="AC1482">
        <v>7</v>
      </c>
      <c r="AD1482" t="str">
        <f>IF(marketing_campaign[[#This Row],[NumWebVisitsMonth]]&gt;=5.3,"higher_webvists","lower_webvisits")</f>
        <v>higher_webvists</v>
      </c>
      <c r="AE1482">
        <v>0</v>
      </c>
      <c r="AF1482">
        <v>0</v>
      </c>
      <c r="AG1482">
        <v>0</v>
      </c>
      <c r="AH1482">
        <v>0</v>
      </c>
      <c r="AI1482">
        <v>0</v>
      </c>
      <c r="AJ1482">
        <v>0</v>
      </c>
      <c r="AK1482">
        <v>3</v>
      </c>
      <c r="AL1482">
        <v>11</v>
      </c>
      <c r="AM1482">
        <v>0</v>
      </c>
      <c r="AN1482">
        <f>marketing_campaign[[#This Row],[AcceptedCmp2]]+marketing_campaign[[#This Row],[AcceptedCmp1]]+marketing_campaign[[#This Row],[AcceptedCmp5]]+marketing_campaign[[#This Row],[AcceptedCmp4]]+marketing_campaign[[#This Row],[AcceptedCmp3]]+marketing_campaign[[#This Row],[Response]]</f>
        <v>0</v>
      </c>
      <c r="AO1482" t="str" cm="1">
        <f t="array" ref="AO148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83" spans="1:41" x14ac:dyDescent="0.35">
      <c r="A1483">
        <v>7787</v>
      </c>
      <c r="B1483">
        <v>1960</v>
      </c>
      <c r="C1483">
        <f t="shared" ca="1" si="46"/>
        <v>66</v>
      </c>
      <c r="D1483" t="str" cm="1">
        <f t="array" aca="1" ref="D148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83" t="s">
        <v>29</v>
      </c>
      <c r="F1483" t="s">
        <v>31</v>
      </c>
      <c r="G1483" cm="1">
        <f t="array" ref="G1483">_xlfn.IFS(marketing_campaign[[#This Row],[Marital_Status]]="Single",K1483+L1483+1,marketing_campaign[[#This Row],[Marital_Status]]="Together",K1483+L1483+2,marketing_campaign[[#This Row],[Marital_Status]]="Alone",K1483+L1483+1,marketing_campaign[[#This Row],[Marital_Status]]="Married",K1483+L1483+2,marketing_campaign[[#This Row],[Marital_Status]]="Divorced",K1483+L1483+1,marketing_campaign[[#This Row],[Marital_Status]]="YOLO",K1483+L1483+1,marketing_campaign[[#This Row],[Marital_Status]]="Absurd",K1483+L1483+1,marketing_campaign[[#This Row],[Marital_Status]]="Widow",K1483+L1483+1)</f>
        <v>3</v>
      </c>
      <c r="H1483" t="str" cm="1">
        <f t="array" ref="H1483">_xlfn.IFS(marketing_campaign[[#This Row],[Family_size]]=1,"Family_with_one_child",marketing_campaign[[#This Row],[Family_size]]&gt;1,"Family_with_more_children")</f>
        <v>Family_with_more_children</v>
      </c>
      <c r="I1483">
        <v>62807</v>
      </c>
      <c r="J1483" t="str">
        <f>IF(marketing_campaign[[#This Row],[Income]]&gt;=Sheet21!B1533,"high_income","low_income")</f>
        <v>high_income</v>
      </c>
      <c r="K1483">
        <v>0</v>
      </c>
      <c r="L1483">
        <v>1</v>
      </c>
      <c r="M1483" s="1">
        <v>41152</v>
      </c>
      <c r="N1483">
        <v>83</v>
      </c>
      <c r="O1483" t="str" cm="1">
        <f t="array" ref="O1483">_xlfn.IFS(AND(marketing_campaign[[#This Row],[Recency]]&gt;=0,marketing_campaign[[#This Row],[Recency]]&lt;=14),"Early Recency",AND(marketing_campaign[[#This Row],[Recency]]&gt;=15,marketing_campaign[[#This Row],[Recency]]&lt;=31),"Mid-Recency",marketing_campaign[[#This Row],[Recency]]&gt;=32,"high Recency")</f>
        <v>high Recency</v>
      </c>
      <c r="P1483">
        <v>526</v>
      </c>
      <c r="Q1483">
        <v>28</v>
      </c>
      <c r="R1483">
        <v>135</v>
      </c>
      <c r="S1483">
        <v>10</v>
      </c>
      <c r="T1483">
        <v>21</v>
      </c>
      <c r="U1483">
        <v>99</v>
      </c>
      <c r="V1483">
        <f>marketing_campaign[[#This Row],[MntGoldProds]]+marketing_campaign[[#This Row],[MntSweetProducts]]+marketing_campaign[[#This Row],[MntFishProducts]]+marketing_campaign[[#This Row],[MntMeatProducts]]+marketing_campaign[[#This Row],[MntFruits]]+marketing_campaign[[#This Row],[MntWines]]</f>
        <v>819</v>
      </c>
      <c r="W1483">
        <v>3</v>
      </c>
      <c r="X1483">
        <v>5</v>
      </c>
      <c r="Y1483">
        <v>3</v>
      </c>
      <c r="Z1483">
        <v>12</v>
      </c>
      <c r="AA1483">
        <f t="shared" si="47"/>
        <v>23</v>
      </c>
      <c r="AB1483" t="str" cm="1">
        <f t="array" ref="AB1483">_xlfn.IFS(AND(AA1483&gt;=0,AA1483&lt;=15),"low purchase",AND(AA1483&gt;=16,AA1483&lt;=30),"mid purchase",AA1483&gt;=31,"high purchase")</f>
        <v>mid purchase</v>
      </c>
      <c r="AC1483">
        <v>5</v>
      </c>
      <c r="AD1483" t="str">
        <f>IF(marketing_campaign[[#This Row],[NumWebVisitsMonth]]&gt;=5.3,"higher_webvists","lower_webvisits")</f>
        <v>lower_webvisits</v>
      </c>
      <c r="AE1483">
        <v>0</v>
      </c>
      <c r="AF1483">
        <v>0</v>
      </c>
      <c r="AG1483">
        <v>0</v>
      </c>
      <c r="AH1483">
        <v>0</v>
      </c>
      <c r="AI1483">
        <v>0</v>
      </c>
      <c r="AJ1483">
        <v>0</v>
      </c>
      <c r="AK1483">
        <v>3</v>
      </c>
      <c r="AL1483">
        <v>11</v>
      </c>
      <c r="AM1483">
        <v>0</v>
      </c>
      <c r="AN1483">
        <f>marketing_campaign[[#This Row],[AcceptedCmp2]]+marketing_campaign[[#This Row],[AcceptedCmp1]]+marketing_campaign[[#This Row],[AcceptedCmp5]]+marketing_campaign[[#This Row],[AcceptedCmp4]]+marketing_campaign[[#This Row],[AcceptedCmp3]]+marketing_campaign[[#This Row],[Response]]</f>
        <v>0</v>
      </c>
      <c r="AO1483" t="str" cm="1">
        <f t="array" ref="AO148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84" spans="1:41" x14ac:dyDescent="0.35">
      <c r="A1484">
        <v>3102</v>
      </c>
      <c r="B1484">
        <v>1981</v>
      </c>
      <c r="C1484">
        <f t="shared" ca="1" si="46"/>
        <v>45</v>
      </c>
      <c r="D1484" t="str" cm="1">
        <f t="array" aca="1" ref="D148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484" t="s">
        <v>37</v>
      </c>
      <c r="F1484" t="s">
        <v>31</v>
      </c>
      <c r="G1484" cm="1">
        <f t="array" ref="G1484">_xlfn.IFS(marketing_campaign[[#This Row],[Marital_Status]]="Single",K1484+L1484+1,marketing_campaign[[#This Row],[Marital_Status]]="Together",K1484+L1484+2,marketing_campaign[[#This Row],[Marital_Status]]="Alone",K1484+L1484+1,marketing_campaign[[#This Row],[Marital_Status]]="Married",K1484+L1484+2,marketing_campaign[[#This Row],[Marital_Status]]="Divorced",K1484+L1484+1,marketing_campaign[[#This Row],[Marital_Status]]="YOLO",K1484+L1484+1,marketing_campaign[[#This Row],[Marital_Status]]="Absurd",K1484+L1484+1,marketing_campaign[[#This Row],[Marital_Status]]="Widow",K1484+L1484+1)</f>
        <v>3</v>
      </c>
      <c r="H1484" t="str" cm="1">
        <f t="array" ref="H1484">_xlfn.IFS(marketing_campaign[[#This Row],[Family_size]]=1,"Family_with_one_child",marketing_campaign[[#This Row],[Family_size]]&gt;1,"Family_with_more_children")</f>
        <v>Family_with_more_children</v>
      </c>
      <c r="I1484">
        <v>19414</v>
      </c>
      <c r="J1484" t="str">
        <f>IF(marketing_campaign[[#This Row],[Income]]&gt;=Sheet21!B1534,"high_income","low_income")</f>
        <v>high_income</v>
      </c>
      <c r="K1484">
        <v>1</v>
      </c>
      <c r="L1484">
        <v>0</v>
      </c>
      <c r="M1484" s="1">
        <v>41563</v>
      </c>
      <c r="N1484">
        <v>32</v>
      </c>
      <c r="O1484" t="str" cm="1">
        <f t="array" ref="O1484">_xlfn.IFS(AND(marketing_campaign[[#This Row],[Recency]]&gt;=0,marketing_campaign[[#This Row],[Recency]]&lt;=14),"Early Recency",AND(marketing_campaign[[#This Row],[Recency]]&gt;=15,marketing_campaign[[#This Row],[Recency]]&lt;=31),"Mid-Recency",marketing_campaign[[#This Row],[Recency]]&gt;=32,"high Recency")</f>
        <v>high Recency</v>
      </c>
      <c r="P1484">
        <v>2</v>
      </c>
      <c r="Q1484">
        <v>3</v>
      </c>
      <c r="R1484">
        <v>12</v>
      </c>
      <c r="S1484">
        <v>3</v>
      </c>
      <c r="T1484">
        <v>5</v>
      </c>
      <c r="U1484">
        <v>7</v>
      </c>
      <c r="V1484">
        <f>marketing_campaign[[#This Row],[MntGoldProds]]+marketing_campaign[[#This Row],[MntSweetProducts]]+marketing_campaign[[#This Row],[MntFishProducts]]+marketing_campaign[[#This Row],[MntMeatProducts]]+marketing_campaign[[#This Row],[MntFruits]]+marketing_campaign[[#This Row],[MntWines]]</f>
        <v>32</v>
      </c>
      <c r="W1484">
        <v>1</v>
      </c>
      <c r="X1484">
        <v>1</v>
      </c>
      <c r="Y1484">
        <v>0</v>
      </c>
      <c r="Z1484">
        <v>3</v>
      </c>
      <c r="AA1484">
        <f t="shared" si="47"/>
        <v>5</v>
      </c>
      <c r="AB1484" t="str" cm="1">
        <f t="array" ref="AB1484">_xlfn.IFS(AND(AA1484&gt;=0,AA1484&lt;=15),"low purchase",AND(AA1484&gt;=16,AA1484&lt;=30),"mid purchase",AA1484&gt;=31,"high purchase")</f>
        <v>low purchase</v>
      </c>
      <c r="AC1484">
        <v>8</v>
      </c>
      <c r="AD1484" t="str">
        <f>IF(marketing_campaign[[#This Row],[NumWebVisitsMonth]]&gt;=5.3,"higher_webvists","lower_webvisits")</f>
        <v>higher_webvists</v>
      </c>
      <c r="AE1484">
        <v>0</v>
      </c>
      <c r="AF1484">
        <v>0</v>
      </c>
      <c r="AG1484">
        <v>0</v>
      </c>
      <c r="AH1484">
        <v>0</v>
      </c>
      <c r="AI1484">
        <v>0</v>
      </c>
      <c r="AJ1484">
        <v>0</v>
      </c>
      <c r="AK1484">
        <v>3</v>
      </c>
      <c r="AL1484">
        <v>11</v>
      </c>
      <c r="AM1484">
        <v>0</v>
      </c>
      <c r="AN1484">
        <f>marketing_campaign[[#This Row],[AcceptedCmp2]]+marketing_campaign[[#This Row],[AcceptedCmp1]]+marketing_campaign[[#This Row],[AcceptedCmp5]]+marketing_campaign[[#This Row],[AcceptedCmp4]]+marketing_campaign[[#This Row],[AcceptedCmp3]]+marketing_campaign[[#This Row],[Response]]</f>
        <v>0</v>
      </c>
      <c r="AO1484" t="str" cm="1">
        <f t="array" ref="AO148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85" spans="1:41" x14ac:dyDescent="0.35">
      <c r="A1485">
        <v>5868</v>
      </c>
      <c r="B1485">
        <v>1980</v>
      </c>
      <c r="C1485">
        <f t="shared" ca="1" si="46"/>
        <v>46</v>
      </c>
      <c r="D1485" t="str" cm="1">
        <f t="array" aca="1" ref="D148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85" t="s">
        <v>29</v>
      </c>
      <c r="F1485" t="s">
        <v>33</v>
      </c>
      <c r="G1485" cm="1">
        <f t="array" ref="G1485">_xlfn.IFS(marketing_campaign[[#This Row],[Marital_Status]]="Single",K1485+L1485+1,marketing_campaign[[#This Row],[Marital_Status]]="Together",K1485+L1485+2,marketing_campaign[[#This Row],[Marital_Status]]="Alone",K1485+L1485+1,marketing_campaign[[#This Row],[Marital_Status]]="Married",K1485+L1485+2,marketing_campaign[[#This Row],[Marital_Status]]="Divorced",K1485+L1485+1,marketing_campaign[[#This Row],[Marital_Status]]="YOLO",K1485+L1485+1,marketing_campaign[[#This Row],[Marital_Status]]="Absurd",K1485+L1485+1,marketing_campaign[[#This Row],[Marital_Status]]="Widow",K1485+L1485+1)</f>
        <v>3</v>
      </c>
      <c r="H1485" t="str" cm="1">
        <f t="array" ref="H1485">_xlfn.IFS(marketing_campaign[[#This Row],[Family_size]]=1,"Family_with_one_child",marketing_campaign[[#This Row],[Family_size]]&gt;1,"Family_with_more_children")</f>
        <v>Family_with_more_children</v>
      </c>
      <c r="I1485">
        <v>19107</v>
      </c>
      <c r="J1485" t="str">
        <f>IF(marketing_campaign[[#This Row],[Income]]&gt;=Sheet21!B1535,"high_income","low_income")</f>
        <v>high_income</v>
      </c>
      <c r="K1485">
        <v>1</v>
      </c>
      <c r="L1485">
        <v>0</v>
      </c>
      <c r="M1485" s="1">
        <v>41508</v>
      </c>
      <c r="N1485">
        <v>49</v>
      </c>
      <c r="O1485" t="str" cm="1">
        <f t="array" ref="O1485">_xlfn.IFS(AND(marketing_campaign[[#This Row],[Recency]]&gt;=0,marketing_campaign[[#This Row],[Recency]]&lt;=14),"Early Recency",AND(marketing_campaign[[#This Row],[Recency]]&gt;=15,marketing_campaign[[#This Row],[Recency]]&lt;=31),"Mid-Recency",marketing_campaign[[#This Row],[Recency]]&gt;=32,"high Recency")</f>
        <v>high Recency</v>
      </c>
      <c r="P1485">
        <v>2</v>
      </c>
      <c r="Q1485">
        <v>4</v>
      </c>
      <c r="R1485">
        <v>9</v>
      </c>
      <c r="S1485">
        <v>10</v>
      </c>
      <c r="T1485">
        <v>5</v>
      </c>
      <c r="U1485">
        <v>16</v>
      </c>
      <c r="V1485">
        <f>marketing_campaign[[#This Row],[MntGoldProds]]+marketing_campaign[[#This Row],[MntSweetProducts]]+marketing_campaign[[#This Row],[MntFishProducts]]+marketing_campaign[[#This Row],[MntMeatProducts]]+marketing_campaign[[#This Row],[MntFruits]]+marketing_campaign[[#This Row],[MntWines]]</f>
        <v>46</v>
      </c>
      <c r="W1485">
        <v>2</v>
      </c>
      <c r="X1485">
        <v>1</v>
      </c>
      <c r="Y1485">
        <v>0</v>
      </c>
      <c r="Z1485">
        <v>3</v>
      </c>
      <c r="AA1485">
        <f t="shared" si="47"/>
        <v>6</v>
      </c>
      <c r="AB1485" t="str" cm="1">
        <f t="array" ref="AB1485">_xlfn.IFS(AND(AA1485&gt;=0,AA1485&lt;=15),"low purchase",AND(AA1485&gt;=16,AA1485&lt;=30),"mid purchase",AA1485&gt;=31,"high purchase")</f>
        <v>low purchase</v>
      </c>
      <c r="AC1485">
        <v>7</v>
      </c>
      <c r="AD1485" t="str">
        <f>IF(marketing_campaign[[#This Row],[NumWebVisitsMonth]]&gt;=5.3,"higher_webvists","lower_webvisits")</f>
        <v>higher_webvists</v>
      </c>
      <c r="AE1485">
        <v>0</v>
      </c>
      <c r="AF1485">
        <v>0</v>
      </c>
      <c r="AG1485">
        <v>0</v>
      </c>
      <c r="AH1485">
        <v>0</v>
      </c>
      <c r="AI1485">
        <v>0</v>
      </c>
      <c r="AJ1485">
        <v>0</v>
      </c>
      <c r="AK1485">
        <v>3</v>
      </c>
      <c r="AL1485">
        <v>11</v>
      </c>
      <c r="AM1485">
        <v>0</v>
      </c>
      <c r="AN1485">
        <f>marketing_campaign[[#This Row],[AcceptedCmp2]]+marketing_campaign[[#This Row],[AcceptedCmp1]]+marketing_campaign[[#This Row],[AcceptedCmp5]]+marketing_campaign[[#This Row],[AcceptedCmp4]]+marketing_campaign[[#This Row],[AcceptedCmp3]]+marketing_campaign[[#This Row],[Response]]</f>
        <v>0</v>
      </c>
      <c r="AO1485" t="str" cm="1">
        <f t="array" ref="AO148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86" spans="1:41" x14ac:dyDescent="0.35">
      <c r="A1486">
        <v>8370</v>
      </c>
      <c r="B1486">
        <v>1976</v>
      </c>
      <c r="C1486">
        <f t="shared" ca="1" si="46"/>
        <v>50</v>
      </c>
      <c r="D1486" t="str" cm="1">
        <f t="array" aca="1" ref="D148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86" t="s">
        <v>37</v>
      </c>
      <c r="F1486" t="s">
        <v>31</v>
      </c>
      <c r="G1486" cm="1">
        <f t="array" ref="G1486">_xlfn.IFS(marketing_campaign[[#This Row],[Marital_Status]]="Single",K1486+L1486+1,marketing_campaign[[#This Row],[Marital_Status]]="Together",K1486+L1486+2,marketing_campaign[[#This Row],[Marital_Status]]="Alone",K1486+L1486+1,marketing_campaign[[#This Row],[Marital_Status]]="Married",K1486+L1486+2,marketing_campaign[[#This Row],[Marital_Status]]="Divorced",K1486+L1486+1,marketing_campaign[[#This Row],[Marital_Status]]="YOLO",K1486+L1486+1,marketing_campaign[[#This Row],[Marital_Status]]="Absurd",K1486+L1486+1,marketing_campaign[[#This Row],[Marital_Status]]="Widow",K1486+L1486+1)</f>
        <v>3</v>
      </c>
      <c r="H1486" t="str" cm="1">
        <f t="array" ref="H1486">_xlfn.IFS(marketing_campaign[[#This Row],[Family_size]]=1,"Family_with_one_child",marketing_campaign[[#This Row],[Family_size]]&gt;1,"Family_with_more_children")</f>
        <v>Family_with_more_children</v>
      </c>
      <c r="I1486">
        <v>75484</v>
      </c>
      <c r="J1486" t="str">
        <f>IF(marketing_campaign[[#This Row],[Income]]&gt;=Sheet21!B1536,"high_income","low_income")</f>
        <v>high_income</v>
      </c>
      <c r="K1486">
        <v>0</v>
      </c>
      <c r="L1486">
        <v>1</v>
      </c>
      <c r="M1486" s="1">
        <v>41123</v>
      </c>
      <c r="N1486">
        <v>50</v>
      </c>
      <c r="O1486" t="str" cm="1">
        <f t="array" ref="O1486">_xlfn.IFS(AND(marketing_campaign[[#This Row],[Recency]]&gt;=0,marketing_campaign[[#This Row],[Recency]]&lt;=14),"Early Recency",AND(marketing_campaign[[#This Row],[Recency]]&gt;=15,marketing_campaign[[#This Row],[Recency]]&lt;=31),"Mid-Recency",marketing_campaign[[#This Row],[Recency]]&gt;=32,"high Recency")</f>
        <v>high Recency</v>
      </c>
      <c r="P1486">
        <v>378</v>
      </c>
      <c r="Q1486">
        <v>97</v>
      </c>
      <c r="R1486">
        <v>259</v>
      </c>
      <c r="S1486">
        <v>197</v>
      </c>
      <c r="T1486">
        <v>194</v>
      </c>
      <c r="U1486">
        <v>34</v>
      </c>
      <c r="V1486">
        <f>marketing_campaign[[#This Row],[MntGoldProds]]+marketing_campaign[[#This Row],[MntSweetProducts]]+marketing_campaign[[#This Row],[MntFishProducts]]+marketing_campaign[[#This Row],[MntMeatProducts]]+marketing_campaign[[#This Row],[MntFruits]]+marketing_campaign[[#This Row],[MntWines]]</f>
        <v>1159</v>
      </c>
      <c r="W1486">
        <v>2</v>
      </c>
      <c r="X1486">
        <v>7</v>
      </c>
      <c r="Y1486">
        <v>3</v>
      </c>
      <c r="Z1486">
        <v>6</v>
      </c>
      <c r="AA1486">
        <f t="shared" si="47"/>
        <v>18</v>
      </c>
      <c r="AB1486" t="str" cm="1">
        <f t="array" ref="AB1486">_xlfn.IFS(AND(AA1486&gt;=0,AA1486&lt;=15),"low purchase",AND(AA1486&gt;=16,AA1486&lt;=30),"mid purchase",AA1486&gt;=31,"high purchase")</f>
        <v>mid purchase</v>
      </c>
      <c r="AC1486">
        <v>4</v>
      </c>
      <c r="AD1486" t="str">
        <f>IF(marketing_campaign[[#This Row],[NumWebVisitsMonth]]&gt;=5.3,"higher_webvists","lower_webvisits")</f>
        <v>lower_webvisits</v>
      </c>
      <c r="AE1486">
        <v>0</v>
      </c>
      <c r="AF1486">
        <v>0</v>
      </c>
      <c r="AG1486">
        <v>0</v>
      </c>
      <c r="AH1486">
        <v>0</v>
      </c>
      <c r="AI1486">
        <v>0</v>
      </c>
      <c r="AJ1486">
        <v>0</v>
      </c>
      <c r="AK1486">
        <v>3</v>
      </c>
      <c r="AL1486">
        <v>11</v>
      </c>
      <c r="AM1486">
        <v>0</v>
      </c>
      <c r="AN1486">
        <f>marketing_campaign[[#This Row],[AcceptedCmp2]]+marketing_campaign[[#This Row],[AcceptedCmp1]]+marketing_campaign[[#This Row],[AcceptedCmp5]]+marketing_campaign[[#This Row],[AcceptedCmp4]]+marketing_campaign[[#This Row],[AcceptedCmp3]]+marketing_campaign[[#This Row],[Response]]</f>
        <v>0</v>
      </c>
      <c r="AO1486" t="str" cm="1">
        <f t="array" ref="AO148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87" spans="1:41" x14ac:dyDescent="0.35">
      <c r="A1487">
        <v>9988</v>
      </c>
      <c r="B1487">
        <v>1976</v>
      </c>
      <c r="C1487">
        <f t="shared" ca="1" si="46"/>
        <v>50</v>
      </c>
      <c r="D1487" t="str" cm="1">
        <f t="array" aca="1" ref="D148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87" t="s">
        <v>34</v>
      </c>
      <c r="F1487" t="s">
        <v>30</v>
      </c>
      <c r="G1487" cm="1">
        <f t="array" ref="G1487">_xlfn.IFS(marketing_campaign[[#This Row],[Marital_Status]]="Single",K1487+L1487+1,marketing_campaign[[#This Row],[Marital_Status]]="Together",K1487+L1487+2,marketing_campaign[[#This Row],[Marital_Status]]="Alone",K1487+L1487+1,marketing_campaign[[#This Row],[Marital_Status]]="Married",K1487+L1487+2,marketing_campaign[[#This Row],[Marital_Status]]="Divorced",K1487+L1487+1,marketing_campaign[[#This Row],[Marital_Status]]="YOLO",K1487+L1487+1,marketing_campaign[[#This Row],[Marital_Status]]="Absurd",K1487+L1487+1,marketing_campaign[[#This Row],[Marital_Status]]="Widow",K1487+L1487+1)</f>
        <v>2</v>
      </c>
      <c r="H1487" t="str" cm="1">
        <f t="array" ref="H1487">_xlfn.IFS(marketing_campaign[[#This Row],[Family_size]]=1,"Family_with_one_child",marketing_campaign[[#This Row],[Family_size]]&gt;1,"Family_with_more_children")</f>
        <v>Family_with_more_children</v>
      </c>
      <c r="I1487">
        <v>70379</v>
      </c>
      <c r="J1487" t="str">
        <f>IF(marketing_campaign[[#This Row],[Income]]&gt;=Sheet21!B1537,"high_income","low_income")</f>
        <v>high_income</v>
      </c>
      <c r="K1487">
        <v>0</v>
      </c>
      <c r="L1487">
        <v>1</v>
      </c>
      <c r="M1487" s="1">
        <v>41336</v>
      </c>
      <c r="N1487">
        <v>84</v>
      </c>
      <c r="O1487" t="str" cm="1">
        <f t="array" ref="O1487">_xlfn.IFS(AND(marketing_campaign[[#This Row],[Recency]]&gt;=0,marketing_campaign[[#This Row],[Recency]]&lt;=14),"Early Recency",AND(marketing_campaign[[#This Row],[Recency]]&gt;=15,marketing_campaign[[#This Row],[Recency]]&lt;=31),"Mid-Recency",marketing_campaign[[#This Row],[Recency]]&gt;=32,"high Recency")</f>
        <v>high Recency</v>
      </c>
      <c r="P1487">
        <v>553</v>
      </c>
      <c r="Q1487">
        <v>25</v>
      </c>
      <c r="R1487">
        <v>142</v>
      </c>
      <c r="S1487">
        <v>65</v>
      </c>
      <c r="T1487">
        <v>67</v>
      </c>
      <c r="U1487">
        <v>8</v>
      </c>
      <c r="V1487">
        <f>marketing_campaign[[#This Row],[MntGoldProds]]+marketing_campaign[[#This Row],[MntSweetProducts]]+marketing_campaign[[#This Row],[MntFishProducts]]+marketing_campaign[[#This Row],[MntMeatProducts]]+marketing_campaign[[#This Row],[MntFruits]]+marketing_campaign[[#This Row],[MntWines]]</f>
        <v>860</v>
      </c>
      <c r="W1487">
        <v>3</v>
      </c>
      <c r="X1487">
        <v>6</v>
      </c>
      <c r="Y1487">
        <v>3</v>
      </c>
      <c r="Z1487">
        <v>13</v>
      </c>
      <c r="AA1487">
        <f t="shared" si="47"/>
        <v>25</v>
      </c>
      <c r="AB1487" t="str" cm="1">
        <f t="array" ref="AB1487">_xlfn.IFS(AND(AA1487&gt;=0,AA1487&lt;=15),"low purchase",AND(AA1487&gt;=16,AA1487&lt;=30),"mid purchase",AA1487&gt;=31,"high purchase")</f>
        <v>mid purchase</v>
      </c>
      <c r="AC1487">
        <v>4</v>
      </c>
      <c r="AD1487" t="str">
        <f>IF(marketing_campaign[[#This Row],[NumWebVisitsMonth]]&gt;=5.3,"higher_webvists","lower_webvisits")</f>
        <v>lower_webvisits</v>
      </c>
      <c r="AE1487">
        <v>0</v>
      </c>
      <c r="AF1487">
        <v>0</v>
      </c>
      <c r="AG1487">
        <v>0</v>
      </c>
      <c r="AH1487">
        <v>0</v>
      </c>
      <c r="AI1487">
        <v>0</v>
      </c>
      <c r="AJ1487">
        <v>0</v>
      </c>
      <c r="AK1487">
        <v>3</v>
      </c>
      <c r="AL1487">
        <v>11</v>
      </c>
      <c r="AM1487">
        <v>0</v>
      </c>
      <c r="AN1487">
        <f>marketing_campaign[[#This Row],[AcceptedCmp2]]+marketing_campaign[[#This Row],[AcceptedCmp1]]+marketing_campaign[[#This Row],[AcceptedCmp5]]+marketing_campaign[[#This Row],[AcceptedCmp4]]+marketing_campaign[[#This Row],[AcceptedCmp3]]+marketing_campaign[[#This Row],[Response]]</f>
        <v>0</v>
      </c>
      <c r="AO1487" t="str" cm="1">
        <f t="array" ref="AO148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88" spans="1:41" x14ac:dyDescent="0.35">
      <c r="A1488">
        <v>2939</v>
      </c>
      <c r="B1488">
        <v>1970</v>
      </c>
      <c r="C1488">
        <f t="shared" ca="1" si="46"/>
        <v>56</v>
      </c>
      <c r="D1488" t="str" cm="1">
        <f t="array" aca="1" ref="D148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88" t="s">
        <v>34</v>
      </c>
      <c r="F1488" t="s">
        <v>31</v>
      </c>
      <c r="G1488" cm="1">
        <f t="array" ref="G1488">_xlfn.IFS(marketing_campaign[[#This Row],[Marital_Status]]="Single",K1488+L1488+1,marketing_campaign[[#This Row],[Marital_Status]]="Together",K1488+L1488+2,marketing_campaign[[#This Row],[Marital_Status]]="Alone",K1488+L1488+1,marketing_campaign[[#This Row],[Marital_Status]]="Married",K1488+L1488+2,marketing_campaign[[#This Row],[Marital_Status]]="Divorced",K1488+L1488+1,marketing_campaign[[#This Row],[Marital_Status]]="YOLO",K1488+L1488+1,marketing_campaign[[#This Row],[Marital_Status]]="Absurd",K1488+L1488+1,marketing_campaign[[#This Row],[Marital_Status]]="Widow",K1488+L1488+1)</f>
        <v>2</v>
      </c>
      <c r="H1488" t="str" cm="1">
        <f t="array" ref="H1488">_xlfn.IFS(marketing_campaign[[#This Row],[Family_size]]=1,"Family_with_one_child",marketing_campaign[[#This Row],[Family_size]]&gt;1,"Family_with_more_children")</f>
        <v>Family_with_more_children</v>
      </c>
      <c r="I1488">
        <v>79419</v>
      </c>
      <c r="J1488" t="str">
        <f>IF(marketing_campaign[[#This Row],[Income]]&gt;=Sheet21!B1538,"high_income","low_income")</f>
        <v>high_income</v>
      </c>
      <c r="K1488">
        <v>0</v>
      </c>
      <c r="L1488">
        <v>0</v>
      </c>
      <c r="M1488" s="1">
        <v>41812</v>
      </c>
      <c r="N1488">
        <v>96</v>
      </c>
      <c r="O1488" t="str" cm="1">
        <f t="array" ref="O1488">_xlfn.IFS(AND(marketing_campaign[[#This Row],[Recency]]&gt;=0,marketing_campaign[[#This Row],[Recency]]&lt;=14),"Early Recency",AND(marketing_campaign[[#This Row],[Recency]]&gt;=15,marketing_campaign[[#This Row],[Recency]]&lt;=31),"Mid-Recency",marketing_campaign[[#This Row],[Recency]]&gt;=32,"high Recency")</f>
        <v>high Recency</v>
      </c>
      <c r="P1488">
        <v>751</v>
      </c>
      <c r="Q1488">
        <v>127</v>
      </c>
      <c r="R1488">
        <v>687</v>
      </c>
      <c r="S1488">
        <v>20</v>
      </c>
      <c r="T1488">
        <v>15</v>
      </c>
      <c r="U1488">
        <v>31</v>
      </c>
      <c r="V1488">
        <f>marketing_campaign[[#This Row],[MntGoldProds]]+marketing_campaign[[#This Row],[MntSweetProducts]]+marketing_campaign[[#This Row],[MntFishProducts]]+marketing_campaign[[#This Row],[MntMeatProducts]]+marketing_campaign[[#This Row],[MntFruits]]+marketing_campaign[[#This Row],[MntWines]]</f>
        <v>1631</v>
      </c>
      <c r="W1488">
        <v>1</v>
      </c>
      <c r="X1488">
        <v>4</v>
      </c>
      <c r="Y1488">
        <v>6</v>
      </c>
      <c r="Z1488">
        <v>4</v>
      </c>
      <c r="AA1488">
        <f t="shared" si="47"/>
        <v>15</v>
      </c>
      <c r="AB1488" t="str" cm="1">
        <f t="array" ref="AB1488">_xlfn.IFS(AND(AA1488&gt;=0,AA1488&lt;=15),"low purchase",AND(AA1488&gt;=16,AA1488&lt;=30),"mid purchase",AA1488&gt;=31,"high purchase")</f>
        <v>low purchase</v>
      </c>
      <c r="AC1488">
        <v>2</v>
      </c>
      <c r="AD1488" t="str">
        <f>IF(marketing_campaign[[#This Row],[NumWebVisitsMonth]]&gt;=5.3,"higher_webvists","lower_webvisits")</f>
        <v>lower_webvisits</v>
      </c>
      <c r="AE1488">
        <v>0</v>
      </c>
      <c r="AF1488">
        <v>0</v>
      </c>
      <c r="AG1488">
        <v>0</v>
      </c>
      <c r="AH1488">
        <v>0</v>
      </c>
      <c r="AI1488">
        <v>0</v>
      </c>
      <c r="AJ1488">
        <v>0</v>
      </c>
      <c r="AK1488">
        <v>3</v>
      </c>
      <c r="AL1488">
        <v>11</v>
      </c>
      <c r="AM1488">
        <v>0</v>
      </c>
      <c r="AN1488">
        <f>marketing_campaign[[#This Row],[AcceptedCmp2]]+marketing_campaign[[#This Row],[AcceptedCmp1]]+marketing_campaign[[#This Row],[AcceptedCmp5]]+marketing_campaign[[#This Row],[AcceptedCmp4]]+marketing_campaign[[#This Row],[AcceptedCmp3]]+marketing_campaign[[#This Row],[Response]]</f>
        <v>0</v>
      </c>
      <c r="AO1488" t="str" cm="1">
        <f t="array" ref="AO148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89" spans="1:41" x14ac:dyDescent="0.35">
      <c r="A1489">
        <v>5529</v>
      </c>
      <c r="B1489">
        <v>1946</v>
      </c>
      <c r="C1489">
        <f t="shared" ca="1" si="46"/>
        <v>80</v>
      </c>
      <c r="D1489" t="str" cm="1">
        <f t="array" aca="1" ref="D148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489" t="s">
        <v>32</v>
      </c>
      <c r="F1489" t="s">
        <v>31</v>
      </c>
      <c r="G1489" cm="1">
        <f t="array" ref="G1489">_xlfn.IFS(marketing_campaign[[#This Row],[Marital_Status]]="Single",K1489+L1489+1,marketing_campaign[[#This Row],[Marital_Status]]="Together",K1489+L1489+2,marketing_campaign[[#This Row],[Marital_Status]]="Alone",K1489+L1489+1,marketing_campaign[[#This Row],[Marital_Status]]="Married",K1489+L1489+2,marketing_campaign[[#This Row],[Marital_Status]]="Divorced",K1489+L1489+1,marketing_campaign[[#This Row],[Marital_Status]]="YOLO",K1489+L1489+1,marketing_campaign[[#This Row],[Marital_Status]]="Absurd",K1489+L1489+1,marketing_campaign[[#This Row],[Marital_Status]]="Widow",K1489+L1489+1)</f>
        <v>5</v>
      </c>
      <c r="H1489" t="str" cm="1">
        <f t="array" ref="H1489">_xlfn.IFS(marketing_campaign[[#This Row],[Family_size]]=1,"Family_with_one_child",marketing_campaign[[#This Row],[Family_size]]&gt;1,"Family_with_more_children")</f>
        <v>Family_with_more_children</v>
      </c>
      <c r="I1489">
        <v>64014</v>
      </c>
      <c r="J1489" t="str">
        <f>IF(marketing_campaign[[#This Row],[Income]]&gt;=Sheet21!B1539,"high_income","low_income")</f>
        <v>high_income</v>
      </c>
      <c r="K1489">
        <v>2</v>
      </c>
      <c r="L1489">
        <v>1</v>
      </c>
      <c r="M1489" s="1">
        <v>41800</v>
      </c>
      <c r="N1489">
        <v>56</v>
      </c>
      <c r="O1489" t="str" cm="1">
        <f t="array" ref="O1489">_xlfn.IFS(AND(marketing_campaign[[#This Row],[Recency]]&gt;=0,marketing_campaign[[#This Row],[Recency]]&lt;=14),"Early Recency",AND(marketing_campaign[[#This Row],[Recency]]&gt;=15,marketing_campaign[[#This Row],[Recency]]&lt;=31),"Mid-Recency",marketing_campaign[[#This Row],[Recency]]&gt;=32,"high Recency")</f>
        <v>high Recency</v>
      </c>
      <c r="P1489">
        <v>406</v>
      </c>
      <c r="Q1489">
        <v>0</v>
      </c>
      <c r="R1489">
        <v>30</v>
      </c>
      <c r="S1489">
        <v>0</v>
      </c>
      <c r="T1489">
        <v>0</v>
      </c>
      <c r="U1489">
        <v>8</v>
      </c>
      <c r="V1489">
        <f>marketing_campaign[[#This Row],[MntGoldProds]]+marketing_campaign[[#This Row],[MntSweetProducts]]+marketing_campaign[[#This Row],[MntFishProducts]]+marketing_campaign[[#This Row],[MntMeatProducts]]+marketing_campaign[[#This Row],[MntFruits]]+marketing_campaign[[#This Row],[MntWines]]</f>
        <v>444</v>
      </c>
      <c r="W1489">
        <v>7</v>
      </c>
      <c r="X1489">
        <v>8</v>
      </c>
      <c r="Y1489">
        <v>2</v>
      </c>
      <c r="Z1489">
        <v>5</v>
      </c>
      <c r="AA1489">
        <f t="shared" si="47"/>
        <v>22</v>
      </c>
      <c r="AB1489" t="str" cm="1">
        <f t="array" ref="AB1489">_xlfn.IFS(AND(AA1489&gt;=0,AA1489&lt;=15),"low purchase",AND(AA1489&gt;=16,AA1489&lt;=30),"mid purchase",AA1489&gt;=31,"high purchase")</f>
        <v>mid purchase</v>
      </c>
      <c r="AC1489">
        <v>7</v>
      </c>
      <c r="AD1489" t="str">
        <f>IF(marketing_campaign[[#This Row],[NumWebVisitsMonth]]&gt;=5.3,"higher_webvists","lower_webvisits")</f>
        <v>higher_webvists</v>
      </c>
      <c r="AE1489">
        <v>0</v>
      </c>
      <c r="AF1489">
        <v>0</v>
      </c>
      <c r="AG1489">
        <v>0</v>
      </c>
      <c r="AH1489">
        <v>1</v>
      </c>
      <c r="AI1489">
        <v>0</v>
      </c>
      <c r="AJ1489">
        <v>0</v>
      </c>
      <c r="AK1489">
        <v>3</v>
      </c>
      <c r="AL1489">
        <v>11</v>
      </c>
      <c r="AM1489">
        <v>0</v>
      </c>
      <c r="AN1489">
        <f>marketing_campaign[[#This Row],[AcceptedCmp2]]+marketing_campaign[[#This Row],[AcceptedCmp1]]+marketing_campaign[[#This Row],[AcceptedCmp5]]+marketing_campaign[[#This Row],[AcceptedCmp4]]+marketing_campaign[[#This Row],[AcceptedCmp3]]+marketing_campaign[[#This Row],[Response]]</f>
        <v>1</v>
      </c>
      <c r="AO1489" t="str" cm="1">
        <f t="array" ref="AO148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490" spans="1:41" x14ac:dyDescent="0.35">
      <c r="A1490">
        <v>9743</v>
      </c>
      <c r="B1490">
        <v>1955</v>
      </c>
      <c r="C1490">
        <f t="shared" ca="1" si="46"/>
        <v>71</v>
      </c>
      <c r="D1490" t="str" cm="1">
        <f t="array" aca="1" ref="D149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90" t="s">
        <v>29</v>
      </c>
      <c r="F1490" t="s">
        <v>33</v>
      </c>
      <c r="G1490" cm="1">
        <f t="array" ref="G1490">_xlfn.IFS(marketing_campaign[[#This Row],[Marital_Status]]="Single",K1490+L1490+1,marketing_campaign[[#This Row],[Marital_Status]]="Together",K1490+L1490+2,marketing_campaign[[#This Row],[Marital_Status]]="Alone",K1490+L1490+1,marketing_campaign[[#This Row],[Marital_Status]]="Married",K1490+L1490+2,marketing_campaign[[#This Row],[Marital_Status]]="Divorced",K1490+L1490+1,marketing_campaign[[#This Row],[Marital_Status]]="YOLO",K1490+L1490+1,marketing_campaign[[#This Row],[Marital_Status]]="Absurd",K1490+L1490+1,marketing_campaign[[#This Row],[Marital_Status]]="Widow",K1490+L1490+1)</f>
        <v>3</v>
      </c>
      <c r="H1490" t="str" cm="1">
        <f t="array" ref="H1490">_xlfn.IFS(marketing_campaign[[#This Row],[Family_size]]=1,"Family_with_one_child",marketing_campaign[[#This Row],[Family_size]]&gt;1,"Family_with_more_children")</f>
        <v>Family_with_more_children</v>
      </c>
      <c r="I1490">
        <v>76998</v>
      </c>
      <c r="J1490" t="str">
        <f>IF(marketing_campaign[[#This Row],[Income]]&gt;=Sheet21!B1540,"high_income","low_income")</f>
        <v>high_income</v>
      </c>
      <c r="K1490">
        <v>0</v>
      </c>
      <c r="L1490">
        <v>1</v>
      </c>
      <c r="M1490" s="1">
        <v>41285</v>
      </c>
      <c r="N1490">
        <v>85</v>
      </c>
      <c r="O1490" t="str" cm="1">
        <f t="array" ref="O1490">_xlfn.IFS(AND(marketing_campaign[[#This Row],[Recency]]&gt;=0,marketing_campaign[[#This Row],[Recency]]&lt;=14),"Early Recency",AND(marketing_campaign[[#This Row],[Recency]]&gt;=15,marketing_campaign[[#This Row],[Recency]]&lt;=31),"Mid-Recency",marketing_campaign[[#This Row],[Recency]]&gt;=32,"high Recency")</f>
        <v>high Recency</v>
      </c>
      <c r="P1490">
        <v>1449</v>
      </c>
      <c r="Q1490">
        <v>89</v>
      </c>
      <c r="R1490">
        <v>161</v>
      </c>
      <c r="S1490">
        <v>69</v>
      </c>
      <c r="T1490">
        <v>35</v>
      </c>
      <c r="U1490">
        <v>107</v>
      </c>
      <c r="V1490">
        <f>marketing_campaign[[#This Row],[MntGoldProds]]+marketing_campaign[[#This Row],[MntSweetProducts]]+marketing_campaign[[#This Row],[MntFishProducts]]+marketing_campaign[[#This Row],[MntMeatProducts]]+marketing_campaign[[#This Row],[MntFruits]]+marketing_campaign[[#This Row],[MntWines]]</f>
        <v>1910</v>
      </c>
      <c r="W1490">
        <v>2</v>
      </c>
      <c r="X1490">
        <v>11</v>
      </c>
      <c r="Y1490">
        <v>8</v>
      </c>
      <c r="Z1490">
        <v>8</v>
      </c>
      <c r="AA1490">
        <f t="shared" si="47"/>
        <v>29</v>
      </c>
      <c r="AB1490" t="str" cm="1">
        <f t="array" ref="AB1490">_xlfn.IFS(AND(AA1490&gt;=0,AA1490&lt;=15),"low purchase",AND(AA1490&gt;=16,AA1490&lt;=30),"mid purchase",AA1490&gt;=31,"high purchase")</f>
        <v>mid purchase</v>
      </c>
      <c r="AC1490">
        <v>6</v>
      </c>
      <c r="AD1490" t="str">
        <f>IF(marketing_campaign[[#This Row],[NumWebVisitsMonth]]&gt;=5.3,"higher_webvists","lower_webvisits")</f>
        <v>higher_webvists</v>
      </c>
      <c r="AE1490">
        <v>0</v>
      </c>
      <c r="AF1490">
        <v>0</v>
      </c>
      <c r="AG1490">
        <v>1</v>
      </c>
      <c r="AH1490">
        <v>0</v>
      </c>
      <c r="AI1490">
        <v>0</v>
      </c>
      <c r="AJ1490">
        <v>0</v>
      </c>
      <c r="AK1490">
        <v>3</v>
      </c>
      <c r="AL1490">
        <v>11</v>
      </c>
      <c r="AM1490">
        <v>0</v>
      </c>
      <c r="AN1490">
        <f>marketing_campaign[[#This Row],[AcceptedCmp2]]+marketing_campaign[[#This Row],[AcceptedCmp1]]+marketing_campaign[[#This Row],[AcceptedCmp5]]+marketing_campaign[[#This Row],[AcceptedCmp4]]+marketing_campaign[[#This Row],[AcceptedCmp3]]+marketing_campaign[[#This Row],[Response]]</f>
        <v>1</v>
      </c>
      <c r="AO1490" t="str" cm="1">
        <f t="array" ref="AO149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491" spans="1:41" x14ac:dyDescent="0.35">
      <c r="A1491">
        <v>5763</v>
      </c>
      <c r="B1491">
        <v>1972</v>
      </c>
      <c r="C1491">
        <f t="shared" ca="1" si="46"/>
        <v>54</v>
      </c>
      <c r="D1491" t="str" cm="1">
        <f t="array" aca="1" ref="D149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91" t="s">
        <v>34</v>
      </c>
      <c r="F1491" t="s">
        <v>31</v>
      </c>
      <c r="G1491" cm="1">
        <f t="array" ref="G1491">_xlfn.IFS(marketing_campaign[[#This Row],[Marital_Status]]="Single",K1491+L1491+1,marketing_campaign[[#This Row],[Marital_Status]]="Together",K1491+L1491+2,marketing_campaign[[#This Row],[Marital_Status]]="Alone",K1491+L1491+1,marketing_campaign[[#This Row],[Marital_Status]]="Married",K1491+L1491+2,marketing_campaign[[#This Row],[Marital_Status]]="Divorced",K1491+L1491+1,marketing_campaign[[#This Row],[Marital_Status]]="YOLO",K1491+L1491+1,marketing_campaign[[#This Row],[Marital_Status]]="Absurd",K1491+L1491+1,marketing_campaign[[#This Row],[Marital_Status]]="Widow",K1491+L1491+1)</f>
        <v>3</v>
      </c>
      <c r="H1491" t="str" cm="1">
        <f t="array" ref="H1491">_xlfn.IFS(marketing_campaign[[#This Row],[Family_size]]=1,"Family_with_one_child",marketing_campaign[[#This Row],[Family_size]]&gt;1,"Family_with_more_children")</f>
        <v>Family_with_more_children</v>
      </c>
      <c r="I1491">
        <v>49854</v>
      </c>
      <c r="J1491" t="str">
        <f>IF(marketing_campaign[[#This Row],[Income]]&gt;=Sheet21!B1541,"high_income","low_income")</f>
        <v>high_income</v>
      </c>
      <c r="K1491">
        <v>1</v>
      </c>
      <c r="L1491">
        <v>0</v>
      </c>
      <c r="M1491" s="1">
        <v>41588</v>
      </c>
      <c r="N1491">
        <v>63</v>
      </c>
      <c r="O1491" t="str" cm="1">
        <f t="array" ref="O1491">_xlfn.IFS(AND(marketing_campaign[[#This Row],[Recency]]&gt;=0,marketing_campaign[[#This Row],[Recency]]&lt;=14),"Early Recency",AND(marketing_campaign[[#This Row],[Recency]]&gt;=15,marketing_campaign[[#This Row],[Recency]]&lt;=31),"Mid-Recency",marketing_campaign[[#This Row],[Recency]]&gt;=32,"high Recency")</f>
        <v>high Recency</v>
      </c>
      <c r="P1491">
        <v>123</v>
      </c>
      <c r="Q1491">
        <v>17</v>
      </c>
      <c r="R1491">
        <v>171</v>
      </c>
      <c r="S1491">
        <v>39</v>
      </c>
      <c r="T1491">
        <v>0</v>
      </c>
      <c r="U1491">
        <v>30</v>
      </c>
      <c r="V1491">
        <f>marketing_campaign[[#This Row],[MntGoldProds]]+marketing_campaign[[#This Row],[MntSweetProducts]]+marketing_campaign[[#This Row],[MntFishProducts]]+marketing_campaign[[#This Row],[MntMeatProducts]]+marketing_campaign[[#This Row],[MntFruits]]+marketing_campaign[[#This Row],[MntWines]]</f>
        <v>380</v>
      </c>
      <c r="W1491">
        <v>5</v>
      </c>
      <c r="X1491">
        <v>6</v>
      </c>
      <c r="Y1491">
        <v>2</v>
      </c>
      <c r="Z1491">
        <v>5</v>
      </c>
      <c r="AA1491">
        <f t="shared" si="47"/>
        <v>18</v>
      </c>
      <c r="AB1491" t="str" cm="1">
        <f t="array" ref="AB1491">_xlfn.IFS(AND(AA1491&gt;=0,AA1491&lt;=15),"low purchase",AND(AA1491&gt;=16,AA1491&lt;=30),"mid purchase",AA1491&gt;=31,"high purchase")</f>
        <v>mid purchase</v>
      </c>
      <c r="AC1491">
        <v>6</v>
      </c>
      <c r="AD1491" t="str">
        <f>IF(marketing_campaign[[#This Row],[NumWebVisitsMonth]]&gt;=5.3,"higher_webvists","lower_webvisits")</f>
        <v>higher_webvists</v>
      </c>
      <c r="AE1491">
        <v>0</v>
      </c>
      <c r="AF1491">
        <v>0</v>
      </c>
      <c r="AG1491">
        <v>0</v>
      </c>
      <c r="AH1491">
        <v>0</v>
      </c>
      <c r="AI1491">
        <v>0</v>
      </c>
      <c r="AJ1491">
        <v>0</v>
      </c>
      <c r="AK1491">
        <v>3</v>
      </c>
      <c r="AL1491">
        <v>11</v>
      </c>
      <c r="AM1491">
        <v>0</v>
      </c>
      <c r="AN1491">
        <f>marketing_campaign[[#This Row],[AcceptedCmp2]]+marketing_campaign[[#This Row],[AcceptedCmp1]]+marketing_campaign[[#This Row],[AcceptedCmp5]]+marketing_campaign[[#This Row],[AcceptedCmp4]]+marketing_campaign[[#This Row],[AcceptedCmp3]]+marketing_campaign[[#This Row],[Response]]</f>
        <v>0</v>
      </c>
      <c r="AO1491" t="str" cm="1">
        <f t="array" ref="AO149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92" spans="1:41" x14ac:dyDescent="0.35">
      <c r="A1492">
        <v>3478</v>
      </c>
      <c r="B1492">
        <v>1971</v>
      </c>
      <c r="C1492">
        <f t="shared" ca="1" si="46"/>
        <v>55</v>
      </c>
      <c r="D1492" t="str" cm="1">
        <f t="array" aca="1" ref="D149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92" t="s">
        <v>32</v>
      </c>
      <c r="F1492" t="s">
        <v>33</v>
      </c>
      <c r="G1492" cm="1">
        <f t="array" ref="G1492">_xlfn.IFS(marketing_campaign[[#This Row],[Marital_Status]]="Single",K1492+L1492+1,marketing_campaign[[#This Row],[Marital_Status]]="Together",K1492+L1492+2,marketing_campaign[[#This Row],[Marital_Status]]="Alone",K1492+L1492+1,marketing_campaign[[#This Row],[Marital_Status]]="Married",K1492+L1492+2,marketing_campaign[[#This Row],[Marital_Status]]="Divorced",K1492+L1492+1,marketing_campaign[[#This Row],[Marital_Status]]="YOLO",K1492+L1492+1,marketing_campaign[[#This Row],[Marital_Status]]="Absurd",K1492+L1492+1,marketing_campaign[[#This Row],[Marital_Status]]="Widow",K1492+L1492+1)</f>
        <v>4</v>
      </c>
      <c r="H1492" t="str" cm="1">
        <f t="array" ref="H1492">_xlfn.IFS(marketing_campaign[[#This Row],[Family_size]]=1,"Family_with_one_child",marketing_campaign[[#This Row],[Family_size]]&gt;1,"Family_with_more_children")</f>
        <v>Family_with_more_children</v>
      </c>
      <c r="I1492">
        <v>60585</v>
      </c>
      <c r="J1492" t="str">
        <f>IF(marketing_campaign[[#This Row],[Income]]&gt;=Sheet21!B1542,"high_income","low_income")</f>
        <v>high_income</v>
      </c>
      <c r="K1492">
        <v>1</v>
      </c>
      <c r="L1492">
        <v>1</v>
      </c>
      <c r="M1492" s="1">
        <v>41449</v>
      </c>
      <c r="N1492">
        <v>17</v>
      </c>
      <c r="O1492" t="str" cm="1">
        <f t="array" ref="O1492">_xlfn.IFS(AND(marketing_campaign[[#This Row],[Recency]]&gt;=0,marketing_campaign[[#This Row],[Recency]]&lt;=14),"Early Recency",AND(marketing_campaign[[#This Row],[Recency]]&gt;=15,marketing_campaign[[#This Row],[Recency]]&lt;=31),"Mid-Recency",marketing_campaign[[#This Row],[Recency]]&gt;=32,"high Recency")</f>
        <v>Mid-Recency</v>
      </c>
      <c r="P1492">
        <v>267</v>
      </c>
      <c r="Q1492">
        <v>42</v>
      </c>
      <c r="R1492">
        <v>309</v>
      </c>
      <c r="S1492">
        <v>55</v>
      </c>
      <c r="T1492">
        <v>42</v>
      </c>
      <c r="U1492">
        <v>21</v>
      </c>
      <c r="V1492">
        <f>marketing_campaign[[#This Row],[MntGoldProds]]+marketing_campaign[[#This Row],[MntSweetProducts]]+marketing_campaign[[#This Row],[MntFishProducts]]+marketing_campaign[[#This Row],[MntMeatProducts]]+marketing_campaign[[#This Row],[MntFruits]]+marketing_campaign[[#This Row],[MntWines]]</f>
        <v>736</v>
      </c>
      <c r="W1492">
        <v>10</v>
      </c>
      <c r="X1492">
        <v>7</v>
      </c>
      <c r="Y1492">
        <v>4</v>
      </c>
      <c r="Z1492">
        <v>9</v>
      </c>
      <c r="AA1492">
        <f t="shared" si="47"/>
        <v>30</v>
      </c>
      <c r="AB1492" t="str" cm="1">
        <f t="array" ref="AB1492">_xlfn.IFS(AND(AA1492&gt;=0,AA1492&lt;=15),"low purchase",AND(AA1492&gt;=16,AA1492&lt;=30),"mid purchase",AA1492&gt;=31,"high purchase")</f>
        <v>mid purchase</v>
      </c>
      <c r="AC1492">
        <v>5</v>
      </c>
      <c r="AD1492" t="str">
        <f>IF(marketing_campaign[[#This Row],[NumWebVisitsMonth]]&gt;=5.3,"higher_webvists","lower_webvisits")</f>
        <v>lower_webvisits</v>
      </c>
      <c r="AE1492">
        <v>0</v>
      </c>
      <c r="AF1492">
        <v>0</v>
      </c>
      <c r="AG1492">
        <v>0</v>
      </c>
      <c r="AH1492">
        <v>0</v>
      </c>
      <c r="AI1492">
        <v>0</v>
      </c>
      <c r="AJ1492">
        <v>0</v>
      </c>
      <c r="AK1492">
        <v>3</v>
      </c>
      <c r="AL1492">
        <v>11</v>
      </c>
      <c r="AM1492">
        <v>1</v>
      </c>
      <c r="AN1492">
        <f>marketing_campaign[[#This Row],[AcceptedCmp2]]+marketing_campaign[[#This Row],[AcceptedCmp1]]+marketing_campaign[[#This Row],[AcceptedCmp5]]+marketing_campaign[[#This Row],[AcceptedCmp4]]+marketing_campaign[[#This Row],[AcceptedCmp3]]+marketing_campaign[[#This Row],[Response]]</f>
        <v>1</v>
      </c>
      <c r="AO1492" t="str" cm="1">
        <f t="array" ref="AO149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493" spans="1:41" x14ac:dyDescent="0.35">
      <c r="A1493">
        <v>7494</v>
      </c>
      <c r="B1493">
        <v>1950</v>
      </c>
      <c r="C1493">
        <f t="shared" ca="1" si="46"/>
        <v>76</v>
      </c>
      <c r="D1493" t="str" cm="1">
        <f t="array" aca="1" ref="D149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93" t="s">
        <v>32</v>
      </c>
      <c r="F1493" t="s">
        <v>35</v>
      </c>
      <c r="G1493" cm="1">
        <f t="array" ref="G1493">_xlfn.IFS(marketing_campaign[[#This Row],[Marital_Status]]="Single",K1493+L1493+1,marketing_campaign[[#This Row],[Marital_Status]]="Together",K1493+L1493+2,marketing_campaign[[#This Row],[Marital_Status]]="Alone",K1493+L1493+1,marketing_campaign[[#This Row],[Marital_Status]]="Married",K1493+L1493+2,marketing_campaign[[#This Row],[Marital_Status]]="Divorced",K1493+L1493+1,marketing_campaign[[#This Row],[Marital_Status]]="YOLO",K1493+L1493+1,marketing_campaign[[#This Row],[Marital_Status]]="Absurd",K1493+L1493+1,marketing_campaign[[#This Row],[Marital_Status]]="Widow",K1493+L1493+1)</f>
        <v>3</v>
      </c>
      <c r="H1493" t="str" cm="1">
        <f t="array" ref="H1493">_xlfn.IFS(marketing_campaign[[#This Row],[Family_size]]=1,"Family_with_one_child",marketing_campaign[[#This Row],[Family_size]]&gt;1,"Family_with_more_children")</f>
        <v>Family_with_more_children</v>
      </c>
      <c r="I1493">
        <v>42873</v>
      </c>
      <c r="J1493" t="str">
        <f>IF(marketing_campaign[[#This Row],[Income]]&gt;=Sheet21!B1543,"high_income","low_income")</f>
        <v>high_income</v>
      </c>
      <c r="K1493">
        <v>1</v>
      </c>
      <c r="L1493">
        <v>1</v>
      </c>
      <c r="M1493" s="1">
        <v>41295</v>
      </c>
      <c r="N1493">
        <v>11</v>
      </c>
      <c r="O1493" t="str" cm="1">
        <f t="array" ref="O1493">_xlfn.IFS(AND(marketing_campaign[[#This Row],[Recency]]&gt;=0,marketing_campaign[[#This Row],[Recency]]&lt;=14),"Early Recency",AND(marketing_campaign[[#This Row],[Recency]]&gt;=15,marketing_campaign[[#This Row],[Recency]]&lt;=31),"Mid-Recency",marketing_campaign[[#This Row],[Recency]]&gt;=32,"high Recency")</f>
        <v>Early Recency</v>
      </c>
      <c r="P1493">
        <v>209</v>
      </c>
      <c r="Q1493">
        <v>0</v>
      </c>
      <c r="R1493">
        <v>40</v>
      </c>
      <c r="S1493">
        <v>3</v>
      </c>
      <c r="T1493">
        <v>2</v>
      </c>
      <c r="U1493">
        <v>15</v>
      </c>
      <c r="V1493">
        <f>marketing_campaign[[#This Row],[MntGoldProds]]+marketing_campaign[[#This Row],[MntSweetProducts]]+marketing_campaign[[#This Row],[MntFishProducts]]+marketing_campaign[[#This Row],[MntMeatProducts]]+marketing_campaign[[#This Row],[MntFruits]]+marketing_campaign[[#This Row],[MntWines]]</f>
        <v>269</v>
      </c>
      <c r="W1493">
        <v>4</v>
      </c>
      <c r="X1493">
        <v>6</v>
      </c>
      <c r="Y1493">
        <v>1</v>
      </c>
      <c r="Z1493">
        <v>4</v>
      </c>
      <c r="AA1493">
        <f t="shared" si="47"/>
        <v>15</v>
      </c>
      <c r="AB1493" t="str" cm="1">
        <f t="array" ref="AB1493">_xlfn.IFS(AND(AA1493&gt;=0,AA1493&lt;=15),"low purchase",AND(AA1493&gt;=16,AA1493&lt;=30),"mid purchase",AA1493&gt;=31,"high purchase")</f>
        <v>low purchase</v>
      </c>
      <c r="AC1493">
        <v>8</v>
      </c>
      <c r="AD1493" t="str">
        <f>IF(marketing_campaign[[#This Row],[NumWebVisitsMonth]]&gt;=5.3,"higher_webvists","lower_webvisits")</f>
        <v>higher_webvists</v>
      </c>
      <c r="AE1493">
        <v>0</v>
      </c>
      <c r="AF1493">
        <v>0</v>
      </c>
      <c r="AG1493">
        <v>0</v>
      </c>
      <c r="AH1493">
        <v>0</v>
      </c>
      <c r="AI1493">
        <v>0</v>
      </c>
      <c r="AJ1493">
        <v>0</v>
      </c>
      <c r="AK1493">
        <v>3</v>
      </c>
      <c r="AL1493">
        <v>11</v>
      </c>
      <c r="AM1493">
        <v>0</v>
      </c>
      <c r="AN1493">
        <f>marketing_campaign[[#This Row],[AcceptedCmp2]]+marketing_campaign[[#This Row],[AcceptedCmp1]]+marketing_campaign[[#This Row],[AcceptedCmp5]]+marketing_campaign[[#This Row],[AcceptedCmp4]]+marketing_campaign[[#This Row],[AcceptedCmp3]]+marketing_campaign[[#This Row],[Response]]</f>
        <v>0</v>
      </c>
      <c r="AO1493" t="str" cm="1">
        <f t="array" ref="AO149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94" spans="1:41" x14ac:dyDescent="0.35">
      <c r="A1494">
        <v>1763</v>
      </c>
      <c r="B1494">
        <v>1988</v>
      </c>
      <c r="C1494">
        <f t="shared" ca="1" si="46"/>
        <v>38</v>
      </c>
      <c r="D1494" t="str" cm="1">
        <f t="array" aca="1" ref="D149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494" t="s">
        <v>29</v>
      </c>
      <c r="F1494" t="s">
        <v>31</v>
      </c>
      <c r="G1494" cm="1">
        <f t="array" ref="G1494">_xlfn.IFS(marketing_campaign[[#This Row],[Marital_Status]]="Single",K1494+L1494+1,marketing_campaign[[#This Row],[Marital_Status]]="Together",K1494+L1494+2,marketing_campaign[[#This Row],[Marital_Status]]="Alone",K1494+L1494+1,marketing_campaign[[#This Row],[Marital_Status]]="Married",K1494+L1494+2,marketing_campaign[[#This Row],[Marital_Status]]="Divorced",K1494+L1494+1,marketing_campaign[[#This Row],[Marital_Status]]="YOLO",K1494+L1494+1,marketing_campaign[[#This Row],[Marital_Status]]="Absurd",K1494+L1494+1,marketing_campaign[[#This Row],[Marital_Status]]="Widow",K1494+L1494+1)</f>
        <v>2</v>
      </c>
      <c r="H1494" t="str" cm="1">
        <f t="array" ref="H1494">_xlfn.IFS(marketing_campaign[[#This Row],[Family_size]]=1,"Family_with_one_child",marketing_campaign[[#This Row],[Family_size]]&gt;1,"Family_with_more_children")</f>
        <v>Family_with_more_children</v>
      </c>
      <c r="I1494">
        <v>87679</v>
      </c>
      <c r="J1494" t="str">
        <f>IF(marketing_campaign[[#This Row],[Income]]&gt;=Sheet21!B1544,"high_income","low_income")</f>
        <v>high_income</v>
      </c>
      <c r="K1494">
        <v>0</v>
      </c>
      <c r="L1494">
        <v>0</v>
      </c>
      <c r="M1494" s="1">
        <v>41482</v>
      </c>
      <c r="N1494">
        <v>62</v>
      </c>
      <c r="O1494" t="str" cm="1">
        <f t="array" ref="O1494">_xlfn.IFS(AND(marketing_campaign[[#This Row],[Recency]]&gt;=0,marketing_campaign[[#This Row],[Recency]]&lt;=14),"Early Recency",AND(marketing_campaign[[#This Row],[Recency]]&gt;=15,marketing_campaign[[#This Row],[Recency]]&lt;=31),"Mid-Recency",marketing_campaign[[#This Row],[Recency]]&gt;=32,"high Recency")</f>
        <v>high Recency</v>
      </c>
      <c r="P1494">
        <v>1259</v>
      </c>
      <c r="Q1494">
        <v>172</v>
      </c>
      <c r="R1494">
        <v>815</v>
      </c>
      <c r="S1494">
        <v>97</v>
      </c>
      <c r="T1494">
        <v>148</v>
      </c>
      <c r="U1494">
        <v>33</v>
      </c>
      <c r="V1494">
        <f>marketing_campaign[[#This Row],[MntGoldProds]]+marketing_campaign[[#This Row],[MntSweetProducts]]+marketing_campaign[[#This Row],[MntFishProducts]]+marketing_campaign[[#This Row],[MntMeatProducts]]+marketing_campaign[[#This Row],[MntFruits]]+marketing_campaign[[#This Row],[MntWines]]</f>
        <v>2524</v>
      </c>
      <c r="W1494">
        <v>1</v>
      </c>
      <c r="X1494">
        <v>7</v>
      </c>
      <c r="Y1494">
        <v>11</v>
      </c>
      <c r="Z1494">
        <v>10</v>
      </c>
      <c r="AA1494">
        <f t="shared" si="47"/>
        <v>29</v>
      </c>
      <c r="AB1494" t="str" cm="1">
        <f t="array" ref="AB1494">_xlfn.IFS(AND(AA1494&gt;=0,AA1494&lt;=15),"low purchase",AND(AA1494&gt;=16,AA1494&lt;=30),"mid purchase",AA1494&gt;=31,"high purchase")</f>
        <v>mid purchase</v>
      </c>
      <c r="AC1494">
        <v>4</v>
      </c>
      <c r="AD1494" t="str">
        <f>IF(marketing_campaign[[#This Row],[NumWebVisitsMonth]]&gt;=5.3,"higher_webvists","lower_webvisits")</f>
        <v>lower_webvisits</v>
      </c>
      <c r="AE1494">
        <v>1</v>
      </c>
      <c r="AF1494">
        <v>0</v>
      </c>
      <c r="AG1494">
        <v>1</v>
      </c>
      <c r="AH1494">
        <v>1</v>
      </c>
      <c r="AI1494">
        <v>0</v>
      </c>
      <c r="AJ1494">
        <v>0</v>
      </c>
      <c r="AK1494">
        <v>3</v>
      </c>
      <c r="AL1494">
        <v>11</v>
      </c>
      <c r="AM1494">
        <v>1</v>
      </c>
      <c r="AN1494">
        <f>marketing_campaign[[#This Row],[AcceptedCmp2]]+marketing_campaign[[#This Row],[AcceptedCmp1]]+marketing_campaign[[#This Row],[AcceptedCmp5]]+marketing_campaign[[#This Row],[AcceptedCmp4]]+marketing_campaign[[#This Row],[AcceptedCmp3]]+marketing_campaign[[#This Row],[Response]]</f>
        <v>4</v>
      </c>
      <c r="AO1494" t="str" cm="1">
        <f t="array" ref="AO149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4/5 campaign accepted</v>
      </c>
    </row>
    <row r="1495" spans="1:41" x14ac:dyDescent="0.35">
      <c r="A1495">
        <v>7250</v>
      </c>
      <c r="B1495">
        <v>1978</v>
      </c>
      <c r="C1495">
        <f t="shared" ca="1" si="46"/>
        <v>48</v>
      </c>
      <c r="D1495" t="str" cm="1">
        <f t="array" aca="1" ref="D149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95" t="s">
        <v>29</v>
      </c>
      <c r="F1495" t="s">
        <v>31</v>
      </c>
      <c r="G1495" cm="1">
        <f t="array" ref="G1495">_xlfn.IFS(marketing_campaign[[#This Row],[Marital_Status]]="Single",K1495+L1495+1,marketing_campaign[[#This Row],[Marital_Status]]="Together",K1495+L1495+2,marketing_campaign[[#This Row],[Marital_Status]]="Alone",K1495+L1495+1,marketing_campaign[[#This Row],[Marital_Status]]="Married",K1495+L1495+2,marketing_campaign[[#This Row],[Marital_Status]]="Divorced",K1495+L1495+1,marketing_campaign[[#This Row],[Marital_Status]]="YOLO",K1495+L1495+1,marketing_campaign[[#This Row],[Marital_Status]]="Absurd",K1495+L1495+1,marketing_campaign[[#This Row],[Marital_Status]]="Widow",K1495+L1495+1)</f>
        <v>3</v>
      </c>
      <c r="H1495" t="str" cm="1">
        <f t="array" ref="H1495">_xlfn.IFS(marketing_campaign[[#This Row],[Family_size]]=1,"Family_with_one_child",marketing_campaign[[#This Row],[Family_size]]&gt;1,"Family_with_more_children")</f>
        <v>Family_with_more_children</v>
      </c>
      <c r="I1495">
        <v>57867</v>
      </c>
      <c r="J1495" t="str">
        <f>IF(marketing_campaign[[#This Row],[Income]]&gt;=Sheet21!B1545,"high_income","low_income")</f>
        <v>high_income</v>
      </c>
      <c r="K1495">
        <v>1</v>
      </c>
      <c r="L1495">
        <v>0</v>
      </c>
      <c r="M1495" s="1">
        <v>41548</v>
      </c>
      <c r="N1495">
        <v>48</v>
      </c>
      <c r="O1495" t="str" cm="1">
        <f t="array" ref="O1495">_xlfn.IFS(AND(marketing_campaign[[#This Row],[Recency]]&gt;=0,marketing_campaign[[#This Row],[Recency]]&lt;=14),"Early Recency",AND(marketing_campaign[[#This Row],[Recency]]&gt;=15,marketing_campaign[[#This Row],[Recency]]&lt;=31),"Mid-Recency",marketing_campaign[[#This Row],[Recency]]&gt;=32,"high Recency")</f>
        <v>high Recency</v>
      </c>
      <c r="P1495">
        <v>344</v>
      </c>
      <c r="Q1495">
        <v>35</v>
      </c>
      <c r="R1495">
        <v>178</v>
      </c>
      <c r="S1495">
        <v>15</v>
      </c>
      <c r="T1495">
        <v>23</v>
      </c>
      <c r="U1495">
        <v>17</v>
      </c>
      <c r="V1495">
        <f>marketing_campaign[[#This Row],[MntGoldProds]]+marketing_campaign[[#This Row],[MntSweetProducts]]+marketing_campaign[[#This Row],[MntFishProducts]]+marketing_campaign[[#This Row],[MntMeatProducts]]+marketing_campaign[[#This Row],[MntFruits]]+marketing_campaign[[#This Row],[MntWines]]</f>
        <v>612</v>
      </c>
      <c r="W1495">
        <v>7</v>
      </c>
      <c r="X1495">
        <v>7</v>
      </c>
      <c r="Y1495">
        <v>2</v>
      </c>
      <c r="Z1495">
        <v>9</v>
      </c>
      <c r="AA1495">
        <f t="shared" si="47"/>
        <v>25</v>
      </c>
      <c r="AB1495" t="str" cm="1">
        <f t="array" ref="AB1495">_xlfn.IFS(AND(AA1495&gt;=0,AA1495&lt;=15),"low purchase",AND(AA1495&gt;=16,AA1495&lt;=30),"mid purchase",AA1495&gt;=31,"high purchase")</f>
        <v>mid purchase</v>
      </c>
      <c r="AC1495">
        <v>6</v>
      </c>
      <c r="AD1495" t="str">
        <f>IF(marketing_campaign[[#This Row],[NumWebVisitsMonth]]&gt;=5.3,"higher_webvists","lower_webvisits")</f>
        <v>higher_webvists</v>
      </c>
      <c r="AE1495">
        <v>0</v>
      </c>
      <c r="AF1495">
        <v>0</v>
      </c>
      <c r="AG1495">
        <v>0</v>
      </c>
      <c r="AH1495">
        <v>0</v>
      </c>
      <c r="AI1495">
        <v>0</v>
      </c>
      <c r="AJ1495">
        <v>0</v>
      </c>
      <c r="AK1495">
        <v>3</v>
      </c>
      <c r="AL1495">
        <v>11</v>
      </c>
      <c r="AM1495">
        <v>0</v>
      </c>
      <c r="AN1495">
        <f>marketing_campaign[[#This Row],[AcceptedCmp2]]+marketing_campaign[[#This Row],[AcceptedCmp1]]+marketing_campaign[[#This Row],[AcceptedCmp5]]+marketing_campaign[[#This Row],[AcceptedCmp4]]+marketing_campaign[[#This Row],[AcceptedCmp3]]+marketing_campaign[[#This Row],[Response]]</f>
        <v>0</v>
      </c>
      <c r="AO1495" t="str" cm="1">
        <f t="array" ref="AO149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96" spans="1:41" x14ac:dyDescent="0.35">
      <c r="A1496">
        <v>2005</v>
      </c>
      <c r="B1496">
        <v>1990</v>
      </c>
      <c r="C1496">
        <f t="shared" ca="1" si="46"/>
        <v>36</v>
      </c>
      <c r="D1496" t="str" cm="1">
        <f t="array" aca="1" ref="D149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496" t="s">
        <v>29</v>
      </c>
      <c r="F1496" t="s">
        <v>33</v>
      </c>
      <c r="G1496" cm="1">
        <f t="array" ref="G1496">_xlfn.IFS(marketing_campaign[[#This Row],[Marital_Status]]="Single",K1496+L1496+1,marketing_campaign[[#This Row],[Marital_Status]]="Together",K1496+L1496+2,marketing_campaign[[#This Row],[Marital_Status]]="Alone",K1496+L1496+1,marketing_campaign[[#This Row],[Marital_Status]]="Married",K1496+L1496+2,marketing_campaign[[#This Row],[Marital_Status]]="Divorced",K1496+L1496+1,marketing_campaign[[#This Row],[Marital_Status]]="YOLO",K1496+L1496+1,marketing_campaign[[#This Row],[Marital_Status]]="Absurd",K1496+L1496+1,marketing_campaign[[#This Row],[Marital_Status]]="Widow",K1496+L1496+1)</f>
        <v>3</v>
      </c>
      <c r="H1496" t="str" cm="1">
        <f t="array" ref="H1496">_xlfn.IFS(marketing_campaign[[#This Row],[Family_size]]=1,"Family_with_one_child",marketing_campaign[[#This Row],[Family_size]]&gt;1,"Family_with_more_children")</f>
        <v>Family_with_more_children</v>
      </c>
      <c r="I1496">
        <v>35765</v>
      </c>
      <c r="J1496" t="str">
        <f>IF(marketing_campaign[[#This Row],[Income]]&gt;=Sheet21!B1546,"high_income","low_income")</f>
        <v>high_income</v>
      </c>
      <c r="K1496">
        <v>1</v>
      </c>
      <c r="L1496">
        <v>0</v>
      </c>
      <c r="M1496" s="1">
        <v>41619</v>
      </c>
      <c r="N1496">
        <v>86</v>
      </c>
      <c r="O1496" t="str" cm="1">
        <f t="array" ref="O1496">_xlfn.IFS(AND(marketing_campaign[[#This Row],[Recency]]&gt;=0,marketing_campaign[[#This Row],[Recency]]&lt;=14),"Early Recency",AND(marketing_campaign[[#This Row],[Recency]]&gt;=15,marketing_campaign[[#This Row],[Recency]]&lt;=31),"Mid-Recency",marketing_campaign[[#This Row],[Recency]]&gt;=32,"high Recency")</f>
        <v>high Recency</v>
      </c>
      <c r="P1496">
        <v>22</v>
      </c>
      <c r="Q1496">
        <v>3</v>
      </c>
      <c r="R1496">
        <v>30</v>
      </c>
      <c r="S1496">
        <v>0</v>
      </c>
      <c r="T1496">
        <v>5</v>
      </c>
      <c r="U1496">
        <v>15</v>
      </c>
      <c r="V1496">
        <f>marketing_campaign[[#This Row],[MntGoldProds]]+marketing_campaign[[#This Row],[MntSweetProducts]]+marketing_campaign[[#This Row],[MntFishProducts]]+marketing_campaign[[#This Row],[MntMeatProducts]]+marketing_campaign[[#This Row],[MntFruits]]+marketing_campaign[[#This Row],[MntWines]]</f>
        <v>75</v>
      </c>
      <c r="W1496">
        <v>2</v>
      </c>
      <c r="X1496">
        <v>2</v>
      </c>
      <c r="Y1496">
        <v>0</v>
      </c>
      <c r="Z1496">
        <v>4</v>
      </c>
      <c r="AA1496">
        <f t="shared" si="47"/>
        <v>8</v>
      </c>
      <c r="AB1496" t="str" cm="1">
        <f t="array" ref="AB1496">_xlfn.IFS(AND(AA1496&gt;=0,AA1496&lt;=15),"low purchase",AND(AA1496&gt;=16,AA1496&lt;=30),"mid purchase",AA1496&gt;=31,"high purchase")</f>
        <v>low purchase</v>
      </c>
      <c r="AC1496">
        <v>6</v>
      </c>
      <c r="AD1496" t="str">
        <f>IF(marketing_campaign[[#This Row],[NumWebVisitsMonth]]&gt;=5.3,"higher_webvists","lower_webvisits")</f>
        <v>higher_webvists</v>
      </c>
      <c r="AE1496">
        <v>0</v>
      </c>
      <c r="AF1496">
        <v>0</v>
      </c>
      <c r="AG1496">
        <v>0</v>
      </c>
      <c r="AH1496">
        <v>0</v>
      </c>
      <c r="AI1496">
        <v>0</v>
      </c>
      <c r="AJ1496">
        <v>0</v>
      </c>
      <c r="AK1496">
        <v>3</v>
      </c>
      <c r="AL1496">
        <v>11</v>
      </c>
      <c r="AM1496">
        <v>0</v>
      </c>
      <c r="AN1496">
        <f>marketing_campaign[[#This Row],[AcceptedCmp2]]+marketing_campaign[[#This Row],[AcceptedCmp1]]+marketing_campaign[[#This Row],[AcceptedCmp5]]+marketing_campaign[[#This Row],[AcceptedCmp4]]+marketing_campaign[[#This Row],[AcceptedCmp3]]+marketing_campaign[[#This Row],[Response]]</f>
        <v>0</v>
      </c>
      <c r="AO1496" t="str" cm="1">
        <f t="array" ref="AO149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97" spans="1:41" x14ac:dyDescent="0.35">
      <c r="A1497">
        <v>10770</v>
      </c>
      <c r="B1497">
        <v>1959</v>
      </c>
      <c r="C1497">
        <f t="shared" ca="1" si="46"/>
        <v>67</v>
      </c>
      <c r="D1497" t="str" cm="1">
        <f t="array" aca="1" ref="D149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97" t="s">
        <v>29</v>
      </c>
      <c r="F1497" t="s">
        <v>33</v>
      </c>
      <c r="G1497" cm="1">
        <f t="array" ref="G1497">_xlfn.IFS(marketing_campaign[[#This Row],[Marital_Status]]="Single",K1497+L1497+1,marketing_campaign[[#This Row],[Marital_Status]]="Together",K1497+L1497+2,marketing_campaign[[#This Row],[Marital_Status]]="Alone",K1497+L1497+1,marketing_campaign[[#This Row],[Marital_Status]]="Married",K1497+L1497+2,marketing_campaign[[#This Row],[Marital_Status]]="Divorced",K1497+L1497+1,marketing_campaign[[#This Row],[Marital_Status]]="YOLO",K1497+L1497+1,marketing_campaign[[#This Row],[Marital_Status]]="Absurd",K1497+L1497+1,marketing_campaign[[#This Row],[Marital_Status]]="Widow",K1497+L1497+1)</f>
        <v>2</v>
      </c>
      <c r="H1497" t="str" cm="1">
        <f t="array" ref="H1497">_xlfn.IFS(marketing_campaign[[#This Row],[Family_size]]=1,"Family_with_one_child",marketing_campaign[[#This Row],[Family_size]]&gt;1,"Family_with_more_children")</f>
        <v>Family_with_more_children</v>
      </c>
      <c r="I1497">
        <v>65492</v>
      </c>
      <c r="J1497" t="str">
        <f>IF(marketing_campaign[[#This Row],[Income]]&gt;=Sheet21!B1547,"high_income","low_income")</f>
        <v>high_income</v>
      </c>
      <c r="K1497">
        <v>0</v>
      </c>
      <c r="L1497">
        <v>0</v>
      </c>
      <c r="M1497" s="1">
        <v>41665</v>
      </c>
      <c r="N1497">
        <v>73</v>
      </c>
      <c r="O1497" t="str" cm="1">
        <f t="array" ref="O1497">_xlfn.IFS(AND(marketing_campaign[[#This Row],[Recency]]&gt;=0,marketing_campaign[[#This Row],[Recency]]&lt;=14),"Early Recency",AND(marketing_campaign[[#This Row],[Recency]]&gt;=15,marketing_campaign[[#This Row],[Recency]]&lt;=31),"Mid-Recency",marketing_campaign[[#This Row],[Recency]]&gt;=32,"high Recency")</f>
        <v>high Recency</v>
      </c>
      <c r="P1497">
        <v>247</v>
      </c>
      <c r="Q1497">
        <v>161</v>
      </c>
      <c r="R1497">
        <v>295</v>
      </c>
      <c r="S1497">
        <v>210</v>
      </c>
      <c r="T1497">
        <v>85</v>
      </c>
      <c r="U1497">
        <v>47</v>
      </c>
      <c r="V1497">
        <f>marketing_campaign[[#This Row],[MntGoldProds]]+marketing_campaign[[#This Row],[MntSweetProducts]]+marketing_campaign[[#This Row],[MntFishProducts]]+marketing_campaign[[#This Row],[MntMeatProducts]]+marketing_campaign[[#This Row],[MntFruits]]+marketing_campaign[[#This Row],[MntWines]]</f>
        <v>1045</v>
      </c>
      <c r="W1497">
        <v>2</v>
      </c>
      <c r="X1497">
        <v>4</v>
      </c>
      <c r="Y1497">
        <v>7</v>
      </c>
      <c r="Z1497">
        <v>13</v>
      </c>
      <c r="AA1497">
        <f t="shared" si="47"/>
        <v>26</v>
      </c>
      <c r="AB1497" t="str" cm="1">
        <f t="array" ref="AB1497">_xlfn.IFS(AND(AA1497&gt;=0,AA1497&lt;=15),"low purchase",AND(AA1497&gt;=16,AA1497&lt;=30),"mid purchase",AA1497&gt;=31,"high purchase")</f>
        <v>mid purchase</v>
      </c>
      <c r="AC1497">
        <v>2</v>
      </c>
      <c r="AD1497" t="str">
        <f>IF(marketing_campaign[[#This Row],[NumWebVisitsMonth]]&gt;=5.3,"higher_webvists","lower_webvisits")</f>
        <v>lower_webvisits</v>
      </c>
      <c r="AE1497">
        <v>0</v>
      </c>
      <c r="AF1497">
        <v>0</v>
      </c>
      <c r="AG1497">
        <v>0</v>
      </c>
      <c r="AH1497">
        <v>0</v>
      </c>
      <c r="AI1497">
        <v>0</v>
      </c>
      <c r="AJ1497">
        <v>0</v>
      </c>
      <c r="AK1497">
        <v>3</v>
      </c>
      <c r="AL1497">
        <v>11</v>
      </c>
      <c r="AM1497">
        <v>0</v>
      </c>
      <c r="AN1497">
        <f>marketing_campaign[[#This Row],[AcceptedCmp2]]+marketing_campaign[[#This Row],[AcceptedCmp1]]+marketing_campaign[[#This Row],[AcceptedCmp5]]+marketing_campaign[[#This Row],[AcceptedCmp4]]+marketing_campaign[[#This Row],[AcceptedCmp3]]+marketing_campaign[[#This Row],[Response]]</f>
        <v>0</v>
      </c>
      <c r="AO1497" t="str" cm="1">
        <f t="array" ref="AO149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98" spans="1:41" x14ac:dyDescent="0.35">
      <c r="A1498">
        <v>6885</v>
      </c>
      <c r="B1498">
        <v>1977</v>
      </c>
      <c r="C1498">
        <f t="shared" ca="1" si="46"/>
        <v>49</v>
      </c>
      <c r="D1498" t="str" cm="1">
        <f t="array" aca="1" ref="D149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98" t="s">
        <v>29</v>
      </c>
      <c r="F1498" t="s">
        <v>35</v>
      </c>
      <c r="G1498" cm="1">
        <f t="array" ref="G1498">_xlfn.IFS(marketing_campaign[[#This Row],[Marital_Status]]="Single",K1498+L1498+1,marketing_campaign[[#This Row],[Marital_Status]]="Together",K1498+L1498+2,marketing_campaign[[#This Row],[Marital_Status]]="Alone",K1498+L1498+1,marketing_campaign[[#This Row],[Marital_Status]]="Married",K1498+L1498+2,marketing_campaign[[#This Row],[Marital_Status]]="Divorced",K1498+L1498+1,marketing_campaign[[#This Row],[Marital_Status]]="YOLO",K1498+L1498+1,marketing_campaign[[#This Row],[Marital_Status]]="Absurd",K1498+L1498+1,marketing_campaign[[#This Row],[Marital_Status]]="Widow",K1498+L1498+1)</f>
        <v>2</v>
      </c>
      <c r="H1498" t="str" cm="1">
        <f t="array" ref="H1498">_xlfn.IFS(marketing_campaign[[#This Row],[Family_size]]=1,"Family_with_one_child",marketing_campaign[[#This Row],[Family_size]]&gt;1,"Family_with_more_children")</f>
        <v>Family_with_more_children</v>
      </c>
      <c r="I1498">
        <v>32952</v>
      </c>
      <c r="J1498" t="str">
        <f>IF(marketing_campaign[[#This Row],[Income]]&gt;=Sheet21!B1548,"high_income","low_income")</f>
        <v>high_income</v>
      </c>
      <c r="K1498">
        <v>1</v>
      </c>
      <c r="L1498">
        <v>0</v>
      </c>
      <c r="M1498" s="1">
        <v>41609</v>
      </c>
      <c r="N1498">
        <v>36</v>
      </c>
      <c r="O1498" t="str" cm="1">
        <f t="array" ref="O1498">_xlfn.IFS(AND(marketing_campaign[[#This Row],[Recency]]&gt;=0,marketing_campaign[[#This Row],[Recency]]&lt;=14),"Early Recency",AND(marketing_campaign[[#This Row],[Recency]]&gt;=15,marketing_campaign[[#This Row],[Recency]]&lt;=31),"Mid-Recency",marketing_campaign[[#This Row],[Recency]]&gt;=32,"high Recency")</f>
        <v>high Recency</v>
      </c>
      <c r="P1498">
        <v>38</v>
      </c>
      <c r="Q1498">
        <v>0</v>
      </c>
      <c r="R1498">
        <v>12</v>
      </c>
      <c r="S1498">
        <v>3</v>
      </c>
      <c r="T1498">
        <v>1</v>
      </c>
      <c r="U1498">
        <v>1</v>
      </c>
      <c r="V1498">
        <f>marketing_campaign[[#This Row],[MntGoldProds]]+marketing_campaign[[#This Row],[MntSweetProducts]]+marketing_campaign[[#This Row],[MntFishProducts]]+marketing_campaign[[#This Row],[MntMeatProducts]]+marketing_campaign[[#This Row],[MntFruits]]+marketing_campaign[[#This Row],[MntWines]]</f>
        <v>55</v>
      </c>
      <c r="W1498">
        <v>1</v>
      </c>
      <c r="X1498">
        <v>2</v>
      </c>
      <c r="Y1498">
        <v>0</v>
      </c>
      <c r="Z1498">
        <v>3</v>
      </c>
      <c r="AA1498">
        <f t="shared" si="47"/>
        <v>6</v>
      </c>
      <c r="AB1498" t="str" cm="1">
        <f t="array" ref="AB1498">_xlfn.IFS(AND(AA1498&gt;=0,AA1498&lt;=15),"low purchase",AND(AA1498&gt;=16,AA1498&lt;=30),"mid purchase",AA1498&gt;=31,"high purchase")</f>
        <v>low purchase</v>
      </c>
      <c r="AC1498">
        <v>7</v>
      </c>
      <c r="AD1498" t="str">
        <f>IF(marketing_campaign[[#This Row],[NumWebVisitsMonth]]&gt;=5.3,"higher_webvists","lower_webvisits")</f>
        <v>higher_webvists</v>
      </c>
      <c r="AE1498">
        <v>0</v>
      </c>
      <c r="AF1498">
        <v>0</v>
      </c>
      <c r="AG1498">
        <v>0</v>
      </c>
      <c r="AH1498">
        <v>0</v>
      </c>
      <c r="AI1498">
        <v>0</v>
      </c>
      <c r="AJ1498">
        <v>0</v>
      </c>
      <c r="AK1498">
        <v>3</v>
      </c>
      <c r="AL1498">
        <v>11</v>
      </c>
      <c r="AM1498">
        <v>0</v>
      </c>
      <c r="AN1498">
        <f>marketing_campaign[[#This Row],[AcceptedCmp2]]+marketing_campaign[[#This Row],[AcceptedCmp1]]+marketing_campaign[[#This Row],[AcceptedCmp5]]+marketing_campaign[[#This Row],[AcceptedCmp4]]+marketing_campaign[[#This Row],[AcceptedCmp3]]+marketing_campaign[[#This Row],[Response]]</f>
        <v>0</v>
      </c>
      <c r="AO1498" t="str" cm="1">
        <f t="array" ref="AO149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499" spans="1:41" x14ac:dyDescent="0.35">
      <c r="A1499">
        <v>2072</v>
      </c>
      <c r="B1499">
        <v>1969</v>
      </c>
      <c r="C1499">
        <f t="shared" ca="1" si="46"/>
        <v>57</v>
      </c>
      <c r="D1499" t="str" cm="1">
        <f t="array" aca="1" ref="D149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99" t="s">
        <v>32</v>
      </c>
      <c r="F1499" t="s">
        <v>31</v>
      </c>
      <c r="G1499" cm="1">
        <f t="array" ref="G1499">_xlfn.IFS(marketing_campaign[[#This Row],[Marital_Status]]="Single",K1499+L1499+1,marketing_campaign[[#This Row],[Marital_Status]]="Together",K1499+L1499+2,marketing_campaign[[#This Row],[Marital_Status]]="Alone",K1499+L1499+1,marketing_campaign[[#This Row],[Marital_Status]]="Married",K1499+L1499+2,marketing_campaign[[#This Row],[Marital_Status]]="Divorced",K1499+L1499+1,marketing_campaign[[#This Row],[Marital_Status]]="YOLO",K1499+L1499+1,marketing_campaign[[#This Row],[Marital_Status]]="Absurd",K1499+L1499+1,marketing_campaign[[#This Row],[Marital_Status]]="Widow",K1499+L1499+1)</f>
        <v>3</v>
      </c>
      <c r="H1499" t="str" cm="1">
        <f t="array" ref="H1499">_xlfn.IFS(marketing_campaign[[#This Row],[Family_size]]=1,"Family_with_one_child",marketing_campaign[[#This Row],[Family_size]]&gt;1,"Family_with_more_children")</f>
        <v>Family_with_more_children</v>
      </c>
      <c r="I1499">
        <v>53374</v>
      </c>
      <c r="J1499" t="str">
        <f>IF(marketing_campaign[[#This Row],[Income]]&gt;=Sheet21!B1549,"high_income","low_income")</f>
        <v>high_income</v>
      </c>
      <c r="K1499">
        <v>0</v>
      </c>
      <c r="L1499">
        <v>1</v>
      </c>
      <c r="M1499" s="1">
        <v>41137</v>
      </c>
      <c r="N1499">
        <v>34</v>
      </c>
      <c r="O1499" t="str" cm="1">
        <f t="array" ref="O1499">_xlfn.IFS(AND(marketing_campaign[[#This Row],[Recency]]&gt;=0,marketing_campaign[[#This Row],[Recency]]&lt;=14),"Early Recency",AND(marketing_campaign[[#This Row],[Recency]]&gt;=15,marketing_campaign[[#This Row],[Recency]]&lt;=31),"Mid-Recency",marketing_campaign[[#This Row],[Recency]]&gt;=32,"high Recency")</f>
        <v>high Recency</v>
      </c>
      <c r="P1499">
        <v>896</v>
      </c>
      <c r="Q1499">
        <v>10</v>
      </c>
      <c r="R1499">
        <v>101</v>
      </c>
      <c r="S1499">
        <v>13</v>
      </c>
      <c r="T1499">
        <v>10</v>
      </c>
      <c r="U1499">
        <v>34</v>
      </c>
      <c r="V1499">
        <f>marketing_campaign[[#This Row],[MntGoldProds]]+marketing_campaign[[#This Row],[MntSweetProducts]]+marketing_campaign[[#This Row],[MntFishProducts]]+marketing_campaign[[#This Row],[MntMeatProducts]]+marketing_campaign[[#This Row],[MntFruits]]+marketing_campaign[[#This Row],[MntWines]]</f>
        <v>1064</v>
      </c>
      <c r="W1499">
        <v>6</v>
      </c>
      <c r="X1499">
        <v>4</v>
      </c>
      <c r="Y1499">
        <v>2</v>
      </c>
      <c r="Z1499">
        <v>9</v>
      </c>
      <c r="AA1499">
        <f t="shared" si="47"/>
        <v>21</v>
      </c>
      <c r="AB1499" t="str" cm="1">
        <f t="array" ref="AB1499">_xlfn.IFS(AND(AA1499&gt;=0,AA1499&lt;=15),"low purchase",AND(AA1499&gt;=16,AA1499&lt;=30),"mid purchase",AA1499&gt;=31,"high purchase")</f>
        <v>mid purchase</v>
      </c>
      <c r="AC1499">
        <v>9</v>
      </c>
      <c r="AD1499" t="str">
        <f>IF(marketing_campaign[[#This Row],[NumWebVisitsMonth]]&gt;=5.3,"higher_webvists","lower_webvisits")</f>
        <v>higher_webvists</v>
      </c>
      <c r="AE1499">
        <v>1</v>
      </c>
      <c r="AF1499">
        <v>0</v>
      </c>
      <c r="AG1499">
        <v>0</v>
      </c>
      <c r="AH1499">
        <v>0</v>
      </c>
      <c r="AI1499">
        <v>0</v>
      </c>
      <c r="AJ1499">
        <v>0</v>
      </c>
      <c r="AK1499">
        <v>3</v>
      </c>
      <c r="AL1499">
        <v>11</v>
      </c>
      <c r="AM1499">
        <v>1</v>
      </c>
      <c r="AN1499">
        <f>marketing_campaign[[#This Row],[AcceptedCmp2]]+marketing_campaign[[#This Row],[AcceptedCmp1]]+marketing_campaign[[#This Row],[AcceptedCmp5]]+marketing_campaign[[#This Row],[AcceptedCmp4]]+marketing_campaign[[#This Row],[AcceptedCmp3]]+marketing_campaign[[#This Row],[Response]]</f>
        <v>2</v>
      </c>
      <c r="AO1499" t="str" cm="1">
        <f t="array" ref="AO149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500" spans="1:41" x14ac:dyDescent="0.35">
      <c r="A1500">
        <v>9463</v>
      </c>
      <c r="B1500">
        <v>1959</v>
      </c>
      <c r="C1500">
        <f t="shared" ca="1" si="46"/>
        <v>67</v>
      </c>
      <c r="D1500" t="str" cm="1">
        <f t="array" aca="1" ref="D150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00" t="s">
        <v>29</v>
      </c>
      <c r="F1500" t="s">
        <v>31</v>
      </c>
      <c r="G1500" cm="1">
        <f t="array" ref="G1500">_xlfn.IFS(marketing_campaign[[#This Row],[Marital_Status]]="Single",K1500+L1500+1,marketing_campaign[[#This Row],[Marital_Status]]="Together",K1500+L1500+2,marketing_campaign[[#This Row],[Marital_Status]]="Alone",K1500+L1500+1,marketing_campaign[[#This Row],[Marital_Status]]="Married",K1500+L1500+2,marketing_campaign[[#This Row],[Marital_Status]]="Divorced",K1500+L1500+1,marketing_campaign[[#This Row],[Marital_Status]]="YOLO",K1500+L1500+1,marketing_campaign[[#This Row],[Marital_Status]]="Absurd",K1500+L1500+1,marketing_campaign[[#This Row],[Marital_Status]]="Widow",K1500+L1500+1)</f>
        <v>3</v>
      </c>
      <c r="H1500" t="str" cm="1">
        <f t="array" ref="H1500">_xlfn.IFS(marketing_campaign[[#This Row],[Family_size]]=1,"Family_with_one_child",marketing_campaign[[#This Row],[Family_size]]&gt;1,"Family_with_more_children")</f>
        <v>Family_with_more_children</v>
      </c>
      <c r="I1500">
        <v>71706</v>
      </c>
      <c r="J1500" t="str">
        <f>IF(marketing_campaign[[#This Row],[Income]]&gt;=Sheet21!B1550,"high_income","low_income")</f>
        <v>high_income</v>
      </c>
      <c r="K1500">
        <v>0</v>
      </c>
      <c r="L1500">
        <v>1</v>
      </c>
      <c r="M1500" s="1">
        <v>41226</v>
      </c>
      <c r="N1500">
        <v>16</v>
      </c>
      <c r="O1500" t="str" cm="1">
        <f t="array" ref="O1500">_xlfn.IFS(AND(marketing_campaign[[#This Row],[Recency]]&gt;=0,marketing_campaign[[#This Row],[Recency]]&lt;=14),"Early Recency",AND(marketing_campaign[[#This Row],[Recency]]&gt;=15,marketing_campaign[[#This Row],[Recency]]&lt;=31),"Mid-Recency",marketing_campaign[[#This Row],[Recency]]&gt;=32,"high Recency")</f>
        <v>Mid-Recency</v>
      </c>
      <c r="P1500">
        <v>931</v>
      </c>
      <c r="Q1500">
        <v>56</v>
      </c>
      <c r="R1500">
        <v>253</v>
      </c>
      <c r="S1500">
        <v>91</v>
      </c>
      <c r="T1500">
        <v>98</v>
      </c>
      <c r="U1500">
        <v>14</v>
      </c>
      <c r="V1500">
        <f>marketing_campaign[[#This Row],[MntGoldProds]]+marketing_campaign[[#This Row],[MntSweetProducts]]+marketing_campaign[[#This Row],[MntFishProducts]]+marketing_campaign[[#This Row],[MntMeatProducts]]+marketing_campaign[[#This Row],[MntFruits]]+marketing_campaign[[#This Row],[MntWines]]</f>
        <v>1443</v>
      </c>
      <c r="W1500">
        <v>4</v>
      </c>
      <c r="X1500">
        <v>9</v>
      </c>
      <c r="Y1500">
        <v>5</v>
      </c>
      <c r="Z1500">
        <v>7</v>
      </c>
      <c r="AA1500">
        <f t="shared" si="47"/>
        <v>25</v>
      </c>
      <c r="AB1500" t="str" cm="1">
        <f t="array" ref="AB1500">_xlfn.IFS(AND(AA1500&gt;=0,AA1500&lt;=15),"low purchase",AND(AA1500&gt;=16,AA1500&lt;=30),"mid purchase",AA1500&gt;=31,"high purchase")</f>
        <v>mid purchase</v>
      </c>
      <c r="AC1500">
        <v>5</v>
      </c>
      <c r="AD1500" t="str">
        <f>IF(marketing_campaign[[#This Row],[NumWebVisitsMonth]]&gt;=5.3,"higher_webvists","lower_webvisits")</f>
        <v>lower_webvisits</v>
      </c>
      <c r="AE1500">
        <v>0</v>
      </c>
      <c r="AF1500">
        <v>0</v>
      </c>
      <c r="AG1500">
        <v>0</v>
      </c>
      <c r="AH1500">
        <v>0</v>
      </c>
      <c r="AI1500">
        <v>0</v>
      </c>
      <c r="AJ1500">
        <v>0</v>
      </c>
      <c r="AK1500">
        <v>3</v>
      </c>
      <c r="AL1500">
        <v>11</v>
      </c>
      <c r="AM1500">
        <v>0</v>
      </c>
      <c r="AN1500">
        <f>marketing_campaign[[#This Row],[AcceptedCmp2]]+marketing_campaign[[#This Row],[AcceptedCmp1]]+marketing_campaign[[#This Row],[AcceptedCmp5]]+marketing_campaign[[#This Row],[AcceptedCmp4]]+marketing_campaign[[#This Row],[AcceptedCmp3]]+marketing_campaign[[#This Row],[Response]]</f>
        <v>0</v>
      </c>
      <c r="AO1500" t="str" cm="1">
        <f t="array" ref="AO150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01" spans="1:41" x14ac:dyDescent="0.35">
      <c r="A1501">
        <v>6318</v>
      </c>
      <c r="B1501">
        <v>1988</v>
      </c>
      <c r="C1501">
        <f t="shared" ca="1" si="46"/>
        <v>38</v>
      </c>
      <c r="D1501" t="str" cm="1">
        <f t="array" aca="1" ref="D150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501" t="s">
        <v>29</v>
      </c>
      <c r="F1501" t="s">
        <v>33</v>
      </c>
      <c r="G1501" cm="1">
        <f t="array" ref="G1501">_xlfn.IFS(marketing_campaign[[#This Row],[Marital_Status]]="Single",K1501+L1501+1,marketing_campaign[[#This Row],[Marital_Status]]="Together",K1501+L1501+2,marketing_campaign[[#This Row],[Marital_Status]]="Alone",K1501+L1501+1,marketing_campaign[[#This Row],[Marital_Status]]="Married",K1501+L1501+2,marketing_campaign[[#This Row],[Marital_Status]]="Divorced",K1501+L1501+1,marketing_campaign[[#This Row],[Marital_Status]]="YOLO",K1501+L1501+1,marketing_campaign[[#This Row],[Marital_Status]]="Absurd",K1501+L1501+1,marketing_campaign[[#This Row],[Marital_Status]]="Widow",K1501+L1501+1)</f>
        <v>2</v>
      </c>
      <c r="H1501" t="str" cm="1">
        <f t="array" ref="H1501">_xlfn.IFS(marketing_campaign[[#This Row],[Family_size]]=1,"Family_with_one_child",marketing_campaign[[#This Row],[Family_size]]&gt;1,"Family_with_more_children")</f>
        <v>Family_with_more_children</v>
      </c>
      <c r="I1501">
        <v>68487</v>
      </c>
      <c r="J1501" t="str">
        <f>IF(marketing_campaign[[#This Row],[Income]]&gt;=Sheet21!B1551,"high_income","low_income")</f>
        <v>high_income</v>
      </c>
      <c r="K1501">
        <v>0</v>
      </c>
      <c r="L1501">
        <v>0</v>
      </c>
      <c r="M1501" s="1">
        <v>41287</v>
      </c>
      <c r="N1501">
        <v>48</v>
      </c>
      <c r="O1501" t="str" cm="1">
        <f t="array" ref="O1501">_xlfn.IFS(AND(marketing_campaign[[#This Row],[Recency]]&gt;=0,marketing_campaign[[#This Row],[Recency]]&lt;=14),"Early Recency",AND(marketing_campaign[[#This Row],[Recency]]&gt;=15,marketing_campaign[[#This Row],[Recency]]&lt;=31),"Mid-Recency",marketing_campaign[[#This Row],[Recency]]&gt;=32,"high Recency")</f>
        <v>high Recency</v>
      </c>
      <c r="P1501">
        <v>758</v>
      </c>
      <c r="Q1501">
        <v>12</v>
      </c>
      <c r="R1501">
        <v>385</v>
      </c>
      <c r="S1501">
        <v>33</v>
      </c>
      <c r="T1501">
        <v>89</v>
      </c>
      <c r="U1501">
        <v>89</v>
      </c>
      <c r="V1501">
        <f>marketing_campaign[[#This Row],[MntGoldProds]]+marketing_campaign[[#This Row],[MntSweetProducts]]+marketing_campaign[[#This Row],[MntFishProducts]]+marketing_campaign[[#This Row],[MntMeatProducts]]+marketing_campaign[[#This Row],[MntFruits]]+marketing_campaign[[#This Row],[MntWines]]</f>
        <v>1366</v>
      </c>
      <c r="W1501">
        <v>1</v>
      </c>
      <c r="X1501">
        <v>9</v>
      </c>
      <c r="Y1501">
        <v>7</v>
      </c>
      <c r="Z1501">
        <v>13</v>
      </c>
      <c r="AA1501">
        <f t="shared" si="47"/>
        <v>30</v>
      </c>
      <c r="AB1501" t="str" cm="1">
        <f t="array" ref="AB1501">_xlfn.IFS(AND(AA1501&gt;=0,AA1501&lt;=15),"low purchase",AND(AA1501&gt;=16,AA1501&lt;=30),"mid purchase",AA1501&gt;=31,"high purchase")</f>
        <v>mid purchase</v>
      </c>
      <c r="AC1501">
        <v>4</v>
      </c>
      <c r="AD1501" t="str">
        <f>IF(marketing_campaign[[#This Row],[NumWebVisitsMonth]]&gt;=5.3,"higher_webvists","lower_webvisits")</f>
        <v>lower_webvisits</v>
      </c>
      <c r="AE1501">
        <v>0</v>
      </c>
      <c r="AF1501">
        <v>0</v>
      </c>
      <c r="AG1501">
        <v>0</v>
      </c>
      <c r="AH1501">
        <v>0</v>
      </c>
      <c r="AI1501">
        <v>0</v>
      </c>
      <c r="AJ1501">
        <v>0</v>
      </c>
      <c r="AK1501">
        <v>3</v>
      </c>
      <c r="AL1501">
        <v>11</v>
      </c>
      <c r="AM1501">
        <v>0</v>
      </c>
      <c r="AN1501">
        <f>marketing_campaign[[#This Row],[AcceptedCmp2]]+marketing_campaign[[#This Row],[AcceptedCmp1]]+marketing_campaign[[#This Row],[AcceptedCmp5]]+marketing_campaign[[#This Row],[AcceptedCmp4]]+marketing_campaign[[#This Row],[AcceptedCmp3]]+marketing_campaign[[#This Row],[Response]]</f>
        <v>0</v>
      </c>
      <c r="AO1501" t="str" cm="1">
        <f t="array" ref="AO150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02" spans="1:41" x14ac:dyDescent="0.35">
      <c r="A1502">
        <v>4093</v>
      </c>
      <c r="B1502">
        <v>1975</v>
      </c>
      <c r="C1502">
        <f t="shared" ca="1" si="46"/>
        <v>51</v>
      </c>
      <c r="D1502" t="str" cm="1">
        <f t="array" aca="1" ref="D150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02" t="s">
        <v>34</v>
      </c>
      <c r="F1502" t="s">
        <v>31</v>
      </c>
      <c r="G1502" cm="1">
        <f t="array" ref="G1502">_xlfn.IFS(marketing_campaign[[#This Row],[Marital_Status]]="Single",K1502+L1502+1,marketing_campaign[[#This Row],[Marital_Status]]="Together",K1502+L1502+2,marketing_campaign[[#This Row],[Marital_Status]]="Alone",K1502+L1502+1,marketing_campaign[[#This Row],[Marital_Status]]="Married",K1502+L1502+2,marketing_campaign[[#This Row],[Marital_Status]]="Divorced",K1502+L1502+1,marketing_campaign[[#This Row],[Marital_Status]]="YOLO",K1502+L1502+1,marketing_campaign[[#This Row],[Marital_Status]]="Absurd",K1502+L1502+1,marketing_campaign[[#This Row],[Marital_Status]]="Widow",K1502+L1502+1)</f>
        <v>4</v>
      </c>
      <c r="H1502" t="str" cm="1">
        <f t="array" ref="H1502">_xlfn.IFS(marketing_campaign[[#This Row],[Family_size]]=1,"Family_with_one_child",marketing_campaign[[#This Row],[Family_size]]&gt;1,"Family_with_more_children")</f>
        <v>Family_with_more_children</v>
      </c>
      <c r="I1502">
        <v>53253</v>
      </c>
      <c r="J1502" t="str">
        <f>IF(marketing_campaign[[#This Row],[Income]]&gt;=Sheet21!B1552,"high_income","low_income")</f>
        <v>high_income</v>
      </c>
      <c r="K1502">
        <v>1</v>
      </c>
      <c r="L1502">
        <v>1</v>
      </c>
      <c r="M1502" s="1">
        <v>41316</v>
      </c>
      <c r="N1502">
        <v>61</v>
      </c>
      <c r="O1502" t="str" cm="1">
        <f t="array" ref="O1502">_xlfn.IFS(AND(marketing_campaign[[#This Row],[Recency]]&gt;=0,marketing_campaign[[#This Row],[Recency]]&lt;=14),"Early Recency",AND(marketing_campaign[[#This Row],[Recency]]&gt;=15,marketing_campaign[[#This Row],[Recency]]&lt;=31),"Mid-Recency",marketing_campaign[[#This Row],[Recency]]&gt;=32,"high Recency")</f>
        <v>high Recency</v>
      </c>
      <c r="P1502">
        <v>216</v>
      </c>
      <c r="Q1502">
        <v>9</v>
      </c>
      <c r="R1502">
        <v>57</v>
      </c>
      <c r="S1502">
        <v>20</v>
      </c>
      <c r="T1502">
        <v>9</v>
      </c>
      <c r="U1502">
        <v>125</v>
      </c>
      <c r="V1502">
        <f>marketing_campaign[[#This Row],[MntGoldProds]]+marketing_campaign[[#This Row],[MntSweetProducts]]+marketing_campaign[[#This Row],[MntFishProducts]]+marketing_campaign[[#This Row],[MntMeatProducts]]+marketing_campaign[[#This Row],[MntFruits]]+marketing_campaign[[#This Row],[MntWines]]</f>
        <v>436</v>
      </c>
      <c r="W1502">
        <v>7</v>
      </c>
      <c r="X1502">
        <v>4</v>
      </c>
      <c r="Y1502">
        <v>3</v>
      </c>
      <c r="Z1502">
        <v>5</v>
      </c>
      <c r="AA1502">
        <f t="shared" si="47"/>
        <v>19</v>
      </c>
      <c r="AB1502" t="str" cm="1">
        <f t="array" ref="AB1502">_xlfn.IFS(AND(AA1502&gt;=0,AA1502&lt;=15),"low purchase",AND(AA1502&gt;=16,AA1502&lt;=30),"mid purchase",AA1502&gt;=31,"high purchase")</f>
        <v>mid purchase</v>
      </c>
      <c r="AC1502">
        <v>5</v>
      </c>
      <c r="AD1502" t="str">
        <f>IF(marketing_campaign[[#This Row],[NumWebVisitsMonth]]&gt;=5.3,"higher_webvists","lower_webvisits")</f>
        <v>lower_webvisits</v>
      </c>
      <c r="AE1502">
        <v>0</v>
      </c>
      <c r="AF1502">
        <v>0</v>
      </c>
      <c r="AG1502">
        <v>0</v>
      </c>
      <c r="AH1502">
        <v>0</v>
      </c>
      <c r="AI1502">
        <v>0</v>
      </c>
      <c r="AJ1502">
        <v>0</v>
      </c>
      <c r="AK1502">
        <v>3</v>
      </c>
      <c r="AL1502">
        <v>11</v>
      </c>
      <c r="AM1502">
        <v>0</v>
      </c>
      <c r="AN1502">
        <f>marketing_campaign[[#This Row],[AcceptedCmp2]]+marketing_campaign[[#This Row],[AcceptedCmp1]]+marketing_campaign[[#This Row],[AcceptedCmp5]]+marketing_campaign[[#This Row],[AcceptedCmp4]]+marketing_campaign[[#This Row],[AcceptedCmp3]]+marketing_campaign[[#This Row],[Response]]</f>
        <v>0</v>
      </c>
      <c r="AO1502" t="str" cm="1">
        <f t="array" ref="AO150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03" spans="1:41" x14ac:dyDescent="0.35">
      <c r="A1503">
        <v>5751</v>
      </c>
      <c r="B1503">
        <v>1973</v>
      </c>
      <c r="C1503">
        <f t="shared" ca="1" si="46"/>
        <v>53</v>
      </c>
      <c r="D1503" t="str" cm="1">
        <f t="array" aca="1" ref="D150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03" t="s">
        <v>37</v>
      </c>
      <c r="F1503" t="s">
        <v>35</v>
      </c>
      <c r="G1503" cm="1">
        <f t="array" ref="G1503">_xlfn.IFS(marketing_campaign[[#This Row],[Marital_Status]]="Single",K1503+L1503+1,marketing_campaign[[#This Row],[Marital_Status]]="Together",K1503+L1503+2,marketing_campaign[[#This Row],[Marital_Status]]="Alone",K1503+L1503+1,marketing_campaign[[#This Row],[Marital_Status]]="Married",K1503+L1503+2,marketing_campaign[[#This Row],[Marital_Status]]="Divorced",K1503+L1503+1,marketing_campaign[[#This Row],[Marital_Status]]="YOLO",K1503+L1503+1,marketing_campaign[[#This Row],[Marital_Status]]="Absurd",K1503+L1503+1,marketing_campaign[[#This Row],[Marital_Status]]="Widow",K1503+L1503+1)</f>
        <v>2</v>
      </c>
      <c r="H1503" t="str" cm="1">
        <f t="array" ref="H1503">_xlfn.IFS(marketing_campaign[[#This Row],[Family_size]]=1,"Family_with_one_child",marketing_campaign[[#This Row],[Family_size]]&gt;1,"Family_with_more_children")</f>
        <v>Family_with_more_children</v>
      </c>
      <c r="I1503">
        <v>31163</v>
      </c>
      <c r="J1503" t="str">
        <f>IF(marketing_campaign[[#This Row],[Income]]&gt;=Sheet21!B1553,"high_income","low_income")</f>
        <v>high_income</v>
      </c>
      <c r="K1503">
        <v>1</v>
      </c>
      <c r="L1503">
        <v>0</v>
      </c>
      <c r="M1503" s="1">
        <v>41683</v>
      </c>
      <c r="N1503">
        <v>54</v>
      </c>
      <c r="O1503" t="str" cm="1">
        <f t="array" ref="O1503">_xlfn.IFS(AND(marketing_campaign[[#This Row],[Recency]]&gt;=0,marketing_campaign[[#This Row],[Recency]]&lt;=14),"Early Recency",AND(marketing_campaign[[#This Row],[Recency]]&gt;=15,marketing_campaign[[#This Row],[Recency]]&lt;=31),"Mid-Recency",marketing_campaign[[#This Row],[Recency]]&gt;=32,"high Recency")</f>
        <v>high Recency</v>
      </c>
      <c r="P1503">
        <v>2</v>
      </c>
      <c r="Q1503">
        <v>3</v>
      </c>
      <c r="R1503">
        <v>10</v>
      </c>
      <c r="S1503">
        <v>11</v>
      </c>
      <c r="T1503">
        <v>2</v>
      </c>
      <c r="U1503">
        <v>10</v>
      </c>
      <c r="V1503">
        <f>marketing_campaign[[#This Row],[MntGoldProds]]+marketing_campaign[[#This Row],[MntSweetProducts]]+marketing_campaign[[#This Row],[MntFishProducts]]+marketing_campaign[[#This Row],[MntMeatProducts]]+marketing_campaign[[#This Row],[MntFruits]]+marketing_campaign[[#This Row],[MntWines]]</f>
        <v>38</v>
      </c>
      <c r="W1503">
        <v>1</v>
      </c>
      <c r="X1503">
        <v>1</v>
      </c>
      <c r="Y1503">
        <v>0</v>
      </c>
      <c r="Z1503">
        <v>3</v>
      </c>
      <c r="AA1503">
        <f t="shared" si="47"/>
        <v>5</v>
      </c>
      <c r="AB1503" t="str" cm="1">
        <f t="array" ref="AB1503">_xlfn.IFS(AND(AA1503&gt;=0,AA1503&lt;=15),"low purchase",AND(AA1503&gt;=16,AA1503&lt;=30),"mid purchase",AA1503&gt;=31,"high purchase")</f>
        <v>low purchase</v>
      </c>
      <c r="AC1503">
        <v>6</v>
      </c>
      <c r="AD1503" t="str">
        <f>IF(marketing_campaign[[#This Row],[NumWebVisitsMonth]]&gt;=5.3,"higher_webvists","lower_webvisits")</f>
        <v>higher_webvists</v>
      </c>
      <c r="AE1503">
        <v>0</v>
      </c>
      <c r="AF1503">
        <v>0</v>
      </c>
      <c r="AG1503">
        <v>0</v>
      </c>
      <c r="AH1503">
        <v>0</v>
      </c>
      <c r="AI1503">
        <v>0</v>
      </c>
      <c r="AJ1503">
        <v>0</v>
      </c>
      <c r="AK1503">
        <v>3</v>
      </c>
      <c r="AL1503">
        <v>11</v>
      </c>
      <c r="AM1503">
        <v>0</v>
      </c>
      <c r="AN1503">
        <f>marketing_campaign[[#This Row],[AcceptedCmp2]]+marketing_campaign[[#This Row],[AcceptedCmp1]]+marketing_campaign[[#This Row],[AcceptedCmp5]]+marketing_campaign[[#This Row],[AcceptedCmp4]]+marketing_campaign[[#This Row],[AcceptedCmp3]]+marketing_campaign[[#This Row],[Response]]</f>
        <v>0</v>
      </c>
      <c r="AO1503" t="str" cm="1">
        <f t="array" ref="AO150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04" spans="1:41" x14ac:dyDescent="0.35">
      <c r="A1504">
        <v>3340</v>
      </c>
      <c r="B1504">
        <v>1977</v>
      </c>
      <c r="C1504">
        <f t="shared" ca="1" si="46"/>
        <v>49</v>
      </c>
      <c r="D1504" t="str" cm="1">
        <f t="array" aca="1" ref="D150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04" t="s">
        <v>29</v>
      </c>
      <c r="F1504" t="s">
        <v>33</v>
      </c>
      <c r="G1504" cm="1">
        <f t="array" ref="G1504">_xlfn.IFS(marketing_campaign[[#This Row],[Marital_Status]]="Single",K1504+L1504+1,marketing_campaign[[#This Row],[Marital_Status]]="Together",K1504+L1504+2,marketing_campaign[[#This Row],[Marital_Status]]="Alone",K1504+L1504+1,marketing_campaign[[#This Row],[Marital_Status]]="Married",K1504+L1504+2,marketing_campaign[[#This Row],[Marital_Status]]="Divorced",K1504+L1504+1,marketing_campaign[[#This Row],[Marital_Status]]="YOLO",K1504+L1504+1,marketing_campaign[[#This Row],[Marital_Status]]="Absurd",K1504+L1504+1,marketing_campaign[[#This Row],[Marital_Status]]="Widow",K1504+L1504+1)</f>
        <v>3</v>
      </c>
      <c r="H1504" t="str" cm="1">
        <f t="array" ref="H1504">_xlfn.IFS(marketing_campaign[[#This Row],[Family_size]]=1,"Family_with_one_child",marketing_campaign[[#This Row],[Family_size]]&gt;1,"Family_with_more_children")</f>
        <v>Family_with_more_children</v>
      </c>
      <c r="I1504">
        <v>42014</v>
      </c>
      <c r="J1504" t="str">
        <f>IF(marketing_campaign[[#This Row],[Income]]&gt;=Sheet21!B1554,"high_income","low_income")</f>
        <v>high_income</v>
      </c>
      <c r="K1504">
        <v>1</v>
      </c>
      <c r="L1504">
        <v>0</v>
      </c>
      <c r="M1504" s="1">
        <v>41138</v>
      </c>
      <c r="N1504">
        <v>56</v>
      </c>
      <c r="O1504" t="str" cm="1">
        <f t="array" ref="O1504">_xlfn.IFS(AND(marketing_campaign[[#This Row],[Recency]]&gt;=0,marketing_campaign[[#This Row],[Recency]]&lt;=14),"Early Recency",AND(marketing_campaign[[#This Row],[Recency]]&gt;=15,marketing_campaign[[#This Row],[Recency]]&lt;=31),"Mid-Recency",marketing_campaign[[#This Row],[Recency]]&gt;=32,"high Recency")</f>
        <v>high Recency</v>
      </c>
      <c r="P1504">
        <v>244</v>
      </c>
      <c r="Q1504">
        <v>15</v>
      </c>
      <c r="R1504">
        <v>108</v>
      </c>
      <c r="S1504">
        <v>4</v>
      </c>
      <c r="T1504">
        <v>15</v>
      </c>
      <c r="U1504">
        <v>50</v>
      </c>
      <c r="V1504">
        <f>marketing_campaign[[#This Row],[MntGoldProds]]+marketing_campaign[[#This Row],[MntSweetProducts]]+marketing_campaign[[#This Row],[MntFishProducts]]+marketing_campaign[[#This Row],[MntMeatProducts]]+marketing_campaign[[#This Row],[MntFruits]]+marketing_campaign[[#This Row],[MntWines]]</f>
        <v>436</v>
      </c>
      <c r="W1504">
        <v>6</v>
      </c>
      <c r="X1504">
        <v>7</v>
      </c>
      <c r="Y1504">
        <v>1</v>
      </c>
      <c r="Z1504">
        <v>6</v>
      </c>
      <c r="AA1504">
        <f t="shared" si="47"/>
        <v>20</v>
      </c>
      <c r="AB1504" t="str" cm="1">
        <f t="array" ref="AB1504">_xlfn.IFS(AND(AA1504&gt;=0,AA1504&lt;=15),"low purchase",AND(AA1504&gt;=16,AA1504&lt;=30),"mid purchase",AA1504&gt;=31,"high purchase")</f>
        <v>mid purchase</v>
      </c>
      <c r="AC1504">
        <v>8</v>
      </c>
      <c r="AD1504" t="str">
        <f>IF(marketing_campaign[[#This Row],[NumWebVisitsMonth]]&gt;=5.3,"higher_webvists","lower_webvisits")</f>
        <v>higher_webvists</v>
      </c>
      <c r="AE1504">
        <v>0</v>
      </c>
      <c r="AF1504">
        <v>0</v>
      </c>
      <c r="AG1504">
        <v>0</v>
      </c>
      <c r="AH1504">
        <v>0</v>
      </c>
      <c r="AI1504">
        <v>0</v>
      </c>
      <c r="AJ1504">
        <v>0</v>
      </c>
      <c r="AK1504">
        <v>3</v>
      </c>
      <c r="AL1504">
        <v>11</v>
      </c>
      <c r="AM1504">
        <v>1</v>
      </c>
      <c r="AN1504">
        <f>marketing_campaign[[#This Row],[AcceptedCmp2]]+marketing_campaign[[#This Row],[AcceptedCmp1]]+marketing_campaign[[#This Row],[AcceptedCmp5]]+marketing_campaign[[#This Row],[AcceptedCmp4]]+marketing_campaign[[#This Row],[AcceptedCmp3]]+marketing_campaign[[#This Row],[Response]]</f>
        <v>1</v>
      </c>
      <c r="AO1504" t="str" cm="1">
        <f t="array" ref="AO150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505" spans="1:41" x14ac:dyDescent="0.35">
      <c r="A1505">
        <v>3594</v>
      </c>
      <c r="B1505">
        <v>1973</v>
      </c>
      <c r="C1505">
        <f t="shared" ca="1" si="46"/>
        <v>53</v>
      </c>
      <c r="D1505" t="str" cm="1">
        <f t="array" aca="1" ref="D150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05" t="s">
        <v>34</v>
      </c>
      <c r="F1505" t="s">
        <v>33</v>
      </c>
      <c r="G1505" cm="1">
        <f t="array" ref="G1505">_xlfn.IFS(marketing_campaign[[#This Row],[Marital_Status]]="Single",K1505+L1505+1,marketing_campaign[[#This Row],[Marital_Status]]="Together",K1505+L1505+2,marketing_campaign[[#This Row],[Marital_Status]]="Alone",K1505+L1505+1,marketing_campaign[[#This Row],[Marital_Status]]="Married",K1505+L1505+2,marketing_campaign[[#This Row],[Marital_Status]]="Divorced",K1505+L1505+1,marketing_campaign[[#This Row],[Marital_Status]]="YOLO",K1505+L1505+1,marketing_campaign[[#This Row],[Marital_Status]]="Absurd",K1505+L1505+1,marketing_campaign[[#This Row],[Marital_Status]]="Widow",K1505+L1505+1)</f>
        <v>4</v>
      </c>
      <c r="H1505" t="str" cm="1">
        <f t="array" ref="H1505">_xlfn.IFS(marketing_campaign[[#This Row],[Family_size]]=1,"Family_with_one_child",marketing_campaign[[#This Row],[Family_size]]&gt;1,"Family_with_more_children")</f>
        <v>Family_with_more_children</v>
      </c>
      <c r="I1505">
        <v>54108</v>
      </c>
      <c r="J1505" t="str">
        <f>IF(marketing_campaign[[#This Row],[Income]]&gt;=Sheet21!B1555,"high_income","low_income")</f>
        <v>high_income</v>
      </c>
      <c r="K1505">
        <v>1</v>
      </c>
      <c r="L1505">
        <v>1</v>
      </c>
      <c r="M1505" s="1">
        <v>41218</v>
      </c>
      <c r="N1505">
        <v>74</v>
      </c>
      <c r="O1505" t="str" cm="1">
        <f t="array" ref="O1505">_xlfn.IFS(AND(marketing_campaign[[#This Row],[Recency]]&gt;=0,marketing_campaign[[#This Row],[Recency]]&lt;=14),"Early Recency",AND(marketing_campaign[[#This Row],[Recency]]&gt;=15,marketing_campaign[[#This Row],[Recency]]&lt;=31),"Mid-Recency",marketing_campaign[[#This Row],[Recency]]&gt;=32,"high Recency")</f>
        <v>high Recency</v>
      </c>
      <c r="P1505">
        <v>539</v>
      </c>
      <c r="Q1505">
        <v>6</v>
      </c>
      <c r="R1505">
        <v>91</v>
      </c>
      <c r="S1505">
        <v>8</v>
      </c>
      <c r="T1505">
        <v>6</v>
      </c>
      <c r="U1505">
        <v>97</v>
      </c>
      <c r="V1505">
        <f>marketing_campaign[[#This Row],[MntGoldProds]]+marketing_campaign[[#This Row],[MntSweetProducts]]+marketing_campaign[[#This Row],[MntFishProducts]]+marketing_campaign[[#This Row],[MntMeatProducts]]+marketing_campaign[[#This Row],[MntFruits]]+marketing_campaign[[#This Row],[MntWines]]</f>
        <v>747</v>
      </c>
      <c r="W1505">
        <v>13</v>
      </c>
      <c r="X1505">
        <v>8</v>
      </c>
      <c r="Y1505">
        <v>2</v>
      </c>
      <c r="Z1505">
        <v>9</v>
      </c>
      <c r="AA1505">
        <f t="shared" si="47"/>
        <v>32</v>
      </c>
      <c r="AB1505" t="str" cm="1">
        <f t="array" ref="AB1505">_xlfn.IFS(AND(AA1505&gt;=0,AA1505&lt;=15),"low purchase",AND(AA1505&gt;=16,AA1505&lt;=30),"mid purchase",AA1505&gt;=31,"high purchase")</f>
        <v>high purchase</v>
      </c>
      <c r="AC1505">
        <v>8</v>
      </c>
      <c r="AD1505" t="str">
        <f>IF(marketing_campaign[[#This Row],[NumWebVisitsMonth]]&gt;=5.3,"higher_webvists","lower_webvisits")</f>
        <v>higher_webvists</v>
      </c>
      <c r="AE1505">
        <v>0</v>
      </c>
      <c r="AF1505">
        <v>0</v>
      </c>
      <c r="AG1505">
        <v>0</v>
      </c>
      <c r="AH1505">
        <v>0</v>
      </c>
      <c r="AI1505">
        <v>0</v>
      </c>
      <c r="AJ1505">
        <v>0</v>
      </c>
      <c r="AK1505">
        <v>3</v>
      </c>
      <c r="AL1505">
        <v>11</v>
      </c>
      <c r="AM1505">
        <v>0</v>
      </c>
      <c r="AN1505">
        <f>marketing_campaign[[#This Row],[AcceptedCmp2]]+marketing_campaign[[#This Row],[AcceptedCmp1]]+marketing_campaign[[#This Row],[AcceptedCmp5]]+marketing_campaign[[#This Row],[AcceptedCmp4]]+marketing_campaign[[#This Row],[AcceptedCmp3]]+marketing_campaign[[#This Row],[Response]]</f>
        <v>0</v>
      </c>
      <c r="AO1505" t="str" cm="1">
        <f t="array" ref="AO150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06" spans="1:41" x14ac:dyDescent="0.35">
      <c r="A1506">
        <v>3584</v>
      </c>
      <c r="B1506">
        <v>1955</v>
      </c>
      <c r="C1506">
        <f t="shared" ca="1" si="46"/>
        <v>71</v>
      </c>
      <c r="D1506" t="str" cm="1">
        <f t="array" aca="1" ref="D150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06" t="s">
        <v>32</v>
      </c>
      <c r="F1506" t="s">
        <v>30</v>
      </c>
      <c r="G1506" cm="1">
        <f t="array" ref="G1506">_xlfn.IFS(marketing_campaign[[#This Row],[Marital_Status]]="Single",K1506+L1506+1,marketing_campaign[[#This Row],[Marital_Status]]="Together",K1506+L1506+2,marketing_campaign[[#This Row],[Marital_Status]]="Alone",K1506+L1506+1,marketing_campaign[[#This Row],[Marital_Status]]="Married",K1506+L1506+2,marketing_campaign[[#This Row],[Marital_Status]]="Divorced",K1506+L1506+1,marketing_campaign[[#This Row],[Marital_Status]]="YOLO",K1506+L1506+1,marketing_campaign[[#This Row],[Marital_Status]]="Absurd",K1506+L1506+1,marketing_campaign[[#This Row],[Marital_Status]]="Widow",K1506+L1506+1)</f>
        <v>1</v>
      </c>
      <c r="H1506" t="str" cm="1">
        <f t="array" ref="H1506">_xlfn.IFS(marketing_campaign[[#This Row],[Family_size]]=1,"Family_with_one_child",marketing_campaign[[#This Row],[Family_size]]&gt;1,"Family_with_more_children")</f>
        <v>Family_with_one_child</v>
      </c>
      <c r="I1506">
        <v>49667</v>
      </c>
      <c r="J1506" t="str">
        <f>IF(marketing_campaign[[#This Row],[Income]]&gt;=Sheet21!B1556,"high_income","low_income")</f>
        <v>high_income</v>
      </c>
      <c r="K1506">
        <v>0</v>
      </c>
      <c r="L1506">
        <v>0</v>
      </c>
      <c r="M1506" s="1">
        <v>41141</v>
      </c>
      <c r="N1506">
        <v>35</v>
      </c>
      <c r="O1506" t="str" cm="1">
        <f t="array" ref="O1506">_xlfn.IFS(AND(marketing_campaign[[#This Row],[Recency]]&gt;=0,marketing_campaign[[#This Row],[Recency]]&lt;=14),"Early Recency",AND(marketing_campaign[[#This Row],[Recency]]&gt;=15,marketing_campaign[[#This Row],[Recency]]&lt;=31),"Mid-Recency",marketing_campaign[[#This Row],[Recency]]&gt;=32,"high Recency")</f>
        <v>high Recency</v>
      </c>
      <c r="P1506">
        <v>1181</v>
      </c>
      <c r="Q1506">
        <v>26</v>
      </c>
      <c r="R1506">
        <v>120</v>
      </c>
      <c r="S1506">
        <v>17</v>
      </c>
      <c r="T1506">
        <v>13</v>
      </c>
      <c r="U1506">
        <v>39</v>
      </c>
      <c r="V1506">
        <f>marketing_campaign[[#This Row],[MntGoldProds]]+marketing_campaign[[#This Row],[MntSweetProducts]]+marketing_campaign[[#This Row],[MntFishProducts]]+marketing_campaign[[#This Row],[MntMeatProducts]]+marketing_campaign[[#This Row],[MntFruits]]+marketing_campaign[[#This Row],[MntWines]]</f>
        <v>1396</v>
      </c>
      <c r="W1506">
        <v>2</v>
      </c>
      <c r="X1506">
        <v>5</v>
      </c>
      <c r="Y1506">
        <v>10</v>
      </c>
      <c r="Z1506">
        <v>5</v>
      </c>
      <c r="AA1506">
        <f t="shared" si="47"/>
        <v>22</v>
      </c>
      <c r="AB1506" t="str" cm="1">
        <f t="array" ref="AB1506">_xlfn.IFS(AND(AA1506&gt;=0,AA1506&lt;=15),"low purchase",AND(AA1506&gt;=16,AA1506&lt;=30),"mid purchase",AA1506&gt;=31,"high purchase")</f>
        <v>mid purchase</v>
      </c>
      <c r="AC1506">
        <v>8</v>
      </c>
      <c r="AD1506" t="str">
        <f>IF(marketing_campaign[[#This Row],[NumWebVisitsMonth]]&gt;=5.3,"higher_webvists","lower_webvisits")</f>
        <v>higher_webvists</v>
      </c>
      <c r="AE1506">
        <v>1</v>
      </c>
      <c r="AF1506">
        <v>0</v>
      </c>
      <c r="AG1506">
        <v>0</v>
      </c>
      <c r="AH1506">
        <v>0</v>
      </c>
      <c r="AI1506">
        <v>0</v>
      </c>
      <c r="AJ1506">
        <v>0</v>
      </c>
      <c r="AK1506">
        <v>3</v>
      </c>
      <c r="AL1506">
        <v>11</v>
      </c>
      <c r="AM1506">
        <v>1</v>
      </c>
      <c r="AN1506">
        <f>marketing_campaign[[#This Row],[AcceptedCmp2]]+marketing_campaign[[#This Row],[AcceptedCmp1]]+marketing_campaign[[#This Row],[AcceptedCmp5]]+marketing_campaign[[#This Row],[AcceptedCmp4]]+marketing_campaign[[#This Row],[AcceptedCmp3]]+marketing_campaign[[#This Row],[Response]]</f>
        <v>2</v>
      </c>
      <c r="AO1506" t="str" cm="1">
        <f t="array" ref="AO150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507" spans="1:41" x14ac:dyDescent="0.35">
      <c r="A1507">
        <v>3643</v>
      </c>
      <c r="B1507">
        <v>1974</v>
      </c>
      <c r="C1507">
        <f t="shared" ca="1" si="46"/>
        <v>52</v>
      </c>
      <c r="D1507" t="str" cm="1">
        <f t="array" aca="1" ref="D150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07" t="s">
        <v>34</v>
      </c>
      <c r="F1507" t="s">
        <v>33</v>
      </c>
      <c r="G1507" cm="1">
        <f t="array" ref="G1507">_xlfn.IFS(marketing_campaign[[#This Row],[Marital_Status]]="Single",K1507+L1507+1,marketing_campaign[[#This Row],[Marital_Status]]="Together",K1507+L1507+2,marketing_campaign[[#This Row],[Marital_Status]]="Alone",K1507+L1507+1,marketing_campaign[[#This Row],[Marital_Status]]="Married",K1507+L1507+2,marketing_campaign[[#This Row],[Marital_Status]]="Divorced",K1507+L1507+1,marketing_campaign[[#This Row],[Marital_Status]]="YOLO",K1507+L1507+1,marketing_campaign[[#This Row],[Marital_Status]]="Absurd",K1507+L1507+1,marketing_campaign[[#This Row],[Marital_Status]]="Widow",K1507+L1507+1)</f>
        <v>2</v>
      </c>
      <c r="H1507" t="str" cm="1">
        <f t="array" ref="H1507">_xlfn.IFS(marketing_campaign[[#This Row],[Family_size]]=1,"Family_with_one_child",marketing_campaign[[#This Row],[Family_size]]&gt;1,"Family_with_more_children")</f>
        <v>Family_with_more_children</v>
      </c>
      <c r="I1507">
        <v>63206</v>
      </c>
      <c r="J1507" t="str">
        <f>IF(marketing_campaign[[#This Row],[Income]]&gt;=Sheet21!B1557,"high_income","low_income")</f>
        <v>high_income</v>
      </c>
      <c r="K1507">
        <v>0</v>
      </c>
      <c r="L1507">
        <v>0</v>
      </c>
      <c r="M1507" s="1">
        <v>41718</v>
      </c>
      <c r="N1507">
        <v>65</v>
      </c>
      <c r="O1507" t="str" cm="1">
        <f t="array" ref="O1507">_xlfn.IFS(AND(marketing_campaign[[#This Row],[Recency]]&gt;=0,marketing_campaign[[#This Row],[Recency]]&lt;=14),"Early Recency",AND(marketing_campaign[[#This Row],[Recency]]&gt;=15,marketing_campaign[[#This Row],[Recency]]&lt;=31),"Mid-Recency",marketing_campaign[[#This Row],[Recency]]&gt;=32,"high Recency")</f>
        <v>high Recency</v>
      </c>
      <c r="P1507">
        <v>750</v>
      </c>
      <c r="Q1507">
        <v>8</v>
      </c>
      <c r="R1507">
        <v>125</v>
      </c>
      <c r="S1507">
        <v>11</v>
      </c>
      <c r="T1507">
        <v>8</v>
      </c>
      <c r="U1507">
        <v>26</v>
      </c>
      <c r="V1507">
        <f>marketing_campaign[[#This Row],[MntGoldProds]]+marketing_campaign[[#This Row],[MntSweetProducts]]+marketing_campaign[[#This Row],[MntFishProducts]]+marketing_campaign[[#This Row],[MntMeatProducts]]+marketing_campaign[[#This Row],[MntFruits]]+marketing_campaign[[#This Row],[MntWines]]</f>
        <v>928</v>
      </c>
      <c r="W1507">
        <v>1</v>
      </c>
      <c r="X1507">
        <v>4</v>
      </c>
      <c r="Y1507">
        <v>3</v>
      </c>
      <c r="Z1507">
        <v>6</v>
      </c>
      <c r="AA1507">
        <f t="shared" si="47"/>
        <v>14</v>
      </c>
      <c r="AB1507" t="str" cm="1">
        <f t="array" ref="AB1507">_xlfn.IFS(AND(AA1507&gt;=0,AA1507&lt;=15),"low purchase",AND(AA1507&gt;=16,AA1507&lt;=30),"mid purchase",AA1507&gt;=31,"high purchase")</f>
        <v>low purchase</v>
      </c>
      <c r="AC1507">
        <v>2</v>
      </c>
      <c r="AD1507" t="str">
        <f>IF(marketing_campaign[[#This Row],[NumWebVisitsMonth]]&gt;=5.3,"higher_webvists","lower_webvisits")</f>
        <v>lower_webvisits</v>
      </c>
      <c r="AE1507">
        <v>0</v>
      </c>
      <c r="AF1507">
        <v>0</v>
      </c>
      <c r="AG1507">
        <v>1</v>
      </c>
      <c r="AH1507">
        <v>0</v>
      </c>
      <c r="AI1507">
        <v>0</v>
      </c>
      <c r="AJ1507">
        <v>0</v>
      </c>
      <c r="AK1507">
        <v>3</v>
      </c>
      <c r="AL1507">
        <v>11</v>
      </c>
      <c r="AM1507">
        <v>0</v>
      </c>
      <c r="AN1507">
        <f>marketing_campaign[[#This Row],[AcceptedCmp2]]+marketing_campaign[[#This Row],[AcceptedCmp1]]+marketing_campaign[[#This Row],[AcceptedCmp5]]+marketing_campaign[[#This Row],[AcceptedCmp4]]+marketing_campaign[[#This Row],[AcceptedCmp3]]+marketing_campaign[[#This Row],[Response]]</f>
        <v>1</v>
      </c>
      <c r="AO1507" t="str" cm="1">
        <f t="array" ref="AO150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508" spans="1:41" x14ac:dyDescent="0.35">
      <c r="A1508">
        <v>851</v>
      </c>
      <c r="B1508">
        <v>1972</v>
      </c>
      <c r="C1508">
        <f t="shared" ca="1" si="46"/>
        <v>54</v>
      </c>
      <c r="D1508" t="str" cm="1">
        <f t="array" aca="1" ref="D150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08" t="s">
        <v>34</v>
      </c>
      <c r="F1508" t="s">
        <v>33</v>
      </c>
      <c r="G1508" cm="1">
        <f t="array" ref="G1508">_xlfn.IFS(marketing_campaign[[#This Row],[Marital_Status]]="Single",K1508+L1508+1,marketing_campaign[[#This Row],[Marital_Status]]="Together",K1508+L1508+2,marketing_campaign[[#This Row],[Marital_Status]]="Alone",K1508+L1508+1,marketing_campaign[[#This Row],[Marital_Status]]="Married",K1508+L1508+2,marketing_campaign[[#This Row],[Marital_Status]]="Divorced",K1508+L1508+1,marketing_campaign[[#This Row],[Marital_Status]]="YOLO",K1508+L1508+1,marketing_campaign[[#This Row],[Marital_Status]]="Absurd",K1508+L1508+1,marketing_campaign[[#This Row],[Marital_Status]]="Widow",K1508+L1508+1)</f>
        <v>4</v>
      </c>
      <c r="H1508" t="str" cm="1">
        <f t="array" ref="H1508">_xlfn.IFS(marketing_campaign[[#This Row],[Family_size]]=1,"Family_with_one_child",marketing_campaign[[#This Row],[Family_size]]&gt;1,"Family_with_more_children")</f>
        <v>Family_with_more_children</v>
      </c>
      <c r="I1508">
        <v>57136</v>
      </c>
      <c r="J1508" t="str">
        <f>IF(marketing_campaign[[#This Row],[Income]]&gt;=Sheet21!B1558,"high_income","low_income")</f>
        <v>high_income</v>
      </c>
      <c r="K1508">
        <v>1</v>
      </c>
      <c r="L1508">
        <v>1</v>
      </c>
      <c r="M1508" s="1">
        <v>41464</v>
      </c>
      <c r="N1508">
        <v>48</v>
      </c>
      <c r="O1508" t="str" cm="1">
        <f t="array" ref="O1508">_xlfn.IFS(AND(marketing_campaign[[#This Row],[Recency]]&gt;=0,marketing_campaign[[#This Row],[Recency]]&lt;=14),"Early Recency",AND(marketing_campaign[[#This Row],[Recency]]&gt;=15,marketing_campaign[[#This Row],[Recency]]&lt;=31),"Mid-Recency",marketing_campaign[[#This Row],[Recency]]&gt;=32,"high Recency")</f>
        <v>high Recency</v>
      </c>
      <c r="P1508">
        <v>306</v>
      </c>
      <c r="Q1508">
        <v>5</v>
      </c>
      <c r="R1508">
        <v>109</v>
      </c>
      <c r="S1508">
        <v>21</v>
      </c>
      <c r="T1508">
        <v>109</v>
      </c>
      <c r="U1508">
        <v>92</v>
      </c>
      <c r="V1508">
        <f>marketing_campaign[[#This Row],[MntGoldProds]]+marketing_campaign[[#This Row],[MntSweetProducts]]+marketing_campaign[[#This Row],[MntFishProducts]]+marketing_campaign[[#This Row],[MntMeatProducts]]+marketing_campaign[[#This Row],[MntFruits]]+marketing_campaign[[#This Row],[MntWines]]</f>
        <v>642</v>
      </c>
      <c r="W1508">
        <v>9</v>
      </c>
      <c r="X1508">
        <v>5</v>
      </c>
      <c r="Y1508">
        <v>2</v>
      </c>
      <c r="Z1508">
        <v>10</v>
      </c>
      <c r="AA1508">
        <f t="shared" si="47"/>
        <v>26</v>
      </c>
      <c r="AB1508" t="str" cm="1">
        <f t="array" ref="AB1508">_xlfn.IFS(AND(AA1508&gt;=0,AA1508&lt;=15),"low purchase",AND(AA1508&gt;=16,AA1508&lt;=30),"mid purchase",AA1508&gt;=31,"high purchase")</f>
        <v>mid purchase</v>
      </c>
      <c r="AC1508">
        <v>6</v>
      </c>
      <c r="AD1508" t="str">
        <f>IF(marketing_campaign[[#This Row],[NumWebVisitsMonth]]&gt;=5.3,"higher_webvists","lower_webvisits")</f>
        <v>higher_webvists</v>
      </c>
      <c r="AE1508">
        <v>0</v>
      </c>
      <c r="AF1508">
        <v>0</v>
      </c>
      <c r="AG1508">
        <v>0</v>
      </c>
      <c r="AH1508">
        <v>0</v>
      </c>
      <c r="AI1508">
        <v>0</v>
      </c>
      <c r="AJ1508">
        <v>0</v>
      </c>
      <c r="AK1508">
        <v>3</v>
      </c>
      <c r="AL1508">
        <v>11</v>
      </c>
      <c r="AM1508">
        <v>0</v>
      </c>
      <c r="AN1508">
        <f>marketing_campaign[[#This Row],[AcceptedCmp2]]+marketing_campaign[[#This Row],[AcceptedCmp1]]+marketing_campaign[[#This Row],[AcceptedCmp5]]+marketing_campaign[[#This Row],[AcceptedCmp4]]+marketing_campaign[[#This Row],[AcceptedCmp3]]+marketing_campaign[[#This Row],[Response]]</f>
        <v>0</v>
      </c>
      <c r="AO1508" t="str" cm="1">
        <f t="array" ref="AO150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09" spans="1:41" x14ac:dyDescent="0.35">
      <c r="A1509">
        <v>7706</v>
      </c>
      <c r="B1509">
        <v>1975</v>
      </c>
      <c r="C1509">
        <f t="shared" ca="1" si="46"/>
        <v>51</v>
      </c>
      <c r="D1509" t="str" cm="1">
        <f t="array" aca="1" ref="D150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09" t="s">
        <v>37</v>
      </c>
      <c r="F1509" t="s">
        <v>31</v>
      </c>
      <c r="G1509" cm="1">
        <f t="array" ref="G1509">_xlfn.IFS(marketing_campaign[[#This Row],[Marital_Status]]="Single",K1509+L1509+1,marketing_campaign[[#This Row],[Marital_Status]]="Together",K1509+L1509+2,marketing_campaign[[#This Row],[Marital_Status]]="Alone",K1509+L1509+1,marketing_campaign[[#This Row],[Marital_Status]]="Married",K1509+L1509+2,marketing_campaign[[#This Row],[Marital_Status]]="Divorced",K1509+L1509+1,marketing_campaign[[#This Row],[Marital_Status]]="YOLO",K1509+L1509+1,marketing_campaign[[#This Row],[Marital_Status]]="Absurd",K1509+L1509+1,marketing_campaign[[#This Row],[Marital_Status]]="Widow",K1509+L1509+1)</f>
        <v>3</v>
      </c>
      <c r="H1509" t="str" cm="1">
        <f t="array" ref="H1509">_xlfn.IFS(marketing_campaign[[#This Row],[Family_size]]=1,"Family_with_one_child",marketing_campaign[[#This Row],[Family_size]]&gt;1,"Family_with_more_children")</f>
        <v>Family_with_more_children</v>
      </c>
      <c r="I1509">
        <v>46772</v>
      </c>
      <c r="J1509" t="str">
        <f>IF(marketing_campaign[[#This Row],[Income]]&gt;=Sheet21!B1559,"high_income","low_income")</f>
        <v>high_income</v>
      </c>
      <c r="K1509">
        <v>0</v>
      </c>
      <c r="L1509">
        <v>1</v>
      </c>
      <c r="M1509" s="1">
        <v>41220</v>
      </c>
      <c r="N1509">
        <v>88</v>
      </c>
      <c r="O1509" t="str" cm="1">
        <f t="array" ref="O1509">_xlfn.IFS(AND(marketing_campaign[[#This Row],[Recency]]&gt;=0,marketing_campaign[[#This Row],[Recency]]&lt;=14),"Early Recency",AND(marketing_campaign[[#This Row],[Recency]]&gt;=15,marketing_campaign[[#This Row],[Recency]]&lt;=31),"Mid-Recency",marketing_campaign[[#This Row],[Recency]]&gt;=32,"high Recency")</f>
        <v>high Recency</v>
      </c>
      <c r="P1509">
        <v>350</v>
      </c>
      <c r="Q1509">
        <v>104</v>
      </c>
      <c r="R1509">
        <v>189</v>
      </c>
      <c r="S1509">
        <v>197</v>
      </c>
      <c r="T1509">
        <v>151</v>
      </c>
      <c r="U1509">
        <v>57</v>
      </c>
      <c r="V1509">
        <f>marketing_campaign[[#This Row],[MntGoldProds]]+marketing_campaign[[#This Row],[MntSweetProducts]]+marketing_campaign[[#This Row],[MntFishProducts]]+marketing_campaign[[#This Row],[MntMeatProducts]]+marketing_campaign[[#This Row],[MntFruits]]+marketing_campaign[[#This Row],[MntWines]]</f>
        <v>1048</v>
      </c>
      <c r="W1509">
        <v>6</v>
      </c>
      <c r="X1509">
        <v>11</v>
      </c>
      <c r="Y1509">
        <v>8</v>
      </c>
      <c r="Z1509">
        <v>5</v>
      </c>
      <c r="AA1509">
        <f t="shared" si="47"/>
        <v>30</v>
      </c>
      <c r="AB1509" t="str" cm="1">
        <f t="array" ref="AB1509">_xlfn.IFS(AND(AA1509&gt;=0,AA1509&lt;=15),"low purchase",AND(AA1509&gt;=16,AA1509&lt;=30),"mid purchase",AA1509&gt;=31,"high purchase")</f>
        <v>mid purchase</v>
      </c>
      <c r="AC1509">
        <v>8</v>
      </c>
      <c r="AD1509" t="str">
        <f>IF(marketing_campaign[[#This Row],[NumWebVisitsMonth]]&gt;=5.3,"higher_webvists","lower_webvisits")</f>
        <v>higher_webvists</v>
      </c>
      <c r="AE1509">
        <v>1</v>
      </c>
      <c r="AF1509">
        <v>0</v>
      </c>
      <c r="AG1509">
        <v>0</v>
      </c>
      <c r="AH1509">
        <v>0</v>
      </c>
      <c r="AI1509">
        <v>0</v>
      </c>
      <c r="AJ1509">
        <v>0</v>
      </c>
      <c r="AK1509">
        <v>3</v>
      </c>
      <c r="AL1509">
        <v>11</v>
      </c>
      <c r="AM1509">
        <v>0</v>
      </c>
      <c r="AN1509">
        <f>marketing_campaign[[#This Row],[AcceptedCmp2]]+marketing_campaign[[#This Row],[AcceptedCmp1]]+marketing_campaign[[#This Row],[AcceptedCmp5]]+marketing_campaign[[#This Row],[AcceptedCmp4]]+marketing_campaign[[#This Row],[AcceptedCmp3]]+marketing_campaign[[#This Row],[Response]]</f>
        <v>1</v>
      </c>
      <c r="AO1509" t="str" cm="1">
        <f t="array" ref="AO150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510" spans="1:41" x14ac:dyDescent="0.35">
      <c r="A1510">
        <v>3967</v>
      </c>
      <c r="B1510">
        <v>1971</v>
      </c>
      <c r="C1510">
        <f t="shared" ca="1" si="46"/>
        <v>55</v>
      </c>
      <c r="D1510" t="str" cm="1">
        <f t="array" aca="1" ref="D151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10" t="s">
        <v>32</v>
      </c>
      <c r="F1510" t="s">
        <v>33</v>
      </c>
      <c r="G1510" cm="1">
        <f t="array" ref="G1510">_xlfn.IFS(marketing_campaign[[#This Row],[Marital_Status]]="Single",K1510+L1510+1,marketing_campaign[[#This Row],[Marital_Status]]="Together",K1510+L1510+2,marketing_campaign[[#This Row],[Marital_Status]]="Alone",K1510+L1510+1,marketing_campaign[[#This Row],[Marital_Status]]="Married",K1510+L1510+2,marketing_campaign[[#This Row],[Marital_Status]]="Divorced",K1510+L1510+1,marketing_campaign[[#This Row],[Marital_Status]]="YOLO",K1510+L1510+1,marketing_campaign[[#This Row],[Marital_Status]]="Absurd",K1510+L1510+1,marketing_campaign[[#This Row],[Marital_Status]]="Widow",K1510+L1510+1)</f>
        <v>2</v>
      </c>
      <c r="H1510" t="str" cm="1">
        <f t="array" ref="H1510">_xlfn.IFS(marketing_campaign[[#This Row],[Family_size]]=1,"Family_with_one_child",marketing_campaign[[#This Row],[Family_size]]&gt;1,"Family_with_more_children")</f>
        <v>Family_with_more_children</v>
      </c>
      <c r="I1510">
        <v>78931</v>
      </c>
      <c r="J1510" t="str">
        <f>IF(marketing_campaign[[#This Row],[Income]]&gt;=Sheet21!B1560,"high_income","low_income")</f>
        <v>high_income</v>
      </c>
      <c r="K1510">
        <v>0</v>
      </c>
      <c r="L1510">
        <v>0</v>
      </c>
      <c r="M1510" s="1">
        <v>41572</v>
      </c>
      <c r="N1510">
        <v>19</v>
      </c>
      <c r="O1510" t="str" cm="1">
        <f t="array" ref="O1510">_xlfn.IFS(AND(marketing_campaign[[#This Row],[Recency]]&gt;=0,marketing_campaign[[#This Row],[Recency]]&lt;=14),"Early Recency",AND(marketing_campaign[[#This Row],[Recency]]&gt;=15,marketing_campaign[[#This Row],[Recency]]&lt;=31),"Mid-Recency",marketing_campaign[[#This Row],[Recency]]&gt;=32,"high Recency")</f>
        <v>Mid-Recency</v>
      </c>
      <c r="P1510">
        <v>331</v>
      </c>
      <c r="Q1510">
        <v>197</v>
      </c>
      <c r="R1510">
        <v>170</v>
      </c>
      <c r="S1510">
        <v>58</v>
      </c>
      <c r="T1510">
        <v>152</v>
      </c>
      <c r="U1510">
        <v>35</v>
      </c>
      <c r="V1510">
        <f>marketing_campaign[[#This Row],[MntGoldProds]]+marketing_campaign[[#This Row],[MntSweetProducts]]+marketing_campaign[[#This Row],[MntFishProducts]]+marketing_campaign[[#This Row],[MntMeatProducts]]+marketing_campaign[[#This Row],[MntFruits]]+marketing_campaign[[#This Row],[MntWines]]</f>
        <v>943</v>
      </c>
      <c r="W1510">
        <v>1</v>
      </c>
      <c r="X1510">
        <v>2</v>
      </c>
      <c r="Y1510">
        <v>8</v>
      </c>
      <c r="Z1510">
        <v>13</v>
      </c>
      <c r="AA1510">
        <f t="shared" si="47"/>
        <v>24</v>
      </c>
      <c r="AB1510" t="str" cm="1">
        <f t="array" ref="AB1510">_xlfn.IFS(AND(AA1510&gt;=0,AA1510&lt;=15),"low purchase",AND(AA1510&gt;=16,AA1510&lt;=30),"mid purchase",AA1510&gt;=31,"high purchase")</f>
        <v>mid purchase</v>
      </c>
      <c r="AC1510">
        <v>1</v>
      </c>
      <c r="AD1510" t="str">
        <f>IF(marketing_campaign[[#This Row],[NumWebVisitsMonth]]&gt;=5.3,"higher_webvists","lower_webvisits")</f>
        <v>lower_webvisits</v>
      </c>
      <c r="AE1510">
        <v>0</v>
      </c>
      <c r="AF1510">
        <v>0</v>
      </c>
      <c r="AG1510">
        <v>0</v>
      </c>
      <c r="AH1510">
        <v>0</v>
      </c>
      <c r="AI1510">
        <v>0</v>
      </c>
      <c r="AJ1510">
        <v>0</v>
      </c>
      <c r="AK1510">
        <v>3</v>
      </c>
      <c r="AL1510">
        <v>11</v>
      </c>
      <c r="AM1510">
        <v>0</v>
      </c>
      <c r="AN1510">
        <f>marketing_campaign[[#This Row],[AcceptedCmp2]]+marketing_campaign[[#This Row],[AcceptedCmp1]]+marketing_campaign[[#This Row],[AcceptedCmp5]]+marketing_campaign[[#This Row],[AcceptedCmp4]]+marketing_campaign[[#This Row],[AcceptedCmp3]]+marketing_campaign[[#This Row],[Response]]</f>
        <v>0</v>
      </c>
      <c r="AO1510" t="str" cm="1">
        <f t="array" ref="AO151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11" spans="1:41" x14ac:dyDescent="0.35">
      <c r="A1511">
        <v>10128</v>
      </c>
      <c r="B1511">
        <v>1958</v>
      </c>
      <c r="C1511">
        <f t="shared" ca="1" si="46"/>
        <v>68</v>
      </c>
      <c r="D1511" t="str" cm="1">
        <f t="array" aca="1" ref="D151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11" t="s">
        <v>29</v>
      </c>
      <c r="F1511" t="s">
        <v>31</v>
      </c>
      <c r="G1511" cm="1">
        <f t="array" ref="G1511">_xlfn.IFS(marketing_campaign[[#This Row],[Marital_Status]]="Single",K1511+L1511+1,marketing_campaign[[#This Row],[Marital_Status]]="Together",K1511+L1511+2,marketing_campaign[[#This Row],[Marital_Status]]="Alone",K1511+L1511+1,marketing_campaign[[#This Row],[Marital_Status]]="Married",K1511+L1511+2,marketing_campaign[[#This Row],[Marital_Status]]="Divorced",K1511+L1511+1,marketing_campaign[[#This Row],[Marital_Status]]="YOLO",K1511+L1511+1,marketing_campaign[[#This Row],[Marital_Status]]="Absurd",K1511+L1511+1,marketing_campaign[[#This Row],[Marital_Status]]="Widow",K1511+L1511+1)</f>
        <v>3</v>
      </c>
      <c r="H1511" t="str" cm="1">
        <f t="array" ref="H1511">_xlfn.IFS(marketing_campaign[[#This Row],[Family_size]]=1,"Family_with_one_child",marketing_campaign[[#This Row],[Family_size]]&gt;1,"Family_with_more_children")</f>
        <v>Family_with_more_children</v>
      </c>
      <c r="I1511">
        <v>53977</v>
      </c>
      <c r="J1511" t="str">
        <f>IF(marketing_campaign[[#This Row],[Income]]&gt;=Sheet21!B1561,"high_income","low_income")</f>
        <v>high_income</v>
      </c>
      <c r="K1511">
        <v>0</v>
      </c>
      <c r="L1511">
        <v>1</v>
      </c>
      <c r="M1511" s="1">
        <v>41433</v>
      </c>
      <c r="N1511">
        <v>21</v>
      </c>
      <c r="O1511" t="str" cm="1">
        <f t="array" ref="O1511">_xlfn.IFS(AND(marketing_campaign[[#This Row],[Recency]]&gt;=0,marketing_campaign[[#This Row],[Recency]]&lt;=14),"Early Recency",AND(marketing_campaign[[#This Row],[Recency]]&gt;=15,marketing_campaign[[#This Row],[Recency]]&lt;=31),"Mid-Recency",marketing_campaign[[#This Row],[Recency]]&gt;=32,"high Recency")</f>
        <v>Mid-Recency</v>
      </c>
      <c r="P1511">
        <v>620</v>
      </c>
      <c r="Q1511">
        <v>16</v>
      </c>
      <c r="R1511">
        <v>165</v>
      </c>
      <c r="S1511">
        <v>0</v>
      </c>
      <c r="T1511">
        <v>24</v>
      </c>
      <c r="U1511">
        <v>82</v>
      </c>
      <c r="V1511">
        <f>marketing_campaign[[#This Row],[MntGoldProds]]+marketing_campaign[[#This Row],[MntSweetProducts]]+marketing_campaign[[#This Row],[MntFishProducts]]+marketing_campaign[[#This Row],[MntMeatProducts]]+marketing_campaign[[#This Row],[MntFruits]]+marketing_campaign[[#This Row],[MntWines]]</f>
        <v>907</v>
      </c>
      <c r="W1511">
        <v>5</v>
      </c>
      <c r="X1511">
        <v>5</v>
      </c>
      <c r="Y1511">
        <v>5</v>
      </c>
      <c r="Z1511">
        <v>12</v>
      </c>
      <c r="AA1511">
        <f t="shared" si="47"/>
        <v>27</v>
      </c>
      <c r="AB1511" t="str" cm="1">
        <f t="array" ref="AB1511">_xlfn.IFS(AND(AA1511&gt;=0,AA1511&lt;=15),"low purchase",AND(AA1511&gt;=16,AA1511&lt;=30),"mid purchase",AA1511&gt;=31,"high purchase")</f>
        <v>mid purchase</v>
      </c>
      <c r="AC1511">
        <v>5</v>
      </c>
      <c r="AD1511" t="str">
        <f>IF(marketing_campaign[[#This Row],[NumWebVisitsMonth]]&gt;=5.3,"higher_webvists","lower_webvisits")</f>
        <v>lower_webvisits</v>
      </c>
      <c r="AE1511">
        <v>0</v>
      </c>
      <c r="AF1511">
        <v>0</v>
      </c>
      <c r="AG1511">
        <v>0</v>
      </c>
      <c r="AH1511">
        <v>0</v>
      </c>
      <c r="AI1511">
        <v>0</v>
      </c>
      <c r="AJ1511">
        <v>0</v>
      </c>
      <c r="AK1511">
        <v>3</v>
      </c>
      <c r="AL1511">
        <v>11</v>
      </c>
      <c r="AM1511">
        <v>0</v>
      </c>
      <c r="AN1511">
        <f>marketing_campaign[[#This Row],[AcceptedCmp2]]+marketing_campaign[[#This Row],[AcceptedCmp1]]+marketing_campaign[[#This Row],[AcceptedCmp5]]+marketing_campaign[[#This Row],[AcceptedCmp4]]+marketing_campaign[[#This Row],[AcceptedCmp3]]+marketing_campaign[[#This Row],[Response]]</f>
        <v>0</v>
      </c>
      <c r="AO1511" t="str" cm="1">
        <f t="array" ref="AO151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12" spans="1:41" x14ac:dyDescent="0.35">
      <c r="A1512">
        <v>486</v>
      </c>
      <c r="B1512">
        <v>1988</v>
      </c>
      <c r="C1512">
        <f t="shared" ca="1" si="46"/>
        <v>38</v>
      </c>
      <c r="D1512" t="str" cm="1">
        <f t="array" aca="1" ref="D151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512" t="s">
        <v>29</v>
      </c>
      <c r="F1512" t="s">
        <v>33</v>
      </c>
      <c r="G1512" cm="1">
        <f t="array" ref="G1512">_xlfn.IFS(marketing_campaign[[#This Row],[Marital_Status]]="Single",K1512+L1512+1,marketing_campaign[[#This Row],[Marital_Status]]="Together",K1512+L1512+2,marketing_campaign[[#This Row],[Marital_Status]]="Alone",K1512+L1512+1,marketing_campaign[[#This Row],[Marital_Status]]="Married",K1512+L1512+2,marketing_campaign[[#This Row],[Marital_Status]]="Divorced",K1512+L1512+1,marketing_campaign[[#This Row],[Marital_Status]]="YOLO",K1512+L1512+1,marketing_campaign[[#This Row],[Marital_Status]]="Absurd",K1512+L1512+1,marketing_campaign[[#This Row],[Marital_Status]]="Widow",K1512+L1512+1)</f>
        <v>2</v>
      </c>
      <c r="H1512" t="str" cm="1">
        <f t="array" ref="H1512">_xlfn.IFS(marketing_campaign[[#This Row],[Family_size]]=1,"Family_with_one_child",marketing_campaign[[#This Row],[Family_size]]&gt;1,"Family_with_more_children")</f>
        <v>Family_with_more_children</v>
      </c>
      <c r="I1512">
        <v>84219</v>
      </c>
      <c r="J1512" t="str">
        <f>IF(marketing_campaign[[#This Row],[Income]]&gt;=Sheet21!B1562,"high_income","low_income")</f>
        <v>high_income</v>
      </c>
      <c r="K1512">
        <v>0</v>
      </c>
      <c r="L1512">
        <v>0</v>
      </c>
      <c r="M1512" s="1">
        <v>41672</v>
      </c>
      <c r="N1512">
        <v>27</v>
      </c>
      <c r="O1512" t="str" cm="1">
        <f t="array" ref="O1512">_xlfn.IFS(AND(marketing_campaign[[#This Row],[Recency]]&gt;=0,marketing_campaign[[#This Row],[Recency]]&lt;=14),"Early Recency",AND(marketing_campaign[[#This Row],[Recency]]&gt;=15,marketing_campaign[[#This Row],[Recency]]&lt;=31),"Mid-Recency",marketing_campaign[[#This Row],[Recency]]&gt;=32,"high Recency")</f>
        <v>Mid-Recency</v>
      </c>
      <c r="P1512">
        <v>434</v>
      </c>
      <c r="Q1512">
        <v>137</v>
      </c>
      <c r="R1512">
        <v>400</v>
      </c>
      <c r="S1512">
        <v>45</v>
      </c>
      <c r="T1512">
        <v>137</v>
      </c>
      <c r="U1512">
        <v>45</v>
      </c>
      <c r="V1512">
        <f>marketing_campaign[[#This Row],[MntGoldProds]]+marketing_campaign[[#This Row],[MntSweetProducts]]+marketing_campaign[[#This Row],[MntFishProducts]]+marketing_campaign[[#This Row],[MntMeatProducts]]+marketing_campaign[[#This Row],[MntFruits]]+marketing_campaign[[#This Row],[MntWines]]</f>
        <v>1198</v>
      </c>
      <c r="W1512">
        <v>1</v>
      </c>
      <c r="X1512">
        <v>3</v>
      </c>
      <c r="Y1512">
        <v>4</v>
      </c>
      <c r="Z1512">
        <v>10</v>
      </c>
      <c r="AA1512">
        <f t="shared" si="47"/>
        <v>18</v>
      </c>
      <c r="AB1512" t="str" cm="1">
        <f t="array" ref="AB1512">_xlfn.IFS(AND(AA1512&gt;=0,AA1512&lt;=15),"low purchase",AND(AA1512&gt;=16,AA1512&lt;=30),"mid purchase",AA1512&gt;=31,"high purchase")</f>
        <v>mid purchase</v>
      </c>
      <c r="AC1512">
        <v>1</v>
      </c>
      <c r="AD1512" t="str">
        <f>IF(marketing_campaign[[#This Row],[NumWebVisitsMonth]]&gt;=5.3,"higher_webvists","lower_webvisits")</f>
        <v>lower_webvisits</v>
      </c>
      <c r="AE1512">
        <v>0</v>
      </c>
      <c r="AF1512">
        <v>0</v>
      </c>
      <c r="AG1512">
        <v>0</v>
      </c>
      <c r="AH1512">
        <v>0</v>
      </c>
      <c r="AI1512">
        <v>0</v>
      </c>
      <c r="AJ1512">
        <v>0</v>
      </c>
      <c r="AK1512">
        <v>3</v>
      </c>
      <c r="AL1512">
        <v>11</v>
      </c>
      <c r="AM1512">
        <v>0</v>
      </c>
      <c r="AN1512">
        <f>marketing_campaign[[#This Row],[AcceptedCmp2]]+marketing_campaign[[#This Row],[AcceptedCmp1]]+marketing_campaign[[#This Row],[AcceptedCmp5]]+marketing_campaign[[#This Row],[AcceptedCmp4]]+marketing_campaign[[#This Row],[AcceptedCmp3]]+marketing_campaign[[#This Row],[Response]]</f>
        <v>0</v>
      </c>
      <c r="AO1512" t="str" cm="1">
        <f t="array" ref="AO151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13" spans="1:41" x14ac:dyDescent="0.35">
      <c r="A1513">
        <v>9</v>
      </c>
      <c r="B1513">
        <v>1975</v>
      </c>
      <c r="C1513">
        <f t="shared" ca="1" si="46"/>
        <v>51</v>
      </c>
      <c r="D1513" t="str" cm="1">
        <f t="array" aca="1" ref="D151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13" t="s">
        <v>34</v>
      </c>
      <c r="F1513" t="s">
        <v>30</v>
      </c>
      <c r="G1513" cm="1">
        <f t="array" ref="G1513">_xlfn.IFS(marketing_campaign[[#This Row],[Marital_Status]]="Single",K1513+L1513+1,marketing_campaign[[#This Row],[Marital_Status]]="Together",K1513+L1513+2,marketing_campaign[[#This Row],[Marital_Status]]="Alone",K1513+L1513+1,marketing_campaign[[#This Row],[Marital_Status]]="Married",K1513+L1513+2,marketing_campaign[[#This Row],[Marital_Status]]="Divorced",K1513+L1513+1,marketing_campaign[[#This Row],[Marital_Status]]="YOLO",K1513+L1513+1,marketing_campaign[[#This Row],[Marital_Status]]="Absurd",K1513+L1513+1,marketing_campaign[[#This Row],[Marital_Status]]="Widow",K1513+L1513+1)</f>
        <v>3</v>
      </c>
      <c r="H1513" t="str" cm="1">
        <f t="array" ref="H1513">_xlfn.IFS(marketing_campaign[[#This Row],[Family_size]]=1,"Family_with_one_child",marketing_campaign[[#This Row],[Family_size]]&gt;1,"Family_with_more_children")</f>
        <v>Family_with_more_children</v>
      </c>
      <c r="I1513">
        <v>46098</v>
      </c>
      <c r="J1513" t="str">
        <f>IF(marketing_campaign[[#This Row],[Income]]&gt;=Sheet21!B1563,"high_income","low_income")</f>
        <v>high_income</v>
      </c>
      <c r="K1513">
        <v>1</v>
      </c>
      <c r="L1513">
        <v>1</v>
      </c>
      <c r="M1513" s="1">
        <v>41139</v>
      </c>
      <c r="N1513">
        <v>86</v>
      </c>
      <c r="O1513" t="str" cm="1">
        <f t="array" ref="O1513">_xlfn.IFS(AND(marketing_campaign[[#This Row],[Recency]]&gt;=0,marketing_campaign[[#This Row],[Recency]]&lt;=14),"Early Recency",AND(marketing_campaign[[#This Row],[Recency]]&gt;=15,marketing_campaign[[#This Row],[Recency]]&lt;=31),"Mid-Recency",marketing_campaign[[#This Row],[Recency]]&gt;=32,"high Recency")</f>
        <v>high Recency</v>
      </c>
      <c r="P1513">
        <v>57</v>
      </c>
      <c r="Q1513">
        <v>0</v>
      </c>
      <c r="R1513">
        <v>27</v>
      </c>
      <c r="S1513">
        <v>0</v>
      </c>
      <c r="T1513">
        <v>0</v>
      </c>
      <c r="U1513">
        <v>36</v>
      </c>
      <c r="V1513">
        <f>marketing_campaign[[#This Row],[MntGoldProds]]+marketing_campaign[[#This Row],[MntSweetProducts]]+marketing_campaign[[#This Row],[MntFishProducts]]+marketing_campaign[[#This Row],[MntMeatProducts]]+marketing_campaign[[#This Row],[MntFruits]]+marketing_campaign[[#This Row],[MntWines]]</f>
        <v>120</v>
      </c>
      <c r="W1513">
        <v>4</v>
      </c>
      <c r="X1513">
        <v>3</v>
      </c>
      <c r="Y1513">
        <v>2</v>
      </c>
      <c r="Z1513">
        <v>2</v>
      </c>
      <c r="AA1513">
        <f t="shared" si="47"/>
        <v>11</v>
      </c>
      <c r="AB1513" t="str" cm="1">
        <f t="array" ref="AB1513">_xlfn.IFS(AND(AA1513&gt;=0,AA1513&lt;=15),"low purchase",AND(AA1513&gt;=16,AA1513&lt;=30),"mid purchase",AA1513&gt;=31,"high purchase")</f>
        <v>low purchase</v>
      </c>
      <c r="AC1513">
        <v>8</v>
      </c>
      <c r="AD1513" t="str">
        <f>IF(marketing_campaign[[#This Row],[NumWebVisitsMonth]]&gt;=5.3,"higher_webvists","lower_webvisits")</f>
        <v>higher_webvists</v>
      </c>
      <c r="AE1513">
        <v>0</v>
      </c>
      <c r="AF1513">
        <v>0</v>
      </c>
      <c r="AG1513">
        <v>0</v>
      </c>
      <c r="AH1513">
        <v>0</v>
      </c>
      <c r="AI1513">
        <v>0</v>
      </c>
      <c r="AJ1513">
        <v>0</v>
      </c>
      <c r="AK1513">
        <v>3</v>
      </c>
      <c r="AL1513">
        <v>11</v>
      </c>
      <c r="AM1513">
        <v>0</v>
      </c>
      <c r="AN1513">
        <f>marketing_campaign[[#This Row],[AcceptedCmp2]]+marketing_campaign[[#This Row],[AcceptedCmp1]]+marketing_campaign[[#This Row],[AcceptedCmp5]]+marketing_campaign[[#This Row],[AcceptedCmp4]]+marketing_campaign[[#This Row],[AcceptedCmp3]]+marketing_campaign[[#This Row],[Response]]</f>
        <v>0</v>
      </c>
      <c r="AO1513" t="str" cm="1">
        <f t="array" ref="AO151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14" spans="1:41" x14ac:dyDescent="0.35">
      <c r="A1514">
        <v>9451</v>
      </c>
      <c r="B1514">
        <v>1965</v>
      </c>
      <c r="C1514">
        <f t="shared" ca="1" si="46"/>
        <v>61</v>
      </c>
      <c r="D1514" t="str" cm="1">
        <f t="array" aca="1" ref="D151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14" t="s">
        <v>29</v>
      </c>
      <c r="F1514" t="s">
        <v>33</v>
      </c>
      <c r="G1514" cm="1">
        <f t="array" ref="G1514">_xlfn.IFS(marketing_campaign[[#This Row],[Marital_Status]]="Single",K1514+L1514+1,marketing_campaign[[#This Row],[Marital_Status]]="Together",K1514+L1514+2,marketing_campaign[[#This Row],[Marital_Status]]="Alone",K1514+L1514+1,marketing_campaign[[#This Row],[Marital_Status]]="Married",K1514+L1514+2,marketing_campaign[[#This Row],[Marital_Status]]="Divorced",K1514+L1514+1,marketing_campaign[[#This Row],[Marital_Status]]="YOLO",K1514+L1514+1,marketing_campaign[[#This Row],[Marital_Status]]="Absurd",K1514+L1514+1,marketing_campaign[[#This Row],[Marital_Status]]="Widow",K1514+L1514+1)</f>
        <v>3</v>
      </c>
      <c r="H1514" t="str" cm="1">
        <f t="array" ref="H1514">_xlfn.IFS(marketing_campaign[[#This Row],[Family_size]]=1,"Family_with_one_child",marketing_campaign[[#This Row],[Family_size]]&gt;1,"Family_with_more_children")</f>
        <v>Family_with_more_children</v>
      </c>
      <c r="I1514">
        <v>73538</v>
      </c>
      <c r="J1514" t="str">
        <f>IF(marketing_campaign[[#This Row],[Income]]&gt;=Sheet21!B1564,"high_income","low_income")</f>
        <v>high_income</v>
      </c>
      <c r="K1514">
        <v>0</v>
      </c>
      <c r="L1514">
        <v>1</v>
      </c>
      <c r="M1514" s="1">
        <v>41238</v>
      </c>
      <c r="N1514">
        <v>92</v>
      </c>
      <c r="O1514" t="str" cm="1">
        <f t="array" ref="O1514">_xlfn.IFS(AND(marketing_campaign[[#This Row],[Recency]]&gt;=0,marketing_campaign[[#This Row],[Recency]]&lt;=14),"Early Recency",AND(marketing_campaign[[#This Row],[Recency]]&gt;=15,marketing_campaign[[#This Row],[Recency]]&lt;=31),"Mid-Recency",marketing_campaign[[#This Row],[Recency]]&gt;=32,"high Recency")</f>
        <v>high Recency</v>
      </c>
      <c r="P1514">
        <v>811</v>
      </c>
      <c r="Q1514">
        <v>76</v>
      </c>
      <c r="R1514">
        <v>428</v>
      </c>
      <c r="S1514">
        <v>99</v>
      </c>
      <c r="T1514">
        <v>137</v>
      </c>
      <c r="U1514">
        <v>107</v>
      </c>
      <c r="V1514">
        <f>marketing_campaign[[#This Row],[MntGoldProds]]+marketing_campaign[[#This Row],[MntSweetProducts]]+marketing_campaign[[#This Row],[MntFishProducts]]+marketing_campaign[[#This Row],[MntMeatProducts]]+marketing_campaign[[#This Row],[MntFruits]]+marketing_campaign[[#This Row],[MntWines]]</f>
        <v>1658</v>
      </c>
      <c r="W1514">
        <v>3</v>
      </c>
      <c r="X1514">
        <v>10</v>
      </c>
      <c r="Y1514">
        <v>4</v>
      </c>
      <c r="Z1514">
        <v>9</v>
      </c>
      <c r="AA1514">
        <f t="shared" si="47"/>
        <v>26</v>
      </c>
      <c r="AB1514" t="str" cm="1">
        <f t="array" ref="AB1514">_xlfn.IFS(AND(AA1514&gt;=0,AA1514&lt;=15),"low purchase",AND(AA1514&gt;=16,AA1514&lt;=30),"mid purchase",AA1514&gt;=31,"high purchase")</f>
        <v>mid purchase</v>
      </c>
      <c r="AC1514">
        <v>7</v>
      </c>
      <c r="AD1514" t="str">
        <f>IF(marketing_campaign[[#This Row],[NumWebVisitsMonth]]&gt;=5.3,"higher_webvists","lower_webvisits")</f>
        <v>higher_webvists</v>
      </c>
      <c r="AE1514">
        <v>0</v>
      </c>
      <c r="AF1514">
        <v>0</v>
      </c>
      <c r="AG1514">
        <v>0</v>
      </c>
      <c r="AH1514">
        <v>0</v>
      </c>
      <c r="AI1514">
        <v>0</v>
      </c>
      <c r="AJ1514">
        <v>0</v>
      </c>
      <c r="AK1514">
        <v>3</v>
      </c>
      <c r="AL1514">
        <v>11</v>
      </c>
      <c r="AM1514">
        <v>0</v>
      </c>
      <c r="AN1514">
        <f>marketing_campaign[[#This Row],[AcceptedCmp2]]+marketing_campaign[[#This Row],[AcceptedCmp1]]+marketing_campaign[[#This Row],[AcceptedCmp5]]+marketing_campaign[[#This Row],[AcceptedCmp4]]+marketing_campaign[[#This Row],[AcceptedCmp3]]+marketing_campaign[[#This Row],[Response]]</f>
        <v>0</v>
      </c>
      <c r="AO1514" t="str" cm="1">
        <f t="array" ref="AO151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15" spans="1:41" x14ac:dyDescent="0.35">
      <c r="A1515">
        <v>9264</v>
      </c>
      <c r="B1515">
        <v>1986</v>
      </c>
      <c r="C1515">
        <f t="shared" ca="1" si="46"/>
        <v>40</v>
      </c>
      <c r="D1515" t="str" cm="1">
        <f t="array" aca="1" ref="D151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515" t="s">
        <v>29</v>
      </c>
      <c r="F1515" t="s">
        <v>33</v>
      </c>
      <c r="G1515" cm="1">
        <f t="array" ref="G1515">_xlfn.IFS(marketing_campaign[[#This Row],[Marital_Status]]="Single",K1515+L1515+1,marketing_campaign[[#This Row],[Marital_Status]]="Together",K1515+L1515+2,marketing_campaign[[#This Row],[Marital_Status]]="Alone",K1515+L1515+1,marketing_campaign[[#This Row],[Marital_Status]]="Married",K1515+L1515+2,marketing_campaign[[#This Row],[Marital_Status]]="Divorced",K1515+L1515+1,marketing_campaign[[#This Row],[Marital_Status]]="YOLO",K1515+L1515+1,marketing_campaign[[#This Row],[Marital_Status]]="Absurd",K1515+L1515+1,marketing_campaign[[#This Row],[Marital_Status]]="Widow",K1515+L1515+1)</f>
        <v>2</v>
      </c>
      <c r="H1515" t="str" cm="1">
        <f t="array" ref="H1515">_xlfn.IFS(marketing_campaign[[#This Row],[Family_size]]=1,"Family_with_one_child",marketing_campaign[[#This Row],[Family_size]]&gt;1,"Family_with_more_children")</f>
        <v>Family_with_more_children</v>
      </c>
      <c r="I1515">
        <v>79529</v>
      </c>
      <c r="J1515" t="str">
        <f>IF(marketing_campaign[[#This Row],[Income]]&gt;=Sheet21!B1565,"high_income","low_income")</f>
        <v>high_income</v>
      </c>
      <c r="K1515">
        <v>0</v>
      </c>
      <c r="L1515">
        <v>0</v>
      </c>
      <c r="M1515" s="1">
        <v>41756</v>
      </c>
      <c r="N1515">
        <v>1</v>
      </c>
      <c r="O1515" t="str" cm="1">
        <f t="array" ref="O1515">_xlfn.IFS(AND(marketing_campaign[[#This Row],[Recency]]&gt;=0,marketing_campaign[[#This Row],[Recency]]&lt;=14),"Early Recency",AND(marketing_campaign[[#This Row],[Recency]]&gt;=15,marketing_campaign[[#This Row],[Recency]]&lt;=31),"Mid-Recency",marketing_campaign[[#This Row],[Recency]]&gt;=32,"high Recency")</f>
        <v>Early Recency</v>
      </c>
      <c r="P1515">
        <v>423</v>
      </c>
      <c r="Q1515">
        <v>42</v>
      </c>
      <c r="R1515">
        <v>706</v>
      </c>
      <c r="S1515">
        <v>73</v>
      </c>
      <c r="T1515">
        <v>197</v>
      </c>
      <c r="U1515">
        <v>197</v>
      </c>
      <c r="V1515">
        <f>marketing_campaign[[#This Row],[MntGoldProds]]+marketing_campaign[[#This Row],[MntSweetProducts]]+marketing_campaign[[#This Row],[MntFishProducts]]+marketing_campaign[[#This Row],[MntMeatProducts]]+marketing_campaign[[#This Row],[MntFruits]]+marketing_campaign[[#This Row],[MntWines]]</f>
        <v>1638</v>
      </c>
      <c r="W1515">
        <v>1</v>
      </c>
      <c r="X1515">
        <v>4</v>
      </c>
      <c r="Y1515">
        <v>8</v>
      </c>
      <c r="Z1515">
        <v>9</v>
      </c>
      <c r="AA1515">
        <f t="shared" si="47"/>
        <v>22</v>
      </c>
      <c r="AB1515" t="str" cm="1">
        <f t="array" ref="AB1515">_xlfn.IFS(AND(AA1515&gt;=0,AA1515&lt;=15),"low purchase",AND(AA1515&gt;=16,AA1515&lt;=30),"mid purchase",AA1515&gt;=31,"high purchase")</f>
        <v>mid purchase</v>
      </c>
      <c r="AC1515">
        <v>2</v>
      </c>
      <c r="AD1515" t="str">
        <f>IF(marketing_campaign[[#This Row],[NumWebVisitsMonth]]&gt;=5.3,"higher_webvists","lower_webvisits")</f>
        <v>lower_webvisits</v>
      </c>
      <c r="AE1515">
        <v>0</v>
      </c>
      <c r="AF1515">
        <v>0</v>
      </c>
      <c r="AG1515">
        <v>0</v>
      </c>
      <c r="AH1515">
        <v>0</v>
      </c>
      <c r="AI1515">
        <v>0</v>
      </c>
      <c r="AJ1515">
        <v>0</v>
      </c>
      <c r="AK1515">
        <v>3</v>
      </c>
      <c r="AL1515">
        <v>11</v>
      </c>
      <c r="AM1515">
        <v>0</v>
      </c>
      <c r="AN1515">
        <f>marketing_campaign[[#This Row],[AcceptedCmp2]]+marketing_campaign[[#This Row],[AcceptedCmp1]]+marketing_campaign[[#This Row],[AcceptedCmp5]]+marketing_campaign[[#This Row],[AcceptedCmp4]]+marketing_campaign[[#This Row],[AcceptedCmp3]]+marketing_campaign[[#This Row],[Response]]</f>
        <v>0</v>
      </c>
      <c r="AO1515" t="str" cm="1">
        <f t="array" ref="AO151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16" spans="1:41" x14ac:dyDescent="0.35">
      <c r="A1516">
        <v>3865</v>
      </c>
      <c r="B1516">
        <v>1977</v>
      </c>
      <c r="C1516">
        <f t="shared" ca="1" si="46"/>
        <v>49</v>
      </c>
      <c r="D1516" t="str" cm="1">
        <f t="array" aca="1" ref="D151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16" t="s">
        <v>37</v>
      </c>
      <c r="F1516" t="s">
        <v>31</v>
      </c>
      <c r="G1516" cm="1">
        <f t="array" ref="G1516">_xlfn.IFS(marketing_campaign[[#This Row],[Marital_Status]]="Single",K1516+L1516+1,marketing_campaign[[#This Row],[Marital_Status]]="Together",K1516+L1516+2,marketing_campaign[[#This Row],[Marital_Status]]="Alone",K1516+L1516+1,marketing_campaign[[#This Row],[Marital_Status]]="Married",K1516+L1516+2,marketing_campaign[[#This Row],[Marital_Status]]="Divorced",K1516+L1516+1,marketing_campaign[[#This Row],[Marital_Status]]="YOLO",K1516+L1516+1,marketing_campaign[[#This Row],[Marital_Status]]="Absurd",K1516+L1516+1,marketing_campaign[[#This Row],[Marital_Status]]="Widow",K1516+L1516+1)</f>
        <v>2</v>
      </c>
      <c r="H1516" t="str" cm="1">
        <f t="array" ref="H1516">_xlfn.IFS(marketing_campaign[[#This Row],[Family_size]]=1,"Family_with_one_child",marketing_campaign[[#This Row],[Family_size]]&gt;1,"Family_with_more_children")</f>
        <v>Family_with_more_children</v>
      </c>
      <c r="I1516">
        <v>20981</v>
      </c>
      <c r="J1516" t="str">
        <f>IF(marketing_campaign[[#This Row],[Income]]&gt;=Sheet21!B1566,"high_income","low_income")</f>
        <v>high_income</v>
      </c>
      <c r="K1516">
        <v>0</v>
      </c>
      <c r="L1516">
        <v>0</v>
      </c>
      <c r="M1516" s="1">
        <v>41394</v>
      </c>
      <c r="N1516">
        <v>14</v>
      </c>
      <c r="O1516" t="str" cm="1">
        <f t="array" ref="O1516">_xlfn.IFS(AND(marketing_campaign[[#This Row],[Recency]]&gt;=0,marketing_campaign[[#This Row],[Recency]]&lt;=14),"Early Recency",AND(marketing_campaign[[#This Row],[Recency]]&gt;=15,marketing_campaign[[#This Row],[Recency]]&lt;=31),"Mid-Recency",marketing_campaign[[#This Row],[Recency]]&gt;=32,"high Recency")</f>
        <v>Early Recency</v>
      </c>
      <c r="P1516">
        <v>2</v>
      </c>
      <c r="Q1516">
        <v>12</v>
      </c>
      <c r="R1516">
        <v>10</v>
      </c>
      <c r="S1516">
        <v>6</v>
      </c>
      <c r="T1516">
        <v>13</v>
      </c>
      <c r="U1516">
        <v>30</v>
      </c>
      <c r="V1516">
        <f>marketing_campaign[[#This Row],[MntGoldProds]]+marketing_campaign[[#This Row],[MntSweetProducts]]+marketing_campaign[[#This Row],[MntFishProducts]]+marketing_campaign[[#This Row],[MntMeatProducts]]+marketing_campaign[[#This Row],[MntFruits]]+marketing_campaign[[#This Row],[MntWines]]</f>
        <v>73</v>
      </c>
      <c r="W1516">
        <v>1</v>
      </c>
      <c r="X1516">
        <v>3</v>
      </c>
      <c r="Y1516">
        <v>1</v>
      </c>
      <c r="Z1516">
        <v>2</v>
      </c>
      <c r="AA1516">
        <f t="shared" si="47"/>
        <v>7</v>
      </c>
      <c r="AB1516" t="str" cm="1">
        <f t="array" ref="AB1516">_xlfn.IFS(AND(AA1516&gt;=0,AA1516&lt;=15),"low purchase",AND(AA1516&gt;=16,AA1516&lt;=30),"mid purchase",AA1516&gt;=31,"high purchase")</f>
        <v>low purchase</v>
      </c>
      <c r="AC1516">
        <v>8</v>
      </c>
      <c r="AD1516" t="str">
        <f>IF(marketing_campaign[[#This Row],[NumWebVisitsMonth]]&gt;=5.3,"higher_webvists","lower_webvisits")</f>
        <v>higher_webvists</v>
      </c>
      <c r="AE1516">
        <v>0</v>
      </c>
      <c r="AF1516">
        <v>0</v>
      </c>
      <c r="AG1516">
        <v>0</v>
      </c>
      <c r="AH1516">
        <v>0</v>
      </c>
      <c r="AI1516">
        <v>0</v>
      </c>
      <c r="AJ1516">
        <v>0</v>
      </c>
      <c r="AK1516">
        <v>3</v>
      </c>
      <c r="AL1516">
        <v>11</v>
      </c>
      <c r="AM1516">
        <v>1</v>
      </c>
      <c r="AN1516">
        <f>marketing_campaign[[#This Row],[AcceptedCmp2]]+marketing_campaign[[#This Row],[AcceptedCmp1]]+marketing_campaign[[#This Row],[AcceptedCmp5]]+marketing_campaign[[#This Row],[AcceptedCmp4]]+marketing_campaign[[#This Row],[AcceptedCmp3]]+marketing_campaign[[#This Row],[Response]]</f>
        <v>1</v>
      </c>
      <c r="AO1516" t="str" cm="1">
        <f t="array" ref="AO151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517" spans="1:41" x14ac:dyDescent="0.35">
      <c r="A1517">
        <v>2853</v>
      </c>
      <c r="B1517">
        <v>1980</v>
      </c>
      <c r="C1517">
        <f t="shared" ca="1" si="46"/>
        <v>46</v>
      </c>
      <c r="D1517" t="str" cm="1">
        <f t="array" aca="1" ref="D151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17" t="s">
        <v>29</v>
      </c>
      <c r="F1517" t="s">
        <v>30</v>
      </c>
      <c r="G1517" cm="1">
        <f t="array" ref="G1517">_xlfn.IFS(marketing_campaign[[#This Row],[Marital_Status]]="Single",K1517+L1517+1,marketing_campaign[[#This Row],[Marital_Status]]="Together",K1517+L1517+2,marketing_campaign[[#This Row],[Marital_Status]]="Alone",K1517+L1517+1,marketing_campaign[[#This Row],[Marital_Status]]="Married",K1517+L1517+2,marketing_campaign[[#This Row],[Marital_Status]]="Divorced",K1517+L1517+1,marketing_campaign[[#This Row],[Marital_Status]]="YOLO",K1517+L1517+1,marketing_campaign[[#This Row],[Marital_Status]]="Absurd",K1517+L1517+1,marketing_campaign[[#This Row],[Marital_Status]]="Widow",K1517+L1517+1)</f>
        <v>2</v>
      </c>
      <c r="H1517" t="str" cm="1">
        <f t="array" ref="H1517">_xlfn.IFS(marketing_campaign[[#This Row],[Family_size]]=1,"Family_with_one_child",marketing_campaign[[#This Row],[Family_size]]&gt;1,"Family_with_more_children")</f>
        <v>Family_with_more_children</v>
      </c>
      <c r="I1517">
        <v>51766</v>
      </c>
      <c r="J1517" t="str">
        <f>IF(marketing_campaign[[#This Row],[Income]]&gt;=Sheet21!B1567,"high_income","low_income")</f>
        <v>high_income</v>
      </c>
      <c r="K1517">
        <v>1</v>
      </c>
      <c r="L1517">
        <v>0</v>
      </c>
      <c r="M1517" s="1">
        <v>41709</v>
      </c>
      <c r="N1517">
        <v>74</v>
      </c>
      <c r="O1517" t="str" cm="1">
        <f t="array" ref="O1517">_xlfn.IFS(AND(marketing_campaign[[#This Row],[Recency]]&gt;=0,marketing_campaign[[#This Row],[Recency]]&lt;=14),"Early Recency",AND(marketing_campaign[[#This Row],[Recency]]&gt;=15,marketing_campaign[[#This Row],[Recency]]&lt;=31),"Mid-Recency",marketing_campaign[[#This Row],[Recency]]&gt;=32,"high Recency")</f>
        <v>high Recency</v>
      </c>
      <c r="P1517">
        <v>60</v>
      </c>
      <c r="Q1517">
        <v>51</v>
      </c>
      <c r="R1517">
        <v>87</v>
      </c>
      <c r="S1517">
        <v>6</v>
      </c>
      <c r="T1517">
        <v>20</v>
      </c>
      <c r="U1517">
        <v>51</v>
      </c>
      <c r="V1517">
        <f>marketing_campaign[[#This Row],[MntGoldProds]]+marketing_campaign[[#This Row],[MntSweetProducts]]+marketing_campaign[[#This Row],[MntFishProducts]]+marketing_campaign[[#This Row],[MntMeatProducts]]+marketing_campaign[[#This Row],[MntFruits]]+marketing_campaign[[#This Row],[MntWines]]</f>
        <v>275</v>
      </c>
      <c r="W1517">
        <v>2</v>
      </c>
      <c r="X1517">
        <v>4</v>
      </c>
      <c r="Y1517">
        <v>2</v>
      </c>
      <c r="Z1517">
        <v>4</v>
      </c>
      <c r="AA1517">
        <f t="shared" si="47"/>
        <v>12</v>
      </c>
      <c r="AB1517" t="str" cm="1">
        <f t="array" ref="AB1517">_xlfn.IFS(AND(AA1517&gt;=0,AA1517&lt;=15),"low purchase",AND(AA1517&gt;=16,AA1517&lt;=30),"mid purchase",AA1517&gt;=31,"high purchase")</f>
        <v>low purchase</v>
      </c>
      <c r="AC1517">
        <v>5</v>
      </c>
      <c r="AD1517" t="str">
        <f>IF(marketing_campaign[[#This Row],[NumWebVisitsMonth]]&gt;=5.3,"higher_webvists","lower_webvisits")</f>
        <v>lower_webvisits</v>
      </c>
      <c r="AE1517">
        <v>0</v>
      </c>
      <c r="AF1517">
        <v>0</v>
      </c>
      <c r="AG1517">
        <v>0</v>
      </c>
      <c r="AH1517">
        <v>0</v>
      </c>
      <c r="AI1517">
        <v>0</v>
      </c>
      <c r="AJ1517">
        <v>0</v>
      </c>
      <c r="AK1517">
        <v>3</v>
      </c>
      <c r="AL1517">
        <v>11</v>
      </c>
      <c r="AM1517">
        <v>0</v>
      </c>
      <c r="AN1517">
        <f>marketing_campaign[[#This Row],[AcceptedCmp2]]+marketing_campaign[[#This Row],[AcceptedCmp1]]+marketing_campaign[[#This Row],[AcceptedCmp5]]+marketing_campaign[[#This Row],[AcceptedCmp4]]+marketing_campaign[[#This Row],[AcceptedCmp3]]+marketing_campaign[[#This Row],[Response]]</f>
        <v>0</v>
      </c>
      <c r="AO1517" t="str" cm="1">
        <f t="array" ref="AO151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18" spans="1:41" x14ac:dyDescent="0.35">
      <c r="A1518">
        <v>1490</v>
      </c>
      <c r="B1518">
        <v>1962</v>
      </c>
      <c r="C1518">
        <f t="shared" ca="1" si="46"/>
        <v>64</v>
      </c>
      <c r="D1518" t="str" cm="1">
        <f t="array" aca="1" ref="D151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18" t="s">
        <v>29</v>
      </c>
      <c r="F1518" t="s">
        <v>33</v>
      </c>
      <c r="G1518" cm="1">
        <f t="array" ref="G1518">_xlfn.IFS(marketing_campaign[[#This Row],[Marital_Status]]="Single",K1518+L1518+1,marketing_campaign[[#This Row],[Marital_Status]]="Together",K1518+L1518+2,marketing_campaign[[#This Row],[Marital_Status]]="Alone",K1518+L1518+1,marketing_campaign[[#This Row],[Marital_Status]]="Married",K1518+L1518+2,marketing_campaign[[#This Row],[Marital_Status]]="Divorced",K1518+L1518+1,marketing_campaign[[#This Row],[Marital_Status]]="YOLO",K1518+L1518+1,marketing_campaign[[#This Row],[Marital_Status]]="Absurd",K1518+L1518+1,marketing_campaign[[#This Row],[Marital_Status]]="Widow",K1518+L1518+1)</f>
        <v>3</v>
      </c>
      <c r="H1518" t="str" cm="1">
        <f t="array" ref="H1518">_xlfn.IFS(marketing_campaign[[#This Row],[Family_size]]=1,"Family_with_one_child",marketing_campaign[[#This Row],[Family_size]]&gt;1,"Family_with_more_children")</f>
        <v>Family_with_more_children</v>
      </c>
      <c r="I1518">
        <v>55759</v>
      </c>
      <c r="J1518" t="str">
        <f>IF(marketing_campaign[[#This Row],[Income]]&gt;=Sheet21!B1568,"high_income","low_income")</f>
        <v>high_income</v>
      </c>
      <c r="K1518">
        <v>0</v>
      </c>
      <c r="L1518">
        <v>1</v>
      </c>
      <c r="M1518" s="1">
        <v>41241</v>
      </c>
      <c r="N1518">
        <v>84</v>
      </c>
      <c r="O1518" t="str" cm="1">
        <f t="array" ref="O1518">_xlfn.IFS(AND(marketing_campaign[[#This Row],[Recency]]&gt;=0,marketing_campaign[[#This Row],[Recency]]&lt;=14),"Early Recency",AND(marketing_campaign[[#This Row],[Recency]]&gt;=15,marketing_campaign[[#This Row],[Recency]]&lt;=31),"Mid-Recency",marketing_campaign[[#This Row],[Recency]]&gt;=32,"high Recency")</f>
        <v>high Recency</v>
      </c>
      <c r="P1518">
        <v>675</v>
      </c>
      <c r="Q1518">
        <v>0</v>
      </c>
      <c r="R1518">
        <v>85</v>
      </c>
      <c r="S1518">
        <v>10</v>
      </c>
      <c r="T1518">
        <v>7</v>
      </c>
      <c r="U1518">
        <v>77</v>
      </c>
      <c r="V1518">
        <f>marketing_campaign[[#This Row],[MntGoldProds]]+marketing_campaign[[#This Row],[MntSweetProducts]]+marketing_campaign[[#This Row],[MntFishProducts]]+marketing_campaign[[#This Row],[MntMeatProducts]]+marketing_campaign[[#This Row],[MntFruits]]+marketing_campaign[[#This Row],[MntWines]]</f>
        <v>854</v>
      </c>
      <c r="W1518">
        <v>5</v>
      </c>
      <c r="X1518">
        <v>10</v>
      </c>
      <c r="Y1518">
        <v>3</v>
      </c>
      <c r="Z1518">
        <v>8</v>
      </c>
      <c r="AA1518">
        <f t="shared" si="47"/>
        <v>26</v>
      </c>
      <c r="AB1518" t="str" cm="1">
        <f t="array" ref="AB1518">_xlfn.IFS(AND(AA1518&gt;=0,AA1518&lt;=15),"low purchase",AND(AA1518&gt;=16,AA1518&lt;=30),"mid purchase",AA1518&gt;=31,"high purchase")</f>
        <v>mid purchase</v>
      </c>
      <c r="AC1518">
        <v>8</v>
      </c>
      <c r="AD1518" t="str">
        <f>IF(marketing_campaign[[#This Row],[NumWebVisitsMonth]]&gt;=5.3,"higher_webvists","lower_webvisits")</f>
        <v>higher_webvists</v>
      </c>
      <c r="AE1518">
        <v>0</v>
      </c>
      <c r="AF1518">
        <v>0</v>
      </c>
      <c r="AG1518">
        <v>0</v>
      </c>
      <c r="AH1518">
        <v>0</v>
      </c>
      <c r="AI1518">
        <v>0</v>
      </c>
      <c r="AJ1518">
        <v>0</v>
      </c>
      <c r="AK1518">
        <v>3</v>
      </c>
      <c r="AL1518">
        <v>11</v>
      </c>
      <c r="AM1518">
        <v>0</v>
      </c>
      <c r="AN1518">
        <f>marketing_campaign[[#This Row],[AcceptedCmp2]]+marketing_campaign[[#This Row],[AcceptedCmp1]]+marketing_campaign[[#This Row],[AcceptedCmp5]]+marketing_campaign[[#This Row],[AcceptedCmp4]]+marketing_campaign[[#This Row],[AcceptedCmp3]]+marketing_campaign[[#This Row],[Response]]</f>
        <v>0</v>
      </c>
      <c r="AO1518" t="str" cm="1">
        <f t="array" ref="AO151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19" spans="1:41" x14ac:dyDescent="0.35">
      <c r="A1519">
        <v>6310</v>
      </c>
      <c r="B1519">
        <v>1978</v>
      </c>
      <c r="C1519">
        <f t="shared" ca="1" si="46"/>
        <v>48</v>
      </c>
      <c r="D1519" t="str" cm="1">
        <f t="array" aca="1" ref="D151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19" t="s">
        <v>29</v>
      </c>
      <c r="F1519" t="s">
        <v>33</v>
      </c>
      <c r="G1519" cm="1">
        <f t="array" ref="G1519">_xlfn.IFS(marketing_campaign[[#This Row],[Marital_Status]]="Single",K1519+L1519+1,marketing_campaign[[#This Row],[Marital_Status]]="Together",K1519+L1519+2,marketing_campaign[[#This Row],[Marital_Status]]="Alone",K1519+L1519+1,marketing_campaign[[#This Row],[Marital_Status]]="Married",K1519+L1519+2,marketing_campaign[[#This Row],[Marital_Status]]="Divorced",K1519+L1519+1,marketing_campaign[[#This Row],[Marital_Status]]="YOLO",K1519+L1519+1,marketing_campaign[[#This Row],[Marital_Status]]="Absurd",K1519+L1519+1,marketing_campaign[[#This Row],[Marital_Status]]="Widow",K1519+L1519+1)</f>
        <v>3</v>
      </c>
      <c r="H1519" t="str" cm="1">
        <f t="array" ref="H1519">_xlfn.IFS(marketing_campaign[[#This Row],[Family_size]]=1,"Family_with_one_child",marketing_campaign[[#This Row],[Family_size]]&gt;1,"Family_with_more_children")</f>
        <v>Family_with_more_children</v>
      </c>
      <c r="I1519">
        <v>33039</v>
      </c>
      <c r="J1519" t="str">
        <f>IF(marketing_campaign[[#This Row],[Income]]&gt;=Sheet21!B1569,"high_income","low_income")</f>
        <v>high_income</v>
      </c>
      <c r="K1519">
        <v>1</v>
      </c>
      <c r="L1519">
        <v>0</v>
      </c>
      <c r="M1519" s="1">
        <v>41526</v>
      </c>
      <c r="N1519">
        <v>4</v>
      </c>
      <c r="O1519" t="str" cm="1">
        <f t="array" ref="O1519">_xlfn.IFS(AND(marketing_campaign[[#This Row],[Recency]]&gt;=0,marketing_campaign[[#This Row],[Recency]]&lt;=14),"Early Recency",AND(marketing_campaign[[#This Row],[Recency]]&gt;=15,marketing_campaign[[#This Row],[Recency]]&lt;=31),"Mid-Recency",marketing_campaign[[#This Row],[Recency]]&gt;=32,"high Recency")</f>
        <v>Early Recency</v>
      </c>
      <c r="P1519">
        <v>30</v>
      </c>
      <c r="Q1519">
        <v>8</v>
      </c>
      <c r="R1519">
        <v>12</v>
      </c>
      <c r="S1519">
        <v>8</v>
      </c>
      <c r="T1519">
        <v>8</v>
      </c>
      <c r="U1519">
        <v>12</v>
      </c>
      <c r="V1519">
        <f>marketing_campaign[[#This Row],[MntGoldProds]]+marketing_campaign[[#This Row],[MntSweetProducts]]+marketing_campaign[[#This Row],[MntFishProducts]]+marketing_campaign[[#This Row],[MntMeatProducts]]+marketing_campaign[[#This Row],[MntFruits]]+marketing_campaign[[#This Row],[MntWines]]</f>
        <v>78</v>
      </c>
      <c r="W1519">
        <v>1</v>
      </c>
      <c r="X1519">
        <v>2</v>
      </c>
      <c r="Y1519">
        <v>0</v>
      </c>
      <c r="Z1519">
        <v>4</v>
      </c>
      <c r="AA1519">
        <f t="shared" si="47"/>
        <v>7</v>
      </c>
      <c r="AB1519" t="str" cm="1">
        <f t="array" ref="AB1519">_xlfn.IFS(AND(AA1519&gt;=0,AA1519&lt;=15),"low purchase",AND(AA1519&gt;=16,AA1519&lt;=30),"mid purchase",AA1519&gt;=31,"high purchase")</f>
        <v>low purchase</v>
      </c>
      <c r="AC1519">
        <v>5</v>
      </c>
      <c r="AD1519" t="str">
        <f>IF(marketing_campaign[[#This Row],[NumWebVisitsMonth]]&gt;=5.3,"higher_webvists","lower_webvisits")</f>
        <v>lower_webvisits</v>
      </c>
      <c r="AE1519">
        <v>0</v>
      </c>
      <c r="AF1519">
        <v>0</v>
      </c>
      <c r="AG1519">
        <v>0</v>
      </c>
      <c r="AH1519">
        <v>0</v>
      </c>
      <c r="AI1519">
        <v>0</v>
      </c>
      <c r="AJ1519">
        <v>0</v>
      </c>
      <c r="AK1519">
        <v>3</v>
      </c>
      <c r="AL1519">
        <v>11</v>
      </c>
      <c r="AM1519">
        <v>0</v>
      </c>
      <c r="AN1519">
        <f>marketing_campaign[[#This Row],[AcceptedCmp2]]+marketing_campaign[[#This Row],[AcceptedCmp1]]+marketing_campaign[[#This Row],[AcceptedCmp5]]+marketing_campaign[[#This Row],[AcceptedCmp4]]+marketing_campaign[[#This Row],[AcceptedCmp3]]+marketing_campaign[[#This Row],[Response]]</f>
        <v>0</v>
      </c>
      <c r="AO1519" t="str" cm="1">
        <f t="array" ref="AO151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20" spans="1:41" x14ac:dyDescent="0.35">
      <c r="A1520">
        <v>10380</v>
      </c>
      <c r="B1520">
        <v>1972</v>
      </c>
      <c r="C1520">
        <f t="shared" ca="1" si="46"/>
        <v>54</v>
      </c>
      <c r="D1520" t="str" cm="1">
        <f t="array" aca="1" ref="D152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20" t="s">
        <v>34</v>
      </c>
      <c r="F1520" t="s">
        <v>33</v>
      </c>
      <c r="G1520" cm="1">
        <f t="array" ref="G1520">_xlfn.IFS(marketing_campaign[[#This Row],[Marital_Status]]="Single",K1520+L1520+1,marketing_campaign[[#This Row],[Marital_Status]]="Together",K1520+L1520+2,marketing_campaign[[#This Row],[Marital_Status]]="Alone",K1520+L1520+1,marketing_campaign[[#This Row],[Marital_Status]]="Married",K1520+L1520+2,marketing_campaign[[#This Row],[Marital_Status]]="Divorced",K1520+L1520+1,marketing_campaign[[#This Row],[Marital_Status]]="YOLO",K1520+L1520+1,marketing_campaign[[#This Row],[Marital_Status]]="Absurd",K1520+L1520+1,marketing_campaign[[#This Row],[Marital_Status]]="Widow",K1520+L1520+1)</f>
        <v>3</v>
      </c>
      <c r="H1520" t="str" cm="1">
        <f t="array" ref="H1520">_xlfn.IFS(marketing_campaign[[#This Row],[Family_size]]=1,"Family_with_one_child",marketing_campaign[[#This Row],[Family_size]]&gt;1,"Family_with_more_children")</f>
        <v>Family_with_more_children</v>
      </c>
      <c r="I1520">
        <v>37787</v>
      </c>
      <c r="J1520" t="str">
        <f>IF(marketing_campaign[[#This Row],[Income]]&gt;=Sheet21!B1570,"high_income","low_income")</f>
        <v>high_income</v>
      </c>
      <c r="K1520">
        <v>1</v>
      </c>
      <c r="L1520">
        <v>0</v>
      </c>
      <c r="M1520" s="1">
        <v>41537</v>
      </c>
      <c r="N1520">
        <v>50</v>
      </c>
      <c r="O1520" t="str" cm="1">
        <f t="array" ref="O1520">_xlfn.IFS(AND(marketing_campaign[[#This Row],[Recency]]&gt;=0,marketing_campaign[[#This Row],[Recency]]&lt;=14),"Early Recency",AND(marketing_campaign[[#This Row],[Recency]]&gt;=15,marketing_campaign[[#This Row],[Recency]]&lt;=31),"Mid-Recency",marketing_campaign[[#This Row],[Recency]]&gt;=32,"high Recency")</f>
        <v>high Recency</v>
      </c>
      <c r="P1520">
        <v>40</v>
      </c>
      <c r="Q1520">
        <v>1</v>
      </c>
      <c r="R1520">
        <v>40</v>
      </c>
      <c r="S1520">
        <v>4</v>
      </c>
      <c r="T1520">
        <v>3</v>
      </c>
      <c r="U1520">
        <v>18</v>
      </c>
      <c r="V1520">
        <f>marketing_campaign[[#This Row],[MntGoldProds]]+marketing_campaign[[#This Row],[MntSweetProducts]]+marketing_campaign[[#This Row],[MntFishProducts]]+marketing_campaign[[#This Row],[MntMeatProducts]]+marketing_campaign[[#This Row],[MntFruits]]+marketing_campaign[[#This Row],[MntWines]]</f>
        <v>106</v>
      </c>
      <c r="W1520">
        <v>1</v>
      </c>
      <c r="X1520">
        <v>3</v>
      </c>
      <c r="Y1520">
        <v>0</v>
      </c>
      <c r="Z1520">
        <v>3</v>
      </c>
      <c r="AA1520">
        <f t="shared" si="47"/>
        <v>7</v>
      </c>
      <c r="AB1520" t="str" cm="1">
        <f t="array" ref="AB1520">_xlfn.IFS(AND(AA1520&gt;=0,AA1520&lt;=15),"low purchase",AND(AA1520&gt;=16,AA1520&lt;=30),"mid purchase",AA1520&gt;=31,"high purchase")</f>
        <v>low purchase</v>
      </c>
      <c r="AC1520">
        <v>8</v>
      </c>
      <c r="AD1520" t="str">
        <f>IF(marketing_campaign[[#This Row],[NumWebVisitsMonth]]&gt;=5.3,"higher_webvists","lower_webvisits")</f>
        <v>higher_webvists</v>
      </c>
      <c r="AE1520">
        <v>0</v>
      </c>
      <c r="AF1520">
        <v>0</v>
      </c>
      <c r="AG1520">
        <v>0</v>
      </c>
      <c r="AH1520">
        <v>0</v>
      </c>
      <c r="AI1520">
        <v>0</v>
      </c>
      <c r="AJ1520">
        <v>0</v>
      </c>
      <c r="AK1520">
        <v>3</v>
      </c>
      <c r="AL1520">
        <v>11</v>
      </c>
      <c r="AM1520">
        <v>0</v>
      </c>
      <c r="AN1520">
        <f>marketing_campaign[[#This Row],[AcceptedCmp2]]+marketing_campaign[[#This Row],[AcceptedCmp1]]+marketing_campaign[[#This Row],[AcceptedCmp5]]+marketing_campaign[[#This Row],[AcceptedCmp4]]+marketing_campaign[[#This Row],[AcceptedCmp3]]+marketing_campaign[[#This Row],[Response]]</f>
        <v>0</v>
      </c>
      <c r="AO1520" t="str" cm="1">
        <f t="array" ref="AO152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21" spans="1:41" x14ac:dyDescent="0.35">
      <c r="A1521">
        <v>3887</v>
      </c>
      <c r="B1521">
        <v>1970</v>
      </c>
      <c r="C1521">
        <f t="shared" ca="1" si="46"/>
        <v>56</v>
      </c>
      <c r="D1521" t="str" cm="1">
        <f t="array" aca="1" ref="D152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21" t="s">
        <v>29</v>
      </c>
      <c r="F1521" t="s">
        <v>30</v>
      </c>
      <c r="G1521" cm="1">
        <f t="array" ref="G1521">_xlfn.IFS(marketing_campaign[[#This Row],[Marital_Status]]="Single",K1521+L1521+1,marketing_campaign[[#This Row],[Marital_Status]]="Together",K1521+L1521+2,marketing_campaign[[#This Row],[Marital_Status]]="Alone",K1521+L1521+1,marketing_campaign[[#This Row],[Marital_Status]]="Married",K1521+L1521+2,marketing_campaign[[#This Row],[Marital_Status]]="Divorced",K1521+L1521+1,marketing_campaign[[#This Row],[Marital_Status]]="YOLO",K1521+L1521+1,marketing_campaign[[#This Row],[Marital_Status]]="Absurd",K1521+L1521+1,marketing_campaign[[#This Row],[Marital_Status]]="Widow",K1521+L1521+1)</f>
        <v>2</v>
      </c>
      <c r="H1521" t="str" cm="1">
        <f t="array" ref="H1521">_xlfn.IFS(marketing_campaign[[#This Row],[Family_size]]=1,"Family_with_one_child",marketing_campaign[[#This Row],[Family_size]]&gt;1,"Family_with_more_children")</f>
        <v>Family_with_more_children</v>
      </c>
      <c r="I1521">
        <v>27242</v>
      </c>
      <c r="J1521" t="str">
        <f>IF(marketing_campaign[[#This Row],[Income]]&gt;=Sheet21!B1571,"high_income","low_income")</f>
        <v>high_income</v>
      </c>
      <c r="K1521">
        <v>1</v>
      </c>
      <c r="L1521">
        <v>0</v>
      </c>
      <c r="M1521" s="1">
        <v>41224</v>
      </c>
      <c r="N1521">
        <v>2</v>
      </c>
      <c r="O1521" t="str" cm="1">
        <f t="array" ref="O1521">_xlfn.IFS(AND(marketing_campaign[[#This Row],[Recency]]&gt;=0,marketing_campaign[[#This Row],[Recency]]&lt;=14),"Early Recency",AND(marketing_campaign[[#This Row],[Recency]]&gt;=15,marketing_campaign[[#This Row],[Recency]]&lt;=31),"Mid-Recency",marketing_campaign[[#This Row],[Recency]]&gt;=32,"high Recency")</f>
        <v>Early Recency</v>
      </c>
      <c r="P1521">
        <v>3</v>
      </c>
      <c r="Q1521">
        <v>17</v>
      </c>
      <c r="R1521">
        <v>26</v>
      </c>
      <c r="S1521">
        <v>20</v>
      </c>
      <c r="T1521">
        <v>1</v>
      </c>
      <c r="U1521">
        <v>39</v>
      </c>
      <c r="V1521">
        <f>marketing_campaign[[#This Row],[MntGoldProds]]+marketing_campaign[[#This Row],[MntSweetProducts]]+marketing_campaign[[#This Row],[MntFishProducts]]+marketing_campaign[[#This Row],[MntMeatProducts]]+marketing_campaign[[#This Row],[MntFruits]]+marketing_campaign[[#This Row],[MntWines]]</f>
        <v>106</v>
      </c>
      <c r="W1521">
        <v>2</v>
      </c>
      <c r="X1521">
        <v>2</v>
      </c>
      <c r="Y1521">
        <v>0</v>
      </c>
      <c r="Z1521">
        <v>3</v>
      </c>
      <c r="AA1521">
        <f t="shared" si="47"/>
        <v>7</v>
      </c>
      <c r="AB1521" t="str" cm="1">
        <f t="array" ref="AB1521">_xlfn.IFS(AND(AA1521&gt;=0,AA1521&lt;=15),"low purchase",AND(AA1521&gt;=16,AA1521&lt;=30),"mid purchase",AA1521&gt;=31,"high purchase")</f>
        <v>low purchase</v>
      </c>
      <c r="AC1521">
        <v>9</v>
      </c>
      <c r="AD1521" t="str">
        <f>IF(marketing_campaign[[#This Row],[NumWebVisitsMonth]]&gt;=5.3,"higher_webvists","lower_webvisits")</f>
        <v>higher_webvists</v>
      </c>
      <c r="AE1521">
        <v>0</v>
      </c>
      <c r="AF1521">
        <v>0</v>
      </c>
      <c r="AG1521">
        <v>0</v>
      </c>
      <c r="AH1521">
        <v>0</v>
      </c>
      <c r="AI1521">
        <v>0</v>
      </c>
      <c r="AJ1521">
        <v>0</v>
      </c>
      <c r="AK1521">
        <v>3</v>
      </c>
      <c r="AL1521">
        <v>11</v>
      </c>
      <c r="AM1521">
        <v>1</v>
      </c>
      <c r="AN1521">
        <f>marketing_campaign[[#This Row],[AcceptedCmp2]]+marketing_campaign[[#This Row],[AcceptedCmp1]]+marketing_campaign[[#This Row],[AcceptedCmp5]]+marketing_campaign[[#This Row],[AcceptedCmp4]]+marketing_campaign[[#This Row],[AcceptedCmp3]]+marketing_campaign[[#This Row],[Response]]</f>
        <v>1</v>
      </c>
      <c r="AO1521" t="str" cm="1">
        <f t="array" ref="AO152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522" spans="1:41" x14ac:dyDescent="0.35">
      <c r="A1522">
        <v>4278</v>
      </c>
      <c r="B1522">
        <v>1983</v>
      </c>
      <c r="C1522">
        <f t="shared" ca="1" si="46"/>
        <v>43</v>
      </c>
      <c r="D1522" t="str" cm="1">
        <f t="array" aca="1" ref="D152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522" t="s">
        <v>32</v>
      </c>
      <c r="F1522" t="s">
        <v>30</v>
      </c>
      <c r="G1522" cm="1">
        <f t="array" ref="G1522">_xlfn.IFS(marketing_campaign[[#This Row],[Marital_Status]]="Single",K1522+L1522+1,marketing_campaign[[#This Row],[Marital_Status]]="Together",K1522+L1522+2,marketing_campaign[[#This Row],[Marital_Status]]="Alone",K1522+L1522+1,marketing_campaign[[#This Row],[Marital_Status]]="Married",K1522+L1522+2,marketing_campaign[[#This Row],[Marital_Status]]="Divorced",K1522+L1522+1,marketing_campaign[[#This Row],[Marital_Status]]="YOLO",K1522+L1522+1,marketing_campaign[[#This Row],[Marital_Status]]="Absurd",K1522+L1522+1,marketing_campaign[[#This Row],[Marital_Status]]="Widow",K1522+L1522+1)</f>
        <v>1</v>
      </c>
      <c r="H1522" t="str" cm="1">
        <f t="array" ref="H1522">_xlfn.IFS(marketing_campaign[[#This Row],[Family_size]]=1,"Family_with_one_child",marketing_campaign[[#This Row],[Family_size]]&gt;1,"Family_with_more_children")</f>
        <v>Family_with_one_child</v>
      </c>
      <c r="I1522">
        <v>87188</v>
      </c>
      <c r="J1522" t="str">
        <f>IF(marketing_campaign[[#This Row],[Income]]&gt;=Sheet21!B1572,"high_income","low_income")</f>
        <v>high_income</v>
      </c>
      <c r="K1522">
        <v>0</v>
      </c>
      <c r="L1522">
        <v>0</v>
      </c>
      <c r="M1522" s="1">
        <v>41428</v>
      </c>
      <c r="N1522">
        <v>73</v>
      </c>
      <c r="O1522" t="str" cm="1">
        <f t="array" ref="O1522">_xlfn.IFS(AND(marketing_campaign[[#This Row],[Recency]]&gt;=0,marketing_campaign[[#This Row],[Recency]]&lt;=14),"Early Recency",AND(marketing_campaign[[#This Row],[Recency]]&gt;=15,marketing_campaign[[#This Row],[Recency]]&lt;=31),"Mid-Recency",marketing_campaign[[#This Row],[Recency]]&gt;=32,"high Recency")</f>
        <v>high Recency</v>
      </c>
      <c r="P1522">
        <v>910</v>
      </c>
      <c r="Q1522">
        <v>111</v>
      </c>
      <c r="R1522">
        <v>724</v>
      </c>
      <c r="S1522">
        <v>49</v>
      </c>
      <c r="T1522">
        <v>74</v>
      </c>
      <c r="U1522">
        <v>55</v>
      </c>
      <c r="V1522">
        <f>marketing_campaign[[#This Row],[MntGoldProds]]+marketing_campaign[[#This Row],[MntSweetProducts]]+marketing_campaign[[#This Row],[MntFishProducts]]+marketing_campaign[[#This Row],[MntMeatProducts]]+marketing_campaign[[#This Row],[MntFruits]]+marketing_campaign[[#This Row],[MntWines]]</f>
        <v>1923</v>
      </c>
      <c r="W1522">
        <v>1</v>
      </c>
      <c r="X1522">
        <v>10</v>
      </c>
      <c r="Y1522">
        <v>2</v>
      </c>
      <c r="Z1522">
        <v>6</v>
      </c>
      <c r="AA1522">
        <f t="shared" si="47"/>
        <v>19</v>
      </c>
      <c r="AB1522" t="str" cm="1">
        <f t="array" ref="AB1522">_xlfn.IFS(AND(AA1522&gt;=0,AA1522&lt;=15),"low purchase",AND(AA1522&gt;=16,AA1522&lt;=30),"mid purchase",AA1522&gt;=31,"high purchase")</f>
        <v>mid purchase</v>
      </c>
      <c r="AC1522">
        <v>3</v>
      </c>
      <c r="AD1522" t="str">
        <f>IF(marketing_campaign[[#This Row],[NumWebVisitsMonth]]&gt;=5.3,"higher_webvists","lower_webvisits")</f>
        <v>lower_webvisits</v>
      </c>
      <c r="AE1522">
        <v>0</v>
      </c>
      <c r="AF1522">
        <v>0</v>
      </c>
      <c r="AG1522">
        <v>0</v>
      </c>
      <c r="AH1522">
        <v>0</v>
      </c>
      <c r="AI1522">
        <v>0</v>
      </c>
      <c r="AJ1522">
        <v>0</v>
      </c>
      <c r="AK1522">
        <v>3</v>
      </c>
      <c r="AL1522">
        <v>11</v>
      </c>
      <c r="AM1522">
        <v>1</v>
      </c>
      <c r="AN1522">
        <f>marketing_campaign[[#This Row],[AcceptedCmp2]]+marketing_campaign[[#This Row],[AcceptedCmp1]]+marketing_campaign[[#This Row],[AcceptedCmp5]]+marketing_campaign[[#This Row],[AcceptedCmp4]]+marketing_campaign[[#This Row],[AcceptedCmp3]]+marketing_campaign[[#This Row],[Response]]</f>
        <v>1</v>
      </c>
      <c r="AO1522" t="str" cm="1">
        <f t="array" ref="AO152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523" spans="1:41" x14ac:dyDescent="0.35">
      <c r="A1523">
        <v>8643</v>
      </c>
      <c r="B1523">
        <v>1971</v>
      </c>
      <c r="C1523">
        <f t="shared" ca="1" si="46"/>
        <v>55</v>
      </c>
      <c r="D1523" t="str" cm="1">
        <f t="array" aca="1" ref="D152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23" t="s">
        <v>29</v>
      </c>
      <c r="F1523" t="s">
        <v>31</v>
      </c>
      <c r="G1523" cm="1">
        <f t="array" ref="G1523">_xlfn.IFS(marketing_campaign[[#This Row],[Marital_Status]]="Single",K1523+L1523+1,marketing_campaign[[#This Row],[Marital_Status]]="Together",K1523+L1523+2,marketing_campaign[[#This Row],[Marital_Status]]="Alone",K1523+L1523+1,marketing_campaign[[#This Row],[Marital_Status]]="Married",K1523+L1523+2,marketing_campaign[[#This Row],[Marital_Status]]="Divorced",K1523+L1523+1,marketing_campaign[[#This Row],[Marital_Status]]="YOLO",K1523+L1523+1,marketing_campaign[[#This Row],[Marital_Status]]="Absurd",K1523+L1523+1,marketing_campaign[[#This Row],[Marital_Status]]="Widow",K1523+L1523+1)</f>
        <v>2</v>
      </c>
      <c r="H1523" t="str" cm="1">
        <f t="array" ref="H1523">_xlfn.IFS(marketing_campaign[[#This Row],[Family_size]]=1,"Family_with_one_child",marketing_campaign[[#This Row],[Family_size]]&gt;1,"Family_with_more_children")</f>
        <v>Family_with_more_children</v>
      </c>
      <c r="I1523">
        <v>69930</v>
      </c>
      <c r="J1523" t="str">
        <f>IF(marketing_campaign[[#This Row],[Income]]&gt;=Sheet21!B1573,"high_income","low_income")</f>
        <v>high_income</v>
      </c>
      <c r="K1523">
        <v>0</v>
      </c>
      <c r="L1523">
        <v>0</v>
      </c>
      <c r="M1523" s="1">
        <v>41420</v>
      </c>
      <c r="N1523">
        <v>21</v>
      </c>
      <c r="O1523" t="str" cm="1">
        <f t="array" ref="O1523">_xlfn.IFS(AND(marketing_campaign[[#This Row],[Recency]]&gt;=0,marketing_campaign[[#This Row],[Recency]]&lt;=14),"Early Recency",AND(marketing_campaign[[#This Row],[Recency]]&gt;=15,marketing_campaign[[#This Row],[Recency]]&lt;=31),"Mid-Recency",marketing_campaign[[#This Row],[Recency]]&gt;=32,"high Recency")</f>
        <v>Mid-Recency</v>
      </c>
      <c r="P1523">
        <v>252</v>
      </c>
      <c r="Q1523">
        <v>98</v>
      </c>
      <c r="R1523">
        <v>827</v>
      </c>
      <c r="S1523">
        <v>219</v>
      </c>
      <c r="T1523">
        <v>70</v>
      </c>
      <c r="U1523">
        <v>196</v>
      </c>
      <c r="V1523">
        <f>marketing_campaign[[#This Row],[MntGoldProds]]+marketing_campaign[[#This Row],[MntSweetProducts]]+marketing_campaign[[#This Row],[MntFishProducts]]+marketing_campaign[[#This Row],[MntMeatProducts]]+marketing_campaign[[#This Row],[MntFruits]]+marketing_campaign[[#This Row],[MntWines]]</f>
        <v>1662</v>
      </c>
      <c r="W1523">
        <v>1</v>
      </c>
      <c r="X1523">
        <v>4</v>
      </c>
      <c r="Y1523">
        <v>5</v>
      </c>
      <c r="Z1523">
        <v>12</v>
      </c>
      <c r="AA1523">
        <f t="shared" si="47"/>
        <v>22</v>
      </c>
      <c r="AB1523" t="str" cm="1">
        <f t="array" ref="AB1523">_xlfn.IFS(AND(AA1523&gt;=0,AA1523&lt;=15),"low purchase",AND(AA1523&gt;=16,AA1523&lt;=30),"mid purchase",AA1523&gt;=31,"high purchase")</f>
        <v>mid purchase</v>
      </c>
      <c r="AC1523">
        <v>3</v>
      </c>
      <c r="AD1523" t="str">
        <f>IF(marketing_campaign[[#This Row],[NumWebVisitsMonth]]&gt;=5.3,"higher_webvists","lower_webvisits")</f>
        <v>lower_webvisits</v>
      </c>
      <c r="AE1523">
        <v>0</v>
      </c>
      <c r="AF1523">
        <v>0</v>
      </c>
      <c r="AG1523">
        <v>0</v>
      </c>
      <c r="AH1523">
        <v>0</v>
      </c>
      <c r="AI1523">
        <v>0</v>
      </c>
      <c r="AJ1523">
        <v>0</v>
      </c>
      <c r="AK1523">
        <v>3</v>
      </c>
      <c r="AL1523">
        <v>11</v>
      </c>
      <c r="AM1523">
        <v>0</v>
      </c>
      <c r="AN1523">
        <f>marketing_campaign[[#This Row],[AcceptedCmp2]]+marketing_campaign[[#This Row],[AcceptedCmp1]]+marketing_campaign[[#This Row],[AcceptedCmp5]]+marketing_campaign[[#This Row],[AcceptedCmp4]]+marketing_campaign[[#This Row],[AcceptedCmp3]]+marketing_campaign[[#This Row],[Response]]</f>
        <v>0</v>
      </c>
      <c r="AO1523" t="str" cm="1">
        <f t="array" ref="AO152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24" spans="1:41" x14ac:dyDescent="0.35">
      <c r="A1524">
        <v>1998</v>
      </c>
      <c r="B1524">
        <v>1976</v>
      </c>
      <c r="C1524">
        <f t="shared" ca="1" si="46"/>
        <v>50</v>
      </c>
      <c r="D1524" t="str" cm="1">
        <f t="array" aca="1" ref="D152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24" t="s">
        <v>29</v>
      </c>
      <c r="F1524" t="s">
        <v>30</v>
      </c>
      <c r="G1524" cm="1">
        <f t="array" ref="G1524">_xlfn.IFS(marketing_campaign[[#This Row],[Marital_Status]]="Single",K1524+L1524+1,marketing_campaign[[#This Row],[Marital_Status]]="Together",K1524+L1524+2,marketing_campaign[[#This Row],[Marital_Status]]="Alone",K1524+L1524+1,marketing_campaign[[#This Row],[Marital_Status]]="Married",K1524+L1524+2,marketing_campaign[[#This Row],[Marital_Status]]="Divorced",K1524+L1524+1,marketing_campaign[[#This Row],[Marital_Status]]="YOLO",K1524+L1524+1,marketing_campaign[[#This Row],[Marital_Status]]="Absurd",K1524+L1524+1,marketing_campaign[[#This Row],[Marital_Status]]="Widow",K1524+L1524+1)</f>
        <v>2</v>
      </c>
      <c r="H1524" t="str" cm="1">
        <f t="array" ref="H1524">_xlfn.IFS(marketing_campaign[[#This Row],[Family_size]]=1,"Family_with_one_child",marketing_campaign[[#This Row],[Family_size]]&gt;1,"Family_with_more_children")</f>
        <v>Family_with_more_children</v>
      </c>
      <c r="I1524">
        <v>37697</v>
      </c>
      <c r="J1524" t="str">
        <f>IF(marketing_campaign[[#This Row],[Income]]&gt;=Sheet21!B1574,"high_income","low_income")</f>
        <v>high_income</v>
      </c>
      <c r="K1524">
        <v>1</v>
      </c>
      <c r="L1524">
        <v>0</v>
      </c>
      <c r="M1524" s="1">
        <v>41677</v>
      </c>
      <c r="N1524">
        <v>82</v>
      </c>
      <c r="O1524" t="str" cm="1">
        <f t="array" ref="O1524">_xlfn.IFS(AND(marketing_campaign[[#This Row],[Recency]]&gt;=0,marketing_campaign[[#This Row],[Recency]]&lt;=14),"Early Recency",AND(marketing_campaign[[#This Row],[Recency]]&gt;=15,marketing_campaign[[#This Row],[Recency]]&lt;=31),"Mid-Recency",marketing_campaign[[#This Row],[Recency]]&gt;=32,"high Recency")</f>
        <v>high Recency</v>
      </c>
      <c r="P1524">
        <v>34</v>
      </c>
      <c r="Q1524">
        <v>6</v>
      </c>
      <c r="R1524">
        <v>21</v>
      </c>
      <c r="S1524">
        <v>11</v>
      </c>
      <c r="T1524">
        <v>4</v>
      </c>
      <c r="U1524">
        <v>8</v>
      </c>
      <c r="V1524">
        <f>marketing_campaign[[#This Row],[MntGoldProds]]+marketing_campaign[[#This Row],[MntSweetProducts]]+marketing_campaign[[#This Row],[MntFishProducts]]+marketing_campaign[[#This Row],[MntMeatProducts]]+marketing_campaign[[#This Row],[MntFruits]]+marketing_campaign[[#This Row],[MntWines]]</f>
        <v>84</v>
      </c>
      <c r="W1524">
        <v>1</v>
      </c>
      <c r="X1524">
        <v>2</v>
      </c>
      <c r="Y1524">
        <v>1</v>
      </c>
      <c r="Z1524">
        <v>3</v>
      </c>
      <c r="AA1524">
        <f t="shared" si="47"/>
        <v>7</v>
      </c>
      <c r="AB1524" t="str" cm="1">
        <f t="array" ref="AB1524">_xlfn.IFS(AND(AA1524&gt;=0,AA1524&lt;=15),"low purchase",AND(AA1524&gt;=16,AA1524&lt;=30),"mid purchase",AA1524&gt;=31,"high purchase")</f>
        <v>low purchase</v>
      </c>
      <c r="AC1524">
        <v>6</v>
      </c>
      <c r="AD1524" t="str">
        <f>IF(marketing_campaign[[#This Row],[NumWebVisitsMonth]]&gt;=5.3,"higher_webvists","lower_webvisits")</f>
        <v>higher_webvists</v>
      </c>
      <c r="AE1524">
        <v>0</v>
      </c>
      <c r="AF1524">
        <v>0</v>
      </c>
      <c r="AG1524">
        <v>0</v>
      </c>
      <c r="AH1524">
        <v>0</v>
      </c>
      <c r="AI1524">
        <v>0</v>
      </c>
      <c r="AJ1524">
        <v>0</v>
      </c>
      <c r="AK1524">
        <v>3</v>
      </c>
      <c r="AL1524">
        <v>11</v>
      </c>
      <c r="AM1524">
        <v>0</v>
      </c>
      <c r="AN1524">
        <f>marketing_campaign[[#This Row],[AcceptedCmp2]]+marketing_campaign[[#This Row],[AcceptedCmp1]]+marketing_campaign[[#This Row],[AcceptedCmp5]]+marketing_campaign[[#This Row],[AcceptedCmp4]]+marketing_campaign[[#This Row],[AcceptedCmp3]]+marketing_campaign[[#This Row],[Response]]</f>
        <v>0</v>
      </c>
      <c r="AO1524" t="str" cm="1">
        <f t="array" ref="AO152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25" spans="1:41" x14ac:dyDescent="0.35">
      <c r="A1525">
        <v>10795</v>
      </c>
      <c r="B1525">
        <v>1973</v>
      </c>
      <c r="C1525">
        <f t="shared" ca="1" si="46"/>
        <v>53</v>
      </c>
      <c r="D1525" t="str" cm="1">
        <f t="array" aca="1" ref="D152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25" t="s">
        <v>32</v>
      </c>
      <c r="F1525" t="s">
        <v>33</v>
      </c>
      <c r="G1525" cm="1">
        <f t="array" ref="G1525">_xlfn.IFS(marketing_campaign[[#This Row],[Marital_Status]]="Single",K1525+L1525+1,marketing_campaign[[#This Row],[Marital_Status]]="Together",K1525+L1525+2,marketing_campaign[[#This Row],[Marital_Status]]="Alone",K1525+L1525+1,marketing_campaign[[#This Row],[Marital_Status]]="Married",K1525+L1525+2,marketing_campaign[[#This Row],[Marital_Status]]="Divorced",K1525+L1525+1,marketing_campaign[[#This Row],[Marital_Status]]="YOLO",K1525+L1525+1,marketing_campaign[[#This Row],[Marital_Status]]="Absurd",K1525+L1525+1,marketing_campaign[[#This Row],[Marital_Status]]="Widow",K1525+L1525+1)</f>
        <v>3</v>
      </c>
      <c r="H1525" t="str" cm="1">
        <f t="array" ref="H1525">_xlfn.IFS(marketing_campaign[[#This Row],[Family_size]]=1,"Family_with_one_child",marketing_campaign[[#This Row],[Family_size]]&gt;1,"Family_with_more_children")</f>
        <v>Family_with_more_children</v>
      </c>
      <c r="I1525">
        <v>37401</v>
      </c>
      <c r="J1525" t="str">
        <f>IF(marketing_campaign[[#This Row],[Income]]&gt;=Sheet21!B1575,"high_income","low_income")</f>
        <v>high_income</v>
      </c>
      <c r="K1525">
        <v>1</v>
      </c>
      <c r="L1525">
        <v>0</v>
      </c>
      <c r="M1525" s="1">
        <v>41765</v>
      </c>
      <c r="N1525">
        <v>14</v>
      </c>
      <c r="O1525" t="str" cm="1">
        <f t="array" ref="O1525">_xlfn.IFS(AND(marketing_campaign[[#This Row],[Recency]]&gt;=0,marketing_campaign[[#This Row],[Recency]]&lt;=14),"Early Recency",AND(marketing_campaign[[#This Row],[Recency]]&gt;=15,marketing_campaign[[#This Row],[Recency]]&lt;=31),"Mid-Recency",marketing_campaign[[#This Row],[Recency]]&gt;=32,"high Recency")</f>
        <v>Early Recency</v>
      </c>
      <c r="P1525">
        <v>19</v>
      </c>
      <c r="Q1525">
        <v>3</v>
      </c>
      <c r="R1525">
        <v>19</v>
      </c>
      <c r="S1525">
        <v>3</v>
      </c>
      <c r="T1525">
        <v>1</v>
      </c>
      <c r="U1525">
        <v>3</v>
      </c>
      <c r="V1525">
        <f>marketing_campaign[[#This Row],[MntGoldProds]]+marketing_campaign[[#This Row],[MntSweetProducts]]+marketing_campaign[[#This Row],[MntFishProducts]]+marketing_campaign[[#This Row],[MntMeatProducts]]+marketing_campaign[[#This Row],[MntFruits]]+marketing_campaign[[#This Row],[MntWines]]</f>
        <v>48</v>
      </c>
      <c r="W1525">
        <v>2</v>
      </c>
      <c r="X1525">
        <v>2</v>
      </c>
      <c r="Y1525">
        <v>0</v>
      </c>
      <c r="Z1525">
        <v>3</v>
      </c>
      <c r="AA1525">
        <f t="shared" si="47"/>
        <v>7</v>
      </c>
      <c r="AB1525" t="str" cm="1">
        <f t="array" ref="AB1525">_xlfn.IFS(AND(AA1525&gt;=0,AA1525&lt;=15),"low purchase",AND(AA1525&gt;=16,AA1525&lt;=30),"mid purchase",AA1525&gt;=31,"high purchase")</f>
        <v>low purchase</v>
      </c>
      <c r="AC1525">
        <v>7</v>
      </c>
      <c r="AD1525" t="str">
        <f>IF(marketing_campaign[[#This Row],[NumWebVisitsMonth]]&gt;=5.3,"higher_webvists","lower_webvisits")</f>
        <v>higher_webvists</v>
      </c>
      <c r="AE1525">
        <v>0</v>
      </c>
      <c r="AF1525">
        <v>0</v>
      </c>
      <c r="AG1525">
        <v>0</v>
      </c>
      <c r="AH1525">
        <v>0</v>
      </c>
      <c r="AI1525">
        <v>0</v>
      </c>
      <c r="AJ1525">
        <v>0</v>
      </c>
      <c r="AK1525">
        <v>3</v>
      </c>
      <c r="AL1525">
        <v>11</v>
      </c>
      <c r="AM1525">
        <v>0</v>
      </c>
      <c r="AN1525">
        <f>marketing_campaign[[#This Row],[AcceptedCmp2]]+marketing_campaign[[#This Row],[AcceptedCmp1]]+marketing_campaign[[#This Row],[AcceptedCmp5]]+marketing_campaign[[#This Row],[AcceptedCmp4]]+marketing_campaign[[#This Row],[AcceptedCmp3]]+marketing_campaign[[#This Row],[Response]]</f>
        <v>0</v>
      </c>
      <c r="AO1525" t="str" cm="1">
        <f t="array" ref="AO152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26" spans="1:41" x14ac:dyDescent="0.35">
      <c r="A1526">
        <v>11110</v>
      </c>
      <c r="B1526">
        <v>1973</v>
      </c>
      <c r="C1526">
        <f t="shared" ca="1" si="46"/>
        <v>53</v>
      </c>
      <c r="D1526" t="str" cm="1">
        <f t="array" aca="1" ref="D152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26" t="s">
        <v>29</v>
      </c>
      <c r="F1526" t="s">
        <v>30</v>
      </c>
      <c r="G1526" cm="1">
        <f t="array" ref="G1526">_xlfn.IFS(marketing_campaign[[#This Row],[Marital_Status]]="Single",K1526+L1526+1,marketing_campaign[[#This Row],[Marital_Status]]="Together",K1526+L1526+2,marketing_campaign[[#This Row],[Marital_Status]]="Alone",K1526+L1526+1,marketing_campaign[[#This Row],[Marital_Status]]="Married",K1526+L1526+2,marketing_campaign[[#This Row],[Marital_Status]]="Divorced",K1526+L1526+1,marketing_campaign[[#This Row],[Marital_Status]]="YOLO",K1526+L1526+1,marketing_campaign[[#This Row],[Marital_Status]]="Absurd",K1526+L1526+1,marketing_campaign[[#This Row],[Marital_Status]]="Widow",K1526+L1526+1)</f>
        <v>2</v>
      </c>
      <c r="H1526" t="str" cm="1">
        <f t="array" ref="H1526">_xlfn.IFS(marketing_campaign[[#This Row],[Family_size]]=1,"Family_with_one_child",marketing_campaign[[#This Row],[Family_size]]&gt;1,"Family_with_more_children")</f>
        <v>Family_with_more_children</v>
      </c>
      <c r="I1526">
        <v>3502</v>
      </c>
      <c r="J1526" t="str">
        <f>IF(marketing_campaign[[#This Row],[Income]]&gt;=Sheet21!B1576,"high_income","low_income")</f>
        <v>high_income</v>
      </c>
      <c r="K1526">
        <v>1</v>
      </c>
      <c r="L1526">
        <v>0</v>
      </c>
      <c r="M1526" s="1">
        <v>41377</v>
      </c>
      <c r="N1526">
        <v>56</v>
      </c>
      <c r="O1526" t="str" cm="1">
        <f t="array" ref="O1526">_xlfn.IFS(AND(marketing_campaign[[#This Row],[Recency]]&gt;=0,marketing_campaign[[#This Row],[Recency]]&lt;=14),"Early Recency",AND(marketing_campaign[[#This Row],[Recency]]&gt;=15,marketing_campaign[[#This Row],[Recency]]&lt;=31),"Mid-Recency",marketing_campaign[[#This Row],[Recency]]&gt;=32,"high Recency")</f>
        <v>high Recency</v>
      </c>
      <c r="P1526">
        <v>2</v>
      </c>
      <c r="Q1526">
        <v>1</v>
      </c>
      <c r="R1526">
        <v>1</v>
      </c>
      <c r="S1526">
        <v>0</v>
      </c>
      <c r="T1526">
        <v>0</v>
      </c>
      <c r="U1526">
        <v>1</v>
      </c>
      <c r="V1526">
        <f>marketing_campaign[[#This Row],[MntGoldProds]]+marketing_campaign[[#This Row],[MntSweetProducts]]+marketing_campaign[[#This Row],[MntFishProducts]]+marketing_campaign[[#This Row],[MntMeatProducts]]+marketing_campaign[[#This Row],[MntFruits]]+marketing_campaign[[#This Row],[MntWines]]</f>
        <v>5</v>
      </c>
      <c r="W1526">
        <v>0</v>
      </c>
      <c r="X1526">
        <v>0</v>
      </c>
      <c r="Y1526">
        <v>0</v>
      </c>
      <c r="Z1526">
        <v>0</v>
      </c>
      <c r="AA1526">
        <f t="shared" si="47"/>
        <v>0</v>
      </c>
      <c r="AB1526" t="str" cm="1">
        <f t="array" ref="AB1526">_xlfn.IFS(AND(AA1526&gt;=0,AA1526&lt;=15),"low purchase",AND(AA1526&gt;=16,AA1526&lt;=30),"mid purchase",AA1526&gt;=31,"high purchase")</f>
        <v>low purchase</v>
      </c>
      <c r="AC1526">
        <v>14</v>
      </c>
      <c r="AD1526" t="str">
        <f>IF(marketing_campaign[[#This Row],[NumWebVisitsMonth]]&gt;=5.3,"higher_webvists","lower_webvisits")</f>
        <v>higher_webvists</v>
      </c>
      <c r="AE1526">
        <v>0</v>
      </c>
      <c r="AF1526">
        <v>0</v>
      </c>
      <c r="AG1526">
        <v>0</v>
      </c>
      <c r="AH1526">
        <v>0</v>
      </c>
      <c r="AI1526">
        <v>0</v>
      </c>
      <c r="AJ1526">
        <v>0</v>
      </c>
      <c r="AK1526">
        <v>3</v>
      </c>
      <c r="AL1526">
        <v>11</v>
      </c>
      <c r="AM1526">
        <v>0</v>
      </c>
      <c r="AN1526">
        <f>marketing_campaign[[#This Row],[AcceptedCmp2]]+marketing_campaign[[#This Row],[AcceptedCmp1]]+marketing_campaign[[#This Row],[AcceptedCmp5]]+marketing_campaign[[#This Row],[AcceptedCmp4]]+marketing_campaign[[#This Row],[AcceptedCmp3]]+marketing_campaign[[#This Row],[Response]]</f>
        <v>0</v>
      </c>
      <c r="AO1526" t="str" cm="1">
        <f t="array" ref="AO152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27" spans="1:41" x14ac:dyDescent="0.35">
      <c r="A1527">
        <v>2408</v>
      </c>
      <c r="B1527">
        <v>1976</v>
      </c>
      <c r="C1527">
        <f t="shared" ca="1" si="46"/>
        <v>50</v>
      </c>
      <c r="D1527" t="str" cm="1">
        <f t="array" aca="1" ref="D152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27" t="s">
        <v>29</v>
      </c>
      <c r="F1527" t="s">
        <v>33</v>
      </c>
      <c r="G1527" cm="1">
        <f t="array" ref="G1527">_xlfn.IFS(marketing_campaign[[#This Row],[Marital_Status]]="Single",K1527+L1527+1,marketing_campaign[[#This Row],[Marital_Status]]="Together",K1527+L1527+2,marketing_campaign[[#This Row],[Marital_Status]]="Alone",K1527+L1527+1,marketing_campaign[[#This Row],[Marital_Status]]="Married",K1527+L1527+2,marketing_campaign[[#This Row],[Marital_Status]]="Divorced",K1527+L1527+1,marketing_campaign[[#This Row],[Marital_Status]]="YOLO",K1527+L1527+1,marketing_campaign[[#This Row],[Marital_Status]]="Absurd",K1527+L1527+1,marketing_campaign[[#This Row],[Marital_Status]]="Widow",K1527+L1527+1)</f>
        <v>4</v>
      </c>
      <c r="H1527" t="str" cm="1">
        <f t="array" ref="H1527">_xlfn.IFS(marketing_campaign[[#This Row],[Family_size]]=1,"Family_with_one_child",marketing_campaign[[#This Row],[Family_size]]&gt;1,"Family_with_more_children")</f>
        <v>Family_with_more_children</v>
      </c>
      <c r="I1527">
        <v>58597</v>
      </c>
      <c r="J1527" t="str">
        <f>IF(marketing_campaign[[#This Row],[Income]]&gt;=Sheet21!B1577,"high_income","low_income")</f>
        <v>high_income</v>
      </c>
      <c r="K1527">
        <v>1</v>
      </c>
      <c r="L1527">
        <v>1</v>
      </c>
      <c r="M1527" s="1">
        <v>41233</v>
      </c>
      <c r="N1527">
        <v>20</v>
      </c>
      <c r="O1527" t="str" cm="1">
        <f t="array" ref="O1527">_xlfn.IFS(AND(marketing_campaign[[#This Row],[Recency]]&gt;=0,marketing_campaign[[#This Row],[Recency]]&lt;=14),"Early Recency",AND(marketing_campaign[[#This Row],[Recency]]&gt;=15,marketing_campaign[[#This Row],[Recency]]&lt;=31),"Mid-Recency",marketing_campaign[[#This Row],[Recency]]&gt;=32,"high Recency")</f>
        <v>Mid-Recency</v>
      </c>
      <c r="P1527">
        <v>490</v>
      </c>
      <c r="Q1527">
        <v>0</v>
      </c>
      <c r="R1527">
        <v>184</v>
      </c>
      <c r="S1527">
        <v>10</v>
      </c>
      <c r="T1527">
        <v>28</v>
      </c>
      <c r="U1527">
        <v>21</v>
      </c>
      <c r="V1527">
        <f>marketing_campaign[[#This Row],[MntGoldProds]]+marketing_campaign[[#This Row],[MntSweetProducts]]+marketing_campaign[[#This Row],[MntFishProducts]]+marketing_campaign[[#This Row],[MntMeatProducts]]+marketing_campaign[[#This Row],[MntFruits]]+marketing_campaign[[#This Row],[MntWines]]</f>
        <v>733</v>
      </c>
      <c r="W1527">
        <v>12</v>
      </c>
      <c r="X1527">
        <v>7</v>
      </c>
      <c r="Y1527">
        <v>4</v>
      </c>
      <c r="Z1527">
        <v>9</v>
      </c>
      <c r="AA1527">
        <f t="shared" si="47"/>
        <v>32</v>
      </c>
      <c r="AB1527" t="str" cm="1">
        <f t="array" ref="AB1527">_xlfn.IFS(AND(AA1527&gt;=0,AA1527&lt;=15),"low purchase",AND(AA1527&gt;=16,AA1527&lt;=30),"mid purchase",AA1527&gt;=31,"high purchase")</f>
        <v>high purchase</v>
      </c>
      <c r="AC1527">
        <v>7</v>
      </c>
      <c r="AD1527" t="str">
        <f>IF(marketing_campaign[[#This Row],[NumWebVisitsMonth]]&gt;=5.3,"higher_webvists","lower_webvisits")</f>
        <v>higher_webvists</v>
      </c>
      <c r="AE1527">
        <v>0</v>
      </c>
      <c r="AF1527">
        <v>0</v>
      </c>
      <c r="AG1527">
        <v>0</v>
      </c>
      <c r="AH1527">
        <v>0</v>
      </c>
      <c r="AI1527">
        <v>0</v>
      </c>
      <c r="AJ1527">
        <v>0</v>
      </c>
      <c r="AK1527">
        <v>3</v>
      </c>
      <c r="AL1527">
        <v>11</v>
      </c>
      <c r="AM1527">
        <v>0</v>
      </c>
      <c r="AN1527">
        <f>marketing_campaign[[#This Row],[AcceptedCmp2]]+marketing_campaign[[#This Row],[AcceptedCmp1]]+marketing_campaign[[#This Row],[AcceptedCmp5]]+marketing_campaign[[#This Row],[AcceptedCmp4]]+marketing_campaign[[#This Row],[AcceptedCmp3]]+marketing_campaign[[#This Row],[Response]]</f>
        <v>0</v>
      </c>
      <c r="AO1527" t="str" cm="1">
        <f t="array" ref="AO152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28" spans="1:41" x14ac:dyDescent="0.35">
      <c r="A1528">
        <v>202</v>
      </c>
      <c r="B1528">
        <v>1948</v>
      </c>
      <c r="C1528">
        <f t="shared" ca="1" si="46"/>
        <v>78</v>
      </c>
      <c r="D1528" t="str" cm="1">
        <f t="array" aca="1" ref="D152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528" t="s">
        <v>32</v>
      </c>
      <c r="F1528" t="s">
        <v>38</v>
      </c>
      <c r="G1528" cm="1">
        <f t="array" ref="G1528">_xlfn.IFS(marketing_campaign[[#This Row],[Marital_Status]]="Single",K1528+L1528+1,marketing_campaign[[#This Row],[Marital_Status]]="Together",K1528+L1528+2,marketing_campaign[[#This Row],[Marital_Status]]="Alone",K1528+L1528+1,marketing_campaign[[#This Row],[Marital_Status]]="Married",K1528+L1528+2,marketing_campaign[[#This Row],[Marital_Status]]="Divorced",K1528+L1528+1,marketing_campaign[[#This Row],[Marital_Status]]="YOLO",K1528+L1528+1,marketing_campaign[[#This Row],[Marital_Status]]="Absurd",K1528+L1528+1,marketing_campaign[[#This Row],[Marital_Status]]="Widow",K1528+L1528+1)</f>
        <v>1</v>
      </c>
      <c r="H1528" t="str" cm="1">
        <f t="array" ref="H1528">_xlfn.IFS(marketing_campaign[[#This Row],[Family_size]]=1,"Family_with_one_child",marketing_campaign[[#This Row],[Family_size]]&gt;1,"Family_with_more_children")</f>
        <v>Family_with_one_child</v>
      </c>
      <c r="I1528">
        <v>82032</v>
      </c>
      <c r="J1528" t="str">
        <f>IF(marketing_campaign[[#This Row],[Income]]&gt;=Sheet21!B1578,"high_income","low_income")</f>
        <v>high_income</v>
      </c>
      <c r="K1528">
        <v>0</v>
      </c>
      <c r="L1528">
        <v>0</v>
      </c>
      <c r="M1528" s="1">
        <v>41734</v>
      </c>
      <c r="N1528">
        <v>54</v>
      </c>
      <c r="O1528" t="str" cm="1">
        <f t="array" ref="O1528">_xlfn.IFS(AND(marketing_campaign[[#This Row],[Recency]]&gt;=0,marketing_campaign[[#This Row],[Recency]]&lt;=14),"Early Recency",AND(marketing_campaign[[#This Row],[Recency]]&gt;=15,marketing_campaign[[#This Row],[Recency]]&lt;=31),"Mid-Recency",marketing_campaign[[#This Row],[Recency]]&gt;=32,"high Recency")</f>
        <v>high Recency</v>
      </c>
      <c r="P1528">
        <v>332</v>
      </c>
      <c r="Q1528">
        <v>194</v>
      </c>
      <c r="R1528">
        <v>377</v>
      </c>
      <c r="S1528">
        <v>149</v>
      </c>
      <c r="T1528">
        <v>125</v>
      </c>
      <c r="U1528">
        <v>57</v>
      </c>
      <c r="V1528">
        <f>marketing_campaign[[#This Row],[MntGoldProds]]+marketing_campaign[[#This Row],[MntSweetProducts]]+marketing_campaign[[#This Row],[MntFishProducts]]+marketing_campaign[[#This Row],[MntMeatProducts]]+marketing_campaign[[#This Row],[MntFruits]]+marketing_campaign[[#This Row],[MntWines]]</f>
        <v>1234</v>
      </c>
      <c r="W1528">
        <v>0</v>
      </c>
      <c r="X1528">
        <v>4</v>
      </c>
      <c r="Y1528">
        <v>6</v>
      </c>
      <c r="Z1528">
        <v>7</v>
      </c>
      <c r="AA1528">
        <f t="shared" si="47"/>
        <v>17</v>
      </c>
      <c r="AB1528" t="str" cm="1">
        <f t="array" ref="AB1528">_xlfn.IFS(AND(AA1528&gt;=0,AA1528&lt;=15),"low purchase",AND(AA1528&gt;=16,AA1528&lt;=30),"mid purchase",AA1528&gt;=31,"high purchase")</f>
        <v>mid purchase</v>
      </c>
      <c r="AC1528">
        <v>1</v>
      </c>
      <c r="AD1528" t="str">
        <f>IF(marketing_campaign[[#This Row],[NumWebVisitsMonth]]&gt;=5.3,"higher_webvists","lower_webvisits")</f>
        <v>lower_webvisits</v>
      </c>
      <c r="AE1528">
        <v>0</v>
      </c>
      <c r="AF1528">
        <v>0</v>
      </c>
      <c r="AG1528">
        <v>0</v>
      </c>
      <c r="AH1528">
        <v>0</v>
      </c>
      <c r="AI1528">
        <v>0</v>
      </c>
      <c r="AJ1528">
        <v>0</v>
      </c>
      <c r="AK1528">
        <v>3</v>
      </c>
      <c r="AL1528">
        <v>11</v>
      </c>
      <c r="AM1528">
        <v>0</v>
      </c>
      <c r="AN1528">
        <f>marketing_campaign[[#This Row],[AcceptedCmp2]]+marketing_campaign[[#This Row],[AcceptedCmp1]]+marketing_campaign[[#This Row],[AcceptedCmp5]]+marketing_campaign[[#This Row],[AcceptedCmp4]]+marketing_campaign[[#This Row],[AcceptedCmp3]]+marketing_campaign[[#This Row],[Response]]</f>
        <v>0</v>
      </c>
      <c r="AO1528" t="str" cm="1">
        <f t="array" ref="AO152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29" spans="1:41" x14ac:dyDescent="0.35">
      <c r="A1529">
        <v>7998</v>
      </c>
      <c r="B1529">
        <v>1958</v>
      </c>
      <c r="C1529">
        <f t="shared" ca="1" si="46"/>
        <v>68</v>
      </c>
      <c r="D1529" t="str" cm="1">
        <f t="array" aca="1" ref="D152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29" t="s">
        <v>29</v>
      </c>
      <c r="F1529" t="s">
        <v>31</v>
      </c>
      <c r="G1529" cm="1">
        <f t="array" ref="G1529">_xlfn.IFS(marketing_campaign[[#This Row],[Marital_Status]]="Single",K1529+L1529+1,marketing_campaign[[#This Row],[Marital_Status]]="Together",K1529+L1529+2,marketing_campaign[[#This Row],[Marital_Status]]="Alone",K1529+L1529+1,marketing_campaign[[#This Row],[Marital_Status]]="Married",K1529+L1529+2,marketing_campaign[[#This Row],[Marital_Status]]="Divorced",K1529+L1529+1,marketing_campaign[[#This Row],[Marital_Status]]="YOLO",K1529+L1529+1,marketing_campaign[[#This Row],[Marital_Status]]="Absurd",K1529+L1529+1,marketing_campaign[[#This Row],[Marital_Status]]="Widow",K1529+L1529+1)</f>
        <v>4</v>
      </c>
      <c r="H1529" t="str" cm="1">
        <f t="array" ref="H1529">_xlfn.IFS(marketing_campaign[[#This Row],[Family_size]]=1,"Family_with_one_child",marketing_campaign[[#This Row],[Family_size]]&gt;1,"Family_with_more_children")</f>
        <v>Family_with_more_children</v>
      </c>
      <c r="I1529">
        <v>28087</v>
      </c>
      <c r="J1529" t="str">
        <f>IF(marketing_campaign[[#This Row],[Income]]&gt;=Sheet21!B1579,"high_income","low_income")</f>
        <v>high_income</v>
      </c>
      <c r="K1529">
        <v>1</v>
      </c>
      <c r="L1529">
        <v>1</v>
      </c>
      <c r="M1529" s="1">
        <v>41254</v>
      </c>
      <c r="N1529">
        <v>77</v>
      </c>
      <c r="O1529" t="str" cm="1">
        <f t="array" ref="O1529">_xlfn.IFS(AND(marketing_campaign[[#This Row],[Recency]]&gt;=0,marketing_campaign[[#This Row],[Recency]]&lt;=14),"Early Recency",AND(marketing_campaign[[#This Row],[Recency]]&gt;=15,marketing_campaign[[#This Row],[Recency]]&lt;=31),"Mid-Recency",marketing_campaign[[#This Row],[Recency]]&gt;=32,"high Recency")</f>
        <v>high Recency</v>
      </c>
      <c r="P1529">
        <v>53</v>
      </c>
      <c r="Q1529">
        <v>8</v>
      </c>
      <c r="R1529">
        <v>17</v>
      </c>
      <c r="S1529">
        <v>13</v>
      </c>
      <c r="T1529">
        <v>0</v>
      </c>
      <c r="U1529">
        <v>21</v>
      </c>
      <c r="V1529">
        <f>marketing_campaign[[#This Row],[MntGoldProds]]+marketing_campaign[[#This Row],[MntSweetProducts]]+marketing_campaign[[#This Row],[MntFishProducts]]+marketing_campaign[[#This Row],[MntMeatProducts]]+marketing_campaign[[#This Row],[MntFruits]]+marketing_campaign[[#This Row],[MntWines]]</f>
        <v>112</v>
      </c>
      <c r="W1529">
        <v>3</v>
      </c>
      <c r="X1529">
        <v>2</v>
      </c>
      <c r="Y1529">
        <v>2</v>
      </c>
      <c r="Z1529">
        <v>2</v>
      </c>
      <c r="AA1529">
        <f t="shared" si="47"/>
        <v>9</v>
      </c>
      <c r="AB1529" t="str" cm="1">
        <f t="array" ref="AB1529">_xlfn.IFS(AND(AA1529&gt;=0,AA1529&lt;=15),"low purchase",AND(AA1529&gt;=16,AA1529&lt;=30),"mid purchase",AA1529&gt;=31,"high purchase")</f>
        <v>low purchase</v>
      </c>
      <c r="AC1529">
        <v>7</v>
      </c>
      <c r="AD1529" t="str">
        <f>IF(marketing_campaign[[#This Row],[NumWebVisitsMonth]]&gt;=5.3,"higher_webvists","lower_webvisits")</f>
        <v>higher_webvists</v>
      </c>
      <c r="AE1529">
        <v>0</v>
      </c>
      <c r="AF1529">
        <v>0</v>
      </c>
      <c r="AG1529">
        <v>0</v>
      </c>
      <c r="AH1529">
        <v>0</v>
      </c>
      <c r="AI1529">
        <v>0</v>
      </c>
      <c r="AJ1529">
        <v>0</v>
      </c>
      <c r="AK1529">
        <v>3</v>
      </c>
      <c r="AL1529">
        <v>11</v>
      </c>
      <c r="AM1529">
        <v>0</v>
      </c>
      <c r="AN1529">
        <f>marketing_campaign[[#This Row],[AcceptedCmp2]]+marketing_campaign[[#This Row],[AcceptedCmp1]]+marketing_campaign[[#This Row],[AcceptedCmp5]]+marketing_campaign[[#This Row],[AcceptedCmp4]]+marketing_campaign[[#This Row],[AcceptedCmp3]]+marketing_campaign[[#This Row],[Response]]</f>
        <v>0</v>
      </c>
      <c r="AO1529" t="str" cm="1">
        <f t="array" ref="AO152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30" spans="1:41" x14ac:dyDescent="0.35">
      <c r="A1530">
        <v>830</v>
      </c>
      <c r="B1530">
        <v>1987</v>
      </c>
      <c r="C1530">
        <f t="shared" ca="1" si="46"/>
        <v>39</v>
      </c>
      <c r="D1530" t="str" cm="1">
        <f t="array" aca="1" ref="D153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530" t="s">
        <v>32</v>
      </c>
      <c r="F1530" t="s">
        <v>30</v>
      </c>
      <c r="G1530" cm="1">
        <f t="array" ref="G1530">_xlfn.IFS(marketing_campaign[[#This Row],[Marital_Status]]="Single",K1530+L1530+1,marketing_campaign[[#This Row],[Marital_Status]]="Together",K1530+L1530+2,marketing_campaign[[#This Row],[Marital_Status]]="Alone",K1530+L1530+1,marketing_campaign[[#This Row],[Marital_Status]]="Married",K1530+L1530+2,marketing_campaign[[#This Row],[Marital_Status]]="Divorced",K1530+L1530+1,marketing_campaign[[#This Row],[Marital_Status]]="YOLO",K1530+L1530+1,marketing_campaign[[#This Row],[Marital_Status]]="Absurd",K1530+L1530+1,marketing_campaign[[#This Row],[Marital_Status]]="Widow",K1530+L1530+1)</f>
        <v>1</v>
      </c>
      <c r="H1530" t="str" cm="1">
        <f t="array" ref="H1530">_xlfn.IFS(marketing_campaign[[#This Row],[Family_size]]=1,"Family_with_one_child",marketing_campaign[[#This Row],[Family_size]]&gt;1,"Family_with_more_children")</f>
        <v>Family_with_one_child</v>
      </c>
      <c r="I1530">
        <v>74004</v>
      </c>
      <c r="J1530" t="str">
        <f>IF(marketing_campaign[[#This Row],[Income]]&gt;=Sheet21!B1580,"high_income","low_income")</f>
        <v>high_income</v>
      </c>
      <c r="K1530">
        <v>0</v>
      </c>
      <c r="L1530">
        <v>0</v>
      </c>
      <c r="M1530" s="1">
        <v>41694</v>
      </c>
      <c r="N1530">
        <v>5</v>
      </c>
      <c r="O1530" t="str" cm="1">
        <f t="array" ref="O1530">_xlfn.IFS(AND(marketing_campaign[[#This Row],[Recency]]&gt;=0,marketing_campaign[[#This Row],[Recency]]&lt;=14),"Early Recency",AND(marketing_campaign[[#This Row],[Recency]]&gt;=15,marketing_campaign[[#This Row],[Recency]]&lt;=31),"Mid-Recency",marketing_campaign[[#This Row],[Recency]]&gt;=32,"high Recency")</f>
        <v>Early Recency</v>
      </c>
      <c r="P1530">
        <v>784</v>
      </c>
      <c r="Q1530">
        <v>48</v>
      </c>
      <c r="R1530">
        <v>560</v>
      </c>
      <c r="S1530">
        <v>42</v>
      </c>
      <c r="T1530">
        <v>176</v>
      </c>
      <c r="U1530">
        <v>48</v>
      </c>
      <c r="V1530">
        <f>marketing_campaign[[#This Row],[MntGoldProds]]+marketing_campaign[[#This Row],[MntSweetProducts]]+marketing_campaign[[#This Row],[MntFishProducts]]+marketing_campaign[[#This Row],[MntMeatProducts]]+marketing_campaign[[#This Row],[MntFruits]]+marketing_campaign[[#This Row],[MntWines]]</f>
        <v>1658</v>
      </c>
      <c r="W1530">
        <v>1</v>
      </c>
      <c r="X1530">
        <v>4</v>
      </c>
      <c r="Y1530">
        <v>6</v>
      </c>
      <c r="Z1530">
        <v>4</v>
      </c>
      <c r="AA1530">
        <f t="shared" si="47"/>
        <v>15</v>
      </c>
      <c r="AB1530" t="str" cm="1">
        <f t="array" ref="AB1530">_xlfn.IFS(AND(AA1530&gt;=0,AA1530&lt;=15),"low purchase",AND(AA1530&gt;=16,AA1530&lt;=30),"mid purchase",AA1530&gt;=31,"high purchase")</f>
        <v>low purchase</v>
      </c>
      <c r="AC1530">
        <v>3</v>
      </c>
      <c r="AD1530" t="str">
        <f>IF(marketing_campaign[[#This Row],[NumWebVisitsMonth]]&gt;=5.3,"higher_webvists","lower_webvisits")</f>
        <v>lower_webvisits</v>
      </c>
      <c r="AE1530">
        <v>0</v>
      </c>
      <c r="AF1530">
        <v>0</v>
      </c>
      <c r="AG1530">
        <v>1</v>
      </c>
      <c r="AH1530">
        <v>1</v>
      </c>
      <c r="AI1530">
        <v>0</v>
      </c>
      <c r="AJ1530">
        <v>0</v>
      </c>
      <c r="AK1530">
        <v>3</v>
      </c>
      <c r="AL1530">
        <v>11</v>
      </c>
      <c r="AM1530">
        <v>1</v>
      </c>
      <c r="AN1530">
        <f>marketing_campaign[[#This Row],[AcceptedCmp2]]+marketing_campaign[[#This Row],[AcceptedCmp1]]+marketing_campaign[[#This Row],[AcceptedCmp5]]+marketing_campaign[[#This Row],[AcceptedCmp4]]+marketing_campaign[[#This Row],[AcceptedCmp3]]+marketing_campaign[[#This Row],[Response]]</f>
        <v>3</v>
      </c>
      <c r="AO1530" t="str" cm="1">
        <f t="array" ref="AO153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3/5 campaign accepted</v>
      </c>
    </row>
    <row r="1531" spans="1:41" x14ac:dyDescent="0.35">
      <c r="A1531">
        <v>3536</v>
      </c>
      <c r="B1531">
        <v>1960</v>
      </c>
      <c r="C1531">
        <f t="shared" ca="1" si="46"/>
        <v>66</v>
      </c>
      <c r="D1531" t="str" cm="1">
        <f t="array" aca="1" ref="D153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31" t="s">
        <v>29</v>
      </c>
      <c r="F1531" t="s">
        <v>31</v>
      </c>
      <c r="G1531" cm="1">
        <f t="array" ref="G1531">_xlfn.IFS(marketing_campaign[[#This Row],[Marital_Status]]="Single",K1531+L1531+1,marketing_campaign[[#This Row],[Marital_Status]]="Together",K1531+L1531+2,marketing_campaign[[#This Row],[Marital_Status]]="Alone",K1531+L1531+1,marketing_campaign[[#This Row],[Marital_Status]]="Married",K1531+L1531+2,marketing_campaign[[#This Row],[Marital_Status]]="Divorced",K1531+L1531+1,marketing_campaign[[#This Row],[Marital_Status]]="YOLO",K1531+L1531+1,marketing_campaign[[#This Row],[Marital_Status]]="Absurd",K1531+L1531+1,marketing_campaign[[#This Row],[Marital_Status]]="Widow",K1531+L1531+1)</f>
        <v>3</v>
      </c>
      <c r="H1531" t="str" cm="1">
        <f t="array" ref="H1531">_xlfn.IFS(marketing_campaign[[#This Row],[Family_size]]=1,"Family_with_one_child",marketing_campaign[[#This Row],[Family_size]]&gt;1,"Family_with_more_children")</f>
        <v>Family_with_more_children</v>
      </c>
      <c r="I1531">
        <v>19740</v>
      </c>
      <c r="J1531" t="str">
        <f>IF(marketing_campaign[[#This Row],[Income]]&gt;=Sheet21!B1581,"high_income","low_income")</f>
        <v>high_income</v>
      </c>
      <c r="K1531">
        <v>0</v>
      </c>
      <c r="L1531">
        <v>1</v>
      </c>
      <c r="M1531" s="1">
        <v>41357</v>
      </c>
      <c r="N1531">
        <v>65</v>
      </c>
      <c r="O1531" t="str" cm="1">
        <f t="array" ref="O1531">_xlfn.IFS(AND(marketing_campaign[[#This Row],[Recency]]&gt;=0,marketing_campaign[[#This Row],[Recency]]&lt;=14),"Early Recency",AND(marketing_campaign[[#This Row],[Recency]]&gt;=15,marketing_campaign[[#This Row],[Recency]]&lt;=31),"Mid-Recency",marketing_campaign[[#This Row],[Recency]]&gt;=32,"high Recency")</f>
        <v>high Recency</v>
      </c>
      <c r="P1531">
        <v>7</v>
      </c>
      <c r="Q1531">
        <v>11</v>
      </c>
      <c r="R1531">
        <v>3</v>
      </c>
      <c r="S1531">
        <v>10</v>
      </c>
      <c r="T1531">
        <v>4</v>
      </c>
      <c r="U1531">
        <v>20</v>
      </c>
      <c r="V1531">
        <f>marketing_campaign[[#This Row],[MntGoldProds]]+marketing_campaign[[#This Row],[MntSweetProducts]]+marketing_campaign[[#This Row],[MntFishProducts]]+marketing_campaign[[#This Row],[MntMeatProducts]]+marketing_campaign[[#This Row],[MntFruits]]+marketing_campaign[[#This Row],[MntWines]]</f>
        <v>55</v>
      </c>
      <c r="W1531">
        <v>2</v>
      </c>
      <c r="X1531">
        <v>1</v>
      </c>
      <c r="Y1531">
        <v>1</v>
      </c>
      <c r="Z1531">
        <v>3</v>
      </c>
      <c r="AA1531">
        <f t="shared" si="47"/>
        <v>7</v>
      </c>
      <c r="AB1531" t="str" cm="1">
        <f t="array" ref="AB1531">_xlfn.IFS(AND(AA1531&gt;=0,AA1531&lt;=15),"low purchase",AND(AA1531&gt;=16,AA1531&lt;=30),"mid purchase",AA1531&gt;=31,"high purchase")</f>
        <v>low purchase</v>
      </c>
      <c r="AC1531">
        <v>5</v>
      </c>
      <c r="AD1531" t="str">
        <f>IF(marketing_campaign[[#This Row],[NumWebVisitsMonth]]&gt;=5.3,"higher_webvists","lower_webvisits")</f>
        <v>lower_webvisits</v>
      </c>
      <c r="AE1531">
        <v>0</v>
      </c>
      <c r="AF1531">
        <v>0</v>
      </c>
      <c r="AG1531">
        <v>0</v>
      </c>
      <c r="AH1531">
        <v>0</v>
      </c>
      <c r="AI1531">
        <v>0</v>
      </c>
      <c r="AJ1531">
        <v>0</v>
      </c>
      <c r="AK1531">
        <v>3</v>
      </c>
      <c r="AL1531">
        <v>11</v>
      </c>
      <c r="AM1531">
        <v>0</v>
      </c>
      <c r="AN1531">
        <f>marketing_campaign[[#This Row],[AcceptedCmp2]]+marketing_campaign[[#This Row],[AcceptedCmp1]]+marketing_campaign[[#This Row],[AcceptedCmp5]]+marketing_campaign[[#This Row],[AcceptedCmp4]]+marketing_campaign[[#This Row],[AcceptedCmp3]]+marketing_campaign[[#This Row],[Response]]</f>
        <v>0</v>
      </c>
      <c r="AO1531" t="str" cm="1">
        <f t="array" ref="AO153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32" spans="1:41" x14ac:dyDescent="0.35">
      <c r="A1532">
        <v>6050</v>
      </c>
      <c r="B1532">
        <v>1975</v>
      </c>
      <c r="C1532">
        <f t="shared" ca="1" si="46"/>
        <v>51</v>
      </c>
      <c r="D1532" t="str" cm="1">
        <f t="array" aca="1" ref="D153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32" t="s">
        <v>37</v>
      </c>
      <c r="F1532" t="s">
        <v>33</v>
      </c>
      <c r="G1532" cm="1">
        <f t="array" ref="G1532">_xlfn.IFS(marketing_campaign[[#This Row],[Marital_Status]]="Single",K1532+L1532+1,marketing_campaign[[#This Row],[Marital_Status]]="Together",K1532+L1532+2,marketing_campaign[[#This Row],[Marital_Status]]="Alone",K1532+L1532+1,marketing_campaign[[#This Row],[Marital_Status]]="Married",K1532+L1532+2,marketing_campaign[[#This Row],[Marital_Status]]="Divorced",K1532+L1532+1,marketing_campaign[[#This Row],[Marital_Status]]="YOLO",K1532+L1532+1,marketing_campaign[[#This Row],[Marital_Status]]="Absurd",K1532+L1532+1,marketing_campaign[[#This Row],[Marital_Status]]="Widow",K1532+L1532+1)</f>
        <v>3</v>
      </c>
      <c r="H1532" t="str" cm="1">
        <f t="array" ref="H1532">_xlfn.IFS(marketing_campaign[[#This Row],[Family_size]]=1,"Family_with_one_child",marketing_campaign[[#This Row],[Family_size]]&gt;1,"Family_with_more_children")</f>
        <v>Family_with_more_children</v>
      </c>
      <c r="I1532">
        <v>57036</v>
      </c>
      <c r="J1532" t="str">
        <f>IF(marketing_campaign[[#This Row],[Income]]&gt;=Sheet21!B1582,"high_income","low_income")</f>
        <v>high_income</v>
      </c>
      <c r="K1532">
        <v>0</v>
      </c>
      <c r="L1532">
        <v>1</v>
      </c>
      <c r="M1532" s="1">
        <v>41254</v>
      </c>
      <c r="N1532">
        <v>33</v>
      </c>
      <c r="O1532" t="str" cm="1">
        <f t="array" ref="O1532">_xlfn.IFS(AND(marketing_campaign[[#This Row],[Recency]]&gt;=0,marketing_campaign[[#This Row],[Recency]]&lt;=14),"Early Recency",AND(marketing_campaign[[#This Row],[Recency]]&gt;=15,marketing_campaign[[#This Row],[Recency]]&lt;=31),"Mid-Recency",marketing_campaign[[#This Row],[Recency]]&gt;=32,"high Recency")</f>
        <v>high Recency</v>
      </c>
      <c r="P1532">
        <v>1171</v>
      </c>
      <c r="Q1532">
        <v>43</v>
      </c>
      <c r="R1532">
        <v>219</v>
      </c>
      <c r="S1532">
        <v>19</v>
      </c>
      <c r="T1532">
        <v>14</v>
      </c>
      <c r="U1532">
        <v>47</v>
      </c>
      <c r="V1532">
        <f>marketing_campaign[[#This Row],[MntGoldProds]]+marketing_campaign[[#This Row],[MntSweetProducts]]+marketing_campaign[[#This Row],[MntFishProducts]]+marketing_campaign[[#This Row],[MntMeatProducts]]+marketing_campaign[[#This Row],[MntFruits]]+marketing_campaign[[#This Row],[MntWines]]</f>
        <v>1513</v>
      </c>
      <c r="W1532">
        <v>4</v>
      </c>
      <c r="X1532">
        <v>6</v>
      </c>
      <c r="Y1532">
        <v>3</v>
      </c>
      <c r="Z1532">
        <v>13</v>
      </c>
      <c r="AA1532">
        <f t="shared" si="47"/>
        <v>26</v>
      </c>
      <c r="AB1532" t="str" cm="1">
        <f t="array" ref="AB1532">_xlfn.IFS(AND(AA1532&gt;=0,AA1532&lt;=15),"low purchase",AND(AA1532&gt;=16,AA1532&lt;=30),"mid purchase",AA1532&gt;=31,"high purchase")</f>
        <v>mid purchase</v>
      </c>
      <c r="AC1532">
        <v>9</v>
      </c>
      <c r="AD1532" t="str">
        <f>IF(marketing_campaign[[#This Row],[NumWebVisitsMonth]]&gt;=5.3,"higher_webvists","lower_webvisits")</f>
        <v>higher_webvists</v>
      </c>
      <c r="AE1532">
        <v>1</v>
      </c>
      <c r="AF1532">
        <v>0</v>
      </c>
      <c r="AG1532">
        <v>0</v>
      </c>
      <c r="AH1532">
        <v>0</v>
      </c>
      <c r="AI1532">
        <v>0</v>
      </c>
      <c r="AJ1532">
        <v>0</v>
      </c>
      <c r="AK1532">
        <v>3</v>
      </c>
      <c r="AL1532">
        <v>11</v>
      </c>
      <c r="AM1532">
        <v>0</v>
      </c>
      <c r="AN1532">
        <f>marketing_campaign[[#This Row],[AcceptedCmp2]]+marketing_campaign[[#This Row],[AcceptedCmp1]]+marketing_campaign[[#This Row],[AcceptedCmp5]]+marketing_campaign[[#This Row],[AcceptedCmp4]]+marketing_campaign[[#This Row],[AcceptedCmp3]]+marketing_campaign[[#This Row],[Response]]</f>
        <v>1</v>
      </c>
      <c r="AO1532" t="str" cm="1">
        <f t="array" ref="AO153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533" spans="1:41" x14ac:dyDescent="0.35">
      <c r="A1533">
        <v>125</v>
      </c>
      <c r="B1533">
        <v>1958</v>
      </c>
      <c r="C1533">
        <f t="shared" ca="1" si="46"/>
        <v>68</v>
      </c>
      <c r="D1533" t="str" cm="1">
        <f t="array" aca="1" ref="D153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33" t="s">
        <v>37</v>
      </c>
      <c r="F1533" t="s">
        <v>31</v>
      </c>
      <c r="G1533" cm="1">
        <f t="array" ref="G1533">_xlfn.IFS(marketing_campaign[[#This Row],[Marital_Status]]="Single",K1533+L1533+1,marketing_campaign[[#This Row],[Marital_Status]]="Together",K1533+L1533+2,marketing_campaign[[#This Row],[Marital_Status]]="Alone",K1533+L1533+1,marketing_campaign[[#This Row],[Marital_Status]]="Married",K1533+L1533+2,marketing_campaign[[#This Row],[Marital_Status]]="Divorced",K1533+L1533+1,marketing_campaign[[#This Row],[Marital_Status]]="YOLO",K1533+L1533+1,marketing_campaign[[#This Row],[Marital_Status]]="Absurd",K1533+L1533+1,marketing_campaign[[#This Row],[Marital_Status]]="Widow",K1533+L1533+1)</f>
        <v>4</v>
      </c>
      <c r="H1533" t="str" cm="1">
        <f t="array" ref="H1533">_xlfn.IFS(marketing_campaign[[#This Row],[Family_size]]=1,"Family_with_one_child",marketing_campaign[[#This Row],[Family_size]]&gt;1,"Family_with_more_children")</f>
        <v>Family_with_more_children</v>
      </c>
      <c r="I1533">
        <v>53083</v>
      </c>
      <c r="J1533" t="str">
        <f>IF(marketing_campaign[[#This Row],[Income]]&gt;=Sheet21!B1583,"high_income","low_income")</f>
        <v>high_income</v>
      </c>
      <c r="K1533">
        <v>1</v>
      </c>
      <c r="L1533">
        <v>1</v>
      </c>
      <c r="M1533" s="1">
        <v>41409</v>
      </c>
      <c r="N1533">
        <v>65</v>
      </c>
      <c r="O1533" t="str" cm="1">
        <f t="array" ref="O1533">_xlfn.IFS(AND(marketing_campaign[[#This Row],[Recency]]&gt;=0,marketing_campaign[[#This Row],[Recency]]&lt;=14),"Early Recency",AND(marketing_campaign[[#This Row],[Recency]]&gt;=15,marketing_campaign[[#This Row],[Recency]]&lt;=31),"Mid-Recency",marketing_campaign[[#This Row],[Recency]]&gt;=32,"high Recency")</f>
        <v>high Recency</v>
      </c>
      <c r="P1533">
        <v>215</v>
      </c>
      <c r="Q1533">
        <v>7</v>
      </c>
      <c r="R1533">
        <v>33</v>
      </c>
      <c r="S1533">
        <v>3</v>
      </c>
      <c r="T1533">
        <v>0</v>
      </c>
      <c r="U1533">
        <v>13</v>
      </c>
      <c r="V1533">
        <f>marketing_campaign[[#This Row],[MntGoldProds]]+marketing_campaign[[#This Row],[MntSweetProducts]]+marketing_campaign[[#This Row],[MntFishProducts]]+marketing_campaign[[#This Row],[MntMeatProducts]]+marketing_campaign[[#This Row],[MntFruits]]+marketing_campaign[[#This Row],[MntWines]]</f>
        <v>271</v>
      </c>
      <c r="W1533">
        <v>6</v>
      </c>
      <c r="X1533">
        <v>5</v>
      </c>
      <c r="Y1533">
        <v>1</v>
      </c>
      <c r="Z1533">
        <v>5</v>
      </c>
      <c r="AA1533">
        <f t="shared" si="47"/>
        <v>17</v>
      </c>
      <c r="AB1533" t="str" cm="1">
        <f t="array" ref="AB1533">_xlfn.IFS(AND(AA1533&gt;=0,AA1533&lt;=15),"low purchase",AND(AA1533&gt;=16,AA1533&lt;=30),"mid purchase",AA1533&gt;=31,"high purchase")</f>
        <v>mid purchase</v>
      </c>
      <c r="AC1533">
        <v>7</v>
      </c>
      <c r="AD1533" t="str">
        <f>IF(marketing_campaign[[#This Row],[NumWebVisitsMonth]]&gt;=5.3,"higher_webvists","lower_webvisits")</f>
        <v>higher_webvists</v>
      </c>
      <c r="AE1533">
        <v>0</v>
      </c>
      <c r="AF1533">
        <v>1</v>
      </c>
      <c r="AG1533">
        <v>0</v>
      </c>
      <c r="AH1533">
        <v>0</v>
      </c>
      <c r="AI1533">
        <v>0</v>
      </c>
      <c r="AJ1533">
        <v>0</v>
      </c>
      <c r="AK1533">
        <v>3</v>
      </c>
      <c r="AL1533">
        <v>11</v>
      </c>
      <c r="AM1533">
        <v>0</v>
      </c>
      <c r="AN1533">
        <f>marketing_campaign[[#This Row],[AcceptedCmp2]]+marketing_campaign[[#This Row],[AcceptedCmp1]]+marketing_campaign[[#This Row],[AcceptedCmp5]]+marketing_campaign[[#This Row],[AcceptedCmp4]]+marketing_campaign[[#This Row],[AcceptedCmp3]]+marketing_campaign[[#This Row],[Response]]</f>
        <v>1</v>
      </c>
      <c r="AO1533" t="str" cm="1">
        <f t="array" ref="AO153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534" spans="1:41" x14ac:dyDescent="0.35">
      <c r="A1534">
        <v>3463</v>
      </c>
      <c r="B1534">
        <v>1975</v>
      </c>
      <c r="C1534">
        <f t="shared" ca="1" si="46"/>
        <v>51</v>
      </c>
      <c r="D1534" t="str" cm="1">
        <f t="array" aca="1" ref="D153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34" t="s">
        <v>32</v>
      </c>
      <c r="F1534" t="s">
        <v>33</v>
      </c>
      <c r="G1534" cm="1">
        <f t="array" ref="G1534">_xlfn.IFS(marketing_campaign[[#This Row],[Marital_Status]]="Single",K1534+L1534+1,marketing_campaign[[#This Row],[Marital_Status]]="Together",K1534+L1534+2,marketing_campaign[[#This Row],[Marital_Status]]="Alone",K1534+L1534+1,marketing_campaign[[#This Row],[Marital_Status]]="Married",K1534+L1534+2,marketing_campaign[[#This Row],[Marital_Status]]="Divorced",K1534+L1534+1,marketing_campaign[[#This Row],[Marital_Status]]="YOLO",K1534+L1534+1,marketing_campaign[[#This Row],[Marital_Status]]="Absurd",K1534+L1534+1,marketing_campaign[[#This Row],[Marital_Status]]="Widow",K1534+L1534+1)</f>
        <v>3</v>
      </c>
      <c r="H1534" t="str" cm="1">
        <f t="array" ref="H1534">_xlfn.IFS(marketing_campaign[[#This Row],[Family_size]]=1,"Family_with_one_child",marketing_campaign[[#This Row],[Family_size]]&gt;1,"Family_with_more_children")</f>
        <v>Family_with_more_children</v>
      </c>
      <c r="I1534">
        <v>69283</v>
      </c>
      <c r="J1534" t="str">
        <f>IF(marketing_campaign[[#This Row],[Income]]&gt;=Sheet21!B1584,"high_income","low_income")</f>
        <v>high_income</v>
      </c>
      <c r="K1534">
        <v>0</v>
      </c>
      <c r="L1534">
        <v>1</v>
      </c>
      <c r="M1534" s="1">
        <v>41804</v>
      </c>
      <c r="N1534">
        <v>41</v>
      </c>
      <c r="O1534" t="str" cm="1">
        <f t="array" ref="O1534">_xlfn.IFS(AND(marketing_campaign[[#This Row],[Recency]]&gt;=0,marketing_campaign[[#This Row],[Recency]]&lt;=14),"Early Recency",AND(marketing_campaign[[#This Row],[Recency]]&gt;=15,marketing_campaign[[#This Row],[Recency]]&lt;=31),"Mid-Recency",marketing_campaign[[#This Row],[Recency]]&gt;=32,"high Recency")</f>
        <v>high Recency</v>
      </c>
      <c r="P1534">
        <v>674</v>
      </c>
      <c r="Q1534">
        <v>62</v>
      </c>
      <c r="R1534">
        <v>134</v>
      </c>
      <c r="S1534">
        <v>0</v>
      </c>
      <c r="T1534">
        <v>26</v>
      </c>
      <c r="U1534">
        <v>8</v>
      </c>
      <c r="V1534">
        <f>marketing_campaign[[#This Row],[MntGoldProds]]+marketing_campaign[[#This Row],[MntSweetProducts]]+marketing_campaign[[#This Row],[MntFishProducts]]+marketing_campaign[[#This Row],[MntMeatProducts]]+marketing_campaign[[#This Row],[MntFruits]]+marketing_campaign[[#This Row],[MntWines]]</f>
        <v>904</v>
      </c>
      <c r="W1534">
        <v>4</v>
      </c>
      <c r="X1534">
        <v>7</v>
      </c>
      <c r="Y1534">
        <v>3</v>
      </c>
      <c r="Z1534">
        <v>13</v>
      </c>
      <c r="AA1534">
        <f t="shared" si="47"/>
        <v>27</v>
      </c>
      <c r="AB1534" t="str" cm="1">
        <f t="array" ref="AB1534">_xlfn.IFS(AND(AA1534&gt;=0,AA1534&lt;=15),"low purchase",AND(AA1534&gt;=16,AA1534&lt;=30),"mid purchase",AA1534&gt;=31,"high purchase")</f>
        <v>mid purchase</v>
      </c>
      <c r="AC1534">
        <v>5</v>
      </c>
      <c r="AD1534" t="str">
        <f>IF(marketing_campaign[[#This Row],[NumWebVisitsMonth]]&gt;=5.3,"higher_webvists","lower_webvisits")</f>
        <v>lower_webvisits</v>
      </c>
      <c r="AE1534">
        <v>0</v>
      </c>
      <c r="AF1534">
        <v>0</v>
      </c>
      <c r="AG1534">
        <v>0</v>
      </c>
      <c r="AH1534">
        <v>0</v>
      </c>
      <c r="AI1534">
        <v>0</v>
      </c>
      <c r="AJ1534">
        <v>0</v>
      </c>
      <c r="AK1534">
        <v>3</v>
      </c>
      <c r="AL1534">
        <v>11</v>
      </c>
      <c r="AM1534">
        <v>0</v>
      </c>
      <c r="AN1534">
        <f>marketing_campaign[[#This Row],[AcceptedCmp2]]+marketing_campaign[[#This Row],[AcceptedCmp1]]+marketing_campaign[[#This Row],[AcceptedCmp5]]+marketing_campaign[[#This Row],[AcceptedCmp4]]+marketing_campaign[[#This Row],[AcceptedCmp3]]+marketing_campaign[[#This Row],[Response]]</f>
        <v>0</v>
      </c>
      <c r="AO1534" t="str" cm="1">
        <f t="array" ref="AO153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35" spans="1:41" x14ac:dyDescent="0.35">
      <c r="A1535">
        <v>2804</v>
      </c>
      <c r="B1535">
        <v>1975</v>
      </c>
      <c r="C1535">
        <f t="shared" ca="1" si="46"/>
        <v>51</v>
      </c>
      <c r="D1535" t="str" cm="1">
        <f t="array" aca="1" ref="D153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35" t="s">
        <v>34</v>
      </c>
      <c r="F1535" t="s">
        <v>30</v>
      </c>
      <c r="G1535" cm="1">
        <f t="array" ref="G1535">_xlfn.IFS(marketing_campaign[[#This Row],[Marital_Status]]="Single",K1535+L1535+1,marketing_campaign[[#This Row],[Marital_Status]]="Together",K1535+L1535+2,marketing_campaign[[#This Row],[Marital_Status]]="Alone",K1535+L1535+1,marketing_campaign[[#This Row],[Marital_Status]]="Married",K1535+L1535+2,marketing_campaign[[#This Row],[Marital_Status]]="Divorced",K1535+L1535+1,marketing_campaign[[#This Row],[Marital_Status]]="YOLO",K1535+L1535+1,marketing_campaign[[#This Row],[Marital_Status]]="Absurd",K1535+L1535+1,marketing_campaign[[#This Row],[Marital_Status]]="Widow",K1535+L1535+1)</f>
        <v>3</v>
      </c>
      <c r="H1535" t="str" cm="1">
        <f t="array" ref="H1535">_xlfn.IFS(marketing_campaign[[#This Row],[Family_size]]=1,"Family_with_one_child",marketing_campaign[[#This Row],[Family_size]]&gt;1,"Family_with_more_children")</f>
        <v>Family_with_more_children</v>
      </c>
      <c r="I1535">
        <v>46098</v>
      </c>
      <c r="J1535" t="str">
        <f>IF(marketing_campaign[[#This Row],[Income]]&gt;=Sheet21!B1585,"high_income","low_income")</f>
        <v>high_income</v>
      </c>
      <c r="K1535">
        <v>1</v>
      </c>
      <c r="L1535">
        <v>1</v>
      </c>
      <c r="M1535" s="1">
        <v>41139</v>
      </c>
      <c r="N1535">
        <v>86</v>
      </c>
      <c r="O1535" t="str" cm="1">
        <f t="array" ref="O1535">_xlfn.IFS(AND(marketing_campaign[[#This Row],[Recency]]&gt;=0,marketing_campaign[[#This Row],[Recency]]&lt;=14),"Early Recency",AND(marketing_campaign[[#This Row],[Recency]]&gt;=15,marketing_campaign[[#This Row],[Recency]]&lt;=31),"Mid-Recency",marketing_campaign[[#This Row],[Recency]]&gt;=32,"high Recency")</f>
        <v>high Recency</v>
      </c>
      <c r="P1535">
        <v>57</v>
      </c>
      <c r="Q1535">
        <v>0</v>
      </c>
      <c r="R1535">
        <v>27</v>
      </c>
      <c r="S1535">
        <v>0</v>
      </c>
      <c r="T1535">
        <v>0</v>
      </c>
      <c r="U1535">
        <v>36</v>
      </c>
      <c r="V1535">
        <f>marketing_campaign[[#This Row],[MntGoldProds]]+marketing_campaign[[#This Row],[MntSweetProducts]]+marketing_campaign[[#This Row],[MntFishProducts]]+marketing_campaign[[#This Row],[MntMeatProducts]]+marketing_campaign[[#This Row],[MntFruits]]+marketing_campaign[[#This Row],[MntWines]]</f>
        <v>120</v>
      </c>
      <c r="W1535">
        <v>4</v>
      </c>
      <c r="X1535">
        <v>3</v>
      </c>
      <c r="Y1535">
        <v>2</v>
      </c>
      <c r="Z1535">
        <v>2</v>
      </c>
      <c r="AA1535">
        <f t="shared" si="47"/>
        <v>11</v>
      </c>
      <c r="AB1535" t="str" cm="1">
        <f t="array" ref="AB1535">_xlfn.IFS(AND(AA1535&gt;=0,AA1535&lt;=15),"low purchase",AND(AA1535&gt;=16,AA1535&lt;=30),"mid purchase",AA1535&gt;=31,"high purchase")</f>
        <v>low purchase</v>
      </c>
      <c r="AC1535">
        <v>8</v>
      </c>
      <c r="AD1535" t="str">
        <f>IF(marketing_campaign[[#This Row],[NumWebVisitsMonth]]&gt;=5.3,"higher_webvists","lower_webvisits")</f>
        <v>higher_webvists</v>
      </c>
      <c r="AE1535">
        <v>0</v>
      </c>
      <c r="AF1535">
        <v>0</v>
      </c>
      <c r="AG1535">
        <v>0</v>
      </c>
      <c r="AH1535">
        <v>0</v>
      </c>
      <c r="AI1535">
        <v>0</v>
      </c>
      <c r="AJ1535">
        <v>0</v>
      </c>
      <c r="AK1535">
        <v>3</v>
      </c>
      <c r="AL1535">
        <v>11</v>
      </c>
      <c r="AM1535">
        <v>1</v>
      </c>
      <c r="AN1535">
        <f>marketing_campaign[[#This Row],[AcceptedCmp2]]+marketing_campaign[[#This Row],[AcceptedCmp1]]+marketing_campaign[[#This Row],[AcceptedCmp5]]+marketing_campaign[[#This Row],[AcceptedCmp4]]+marketing_campaign[[#This Row],[AcceptedCmp3]]+marketing_campaign[[#This Row],[Response]]</f>
        <v>1</v>
      </c>
      <c r="AO1535" t="str" cm="1">
        <f t="array" ref="AO153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536" spans="1:41" x14ac:dyDescent="0.35">
      <c r="A1536">
        <v>3745</v>
      </c>
      <c r="B1536">
        <v>1988</v>
      </c>
      <c r="C1536">
        <f t="shared" ca="1" si="46"/>
        <v>38</v>
      </c>
      <c r="D1536" t="str" cm="1">
        <f t="array" aca="1" ref="D153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536" t="s">
        <v>37</v>
      </c>
      <c r="F1536" t="s">
        <v>33</v>
      </c>
      <c r="G1536" cm="1">
        <f t="array" ref="G1536">_xlfn.IFS(marketing_campaign[[#This Row],[Marital_Status]]="Single",K1536+L1536+1,marketing_campaign[[#This Row],[Marital_Status]]="Together",K1536+L1536+2,marketing_campaign[[#This Row],[Marital_Status]]="Alone",K1536+L1536+1,marketing_campaign[[#This Row],[Marital_Status]]="Married",K1536+L1536+2,marketing_campaign[[#This Row],[Marital_Status]]="Divorced",K1536+L1536+1,marketing_campaign[[#This Row],[Marital_Status]]="YOLO",K1536+L1536+1,marketing_campaign[[#This Row],[Marital_Status]]="Absurd",K1536+L1536+1,marketing_campaign[[#This Row],[Marital_Status]]="Widow",K1536+L1536+1)</f>
        <v>3</v>
      </c>
      <c r="H1536" t="str" cm="1">
        <f t="array" ref="H1536">_xlfn.IFS(marketing_campaign[[#This Row],[Family_size]]=1,"Family_with_one_child",marketing_campaign[[#This Row],[Family_size]]&gt;1,"Family_with_more_children")</f>
        <v>Family_with_more_children</v>
      </c>
      <c r="I1536">
        <v>23331</v>
      </c>
      <c r="J1536" t="str">
        <f>IF(marketing_campaign[[#This Row],[Income]]&gt;=Sheet21!B1586,"high_income","low_income")</f>
        <v>high_income</v>
      </c>
      <c r="K1536">
        <v>1</v>
      </c>
      <c r="L1536">
        <v>0</v>
      </c>
      <c r="M1536" s="1">
        <v>41156</v>
      </c>
      <c r="N1536">
        <v>92</v>
      </c>
      <c r="O1536" t="str" cm="1">
        <f t="array" ref="O1536">_xlfn.IFS(AND(marketing_campaign[[#This Row],[Recency]]&gt;=0,marketing_campaign[[#This Row],[Recency]]&lt;=14),"Early Recency",AND(marketing_campaign[[#This Row],[Recency]]&gt;=15,marketing_campaign[[#This Row],[Recency]]&lt;=31),"Mid-Recency",marketing_campaign[[#This Row],[Recency]]&gt;=32,"high Recency")</f>
        <v>high Recency</v>
      </c>
      <c r="P1536">
        <v>5</v>
      </c>
      <c r="Q1536">
        <v>36</v>
      </c>
      <c r="R1536">
        <v>7</v>
      </c>
      <c r="S1536">
        <v>0</v>
      </c>
      <c r="T1536">
        <v>10</v>
      </c>
      <c r="U1536">
        <v>45</v>
      </c>
      <c r="V1536">
        <f>marketing_campaign[[#This Row],[MntGoldProds]]+marketing_campaign[[#This Row],[MntSweetProducts]]+marketing_campaign[[#This Row],[MntFishProducts]]+marketing_campaign[[#This Row],[MntMeatProducts]]+marketing_campaign[[#This Row],[MntFruits]]+marketing_campaign[[#This Row],[MntWines]]</f>
        <v>103</v>
      </c>
      <c r="W1536">
        <v>2</v>
      </c>
      <c r="X1536">
        <v>3</v>
      </c>
      <c r="Y1536">
        <v>0</v>
      </c>
      <c r="Z1536">
        <v>3</v>
      </c>
      <c r="AA1536">
        <f t="shared" si="47"/>
        <v>8</v>
      </c>
      <c r="AB1536" t="str" cm="1">
        <f t="array" ref="AB1536">_xlfn.IFS(AND(AA1536&gt;=0,AA1536&lt;=15),"low purchase",AND(AA1536&gt;=16,AA1536&lt;=30),"mid purchase",AA1536&gt;=31,"high purchase")</f>
        <v>low purchase</v>
      </c>
      <c r="AC1536">
        <v>8</v>
      </c>
      <c r="AD1536" t="str">
        <f>IF(marketing_campaign[[#This Row],[NumWebVisitsMonth]]&gt;=5.3,"higher_webvists","lower_webvisits")</f>
        <v>higher_webvists</v>
      </c>
      <c r="AE1536">
        <v>0</v>
      </c>
      <c r="AF1536">
        <v>0</v>
      </c>
      <c r="AG1536">
        <v>0</v>
      </c>
      <c r="AH1536">
        <v>0</v>
      </c>
      <c r="AI1536">
        <v>0</v>
      </c>
      <c r="AJ1536">
        <v>0</v>
      </c>
      <c r="AK1536">
        <v>3</v>
      </c>
      <c r="AL1536">
        <v>11</v>
      </c>
      <c r="AM1536">
        <v>0</v>
      </c>
      <c r="AN1536">
        <f>marketing_campaign[[#This Row],[AcceptedCmp2]]+marketing_campaign[[#This Row],[AcceptedCmp1]]+marketing_campaign[[#This Row],[AcceptedCmp5]]+marketing_campaign[[#This Row],[AcceptedCmp4]]+marketing_campaign[[#This Row],[AcceptedCmp3]]+marketing_campaign[[#This Row],[Response]]</f>
        <v>0</v>
      </c>
      <c r="AO1536" t="str" cm="1">
        <f t="array" ref="AO153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37" spans="1:41" x14ac:dyDescent="0.35">
      <c r="A1537">
        <v>9771</v>
      </c>
      <c r="B1537">
        <v>1988</v>
      </c>
      <c r="C1537">
        <f t="shared" ca="1" si="46"/>
        <v>38</v>
      </c>
      <c r="D1537" t="str" cm="1">
        <f t="array" aca="1" ref="D153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537" t="s">
        <v>37</v>
      </c>
      <c r="F1537" t="s">
        <v>30</v>
      </c>
      <c r="G1537" cm="1">
        <f t="array" ref="G1537">_xlfn.IFS(marketing_campaign[[#This Row],[Marital_Status]]="Single",K1537+L1537+1,marketing_campaign[[#This Row],[Marital_Status]]="Together",K1537+L1537+2,marketing_campaign[[#This Row],[Marital_Status]]="Alone",K1537+L1537+1,marketing_campaign[[#This Row],[Marital_Status]]="Married",K1537+L1537+2,marketing_campaign[[#This Row],[Marital_Status]]="Divorced",K1537+L1537+1,marketing_campaign[[#This Row],[Marital_Status]]="YOLO",K1537+L1537+1,marketing_campaign[[#This Row],[Marital_Status]]="Absurd",K1537+L1537+1,marketing_campaign[[#This Row],[Marital_Status]]="Widow",K1537+L1537+1)</f>
        <v>2</v>
      </c>
      <c r="H1537" t="str" cm="1">
        <f t="array" ref="H1537">_xlfn.IFS(marketing_campaign[[#This Row],[Family_size]]=1,"Family_with_one_child",marketing_campaign[[#This Row],[Family_size]]&gt;1,"Family_with_more_children")</f>
        <v>Family_with_more_children</v>
      </c>
      <c r="I1537">
        <v>23331</v>
      </c>
      <c r="J1537" t="str">
        <f>IF(marketing_campaign[[#This Row],[Income]]&gt;=Sheet21!B1587,"high_income","low_income")</f>
        <v>high_income</v>
      </c>
      <c r="K1537">
        <v>1</v>
      </c>
      <c r="L1537">
        <v>0</v>
      </c>
      <c r="M1537" s="1">
        <v>41187</v>
      </c>
      <c r="N1537">
        <v>97</v>
      </c>
      <c r="O1537" t="str" cm="1">
        <f t="array" ref="O1537">_xlfn.IFS(AND(marketing_campaign[[#This Row],[Recency]]&gt;=0,marketing_campaign[[#This Row],[Recency]]&lt;=14),"Early Recency",AND(marketing_campaign[[#This Row],[Recency]]&gt;=15,marketing_campaign[[#This Row],[Recency]]&lt;=31),"Mid-Recency",marketing_campaign[[#This Row],[Recency]]&gt;=32,"high Recency")</f>
        <v>high Recency</v>
      </c>
      <c r="P1537">
        <v>104</v>
      </c>
      <c r="Q1537">
        <v>20</v>
      </c>
      <c r="R1537">
        <v>101</v>
      </c>
      <c r="S1537">
        <v>24</v>
      </c>
      <c r="T1537">
        <v>15</v>
      </c>
      <c r="U1537">
        <v>5</v>
      </c>
      <c r="V1537">
        <f>marketing_campaign[[#This Row],[MntGoldProds]]+marketing_campaign[[#This Row],[MntSweetProducts]]+marketing_campaign[[#This Row],[MntFishProducts]]+marketing_campaign[[#This Row],[MntMeatProducts]]+marketing_campaign[[#This Row],[MntFruits]]+marketing_campaign[[#This Row],[MntWines]]</f>
        <v>269</v>
      </c>
      <c r="W1537">
        <v>6</v>
      </c>
      <c r="X1537">
        <v>5</v>
      </c>
      <c r="Y1537">
        <v>1</v>
      </c>
      <c r="Z1537">
        <v>5</v>
      </c>
      <c r="AA1537">
        <f t="shared" si="47"/>
        <v>17</v>
      </c>
      <c r="AB1537" t="str" cm="1">
        <f t="array" ref="AB1537">_xlfn.IFS(AND(AA1537&gt;=0,AA1537&lt;=15),"low purchase",AND(AA1537&gt;=16,AA1537&lt;=30),"mid purchase",AA1537&gt;=31,"high purchase")</f>
        <v>mid purchase</v>
      </c>
      <c r="AC1537">
        <v>9</v>
      </c>
      <c r="AD1537" t="str">
        <f>IF(marketing_campaign[[#This Row],[NumWebVisitsMonth]]&gt;=5.3,"higher_webvists","lower_webvisits")</f>
        <v>higher_webvists</v>
      </c>
      <c r="AE1537">
        <v>0</v>
      </c>
      <c r="AF1537">
        <v>0</v>
      </c>
      <c r="AG1537">
        <v>0</v>
      </c>
      <c r="AH1537">
        <v>0</v>
      </c>
      <c r="AI1537">
        <v>0</v>
      </c>
      <c r="AJ1537">
        <v>0</v>
      </c>
      <c r="AK1537">
        <v>3</v>
      </c>
      <c r="AL1537">
        <v>11</v>
      </c>
      <c r="AM1537">
        <v>0</v>
      </c>
      <c r="AN1537">
        <f>marketing_campaign[[#This Row],[AcceptedCmp2]]+marketing_campaign[[#This Row],[AcceptedCmp1]]+marketing_campaign[[#This Row],[AcceptedCmp5]]+marketing_campaign[[#This Row],[AcceptedCmp4]]+marketing_campaign[[#This Row],[AcceptedCmp3]]+marketing_campaign[[#This Row],[Response]]</f>
        <v>0</v>
      </c>
      <c r="AO1537" t="str" cm="1">
        <f t="array" ref="AO153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38" spans="1:41" x14ac:dyDescent="0.35">
      <c r="A1538">
        <v>451</v>
      </c>
      <c r="B1538">
        <v>1989</v>
      </c>
      <c r="C1538">
        <f t="shared" ref="C1538:C1601" ca="1" si="48">YEAR(TODAY())-B1538</f>
        <v>37</v>
      </c>
      <c r="D1538" t="str" cm="1">
        <f t="array" aca="1" ref="D153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538" t="s">
        <v>29</v>
      </c>
      <c r="F1538" t="s">
        <v>30</v>
      </c>
      <c r="G1538" cm="1">
        <f t="array" ref="G1538">_xlfn.IFS(marketing_campaign[[#This Row],[Marital_Status]]="Single",K1538+L1538+1,marketing_campaign[[#This Row],[Marital_Status]]="Together",K1538+L1538+2,marketing_campaign[[#This Row],[Marital_Status]]="Alone",K1538+L1538+1,marketing_campaign[[#This Row],[Marital_Status]]="Married",K1538+L1538+2,marketing_campaign[[#This Row],[Marital_Status]]="Divorced",K1538+L1538+1,marketing_campaign[[#This Row],[Marital_Status]]="YOLO",K1538+L1538+1,marketing_campaign[[#This Row],[Marital_Status]]="Absurd",K1538+L1538+1,marketing_campaign[[#This Row],[Marital_Status]]="Widow",K1538+L1538+1)</f>
        <v>2</v>
      </c>
      <c r="H1538" t="str" cm="1">
        <f t="array" ref="H1538">_xlfn.IFS(marketing_campaign[[#This Row],[Family_size]]=1,"Family_with_one_child",marketing_campaign[[#This Row],[Family_size]]&gt;1,"Family_with_more_children")</f>
        <v>Family_with_more_children</v>
      </c>
      <c r="I1538">
        <v>9255</v>
      </c>
      <c r="J1538" t="str">
        <f>IF(marketing_campaign[[#This Row],[Income]]&gt;=Sheet21!B1588,"high_income","low_income")</f>
        <v>high_income</v>
      </c>
      <c r="K1538">
        <v>1</v>
      </c>
      <c r="L1538">
        <v>0</v>
      </c>
      <c r="M1538" s="1">
        <v>41628</v>
      </c>
      <c r="N1538">
        <v>91</v>
      </c>
      <c r="O1538" t="str" cm="1">
        <f t="array" ref="O1538">_xlfn.IFS(AND(marketing_campaign[[#This Row],[Recency]]&gt;=0,marketing_campaign[[#This Row],[Recency]]&lt;=14),"Early Recency",AND(marketing_campaign[[#This Row],[Recency]]&gt;=15,marketing_campaign[[#This Row],[Recency]]&lt;=31),"Mid-Recency",marketing_campaign[[#This Row],[Recency]]&gt;=32,"high Recency")</f>
        <v>high Recency</v>
      </c>
      <c r="P1538">
        <v>9</v>
      </c>
      <c r="Q1538">
        <v>0</v>
      </c>
      <c r="R1538">
        <v>7</v>
      </c>
      <c r="S1538">
        <v>2</v>
      </c>
      <c r="T1538">
        <v>0</v>
      </c>
      <c r="U1538">
        <v>4</v>
      </c>
      <c r="V1538">
        <f>marketing_campaign[[#This Row],[MntGoldProds]]+marketing_campaign[[#This Row],[MntSweetProducts]]+marketing_campaign[[#This Row],[MntFishProducts]]+marketing_campaign[[#This Row],[MntMeatProducts]]+marketing_campaign[[#This Row],[MntFruits]]+marketing_campaign[[#This Row],[MntWines]]</f>
        <v>22</v>
      </c>
      <c r="W1538">
        <v>1</v>
      </c>
      <c r="X1538">
        <v>1</v>
      </c>
      <c r="Y1538">
        <v>1</v>
      </c>
      <c r="Z1538">
        <v>2</v>
      </c>
      <c r="AA1538">
        <f t="shared" ref="AA1538:AA1601" si="49">W1538+X1538+Y1538+Z1538</f>
        <v>5</v>
      </c>
      <c r="AB1538" t="str" cm="1">
        <f t="array" ref="AB1538">_xlfn.IFS(AND(AA1538&gt;=0,AA1538&lt;=15),"low purchase",AND(AA1538&gt;=16,AA1538&lt;=30),"mid purchase",AA1538&gt;=31,"high purchase")</f>
        <v>low purchase</v>
      </c>
      <c r="AC1538">
        <v>8</v>
      </c>
      <c r="AD1538" t="str">
        <f>IF(marketing_campaign[[#This Row],[NumWebVisitsMonth]]&gt;=5.3,"higher_webvists","lower_webvisits")</f>
        <v>higher_webvists</v>
      </c>
      <c r="AE1538">
        <v>0</v>
      </c>
      <c r="AF1538">
        <v>0</v>
      </c>
      <c r="AG1538">
        <v>0</v>
      </c>
      <c r="AH1538">
        <v>0</v>
      </c>
      <c r="AI1538">
        <v>0</v>
      </c>
      <c r="AJ1538">
        <v>0</v>
      </c>
      <c r="AK1538">
        <v>3</v>
      </c>
      <c r="AL1538">
        <v>11</v>
      </c>
      <c r="AM1538">
        <v>0</v>
      </c>
      <c r="AN1538">
        <f>marketing_campaign[[#This Row],[AcceptedCmp2]]+marketing_campaign[[#This Row],[AcceptedCmp1]]+marketing_campaign[[#This Row],[AcceptedCmp5]]+marketing_campaign[[#This Row],[AcceptedCmp4]]+marketing_campaign[[#This Row],[AcceptedCmp3]]+marketing_campaign[[#This Row],[Response]]</f>
        <v>0</v>
      </c>
      <c r="AO1538" t="str" cm="1">
        <f t="array" ref="AO153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39" spans="1:41" x14ac:dyDescent="0.35">
      <c r="A1539">
        <v>10530</v>
      </c>
      <c r="B1539">
        <v>1959</v>
      </c>
      <c r="C1539">
        <f t="shared" ca="1" si="48"/>
        <v>67</v>
      </c>
      <c r="D1539" t="str" cm="1">
        <f t="array" aca="1" ref="D153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39" t="s">
        <v>32</v>
      </c>
      <c r="F1539" t="s">
        <v>38</v>
      </c>
      <c r="G1539" cm="1">
        <f t="array" ref="G1539">_xlfn.IFS(marketing_campaign[[#This Row],[Marital_Status]]="Single",K1539+L1539+1,marketing_campaign[[#This Row],[Marital_Status]]="Together",K1539+L1539+2,marketing_campaign[[#This Row],[Marital_Status]]="Alone",K1539+L1539+1,marketing_campaign[[#This Row],[Marital_Status]]="Married",K1539+L1539+2,marketing_campaign[[#This Row],[Marital_Status]]="Divorced",K1539+L1539+1,marketing_campaign[[#This Row],[Marital_Status]]="YOLO",K1539+L1539+1,marketing_campaign[[#This Row],[Marital_Status]]="Absurd",K1539+L1539+1,marketing_campaign[[#This Row],[Marital_Status]]="Widow",K1539+L1539+1)</f>
        <v>1</v>
      </c>
      <c r="H1539" t="str" cm="1">
        <f t="array" ref="H1539">_xlfn.IFS(marketing_campaign[[#This Row],[Family_size]]=1,"Family_with_one_child",marketing_campaign[[#This Row],[Family_size]]&gt;1,"Family_with_more_children")</f>
        <v>Family_with_one_child</v>
      </c>
      <c r="I1539">
        <v>67786</v>
      </c>
      <c r="J1539" t="str">
        <f>IF(marketing_campaign[[#This Row],[Income]]&gt;=Sheet21!B1589,"high_income","low_income")</f>
        <v>high_income</v>
      </c>
      <c r="K1539">
        <v>0</v>
      </c>
      <c r="L1539">
        <v>0</v>
      </c>
      <c r="M1539" s="1">
        <v>41615</v>
      </c>
      <c r="N1539">
        <v>0</v>
      </c>
      <c r="O1539" t="str" cm="1">
        <f t="array" ref="O1539">_xlfn.IFS(AND(marketing_campaign[[#This Row],[Recency]]&gt;=0,marketing_campaign[[#This Row],[Recency]]&lt;=14),"Early Recency",AND(marketing_campaign[[#This Row],[Recency]]&gt;=15,marketing_campaign[[#This Row],[Recency]]&lt;=31),"Mid-Recency",marketing_campaign[[#This Row],[Recency]]&gt;=32,"high Recency")</f>
        <v>Early Recency</v>
      </c>
      <c r="P1539">
        <v>431</v>
      </c>
      <c r="Q1539">
        <v>82</v>
      </c>
      <c r="R1539">
        <v>441</v>
      </c>
      <c r="S1539">
        <v>80</v>
      </c>
      <c r="T1539">
        <v>20</v>
      </c>
      <c r="U1539">
        <v>102</v>
      </c>
      <c r="V1539">
        <f>marketing_campaign[[#This Row],[MntGoldProds]]+marketing_campaign[[#This Row],[MntSweetProducts]]+marketing_campaign[[#This Row],[MntFishProducts]]+marketing_campaign[[#This Row],[MntMeatProducts]]+marketing_campaign[[#This Row],[MntFruits]]+marketing_campaign[[#This Row],[MntWines]]</f>
        <v>1156</v>
      </c>
      <c r="W1539">
        <v>1</v>
      </c>
      <c r="X1539">
        <v>3</v>
      </c>
      <c r="Y1539">
        <v>6</v>
      </c>
      <c r="Z1539">
        <v>6</v>
      </c>
      <c r="AA1539">
        <f t="shared" si="49"/>
        <v>16</v>
      </c>
      <c r="AB1539" t="str" cm="1">
        <f t="array" ref="AB1539">_xlfn.IFS(AND(AA1539&gt;=0,AA1539&lt;=15),"low purchase",AND(AA1539&gt;=16,AA1539&lt;=30),"mid purchase",AA1539&gt;=31,"high purchase")</f>
        <v>mid purchase</v>
      </c>
      <c r="AC1539">
        <v>1</v>
      </c>
      <c r="AD1539" t="str">
        <f>IF(marketing_campaign[[#This Row],[NumWebVisitsMonth]]&gt;=5.3,"higher_webvists","lower_webvisits")</f>
        <v>lower_webvisits</v>
      </c>
      <c r="AE1539">
        <v>0</v>
      </c>
      <c r="AF1539">
        <v>0</v>
      </c>
      <c r="AG1539">
        <v>0</v>
      </c>
      <c r="AH1539">
        <v>0</v>
      </c>
      <c r="AI1539">
        <v>0</v>
      </c>
      <c r="AJ1539">
        <v>0</v>
      </c>
      <c r="AK1539">
        <v>3</v>
      </c>
      <c r="AL1539">
        <v>11</v>
      </c>
      <c r="AM1539">
        <v>1</v>
      </c>
      <c r="AN1539">
        <f>marketing_campaign[[#This Row],[AcceptedCmp2]]+marketing_campaign[[#This Row],[AcceptedCmp1]]+marketing_campaign[[#This Row],[AcceptedCmp5]]+marketing_campaign[[#This Row],[AcceptedCmp4]]+marketing_campaign[[#This Row],[AcceptedCmp3]]+marketing_campaign[[#This Row],[Response]]</f>
        <v>1</v>
      </c>
      <c r="AO1539" t="str" cm="1">
        <f t="array" ref="AO153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540" spans="1:41" x14ac:dyDescent="0.35">
      <c r="A1540">
        <v>1079</v>
      </c>
      <c r="B1540">
        <v>1971</v>
      </c>
      <c r="C1540">
        <f t="shared" ca="1" si="48"/>
        <v>55</v>
      </c>
      <c r="D1540" t="str" cm="1">
        <f t="array" aca="1" ref="D154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40" t="s">
        <v>32</v>
      </c>
      <c r="F1540" t="s">
        <v>33</v>
      </c>
      <c r="G1540" cm="1">
        <f t="array" ref="G1540">_xlfn.IFS(marketing_campaign[[#This Row],[Marital_Status]]="Single",K1540+L1540+1,marketing_campaign[[#This Row],[Marital_Status]]="Together",K1540+L1540+2,marketing_campaign[[#This Row],[Marital_Status]]="Alone",K1540+L1540+1,marketing_campaign[[#This Row],[Marital_Status]]="Married",K1540+L1540+2,marketing_campaign[[#This Row],[Marital_Status]]="Divorced",K1540+L1540+1,marketing_campaign[[#This Row],[Marital_Status]]="YOLO",K1540+L1540+1,marketing_campaign[[#This Row],[Marital_Status]]="Absurd",K1540+L1540+1,marketing_campaign[[#This Row],[Marital_Status]]="Widow",K1540+L1540+1)</f>
        <v>3</v>
      </c>
      <c r="H1540" t="str" cm="1">
        <f t="array" ref="H1540">_xlfn.IFS(marketing_campaign[[#This Row],[Family_size]]=1,"Family_with_one_child",marketing_campaign[[#This Row],[Family_size]]&gt;1,"Family_with_more_children")</f>
        <v>Family_with_more_children</v>
      </c>
      <c r="I1540">
        <v>71969</v>
      </c>
      <c r="J1540" t="str">
        <f>IF(marketing_campaign[[#This Row],[Income]]&gt;=Sheet21!B1590,"high_income","low_income")</f>
        <v>high_income</v>
      </c>
      <c r="K1540">
        <v>0</v>
      </c>
      <c r="L1540">
        <v>1</v>
      </c>
      <c r="M1540" s="1">
        <v>41198</v>
      </c>
      <c r="N1540">
        <v>59</v>
      </c>
      <c r="O1540" t="str" cm="1">
        <f t="array" ref="O1540">_xlfn.IFS(AND(marketing_campaign[[#This Row],[Recency]]&gt;=0,marketing_campaign[[#This Row],[Recency]]&lt;=14),"Early Recency",AND(marketing_campaign[[#This Row],[Recency]]&gt;=15,marketing_campaign[[#This Row],[Recency]]&lt;=31),"Mid-Recency",marketing_campaign[[#This Row],[Recency]]&gt;=32,"high Recency")</f>
        <v>high Recency</v>
      </c>
      <c r="P1540">
        <v>1000</v>
      </c>
      <c r="Q1540">
        <v>0</v>
      </c>
      <c r="R1540">
        <v>76</v>
      </c>
      <c r="S1540">
        <v>0</v>
      </c>
      <c r="T1540">
        <v>0</v>
      </c>
      <c r="U1540">
        <v>10</v>
      </c>
      <c r="V1540">
        <f>marketing_campaign[[#This Row],[MntGoldProds]]+marketing_campaign[[#This Row],[MntSweetProducts]]+marketing_campaign[[#This Row],[MntFishProducts]]+marketing_campaign[[#This Row],[MntMeatProducts]]+marketing_campaign[[#This Row],[MntFruits]]+marketing_campaign[[#This Row],[MntWines]]</f>
        <v>1086</v>
      </c>
      <c r="W1540">
        <v>3</v>
      </c>
      <c r="X1540">
        <v>3</v>
      </c>
      <c r="Y1540">
        <v>4</v>
      </c>
      <c r="Z1540">
        <v>9</v>
      </c>
      <c r="AA1540">
        <f t="shared" si="49"/>
        <v>19</v>
      </c>
      <c r="AB1540" t="str" cm="1">
        <f t="array" ref="AB1540">_xlfn.IFS(AND(AA1540&gt;=0,AA1540&lt;=15),"low purchase",AND(AA1540&gt;=16,AA1540&lt;=30),"mid purchase",AA1540&gt;=31,"high purchase")</f>
        <v>mid purchase</v>
      </c>
      <c r="AC1540">
        <v>8</v>
      </c>
      <c r="AD1540" t="str">
        <f>IF(marketing_campaign[[#This Row],[NumWebVisitsMonth]]&gt;=5.3,"higher_webvists","lower_webvisits")</f>
        <v>higher_webvists</v>
      </c>
      <c r="AE1540">
        <v>0</v>
      </c>
      <c r="AF1540">
        <v>1</v>
      </c>
      <c r="AG1540">
        <v>0</v>
      </c>
      <c r="AH1540">
        <v>0</v>
      </c>
      <c r="AI1540">
        <v>0</v>
      </c>
      <c r="AJ1540">
        <v>0</v>
      </c>
      <c r="AK1540">
        <v>3</v>
      </c>
      <c r="AL1540">
        <v>11</v>
      </c>
      <c r="AM1540">
        <v>0</v>
      </c>
      <c r="AN1540">
        <f>marketing_campaign[[#This Row],[AcceptedCmp2]]+marketing_campaign[[#This Row],[AcceptedCmp1]]+marketing_campaign[[#This Row],[AcceptedCmp5]]+marketing_campaign[[#This Row],[AcceptedCmp4]]+marketing_campaign[[#This Row],[AcceptedCmp3]]+marketing_campaign[[#This Row],[Response]]</f>
        <v>1</v>
      </c>
      <c r="AO1540" t="str" cm="1">
        <f t="array" ref="AO154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541" spans="1:41" x14ac:dyDescent="0.35">
      <c r="A1541">
        <v>8920</v>
      </c>
      <c r="B1541">
        <v>1967</v>
      </c>
      <c r="C1541">
        <f t="shared" ca="1" si="48"/>
        <v>59</v>
      </c>
      <c r="D1541" t="str" cm="1">
        <f t="array" aca="1" ref="D154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41" t="s">
        <v>34</v>
      </c>
      <c r="F1541" t="s">
        <v>30</v>
      </c>
      <c r="G1541" cm="1">
        <f t="array" ref="G1541">_xlfn.IFS(marketing_campaign[[#This Row],[Marital_Status]]="Single",K1541+L1541+1,marketing_campaign[[#This Row],[Marital_Status]]="Together",K1541+L1541+2,marketing_campaign[[#This Row],[Marital_Status]]="Alone",K1541+L1541+1,marketing_campaign[[#This Row],[Marital_Status]]="Married",K1541+L1541+2,marketing_campaign[[#This Row],[Marital_Status]]="Divorced",K1541+L1541+1,marketing_campaign[[#This Row],[Marital_Status]]="YOLO",K1541+L1541+1,marketing_campaign[[#This Row],[Marital_Status]]="Absurd",K1541+L1541+1,marketing_campaign[[#This Row],[Marital_Status]]="Widow",K1541+L1541+1)</f>
        <v>2</v>
      </c>
      <c r="H1541" t="str" cm="1">
        <f t="array" ref="H1541">_xlfn.IFS(marketing_campaign[[#This Row],[Family_size]]=1,"Family_with_one_child",marketing_campaign[[#This Row],[Family_size]]&gt;1,"Family_with_more_children")</f>
        <v>Family_with_more_children</v>
      </c>
      <c r="I1541">
        <v>59235</v>
      </c>
      <c r="J1541" t="str">
        <f>IF(marketing_campaign[[#This Row],[Income]]&gt;=Sheet21!B1591,"high_income","low_income")</f>
        <v>high_income</v>
      </c>
      <c r="K1541">
        <v>1</v>
      </c>
      <c r="L1541">
        <v>0</v>
      </c>
      <c r="M1541" s="1">
        <v>41286</v>
      </c>
      <c r="N1541">
        <v>4</v>
      </c>
      <c r="O1541" t="str" cm="1">
        <f t="array" ref="O1541">_xlfn.IFS(AND(marketing_campaign[[#This Row],[Recency]]&gt;=0,marketing_campaign[[#This Row],[Recency]]&lt;=14),"Early Recency",AND(marketing_campaign[[#This Row],[Recency]]&gt;=15,marketing_campaign[[#This Row],[Recency]]&lt;=31),"Mid-Recency",marketing_campaign[[#This Row],[Recency]]&gt;=32,"high Recency")</f>
        <v>Early Recency</v>
      </c>
      <c r="P1541">
        <v>448</v>
      </c>
      <c r="Q1541">
        <v>40</v>
      </c>
      <c r="R1541">
        <v>469</v>
      </c>
      <c r="S1541">
        <v>80</v>
      </c>
      <c r="T1541">
        <v>0</v>
      </c>
      <c r="U1541">
        <v>91</v>
      </c>
      <c r="V1541">
        <f>marketing_campaign[[#This Row],[MntGoldProds]]+marketing_campaign[[#This Row],[MntSweetProducts]]+marketing_campaign[[#This Row],[MntFishProducts]]+marketing_campaign[[#This Row],[MntMeatProducts]]+marketing_campaign[[#This Row],[MntFruits]]+marketing_campaign[[#This Row],[MntWines]]</f>
        <v>1128</v>
      </c>
      <c r="W1541">
        <v>3</v>
      </c>
      <c r="X1541">
        <v>11</v>
      </c>
      <c r="Y1541">
        <v>2</v>
      </c>
      <c r="Z1541">
        <v>12</v>
      </c>
      <c r="AA1541">
        <f t="shared" si="49"/>
        <v>28</v>
      </c>
      <c r="AB1541" t="str" cm="1">
        <f t="array" ref="AB1541">_xlfn.IFS(AND(AA1541&gt;=0,AA1541&lt;=15),"low purchase",AND(AA1541&gt;=16,AA1541&lt;=30),"mid purchase",AA1541&gt;=31,"high purchase")</f>
        <v>mid purchase</v>
      </c>
      <c r="AC1541">
        <v>7</v>
      </c>
      <c r="AD1541" t="str">
        <f>IF(marketing_campaign[[#This Row],[NumWebVisitsMonth]]&gt;=5.3,"higher_webvists","lower_webvisits")</f>
        <v>higher_webvists</v>
      </c>
      <c r="AE1541">
        <v>0</v>
      </c>
      <c r="AF1541">
        <v>0</v>
      </c>
      <c r="AG1541">
        <v>0</v>
      </c>
      <c r="AH1541">
        <v>0</v>
      </c>
      <c r="AI1541">
        <v>0</v>
      </c>
      <c r="AJ1541">
        <v>0</v>
      </c>
      <c r="AK1541">
        <v>3</v>
      </c>
      <c r="AL1541">
        <v>11</v>
      </c>
      <c r="AM1541">
        <v>0</v>
      </c>
      <c r="AN1541">
        <f>marketing_campaign[[#This Row],[AcceptedCmp2]]+marketing_campaign[[#This Row],[AcceptedCmp1]]+marketing_campaign[[#This Row],[AcceptedCmp5]]+marketing_campaign[[#This Row],[AcceptedCmp4]]+marketing_campaign[[#This Row],[AcceptedCmp3]]+marketing_campaign[[#This Row],[Response]]</f>
        <v>0</v>
      </c>
      <c r="AO1541" t="str" cm="1">
        <f t="array" ref="AO154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42" spans="1:41" x14ac:dyDescent="0.35">
      <c r="A1542">
        <v>6678</v>
      </c>
      <c r="B1542">
        <v>1989</v>
      </c>
      <c r="C1542">
        <f t="shared" ca="1" si="48"/>
        <v>37</v>
      </c>
      <c r="D1542" t="str" cm="1">
        <f t="array" aca="1" ref="D154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542" t="s">
        <v>29</v>
      </c>
      <c r="F1542" t="s">
        <v>31</v>
      </c>
      <c r="G1542" cm="1">
        <f t="array" ref="G1542">_xlfn.IFS(marketing_campaign[[#This Row],[Marital_Status]]="Single",K1542+L1542+1,marketing_campaign[[#This Row],[Marital_Status]]="Together",K1542+L1542+2,marketing_campaign[[#This Row],[Marital_Status]]="Alone",K1542+L1542+1,marketing_campaign[[#This Row],[Marital_Status]]="Married",K1542+L1542+2,marketing_campaign[[#This Row],[Marital_Status]]="Divorced",K1542+L1542+1,marketing_campaign[[#This Row],[Marital_Status]]="YOLO",K1542+L1542+1,marketing_campaign[[#This Row],[Marital_Status]]="Absurd",K1542+L1542+1,marketing_campaign[[#This Row],[Marital_Status]]="Widow",K1542+L1542+1)</f>
        <v>3</v>
      </c>
      <c r="H1542" t="str" cm="1">
        <f t="array" ref="H1542">_xlfn.IFS(marketing_campaign[[#This Row],[Family_size]]=1,"Family_with_one_child",marketing_campaign[[#This Row],[Family_size]]&gt;1,"Family_with_more_children")</f>
        <v>Family_with_more_children</v>
      </c>
      <c r="I1542">
        <v>31928</v>
      </c>
      <c r="J1542" t="str">
        <f>IF(marketing_campaign[[#This Row],[Income]]&gt;=Sheet21!B1592,"high_income","low_income")</f>
        <v>high_income</v>
      </c>
      <c r="K1542">
        <v>1</v>
      </c>
      <c r="L1542">
        <v>0</v>
      </c>
      <c r="M1542" s="1">
        <v>41726</v>
      </c>
      <c r="N1542">
        <v>5</v>
      </c>
      <c r="O1542" t="str" cm="1">
        <f t="array" ref="O1542">_xlfn.IFS(AND(marketing_campaign[[#This Row],[Recency]]&gt;=0,marketing_campaign[[#This Row],[Recency]]&lt;=14),"Early Recency",AND(marketing_campaign[[#This Row],[Recency]]&gt;=15,marketing_campaign[[#This Row],[Recency]]&lt;=31),"Mid-Recency",marketing_campaign[[#This Row],[Recency]]&gt;=32,"high Recency")</f>
        <v>Early Recency</v>
      </c>
      <c r="P1542">
        <v>33</v>
      </c>
      <c r="Q1542">
        <v>4</v>
      </c>
      <c r="R1542">
        <v>24</v>
      </c>
      <c r="S1542">
        <v>4</v>
      </c>
      <c r="T1542">
        <v>2</v>
      </c>
      <c r="U1542">
        <v>5</v>
      </c>
      <c r="V1542">
        <f>marketing_campaign[[#This Row],[MntGoldProds]]+marketing_campaign[[#This Row],[MntSweetProducts]]+marketing_campaign[[#This Row],[MntFishProducts]]+marketing_campaign[[#This Row],[MntMeatProducts]]+marketing_campaign[[#This Row],[MntFruits]]+marketing_campaign[[#This Row],[MntWines]]</f>
        <v>72</v>
      </c>
      <c r="W1542">
        <v>2</v>
      </c>
      <c r="X1542">
        <v>3</v>
      </c>
      <c r="Y1542">
        <v>0</v>
      </c>
      <c r="Z1542">
        <v>4</v>
      </c>
      <c r="AA1542">
        <f t="shared" si="49"/>
        <v>9</v>
      </c>
      <c r="AB1542" t="str" cm="1">
        <f t="array" ref="AB1542">_xlfn.IFS(AND(AA1542&gt;=0,AA1542&lt;=15),"low purchase",AND(AA1542&gt;=16,AA1542&lt;=30),"mid purchase",AA1542&gt;=31,"high purchase")</f>
        <v>low purchase</v>
      </c>
      <c r="AC1542">
        <v>7</v>
      </c>
      <c r="AD1542" t="str">
        <f>IF(marketing_campaign[[#This Row],[NumWebVisitsMonth]]&gt;=5.3,"higher_webvists","lower_webvisits")</f>
        <v>higher_webvists</v>
      </c>
      <c r="AE1542">
        <v>0</v>
      </c>
      <c r="AF1542">
        <v>0</v>
      </c>
      <c r="AG1542">
        <v>0</v>
      </c>
      <c r="AH1542">
        <v>0</v>
      </c>
      <c r="AI1542">
        <v>0</v>
      </c>
      <c r="AJ1542">
        <v>0</v>
      </c>
      <c r="AK1542">
        <v>3</v>
      </c>
      <c r="AL1542">
        <v>11</v>
      </c>
      <c r="AM1542">
        <v>0</v>
      </c>
      <c r="AN1542">
        <f>marketing_campaign[[#This Row],[AcceptedCmp2]]+marketing_campaign[[#This Row],[AcceptedCmp1]]+marketing_campaign[[#This Row],[AcceptedCmp5]]+marketing_campaign[[#This Row],[AcceptedCmp4]]+marketing_campaign[[#This Row],[AcceptedCmp3]]+marketing_campaign[[#This Row],[Response]]</f>
        <v>0</v>
      </c>
      <c r="AO1542" t="str" cm="1">
        <f t="array" ref="AO154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43" spans="1:41" x14ac:dyDescent="0.35">
      <c r="A1543">
        <v>3852</v>
      </c>
      <c r="B1543">
        <v>1961</v>
      </c>
      <c r="C1543">
        <f t="shared" ca="1" si="48"/>
        <v>65</v>
      </c>
      <c r="D1543" t="str" cm="1">
        <f t="array" aca="1" ref="D154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43" t="s">
        <v>34</v>
      </c>
      <c r="F1543" t="s">
        <v>31</v>
      </c>
      <c r="G1543" cm="1">
        <f t="array" ref="G1543">_xlfn.IFS(marketing_campaign[[#This Row],[Marital_Status]]="Single",K1543+L1543+1,marketing_campaign[[#This Row],[Marital_Status]]="Together",K1543+L1543+2,marketing_campaign[[#This Row],[Marital_Status]]="Alone",K1543+L1543+1,marketing_campaign[[#This Row],[Marital_Status]]="Married",K1543+L1543+2,marketing_campaign[[#This Row],[Marital_Status]]="Divorced",K1543+L1543+1,marketing_campaign[[#This Row],[Marital_Status]]="YOLO",K1543+L1543+1,marketing_campaign[[#This Row],[Marital_Status]]="Absurd",K1543+L1543+1,marketing_campaign[[#This Row],[Marital_Status]]="Widow",K1543+L1543+1)</f>
        <v>4</v>
      </c>
      <c r="H1543" t="str" cm="1">
        <f t="array" ref="H1543">_xlfn.IFS(marketing_campaign[[#This Row],[Family_size]]=1,"Family_with_one_child",marketing_campaign[[#This Row],[Family_size]]&gt;1,"Family_with_more_children")</f>
        <v>Family_with_more_children</v>
      </c>
      <c r="I1543">
        <v>74881</v>
      </c>
      <c r="J1543" t="str">
        <f>IF(marketing_campaign[[#This Row],[Income]]&gt;=Sheet21!B1593,"high_income","low_income")</f>
        <v>high_income</v>
      </c>
      <c r="K1543">
        <v>1</v>
      </c>
      <c r="L1543">
        <v>1</v>
      </c>
      <c r="M1543" s="1">
        <v>41341</v>
      </c>
      <c r="N1543">
        <v>48</v>
      </c>
      <c r="O1543" t="str" cm="1">
        <f t="array" ref="O1543">_xlfn.IFS(AND(marketing_campaign[[#This Row],[Recency]]&gt;=0,marketing_campaign[[#This Row],[Recency]]&lt;=14),"Early Recency",AND(marketing_campaign[[#This Row],[Recency]]&gt;=15,marketing_campaign[[#This Row],[Recency]]&lt;=31),"Mid-Recency",marketing_campaign[[#This Row],[Recency]]&gt;=32,"high Recency")</f>
        <v>high Recency</v>
      </c>
      <c r="P1543">
        <v>505</v>
      </c>
      <c r="Q1543">
        <v>72</v>
      </c>
      <c r="R1543">
        <v>270</v>
      </c>
      <c r="S1543">
        <v>36</v>
      </c>
      <c r="T1543">
        <v>27</v>
      </c>
      <c r="U1543">
        <v>54</v>
      </c>
      <c r="V1543">
        <f>marketing_campaign[[#This Row],[MntGoldProds]]+marketing_campaign[[#This Row],[MntSweetProducts]]+marketing_campaign[[#This Row],[MntFishProducts]]+marketing_campaign[[#This Row],[MntMeatProducts]]+marketing_campaign[[#This Row],[MntFruits]]+marketing_campaign[[#This Row],[MntWines]]</f>
        <v>964</v>
      </c>
      <c r="W1543">
        <v>4</v>
      </c>
      <c r="X1543">
        <v>9</v>
      </c>
      <c r="Y1543">
        <v>2</v>
      </c>
      <c r="Z1543">
        <v>12</v>
      </c>
      <c r="AA1543">
        <f t="shared" si="49"/>
        <v>27</v>
      </c>
      <c r="AB1543" t="str" cm="1">
        <f t="array" ref="AB1543">_xlfn.IFS(AND(AA1543&gt;=0,AA1543&lt;=15),"low purchase",AND(AA1543&gt;=16,AA1543&lt;=30),"mid purchase",AA1543&gt;=31,"high purchase")</f>
        <v>mid purchase</v>
      </c>
      <c r="AC1543">
        <v>5</v>
      </c>
      <c r="AD1543" t="str">
        <f>IF(marketing_campaign[[#This Row],[NumWebVisitsMonth]]&gt;=5.3,"higher_webvists","lower_webvisits")</f>
        <v>lower_webvisits</v>
      </c>
      <c r="AE1543">
        <v>0</v>
      </c>
      <c r="AF1543">
        <v>0</v>
      </c>
      <c r="AG1543">
        <v>0</v>
      </c>
      <c r="AH1543">
        <v>0</v>
      </c>
      <c r="AI1543">
        <v>0</v>
      </c>
      <c r="AJ1543">
        <v>0</v>
      </c>
      <c r="AK1543">
        <v>3</v>
      </c>
      <c r="AL1543">
        <v>11</v>
      </c>
      <c r="AM1543">
        <v>0</v>
      </c>
      <c r="AN1543">
        <f>marketing_campaign[[#This Row],[AcceptedCmp2]]+marketing_campaign[[#This Row],[AcceptedCmp1]]+marketing_campaign[[#This Row],[AcceptedCmp5]]+marketing_campaign[[#This Row],[AcceptedCmp4]]+marketing_campaign[[#This Row],[AcceptedCmp3]]+marketing_campaign[[#This Row],[Response]]</f>
        <v>0</v>
      </c>
      <c r="AO1543" t="str" cm="1">
        <f t="array" ref="AO154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44" spans="1:41" x14ac:dyDescent="0.35">
      <c r="A1544">
        <v>528</v>
      </c>
      <c r="B1544">
        <v>1978</v>
      </c>
      <c r="C1544">
        <f t="shared" ca="1" si="48"/>
        <v>48</v>
      </c>
      <c r="D1544" t="str" cm="1">
        <f t="array" aca="1" ref="D154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44" t="s">
        <v>29</v>
      </c>
      <c r="F1544" t="s">
        <v>33</v>
      </c>
      <c r="G1544" cm="1">
        <f t="array" ref="G1544">_xlfn.IFS(marketing_campaign[[#This Row],[Marital_Status]]="Single",K1544+L1544+1,marketing_campaign[[#This Row],[Marital_Status]]="Together",K1544+L1544+2,marketing_campaign[[#This Row],[Marital_Status]]="Alone",K1544+L1544+1,marketing_campaign[[#This Row],[Marital_Status]]="Married",K1544+L1544+2,marketing_campaign[[#This Row],[Marital_Status]]="Divorced",K1544+L1544+1,marketing_campaign[[#This Row],[Marital_Status]]="YOLO",K1544+L1544+1,marketing_campaign[[#This Row],[Marital_Status]]="Absurd",K1544+L1544+1,marketing_campaign[[#This Row],[Marital_Status]]="Widow",K1544+L1544+1)</f>
        <v>2</v>
      </c>
      <c r="H1544" t="str" cm="1">
        <f t="array" ref="H1544">_xlfn.IFS(marketing_campaign[[#This Row],[Family_size]]=1,"Family_with_one_child",marketing_campaign[[#This Row],[Family_size]]&gt;1,"Family_with_more_children")</f>
        <v>Family_with_more_children</v>
      </c>
      <c r="I1544">
        <v>65819</v>
      </c>
      <c r="J1544" t="str">
        <f>IF(marketing_campaign[[#This Row],[Income]]&gt;=Sheet21!B1594,"high_income","low_income")</f>
        <v>high_income</v>
      </c>
      <c r="K1544">
        <v>0</v>
      </c>
      <c r="L1544">
        <v>0</v>
      </c>
      <c r="M1544" s="1">
        <v>41242</v>
      </c>
      <c r="N1544">
        <v>99</v>
      </c>
      <c r="O1544" t="str" cm="1">
        <f t="array" ref="O1544">_xlfn.IFS(AND(marketing_campaign[[#This Row],[Recency]]&gt;=0,marketing_campaign[[#This Row],[Recency]]&lt;=14),"Early Recency",AND(marketing_campaign[[#This Row],[Recency]]&gt;=15,marketing_campaign[[#This Row],[Recency]]&lt;=31),"Mid-Recency",marketing_campaign[[#This Row],[Recency]]&gt;=32,"high Recency")</f>
        <v>high Recency</v>
      </c>
      <c r="P1544">
        <v>267</v>
      </c>
      <c r="Q1544">
        <v>38</v>
      </c>
      <c r="R1544">
        <v>701</v>
      </c>
      <c r="S1544">
        <v>149</v>
      </c>
      <c r="T1544">
        <v>165</v>
      </c>
      <c r="U1544">
        <v>63</v>
      </c>
      <c r="V1544">
        <f>marketing_campaign[[#This Row],[MntGoldProds]]+marketing_campaign[[#This Row],[MntSweetProducts]]+marketing_campaign[[#This Row],[MntFishProducts]]+marketing_campaign[[#This Row],[MntMeatProducts]]+marketing_campaign[[#This Row],[MntFruits]]+marketing_campaign[[#This Row],[MntWines]]</f>
        <v>1383</v>
      </c>
      <c r="W1544">
        <v>1</v>
      </c>
      <c r="X1544">
        <v>5</v>
      </c>
      <c r="Y1544">
        <v>4</v>
      </c>
      <c r="Z1544">
        <v>10</v>
      </c>
      <c r="AA1544">
        <f t="shared" si="49"/>
        <v>20</v>
      </c>
      <c r="AB1544" t="str" cm="1">
        <f t="array" ref="AB1544">_xlfn.IFS(AND(AA1544&gt;=0,AA1544&lt;=15),"low purchase",AND(AA1544&gt;=16,AA1544&lt;=30),"mid purchase",AA1544&gt;=31,"high purchase")</f>
        <v>mid purchase</v>
      </c>
      <c r="AC1544">
        <v>3</v>
      </c>
      <c r="AD1544" t="str">
        <f>IF(marketing_campaign[[#This Row],[NumWebVisitsMonth]]&gt;=5.3,"higher_webvists","lower_webvisits")</f>
        <v>lower_webvisits</v>
      </c>
      <c r="AE1544">
        <v>0</v>
      </c>
      <c r="AF1544">
        <v>0</v>
      </c>
      <c r="AG1544">
        <v>0</v>
      </c>
      <c r="AH1544">
        <v>0</v>
      </c>
      <c r="AI1544">
        <v>0</v>
      </c>
      <c r="AJ1544">
        <v>0</v>
      </c>
      <c r="AK1544">
        <v>3</v>
      </c>
      <c r="AL1544">
        <v>11</v>
      </c>
      <c r="AM1544">
        <v>0</v>
      </c>
      <c r="AN1544">
        <f>marketing_campaign[[#This Row],[AcceptedCmp2]]+marketing_campaign[[#This Row],[AcceptedCmp1]]+marketing_campaign[[#This Row],[AcceptedCmp5]]+marketing_campaign[[#This Row],[AcceptedCmp4]]+marketing_campaign[[#This Row],[AcceptedCmp3]]+marketing_campaign[[#This Row],[Response]]</f>
        <v>0</v>
      </c>
      <c r="AO1544" t="str" cm="1">
        <f t="array" ref="AO154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45" spans="1:41" x14ac:dyDescent="0.35">
      <c r="A1545">
        <v>73</v>
      </c>
      <c r="B1545">
        <v>1953</v>
      </c>
      <c r="C1545">
        <f t="shared" ca="1" si="48"/>
        <v>73</v>
      </c>
      <c r="D1545" t="str" cm="1">
        <f t="array" aca="1" ref="D154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45" t="s">
        <v>32</v>
      </c>
      <c r="F1545" t="s">
        <v>30</v>
      </c>
      <c r="G1545" cm="1">
        <f t="array" ref="G1545">_xlfn.IFS(marketing_campaign[[#This Row],[Marital_Status]]="Single",K1545+L1545+1,marketing_campaign[[#This Row],[Marital_Status]]="Together",K1545+L1545+2,marketing_campaign[[#This Row],[Marital_Status]]="Alone",K1545+L1545+1,marketing_campaign[[#This Row],[Marital_Status]]="Married",K1545+L1545+2,marketing_campaign[[#This Row],[Marital_Status]]="Divorced",K1545+L1545+1,marketing_campaign[[#This Row],[Marital_Status]]="YOLO",K1545+L1545+1,marketing_campaign[[#This Row],[Marital_Status]]="Absurd",K1545+L1545+1,marketing_campaign[[#This Row],[Marital_Status]]="Widow",K1545+L1545+1)</f>
        <v>4</v>
      </c>
      <c r="H1545" t="str" cm="1">
        <f t="array" ref="H1545">_xlfn.IFS(marketing_campaign[[#This Row],[Family_size]]=1,"Family_with_one_child",marketing_campaign[[#This Row],[Family_size]]&gt;1,"Family_with_more_children")</f>
        <v>Family_with_more_children</v>
      </c>
      <c r="I1545">
        <v>51411</v>
      </c>
      <c r="J1545" t="str">
        <f>IF(marketing_campaign[[#This Row],[Income]]&gt;=Sheet21!B1595,"high_income","low_income")</f>
        <v>high_income</v>
      </c>
      <c r="K1545">
        <v>1</v>
      </c>
      <c r="L1545">
        <v>2</v>
      </c>
      <c r="M1545" s="1">
        <v>41420</v>
      </c>
      <c r="N1545">
        <v>81</v>
      </c>
      <c r="O1545" t="str" cm="1">
        <f t="array" ref="O1545">_xlfn.IFS(AND(marketing_campaign[[#This Row],[Recency]]&gt;=0,marketing_campaign[[#This Row],[Recency]]&lt;=14),"Early Recency",AND(marketing_campaign[[#This Row],[Recency]]&gt;=15,marketing_campaign[[#This Row],[Recency]]&lt;=31),"Mid-Recency",marketing_campaign[[#This Row],[Recency]]&gt;=32,"high Recency")</f>
        <v>high Recency</v>
      </c>
      <c r="P1545">
        <v>14</v>
      </c>
      <c r="Q1545">
        <v>0</v>
      </c>
      <c r="R1545">
        <v>3</v>
      </c>
      <c r="S1545">
        <v>0</v>
      </c>
      <c r="T1545">
        <v>0</v>
      </c>
      <c r="U1545">
        <v>1</v>
      </c>
      <c r="V1545">
        <f>marketing_campaign[[#This Row],[MntGoldProds]]+marketing_campaign[[#This Row],[MntSweetProducts]]+marketing_campaign[[#This Row],[MntFishProducts]]+marketing_campaign[[#This Row],[MntMeatProducts]]+marketing_campaign[[#This Row],[MntFruits]]+marketing_campaign[[#This Row],[MntWines]]</f>
        <v>18</v>
      </c>
      <c r="W1545">
        <v>1</v>
      </c>
      <c r="X1545">
        <v>0</v>
      </c>
      <c r="Y1545">
        <v>0</v>
      </c>
      <c r="Z1545">
        <v>3</v>
      </c>
      <c r="AA1545">
        <f t="shared" si="49"/>
        <v>4</v>
      </c>
      <c r="AB1545" t="str" cm="1">
        <f t="array" ref="AB1545">_xlfn.IFS(AND(AA1545&gt;=0,AA1545&lt;=15),"low purchase",AND(AA1545&gt;=16,AA1545&lt;=30),"mid purchase",AA1545&gt;=31,"high purchase")</f>
        <v>low purchase</v>
      </c>
      <c r="AC1545">
        <v>5</v>
      </c>
      <c r="AD1545" t="str">
        <f>IF(marketing_campaign[[#This Row],[NumWebVisitsMonth]]&gt;=5.3,"higher_webvists","lower_webvisits")</f>
        <v>lower_webvisits</v>
      </c>
      <c r="AE1545">
        <v>0</v>
      </c>
      <c r="AF1545">
        <v>0</v>
      </c>
      <c r="AG1545">
        <v>0</v>
      </c>
      <c r="AH1545">
        <v>0</v>
      </c>
      <c r="AI1545">
        <v>0</v>
      </c>
      <c r="AJ1545">
        <v>0</v>
      </c>
      <c r="AK1545">
        <v>3</v>
      </c>
      <c r="AL1545">
        <v>11</v>
      </c>
      <c r="AM1545">
        <v>0</v>
      </c>
      <c r="AN1545">
        <f>marketing_campaign[[#This Row],[AcceptedCmp2]]+marketing_campaign[[#This Row],[AcceptedCmp1]]+marketing_campaign[[#This Row],[AcceptedCmp5]]+marketing_campaign[[#This Row],[AcceptedCmp4]]+marketing_campaign[[#This Row],[AcceptedCmp3]]+marketing_campaign[[#This Row],[Response]]</f>
        <v>0</v>
      </c>
      <c r="AO1545" t="str" cm="1">
        <f t="array" ref="AO154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46" spans="1:41" x14ac:dyDescent="0.35">
      <c r="A1546">
        <v>5589</v>
      </c>
      <c r="B1546">
        <v>1964</v>
      </c>
      <c r="C1546">
        <f t="shared" ca="1" si="48"/>
        <v>62</v>
      </c>
      <c r="D1546" t="str" cm="1">
        <f t="array" aca="1" ref="D154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46" t="s">
        <v>29</v>
      </c>
      <c r="F1546" t="s">
        <v>35</v>
      </c>
      <c r="G1546" cm="1">
        <f t="array" ref="G1546">_xlfn.IFS(marketing_campaign[[#This Row],[Marital_Status]]="Single",K1546+L1546+1,marketing_campaign[[#This Row],[Marital_Status]]="Together",K1546+L1546+2,marketing_campaign[[#This Row],[Marital_Status]]="Alone",K1546+L1546+1,marketing_campaign[[#This Row],[Marital_Status]]="Married",K1546+L1546+2,marketing_campaign[[#This Row],[Marital_Status]]="Divorced",K1546+L1546+1,marketing_campaign[[#This Row],[Marital_Status]]="YOLO",K1546+L1546+1,marketing_campaign[[#This Row],[Marital_Status]]="Absurd",K1546+L1546+1,marketing_campaign[[#This Row],[Marital_Status]]="Widow",K1546+L1546+1)</f>
        <v>2</v>
      </c>
      <c r="H1546" t="str" cm="1">
        <f t="array" ref="H1546">_xlfn.IFS(marketing_campaign[[#This Row],[Family_size]]=1,"Family_with_one_child",marketing_campaign[[#This Row],[Family_size]]&gt;1,"Family_with_more_children")</f>
        <v>Family_with_more_children</v>
      </c>
      <c r="I1546">
        <v>51983</v>
      </c>
      <c r="J1546" t="str">
        <f>IF(marketing_campaign[[#This Row],[Income]]&gt;=Sheet21!B1596,"high_income","low_income")</f>
        <v>high_income</v>
      </c>
      <c r="K1546">
        <v>0</v>
      </c>
      <c r="L1546">
        <v>1</v>
      </c>
      <c r="M1546" s="1">
        <v>41152</v>
      </c>
      <c r="N1546">
        <v>95</v>
      </c>
      <c r="O1546" t="str" cm="1">
        <f t="array" ref="O1546">_xlfn.IFS(AND(marketing_campaign[[#This Row],[Recency]]&gt;=0,marketing_campaign[[#This Row],[Recency]]&lt;=14),"Early Recency",AND(marketing_campaign[[#This Row],[Recency]]&gt;=15,marketing_campaign[[#This Row],[Recency]]&lt;=31),"Mid-Recency",marketing_campaign[[#This Row],[Recency]]&gt;=32,"high Recency")</f>
        <v>high Recency</v>
      </c>
      <c r="P1546">
        <v>631</v>
      </c>
      <c r="Q1546">
        <v>0</v>
      </c>
      <c r="R1546">
        <v>115</v>
      </c>
      <c r="S1546">
        <v>10</v>
      </c>
      <c r="T1546">
        <v>7</v>
      </c>
      <c r="U1546">
        <v>30</v>
      </c>
      <c r="V1546">
        <f>marketing_campaign[[#This Row],[MntGoldProds]]+marketing_campaign[[#This Row],[MntSweetProducts]]+marketing_campaign[[#This Row],[MntFishProducts]]+marketing_campaign[[#This Row],[MntMeatProducts]]+marketing_campaign[[#This Row],[MntFruits]]+marketing_campaign[[#This Row],[MntWines]]</f>
        <v>793</v>
      </c>
      <c r="W1546">
        <v>3</v>
      </c>
      <c r="X1546">
        <v>9</v>
      </c>
      <c r="Y1546">
        <v>2</v>
      </c>
      <c r="Z1546">
        <v>10</v>
      </c>
      <c r="AA1546">
        <f t="shared" si="49"/>
        <v>24</v>
      </c>
      <c r="AB1546" t="str" cm="1">
        <f t="array" ref="AB1546">_xlfn.IFS(AND(AA1546&gt;=0,AA1546&lt;=15),"low purchase",AND(AA1546&gt;=16,AA1546&lt;=30),"mid purchase",AA1546&gt;=31,"high purchase")</f>
        <v>mid purchase</v>
      </c>
      <c r="AC1546">
        <v>7</v>
      </c>
      <c r="AD1546" t="str">
        <f>IF(marketing_campaign[[#This Row],[NumWebVisitsMonth]]&gt;=5.3,"higher_webvists","lower_webvisits")</f>
        <v>higher_webvists</v>
      </c>
      <c r="AE1546">
        <v>0</v>
      </c>
      <c r="AF1546">
        <v>0</v>
      </c>
      <c r="AG1546">
        <v>0</v>
      </c>
      <c r="AH1546">
        <v>0</v>
      </c>
      <c r="AI1546">
        <v>0</v>
      </c>
      <c r="AJ1546">
        <v>0</v>
      </c>
      <c r="AK1546">
        <v>3</v>
      </c>
      <c r="AL1546">
        <v>11</v>
      </c>
      <c r="AM1546">
        <v>0</v>
      </c>
      <c r="AN1546">
        <f>marketing_campaign[[#This Row],[AcceptedCmp2]]+marketing_campaign[[#This Row],[AcceptedCmp1]]+marketing_campaign[[#This Row],[AcceptedCmp5]]+marketing_campaign[[#This Row],[AcceptedCmp4]]+marketing_campaign[[#This Row],[AcceptedCmp3]]+marketing_campaign[[#This Row],[Response]]</f>
        <v>0</v>
      </c>
      <c r="AO1546" t="str" cm="1">
        <f t="array" ref="AO154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47" spans="1:41" x14ac:dyDescent="0.35">
      <c r="A1547">
        <v>10212</v>
      </c>
      <c r="B1547">
        <v>1986</v>
      </c>
      <c r="C1547">
        <f t="shared" ca="1" si="48"/>
        <v>40</v>
      </c>
      <c r="D1547" t="str" cm="1">
        <f t="array" aca="1" ref="D154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547" t="s">
        <v>34</v>
      </c>
      <c r="F1547" t="s">
        <v>31</v>
      </c>
      <c r="G1547" cm="1">
        <f t="array" ref="G1547">_xlfn.IFS(marketing_campaign[[#This Row],[Marital_Status]]="Single",K1547+L1547+1,marketing_campaign[[#This Row],[Marital_Status]]="Together",K1547+L1547+2,marketing_campaign[[#This Row],[Marital_Status]]="Alone",K1547+L1547+1,marketing_campaign[[#This Row],[Marital_Status]]="Married",K1547+L1547+2,marketing_campaign[[#This Row],[Marital_Status]]="Divorced",K1547+L1547+1,marketing_campaign[[#This Row],[Marital_Status]]="YOLO",K1547+L1547+1,marketing_campaign[[#This Row],[Marital_Status]]="Absurd",K1547+L1547+1,marketing_campaign[[#This Row],[Marital_Status]]="Widow",K1547+L1547+1)</f>
        <v>3</v>
      </c>
      <c r="H1547" t="str" cm="1">
        <f t="array" ref="H1547">_xlfn.IFS(marketing_campaign[[#This Row],[Family_size]]=1,"Family_with_one_child",marketing_campaign[[#This Row],[Family_size]]&gt;1,"Family_with_more_children")</f>
        <v>Family_with_more_children</v>
      </c>
      <c r="I1547">
        <v>42386</v>
      </c>
      <c r="J1547" t="str">
        <f>IF(marketing_campaign[[#This Row],[Income]]&gt;=Sheet21!B1597,"high_income","low_income")</f>
        <v>high_income</v>
      </c>
      <c r="K1547">
        <v>1</v>
      </c>
      <c r="L1547">
        <v>0</v>
      </c>
      <c r="M1547" s="1">
        <v>41287</v>
      </c>
      <c r="N1547">
        <v>43</v>
      </c>
      <c r="O1547" t="str" cm="1">
        <f t="array" ref="O1547">_xlfn.IFS(AND(marketing_campaign[[#This Row],[Recency]]&gt;=0,marketing_campaign[[#This Row],[Recency]]&lt;=14),"Early Recency",AND(marketing_campaign[[#This Row],[Recency]]&gt;=15,marketing_campaign[[#This Row],[Recency]]&lt;=31),"Mid-Recency",marketing_campaign[[#This Row],[Recency]]&gt;=32,"high Recency")</f>
        <v>high Recency</v>
      </c>
      <c r="P1547">
        <v>65</v>
      </c>
      <c r="Q1547">
        <v>4</v>
      </c>
      <c r="R1547">
        <v>16</v>
      </c>
      <c r="S1547">
        <v>0</v>
      </c>
      <c r="T1547">
        <v>4</v>
      </c>
      <c r="U1547">
        <v>11</v>
      </c>
      <c r="V1547">
        <f>marketing_campaign[[#This Row],[MntGoldProds]]+marketing_campaign[[#This Row],[MntSweetProducts]]+marketing_campaign[[#This Row],[MntFishProducts]]+marketing_campaign[[#This Row],[MntMeatProducts]]+marketing_campaign[[#This Row],[MntFruits]]+marketing_campaign[[#This Row],[MntWines]]</f>
        <v>100</v>
      </c>
      <c r="W1547">
        <v>1</v>
      </c>
      <c r="X1547">
        <v>3</v>
      </c>
      <c r="Y1547">
        <v>0</v>
      </c>
      <c r="Z1547">
        <v>3</v>
      </c>
      <c r="AA1547">
        <f t="shared" si="49"/>
        <v>7</v>
      </c>
      <c r="AB1547" t="str" cm="1">
        <f t="array" ref="AB1547">_xlfn.IFS(AND(AA1547&gt;=0,AA1547&lt;=15),"low purchase",AND(AA1547&gt;=16,AA1547&lt;=30),"mid purchase",AA1547&gt;=31,"high purchase")</f>
        <v>low purchase</v>
      </c>
      <c r="AC1547">
        <v>8</v>
      </c>
      <c r="AD1547" t="str">
        <f>IF(marketing_campaign[[#This Row],[NumWebVisitsMonth]]&gt;=5.3,"higher_webvists","lower_webvisits")</f>
        <v>higher_webvists</v>
      </c>
      <c r="AE1547">
        <v>0</v>
      </c>
      <c r="AF1547">
        <v>0</v>
      </c>
      <c r="AG1547">
        <v>0</v>
      </c>
      <c r="AH1547">
        <v>0</v>
      </c>
      <c r="AI1547">
        <v>0</v>
      </c>
      <c r="AJ1547">
        <v>0</v>
      </c>
      <c r="AK1547">
        <v>3</v>
      </c>
      <c r="AL1547">
        <v>11</v>
      </c>
      <c r="AM1547">
        <v>0</v>
      </c>
      <c r="AN1547">
        <f>marketing_campaign[[#This Row],[AcceptedCmp2]]+marketing_campaign[[#This Row],[AcceptedCmp1]]+marketing_campaign[[#This Row],[AcceptedCmp5]]+marketing_campaign[[#This Row],[AcceptedCmp4]]+marketing_campaign[[#This Row],[AcceptedCmp3]]+marketing_campaign[[#This Row],[Response]]</f>
        <v>0</v>
      </c>
      <c r="AO1547" t="str" cm="1">
        <f t="array" ref="AO154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48" spans="1:41" x14ac:dyDescent="0.35">
      <c r="A1548">
        <v>6365</v>
      </c>
      <c r="B1548">
        <v>1987</v>
      </c>
      <c r="C1548">
        <f t="shared" ca="1" si="48"/>
        <v>39</v>
      </c>
      <c r="D1548" t="str" cm="1">
        <f t="array" aca="1" ref="D154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548" t="s">
        <v>37</v>
      </c>
      <c r="F1548" t="s">
        <v>33</v>
      </c>
      <c r="G1548" cm="1">
        <f t="array" ref="G1548">_xlfn.IFS(marketing_campaign[[#This Row],[Marital_Status]]="Single",K1548+L1548+1,marketing_campaign[[#This Row],[Marital_Status]]="Together",K1548+L1548+2,marketing_campaign[[#This Row],[Marital_Status]]="Alone",K1548+L1548+1,marketing_campaign[[#This Row],[Marital_Status]]="Married",K1548+L1548+2,marketing_campaign[[#This Row],[Marital_Status]]="Divorced",K1548+L1548+1,marketing_campaign[[#This Row],[Marital_Status]]="YOLO",K1548+L1548+1,marketing_campaign[[#This Row],[Marital_Status]]="Absurd",K1548+L1548+1,marketing_campaign[[#This Row],[Marital_Status]]="Widow",K1548+L1548+1)</f>
        <v>2</v>
      </c>
      <c r="H1548" t="str" cm="1">
        <f t="array" ref="H1548">_xlfn.IFS(marketing_campaign[[#This Row],[Family_size]]=1,"Family_with_one_child",marketing_campaign[[#This Row],[Family_size]]&gt;1,"Family_with_more_children")</f>
        <v>Family_with_more_children</v>
      </c>
      <c r="I1548">
        <v>30390</v>
      </c>
      <c r="J1548" t="str">
        <f>IF(marketing_campaign[[#This Row],[Income]]&gt;=Sheet21!B1598,"high_income","low_income")</f>
        <v>high_income</v>
      </c>
      <c r="K1548">
        <v>0</v>
      </c>
      <c r="L1548">
        <v>0</v>
      </c>
      <c r="M1548" s="1">
        <v>41519</v>
      </c>
      <c r="N1548">
        <v>5</v>
      </c>
      <c r="O1548" t="str" cm="1">
        <f t="array" ref="O1548">_xlfn.IFS(AND(marketing_campaign[[#This Row],[Recency]]&gt;=0,marketing_campaign[[#This Row],[Recency]]&lt;=14),"Early Recency",AND(marketing_campaign[[#This Row],[Recency]]&gt;=15,marketing_campaign[[#This Row],[Recency]]&lt;=31),"Mid-Recency",marketing_campaign[[#This Row],[Recency]]&gt;=32,"high Recency")</f>
        <v>Early Recency</v>
      </c>
      <c r="P1548">
        <v>10</v>
      </c>
      <c r="Q1548">
        <v>12</v>
      </c>
      <c r="R1548">
        <v>12</v>
      </c>
      <c r="S1548">
        <v>25</v>
      </c>
      <c r="T1548">
        <v>1</v>
      </c>
      <c r="U1548">
        <v>20</v>
      </c>
      <c r="V1548">
        <f>marketing_campaign[[#This Row],[MntGoldProds]]+marketing_campaign[[#This Row],[MntSweetProducts]]+marketing_campaign[[#This Row],[MntFishProducts]]+marketing_campaign[[#This Row],[MntMeatProducts]]+marketing_campaign[[#This Row],[MntFruits]]+marketing_campaign[[#This Row],[MntWines]]</f>
        <v>80</v>
      </c>
      <c r="W1548">
        <v>1</v>
      </c>
      <c r="X1548">
        <v>2</v>
      </c>
      <c r="Y1548">
        <v>0</v>
      </c>
      <c r="Z1548">
        <v>3</v>
      </c>
      <c r="AA1548">
        <f t="shared" si="49"/>
        <v>6</v>
      </c>
      <c r="AB1548" t="str" cm="1">
        <f t="array" ref="AB1548">_xlfn.IFS(AND(AA1548&gt;=0,AA1548&lt;=15),"low purchase",AND(AA1548&gt;=16,AA1548&lt;=30),"mid purchase",AA1548&gt;=31,"high purchase")</f>
        <v>low purchase</v>
      </c>
      <c r="AC1548">
        <v>6</v>
      </c>
      <c r="AD1548" t="str">
        <f>IF(marketing_campaign[[#This Row],[NumWebVisitsMonth]]&gt;=5.3,"higher_webvists","lower_webvisits")</f>
        <v>higher_webvists</v>
      </c>
      <c r="AE1548">
        <v>0</v>
      </c>
      <c r="AF1548">
        <v>0</v>
      </c>
      <c r="AG1548">
        <v>0</v>
      </c>
      <c r="AH1548">
        <v>0</v>
      </c>
      <c r="AI1548">
        <v>0</v>
      </c>
      <c r="AJ1548">
        <v>0</v>
      </c>
      <c r="AK1548">
        <v>3</v>
      </c>
      <c r="AL1548">
        <v>11</v>
      </c>
      <c r="AM1548">
        <v>0</v>
      </c>
      <c r="AN1548">
        <f>marketing_campaign[[#This Row],[AcceptedCmp2]]+marketing_campaign[[#This Row],[AcceptedCmp1]]+marketing_campaign[[#This Row],[AcceptedCmp5]]+marketing_campaign[[#This Row],[AcceptedCmp4]]+marketing_campaign[[#This Row],[AcceptedCmp3]]+marketing_campaign[[#This Row],[Response]]</f>
        <v>0</v>
      </c>
      <c r="AO1548" t="str" cm="1">
        <f t="array" ref="AO154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49" spans="1:41" x14ac:dyDescent="0.35">
      <c r="A1549">
        <v>5636</v>
      </c>
      <c r="B1549">
        <v>1963</v>
      </c>
      <c r="C1549">
        <f t="shared" ca="1" si="48"/>
        <v>63</v>
      </c>
      <c r="D1549" t="str" cm="1">
        <f t="array" aca="1" ref="D154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49" t="s">
        <v>29</v>
      </c>
      <c r="F1549" t="s">
        <v>30</v>
      </c>
      <c r="G1549" cm="1">
        <f t="array" ref="G1549">_xlfn.IFS(marketing_campaign[[#This Row],[Marital_Status]]="Single",K1549+L1549+1,marketing_campaign[[#This Row],[Marital_Status]]="Together",K1549+L1549+2,marketing_campaign[[#This Row],[Marital_Status]]="Alone",K1549+L1549+1,marketing_campaign[[#This Row],[Marital_Status]]="Married",K1549+L1549+2,marketing_campaign[[#This Row],[Marital_Status]]="Divorced",K1549+L1549+1,marketing_campaign[[#This Row],[Marital_Status]]="YOLO",K1549+L1549+1,marketing_campaign[[#This Row],[Marital_Status]]="Absurd",K1549+L1549+1,marketing_campaign[[#This Row],[Marital_Status]]="Widow",K1549+L1549+1)</f>
        <v>1</v>
      </c>
      <c r="H1549" t="str" cm="1">
        <f t="array" ref="H1549">_xlfn.IFS(marketing_campaign[[#This Row],[Family_size]]=1,"Family_with_one_child",marketing_campaign[[#This Row],[Family_size]]&gt;1,"Family_with_more_children")</f>
        <v>Family_with_one_child</v>
      </c>
      <c r="I1549">
        <v>30983</v>
      </c>
      <c r="J1549" t="str">
        <f>IF(marketing_campaign[[#This Row],[Income]]&gt;=Sheet21!B1599,"high_income","low_income")</f>
        <v>high_income</v>
      </c>
      <c r="K1549">
        <v>0</v>
      </c>
      <c r="L1549">
        <v>0</v>
      </c>
      <c r="M1549" s="1">
        <v>41222</v>
      </c>
      <c r="N1549">
        <v>50</v>
      </c>
      <c r="O1549" t="str" cm="1">
        <f t="array" ref="O1549">_xlfn.IFS(AND(marketing_campaign[[#This Row],[Recency]]&gt;=0,marketing_campaign[[#This Row],[Recency]]&lt;=14),"Early Recency",AND(marketing_campaign[[#This Row],[Recency]]&gt;=15,marketing_campaign[[#This Row],[Recency]]&lt;=31),"Mid-Recency",marketing_campaign[[#This Row],[Recency]]&gt;=32,"high Recency")</f>
        <v>high Recency</v>
      </c>
      <c r="P1549">
        <v>51</v>
      </c>
      <c r="Q1549">
        <v>4</v>
      </c>
      <c r="R1549">
        <v>50</v>
      </c>
      <c r="S1549">
        <v>12</v>
      </c>
      <c r="T1549">
        <v>1</v>
      </c>
      <c r="U1549">
        <v>49</v>
      </c>
      <c r="V1549">
        <f>marketing_campaign[[#This Row],[MntGoldProds]]+marketing_campaign[[#This Row],[MntSweetProducts]]+marketing_campaign[[#This Row],[MntFishProducts]]+marketing_campaign[[#This Row],[MntMeatProducts]]+marketing_campaign[[#This Row],[MntFruits]]+marketing_campaign[[#This Row],[MntWines]]</f>
        <v>167</v>
      </c>
      <c r="W1549">
        <v>1</v>
      </c>
      <c r="X1549">
        <v>4</v>
      </c>
      <c r="Y1549">
        <v>0</v>
      </c>
      <c r="Z1549">
        <v>3</v>
      </c>
      <c r="AA1549">
        <f t="shared" si="49"/>
        <v>8</v>
      </c>
      <c r="AB1549" t="str" cm="1">
        <f t="array" ref="AB1549">_xlfn.IFS(AND(AA1549&gt;=0,AA1549&lt;=15),"low purchase",AND(AA1549&gt;=16,AA1549&lt;=30),"mid purchase",AA1549&gt;=31,"high purchase")</f>
        <v>low purchase</v>
      </c>
      <c r="AC1549">
        <v>8</v>
      </c>
      <c r="AD1549" t="str">
        <f>IF(marketing_campaign[[#This Row],[NumWebVisitsMonth]]&gt;=5.3,"higher_webvists","lower_webvisits")</f>
        <v>higher_webvists</v>
      </c>
      <c r="AE1549">
        <v>0</v>
      </c>
      <c r="AF1549">
        <v>0</v>
      </c>
      <c r="AG1549">
        <v>0</v>
      </c>
      <c r="AH1549">
        <v>0</v>
      </c>
      <c r="AI1549">
        <v>0</v>
      </c>
      <c r="AJ1549">
        <v>0</v>
      </c>
      <c r="AK1549">
        <v>3</v>
      </c>
      <c r="AL1549">
        <v>11</v>
      </c>
      <c r="AM1549">
        <v>1</v>
      </c>
      <c r="AN1549">
        <f>marketing_campaign[[#This Row],[AcceptedCmp2]]+marketing_campaign[[#This Row],[AcceptedCmp1]]+marketing_campaign[[#This Row],[AcceptedCmp5]]+marketing_campaign[[#This Row],[AcceptedCmp4]]+marketing_campaign[[#This Row],[AcceptedCmp3]]+marketing_campaign[[#This Row],[Response]]</f>
        <v>1</v>
      </c>
      <c r="AO1549" t="str" cm="1">
        <f t="array" ref="AO154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550" spans="1:41" x14ac:dyDescent="0.35">
      <c r="A1550">
        <v>591</v>
      </c>
      <c r="B1550">
        <v>1957</v>
      </c>
      <c r="C1550">
        <f t="shared" ca="1" si="48"/>
        <v>69</v>
      </c>
      <c r="D1550" t="str" cm="1">
        <f t="array" aca="1" ref="D155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50" t="s">
        <v>29</v>
      </c>
      <c r="F1550" t="s">
        <v>38</v>
      </c>
      <c r="G1550" cm="1">
        <f t="array" ref="G1550">_xlfn.IFS(marketing_campaign[[#This Row],[Marital_Status]]="Single",K1550+L1550+1,marketing_campaign[[#This Row],[Marital_Status]]="Together",K1550+L1550+2,marketing_campaign[[#This Row],[Marital_Status]]="Alone",K1550+L1550+1,marketing_campaign[[#This Row],[Marital_Status]]="Married",K1550+L1550+2,marketing_campaign[[#This Row],[Marital_Status]]="Divorced",K1550+L1550+1,marketing_campaign[[#This Row],[Marital_Status]]="YOLO",K1550+L1550+1,marketing_campaign[[#This Row],[Marital_Status]]="Absurd",K1550+L1550+1,marketing_campaign[[#This Row],[Marital_Status]]="Widow",K1550+L1550+1)</f>
        <v>2</v>
      </c>
      <c r="H1550" t="str" cm="1">
        <f t="array" ref="H1550">_xlfn.IFS(marketing_campaign[[#This Row],[Family_size]]=1,"Family_with_one_child",marketing_campaign[[#This Row],[Family_size]]&gt;1,"Family_with_more_children")</f>
        <v>Family_with_more_children</v>
      </c>
      <c r="I1550">
        <v>66033</v>
      </c>
      <c r="J1550" t="str">
        <f>IF(marketing_campaign[[#This Row],[Income]]&gt;=Sheet21!B1600,"high_income","low_income")</f>
        <v>high_income</v>
      </c>
      <c r="K1550">
        <v>0</v>
      </c>
      <c r="L1550">
        <v>1</v>
      </c>
      <c r="M1550" s="1">
        <v>41294</v>
      </c>
      <c r="N1550">
        <v>76</v>
      </c>
      <c r="O1550" t="str" cm="1">
        <f t="array" ref="O1550">_xlfn.IFS(AND(marketing_campaign[[#This Row],[Recency]]&gt;=0,marketing_campaign[[#This Row],[Recency]]&lt;=14),"Early Recency",AND(marketing_campaign[[#This Row],[Recency]]&gt;=15,marketing_campaign[[#This Row],[Recency]]&lt;=31),"Mid-Recency",marketing_campaign[[#This Row],[Recency]]&gt;=32,"high Recency")</f>
        <v>high Recency</v>
      </c>
      <c r="P1550">
        <v>293</v>
      </c>
      <c r="Q1550">
        <v>35</v>
      </c>
      <c r="R1550">
        <v>179</v>
      </c>
      <c r="S1550">
        <v>46</v>
      </c>
      <c r="T1550">
        <v>59</v>
      </c>
      <c r="U1550">
        <v>65</v>
      </c>
      <c r="V1550">
        <f>marketing_campaign[[#This Row],[MntGoldProds]]+marketing_campaign[[#This Row],[MntSweetProducts]]+marketing_campaign[[#This Row],[MntFishProducts]]+marketing_campaign[[#This Row],[MntMeatProducts]]+marketing_campaign[[#This Row],[MntFruits]]+marketing_campaign[[#This Row],[MntWines]]</f>
        <v>677</v>
      </c>
      <c r="W1550">
        <v>2</v>
      </c>
      <c r="X1550">
        <v>8</v>
      </c>
      <c r="Y1550">
        <v>3</v>
      </c>
      <c r="Z1550">
        <v>7</v>
      </c>
      <c r="AA1550">
        <f t="shared" si="49"/>
        <v>20</v>
      </c>
      <c r="AB1550" t="str" cm="1">
        <f t="array" ref="AB1550">_xlfn.IFS(AND(AA1550&gt;=0,AA1550&lt;=15),"low purchase",AND(AA1550&gt;=16,AA1550&lt;=30),"mid purchase",AA1550&gt;=31,"high purchase")</f>
        <v>mid purchase</v>
      </c>
      <c r="AC1550">
        <v>7</v>
      </c>
      <c r="AD1550" t="str">
        <f>IF(marketing_campaign[[#This Row],[NumWebVisitsMonth]]&gt;=5.3,"higher_webvists","lower_webvisits")</f>
        <v>higher_webvists</v>
      </c>
      <c r="AE1550">
        <v>0</v>
      </c>
      <c r="AF1550">
        <v>0</v>
      </c>
      <c r="AG1550">
        <v>0</v>
      </c>
      <c r="AH1550">
        <v>0</v>
      </c>
      <c r="AI1550">
        <v>0</v>
      </c>
      <c r="AJ1550">
        <v>0</v>
      </c>
      <c r="AK1550">
        <v>3</v>
      </c>
      <c r="AL1550">
        <v>11</v>
      </c>
      <c r="AM1550">
        <v>0</v>
      </c>
      <c r="AN1550">
        <f>marketing_campaign[[#This Row],[AcceptedCmp2]]+marketing_campaign[[#This Row],[AcceptedCmp1]]+marketing_campaign[[#This Row],[AcceptedCmp5]]+marketing_campaign[[#This Row],[AcceptedCmp4]]+marketing_campaign[[#This Row],[AcceptedCmp3]]+marketing_campaign[[#This Row],[Response]]</f>
        <v>0</v>
      </c>
      <c r="AO1550" t="str" cm="1">
        <f t="array" ref="AO155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51" spans="1:41" x14ac:dyDescent="0.35">
      <c r="A1551">
        <v>2217</v>
      </c>
      <c r="B1551">
        <v>1975</v>
      </c>
      <c r="C1551">
        <f t="shared" ca="1" si="48"/>
        <v>51</v>
      </c>
      <c r="D1551" t="str" cm="1">
        <f t="array" aca="1" ref="D155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51" t="s">
        <v>37</v>
      </c>
      <c r="F1551" t="s">
        <v>33</v>
      </c>
      <c r="G1551" cm="1">
        <f t="array" ref="G1551">_xlfn.IFS(marketing_campaign[[#This Row],[Marital_Status]]="Single",K1551+L1551+1,marketing_campaign[[#This Row],[Marital_Status]]="Together",K1551+L1551+2,marketing_campaign[[#This Row],[Marital_Status]]="Alone",K1551+L1551+1,marketing_campaign[[#This Row],[Marital_Status]]="Married",K1551+L1551+2,marketing_campaign[[#This Row],[Marital_Status]]="Divorced",K1551+L1551+1,marketing_campaign[[#This Row],[Marital_Status]]="YOLO",K1551+L1551+1,marketing_campaign[[#This Row],[Marital_Status]]="Absurd",K1551+L1551+1,marketing_campaign[[#This Row],[Marital_Status]]="Widow",K1551+L1551+1)</f>
        <v>4</v>
      </c>
      <c r="H1551" t="str" cm="1">
        <f t="array" ref="H1551">_xlfn.IFS(marketing_campaign[[#This Row],[Family_size]]=1,"Family_with_one_child",marketing_campaign[[#This Row],[Family_size]]&gt;1,"Family_with_more_children")</f>
        <v>Family_with_more_children</v>
      </c>
      <c r="I1551">
        <v>37284</v>
      </c>
      <c r="J1551" t="str">
        <f>IF(marketing_campaign[[#This Row],[Income]]&gt;=Sheet21!B1601,"high_income","low_income")</f>
        <v>high_income</v>
      </c>
      <c r="K1551">
        <v>1</v>
      </c>
      <c r="L1551">
        <v>1</v>
      </c>
      <c r="M1551" s="1">
        <v>41362</v>
      </c>
      <c r="N1551">
        <v>46</v>
      </c>
      <c r="O1551" t="str" cm="1">
        <f t="array" ref="O1551">_xlfn.IFS(AND(marketing_campaign[[#This Row],[Recency]]&gt;=0,marketing_campaign[[#This Row],[Recency]]&lt;=14),"Early Recency",AND(marketing_campaign[[#This Row],[Recency]]&gt;=15,marketing_campaign[[#This Row],[Recency]]&lt;=31),"Mid-Recency",marketing_campaign[[#This Row],[Recency]]&gt;=32,"high Recency")</f>
        <v>high Recency</v>
      </c>
      <c r="P1551">
        <v>11</v>
      </c>
      <c r="Q1551">
        <v>1</v>
      </c>
      <c r="R1551">
        <v>2</v>
      </c>
      <c r="S1551">
        <v>2</v>
      </c>
      <c r="T1551">
        <v>1</v>
      </c>
      <c r="U1551">
        <v>6</v>
      </c>
      <c r="V1551">
        <f>marketing_campaign[[#This Row],[MntGoldProds]]+marketing_campaign[[#This Row],[MntSweetProducts]]+marketing_campaign[[#This Row],[MntFishProducts]]+marketing_campaign[[#This Row],[MntMeatProducts]]+marketing_campaign[[#This Row],[MntFruits]]+marketing_campaign[[#This Row],[MntWines]]</f>
        <v>23</v>
      </c>
      <c r="W1551">
        <v>1</v>
      </c>
      <c r="X1551">
        <v>0</v>
      </c>
      <c r="Y1551">
        <v>0</v>
      </c>
      <c r="Z1551">
        <v>3</v>
      </c>
      <c r="AA1551">
        <f t="shared" si="49"/>
        <v>4</v>
      </c>
      <c r="AB1551" t="str" cm="1">
        <f t="array" ref="AB1551">_xlfn.IFS(AND(AA1551&gt;=0,AA1551&lt;=15),"low purchase",AND(AA1551&gt;=16,AA1551&lt;=30),"mid purchase",AA1551&gt;=31,"high purchase")</f>
        <v>low purchase</v>
      </c>
      <c r="AC1551">
        <v>6</v>
      </c>
      <c r="AD1551" t="str">
        <f>IF(marketing_campaign[[#This Row],[NumWebVisitsMonth]]&gt;=5.3,"higher_webvists","lower_webvisits")</f>
        <v>higher_webvists</v>
      </c>
      <c r="AE1551">
        <v>0</v>
      </c>
      <c r="AF1551">
        <v>0</v>
      </c>
      <c r="AG1551">
        <v>0</v>
      </c>
      <c r="AH1551">
        <v>0</v>
      </c>
      <c r="AI1551">
        <v>0</v>
      </c>
      <c r="AJ1551">
        <v>0</v>
      </c>
      <c r="AK1551">
        <v>3</v>
      </c>
      <c r="AL1551">
        <v>11</v>
      </c>
      <c r="AM1551">
        <v>0</v>
      </c>
      <c r="AN1551">
        <f>marketing_campaign[[#This Row],[AcceptedCmp2]]+marketing_campaign[[#This Row],[AcceptedCmp1]]+marketing_campaign[[#This Row],[AcceptedCmp5]]+marketing_campaign[[#This Row],[AcceptedCmp4]]+marketing_campaign[[#This Row],[AcceptedCmp3]]+marketing_campaign[[#This Row],[Response]]</f>
        <v>0</v>
      </c>
      <c r="AO1551" t="str" cm="1">
        <f t="array" ref="AO155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52" spans="1:41" x14ac:dyDescent="0.35">
      <c r="A1552">
        <v>2544</v>
      </c>
      <c r="B1552">
        <v>1951</v>
      </c>
      <c r="C1552">
        <f t="shared" ca="1" si="48"/>
        <v>75</v>
      </c>
      <c r="D1552" t="str" cm="1">
        <f t="array" aca="1" ref="D155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52" t="s">
        <v>34</v>
      </c>
      <c r="F1552" t="s">
        <v>35</v>
      </c>
      <c r="G1552" cm="1">
        <f t="array" ref="G1552">_xlfn.IFS(marketing_campaign[[#This Row],[Marital_Status]]="Single",K1552+L1552+1,marketing_campaign[[#This Row],[Marital_Status]]="Together",K1552+L1552+2,marketing_campaign[[#This Row],[Marital_Status]]="Alone",K1552+L1552+1,marketing_campaign[[#This Row],[Marital_Status]]="Married",K1552+L1552+2,marketing_campaign[[#This Row],[Marital_Status]]="Divorced",K1552+L1552+1,marketing_campaign[[#This Row],[Marital_Status]]="YOLO",K1552+L1552+1,marketing_campaign[[#This Row],[Marital_Status]]="Absurd",K1552+L1552+1,marketing_campaign[[#This Row],[Marital_Status]]="Widow",K1552+L1552+1)</f>
        <v>2</v>
      </c>
      <c r="H1552" t="str" cm="1">
        <f t="array" ref="H1552">_xlfn.IFS(marketing_campaign[[#This Row],[Family_size]]=1,"Family_with_one_child",marketing_campaign[[#This Row],[Family_size]]&gt;1,"Family_with_more_children")</f>
        <v>Family_with_more_children</v>
      </c>
      <c r="I1552">
        <v>57530</v>
      </c>
      <c r="J1552" t="str">
        <f>IF(marketing_campaign[[#This Row],[Income]]&gt;=Sheet21!B1602,"high_income","low_income")</f>
        <v>high_income</v>
      </c>
      <c r="K1552">
        <v>0</v>
      </c>
      <c r="L1552">
        <v>1</v>
      </c>
      <c r="M1552" s="1">
        <v>41559</v>
      </c>
      <c r="N1552">
        <v>68</v>
      </c>
      <c r="O1552" t="str" cm="1">
        <f t="array" ref="O1552">_xlfn.IFS(AND(marketing_campaign[[#This Row],[Recency]]&gt;=0,marketing_campaign[[#This Row],[Recency]]&lt;=14),"Early Recency",AND(marketing_campaign[[#This Row],[Recency]]&gt;=15,marketing_campaign[[#This Row],[Recency]]&lt;=31),"Mid-Recency",marketing_campaign[[#This Row],[Recency]]&gt;=32,"high Recency")</f>
        <v>high Recency</v>
      </c>
      <c r="P1552">
        <v>50</v>
      </c>
      <c r="Q1552">
        <v>1</v>
      </c>
      <c r="R1552">
        <v>27</v>
      </c>
      <c r="S1552">
        <v>6</v>
      </c>
      <c r="T1552">
        <v>7</v>
      </c>
      <c r="U1552">
        <v>1</v>
      </c>
      <c r="V1552">
        <f>marketing_campaign[[#This Row],[MntGoldProds]]+marketing_campaign[[#This Row],[MntSweetProducts]]+marketing_campaign[[#This Row],[MntFishProducts]]+marketing_campaign[[#This Row],[MntMeatProducts]]+marketing_campaign[[#This Row],[MntFruits]]+marketing_campaign[[#This Row],[MntWines]]</f>
        <v>92</v>
      </c>
      <c r="W1552">
        <v>1</v>
      </c>
      <c r="X1552">
        <v>1</v>
      </c>
      <c r="Y1552">
        <v>1</v>
      </c>
      <c r="Z1552">
        <v>4</v>
      </c>
      <c r="AA1552">
        <f t="shared" si="49"/>
        <v>7</v>
      </c>
      <c r="AB1552" t="str" cm="1">
        <f t="array" ref="AB1552">_xlfn.IFS(AND(AA1552&gt;=0,AA1552&lt;=15),"low purchase",AND(AA1552&gt;=16,AA1552&lt;=30),"mid purchase",AA1552&gt;=31,"high purchase")</f>
        <v>low purchase</v>
      </c>
      <c r="AC1552">
        <v>1</v>
      </c>
      <c r="AD1552" t="str">
        <f>IF(marketing_campaign[[#This Row],[NumWebVisitsMonth]]&gt;=5.3,"higher_webvists","lower_webvisits")</f>
        <v>lower_webvisits</v>
      </c>
      <c r="AE1552">
        <v>0</v>
      </c>
      <c r="AF1552">
        <v>0</v>
      </c>
      <c r="AG1552">
        <v>0</v>
      </c>
      <c r="AH1552">
        <v>0</v>
      </c>
      <c r="AI1552">
        <v>0</v>
      </c>
      <c r="AJ1552">
        <v>0</v>
      </c>
      <c r="AK1552">
        <v>3</v>
      </c>
      <c r="AL1552">
        <v>11</v>
      </c>
      <c r="AM1552">
        <v>0</v>
      </c>
      <c r="AN1552">
        <f>marketing_campaign[[#This Row],[AcceptedCmp2]]+marketing_campaign[[#This Row],[AcceptedCmp1]]+marketing_campaign[[#This Row],[AcceptedCmp5]]+marketing_campaign[[#This Row],[AcceptedCmp4]]+marketing_campaign[[#This Row],[AcceptedCmp3]]+marketing_campaign[[#This Row],[Response]]</f>
        <v>0</v>
      </c>
      <c r="AO1552" t="str" cm="1">
        <f t="array" ref="AO155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53" spans="1:41" x14ac:dyDescent="0.35">
      <c r="A1553">
        <v>7725</v>
      </c>
      <c r="B1553">
        <v>1965</v>
      </c>
      <c r="C1553">
        <f t="shared" ca="1" si="48"/>
        <v>61</v>
      </c>
      <c r="D1553" t="str" cm="1">
        <f t="array" aca="1" ref="D155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53" t="s">
        <v>37</v>
      </c>
      <c r="F1553" t="s">
        <v>33</v>
      </c>
      <c r="G1553" cm="1">
        <f t="array" ref="G1553">_xlfn.IFS(marketing_campaign[[#This Row],[Marital_Status]]="Single",K1553+L1553+1,marketing_campaign[[#This Row],[Marital_Status]]="Together",K1553+L1553+2,marketing_campaign[[#This Row],[Marital_Status]]="Alone",K1553+L1553+1,marketing_campaign[[#This Row],[Marital_Status]]="Married",K1553+L1553+2,marketing_campaign[[#This Row],[Marital_Status]]="Divorced",K1553+L1553+1,marketing_campaign[[#This Row],[Marital_Status]]="YOLO",K1553+L1553+1,marketing_campaign[[#This Row],[Marital_Status]]="Absurd",K1553+L1553+1,marketing_campaign[[#This Row],[Marital_Status]]="Widow",K1553+L1553+1)</f>
        <v>2</v>
      </c>
      <c r="H1553" t="str" cm="1">
        <f t="array" ref="H1553">_xlfn.IFS(marketing_campaign[[#This Row],[Family_size]]=1,"Family_with_one_child",marketing_campaign[[#This Row],[Family_size]]&gt;1,"Family_with_more_children")</f>
        <v>Family_with_more_children</v>
      </c>
      <c r="I1553">
        <v>76800</v>
      </c>
      <c r="J1553" t="str">
        <f>IF(marketing_campaign[[#This Row],[Income]]&gt;=Sheet21!B1603,"high_income","low_income")</f>
        <v>high_income</v>
      </c>
      <c r="K1553">
        <v>0</v>
      </c>
      <c r="L1553">
        <v>0</v>
      </c>
      <c r="M1553" s="1">
        <v>41706</v>
      </c>
      <c r="N1553">
        <v>33</v>
      </c>
      <c r="O1553" t="str" cm="1">
        <f t="array" ref="O1553">_xlfn.IFS(AND(marketing_campaign[[#This Row],[Recency]]&gt;=0,marketing_campaign[[#This Row],[Recency]]&lt;=14),"Early Recency",AND(marketing_campaign[[#This Row],[Recency]]&gt;=15,marketing_campaign[[#This Row],[Recency]]&lt;=31),"Mid-Recency",marketing_campaign[[#This Row],[Recency]]&gt;=32,"high Recency")</f>
        <v>high Recency</v>
      </c>
      <c r="P1553">
        <v>173</v>
      </c>
      <c r="Q1553">
        <v>26</v>
      </c>
      <c r="R1553">
        <v>255</v>
      </c>
      <c r="S1553">
        <v>35</v>
      </c>
      <c r="T1553">
        <v>71</v>
      </c>
      <c r="U1553">
        <v>81</v>
      </c>
      <c r="V1553">
        <f>marketing_campaign[[#This Row],[MntGoldProds]]+marketing_campaign[[#This Row],[MntSweetProducts]]+marketing_campaign[[#This Row],[MntFishProducts]]+marketing_campaign[[#This Row],[MntMeatProducts]]+marketing_campaign[[#This Row],[MntFruits]]+marketing_campaign[[#This Row],[MntWines]]</f>
        <v>641</v>
      </c>
      <c r="W1553">
        <v>1</v>
      </c>
      <c r="X1553">
        <v>4</v>
      </c>
      <c r="Y1553">
        <v>4</v>
      </c>
      <c r="Z1553">
        <v>7</v>
      </c>
      <c r="AA1553">
        <f t="shared" si="49"/>
        <v>16</v>
      </c>
      <c r="AB1553" t="str" cm="1">
        <f t="array" ref="AB1553">_xlfn.IFS(AND(AA1553&gt;=0,AA1553&lt;=15),"low purchase",AND(AA1553&gt;=16,AA1553&lt;=30),"mid purchase",AA1553&gt;=31,"high purchase")</f>
        <v>mid purchase</v>
      </c>
      <c r="AC1553">
        <v>1</v>
      </c>
      <c r="AD1553" t="str">
        <f>IF(marketing_campaign[[#This Row],[NumWebVisitsMonth]]&gt;=5.3,"higher_webvists","lower_webvisits")</f>
        <v>lower_webvisits</v>
      </c>
      <c r="AE1553">
        <v>0</v>
      </c>
      <c r="AF1553">
        <v>0</v>
      </c>
      <c r="AG1553">
        <v>0</v>
      </c>
      <c r="AH1553">
        <v>0</v>
      </c>
      <c r="AI1553">
        <v>0</v>
      </c>
      <c r="AJ1553">
        <v>0</v>
      </c>
      <c r="AK1553">
        <v>3</v>
      </c>
      <c r="AL1553">
        <v>11</v>
      </c>
      <c r="AM1553">
        <v>0</v>
      </c>
      <c r="AN1553">
        <f>marketing_campaign[[#This Row],[AcceptedCmp2]]+marketing_campaign[[#This Row],[AcceptedCmp1]]+marketing_campaign[[#This Row],[AcceptedCmp5]]+marketing_campaign[[#This Row],[AcceptedCmp4]]+marketing_campaign[[#This Row],[AcceptedCmp3]]+marketing_campaign[[#This Row],[Response]]</f>
        <v>0</v>
      </c>
      <c r="AO1553" t="str" cm="1">
        <f t="array" ref="AO155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54" spans="1:41" x14ac:dyDescent="0.35">
      <c r="A1554">
        <v>8091</v>
      </c>
      <c r="B1554">
        <v>1956</v>
      </c>
      <c r="C1554">
        <f t="shared" ca="1" si="48"/>
        <v>70</v>
      </c>
      <c r="D1554" t="str" cm="1">
        <f t="array" aca="1" ref="D155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54" t="s">
        <v>29</v>
      </c>
      <c r="F1554" t="s">
        <v>33</v>
      </c>
      <c r="G1554" cm="1">
        <f t="array" ref="G1554">_xlfn.IFS(marketing_campaign[[#This Row],[Marital_Status]]="Single",K1554+L1554+1,marketing_campaign[[#This Row],[Marital_Status]]="Together",K1554+L1554+2,marketing_campaign[[#This Row],[Marital_Status]]="Alone",K1554+L1554+1,marketing_campaign[[#This Row],[Marital_Status]]="Married",K1554+L1554+2,marketing_campaign[[#This Row],[Marital_Status]]="Divorced",K1554+L1554+1,marketing_campaign[[#This Row],[Marital_Status]]="YOLO",K1554+L1554+1,marketing_campaign[[#This Row],[Marital_Status]]="Absurd",K1554+L1554+1,marketing_campaign[[#This Row],[Marital_Status]]="Widow",K1554+L1554+1)</f>
        <v>3</v>
      </c>
      <c r="H1554" t="str" cm="1">
        <f t="array" ref="H1554">_xlfn.IFS(marketing_campaign[[#This Row],[Family_size]]=1,"Family_with_one_child",marketing_campaign[[#This Row],[Family_size]]&gt;1,"Family_with_more_children")</f>
        <v>Family_with_more_children</v>
      </c>
      <c r="I1554">
        <v>63943</v>
      </c>
      <c r="J1554" t="str">
        <f>IF(marketing_campaign[[#This Row],[Income]]&gt;=Sheet21!B1604,"high_income","low_income")</f>
        <v>high_income</v>
      </c>
      <c r="K1554">
        <v>0</v>
      </c>
      <c r="L1554">
        <v>1</v>
      </c>
      <c r="M1554" s="1">
        <v>41154</v>
      </c>
      <c r="N1554">
        <v>50</v>
      </c>
      <c r="O1554" t="str" cm="1">
        <f t="array" ref="O1554">_xlfn.IFS(AND(marketing_campaign[[#This Row],[Recency]]&gt;=0,marketing_campaign[[#This Row],[Recency]]&lt;=14),"Early Recency",AND(marketing_campaign[[#This Row],[Recency]]&gt;=15,marketing_campaign[[#This Row],[Recency]]&lt;=31),"Mid-Recency",marketing_campaign[[#This Row],[Recency]]&gt;=32,"high Recency")</f>
        <v>high Recency</v>
      </c>
      <c r="P1554">
        <v>423</v>
      </c>
      <c r="Q1554">
        <v>184</v>
      </c>
      <c r="R1554">
        <v>368</v>
      </c>
      <c r="S1554">
        <v>13</v>
      </c>
      <c r="T1554">
        <v>97</v>
      </c>
      <c r="U1554">
        <v>21</v>
      </c>
      <c r="V1554">
        <f>marketing_campaign[[#This Row],[MntGoldProds]]+marketing_campaign[[#This Row],[MntSweetProducts]]+marketing_campaign[[#This Row],[MntFishProducts]]+marketing_campaign[[#This Row],[MntMeatProducts]]+marketing_campaign[[#This Row],[MntFruits]]+marketing_campaign[[#This Row],[MntWines]]</f>
        <v>1106</v>
      </c>
      <c r="W1554">
        <v>1</v>
      </c>
      <c r="X1554">
        <v>6</v>
      </c>
      <c r="Y1554">
        <v>4</v>
      </c>
      <c r="Z1554">
        <v>6</v>
      </c>
      <c r="AA1554">
        <f t="shared" si="49"/>
        <v>17</v>
      </c>
      <c r="AB1554" t="str" cm="1">
        <f t="array" ref="AB1554">_xlfn.IFS(AND(AA1554&gt;=0,AA1554&lt;=15),"low purchase",AND(AA1554&gt;=16,AA1554&lt;=30),"mid purchase",AA1554&gt;=31,"high purchase")</f>
        <v>mid purchase</v>
      </c>
      <c r="AC1554">
        <v>5</v>
      </c>
      <c r="AD1554" t="str">
        <f>IF(marketing_campaign[[#This Row],[NumWebVisitsMonth]]&gt;=5.3,"higher_webvists","lower_webvisits")</f>
        <v>lower_webvisits</v>
      </c>
      <c r="AE1554">
        <v>0</v>
      </c>
      <c r="AF1554">
        <v>0</v>
      </c>
      <c r="AG1554">
        <v>0</v>
      </c>
      <c r="AH1554">
        <v>0</v>
      </c>
      <c r="AI1554">
        <v>0</v>
      </c>
      <c r="AJ1554">
        <v>0</v>
      </c>
      <c r="AK1554">
        <v>3</v>
      </c>
      <c r="AL1554">
        <v>11</v>
      </c>
      <c r="AM1554">
        <v>0</v>
      </c>
      <c r="AN1554">
        <f>marketing_campaign[[#This Row],[AcceptedCmp2]]+marketing_campaign[[#This Row],[AcceptedCmp1]]+marketing_campaign[[#This Row],[AcceptedCmp5]]+marketing_campaign[[#This Row],[AcceptedCmp4]]+marketing_campaign[[#This Row],[AcceptedCmp3]]+marketing_campaign[[#This Row],[Response]]</f>
        <v>0</v>
      </c>
      <c r="AO1554" t="str" cm="1">
        <f t="array" ref="AO155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55" spans="1:41" x14ac:dyDescent="0.35">
      <c r="A1555">
        <v>7321</v>
      </c>
      <c r="B1555">
        <v>1962</v>
      </c>
      <c r="C1555">
        <f t="shared" ca="1" si="48"/>
        <v>64</v>
      </c>
      <c r="D1555" t="str" cm="1">
        <f t="array" aca="1" ref="D155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55" t="s">
        <v>29</v>
      </c>
      <c r="F1555" t="s">
        <v>31</v>
      </c>
      <c r="G1555" cm="1">
        <f t="array" ref="G1555">_xlfn.IFS(marketing_campaign[[#This Row],[Marital_Status]]="Single",K1555+L1555+1,marketing_campaign[[#This Row],[Marital_Status]]="Together",K1555+L1555+2,marketing_campaign[[#This Row],[Marital_Status]]="Alone",K1555+L1555+1,marketing_campaign[[#This Row],[Marital_Status]]="Married",K1555+L1555+2,marketing_campaign[[#This Row],[Marital_Status]]="Divorced",K1555+L1555+1,marketing_campaign[[#This Row],[Marital_Status]]="YOLO",K1555+L1555+1,marketing_campaign[[#This Row],[Marital_Status]]="Absurd",K1555+L1555+1,marketing_campaign[[#This Row],[Marital_Status]]="Widow",K1555+L1555+1)</f>
        <v>2</v>
      </c>
      <c r="H1555" t="str" cm="1">
        <f t="array" ref="H1555">_xlfn.IFS(marketing_campaign[[#This Row],[Family_size]]=1,"Family_with_one_child",marketing_campaign[[#This Row],[Family_size]]&gt;1,"Family_with_more_children")</f>
        <v>Family_with_more_children</v>
      </c>
      <c r="I1555">
        <v>76081</v>
      </c>
      <c r="J1555" t="str">
        <f>IF(marketing_campaign[[#This Row],[Income]]&gt;=Sheet21!B1605,"high_income","low_income")</f>
        <v>high_income</v>
      </c>
      <c r="K1555">
        <v>0</v>
      </c>
      <c r="L1555">
        <v>0</v>
      </c>
      <c r="M1555" s="1">
        <v>41782</v>
      </c>
      <c r="N1555">
        <v>85</v>
      </c>
      <c r="O1555" t="str" cm="1">
        <f t="array" ref="O1555">_xlfn.IFS(AND(marketing_campaign[[#This Row],[Recency]]&gt;=0,marketing_campaign[[#This Row],[Recency]]&lt;=14),"Early Recency",AND(marketing_campaign[[#This Row],[Recency]]&gt;=15,marketing_campaign[[#This Row],[Recency]]&lt;=31),"Mid-Recency",marketing_campaign[[#This Row],[Recency]]&gt;=32,"high Recency")</f>
        <v>high Recency</v>
      </c>
      <c r="P1555">
        <v>292</v>
      </c>
      <c r="Q1555">
        <v>30</v>
      </c>
      <c r="R1555">
        <v>415</v>
      </c>
      <c r="S1555">
        <v>63</v>
      </c>
      <c r="T1555">
        <v>33</v>
      </c>
      <c r="U1555">
        <v>200</v>
      </c>
      <c r="V1555">
        <f>marketing_campaign[[#This Row],[MntGoldProds]]+marketing_campaign[[#This Row],[MntSweetProducts]]+marketing_campaign[[#This Row],[MntFishProducts]]+marketing_campaign[[#This Row],[MntMeatProducts]]+marketing_campaign[[#This Row],[MntFruits]]+marketing_campaign[[#This Row],[MntWines]]</f>
        <v>1033</v>
      </c>
      <c r="W1555">
        <v>1</v>
      </c>
      <c r="X1555">
        <v>4</v>
      </c>
      <c r="Y1555">
        <v>5</v>
      </c>
      <c r="Z1555">
        <v>4</v>
      </c>
      <c r="AA1555">
        <f t="shared" si="49"/>
        <v>14</v>
      </c>
      <c r="AB1555" t="str" cm="1">
        <f t="array" ref="AB1555">_xlfn.IFS(AND(AA1555&gt;=0,AA1555&lt;=15),"low purchase",AND(AA1555&gt;=16,AA1555&lt;=30),"mid purchase",AA1555&gt;=31,"high purchase")</f>
        <v>low purchase</v>
      </c>
      <c r="AC1555">
        <v>2</v>
      </c>
      <c r="AD1555" t="str">
        <f>IF(marketing_campaign[[#This Row],[NumWebVisitsMonth]]&gt;=5.3,"higher_webvists","lower_webvisits")</f>
        <v>lower_webvisits</v>
      </c>
      <c r="AE1555">
        <v>0</v>
      </c>
      <c r="AF1555">
        <v>0</v>
      </c>
      <c r="AG1555">
        <v>0</v>
      </c>
      <c r="AH1555">
        <v>1</v>
      </c>
      <c r="AI1555">
        <v>0</v>
      </c>
      <c r="AJ1555">
        <v>0</v>
      </c>
      <c r="AK1555">
        <v>3</v>
      </c>
      <c r="AL1555">
        <v>11</v>
      </c>
      <c r="AM1555">
        <v>0</v>
      </c>
      <c r="AN1555">
        <f>marketing_campaign[[#This Row],[AcceptedCmp2]]+marketing_campaign[[#This Row],[AcceptedCmp1]]+marketing_campaign[[#This Row],[AcceptedCmp5]]+marketing_campaign[[#This Row],[AcceptedCmp4]]+marketing_campaign[[#This Row],[AcceptedCmp3]]+marketing_campaign[[#This Row],[Response]]</f>
        <v>1</v>
      </c>
      <c r="AO1555" t="str" cm="1">
        <f t="array" ref="AO155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556" spans="1:41" x14ac:dyDescent="0.35">
      <c r="A1556">
        <v>5462</v>
      </c>
      <c r="B1556">
        <v>1974</v>
      </c>
      <c r="C1556">
        <f t="shared" ca="1" si="48"/>
        <v>52</v>
      </c>
      <c r="D1556" t="str" cm="1">
        <f t="array" aca="1" ref="D155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56" t="s">
        <v>29</v>
      </c>
      <c r="F1556" t="s">
        <v>33</v>
      </c>
      <c r="G1556" cm="1">
        <f t="array" ref="G1556">_xlfn.IFS(marketing_campaign[[#This Row],[Marital_Status]]="Single",K1556+L1556+1,marketing_campaign[[#This Row],[Marital_Status]]="Together",K1556+L1556+2,marketing_campaign[[#This Row],[Marital_Status]]="Alone",K1556+L1556+1,marketing_campaign[[#This Row],[Marital_Status]]="Married",K1556+L1556+2,marketing_campaign[[#This Row],[Marital_Status]]="Divorced",K1556+L1556+1,marketing_campaign[[#This Row],[Marital_Status]]="YOLO",K1556+L1556+1,marketing_campaign[[#This Row],[Marital_Status]]="Absurd",K1556+L1556+1,marketing_campaign[[#This Row],[Marital_Status]]="Widow",K1556+L1556+1)</f>
        <v>3</v>
      </c>
      <c r="H1556" t="str" cm="1">
        <f t="array" ref="H1556">_xlfn.IFS(marketing_campaign[[#This Row],[Family_size]]=1,"Family_with_one_child",marketing_campaign[[#This Row],[Family_size]]&gt;1,"Family_with_more_children")</f>
        <v>Family_with_more_children</v>
      </c>
      <c r="I1556">
        <v>67445</v>
      </c>
      <c r="J1556" t="str">
        <f>IF(marketing_campaign[[#This Row],[Income]]&gt;=Sheet21!B1606,"high_income","low_income")</f>
        <v>high_income</v>
      </c>
      <c r="K1556">
        <v>0</v>
      </c>
      <c r="L1556">
        <v>1</v>
      </c>
      <c r="M1556" s="1">
        <v>41133</v>
      </c>
      <c r="N1556">
        <v>63</v>
      </c>
      <c r="O1556" t="str" cm="1">
        <f t="array" ref="O1556">_xlfn.IFS(AND(marketing_campaign[[#This Row],[Recency]]&gt;=0,marketing_campaign[[#This Row],[Recency]]&lt;=14),"Early Recency",AND(marketing_campaign[[#This Row],[Recency]]&gt;=15,marketing_campaign[[#This Row],[Recency]]&lt;=31),"Mid-Recency",marketing_campaign[[#This Row],[Recency]]&gt;=32,"high Recency")</f>
        <v>high Recency</v>
      </c>
      <c r="P1556">
        <v>757</v>
      </c>
      <c r="Q1556">
        <v>80</v>
      </c>
      <c r="R1556">
        <v>217</v>
      </c>
      <c r="S1556">
        <v>29</v>
      </c>
      <c r="T1556">
        <v>80</v>
      </c>
      <c r="U1556">
        <v>11</v>
      </c>
      <c r="V1556">
        <f>marketing_campaign[[#This Row],[MntGoldProds]]+marketing_campaign[[#This Row],[MntSweetProducts]]+marketing_campaign[[#This Row],[MntFishProducts]]+marketing_campaign[[#This Row],[MntMeatProducts]]+marketing_campaign[[#This Row],[MntFruits]]+marketing_campaign[[#This Row],[MntWines]]</f>
        <v>1174</v>
      </c>
      <c r="W1556">
        <v>5</v>
      </c>
      <c r="X1556">
        <v>9</v>
      </c>
      <c r="Y1556">
        <v>6</v>
      </c>
      <c r="Z1556">
        <v>12</v>
      </c>
      <c r="AA1556">
        <f t="shared" si="49"/>
        <v>32</v>
      </c>
      <c r="AB1556" t="str" cm="1">
        <f t="array" ref="AB1556">_xlfn.IFS(AND(AA1556&gt;=0,AA1556&lt;=15),"low purchase",AND(AA1556&gt;=16,AA1556&lt;=30),"mid purchase",AA1556&gt;=31,"high purchase")</f>
        <v>high purchase</v>
      </c>
      <c r="AC1556">
        <v>6</v>
      </c>
      <c r="AD1556" t="str">
        <f>IF(marketing_campaign[[#This Row],[NumWebVisitsMonth]]&gt;=5.3,"higher_webvists","lower_webvisits")</f>
        <v>higher_webvists</v>
      </c>
      <c r="AE1556">
        <v>0</v>
      </c>
      <c r="AF1556">
        <v>0</v>
      </c>
      <c r="AG1556">
        <v>0</v>
      </c>
      <c r="AH1556">
        <v>0</v>
      </c>
      <c r="AI1556">
        <v>0</v>
      </c>
      <c r="AJ1556">
        <v>0</v>
      </c>
      <c r="AK1556">
        <v>3</v>
      </c>
      <c r="AL1556">
        <v>11</v>
      </c>
      <c r="AM1556">
        <v>0</v>
      </c>
      <c r="AN1556">
        <f>marketing_campaign[[#This Row],[AcceptedCmp2]]+marketing_campaign[[#This Row],[AcceptedCmp1]]+marketing_campaign[[#This Row],[AcceptedCmp5]]+marketing_campaign[[#This Row],[AcceptedCmp4]]+marketing_campaign[[#This Row],[AcceptedCmp3]]+marketing_campaign[[#This Row],[Response]]</f>
        <v>0</v>
      </c>
      <c r="AO1556" t="str" cm="1">
        <f t="array" ref="AO155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57" spans="1:41" x14ac:dyDescent="0.35">
      <c r="A1557">
        <v>7791</v>
      </c>
      <c r="B1557">
        <v>1967</v>
      </c>
      <c r="C1557">
        <f t="shared" ca="1" si="48"/>
        <v>59</v>
      </c>
      <c r="D1557" t="str" cm="1">
        <f t="array" aca="1" ref="D155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57" t="s">
        <v>34</v>
      </c>
      <c r="F1557" t="s">
        <v>33</v>
      </c>
      <c r="G1557" cm="1">
        <f t="array" ref="G1557">_xlfn.IFS(marketing_campaign[[#This Row],[Marital_Status]]="Single",K1557+L1557+1,marketing_campaign[[#This Row],[Marital_Status]]="Together",K1557+L1557+2,marketing_campaign[[#This Row],[Marital_Status]]="Alone",K1557+L1557+1,marketing_campaign[[#This Row],[Marital_Status]]="Married",K1557+L1557+2,marketing_campaign[[#This Row],[Marital_Status]]="Divorced",K1557+L1557+1,marketing_campaign[[#This Row],[Marital_Status]]="YOLO",K1557+L1557+1,marketing_campaign[[#This Row],[Marital_Status]]="Absurd",K1557+L1557+1,marketing_campaign[[#This Row],[Marital_Status]]="Widow",K1557+L1557+1)</f>
        <v>4</v>
      </c>
      <c r="H1557" t="str" cm="1">
        <f t="array" ref="H1557">_xlfn.IFS(marketing_campaign[[#This Row],[Family_size]]=1,"Family_with_one_child",marketing_campaign[[#This Row],[Family_size]]&gt;1,"Family_with_more_children")</f>
        <v>Family_with_more_children</v>
      </c>
      <c r="I1557">
        <v>37054</v>
      </c>
      <c r="J1557" t="str">
        <f>IF(marketing_campaign[[#This Row],[Income]]&gt;=Sheet21!B1607,"high_income","low_income")</f>
        <v>high_income</v>
      </c>
      <c r="K1557">
        <v>1</v>
      </c>
      <c r="L1557">
        <v>1</v>
      </c>
      <c r="M1557" s="1">
        <v>41532</v>
      </c>
      <c r="N1557">
        <v>89</v>
      </c>
      <c r="O1557" t="str" cm="1">
        <f t="array" ref="O1557">_xlfn.IFS(AND(marketing_campaign[[#This Row],[Recency]]&gt;=0,marketing_campaign[[#This Row],[Recency]]&lt;=14),"Early Recency",AND(marketing_campaign[[#This Row],[Recency]]&gt;=15,marketing_campaign[[#This Row],[Recency]]&lt;=31),"Mid-Recency",marketing_campaign[[#This Row],[Recency]]&gt;=32,"high Recency")</f>
        <v>high Recency</v>
      </c>
      <c r="P1557">
        <v>12</v>
      </c>
      <c r="Q1557">
        <v>1</v>
      </c>
      <c r="R1557">
        <v>6</v>
      </c>
      <c r="S1557">
        <v>0</v>
      </c>
      <c r="T1557">
        <v>1</v>
      </c>
      <c r="U1557">
        <v>5</v>
      </c>
      <c r="V1557">
        <f>marketing_campaign[[#This Row],[MntGoldProds]]+marketing_campaign[[#This Row],[MntSweetProducts]]+marketing_campaign[[#This Row],[MntFishProducts]]+marketing_campaign[[#This Row],[MntMeatProducts]]+marketing_campaign[[#This Row],[MntFruits]]+marketing_campaign[[#This Row],[MntWines]]</f>
        <v>25</v>
      </c>
      <c r="W1557">
        <v>2</v>
      </c>
      <c r="X1557">
        <v>1</v>
      </c>
      <c r="Y1557">
        <v>0</v>
      </c>
      <c r="Z1557">
        <v>3</v>
      </c>
      <c r="AA1557">
        <f t="shared" si="49"/>
        <v>6</v>
      </c>
      <c r="AB1557" t="str" cm="1">
        <f t="array" ref="AB1557">_xlfn.IFS(AND(AA1557&gt;=0,AA1557&lt;=15),"low purchase",AND(AA1557&gt;=16,AA1557&lt;=30),"mid purchase",AA1557&gt;=31,"high purchase")</f>
        <v>low purchase</v>
      </c>
      <c r="AC1557">
        <v>7</v>
      </c>
      <c r="AD1557" t="str">
        <f>IF(marketing_campaign[[#This Row],[NumWebVisitsMonth]]&gt;=5.3,"higher_webvists","lower_webvisits")</f>
        <v>higher_webvists</v>
      </c>
      <c r="AE1557">
        <v>0</v>
      </c>
      <c r="AF1557">
        <v>0</v>
      </c>
      <c r="AG1557">
        <v>0</v>
      </c>
      <c r="AH1557">
        <v>0</v>
      </c>
      <c r="AI1557">
        <v>0</v>
      </c>
      <c r="AJ1557">
        <v>0</v>
      </c>
      <c r="AK1557">
        <v>3</v>
      </c>
      <c r="AL1557">
        <v>11</v>
      </c>
      <c r="AM1557">
        <v>0</v>
      </c>
      <c r="AN1557">
        <f>marketing_campaign[[#This Row],[AcceptedCmp2]]+marketing_campaign[[#This Row],[AcceptedCmp1]]+marketing_campaign[[#This Row],[AcceptedCmp5]]+marketing_campaign[[#This Row],[AcceptedCmp4]]+marketing_campaign[[#This Row],[AcceptedCmp3]]+marketing_campaign[[#This Row],[Response]]</f>
        <v>0</v>
      </c>
      <c r="AO1557" t="str" cm="1">
        <f t="array" ref="AO155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58" spans="1:41" x14ac:dyDescent="0.35">
      <c r="A1558">
        <v>955</v>
      </c>
      <c r="B1558">
        <v>1962</v>
      </c>
      <c r="C1558">
        <f t="shared" ca="1" si="48"/>
        <v>64</v>
      </c>
      <c r="D1558" t="str" cm="1">
        <f t="array" aca="1" ref="D155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58" t="s">
        <v>34</v>
      </c>
      <c r="F1558" t="s">
        <v>31</v>
      </c>
      <c r="G1558" cm="1">
        <f t="array" ref="G1558">_xlfn.IFS(marketing_campaign[[#This Row],[Marital_Status]]="Single",K1558+L1558+1,marketing_campaign[[#This Row],[Marital_Status]]="Together",K1558+L1558+2,marketing_campaign[[#This Row],[Marital_Status]]="Alone",K1558+L1558+1,marketing_campaign[[#This Row],[Marital_Status]]="Married",K1558+L1558+2,marketing_campaign[[#This Row],[Marital_Status]]="Divorced",K1558+L1558+1,marketing_campaign[[#This Row],[Marital_Status]]="YOLO",K1558+L1558+1,marketing_campaign[[#This Row],[Marital_Status]]="Absurd",K1558+L1558+1,marketing_campaign[[#This Row],[Marital_Status]]="Widow",K1558+L1558+1)</f>
        <v>4</v>
      </c>
      <c r="H1558" t="str" cm="1">
        <f t="array" ref="H1558">_xlfn.IFS(marketing_campaign[[#This Row],[Family_size]]=1,"Family_with_one_child",marketing_campaign[[#This Row],[Family_size]]&gt;1,"Family_with_more_children")</f>
        <v>Family_with_more_children</v>
      </c>
      <c r="I1558">
        <v>47175</v>
      </c>
      <c r="J1558" t="str">
        <f>IF(marketing_campaign[[#This Row],[Income]]&gt;=Sheet21!B1608,"high_income","low_income")</f>
        <v>high_income</v>
      </c>
      <c r="K1558">
        <v>1</v>
      </c>
      <c r="L1558">
        <v>1</v>
      </c>
      <c r="M1558" s="1">
        <v>41210</v>
      </c>
      <c r="N1558">
        <v>81</v>
      </c>
      <c r="O1558" t="str" cm="1">
        <f t="array" ref="O1558">_xlfn.IFS(AND(marketing_campaign[[#This Row],[Recency]]&gt;=0,marketing_campaign[[#This Row],[Recency]]&lt;=14),"Early Recency",AND(marketing_campaign[[#This Row],[Recency]]&gt;=15,marketing_campaign[[#This Row],[Recency]]&lt;=31),"Mid-Recency",marketing_campaign[[#This Row],[Recency]]&gt;=32,"high Recency")</f>
        <v>high Recency</v>
      </c>
      <c r="P1558">
        <v>167</v>
      </c>
      <c r="Q1558">
        <v>2</v>
      </c>
      <c r="R1558">
        <v>44</v>
      </c>
      <c r="S1558">
        <v>6</v>
      </c>
      <c r="T1558">
        <v>2</v>
      </c>
      <c r="U1558">
        <v>19</v>
      </c>
      <c r="V1558">
        <f>marketing_campaign[[#This Row],[MntGoldProds]]+marketing_campaign[[#This Row],[MntSweetProducts]]+marketing_campaign[[#This Row],[MntFishProducts]]+marketing_campaign[[#This Row],[MntMeatProducts]]+marketing_campaign[[#This Row],[MntFruits]]+marketing_campaign[[#This Row],[MntWines]]</f>
        <v>240</v>
      </c>
      <c r="W1558">
        <v>7</v>
      </c>
      <c r="X1558">
        <v>4</v>
      </c>
      <c r="Y1558">
        <v>2</v>
      </c>
      <c r="Z1558">
        <v>4</v>
      </c>
      <c r="AA1558">
        <f t="shared" si="49"/>
        <v>17</v>
      </c>
      <c r="AB1558" t="str" cm="1">
        <f t="array" ref="AB1558">_xlfn.IFS(AND(AA1558&gt;=0,AA1558&lt;=15),"low purchase",AND(AA1558&gt;=16,AA1558&lt;=30),"mid purchase",AA1558&gt;=31,"high purchase")</f>
        <v>mid purchase</v>
      </c>
      <c r="AC1558">
        <v>8</v>
      </c>
      <c r="AD1558" t="str">
        <f>IF(marketing_campaign[[#This Row],[NumWebVisitsMonth]]&gt;=5.3,"higher_webvists","lower_webvisits")</f>
        <v>higher_webvists</v>
      </c>
      <c r="AE1558">
        <v>1</v>
      </c>
      <c r="AF1558">
        <v>0</v>
      </c>
      <c r="AG1558">
        <v>0</v>
      </c>
      <c r="AH1558">
        <v>0</v>
      </c>
      <c r="AI1558">
        <v>0</v>
      </c>
      <c r="AJ1558">
        <v>0</v>
      </c>
      <c r="AK1558">
        <v>3</v>
      </c>
      <c r="AL1558">
        <v>11</v>
      </c>
      <c r="AM1558">
        <v>1</v>
      </c>
      <c r="AN1558">
        <f>marketing_campaign[[#This Row],[AcceptedCmp2]]+marketing_campaign[[#This Row],[AcceptedCmp1]]+marketing_campaign[[#This Row],[AcceptedCmp5]]+marketing_campaign[[#This Row],[AcceptedCmp4]]+marketing_campaign[[#This Row],[AcceptedCmp3]]+marketing_campaign[[#This Row],[Response]]</f>
        <v>2</v>
      </c>
      <c r="AO1558" t="str" cm="1">
        <f t="array" ref="AO155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559" spans="1:41" x14ac:dyDescent="0.35">
      <c r="A1559">
        <v>4037</v>
      </c>
      <c r="B1559">
        <v>1976</v>
      </c>
      <c r="C1559">
        <f t="shared" ca="1" si="48"/>
        <v>50</v>
      </c>
      <c r="D1559" t="str" cm="1">
        <f t="array" aca="1" ref="D155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59" t="s">
        <v>29</v>
      </c>
      <c r="F1559" t="s">
        <v>35</v>
      </c>
      <c r="G1559" cm="1">
        <f t="array" ref="G1559">_xlfn.IFS(marketing_campaign[[#This Row],[Marital_Status]]="Single",K1559+L1559+1,marketing_campaign[[#This Row],[Marital_Status]]="Together",K1559+L1559+2,marketing_campaign[[#This Row],[Marital_Status]]="Alone",K1559+L1559+1,marketing_campaign[[#This Row],[Marital_Status]]="Married",K1559+L1559+2,marketing_campaign[[#This Row],[Marital_Status]]="Divorced",K1559+L1559+1,marketing_campaign[[#This Row],[Marital_Status]]="YOLO",K1559+L1559+1,marketing_campaign[[#This Row],[Marital_Status]]="Absurd",K1559+L1559+1,marketing_campaign[[#This Row],[Marital_Status]]="Widow",K1559+L1559+1)</f>
        <v>2</v>
      </c>
      <c r="H1559" t="str" cm="1">
        <f t="array" ref="H1559">_xlfn.IFS(marketing_campaign[[#This Row],[Family_size]]=1,"Family_with_one_child",marketing_campaign[[#This Row],[Family_size]]&gt;1,"Family_with_more_children")</f>
        <v>Family_with_more_children</v>
      </c>
      <c r="I1559">
        <v>31859</v>
      </c>
      <c r="J1559" t="str">
        <f>IF(marketing_campaign[[#This Row],[Income]]&gt;=Sheet21!B1609,"high_income","low_income")</f>
        <v>high_income</v>
      </c>
      <c r="K1559">
        <v>1</v>
      </c>
      <c r="L1559">
        <v>0</v>
      </c>
      <c r="M1559" s="1">
        <v>41439</v>
      </c>
      <c r="N1559">
        <v>77</v>
      </c>
      <c r="O1559" t="str" cm="1">
        <f t="array" ref="O1559">_xlfn.IFS(AND(marketing_campaign[[#This Row],[Recency]]&gt;=0,marketing_campaign[[#This Row],[Recency]]&lt;=14),"Early Recency",AND(marketing_campaign[[#This Row],[Recency]]&gt;=15,marketing_campaign[[#This Row],[Recency]]&lt;=31),"Mid-Recency",marketing_campaign[[#This Row],[Recency]]&gt;=32,"high Recency")</f>
        <v>high Recency</v>
      </c>
      <c r="P1559">
        <v>3</v>
      </c>
      <c r="Q1559">
        <v>1</v>
      </c>
      <c r="R1559">
        <v>3</v>
      </c>
      <c r="S1559">
        <v>8</v>
      </c>
      <c r="T1559">
        <v>0</v>
      </c>
      <c r="U1559">
        <v>5</v>
      </c>
      <c r="V1559">
        <f>marketing_campaign[[#This Row],[MntGoldProds]]+marketing_campaign[[#This Row],[MntSweetProducts]]+marketing_campaign[[#This Row],[MntFishProducts]]+marketing_campaign[[#This Row],[MntMeatProducts]]+marketing_campaign[[#This Row],[MntFruits]]+marketing_campaign[[#This Row],[MntWines]]</f>
        <v>20</v>
      </c>
      <c r="W1559">
        <v>1</v>
      </c>
      <c r="X1559">
        <v>1</v>
      </c>
      <c r="Y1559">
        <v>0</v>
      </c>
      <c r="Z1559">
        <v>2</v>
      </c>
      <c r="AA1559">
        <f t="shared" si="49"/>
        <v>4</v>
      </c>
      <c r="AB1559" t="str" cm="1">
        <f t="array" ref="AB1559">_xlfn.IFS(AND(AA1559&gt;=0,AA1559&lt;=15),"low purchase",AND(AA1559&gt;=16,AA1559&lt;=30),"mid purchase",AA1559&gt;=31,"high purchase")</f>
        <v>low purchase</v>
      </c>
      <c r="AC1559">
        <v>7</v>
      </c>
      <c r="AD1559" t="str">
        <f>IF(marketing_campaign[[#This Row],[NumWebVisitsMonth]]&gt;=5.3,"higher_webvists","lower_webvisits")</f>
        <v>higher_webvists</v>
      </c>
      <c r="AE1559">
        <v>0</v>
      </c>
      <c r="AF1559">
        <v>0</v>
      </c>
      <c r="AG1559">
        <v>0</v>
      </c>
      <c r="AH1559">
        <v>0</v>
      </c>
      <c r="AI1559">
        <v>0</v>
      </c>
      <c r="AJ1559">
        <v>0</v>
      </c>
      <c r="AK1559">
        <v>3</v>
      </c>
      <c r="AL1559">
        <v>11</v>
      </c>
      <c r="AM1559">
        <v>0</v>
      </c>
      <c r="AN1559">
        <f>marketing_campaign[[#This Row],[AcceptedCmp2]]+marketing_campaign[[#This Row],[AcceptedCmp1]]+marketing_campaign[[#This Row],[AcceptedCmp5]]+marketing_campaign[[#This Row],[AcceptedCmp4]]+marketing_campaign[[#This Row],[AcceptedCmp3]]+marketing_campaign[[#This Row],[Response]]</f>
        <v>0</v>
      </c>
      <c r="AO1559" t="str" cm="1">
        <f t="array" ref="AO155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60" spans="1:41" x14ac:dyDescent="0.35">
      <c r="A1560">
        <v>6642</v>
      </c>
      <c r="B1560">
        <v>1961</v>
      </c>
      <c r="C1560">
        <f t="shared" ca="1" si="48"/>
        <v>65</v>
      </c>
      <c r="D1560" t="str" cm="1">
        <f t="array" aca="1" ref="D156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60" t="s">
        <v>29</v>
      </c>
      <c r="F1560" t="s">
        <v>35</v>
      </c>
      <c r="G1560" cm="1">
        <f t="array" ref="G1560">_xlfn.IFS(marketing_campaign[[#This Row],[Marital_Status]]="Single",K1560+L1560+1,marketing_campaign[[#This Row],[Marital_Status]]="Together",K1560+L1560+2,marketing_campaign[[#This Row],[Marital_Status]]="Alone",K1560+L1560+1,marketing_campaign[[#This Row],[Marital_Status]]="Married",K1560+L1560+2,marketing_campaign[[#This Row],[Marital_Status]]="Divorced",K1560+L1560+1,marketing_campaign[[#This Row],[Marital_Status]]="YOLO",K1560+L1560+1,marketing_campaign[[#This Row],[Marital_Status]]="Absurd",K1560+L1560+1,marketing_campaign[[#This Row],[Marital_Status]]="Widow",K1560+L1560+1)</f>
        <v>4</v>
      </c>
      <c r="H1560" t="str" cm="1">
        <f t="array" ref="H1560">_xlfn.IFS(marketing_campaign[[#This Row],[Family_size]]=1,"Family_with_one_child",marketing_campaign[[#This Row],[Family_size]]&gt;1,"Family_with_more_children")</f>
        <v>Family_with_more_children</v>
      </c>
      <c r="I1560">
        <v>27215</v>
      </c>
      <c r="J1560" t="str">
        <f>IF(marketing_campaign[[#This Row],[Income]]&gt;=Sheet21!B1610,"high_income","low_income")</f>
        <v>high_income</v>
      </c>
      <c r="K1560">
        <v>2</v>
      </c>
      <c r="L1560">
        <v>1</v>
      </c>
      <c r="M1560" s="1">
        <v>41297</v>
      </c>
      <c r="N1560">
        <v>50</v>
      </c>
      <c r="O1560" t="str" cm="1">
        <f t="array" ref="O1560">_xlfn.IFS(AND(marketing_campaign[[#This Row],[Recency]]&gt;=0,marketing_campaign[[#This Row],[Recency]]&lt;=14),"Early Recency",AND(marketing_campaign[[#This Row],[Recency]]&gt;=15,marketing_campaign[[#This Row],[Recency]]&lt;=31),"Mid-Recency",marketing_campaign[[#This Row],[Recency]]&gt;=32,"high Recency")</f>
        <v>high Recency</v>
      </c>
      <c r="P1560">
        <v>30</v>
      </c>
      <c r="Q1560">
        <v>5</v>
      </c>
      <c r="R1560">
        <v>22</v>
      </c>
      <c r="S1560">
        <v>8</v>
      </c>
      <c r="T1560">
        <v>9</v>
      </c>
      <c r="U1560">
        <v>28</v>
      </c>
      <c r="V1560">
        <f>marketing_campaign[[#This Row],[MntGoldProds]]+marketing_campaign[[#This Row],[MntSweetProducts]]+marketing_campaign[[#This Row],[MntFishProducts]]+marketing_campaign[[#This Row],[MntMeatProducts]]+marketing_campaign[[#This Row],[MntFruits]]+marketing_campaign[[#This Row],[MntWines]]</f>
        <v>102</v>
      </c>
      <c r="W1560">
        <v>4</v>
      </c>
      <c r="X1560">
        <v>2</v>
      </c>
      <c r="Y1560">
        <v>1</v>
      </c>
      <c r="Z1560">
        <v>4</v>
      </c>
      <c r="AA1560">
        <f t="shared" si="49"/>
        <v>11</v>
      </c>
      <c r="AB1560" t="str" cm="1">
        <f t="array" ref="AB1560">_xlfn.IFS(AND(AA1560&gt;=0,AA1560&lt;=15),"low purchase",AND(AA1560&gt;=16,AA1560&lt;=30),"mid purchase",AA1560&gt;=31,"high purchase")</f>
        <v>low purchase</v>
      </c>
      <c r="AC1560">
        <v>6</v>
      </c>
      <c r="AD1560" t="str">
        <f>IF(marketing_campaign[[#This Row],[NumWebVisitsMonth]]&gt;=5.3,"higher_webvists","lower_webvisits")</f>
        <v>higher_webvists</v>
      </c>
      <c r="AE1560">
        <v>0</v>
      </c>
      <c r="AF1560">
        <v>0</v>
      </c>
      <c r="AG1560">
        <v>0</v>
      </c>
      <c r="AH1560">
        <v>0</v>
      </c>
      <c r="AI1560">
        <v>0</v>
      </c>
      <c r="AJ1560">
        <v>0</v>
      </c>
      <c r="AK1560">
        <v>3</v>
      </c>
      <c r="AL1560">
        <v>11</v>
      </c>
      <c r="AM1560">
        <v>0</v>
      </c>
      <c r="AN1560">
        <f>marketing_campaign[[#This Row],[AcceptedCmp2]]+marketing_campaign[[#This Row],[AcceptedCmp1]]+marketing_campaign[[#This Row],[AcceptedCmp5]]+marketing_campaign[[#This Row],[AcceptedCmp4]]+marketing_campaign[[#This Row],[AcceptedCmp3]]+marketing_campaign[[#This Row],[Response]]</f>
        <v>0</v>
      </c>
      <c r="AO1560" t="str" cm="1">
        <f t="array" ref="AO156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61" spans="1:41" x14ac:dyDescent="0.35">
      <c r="A1561">
        <v>2793</v>
      </c>
      <c r="B1561">
        <v>1976</v>
      </c>
      <c r="C1561">
        <f t="shared" ca="1" si="48"/>
        <v>50</v>
      </c>
      <c r="D1561" t="str" cm="1">
        <f t="array" aca="1" ref="D156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61" t="s">
        <v>32</v>
      </c>
      <c r="F1561" t="s">
        <v>35</v>
      </c>
      <c r="G1561" cm="1">
        <f t="array" ref="G1561">_xlfn.IFS(marketing_campaign[[#This Row],[Marital_Status]]="Single",K1561+L1561+1,marketing_campaign[[#This Row],[Marital_Status]]="Together",K1561+L1561+2,marketing_campaign[[#This Row],[Marital_Status]]="Alone",K1561+L1561+1,marketing_campaign[[#This Row],[Marital_Status]]="Married",K1561+L1561+2,marketing_campaign[[#This Row],[Marital_Status]]="Divorced",K1561+L1561+1,marketing_campaign[[#This Row],[Marital_Status]]="YOLO",K1561+L1561+1,marketing_campaign[[#This Row],[Marital_Status]]="Absurd",K1561+L1561+1,marketing_campaign[[#This Row],[Marital_Status]]="Widow",K1561+L1561+1)</f>
        <v>2</v>
      </c>
      <c r="H1561" t="str" cm="1">
        <f t="array" ref="H1561">_xlfn.IFS(marketing_campaign[[#This Row],[Family_size]]=1,"Family_with_one_child",marketing_campaign[[#This Row],[Family_size]]&gt;1,"Family_with_more_children")</f>
        <v>Family_with_more_children</v>
      </c>
      <c r="I1561">
        <v>70179</v>
      </c>
      <c r="J1561" t="str">
        <f>IF(marketing_campaign[[#This Row],[Income]]&gt;=Sheet21!B1611,"high_income","low_income")</f>
        <v>high_income</v>
      </c>
      <c r="K1561">
        <v>0</v>
      </c>
      <c r="L1561">
        <v>1</v>
      </c>
      <c r="M1561" s="1">
        <v>41476</v>
      </c>
      <c r="N1561">
        <v>10</v>
      </c>
      <c r="O1561" t="str" cm="1">
        <f t="array" ref="O1561">_xlfn.IFS(AND(marketing_campaign[[#This Row],[Recency]]&gt;=0,marketing_campaign[[#This Row],[Recency]]&lt;=14),"Early Recency",AND(marketing_campaign[[#This Row],[Recency]]&gt;=15,marketing_campaign[[#This Row],[Recency]]&lt;=31),"Mid-Recency",marketing_campaign[[#This Row],[Recency]]&gt;=32,"high Recency")</f>
        <v>Early Recency</v>
      </c>
      <c r="P1561">
        <v>532</v>
      </c>
      <c r="Q1561">
        <v>88</v>
      </c>
      <c r="R1561">
        <v>168</v>
      </c>
      <c r="S1561">
        <v>69</v>
      </c>
      <c r="T1561">
        <v>44</v>
      </c>
      <c r="U1561">
        <v>133</v>
      </c>
      <c r="V1561">
        <f>marketing_campaign[[#This Row],[MntGoldProds]]+marketing_campaign[[#This Row],[MntSweetProducts]]+marketing_campaign[[#This Row],[MntFishProducts]]+marketing_campaign[[#This Row],[MntMeatProducts]]+marketing_campaign[[#This Row],[MntFruits]]+marketing_campaign[[#This Row],[MntWines]]</f>
        <v>1034</v>
      </c>
      <c r="W1561">
        <v>3</v>
      </c>
      <c r="X1561">
        <v>7</v>
      </c>
      <c r="Y1561">
        <v>3</v>
      </c>
      <c r="Z1561">
        <v>13</v>
      </c>
      <c r="AA1561">
        <f t="shared" si="49"/>
        <v>26</v>
      </c>
      <c r="AB1561" t="str" cm="1">
        <f t="array" ref="AB1561">_xlfn.IFS(AND(AA1561&gt;=0,AA1561&lt;=15),"low purchase",AND(AA1561&gt;=16,AA1561&lt;=30),"mid purchase",AA1561&gt;=31,"high purchase")</f>
        <v>mid purchase</v>
      </c>
      <c r="AC1561">
        <v>5</v>
      </c>
      <c r="AD1561" t="str">
        <f>IF(marketing_campaign[[#This Row],[NumWebVisitsMonth]]&gt;=5.3,"higher_webvists","lower_webvisits")</f>
        <v>lower_webvisits</v>
      </c>
      <c r="AE1561">
        <v>0</v>
      </c>
      <c r="AF1561">
        <v>0</v>
      </c>
      <c r="AG1561">
        <v>0</v>
      </c>
      <c r="AH1561">
        <v>0</v>
      </c>
      <c r="AI1561">
        <v>0</v>
      </c>
      <c r="AJ1561">
        <v>0</v>
      </c>
      <c r="AK1561">
        <v>3</v>
      </c>
      <c r="AL1561">
        <v>11</v>
      </c>
      <c r="AM1561">
        <v>0</v>
      </c>
      <c r="AN1561">
        <f>marketing_campaign[[#This Row],[AcceptedCmp2]]+marketing_campaign[[#This Row],[AcceptedCmp1]]+marketing_campaign[[#This Row],[AcceptedCmp5]]+marketing_campaign[[#This Row],[AcceptedCmp4]]+marketing_campaign[[#This Row],[AcceptedCmp3]]+marketing_campaign[[#This Row],[Response]]</f>
        <v>0</v>
      </c>
      <c r="AO1561" t="str" cm="1">
        <f t="array" ref="AO156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62" spans="1:41" x14ac:dyDescent="0.35">
      <c r="A1562">
        <v>5424</v>
      </c>
      <c r="B1562">
        <v>1983</v>
      </c>
      <c r="C1562">
        <f t="shared" ca="1" si="48"/>
        <v>43</v>
      </c>
      <c r="D1562" t="str" cm="1">
        <f t="array" aca="1" ref="D156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562" t="s">
        <v>29</v>
      </c>
      <c r="F1562" t="s">
        <v>33</v>
      </c>
      <c r="G1562" cm="1">
        <f t="array" ref="G1562">_xlfn.IFS(marketing_campaign[[#This Row],[Marital_Status]]="Single",K1562+L1562+1,marketing_campaign[[#This Row],[Marital_Status]]="Together",K1562+L1562+2,marketing_campaign[[#This Row],[Marital_Status]]="Alone",K1562+L1562+1,marketing_campaign[[#This Row],[Marital_Status]]="Married",K1562+L1562+2,marketing_campaign[[#This Row],[Marital_Status]]="Divorced",K1562+L1562+1,marketing_campaign[[#This Row],[Marital_Status]]="YOLO",K1562+L1562+1,marketing_campaign[[#This Row],[Marital_Status]]="Absurd",K1562+L1562+1,marketing_campaign[[#This Row],[Marital_Status]]="Widow",K1562+L1562+1)</f>
        <v>3</v>
      </c>
      <c r="H1562" t="str" cm="1">
        <f t="array" ref="H1562">_xlfn.IFS(marketing_campaign[[#This Row],[Family_size]]=1,"Family_with_one_child",marketing_campaign[[#This Row],[Family_size]]&gt;1,"Family_with_more_children")</f>
        <v>Family_with_more_children</v>
      </c>
      <c r="I1562">
        <v>39922</v>
      </c>
      <c r="J1562" t="str">
        <f>IF(marketing_campaign[[#This Row],[Income]]&gt;=Sheet21!B1612,"high_income","low_income")</f>
        <v>high_income</v>
      </c>
      <c r="K1562">
        <v>1</v>
      </c>
      <c r="L1562">
        <v>0</v>
      </c>
      <c r="M1562" s="1">
        <v>41319</v>
      </c>
      <c r="N1562">
        <v>30</v>
      </c>
      <c r="O1562" t="str" cm="1">
        <f t="array" ref="O1562">_xlfn.IFS(AND(marketing_campaign[[#This Row],[Recency]]&gt;=0,marketing_campaign[[#This Row],[Recency]]&lt;=14),"Early Recency",AND(marketing_campaign[[#This Row],[Recency]]&gt;=15,marketing_campaign[[#This Row],[Recency]]&lt;=31),"Mid-Recency",marketing_campaign[[#This Row],[Recency]]&gt;=32,"high Recency")</f>
        <v>Mid-Recency</v>
      </c>
      <c r="P1562">
        <v>29</v>
      </c>
      <c r="Q1562">
        <v>12</v>
      </c>
      <c r="R1562">
        <v>59</v>
      </c>
      <c r="S1562">
        <v>19</v>
      </c>
      <c r="T1562">
        <v>1</v>
      </c>
      <c r="U1562">
        <v>36</v>
      </c>
      <c r="V1562">
        <f>marketing_campaign[[#This Row],[MntGoldProds]]+marketing_campaign[[#This Row],[MntSweetProducts]]+marketing_campaign[[#This Row],[MntFishProducts]]+marketing_campaign[[#This Row],[MntMeatProducts]]+marketing_campaign[[#This Row],[MntFruits]]+marketing_campaign[[#This Row],[MntWines]]</f>
        <v>156</v>
      </c>
      <c r="W1562">
        <v>2</v>
      </c>
      <c r="X1562">
        <v>3</v>
      </c>
      <c r="Y1562">
        <v>0</v>
      </c>
      <c r="Z1562">
        <v>4</v>
      </c>
      <c r="AA1562">
        <f t="shared" si="49"/>
        <v>9</v>
      </c>
      <c r="AB1562" t="str" cm="1">
        <f t="array" ref="AB1562">_xlfn.IFS(AND(AA1562&gt;=0,AA1562&lt;=15),"low purchase",AND(AA1562&gt;=16,AA1562&lt;=30),"mid purchase",AA1562&gt;=31,"high purchase")</f>
        <v>low purchase</v>
      </c>
      <c r="AC1562">
        <v>8</v>
      </c>
      <c r="AD1562" t="str">
        <f>IF(marketing_campaign[[#This Row],[NumWebVisitsMonth]]&gt;=5.3,"higher_webvists","lower_webvisits")</f>
        <v>higher_webvists</v>
      </c>
      <c r="AE1562">
        <v>0</v>
      </c>
      <c r="AF1562">
        <v>0</v>
      </c>
      <c r="AG1562">
        <v>0</v>
      </c>
      <c r="AH1562">
        <v>0</v>
      </c>
      <c r="AI1562">
        <v>0</v>
      </c>
      <c r="AJ1562">
        <v>0</v>
      </c>
      <c r="AK1562">
        <v>3</v>
      </c>
      <c r="AL1562">
        <v>11</v>
      </c>
      <c r="AM1562">
        <v>0</v>
      </c>
      <c r="AN1562">
        <f>marketing_campaign[[#This Row],[AcceptedCmp2]]+marketing_campaign[[#This Row],[AcceptedCmp1]]+marketing_campaign[[#This Row],[AcceptedCmp5]]+marketing_campaign[[#This Row],[AcceptedCmp4]]+marketing_campaign[[#This Row],[AcceptedCmp3]]+marketing_campaign[[#This Row],[Response]]</f>
        <v>0</v>
      </c>
      <c r="AO1562" t="str" cm="1">
        <f t="array" ref="AO156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63" spans="1:41" x14ac:dyDescent="0.35">
      <c r="A1563">
        <v>879</v>
      </c>
      <c r="B1563">
        <v>1976</v>
      </c>
      <c r="C1563">
        <f t="shared" ca="1" si="48"/>
        <v>50</v>
      </c>
      <c r="D1563" t="str" cm="1">
        <f t="array" aca="1" ref="D156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63" t="s">
        <v>34</v>
      </c>
      <c r="F1563" t="s">
        <v>33</v>
      </c>
      <c r="G1563" cm="1">
        <f t="array" ref="G1563">_xlfn.IFS(marketing_campaign[[#This Row],[Marital_Status]]="Single",K1563+L1563+1,marketing_campaign[[#This Row],[Marital_Status]]="Together",K1563+L1563+2,marketing_campaign[[#This Row],[Marital_Status]]="Alone",K1563+L1563+1,marketing_campaign[[#This Row],[Marital_Status]]="Married",K1563+L1563+2,marketing_campaign[[#This Row],[Marital_Status]]="Divorced",K1563+L1563+1,marketing_campaign[[#This Row],[Marital_Status]]="YOLO",K1563+L1563+1,marketing_campaign[[#This Row],[Marital_Status]]="Absurd",K1563+L1563+1,marketing_campaign[[#This Row],[Marital_Status]]="Widow",K1563+L1563+1)</f>
        <v>4</v>
      </c>
      <c r="H1563" t="str" cm="1">
        <f t="array" ref="H1563">_xlfn.IFS(marketing_campaign[[#This Row],[Family_size]]=1,"Family_with_one_child",marketing_campaign[[#This Row],[Family_size]]&gt;1,"Family_with_more_children")</f>
        <v>Family_with_more_children</v>
      </c>
      <c r="I1563">
        <v>49681</v>
      </c>
      <c r="J1563" t="str">
        <f>IF(marketing_campaign[[#This Row],[Income]]&gt;=Sheet21!B1613,"high_income","low_income")</f>
        <v>high_income</v>
      </c>
      <c r="K1563">
        <v>0</v>
      </c>
      <c r="L1563">
        <v>2</v>
      </c>
      <c r="M1563" s="1">
        <v>41582</v>
      </c>
      <c r="N1563">
        <v>66</v>
      </c>
      <c r="O1563" t="str" cm="1">
        <f t="array" ref="O1563">_xlfn.IFS(AND(marketing_campaign[[#This Row],[Recency]]&gt;=0,marketing_campaign[[#This Row],[Recency]]&lt;=14),"Early Recency",AND(marketing_campaign[[#This Row],[Recency]]&gt;=15,marketing_campaign[[#This Row],[Recency]]&lt;=31),"Mid-Recency",marketing_campaign[[#This Row],[Recency]]&gt;=32,"high Recency")</f>
        <v>high Recency</v>
      </c>
      <c r="P1563">
        <v>411</v>
      </c>
      <c r="Q1563">
        <v>0</v>
      </c>
      <c r="R1563">
        <v>26</v>
      </c>
      <c r="S1563">
        <v>0</v>
      </c>
      <c r="T1563">
        <v>0</v>
      </c>
      <c r="U1563">
        <v>21</v>
      </c>
      <c r="V1563">
        <f>marketing_campaign[[#This Row],[MntGoldProds]]+marketing_campaign[[#This Row],[MntSweetProducts]]+marketing_campaign[[#This Row],[MntFishProducts]]+marketing_campaign[[#This Row],[MntMeatProducts]]+marketing_campaign[[#This Row],[MntFruits]]+marketing_campaign[[#This Row],[MntWines]]</f>
        <v>458</v>
      </c>
      <c r="W1563">
        <v>6</v>
      </c>
      <c r="X1563">
        <v>7</v>
      </c>
      <c r="Y1563">
        <v>1</v>
      </c>
      <c r="Z1563">
        <v>7</v>
      </c>
      <c r="AA1563">
        <f t="shared" si="49"/>
        <v>21</v>
      </c>
      <c r="AB1563" t="str" cm="1">
        <f t="array" ref="AB1563">_xlfn.IFS(AND(AA1563&gt;=0,AA1563&lt;=15),"low purchase",AND(AA1563&gt;=16,AA1563&lt;=30),"mid purchase",AA1563&gt;=31,"high purchase")</f>
        <v>mid purchase</v>
      </c>
      <c r="AC1563">
        <v>7</v>
      </c>
      <c r="AD1563" t="str">
        <f>IF(marketing_campaign[[#This Row],[NumWebVisitsMonth]]&gt;=5.3,"higher_webvists","lower_webvisits")</f>
        <v>higher_webvists</v>
      </c>
      <c r="AE1563">
        <v>0</v>
      </c>
      <c r="AF1563">
        <v>0</v>
      </c>
      <c r="AG1563">
        <v>0</v>
      </c>
      <c r="AH1563">
        <v>0</v>
      </c>
      <c r="AI1563">
        <v>0</v>
      </c>
      <c r="AJ1563">
        <v>0</v>
      </c>
      <c r="AK1563">
        <v>3</v>
      </c>
      <c r="AL1563">
        <v>11</v>
      </c>
      <c r="AM1563">
        <v>0</v>
      </c>
      <c r="AN1563">
        <f>marketing_campaign[[#This Row],[AcceptedCmp2]]+marketing_campaign[[#This Row],[AcceptedCmp1]]+marketing_campaign[[#This Row],[AcceptedCmp5]]+marketing_campaign[[#This Row],[AcceptedCmp4]]+marketing_campaign[[#This Row],[AcceptedCmp3]]+marketing_campaign[[#This Row],[Response]]</f>
        <v>0</v>
      </c>
      <c r="AO1563" t="str" cm="1">
        <f t="array" ref="AO156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64" spans="1:41" x14ac:dyDescent="0.35">
      <c r="A1564">
        <v>9530</v>
      </c>
      <c r="B1564">
        <v>1988</v>
      </c>
      <c r="C1564">
        <f t="shared" ca="1" si="48"/>
        <v>38</v>
      </c>
      <c r="D1564" t="str" cm="1">
        <f t="array" aca="1" ref="D156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564" t="s">
        <v>29</v>
      </c>
      <c r="F1564" t="s">
        <v>33</v>
      </c>
      <c r="G1564" cm="1">
        <f t="array" ref="G1564">_xlfn.IFS(marketing_campaign[[#This Row],[Marital_Status]]="Single",K1564+L1564+1,marketing_campaign[[#This Row],[Marital_Status]]="Together",K1564+L1564+2,marketing_campaign[[#This Row],[Marital_Status]]="Alone",K1564+L1564+1,marketing_campaign[[#This Row],[Marital_Status]]="Married",K1564+L1564+2,marketing_campaign[[#This Row],[Marital_Status]]="Divorced",K1564+L1564+1,marketing_campaign[[#This Row],[Marital_Status]]="YOLO",K1564+L1564+1,marketing_campaign[[#This Row],[Marital_Status]]="Absurd",K1564+L1564+1,marketing_campaign[[#This Row],[Marital_Status]]="Widow",K1564+L1564+1)</f>
        <v>3</v>
      </c>
      <c r="H1564" t="str" cm="1">
        <f t="array" ref="H1564">_xlfn.IFS(marketing_campaign[[#This Row],[Family_size]]=1,"Family_with_one_child",marketing_campaign[[#This Row],[Family_size]]&gt;1,"Family_with_more_children")</f>
        <v>Family_with_more_children</v>
      </c>
      <c r="I1564">
        <v>24645</v>
      </c>
      <c r="J1564" t="str">
        <f>IF(marketing_campaign[[#This Row],[Income]]&gt;=Sheet21!B1614,"high_income","low_income")</f>
        <v>high_income</v>
      </c>
      <c r="K1564">
        <v>1</v>
      </c>
      <c r="L1564">
        <v>0</v>
      </c>
      <c r="M1564" s="1">
        <v>41214</v>
      </c>
      <c r="N1564">
        <v>16</v>
      </c>
      <c r="O1564" t="str" cm="1">
        <f t="array" ref="O1564">_xlfn.IFS(AND(marketing_campaign[[#This Row],[Recency]]&gt;=0,marketing_campaign[[#This Row],[Recency]]&lt;=14),"Early Recency",AND(marketing_campaign[[#This Row],[Recency]]&gt;=15,marketing_campaign[[#This Row],[Recency]]&lt;=31),"Mid-Recency",marketing_campaign[[#This Row],[Recency]]&gt;=32,"high Recency")</f>
        <v>Mid-Recency</v>
      </c>
      <c r="P1564">
        <v>5</v>
      </c>
      <c r="Q1564">
        <v>3</v>
      </c>
      <c r="R1564">
        <v>4</v>
      </c>
      <c r="S1564">
        <v>4</v>
      </c>
      <c r="T1564">
        <v>1</v>
      </c>
      <c r="U1564">
        <v>0</v>
      </c>
      <c r="V1564">
        <f>marketing_campaign[[#This Row],[MntGoldProds]]+marketing_campaign[[#This Row],[MntSweetProducts]]+marketing_campaign[[#This Row],[MntFishProducts]]+marketing_campaign[[#This Row],[MntMeatProducts]]+marketing_campaign[[#This Row],[MntFruits]]+marketing_campaign[[#This Row],[MntWines]]</f>
        <v>17</v>
      </c>
      <c r="W1564">
        <v>1</v>
      </c>
      <c r="X1564">
        <v>1</v>
      </c>
      <c r="Y1564">
        <v>0</v>
      </c>
      <c r="Z1564">
        <v>2</v>
      </c>
      <c r="AA1564">
        <f t="shared" si="49"/>
        <v>4</v>
      </c>
      <c r="AB1564" t="str" cm="1">
        <f t="array" ref="AB1564">_xlfn.IFS(AND(AA1564&gt;=0,AA1564&lt;=15),"low purchase",AND(AA1564&gt;=16,AA1564&lt;=30),"mid purchase",AA1564&gt;=31,"high purchase")</f>
        <v>low purchase</v>
      </c>
      <c r="AC1564">
        <v>8</v>
      </c>
      <c r="AD1564" t="str">
        <f>IF(marketing_campaign[[#This Row],[NumWebVisitsMonth]]&gt;=5.3,"higher_webvists","lower_webvisits")</f>
        <v>higher_webvists</v>
      </c>
      <c r="AE1564">
        <v>0</v>
      </c>
      <c r="AF1564">
        <v>0</v>
      </c>
      <c r="AG1564">
        <v>0</v>
      </c>
      <c r="AH1564">
        <v>0</v>
      </c>
      <c r="AI1564">
        <v>0</v>
      </c>
      <c r="AJ1564">
        <v>0</v>
      </c>
      <c r="AK1564">
        <v>3</v>
      </c>
      <c r="AL1564">
        <v>11</v>
      </c>
      <c r="AM1564">
        <v>0</v>
      </c>
      <c r="AN1564">
        <f>marketing_campaign[[#This Row],[AcceptedCmp2]]+marketing_campaign[[#This Row],[AcceptedCmp1]]+marketing_campaign[[#This Row],[AcceptedCmp5]]+marketing_campaign[[#This Row],[AcceptedCmp4]]+marketing_campaign[[#This Row],[AcceptedCmp3]]+marketing_campaign[[#This Row],[Response]]</f>
        <v>0</v>
      </c>
      <c r="AO1564" t="str" cm="1">
        <f t="array" ref="AO156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65" spans="1:41" x14ac:dyDescent="0.35">
      <c r="A1565">
        <v>4828</v>
      </c>
      <c r="B1565">
        <v>1954</v>
      </c>
      <c r="C1565">
        <f t="shared" ca="1" si="48"/>
        <v>72</v>
      </c>
      <c r="D1565" t="str" cm="1">
        <f t="array" aca="1" ref="D156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65" t="s">
        <v>29</v>
      </c>
      <c r="F1565" t="s">
        <v>35</v>
      </c>
      <c r="G1565" cm="1">
        <f t="array" ref="G1565">_xlfn.IFS(marketing_campaign[[#This Row],[Marital_Status]]="Single",K1565+L1565+1,marketing_campaign[[#This Row],[Marital_Status]]="Together",K1565+L1565+2,marketing_campaign[[#This Row],[Marital_Status]]="Alone",K1565+L1565+1,marketing_campaign[[#This Row],[Marital_Status]]="Married",K1565+L1565+2,marketing_campaign[[#This Row],[Marital_Status]]="Divorced",K1565+L1565+1,marketing_campaign[[#This Row],[Marital_Status]]="YOLO",K1565+L1565+1,marketing_campaign[[#This Row],[Marital_Status]]="Absurd",K1565+L1565+1,marketing_campaign[[#This Row],[Marital_Status]]="Widow",K1565+L1565+1)</f>
        <v>2</v>
      </c>
      <c r="H1565" t="str" cm="1">
        <f t="array" ref="H1565">_xlfn.IFS(marketing_campaign[[#This Row],[Family_size]]=1,"Family_with_one_child",marketing_campaign[[#This Row],[Family_size]]&gt;1,"Family_with_more_children")</f>
        <v>Family_with_more_children</v>
      </c>
      <c r="I1565">
        <v>79865</v>
      </c>
      <c r="J1565" t="str">
        <f>IF(marketing_campaign[[#This Row],[Income]]&gt;=Sheet21!B1615,"high_income","low_income")</f>
        <v>high_income</v>
      </c>
      <c r="K1565">
        <v>0</v>
      </c>
      <c r="L1565">
        <v>1</v>
      </c>
      <c r="M1565" s="1">
        <v>41808</v>
      </c>
      <c r="N1565">
        <v>12</v>
      </c>
      <c r="O1565" t="str" cm="1">
        <f t="array" ref="O1565">_xlfn.IFS(AND(marketing_campaign[[#This Row],[Recency]]&gt;=0,marketing_campaign[[#This Row],[Recency]]&lt;=14),"Early Recency",AND(marketing_campaign[[#This Row],[Recency]]&gt;=15,marketing_campaign[[#This Row],[Recency]]&lt;=31),"Mid-Recency",marketing_campaign[[#This Row],[Recency]]&gt;=32,"high Recency")</f>
        <v>Early Recency</v>
      </c>
      <c r="P1565">
        <v>71</v>
      </c>
      <c r="Q1565">
        <v>99</v>
      </c>
      <c r="R1565">
        <v>278</v>
      </c>
      <c r="S1565">
        <v>185</v>
      </c>
      <c r="T1565">
        <v>121</v>
      </c>
      <c r="U1565">
        <v>38</v>
      </c>
      <c r="V1565">
        <f>marketing_campaign[[#This Row],[MntGoldProds]]+marketing_campaign[[#This Row],[MntSweetProducts]]+marketing_campaign[[#This Row],[MntFishProducts]]+marketing_campaign[[#This Row],[MntMeatProducts]]+marketing_campaign[[#This Row],[MntFruits]]+marketing_campaign[[#This Row],[MntWines]]</f>
        <v>792</v>
      </c>
      <c r="W1565">
        <v>1</v>
      </c>
      <c r="X1565">
        <v>5</v>
      </c>
      <c r="Y1565">
        <v>10</v>
      </c>
      <c r="Z1565">
        <v>5</v>
      </c>
      <c r="AA1565">
        <f t="shared" si="49"/>
        <v>21</v>
      </c>
      <c r="AB1565" t="str" cm="1">
        <f t="array" ref="AB1565">_xlfn.IFS(AND(AA1565&gt;=0,AA1565&lt;=15),"low purchase",AND(AA1565&gt;=16,AA1565&lt;=30),"mid purchase",AA1565&gt;=31,"high purchase")</f>
        <v>mid purchase</v>
      </c>
      <c r="AC1565">
        <v>1</v>
      </c>
      <c r="AD1565" t="str">
        <f>IF(marketing_campaign[[#This Row],[NumWebVisitsMonth]]&gt;=5.3,"higher_webvists","lower_webvisits")</f>
        <v>lower_webvisits</v>
      </c>
      <c r="AE1565">
        <v>0</v>
      </c>
      <c r="AF1565">
        <v>0</v>
      </c>
      <c r="AG1565">
        <v>0</v>
      </c>
      <c r="AH1565">
        <v>0</v>
      </c>
      <c r="AI1565">
        <v>0</v>
      </c>
      <c r="AJ1565">
        <v>0</v>
      </c>
      <c r="AK1565">
        <v>3</v>
      </c>
      <c r="AL1565">
        <v>11</v>
      </c>
      <c r="AM1565">
        <v>0</v>
      </c>
      <c r="AN1565">
        <f>marketing_campaign[[#This Row],[AcceptedCmp2]]+marketing_campaign[[#This Row],[AcceptedCmp1]]+marketing_campaign[[#This Row],[AcceptedCmp5]]+marketing_campaign[[#This Row],[AcceptedCmp4]]+marketing_campaign[[#This Row],[AcceptedCmp3]]+marketing_campaign[[#This Row],[Response]]</f>
        <v>0</v>
      </c>
      <c r="AO1565" t="str" cm="1">
        <f t="array" ref="AO156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66" spans="1:41" x14ac:dyDescent="0.35">
      <c r="A1566">
        <v>10699</v>
      </c>
      <c r="B1566">
        <v>1985</v>
      </c>
      <c r="C1566">
        <f t="shared" ca="1" si="48"/>
        <v>41</v>
      </c>
      <c r="D1566" t="str" cm="1">
        <f t="array" aca="1" ref="D156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566" t="s">
        <v>29</v>
      </c>
      <c r="F1566" t="s">
        <v>33</v>
      </c>
      <c r="G1566" cm="1">
        <f t="array" ref="G1566">_xlfn.IFS(marketing_campaign[[#This Row],[Marital_Status]]="Single",K1566+L1566+1,marketing_campaign[[#This Row],[Marital_Status]]="Together",K1566+L1566+2,marketing_campaign[[#This Row],[Marital_Status]]="Alone",K1566+L1566+1,marketing_campaign[[#This Row],[Marital_Status]]="Married",K1566+L1566+2,marketing_campaign[[#This Row],[Marital_Status]]="Divorced",K1566+L1566+1,marketing_campaign[[#This Row],[Marital_Status]]="YOLO",K1566+L1566+1,marketing_campaign[[#This Row],[Marital_Status]]="Absurd",K1566+L1566+1,marketing_campaign[[#This Row],[Marital_Status]]="Widow",K1566+L1566+1)</f>
        <v>3</v>
      </c>
      <c r="H1566" t="str" cm="1">
        <f t="array" ref="H1566">_xlfn.IFS(marketing_campaign[[#This Row],[Family_size]]=1,"Family_with_one_child",marketing_campaign[[#This Row],[Family_size]]&gt;1,"Family_with_more_children")</f>
        <v>Family_with_more_children</v>
      </c>
      <c r="I1566">
        <v>44322</v>
      </c>
      <c r="J1566" t="str">
        <f>IF(marketing_campaign[[#This Row],[Income]]&gt;=Sheet21!B1616,"high_income","low_income")</f>
        <v>high_income</v>
      </c>
      <c r="K1566">
        <v>1</v>
      </c>
      <c r="L1566">
        <v>0</v>
      </c>
      <c r="M1566" s="1">
        <v>41806</v>
      </c>
      <c r="N1566">
        <v>30</v>
      </c>
      <c r="O1566" t="str" cm="1">
        <f t="array" ref="O1566">_xlfn.IFS(AND(marketing_campaign[[#This Row],[Recency]]&gt;=0,marketing_campaign[[#This Row],[Recency]]&lt;=14),"Early Recency",AND(marketing_campaign[[#This Row],[Recency]]&gt;=15,marketing_campaign[[#This Row],[Recency]]&lt;=31),"Mid-Recency",marketing_campaign[[#This Row],[Recency]]&gt;=32,"high Recency")</f>
        <v>Mid-Recency</v>
      </c>
      <c r="P1566">
        <v>46</v>
      </c>
      <c r="Q1566">
        <v>0</v>
      </c>
      <c r="R1566">
        <v>40</v>
      </c>
      <c r="S1566">
        <v>3</v>
      </c>
      <c r="T1566">
        <v>0</v>
      </c>
      <c r="U1566">
        <v>3</v>
      </c>
      <c r="V1566">
        <f>marketing_campaign[[#This Row],[MntGoldProds]]+marketing_campaign[[#This Row],[MntSweetProducts]]+marketing_campaign[[#This Row],[MntFishProducts]]+marketing_campaign[[#This Row],[MntMeatProducts]]+marketing_campaign[[#This Row],[MntFruits]]+marketing_campaign[[#This Row],[MntWines]]</f>
        <v>92</v>
      </c>
      <c r="W1566">
        <v>2</v>
      </c>
      <c r="X1566">
        <v>3</v>
      </c>
      <c r="Y1566">
        <v>0</v>
      </c>
      <c r="Z1566">
        <v>3</v>
      </c>
      <c r="AA1566">
        <f t="shared" si="49"/>
        <v>8</v>
      </c>
      <c r="AB1566" t="str" cm="1">
        <f t="array" ref="AB1566">_xlfn.IFS(AND(AA1566&gt;=0,AA1566&lt;=15),"low purchase",AND(AA1566&gt;=16,AA1566&lt;=30),"mid purchase",AA1566&gt;=31,"high purchase")</f>
        <v>low purchase</v>
      </c>
      <c r="AC1566">
        <v>8</v>
      </c>
      <c r="AD1566" t="str">
        <f>IF(marketing_campaign[[#This Row],[NumWebVisitsMonth]]&gt;=5.3,"higher_webvists","lower_webvisits")</f>
        <v>higher_webvists</v>
      </c>
      <c r="AE1566">
        <v>0</v>
      </c>
      <c r="AF1566">
        <v>0</v>
      </c>
      <c r="AG1566">
        <v>0</v>
      </c>
      <c r="AH1566">
        <v>0</v>
      </c>
      <c r="AI1566">
        <v>0</v>
      </c>
      <c r="AJ1566">
        <v>0</v>
      </c>
      <c r="AK1566">
        <v>3</v>
      </c>
      <c r="AL1566">
        <v>11</v>
      </c>
      <c r="AM1566">
        <v>0</v>
      </c>
      <c r="AN1566">
        <f>marketing_campaign[[#This Row],[AcceptedCmp2]]+marketing_campaign[[#This Row],[AcceptedCmp1]]+marketing_campaign[[#This Row],[AcceptedCmp5]]+marketing_campaign[[#This Row],[AcceptedCmp4]]+marketing_campaign[[#This Row],[AcceptedCmp3]]+marketing_campaign[[#This Row],[Response]]</f>
        <v>0</v>
      </c>
      <c r="AO1566" t="str" cm="1">
        <f t="array" ref="AO156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67" spans="1:41" x14ac:dyDescent="0.35">
      <c r="A1567">
        <v>1497</v>
      </c>
      <c r="B1567">
        <v>1952</v>
      </c>
      <c r="C1567">
        <f t="shared" ca="1" si="48"/>
        <v>74</v>
      </c>
      <c r="D1567" t="str" cm="1">
        <f t="array" aca="1" ref="D156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67" t="s">
        <v>29</v>
      </c>
      <c r="F1567" t="s">
        <v>30</v>
      </c>
      <c r="G1567" cm="1">
        <f t="array" ref="G1567">_xlfn.IFS(marketing_campaign[[#This Row],[Marital_Status]]="Single",K1567+L1567+1,marketing_campaign[[#This Row],[Marital_Status]]="Together",K1567+L1567+2,marketing_campaign[[#This Row],[Marital_Status]]="Alone",K1567+L1567+1,marketing_campaign[[#This Row],[Marital_Status]]="Married",K1567+L1567+2,marketing_campaign[[#This Row],[Marital_Status]]="Divorced",K1567+L1567+1,marketing_campaign[[#This Row],[Marital_Status]]="YOLO",K1567+L1567+1,marketing_campaign[[#This Row],[Marital_Status]]="Absurd",K1567+L1567+1,marketing_campaign[[#This Row],[Marital_Status]]="Widow",K1567+L1567+1)</f>
        <v>2</v>
      </c>
      <c r="H1567" t="str" cm="1">
        <f t="array" ref="H1567">_xlfn.IFS(marketing_campaign[[#This Row],[Family_size]]=1,"Family_with_one_child",marketing_campaign[[#This Row],[Family_size]]&gt;1,"Family_with_more_children")</f>
        <v>Family_with_more_children</v>
      </c>
      <c r="I1567">
        <v>47958</v>
      </c>
      <c r="J1567" t="str">
        <f>IF(marketing_campaign[[#This Row],[Income]]&gt;=Sheet21!B1617,"high_income","low_income")</f>
        <v>high_income</v>
      </c>
      <c r="K1567">
        <v>0</v>
      </c>
      <c r="L1567">
        <v>1</v>
      </c>
      <c r="M1567" s="1">
        <v>41293</v>
      </c>
      <c r="N1567">
        <v>8</v>
      </c>
      <c r="O1567" t="str" cm="1">
        <f t="array" ref="O1567">_xlfn.IFS(AND(marketing_campaign[[#This Row],[Recency]]&gt;=0,marketing_campaign[[#This Row],[Recency]]&lt;=14),"Early Recency",AND(marketing_campaign[[#This Row],[Recency]]&gt;=15,marketing_campaign[[#This Row],[Recency]]&lt;=31),"Mid-Recency",marketing_campaign[[#This Row],[Recency]]&gt;=32,"high Recency")</f>
        <v>Early Recency</v>
      </c>
      <c r="P1567">
        <v>268</v>
      </c>
      <c r="Q1567">
        <v>11</v>
      </c>
      <c r="R1567">
        <v>88</v>
      </c>
      <c r="S1567">
        <v>15</v>
      </c>
      <c r="T1567">
        <v>3</v>
      </c>
      <c r="U1567">
        <v>22</v>
      </c>
      <c r="V1567">
        <f>marketing_campaign[[#This Row],[MntGoldProds]]+marketing_campaign[[#This Row],[MntSweetProducts]]+marketing_campaign[[#This Row],[MntFishProducts]]+marketing_campaign[[#This Row],[MntMeatProducts]]+marketing_campaign[[#This Row],[MntFruits]]+marketing_campaign[[#This Row],[MntWines]]</f>
        <v>407</v>
      </c>
      <c r="W1567">
        <v>2</v>
      </c>
      <c r="X1567">
        <v>6</v>
      </c>
      <c r="Y1567">
        <v>3</v>
      </c>
      <c r="Z1567">
        <v>5</v>
      </c>
      <c r="AA1567">
        <f t="shared" si="49"/>
        <v>16</v>
      </c>
      <c r="AB1567" t="str" cm="1">
        <f t="array" ref="AB1567">_xlfn.IFS(AND(AA1567&gt;=0,AA1567&lt;=15),"low purchase",AND(AA1567&gt;=16,AA1567&lt;=30),"mid purchase",AA1567&gt;=31,"high purchase")</f>
        <v>mid purchase</v>
      </c>
      <c r="AC1567">
        <v>5</v>
      </c>
      <c r="AD1567" t="str">
        <f>IF(marketing_campaign[[#This Row],[NumWebVisitsMonth]]&gt;=5.3,"higher_webvists","lower_webvisits")</f>
        <v>lower_webvisits</v>
      </c>
      <c r="AE1567">
        <v>0</v>
      </c>
      <c r="AF1567">
        <v>0</v>
      </c>
      <c r="AG1567">
        <v>0</v>
      </c>
      <c r="AH1567">
        <v>0</v>
      </c>
      <c r="AI1567">
        <v>0</v>
      </c>
      <c r="AJ1567">
        <v>0</v>
      </c>
      <c r="AK1567">
        <v>3</v>
      </c>
      <c r="AL1567">
        <v>11</v>
      </c>
      <c r="AM1567">
        <v>0</v>
      </c>
      <c r="AN1567">
        <f>marketing_campaign[[#This Row],[AcceptedCmp2]]+marketing_campaign[[#This Row],[AcceptedCmp1]]+marketing_campaign[[#This Row],[AcceptedCmp5]]+marketing_campaign[[#This Row],[AcceptedCmp4]]+marketing_campaign[[#This Row],[AcceptedCmp3]]+marketing_campaign[[#This Row],[Response]]</f>
        <v>0</v>
      </c>
      <c r="AO1567" t="str" cm="1">
        <f t="array" ref="AO156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68" spans="1:41" x14ac:dyDescent="0.35">
      <c r="A1568">
        <v>7476</v>
      </c>
      <c r="B1568">
        <v>1964</v>
      </c>
      <c r="C1568">
        <f t="shared" ca="1" si="48"/>
        <v>62</v>
      </c>
      <c r="D1568" t="str" cm="1">
        <f t="array" aca="1" ref="D156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68" t="s">
        <v>34</v>
      </c>
      <c r="F1568" t="s">
        <v>30</v>
      </c>
      <c r="G1568" cm="1">
        <f t="array" ref="G1568">_xlfn.IFS(marketing_campaign[[#This Row],[Marital_Status]]="Single",K1568+L1568+1,marketing_campaign[[#This Row],[Marital_Status]]="Together",K1568+L1568+2,marketing_campaign[[#This Row],[Marital_Status]]="Alone",K1568+L1568+1,marketing_campaign[[#This Row],[Marital_Status]]="Married",K1568+L1568+2,marketing_campaign[[#This Row],[Marital_Status]]="Divorced",K1568+L1568+1,marketing_campaign[[#This Row],[Marital_Status]]="YOLO",K1568+L1568+1,marketing_campaign[[#This Row],[Marital_Status]]="Absurd",K1568+L1568+1,marketing_campaign[[#This Row],[Marital_Status]]="Widow",K1568+L1568+1)</f>
        <v>2</v>
      </c>
      <c r="H1568" t="str" cm="1">
        <f t="array" ref="H1568">_xlfn.IFS(marketing_campaign[[#This Row],[Family_size]]=1,"Family_with_one_child",marketing_campaign[[#This Row],[Family_size]]&gt;1,"Family_with_more_children")</f>
        <v>Family_with_more_children</v>
      </c>
      <c r="I1568">
        <v>63972</v>
      </c>
      <c r="J1568" t="str">
        <f>IF(marketing_campaign[[#This Row],[Income]]&gt;=Sheet21!B1618,"high_income","low_income")</f>
        <v>high_income</v>
      </c>
      <c r="K1568">
        <v>0</v>
      </c>
      <c r="L1568">
        <v>1</v>
      </c>
      <c r="M1568" s="1">
        <v>41245</v>
      </c>
      <c r="N1568">
        <v>93</v>
      </c>
      <c r="O1568" t="str" cm="1">
        <f t="array" ref="O1568">_xlfn.IFS(AND(marketing_campaign[[#This Row],[Recency]]&gt;=0,marketing_campaign[[#This Row],[Recency]]&lt;=14),"Early Recency",AND(marketing_campaign[[#This Row],[Recency]]&gt;=15,marketing_campaign[[#This Row],[Recency]]&lt;=31),"Mid-Recency",marketing_campaign[[#This Row],[Recency]]&gt;=32,"high Recency")</f>
        <v>high Recency</v>
      </c>
      <c r="P1568">
        <v>928</v>
      </c>
      <c r="Q1568">
        <v>63</v>
      </c>
      <c r="R1568">
        <v>254</v>
      </c>
      <c r="S1568">
        <v>0</v>
      </c>
      <c r="T1568">
        <v>12</v>
      </c>
      <c r="U1568">
        <v>12</v>
      </c>
      <c r="V1568">
        <f>marketing_campaign[[#This Row],[MntGoldProds]]+marketing_campaign[[#This Row],[MntSweetProducts]]+marketing_campaign[[#This Row],[MntFishProducts]]+marketing_campaign[[#This Row],[MntMeatProducts]]+marketing_campaign[[#This Row],[MntFruits]]+marketing_campaign[[#This Row],[MntWines]]</f>
        <v>1269</v>
      </c>
      <c r="W1568">
        <v>4</v>
      </c>
      <c r="X1568">
        <v>5</v>
      </c>
      <c r="Y1568">
        <v>4</v>
      </c>
      <c r="Z1568">
        <v>10</v>
      </c>
      <c r="AA1568">
        <f t="shared" si="49"/>
        <v>23</v>
      </c>
      <c r="AB1568" t="str" cm="1">
        <f t="array" ref="AB1568">_xlfn.IFS(AND(AA1568&gt;=0,AA1568&lt;=15),"low purchase",AND(AA1568&gt;=16,AA1568&lt;=30),"mid purchase",AA1568&gt;=31,"high purchase")</f>
        <v>mid purchase</v>
      </c>
      <c r="AC1568">
        <v>4</v>
      </c>
      <c r="AD1568" t="str">
        <f>IF(marketing_campaign[[#This Row],[NumWebVisitsMonth]]&gt;=5.3,"higher_webvists","lower_webvisits")</f>
        <v>lower_webvisits</v>
      </c>
      <c r="AE1568">
        <v>0</v>
      </c>
      <c r="AF1568">
        <v>1</v>
      </c>
      <c r="AG1568">
        <v>0</v>
      </c>
      <c r="AH1568">
        <v>0</v>
      </c>
      <c r="AI1568">
        <v>0</v>
      </c>
      <c r="AJ1568">
        <v>0</v>
      </c>
      <c r="AK1568">
        <v>3</v>
      </c>
      <c r="AL1568">
        <v>11</v>
      </c>
      <c r="AM1568">
        <v>0</v>
      </c>
      <c r="AN1568">
        <f>marketing_campaign[[#This Row],[AcceptedCmp2]]+marketing_campaign[[#This Row],[AcceptedCmp1]]+marketing_campaign[[#This Row],[AcceptedCmp5]]+marketing_campaign[[#This Row],[AcceptedCmp4]]+marketing_campaign[[#This Row],[AcceptedCmp3]]+marketing_campaign[[#This Row],[Response]]</f>
        <v>1</v>
      </c>
      <c r="AO1568" t="str" cm="1">
        <f t="array" ref="AO156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569" spans="1:41" x14ac:dyDescent="0.35">
      <c r="A1569">
        <v>4390</v>
      </c>
      <c r="B1569">
        <v>1954</v>
      </c>
      <c r="C1569">
        <f t="shared" ca="1" si="48"/>
        <v>72</v>
      </c>
      <c r="D1569" t="str" cm="1">
        <f t="array" aca="1" ref="D156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69" t="s">
        <v>29</v>
      </c>
      <c r="F1569" t="s">
        <v>31</v>
      </c>
      <c r="G1569" cm="1">
        <f t="array" ref="G1569">_xlfn.IFS(marketing_campaign[[#This Row],[Marital_Status]]="Single",K1569+L1569+1,marketing_campaign[[#This Row],[Marital_Status]]="Together",K1569+L1569+2,marketing_campaign[[#This Row],[Marital_Status]]="Alone",K1569+L1569+1,marketing_campaign[[#This Row],[Marital_Status]]="Married",K1569+L1569+2,marketing_campaign[[#This Row],[Marital_Status]]="Divorced",K1569+L1569+1,marketing_campaign[[#This Row],[Marital_Status]]="YOLO",K1569+L1569+1,marketing_campaign[[#This Row],[Marital_Status]]="Absurd",K1569+L1569+1,marketing_campaign[[#This Row],[Marital_Status]]="Widow",K1569+L1569+1)</f>
        <v>3</v>
      </c>
      <c r="H1569" t="str" cm="1">
        <f t="array" ref="H1569">_xlfn.IFS(marketing_campaign[[#This Row],[Family_size]]=1,"Family_with_one_child",marketing_campaign[[#This Row],[Family_size]]&gt;1,"Family_with_more_children")</f>
        <v>Family_with_more_children</v>
      </c>
      <c r="I1569">
        <v>75315</v>
      </c>
      <c r="J1569" t="str">
        <f>IF(marketing_campaign[[#This Row],[Income]]&gt;=Sheet21!B1619,"high_income","low_income")</f>
        <v>high_income</v>
      </c>
      <c r="K1569">
        <v>0</v>
      </c>
      <c r="L1569">
        <v>1</v>
      </c>
      <c r="M1569" s="1">
        <v>41744</v>
      </c>
      <c r="N1569">
        <v>14</v>
      </c>
      <c r="O1569" t="str" cm="1">
        <f t="array" ref="O1569">_xlfn.IFS(AND(marketing_campaign[[#This Row],[Recency]]&gt;=0,marketing_campaign[[#This Row],[Recency]]&lt;=14),"Early Recency",AND(marketing_campaign[[#This Row],[Recency]]&gt;=15,marketing_campaign[[#This Row],[Recency]]&lt;=31),"Mid-Recency",marketing_campaign[[#This Row],[Recency]]&gt;=32,"high Recency")</f>
        <v>Early Recency</v>
      </c>
      <c r="P1569">
        <v>459</v>
      </c>
      <c r="Q1569">
        <v>15</v>
      </c>
      <c r="R1569">
        <v>171</v>
      </c>
      <c r="S1569">
        <v>142</v>
      </c>
      <c r="T1569">
        <v>23</v>
      </c>
      <c r="U1569">
        <v>31</v>
      </c>
      <c r="V1569">
        <f>marketing_campaign[[#This Row],[MntGoldProds]]+marketing_campaign[[#This Row],[MntSweetProducts]]+marketing_campaign[[#This Row],[MntFishProducts]]+marketing_campaign[[#This Row],[MntMeatProducts]]+marketing_campaign[[#This Row],[MntFruits]]+marketing_campaign[[#This Row],[MntWines]]</f>
        <v>841</v>
      </c>
      <c r="W1569">
        <v>2</v>
      </c>
      <c r="X1569">
        <v>5</v>
      </c>
      <c r="Y1569">
        <v>4</v>
      </c>
      <c r="Z1569">
        <v>12</v>
      </c>
      <c r="AA1569">
        <f t="shared" si="49"/>
        <v>23</v>
      </c>
      <c r="AB1569" t="str" cm="1">
        <f t="array" ref="AB1569">_xlfn.IFS(AND(AA1569&gt;=0,AA1569&lt;=15),"low purchase",AND(AA1569&gt;=16,AA1569&lt;=30),"mid purchase",AA1569&gt;=31,"high purchase")</f>
        <v>mid purchase</v>
      </c>
      <c r="AC1569">
        <v>2</v>
      </c>
      <c r="AD1569" t="str">
        <f>IF(marketing_campaign[[#This Row],[NumWebVisitsMonth]]&gt;=5.3,"higher_webvists","lower_webvisits")</f>
        <v>lower_webvisits</v>
      </c>
      <c r="AE1569">
        <v>0</v>
      </c>
      <c r="AF1569">
        <v>0</v>
      </c>
      <c r="AG1569">
        <v>0</v>
      </c>
      <c r="AH1569">
        <v>0</v>
      </c>
      <c r="AI1569">
        <v>0</v>
      </c>
      <c r="AJ1569">
        <v>0</v>
      </c>
      <c r="AK1569">
        <v>3</v>
      </c>
      <c r="AL1569">
        <v>11</v>
      </c>
      <c r="AM1569">
        <v>0</v>
      </c>
      <c r="AN1569">
        <f>marketing_campaign[[#This Row],[AcceptedCmp2]]+marketing_campaign[[#This Row],[AcceptedCmp1]]+marketing_campaign[[#This Row],[AcceptedCmp5]]+marketing_campaign[[#This Row],[AcceptedCmp4]]+marketing_campaign[[#This Row],[AcceptedCmp3]]+marketing_campaign[[#This Row],[Response]]</f>
        <v>0</v>
      </c>
      <c r="AO1569" t="str" cm="1">
        <f t="array" ref="AO156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70" spans="1:41" x14ac:dyDescent="0.35">
      <c r="A1570">
        <v>10478</v>
      </c>
      <c r="B1570">
        <v>1950</v>
      </c>
      <c r="C1570">
        <f t="shared" ca="1" si="48"/>
        <v>76</v>
      </c>
      <c r="D1570" t="str" cm="1">
        <f t="array" aca="1" ref="D157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70" t="s">
        <v>32</v>
      </c>
      <c r="F1570" t="s">
        <v>33</v>
      </c>
      <c r="G1570" cm="1">
        <f t="array" ref="G1570">_xlfn.IFS(marketing_campaign[[#This Row],[Marital_Status]]="Single",K1570+L1570+1,marketing_campaign[[#This Row],[Marital_Status]]="Together",K1570+L1570+2,marketing_campaign[[#This Row],[Marital_Status]]="Alone",K1570+L1570+1,marketing_campaign[[#This Row],[Marital_Status]]="Married",K1570+L1570+2,marketing_campaign[[#This Row],[Marital_Status]]="Divorced",K1570+L1570+1,marketing_campaign[[#This Row],[Marital_Status]]="YOLO",K1570+L1570+1,marketing_campaign[[#This Row],[Marital_Status]]="Absurd",K1570+L1570+1,marketing_campaign[[#This Row],[Marital_Status]]="Widow",K1570+L1570+1)</f>
        <v>4</v>
      </c>
      <c r="H1570" t="str" cm="1">
        <f t="array" ref="H1570">_xlfn.IFS(marketing_campaign[[#This Row],[Family_size]]=1,"Family_with_one_child",marketing_campaign[[#This Row],[Family_size]]&gt;1,"Family_with_more_children")</f>
        <v>Family_with_more_children</v>
      </c>
      <c r="I1570">
        <v>55517</v>
      </c>
      <c r="J1570" t="str">
        <f>IF(marketing_campaign[[#This Row],[Income]]&gt;=Sheet21!B1620,"high_income","low_income")</f>
        <v>high_income</v>
      </c>
      <c r="K1570">
        <v>1</v>
      </c>
      <c r="L1570">
        <v>1</v>
      </c>
      <c r="M1570" s="1">
        <v>41179</v>
      </c>
      <c r="N1570">
        <v>53</v>
      </c>
      <c r="O1570" t="str" cm="1">
        <f t="array" ref="O1570">_xlfn.IFS(AND(marketing_campaign[[#This Row],[Recency]]&gt;=0,marketing_campaign[[#This Row],[Recency]]&lt;=14),"Early Recency",AND(marketing_campaign[[#This Row],[Recency]]&gt;=15,marketing_campaign[[#This Row],[Recency]]&lt;=31),"Mid-Recency",marketing_campaign[[#This Row],[Recency]]&gt;=32,"high Recency")</f>
        <v>high Recency</v>
      </c>
      <c r="P1570">
        <v>483</v>
      </c>
      <c r="Q1570">
        <v>0</v>
      </c>
      <c r="R1570">
        <v>108</v>
      </c>
      <c r="S1570">
        <v>0</v>
      </c>
      <c r="T1570">
        <v>6</v>
      </c>
      <c r="U1570">
        <v>36</v>
      </c>
      <c r="V1570">
        <f>marketing_campaign[[#This Row],[MntGoldProds]]+marketing_campaign[[#This Row],[MntSweetProducts]]+marketing_campaign[[#This Row],[MntFishProducts]]+marketing_campaign[[#This Row],[MntMeatProducts]]+marketing_campaign[[#This Row],[MntFruits]]+marketing_campaign[[#This Row],[MntWines]]</f>
        <v>633</v>
      </c>
      <c r="W1570">
        <v>5</v>
      </c>
      <c r="X1570">
        <v>11</v>
      </c>
      <c r="Y1570">
        <v>1</v>
      </c>
      <c r="Z1570">
        <v>6</v>
      </c>
      <c r="AA1570">
        <f t="shared" si="49"/>
        <v>23</v>
      </c>
      <c r="AB1570" t="str" cm="1">
        <f t="array" ref="AB1570">_xlfn.IFS(AND(AA1570&gt;=0,AA1570&lt;=15),"low purchase",AND(AA1570&gt;=16,AA1570&lt;=30),"mid purchase",AA1570&gt;=31,"high purchase")</f>
        <v>mid purchase</v>
      </c>
      <c r="AC1570">
        <v>9</v>
      </c>
      <c r="AD1570" t="str">
        <f>IF(marketing_campaign[[#This Row],[NumWebVisitsMonth]]&gt;=5.3,"higher_webvists","lower_webvisits")</f>
        <v>higher_webvists</v>
      </c>
      <c r="AE1570">
        <v>0</v>
      </c>
      <c r="AF1570">
        <v>0</v>
      </c>
      <c r="AG1570">
        <v>0</v>
      </c>
      <c r="AH1570">
        <v>0</v>
      </c>
      <c r="AI1570">
        <v>0</v>
      </c>
      <c r="AJ1570">
        <v>0</v>
      </c>
      <c r="AK1570">
        <v>3</v>
      </c>
      <c r="AL1570">
        <v>11</v>
      </c>
      <c r="AM1570">
        <v>1</v>
      </c>
      <c r="AN1570">
        <f>marketing_campaign[[#This Row],[AcceptedCmp2]]+marketing_campaign[[#This Row],[AcceptedCmp1]]+marketing_campaign[[#This Row],[AcceptedCmp5]]+marketing_campaign[[#This Row],[AcceptedCmp4]]+marketing_campaign[[#This Row],[AcceptedCmp3]]+marketing_campaign[[#This Row],[Response]]</f>
        <v>1</v>
      </c>
      <c r="AO1570" t="str" cm="1">
        <f t="array" ref="AO157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571" spans="1:41" x14ac:dyDescent="0.35">
      <c r="A1571">
        <v>1081</v>
      </c>
      <c r="B1571">
        <v>1957</v>
      </c>
      <c r="C1571">
        <f t="shared" ca="1" si="48"/>
        <v>69</v>
      </c>
      <c r="D1571" t="str" cm="1">
        <f t="array" aca="1" ref="D157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71" t="s">
        <v>32</v>
      </c>
      <c r="F1571" t="s">
        <v>33</v>
      </c>
      <c r="G1571" cm="1">
        <f t="array" ref="G1571">_xlfn.IFS(marketing_campaign[[#This Row],[Marital_Status]]="Single",K1571+L1571+1,marketing_campaign[[#This Row],[Marital_Status]]="Together",K1571+L1571+2,marketing_campaign[[#This Row],[Marital_Status]]="Alone",K1571+L1571+1,marketing_campaign[[#This Row],[Marital_Status]]="Married",K1571+L1571+2,marketing_campaign[[#This Row],[Marital_Status]]="Divorced",K1571+L1571+1,marketing_campaign[[#This Row],[Marital_Status]]="YOLO",K1571+L1571+1,marketing_campaign[[#This Row],[Marital_Status]]="Absurd",K1571+L1571+1,marketing_campaign[[#This Row],[Marital_Status]]="Widow",K1571+L1571+1)</f>
        <v>5</v>
      </c>
      <c r="H1571" t="str" cm="1">
        <f t="array" ref="H1571">_xlfn.IFS(marketing_campaign[[#This Row],[Family_size]]=1,"Family_with_one_child",marketing_campaign[[#This Row],[Family_size]]&gt;1,"Family_with_more_children")</f>
        <v>Family_with_more_children</v>
      </c>
      <c r="I1571">
        <v>75283</v>
      </c>
      <c r="J1571" t="str">
        <f>IF(marketing_campaign[[#This Row],[Income]]&gt;=Sheet21!B1621,"high_income","low_income")</f>
        <v>high_income</v>
      </c>
      <c r="K1571">
        <v>1</v>
      </c>
      <c r="L1571">
        <v>2</v>
      </c>
      <c r="M1571" s="1">
        <v>41360</v>
      </c>
      <c r="N1571">
        <v>26</v>
      </c>
      <c r="O1571" t="str" cm="1">
        <f t="array" ref="O1571">_xlfn.IFS(AND(marketing_campaign[[#This Row],[Recency]]&gt;=0,marketing_campaign[[#This Row],[Recency]]&lt;=14),"Early Recency",AND(marketing_campaign[[#This Row],[Recency]]&gt;=15,marketing_campaign[[#This Row],[Recency]]&lt;=31),"Mid-Recency",marketing_campaign[[#This Row],[Recency]]&gt;=32,"high Recency")</f>
        <v>Mid-Recency</v>
      </c>
      <c r="P1571">
        <v>733</v>
      </c>
      <c r="Q1571">
        <v>9</v>
      </c>
      <c r="R1571">
        <v>180</v>
      </c>
      <c r="S1571">
        <v>12</v>
      </c>
      <c r="T1571">
        <v>19</v>
      </c>
      <c r="U1571">
        <v>66</v>
      </c>
      <c r="V1571">
        <f>marketing_campaign[[#This Row],[MntGoldProds]]+marketing_campaign[[#This Row],[MntSweetProducts]]+marketing_campaign[[#This Row],[MntFishProducts]]+marketing_campaign[[#This Row],[MntMeatProducts]]+marketing_campaign[[#This Row],[MntFruits]]+marketing_campaign[[#This Row],[MntWines]]</f>
        <v>1019</v>
      </c>
      <c r="W1571">
        <v>11</v>
      </c>
      <c r="X1571">
        <v>6</v>
      </c>
      <c r="Y1571">
        <v>3</v>
      </c>
      <c r="Z1571">
        <v>5</v>
      </c>
      <c r="AA1571">
        <f t="shared" si="49"/>
        <v>25</v>
      </c>
      <c r="AB1571" t="str" cm="1">
        <f t="array" ref="AB1571">_xlfn.IFS(AND(AA1571&gt;=0,AA1571&lt;=15),"low purchase",AND(AA1571&gt;=16,AA1571&lt;=30),"mid purchase",AA1571&gt;=31,"high purchase")</f>
        <v>mid purchase</v>
      </c>
      <c r="AC1571">
        <v>4</v>
      </c>
      <c r="AD1571" t="str">
        <f>IF(marketing_campaign[[#This Row],[NumWebVisitsMonth]]&gt;=5.3,"higher_webvists","lower_webvisits")</f>
        <v>lower_webvisits</v>
      </c>
      <c r="AE1571">
        <v>0</v>
      </c>
      <c r="AF1571">
        <v>0</v>
      </c>
      <c r="AG1571">
        <v>0</v>
      </c>
      <c r="AH1571">
        <v>0</v>
      </c>
      <c r="AI1571">
        <v>0</v>
      </c>
      <c r="AJ1571">
        <v>0</v>
      </c>
      <c r="AK1571">
        <v>3</v>
      </c>
      <c r="AL1571">
        <v>11</v>
      </c>
      <c r="AM1571">
        <v>0</v>
      </c>
      <c r="AN1571">
        <f>marketing_campaign[[#This Row],[AcceptedCmp2]]+marketing_campaign[[#This Row],[AcceptedCmp1]]+marketing_campaign[[#This Row],[AcceptedCmp5]]+marketing_campaign[[#This Row],[AcceptedCmp4]]+marketing_campaign[[#This Row],[AcceptedCmp3]]+marketing_campaign[[#This Row],[Response]]</f>
        <v>0</v>
      </c>
      <c r="AO1571" t="str" cm="1">
        <f t="array" ref="AO157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72" spans="1:41" x14ac:dyDescent="0.35">
      <c r="A1572">
        <v>4261</v>
      </c>
      <c r="B1572">
        <v>1946</v>
      </c>
      <c r="C1572">
        <f t="shared" ca="1" si="48"/>
        <v>80</v>
      </c>
      <c r="D1572" t="str" cm="1">
        <f t="array" aca="1" ref="D157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572" t="s">
        <v>32</v>
      </c>
      <c r="F1572" t="s">
        <v>30</v>
      </c>
      <c r="G1572" cm="1">
        <f t="array" ref="G1572">_xlfn.IFS(marketing_campaign[[#This Row],[Marital_Status]]="Single",K1572+L1572+1,marketing_campaign[[#This Row],[Marital_Status]]="Together",K1572+L1572+2,marketing_campaign[[#This Row],[Marital_Status]]="Alone",K1572+L1572+1,marketing_campaign[[#This Row],[Marital_Status]]="Married",K1572+L1572+2,marketing_campaign[[#This Row],[Marital_Status]]="Divorced",K1572+L1572+1,marketing_campaign[[#This Row],[Marital_Status]]="YOLO",K1572+L1572+1,marketing_campaign[[#This Row],[Marital_Status]]="Absurd",K1572+L1572+1,marketing_campaign[[#This Row],[Marital_Status]]="Widow",K1572+L1572+1)</f>
        <v>1</v>
      </c>
      <c r="H1572" t="str" cm="1">
        <f t="array" ref="H1572">_xlfn.IFS(marketing_campaign[[#This Row],[Family_size]]=1,"Family_with_one_child",marketing_campaign[[#This Row],[Family_size]]&gt;1,"Family_with_more_children")</f>
        <v>Family_with_one_child</v>
      </c>
      <c r="I1572">
        <v>82800</v>
      </c>
      <c r="J1572" t="str">
        <f>IF(marketing_campaign[[#This Row],[Income]]&gt;=Sheet21!B1622,"high_income","low_income")</f>
        <v>high_income</v>
      </c>
      <c r="K1572">
        <v>0</v>
      </c>
      <c r="L1572">
        <v>0</v>
      </c>
      <c r="M1572" s="1">
        <v>41237</v>
      </c>
      <c r="N1572">
        <v>23</v>
      </c>
      <c r="O1572" t="str" cm="1">
        <f t="array" ref="O1572">_xlfn.IFS(AND(marketing_campaign[[#This Row],[Recency]]&gt;=0,marketing_campaign[[#This Row],[Recency]]&lt;=14),"Early Recency",AND(marketing_campaign[[#This Row],[Recency]]&gt;=15,marketing_campaign[[#This Row],[Recency]]&lt;=31),"Mid-Recency",marketing_campaign[[#This Row],[Recency]]&gt;=32,"high Recency")</f>
        <v>Mid-Recency</v>
      </c>
      <c r="P1572">
        <v>1006</v>
      </c>
      <c r="Q1572">
        <v>22</v>
      </c>
      <c r="R1572">
        <v>115</v>
      </c>
      <c r="S1572">
        <v>59</v>
      </c>
      <c r="T1572">
        <v>68</v>
      </c>
      <c r="U1572">
        <v>45</v>
      </c>
      <c r="V1572">
        <f>marketing_campaign[[#This Row],[MntGoldProds]]+marketing_campaign[[#This Row],[MntSweetProducts]]+marketing_campaign[[#This Row],[MntFishProducts]]+marketing_campaign[[#This Row],[MntMeatProducts]]+marketing_campaign[[#This Row],[MntFruits]]+marketing_campaign[[#This Row],[MntWines]]</f>
        <v>1315</v>
      </c>
      <c r="W1572">
        <v>1</v>
      </c>
      <c r="X1572">
        <v>7</v>
      </c>
      <c r="Y1572">
        <v>6</v>
      </c>
      <c r="Z1572">
        <v>12</v>
      </c>
      <c r="AA1572">
        <f t="shared" si="49"/>
        <v>26</v>
      </c>
      <c r="AB1572" t="str" cm="1">
        <f t="array" ref="AB1572">_xlfn.IFS(AND(AA1572&gt;=0,AA1572&lt;=15),"low purchase",AND(AA1572&gt;=16,AA1572&lt;=30),"mid purchase",AA1572&gt;=31,"high purchase")</f>
        <v>mid purchase</v>
      </c>
      <c r="AC1572">
        <v>3</v>
      </c>
      <c r="AD1572" t="str">
        <f>IF(marketing_campaign[[#This Row],[NumWebVisitsMonth]]&gt;=5.3,"higher_webvists","lower_webvisits")</f>
        <v>lower_webvisits</v>
      </c>
      <c r="AE1572">
        <v>0</v>
      </c>
      <c r="AF1572">
        <v>0</v>
      </c>
      <c r="AG1572">
        <v>1</v>
      </c>
      <c r="AH1572">
        <v>1</v>
      </c>
      <c r="AI1572">
        <v>0</v>
      </c>
      <c r="AJ1572">
        <v>0</v>
      </c>
      <c r="AK1572">
        <v>3</v>
      </c>
      <c r="AL1572">
        <v>11</v>
      </c>
      <c r="AM1572">
        <v>1</v>
      </c>
      <c r="AN1572">
        <f>marketing_campaign[[#This Row],[AcceptedCmp2]]+marketing_campaign[[#This Row],[AcceptedCmp1]]+marketing_campaign[[#This Row],[AcceptedCmp5]]+marketing_campaign[[#This Row],[AcceptedCmp4]]+marketing_campaign[[#This Row],[AcceptedCmp3]]+marketing_campaign[[#This Row],[Response]]</f>
        <v>3</v>
      </c>
      <c r="AO1572" t="str" cm="1">
        <f t="array" ref="AO157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3/5 campaign accepted</v>
      </c>
    </row>
    <row r="1573" spans="1:41" x14ac:dyDescent="0.35">
      <c r="A1573">
        <v>9916</v>
      </c>
      <c r="B1573">
        <v>1954</v>
      </c>
      <c r="C1573">
        <f t="shared" ca="1" si="48"/>
        <v>72</v>
      </c>
      <c r="D1573" t="str" cm="1">
        <f t="array" aca="1" ref="D157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73" t="s">
        <v>29</v>
      </c>
      <c r="F1573" t="s">
        <v>33</v>
      </c>
      <c r="G1573" cm="1">
        <f t="array" ref="G1573">_xlfn.IFS(marketing_campaign[[#This Row],[Marital_Status]]="Single",K1573+L1573+1,marketing_campaign[[#This Row],[Marital_Status]]="Together",K1573+L1573+2,marketing_campaign[[#This Row],[Marital_Status]]="Alone",K1573+L1573+1,marketing_campaign[[#This Row],[Marital_Status]]="Married",K1573+L1573+2,marketing_campaign[[#This Row],[Marital_Status]]="Divorced",K1573+L1573+1,marketing_campaign[[#This Row],[Marital_Status]]="YOLO",K1573+L1573+1,marketing_campaign[[#This Row],[Marital_Status]]="Absurd",K1573+L1573+1,marketing_campaign[[#This Row],[Marital_Status]]="Widow",K1573+L1573+1)</f>
        <v>4</v>
      </c>
      <c r="H1573" t="str" cm="1">
        <f t="array" ref="H1573">_xlfn.IFS(marketing_campaign[[#This Row],[Family_size]]=1,"Family_with_one_child",marketing_campaign[[#This Row],[Family_size]]&gt;1,"Family_with_more_children")</f>
        <v>Family_with_more_children</v>
      </c>
      <c r="I1573">
        <v>38998</v>
      </c>
      <c r="J1573" t="str">
        <f>IF(marketing_campaign[[#This Row],[Income]]&gt;=Sheet21!B1623,"high_income","low_income")</f>
        <v>high_income</v>
      </c>
      <c r="K1573">
        <v>1</v>
      </c>
      <c r="L1573">
        <v>1</v>
      </c>
      <c r="M1573" s="1">
        <v>41216</v>
      </c>
      <c r="N1573">
        <v>92</v>
      </c>
      <c r="O1573" t="str" cm="1">
        <f t="array" ref="O1573">_xlfn.IFS(AND(marketing_campaign[[#This Row],[Recency]]&gt;=0,marketing_campaign[[#This Row],[Recency]]&lt;=14),"Early Recency",AND(marketing_campaign[[#This Row],[Recency]]&gt;=15,marketing_campaign[[#This Row],[Recency]]&lt;=31),"Mid-Recency",marketing_campaign[[#This Row],[Recency]]&gt;=32,"high Recency")</f>
        <v>high Recency</v>
      </c>
      <c r="P1573">
        <v>34</v>
      </c>
      <c r="Q1573">
        <v>1</v>
      </c>
      <c r="R1573">
        <v>14</v>
      </c>
      <c r="S1573">
        <v>0</v>
      </c>
      <c r="T1573">
        <v>0</v>
      </c>
      <c r="U1573">
        <v>5</v>
      </c>
      <c r="V1573">
        <f>marketing_campaign[[#This Row],[MntGoldProds]]+marketing_campaign[[#This Row],[MntSweetProducts]]+marketing_campaign[[#This Row],[MntFishProducts]]+marketing_campaign[[#This Row],[MntMeatProducts]]+marketing_campaign[[#This Row],[MntFruits]]+marketing_campaign[[#This Row],[MntWines]]</f>
        <v>54</v>
      </c>
      <c r="W1573">
        <v>3</v>
      </c>
      <c r="X1573">
        <v>2</v>
      </c>
      <c r="Y1573">
        <v>0</v>
      </c>
      <c r="Z1573">
        <v>3</v>
      </c>
      <c r="AA1573">
        <f t="shared" si="49"/>
        <v>8</v>
      </c>
      <c r="AB1573" t="str" cm="1">
        <f t="array" ref="AB1573">_xlfn.IFS(AND(AA1573&gt;=0,AA1573&lt;=15),"low purchase",AND(AA1573&gt;=16,AA1573&lt;=30),"mid purchase",AA1573&gt;=31,"high purchase")</f>
        <v>low purchase</v>
      </c>
      <c r="AC1573">
        <v>8</v>
      </c>
      <c r="AD1573" t="str">
        <f>IF(marketing_campaign[[#This Row],[NumWebVisitsMonth]]&gt;=5.3,"higher_webvists","lower_webvisits")</f>
        <v>higher_webvists</v>
      </c>
      <c r="AE1573">
        <v>0</v>
      </c>
      <c r="AF1573">
        <v>0</v>
      </c>
      <c r="AG1573">
        <v>0</v>
      </c>
      <c r="AH1573">
        <v>0</v>
      </c>
      <c r="AI1573">
        <v>0</v>
      </c>
      <c r="AJ1573">
        <v>1</v>
      </c>
      <c r="AK1573">
        <v>3</v>
      </c>
      <c r="AL1573">
        <v>11</v>
      </c>
      <c r="AM1573">
        <v>0</v>
      </c>
      <c r="AN1573">
        <f>marketing_campaign[[#This Row],[AcceptedCmp2]]+marketing_campaign[[#This Row],[AcceptedCmp1]]+marketing_campaign[[#This Row],[AcceptedCmp5]]+marketing_campaign[[#This Row],[AcceptedCmp4]]+marketing_campaign[[#This Row],[AcceptedCmp3]]+marketing_campaign[[#This Row],[Response]]</f>
        <v>0</v>
      </c>
      <c r="AO1573" t="str" cm="1">
        <f t="array" ref="AO157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74" spans="1:41" x14ac:dyDescent="0.35">
      <c r="A1574">
        <v>5350</v>
      </c>
      <c r="B1574">
        <v>1991</v>
      </c>
      <c r="C1574">
        <f t="shared" ca="1" si="48"/>
        <v>35</v>
      </c>
      <c r="D1574" t="str" cm="1">
        <f t="array" aca="1" ref="D157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574" t="s">
        <v>34</v>
      </c>
      <c r="F1574" t="s">
        <v>30</v>
      </c>
      <c r="G1574" cm="1">
        <f t="array" ref="G1574">_xlfn.IFS(marketing_campaign[[#This Row],[Marital_Status]]="Single",K1574+L1574+1,marketing_campaign[[#This Row],[Marital_Status]]="Together",K1574+L1574+2,marketing_campaign[[#This Row],[Marital_Status]]="Alone",K1574+L1574+1,marketing_campaign[[#This Row],[Marital_Status]]="Married",K1574+L1574+2,marketing_campaign[[#This Row],[Marital_Status]]="Divorced",K1574+L1574+1,marketing_campaign[[#This Row],[Marital_Status]]="YOLO",K1574+L1574+1,marketing_campaign[[#This Row],[Marital_Status]]="Absurd",K1574+L1574+1,marketing_campaign[[#This Row],[Marital_Status]]="Widow",K1574+L1574+1)</f>
        <v>1</v>
      </c>
      <c r="H1574" t="str" cm="1">
        <f t="array" ref="H1574">_xlfn.IFS(marketing_campaign[[#This Row],[Family_size]]=1,"Family_with_one_child",marketing_campaign[[#This Row],[Family_size]]&gt;1,"Family_with_more_children")</f>
        <v>Family_with_one_child</v>
      </c>
      <c r="I1574">
        <v>90638</v>
      </c>
      <c r="J1574" t="str">
        <f>IF(marketing_campaign[[#This Row],[Income]]&gt;=Sheet21!B1624,"high_income","low_income")</f>
        <v>high_income</v>
      </c>
      <c r="K1574">
        <v>0</v>
      </c>
      <c r="L1574">
        <v>0</v>
      </c>
      <c r="M1574" s="1">
        <v>41683</v>
      </c>
      <c r="N1574">
        <v>29</v>
      </c>
      <c r="O1574" t="str" cm="1">
        <f t="array" ref="O1574">_xlfn.IFS(AND(marketing_campaign[[#This Row],[Recency]]&gt;=0,marketing_campaign[[#This Row],[Recency]]&lt;=14),"Early Recency",AND(marketing_campaign[[#This Row],[Recency]]&gt;=15,marketing_campaign[[#This Row],[Recency]]&lt;=31),"Mid-Recency",marketing_campaign[[#This Row],[Recency]]&gt;=32,"high Recency")</f>
        <v>Mid-Recency</v>
      </c>
      <c r="P1574">
        <v>1156</v>
      </c>
      <c r="Q1574">
        <v>120</v>
      </c>
      <c r="R1574">
        <v>915</v>
      </c>
      <c r="S1574">
        <v>94</v>
      </c>
      <c r="T1574">
        <v>144</v>
      </c>
      <c r="U1574">
        <v>96</v>
      </c>
      <c r="V1574">
        <f>marketing_campaign[[#This Row],[MntGoldProds]]+marketing_campaign[[#This Row],[MntSweetProducts]]+marketing_campaign[[#This Row],[MntFishProducts]]+marketing_campaign[[#This Row],[MntMeatProducts]]+marketing_campaign[[#This Row],[MntFruits]]+marketing_campaign[[#This Row],[MntWines]]</f>
        <v>2525</v>
      </c>
      <c r="W1574">
        <v>1</v>
      </c>
      <c r="X1574">
        <v>3</v>
      </c>
      <c r="Y1574">
        <v>4</v>
      </c>
      <c r="Z1574">
        <v>10</v>
      </c>
      <c r="AA1574">
        <f t="shared" si="49"/>
        <v>18</v>
      </c>
      <c r="AB1574" t="str" cm="1">
        <f t="array" ref="AB1574">_xlfn.IFS(AND(AA1574&gt;=0,AA1574&lt;=15),"low purchase",AND(AA1574&gt;=16,AA1574&lt;=30),"mid purchase",AA1574&gt;=31,"high purchase")</f>
        <v>mid purchase</v>
      </c>
      <c r="AC1574">
        <v>1</v>
      </c>
      <c r="AD1574" t="str">
        <f>IF(marketing_campaign[[#This Row],[NumWebVisitsMonth]]&gt;=5.3,"higher_webvists","lower_webvisits")</f>
        <v>lower_webvisits</v>
      </c>
      <c r="AE1574">
        <v>0</v>
      </c>
      <c r="AF1574">
        <v>0</v>
      </c>
      <c r="AG1574">
        <v>1</v>
      </c>
      <c r="AH1574">
        <v>0</v>
      </c>
      <c r="AI1574">
        <v>0</v>
      </c>
      <c r="AJ1574">
        <v>0</v>
      </c>
      <c r="AK1574">
        <v>3</v>
      </c>
      <c r="AL1574">
        <v>11</v>
      </c>
      <c r="AM1574">
        <v>1</v>
      </c>
      <c r="AN1574">
        <f>marketing_campaign[[#This Row],[AcceptedCmp2]]+marketing_campaign[[#This Row],[AcceptedCmp1]]+marketing_campaign[[#This Row],[AcceptedCmp5]]+marketing_campaign[[#This Row],[AcceptedCmp4]]+marketing_campaign[[#This Row],[AcceptedCmp3]]+marketing_campaign[[#This Row],[Response]]</f>
        <v>2</v>
      </c>
      <c r="AO1574" t="str" cm="1">
        <f t="array" ref="AO157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575" spans="1:41" x14ac:dyDescent="0.35">
      <c r="A1575">
        <v>8135</v>
      </c>
      <c r="B1575">
        <v>1986</v>
      </c>
      <c r="C1575">
        <f t="shared" ca="1" si="48"/>
        <v>40</v>
      </c>
      <c r="D1575" t="str" cm="1">
        <f t="array" aca="1" ref="D157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575" t="s">
        <v>34</v>
      </c>
      <c r="F1575" t="s">
        <v>33</v>
      </c>
      <c r="G1575" cm="1">
        <f t="array" ref="G1575">_xlfn.IFS(marketing_campaign[[#This Row],[Marital_Status]]="Single",K1575+L1575+1,marketing_campaign[[#This Row],[Marital_Status]]="Together",K1575+L1575+2,marketing_campaign[[#This Row],[Marital_Status]]="Alone",K1575+L1575+1,marketing_campaign[[#This Row],[Marital_Status]]="Married",K1575+L1575+2,marketing_campaign[[#This Row],[Marital_Status]]="Divorced",K1575+L1575+1,marketing_campaign[[#This Row],[Marital_Status]]="YOLO",K1575+L1575+1,marketing_campaign[[#This Row],[Marital_Status]]="Absurd",K1575+L1575+1,marketing_campaign[[#This Row],[Marital_Status]]="Widow",K1575+L1575+1)</f>
        <v>3</v>
      </c>
      <c r="H1575" t="str" cm="1">
        <f t="array" ref="H1575">_xlfn.IFS(marketing_campaign[[#This Row],[Family_size]]=1,"Family_with_one_child",marketing_campaign[[#This Row],[Family_size]]&gt;1,"Family_with_more_children")</f>
        <v>Family_with_more_children</v>
      </c>
      <c r="I1575">
        <v>27161</v>
      </c>
      <c r="J1575" t="str">
        <f>IF(marketing_campaign[[#This Row],[Income]]&gt;=Sheet21!B1625,"high_income","low_income")</f>
        <v>high_income</v>
      </c>
      <c r="K1575">
        <v>1</v>
      </c>
      <c r="L1575">
        <v>0</v>
      </c>
      <c r="M1575" s="1">
        <v>41575</v>
      </c>
      <c r="N1575">
        <v>41</v>
      </c>
      <c r="O1575" t="str" cm="1">
        <f t="array" ref="O1575">_xlfn.IFS(AND(marketing_campaign[[#This Row],[Recency]]&gt;=0,marketing_campaign[[#This Row],[Recency]]&lt;=14),"Early Recency",AND(marketing_campaign[[#This Row],[Recency]]&gt;=15,marketing_campaign[[#This Row],[Recency]]&lt;=31),"Mid-Recency",marketing_campaign[[#This Row],[Recency]]&gt;=32,"high Recency")</f>
        <v>high Recency</v>
      </c>
      <c r="P1575">
        <v>7</v>
      </c>
      <c r="Q1575">
        <v>4</v>
      </c>
      <c r="R1575">
        <v>23</v>
      </c>
      <c r="S1575">
        <v>7</v>
      </c>
      <c r="T1575">
        <v>0</v>
      </c>
      <c r="U1575">
        <v>11</v>
      </c>
      <c r="V1575">
        <f>marketing_campaign[[#This Row],[MntGoldProds]]+marketing_campaign[[#This Row],[MntSweetProducts]]+marketing_campaign[[#This Row],[MntFishProducts]]+marketing_campaign[[#This Row],[MntMeatProducts]]+marketing_campaign[[#This Row],[MntFruits]]+marketing_campaign[[#This Row],[MntWines]]</f>
        <v>52</v>
      </c>
      <c r="W1575">
        <v>1</v>
      </c>
      <c r="X1575">
        <v>1</v>
      </c>
      <c r="Y1575">
        <v>0</v>
      </c>
      <c r="Z1575">
        <v>3</v>
      </c>
      <c r="AA1575">
        <f t="shared" si="49"/>
        <v>5</v>
      </c>
      <c r="AB1575" t="str" cm="1">
        <f t="array" ref="AB1575">_xlfn.IFS(AND(AA1575&gt;=0,AA1575&lt;=15),"low purchase",AND(AA1575&gt;=16,AA1575&lt;=30),"mid purchase",AA1575&gt;=31,"high purchase")</f>
        <v>low purchase</v>
      </c>
      <c r="AC1575">
        <v>7</v>
      </c>
      <c r="AD1575" t="str">
        <f>IF(marketing_campaign[[#This Row],[NumWebVisitsMonth]]&gt;=5.3,"higher_webvists","lower_webvisits")</f>
        <v>higher_webvists</v>
      </c>
      <c r="AE1575">
        <v>0</v>
      </c>
      <c r="AF1575">
        <v>0</v>
      </c>
      <c r="AG1575">
        <v>0</v>
      </c>
      <c r="AH1575">
        <v>0</v>
      </c>
      <c r="AI1575">
        <v>0</v>
      </c>
      <c r="AJ1575">
        <v>0</v>
      </c>
      <c r="AK1575">
        <v>3</v>
      </c>
      <c r="AL1575">
        <v>11</v>
      </c>
      <c r="AM1575">
        <v>0</v>
      </c>
      <c r="AN1575">
        <f>marketing_campaign[[#This Row],[AcceptedCmp2]]+marketing_campaign[[#This Row],[AcceptedCmp1]]+marketing_campaign[[#This Row],[AcceptedCmp5]]+marketing_campaign[[#This Row],[AcceptedCmp4]]+marketing_campaign[[#This Row],[AcceptedCmp3]]+marketing_campaign[[#This Row],[Response]]</f>
        <v>0</v>
      </c>
      <c r="AO1575" t="str" cm="1">
        <f t="array" ref="AO157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76" spans="1:41" x14ac:dyDescent="0.35">
      <c r="A1576">
        <v>8685</v>
      </c>
      <c r="B1576">
        <v>1977</v>
      </c>
      <c r="C1576">
        <f t="shared" ca="1" si="48"/>
        <v>49</v>
      </c>
      <c r="D1576" t="str" cm="1">
        <f t="array" aca="1" ref="D157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76" t="s">
        <v>29</v>
      </c>
      <c r="F1576" t="s">
        <v>33</v>
      </c>
      <c r="G1576" cm="1">
        <f t="array" ref="G1576">_xlfn.IFS(marketing_campaign[[#This Row],[Marital_Status]]="Single",K1576+L1576+1,marketing_campaign[[#This Row],[Marital_Status]]="Together",K1576+L1576+2,marketing_campaign[[#This Row],[Marital_Status]]="Alone",K1576+L1576+1,marketing_campaign[[#This Row],[Marital_Status]]="Married",K1576+L1576+2,marketing_campaign[[#This Row],[Marital_Status]]="Divorced",K1576+L1576+1,marketing_campaign[[#This Row],[Marital_Status]]="YOLO",K1576+L1576+1,marketing_campaign[[#This Row],[Marital_Status]]="Absurd",K1576+L1576+1,marketing_campaign[[#This Row],[Marital_Status]]="Widow",K1576+L1576+1)</f>
        <v>3</v>
      </c>
      <c r="H1576" t="str" cm="1">
        <f t="array" ref="H1576">_xlfn.IFS(marketing_campaign[[#This Row],[Family_size]]=1,"Family_with_one_child",marketing_campaign[[#This Row],[Family_size]]&gt;1,"Family_with_more_children")</f>
        <v>Family_with_more_children</v>
      </c>
      <c r="I1576">
        <v>42014</v>
      </c>
      <c r="J1576" t="str">
        <f>IF(marketing_campaign[[#This Row],[Income]]&gt;=Sheet21!B1626,"high_income","low_income")</f>
        <v>high_income</v>
      </c>
      <c r="K1576">
        <v>1</v>
      </c>
      <c r="L1576">
        <v>0</v>
      </c>
      <c r="M1576" s="1">
        <v>41138</v>
      </c>
      <c r="N1576">
        <v>56</v>
      </c>
      <c r="O1576" t="str" cm="1">
        <f t="array" ref="O1576">_xlfn.IFS(AND(marketing_campaign[[#This Row],[Recency]]&gt;=0,marketing_campaign[[#This Row],[Recency]]&lt;=14),"Early Recency",AND(marketing_campaign[[#This Row],[Recency]]&gt;=15,marketing_campaign[[#This Row],[Recency]]&lt;=31),"Mid-Recency",marketing_campaign[[#This Row],[Recency]]&gt;=32,"high Recency")</f>
        <v>high Recency</v>
      </c>
      <c r="P1576">
        <v>244</v>
      </c>
      <c r="Q1576">
        <v>15</v>
      </c>
      <c r="R1576">
        <v>108</v>
      </c>
      <c r="S1576">
        <v>4</v>
      </c>
      <c r="T1576">
        <v>15</v>
      </c>
      <c r="U1576">
        <v>50</v>
      </c>
      <c r="V1576">
        <f>marketing_campaign[[#This Row],[MntGoldProds]]+marketing_campaign[[#This Row],[MntSweetProducts]]+marketing_campaign[[#This Row],[MntFishProducts]]+marketing_campaign[[#This Row],[MntMeatProducts]]+marketing_campaign[[#This Row],[MntFruits]]+marketing_campaign[[#This Row],[MntWines]]</f>
        <v>436</v>
      </c>
      <c r="W1576">
        <v>6</v>
      </c>
      <c r="X1576">
        <v>7</v>
      </c>
      <c r="Y1576">
        <v>1</v>
      </c>
      <c r="Z1576">
        <v>6</v>
      </c>
      <c r="AA1576">
        <f t="shared" si="49"/>
        <v>20</v>
      </c>
      <c r="AB1576" t="str" cm="1">
        <f t="array" ref="AB1576">_xlfn.IFS(AND(AA1576&gt;=0,AA1576&lt;=15),"low purchase",AND(AA1576&gt;=16,AA1576&lt;=30),"mid purchase",AA1576&gt;=31,"high purchase")</f>
        <v>mid purchase</v>
      </c>
      <c r="AC1576">
        <v>8</v>
      </c>
      <c r="AD1576" t="str">
        <f>IF(marketing_campaign[[#This Row],[NumWebVisitsMonth]]&gt;=5.3,"higher_webvists","lower_webvisits")</f>
        <v>higher_webvists</v>
      </c>
      <c r="AE1576">
        <v>0</v>
      </c>
      <c r="AF1576">
        <v>0</v>
      </c>
      <c r="AG1576">
        <v>0</v>
      </c>
      <c r="AH1576">
        <v>0</v>
      </c>
      <c r="AI1576">
        <v>0</v>
      </c>
      <c r="AJ1576">
        <v>0</v>
      </c>
      <c r="AK1576">
        <v>3</v>
      </c>
      <c r="AL1576">
        <v>11</v>
      </c>
      <c r="AM1576">
        <v>1</v>
      </c>
      <c r="AN1576">
        <f>marketing_campaign[[#This Row],[AcceptedCmp2]]+marketing_campaign[[#This Row],[AcceptedCmp1]]+marketing_campaign[[#This Row],[AcceptedCmp5]]+marketing_campaign[[#This Row],[AcceptedCmp4]]+marketing_campaign[[#This Row],[AcceptedCmp3]]+marketing_campaign[[#This Row],[Response]]</f>
        <v>1</v>
      </c>
      <c r="AO1576" t="str" cm="1">
        <f t="array" ref="AO157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577" spans="1:41" x14ac:dyDescent="0.35">
      <c r="A1577">
        <v>4967</v>
      </c>
      <c r="B1577">
        <v>1960</v>
      </c>
      <c r="C1577">
        <f t="shared" ca="1" si="48"/>
        <v>66</v>
      </c>
      <c r="D1577" t="str" cm="1">
        <f t="array" aca="1" ref="D157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77" t="s">
        <v>32</v>
      </c>
      <c r="F1577" t="s">
        <v>31</v>
      </c>
      <c r="G1577" cm="1">
        <f t="array" ref="G1577">_xlfn.IFS(marketing_campaign[[#This Row],[Marital_Status]]="Single",K1577+L1577+1,marketing_campaign[[#This Row],[Marital_Status]]="Together",K1577+L1577+2,marketing_campaign[[#This Row],[Marital_Status]]="Alone",K1577+L1577+1,marketing_campaign[[#This Row],[Marital_Status]]="Married",K1577+L1577+2,marketing_campaign[[#This Row],[Marital_Status]]="Divorced",K1577+L1577+1,marketing_campaign[[#This Row],[Marital_Status]]="YOLO",K1577+L1577+1,marketing_campaign[[#This Row],[Marital_Status]]="Absurd",K1577+L1577+1,marketing_campaign[[#This Row],[Marital_Status]]="Widow",K1577+L1577+1)</f>
        <v>3</v>
      </c>
      <c r="H1577" t="str" cm="1">
        <f t="array" ref="H1577">_xlfn.IFS(marketing_campaign[[#This Row],[Family_size]]=1,"Family_with_one_child",marketing_campaign[[#This Row],[Family_size]]&gt;1,"Family_with_more_children")</f>
        <v>Family_with_more_children</v>
      </c>
      <c r="I1577">
        <v>38201</v>
      </c>
      <c r="J1577" t="str">
        <f>IF(marketing_campaign[[#This Row],[Income]]&gt;=Sheet21!B1627,"high_income","low_income")</f>
        <v>high_income</v>
      </c>
      <c r="K1577">
        <v>0</v>
      </c>
      <c r="L1577">
        <v>1</v>
      </c>
      <c r="M1577" s="1">
        <v>41362</v>
      </c>
      <c r="N1577">
        <v>19</v>
      </c>
      <c r="O1577" t="str" cm="1">
        <f t="array" ref="O1577">_xlfn.IFS(AND(marketing_campaign[[#This Row],[Recency]]&gt;=0,marketing_campaign[[#This Row],[Recency]]&lt;=14),"Early Recency",AND(marketing_campaign[[#This Row],[Recency]]&gt;=15,marketing_campaign[[#This Row],[Recency]]&lt;=31),"Mid-Recency",marketing_campaign[[#This Row],[Recency]]&gt;=32,"high Recency")</f>
        <v>Mid-Recency</v>
      </c>
      <c r="P1577">
        <v>233</v>
      </c>
      <c r="Q1577">
        <v>0</v>
      </c>
      <c r="R1577">
        <v>23</v>
      </c>
      <c r="S1577">
        <v>0</v>
      </c>
      <c r="T1577">
        <v>0</v>
      </c>
      <c r="U1577">
        <v>12</v>
      </c>
      <c r="V1577">
        <f>marketing_campaign[[#This Row],[MntGoldProds]]+marketing_campaign[[#This Row],[MntSweetProducts]]+marketing_campaign[[#This Row],[MntFishProducts]]+marketing_campaign[[#This Row],[MntMeatProducts]]+marketing_campaign[[#This Row],[MntFruits]]+marketing_campaign[[#This Row],[MntWines]]</f>
        <v>268</v>
      </c>
      <c r="W1577">
        <v>4</v>
      </c>
      <c r="X1577">
        <v>5</v>
      </c>
      <c r="Y1577">
        <v>1</v>
      </c>
      <c r="Z1577">
        <v>5</v>
      </c>
      <c r="AA1577">
        <f t="shared" si="49"/>
        <v>15</v>
      </c>
      <c r="AB1577" t="str" cm="1">
        <f t="array" ref="AB1577">_xlfn.IFS(AND(AA1577&gt;=0,AA1577&lt;=15),"low purchase",AND(AA1577&gt;=16,AA1577&lt;=30),"mid purchase",AA1577&gt;=31,"high purchase")</f>
        <v>low purchase</v>
      </c>
      <c r="AC1577">
        <v>8</v>
      </c>
      <c r="AD1577" t="str">
        <f>IF(marketing_campaign[[#This Row],[NumWebVisitsMonth]]&gt;=5.3,"higher_webvists","lower_webvisits")</f>
        <v>higher_webvists</v>
      </c>
      <c r="AE1577">
        <v>0</v>
      </c>
      <c r="AF1577">
        <v>0</v>
      </c>
      <c r="AG1577">
        <v>0</v>
      </c>
      <c r="AH1577">
        <v>0</v>
      </c>
      <c r="AI1577">
        <v>0</v>
      </c>
      <c r="AJ1577">
        <v>0</v>
      </c>
      <c r="AK1577">
        <v>3</v>
      </c>
      <c r="AL1577">
        <v>11</v>
      </c>
      <c r="AM1577">
        <v>0</v>
      </c>
      <c r="AN1577">
        <f>marketing_campaign[[#This Row],[AcceptedCmp2]]+marketing_campaign[[#This Row],[AcceptedCmp1]]+marketing_campaign[[#This Row],[AcceptedCmp5]]+marketing_campaign[[#This Row],[AcceptedCmp4]]+marketing_campaign[[#This Row],[AcceptedCmp3]]+marketing_campaign[[#This Row],[Response]]</f>
        <v>0</v>
      </c>
      <c r="AO1577" t="str" cm="1">
        <f t="array" ref="AO157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78" spans="1:41" x14ac:dyDescent="0.35">
      <c r="A1578">
        <v>2130</v>
      </c>
      <c r="B1578">
        <v>1982</v>
      </c>
      <c r="C1578">
        <f t="shared" ca="1" si="48"/>
        <v>44</v>
      </c>
      <c r="D1578" t="str" cm="1">
        <f t="array" aca="1" ref="D157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578" t="s">
        <v>29</v>
      </c>
      <c r="F1578" t="s">
        <v>31</v>
      </c>
      <c r="G1578" cm="1">
        <f t="array" ref="G1578">_xlfn.IFS(marketing_campaign[[#This Row],[Marital_Status]]="Single",K1578+L1578+1,marketing_campaign[[#This Row],[Marital_Status]]="Together",K1578+L1578+2,marketing_campaign[[#This Row],[Marital_Status]]="Alone",K1578+L1578+1,marketing_campaign[[#This Row],[Marital_Status]]="Married",K1578+L1578+2,marketing_campaign[[#This Row],[Marital_Status]]="Divorced",K1578+L1578+1,marketing_campaign[[#This Row],[Marital_Status]]="YOLO",K1578+L1578+1,marketing_campaign[[#This Row],[Marital_Status]]="Absurd",K1578+L1578+1,marketing_campaign[[#This Row],[Marital_Status]]="Widow",K1578+L1578+1)</f>
        <v>4</v>
      </c>
      <c r="H1578" t="str" cm="1">
        <f t="array" ref="H1578">_xlfn.IFS(marketing_campaign[[#This Row],[Family_size]]=1,"Family_with_one_child",marketing_campaign[[#This Row],[Family_size]]&gt;1,"Family_with_more_children")</f>
        <v>Family_with_more_children</v>
      </c>
      <c r="I1578">
        <v>45203</v>
      </c>
      <c r="J1578" t="str">
        <f>IF(marketing_campaign[[#This Row],[Income]]&gt;=Sheet21!B1628,"high_income","low_income")</f>
        <v>high_income</v>
      </c>
      <c r="K1578">
        <v>2</v>
      </c>
      <c r="L1578">
        <v>0</v>
      </c>
      <c r="M1578" s="1">
        <v>41721</v>
      </c>
      <c r="N1578">
        <v>4</v>
      </c>
      <c r="O1578" t="str" cm="1">
        <f t="array" ref="O1578">_xlfn.IFS(AND(marketing_campaign[[#This Row],[Recency]]&gt;=0,marketing_campaign[[#This Row],[Recency]]&lt;=14),"Early Recency",AND(marketing_campaign[[#This Row],[Recency]]&gt;=15,marketing_campaign[[#This Row],[Recency]]&lt;=31),"Mid-Recency",marketing_campaign[[#This Row],[Recency]]&gt;=32,"high Recency")</f>
        <v>Early Recency</v>
      </c>
      <c r="P1578">
        <v>35</v>
      </c>
      <c r="Q1578">
        <v>3</v>
      </c>
      <c r="R1578">
        <v>67</v>
      </c>
      <c r="S1578">
        <v>10</v>
      </c>
      <c r="T1578">
        <v>8</v>
      </c>
      <c r="U1578">
        <v>24</v>
      </c>
      <c r="V1578">
        <f>marketing_campaign[[#This Row],[MntGoldProds]]+marketing_campaign[[#This Row],[MntSweetProducts]]+marketing_campaign[[#This Row],[MntFishProducts]]+marketing_campaign[[#This Row],[MntMeatProducts]]+marketing_campaign[[#This Row],[MntFruits]]+marketing_campaign[[#This Row],[MntWines]]</f>
        <v>147</v>
      </c>
      <c r="W1578">
        <v>1</v>
      </c>
      <c r="X1578">
        <v>3</v>
      </c>
      <c r="Y1578">
        <v>1</v>
      </c>
      <c r="Z1578">
        <v>3</v>
      </c>
      <c r="AA1578">
        <f t="shared" si="49"/>
        <v>8</v>
      </c>
      <c r="AB1578" t="str" cm="1">
        <f t="array" ref="AB1578">_xlfn.IFS(AND(AA1578&gt;=0,AA1578&lt;=15),"low purchase",AND(AA1578&gt;=16,AA1578&lt;=30),"mid purchase",AA1578&gt;=31,"high purchase")</f>
        <v>low purchase</v>
      </c>
      <c r="AC1578">
        <v>6</v>
      </c>
      <c r="AD1578" t="str">
        <f>IF(marketing_campaign[[#This Row],[NumWebVisitsMonth]]&gt;=5.3,"higher_webvists","lower_webvisits")</f>
        <v>higher_webvists</v>
      </c>
      <c r="AE1578">
        <v>0</v>
      </c>
      <c r="AF1578">
        <v>0</v>
      </c>
      <c r="AG1578">
        <v>0</v>
      </c>
      <c r="AH1578">
        <v>0</v>
      </c>
      <c r="AI1578">
        <v>0</v>
      </c>
      <c r="AJ1578">
        <v>0</v>
      </c>
      <c r="AK1578">
        <v>3</v>
      </c>
      <c r="AL1578">
        <v>11</v>
      </c>
      <c r="AM1578">
        <v>1</v>
      </c>
      <c r="AN1578">
        <f>marketing_campaign[[#This Row],[AcceptedCmp2]]+marketing_campaign[[#This Row],[AcceptedCmp1]]+marketing_campaign[[#This Row],[AcceptedCmp5]]+marketing_campaign[[#This Row],[AcceptedCmp4]]+marketing_campaign[[#This Row],[AcceptedCmp3]]+marketing_campaign[[#This Row],[Response]]</f>
        <v>1</v>
      </c>
      <c r="AO1578" t="str" cm="1">
        <f t="array" ref="AO157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579" spans="1:41" x14ac:dyDescent="0.35">
      <c r="A1579">
        <v>9298</v>
      </c>
      <c r="B1579">
        <v>1947</v>
      </c>
      <c r="C1579">
        <f t="shared" ca="1" si="48"/>
        <v>79</v>
      </c>
      <c r="D1579" t="str" cm="1">
        <f t="array" aca="1" ref="D157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579" t="s">
        <v>32</v>
      </c>
      <c r="F1579" t="s">
        <v>31</v>
      </c>
      <c r="G1579" cm="1">
        <f t="array" ref="G1579">_xlfn.IFS(marketing_campaign[[#This Row],[Marital_Status]]="Single",K1579+L1579+1,marketing_campaign[[#This Row],[Marital_Status]]="Together",K1579+L1579+2,marketing_campaign[[#This Row],[Marital_Status]]="Alone",K1579+L1579+1,marketing_campaign[[#This Row],[Marital_Status]]="Married",K1579+L1579+2,marketing_campaign[[#This Row],[Marital_Status]]="Divorced",K1579+L1579+1,marketing_campaign[[#This Row],[Marital_Status]]="YOLO",K1579+L1579+1,marketing_campaign[[#This Row],[Marital_Status]]="Absurd",K1579+L1579+1,marketing_campaign[[#This Row],[Marital_Status]]="Widow",K1579+L1579+1)</f>
        <v>2</v>
      </c>
      <c r="H1579" t="str" cm="1">
        <f t="array" ref="H1579">_xlfn.IFS(marketing_campaign[[#This Row],[Family_size]]=1,"Family_with_one_child",marketing_campaign[[#This Row],[Family_size]]&gt;1,"Family_with_more_children")</f>
        <v>Family_with_more_children</v>
      </c>
      <c r="I1579">
        <v>81574</v>
      </c>
      <c r="J1579" t="str">
        <f>IF(marketing_campaign[[#This Row],[Income]]&gt;=Sheet21!B1629,"high_income","low_income")</f>
        <v>high_income</v>
      </c>
      <c r="K1579">
        <v>0</v>
      </c>
      <c r="L1579">
        <v>0</v>
      </c>
      <c r="M1579" s="1">
        <v>41757</v>
      </c>
      <c r="N1579">
        <v>89</v>
      </c>
      <c r="O1579" t="str" cm="1">
        <f t="array" ref="O1579">_xlfn.IFS(AND(marketing_campaign[[#This Row],[Recency]]&gt;=0,marketing_campaign[[#This Row],[Recency]]&lt;=14),"Early Recency",AND(marketing_campaign[[#This Row],[Recency]]&gt;=15,marketing_campaign[[#This Row],[Recency]]&lt;=31),"Mid-Recency",marketing_campaign[[#This Row],[Recency]]&gt;=32,"high Recency")</f>
        <v>high Recency</v>
      </c>
      <c r="P1579">
        <v>1252</v>
      </c>
      <c r="Q1579">
        <v>0</v>
      </c>
      <c r="R1579">
        <v>465</v>
      </c>
      <c r="S1579">
        <v>46</v>
      </c>
      <c r="T1579">
        <v>35</v>
      </c>
      <c r="U1579">
        <v>0</v>
      </c>
      <c r="V1579">
        <f>marketing_campaign[[#This Row],[MntGoldProds]]+marketing_campaign[[#This Row],[MntSweetProducts]]+marketing_campaign[[#This Row],[MntFishProducts]]+marketing_campaign[[#This Row],[MntMeatProducts]]+marketing_campaign[[#This Row],[MntFruits]]+marketing_campaign[[#This Row],[MntWines]]</f>
        <v>1798</v>
      </c>
      <c r="W1579">
        <v>1</v>
      </c>
      <c r="X1579">
        <v>4</v>
      </c>
      <c r="Y1579">
        <v>5</v>
      </c>
      <c r="Z1579">
        <v>8</v>
      </c>
      <c r="AA1579">
        <f t="shared" si="49"/>
        <v>18</v>
      </c>
      <c r="AB1579" t="str" cm="1">
        <f t="array" ref="AB1579">_xlfn.IFS(AND(AA1579&gt;=0,AA1579&lt;=15),"low purchase",AND(AA1579&gt;=16,AA1579&lt;=30),"mid purchase",AA1579&gt;=31,"high purchase")</f>
        <v>mid purchase</v>
      </c>
      <c r="AC1579">
        <v>1</v>
      </c>
      <c r="AD1579" t="str">
        <f>IF(marketing_campaign[[#This Row],[NumWebVisitsMonth]]&gt;=5.3,"higher_webvists","lower_webvisits")</f>
        <v>lower_webvisits</v>
      </c>
      <c r="AE1579">
        <v>0</v>
      </c>
      <c r="AF1579">
        <v>1</v>
      </c>
      <c r="AG1579">
        <v>1</v>
      </c>
      <c r="AH1579">
        <v>0</v>
      </c>
      <c r="AI1579">
        <v>0</v>
      </c>
      <c r="AJ1579">
        <v>0</v>
      </c>
      <c r="AK1579">
        <v>3</v>
      </c>
      <c r="AL1579">
        <v>11</v>
      </c>
      <c r="AM1579">
        <v>0</v>
      </c>
      <c r="AN1579">
        <f>marketing_campaign[[#This Row],[AcceptedCmp2]]+marketing_campaign[[#This Row],[AcceptedCmp1]]+marketing_campaign[[#This Row],[AcceptedCmp5]]+marketing_campaign[[#This Row],[AcceptedCmp4]]+marketing_campaign[[#This Row],[AcceptedCmp3]]+marketing_campaign[[#This Row],[Response]]</f>
        <v>2</v>
      </c>
      <c r="AO1579" t="str" cm="1">
        <f t="array" ref="AO157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580" spans="1:41" x14ac:dyDescent="0.35">
      <c r="A1580">
        <v>8175</v>
      </c>
      <c r="B1580">
        <v>1992</v>
      </c>
      <c r="C1580">
        <f t="shared" ca="1" si="48"/>
        <v>34</v>
      </c>
      <c r="D1580" t="str" cm="1">
        <f t="array" aca="1" ref="D158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580" t="s">
        <v>29</v>
      </c>
      <c r="F1580" t="s">
        <v>33</v>
      </c>
      <c r="G1580" cm="1">
        <f t="array" ref="G1580">_xlfn.IFS(marketing_campaign[[#This Row],[Marital_Status]]="Single",K1580+L1580+1,marketing_campaign[[#This Row],[Marital_Status]]="Together",K1580+L1580+2,marketing_campaign[[#This Row],[Marital_Status]]="Alone",K1580+L1580+1,marketing_campaign[[#This Row],[Marital_Status]]="Married",K1580+L1580+2,marketing_campaign[[#This Row],[Marital_Status]]="Divorced",K1580+L1580+1,marketing_campaign[[#This Row],[Marital_Status]]="YOLO",K1580+L1580+1,marketing_campaign[[#This Row],[Marital_Status]]="Absurd",K1580+L1580+1,marketing_campaign[[#This Row],[Marital_Status]]="Widow",K1580+L1580+1)</f>
        <v>2</v>
      </c>
      <c r="H1580" t="str" cm="1">
        <f t="array" ref="H1580">_xlfn.IFS(marketing_campaign[[#This Row],[Family_size]]=1,"Family_with_one_child",marketing_campaign[[#This Row],[Family_size]]&gt;1,"Family_with_more_children")</f>
        <v>Family_with_more_children</v>
      </c>
      <c r="I1580">
        <v>34935</v>
      </c>
      <c r="J1580" t="str">
        <f>IF(marketing_campaign[[#This Row],[Income]]&gt;=Sheet21!B1630,"high_income","low_income")</f>
        <v>high_income</v>
      </c>
      <c r="K1580">
        <v>0</v>
      </c>
      <c r="L1580">
        <v>0</v>
      </c>
      <c r="M1580" s="1">
        <v>41446</v>
      </c>
      <c r="N1580">
        <v>71</v>
      </c>
      <c r="O1580" t="str" cm="1">
        <f t="array" ref="O1580">_xlfn.IFS(AND(marketing_campaign[[#This Row],[Recency]]&gt;=0,marketing_campaign[[#This Row],[Recency]]&lt;=14),"Early Recency",AND(marketing_campaign[[#This Row],[Recency]]&gt;=15,marketing_campaign[[#This Row],[Recency]]&lt;=31),"Mid-Recency",marketing_campaign[[#This Row],[Recency]]&gt;=32,"high Recency")</f>
        <v>high Recency</v>
      </c>
      <c r="P1580">
        <v>34</v>
      </c>
      <c r="Q1580">
        <v>4</v>
      </c>
      <c r="R1580">
        <v>66</v>
      </c>
      <c r="S1580">
        <v>3</v>
      </c>
      <c r="T1580">
        <v>10</v>
      </c>
      <c r="U1580">
        <v>20</v>
      </c>
      <c r="V1580">
        <f>marketing_campaign[[#This Row],[MntGoldProds]]+marketing_campaign[[#This Row],[MntSweetProducts]]+marketing_campaign[[#This Row],[MntFishProducts]]+marketing_campaign[[#This Row],[MntMeatProducts]]+marketing_campaign[[#This Row],[MntFruits]]+marketing_campaign[[#This Row],[MntWines]]</f>
        <v>137</v>
      </c>
      <c r="W1580">
        <v>1</v>
      </c>
      <c r="X1580">
        <v>2</v>
      </c>
      <c r="Y1580">
        <v>1</v>
      </c>
      <c r="Z1580">
        <v>4</v>
      </c>
      <c r="AA1580">
        <f t="shared" si="49"/>
        <v>8</v>
      </c>
      <c r="AB1580" t="str" cm="1">
        <f t="array" ref="AB1580">_xlfn.IFS(AND(AA1580&gt;=0,AA1580&lt;=15),"low purchase",AND(AA1580&gt;=16,AA1580&lt;=30),"mid purchase",AA1580&gt;=31,"high purchase")</f>
        <v>low purchase</v>
      </c>
      <c r="AC1580">
        <v>7</v>
      </c>
      <c r="AD1580" t="str">
        <f>IF(marketing_campaign[[#This Row],[NumWebVisitsMonth]]&gt;=5.3,"higher_webvists","lower_webvisits")</f>
        <v>higher_webvists</v>
      </c>
      <c r="AE1580">
        <v>0</v>
      </c>
      <c r="AF1580">
        <v>0</v>
      </c>
      <c r="AG1580">
        <v>0</v>
      </c>
      <c r="AH1580">
        <v>0</v>
      </c>
      <c r="AI1580">
        <v>0</v>
      </c>
      <c r="AJ1580">
        <v>0</v>
      </c>
      <c r="AK1580">
        <v>3</v>
      </c>
      <c r="AL1580">
        <v>11</v>
      </c>
      <c r="AM1580">
        <v>0</v>
      </c>
      <c r="AN1580">
        <f>marketing_campaign[[#This Row],[AcceptedCmp2]]+marketing_campaign[[#This Row],[AcceptedCmp1]]+marketing_campaign[[#This Row],[AcceptedCmp5]]+marketing_campaign[[#This Row],[AcceptedCmp4]]+marketing_campaign[[#This Row],[AcceptedCmp3]]+marketing_campaign[[#This Row],[Response]]</f>
        <v>0</v>
      </c>
      <c r="AO1580" t="str" cm="1">
        <f t="array" ref="AO158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81" spans="1:41" x14ac:dyDescent="0.35">
      <c r="A1581">
        <v>6257</v>
      </c>
      <c r="B1581">
        <v>1976</v>
      </c>
      <c r="C1581">
        <f t="shared" ca="1" si="48"/>
        <v>50</v>
      </c>
      <c r="D1581" t="str" cm="1">
        <f t="array" aca="1" ref="D158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81" t="s">
        <v>34</v>
      </c>
      <c r="F1581" t="s">
        <v>30</v>
      </c>
      <c r="G1581" cm="1">
        <f t="array" ref="G1581">_xlfn.IFS(marketing_campaign[[#This Row],[Marital_Status]]="Single",K1581+L1581+1,marketing_campaign[[#This Row],[Marital_Status]]="Together",K1581+L1581+2,marketing_campaign[[#This Row],[Marital_Status]]="Alone",K1581+L1581+1,marketing_campaign[[#This Row],[Marital_Status]]="Married",K1581+L1581+2,marketing_campaign[[#This Row],[Marital_Status]]="Divorced",K1581+L1581+1,marketing_campaign[[#This Row],[Marital_Status]]="YOLO",K1581+L1581+1,marketing_campaign[[#This Row],[Marital_Status]]="Absurd",K1581+L1581+1,marketing_campaign[[#This Row],[Marital_Status]]="Widow",K1581+L1581+1)</f>
        <v>2</v>
      </c>
      <c r="H1581" t="str" cm="1">
        <f t="array" ref="H1581">_xlfn.IFS(marketing_campaign[[#This Row],[Family_size]]=1,"Family_with_one_child",marketing_campaign[[#This Row],[Family_size]]&gt;1,"Family_with_more_children")</f>
        <v>Family_with_more_children</v>
      </c>
      <c r="I1581">
        <v>60482</v>
      </c>
      <c r="J1581" t="str">
        <f>IF(marketing_campaign[[#This Row],[Income]]&gt;=Sheet21!B1631,"high_income","low_income")</f>
        <v>high_income</v>
      </c>
      <c r="K1581">
        <v>0</v>
      </c>
      <c r="L1581">
        <v>1</v>
      </c>
      <c r="M1581" s="1">
        <v>41297</v>
      </c>
      <c r="N1581">
        <v>81</v>
      </c>
      <c r="O1581" t="str" cm="1">
        <f t="array" ref="O1581">_xlfn.IFS(AND(marketing_campaign[[#This Row],[Recency]]&gt;=0,marketing_campaign[[#This Row],[Recency]]&lt;=14),"Early Recency",AND(marketing_campaign[[#This Row],[Recency]]&gt;=15,marketing_campaign[[#This Row],[Recency]]&lt;=31),"Mid-Recency",marketing_campaign[[#This Row],[Recency]]&gt;=32,"high Recency")</f>
        <v>high Recency</v>
      </c>
      <c r="P1581">
        <v>255</v>
      </c>
      <c r="Q1581">
        <v>43</v>
      </c>
      <c r="R1581">
        <v>134</v>
      </c>
      <c r="S1581">
        <v>37</v>
      </c>
      <c r="T1581">
        <v>14</v>
      </c>
      <c r="U1581">
        <v>24</v>
      </c>
      <c r="V1581">
        <f>marketing_campaign[[#This Row],[MntGoldProds]]+marketing_campaign[[#This Row],[MntSweetProducts]]+marketing_campaign[[#This Row],[MntFishProducts]]+marketing_campaign[[#This Row],[MntMeatProducts]]+marketing_campaign[[#This Row],[MntFruits]]+marketing_campaign[[#This Row],[MntWines]]</f>
        <v>507</v>
      </c>
      <c r="W1581">
        <v>1</v>
      </c>
      <c r="X1581">
        <v>7</v>
      </c>
      <c r="Y1581">
        <v>2</v>
      </c>
      <c r="Z1581">
        <v>7</v>
      </c>
      <c r="AA1581">
        <f t="shared" si="49"/>
        <v>17</v>
      </c>
      <c r="AB1581" t="str" cm="1">
        <f t="array" ref="AB1581">_xlfn.IFS(AND(AA1581&gt;=0,AA1581&lt;=15),"low purchase",AND(AA1581&gt;=16,AA1581&lt;=30),"mid purchase",AA1581&gt;=31,"high purchase")</f>
        <v>mid purchase</v>
      </c>
      <c r="AC1581">
        <v>7</v>
      </c>
      <c r="AD1581" t="str">
        <f>IF(marketing_campaign[[#This Row],[NumWebVisitsMonth]]&gt;=5.3,"higher_webvists","lower_webvisits")</f>
        <v>higher_webvists</v>
      </c>
      <c r="AE1581">
        <v>0</v>
      </c>
      <c r="AF1581">
        <v>0</v>
      </c>
      <c r="AG1581">
        <v>0</v>
      </c>
      <c r="AH1581">
        <v>0</v>
      </c>
      <c r="AI1581">
        <v>0</v>
      </c>
      <c r="AJ1581">
        <v>0</v>
      </c>
      <c r="AK1581">
        <v>3</v>
      </c>
      <c r="AL1581">
        <v>11</v>
      </c>
      <c r="AM1581">
        <v>0</v>
      </c>
      <c r="AN1581">
        <f>marketing_campaign[[#This Row],[AcceptedCmp2]]+marketing_campaign[[#This Row],[AcceptedCmp1]]+marketing_campaign[[#This Row],[AcceptedCmp5]]+marketing_campaign[[#This Row],[AcceptedCmp4]]+marketing_campaign[[#This Row],[AcceptedCmp3]]+marketing_campaign[[#This Row],[Response]]</f>
        <v>0</v>
      </c>
      <c r="AO1581" t="str" cm="1">
        <f t="array" ref="AO158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82" spans="1:41" x14ac:dyDescent="0.35">
      <c r="A1582">
        <v>3790</v>
      </c>
      <c r="B1582">
        <v>1956</v>
      </c>
      <c r="C1582">
        <f t="shared" ca="1" si="48"/>
        <v>70</v>
      </c>
      <c r="D1582" t="str" cm="1">
        <f t="array" aca="1" ref="D158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82" t="s">
        <v>29</v>
      </c>
      <c r="F1582" t="s">
        <v>31</v>
      </c>
      <c r="G1582" cm="1">
        <f t="array" ref="G1582">_xlfn.IFS(marketing_campaign[[#This Row],[Marital_Status]]="Single",K1582+L1582+1,marketing_campaign[[#This Row],[Marital_Status]]="Together",K1582+L1582+2,marketing_campaign[[#This Row],[Marital_Status]]="Alone",K1582+L1582+1,marketing_campaign[[#This Row],[Marital_Status]]="Married",K1582+L1582+2,marketing_campaign[[#This Row],[Marital_Status]]="Divorced",K1582+L1582+1,marketing_campaign[[#This Row],[Marital_Status]]="YOLO",K1582+L1582+1,marketing_campaign[[#This Row],[Marital_Status]]="Absurd",K1582+L1582+1,marketing_campaign[[#This Row],[Marital_Status]]="Widow",K1582+L1582+1)</f>
        <v>5</v>
      </c>
      <c r="H1582" t="str" cm="1">
        <f t="array" ref="H1582">_xlfn.IFS(marketing_campaign[[#This Row],[Family_size]]=1,"Family_with_one_child",marketing_campaign[[#This Row],[Family_size]]&gt;1,"Family_with_more_children")</f>
        <v>Family_with_more_children</v>
      </c>
      <c r="I1582">
        <v>34633</v>
      </c>
      <c r="J1582" t="str">
        <f>IF(marketing_campaign[[#This Row],[Income]]&gt;=Sheet21!B1632,"high_income","low_income")</f>
        <v>high_income</v>
      </c>
      <c r="K1582">
        <v>2</v>
      </c>
      <c r="L1582">
        <v>1</v>
      </c>
      <c r="M1582" s="1">
        <v>41662</v>
      </c>
      <c r="N1582">
        <v>31</v>
      </c>
      <c r="O1582" t="str" cm="1">
        <f t="array" ref="O1582">_xlfn.IFS(AND(marketing_campaign[[#This Row],[Recency]]&gt;=0,marketing_campaign[[#This Row],[Recency]]&lt;=14),"Early Recency",AND(marketing_campaign[[#This Row],[Recency]]&gt;=15,marketing_campaign[[#This Row],[Recency]]&lt;=31),"Mid-Recency",marketing_campaign[[#This Row],[Recency]]&gt;=32,"high Recency")</f>
        <v>Mid-Recency</v>
      </c>
      <c r="P1582">
        <v>8</v>
      </c>
      <c r="Q1582">
        <v>1</v>
      </c>
      <c r="R1582">
        <v>5</v>
      </c>
      <c r="S1582">
        <v>0</v>
      </c>
      <c r="T1582">
        <v>0</v>
      </c>
      <c r="U1582">
        <v>1</v>
      </c>
      <c r="V1582">
        <f>marketing_campaign[[#This Row],[MntGoldProds]]+marketing_campaign[[#This Row],[MntSweetProducts]]+marketing_campaign[[#This Row],[MntFishProducts]]+marketing_campaign[[#This Row],[MntMeatProducts]]+marketing_campaign[[#This Row],[MntFruits]]+marketing_campaign[[#This Row],[MntWines]]</f>
        <v>15</v>
      </c>
      <c r="W1582">
        <v>1</v>
      </c>
      <c r="X1582">
        <v>1</v>
      </c>
      <c r="Y1582">
        <v>0</v>
      </c>
      <c r="Z1582">
        <v>2</v>
      </c>
      <c r="AA1582">
        <f t="shared" si="49"/>
        <v>4</v>
      </c>
      <c r="AB1582" t="str" cm="1">
        <f t="array" ref="AB1582">_xlfn.IFS(AND(AA1582&gt;=0,AA1582&lt;=15),"low purchase",AND(AA1582&gt;=16,AA1582&lt;=30),"mid purchase",AA1582&gt;=31,"high purchase")</f>
        <v>low purchase</v>
      </c>
      <c r="AC1582">
        <v>6</v>
      </c>
      <c r="AD1582" t="str">
        <f>IF(marketing_campaign[[#This Row],[NumWebVisitsMonth]]&gt;=5.3,"higher_webvists","lower_webvisits")</f>
        <v>higher_webvists</v>
      </c>
      <c r="AE1582">
        <v>0</v>
      </c>
      <c r="AF1582">
        <v>0</v>
      </c>
      <c r="AG1582">
        <v>0</v>
      </c>
      <c r="AH1582">
        <v>0</v>
      </c>
      <c r="AI1582">
        <v>0</v>
      </c>
      <c r="AJ1582">
        <v>0</v>
      </c>
      <c r="AK1582">
        <v>3</v>
      </c>
      <c r="AL1582">
        <v>11</v>
      </c>
      <c r="AM1582">
        <v>0</v>
      </c>
      <c r="AN1582">
        <f>marketing_campaign[[#This Row],[AcceptedCmp2]]+marketing_campaign[[#This Row],[AcceptedCmp1]]+marketing_campaign[[#This Row],[AcceptedCmp5]]+marketing_campaign[[#This Row],[AcceptedCmp4]]+marketing_campaign[[#This Row],[AcceptedCmp3]]+marketing_campaign[[#This Row],[Response]]</f>
        <v>0</v>
      </c>
      <c r="AO1582" t="str" cm="1">
        <f t="array" ref="AO158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83" spans="1:41" x14ac:dyDescent="0.35">
      <c r="A1583">
        <v>9952</v>
      </c>
      <c r="B1583">
        <v>1947</v>
      </c>
      <c r="C1583">
        <f t="shared" ca="1" si="48"/>
        <v>79</v>
      </c>
      <c r="D1583" t="str" cm="1">
        <f t="array" aca="1" ref="D158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583" t="s">
        <v>34</v>
      </c>
      <c r="F1583" t="s">
        <v>31</v>
      </c>
      <c r="G1583" cm="1">
        <f t="array" ref="G1583">_xlfn.IFS(marketing_campaign[[#This Row],[Marital_Status]]="Single",K1583+L1583+1,marketing_campaign[[#This Row],[Marital_Status]]="Together",K1583+L1583+2,marketing_campaign[[#This Row],[Marital_Status]]="Alone",K1583+L1583+1,marketing_campaign[[#This Row],[Marital_Status]]="Married",K1583+L1583+2,marketing_campaign[[#This Row],[Marital_Status]]="Divorced",K1583+L1583+1,marketing_campaign[[#This Row],[Marital_Status]]="YOLO",K1583+L1583+1,marketing_campaign[[#This Row],[Marital_Status]]="Absurd",K1583+L1583+1,marketing_campaign[[#This Row],[Marital_Status]]="Widow",K1583+L1583+1)</f>
        <v>2</v>
      </c>
      <c r="H1583" t="str" cm="1">
        <f t="array" ref="H1583">_xlfn.IFS(marketing_campaign[[#This Row],[Family_size]]=1,"Family_with_one_child",marketing_campaign[[#This Row],[Family_size]]&gt;1,"Family_with_more_children")</f>
        <v>Family_with_more_children</v>
      </c>
      <c r="I1583">
        <v>78093</v>
      </c>
      <c r="J1583" t="str">
        <f>IF(marketing_campaign[[#This Row],[Income]]&gt;=Sheet21!B1633,"high_income","low_income")</f>
        <v>high_income</v>
      </c>
      <c r="K1583">
        <v>0</v>
      </c>
      <c r="L1583">
        <v>0</v>
      </c>
      <c r="M1583" s="1">
        <v>41619</v>
      </c>
      <c r="N1583">
        <v>53</v>
      </c>
      <c r="O1583" t="str" cm="1">
        <f t="array" ref="O1583">_xlfn.IFS(AND(marketing_campaign[[#This Row],[Recency]]&gt;=0,marketing_campaign[[#This Row],[Recency]]&lt;=14),"Early Recency",AND(marketing_campaign[[#This Row],[Recency]]&gt;=15,marketing_campaign[[#This Row],[Recency]]&lt;=31),"Mid-Recency",marketing_campaign[[#This Row],[Recency]]&gt;=32,"high Recency")</f>
        <v>high Recency</v>
      </c>
      <c r="P1583">
        <v>368</v>
      </c>
      <c r="Q1583">
        <v>32</v>
      </c>
      <c r="R1583">
        <v>639</v>
      </c>
      <c r="S1583">
        <v>13</v>
      </c>
      <c r="T1583">
        <v>43</v>
      </c>
      <c r="U1583">
        <v>10</v>
      </c>
      <c r="V1583">
        <f>marketing_campaign[[#This Row],[MntGoldProds]]+marketing_campaign[[#This Row],[MntSweetProducts]]+marketing_campaign[[#This Row],[MntFishProducts]]+marketing_campaign[[#This Row],[MntMeatProducts]]+marketing_campaign[[#This Row],[MntFruits]]+marketing_campaign[[#This Row],[MntWines]]</f>
        <v>1105</v>
      </c>
      <c r="W1583">
        <v>1</v>
      </c>
      <c r="X1583">
        <v>4</v>
      </c>
      <c r="Y1583">
        <v>7</v>
      </c>
      <c r="Z1583">
        <v>5</v>
      </c>
      <c r="AA1583">
        <f t="shared" si="49"/>
        <v>17</v>
      </c>
      <c r="AB1583" t="str" cm="1">
        <f t="array" ref="AB1583">_xlfn.IFS(AND(AA1583&gt;=0,AA1583&lt;=15),"low purchase",AND(AA1583&gt;=16,AA1583&lt;=30),"mid purchase",AA1583&gt;=31,"high purchase")</f>
        <v>mid purchase</v>
      </c>
      <c r="AC1583">
        <v>1</v>
      </c>
      <c r="AD1583" t="str">
        <f>IF(marketing_campaign[[#This Row],[NumWebVisitsMonth]]&gt;=5.3,"higher_webvists","lower_webvisits")</f>
        <v>lower_webvisits</v>
      </c>
      <c r="AE1583">
        <v>0</v>
      </c>
      <c r="AF1583">
        <v>0</v>
      </c>
      <c r="AG1583">
        <v>0</v>
      </c>
      <c r="AH1583">
        <v>0</v>
      </c>
      <c r="AI1583">
        <v>0</v>
      </c>
      <c r="AJ1583">
        <v>0</v>
      </c>
      <c r="AK1583">
        <v>3</v>
      </c>
      <c r="AL1583">
        <v>11</v>
      </c>
      <c r="AM1583">
        <v>0</v>
      </c>
      <c r="AN1583">
        <f>marketing_campaign[[#This Row],[AcceptedCmp2]]+marketing_campaign[[#This Row],[AcceptedCmp1]]+marketing_campaign[[#This Row],[AcceptedCmp5]]+marketing_campaign[[#This Row],[AcceptedCmp4]]+marketing_campaign[[#This Row],[AcceptedCmp3]]+marketing_campaign[[#This Row],[Response]]</f>
        <v>0</v>
      </c>
      <c r="AO1583" t="str" cm="1">
        <f t="array" ref="AO158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84" spans="1:41" x14ac:dyDescent="0.35">
      <c r="A1584">
        <v>3503</v>
      </c>
      <c r="B1584">
        <v>1950</v>
      </c>
      <c r="C1584">
        <f t="shared" ca="1" si="48"/>
        <v>76</v>
      </c>
      <c r="D1584" t="str" cm="1">
        <f t="array" aca="1" ref="D158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84" t="s">
        <v>29</v>
      </c>
      <c r="F1584" t="s">
        <v>35</v>
      </c>
      <c r="G1584" cm="1">
        <f t="array" ref="G1584">_xlfn.IFS(marketing_campaign[[#This Row],[Marital_Status]]="Single",K1584+L1584+1,marketing_campaign[[#This Row],[Marital_Status]]="Together",K1584+L1584+2,marketing_campaign[[#This Row],[Marital_Status]]="Alone",K1584+L1584+1,marketing_campaign[[#This Row],[Marital_Status]]="Married",K1584+L1584+2,marketing_campaign[[#This Row],[Marital_Status]]="Divorced",K1584+L1584+1,marketing_campaign[[#This Row],[Marital_Status]]="YOLO",K1584+L1584+1,marketing_campaign[[#This Row],[Marital_Status]]="Absurd",K1584+L1584+1,marketing_campaign[[#This Row],[Marital_Status]]="Widow",K1584+L1584+1)</f>
        <v>1</v>
      </c>
      <c r="H1584" t="str" cm="1">
        <f t="array" ref="H1584">_xlfn.IFS(marketing_campaign[[#This Row],[Family_size]]=1,"Family_with_one_child",marketing_campaign[[#This Row],[Family_size]]&gt;1,"Family_with_more_children")</f>
        <v>Family_with_one_child</v>
      </c>
      <c r="I1584">
        <v>82460</v>
      </c>
      <c r="J1584" t="str">
        <f>IF(marketing_campaign[[#This Row],[Income]]&gt;=Sheet21!B1634,"high_income","low_income")</f>
        <v>high_income</v>
      </c>
      <c r="K1584">
        <v>0</v>
      </c>
      <c r="L1584">
        <v>0</v>
      </c>
      <c r="M1584" s="1">
        <v>41610</v>
      </c>
      <c r="N1584">
        <v>78</v>
      </c>
      <c r="O1584" t="str" cm="1">
        <f t="array" ref="O1584">_xlfn.IFS(AND(marketing_campaign[[#This Row],[Recency]]&gt;=0,marketing_campaign[[#This Row],[Recency]]&lt;=14),"Early Recency",AND(marketing_campaign[[#This Row],[Recency]]&gt;=15,marketing_campaign[[#This Row],[Recency]]&lt;=31),"Mid-Recency",marketing_campaign[[#This Row],[Recency]]&gt;=32,"high Recency")</f>
        <v>high Recency</v>
      </c>
      <c r="P1584">
        <v>255</v>
      </c>
      <c r="Q1584">
        <v>47</v>
      </c>
      <c r="R1584">
        <v>573</v>
      </c>
      <c r="S1584">
        <v>52</v>
      </c>
      <c r="T1584">
        <v>32</v>
      </c>
      <c r="U1584">
        <v>15</v>
      </c>
      <c r="V1584">
        <f>marketing_campaign[[#This Row],[MntGoldProds]]+marketing_campaign[[#This Row],[MntSweetProducts]]+marketing_campaign[[#This Row],[MntFishProducts]]+marketing_campaign[[#This Row],[MntMeatProducts]]+marketing_campaign[[#This Row],[MntFruits]]+marketing_campaign[[#This Row],[MntWines]]</f>
        <v>974</v>
      </c>
      <c r="W1584">
        <v>1</v>
      </c>
      <c r="X1584">
        <v>5</v>
      </c>
      <c r="Y1584">
        <v>3</v>
      </c>
      <c r="Z1584">
        <v>6</v>
      </c>
      <c r="AA1584">
        <f t="shared" si="49"/>
        <v>15</v>
      </c>
      <c r="AB1584" t="str" cm="1">
        <f t="array" ref="AB1584">_xlfn.IFS(AND(AA1584&gt;=0,AA1584&lt;=15),"low purchase",AND(AA1584&gt;=16,AA1584&lt;=30),"mid purchase",AA1584&gt;=31,"high purchase")</f>
        <v>low purchase</v>
      </c>
      <c r="AC1584">
        <v>1</v>
      </c>
      <c r="AD1584" t="str">
        <f>IF(marketing_campaign[[#This Row],[NumWebVisitsMonth]]&gt;=5.3,"higher_webvists","lower_webvisits")</f>
        <v>lower_webvisits</v>
      </c>
      <c r="AE1584">
        <v>0</v>
      </c>
      <c r="AF1584">
        <v>0</v>
      </c>
      <c r="AG1584">
        <v>0</v>
      </c>
      <c r="AH1584">
        <v>0</v>
      </c>
      <c r="AI1584">
        <v>0</v>
      </c>
      <c r="AJ1584">
        <v>0</v>
      </c>
      <c r="AK1584">
        <v>3</v>
      </c>
      <c r="AL1584">
        <v>11</v>
      </c>
      <c r="AM1584">
        <v>0</v>
      </c>
      <c r="AN1584">
        <f>marketing_campaign[[#This Row],[AcceptedCmp2]]+marketing_campaign[[#This Row],[AcceptedCmp1]]+marketing_campaign[[#This Row],[AcceptedCmp5]]+marketing_campaign[[#This Row],[AcceptedCmp4]]+marketing_campaign[[#This Row],[AcceptedCmp3]]+marketing_campaign[[#This Row],[Response]]</f>
        <v>0</v>
      </c>
      <c r="AO1584" t="str" cm="1">
        <f t="array" ref="AO158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85" spans="1:41" x14ac:dyDescent="0.35">
      <c r="A1585">
        <v>5223</v>
      </c>
      <c r="B1585">
        <v>1966</v>
      </c>
      <c r="C1585">
        <f t="shared" ca="1" si="48"/>
        <v>60</v>
      </c>
      <c r="D1585" t="str" cm="1">
        <f t="array" aca="1" ref="D158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85" t="s">
        <v>34</v>
      </c>
      <c r="F1585" t="s">
        <v>31</v>
      </c>
      <c r="G1585" cm="1">
        <f t="array" ref="G1585">_xlfn.IFS(marketing_campaign[[#This Row],[Marital_Status]]="Single",K1585+L1585+1,marketing_campaign[[#This Row],[Marital_Status]]="Together",K1585+L1585+2,marketing_campaign[[#This Row],[Marital_Status]]="Alone",K1585+L1585+1,marketing_campaign[[#This Row],[Marital_Status]]="Married",K1585+L1585+2,marketing_campaign[[#This Row],[Marital_Status]]="Divorced",K1585+L1585+1,marketing_campaign[[#This Row],[Marital_Status]]="YOLO",K1585+L1585+1,marketing_campaign[[#This Row],[Marital_Status]]="Absurd",K1585+L1585+1,marketing_campaign[[#This Row],[Marital_Status]]="Widow",K1585+L1585+1)</f>
        <v>3</v>
      </c>
      <c r="H1585" t="str" cm="1">
        <f t="array" ref="H1585">_xlfn.IFS(marketing_campaign[[#This Row],[Family_size]]=1,"Family_with_one_child",marketing_campaign[[#This Row],[Family_size]]&gt;1,"Family_with_more_children")</f>
        <v>Family_with_more_children</v>
      </c>
      <c r="I1585">
        <v>45903</v>
      </c>
      <c r="J1585" t="str">
        <f>IF(marketing_campaign[[#This Row],[Income]]&gt;=Sheet21!B1635,"high_income","low_income")</f>
        <v>high_income</v>
      </c>
      <c r="K1585">
        <v>0</v>
      </c>
      <c r="L1585">
        <v>1</v>
      </c>
      <c r="M1585" s="1">
        <v>41752</v>
      </c>
      <c r="N1585">
        <v>80</v>
      </c>
      <c r="O1585" t="str" cm="1">
        <f t="array" ref="O1585">_xlfn.IFS(AND(marketing_campaign[[#This Row],[Recency]]&gt;=0,marketing_campaign[[#This Row],[Recency]]&lt;=14),"Early Recency",AND(marketing_campaign[[#This Row],[Recency]]&gt;=15,marketing_campaign[[#This Row],[Recency]]&lt;=31),"Mid-Recency",marketing_campaign[[#This Row],[Recency]]&gt;=32,"high Recency")</f>
        <v>high Recency</v>
      </c>
      <c r="P1585">
        <v>33</v>
      </c>
      <c r="Q1585">
        <v>8</v>
      </c>
      <c r="R1585">
        <v>10</v>
      </c>
      <c r="S1585">
        <v>2</v>
      </c>
      <c r="T1585">
        <v>10</v>
      </c>
      <c r="U1585">
        <v>3</v>
      </c>
      <c r="V1585">
        <f>marketing_campaign[[#This Row],[MntGoldProds]]+marketing_campaign[[#This Row],[MntSweetProducts]]+marketing_campaign[[#This Row],[MntFishProducts]]+marketing_campaign[[#This Row],[MntMeatProducts]]+marketing_campaign[[#This Row],[MntFruits]]+marketing_campaign[[#This Row],[MntWines]]</f>
        <v>66</v>
      </c>
      <c r="W1585">
        <v>2</v>
      </c>
      <c r="X1585">
        <v>2</v>
      </c>
      <c r="Y1585">
        <v>1</v>
      </c>
      <c r="Z1585">
        <v>3</v>
      </c>
      <c r="AA1585">
        <f t="shared" si="49"/>
        <v>8</v>
      </c>
      <c r="AB1585" t="str" cm="1">
        <f t="array" ref="AB1585">_xlfn.IFS(AND(AA1585&gt;=0,AA1585&lt;=15),"low purchase",AND(AA1585&gt;=16,AA1585&lt;=30),"mid purchase",AA1585&gt;=31,"high purchase")</f>
        <v>low purchase</v>
      </c>
      <c r="AC1585">
        <v>4</v>
      </c>
      <c r="AD1585" t="str">
        <f>IF(marketing_campaign[[#This Row],[NumWebVisitsMonth]]&gt;=5.3,"higher_webvists","lower_webvisits")</f>
        <v>lower_webvisits</v>
      </c>
      <c r="AE1585">
        <v>0</v>
      </c>
      <c r="AF1585">
        <v>0</v>
      </c>
      <c r="AG1585">
        <v>0</v>
      </c>
      <c r="AH1585">
        <v>0</v>
      </c>
      <c r="AI1585">
        <v>0</v>
      </c>
      <c r="AJ1585">
        <v>0</v>
      </c>
      <c r="AK1585">
        <v>3</v>
      </c>
      <c r="AL1585">
        <v>11</v>
      </c>
      <c r="AM1585">
        <v>0</v>
      </c>
      <c r="AN1585">
        <f>marketing_campaign[[#This Row],[AcceptedCmp2]]+marketing_campaign[[#This Row],[AcceptedCmp1]]+marketing_campaign[[#This Row],[AcceptedCmp5]]+marketing_campaign[[#This Row],[AcceptedCmp4]]+marketing_campaign[[#This Row],[AcceptedCmp3]]+marketing_campaign[[#This Row],[Response]]</f>
        <v>0</v>
      </c>
      <c r="AO1585" t="str" cm="1">
        <f t="array" ref="AO158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86" spans="1:41" x14ac:dyDescent="0.35">
      <c r="A1586">
        <v>4608</v>
      </c>
      <c r="B1586">
        <v>1987</v>
      </c>
      <c r="C1586">
        <f t="shared" ca="1" si="48"/>
        <v>39</v>
      </c>
      <c r="D1586" t="str" cm="1">
        <f t="array" aca="1" ref="D158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586" t="s">
        <v>29</v>
      </c>
      <c r="F1586" t="s">
        <v>35</v>
      </c>
      <c r="G1586" cm="1">
        <f t="array" ref="G1586">_xlfn.IFS(marketing_campaign[[#This Row],[Marital_Status]]="Single",K1586+L1586+1,marketing_campaign[[#This Row],[Marital_Status]]="Together",K1586+L1586+2,marketing_campaign[[#This Row],[Marital_Status]]="Alone",K1586+L1586+1,marketing_campaign[[#This Row],[Marital_Status]]="Married",K1586+L1586+2,marketing_campaign[[#This Row],[Marital_Status]]="Divorced",K1586+L1586+1,marketing_campaign[[#This Row],[Marital_Status]]="YOLO",K1586+L1586+1,marketing_campaign[[#This Row],[Marital_Status]]="Absurd",K1586+L1586+1,marketing_campaign[[#This Row],[Marital_Status]]="Widow",K1586+L1586+1)</f>
        <v>1</v>
      </c>
      <c r="H1586" t="str" cm="1">
        <f t="array" ref="H1586">_xlfn.IFS(marketing_campaign[[#This Row],[Family_size]]=1,"Family_with_one_child",marketing_campaign[[#This Row],[Family_size]]&gt;1,"Family_with_more_children")</f>
        <v>Family_with_one_child</v>
      </c>
      <c r="I1586">
        <v>81361</v>
      </c>
      <c r="J1586" t="str">
        <f>IF(marketing_campaign[[#This Row],[Income]]&gt;=Sheet21!B1636,"high_income","low_income")</f>
        <v>high_income</v>
      </c>
      <c r="K1586">
        <v>0</v>
      </c>
      <c r="L1586">
        <v>0</v>
      </c>
      <c r="M1586" s="1">
        <v>41695</v>
      </c>
      <c r="N1586">
        <v>18</v>
      </c>
      <c r="O1586" t="str" cm="1">
        <f t="array" ref="O1586">_xlfn.IFS(AND(marketing_campaign[[#This Row],[Recency]]&gt;=0,marketing_campaign[[#This Row],[Recency]]&lt;=14),"Early Recency",AND(marketing_campaign[[#This Row],[Recency]]&gt;=15,marketing_campaign[[#This Row],[Recency]]&lt;=31),"Mid-Recency",marketing_campaign[[#This Row],[Recency]]&gt;=32,"high Recency")</f>
        <v>Mid-Recency</v>
      </c>
      <c r="P1586">
        <v>163</v>
      </c>
      <c r="Q1586">
        <v>23</v>
      </c>
      <c r="R1586">
        <v>424</v>
      </c>
      <c r="S1586">
        <v>27</v>
      </c>
      <c r="T1586">
        <v>65</v>
      </c>
      <c r="U1586">
        <v>76</v>
      </c>
      <c r="V1586">
        <f>marketing_campaign[[#This Row],[MntGoldProds]]+marketing_campaign[[#This Row],[MntSweetProducts]]+marketing_campaign[[#This Row],[MntFishProducts]]+marketing_campaign[[#This Row],[MntMeatProducts]]+marketing_campaign[[#This Row],[MntFruits]]+marketing_campaign[[#This Row],[MntWines]]</f>
        <v>778</v>
      </c>
      <c r="W1586">
        <v>1</v>
      </c>
      <c r="X1586">
        <v>3</v>
      </c>
      <c r="Y1586">
        <v>10</v>
      </c>
      <c r="Z1586">
        <v>13</v>
      </c>
      <c r="AA1586">
        <f t="shared" si="49"/>
        <v>27</v>
      </c>
      <c r="AB1586" t="str" cm="1">
        <f t="array" ref="AB1586">_xlfn.IFS(AND(AA1586&gt;=0,AA1586&lt;=15),"low purchase",AND(AA1586&gt;=16,AA1586&lt;=30),"mid purchase",AA1586&gt;=31,"high purchase")</f>
        <v>mid purchase</v>
      </c>
      <c r="AC1586">
        <v>1</v>
      </c>
      <c r="AD1586" t="str">
        <f>IF(marketing_campaign[[#This Row],[NumWebVisitsMonth]]&gt;=5.3,"higher_webvists","lower_webvisits")</f>
        <v>lower_webvisits</v>
      </c>
      <c r="AE1586">
        <v>0</v>
      </c>
      <c r="AF1586">
        <v>0</v>
      </c>
      <c r="AG1586">
        <v>0</v>
      </c>
      <c r="AH1586">
        <v>0</v>
      </c>
      <c r="AI1586">
        <v>0</v>
      </c>
      <c r="AJ1586">
        <v>0</v>
      </c>
      <c r="AK1586">
        <v>3</v>
      </c>
      <c r="AL1586">
        <v>11</v>
      </c>
      <c r="AM1586">
        <v>1</v>
      </c>
      <c r="AN1586">
        <f>marketing_campaign[[#This Row],[AcceptedCmp2]]+marketing_campaign[[#This Row],[AcceptedCmp1]]+marketing_campaign[[#This Row],[AcceptedCmp5]]+marketing_campaign[[#This Row],[AcceptedCmp4]]+marketing_campaign[[#This Row],[AcceptedCmp3]]+marketing_campaign[[#This Row],[Response]]</f>
        <v>1</v>
      </c>
      <c r="AO1586" t="str" cm="1">
        <f t="array" ref="AO158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587" spans="1:41" x14ac:dyDescent="0.35">
      <c r="A1587">
        <v>1626</v>
      </c>
      <c r="B1587">
        <v>1973</v>
      </c>
      <c r="C1587">
        <f t="shared" ca="1" si="48"/>
        <v>53</v>
      </c>
      <c r="D1587" t="str" cm="1">
        <f t="array" aca="1" ref="D158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87" t="s">
        <v>32</v>
      </c>
      <c r="F1587" t="s">
        <v>35</v>
      </c>
      <c r="G1587" cm="1">
        <f t="array" ref="G1587">_xlfn.IFS(marketing_campaign[[#This Row],[Marital_Status]]="Single",K1587+L1587+1,marketing_campaign[[#This Row],[Marital_Status]]="Together",K1587+L1587+2,marketing_campaign[[#This Row],[Marital_Status]]="Alone",K1587+L1587+1,marketing_campaign[[#This Row],[Marital_Status]]="Married",K1587+L1587+2,marketing_campaign[[#This Row],[Marital_Status]]="Divorced",K1587+L1587+1,marketing_campaign[[#This Row],[Marital_Status]]="YOLO",K1587+L1587+1,marketing_campaign[[#This Row],[Marital_Status]]="Absurd",K1587+L1587+1,marketing_campaign[[#This Row],[Marital_Status]]="Widow",K1587+L1587+1)</f>
        <v>3</v>
      </c>
      <c r="H1587" t="str" cm="1">
        <f t="array" ref="H1587">_xlfn.IFS(marketing_campaign[[#This Row],[Family_size]]=1,"Family_with_one_child",marketing_campaign[[#This Row],[Family_size]]&gt;1,"Family_with_more_children")</f>
        <v>Family_with_more_children</v>
      </c>
      <c r="I1587">
        <v>35860</v>
      </c>
      <c r="J1587" t="str">
        <f>IF(marketing_campaign[[#This Row],[Income]]&gt;=Sheet21!B1637,"high_income","low_income")</f>
        <v>high_income</v>
      </c>
      <c r="K1587">
        <v>1</v>
      </c>
      <c r="L1587">
        <v>1</v>
      </c>
      <c r="M1587" s="1">
        <v>41778</v>
      </c>
      <c r="N1587">
        <v>37</v>
      </c>
      <c r="O1587" t="str" cm="1">
        <f t="array" ref="O1587">_xlfn.IFS(AND(marketing_campaign[[#This Row],[Recency]]&gt;=0,marketing_campaign[[#This Row],[Recency]]&lt;=14),"Early Recency",AND(marketing_campaign[[#This Row],[Recency]]&gt;=15,marketing_campaign[[#This Row],[Recency]]&lt;=31),"Mid-Recency",marketing_campaign[[#This Row],[Recency]]&gt;=32,"high Recency")</f>
        <v>high Recency</v>
      </c>
      <c r="P1587">
        <v>15</v>
      </c>
      <c r="Q1587">
        <v>0</v>
      </c>
      <c r="R1587">
        <v>8</v>
      </c>
      <c r="S1587">
        <v>4</v>
      </c>
      <c r="T1587">
        <v>2</v>
      </c>
      <c r="U1587">
        <v>20</v>
      </c>
      <c r="V1587">
        <f>marketing_campaign[[#This Row],[MntGoldProds]]+marketing_campaign[[#This Row],[MntSweetProducts]]+marketing_campaign[[#This Row],[MntFishProducts]]+marketing_campaign[[#This Row],[MntMeatProducts]]+marketing_campaign[[#This Row],[MntFruits]]+marketing_campaign[[#This Row],[MntWines]]</f>
        <v>49</v>
      </c>
      <c r="W1587">
        <v>2</v>
      </c>
      <c r="X1587">
        <v>1</v>
      </c>
      <c r="Y1587">
        <v>1</v>
      </c>
      <c r="Z1587">
        <v>2</v>
      </c>
      <c r="AA1587">
        <f t="shared" si="49"/>
        <v>6</v>
      </c>
      <c r="AB1587" t="str" cm="1">
        <f t="array" ref="AB1587">_xlfn.IFS(AND(AA1587&gt;=0,AA1587&lt;=15),"low purchase",AND(AA1587&gt;=16,AA1587&lt;=30),"mid purchase",AA1587&gt;=31,"high purchase")</f>
        <v>low purchase</v>
      </c>
      <c r="AC1587">
        <v>5</v>
      </c>
      <c r="AD1587" t="str">
        <f>IF(marketing_campaign[[#This Row],[NumWebVisitsMonth]]&gt;=5.3,"higher_webvists","lower_webvisits")</f>
        <v>lower_webvisits</v>
      </c>
      <c r="AE1587">
        <v>1</v>
      </c>
      <c r="AF1587">
        <v>0</v>
      </c>
      <c r="AG1587">
        <v>0</v>
      </c>
      <c r="AH1587">
        <v>0</v>
      </c>
      <c r="AI1587">
        <v>0</v>
      </c>
      <c r="AJ1587">
        <v>0</v>
      </c>
      <c r="AK1587">
        <v>3</v>
      </c>
      <c r="AL1587">
        <v>11</v>
      </c>
      <c r="AM1587">
        <v>1</v>
      </c>
      <c r="AN1587">
        <f>marketing_campaign[[#This Row],[AcceptedCmp2]]+marketing_campaign[[#This Row],[AcceptedCmp1]]+marketing_campaign[[#This Row],[AcceptedCmp5]]+marketing_campaign[[#This Row],[AcceptedCmp4]]+marketing_campaign[[#This Row],[AcceptedCmp3]]+marketing_campaign[[#This Row],[Response]]</f>
        <v>2</v>
      </c>
      <c r="AO1587" t="str" cm="1">
        <f t="array" ref="AO158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588" spans="1:41" x14ac:dyDescent="0.35">
      <c r="A1588">
        <v>4764</v>
      </c>
      <c r="B1588">
        <v>1952</v>
      </c>
      <c r="C1588">
        <f t="shared" ca="1" si="48"/>
        <v>74</v>
      </c>
      <c r="D1588" t="str" cm="1">
        <f t="array" aca="1" ref="D158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88" t="s">
        <v>34</v>
      </c>
      <c r="F1588" t="s">
        <v>31</v>
      </c>
      <c r="G1588" cm="1">
        <f t="array" ref="G1588">_xlfn.IFS(marketing_campaign[[#This Row],[Marital_Status]]="Single",K1588+L1588+1,marketing_campaign[[#This Row],[Marital_Status]]="Together",K1588+L1588+2,marketing_campaign[[#This Row],[Marital_Status]]="Alone",K1588+L1588+1,marketing_campaign[[#This Row],[Marital_Status]]="Married",K1588+L1588+2,marketing_campaign[[#This Row],[Marital_Status]]="Divorced",K1588+L1588+1,marketing_campaign[[#This Row],[Marital_Status]]="YOLO",K1588+L1588+1,marketing_campaign[[#This Row],[Marital_Status]]="Absurd",K1588+L1588+1,marketing_campaign[[#This Row],[Marital_Status]]="Widow",K1588+L1588+1)</f>
        <v>4</v>
      </c>
      <c r="H1588" t="str" cm="1">
        <f t="array" ref="H1588">_xlfn.IFS(marketing_campaign[[#This Row],[Family_size]]=1,"Family_with_one_child",marketing_campaign[[#This Row],[Family_size]]&gt;1,"Family_with_more_children")</f>
        <v>Family_with_more_children</v>
      </c>
      <c r="I1588">
        <v>40442</v>
      </c>
      <c r="J1588" t="str">
        <f>IF(marketing_campaign[[#This Row],[Income]]&gt;=Sheet21!B1638,"high_income","low_income")</f>
        <v>high_income</v>
      </c>
      <c r="K1588">
        <v>1</v>
      </c>
      <c r="L1588">
        <v>1</v>
      </c>
      <c r="M1588" s="1">
        <v>41140</v>
      </c>
      <c r="N1588">
        <v>52</v>
      </c>
      <c r="O1588" t="str" cm="1">
        <f t="array" ref="O1588">_xlfn.IFS(AND(marketing_campaign[[#This Row],[Recency]]&gt;=0,marketing_campaign[[#This Row],[Recency]]&lt;=14),"Early Recency",AND(marketing_campaign[[#This Row],[Recency]]&gt;=15,marketing_campaign[[#This Row],[Recency]]&lt;=31),"Mid-Recency",marketing_campaign[[#This Row],[Recency]]&gt;=32,"high Recency")</f>
        <v>high Recency</v>
      </c>
      <c r="P1588">
        <v>45</v>
      </c>
      <c r="Q1588">
        <v>12</v>
      </c>
      <c r="R1588">
        <v>52</v>
      </c>
      <c r="S1588">
        <v>25</v>
      </c>
      <c r="T1588">
        <v>22</v>
      </c>
      <c r="U1588">
        <v>13</v>
      </c>
      <c r="V1588">
        <f>marketing_campaign[[#This Row],[MntGoldProds]]+marketing_campaign[[#This Row],[MntSweetProducts]]+marketing_campaign[[#This Row],[MntFishProducts]]+marketing_campaign[[#This Row],[MntMeatProducts]]+marketing_campaign[[#This Row],[MntFruits]]+marketing_campaign[[#This Row],[MntWines]]</f>
        <v>169</v>
      </c>
      <c r="W1588">
        <v>4</v>
      </c>
      <c r="X1588">
        <v>3</v>
      </c>
      <c r="Y1588">
        <v>1</v>
      </c>
      <c r="Z1588">
        <v>4</v>
      </c>
      <c r="AA1588">
        <f t="shared" si="49"/>
        <v>12</v>
      </c>
      <c r="AB1588" t="str" cm="1">
        <f t="array" ref="AB1588">_xlfn.IFS(AND(AA1588&gt;=0,AA1588&lt;=15),"low purchase",AND(AA1588&gt;=16,AA1588&lt;=30),"mid purchase",AA1588&gt;=31,"high purchase")</f>
        <v>low purchase</v>
      </c>
      <c r="AC1588">
        <v>7</v>
      </c>
      <c r="AD1588" t="str">
        <f>IF(marketing_campaign[[#This Row],[NumWebVisitsMonth]]&gt;=5.3,"higher_webvists","lower_webvisits")</f>
        <v>higher_webvists</v>
      </c>
      <c r="AE1588">
        <v>0</v>
      </c>
      <c r="AF1588">
        <v>0</v>
      </c>
      <c r="AG1588">
        <v>0</v>
      </c>
      <c r="AH1588">
        <v>0</v>
      </c>
      <c r="AI1588">
        <v>0</v>
      </c>
      <c r="AJ1588">
        <v>0</v>
      </c>
      <c r="AK1588">
        <v>3</v>
      </c>
      <c r="AL1588">
        <v>11</v>
      </c>
      <c r="AM1588">
        <v>1</v>
      </c>
      <c r="AN1588">
        <f>marketing_campaign[[#This Row],[AcceptedCmp2]]+marketing_campaign[[#This Row],[AcceptedCmp1]]+marketing_campaign[[#This Row],[AcceptedCmp5]]+marketing_campaign[[#This Row],[AcceptedCmp4]]+marketing_campaign[[#This Row],[AcceptedCmp3]]+marketing_campaign[[#This Row],[Response]]</f>
        <v>1</v>
      </c>
      <c r="AO1588" t="str" cm="1">
        <f t="array" ref="AO158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589" spans="1:41" x14ac:dyDescent="0.35">
      <c r="A1589">
        <v>2471</v>
      </c>
      <c r="B1589">
        <v>1965</v>
      </c>
      <c r="C1589">
        <f t="shared" ca="1" si="48"/>
        <v>61</v>
      </c>
      <c r="D1589" t="str" cm="1">
        <f t="array" aca="1" ref="D158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89" t="s">
        <v>29</v>
      </c>
      <c r="F1589" t="s">
        <v>33</v>
      </c>
      <c r="G1589" cm="1">
        <f t="array" ref="G1589">_xlfn.IFS(marketing_campaign[[#This Row],[Marital_Status]]="Single",K1589+L1589+1,marketing_campaign[[#This Row],[Marital_Status]]="Together",K1589+L1589+2,marketing_campaign[[#This Row],[Marital_Status]]="Alone",K1589+L1589+1,marketing_campaign[[#This Row],[Marital_Status]]="Married",K1589+L1589+2,marketing_campaign[[#This Row],[Marital_Status]]="Divorced",K1589+L1589+1,marketing_campaign[[#This Row],[Marital_Status]]="YOLO",K1589+L1589+1,marketing_campaign[[#This Row],[Marital_Status]]="Absurd",K1589+L1589+1,marketing_campaign[[#This Row],[Marital_Status]]="Widow",K1589+L1589+1)</f>
        <v>2</v>
      </c>
      <c r="H1589" t="str" cm="1">
        <f t="array" ref="H1589">_xlfn.IFS(marketing_campaign[[#This Row],[Family_size]]=1,"Family_with_one_child",marketing_campaign[[#This Row],[Family_size]]&gt;1,"Family_with_more_children")</f>
        <v>Family_with_more_children</v>
      </c>
      <c r="I1589">
        <v>61482</v>
      </c>
      <c r="J1589" t="str">
        <f>IF(marketing_campaign[[#This Row],[Income]]&gt;=Sheet21!B1639,"high_income","low_income")</f>
        <v>high_income</v>
      </c>
      <c r="K1589">
        <v>0</v>
      </c>
      <c r="L1589">
        <v>0</v>
      </c>
      <c r="M1589" s="1">
        <v>41817</v>
      </c>
      <c r="N1589">
        <v>39</v>
      </c>
      <c r="O1589" t="str" cm="1">
        <f t="array" ref="O1589">_xlfn.IFS(AND(marketing_campaign[[#This Row],[Recency]]&gt;=0,marketing_campaign[[#This Row],[Recency]]&lt;=14),"Early Recency",AND(marketing_campaign[[#This Row],[Recency]]&gt;=15,marketing_campaign[[#This Row],[Recency]]&lt;=31),"Mid-Recency",marketing_campaign[[#This Row],[Recency]]&gt;=32,"high Recency")</f>
        <v>high Recency</v>
      </c>
      <c r="P1589">
        <v>48</v>
      </c>
      <c r="Q1589">
        <v>58</v>
      </c>
      <c r="R1589">
        <v>68</v>
      </c>
      <c r="S1589">
        <v>16</v>
      </c>
      <c r="T1589">
        <v>66</v>
      </c>
      <c r="U1589">
        <v>43</v>
      </c>
      <c r="V1589">
        <f>marketing_campaign[[#This Row],[MntGoldProds]]+marketing_campaign[[#This Row],[MntSweetProducts]]+marketing_campaign[[#This Row],[MntFishProducts]]+marketing_campaign[[#This Row],[MntMeatProducts]]+marketing_campaign[[#This Row],[MntFruits]]+marketing_campaign[[#This Row],[MntWines]]</f>
        <v>299</v>
      </c>
      <c r="W1589">
        <v>1</v>
      </c>
      <c r="X1589">
        <v>3</v>
      </c>
      <c r="Y1589">
        <v>2</v>
      </c>
      <c r="Z1589">
        <v>6</v>
      </c>
      <c r="AA1589">
        <f t="shared" si="49"/>
        <v>12</v>
      </c>
      <c r="AB1589" t="str" cm="1">
        <f t="array" ref="AB1589">_xlfn.IFS(AND(AA1589&gt;=0,AA1589&lt;=15),"low purchase",AND(AA1589&gt;=16,AA1589&lt;=30),"mid purchase",AA1589&gt;=31,"high purchase")</f>
        <v>low purchase</v>
      </c>
      <c r="AC1589">
        <v>2</v>
      </c>
      <c r="AD1589" t="str">
        <f>IF(marketing_campaign[[#This Row],[NumWebVisitsMonth]]&gt;=5.3,"higher_webvists","lower_webvisits")</f>
        <v>lower_webvisits</v>
      </c>
      <c r="AE1589">
        <v>0</v>
      </c>
      <c r="AF1589">
        <v>0</v>
      </c>
      <c r="AG1589">
        <v>0</v>
      </c>
      <c r="AH1589">
        <v>0</v>
      </c>
      <c r="AI1589">
        <v>0</v>
      </c>
      <c r="AJ1589">
        <v>0</v>
      </c>
      <c r="AK1589">
        <v>3</v>
      </c>
      <c r="AL1589">
        <v>11</v>
      </c>
      <c r="AM1589">
        <v>0</v>
      </c>
      <c r="AN1589">
        <f>marketing_campaign[[#This Row],[AcceptedCmp2]]+marketing_campaign[[#This Row],[AcceptedCmp1]]+marketing_campaign[[#This Row],[AcceptedCmp5]]+marketing_campaign[[#This Row],[AcceptedCmp4]]+marketing_campaign[[#This Row],[AcceptedCmp3]]+marketing_campaign[[#This Row],[Response]]</f>
        <v>0</v>
      </c>
      <c r="AO1589" t="str" cm="1">
        <f t="array" ref="AO158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90" spans="1:41" x14ac:dyDescent="0.35">
      <c r="A1590">
        <v>5892</v>
      </c>
      <c r="B1590">
        <v>1980</v>
      </c>
      <c r="C1590">
        <f t="shared" ca="1" si="48"/>
        <v>46</v>
      </c>
      <c r="D1590" t="str" cm="1">
        <f t="array" aca="1" ref="D159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90" t="s">
        <v>29</v>
      </c>
      <c r="F1590" t="s">
        <v>33</v>
      </c>
      <c r="G1590" cm="1">
        <f t="array" ref="G1590">_xlfn.IFS(marketing_campaign[[#This Row],[Marital_Status]]="Single",K1590+L1590+1,marketing_campaign[[#This Row],[Marital_Status]]="Together",K1590+L1590+2,marketing_campaign[[#This Row],[Marital_Status]]="Alone",K1590+L1590+1,marketing_campaign[[#This Row],[Marital_Status]]="Married",K1590+L1590+2,marketing_campaign[[#This Row],[Marital_Status]]="Divorced",K1590+L1590+1,marketing_campaign[[#This Row],[Marital_Status]]="YOLO",K1590+L1590+1,marketing_campaign[[#This Row],[Marital_Status]]="Absurd",K1590+L1590+1,marketing_campaign[[#This Row],[Marital_Status]]="Widow",K1590+L1590+1)</f>
        <v>3</v>
      </c>
      <c r="H1590" t="str" cm="1">
        <f t="array" ref="H1590">_xlfn.IFS(marketing_campaign[[#This Row],[Family_size]]=1,"Family_with_one_child",marketing_campaign[[#This Row],[Family_size]]&gt;1,"Family_with_more_children")</f>
        <v>Family_with_more_children</v>
      </c>
      <c r="I1590">
        <v>34968</v>
      </c>
      <c r="J1590" t="str">
        <f>IF(marketing_campaign[[#This Row],[Income]]&gt;=Sheet21!B1640,"high_income","low_income")</f>
        <v>high_income</v>
      </c>
      <c r="K1590">
        <v>1</v>
      </c>
      <c r="L1590">
        <v>0</v>
      </c>
      <c r="M1590" s="1">
        <v>41374</v>
      </c>
      <c r="N1590">
        <v>11</v>
      </c>
      <c r="O1590" t="str" cm="1">
        <f t="array" ref="O1590">_xlfn.IFS(AND(marketing_campaign[[#This Row],[Recency]]&gt;=0,marketing_campaign[[#This Row],[Recency]]&lt;=14),"Early Recency",AND(marketing_campaign[[#This Row],[Recency]]&gt;=15,marketing_campaign[[#This Row],[Recency]]&lt;=31),"Mid-Recency",marketing_campaign[[#This Row],[Recency]]&gt;=32,"high Recency")</f>
        <v>Early Recency</v>
      </c>
      <c r="P1590">
        <v>158</v>
      </c>
      <c r="Q1590">
        <v>6</v>
      </c>
      <c r="R1590">
        <v>45</v>
      </c>
      <c r="S1590">
        <v>8</v>
      </c>
      <c r="T1590">
        <v>2</v>
      </c>
      <c r="U1590">
        <v>2</v>
      </c>
      <c r="V1590">
        <f>marketing_campaign[[#This Row],[MntGoldProds]]+marketing_campaign[[#This Row],[MntSweetProducts]]+marketing_campaign[[#This Row],[MntFishProducts]]+marketing_campaign[[#This Row],[MntMeatProducts]]+marketing_campaign[[#This Row],[MntFruits]]+marketing_campaign[[#This Row],[MntWines]]</f>
        <v>221</v>
      </c>
      <c r="W1590">
        <v>7</v>
      </c>
      <c r="X1590">
        <v>3</v>
      </c>
      <c r="Y1590">
        <v>2</v>
      </c>
      <c r="Z1590">
        <v>5</v>
      </c>
      <c r="AA1590">
        <f t="shared" si="49"/>
        <v>17</v>
      </c>
      <c r="AB1590" t="str" cm="1">
        <f t="array" ref="AB1590">_xlfn.IFS(AND(AA1590&gt;=0,AA1590&lt;=15),"low purchase",AND(AA1590&gt;=16,AA1590&lt;=30),"mid purchase",AA1590&gt;=31,"high purchase")</f>
        <v>mid purchase</v>
      </c>
      <c r="AC1590">
        <v>7</v>
      </c>
      <c r="AD1590" t="str">
        <f>IF(marketing_campaign[[#This Row],[NumWebVisitsMonth]]&gt;=5.3,"higher_webvists","lower_webvisits")</f>
        <v>higher_webvists</v>
      </c>
      <c r="AE1590">
        <v>0</v>
      </c>
      <c r="AF1590">
        <v>0</v>
      </c>
      <c r="AG1590">
        <v>0</v>
      </c>
      <c r="AH1590">
        <v>0</v>
      </c>
      <c r="AI1590">
        <v>0</v>
      </c>
      <c r="AJ1590">
        <v>0</v>
      </c>
      <c r="AK1590">
        <v>3</v>
      </c>
      <c r="AL1590">
        <v>11</v>
      </c>
      <c r="AM1590">
        <v>0</v>
      </c>
      <c r="AN1590">
        <f>marketing_campaign[[#This Row],[AcceptedCmp2]]+marketing_campaign[[#This Row],[AcceptedCmp1]]+marketing_campaign[[#This Row],[AcceptedCmp5]]+marketing_campaign[[#This Row],[AcceptedCmp4]]+marketing_campaign[[#This Row],[AcceptedCmp3]]+marketing_campaign[[#This Row],[Response]]</f>
        <v>0</v>
      </c>
      <c r="AO1590" t="str" cm="1">
        <f t="array" ref="AO159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91" spans="1:41" x14ac:dyDescent="0.35">
      <c r="A1591">
        <v>2612</v>
      </c>
      <c r="B1591">
        <v>1987</v>
      </c>
      <c r="C1591">
        <f t="shared" ca="1" si="48"/>
        <v>39</v>
      </c>
      <c r="D1591" t="str" cm="1">
        <f t="array" aca="1" ref="D159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591" t="s">
        <v>29</v>
      </c>
      <c r="F1591" t="s">
        <v>33</v>
      </c>
      <c r="G1591" cm="1">
        <f t="array" ref="G1591">_xlfn.IFS(marketing_campaign[[#This Row],[Marital_Status]]="Single",K1591+L1591+1,marketing_campaign[[#This Row],[Marital_Status]]="Together",K1591+L1591+2,marketing_campaign[[#This Row],[Marital_Status]]="Alone",K1591+L1591+1,marketing_campaign[[#This Row],[Marital_Status]]="Married",K1591+L1591+2,marketing_campaign[[#This Row],[Marital_Status]]="Divorced",K1591+L1591+1,marketing_campaign[[#This Row],[Marital_Status]]="YOLO",K1591+L1591+1,marketing_campaign[[#This Row],[Marital_Status]]="Absurd",K1591+L1591+1,marketing_campaign[[#This Row],[Marital_Status]]="Widow",K1591+L1591+1)</f>
        <v>2</v>
      </c>
      <c r="H1591" t="str" cm="1">
        <f t="array" ref="H1591">_xlfn.IFS(marketing_campaign[[#This Row],[Family_size]]=1,"Family_with_one_child",marketing_campaign[[#This Row],[Family_size]]&gt;1,"Family_with_more_children")</f>
        <v>Family_with_more_children</v>
      </c>
      <c r="I1591">
        <v>75794</v>
      </c>
      <c r="J1591" t="str">
        <f>IF(marketing_campaign[[#This Row],[Income]]&gt;=Sheet21!B1641,"high_income","low_income")</f>
        <v>high_income</v>
      </c>
      <c r="K1591">
        <v>0</v>
      </c>
      <c r="L1591">
        <v>0</v>
      </c>
      <c r="M1591" s="1">
        <v>41632</v>
      </c>
      <c r="N1591">
        <v>33</v>
      </c>
      <c r="O1591" t="str" cm="1">
        <f t="array" ref="O1591">_xlfn.IFS(AND(marketing_campaign[[#This Row],[Recency]]&gt;=0,marketing_campaign[[#This Row],[Recency]]&lt;=14),"Early Recency",AND(marketing_campaign[[#This Row],[Recency]]&gt;=15,marketing_campaign[[#This Row],[Recency]]&lt;=31),"Mid-Recency",marketing_campaign[[#This Row],[Recency]]&gt;=32,"high Recency")</f>
        <v>high Recency</v>
      </c>
      <c r="P1591">
        <v>754</v>
      </c>
      <c r="Q1591">
        <v>160</v>
      </c>
      <c r="R1591">
        <v>625</v>
      </c>
      <c r="S1591">
        <v>63</v>
      </c>
      <c r="T1591">
        <v>32</v>
      </c>
      <c r="U1591">
        <v>48</v>
      </c>
      <c r="V1591">
        <f>marketing_campaign[[#This Row],[MntGoldProds]]+marketing_campaign[[#This Row],[MntSweetProducts]]+marketing_campaign[[#This Row],[MntFishProducts]]+marketing_campaign[[#This Row],[MntMeatProducts]]+marketing_campaign[[#This Row],[MntFruits]]+marketing_campaign[[#This Row],[MntWines]]</f>
        <v>1682</v>
      </c>
      <c r="W1591">
        <v>1</v>
      </c>
      <c r="X1591">
        <v>7</v>
      </c>
      <c r="Y1591">
        <v>5</v>
      </c>
      <c r="Z1591">
        <v>12</v>
      </c>
      <c r="AA1591">
        <f t="shared" si="49"/>
        <v>25</v>
      </c>
      <c r="AB1591" t="str" cm="1">
        <f t="array" ref="AB1591">_xlfn.IFS(AND(AA1591&gt;=0,AA1591&lt;=15),"low purchase",AND(AA1591&gt;=16,AA1591&lt;=30),"mid purchase",AA1591&gt;=31,"high purchase")</f>
        <v>mid purchase</v>
      </c>
      <c r="AC1591">
        <v>3</v>
      </c>
      <c r="AD1591" t="str">
        <f>IF(marketing_campaign[[#This Row],[NumWebVisitsMonth]]&gt;=5.3,"higher_webvists","lower_webvisits")</f>
        <v>lower_webvisits</v>
      </c>
      <c r="AE1591">
        <v>0</v>
      </c>
      <c r="AF1591">
        <v>0</v>
      </c>
      <c r="AG1591">
        <v>0</v>
      </c>
      <c r="AH1591">
        <v>1</v>
      </c>
      <c r="AI1591">
        <v>0</v>
      </c>
      <c r="AJ1591">
        <v>0</v>
      </c>
      <c r="AK1591">
        <v>3</v>
      </c>
      <c r="AL1591">
        <v>11</v>
      </c>
      <c r="AM1591">
        <v>0</v>
      </c>
      <c r="AN1591">
        <f>marketing_campaign[[#This Row],[AcceptedCmp2]]+marketing_campaign[[#This Row],[AcceptedCmp1]]+marketing_campaign[[#This Row],[AcceptedCmp5]]+marketing_campaign[[#This Row],[AcceptedCmp4]]+marketing_campaign[[#This Row],[AcceptedCmp3]]+marketing_campaign[[#This Row],[Response]]</f>
        <v>1</v>
      </c>
      <c r="AO1591" t="str" cm="1">
        <f t="array" ref="AO159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592" spans="1:41" x14ac:dyDescent="0.35">
      <c r="A1592">
        <v>4971</v>
      </c>
      <c r="B1592">
        <v>1962</v>
      </c>
      <c r="C1592">
        <f t="shared" ca="1" si="48"/>
        <v>64</v>
      </c>
      <c r="D1592" t="str" cm="1">
        <f t="array" aca="1" ref="D159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92" t="s">
        <v>32</v>
      </c>
      <c r="F1592" t="s">
        <v>31</v>
      </c>
      <c r="G1592" cm="1">
        <f t="array" ref="G1592">_xlfn.IFS(marketing_campaign[[#This Row],[Marital_Status]]="Single",K1592+L1592+1,marketing_campaign[[#This Row],[Marital_Status]]="Together",K1592+L1592+2,marketing_campaign[[#This Row],[Marital_Status]]="Alone",K1592+L1592+1,marketing_campaign[[#This Row],[Marital_Status]]="Married",K1592+L1592+2,marketing_campaign[[#This Row],[Marital_Status]]="Divorced",K1592+L1592+1,marketing_campaign[[#This Row],[Marital_Status]]="YOLO",K1592+L1592+1,marketing_campaign[[#This Row],[Marital_Status]]="Absurd",K1592+L1592+1,marketing_campaign[[#This Row],[Marital_Status]]="Widow",K1592+L1592+1)</f>
        <v>3</v>
      </c>
      <c r="H1592" t="str" cm="1">
        <f t="array" ref="H1592">_xlfn.IFS(marketing_campaign[[#This Row],[Family_size]]=1,"Family_with_one_child",marketing_campaign[[#This Row],[Family_size]]&gt;1,"Family_with_more_children")</f>
        <v>Family_with_more_children</v>
      </c>
      <c r="I1592">
        <v>31497</v>
      </c>
      <c r="J1592" t="str">
        <f>IF(marketing_campaign[[#This Row],[Income]]&gt;=Sheet21!B1642,"high_income","low_income")</f>
        <v>high_income</v>
      </c>
      <c r="K1592">
        <v>0</v>
      </c>
      <c r="L1592">
        <v>1</v>
      </c>
      <c r="M1592" s="1">
        <v>41249</v>
      </c>
      <c r="N1592">
        <v>22</v>
      </c>
      <c r="O1592" t="str" cm="1">
        <f t="array" ref="O1592">_xlfn.IFS(AND(marketing_campaign[[#This Row],[Recency]]&gt;=0,marketing_campaign[[#This Row],[Recency]]&lt;=14),"Early Recency",AND(marketing_campaign[[#This Row],[Recency]]&gt;=15,marketing_campaign[[#This Row],[Recency]]&lt;=31),"Mid-Recency",marketing_campaign[[#This Row],[Recency]]&gt;=32,"high Recency")</f>
        <v>Mid-Recency</v>
      </c>
      <c r="P1592">
        <v>108</v>
      </c>
      <c r="Q1592">
        <v>1</v>
      </c>
      <c r="R1592">
        <v>28</v>
      </c>
      <c r="S1592">
        <v>13</v>
      </c>
      <c r="T1592">
        <v>1</v>
      </c>
      <c r="U1592">
        <v>4</v>
      </c>
      <c r="V1592">
        <f>marketing_campaign[[#This Row],[MntGoldProds]]+marketing_campaign[[#This Row],[MntSweetProducts]]+marketing_campaign[[#This Row],[MntFishProducts]]+marketing_campaign[[#This Row],[MntMeatProducts]]+marketing_campaign[[#This Row],[MntFruits]]+marketing_campaign[[#This Row],[MntWines]]</f>
        <v>155</v>
      </c>
      <c r="W1592">
        <v>2</v>
      </c>
      <c r="X1592">
        <v>3</v>
      </c>
      <c r="Y1592">
        <v>1</v>
      </c>
      <c r="Z1592">
        <v>4</v>
      </c>
      <c r="AA1592">
        <f t="shared" si="49"/>
        <v>10</v>
      </c>
      <c r="AB1592" t="str" cm="1">
        <f t="array" ref="AB1592">_xlfn.IFS(AND(AA1592&gt;=0,AA1592&lt;=15),"low purchase",AND(AA1592&gt;=16,AA1592&lt;=30),"mid purchase",AA1592&gt;=31,"high purchase")</f>
        <v>low purchase</v>
      </c>
      <c r="AC1592">
        <v>8</v>
      </c>
      <c r="AD1592" t="str">
        <f>IF(marketing_campaign[[#This Row],[NumWebVisitsMonth]]&gt;=5.3,"higher_webvists","lower_webvisits")</f>
        <v>higher_webvists</v>
      </c>
      <c r="AE1592">
        <v>0</v>
      </c>
      <c r="AF1592">
        <v>0</v>
      </c>
      <c r="AG1592">
        <v>0</v>
      </c>
      <c r="AH1592">
        <v>0</v>
      </c>
      <c r="AI1592">
        <v>0</v>
      </c>
      <c r="AJ1592">
        <v>0</v>
      </c>
      <c r="AK1592">
        <v>3</v>
      </c>
      <c r="AL1592">
        <v>11</v>
      </c>
      <c r="AM1592">
        <v>0</v>
      </c>
      <c r="AN1592">
        <f>marketing_campaign[[#This Row],[AcceptedCmp2]]+marketing_campaign[[#This Row],[AcceptedCmp1]]+marketing_campaign[[#This Row],[AcceptedCmp5]]+marketing_campaign[[#This Row],[AcceptedCmp4]]+marketing_campaign[[#This Row],[AcceptedCmp3]]+marketing_campaign[[#This Row],[Response]]</f>
        <v>0</v>
      </c>
      <c r="AO1592" t="str" cm="1">
        <f t="array" ref="AO159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93" spans="1:41" x14ac:dyDescent="0.35">
      <c r="A1593">
        <v>5185</v>
      </c>
      <c r="B1593">
        <v>1955</v>
      </c>
      <c r="C1593">
        <f t="shared" ca="1" si="48"/>
        <v>71</v>
      </c>
      <c r="D1593" t="str" cm="1">
        <f t="array" aca="1" ref="D159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93" t="s">
        <v>29</v>
      </c>
      <c r="F1593" t="s">
        <v>33</v>
      </c>
      <c r="G1593" cm="1">
        <f t="array" ref="G1593">_xlfn.IFS(marketing_campaign[[#This Row],[Marital_Status]]="Single",K1593+L1593+1,marketing_campaign[[#This Row],[Marital_Status]]="Together",K1593+L1593+2,marketing_campaign[[#This Row],[Marital_Status]]="Alone",K1593+L1593+1,marketing_campaign[[#This Row],[Marital_Status]]="Married",K1593+L1593+2,marketing_campaign[[#This Row],[Marital_Status]]="Divorced",K1593+L1593+1,marketing_campaign[[#This Row],[Marital_Status]]="YOLO",K1593+L1593+1,marketing_campaign[[#This Row],[Marital_Status]]="Absurd",K1593+L1593+1,marketing_campaign[[#This Row],[Marital_Status]]="Widow",K1593+L1593+1)</f>
        <v>2</v>
      </c>
      <c r="H1593" t="str" cm="1">
        <f t="array" ref="H1593">_xlfn.IFS(marketing_campaign[[#This Row],[Family_size]]=1,"Family_with_one_child",marketing_campaign[[#This Row],[Family_size]]&gt;1,"Family_with_more_children")</f>
        <v>Family_with_more_children</v>
      </c>
      <c r="I1593">
        <v>74268</v>
      </c>
      <c r="J1593" t="str">
        <f>IF(marketing_campaign[[#This Row],[Income]]&gt;=Sheet21!B1643,"high_income","low_income")</f>
        <v>high_income</v>
      </c>
      <c r="K1593">
        <v>0</v>
      </c>
      <c r="L1593">
        <v>0</v>
      </c>
      <c r="M1593" s="1">
        <v>41319</v>
      </c>
      <c r="N1593">
        <v>83</v>
      </c>
      <c r="O1593" t="str" cm="1">
        <f t="array" ref="O1593">_xlfn.IFS(AND(marketing_campaign[[#This Row],[Recency]]&gt;=0,marketing_campaign[[#This Row],[Recency]]&lt;=14),"Early Recency",AND(marketing_campaign[[#This Row],[Recency]]&gt;=15,marketing_campaign[[#This Row],[Recency]]&lt;=31),"Mid-Recency",marketing_campaign[[#This Row],[Recency]]&gt;=32,"high Recency")</f>
        <v>high Recency</v>
      </c>
      <c r="P1593">
        <v>199</v>
      </c>
      <c r="Q1593">
        <v>66</v>
      </c>
      <c r="R1593">
        <v>315</v>
      </c>
      <c r="S1593">
        <v>97</v>
      </c>
      <c r="T1593">
        <v>174</v>
      </c>
      <c r="U1593">
        <v>41</v>
      </c>
      <c r="V1593">
        <f>marketing_campaign[[#This Row],[MntGoldProds]]+marketing_campaign[[#This Row],[MntSweetProducts]]+marketing_campaign[[#This Row],[MntFishProducts]]+marketing_campaign[[#This Row],[MntMeatProducts]]+marketing_campaign[[#This Row],[MntFruits]]+marketing_campaign[[#This Row],[MntWines]]</f>
        <v>892</v>
      </c>
      <c r="W1593">
        <v>1</v>
      </c>
      <c r="X1593">
        <v>4</v>
      </c>
      <c r="Y1593">
        <v>3</v>
      </c>
      <c r="Z1593">
        <v>5</v>
      </c>
      <c r="AA1593">
        <f t="shared" si="49"/>
        <v>13</v>
      </c>
      <c r="AB1593" t="str" cm="1">
        <f t="array" ref="AB1593">_xlfn.IFS(AND(AA1593&gt;=0,AA1593&lt;=15),"low purchase",AND(AA1593&gt;=16,AA1593&lt;=30),"mid purchase",AA1593&gt;=31,"high purchase")</f>
        <v>low purchase</v>
      </c>
      <c r="AC1593">
        <v>2</v>
      </c>
      <c r="AD1593" t="str">
        <f>IF(marketing_campaign[[#This Row],[NumWebVisitsMonth]]&gt;=5.3,"higher_webvists","lower_webvisits")</f>
        <v>lower_webvisits</v>
      </c>
      <c r="AE1593">
        <v>0</v>
      </c>
      <c r="AF1593">
        <v>0</v>
      </c>
      <c r="AG1593">
        <v>0</v>
      </c>
      <c r="AH1593">
        <v>0</v>
      </c>
      <c r="AI1593">
        <v>0</v>
      </c>
      <c r="AJ1593">
        <v>0</v>
      </c>
      <c r="AK1593">
        <v>3</v>
      </c>
      <c r="AL1593">
        <v>11</v>
      </c>
      <c r="AM1593">
        <v>0</v>
      </c>
      <c r="AN1593">
        <f>marketing_campaign[[#This Row],[AcceptedCmp2]]+marketing_campaign[[#This Row],[AcceptedCmp1]]+marketing_campaign[[#This Row],[AcceptedCmp5]]+marketing_campaign[[#This Row],[AcceptedCmp4]]+marketing_campaign[[#This Row],[AcceptedCmp3]]+marketing_campaign[[#This Row],[Response]]</f>
        <v>0</v>
      </c>
      <c r="AO1593" t="str" cm="1">
        <f t="array" ref="AO159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94" spans="1:41" x14ac:dyDescent="0.35">
      <c r="A1594">
        <v>10069</v>
      </c>
      <c r="B1594">
        <v>1988</v>
      </c>
      <c r="C1594">
        <f t="shared" ca="1" si="48"/>
        <v>38</v>
      </c>
      <c r="D1594" t="str" cm="1">
        <f t="array" aca="1" ref="D159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594" t="s">
        <v>36</v>
      </c>
      <c r="F1594" t="s">
        <v>31</v>
      </c>
      <c r="G1594" cm="1">
        <f t="array" ref="G1594">_xlfn.IFS(marketing_campaign[[#This Row],[Marital_Status]]="Single",K1594+L1594+1,marketing_campaign[[#This Row],[Marital_Status]]="Together",K1594+L1594+2,marketing_campaign[[#This Row],[Marital_Status]]="Alone",K1594+L1594+1,marketing_campaign[[#This Row],[Marital_Status]]="Married",K1594+L1594+2,marketing_campaign[[#This Row],[Marital_Status]]="Divorced",K1594+L1594+1,marketing_campaign[[#This Row],[Marital_Status]]="YOLO",K1594+L1594+1,marketing_campaign[[#This Row],[Marital_Status]]="Absurd",K1594+L1594+1,marketing_campaign[[#This Row],[Marital_Status]]="Widow",K1594+L1594+1)</f>
        <v>3</v>
      </c>
      <c r="H1594" t="str" cm="1">
        <f t="array" ref="H1594">_xlfn.IFS(marketing_campaign[[#This Row],[Family_size]]=1,"Family_with_one_child",marketing_campaign[[#This Row],[Family_size]]&gt;1,"Family_with_more_children")</f>
        <v>Family_with_more_children</v>
      </c>
      <c r="I1594">
        <v>13724</v>
      </c>
      <c r="J1594" t="str">
        <f>IF(marketing_campaign[[#This Row],[Income]]&gt;=Sheet21!B1644,"high_income","low_income")</f>
        <v>high_income</v>
      </c>
      <c r="K1594">
        <v>1</v>
      </c>
      <c r="L1594">
        <v>0</v>
      </c>
      <c r="M1594" s="1">
        <v>41152</v>
      </c>
      <c r="N1594">
        <v>43</v>
      </c>
      <c r="O1594" t="str" cm="1">
        <f t="array" ref="O1594">_xlfn.IFS(AND(marketing_campaign[[#This Row],[Recency]]&gt;=0,marketing_campaign[[#This Row],[Recency]]&lt;=14),"Early Recency",AND(marketing_campaign[[#This Row],[Recency]]&gt;=15,marketing_campaign[[#This Row],[Recency]]&lt;=31),"Mid-Recency",marketing_campaign[[#This Row],[Recency]]&gt;=32,"high Recency")</f>
        <v>high Recency</v>
      </c>
      <c r="P1594">
        <v>2</v>
      </c>
      <c r="Q1594">
        <v>7</v>
      </c>
      <c r="R1594">
        <v>5</v>
      </c>
      <c r="S1594">
        <v>2</v>
      </c>
      <c r="T1594">
        <v>15</v>
      </c>
      <c r="U1594">
        <v>27</v>
      </c>
      <c r="V1594">
        <f>marketing_campaign[[#This Row],[MntGoldProds]]+marketing_campaign[[#This Row],[MntSweetProducts]]+marketing_campaign[[#This Row],[MntFishProducts]]+marketing_campaign[[#This Row],[MntMeatProducts]]+marketing_campaign[[#This Row],[MntFruits]]+marketing_campaign[[#This Row],[MntWines]]</f>
        <v>58</v>
      </c>
      <c r="W1594">
        <v>1</v>
      </c>
      <c r="X1594">
        <v>2</v>
      </c>
      <c r="Y1594">
        <v>0</v>
      </c>
      <c r="Z1594">
        <v>2</v>
      </c>
      <c r="AA1594">
        <f t="shared" si="49"/>
        <v>5</v>
      </c>
      <c r="AB1594" t="str" cm="1">
        <f t="array" ref="AB1594">_xlfn.IFS(AND(AA1594&gt;=0,AA1594&lt;=15),"low purchase",AND(AA1594&gt;=16,AA1594&lt;=30),"mid purchase",AA1594&gt;=31,"high purchase")</f>
        <v>low purchase</v>
      </c>
      <c r="AC1594">
        <v>9</v>
      </c>
      <c r="AD1594" t="str">
        <f>IF(marketing_campaign[[#This Row],[NumWebVisitsMonth]]&gt;=5.3,"higher_webvists","lower_webvisits")</f>
        <v>higher_webvists</v>
      </c>
      <c r="AE1594">
        <v>1</v>
      </c>
      <c r="AF1594">
        <v>0</v>
      </c>
      <c r="AG1594">
        <v>0</v>
      </c>
      <c r="AH1594">
        <v>0</v>
      </c>
      <c r="AI1594">
        <v>0</v>
      </c>
      <c r="AJ1594">
        <v>0</v>
      </c>
      <c r="AK1594">
        <v>3</v>
      </c>
      <c r="AL1594">
        <v>11</v>
      </c>
      <c r="AM1594">
        <v>0</v>
      </c>
      <c r="AN1594">
        <f>marketing_campaign[[#This Row],[AcceptedCmp2]]+marketing_campaign[[#This Row],[AcceptedCmp1]]+marketing_campaign[[#This Row],[AcceptedCmp5]]+marketing_campaign[[#This Row],[AcceptedCmp4]]+marketing_campaign[[#This Row],[AcceptedCmp3]]+marketing_campaign[[#This Row],[Response]]</f>
        <v>1</v>
      </c>
      <c r="AO1594" t="str" cm="1">
        <f t="array" ref="AO159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595" spans="1:41" x14ac:dyDescent="0.35">
      <c r="A1595">
        <v>2262</v>
      </c>
      <c r="B1595">
        <v>1965</v>
      </c>
      <c r="C1595">
        <f t="shared" ca="1" si="48"/>
        <v>61</v>
      </c>
      <c r="D1595" t="str" cm="1">
        <f t="array" aca="1" ref="D159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95" t="s">
        <v>34</v>
      </c>
      <c r="F1595" t="s">
        <v>31</v>
      </c>
      <c r="G1595" cm="1">
        <f t="array" ref="G1595">_xlfn.IFS(marketing_campaign[[#This Row],[Marital_Status]]="Single",K1595+L1595+1,marketing_campaign[[#This Row],[Marital_Status]]="Together",K1595+L1595+2,marketing_campaign[[#This Row],[Marital_Status]]="Alone",K1595+L1595+1,marketing_campaign[[#This Row],[Marital_Status]]="Married",K1595+L1595+2,marketing_campaign[[#This Row],[Marital_Status]]="Divorced",K1595+L1595+1,marketing_campaign[[#This Row],[Marital_Status]]="YOLO",K1595+L1595+1,marketing_campaign[[#This Row],[Marital_Status]]="Absurd",K1595+L1595+1,marketing_campaign[[#This Row],[Marital_Status]]="Widow",K1595+L1595+1)</f>
        <v>3</v>
      </c>
      <c r="H1595" t="str" cm="1">
        <f t="array" ref="H1595">_xlfn.IFS(marketing_campaign[[#This Row],[Family_size]]=1,"Family_with_one_child",marketing_campaign[[#This Row],[Family_size]]&gt;1,"Family_with_more_children")</f>
        <v>Family_with_more_children</v>
      </c>
      <c r="I1595">
        <v>45143</v>
      </c>
      <c r="J1595" t="str">
        <f>IF(marketing_campaign[[#This Row],[Income]]&gt;=Sheet21!B1645,"high_income","low_income")</f>
        <v>high_income</v>
      </c>
      <c r="K1595">
        <v>0</v>
      </c>
      <c r="L1595">
        <v>1</v>
      </c>
      <c r="M1595" s="1">
        <v>41512</v>
      </c>
      <c r="N1595">
        <v>74</v>
      </c>
      <c r="O1595" t="str" cm="1">
        <f t="array" ref="O1595">_xlfn.IFS(AND(marketing_campaign[[#This Row],[Recency]]&gt;=0,marketing_campaign[[#This Row],[Recency]]&lt;=14),"Early Recency",AND(marketing_campaign[[#This Row],[Recency]]&gt;=15,marketing_campaign[[#This Row],[Recency]]&lt;=31),"Mid-Recency",marketing_campaign[[#This Row],[Recency]]&gt;=32,"high Recency")</f>
        <v>high Recency</v>
      </c>
      <c r="P1595">
        <v>202</v>
      </c>
      <c r="Q1595">
        <v>5</v>
      </c>
      <c r="R1595">
        <v>74</v>
      </c>
      <c r="S1595">
        <v>11</v>
      </c>
      <c r="T1595">
        <v>5</v>
      </c>
      <c r="U1595">
        <v>14</v>
      </c>
      <c r="V1595">
        <f>marketing_campaign[[#This Row],[MntGoldProds]]+marketing_campaign[[#This Row],[MntSweetProducts]]+marketing_campaign[[#This Row],[MntFishProducts]]+marketing_campaign[[#This Row],[MntMeatProducts]]+marketing_campaign[[#This Row],[MntFruits]]+marketing_campaign[[#This Row],[MntWines]]</f>
        <v>311</v>
      </c>
      <c r="W1595">
        <v>3</v>
      </c>
      <c r="X1595">
        <v>6</v>
      </c>
      <c r="Y1595">
        <v>1</v>
      </c>
      <c r="Z1595">
        <v>5</v>
      </c>
      <c r="AA1595">
        <f t="shared" si="49"/>
        <v>15</v>
      </c>
      <c r="AB1595" t="str" cm="1">
        <f t="array" ref="AB1595">_xlfn.IFS(AND(AA1595&gt;=0,AA1595&lt;=15),"low purchase",AND(AA1595&gt;=16,AA1595&lt;=30),"mid purchase",AA1595&gt;=31,"high purchase")</f>
        <v>low purchase</v>
      </c>
      <c r="AC1595">
        <v>7</v>
      </c>
      <c r="AD1595" t="str">
        <f>IF(marketing_campaign[[#This Row],[NumWebVisitsMonth]]&gt;=5.3,"higher_webvists","lower_webvisits")</f>
        <v>higher_webvists</v>
      </c>
      <c r="AE1595">
        <v>0</v>
      </c>
      <c r="AF1595">
        <v>0</v>
      </c>
      <c r="AG1595">
        <v>0</v>
      </c>
      <c r="AH1595">
        <v>0</v>
      </c>
      <c r="AI1595">
        <v>0</v>
      </c>
      <c r="AJ1595">
        <v>0</v>
      </c>
      <c r="AK1595">
        <v>3</v>
      </c>
      <c r="AL1595">
        <v>11</v>
      </c>
      <c r="AM1595">
        <v>0</v>
      </c>
      <c r="AN1595">
        <f>marketing_campaign[[#This Row],[AcceptedCmp2]]+marketing_campaign[[#This Row],[AcceptedCmp1]]+marketing_campaign[[#This Row],[AcceptedCmp5]]+marketing_campaign[[#This Row],[AcceptedCmp4]]+marketing_campaign[[#This Row],[AcceptedCmp3]]+marketing_campaign[[#This Row],[Response]]</f>
        <v>0</v>
      </c>
      <c r="AO1595" t="str" cm="1">
        <f t="array" ref="AO159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96" spans="1:41" x14ac:dyDescent="0.35">
      <c r="A1596">
        <v>1131</v>
      </c>
      <c r="B1596">
        <v>1967</v>
      </c>
      <c r="C1596">
        <f t="shared" ca="1" si="48"/>
        <v>59</v>
      </c>
      <c r="D1596" t="str" cm="1">
        <f t="array" aca="1" ref="D159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96" t="s">
        <v>32</v>
      </c>
      <c r="F1596" t="s">
        <v>30</v>
      </c>
      <c r="G1596" cm="1">
        <f t="array" ref="G1596">_xlfn.IFS(marketing_campaign[[#This Row],[Marital_Status]]="Single",K1596+L1596+1,marketing_campaign[[#This Row],[Marital_Status]]="Together",K1596+L1596+2,marketing_campaign[[#This Row],[Marital_Status]]="Alone",K1596+L1596+1,marketing_campaign[[#This Row],[Marital_Status]]="Married",K1596+L1596+2,marketing_campaign[[#This Row],[Marital_Status]]="Divorced",K1596+L1596+1,marketing_campaign[[#This Row],[Marital_Status]]="YOLO",K1596+L1596+1,marketing_campaign[[#This Row],[Marital_Status]]="Absurd",K1596+L1596+1,marketing_campaign[[#This Row],[Marital_Status]]="Widow",K1596+L1596+1)</f>
        <v>2</v>
      </c>
      <c r="H1596" t="str" cm="1">
        <f t="array" ref="H1596">_xlfn.IFS(marketing_campaign[[#This Row],[Family_size]]=1,"Family_with_one_child",marketing_campaign[[#This Row],[Family_size]]&gt;1,"Family_with_more_children")</f>
        <v>Family_with_more_children</v>
      </c>
      <c r="I1596">
        <v>52569</v>
      </c>
      <c r="J1596" t="str">
        <f>IF(marketing_campaign[[#This Row],[Income]]&gt;=Sheet21!B1646,"high_income","low_income")</f>
        <v>high_income</v>
      </c>
      <c r="K1596">
        <v>0</v>
      </c>
      <c r="L1596">
        <v>1</v>
      </c>
      <c r="M1596" s="1">
        <v>41734</v>
      </c>
      <c r="N1596">
        <v>54</v>
      </c>
      <c r="O1596" t="str" cm="1">
        <f t="array" ref="O1596">_xlfn.IFS(AND(marketing_campaign[[#This Row],[Recency]]&gt;=0,marketing_campaign[[#This Row],[Recency]]&lt;=14),"Early Recency",AND(marketing_campaign[[#This Row],[Recency]]&gt;=15,marketing_campaign[[#This Row],[Recency]]&lt;=31),"Mid-Recency",marketing_campaign[[#This Row],[Recency]]&gt;=32,"high Recency")</f>
        <v>high Recency</v>
      </c>
      <c r="P1596">
        <v>85</v>
      </c>
      <c r="Q1596">
        <v>0</v>
      </c>
      <c r="R1596">
        <v>3</v>
      </c>
      <c r="S1596">
        <v>0</v>
      </c>
      <c r="T1596">
        <v>0</v>
      </c>
      <c r="U1596">
        <v>7</v>
      </c>
      <c r="V1596">
        <f>marketing_campaign[[#This Row],[MntGoldProds]]+marketing_campaign[[#This Row],[MntSweetProducts]]+marketing_campaign[[#This Row],[MntFishProducts]]+marketing_campaign[[#This Row],[MntMeatProducts]]+marketing_campaign[[#This Row],[MntFruits]]+marketing_campaign[[#This Row],[MntWines]]</f>
        <v>95</v>
      </c>
      <c r="W1596">
        <v>1</v>
      </c>
      <c r="X1596">
        <v>2</v>
      </c>
      <c r="Y1596">
        <v>0</v>
      </c>
      <c r="Z1596">
        <v>4</v>
      </c>
      <c r="AA1596">
        <f t="shared" si="49"/>
        <v>7</v>
      </c>
      <c r="AB1596" t="str" cm="1">
        <f t="array" ref="AB1596">_xlfn.IFS(AND(AA1596&gt;=0,AA1596&lt;=15),"low purchase",AND(AA1596&gt;=16,AA1596&lt;=30),"mid purchase",AA1596&gt;=31,"high purchase")</f>
        <v>low purchase</v>
      </c>
      <c r="AC1596">
        <v>3</v>
      </c>
      <c r="AD1596" t="str">
        <f>IF(marketing_campaign[[#This Row],[NumWebVisitsMonth]]&gt;=5.3,"higher_webvists","lower_webvisits")</f>
        <v>lower_webvisits</v>
      </c>
      <c r="AE1596">
        <v>0</v>
      </c>
      <c r="AF1596">
        <v>0</v>
      </c>
      <c r="AG1596">
        <v>0</v>
      </c>
      <c r="AH1596">
        <v>0</v>
      </c>
      <c r="AI1596">
        <v>0</v>
      </c>
      <c r="AJ1596">
        <v>0</v>
      </c>
      <c r="AK1596">
        <v>3</v>
      </c>
      <c r="AL1596">
        <v>11</v>
      </c>
      <c r="AM1596">
        <v>0</v>
      </c>
      <c r="AN1596">
        <f>marketing_campaign[[#This Row],[AcceptedCmp2]]+marketing_campaign[[#This Row],[AcceptedCmp1]]+marketing_campaign[[#This Row],[AcceptedCmp5]]+marketing_campaign[[#This Row],[AcceptedCmp4]]+marketing_campaign[[#This Row],[AcceptedCmp3]]+marketing_campaign[[#This Row],[Response]]</f>
        <v>0</v>
      </c>
      <c r="AO1596" t="str" cm="1">
        <f t="array" ref="AO159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97" spans="1:41" x14ac:dyDescent="0.35">
      <c r="A1597">
        <v>1041</v>
      </c>
      <c r="B1597">
        <v>1973</v>
      </c>
      <c r="C1597">
        <f t="shared" ca="1" si="48"/>
        <v>53</v>
      </c>
      <c r="D1597" t="str" cm="1">
        <f t="array" aca="1" ref="D159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97" t="s">
        <v>32</v>
      </c>
      <c r="F1597" t="s">
        <v>30</v>
      </c>
      <c r="G1597" cm="1">
        <f t="array" ref="G1597">_xlfn.IFS(marketing_campaign[[#This Row],[Marital_Status]]="Single",K1597+L1597+1,marketing_campaign[[#This Row],[Marital_Status]]="Together",K1597+L1597+2,marketing_campaign[[#This Row],[Marital_Status]]="Alone",K1597+L1597+1,marketing_campaign[[#This Row],[Marital_Status]]="Married",K1597+L1597+2,marketing_campaign[[#This Row],[Marital_Status]]="Divorced",K1597+L1597+1,marketing_campaign[[#This Row],[Marital_Status]]="YOLO",K1597+L1597+1,marketing_campaign[[#This Row],[Marital_Status]]="Absurd",K1597+L1597+1,marketing_campaign[[#This Row],[Marital_Status]]="Widow",K1597+L1597+1)</f>
        <v>2</v>
      </c>
      <c r="H1597" t="str" cm="1">
        <f t="array" ref="H1597">_xlfn.IFS(marketing_campaign[[#This Row],[Family_size]]=1,"Family_with_one_child",marketing_campaign[[#This Row],[Family_size]]&gt;1,"Family_with_more_children")</f>
        <v>Family_with_more_children</v>
      </c>
      <c r="I1597">
        <v>48432</v>
      </c>
      <c r="J1597" t="str">
        <f>IF(marketing_campaign[[#This Row],[Income]]&gt;=Sheet21!B1647,"high_income","low_income")</f>
        <v>high_income</v>
      </c>
      <c r="K1597">
        <v>0</v>
      </c>
      <c r="L1597">
        <v>1</v>
      </c>
      <c r="M1597" s="1">
        <v>41200</v>
      </c>
      <c r="N1597">
        <v>3</v>
      </c>
      <c r="O1597" t="str" cm="1">
        <f t="array" ref="O1597">_xlfn.IFS(AND(marketing_campaign[[#This Row],[Recency]]&gt;=0,marketing_campaign[[#This Row],[Recency]]&lt;=14),"Early Recency",AND(marketing_campaign[[#This Row],[Recency]]&gt;=15,marketing_campaign[[#This Row],[Recency]]&lt;=31),"Mid-Recency",marketing_campaign[[#This Row],[Recency]]&gt;=32,"high Recency")</f>
        <v>Early Recency</v>
      </c>
      <c r="P1597">
        <v>322</v>
      </c>
      <c r="Q1597">
        <v>3</v>
      </c>
      <c r="R1597">
        <v>50</v>
      </c>
      <c r="S1597">
        <v>4</v>
      </c>
      <c r="T1597">
        <v>3</v>
      </c>
      <c r="U1597">
        <v>42</v>
      </c>
      <c r="V1597">
        <f>marketing_campaign[[#This Row],[MntGoldProds]]+marketing_campaign[[#This Row],[MntSweetProducts]]+marketing_campaign[[#This Row],[MntFishProducts]]+marketing_campaign[[#This Row],[MntMeatProducts]]+marketing_campaign[[#This Row],[MntFruits]]+marketing_campaign[[#This Row],[MntWines]]</f>
        <v>424</v>
      </c>
      <c r="W1597">
        <v>5</v>
      </c>
      <c r="X1597">
        <v>7</v>
      </c>
      <c r="Y1597">
        <v>1</v>
      </c>
      <c r="Z1597">
        <v>6</v>
      </c>
      <c r="AA1597">
        <f t="shared" si="49"/>
        <v>19</v>
      </c>
      <c r="AB1597" t="str" cm="1">
        <f t="array" ref="AB1597">_xlfn.IFS(AND(AA1597&gt;=0,AA1597&lt;=15),"low purchase",AND(AA1597&gt;=16,AA1597&lt;=30),"mid purchase",AA1597&gt;=31,"high purchase")</f>
        <v>mid purchase</v>
      </c>
      <c r="AC1597">
        <v>8</v>
      </c>
      <c r="AD1597" t="str">
        <f>IF(marketing_campaign[[#This Row],[NumWebVisitsMonth]]&gt;=5.3,"higher_webvists","lower_webvisits")</f>
        <v>higher_webvists</v>
      </c>
      <c r="AE1597">
        <v>0</v>
      </c>
      <c r="AF1597">
        <v>0</v>
      </c>
      <c r="AG1597">
        <v>0</v>
      </c>
      <c r="AH1597">
        <v>0</v>
      </c>
      <c r="AI1597">
        <v>0</v>
      </c>
      <c r="AJ1597">
        <v>0</v>
      </c>
      <c r="AK1597">
        <v>3</v>
      </c>
      <c r="AL1597">
        <v>11</v>
      </c>
      <c r="AM1597">
        <v>1</v>
      </c>
      <c r="AN1597">
        <f>marketing_campaign[[#This Row],[AcceptedCmp2]]+marketing_campaign[[#This Row],[AcceptedCmp1]]+marketing_campaign[[#This Row],[AcceptedCmp5]]+marketing_campaign[[#This Row],[AcceptedCmp4]]+marketing_campaign[[#This Row],[AcceptedCmp3]]+marketing_campaign[[#This Row],[Response]]</f>
        <v>1</v>
      </c>
      <c r="AO1597" t="str" cm="1">
        <f t="array" ref="AO159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598" spans="1:41" x14ac:dyDescent="0.35">
      <c r="A1598">
        <v>24</v>
      </c>
      <c r="B1598">
        <v>1960</v>
      </c>
      <c r="C1598">
        <f t="shared" ca="1" si="48"/>
        <v>66</v>
      </c>
      <c r="D1598" t="str" cm="1">
        <f t="array" aca="1" ref="D159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98" t="s">
        <v>34</v>
      </c>
      <c r="F1598" t="s">
        <v>31</v>
      </c>
      <c r="G1598" cm="1">
        <f t="array" ref="G1598">_xlfn.IFS(marketing_campaign[[#This Row],[Marital_Status]]="Single",K1598+L1598+1,marketing_campaign[[#This Row],[Marital_Status]]="Together",K1598+L1598+2,marketing_campaign[[#This Row],[Marital_Status]]="Alone",K1598+L1598+1,marketing_campaign[[#This Row],[Marital_Status]]="Married",K1598+L1598+2,marketing_campaign[[#This Row],[Marital_Status]]="Divorced",K1598+L1598+1,marketing_campaign[[#This Row],[Marital_Status]]="YOLO",K1598+L1598+1,marketing_campaign[[#This Row],[Marital_Status]]="Absurd",K1598+L1598+1,marketing_campaign[[#This Row],[Marital_Status]]="Widow",K1598+L1598+1)</f>
        <v>4</v>
      </c>
      <c r="H1598" t="str" cm="1">
        <f t="array" ref="H1598">_xlfn.IFS(marketing_campaign[[#This Row],[Family_size]]=1,"Family_with_one_child",marketing_campaign[[#This Row],[Family_size]]&gt;1,"Family_with_more_children")</f>
        <v>Family_with_more_children</v>
      </c>
      <c r="I1598">
        <v>17144</v>
      </c>
      <c r="J1598" t="str">
        <f>IF(marketing_campaign[[#This Row],[Income]]&gt;=Sheet21!B1648,"high_income","low_income")</f>
        <v>high_income</v>
      </c>
      <c r="K1598">
        <v>1</v>
      </c>
      <c r="L1598">
        <v>1</v>
      </c>
      <c r="M1598" s="1">
        <v>41685</v>
      </c>
      <c r="N1598">
        <v>96</v>
      </c>
      <c r="O1598" t="str" cm="1">
        <f t="array" ref="O1598">_xlfn.IFS(AND(marketing_campaign[[#This Row],[Recency]]&gt;=0,marketing_campaign[[#This Row],[Recency]]&lt;=14),"Early Recency",AND(marketing_campaign[[#This Row],[Recency]]&gt;=15,marketing_campaign[[#This Row],[Recency]]&lt;=31),"Mid-Recency",marketing_campaign[[#This Row],[Recency]]&gt;=32,"high Recency")</f>
        <v>high Recency</v>
      </c>
      <c r="P1598">
        <v>18</v>
      </c>
      <c r="Q1598">
        <v>2</v>
      </c>
      <c r="R1598">
        <v>19</v>
      </c>
      <c r="S1598">
        <v>0</v>
      </c>
      <c r="T1598">
        <v>2</v>
      </c>
      <c r="U1598">
        <v>6</v>
      </c>
      <c r="V1598">
        <f>marketing_campaign[[#This Row],[MntGoldProds]]+marketing_campaign[[#This Row],[MntSweetProducts]]+marketing_campaign[[#This Row],[MntFishProducts]]+marketing_campaign[[#This Row],[MntMeatProducts]]+marketing_campaign[[#This Row],[MntFruits]]+marketing_campaign[[#This Row],[MntWines]]</f>
        <v>47</v>
      </c>
      <c r="W1598">
        <v>5</v>
      </c>
      <c r="X1598">
        <v>3</v>
      </c>
      <c r="Y1598">
        <v>0</v>
      </c>
      <c r="Z1598">
        <v>4</v>
      </c>
      <c r="AA1598">
        <f t="shared" si="49"/>
        <v>12</v>
      </c>
      <c r="AB1598" t="str" cm="1">
        <f t="array" ref="AB1598">_xlfn.IFS(AND(AA1598&gt;=0,AA1598&lt;=15),"low purchase",AND(AA1598&gt;=16,AA1598&lt;=30),"mid purchase",AA1598&gt;=31,"high purchase")</f>
        <v>low purchase</v>
      </c>
      <c r="AC1598">
        <v>7</v>
      </c>
      <c r="AD1598" t="str">
        <f>IF(marketing_campaign[[#This Row],[NumWebVisitsMonth]]&gt;=5.3,"higher_webvists","lower_webvisits")</f>
        <v>higher_webvists</v>
      </c>
      <c r="AE1598">
        <v>0</v>
      </c>
      <c r="AF1598">
        <v>0</v>
      </c>
      <c r="AG1598">
        <v>0</v>
      </c>
      <c r="AH1598">
        <v>0</v>
      </c>
      <c r="AI1598">
        <v>0</v>
      </c>
      <c r="AJ1598">
        <v>0</v>
      </c>
      <c r="AK1598">
        <v>3</v>
      </c>
      <c r="AL1598">
        <v>11</v>
      </c>
      <c r="AM1598">
        <v>0</v>
      </c>
      <c r="AN1598">
        <f>marketing_campaign[[#This Row],[AcceptedCmp2]]+marketing_campaign[[#This Row],[AcceptedCmp1]]+marketing_campaign[[#This Row],[AcceptedCmp5]]+marketing_campaign[[#This Row],[AcceptedCmp4]]+marketing_campaign[[#This Row],[AcceptedCmp3]]+marketing_campaign[[#This Row],[Response]]</f>
        <v>0</v>
      </c>
      <c r="AO1598" t="str" cm="1">
        <f t="array" ref="AO159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599" spans="1:41" x14ac:dyDescent="0.35">
      <c r="A1599">
        <v>3409</v>
      </c>
      <c r="B1599">
        <v>1984</v>
      </c>
      <c r="C1599">
        <f t="shared" ca="1" si="48"/>
        <v>42</v>
      </c>
      <c r="D1599" t="str" cm="1">
        <f t="array" aca="1" ref="D159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599" t="s">
        <v>29</v>
      </c>
      <c r="F1599" t="s">
        <v>30</v>
      </c>
      <c r="G1599" cm="1">
        <f t="array" ref="G1599">_xlfn.IFS(marketing_campaign[[#This Row],[Marital_Status]]="Single",K1599+L1599+1,marketing_campaign[[#This Row],[Marital_Status]]="Together",K1599+L1599+2,marketing_campaign[[#This Row],[Marital_Status]]="Alone",K1599+L1599+1,marketing_campaign[[#This Row],[Marital_Status]]="Married",K1599+L1599+2,marketing_campaign[[#This Row],[Marital_Status]]="Divorced",K1599+L1599+1,marketing_campaign[[#This Row],[Marital_Status]]="YOLO",K1599+L1599+1,marketing_campaign[[#This Row],[Marital_Status]]="Absurd",K1599+L1599+1,marketing_campaign[[#This Row],[Marital_Status]]="Widow",K1599+L1599+1)</f>
        <v>2</v>
      </c>
      <c r="H1599" t="str" cm="1">
        <f t="array" ref="H1599">_xlfn.IFS(marketing_campaign[[#This Row],[Family_size]]=1,"Family_with_one_child",marketing_campaign[[#This Row],[Family_size]]&gt;1,"Family_with_more_children")</f>
        <v>Family_with_more_children</v>
      </c>
      <c r="I1599">
        <v>36108</v>
      </c>
      <c r="J1599" t="str">
        <f>IF(marketing_campaign[[#This Row],[Income]]&gt;=Sheet21!B1649,"high_income","low_income")</f>
        <v>high_income</v>
      </c>
      <c r="K1599">
        <v>1</v>
      </c>
      <c r="L1599">
        <v>0</v>
      </c>
      <c r="M1599" s="1">
        <v>41562</v>
      </c>
      <c r="N1599">
        <v>68</v>
      </c>
      <c r="O1599" t="str" cm="1">
        <f t="array" ref="O1599">_xlfn.IFS(AND(marketing_campaign[[#This Row],[Recency]]&gt;=0,marketing_campaign[[#This Row],[Recency]]&lt;=14),"Early Recency",AND(marketing_campaign[[#This Row],[Recency]]&gt;=15,marketing_campaign[[#This Row],[Recency]]&lt;=31),"Mid-Recency",marketing_campaign[[#This Row],[Recency]]&gt;=32,"high Recency")</f>
        <v>high Recency</v>
      </c>
      <c r="P1599">
        <v>141</v>
      </c>
      <c r="Q1599">
        <v>8</v>
      </c>
      <c r="R1599">
        <v>129</v>
      </c>
      <c r="S1599">
        <v>3</v>
      </c>
      <c r="T1599">
        <v>11</v>
      </c>
      <c r="U1599">
        <v>47</v>
      </c>
      <c r="V1599">
        <f>marketing_campaign[[#This Row],[MntGoldProds]]+marketing_campaign[[#This Row],[MntSweetProducts]]+marketing_campaign[[#This Row],[MntFishProducts]]+marketing_campaign[[#This Row],[MntMeatProducts]]+marketing_campaign[[#This Row],[MntFruits]]+marketing_campaign[[#This Row],[MntWines]]</f>
        <v>339</v>
      </c>
      <c r="W1599">
        <v>3</v>
      </c>
      <c r="X1599">
        <v>7</v>
      </c>
      <c r="Y1599">
        <v>1</v>
      </c>
      <c r="Z1599">
        <v>4</v>
      </c>
      <c r="AA1599">
        <f t="shared" si="49"/>
        <v>15</v>
      </c>
      <c r="AB1599" t="str" cm="1">
        <f t="array" ref="AB1599">_xlfn.IFS(AND(AA1599&gt;=0,AA1599&lt;=15),"low purchase",AND(AA1599&gt;=16,AA1599&lt;=30),"mid purchase",AA1599&gt;=31,"high purchase")</f>
        <v>low purchase</v>
      </c>
      <c r="AC1599">
        <v>9</v>
      </c>
      <c r="AD1599" t="str">
        <f>IF(marketing_campaign[[#This Row],[NumWebVisitsMonth]]&gt;=5.3,"higher_webvists","lower_webvisits")</f>
        <v>higher_webvists</v>
      </c>
      <c r="AE1599">
        <v>1</v>
      </c>
      <c r="AF1599">
        <v>0</v>
      </c>
      <c r="AG1599">
        <v>0</v>
      </c>
      <c r="AH1599">
        <v>0</v>
      </c>
      <c r="AI1599">
        <v>0</v>
      </c>
      <c r="AJ1599">
        <v>0</v>
      </c>
      <c r="AK1599">
        <v>3</v>
      </c>
      <c r="AL1599">
        <v>11</v>
      </c>
      <c r="AM1599">
        <v>0</v>
      </c>
      <c r="AN1599">
        <f>marketing_campaign[[#This Row],[AcceptedCmp2]]+marketing_campaign[[#This Row],[AcceptedCmp1]]+marketing_campaign[[#This Row],[AcceptedCmp5]]+marketing_campaign[[#This Row],[AcceptedCmp4]]+marketing_campaign[[#This Row],[AcceptedCmp3]]+marketing_campaign[[#This Row],[Response]]</f>
        <v>1</v>
      </c>
      <c r="AO1599" t="str" cm="1">
        <f t="array" ref="AO159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600" spans="1:41" x14ac:dyDescent="0.35">
      <c r="A1600">
        <v>7022</v>
      </c>
      <c r="B1600">
        <v>1971</v>
      </c>
      <c r="C1600">
        <f t="shared" ca="1" si="48"/>
        <v>55</v>
      </c>
      <c r="D1600" t="str" cm="1">
        <f t="array" aca="1" ref="D160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00" t="s">
        <v>29</v>
      </c>
      <c r="F1600" t="s">
        <v>33</v>
      </c>
      <c r="G1600" cm="1">
        <f t="array" ref="G1600">_xlfn.IFS(marketing_campaign[[#This Row],[Marital_Status]]="Single",K1600+L1600+1,marketing_campaign[[#This Row],[Marital_Status]]="Together",K1600+L1600+2,marketing_campaign[[#This Row],[Marital_Status]]="Alone",K1600+L1600+1,marketing_campaign[[#This Row],[Marital_Status]]="Married",K1600+L1600+2,marketing_campaign[[#This Row],[Marital_Status]]="Divorced",K1600+L1600+1,marketing_campaign[[#This Row],[Marital_Status]]="YOLO",K1600+L1600+1,marketing_campaign[[#This Row],[Marital_Status]]="Absurd",K1600+L1600+1,marketing_campaign[[#This Row],[Marital_Status]]="Widow",K1600+L1600+1)</f>
        <v>3</v>
      </c>
      <c r="H1600" t="str" cm="1">
        <f t="array" ref="H1600">_xlfn.IFS(marketing_campaign[[#This Row],[Family_size]]=1,"Family_with_one_child",marketing_campaign[[#This Row],[Family_size]]&gt;1,"Family_with_more_children")</f>
        <v>Family_with_more_children</v>
      </c>
      <c r="I1600">
        <v>76445</v>
      </c>
      <c r="J1600" t="str">
        <f>IF(marketing_campaign[[#This Row],[Income]]&gt;=Sheet21!B1650,"high_income","low_income")</f>
        <v>high_income</v>
      </c>
      <c r="K1600">
        <v>1</v>
      </c>
      <c r="L1600">
        <v>0</v>
      </c>
      <c r="M1600" s="1">
        <v>41180</v>
      </c>
      <c r="N1600">
        <v>2</v>
      </c>
      <c r="O1600" t="str" cm="1">
        <f t="array" ref="O1600">_xlfn.IFS(AND(marketing_campaign[[#This Row],[Recency]]&gt;=0,marketing_campaign[[#This Row],[Recency]]&lt;=14),"Early Recency",AND(marketing_campaign[[#This Row],[Recency]]&gt;=15,marketing_campaign[[#This Row],[Recency]]&lt;=31),"Mid-Recency",marketing_campaign[[#This Row],[Recency]]&gt;=32,"high Recency")</f>
        <v>Early Recency</v>
      </c>
      <c r="P1600">
        <v>739</v>
      </c>
      <c r="Q1600">
        <v>107</v>
      </c>
      <c r="R1600">
        <v>309</v>
      </c>
      <c r="S1600">
        <v>140</v>
      </c>
      <c r="T1600">
        <v>80</v>
      </c>
      <c r="U1600">
        <v>35</v>
      </c>
      <c r="V1600">
        <f>marketing_campaign[[#This Row],[MntGoldProds]]+marketing_campaign[[#This Row],[MntSweetProducts]]+marketing_campaign[[#This Row],[MntFishProducts]]+marketing_campaign[[#This Row],[MntMeatProducts]]+marketing_campaign[[#This Row],[MntFruits]]+marketing_campaign[[#This Row],[MntWines]]</f>
        <v>1410</v>
      </c>
      <c r="W1600">
        <v>1</v>
      </c>
      <c r="X1600">
        <v>2</v>
      </c>
      <c r="Y1600">
        <v>5</v>
      </c>
      <c r="Z1600">
        <v>13</v>
      </c>
      <c r="AA1600">
        <f t="shared" si="49"/>
        <v>21</v>
      </c>
      <c r="AB1600" t="str" cm="1">
        <f t="array" ref="AB1600">_xlfn.IFS(AND(AA1600&gt;=0,AA1600&lt;=15),"low purchase",AND(AA1600&gt;=16,AA1600&lt;=30),"mid purchase",AA1600&gt;=31,"high purchase")</f>
        <v>mid purchase</v>
      </c>
      <c r="AC1600">
        <v>6</v>
      </c>
      <c r="AD1600" t="str">
        <f>IF(marketing_campaign[[#This Row],[NumWebVisitsMonth]]&gt;=5.3,"higher_webvists","lower_webvisits")</f>
        <v>higher_webvists</v>
      </c>
      <c r="AE1600">
        <v>0</v>
      </c>
      <c r="AF1600">
        <v>0</v>
      </c>
      <c r="AG1600">
        <v>0</v>
      </c>
      <c r="AH1600">
        <v>0</v>
      </c>
      <c r="AI1600">
        <v>0</v>
      </c>
      <c r="AJ1600">
        <v>0</v>
      </c>
      <c r="AK1600">
        <v>3</v>
      </c>
      <c r="AL1600">
        <v>11</v>
      </c>
      <c r="AM1600">
        <v>0</v>
      </c>
      <c r="AN1600">
        <f>marketing_campaign[[#This Row],[AcceptedCmp2]]+marketing_campaign[[#This Row],[AcceptedCmp1]]+marketing_campaign[[#This Row],[AcceptedCmp5]]+marketing_campaign[[#This Row],[AcceptedCmp4]]+marketing_campaign[[#This Row],[AcceptedCmp3]]+marketing_campaign[[#This Row],[Response]]</f>
        <v>0</v>
      </c>
      <c r="AO1600" t="str" cm="1">
        <f t="array" ref="AO160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01" spans="1:41" x14ac:dyDescent="0.35">
      <c r="A1601">
        <v>7943</v>
      </c>
      <c r="B1601">
        <v>1975</v>
      </c>
      <c r="C1601">
        <f t="shared" ca="1" si="48"/>
        <v>51</v>
      </c>
      <c r="D1601" t="str" cm="1">
        <f t="array" aca="1" ref="D160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01" t="s">
        <v>32</v>
      </c>
      <c r="F1601" t="s">
        <v>33</v>
      </c>
      <c r="G1601" cm="1">
        <f t="array" ref="G1601">_xlfn.IFS(marketing_campaign[[#This Row],[Marital_Status]]="Single",K1601+L1601+1,marketing_campaign[[#This Row],[Marital_Status]]="Together",K1601+L1601+2,marketing_campaign[[#This Row],[Marital_Status]]="Alone",K1601+L1601+1,marketing_campaign[[#This Row],[Marital_Status]]="Married",K1601+L1601+2,marketing_campaign[[#This Row],[Marital_Status]]="Divorced",K1601+L1601+1,marketing_campaign[[#This Row],[Marital_Status]]="YOLO",K1601+L1601+1,marketing_campaign[[#This Row],[Marital_Status]]="Absurd",K1601+L1601+1,marketing_campaign[[#This Row],[Marital_Status]]="Widow",K1601+L1601+1)</f>
        <v>3</v>
      </c>
      <c r="H1601" t="str" cm="1">
        <f t="array" ref="H1601">_xlfn.IFS(marketing_campaign[[#This Row],[Family_size]]=1,"Family_with_one_child",marketing_campaign[[#This Row],[Family_size]]&gt;1,"Family_with_more_children")</f>
        <v>Family_with_more_children</v>
      </c>
      <c r="I1601">
        <v>36663</v>
      </c>
      <c r="J1601" t="str">
        <f>IF(marketing_campaign[[#This Row],[Income]]&gt;=Sheet21!B1651,"high_income","low_income")</f>
        <v>high_income</v>
      </c>
      <c r="K1601">
        <v>1</v>
      </c>
      <c r="L1601">
        <v>0</v>
      </c>
      <c r="M1601" s="1">
        <v>41754</v>
      </c>
      <c r="N1601">
        <v>40</v>
      </c>
      <c r="O1601" t="str" cm="1">
        <f t="array" ref="O1601">_xlfn.IFS(AND(marketing_campaign[[#This Row],[Recency]]&gt;=0,marketing_campaign[[#This Row],[Recency]]&lt;=14),"Early Recency",AND(marketing_campaign[[#This Row],[Recency]]&gt;=15,marketing_campaign[[#This Row],[Recency]]&lt;=31),"Mid-Recency",marketing_campaign[[#This Row],[Recency]]&gt;=32,"high Recency")</f>
        <v>high Recency</v>
      </c>
      <c r="P1601">
        <v>18</v>
      </c>
      <c r="Q1601">
        <v>0</v>
      </c>
      <c r="R1601">
        <v>6</v>
      </c>
      <c r="S1601">
        <v>3</v>
      </c>
      <c r="T1601">
        <v>3</v>
      </c>
      <c r="U1601">
        <v>5</v>
      </c>
      <c r="V1601">
        <f>marketing_campaign[[#This Row],[MntGoldProds]]+marketing_campaign[[#This Row],[MntSweetProducts]]+marketing_campaign[[#This Row],[MntFishProducts]]+marketing_campaign[[#This Row],[MntMeatProducts]]+marketing_campaign[[#This Row],[MntFruits]]+marketing_campaign[[#This Row],[MntWines]]</f>
        <v>35</v>
      </c>
      <c r="W1601">
        <v>1</v>
      </c>
      <c r="X1601">
        <v>1</v>
      </c>
      <c r="Y1601">
        <v>1</v>
      </c>
      <c r="Z1601">
        <v>3</v>
      </c>
      <c r="AA1601">
        <f t="shared" si="49"/>
        <v>6</v>
      </c>
      <c r="AB1601" t="str" cm="1">
        <f t="array" ref="AB1601">_xlfn.IFS(AND(AA1601&gt;=0,AA1601&lt;=15),"low purchase",AND(AA1601&gt;=16,AA1601&lt;=30),"mid purchase",AA1601&gt;=31,"high purchase")</f>
        <v>low purchase</v>
      </c>
      <c r="AC1601">
        <v>2</v>
      </c>
      <c r="AD1601" t="str">
        <f>IF(marketing_campaign[[#This Row],[NumWebVisitsMonth]]&gt;=5.3,"higher_webvists","lower_webvisits")</f>
        <v>lower_webvisits</v>
      </c>
      <c r="AE1601">
        <v>0</v>
      </c>
      <c r="AF1601">
        <v>0</v>
      </c>
      <c r="AG1601">
        <v>0</v>
      </c>
      <c r="AH1601">
        <v>0</v>
      </c>
      <c r="AI1601">
        <v>0</v>
      </c>
      <c r="AJ1601">
        <v>0</v>
      </c>
      <c r="AK1601">
        <v>3</v>
      </c>
      <c r="AL1601">
        <v>11</v>
      </c>
      <c r="AM1601">
        <v>0</v>
      </c>
      <c r="AN1601">
        <f>marketing_campaign[[#This Row],[AcceptedCmp2]]+marketing_campaign[[#This Row],[AcceptedCmp1]]+marketing_campaign[[#This Row],[AcceptedCmp5]]+marketing_campaign[[#This Row],[AcceptedCmp4]]+marketing_campaign[[#This Row],[AcceptedCmp3]]+marketing_campaign[[#This Row],[Response]]</f>
        <v>0</v>
      </c>
      <c r="AO1601" t="str" cm="1">
        <f t="array" ref="AO160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02" spans="1:41" x14ac:dyDescent="0.35">
      <c r="A1602">
        <v>5272</v>
      </c>
      <c r="B1602">
        <v>1965</v>
      </c>
      <c r="C1602">
        <f t="shared" ref="C1602:C1665" ca="1" si="50">YEAR(TODAY())-B1602</f>
        <v>61</v>
      </c>
      <c r="D1602" t="str" cm="1">
        <f t="array" aca="1" ref="D160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02" t="s">
        <v>34</v>
      </c>
      <c r="F1602" t="s">
        <v>33</v>
      </c>
      <c r="G1602" cm="1">
        <f t="array" ref="G1602">_xlfn.IFS(marketing_campaign[[#This Row],[Marital_Status]]="Single",K1602+L1602+1,marketing_campaign[[#This Row],[Marital_Status]]="Together",K1602+L1602+2,marketing_campaign[[#This Row],[Marital_Status]]="Alone",K1602+L1602+1,marketing_campaign[[#This Row],[Marital_Status]]="Married",K1602+L1602+2,marketing_campaign[[#This Row],[Marital_Status]]="Divorced",K1602+L1602+1,marketing_campaign[[#This Row],[Marital_Status]]="YOLO",K1602+L1602+1,marketing_campaign[[#This Row],[Marital_Status]]="Absurd",K1602+L1602+1,marketing_campaign[[#This Row],[Marital_Status]]="Widow",K1602+L1602+1)</f>
        <v>3</v>
      </c>
      <c r="H1602" t="str" cm="1">
        <f t="array" ref="H1602">_xlfn.IFS(marketing_campaign[[#This Row],[Family_size]]=1,"Family_with_one_child",marketing_campaign[[#This Row],[Family_size]]&gt;1,"Family_with_more_children")</f>
        <v>Family_with_more_children</v>
      </c>
      <c r="I1602">
        <v>53843</v>
      </c>
      <c r="J1602" t="str">
        <f>IF(marketing_campaign[[#This Row],[Income]]&gt;=Sheet21!B1652,"high_income","low_income")</f>
        <v>high_income</v>
      </c>
      <c r="K1602">
        <v>0</v>
      </c>
      <c r="L1602">
        <v>1</v>
      </c>
      <c r="M1602" s="1">
        <v>41452</v>
      </c>
      <c r="N1602">
        <v>64</v>
      </c>
      <c r="O1602" t="str" cm="1">
        <f t="array" ref="O1602">_xlfn.IFS(AND(marketing_campaign[[#This Row],[Recency]]&gt;=0,marketing_campaign[[#This Row],[Recency]]&lt;=14),"Early Recency",AND(marketing_campaign[[#This Row],[Recency]]&gt;=15,marketing_campaign[[#This Row],[Recency]]&lt;=31),"Mid-Recency",marketing_campaign[[#This Row],[Recency]]&gt;=32,"high Recency")</f>
        <v>high Recency</v>
      </c>
      <c r="P1602">
        <v>378</v>
      </c>
      <c r="Q1602">
        <v>0</v>
      </c>
      <c r="R1602">
        <v>88</v>
      </c>
      <c r="S1602">
        <v>19</v>
      </c>
      <c r="T1602">
        <v>4</v>
      </c>
      <c r="U1602">
        <v>73</v>
      </c>
      <c r="V1602">
        <f>marketing_campaign[[#This Row],[MntGoldProds]]+marketing_campaign[[#This Row],[MntSweetProducts]]+marketing_campaign[[#This Row],[MntFishProducts]]+marketing_campaign[[#This Row],[MntMeatProducts]]+marketing_campaign[[#This Row],[MntFruits]]+marketing_campaign[[#This Row],[MntWines]]</f>
        <v>562</v>
      </c>
      <c r="W1602">
        <v>4</v>
      </c>
      <c r="X1602">
        <v>8</v>
      </c>
      <c r="Y1602">
        <v>5</v>
      </c>
      <c r="Z1602">
        <v>3</v>
      </c>
      <c r="AA1602">
        <f t="shared" ref="AA1602:AA1665" si="51">W1602+X1602+Y1602+Z1602</f>
        <v>20</v>
      </c>
      <c r="AB1602" t="str" cm="1">
        <f t="array" ref="AB1602">_xlfn.IFS(AND(AA1602&gt;=0,AA1602&lt;=15),"low purchase",AND(AA1602&gt;=16,AA1602&lt;=30),"mid purchase",AA1602&gt;=31,"high purchase")</f>
        <v>mid purchase</v>
      </c>
      <c r="AC1602">
        <v>7</v>
      </c>
      <c r="AD1602" t="str">
        <f>IF(marketing_campaign[[#This Row],[NumWebVisitsMonth]]&gt;=5.3,"higher_webvists","lower_webvisits")</f>
        <v>higher_webvists</v>
      </c>
      <c r="AE1602">
        <v>0</v>
      </c>
      <c r="AF1602">
        <v>0</v>
      </c>
      <c r="AG1602">
        <v>0</v>
      </c>
      <c r="AH1602">
        <v>0</v>
      </c>
      <c r="AI1602">
        <v>0</v>
      </c>
      <c r="AJ1602">
        <v>0</v>
      </c>
      <c r="AK1602">
        <v>3</v>
      </c>
      <c r="AL1602">
        <v>11</v>
      </c>
      <c r="AM1602">
        <v>0</v>
      </c>
      <c r="AN1602">
        <f>marketing_campaign[[#This Row],[AcceptedCmp2]]+marketing_campaign[[#This Row],[AcceptedCmp1]]+marketing_campaign[[#This Row],[AcceptedCmp5]]+marketing_campaign[[#This Row],[AcceptedCmp4]]+marketing_campaign[[#This Row],[AcceptedCmp3]]+marketing_campaign[[#This Row],[Response]]</f>
        <v>0</v>
      </c>
      <c r="AO1602" t="str" cm="1">
        <f t="array" ref="AO160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03" spans="1:41" x14ac:dyDescent="0.35">
      <c r="A1603">
        <v>5453</v>
      </c>
      <c r="B1603">
        <v>1956</v>
      </c>
      <c r="C1603">
        <f t="shared" ca="1" si="50"/>
        <v>70</v>
      </c>
      <c r="D1603" t="str" cm="1">
        <f t="array" aca="1" ref="D160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03" t="s">
        <v>34</v>
      </c>
      <c r="F1603" t="s">
        <v>33</v>
      </c>
      <c r="G1603" cm="1">
        <f t="array" ref="G1603">_xlfn.IFS(marketing_campaign[[#This Row],[Marital_Status]]="Single",K1603+L1603+1,marketing_campaign[[#This Row],[Marital_Status]]="Together",K1603+L1603+2,marketing_campaign[[#This Row],[Marital_Status]]="Alone",K1603+L1603+1,marketing_campaign[[#This Row],[Marital_Status]]="Married",K1603+L1603+2,marketing_campaign[[#This Row],[Marital_Status]]="Divorced",K1603+L1603+1,marketing_campaign[[#This Row],[Marital_Status]]="YOLO",K1603+L1603+1,marketing_campaign[[#This Row],[Marital_Status]]="Absurd",K1603+L1603+1,marketing_campaign[[#This Row],[Marital_Status]]="Widow",K1603+L1603+1)</f>
        <v>2</v>
      </c>
      <c r="H1603" t="str" cm="1">
        <f t="array" ref="H1603">_xlfn.IFS(marketing_campaign[[#This Row],[Family_size]]=1,"Family_with_one_child",marketing_campaign[[#This Row],[Family_size]]&gt;1,"Family_with_more_children")</f>
        <v>Family_with_more_children</v>
      </c>
      <c r="I1603">
        <v>90226</v>
      </c>
      <c r="J1603" t="str">
        <f>IF(marketing_campaign[[#This Row],[Income]]&gt;=Sheet21!B1653,"high_income","low_income")</f>
        <v>high_income</v>
      </c>
      <c r="K1603">
        <v>0</v>
      </c>
      <c r="L1603">
        <v>0</v>
      </c>
      <c r="M1603" s="1">
        <v>41178</v>
      </c>
      <c r="N1603">
        <v>26</v>
      </c>
      <c r="O1603" t="str" cm="1">
        <f t="array" ref="O1603">_xlfn.IFS(AND(marketing_campaign[[#This Row],[Recency]]&gt;=0,marketing_campaign[[#This Row],[Recency]]&lt;=14),"Early Recency",AND(marketing_campaign[[#This Row],[Recency]]&gt;=15,marketing_campaign[[#This Row],[Recency]]&lt;=31),"Mid-Recency",marketing_campaign[[#This Row],[Recency]]&gt;=32,"high Recency")</f>
        <v>Mid-Recency</v>
      </c>
      <c r="P1603">
        <v>1083</v>
      </c>
      <c r="Q1603">
        <v>108</v>
      </c>
      <c r="R1603">
        <v>649</v>
      </c>
      <c r="S1603">
        <v>253</v>
      </c>
      <c r="T1603">
        <v>151</v>
      </c>
      <c r="U1603">
        <v>108</v>
      </c>
      <c r="V1603">
        <f>marketing_campaign[[#This Row],[MntGoldProds]]+marketing_campaign[[#This Row],[MntSweetProducts]]+marketing_campaign[[#This Row],[MntFishProducts]]+marketing_campaign[[#This Row],[MntMeatProducts]]+marketing_campaign[[#This Row],[MntFruits]]+marketing_campaign[[#This Row],[MntWines]]</f>
        <v>2352</v>
      </c>
      <c r="W1603">
        <v>1</v>
      </c>
      <c r="X1603">
        <v>4</v>
      </c>
      <c r="Y1603">
        <v>7</v>
      </c>
      <c r="Z1603">
        <v>12</v>
      </c>
      <c r="AA1603">
        <f t="shared" si="51"/>
        <v>24</v>
      </c>
      <c r="AB1603" t="str" cm="1">
        <f t="array" ref="AB1603">_xlfn.IFS(AND(AA1603&gt;=0,AA1603&lt;=15),"low purchase",AND(AA1603&gt;=16,AA1603&lt;=30),"mid purchase",AA1603&gt;=31,"high purchase")</f>
        <v>mid purchase</v>
      </c>
      <c r="AC1603">
        <v>2</v>
      </c>
      <c r="AD1603" t="str">
        <f>IF(marketing_campaign[[#This Row],[NumWebVisitsMonth]]&gt;=5.3,"higher_webvists","lower_webvisits")</f>
        <v>lower_webvisits</v>
      </c>
      <c r="AE1603">
        <v>0</v>
      </c>
      <c r="AF1603">
        <v>0</v>
      </c>
      <c r="AG1603">
        <v>0</v>
      </c>
      <c r="AH1603">
        <v>1</v>
      </c>
      <c r="AI1603">
        <v>0</v>
      </c>
      <c r="AJ1603">
        <v>0</v>
      </c>
      <c r="AK1603">
        <v>3</v>
      </c>
      <c r="AL1603">
        <v>11</v>
      </c>
      <c r="AM1603">
        <v>0</v>
      </c>
      <c r="AN1603">
        <f>marketing_campaign[[#This Row],[AcceptedCmp2]]+marketing_campaign[[#This Row],[AcceptedCmp1]]+marketing_campaign[[#This Row],[AcceptedCmp5]]+marketing_campaign[[#This Row],[AcceptedCmp4]]+marketing_campaign[[#This Row],[AcceptedCmp3]]+marketing_campaign[[#This Row],[Response]]</f>
        <v>1</v>
      </c>
      <c r="AO1603" t="str" cm="1">
        <f t="array" ref="AO160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604" spans="1:41" x14ac:dyDescent="0.35">
      <c r="A1604">
        <v>2565</v>
      </c>
      <c r="B1604">
        <v>1955</v>
      </c>
      <c r="C1604">
        <f t="shared" ca="1" si="50"/>
        <v>71</v>
      </c>
      <c r="D1604" t="str" cm="1">
        <f t="array" aca="1" ref="D160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04" t="s">
        <v>34</v>
      </c>
      <c r="F1604" t="s">
        <v>35</v>
      </c>
      <c r="G1604" cm="1">
        <f t="array" ref="G1604">_xlfn.IFS(marketing_campaign[[#This Row],[Marital_Status]]="Single",K1604+L1604+1,marketing_campaign[[#This Row],[Marital_Status]]="Together",K1604+L1604+2,marketing_campaign[[#This Row],[Marital_Status]]="Alone",K1604+L1604+1,marketing_campaign[[#This Row],[Marital_Status]]="Married",K1604+L1604+2,marketing_campaign[[#This Row],[Marital_Status]]="Divorced",K1604+L1604+1,marketing_campaign[[#This Row],[Marital_Status]]="YOLO",K1604+L1604+1,marketing_campaign[[#This Row],[Marital_Status]]="Absurd",K1604+L1604+1,marketing_campaign[[#This Row],[Marital_Status]]="Widow",K1604+L1604+1)</f>
        <v>1</v>
      </c>
      <c r="H1604" t="str" cm="1">
        <f t="array" ref="H1604">_xlfn.IFS(marketing_campaign[[#This Row],[Family_size]]=1,"Family_with_one_child",marketing_campaign[[#This Row],[Family_size]]&gt;1,"Family_with_more_children")</f>
        <v>Family_with_one_child</v>
      </c>
      <c r="I1604">
        <v>70638</v>
      </c>
      <c r="J1604" t="str">
        <f>IF(marketing_campaign[[#This Row],[Income]]&gt;=Sheet21!B1654,"high_income","low_income")</f>
        <v>high_income</v>
      </c>
      <c r="K1604">
        <v>0</v>
      </c>
      <c r="L1604">
        <v>0</v>
      </c>
      <c r="M1604" s="1">
        <v>41426</v>
      </c>
      <c r="N1604">
        <v>69</v>
      </c>
      <c r="O1604" t="str" cm="1">
        <f t="array" ref="O1604">_xlfn.IFS(AND(marketing_campaign[[#This Row],[Recency]]&gt;=0,marketing_campaign[[#This Row],[Recency]]&lt;=14),"Early Recency",AND(marketing_campaign[[#This Row],[Recency]]&gt;=15,marketing_campaign[[#This Row],[Recency]]&lt;=31),"Mid-Recency",marketing_campaign[[#This Row],[Recency]]&gt;=32,"high Recency")</f>
        <v>high Recency</v>
      </c>
      <c r="P1604">
        <v>1016</v>
      </c>
      <c r="Q1604">
        <v>12</v>
      </c>
      <c r="R1604">
        <v>215</v>
      </c>
      <c r="S1604">
        <v>16</v>
      </c>
      <c r="T1604">
        <v>12</v>
      </c>
      <c r="U1604">
        <v>63</v>
      </c>
      <c r="V1604">
        <f>marketing_campaign[[#This Row],[MntGoldProds]]+marketing_campaign[[#This Row],[MntSweetProducts]]+marketing_campaign[[#This Row],[MntFishProducts]]+marketing_campaign[[#This Row],[MntMeatProducts]]+marketing_campaign[[#This Row],[MntFruits]]+marketing_campaign[[#This Row],[MntWines]]</f>
        <v>1334</v>
      </c>
      <c r="W1604">
        <v>1</v>
      </c>
      <c r="X1604">
        <v>4</v>
      </c>
      <c r="Y1604">
        <v>5</v>
      </c>
      <c r="Z1604">
        <v>10</v>
      </c>
      <c r="AA1604">
        <f t="shared" si="51"/>
        <v>20</v>
      </c>
      <c r="AB1604" t="str" cm="1">
        <f t="array" ref="AB1604">_xlfn.IFS(AND(AA1604&gt;=0,AA1604&lt;=15),"low purchase",AND(AA1604&gt;=16,AA1604&lt;=30),"mid purchase",AA1604&gt;=31,"high purchase")</f>
        <v>mid purchase</v>
      </c>
      <c r="AC1604">
        <v>3</v>
      </c>
      <c r="AD1604" t="str">
        <f>IF(marketing_campaign[[#This Row],[NumWebVisitsMonth]]&gt;=5.3,"higher_webvists","lower_webvisits")</f>
        <v>lower_webvisits</v>
      </c>
      <c r="AE1604">
        <v>0</v>
      </c>
      <c r="AF1604">
        <v>1</v>
      </c>
      <c r="AG1604">
        <v>0</v>
      </c>
      <c r="AH1604">
        <v>0</v>
      </c>
      <c r="AI1604">
        <v>0</v>
      </c>
      <c r="AJ1604">
        <v>0</v>
      </c>
      <c r="AK1604">
        <v>3</v>
      </c>
      <c r="AL1604">
        <v>11</v>
      </c>
      <c r="AM1604">
        <v>0</v>
      </c>
      <c r="AN1604">
        <f>marketing_campaign[[#This Row],[AcceptedCmp2]]+marketing_campaign[[#This Row],[AcceptedCmp1]]+marketing_campaign[[#This Row],[AcceptedCmp5]]+marketing_campaign[[#This Row],[AcceptedCmp4]]+marketing_campaign[[#This Row],[AcceptedCmp3]]+marketing_campaign[[#This Row],[Response]]</f>
        <v>1</v>
      </c>
      <c r="AO1604" t="str" cm="1">
        <f t="array" ref="AO160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605" spans="1:41" x14ac:dyDescent="0.35">
      <c r="A1605">
        <v>800</v>
      </c>
      <c r="B1605">
        <v>1960</v>
      </c>
      <c r="C1605">
        <f t="shared" ca="1" si="50"/>
        <v>66</v>
      </c>
      <c r="D1605" t="str" cm="1">
        <f t="array" aca="1" ref="D160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05" t="s">
        <v>29</v>
      </c>
      <c r="F1605" t="s">
        <v>31</v>
      </c>
      <c r="G1605" cm="1">
        <f t="array" ref="G1605">_xlfn.IFS(marketing_campaign[[#This Row],[Marital_Status]]="Single",K1605+L1605+1,marketing_campaign[[#This Row],[Marital_Status]]="Together",K1605+L1605+2,marketing_campaign[[#This Row],[Marital_Status]]="Alone",K1605+L1605+1,marketing_campaign[[#This Row],[Marital_Status]]="Married",K1605+L1605+2,marketing_campaign[[#This Row],[Marital_Status]]="Divorced",K1605+L1605+1,marketing_campaign[[#This Row],[Marital_Status]]="YOLO",K1605+L1605+1,marketing_campaign[[#This Row],[Marital_Status]]="Absurd",K1605+L1605+1,marketing_campaign[[#This Row],[Marital_Status]]="Widow",K1605+L1605+1)</f>
        <v>4</v>
      </c>
      <c r="H1605" t="str" cm="1">
        <f t="array" ref="H1605">_xlfn.IFS(marketing_campaign[[#This Row],[Family_size]]=1,"Family_with_one_child",marketing_campaign[[#This Row],[Family_size]]&gt;1,"Family_with_more_children")</f>
        <v>Family_with_more_children</v>
      </c>
      <c r="I1605">
        <v>44512</v>
      </c>
      <c r="J1605" t="str">
        <f>IF(marketing_campaign[[#This Row],[Income]]&gt;=Sheet21!B1655,"high_income","low_income")</f>
        <v>high_income</v>
      </c>
      <c r="K1605">
        <v>1</v>
      </c>
      <c r="L1605">
        <v>1</v>
      </c>
      <c r="M1605" s="1">
        <v>41516</v>
      </c>
      <c r="N1605">
        <v>57</v>
      </c>
      <c r="O1605" t="str" cm="1">
        <f t="array" ref="O1605">_xlfn.IFS(AND(marketing_campaign[[#This Row],[Recency]]&gt;=0,marketing_campaign[[#This Row],[Recency]]&lt;=14),"Early Recency",AND(marketing_campaign[[#This Row],[Recency]]&gt;=15,marketing_campaign[[#This Row],[Recency]]&lt;=31),"Mid-Recency",marketing_campaign[[#This Row],[Recency]]&gt;=32,"high Recency")</f>
        <v>high Recency</v>
      </c>
      <c r="P1605">
        <v>23</v>
      </c>
      <c r="Q1605">
        <v>1</v>
      </c>
      <c r="R1605">
        <v>6</v>
      </c>
      <c r="S1605">
        <v>0</v>
      </c>
      <c r="T1605">
        <v>0</v>
      </c>
      <c r="U1605">
        <v>2</v>
      </c>
      <c r="V1605">
        <f>marketing_campaign[[#This Row],[MntGoldProds]]+marketing_campaign[[#This Row],[MntSweetProducts]]+marketing_campaign[[#This Row],[MntFishProducts]]+marketing_campaign[[#This Row],[MntMeatProducts]]+marketing_campaign[[#This Row],[MntFruits]]+marketing_campaign[[#This Row],[MntWines]]</f>
        <v>32</v>
      </c>
      <c r="W1605">
        <v>2</v>
      </c>
      <c r="X1605">
        <v>1</v>
      </c>
      <c r="Y1605">
        <v>0</v>
      </c>
      <c r="Z1605">
        <v>3</v>
      </c>
      <c r="AA1605">
        <f t="shared" si="51"/>
        <v>6</v>
      </c>
      <c r="AB1605" t="str" cm="1">
        <f t="array" ref="AB1605">_xlfn.IFS(AND(AA1605&gt;=0,AA1605&lt;=15),"low purchase",AND(AA1605&gt;=16,AA1605&lt;=30),"mid purchase",AA1605&gt;=31,"high purchase")</f>
        <v>low purchase</v>
      </c>
      <c r="AC1605">
        <v>4</v>
      </c>
      <c r="AD1605" t="str">
        <f>IF(marketing_campaign[[#This Row],[NumWebVisitsMonth]]&gt;=5.3,"higher_webvists","lower_webvisits")</f>
        <v>lower_webvisits</v>
      </c>
      <c r="AE1605">
        <v>0</v>
      </c>
      <c r="AF1605">
        <v>0</v>
      </c>
      <c r="AG1605">
        <v>0</v>
      </c>
      <c r="AH1605">
        <v>0</v>
      </c>
      <c r="AI1605">
        <v>0</v>
      </c>
      <c r="AJ1605">
        <v>0</v>
      </c>
      <c r="AK1605">
        <v>3</v>
      </c>
      <c r="AL1605">
        <v>11</v>
      </c>
      <c r="AM1605">
        <v>0</v>
      </c>
      <c r="AN1605">
        <f>marketing_campaign[[#This Row],[AcceptedCmp2]]+marketing_campaign[[#This Row],[AcceptedCmp1]]+marketing_campaign[[#This Row],[AcceptedCmp5]]+marketing_campaign[[#This Row],[AcceptedCmp4]]+marketing_campaign[[#This Row],[AcceptedCmp3]]+marketing_campaign[[#This Row],[Response]]</f>
        <v>0</v>
      </c>
      <c r="AO1605" t="str" cm="1">
        <f t="array" ref="AO160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06" spans="1:41" x14ac:dyDescent="0.35">
      <c r="A1606">
        <v>11092</v>
      </c>
      <c r="B1606">
        <v>1961</v>
      </c>
      <c r="C1606">
        <f t="shared" ca="1" si="50"/>
        <v>65</v>
      </c>
      <c r="D1606" t="str" cm="1">
        <f t="array" aca="1" ref="D160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06" t="s">
        <v>29</v>
      </c>
      <c r="F1606" t="s">
        <v>33</v>
      </c>
      <c r="G1606" cm="1">
        <f t="array" ref="G1606">_xlfn.IFS(marketing_campaign[[#This Row],[Marital_Status]]="Single",K1606+L1606+1,marketing_campaign[[#This Row],[Marital_Status]]="Together",K1606+L1606+2,marketing_campaign[[#This Row],[Marital_Status]]="Alone",K1606+L1606+1,marketing_campaign[[#This Row],[Marital_Status]]="Married",K1606+L1606+2,marketing_campaign[[#This Row],[Marital_Status]]="Divorced",K1606+L1606+1,marketing_campaign[[#This Row],[Marital_Status]]="YOLO",K1606+L1606+1,marketing_campaign[[#This Row],[Marital_Status]]="Absurd",K1606+L1606+1,marketing_campaign[[#This Row],[Marital_Status]]="Widow",K1606+L1606+1)</f>
        <v>4</v>
      </c>
      <c r="H1606" t="str" cm="1">
        <f t="array" ref="H1606">_xlfn.IFS(marketing_campaign[[#This Row],[Family_size]]=1,"Family_with_one_child",marketing_campaign[[#This Row],[Family_size]]&gt;1,"Family_with_more_children")</f>
        <v>Family_with_more_children</v>
      </c>
      <c r="I1606">
        <v>27116</v>
      </c>
      <c r="J1606" t="str">
        <f>IF(marketing_campaign[[#This Row],[Income]]&gt;=Sheet21!B1656,"high_income","low_income")</f>
        <v>high_income</v>
      </c>
      <c r="K1606">
        <v>1</v>
      </c>
      <c r="L1606">
        <v>1</v>
      </c>
      <c r="M1606" s="1">
        <v>41700</v>
      </c>
      <c r="N1606">
        <v>78</v>
      </c>
      <c r="O1606" t="str" cm="1">
        <f t="array" ref="O1606">_xlfn.IFS(AND(marketing_campaign[[#This Row],[Recency]]&gt;=0,marketing_campaign[[#This Row],[Recency]]&lt;=14),"Early Recency",AND(marketing_campaign[[#This Row],[Recency]]&gt;=15,marketing_campaign[[#This Row],[Recency]]&lt;=31),"Mid-Recency",marketing_campaign[[#This Row],[Recency]]&gt;=32,"high Recency")</f>
        <v>high Recency</v>
      </c>
      <c r="P1606">
        <v>12</v>
      </c>
      <c r="Q1606">
        <v>1</v>
      </c>
      <c r="R1606">
        <v>21</v>
      </c>
      <c r="S1606">
        <v>2</v>
      </c>
      <c r="T1606">
        <v>2</v>
      </c>
      <c r="U1606">
        <v>3</v>
      </c>
      <c r="V1606">
        <f>marketing_campaign[[#This Row],[MntGoldProds]]+marketing_campaign[[#This Row],[MntSweetProducts]]+marketing_campaign[[#This Row],[MntFishProducts]]+marketing_campaign[[#This Row],[MntMeatProducts]]+marketing_campaign[[#This Row],[MntFruits]]+marketing_campaign[[#This Row],[MntWines]]</f>
        <v>41</v>
      </c>
      <c r="W1606">
        <v>2</v>
      </c>
      <c r="X1606">
        <v>2</v>
      </c>
      <c r="Y1606">
        <v>0</v>
      </c>
      <c r="Z1606">
        <v>3</v>
      </c>
      <c r="AA1606">
        <f t="shared" si="51"/>
        <v>7</v>
      </c>
      <c r="AB1606" t="str" cm="1">
        <f t="array" ref="AB1606">_xlfn.IFS(AND(AA1606&gt;=0,AA1606&lt;=15),"low purchase",AND(AA1606&gt;=16,AA1606&lt;=30),"mid purchase",AA1606&gt;=31,"high purchase")</f>
        <v>low purchase</v>
      </c>
      <c r="AC1606">
        <v>7</v>
      </c>
      <c r="AD1606" t="str">
        <f>IF(marketing_campaign[[#This Row],[NumWebVisitsMonth]]&gt;=5.3,"higher_webvists","lower_webvisits")</f>
        <v>higher_webvists</v>
      </c>
      <c r="AE1606">
        <v>0</v>
      </c>
      <c r="AF1606">
        <v>0</v>
      </c>
      <c r="AG1606">
        <v>0</v>
      </c>
      <c r="AH1606">
        <v>0</v>
      </c>
      <c r="AI1606">
        <v>0</v>
      </c>
      <c r="AJ1606">
        <v>0</v>
      </c>
      <c r="AK1606">
        <v>3</v>
      </c>
      <c r="AL1606">
        <v>11</v>
      </c>
      <c r="AM1606">
        <v>0</v>
      </c>
      <c r="AN1606">
        <f>marketing_campaign[[#This Row],[AcceptedCmp2]]+marketing_campaign[[#This Row],[AcceptedCmp1]]+marketing_campaign[[#This Row],[AcceptedCmp5]]+marketing_campaign[[#This Row],[AcceptedCmp4]]+marketing_campaign[[#This Row],[AcceptedCmp3]]+marketing_campaign[[#This Row],[Response]]</f>
        <v>0</v>
      </c>
      <c r="AO1606" t="str" cm="1">
        <f t="array" ref="AO160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07" spans="1:41" x14ac:dyDescent="0.35">
      <c r="A1607">
        <v>5062</v>
      </c>
      <c r="B1607">
        <v>1963</v>
      </c>
      <c r="C1607">
        <f t="shared" ca="1" si="50"/>
        <v>63</v>
      </c>
      <c r="D1607" t="str" cm="1">
        <f t="array" aca="1" ref="D160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07" t="s">
        <v>32</v>
      </c>
      <c r="F1607" t="s">
        <v>33</v>
      </c>
      <c r="G1607" cm="1">
        <f t="array" ref="G1607">_xlfn.IFS(marketing_campaign[[#This Row],[Marital_Status]]="Single",K1607+L1607+1,marketing_campaign[[#This Row],[Marital_Status]]="Together",K1607+L1607+2,marketing_campaign[[#This Row],[Marital_Status]]="Alone",K1607+L1607+1,marketing_campaign[[#This Row],[Marital_Status]]="Married",K1607+L1607+2,marketing_campaign[[#This Row],[Marital_Status]]="Divorced",K1607+L1607+1,marketing_campaign[[#This Row],[Marital_Status]]="YOLO",K1607+L1607+1,marketing_campaign[[#This Row],[Marital_Status]]="Absurd",K1607+L1607+1,marketing_campaign[[#This Row],[Marital_Status]]="Widow",K1607+L1607+1)</f>
        <v>4</v>
      </c>
      <c r="H1607" t="str" cm="1">
        <f t="array" ref="H1607">_xlfn.IFS(marketing_campaign[[#This Row],[Family_size]]=1,"Family_with_one_child",marketing_campaign[[#This Row],[Family_size]]&gt;1,"Family_with_more_children")</f>
        <v>Family_with_more_children</v>
      </c>
      <c r="I1607">
        <v>54072</v>
      </c>
      <c r="J1607" t="str">
        <f>IF(marketing_campaign[[#This Row],[Income]]&gt;=Sheet21!B1657,"high_income","low_income")</f>
        <v>high_income</v>
      </c>
      <c r="K1607">
        <v>1</v>
      </c>
      <c r="L1607">
        <v>1</v>
      </c>
      <c r="M1607" s="1">
        <v>41482</v>
      </c>
      <c r="N1607">
        <v>71</v>
      </c>
      <c r="O1607" t="str" cm="1">
        <f t="array" ref="O1607">_xlfn.IFS(AND(marketing_campaign[[#This Row],[Recency]]&gt;=0,marketing_campaign[[#This Row],[Recency]]&lt;=14),"Early Recency",AND(marketing_campaign[[#This Row],[Recency]]&gt;=15,marketing_campaign[[#This Row],[Recency]]&lt;=31),"Mid-Recency",marketing_campaign[[#This Row],[Recency]]&gt;=32,"high Recency")</f>
        <v>high Recency</v>
      </c>
      <c r="P1607">
        <v>35</v>
      </c>
      <c r="Q1607">
        <v>0</v>
      </c>
      <c r="R1607">
        <v>4</v>
      </c>
      <c r="S1607">
        <v>0</v>
      </c>
      <c r="T1607">
        <v>0</v>
      </c>
      <c r="U1607">
        <v>0</v>
      </c>
      <c r="V1607">
        <f>marketing_campaign[[#This Row],[MntGoldProds]]+marketing_campaign[[#This Row],[MntSweetProducts]]+marketing_campaign[[#This Row],[MntFishProducts]]+marketing_campaign[[#This Row],[MntMeatProducts]]+marketing_campaign[[#This Row],[MntFruits]]+marketing_campaign[[#This Row],[MntWines]]</f>
        <v>39</v>
      </c>
      <c r="W1607">
        <v>1</v>
      </c>
      <c r="X1607">
        <v>2</v>
      </c>
      <c r="Y1607">
        <v>0</v>
      </c>
      <c r="Z1607">
        <v>2</v>
      </c>
      <c r="AA1607">
        <f t="shared" si="51"/>
        <v>5</v>
      </c>
      <c r="AB1607" t="str" cm="1">
        <f t="array" ref="AB1607">_xlfn.IFS(AND(AA1607&gt;=0,AA1607&lt;=15),"low purchase",AND(AA1607&gt;=16,AA1607&lt;=30),"mid purchase",AA1607&gt;=31,"high purchase")</f>
        <v>low purchase</v>
      </c>
      <c r="AC1607">
        <v>8</v>
      </c>
      <c r="AD1607" t="str">
        <f>IF(marketing_campaign[[#This Row],[NumWebVisitsMonth]]&gt;=5.3,"higher_webvists","lower_webvisits")</f>
        <v>higher_webvists</v>
      </c>
      <c r="AE1607">
        <v>0</v>
      </c>
      <c r="AF1607">
        <v>0</v>
      </c>
      <c r="AG1607">
        <v>0</v>
      </c>
      <c r="AH1607">
        <v>0</v>
      </c>
      <c r="AI1607">
        <v>0</v>
      </c>
      <c r="AJ1607">
        <v>0</v>
      </c>
      <c r="AK1607">
        <v>3</v>
      </c>
      <c r="AL1607">
        <v>11</v>
      </c>
      <c r="AM1607">
        <v>0</v>
      </c>
      <c r="AN1607">
        <f>marketing_campaign[[#This Row],[AcceptedCmp2]]+marketing_campaign[[#This Row],[AcceptedCmp1]]+marketing_campaign[[#This Row],[AcceptedCmp5]]+marketing_campaign[[#This Row],[AcceptedCmp4]]+marketing_campaign[[#This Row],[AcceptedCmp3]]+marketing_campaign[[#This Row],[Response]]</f>
        <v>0</v>
      </c>
      <c r="AO1607" t="str" cm="1">
        <f t="array" ref="AO160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08" spans="1:41" x14ac:dyDescent="0.35">
      <c r="A1608">
        <v>8969</v>
      </c>
      <c r="B1608">
        <v>1977</v>
      </c>
      <c r="C1608">
        <f t="shared" ca="1" si="50"/>
        <v>49</v>
      </c>
      <c r="D1608" t="str" cm="1">
        <f t="array" aca="1" ref="D160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08" t="s">
        <v>29</v>
      </c>
      <c r="F1608" t="s">
        <v>33</v>
      </c>
      <c r="G1608" cm="1">
        <f t="array" ref="G1608">_xlfn.IFS(marketing_campaign[[#This Row],[Marital_Status]]="Single",K1608+L1608+1,marketing_campaign[[#This Row],[Marital_Status]]="Together",K1608+L1608+2,marketing_campaign[[#This Row],[Marital_Status]]="Alone",K1608+L1608+1,marketing_campaign[[#This Row],[Marital_Status]]="Married",K1608+L1608+2,marketing_campaign[[#This Row],[Marital_Status]]="Divorced",K1608+L1608+1,marketing_campaign[[#This Row],[Marital_Status]]="YOLO",K1608+L1608+1,marketing_campaign[[#This Row],[Marital_Status]]="Absurd",K1608+L1608+1,marketing_campaign[[#This Row],[Marital_Status]]="Widow",K1608+L1608+1)</f>
        <v>3</v>
      </c>
      <c r="H1608" t="str" cm="1">
        <f t="array" ref="H1608">_xlfn.IFS(marketing_campaign[[#This Row],[Family_size]]=1,"Family_with_one_child",marketing_campaign[[#This Row],[Family_size]]&gt;1,"Family_with_more_children")</f>
        <v>Family_with_more_children</v>
      </c>
      <c r="I1608">
        <v>71855</v>
      </c>
      <c r="J1608" t="str">
        <f>IF(marketing_campaign[[#This Row],[Income]]&gt;=Sheet21!B1658,"high_income","low_income")</f>
        <v>high_income</v>
      </c>
      <c r="K1608">
        <v>0</v>
      </c>
      <c r="L1608">
        <v>1</v>
      </c>
      <c r="M1608" s="1">
        <v>41290</v>
      </c>
      <c r="N1608">
        <v>59</v>
      </c>
      <c r="O1608" t="str" cm="1">
        <f t="array" ref="O1608">_xlfn.IFS(AND(marketing_campaign[[#This Row],[Recency]]&gt;=0,marketing_campaign[[#This Row],[Recency]]&lt;=14),"Early Recency",AND(marketing_campaign[[#This Row],[Recency]]&gt;=15,marketing_campaign[[#This Row],[Recency]]&lt;=31),"Mid-Recency",marketing_campaign[[#This Row],[Recency]]&gt;=32,"high Recency")</f>
        <v>high Recency</v>
      </c>
      <c r="P1608">
        <v>548</v>
      </c>
      <c r="Q1608">
        <v>31</v>
      </c>
      <c r="R1608">
        <v>422</v>
      </c>
      <c r="S1608">
        <v>0</v>
      </c>
      <c r="T1608">
        <v>112</v>
      </c>
      <c r="U1608">
        <v>28</v>
      </c>
      <c r="V1608">
        <f>marketing_campaign[[#This Row],[MntGoldProds]]+marketing_campaign[[#This Row],[MntSweetProducts]]+marketing_campaign[[#This Row],[MntFishProducts]]+marketing_campaign[[#This Row],[MntMeatProducts]]+marketing_campaign[[#This Row],[MntFruits]]+marketing_campaign[[#This Row],[MntWines]]</f>
        <v>1141</v>
      </c>
      <c r="W1608">
        <v>4</v>
      </c>
      <c r="X1608">
        <v>5</v>
      </c>
      <c r="Y1608">
        <v>5</v>
      </c>
      <c r="Z1608">
        <v>11</v>
      </c>
      <c r="AA1608">
        <f t="shared" si="51"/>
        <v>25</v>
      </c>
      <c r="AB1608" t="str" cm="1">
        <f t="array" ref="AB1608">_xlfn.IFS(AND(AA1608&gt;=0,AA1608&lt;=15),"low purchase",AND(AA1608&gt;=16,AA1608&lt;=30),"mid purchase",AA1608&gt;=31,"high purchase")</f>
        <v>mid purchase</v>
      </c>
      <c r="AC1608">
        <v>3</v>
      </c>
      <c r="AD1608" t="str">
        <f>IF(marketing_campaign[[#This Row],[NumWebVisitsMonth]]&gt;=5.3,"higher_webvists","lower_webvisits")</f>
        <v>lower_webvisits</v>
      </c>
      <c r="AE1608">
        <v>0</v>
      </c>
      <c r="AF1608">
        <v>0</v>
      </c>
      <c r="AG1608">
        <v>0</v>
      </c>
      <c r="AH1608">
        <v>0</v>
      </c>
      <c r="AI1608">
        <v>0</v>
      </c>
      <c r="AJ1608">
        <v>0</v>
      </c>
      <c r="AK1608">
        <v>3</v>
      </c>
      <c r="AL1608">
        <v>11</v>
      </c>
      <c r="AM1608">
        <v>0</v>
      </c>
      <c r="AN1608">
        <f>marketing_campaign[[#This Row],[AcceptedCmp2]]+marketing_campaign[[#This Row],[AcceptedCmp1]]+marketing_campaign[[#This Row],[AcceptedCmp5]]+marketing_campaign[[#This Row],[AcceptedCmp4]]+marketing_campaign[[#This Row],[AcceptedCmp3]]+marketing_campaign[[#This Row],[Response]]</f>
        <v>0</v>
      </c>
      <c r="AO1608" t="str" cm="1">
        <f t="array" ref="AO160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09" spans="1:41" x14ac:dyDescent="0.35">
      <c r="A1609">
        <v>4656</v>
      </c>
      <c r="B1609">
        <v>1990</v>
      </c>
      <c r="C1609">
        <f t="shared" ca="1" si="50"/>
        <v>36</v>
      </c>
      <c r="D1609" t="str" cm="1">
        <f t="array" aca="1" ref="D160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609" t="s">
        <v>37</v>
      </c>
      <c r="F1609" t="s">
        <v>30</v>
      </c>
      <c r="G1609" cm="1">
        <f t="array" ref="G1609">_xlfn.IFS(marketing_campaign[[#This Row],[Marital_Status]]="Single",K1609+L1609+1,marketing_campaign[[#This Row],[Marital_Status]]="Together",K1609+L1609+2,marketing_campaign[[#This Row],[Marital_Status]]="Alone",K1609+L1609+1,marketing_campaign[[#This Row],[Marital_Status]]="Married",K1609+L1609+2,marketing_campaign[[#This Row],[Marital_Status]]="Divorced",K1609+L1609+1,marketing_campaign[[#This Row],[Marital_Status]]="YOLO",K1609+L1609+1,marketing_campaign[[#This Row],[Marital_Status]]="Absurd",K1609+L1609+1,marketing_campaign[[#This Row],[Marital_Status]]="Widow",K1609+L1609+1)</f>
        <v>2</v>
      </c>
      <c r="H1609" t="str" cm="1">
        <f t="array" ref="H1609">_xlfn.IFS(marketing_campaign[[#This Row],[Family_size]]=1,"Family_with_one_child",marketing_campaign[[#This Row],[Family_size]]&gt;1,"Family_with_more_children")</f>
        <v>Family_with_more_children</v>
      </c>
      <c r="I1609">
        <v>51250</v>
      </c>
      <c r="J1609" t="str">
        <f>IF(marketing_campaign[[#This Row],[Income]]&gt;=Sheet21!B1659,"high_income","low_income")</f>
        <v>high_income</v>
      </c>
      <c r="K1609">
        <v>1</v>
      </c>
      <c r="L1609">
        <v>0</v>
      </c>
      <c r="M1609" s="1">
        <v>41363</v>
      </c>
      <c r="N1609">
        <v>28</v>
      </c>
      <c r="O1609" t="str" cm="1">
        <f t="array" ref="O1609">_xlfn.IFS(AND(marketing_campaign[[#This Row],[Recency]]&gt;=0,marketing_campaign[[#This Row],[Recency]]&lt;=14),"Early Recency",AND(marketing_campaign[[#This Row],[Recency]]&gt;=15,marketing_campaign[[#This Row],[Recency]]&lt;=31),"Mid-Recency",marketing_campaign[[#This Row],[Recency]]&gt;=32,"high Recency")</f>
        <v>Mid-Recency</v>
      </c>
      <c r="P1609">
        <v>342</v>
      </c>
      <c r="Q1609">
        <v>32</v>
      </c>
      <c r="R1609">
        <v>230</v>
      </c>
      <c r="S1609">
        <v>34</v>
      </c>
      <c r="T1609">
        <v>32</v>
      </c>
      <c r="U1609">
        <v>40</v>
      </c>
      <c r="V1609">
        <f>marketing_campaign[[#This Row],[MntGoldProds]]+marketing_campaign[[#This Row],[MntSweetProducts]]+marketing_campaign[[#This Row],[MntFishProducts]]+marketing_campaign[[#This Row],[MntMeatProducts]]+marketing_campaign[[#This Row],[MntFruits]]+marketing_campaign[[#This Row],[MntWines]]</f>
        <v>710</v>
      </c>
      <c r="W1609">
        <v>5</v>
      </c>
      <c r="X1609">
        <v>10</v>
      </c>
      <c r="Y1609">
        <v>5</v>
      </c>
      <c r="Z1609">
        <v>4</v>
      </c>
      <c r="AA1609">
        <f t="shared" si="51"/>
        <v>24</v>
      </c>
      <c r="AB1609" t="str" cm="1">
        <f t="array" ref="AB1609">_xlfn.IFS(AND(AA1609&gt;=0,AA1609&lt;=15),"low purchase",AND(AA1609&gt;=16,AA1609&lt;=30),"mid purchase",AA1609&gt;=31,"high purchase")</f>
        <v>mid purchase</v>
      </c>
      <c r="AC1609">
        <v>9</v>
      </c>
      <c r="AD1609" t="str">
        <f>IF(marketing_campaign[[#This Row],[NumWebVisitsMonth]]&gt;=5.3,"higher_webvists","lower_webvisits")</f>
        <v>higher_webvists</v>
      </c>
      <c r="AE1609">
        <v>1</v>
      </c>
      <c r="AF1609">
        <v>0</v>
      </c>
      <c r="AG1609">
        <v>0</v>
      </c>
      <c r="AH1609">
        <v>0</v>
      </c>
      <c r="AI1609">
        <v>0</v>
      </c>
      <c r="AJ1609">
        <v>0</v>
      </c>
      <c r="AK1609">
        <v>3</v>
      </c>
      <c r="AL1609">
        <v>11</v>
      </c>
      <c r="AM1609">
        <v>0</v>
      </c>
      <c r="AN1609">
        <f>marketing_campaign[[#This Row],[AcceptedCmp2]]+marketing_campaign[[#This Row],[AcceptedCmp1]]+marketing_campaign[[#This Row],[AcceptedCmp5]]+marketing_campaign[[#This Row],[AcceptedCmp4]]+marketing_campaign[[#This Row],[AcceptedCmp3]]+marketing_campaign[[#This Row],[Response]]</f>
        <v>1</v>
      </c>
      <c r="AO1609" t="str" cm="1">
        <f t="array" ref="AO160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610" spans="1:41" x14ac:dyDescent="0.35">
      <c r="A1610">
        <v>4480</v>
      </c>
      <c r="B1610">
        <v>1973</v>
      </c>
      <c r="C1610">
        <f t="shared" ca="1" si="50"/>
        <v>53</v>
      </c>
      <c r="D1610" t="str" cm="1">
        <f t="array" aca="1" ref="D161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10" t="s">
        <v>34</v>
      </c>
      <c r="F1610" t="s">
        <v>33</v>
      </c>
      <c r="G1610" cm="1">
        <f t="array" ref="G1610">_xlfn.IFS(marketing_campaign[[#This Row],[Marital_Status]]="Single",K1610+L1610+1,marketing_campaign[[#This Row],[Marital_Status]]="Together",K1610+L1610+2,marketing_campaign[[#This Row],[Marital_Status]]="Alone",K1610+L1610+1,marketing_campaign[[#This Row],[Marital_Status]]="Married",K1610+L1610+2,marketing_campaign[[#This Row],[Marital_Status]]="Divorced",K1610+L1610+1,marketing_campaign[[#This Row],[Marital_Status]]="YOLO",K1610+L1610+1,marketing_campaign[[#This Row],[Marital_Status]]="Absurd",K1610+L1610+1,marketing_campaign[[#This Row],[Marital_Status]]="Widow",K1610+L1610+1)</f>
        <v>3</v>
      </c>
      <c r="H1610" t="str" cm="1">
        <f t="array" ref="H1610">_xlfn.IFS(marketing_campaign[[#This Row],[Family_size]]=1,"Family_with_one_child",marketing_campaign[[#This Row],[Family_size]]&gt;1,"Family_with_more_children")</f>
        <v>Family_with_more_children</v>
      </c>
      <c r="I1610">
        <v>60432</v>
      </c>
      <c r="J1610" t="str">
        <f>IF(marketing_campaign[[#This Row],[Income]]&gt;=Sheet21!B1660,"high_income","low_income")</f>
        <v>high_income</v>
      </c>
      <c r="K1610">
        <v>0</v>
      </c>
      <c r="L1610">
        <v>1</v>
      </c>
      <c r="M1610" s="1">
        <v>41707</v>
      </c>
      <c r="N1610">
        <v>61</v>
      </c>
      <c r="O1610" t="str" cm="1">
        <f t="array" ref="O1610">_xlfn.IFS(AND(marketing_campaign[[#This Row],[Recency]]&gt;=0,marketing_campaign[[#This Row],[Recency]]&lt;=14),"Early Recency",AND(marketing_campaign[[#This Row],[Recency]]&gt;=15,marketing_campaign[[#This Row],[Recency]]&lt;=31),"Mid-Recency",marketing_campaign[[#This Row],[Recency]]&gt;=32,"high Recency")</f>
        <v>high Recency</v>
      </c>
      <c r="P1610">
        <v>365</v>
      </c>
      <c r="Q1610">
        <v>3</v>
      </c>
      <c r="R1610">
        <v>15</v>
      </c>
      <c r="S1610">
        <v>4</v>
      </c>
      <c r="T1610">
        <v>3</v>
      </c>
      <c r="U1610">
        <v>11</v>
      </c>
      <c r="V1610">
        <f>marketing_campaign[[#This Row],[MntGoldProds]]+marketing_campaign[[#This Row],[MntSweetProducts]]+marketing_campaign[[#This Row],[MntFishProducts]]+marketing_campaign[[#This Row],[MntMeatProducts]]+marketing_campaign[[#This Row],[MntFruits]]+marketing_campaign[[#This Row],[MntWines]]</f>
        <v>401</v>
      </c>
      <c r="W1610">
        <v>5</v>
      </c>
      <c r="X1610">
        <v>7</v>
      </c>
      <c r="Y1610">
        <v>2</v>
      </c>
      <c r="Z1610">
        <v>5</v>
      </c>
      <c r="AA1610">
        <f t="shared" si="51"/>
        <v>19</v>
      </c>
      <c r="AB1610" t="str" cm="1">
        <f t="array" ref="AB1610">_xlfn.IFS(AND(AA1610&gt;=0,AA1610&lt;=15),"low purchase",AND(AA1610&gt;=16,AA1610&lt;=30),"mid purchase",AA1610&gt;=31,"high purchase")</f>
        <v>mid purchase</v>
      </c>
      <c r="AC1610">
        <v>6</v>
      </c>
      <c r="AD1610" t="str">
        <f>IF(marketing_campaign[[#This Row],[NumWebVisitsMonth]]&gt;=5.3,"higher_webvists","lower_webvisits")</f>
        <v>higher_webvists</v>
      </c>
      <c r="AE1610">
        <v>0</v>
      </c>
      <c r="AF1610">
        <v>0</v>
      </c>
      <c r="AG1610">
        <v>0</v>
      </c>
      <c r="AH1610">
        <v>0</v>
      </c>
      <c r="AI1610">
        <v>0</v>
      </c>
      <c r="AJ1610">
        <v>0</v>
      </c>
      <c r="AK1610">
        <v>3</v>
      </c>
      <c r="AL1610">
        <v>11</v>
      </c>
      <c r="AM1610">
        <v>0</v>
      </c>
      <c r="AN1610">
        <f>marketing_campaign[[#This Row],[AcceptedCmp2]]+marketing_campaign[[#This Row],[AcceptedCmp1]]+marketing_campaign[[#This Row],[AcceptedCmp5]]+marketing_campaign[[#This Row],[AcceptedCmp4]]+marketing_campaign[[#This Row],[AcceptedCmp3]]+marketing_campaign[[#This Row],[Response]]</f>
        <v>0</v>
      </c>
      <c r="AO1610" t="str" cm="1">
        <f t="array" ref="AO161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11" spans="1:41" x14ac:dyDescent="0.35">
      <c r="A1611">
        <v>9971</v>
      </c>
      <c r="B1611">
        <v>1964</v>
      </c>
      <c r="C1611">
        <f t="shared" ca="1" si="50"/>
        <v>62</v>
      </c>
      <c r="D1611" t="str" cm="1">
        <f t="array" aca="1" ref="D161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11" t="s">
        <v>32</v>
      </c>
      <c r="F1611" t="s">
        <v>33</v>
      </c>
      <c r="G1611" cm="1">
        <f t="array" ref="G1611">_xlfn.IFS(marketing_campaign[[#This Row],[Marital_Status]]="Single",K1611+L1611+1,marketing_campaign[[#This Row],[Marital_Status]]="Together",K1611+L1611+2,marketing_campaign[[#This Row],[Marital_Status]]="Alone",K1611+L1611+1,marketing_campaign[[#This Row],[Marital_Status]]="Married",K1611+L1611+2,marketing_campaign[[#This Row],[Marital_Status]]="Divorced",K1611+L1611+1,marketing_campaign[[#This Row],[Marital_Status]]="YOLO",K1611+L1611+1,marketing_campaign[[#This Row],[Marital_Status]]="Absurd",K1611+L1611+1,marketing_campaign[[#This Row],[Marital_Status]]="Widow",K1611+L1611+1)</f>
        <v>3</v>
      </c>
      <c r="H1611" t="str" cm="1">
        <f t="array" ref="H1611">_xlfn.IFS(marketing_campaign[[#This Row],[Family_size]]=1,"Family_with_one_child",marketing_campaign[[#This Row],[Family_size]]&gt;1,"Family_with_more_children")</f>
        <v>Family_with_more_children</v>
      </c>
      <c r="I1611">
        <v>65526</v>
      </c>
      <c r="J1611" t="str">
        <f>IF(marketing_campaign[[#This Row],[Income]]&gt;=Sheet21!B1661,"high_income","low_income")</f>
        <v>high_income</v>
      </c>
      <c r="K1611">
        <v>0</v>
      </c>
      <c r="L1611">
        <v>1</v>
      </c>
      <c r="M1611" s="1">
        <v>41740</v>
      </c>
      <c r="N1611">
        <v>22</v>
      </c>
      <c r="O1611" t="str" cm="1">
        <f t="array" ref="O1611">_xlfn.IFS(AND(marketing_campaign[[#This Row],[Recency]]&gt;=0,marketing_campaign[[#This Row],[Recency]]&lt;=14),"Early Recency",AND(marketing_campaign[[#This Row],[Recency]]&gt;=15,marketing_campaign[[#This Row],[Recency]]&lt;=31),"Mid-Recency",marketing_campaign[[#This Row],[Recency]]&gt;=32,"high Recency")</f>
        <v>Mid-Recency</v>
      </c>
      <c r="P1611">
        <v>397</v>
      </c>
      <c r="Q1611">
        <v>19</v>
      </c>
      <c r="R1611">
        <v>69</v>
      </c>
      <c r="S1611">
        <v>12</v>
      </c>
      <c r="T1611">
        <v>0</v>
      </c>
      <c r="U1611">
        <v>9</v>
      </c>
      <c r="V1611">
        <f>marketing_campaign[[#This Row],[MntGoldProds]]+marketing_campaign[[#This Row],[MntSweetProducts]]+marketing_campaign[[#This Row],[MntFishProducts]]+marketing_campaign[[#This Row],[MntMeatProducts]]+marketing_campaign[[#This Row],[MntFruits]]+marketing_campaign[[#This Row],[MntWines]]</f>
        <v>506</v>
      </c>
      <c r="W1611">
        <v>1</v>
      </c>
      <c r="X1611">
        <v>4</v>
      </c>
      <c r="Y1611">
        <v>4</v>
      </c>
      <c r="Z1611">
        <v>8</v>
      </c>
      <c r="AA1611">
        <f t="shared" si="51"/>
        <v>17</v>
      </c>
      <c r="AB1611" t="str" cm="1">
        <f t="array" ref="AB1611">_xlfn.IFS(AND(AA1611&gt;=0,AA1611&lt;=15),"low purchase",AND(AA1611&gt;=16,AA1611&lt;=30),"mid purchase",AA1611&gt;=31,"high purchase")</f>
        <v>mid purchase</v>
      </c>
      <c r="AC1611">
        <v>2</v>
      </c>
      <c r="AD1611" t="str">
        <f>IF(marketing_campaign[[#This Row],[NumWebVisitsMonth]]&gt;=5.3,"higher_webvists","lower_webvisits")</f>
        <v>lower_webvisits</v>
      </c>
      <c r="AE1611">
        <v>0</v>
      </c>
      <c r="AF1611">
        <v>0</v>
      </c>
      <c r="AG1611">
        <v>0</v>
      </c>
      <c r="AH1611">
        <v>0</v>
      </c>
      <c r="AI1611">
        <v>0</v>
      </c>
      <c r="AJ1611">
        <v>0</v>
      </c>
      <c r="AK1611">
        <v>3</v>
      </c>
      <c r="AL1611">
        <v>11</v>
      </c>
      <c r="AM1611">
        <v>0</v>
      </c>
      <c r="AN1611">
        <f>marketing_campaign[[#This Row],[AcceptedCmp2]]+marketing_campaign[[#This Row],[AcceptedCmp1]]+marketing_campaign[[#This Row],[AcceptedCmp5]]+marketing_campaign[[#This Row],[AcceptedCmp4]]+marketing_campaign[[#This Row],[AcceptedCmp3]]+marketing_campaign[[#This Row],[Response]]</f>
        <v>0</v>
      </c>
      <c r="AO1611" t="str" cm="1">
        <f t="array" ref="AO161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12" spans="1:41" x14ac:dyDescent="0.35">
      <c r="A1612">
        <v>6729</v>
      </c>
      <c r="B1612">
        <v>1988</v>
      </c>
      <c r="C1612">
        <f t="shared" ca="1" si="50"/>
        <v>38</v>
      </c>
      <c r="D1612" t="str" cm="1">
        <f t="array" aca="1" ref="D161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612" t="s">
        <v>29</v>
      </c>
      <c r="F1612" t="s">
        <v>30</v>
      </c>
      <c r="G1612" cm="1">
        <f t="array" ref="G1612">_xlfn.IFS(marketing_campaign[[#This Row],[Marital_Status]]="Single",K1612+L1612+1,marketing_campaign[[#This Row],[Marital_Status]]="Together",K1612+L1612+2,marketing_campaign[[#This Row],[Marital_Status]]="Alone",K1612+L1612+1,marketing_campaign[[#This Row],[Marital_Status]]="Married",K1612+L1612+2,marketing_campaign[[#This Row],[Marital_Status]]="Divorced",K1612+L1612+1,marketing_campaign[[#This Row],[Marital_Status]]="YOLO",K1612+L1612+1,marketing_campaign[[#This Row],[Marital_Status]]="Absurd",K1612+L1612+1,marketing_campaign[[#This Row],[Marital_Status]]="Widow",K1612+L1612+1)</f>
        <v>1</v>
      </c>
      <c r="H1612" t="str" cm="1">
        <f t="array" ref="H1612">_xlfn.IFS(marketing_campaign[[#This Row],[Family_size]]=1,"Family_with_one_child",marketing_campaign[[#This Row],[Family_size]]&gt;1,"Family_with_more_children")</f>
        <v>Family_with_one_child</v>
      </c>
      <c r="I1612">
        <v>68655</v>
      </c>
      <c r="J1612" t="str">
        <f>IF(marketing_campaign[[#This Row],[Income]]&gt;=Sheet21!B1662,"high_income","low_income")</f>
        <v>high_income</v>
      </c>
      <c r="K1612">
        <v>0</v>
      </c>
      <c r="L1612">
        <v>0</v>
      </c>
      <c r="M1612" s="1">
        <v>41131</v>
      </c>
      <c r="N1612">
        <v>95</v>
      </c>
      <c r="O1612" t="str" cm="1">
        <f t="array" ref="O1612">_xlfn.IFS(AND(marketing_campaign[[#This Row],[Recency]]&gt;=0,marketing_campaign[[#This Row],[Recency]]&lt;=14),"Early Recency",AND(marketing_campaign[[#This Row],[Recency]]&gt;=15,marketing_campaign[[#This Row],[Recency]]&lt;=31),"Mid-Recency",marketing_campaign[[#This Row],[Recency]]&gt;=32,"high Recency")</f>
        <v>high Recency</v>
      </c>
      <c r="P1612">
        <v>456</v>
      </c>
      <c r="Q1612">
        <v>19</v>
      </c>
      <c r="R1612">
        <v>832</v>
      </c>
      <c r="S1612">
        <v>75</v>
      </c>
      <c r="T1612">
        <v>118</v>
      </c>
      <c r="U1612">
        <v>38</v>
      </c>
      <c r="V1612">
        <f>marketing_campaign[[#This Row],[MntGoldProds]]+marketing_campaign[[#This Row],[MntSweetProducts]]+marketing_campaign[[#This Row],[MntFishProducts]]+marketing_campaign[[#This Row],[MntMeatProducts]]+marketing_campaign[[#This Row],[MntFruits]]+marketing_campaign[[#This Row],[MntWines]]</f>
        <v>1538</v>
      </c>
      <c r="W1612">
        <v>1</v>
      </c>
      <c r="X1612">
        <v>4</v>
      </c>
      <c r="Y1612">
        <v>5</v>
      </c>
      <c r="Z1612">
        <v>11</v>
      </c>
      <c r="AA1612">
        <f t="shared" si="51"/>
        <v>21</v>
      </c>
      <c r="AB1612" t="str" cm="1">
        <f t="array" ref="AB1612">_xlfn.IFS(AND(AA1612&gt;=0,AA1612&lt;=15),"low purchase",AND(AA1612&gt;=16,AA1612&lt;=30),"mid purchase",AA1612&gt;=31,"high purchase")</f>
        <v>mid purchase</v>
      </c>
      <c r="AC1612">
        <v>3</v>
      </c>
      <c r="AD1612" t="str">
        <f>IF(marketing_campaign[[#This Row],[NumWebVisitsMonth]]&gt;=5.3,"higher_webvists","lower_webvisits")</f>
        <v>lower_webvisits</v>
      </c>
      <c r="AE1612">
        <v>0</v>
      </c>
      <c r="AF1612">
        <v>0</v>
      </c>
      <c r="AG1612">
        <v>0</v>
      </c>
      <c r="AH1612">
        <v>0</v>
      </c>
      <c r="AI1612">
        <v>0</v>
      </c>
      <c r="AJ1612">
        <v>0</v>
      </c>
      <c r="AK1612">
        <v>3</v>
      </c>
      <c r="AL1612">
        <v>11</v>
      </c>
      <c r="AM1612">
        <v>0</v>
      </c>
      <c r="AN1612">
        <f>marketing_campaign[[#This Row],[AcceptedCmp2]]+marketing_campaign[[#This Row],[AcceptedCmp1]]+marketing_campaign[[#This Row],[AcceptedCmp5]]+marketing_campaign[[#This Row],[AcceptedCmp4]]+marketing_campaign[[#This Row],[AcceptedCmp3]]+marketing_campaign[[#This Row],[Response]]</f>
        <v>0</v>
      </c>
      <c r="AO1612" t="str" cm="1">
        <f t="array" ref="AO161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13" spans="1:41" x14ac:dyDescent="0.35">
      <c r="A1613">
        <v>1773</v>
      </c>
      <c r="B1613">
        <v>1978</v>
      </c>
      <c r="C1613">
        <f t="shared" ca="1" si="50"/>
        <v>48</v>
      </c>
      <c r="D1613" t="str" cm="1">
        <f t="array" aca="1" ref="D161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13" t="s">
        <v>37</v>
      </c>
      <c r="F1613" t="s">
        <v>33</v>
      </c>
      <c r="G1613" cm="1">
        <f t="array" ref="G1613">_xlfn.IFS(marketing_campaign[[#This Row],[Marital_Status]]="Single",K1613+L1613+1,marketing_campaign[[#This Row],[Marital_Status]]="Together",K1613+L1613+2,marketing_campaign[[#This Row],[Marital_Status]]="Alone",K1613+L1613+1,marketing_campaign[[#This Row],[Marital_Status]]="Married",K1613+L1613+2,marketing_campaign[[#This Row],[Marital_Status]]="Divorced",K1613+L1613+1,marketing_campaign[[#This Row],[Marital_Status]]="YOLO",K1613+L1613+1,marketing_campaign[[#This Row],[Marital_Status]]="Absurd",K1613+L1613+1,marketing_campaign[[#This Row],[Marital_Status]]="Widow",K1613+L1613+1)</f>
        <v>2</v>
      </c>
      <c r="H1613" t="str" cm="1">
        <f t="array" ref="H1613">_xlfn.IFS(marketing_campaign[[#This Row],[Family_size]]=1,"Family_with_one_child",marketing_campaign[[#This Row],[Family_size]]&gt;1,"Family_with_more_children")</f>
        <v>Family_with_more_children</v>
      </c>
      <c r="I1613">
        <v>12393</v>
      </c>
      <c r="J1613" t="str">
        <f>IF(marketing_campaign[[#This Row],[Income]]&gt;=Sheet21!B1663,"high_income","low_income")</f>
        <v>high_income</v>
      </c>
      <c r="K1613">
        <v>0</v>
      </c>
      <c r="L1613">
        <v>0</v>
      </c>
      <c r="M1613" s="1">
        <v>41247</v>
      </c>
      <c r="N1613">
        <v>38</v>
      </c>
      <c r="O1613" t="str" cm="1">
        <f t="array" ref="O1613">_xlfn.IFS(AND(marketing_campaign[[#This Row],[Recency]]&gt;=0,marketing_campaign[[#This Row],[Recency]]&lt;=14),"Early Recency",AND(marketing_campaign[[#This Row],[Recency]]&gt;=15,marketing_campaign[[#This Row],[Recency]]&lt;=31),"Mid-Recency",marketing_campaign[[#This Row],[Recency]]&gt;=32,"high Recency")</f>
        <v>high Recency</v>
      </c>
      <c r="P1613">
        <v>5</v>
      </c>
      <c r="Q1613">
        <v>6</v>
      </c>
      <c r="R1613">
        <v>15</v>
      </c>
      <c r="S1613">
        <v>11</v>
      </c>
      <c r="T1613">
        <v>7</v>
      </c>
      <c r="U1613">
        <v>13</v>
      </c>
      <c r="V1613">
        <f>marketing_campaign[[#This Row],[MntGoldProds]]+marketing_campaign[[#This Row],[MntSweetProducts]]+marketing_campaign[[#This Row],[MntFishProducts]]+marketing_campaign[[#This Row],[MntMeatProducts]]+marketing_campaign[[#This Row],[MntFruits]]+marketing_campaign[[#This Row],[MntWines]]</f>
        <v>57</v>
      </c>
      <c r="W1613">
        <v>1</v>
      </c>
      <c r="X1613">
        <v>2</v>
      </c>
      <c r="Y1613">
        <v>0</v>
      </c>
      <c r="Z1613">
        <v>3</v>
      </c>
      <c r="AA1613">
        <f t="shared" si="51"/>
        <v>6</v>
      </c>
      <c r="AB1613" t="str" cm="1">
        <f t="array" ref="AB1613">_xlfn.IFS(AND(AA1613&gt;=0,AA1613&lt;=15),"low purchase",AND(AA1613&gt;=16,AA1613&lt;=30),"mid purchase",AA1613&gt;=31,"high purchase")</f>
        <v>low purchase</v>
      </c>
      <c r="AC1613">
        <v>9</v>
      </c>
      <c r="AD1613" t="str">
        <f>IF(marketing_campaign[[#This Row],[NumWebVisitsMonth]]&gt;=5.3,"higher_webvists","lower_webvisits")</f>
        <v>higher_webvists</v>
      </c>
      <c r="AE1613">
        <v>0</v>
      </c>
      <c r="AF1613">
        <v>0</v>
      </c>
      <c r="AG1613">
        <v>0</v>
      </c>
      <c r="AH1613">
        <v>0</v>
      </c>
      <c r="AI1613">
        <v>0</v>
      </c>
      <c r="AJ1613">
        <v>0</v>
      </c>
      <c r="AK1613">
        <v>3</v>
      </c>
      <c r="AL1613">
        <v>11</v>
      </c>
      <c r="AM1613">
        <v>0</v>
      </c>
      <c r="AN1613">
        <f>marketing_campaign[[#This Row],[AcceptedCmp2]]+marketing_campaign[[#This Row],[AcceptedCmp1]]+marketing_campaign[[#This Row],[AcceptedCmp5]]+marketing_campaign[[#This Row],[AcceptedCmp4]]+marketing_campaign[[#This Row],[AcceptedCmp3]]+marketing_campaign[[#This Row],[Response]]</f>
        <v>0</v>
      </c>
      <c r="AO1613" t="str" cm="1">
        <f t="array" ref="AO161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14" spans="1:41" x14ac:dyDescent="0.35">
      <c r="A1614">
        <v>9242</v>
      </c>
      <c r="B1614">
        <v>1990</v>
      </c>
      <c r="C1614">
        <f t="shared" ca="1" si="50"/>
        <v>36</v>
      </c>
      <c r="D1614" t="str" cm="1">
        <f t="array" aca="1" ref="D161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614" t="s">
        <v>29</v>
      </c>
      <c r="F1614" t="s">
        <v>30</v>
      </c>
      <c r="G1614" cm="1">
        <f t="array" ref="G1614">_xlfn.IFS(marketing_campaign[[#This Row],[Marital_Status]]="Single",K1614+L1614+1,marketing_campaign[[#This Row],[Marital_Status]]="Together",K1614+L1614+2,marketing_campaign[[#This Row],[Marital_Status]]="Alone",K1614+L1614+1,marketing_campaign[[#This Row],[Marital_Status]]="Married",K1614+L1614+2,marketing_campaign[[#This Row],[Marital_Status]]="Divorced",K1614+L1614+1,marketing_campaign[[#This Row],[Marital_Status]]="YOLO",K1614+L1614+1,marketing_campaign[[#This Row],[Marital_Status]]="Absurd",K1614+L1614+1,marketing_campaign[[#This Row],[Marital_Status]]="Widow",K1614+L1614+1)</f>
        <v>1</v>
      </c>
      <c r="H1614" t="str" cm="1">
        <f t="array" ref="H1614">_xlfn.IFS(marketing_campaign[[#This Row],[Family_size]]=1,"Family_with_one_child",marketing_campaign[[#This Row],[Family_size]]&gt;1,"Family_with_more_children")</f>
        <v>Family_with_one_child</v>
      </c>
      <c r="I1614">
        <v>64509</v>
      </c>
      <c r="J1614" t="str">
        <f>IF(marketing_campaign[[#This Row],[Income]]&gt;=Sheet21!B1664,"high_income","low_income")</f>
        <v>high_income</v>
      </c>
      <c r="K1614">
        <v>0</v>
      </c>
      <c r="L1614">
        <v>0</v>
      </c>
      <c r="M1614" s="1">
        <v>41503</v>
      </c>
      <c r="N1614">
        <v>19</v>
      </c>
      <c r="O1614" t="str" cm="1">
        <f t="array" ref="O1614">_xlfn.IFS(AND(marketing_campaign[[#This Row],[Recency]]&gt;=0,marketing_campaign[[#This Row],[Recency]]&lt;=14),"Early Recency",AND(marketing_campaign[[#This Row],[Recency]]&gt;=15,marketing_campaign[[#This Row],[Recency]]&lt;=31),"Mid-Recency",marketing_campaign[[#This Row],[Recency]]&gt;=32,"high Recency")</f>
        <v>Mid-Recency</v>
      </c>
      <c r="P1614">
        <v>836</v>
      </c>
      <c r="Q1614">
        <v>185</v>
      </c>
      <c r="R1614">
        <v>575</v>
      </c>
      <c r="S1614">
        <v>24</v>
      </c>
      <c r="T1614">
        <v>25</v>
      </c>
      <c r="U1614">
        <v>77</v>
      </c>
      <c r="V1614">
        <f>marketing_campaign[[#This Row],[MntGoldProds]]+marketing_campaign[[#This Row],[MntSweetProducts]]+marketing_campaign[[#This Row],[MntFishProducts]]+marketing_campaign[[#This Row],[MntMeatProducts]]+marketing_campaign[[#This Row],[MntFruits]]+marketing_campaign[[#This Row],[MntWines]]</f>
        <v>1722</v>
      </c>
      <c r="W1614">
        <v>1</v>
      </c>
      <c r="X1614">
        <v>6</v>
      </c>
      <c r="Y1614">
        <v>3</v>
      </c>
      <c r="Z1614">
        <v>9</v>
      </c>
      <c r="AA1614">
        <f t="shared" si="51"/>
        <v>19</v>
      </c>
      <c r="AB1614" t="str" cm="1">
        <f t="array" ref="AB1614">_xlfn.IFS(AND(AA1614&gt;=0,AA1614&lt;=15),"low purchase",AND(AA1614&gt;=16,AA1614&lt;=30),"mid purchase",AA1614&gt;=31,"high purchase")</f>
        <v>mid purchase</v>
      </c>
      <c r="AC1614">
        <v>4</v>
      </c>
      <c r="AD1614" t="str">
        <f>IF(marketing_campaign[[#This Row],[NumWebVisitsMonth]]&gt;=5.3,"higher_webvists","lower_webvisits")</f>
        <v>lower_webvisits</v>
      </c>
      <c r="AE1614">
        <v>1</v>
      </c>
      <c r="AF1614">
        <v>0</v>
      </c>
      <c r="AG1614">
        <v>0</v>
      </c>
      <c r="AH1614">
        <v>0</v>
      </c>
      <c r="AI1614">
        <v>0</v>
      </c>
      <c r="AJ1614">
        <v>0</v>
      </c>
      <c r="AK1614">
        <v>3</v>
      </c>
      <c r="AL1614">
        <v>11</v>
      </c>
      <c r="AM1614">
        <v>1</v>
      </c>
      <c r="AN1614">
        <f>marketing_campaign[[#This Row],[AcceptedCmp2]]+marketing_campaign[[#This Row],[AcceptedCmp1]]+marketing_campaign[[#This Row],[AcceptedCmp5]]+marketing_campaign[[#This Row],[AcceptedCmp4]]+marketing_campaign[[#This Row],[AcceptedCmp3]]+marketing_campaign[[#This Row],[Response]]</f>
        <v>2</v>
      </c>
      <c r="AO1614" t="str" cm="1">
        <f t="array" ref="AO161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615" spans="1:41" x14ac:dyDescent="0.35">
      <c r="A1615">
        <v>1764</v>
      </c>
      <c r="B1615">
        <v>1975</v>
      </c>
      <c r="C1615">
        <f t="shared" ca="1" si="50"/>
        <v>51</v>
      </c>
      <c r="D1615" t="str" cm="1">
        <f t="array" aca="1" ref="D161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15" t="s">
        <v>29</v>
      </c>
      <c r="F1615" t="s">
        <v>30</v>
      </c>
      <c r="G1615" cm="1">
        <f t="array" ref="G1615">_xlfn.IFS(marketing_campaign[[#This Row],[Marital_Status]]="Single",K1615+L1615+1,marketing_campaign[[#This Row],[Marital_Status]]="Together",K1615+L1615+2,marketing_campaign[[#This Row],[Marital_Status]]="Alone",K1615+L1615+1,marketing_campaign[[#This Row],[Marital_Status]]="Married",K1615+L1615+2,marketing_campaign[[#This Row],[Marital_Status]]="Divorced",K1615+L1615+1,marketing_campaign[[#This Row],[Marital_Status]]="YOLO",K1615+L1615+1,marketing_campaign[[#This Row],[Marital_Status]]="Absurd",K1615+L1615+1,marketing_campaign[[#This Row],[Marital_Status]]="Widow",K1615+L1615+1)</f>
        <v>2</v>
      </c>
      <c r="H1615" t="str" cm="1">
        <f t="array" ref="H1615">_xlfn.IFS(marketing_campaign[[#This Row],[Family_size]]=1,"Family_with_one_child",marketing_campaign[[#This Row],[Family_size]]&gt;1,"Family_with_more_children")</f>
        <v>Family_with_more_children</v>
      </c>
      <c r="I1615">
        <v>33955</v>
      </c>
      <c r="J1615" t="str">
        <f>IF(marketing_campaign[[#This Row],[Income]]&gt;=Sheet21!B1665,"high_income","low_income")</f>
        <v>high_income</v>
      </c>
      <c r="K1615">
        <v>1</v>
      </c>
      <c r="L1615">
        <v>0</v>
      </c>
      <c r="M1615" s="1">
        <v>41495</v>
      </c>
      <c r="N1615">
        <v>92</v>
      </c>
      <c r="O1615" t="str" cm="1">
        <f t="array" ref="O1615">_xlfn.IFS(AND(marketing_campaign[[#This Row],[Recency]]&gt;=0,marketing_campaign[[#This Row],[Recency]]&lt;=14),"Early Recency",AND(marketing_campaign[[#This Row],[Recency]]&gt;=15,marketing_campaign[[#This Row],[Recency]]&lt;=31),"Mid-Recency",marketing_campaign[[#This Row],[Recency]]&gt;=32,"high Recency")</f>
        <v>high Recency</v>
      </c>
      <c r="P1615">
        <v>100</v>
      </c>
      <c r="Q1615">
        <v>2</v>
      </c>
      <c r="R1615">
        <v>128</v>
      </c>
      <c r="S1615">
        <v>23</v>
      </c>
      <c r="T1615">
        <v>7</v>
      </c>
      <c r="U1615">
        <v>10</v>
      </c>
      <c r="V1615">
        <f>marketing_campaign[[#This Row],[MntGoldProds]]+marketing_campaign[[#This Row],[MntSweetProducts]]+marketing_campaign[[#This Row],[MntFishProducts]]+marketing_campaign[[#This Row],[MntMeatProducts]]+marketing_campaign[[#This Row],[MntFruits]]+marketing_campaign[[#This Row],[MntWines]]</f>
        <v>270</v>
      </c>
      <c r="W1615">
        <v>4</v>
      </c>
      <c r="X1615">
        <v>5</v>
      </c>
      <c r="Y1615">
        <v>1</v>
      </c>
      <c r="Z1615">
        <v>5</v>
      </c>
      <c r="AA1615">
        <f t="shared" si="51"/>
        <v>15</v>
      </c>
      <c r="AB1615" t="str" cm="1">
        <f t="array" ref="AB1615">_xlfn.IFS(AND(AA1615&gt;=0,AA1615&lt;=15),"low purchase",AND(AA1615&gt;=16,AA1615&lt;=30),"mid purchase",AA1615&gt;=31,"high purchase")</f>
        <v>low purchase</v>
      </c>
      <c r="AC1615">
        <v>8</v>
      </c>
      <c r="AD1615" t="str">
        <f>IF(marketing_campaign[[#This Row],[NumWebVisitsMonth]]&gt;=5.3,"higher_webvists","lower_webvisits")</f>
        <v>higher_webvists</v>
      </c>
      <c r="AE1615">
        <v>0</v>
      </c>
      <c r="AF1615">
        <v>0</v>
      </c>
      <c r="AG1615">
        <v>0</v>
      </c>
      <c r="AH1615">
        <v>0</v>
      </c>
      <c r="AI1615">
        <v>0</v>
      </c>
      <c r="AJ1615">
        <v>0</v>
      </c>
      <c r="AK1615">
        <v>3</v>
      </c>
      <c r="AL1615">
        <v>11</v>
      </c>
      <c r="AM1615">
        <v>0</v>
      </c>
      <c r="AN1615">
        <f>marketing_campaign[[#This Row],[AcceptedCmp2]]+marketing_campaign[[#This Row],[AcceptedCmp1]]+marketing_campaign[[#This Row],[AcceptedCmp5]]+marketing_campaign[[#This Row],[AcceptedCmp4]]+marketing_campaign[[#This Row],[AcceptedCmp3]]+marketing_campaign[[#This Row],[Response]]</f>
        <v>0</v>
      </c>
      <c r="AO1615" t="str" cm="1">
        <f t="array" ref="AO161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16" spans="1:41" x14ac:dyDescent="0.35">
      <c r="A1616">
        <v>6215</v>
      </c>
      <c r="B1616">
        <v>1977</v>
      </c>
      <c r="C1616">
        <f t="shared" ca="1" si="50"/>
        <v>49</v>
      </c>
      <c r="D1616" t="str" cm="1">
        <f t="array" aca="1" ref="D161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16" t="s">
        <v>29</v>
      </c>
      <c r="F1616" t="s">
        <v>33</v>
      </c>
      <c r="G1616" cm="1">
        <f t="array" ref="G1616">_xlfn.IFS(marketing_campaign[[#This Row],[Marital_Status]]="Single",K1616+L1616+1,marketing_campaign[[#This Row],[Marital_Status]]="Together",K1616+L1616+2,marketing_campaign[[#This Row],[Marital_Status]]="Alone",K1616+L1616+1,marketing_campaign[[#This Row],[Marital_Status]]="Married",K1616+L1616+2,marketing_campaign[[#This Row],[Marital_Status]]="Divorced",K1616+L1616+1,marketing_campaign[[#This Row],[Marital_Status]]="YOLO",K1616+L1616+1,marketing_campaign[[#This Row],[Marital_Status]]="Absurd",K1616+L1616+1,marketing_campaign[[#This Row],[Marital_Status]]="Widow",K1616+L1616+1)</f>
        <v>4</v>
      </c>
      <c r="H1616" t="str" cm="1">
        <f t="array" ref="H1616">_xlfn.IFS(marketing_campaign[[#This Row],[Family_size]]=1,"Family_with_one_child",marketing_campaign[[#This Row],[Family_size]]&gt;1,"Family_with_more_children")</f>
        <v>Family_with_more_children</v>
      </c>
      <c r="I1616">
        <v>31353</v>
      </c>
      <c r="J1616" t="str">
        <f>IF(marketing_campaign[[#This Row],[Income]]&gt;=Sheet21!B1666,"high_income","low_income")</f>
        <v>high_income</v>
      </c>
      <c r="K1616">
        <v>1</v>
      </c>
      <c r="L1616">
        <v>1</v>
      </c>
      <c r="M1616" s="1">
        <v>41637</v>
      </c>
      <c r="N1616">
        <v>24</v>
      </c>
      <c r="O1616" t="str" cm="1">
        <f t="array" ref="O1616">_xlfn.IFS(AND(marketing_campaign[[#This Row],[Recency]]&gt;=0,marketing_campaign[[#This Row],[Recency]]&lt;=14),"Early Recency",AND(marketing_campaign[[#This Row],[Recency]]&gt;=15,marketing_campaign[[#This Row],[Recency]]&lt;=31),"Mid-Recency",marketing_campaign[[#This Row],[Recency]]&gt;=32,"high Recency")</f>
        <v>Mid-Recency</v>
      </c>
      <c r="P1616">
        <v>10</v>
      </c>
      <c r="Q1616">
        <v>0</v>
      </c>
      <c r="R1616">
        <v>10</v>
      </c>
      <c r="S1616">
        <v>3</v>
      </c>
      <c r="T1616">
        <v>1</v>
      </c>
      <c r="U1616">
        <v>7</v>
      </c>
      <c r="V1616">
        <f>marketing_campaign[[#This Row],[MntGoldProds]]+marketing_campaign[[#This Row],[MntSweetProducts]]+marketing_campaign[[#This Row],[MntFishProducts]]+marketing_campaign[[#This Row],[MntMeatProducts]]+marketing_campaign[[#This Row],[MntFruits]]+marketing_campaign[[#This Row],[MntWines]]</f>
        <v>31</v>
      </c>
      <c r="W1616">
        <v>2</v>
      </c>
      <c r="X1616">
        <v>1</v>
      </c>
      <c r="Y1616">
        <v>1</v>
      </c>
      <c r="Z1616">
        <v>2</v>
      </c>
      <c r="AA1616">
        <f t="shared" si="51"/>
        <v>6</v>
      </c>
      <c r="AB1616" t="str" cm="1">
        <f t="array" ref="AB1616">_xlfn.IFS(AND(AA1616&gt;=0,AA1616&lt;=15),"low purchase",AND(AA1616&gt;=16,AA1616&lt;=30),"mid purchase",AA1616&gt;=31,"high purchase")</f>
        <v>low purchase</v>
      </c>
      <c r="AC1616">
        <v>8</v>
      </c>
      <c r="AD1616" t="str">
        <f>IF(marketing_campaign[[#This Row],[NumWebVisitsMonth]]&gt;=5.3,"higher_webvists","lower_webvisits")</f>
        <v>higher_webvists</v>
      </c>
      <c r="AE1616">
        <v>0</v>
      </c>
      <c r="AF1616">
        <v>0</v>
      </c>
      <c r="AG1616">
        <v>0</v>
      </c>
      <c r="AH1616">
        <v>0</v>
      </c>
      <c r="AI1616">
        <v>0</v>
      </c>
      <c r="AJ1616">
        <v>0</v>
      </c>
      <c r="AK1616">
        <v>3</v>
      </c>
      <c r="AL1616">
        <v>11</v>
      </c>
      <c r="AM1616">
        <v>1</v>
      </c>
      <c r="AN1616">
        <f>marketing_campaign[[#This Row],[AcceptedCmp2]]+marketing_campaign[[#This Row],[AcceptedCmp1]]+marketing_campaign[[#This Row],[AcceptedCmp5]]+marketing_campaign[[#This Row],[AcceptedCmp4]]+marketing_campaign[[#This Row],[AcceptedCmp3]]+marketing_campaign[[#This Row],[Response]]</f>
        <v>1</v>
      </c>
      <c r="AO1616" t="str" cm="1">
        <f t="array" ref="AO161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617" spans="1:41" x14ac:dyDescent="0.35">
      <c r="A1617">
        <v>10099</v>
      </c>
      <c r="B1617">
        <v>1984</v>
      </c>
      <c r="C1617">
        <f t="shared" ca="1" si="50"/>
        <v>42</v>
      </c>
      <c r="D1617" t="str" cm="1">
        <f t="array" aca="1" ref="D161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617" t="s">
        <v>29</v>
      </c>
      <c r="F1617" t="s">
        <v>33</v>
      </c>
      <c r="G1617" cm="1">
        <f t="array" ref="G1617">_xlfn.IFS(marketing_campaign[[#This Row],[Marital_Status]]="Single",K1617+L1617+1,marketing_campaign[[#This Row],[Marital_Status]]="Together",K1617+L1617+2,marketing_campaign[[#This Row],[Marital_Status]]="Alone",K1617+L1617+1,marketing_campaign[[#This Row],[Marital_Status]]="Married",K1617+L1617+2,marketing_campaign[[#This Row],[Marital_Status]]="Divorced",K1617+L1617+1,marketing_campaign[[#This Row],[Marital_Status]]="YOLO",K1617+L1617+1,marketing_campaign[[#This Row],[Marital_Status]]="Absurd",K1617+L1617+1,marketing_campaign[[#This Row],[Marital_Status]]="Widow",K1617+L1617+1)</f>
        <v>3</v>
      </c>
      <c r="H1617" t="str" cm="1">
        <f t="array" ref="H1617">_xlfn.IFS(marketing_campaign[[#This Row],[Family_size]]=1,"Family_with_one_child",marketing_campaign[[#This Row],[Family_size]]&gt;1,"Family_with_more_children")</f>
        <v>Family_with_more_children</v>
      </c>
      <c r="I1617">
        <v>55434</v>
      </c>
      <c r="J1617" t="str">
        <f>IF(marketing_campaign[[#This Row],[Income]]&gt;=Sheet21!B1667,"high_income","low_income")</f>
        <v>high_income</v>
      </c>
      <c r="K1617">
        <v>1</v>
      </c>
      <c r="L1617">
        <v>0</v>
      </c>
      <c r="M1617" s="1">
        <v>41552</v>
      </c>
      <c r="N1617">
        <v>21</v>
      </c>
      <c r="O1617" t="str" cm="1">
        <f t="array" ref="O1617">_xlfn.IFS(AND(marketing_campaign[[#This Row],[Recency]]&gt;=0,marketing_campaign[[#This Row],[Recency]]&lt;=14),"Early Recency",AND(marketing_campaign[[#This Row],[Recency]]&gt;=15,marketing_campaign[[#This Row],[Recency]]&lt;=31),"Mid-Recency",marketing_campaign[[#This Row],[Recency]]&gt;=32,"high Recency")</f>
        <v>Mid-Recency</v>
      </c>
      <c r="P1617">
        <v>238</v>
      </c>
      <c r="Q1617">
        <v>115</v>
      </c>
      <c r="R1617">
        <v>215</v>
      </c>
      <c r="S1617">
        <v>169</v>
      </c>
      <c r="T1617">
        <v>69</v>
      </c>
      <c r="U1617">
        <v>76</v>
      </c>
      <c r="V1617">
        <f>marketing_campaign[[#This Row],[MntGoldProds]]+marketing_campaign[[#This Row],[MntSweetProducts]]+marketing_campaign[[#This Row],[MntFishProducts]]+marketing_campaign[[#This Row],[MntMeatProducts]]+marketing_campaign[[#This Row],[MntFruits]]+marketing_campaign[[#This Row],[MntWines]]</f>
        <v>882</v>
      </c>
      <c r="W1617">
        <v>3</v>
      </c>
      <c r="X1617">
        <v>5</v>
      </c>
      <c r="Y1617">
        <v>3</v>
      </c>
      <c r="Z1617">
        <v>13</v>
      </c>
      <c r="AA1617">
        <f t="shared" si="51"/>
        <v>24</v>
      </c>
      <c r="AB1617" t="str" cm="1">
        <f t="array" ref="AB1617">_xlfn.IFS(AND(AA1617&gt;=0,AA1617&lt;=15),"low purchase",AND(AA1617&gt;=16,AA1617&lt;=30),"mid purchase",AA1617&gt;=31,"high purchase")</f>
        <v>mid purchase</v>
      </c>
      <c r="AC1617">
        <v>4</v>
      </c>
      <c r="AD1617" t="str">
        <f>IF(marketing_campaign[[#This Row],[NumWebVisitsMonth]]&gt;=5.3,"higher_webvists","lower_webvisits")</f>
        <v>lower_webvisits</v>
      </c>
      <c r="AE1617">
        <v>0</v>
      </c>
      <c r="AF1617">
        <v>0</v>
      </c>
      <c r="AG1617">
        <v>0</v>
      </c>
      <c r="AH1617">
        <v>0</v>
      </c>
      <c r="AI1617">
        <v>0</v>
      </c>
      <c r="AJ1617">
        <v>0</v>
      </c>
      <c r="AK1617">
        <v>3</v>
      </c>
      <c r="AL1617">
        <v>11</v>
      </c>
      <c r="AM1617">
        <v>0</v>
      </c>
      <c r="AN1617">
        <f>marketing_campaign[[#This Row],[AcceptedCmp2]]+marketing_campaign[[#This Row],[AcceptedCmp1]]+marketing_campaign[[#This Row],[AcceptedCmp5]]+marketing_campaign[[#This Row],[AcceptedCmp4]]+marketing_campaign[[#This Row],[AcceptedCmp3]]+marketing_campaign[[#This Row],[Response]]</f>
        <v>0</v>
      </c>
      <c r="AO1617" t="str" cm="1">
        <f t="array" ref="AO161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18" spans="1:41" x14ac:dyDescent="0.35">
      <c r="A1618">
        <v>5423</v>
      </c>
      <c r="B1618">
        <v>1983</v>
      </c>
      <c r="C1618">
        <f t="shared" ca="1" si="50"/>
        <v>43</v>
      </c>
      <c r="D1618" t="str" cm="1">
        <f t="array" aca="1" ref="D161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618" t="s">
        <v>29</v>
      </c>
      <c r="F1618" t="s">
        <v>31</v>
      </c>
      <c r="G1618" cm="1">
        <f t="array" ref="G1618">_xlfn.IFS(marketing_campaign[[#This Row],[Marital_Status]]="Single",K1618+L1618+1,marketing_campaign[[#This Row],[Marital_Status]]="Together",K1618+L1618+2,marketing_campaign[[#This Row],[Marital_Status]]="Alone",K1618+L1618+1,marketing_campaign[[#This Row],[Marital_Status]]="Married",K1618+L1618+2,marketing_campaign[[#This Row],[Marital_Status]]="Divorced",K1618+L1618+1,marketing_campaign[[#This Row],[Marital_Status]]="YOLO",K1618+L1618+1,marketing_campaign[[#This Row],[Marital_Status]]="Absurd",K1618+L1618+1,marketing_campaign[[#This Row],[Marital_Status]]="Widow",K1618+L1618+1)</f>
        <v>3</v>
      </c>
      <c r="H1618" t="str" cm="1">
        <f t="array" ref="H1618">_xlfn.IFS(marketing_campaign[[#This Row],[Family_size]]=1,"Family_with_one_child",marketing_campaign[[#This Row],[Family_size]]&gt;1,"Family_with_more_children")</f>
        <v>Family_with_more_children</v>
      </c>
      <c r="I1618">
        <v>28359</v>
      </c>
      <c r="J1618" t="str">
        <f>IF(marketing_campaign[[#This Row],[Income]]&gt;=Sheet21!B1668,"high_income","low_income")</f>
        <v>high_income</v>
      </c>
      <c r="K1618">
        <v>1</v>
      </c>
      <c r="L1618">
        <v>0</v>
      </c>
      <c r="M1618" s="1">
        <v>41574</v>
      </c>
      <c r="N1618">
        <v>35</v>
      </c>
      <c r="O1618" t="str" cm="1">
        <f t="array" ref="O1618">_xlfn.IFS(AND(marketing_campaign[[#This Row],[Recency]]&gt;=0,marketing_campaign[[#This Row],[Recency]]&lt;=14),"Early Recency",AND(marketing_campaign[[#This Row],[Recency]]&gt;=15,marketing_campaign[[#This Row],[Recency]]&lt;=31),"Mid-Recency",marketing_campaign[[#This Row],[Recency]]&gt;=32,"high Recency")</f>
        <v>high Recency</v>
      </c>
      <c r="P1618">
        <v>6</v>
      </c>
      <c r="Q1618">
        <v>0</v>
      </c>
      <c r="R1618">
        <v>5</v>
      </c>
      <c r="S1618">
        <v>2</v>
      </c>
      <c r="T1618">
        <v>1</v>
      </c>
      <c r="U1618">
        <v>2</v>
      </c>
      <c r="V1618">
        <f>marketing_campaign[[#This Row],[MntGoldProds]]+marketing_campaign[[#This Row],[MntSweetProducts]]+marketing_campaign[[#This Row],[MntFishProducts]]+marketing_campaign[[#This Row],[MntMeatProducts]]+marketing_campaign[[#This Row],[MntFruits]]+marketing_campaign[[#This Row],[MntWines]]</f>
        <v>16</v>
      </c>
      <c r="W1618">
        <v>1</v>
      </c>
      <c r="X1618">
        <v>1</v>
      </c>
      <c r="Y1618">
        <v>0</v>
      </c>
      <c r="Z1618">
        <v>2</v>
      </c>
      <c r="AA1618">
        <f t="shared" si="51"/>
        <v>4</v>
      </c>
      <c r="AB1618" t="str" cm="1">
        <f t="array" ref="AB1618">_xlfn.IFS(AND(AA1618&gt;=0,AA1618&lt;=15),"low purchase",AND(AA1618&gt;=16,AA1618&lt;=30),"mid purchase",AA1618&gt;=31,"high purchase")</f>
        <v>low purchase</v>
      </c>
      <c r="AC1618">
        <v>7</v>
      </c>
      <c r="AD1618" t="str">
        <f>IF(marketing_campaign[[#This Row],[NumWebVisitsMonth]]&gt;=5.3,"higher_webvists","lower_webvisits")</f>
        <v>higher_webvists</v>
      </c>
      <c r="AE1618">
        <v>0</v>
      </c>
      <c r="AF1618">
        <v>0</v>
      </c>
      <c r="AG1618">
        <v>0</v>
      </c>
      <c r="AH1618">
        <v>0</v>
      </c>
      <c r="AI1618">
        <v>0</v>
      </c>
      <c r="AJ1618">
        <v>0</v>
      </c>
      <c r="AK1618">
        <v>3</v>
      </c>
      <c r="AL1618">
        <v>11</v>
      </c>
      <c r="AM1618">
        <v>0</v>
      </c>
      <c r="AN1618">
        <f>marketing_campaign[[#This Row],[AcceptedCmp2]]+marketing_campaign[[#This Row],[AcceptedCmp1]]+marketing_campaign[[#This Row],[AcceptedCmp5]]+marketing_campaign[[#This Row],[AcceptedCmp4]]+marketing_campaign[[#This Row],[AcceptedCmp3]]+marketing_campaign[[#This Row],[Response]]</f>
        <v>0</v>
      </c>
      <c r="AO1618" t="str" cm="1">
        <f t="array" ref="AO161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19" spans="1:41" x14ac:dyDescent="0.35">
      <c r="A1619">
        <v>940</v>
      </c>
      <c r="B1619">
        <v>1987</v>
      </c>
      <c r="C1619">
        <f t="shared" ca="1" si="50"/>
        <v>39</v>
      </c>
      <c r="D1619" t="str" cm="1">
        <f t="array" aca="1" ref="D161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619" t="s">
        <v>29</v>
      </c>
      <c r="F1619" t="s">
        <v>30</v>
      </c>
      <c r="G1619" cm="1">
        <f t="array" ref="G1619">_xlfn.IFS(marketing_campaign[[#This Row],[Marital_Status]]="Single",K1619+L1619+1,marketing_campaign[[#This Row],[Marital_Status]]="Together",K1619+L1619+2,marketing_campaign[[#This Row],[Marital_Status]]="Alone",K1619+L1619+1,marketing_campaign[[#This Row],[Marital_Status]]="Married",K1619+L1619+2,marketing_campaign[[#This Row],[Marital_Status]]="Divorced",K1619+L1619+1,marketing_campaign[[#This Row],[Marital_Status]]="YOLO",K1619+L1619+1,marketing_campaign[[#This Row],[Marital_Status]]="Absurd",K1619+L1619+1,marketing_campaign[[#This Row],[Marital_Status]]="Widow",K1619+L1619+1)</f>
        <v>2</v>
      </c>
      <c r="H1619" t="str" cm="1">
        <f t="array" ref="H1619">_xlfn.IFS(marketing_campaign[[#This Row],[Family_size]]=1,"Family_with_one_child",marketing_campaign[[#This Row],[Family_size]]&gt;1,"Family_with_more_children")</f>
        <v>Family_with_more_children</v>
      </c>
      <c r="I1619">
        <v>57100</v>
      </c>
      <c r="J1619" t="str">
        <f>IF(marketing_campaign[[#This Row],[Income]]&gt;=Sheet21!B1669,"high_income","low_income")</f>
        <v>high_income</v>
      </c>
      <c r="K1619">
        <v>1</v>
      </c>
      <c r="L1619">
        <v>0</v>
      </c>
      <c r="M1619" s="1">
        <v>41777</v>
      </c>
      <c r="N1619">
        <v>9</v>
      </c>
      <c r="O1619" t="str" cm="1">
        <f t="array" ref="O1619">_xlfn.IFS(AND(marketing_campaign[[#This Row],[Recency]]&gt;=0,marketing_campaign[[#This Row],[Recency]]&lt;=14),"Early Recency",AND(marketing_campaign[[#This Row],[Recency]]&gt;=15,marketing_campaign[[#This Row],[Recency]]&lt;=31),"Mid-Recency",marketing_campaign[[#This Row],[Recency]]&gt;=32,"high Recency")</f>
        <v>Early Recency</v>
      </c>
      <c r="P1619">
        <v>158</v>
      </c>
      <c r="Q1619">
        <v>11</v>
      </c>
      <c r="R1619">
        <v>99</v>
      </c>
      <c r="S1619">
        <v>15</v>
      </c>
      <c r="T1619">
        <v>11</v>
      </c>
      <c r="U1619">
        <v>17</v>
      </c>
      <c r="V1619">
        <f>marketing_campaign[[#This Row],[MntGoldProds]]+marketing_campaign[[#This Row],[MntSweetProducts]]+marketing_campaign[[#This Row],[MntFishProducts]]+marketing_campaign[[#This Row],[MntMeatProducts]]+marketing_campaign[[#This Row],[MntFruits]]+marketing_campaign[[#This Row],[MntWines]]</f>
        <v>311</v>
      </c>
      <c r="W1619">
        <v>2</v>
      </c>
      <c r="X1619">
        <v>3</v>
      </c>
      <c r="Y1619">
        <v>2</v>
      </c>
      <c r="Z1619">
        <v>7</v>
      </c>
      <c r="AA1619">
        <f t="shared" si="51"/>
        <v>14</v>
      </c>
      <c r="AB1619" t="str" cm="1">
        <f t="array" ref="AB1619">_xlfn.IFS(AND(AA1619&gt;=0,AA1619&lt;=15),"low purchase",AND(AA1619&gt;=16,AA1619&lt;=30),"mid purchase",AA1619&gt;=31,"high purchase")</f>
        <v>low purchase</v>
      </c>
      <c r="AC1619">
        <v>3</v>
      </c>
      <c r="AD1619" t="str">
        <f>IF(marketing_campaign[[#This Row],[NumWebVisitsMonth]]&gt;=5.3,"higher_webvists","lower_webvisits")</f>
        <v>lower_webvisits</v>
      </c>
      <c r="AE1619">
        <v>0</v>
      </c>
      <c r="AF1619">
        <v>0</v>
      </c>
      <c r="AG1619">
        <v>0</v>
      </c>
      <c r="AH1619">
        <v>0</v>
      </c>
      <c r="AI1619">
        <v>0</v>
      </c>
      <c r="AJ1619">
        <v>0</v>
      </c>
      <c r="AK1619">
        <v>3</v>
      </c>
      <c r="AL1619">
        <v>11</v>
      </c>
      <c r="AM1619">
        <v>0</v>
      </c>
      <c r="AN1619">
        <f>marketing_campaign[[#This Row],[AcceptedCmp2]]+marketing_campaign[[#This Row],[AcceptedCmp1]]+marketing_campaign[[#This Row],[AcceptedCmp5]]+marketing_campaign[[#This Row],[AcceptedCmp4]]+marketing_campaign[[#This Row],[AcceptedCmp3]]+marketing_campaign[[#This Row],[Response]]</f>
        <v>0</v>
      </c>
      <c r="AO1619" t="str" cm="1">
        <f t="array" ref="AO161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20" spans="1:41" x14ac:dyDescent="0.35">
      <c r="A1620">
        <v>3011</v>
      </c>
      <c r="B1620">
        <v>1965</v>
      </c>
      <c r="C1620">
        <f t="shared" ca="1" si="50"/>
        <v>61</v>
      </c>
      <c r="D1620" t="str" cm="1">
        <f t="array" aca="1" ref="D162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20" t="s">
        <v>29</v>
      </c>
      <c r="F1620" t="s">
        <v>33</v>
      </c>
      <c r="G1620" cm="1">
        <f t="array" ref="G1620">_xlfn.IFS(marketing_campaign[[#This Row],[Marital_Status]]="Single",K1620+L1620+1,marketing_campaign[[#This Row],[Marital_Status]]="Together",K1620+L1620+2,marketing_campaign[[#This Row],[Marital_Status]]="Alone",K1620+L1620+1,marketing_campaign[[#This Row],[Marital_Status]]="Married",K1620+L1620+2,marketing_campaign[[#This Row],[Marital_Status]]="Divorced",K1620+L1620+1,marketing_campaign[[#This Row],[Marital_Status]]="YOLO",K1620+L1620+1,marketing_campaign[[#This Row],[Marital_Status]]="Absurd",K1620+L1620+1,marketing_campaign[[#This Row],[Marital_Status]]="Widow",K1620+L1620+1)</f>
        <v>3</v>
      </c>
      <c r="H1620" t="str" cm="1">
        <f t="array" ref="H1620">_xlfn.IFS(marketing_campaign[[#This Row],[Family_size]]=1,"Family_with_one_child",marketing_campaign[[#This Row],[Family_size]]&gt;1,"Family_with_more_children")</f>
        <v>Family_with_more_children</v>
      </c>
      <c r="I1620">
        <v>69139</v>
      </c>
      <c r="J1620" t="str">
        <f>IF(marketing_campaign[[#This Row],[Income]]&gt;=Sheet21!B1670,"high_income","low_income")</f>
        <v>high_income</v>
      </c>
      <c r="K1620">
        <v>0</v>
      </c>
      <c r="L1620">
        <v>1</v>
      </c>
      <c r="M1620" s="1">
        <v>41666</v>
      </c>
      <c r="N1620">
        <v>23</v>
      </c>
      <c r="O1620" t="str" cm="1">
        <f t="array" ref="O1620">_xlfn.IFS(AND(marketing_campaign[[#This Row],[Recency]]&gt;=0,marketing_campaign[[#This Row],[Recency]]&lt;=14),"Early Recency",AND(marketing_campaign[[#This Row],[Recency]]&gt;=15,marketing_campaign[[#This Row],[Recency]]&lt;=31),"Mid-Recency",marketing_campaign[[#This Row],[Recency]]&gt;=32,"high Recency")</f>
        <v>Mid-Recency</v>
      </c>
      <c r="P1620">
        <v>86</v>
      </c>
      <c r="Q1620">
        <v>12</v>
      </c>
      <c r="R1620">
        <v>75</v>
      </c>
      <c r="S1620">
        <v>33</v>
      </c>
      <c r="T1620">
        <v>15</v>
      </c>
      <c r="U1620">
        <v>6</v>
      </c>
      <c r="V1620">
        <f>marketing_campaign[[#This Row],[MntGoldProds]]+marketing_campaign[[#This Row],[MntSweetProducts]]+marketing_campaign[[#This Row],[MntFishProducts]]+marketing_campaign[[#This Row],[MntMeatProducts]]+marketing_campaign[[#This Row],[MntFruits]]+marketing_campaign[[#This Row],[MntWines]]</f>
        <v>227</v>
      </c>
      <c r="W1620">
        <v>1</v>
      </c>
      <c r="X1620">
        <v>4</v>
      </c>
      <c r="Y1620">
        <v>1</v>
      </c>
      <c r="Z1620">
        <v>5</v>
      </c>
      <c r="AA1620">
        <f t="shared" si="51"/>
        <v>11</v>
      </c>
      <c r="AB1620" t="str" cm="1">
        <f t="array" ref="AB1620">_xlfn.IFS(AND(AA1620&gt;=0,AA1620&lt;=15),"low purchase",AND(AA1620&gt;=16,AA1620&lt;=30),"mid purchase",AA1620&gt;=31,"high purchase")</f>
        <v>low purchase</v>
      </c>
      <c r="AC1620">
        <v>4</v>
      </c>
      <c r="AD1620" t="str">
        <f>IF(marketing_campaign[[#This Row],[NumWebVisitsMonth]]&gt;=5.3,"higher_webvists","lower_webvisits")</f>
        <v>lower_webvisits</v>
      </c>
      <c r="AE1620">
        <v>0</v>
      </c>
      <c r="AF1620">
        <v>0</v>
      </c>
      <c r="AG1620">
        <v>0</v>
      </c>
      <c r="AH1620">
        <v>0</v>
      </c>
      <c r="AI1620">
        <v>0</v>
      </c>
      <c r="AJ1620">
        <v>0</v>
      </c>
      <c r="AK1620">
        <v>3</v>
      </c>
      <c r="AL1620">
        <v>11</v>
      </c>
      <c r="AM1620">
        <v>0</v>
      </c>
      <c r="AN1620">
        <f>marketing_campaign[[#This Row],[AcceptedCmp2]]+marketing_campaign[[#This Row],[AcceptedCmp1]]+marketing_campaign[[#This Row],[AcceptedCmp5]]+marketing_campaign[[#This Row],[AcceptedCmp4]]+marketing_campaign[[#This Row],[AcceptedCmp3]]+marketing_campaign[[#This Row],[Response]]</f>
        <v>0</v>
      </c>
      <c r="AO1620" t="str" cm="1">
        <f t="array" ref="AO162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21" spans="1:41" x14ac:dyDescent="0.35">
      <c r="A1621">
        <v>3298</v>
      </c>
      <c r="B1621">
        <v>1956</v>
      </c>
      <c r="C1621">
        <f t="shared" ca="1" si="50"/>
        <v>70</v>
      </c>
      <c r="D1621" t="str" cm="1">
        <f t="array" aca="1" ref="D162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21" t="s">
        <v>34</v>
      </c>
      <c r="F1621" t="s">
        <v>33</v>
      </c>
      <c r="G1621" cm="1">
        <f t="array" ref="G1621">_xlfn.IFS(marketing_campaign[[#This Row],[Marital_Status]]="Single",K1621+L1621+1,marketing_campaign[[#This Row],[Marital_Status]]="Together",K1621+L1621+2,marketing_campaign[[#This Row],[Marital_Status]]="Alone",K1621+L1621+1,marketing_campaign[[#This Row],[Marital_Status]]="Married",K1621+L1621+2,marketing_campaign[[#This Row],[Marital_Status]]="Divorced",K1621+L1621+1,marketing_campaign[[#This Row],[Marital_Status]]="YOLO",K1621+L1621+1,marketing_campaign[[#This Row],[Marital_Status]]="Absurd",K1621+L1621+1,marketing_campaign[[#This Row],[Marital_Status]]="Widow",K1621+L1621+1)</f>
        <v>3</v>
      </c>
      <c r="H1621" t="str" cm="1">
        <f t="array" ref="H1621">_xlfn.IFS(marketing_campaign[[#This Row],[Family_size]]=1,"Family_with_one_child",marketing_campaign[[#This Row],[Family_size]]&gt;1,"Family_with_more_children")</f>
        <v>Family_with_more_children</v>
      </c>
      <c r="I1621">
        <v>52973</v>
      </c>
      <c r="J1621" t="str">
        <f>IF(marketing_campaign[[#This Row],[Income]]&gt;=Sheet21!B1671,"high_income","low_income")</f>
        <v>high_income</v>
      </c>
      <c r="K1621">
        <v>0</v>
      </c>
      <c r="L1621">
        <v>1</v>
      </c>
      <c r="M1621" s="1">
        <v>41221</v>
      </c>
      <c r="N1621">
        <v>92</v>
      </c>
      <c r="O1621" t="str" cm="1">
        <f t="array" ref="O1621">_xlfn.IFS(AND(marketing_campaign[[#This Row],[Recency]]&gt;=0,marketing_campaign[[#This Row],[Recency]]&lt;=14),"Early Recency",AND(marketing_campaign[[#This Row],[Recency]]&gt;=15,marketing_campaign[[#This Row],[Recency]]&lt;=31),"Mid-Recency",marketing_campaign[[#This Row],[Recency]]&gt;=32,"high Recency")</f>
        <v>high Recency</v>
      </c>
      <c r="P1621">
        <v>856</v>
      </c>
      <c r="Q1621">
        <v>0</v>
      </c>
      <c r="R1621">
        <v>76</v>
      </c>
      <c r="S1621">
        <v>12</v>
      </c>
      <c r="T1621">
        <v>9</v>
      </c>
      <c r="U1621">
        <v>199</v>
      </c>
      <c r="V1621">
        <f>marketing_campaign[[#This Row],[MntGoldProds]]+marketing_campaign[[#This Row],[MntSweetProducts]]+marketing_campaign[[#This Row],[MntFishProducts]]+marketing_campaign[[#This Row],[MntMeatProducts]]+marketing_campaign[[#This Row],[MntFruits]]+marketing_campaign[[#This Row],[MntWines]]</f>
        <v>1152</v>
      </c>
      <c r="W1621">
        <v>7</v>
      </c>
      <c r="X1621">
        <v>9</v>
      </c>
      <c r="Y1621">
        <v>6</v>
      </c>
      <c r="Z1621">
        <v>9</v>
      </c>
      <c r="AA1621">
        <f t="shared" si="51"/>
        <v>31</v>
      </c>
      <c r="AB1621" t="str" cm="1">
        <f t="array" ref="AB1621">_xlfn.IFS(AND(AA1621&gt;=0,AA1621&lt;=15),"low purchase",AND(AA1621&gt;=16,AA1621&lt;=30),"mid purchase",AA1621&gt;=31,"high purchase")</f>
        <v>high purchase</v>
      </c>
      <c r="AC1621">
        <v>8</v>
      </c>
      <c r="AD1621" t="str">
        <f>IF(marketing_campaign[[#This Row],[NumWebVisitsMonth]]&gt;=5.3,"higher_webvists","lower_webvisits")</f>
        <v>higher_webvists</v>
      </c>
      <c r="AE1621">
        <v>0</v>
      </c>
      <c r="AF1621">
        <v>0</v>
      </c>
      <c r="AG1621">
        <v>0</v>
      </c>
      <c r="AH1621">
        <v>0</v>
      </c>
      <c r="AI1621">
        <v>0</v>
      </c>
      <c r="AJ1621">
        <v>0</v>
      </c>
      <c r="AK1621">
        <v>3</v>
      </c>
      <c r="AL1621">
        <v>11</v>
      </c>
      <c r="AM1621">
        <v>0</v>
      </c>
      <c r="AN1621">
        <f>marketing_campaign[[#This Row],[AcceptedCmp2]]+marketing_campaign[[#This Row],[AcceptedCmp1]]+marketing_campaign[[#This Row],[AcceptedCmp5]]+marketing_campaign[[#This Row],[AcceptedCmp4]]+marketing_campaign[[#This Row],[AcceptedCmp3]]+marketing_campaign[[#This Row],[Response]]</f>
        <v>0</v>
      </c>
      <c r="AO1621" t="str" cm="1">
        <f t="array" ref="AO162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22" spans="1:41" x14ac:dyDescent="0.35">
      <c r="A1622">
        <v>8286</v>
      </c>
      <c r="B1622">
        <v>1965</v>
      </c>
      <c r="C1622">
        <f t="shared" ca="1" si="50"/>
        <v>61</v>
      </c>
      <c r="D1622" t="str" cm="1">
        <f t="array" aca="1" ref="D162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22" t="s">
        <v>32</v>
      </c>
      <c r="F1622" t="s">
        <v>31</v>
      </c>
      <c r="G1622" cm="1">
        <f t="array" ref="G1622">_xlfn.IFS(marketing_campaign[[#This Row],[Marital_Status]]="Single",K1622+L1622+1,marketing_campaign[[#This Row],[Marital_Status]]="Together",K1622+L1622+2,marketing_campaign[[#This Row],[Marital_Status]]="Alone",K1622+L1622+1,marketing_campaign[[#This Row],[Marital_Status]]="Married",K1622+L1622+2,marketing_campaign[[#This Row],[Marital_Status]]="Divorced",K1622+L1622+1,marketing_campaign[[#This Row],[Marital_Status]]="YOLO",K1622+L1622+1,marketing_campaign[[#This Row],[Marital_Status]]="Absurd",K1622+L1622+1,marketing_campaign[[#This Row],[Marital_Status]]="Widow",K1622+L1622+1)</f>
        <v>3</v>
      </c>
      <c r="H1622" t="str" cm="1">
        <f t="array" ref="H1622">_xlfn.IFS(marketing_campaign[[#This Row],[Family_size]]=1,"Family_with_one_child",marketing_campaign[[#This Row],[Family_size]]&gt;1,"Family_with_more_children")</f>
        <v>Family_with_more_children</v>
      </c>
      <c r="I1622">
        <v>51717</v>
      </c>
      <c r="J1622" t="str">
        <f>IF(marketing_campaign[[#This Row],[Income]]&gt;=Sheet21!B1672,"high_income","low_income")</f>
        <v>high_income</v>
      </c>
      <c r="K1622">
        <v>0</v>
      </c>
      <c r="L1622">
        <v>1</v>
      </c>
      <c r="M1622" s="1">
        <v>41506</v>
      </c>
      <c r="N1622">
        <v>55</v>
      </c>
      <c r="O1622" t="str" cm="1">
        <f t="array" ref="O1622">_xlfn.IFS(AND(marketing_campaign[[#This Row],[Recency]]&gt;=0,marketing_campaign[[#This Row],[Recency]]&lt;=14),"Early Recency",AND(marketing_campaign[[#This Row],[Recency]]&gt;=15,marketing_campaign[[#This Row],[Recency]]&lt;=31),"Mid-Recency",marketing_campaign[[#This Row],[Recency]]&gt;=32,"high Recency")</f>
        <v>high Recency</v>
      </c>
      <c r="P1622">
        <v>98</v>
      </c>
      <c r="Q1622">
        <v>1</v>
      </c>
      <c r="R1622">
        <v>17</v>
      </c>
      <c r="S1622">
        <v>0</v>
      </c>
      <c r="T1622">
        <v>1</v>
      </c>
      <c r="U1622">
        <v>5</v>
      </c>
      <c r="V1622">
        <f>marketing_campaign[[#This Row],[MntGoldProds]]+marketing_campaign[[#This Row],[MntSweetProducts]]+marketing_campaign[[#This Row],[MntFishProducts]]+marketing_campaign[[#This Row],[MntMeatProducts]]+marketing_campaign[[#This Row],[MntFruits]]+marketing_campaign[[#This Row],[MntWines]]</f>
        <v>122</v>
      </c>
      <c r="W1622">
        <v>1</v>
      </c>
      <c r="X1622">
        <v>3</v>
      </c>
      <c r="Y1622">
        <v>0</v>
      </c>
      <c r="Z1622">
        <v>4</v>
      </c>
      <c r="AA1622">
        <f t="shared" si="51"/>
        <v>8</v>
      </c>
      <c r="AB1622" t="str" cm="1">
        <f t="array" ref="AB1622">_xlfn.IFS(AND(AA1622&gt;=0,AA1622&lt;=15),"low purchase",AND(AA1622&gt;=16,AA1622&lt;=30),"mid purchase",AA1622&gt;=31,"high purchase")</f>
        <v>low purchase</v>
      </c>
      <c r="AC1622">
        <v>7</v>
      </c>
      <c r="AD1622" t="str">
        <f>IF(marketing_campaign[[#This Row],[NumWebVisitsMonth]]&gt;=5.3,"higher_webvists","lower_webvisits")</f>
        <v>higher_webvists</v>
      </c>
      <c r="AE1622">
        <v>0</v>
      </c>
      <c r="AF1622">
        <v>1</v>
      </c>
      <c r="AG1622">
        <v>0</v>
      </c>
      <c r="AH1622">
        <v>0</v>
      </c>
      <c r="AI1622">
        <v>0</v>
      </c>
      <c r="AJ1622">
        <v>0</v>
      </c>
      <c r="AK1622">
        <v>3</v>
      </c>
      <c r="AL1622">
        <v>11</v>
      </c>
      <c r="AM1622">
        <v>0</v>
      </c>
      <c r="AN1622">
        <f>marketing_campaign[[#This Row],[AcceptedCmp2]]+marketing_campaign[[#This Row],[AcceptedCmp1]]+marketing_campaign[[#This Row],[AcceptedCmp5]]+marketing_campaign[[#This Row],[AcceptedCmp4]]+marketing_campaign[[#This Row],[AcceptedCmp3]]+marketing_campaign[[#This Row],[Response]]</f>
        <v>1</v>
      </c>
      <c r="AO1622" t="str" cm="1">
        <f t="array" ref="AO162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623" spans="1:41" x14ac:dyDescent="0.35">
      <c r="A1623">
        <v>9668</v>
      </c>
      <c r="B1623">
        <v>1971</v>
      </c>
      <c r="C1623">
        <f t="shared" ca="1" si="50"/>
        <v>55</v>
      </c>
      <c r="D1623" t="str" cm="1">
        <f t="array" aca="1" ref="D162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23" t="s">
        <v>29</v>
      </c>
      <c r="F1623" t="s">
        <v>33</v>
      </c>
      <c r="G1623" cm="1">
        <f t="array" ref="G1623">_xlfn.IFS(marketing_campaign[[#This Row],[Marital_Status]]="Single",K1623+L1623+1,marketing_campaign[[#This Row],[Marital_Status]]="Together",K1623+L1623+2,marketing_campaign[[#This Row],[Marital_Status]]="Alone",K1623+L1623+1,marketing_campaign[[#This Row],[Marital_Status]]="Married",K1623+L1623+2,marketing_campaign[[#This Row],[Marital_Status]]="Divorced",K1623+L1623+1,marketing_campaign[[#This Row],[Marital_Status]]="YOLO",K1623+L1623+1,marketing_campaign[[#This Row],[Marital_Status]]="Absurd",K1623+L1623+1,marketing_campaign[[#This Row],[Marital_Status]]="Widow",K1623+L1623+1)</f>
        <v>3</v>
      </c>
      <c r="H1623" t="str" cm="1">
        <f t="array" ref="H1623">_xlfn.IFS(marketing_campaign[[#This Row],[Family_size]]=1,"Family_with_one_child",marketing_campaign[[#This Row],[Family_size]]&gt;1,"Family_with_more_children")</f>
        <v>Family_with_more_children</v>
      </c>
      <c r="I1623">
        <v>18793</v>
      </c>
      <c r="J1623" t="str">
        <f>IF(marketing_campaign[[#This Row],[Income]]&gt;=Sheet21!B1673,"high_income","low_income")</f>
        <v>high_income</v>
      </c>
      <c r="K1623">
        <v>1</v>
      </c>
      <c r="L1623">
        <v>0</v>
      </c>
      <c r="M1623" s="1">
        <v>41286</v>
      </c>
      <c r="N1623">
        <v>14</v>
      </c>
      <c r="O1623" t="str" cm="1">
        <f t="array" ref="O1623">_xlfn.IFS(AND(marketing_campaign[[#This Row],[Recency]]&gt;=0,marketing_campaign[[#This Row],[Recency]]&lt;=14),"Early Recency",AND(marketing_campaign[[#This Row],[Recency]]&gt;=15,marketing_campaign[[#This Row],[Recency]]&lt;=31),"Mid-Recency",marketing_campaign[[#This Row],[Recency]]&gt;=32,"high Recency")</f>
        <v>Early Recency</v>
      </c>
      <c r="P1623">
        <v>4</v>
      </c>
      <c r="Q1623">
        <v>16</v>
      </c>
      <c r="R1623">
        <v>20</v>
      </c>
      <c r="S1623">
        <v>0</v>
      </c>
      <c r="T1623">
        <v>17</v>
      </c>
      <c r="U1623">
        <v>20</v>
      </c>
      <c r="V1623">
        <f>marketing_campaign[[#This Row],[MntGoldProds]]+marketing_campaign[[#This Row],[MntSweetProducts]]+marketing_campaign[[#This Row],[MntFishProducts]]+marketing_campaign[[#This Row],[MntMeatProducts]]+marketing_campaign[[#This Row],[MntFruits]]+marketing_campaign[[#This Row],[MntWines]]</f>
        <v>77</v>
      </c>
      <c r="W1623">
        <v>3</v>
      </c>
      <c r="X1623">
        <v>2</v>
      </c>
      <c r="Y1623">
        <v>0</v>
      </c>
      <c r="Z1623">
        <v>4</v>
      </c>
      <c r="AA1623">
        <f t="shared" si="51"/>
        <v>9</v>
      </c>
      <c r="AB1623" t="str" cm="1">
        <f t="array" ref="AB1623">_xlfn.IFS(AND(AA1623&gt;=0,AA1623&lt;=15),"low purchase",AND(AA1623&gt;=16,AA1623&lt;=30),"mid purchase",AA1623&gt;=31,"high purchase")</f>
        <v>low purchase</v>
      </c>
      <c r="AC1623">
        <v>8</v>
      </c>
      <c r="AD1623" t="str">
        <f>IF(marketing_campaign[[#This Row],[NumWebVisitsMonth]]&gt;=5.3,"higher_webvists","lower_webvisits")</f>
        <v>higher_webvists</v>
      </c>
      <c r="AE1623">
        <v>0</v>
      </c>
      <c r="AF1623">
        <v>0</v>
      </c>
      <c r="AG1623">
        <v>0</v>
      </c>
      <c r="AH1623">
        <v>0</v>
      </c>
      <c r="AI1623">
        <v>0</v>
      </c>
      <c r="AJ1623">
        <v>0</v>
      </c>
      <c r="AK1623">
        <v>3</v>
      </c>
      <c r="AL1623">
        <v>11</v>
      </c>
      <c r="AM1623">
        <v>0</v>
      </c>
      <c r="AN1623">
        <f>marketing_campaign[[#This Row],[AcceptedCmp2]]+marketing_campaign[[#This Row],[AcceptedCmp1]]+marketing_campaign[[#This Row],[AcceptedCmp5]]+marketing_campaign[[#This Row],[AcceptedCmp4]]+marketing_campaign[[#This Row],[AcceptedCmp3]]+marketing_campaign[[#This Row],[Response]]</f>
        <v>0</v>
      </c>
      <c r="AO1623" t="str" cm="1">
        <f t="array" ref="AO162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24" spans="1:41" x14ac:dyDescent="0.35">
      <c r="A1624">
        <v>5120</v>
      </c>
      <c r="B1624">
        <v>1982</v>
      </c>
      <c r="C1624">
        <f t="shared" ca="1" si="50"/>
        <v>44</v>
      </c>
      <c r="D1624" t="str" cm="1">
        <f t="array" aca="1" ref="D162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624" t="s">
        <v>37</v>
      </c>
      <c r="F1624" t="s">
        <v>31</v>
      </c>
      <c r="G1624" cm="1">
        <f t="array" ref="G1624">_xlfn.IFS(marketing_campaign[[#This Row],[Marital_Status]]="Single",K1624+L1624+1,marketing_campaign[[#This Row],[Marital_Status]]="Together",K1624+L1624+2,marketing_campaign[[#This Row],[Marital_Status]]="Alone",K1624+L1624+1,marketing_campaign[[#This Row],[Marital_Status]]="Married",K1624+L1624+2,marketing_campaign[[#This Row],[Marital_Status]]="Divorced",K1624+L1624+1,marketing_campaign[[#This Row],[Marital_Status]]="YOLO",K1624+L1624+1,marketing_campaign[[#This Row],[Marital_Status]]="Absurd",K1624+L1624+1,marketing_campaign[[#This Row],[Marital_Status]]="Widow",K1624+L1624+1)</f>
        <v>2</v>
      </c>
      <c r="H1624" t="str" cm="1">
        <f t="array" ref="H1624">_xlfn.IFS(marketing_campaign[[#This Row],[Family_size]]=1,"Family_with_one_child",marketing_campaign[[#This Row],[Family_size]]&gt;1,"Family_with_more_children")</f>
        <v>Family_with_more_children</v>
      </c>
      <c r="I1624">
        <v>66664</v>
      </c>
      <c r="J1624" t="str">
        <f>IF(marketing_campaign[[#This Row],[Income]]&gt;=Sheet21!B1674,"high_income","low_income")</f>
        <v>high_income</v>
      </c>
      <c r="K1624">
        <v>0</v>
      </c>
      <c r="L1624">
        <v>0</v>
      </c>
      <c r="M1624" s="1">
        <v>41177</v>
      </c>
      <c r="N1624">
        <v>78</v>
      </c>
      <c r="O1624" t="str" cm="1">
        <f t="array" ref="O1624">_xlfn.IFS(AND(marketing_campaign[[#This Row],[Recency]]&gt;=0,marketing_campaign[[#This Row],[Recency]]&lt;=14),"Early Recency",AND(marketing_campaign[[#This Row],[Recency]]&gt;=15,marketing_campaign[[#This Row],[Recency]]&lt;=31),"Mid-Recency",marketing_campaign[[#This Row],[Recency]]&gt;=32,"high Recency")</f>
        <v>high Recency</v>
      </c>
      <c r="P1624">
        <v>398</v>
      </c>
      <c r="Q1624">
        <v>96</v>
      </c>
      <c r="R1624">
        <v>447</v>
      </c>
      <c r="S1624">
        <v>220</v>
      </c>
      <c r="T1624">
        <v>96</v>
      </c>
      <c r="U1624">
        <v>32</v>
      </c>
      <c r="V1624">
        <f>marketing_campaign[[#This Row],[MntGoldProds]]+marketing_campaign[[#This Row],[MntSweetProducts]]+marketing_campaign[[#This Row],[MntFishProducts]]+marketing_campaign[[#This Row],[MntMeatProducts]]+marketing_campaign[[#This Row],[MntFruits]]+marketing_campaign[[#This Row],[MntWines]]</f>
        <v>1289</v>
      </c>
      <c r="W1624">
        <v>1</v>
      </c>
      <c r="X1624">
        <v>5</v>
      </c>
      <c r="Y1624">
        <v>7</v>
      </c>
      <c r="Z1624">
        <v>6</v>
      </c>
      <c r="AA1624">
        <f t="shared" si="51"/>
        <v>19</v>
      </c>
      <c r="AB1624" t="str" cm="1">
        <f t="array" ref="AB1624">_xlfn.IFS(AND(AA1624&gt;=0,AA1624&lt;=15),"low purchase",AND(AA1624&gt;=16,AA1624&lt;=30),"mid purchase",AA1624&gt;=31,"high purchase")</f>
        <v>mid purchase</v>
      </c>
      <c r="AC1624">
        <v>3</v>
      </c>
      <c r="AD1624" t="str">
        <f>IF(marketing_campaign[[#This Row],[NumWebVisitsMonth]]&gt;=5.3,"higher_webvists","lower_webvisits")</f>
        <v>lower_webvisits</v>
      </c>
      <c r="AE1624">
        <v>0</v>
      </c>
      <c r="AF1624">
        <v>0</v>
      </c>
      <c r="AG1624">
        <v>0</v>
      </c>
      <c r="AH1624">
        <v>0</v>
      </c>
      <c r="AI1624">
        <v>0</v>
      </c>
      <c r="AJ1624">
        <v>0</v>
      </c>
      <c r="AK1624">
        <v>3</v>
      </c>
      <c r="AL1624">
        <v>11</v>
      </c>
      <c r="AM1624">
        <v>0</v>
      </c>
      <c r="AN1624">
        <f>marketing_campaign[[#This Row],[AcceptedCmp2]]+marketing_campaign[[#This Row],[AcceptedCmp1]]+marketing_campaign[[#This Row],[AcceptedCmp5]]+marketing_campaign[[#This Row],[AcceptedCmp4]]+marketing_campaign[[#This Row],[AcceptedCmp3]]+marketing_campaign[[#This Row],[Response]]</f>
        <v>0</v>
      </c>
      <c r="AO1624" t="str" cm="1">
        <f t="array" ref="AO162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25" spans="1:41" x14ac:dyDescent="0.35">
      <c r="A1625">
        <v>6097</v>
      </c>
      <c r="B1625">
        <v>1959</v>
      </c>
      <c r="C1625">
        <f t="shared" ca="1" si="50"/>
        <v>67</v>
      </c>
      <c r="D1625" t="str" cm="1">
        <f t="array" aca="1" ref="D162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25" t="s">
        <v>29</v>
      </c>
      <c r="F1625" t="s">
        <v>30</v>
      </c>
      <c r="G1625" cm="1">
        <f t="array" ref="G1625">_xlfn.IFS(marketing_campaign[[#This Row],[Marital_Status]]="Single",K1625+L1625+1,marketing_campaign[[#This Row],[Marital_Status]]="Together",K1625+L1625+2,marketing_campaign[[#This Row],[Marital_Status]]="Alone",K1625+L1625+1,marketing_campaign[[#This Row],[Marital_Status]]="Married",K1625+L1625+2,marketing_campaign[[#This Row],[Marital_Status]]="Divorced",K1625+L1625+1,marketing_campaign[[#This Row],[Marital_Status]]="YOLO",K1625+L1625+1,marketing_campaign[[#This Row],[Marital_Status]]="Absurd",K1625+L1625+1,marketing_campaign[[#This Row],[Marital_Status]]="Widow",K1625+L1625+1)</f>
        <v>3</v>
      </c>
      <c r="H1625" t="str" cm="1">
        <f t="array" ref="H1625">_xlfn.IFS(marketing_campaign[[#This Row],[Family_size]]=1,"Family_with_one_child",marketing_campaign[[#This Row],[Family_size]]&gt;1,"Family_with_more_children")</f>
        <v>Family_with_more_children</v>
      </c>
      <c r="I1625">
        <v>50664</v>
      </c>
      <c r="J1625" t="str">
        <f>IF(marketing_campaign[[#This Row],[Income]]&gt;=Sheet21!B1675,"high_income","low_income")</f>
        <v>high_income</v>
      </c>
      <c r="K1625">
        <v>1</v>
      </c>
      <c r="L1625">
        <v>1</v>
      </c>
      <c r="M1625" s="1">
        <v>41290</v>
      </c>
      <c r="N1625">
        <v>64</v>
      </c>
      <c r="O1625" t="str" cm="1">
        <f t="array" ref="O1625">_xlfn.IFS(AND(marketing_campaign[[#This Row],[Recency]]&gt;=0,marketing_campaign[[#This Row],[Recency]]&lt;=14),"Early Recency",AND(marketing_campaign[[#This Row],[Recency]]&gt;=15,marketing_campaign[[#This Row],[Recency]]&lt;=31),"Mid-Recency",marketing_campaign[[#This Row],[Recency]]&gt;=32,"high Recency")</f>
        <v>high Recency</v>
      </c>
      <c r="P1625">
        <v>313</v>
      </c>
      <c r="Q1625">
        <v>8</v>
      </c>
      <c r="R1625">
        <v>104</v>
      </c>
      <c r="S1625">
        <v>6</v>
      </c>
      <c r="T1625">
        <v>4</v>
      </c>
      <c r="U1625">
        <v>126</v>
      </c>
      <c r="V1625">
        <f>marketing_campaign[[#This Row],[MntGoldProds]]+marketing_campaign[[#This Row],[MntSweetProducts]]+marketing_campaign[[#This Row],[MntFishProducts]]+marketing_campaign[[#This Row],[MntMeatProducts]]+marketing_campaign[[#This Row],[MntFruits]]+marketing_campaign[[#This Row],[MntWines]]</f>
        <v>561</v>
      </c>
      <c r="W1625">
        <v>9</v>
      </c>
      <c r="X1625">
        <v>8</v>
      </c>
      <c r="Y1625">
        <v>1</v>
      </c>
      <c r="Z1625">
        <v>6</v>
      </c>
      <c r="AA1625">
        <f t="shared" si="51"/>
        <v>24</v>
      </c>
      <c r="AB1625" t="str" cm="1">
        <f t="array" ref="AB1625">_xlfn.IFS(AND(AA1625&gt;=0,AA1625&lt;=15),"low purchase",AND(AA1625&gt;=16,AA1625&lt;=30),"mid purchase",AA1625&gt;=31,"high purchase")</f>
        <v>mid purchase</v>
      </c>
      <c r="AC1625">
        <v>9</v>
      </c>
      <c r="AD1625" t="str">
        <f>IF(marketing_campaign[[#This Row],[NumWebVisitsMonth]]&gt;=5.3,"higher_webvists","lower_webvisits")</f>
        <v>higher_webvists</v>
      </c>
      <c r="AE1625">
        <v>0</v>
      </c>
      <c r="AF1625">
        <v>0</v>
      </c>
      <c r="AG1625">
        <v>0</v>
      </c>
      <c r="AH1625">
        <v>0</v>
      </c>
      <c r="AI1625">
        <v>0</v>
      </c>
      <c r="AJ1625">
        <v>0</v>
      </c>
      <c r="AK1625">
        <v>3</v>
      </c>
      <c r="AL1625">
        <v>11</v>
      </c>
      <c r="AM1625">
        <v>0</v>
      </c>
      <c r="AN1625">
        <f>marketing_campaign[[#This Row],[AcceptedCmp2]]+marketing_campaign[[#This Row],[AcceptedCmp1]]+marketing_campaign[[#This Row],[AcceptedCmp5]]+marketing_campaign[[#This Row],[AcceptedCmp4]]+marketing_campaign[[#This Row],[AcceptedCmp3]]+marketing_campaign[[#This Row],[Response]]</f>
        <v>0</v>
      </c>
      <c r="AO1625" t="str" cm="1">
        <f t="array" ref="AO162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26" spans="1:41" x14ac:dyDescent="0.35">
      <c r="A1626">
        <v>7019</v>
      </c>
      <c r="B1626">
        <v>1963</v>
      </c>
      <c r="C1626">
        <f t="shared" ca="1" si="50"/>
        <v>63</v>
      </c>
      <c r="D1626" t="str" cm="1">
        <f t="array" aca="1" ref="D162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26" t="s">
        <v>29</v>
      </c>
      <c r="F1626" t="s">
        <v>31</v>
      </c>
      <c r="G1626" cm="1">
        <f t="array" ref="G1626">_xlfn.IFS(marketing_campaign[[#This Row],[Marital_Status]]="Single",K1626+L1626+1,marketing_campaign[[#This Row],[Marital_Status]]="Together",K1626+L1626+2,marketing_campaign[[#This Row],[Marital_Status]]="Alone",K1626+L1626+1,marketing_campaign[[#This Row],[Marital_Status]]="Married",K1626+L1626+2,marketing_campaign[[#This Row],[Marital_Status]]="Divorced",K1626+L1626+1,marketing_campaign[[#This Row],[Marital_Status]]="YOLO",K1626+L1626+1,marketing_campaign[[#This Row],[Marital_Status]]="Absurd",K1626+L1626+1,marketing_campaign[[#This Row],[Marital_Status]]="Widow",K1626+L1626+1)</f>
        <v>4</v>
      </c>
      <c r="H1626" t="str" cm="1">
        <f t="array" ref="H1626">_xlfn.IFS(marketing_campaign[[#This Row],[Family_size]]=1,"Family_with_one_child",marketing_campaign[[#This Row],[Family_size]]&gt;1,"Family_with_more_children")</f>
        <v>Family_with_more_children</v>
      </c>
      <c r="I1626">
        <v>54414</v>
      </c>
      <c r="J1626" t="str">
        <f>IF(marketing_campaign[[#This Row],[Income]]&gt;=Sheet21!B1676,"high_income","low_income")</f>
        <v>high_income</v>
      </c>
      <c r="K1626">
        <v>1</v>
      </c>
      <c r="L1626">
        <v>1</v>
      </c>
      <c r="M1626" s="1">
        <v>41297</v>
      </c>
      <c r="N1626">
        <v>49</v>
      </c>
      <c r="O1626" t="str" cm="1">
        <f t="array" ref="O1626">_xlfn.IFS(AND(marketing_campaign[[#This Row],[Recency]]&gt;=0,marketing_campaign[[#This Row],[Recency]]&lt;=14),"Early Recency",AND(marketing_campaign[[#This Row],[Recency]]&gt;=15,marketing_campaign[[#This Row],[Recency]]&lt;=31),"Mid-Recency",marketing_campaign[[#This Row],[Recency]]&gt;=32,"high Recency")</f>
        <v>high Recency</v>
      </c>
      <c r="P1626">
        <v>109</v>
      </c>
      <c r="Q1626">
        <v>18</v>
      </c>
      <c r="R1626">
        <v>16</v>
      </c>
      <c r="S1626">
        <v>24</v>
      </c>
      <c r="T1626">
        <v>26</v>
      </c>
      <c r="U1626">
        <v>18</v>
      </c>
      <c r="V1626">
        <f>marketing_campaign[[#This Row],[MntGoldProds]]+marketing_campaign[[#This Row],[MntSweetProducts]]+marketing_campaign[[#This Row],[MntFishProducts]]+marketing_campaign[[#This Row],[MntMeatProducts]]+marketing_campaign[[#This Row],[MntFruits]]+marketing_campaign[[#This Row],[MntWines]]</f>
        <v>211</v>
      </c>
      <c r="W1626">
        <v>4</v>
      </c>
      <c r="X1626">
        <v>3</v>
      </c>
      <c r="Y1626">
        <v>1</v>
      </c>
      <c r="Z1626">
        <v>5</v>
      </c>
      <c r="AA1626">
        <f t="shared" si="51"/>
        <v>13</v>
      </c>
      <c r="AB1626" t="str" cm="1">
        <f t="array" ref="AB1626">_xlfn.IFS(AND(AA1626&gt;=0,AA1626&lt;=15),"low purchase",AND(AA1626&gt;=16,AA1626&lt;=30),"mid purchase",AA1626&gt;=31,"high purchase")</f>
        <v>low purchase</v>
      </c>
      <c r="AC1626">
        <v>4</v>
      </c>
      <c r="AD1626" t="str">
        <f>IF(marketing_campaign[[#This Row],[NumWebVisitsMonth]]&gt;=5.3,"higher_webvists","lower_webvisits")</f>
        <v>lower_webvisits</v>
      </c>
      <c r="AE1626">
        <v>0</v>
      </c>
      <c r="AF1626">
        <v>0</v>
      </c>
      <c r="AG1626">
        <v>0</v>
      </c>
      <c r="AH1626">
        <v>0</v>
      </c>
      <c r="AI1626">
        <v>0</v>
      </c>
      <c r="AJ1626">
        <v>0</v>
      </c>
      <c r="AK1626">
        <v>3</v>
      </c>
      <c r="AL1626">
        <v>11</v>
      </c>
      <c r="AM1626">
        <v>0</v>
      </c>
      <c r="AN1626">
        <f>marketing_campaign[[#This Row],[AcceptedCmp2]]+marketing_campaign[[#This Row],[AcceptedCmp1]]+marketing_campaign[[#This Row],[AcceptedCmp5]]+marketing_campaign[[#This Row],[AcceptedCmp4]]+marketing_campaign[[#This Row],[AcceptedCmp3]]+marketing_campaign[[#This Row],[Response]]</f>
        <v>0</v>
      </c>
      <c r="AO1626" t="str" cm="1">
        <f t="array" ref="AO162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27" spans="1:41" x14ac:dyDescent="0.35">
      <c r="A1627">
        <v>7408</v>
      </c>
      <c r="B1627">
        <v>1952</v>
      </c>
      <c r="C1627">
        <f t="shared" ca="1" si="50"/>
        <v>74</v>
      </c>
      <c r="D1627" t="str" cm="1">
        <f t="array" aca="1" ref="D162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27" t="s">
        <v>32</v>
      </c>
      <c r="F1627" t="s">
        <v>33</v>
      </c>
      <c r="G1627" cm="1">
        <f t="array" ref="G1627">_xlfn.IFS(marketing_campaign[[#This Row],[Marital_Status]]="Single",K1627+L1627+1,marketing_campaign[[#This Row],[Marital_Status]]="Together",K1627+L1627+2,marketing_campaign[[#This Row],[Marital_Status]]="Alone",K1627+L1627+1,marketing_campaign[[#This Row],[Marital_Status]]="Married",K1627+L1627+2,marketing_campaign[[#This Row],[Marital_Status]]="Divorced",K1627+L1627+1,marketing_campaign[[#This Row],[Marital_Status]]="YOLO",K1627+L1627+1,marketing_campaign[[#This Row],[Marital_Status]]="Absurd",K1627+L1627+1,marketing_campaign[[#This Row],[Marital_Status]]="Widow",K1627+L1627+1)</f>
        <v>3</v>
      </c>
      <c r="H1627" t="str" cm="1">
        <f t="array" ref="H1627">_xlfn.IFS(marketing_campaign[[#This Row],[Family_size]]=1,"Family_with_one_child",marketing_campaign[[#This Row],[Family_size]]&gt;1,"Family_with_more_children")</f>
        <v>Family_with_more_children</v>
      </c>
      <c r="I1627">
        <v>54549</v>
      </c>
      <c r="J1627" t="str">
        <f>IF(marketing_campaign[[#This Row],[Income]]&gt;=Sheet21!B1677,"high_income","low_income")</f>
        <v>high_income</v>
      </c>
      <c r="K1627">
        <v>0</v>
      </c>
      <c r="L1627">
        <v>1</v>
      </c>
      <c r="M1627" s="1">
        <v>41701</v>
      </c>
      <c r="N1627">
        <v>8</v>
      </c>
      <c r="O1627" t="str" cm="1">
        <f t="array" ref="O1627">_xlfn.IFS(AND(marketing_campaign[[#This Row],[Recency]]&gt;=0,marketing_campaign[[#This Row],[Recency]]&lt;=14),"Early Recency",AND(marketing_campaign[[#This Row],[Recency]]&gt;=15,marketing_campaign[[#This Row],[Recency]]&lt;=31),"Mid-Recency",marketing_campaign[[#This Row],[Recency]]&gt;=32,"high Recency")</f>
        <v>Early Recency</v>
      </c>
      <c r="P1627">
        <v>216</v>
      </c>
      <c r="Q1627">
        <v>2</v>
      </c>
      <c r="R1627">
        <v>6</v>
      </c>
      <c r="S1627">
        <v>0</v>
      </c>
      <c r="T1627">
        <v>0</v>
      </c>
      <c r="U1627">
        <v>9</v>
      </c>
      <c r="V1627">
        <f>marketing_campaign[[#This Row],[MntGoldProds]]+marketing_campaign[[#This Row],[MntSweetProducts]]+marketing_campaign[[#This Row],[MntFishProducts]]+marketing_campaign[[#This Row],[MntMeatProducts]]+marketing_campaign[[#This Row],[MntFruits]]+marketing_campaign[[#This Row],[MntWines]]</f>
        <v>233</v>
      </c>
      <c r="W1627">
        <v>2</v>
      </c>
      <c r="X1627">
        <v>5</v>
      </c>
      <c r="Y1627">
        <v>1</v>
      </c>
      <c r="Z1627">
        <v>4</v>
      </c>
      <c r="AA1627">
        <f t="shared" si="51"/>
        <v>12</v>
      </c>
      <c r="AB1627" t="str" cm="1">
        <f t="array" ref="AB1627">_xlfn.IFS(AND(AA1627&gt;=0,AA1627&lt;=15),"low purchase",AND(AA1627&gt;=16,AA1627&lt;=30),"mid purchase",AA1627&gt;=31,"high purchase")</f>
        <v>low purchase</v>
      </c>
      <c r="AC1627">
        <v>7</v>
      </c>
      <c r="AD1627" t="str">
        <f>IF(marketing_campaign[[#This Row],[NumWebVisitsMonth]]&gt;=5.3,"higher_webvists","lower_webvisits")</f>
        <v>higher_webvists</v>
      </c>
      <c r="AE1627">
        <v>0</v>
      </c>
      <c r="AF1627">
        <v>0</v>
      </c>
      <c r="AG1627">
        <v>0</v>
      </c>
      <c r="AH1627">
        <v>0</v>
      </c>
      <c r="AI1627">
        <v>0</v>
      </c>
      <c r="AJ1627">
        <v>0</v>
      </c>
      <c r="AK1627">
        <v>3</v>
      </c>
      <c r="AL1627">
        <v>11</v>
      </c>
      <c r="AM1627">
        <v>0</v>
      </c>
      <c r="AN1627">
        <f>marketing_campaign[[#This Row],[AcceptedCmp2]]+marketing_campaign[[#This Row],[AcceptedCmp1]]+marketing_campaign[[#This Row],[AcceptedCmp5]]+marketing_campaign[[#This Row],[AcceptedCmp4]]+marketing_campaign[[#This Row],[AcceptedCmp3]]+marketing_campaign[[#This Row],[Response]]</f>
        <v>0</v>
      </c>
      <c r="AO1627" t="str" cm="1">
        <f t="array" ref="AO162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28" spans="1:41" x14ac:dyDescent="0.35">
      <c r="A1628">
        <v>8041</v>
      </c>
      <c r="B1628">
        <v>1971</v>
      </c>
      <c r="C1628">
        <f t="shared" ca="1" si="50"/>
        <v>55</v>
      </c>
      <c r="D1628" t="str" cm="1">
        <f t="array" aca="1" ref="D162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28" t="s">
        <v>32</v>
      </c>
      <c r="F1628" t="s">
        <v>38</v>
      </c>
      <c r="G1628" cm="1">
        <f t="array" ref="G1628">_xlfn.IFS(marketing_campaign[[#This Row],[Marital_Status]]="Single",K1628+L1628+1,marketing_campaign[[#This Row],[Marital_Status]]="Together",K1628+L1628+2,marketing_campaign[[#This Row],[Marital_Status]]="Alone",K1628+L1628+1,marketing_campaign[[#This Row],[Marital_Status]]="Married",K1628+L1628+2,marketing_campaign[[#This Row],[Marital_Status]]="Divorced",K1628+L1628+1,marketing_campaign[[#This Row],[Marital_Status]]="YOLO",K1628+L1628+1,marketing_campaign[[#This Row],[Marital_Status]]="Absurd",K1628+L1628+1,marketing_campaign[[#This Row],[Marital_Status]]="Widow",K1628+L1628+1)</f>
        <v>2</v>
      </c>
      <c r="H1628" t="str" cm="1">
        <f t="array" ref="H1628">_xlfn.IFS(marketing_campaign[[#This Row],[Family_size]]=1,"Family_with_one_child",marketing_campaign[[#This Row],[Family_size]]&gt;1,"Family_with_more_children")</f>
        <v>Family_with_more_children</v>
      </c>
      <c r="I1628">
        <v>47111</v>
      </c>
      <c r="J1628" t="str">
        <f>IF(marketing_campaign[[#This Row],[Income]]&gt;=Sheet21!B1678,"high_income","low_income")</f>
        <v>high_income</v>
      </c>
      <c r="K1628">
        <v>0</v>
      </c>
      <c r="L1628">
        <v>1</v>
      </c>
      <c r="M1628" s="1">
        <v>41160</v>
      </c>
      <c r="N1628">
        <v>35</v>
      </c>
      <c r="O1628" t="str" cm="1">
        <f t="array" ref="O1628">_xlfn.IFS(AND(marketing_campaign[[#This Row],[Recency]]&gt;=0,marketing_campaign[[#This Row],[Recency]]&lt;=14),"Early Recency",AND(marketing_campaign[[#This Row],[Recency]]&gt;=15,marketing_campaign[[#This Row],[Recency]]&lt;=31),"Mid-Recency",marketing_campaign[[#This Row],[Recency]]&gt;=32,"high Recency")</f>
        <v>high Recency</v>
      </c>
      <c r="P1628">
        <v>595</v>
      </c>
      <c r="Q1628">
        <v>71</v>
      </c>
      <c r="R1628">
        <v>153</v>
      </c>
      <c r="S1628">
        <v>120</v>
      </c>
      <c r="T1628">
        <v>112</v>
      </c>
      <c r="U1628">
        <v>41</v>
      </c>
      <c r="V1628">
        <f>marketing_campaign[[#This Row],[MntGoldProds]]+marketing_campaign[[#This Row],[MntSweetProducts]]+marketing_campaign[[#This Row],[MntFishProducts]]+marketing_campaign[[#This Row],[MntMeatProducts]]+marketing_campaign[[#This Row],[MntFruits]]+marketing_campaign[[#This Row],[MntWines]]</f>
        <v>1092</v>
      </c>
      <c r="W1628">
        <v>6</v>
      </c>
      <c r="X1628">
        <v>3</v>
      </c>
      <c r="Y1628">
        <v>2</v>
      </c>
      <c r="Z1628">
        <v>10</v>
      </c>
      <c r="AA1628">
        <f t="shared" si="51"/>
        <v>21</v>
      </c>
      <c r="AB1628" t="str" cm="1">
        <f t="array" ref="AB1628">_xlfn.IFS(AND(AA1628&gt;=0,AA1628&lt;=15),"low purchase",AND(AA1628&gt;=16,AA1628&lt;=30),"mid purchase",AA1628&gt;=31,"high purchase")</f>
        <v>mid purchase</v>
      </c>
      <c r="AC1628">
        <v>9</v>
      </c>
      <c r="AD1628" t="str">
        <f>IF(marketing_campaign[[#This Row],[NumWebVisitsMonth]]&gt;=5.3,"higher_webvists","lower_webvisits")</f>
        <v>higher_webvists</v>
      </c>
      <c r="AE1628">
        <v>0</v>
      </c>
      <c r="AF1628">
        <v>0</v>
      </c>
      <c r="AG1628">
        <v>0</v>
      </c>
      <c r="AH1628">
        <v>0</v>
      </c>
      <c r="AI1628">
        <v>0</v>
      </c>
      <c r="AJ1628">
        <v>0</v>
      </c>
      <c r="AK1628">
        <v>3</v>
      </c>
      <c r="AL1628">
        <v>11</v>
      </c>
      <c r="AM1628">
        <v>0</v>
      </c>
      <c r="AN1628">
        <f>marketing_campaign[[#This Row],[AcceptedCmp2]]+marketing_campaign[[#This Row],[AcceptedCmp1]]+marketing_campaign[[#This Row],[AcceptedCmp5]]+marketing_campaign[[#This Row],[AcceptedCmp4]]+marketing_campaign[[#This Row],[AcceptedCmp3]]+marketing_campaign[[#This Row],[Response]]</f>
        <v>0</v>
      </c>
      <c r="AO1628" t="str" cm="1">
        <f t="array" ref="AO162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29" spans="1:41" x14ac:dyDescent="0.35">
      <c r="A1629">
        <v>252</v>
      </c>
      <c r="B1629">
        <v>1963</v>
      </c>
      <c r="C1629">
        <f t="shared" ca="1" si="50"/>
        <v>63</v>
      </c>
      <c r="D1629" t="str" cm="1">
        <f t="array" aca="1" ref="D162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29" t="s">
        <v>32</v>
      </c>
      <c r="F1629" t="s">
        <v>35</v>
      </c>
      <c r="G1629" cm="1">
        <f t="array" ref="G1629">_xlfn.IFS(marketing_campaign[[#This Row],[Marital_Status]]="Single",K1629+L1629+1,marketing_campaign[[#This Row],[Marital_Status]]="Together",K1629+L1629+2,marketing_campaign[[#This Row],[Marital_Status]]="Alone",K1629+L1629+1,marketing_campaign[[#This Row],[Marital_Status]]="Married",K1629+L1629+2,marketing_campaign[[#This Row],[Marital_Status]]="Divorced",K1629+L1629+1,marketing_campaign[[#This Row],[Marital_Status]]="YOLO",K1629+L1629+1,marketing_campaign[[#This Row],[Marital_Status]]="Absurd",K1629+L1629+1,marketing_campaign[[#This Row],[Marital_Status]]="Widow",K1629+L1629+1)</f>
        <v>1</v>
      </c>
      <c r="H1629" t="str" cm="1">
        <f t="array" ref="H1629">_xlfn.IFS(marketing_campaign[[#This Row],[Family_size]]=1,"Family_with_one_child",marketing_campaign[[#This Row],[Family_size]]&gt;1,"Family_with_more_children")</f>
        <v>Family_with_one_child</v>
      </c>
      <c r="I1629">
        <v>41003</v>
      </c>
      <c r="J1629" t="str">
        <f>IF(marketing_campaign[[#This Row],[Income]]&gt;=Sheet21!B1679,"high_income","low_income")</f>
        <v>high_income</v>
      </c>
      <c r="K1629">
        <v>0</v>
      </c>
      <c r="L1629">
        <v>0</v>
      </c>
      <c r="M1629" s="1">
        <v>41350</v>
      </c>
      <c r="N1629">
        <v>11</v>
      </c>
      <c r="O1629" t="str" cm="1">
        <f t="array" ref="O1629">_xlfn.IFS(AND(marketing_campaign[[#This Row],[Recency]]&gt;=0,marketing_campaign[[#This Row],[Recency]]&lt;=14),"Early Recency",AND(marketing_campaign[[#This Row],[Recency]]&gt;=15,marketing_campaign[[#This Row],[Recency]]&lt;=31),"Mid-Recency",marketing_campaign[[#This Row],[Recency]]&gt;=32,"high Recency")</f>
        <v>Early Recency</v>
      </c>
      <c r="P1629">
        <v>123</v>
      </c>
      <c r="Q1629">
        <v>133</v>
      </c>
      <c r="R1629">
        <v>142</v>
      </c>
      <c r="S1629">
        <v>71</v>
      </c>
      <c r="T1629">
        <v>44</v>
      </c>
      <c r="U1629">
        <v>88</v>
      </c>
      <c r="V1629">
        <f>marketing_campaign[[#This Row],[MntGoldProds]]+marketing_campaign[[#This Row],[MntSweetProducts]]+marketing_campaign[[#This Row],[MntFishProducts]]+marketing_campaign[[#This Row],[MntMeatProducts]]+marketing_campaign[[#This Row],[MntFruits]]+marketing_campaign[[#This Row],[MntWines]]</f>
        <v>601</v>
      </c>
      <c r="W1629">
        <v>1</v>
      </c>
      <c r="X1629">
        <v>6</v>
      </c>
      <c r="Y1629">
        <v>2</v>
      </c>
      <c r="Z1629">
        <v>8</v>
      </c>
      <c r="AA1629">
        <f t="shared" si="51"/>
        <v>17</v>
      </c>
      <c r="AB1629" t="str" cm="1">
        <f t="array" ref="AB1629">_xlfn.IFS(AND(AA1629&gt;=0,AA1629&lt;=15),"low purchase",AND(AA1629&gt;=16,AA1629&lt;=30),"mid purchase",AA1629&gt;=31,"high purchase")</f>
        <v>mid purchase</v>
      </c>
      <c r="AC1629">
        <v>6</v>
      </c>
      <c r="AD1629" t="str">
        <f>IF(marketing_campaign[[#This Row],[NumWebVisitsMonth]]&gt;=5.3,"higher_webvists","lower_webvisits")</f>
        <v>higher_webvists</v>
      </c>
      <c r="AE1629">
        <v>0</v>
      </c>
      <c r="AF1629">
        <v>0</v>
      </c>
      <c r="AG1629">
        <v>0</v>
      </c>
      <c r="AH1629">
        <v>0</v>
      </c>
      <c r="AI1629">
        <v>0</v>
      </c>
      <c r="AJ1629">
        <v>0</v>
      </c>
      <c r="AK1629">
        <v>3</v>
      </c>
      <c r="AL1629">
        <v>11</v>
      </c>
      <c r="AM1629">
        <v>0</v>
      </c>
      <c r="AN1629">
        <f>marketing_campaign[[#This Row],[AcceptedCmp2]]+marketing_campaign[[#This Row],[AcceptedCmp1]]+marketing_campaign[[#This Row],[AcceptedCmp5]]+marketing_campaign[[#This Row],[AcceptedCmp4]]+marketing_campaign[[#This Row],[AcceptedCmp3]]+marketing_campaign[[#This Row],[Response]]</f>
        <v>0</v>
      </c>
      <c r="AO1629" t="str" cm="1">
        <f t="array" ref="AO162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30" spans="1:41" x14ac:dyDescent="0.35">
      <c r="A1630">
        <v>9986</v>
      </c>
      <c r="B1630">
        <v>1982</v>
      </c>
      <c r="C1630">
        <f t="shared" ca="1" si="50"/>
        <v>44</v>
      </c>
      <c r="D1630" t="str" cm="1">
        <f t="array" aca="1" ref="D163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630" t="s">
        <v>29</v>
      </c>
      <c r="F1630" t="s">
        <v>31</v>
      </c>
      <c r="G1630" cm="1">
        <f t="array" ref="G1630">_xlfn.IFS(marketing_campaign[[#This Row],[Marital_Status]]="Single",K1630+L1630+1,marketing_campaign[[#This Row],[Marital_Status]]="Together",K1630+L1630+2,marketing_campaign[[#This Row],[Marital_Status]]="Alone",K1630+L1630+1,marketing_campaign[[#This Row],[Marital_Status]]="Married",K1630+L1630+2,marketing_campaign[[#This Row],[Marital_Status]]="Divorced",K1630+L1630+1,marketing_campaign[[#This Row],[Marital_Status]]="YOLO",K1630+L1630+1,marketing_campaign[[#This Row],[Marital_Status]]="Absurd",K1630+L1630+1,marketing_campaign[[#This Row],[Marital_Status]]="Widow",K1630+L1630+1)</f>
        <v>3</v>
      </c>
      <c r="H1630" t="str" cm="1">
        <f t="array" ref="H1630">_xlfn.IFS(marketing_campaign[[#This Row],[Family_size]]=1,"Family_with_one_child",marketing_campaign[[#This Row],[Family_size]]&gt;1,"Family_with_more_children")</f>
        <v>Family_with_more_children</v>
      </c>
      <c r="I1630">
        <v>19444</v>
      </c>
      <c r="J1630" t="str">
        <f>IF(marketing_campaign[[#This Row],[Income]]&gt;=Sheet21!B1680,"high_income","low_income")</f>
        <v>high_income</v>
      </c>
      <c r="K1630">
        <v>1</v>
      </c>
      <c r="L1630">
        <v>0</v>
      </c>
      <c r="M1630" s="1">
        <v>41692</v>
      </c>
      <c r="N1630">
        <v>8</v>
      </c>
      <c r="O1630" t="str" cm="1">
        <f t="array" ref="O1630">_xlfn.IFS(AND(marketing_campaign[[#This Row],[Recency]]&gt;=0,marketing_campaign[[#This Row],[Recency]]&lt;=14),"Early Recency",AND(marketing_campaign[[#This Row],[Recency]]&gt;=15,marketing_campaign[[#This Row],[Recency]]&lt;=31),"Mid-Recency",marketing_campaign[[#This Row],[Recency]]&gt;=32,"high Recency")</f>
        <v>Early Recency</v>
      </c>
      <c r="P1630">
        <v>16</v>
      </c>
      <c r="Q1630">
        <v>0</v>
      </c>
      <c r="R1630">
        <v>23</v>
      </c>
      <c r="S1630">
        <v>3</v>
      </c>
      <c r="T1630">
        <v>2</v>
      </c>
      <c r="U1630">
        <v>10</v>
      </c>
      <c r="V1630">
        <f>marketing_campaign[[#This Row],[MntGoldProds]]+marketing_campaign[[#This Row],[MntSweetProducts]]+marketing_campaign[[#This Row],[MntFishProducts]]+marketing_campaign[[#This Row],[MntMeatProducts]]+marketing_campaign[[#This Row],[MntFruits]]+marketing_campaign[[#This Row],[MntWines]]</f>
        <v>54</v>
      </c>
      <c r="W1630">
        <v>3</v>
      </c>
      <c r="X1630">
        <v>4</v>
      </c>
      <c r="Y1630">
        <v>1</v>
      </c>
      <c r="Z1630">
        <v>2</v>
      </c>
      <c r="AA1630">
        <f t="shared" si="51"/>
        <v>10</v>
      </c>
      <c r="AB1630" t="str" cm="1">
        <f t="array" ref="AB1630">_xlfn.IFS(AND(AA1630&gt;=0,AA1630&lt;=15),"low purchase",AND(AA1630&gt;=16,AA1630&lt;=30),"mid purchase",AA1630&gt;=31,"high purchase")</f>
        <v>low purchase</v>
      </c>
      <c r="AC1630">
        <v>7</v>
      </c>
      <c r="AD1630" t="str">
        <f>IF(marketing_campaign[[#This Row],[NumWebVisitsMonth]]&gt;=5.3,"higher_webvists","lower_webvisits")</f>
        <v>higher_webvists</v>
      </c>
      <c r="AE1630">
        <v>0</v>
      </c>
      <c r="AF1630">
        <v>0</v>
      </c>
      <c r="AG1630">
        <v>0</v>
      </c>
      <c r="AH1630">
        <v>0</v>
      </c>
      <c r="AI1630">
        <v>0</v>
      </c>
      <c r="AJ1630">
        <v>0</v>
      </c>
      <c r="AK1630">
        <v>3</v>
      </c>
      <c r="AL1630">
        <v>11</v>
      </c>
      <c r="AM1630">
        <v>1</v>
      </c>
      <c r="AN1630">
        <f>marketing_campaign[[#This Row],[AcceptedCmp2]]+marketing_campaign[[#This Row],[AcceptedCmp1]]+marketing_campaign[[#This Row],[AcceptedCmp5]]+marketing_campaign[[#This Row],[AcceptedCmp4]]+marketing_campaign[[#This Row],[AcceptedCmp3]]+marketing_campaign[[#This Row],[Response]]</f>
        <v>1</v>
      </c>
      <c r="AO1630" t="str" cm="1">
        <f t="array" ref="AO163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631" spans="1:41" x14ac:dyDescent="0.35">
      <c r="A1631">
        <v>3276</v>
      </c>
      <c r="B1631">
        <v>1976</v>
      </c>
      <c r="C1631">
        <f t="shared" ca="1" si="50"/>
        <v>50</v>
      </c>
      <c r="D1631" t="str" cm="1">
        <f t="array" aca="1" ref="D163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31" t="s">
        <v>37</v>
      </c>
      <c r="F1631" t="s">
        <v>31</v>
      </c>
      <c r="G1631" cm="1">
        <f t="array" ref="G1631">_xlfn.IFS(marketing_campaign[[#This Row],[Marital_Status]]="Single",K1631+L1631+1,marketing_campaign[[#This Row],[Marital_Status]]="Together",K1631+L1631+2,marketing_campaign[[#This Row],[Marital_Status]]="Alone",K1631+L1631+1,marketing_campaign[[#This Row],[Marital_Status]]="Married",K1631+L1631+2,marketing_campaign[[#This Row],[Marital_Status]]="Divorced",K1631+L1631+1,marketing_campaign[[#This Row],[Marital_Status]]="YOLO",K1631+L1631+1,marketing_campaign[[#This Row],[Marital_Status]]="Absurd",K1631+L1631+1,marketing_campaign[[#This Row],[Marital_Status]]="Widow",K1631+L1631+1)</f>
        <v>3</v>
      </c>
      <c r="H1631" t="str" cm="1">
        <f t="array" ref="H1631">_xlfn.IFS(marketing_campaign[[#This Row],[Family_size]]=1,"Family_with_one_child",marketing_campaign[[#This Row],[Family_size]]&gt;1,"Family_with_more_children")</f>
        <v>Family_with_more_children</v>
      </c>
      <c r="I1631">
        <v>36301</v>
      </c>
      <c r="J1631" t="str">
        <f>IF(marketing_campaign[[#This Row],[Income]]&gt;=Sheet21!B1681,"high_income","low_income")</f>
        <v>high_income</v>
      </c>
      <c r="K1631">
        <v>1</v>
      </c>
      <c r="L1631">
        <v>0</v>
      </c>
      <c r="M1631" s="1">
        <v>41572</v>
      </c>
      <c r="N1631">
        <v>53</v>
      </c>
      <c r="O1631" t="str" cm="1">
        <f t="array" ref="O1631">_xlfn.IFS(AND(marketing_campaign[[#This Row],[Recency]]&gt;=0,marketing_campaign[[#This Row],[Recency]]&lt;=14),"Early Recency",AND(marketing_campaign[[#This Row],[Recency]]&gt;=15,marketing_campaign[[#This Row],[Recency]]&lt;=31),"Mid-Recency",marketing_campaign[[#This Row],[Recency]]&gt;=32,"high Recency")</f>
        <v>high Recency</v>
      </c>
      <c r="P1631">
        <v>11</v>
      </c>
      <c r="Q1631">
        <v>12</v>
      </c>
      <c r="R1631">
        <v>35</v>
      </c>
      <c r="S1631">
        <v>3</v>
      </c>
      <c r="T1631">
        <v>5</v>
      </c>
      <c r="U1631">
        <v>12</v>
      </c>
      <c r="V1631">
        <f>marketing_campaign[[#This Row],[MntGoldProds]]+marketing_campaign[[#This Row],[MntSweetProducts]]+marketing_campaign[[#This Row],[MntFishProducts]]+marketing_campaign[[#This Row],[MntMeatProducts]]+marketing_campaign[[#This Row],[MntFruits]]+marketing_campaign[[#This Row],[MntWines]]</f>
        <v>78</v>
      </c>
      <c r="W1631">
        <v>1</v>
      </c>
      <c r="X1631">
        <v>3</v>
      </c>
      <c r="Y1631">
        <v>0</v>
      </c>
      <c r="Z1631">
        <v>3</v>
      </c>
      <c r="AA1631">
        <f t="shared" si="51"/>
        <v>7</v>
      </c>
      <c r="AB1631" t="str" cm="1">
        <f t="array" ref="AB1631">_xlfn.IFS(AND(AA1631&gt;=0,AA1631&lt;=15),"low purchase",AND(AA1631&gt;=16,AA1631&lt;=30),"mid purchase",AA1631&gt;=31,"high purchase")</f>
        <v>low purchase</v>
      </c>
      <c r="AC1631">
        <v>7</v>
      </c>
      <c r="AD1631" t="str">
        <f>IF(marketing_campaign[[#This Row],[NumWebVisitsMonth]]&gt;=5.3,"higher_webvists","lower_webvisits")</f>
        <v>higher_webvists</v>
      </c>
      <c r="AE1631">
        <v>0</v>
      </c>
      <c r="AF1631">
        <v>0</v>
      </c>
      <c r="AG1631">
        <v>0</v>
      </c>
      <c r="AH1631">
        <v>0</v>
      </c>
      <c r="AI1631">
        <v>0</v>
      </c>
      <c r="AJ1631">
        <v>0</v>
      </c>
      <c r="AK1631">
        <v>3</v>
      </c>
      <c r="AL1631">
        <v>11</v>
      </c>
      <c r="AM1631">
        <v>0</v>
      </c>
      <c r="AN1631">
        <f>marketing_campaign[[#This Row],[AcceptedCmp2]]+marketing_campaign[[#This Row],[AcceptedCmp1]]+marketing_campaign[[#This Row],[AcceptedCmp5]]+marketing_campaign[[#This Row],[AcceptedCmp4]]+marketing_campaign[[#This Row],[AcceptedCmp3]]+marketing_campaign[[#This Row],[Response]]</f>
        <v>0</v>
      </c>
      <c r="AO1631" t="str" cm="1">
        <f t="array" ref="AO163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32" spans="1:41" x14ac:dyDescent="0.35">
      <c r="A1632">
        <v>3859</v>
      </c>
      <c r="B1632">
        <v>1947</v>
      </c>
      <c r="C1632">
        <f t="shared" ca="1" si="50"/>
        <v>79</v>
      </c>
      <c r="D1632" t="str" cm="1">
        <f t="array" aca="1" ref="D163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632" t="s">
        <v>32</v>
      </c>
      <c r="F1632" t="s">
        <v>31</v>
      </c>
      <c r="G1632" cm="1">
        <f t="array" ref="G1632">_xlfn.IFS(marketing_campaign[[#This Row],[Marital_Status]]="Single",K1632+L1632+1,marketing_campaign[[#This Row],[Marital_Status]]="Together",K1632+L1632+2,marketing_campaign[[#This Row],[Marital_Status]]="Alone",K1632+L1632+1,marketing_campaign[[#This Row],[Marital_Status]]="Married",K1632+L1632+2,marketing_campaign[[#This Row],[Marital_Status]]="Divorced",K1632+L1632+1,marketing_campaign[[#This Row],[Marital_Status]]="YOLO",K1632+L1632+1,marketing_campaign[[#This Row],[Marital_Status]]="Absurd",K1632+L1632+1,marketing_campaign[[#This Row],[Marital_Status]]="Widow",K1632+L1632+1)</f>
        <v>3</v>
      </c>
      <c r="H1632" t="str" cm="1">
        <f t="array" ref="H1632">_xlfn.IFS(marketing_campaign[[#This Row],[Family_size]]=1,"Family_with_one_child",marketing_campaign[[#This Row],[Family_size]]&gt;1,"Family_with_more_children")</f>
        <v>Family_with_more_children</v>
      </c>
      <c r="I1632">
        <v>73059</v>
      </c>
      <c r="J1632" t="str">
        <f>IF(marketing_campaign[[#This Row],[Income]]&gt;=Sheet21!B1682,"high_income","low_income")</f>
        <v>high_income</v>
      </c>
      <c r="K1632">
        <v>0</v>
      </c>
      <c r="L1632">
        <v>1</v>
      </c>
      <c r="M1632" s="1">
        <v>41517</v>
      </c>
      <c r="N1632">
        <v>36</v>
      </c>
      <c r="O1632" t="str" cm="1">
        <f t="array" ref="O1632">_xlfn.IFS(AND(marketing_campaign[[#This Row],[Recency]]&gt;=0,marketing_campaign[[#This Row],[Recency]]&lt;=14),"Early Recency",AND(marketing_campaign[[#This Row],[Recency]]&gt;=15,marketing_campaign[[#This Row],[Recency]]&lt;=31),"Mid-Recency",marketing_campaign[[#This Row],[Recency]]&gt;=32,"high Recency")</f>
        <v>high Recency</v>
      </c>
      <c r="P1632">
        <v>410</v>
      </c>
      <c r="Q1632">
        <v>112</v>
      </c>
      <c r="R1632">
        <v>420</v>
      </c>
      <c r="S1632">
        <v>0</v>
      </c>
      <c r="T1632">
        <v>82</v>
      </c>
      <c r="U1632">
        <v>71</v>
      </c>
      <c r="V1632">
        <f>marketing_campaign[[#This Row],[MntGoldProds]]+marketing_campaign[[#This Row],[MntSweetProducts]]+marketing_campaign[[#This Row],[MntFishProducts]]+marketing_campaign[[#This Row],[MntMeatProducts]]+marketing_campaign[[#This Row],[MntFruits]]+marketing_campaign[[#This Row],[MntWines]]</f>
        <v>1095</v>
      </c>
      <c r="W1632">
        <v>1</v>
      </c>
      <c r="X1632">
        <v>9</v>
      </c>
      <c r="Y1632">
        <v>3</v>
      </c>
      <c r="Z1632">
        <v>13</v>
      </c>
      <c r="AA1632">
        <f t="shared" si="51"/>
        <v>26</v>
      </c>
      <c r="AB1632" t="str" cm="1">
        <f t="array" ref="AB1632">_xlfn.IFS(AND(AA1632&gt;=0,AA1632&lt;=15),"low purchase",AND(AA1632&gt;=16,AA1632&lt;=30),"mid purchase",AA1632&gt;=31,"high purchase")</f>
        <v>mid purchase</v>
      </c>
      <c r="AC1632">
        <v>4</v>
      </c>
      <c r="AD1632" t="str">
        <f>IF(marketing_campaign[[#This Row],[NumWebVisitsMonth]]&gt;=5.3,"higher_webvists","lower_webvisits")</f>
        <v>lower_webvisits</v>
      </c>
      <c r="AE1632">
        <v>0</v>
      </c>
      <c r="AF1632">
        <v>0</v>
      </c>
      <c r="AG1632">
        <v>0</v>
      </c>
      <c r="AH1632">
        <v>0</v>
      </c>
      <c r="AI1632">
        <v>0</v>
      </c>
      <c r="AJ1632">
        <v>0</v>
      </c>
      <c r="AK1632">
        <v>3</v>
      </c>
      <c r="AL1632">
        <v>11</v>
      </c>
      <c r="AM1632">
        <v>0</v>
      </c>
      <c r="AN1632">
        <f>marketing_campaign[[#This Row],[AcceptedCmp2]]+marketing_campaign[[#This Row],[AcceptedCmp1]]+marketing_campaign[[#This Row],[AcceptedCmp5]]+marketing_campaign[[#This Row],[AcceptedCmp4]]+marketing_campaign[[#This Row],[AcceptedCmp3]]+marketing_campaign[[#This Row],[Response]]</f>
        <v>0</v>
      </c>
      <c r="AO1632" t="str" cm="1">
        <f t="array" ref="AO163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33" spans="1:41" x14ac:dyDescent="0.35">
      <c r="A1633">
        <v>3570</v>
      </c>
      <c r="B1633">
        <v>1969</v>
      </c>
      <c r="C1633">
        <f t="shared" ca="1" si="50"/>
        <v>57</v>
      </c>
      <c r="D1633" t="str" cm="1">
        <f t="array" aca="1" ref="D163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33" t="s">
        <v>32</v>
      </c>
      <c r="F1633" t="s">
        <v>31</v>
      </c>
      <c r="G1633" cm="1">
        <f t="array" ref="G1633">_xlfn.IFS(marketing_campaign[[#This Row],[Marital_Status]]="Single",K1633+L1633+1,marketing_campaign[[#This Row],[Marital_Status]]="Together",K1633+L1633+2,marketing_campaign[[#This Row],[Marital_Status]]="Alone",K1633+L1633+1,marketing_campaign[[#This Row],[Marital_Status]]="Married",K1633+L1633+2,marketing_campaign[[#This Row],[Marital_Status]]="Divorced",K1633+L1633+1,marketing_campaign[[#This Row],[Marital_Status]]="YOLO",K1633+L1633+1,marketing_campaign[[#This Row],[Marital_Status]]="Absurd",K1633+L1633+1,marketing_campaign[[#This Row],[Marital_Status]]="Widow",K1633+L1633+1)</f>
        <v>3</v>
      </c>
      <c r="H1633" t="str" cm="1">
        <f t="array" ref="H1633">_xlfn.IFS(marketing_campaign[[#This Row],[Family_size]]=1,"Family_with_one_child",marketing_campaign[[#This Row],[Family_size]]&gt;1,"Family_with_more_children")</f>
        <v>Family_with_more_children</v>
      </c>
      <c r="I1633">
        <v>42731</v>
      </c>
      <c r="J1633" t="str">
        <f>IF(marketing_campaign[[#This Row],[Income]]&gt;=Sheet21!B1683,"high_income","low_income")</f>
        <v>high_income</v>
      </c>
      <c r="K1633">
        <v>1</v>
      </c>
      <c r="L1633">
        <v>0</v>
      </c>
      <c r="M1633" s="1">
        <v>41568</v>
      </c>
      <c r="N1633">
        <v>64</v>
      </c>
      <c r="O1633" t="str" cm="1">
        <f t="array" ref="O1633">_xlfn.IFS(AND(marketing_campaign[[#This Row],[Recency]]&gt;=0,marketing_campaign[[#This Row],[Recency]]&lt;=14),"Early Recency",AND(marketing_campaign[[#This Row],[Recency]]&gt;=15,marketing_campaign[[#This Row],[Recency]]&lt;=31),"Mid-Recency",marketing_campaign[[#This Row],[Recency]]&gt;=32,"high Recency")</f>
        <v>high Recency</v>
      </c>
      <c r="P1633">
        <v>159</v>
      </c>
      <c r="Q1633">
        <v>2</v>
      </c>
      <c r="R1633">
        <v>51</v>
      </c>
      <c r="S1633">
        <v>6</v>
      </c>
      <c r="T1633">
        <v>2</v>
      </c>
      <c r="U1633">
        <v>24</v>
      </c>
      <c r="V1633">
        <f>marketing_campaign[[#This Row],[MntGoldProds]]+marketing_campaign[[#This Row],[MntSweetProducts]]+marketing_campaign[[#This Row],[MntFishProducts]]+marketing_campaign[[#This Row],[MntMeatProducts]]+marketing_campaign[[#This Row],[MntFruits]]+marketing_campaign[[#This Row],[MntWines]]</f>
        <v>244</v>
      </c>
      <c r="W1633">
        <v>3</v>
      </c>
      <c r="X1633">
        <v>4</v>
      </c>
      <c r="Y1633">
        <v>1</v>
      </c>
      <c r="Z1633">
        <v>5</v>
      </c>
      <c r="AA1633">
        <f t="shared" si="51"/>
        <v>13</v>
      </c>
      <c r="AB1633" t="str" cm="1">
        <f t="array" ref="AB1633">_xlfn.IFS(AND(AA1633&gt;=0,AA1633&lt;=15),"low purchase",AND(AA1633&gt;=16,AA1633&lt;=30),"mid purchase",AA1633&gt;=31,"high purchase")</f>
        <v>low purchase</v>
      </c>
      <c r="AC1633">
        <v>5</v>
      </c>
      <c r="AD1633" t="str">
        <f>IF(marketing_campaign[[#This Row],[NumWebVisitsMonth]]&gt;=5.3,"higher_webvists","lower_webvisits")</f>
        <v>lower_webvisits</v>
      </c>
      <c r="AE1633">
        <v>0</v>
      </c>
      <c r="AF1633">
        <v>0</v>
      </c>
      <c r="AG1633">
        <v>0</v>
      </c>
      <c r="AH1633">
        <v>0</v>
      </c>
      <c r="AI1633">
        <v>0</v>
      </c>
      <c r="AJ1633">
        <v>0</v>
      </c>
      <c r="AK1633">
        <v>3</v>
      </c>
      <c r="AL1633">
        <v>11</v>
      </c>
      <c r="AM1633">
        <v>0</v>
      </c>
      <c r="AN1633">
        <f>marketing_campaign[[#This Row],[AcceptedCmp2]]+marketing_campaign[[#This Row],[AcceptedCmp1]]+marketing_campaign[[#This Row],[AcceptedCmp5]]+marketing_campaign[[#This Row],[AcceptedCmp4]]+marketing_campaign[[#This Row],[AcceptedCmp3]]+marketing_campaign[[#This Row],[Response]]</f>
        <v>0</v>
      </c>
      <c r="AO1633" t="str" cm="1">
        <f t="array" ref="AO163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34" spans="1:41" x14ac:dyDescent="0.35">
      <c r="A1634">
        <v>3783</v>
      </c>
      <c r="B1634">
        <v>1959</v>
      </c>
      <c r="C1634">
        <f t="shared" ca="1" si="50"/>
        <v>67</v>
      </c>
      <c r="D1634" t="str" cm="1">
        <f t="array" aca="1" ref="D163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34" t="s">
        <v>32</v>
      </c>
      <c r="F1634" t="s">
        <v>33</v>
      </c>
      <c r="G1634" cm="1">
        <f t="array" ref="G1634">_xlfn.IFS(marketing_campaign[[#This Row],[Marital_Status]]="Single",K1634+L1634+1,marketing_campaign[[#This Row],[Marital_Status]]="Together",K1634+L1634+2,marketing_campaign[[#This Row],[Marital_Status]]="Alone",K1634+L1634+1,marketing_campaign[[#This Row],[Marital_Status]]="Married",K1634+L1634+2,marketing_campaign[[#This Row],[Marital_Status]]="Divorced",K1634+L1634+1,marketing_campaign[[#This Row],[Marital_Status]]="YOLO",K1634+L1634+1,marketing_campaign[[#This Row],[Marital_Status]]="Absurd",K1634+L1634+1,marketing_campaign[[#This Row],[Marital_Status]]="Widow",K1634+L1634+1)</f>
        <v>4</v>
      </c>
      <c r="H1634" t="str" cm="1">
        <f t="array" ref="H1634">_xlfn.IFS(marketing_campaign[[#This Row],[Family_size]]=1,"Family_with_one_child",marketing_campaign[[#This Row],[Family_size]]&gt;1,"Family_with_more_children")</f>
        <v>Family_with_more_children</v>
      </c>
      <c r="I1634">
        <v>52854</v>
      </c>
      <c r="J1634" t="str">
        <f>IF(marketing_campaign[[#This Row],[Income]]&gt;=Sheet21!B1684,"high_income","low_income")</f>
        <v>high_income</v>
      </c>
      <c r="K1634">
        <v>1</v>
      </c>
      <c r="L1634">
        <v>1</v>
      </c>
      <c r="M1634" s="1">
        <v>41722</v>
      </c>
      <c r="N1634">
        <v>43</v>
      </c>
      <c r="O1634" t="str" cm="1">
        <f t="array" ref="O1634">_xlfn.IFS(AND(marketing_campaign[[#This Row],[Recency]]&gt;=0,marketing_campaign[[#This Row],[Recency]]&lt;=14),"Early Recency",AND(marketing_campaign[[#This Row],[Recency]]&gt;=15,marketing_campaign[[#This Row],[Recency]]&lt;=31),"Mid-Recency",marketing_campaign[[#This Row],[Recency]]&gt;=32,"high Recency")</f>
        <v>high Recency</v>
      </c>
      <c r="P1634">
        <v>105</v>
      </c>
      <c r="Q1634">
        <v>0</v>
      </c>
      <c r="R1634">
        <v>10</v>
      </c>
      <c r="S1634">
        <v>0</v>
      </c>
      <c r="T1634">
        <v>1</v>
      </c>
      <c r="U1634">
        <v>0</v>
      </c>
      <c r="V1634">
        <f>marketing_campaign[[#This Row],[MntGoldProds]]+marketing_campaign[[#This Row],[MntSweetProducts]]+marketing_campaign[[#This Row],[MntFishProducts]]+marketing_campaign[[#This Row],[MntMeatProducts]]+marketing_campaign[[#This Row],[MntFruits]]+marketing_campaign[[#This Row],[MntWines]]</f>
        <v>116</v>
      </c>
      <c r="W1634">
        <v>2</v>
      </c>
      <c r="X1634">
        <v>2</v>
      </c>
      <c r="Y1634">
        <v>1</v>
      </c>
      <c r="Z1634">
        <v>4</v>
      </c>
      <c r="AA1634">
        <f t="shared" si="51"/>
        <v>9</v>
      </c>
      <c r="AB1634" t="str" cm="1">
        <f t="array" ref="AB1634">_xlfn.IFS(AND(AA1634&gt;=0,AA1634&lt;=15),"low purchase",AND(AA1634&gt;=16,AA1634&lt;=30),"mid purchase",AA1634&gt;=31,"high purchase")</f>
        <v>low purchase</v>
      </c>
      <c r="AC1634">
        <v>5</v>
      </c>
      <c r="AD1634" t="str">
        <f>IF(marketing_campaign[[#This Row],[NumWebVisitsMonth]]&gt;=5.3,"higher_webvists","lower_webvisits")</f>
        <v>lower_webvisits</v>
      </c>
      <c r="AE1634">
        <v>0</v>
      </c>
      <c r="AF1634">
        <v>0</v>
      </c>
      <c r="AG1634">
        <v>0</v>
      </c>
      <c r="AH1634">
        <v>0</v>
      </c>
      <c r="AI1634">
        <v>0</v>
      </c>
      <c r="AJ1634">
        <v>0</v>
      </c>
      <c r="AK1634">
        <v>3</v>
      </c>
      <c r="AL1634">
        <v>11</v>
      </c>
      <c r="AM1634">
        <v>0</v>
      </c>
      <c r="AN1634">
        <f>marketing_campaign[[#This Row],[AcceptedCmp2]]+marketing_campaign[[#This Row],[AcceptedCmp1]]+marketing_campaign[[#This Row],[AcceptedCmp5]]+marketing_campaign[[#This Row],[AcceptedCmp4]]+marketing_campaign[[#This Row],[AcceptedCmp3]]+marketing_campaign[[#This Row],[Response]]</f>
        <v>0</v>
      </c>
      <c r="AO1634" t="str" cm="1">
        <f t="array" ref="AO163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35" spans="1:41" x14ac:dyDescent="0.35">
      <c r="A1635">
        <v>10207</v>
      </c>
      <c r="B1635">
        <v>1978</v>
      </c>
      <c r="C1635">
        <f t="shared" ca="1" si="50"/>
        <v>48</v>
      </c>
      <c r="D1635" t="str" cm="1">
        <f t="array" aca="1" ref="D163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35" t="s">
        <v>29</v>
      </c>
      <c r="F1635" t="s">
        <v>31</v>
      </c>
      <c r="G1635" cm="1">
        <f t="array" ref="G1635">_xlfn.IFS(marketing_campaign[[#This Row],[Marital_Status]]="Single",K1635+L1635+1,marketing_campaign[[#This Row],[Marital_Status]]="Together",K1635+L1635+2,marketing_campaign[[#This Row],[Marital_Status]]="Alone",K1635+L1635+1,marketing_campaign[[#This Row],[Marital_Status]]="Married",K1635+L1635+2,marketing_campaign[[#This Row],[Marital_Status]]="Divorced",K1635+L1635+1,marketing_campaign[[#This Row],[Marital_Status]]="YOLO",K1635+L1635+1,marketing_campaign[[#This Row],[Marital_Status]]="Absurd",K1635+L1635+1,marketing_campaign[[#This Row],[Marital_Status]]="Widow",K1635+L1635+1)</f>
        <v>3</v>
      </c>
      <c r="H1635" t="str" cm="1">
        <f t="array" ref="H1635">_xlfn.IFS(marketing_campaign[[#This Row],[Family_size]]=1,"Family_with_one_child",marketing_campaign[[#This Row],[Family_size]]&gt;1,"Family_with_more_children")</f>
        <v>Family_with_more_children</v>
      </c>
      <c r="I1635">
        <v>22775</v>
      </c>
      <c r="J1635" t="str">
        <f>IF(marketing_campaign[[#This Row],[Income]]&gt;=Sheet21!B1685,"high_income","low_income")</f>
        <v>high_income</v>
      </c>
      <c r="K1635">
        <v>1</v>
      </c>
      <c r="L1635">
        <v>0</v>
      </c>
      <c r="M1635" s="1">
        <v>41444</v>
      </c>
      <c r="N1635">
        <v>40</v>
      </c>
      <c r="O1635" t="str" cm="1">
        <f t="array" ref="O1635">_xlfn.IFS(AND(marketing_campaign[[#This Row],[Recency]]&gt;=0,marketing_campaign[[#This Row],[Recency]]&lt;=14),"Early Recency",AND(marketing_campaign[[#This Row],[Recency]]&gt;=15,marketing_campaign[[#This Row],[Recency]]&lt;=31),"Mid-Recency",marketing_campaign[[#This Row],[Recency]]&gt;=32,"high Recency")</f>
        <v>high Recency</v>
      </c>
      <c r="P1635">
        <v>5</v>
      </c>
      <c r="Q1635">
        <v>1</v>
      </c>
      <c r="R1635">
        <v>8</v>
      </c>
      <c r="S1635">
        <v>0</v>
      </c>
      <c r="T1635">
        <v>0</v>
      </c>
      <c r="U1635">
        <v>1</v>
      </c>
      <c r="V1635">
        <f>marketing_campaign[[#This Row],[MntGoldProds]]+marketing_campaign[[#This Row],[MntSweetProducts]]+marketing_campaign[[#This Row],[MntFishProducts]]+marketing_campaign[[#This Row],[MntMeatProducts]]+marketing_campaign[[#This Row],[MntFruits]]+marketing_campaign[[#This Row],[MntWines]]</f>
        <v>15</v>
      </c>
      <c r="W1635">
        <v>1</v>
      </c>
      <c r="X1635">
        <v>1</v>
      </c>
      <c r="Y1635">
        <v>0</v>
      </c>
      <c r="Z1635">
        <v>2</v>
      </c>
      <c r="AA1635">
        <f t="shared" si="51"/>
        <v>4</v>
      </c>
      <c r="AB1635" t="str" cm="1">
        <f t="array" ref="AB1635">_xlfn.IFS(AND(AA1635&gt;=0,AA1635&lt;=15),"low purchase",AND(AA1635&gt;=16,AA1635&lt;=30),"mid purchase",AA1635&gt;=31,"high purchase")</f>
        <v>low purchase</v>
      </c>
      <c r="AC1635">
        <v>8</v>
      </c>
      <c r="AD1635" t="str">
        <f>IF(marketing_campaign[[#This Row],[NumWebVisitsMonth]]&gt;=5.3,"higher_webvists","lower_webvisits")</f>
        <v>higher_webvists</v>
      </c>
      <c r="AE1635">
        <v>0</v>
      </c>
      <c r="AF1635">
        <v>0</v>
      </c>
      <c r="AG1635">
        <v>0</v>
      </c>
      <c r="AH1635">
        <v>0</v>
      </c>
      <c r="AI1635">
        <v>0</v>
      </c>
      <c r="AJ1635">
        <v>0</v>
      </c>
      <c r="AK1635">
        <v>3</v>
      </c>
      <c r="AL1635">
        <v>11</v>
      </c>
      <c r="AM1635">
        <v>0</v>
      </c>
      <c r="AN1635">
        <f>marketing_campaign[[#This Row],[AcceptedCmp2]]+marketing_campaign[[#This Row],[AcceptedCmp1]]+marketing_campaign[[#This Row],[AcceptedCmp5]]+marketing_campaign[[#This Row],[AcceptedCmp4]]+marketing_campaign[[#This Row],[AcceptedCmp3]]+marketing_campaign[[#This Row],[Response]]</f>
        <v>0</v>
      </c>
      <c r="AO1635" t="str" cm="1">
        <f t="array" ref="AO163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36" spans="1:41" x14ac:dyDescent="0.35">
      <c r="A1636">
        <v>10906</v>
      </c>
      <c r="B1636">
        <v>1948</v>
      </c>
      <c r="C1636">
        <f t="shared" ca="1" si="50"/>
        <v>78</v>
      </c>
      <c r="D1636" t="str" cm="1">
        <f t="array" aca="1" ref="D163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636" t="s">
        <v>32</v>
      </c>
      <c r="F1636" t="s">
        <v>31</v>
      </c>
      <c r="G1636" cm="1">
        <f t="array" ref="G1636">_xlfn.IFS(marketing_campaign[[#This Row],[Marital_Status]]="Single",K1636+L1636+1,marketing_campaign[[#This Row],[Marital_Status]]="Together",K1636+L1636+2,marketing_campaign[[#This Row],[Marital_Status]]="Alone",K1636+L1636+1,marketing_campaign[[#This Row],[Marital_Status]]="Married",K1636+L1636+2,marketing_campaign[[#This Row],[Marital_Status]]="Divorced",K1636+L1636+1,marketing_campaign[[#This Row],[Marital_Status]]="YOLO",K1636+L1636+1,marketing_campaign[[#This Row],[Marital_Status]]="Absurd",K1636+L1636+1,marketing_campaign[[#This Row],[Marital_Status]]="Widow",K1636+L1636+1)</f>
        <v>4</v>
      </c>
      <c r="H1636" t="str" cm="1">
        <f t="array" ref="H1636">_xlfn.IFS(marketing_campaign[[#This Row],[Family_size]]=1,"Family_with_one_child",marketing_campaign[[#This Row],[Family_size]]&gt;1,"Family_with_more_children")</f>
        <v>Family_with_more_children</v>
      </c>
      <c r="I1636">
        <v>46681</v>
      </c>
      <c r="J1636" t="str">
        <f>IF(marketing_campaign[[#This Row],[Income]]&gt;=Sheet21!B1686,"high_income","low_income")</f>
        <v>high_income</v>
      </c>
      <c r="K1636">
        <v>0</v>
      </c>
      <c r="L1636">
        <v>2</v>
      </c>
      <c r="M1636" s="1">
        <v>41555</v>
      </c>
      <c r="N1636">
        <v>52</v>
      </c>
      <c r="O1636" t="str" cm="1">
        <f t="array" ref="O1636">_xlfn.IFS(AND(marketing_campaign[[#This Row],[Recency]]&gt;=0,marketing_campaign[[#This Row],[Recency]]&lt;=14),"Early Recency",AND(marketing_campaign[[#This Row],[Recency]]&gt;=15,marketing_campaign[[#This Row],[Recency]]&lt;=31),"Mid-Recency",marketing_campaign[[#This Row],[Recency]]&gt;=32,"high Recency")</f>
        <v>high Recency</v>
      </c>
      <c r="P1636">
        <v>269</v>
      </c>
      <c r="Q1636">
        <v>15</v>
      </c>
      <c r="R1636">
        <v>69</v>
      </c>
      <c r="S1636">
        <v>15</v>
      </c>
      <c r="T1636">
        <v>19</v>
      </c>
      <c r="U1636">
        <v>38</v>
      </c>
      <c r="V1636">
        <f>marketing_campaign[[#This Row],[MntGoldProds]]+marketing_campaign[[#This Row],[MntSweetProducts]]+marketing_campaign[[#This Row],[MntFishProducts]]+marketing_campaign[[#This Row],[MntMeatProducts]]+marketing_campaign[[#This Row],[MntFruits]]+marketing_campaign[[#This Row],[MntWines]]</f>
        <v>425</v>
      </c>
      <c r="W1636">
        <v>2</v>
      </c>
      <c r="X1636">
        <v>4</v>
      </c>
      <c r="Y1636">
        <v>6</v>
      </c>
      <c r="Z1636">
        <v>4</v>
      </c>
      <c r="AA1636">
        <f t="shared" si="51"/>
        <v>16</v>
      </c>
      <c r="AB1636" t="str" cm="1">
        <f t="array" ref="AB1636">_xlfn.IFS(AND(AA1636&gt;=0,AA1636&lt;=15),"low purchase",AND(AA1636&gt;=16,AA1636&lt;=30),"mid purchase",AA1636&gt;=31,"high purchase")</f>
        <v>mid purchase</v>
      </c>
      <c r="AC1636">
        <v>5</v>
      </c>
      <c r="AD1636" t="str">
        <f>IF(marketing_campaign[[#This Row],[NumWebVisitsMonth]]&gt;=5.3,"higher_webvists","lower_webvisits")</f>
        <v>lower_webvisits</v>
      </c>
      <c r="AE1636">
        <v>0</v>
      </c>
      <c r="AF1636">
        <v>0</v>
      </c>
      <c r="AG1636">
        <v>0</v>
      </c>
      <c r="AH1636">
        <v>0</v>
      </c>
      <c r="AI1636">
        <v>0</v>
      </c>
      <c r="AJ1636">
        <v>0</v>
      </c>
      <c r="AK1636">
        <v>3</v>
      </c>
      <c r="AL1636">
        <v>11</v>
      </c>
      <c r="AM1636">
        <v>0</v>
      </c>
      <c r="AN1636">
        <f>marketing_campaign[[#This Row],[AcceptedCmp2]]+marketing_campaign[[#This Row],[AcceptedCmp1]]+marketing_campaign[[#This Row],[AcceptedCmp5]]+marketing_campaign[[#This Row],[AcceptedCmp4]]+marketing_campaign[[#This Row],[AcceptedCmp3]]+marketing_campaign[[#This Row],[Response]]</f>
        <v>0</v>
      </c>
      <c r="AO1636" t="str" cm="1">
        <f t="array" ref="AO163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37" spans="1:41" x14ac:dyDescent="0.35">
      <c r="A1637">
        <v>3427</v>
      </c>
      <c r="B1637">
        <v>1955</v>
      </c>
      <c r="C1637">
        <f t="shared" ca="1" si="50"/>
        <v>71</v>
      </c>
      <c r="D1637" t="str" cm="1">
        <f t="array" aca="1" ref="D163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37" t="s">
        <v>32</v>
      </c>
      <c r="F1637" t="s">
        <v>33</v>
      </c>
      <c r="G1637" cm="1">
        <f t="array" ref="G1637">_xlfn.IFS(marketing_campaign[[#This Row],[Marital_Status]]="Single",K1637+L1637+1,marketing_campaign[[#This Row],[Marital_Status]]="Together",K1637+L1637+2,marketing_campaign[[#This Row],[Marital_Status]]="Alone",K1637+L1637+1,marketing_campaign[[#This Row],[Marital_Status]]="Married",K1637+L1637+2,marketing_campaign[[#This Row],[Marital_Status]]="Divorced",K1637+L1637+1,marketing_campaign[[#This Row],[Marital_Status]]="YOLO",K1637+L1637+1,marketing_campaign[[#This Row],[Marital_Status]]="Absurd",K1637+L1637+1,marketing_campaign[[#This Row],[Marital_Status]]="Widow",K1637+L1637+1)</f>
        <v>3</v>
      </c>
      <c r="H1637" t="str" cm="1">
        <f t="array" ref="H1637">_xlfn.IFS(marketing_campaign[[#This Row],[Family_size]]=1,"Family_with_one_child",marketing_campaign[[#This Row],[Family_size]]&gt;1,"Family_with_more_children")</f>
        <v>Family_with_more_children</v>
      </c>
      <c r="I1637">
        <v>59821</v>
      </c>
      <c r="J1637" t="str">
        <f>IF(marketing_campaign[[#This Row],[Income]]&gt;=Sheet21!B1687,"high_income","low_income")</f>
        <v>high_income</v>
      </c>
      <c r="K1637">
        <v>0</v>
      </c>
      <c r="L1637">
        <v>1</v>
      </c>
      <c r="M1637" s="1">
        <v>41376</v>
      </c>
      <c r="N1637">
        <v>11</v>
      </c>
      <c r="O1637" t="str" cm="1">
        <f t="array" ref="O1637">_xlfn.IFS(AND(marketing_campaign[[#This Row],[Recency]]&gt;=0,marketing_campaign[[#This Row],[Recency]]&lt;=14),"Early Recency",AND(marketing_campaign[[#This Row],[Recency]]&gt;=15,marketing_campaign[[#This Row],[Recency]]&lt;=31),"Mid-Recency",marketing_campaign[[#This Row],[Recency]]&gt;=32,"high Recency")</f>
        <v>Early Recency</v>
      </c>
      <c r="P1637">
        <v>629</v>
      </c>
      <c r="Q1637">
        <v>0</v>
      </c>
      <c r="R1637">
        <v>70</v>
      </c>
      <c r="S1637">
        <v>0</v>
      </c>
      <c r="T1637">
        <v>0</v>
      </c>
      <c r="U1637">
        <v>35</v>
      </c>
      <c r="V1637">
        <f>marketing_campaign[[#This Row],[MntGoldProds]]+marketing_campaign[[#This Row],[MntSweetProducts]]+marketing_campaign[[#This Row],[MntFishProducts]]+marketing_campaign[[#This Row],[MntMeatProducts]]+marketing_campaign[[#This Row],[MntFruits]]+marketing_campaign[[#This Row],[MntWines]]</f>
        <v>734</v>
      </c>
      <c r="W1637">
        <v>6</v>
      </c>
      <c r="X1637">
        <v>11</v>
      </c>
      <c r="Y1637">
        <v>2</v>
      </c>
      <c r="Z1637">
        <v>7</v>
      </c>
      <c r="AA1637">
        <f t="shared" si="51"/>
        <v>26</v>
      </c>
      <c r="AB1637" t="str" cm="1">
        <f t="array" ref="AB1637">_xlfn.IFS(AND(AA1637&gt;=0,AA1637&lt;=15),"low purchase",AND(AA1637&gt;=16,AA1637&lt;=30),"mid purchase",AA1637&gt;=31,"high purchase")</f>
        <v>mid purchase</v>
      </c>
      <c r="AC1637">
        <v>8</v>
      </c>
      <c r="AD1637" t="str">
        <f>IF(marketing_campaign[[#This Row],[NumWebVisitsMonth]]&gt;=5.3,"higher_webvists","lower_webvisits")</f>
        <v>higher_webvists</v>
      </c>
      <c r="AE1637">
        <v>0</v>
      </c>
      <c r="AF1637">
        <v>0</v>
      </c>
      <c r="AG1637">
        <v>0</v>
      </c>
      <c r="AH1637">
        <v>0</v>
      </c>
      <c r="AI1637">
        <v>0</v>
      </c>
      <c r="AJ1637">
        <v>0</v>
      </c>
      <c r="AK1637">
        <v>3</v>
      </c>
      <c r="AL1637">
        <v>11</v>
      </c>
      <c r="AM1637">
        <v>0</v>
      </c>
      <c r="AN1637">
        <f>marketing_campaign[[#This Row],[AcceptedCmp2]]+marketing_campaign[[#This Row],[AcceptedCmp1]]+marketing_campaign[[#This Row],[AcceptedCmp5]]+marketing_campaign[[#This Row],[AcceptedCmp4]]+marketing_campaign[[#This Row],[AcceptedCmp3]]+marketing_campaign[[#This Row],[Response]]</f>
        <v>0</v>
      </c>
      <c r="AO1637" t="str" cm="1">
        <f t="array" ref="AO163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38" spans="1:41" x14ac:dyDescent="0.35">
      <c r="A1638">
        <v>5209</v>
      </c>
      <c r="B1638">
        <v>1954</v>
      </c>
      <c r="C1638">
        <f t="shared" ca="1" si="50"/>
        <v>72</v>
      </c>
      <c r="D1638" t="str" cm="1">
        <f t="array" aca="1" ref="D163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38" t="s">
        <v>29</v>
      </c>
      <c r="F1638" t="s">
        <v>35</v>
      </c>
      <c r="G1638" cm="1">
        <f t="array" ref="G1638">_xlfn.IFS(marketing_campaign[[#This Row],[Marital_Status]]="Single",K1638+L1638+1,marketing_campaign[[#This Row],[Marital_Status]]="Together",K1638+L1638+2,marketing_campaign[[#This Row],[Marital_Status]]="Alone",K1638+L1638+1,marketing_campaign[[#This Row],[Marital_Status]]="Married",K1638+L1638+2,marketing_campaign[[#This Row],[Marital_Status]]="Divorced",K1638+L1638+1,marketing_campaign[[#This Row],[Marital_Status]]="YOLO",K1638+L1638+1,marketing_campaign[[#This Row],[Marital_Status]]="Absurd",K1638+L1638+1,marketing_campaign[[#This Row],[Marital_Status]]="Widow",K1638+L1638+1)</f>
        <v>2</v>
      </c>
      <c r="H1638" t="str" cm="1">
        <f t="array" ref="H1638">_xlfn.IFS(marketing_campaign[[#This Row],[Family_size]]=1,"Family_with_one_child",marketing_campaign[[#This Row],[Family_size]]&gt;1,"Family_with_more_children")</f>
        <v>Family_with_more_children</v>
      </c>
      <c r="I1638">
        <v>50002</v>
      </c>
      <c r="J1638" t="str">
        <f>IF(marketing_campaign[[#This Row],[Income]]&gt;=Sheet21!B1688,"high_income","low_income")</f>
        <v>high_income</v>
      </c>
      <c r="K1638">
        <v>0</v>
      </c>
      <c r="L1638">
        <v>1</v>
      </c>
      <c r="M1638" s="1">
        <v>41442</v>
      </c>
      <c r="N1638">
        <v>21</v>
      </c>
      <c r="O1638" t="str" cm="1">
        <f t="array" ref="O1638">_xlfn.IFS(AND(marketing_campaign[[#This Row],[Recency]]&gt;=0,marketing_campaign[[#This Row],[Recency]]&lt;=14),"Early Recency",AND(marketing_campaign[[#This Row],[Recency]]&gt;=15,marketing_campaign[[#This Row],[Recency]]&lt;=31),"Mid-Recency",marketing_campaign[[#This Row],[Recency]]&gt;=32,"high Recency")</f>
        <v>Mid-Recency</v>
      </c>
      <c r="P1638">
        <v>443</v>
      </c>
      <c r="Q1638">
        <v>5</v>
      </c>
      <c r="R1638">
        <v>71</v>
      </c>
      <c r="S1638">
        <v>21</v>
      </c>
      <c r="T1638">
        <v>16</v>
      </c>
      <c r="U1638">
        <v>82</v>
      </c>
      <c r="V1638">
        <f>marketing_campaign[[#This Row],[MntGoldProds]]+marketing_campaign[[#This Row],[MntSweetProducts]]+marketing_campaign[[#This Row],[MntFishProducts]]+marketing_campaign[[#This Row],[MntMeatProducts]]+marketing_campaign[[#This Row],[MntFruits]]+marketing_campaign[[#This Row],[MntWines]]</f>
        <v>638</v>
      </c>
      <c r="W1638">
        <v>2</v>
      </c>
      <c r="X1638">
        <v>8</v>
      </c>
      <c r="Y1638">
        <v>2</v>
      </c>
      <c r="Z1638">
        <v>7</v>
      </c>
      <c r="AA1638">
        <f t="shared" si="51"/>
        <v>19</v>
      </c>
      <c r="AB1638" t="str" cm="1">
        <f t="array" ref="AB1638">_xlfn.IFS(AND(AA1638&gt;=0,AA1638&lt;=15),"low purchase",AND(AA1638&gt;=16,AA1638&lt;=30),"mid purchase",AA1638&gt;=31,"high purchase")</f>
        <v>mid purchase</v>
      </c>
      <c r="AC1638">
        <v>7</v>
      </c>
      <c r="AD1638" t="str">
        <f>IF(marketing_campaign[[#This Row],[NumWebVisitsMonth]]&gt;=5.3,"higher_webvists","lower_webvisits")</f>
        <v>higher_webvists</v>
      </c>
      <c r="AE1638">
        <v>0</v>
      </c>
      <c r="AF1638">
        <v>0</v>
      </c>
      <c r="AG1638">
        <v>0</v>
      </c>
      <c r="AH1638">
        <v>0</v>
      </c>
      <c r="AI1638">
        <v>0</v>
      </c>
      <c r="AJ1638">
        <v>0</v>
      </c>
      <c r="AK1638">
        <v>3</v>
      </c>
      <c r="AL1638">
        <v>11</v>
      </c>
      <c r="AM1638">
        <v>0</v>
      </c>
      <c r="AN1638">
        <f>marketing_campaign[[#This Row],[AcceptedCmp2]]+marketing_campaign[[#This Row],[AcceptedCmp1]]+marketing_campaign[[#This Row],[AcceptedCmp5]]+marketing_campaign[[#This Row],[AcceptedCmp4]]+marketing_campaign[[#This Row],[AcceptedCmp3]]+marketing_campaign[[#This Row],[Response]]</f>
        <v>0</v>
      </c>
      <c r="AO1638" t="str" cm="1">
        <f t="array" ref="AO163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39" spans="1:41" x14ac:dyDescent="0.35">
      <c r="A1639">
        <v>10711</v>
      </c>
      <c r="B1639">
        <v>1945</v>
      </c>
      <c r="C1639">
        <f t="shared" ca="1" si="50"/>
        <v>81</v>
      </c>
      <c r="D1639" t="str" cm="1">
        <f t="array" aca="1" ref="D163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639" t="s">
        <v>29</v>
      </c>
      <c r="F1639" t="s">
        <v>33</v>
      </c>
      <c r="G1639" cm="1">
        <f t="array" ref="G1639">_xlfn.IFS(marketing_campaign[[#This Row],[Marital_Status]]="Single",K1639+L1639+1,marketing_campaign[[#This Row],[Marital_Status]]="Together",K1639+L1639+2,marketing_campaign[[#This Row],[Marital_Status]]="Alone",K1639+L1639+1,marketing_campaign[[#This Row],[Marital_Status]]="Married",K1639+L1639+2,marketing_campaign[[#This Row],[Marital_Status]]="Divorced",K1639+L1639+1,marketing_campaign[[#This Row],[Marital_Status]]="YOLO",K1639+L1639+1,marketing_campaign[[#This Row],[Marital_Status]]="Absurd",K1639+L1639+1,marketing_campaign[[#This Row],[Marital_Status]]="Widow",K1639+L1639+1)</f>
        <v>2</v>
      </c>
      <c r="H1639" t="str" cm="1">
        <f t="array" ref="H1639">_xlfn.IFS(marketing_campaign[[#This Row],[Family_size]]=1,"Family_with_one_child",marketing_campaign[[#This Row],[Family_size]]&gt;1,"Family_with_more_children")</f>
        <v>Family_with_more_children</v>
      </c>
      <c r="I1639">
        <v>69755</v>
      </c>
      <c r="J1639" t="str">
        <f>IF(marketing_campaign[[#This Row],[Income]]&gt;=Sheet21!B1689,"high_income","low_income")</f>
        <v>high_income</v>
      </c>
      <c r="K1639">
        <v>0</v>
      </c>
      <c r="L1639">
        <v>0</v>
      </c>
      <c r="M1639" s="1">
        <v>41549</v>
      </c>
      <c r="N1639">
        <v>23</v>
      </c>
      <c r="O1639" t="str" cm="1">
        <f t="array" ref="O1639">_xlfn.IFS(AND(marketing_campaign[[#This Row],[Recency]]&gt;=0,marketing_campaign[[#This Row],[Recency]]&lt;=14),"Early Recency",AND(marketing_campaign[[#This Row],[Recency]]&gt;=15,marketing_campaign[[#This Row],[Recency]]&lt;=31),"Mid-Recency",marketing_campaign[[#This Row],[Recency]]&gt;=32,"high Recency")</f>
        <v>Mid-Recency</v>
      </c>
      <c r="P1639">
        <v>217</v>
      </c>
      <c r="Q1639">
        <v>77</v>
      </c>
      <c r="R1639">
        <v>373</v>
      </c>
      <c r="S1639">
        <v>111</v>
      </c>
      <c r="T1639">
        <v>23</v>
      </c>
      <c r="U1639">
        <v>93</v>
      </c>
      <c r="V1639">
        <f>marketing_campaign[[#This Row],[MntGoldProds]]+marketing_campaign[[#This Row],[MntSweetProducts]]+marketing_campaign[[#This Row],[MntFishProducts]]+marketing_campaign[[#This Row],[MntMeatProducts]]+marketing_campaign[[#This Row],[MntFruits]]+marketing_campaign[[#This Row],[MntWines]]</f>
        <v>894</v>
      </c>
      <c r="W1639">
        <v>1</v>
      </c>
      <c r="X1639">
        <v>3</v>
      </c>
      <c r="Y1639">
        <v>6</v>
      </c>
      <c r="Z1639">
        <v>12</v>
      </c>
      <c r="AA1639">
        <f t="shared" si="51"/>
        <v>22</v>
      </c>
      <c r="AB1639" t="str" cm="1">
        <f t="array" ref="AB1639">_xlfn.IFS(AND(AA1639&gt;=0,AA1639&lt;=15),"low purchase",AND(AA1639&gt;=16,AA1639&lt;=30),"mid purchase",AA1639&gt;=31,"high purchase")</f>
        <v>mid purchase</v>
      </c>
      <c r="AC1639">
        <v>1</v>
      </c>
      <c r="AD1639" t="str">
        <f>IF(marketing_campaign[[#This Row],[NumWebVisitsMonth]]&gt;=5.3,"higher_webvists","lower_webvisits")</f>
        <v>lower_webvisits</v>
      </c>
      <c r="AE1639">
        <v>0</v>
      </c>
      <c r="AF1639">
        <v>0</v>
      </c>
      <c r="AG1639">
        <v>0</v>
      </c>
      <c r="AH1639">
        <v>0</v>
      </c>
      <c r="AI1639">
        <v>0</v>
      </c>
      <c r="AJ1639">
        <v>0</v>
      </c>
      <c r="AK1639">
        <v>3</v>
      </c>
      <c r="AL1639">
        <v>11</v>
      </c>
      <c r="AM1639">
        <v>0</v>
      </c>
      <c r="AN1639">
        <f>marketing_campaign[[#This Row],[AcceptedCmp2]]+marketing_campaign[[#This Row],[AcceptedCmp1]]+marketing_campaign[[#This Row],[AcceptedCmp5]]+marketing_campaign[[#This Row],[AcceptedCmp4]]+marketing_campaign[[#This Row],[AcceptedCmp3]]+marketing_campaign[[#This Row],[Response]]</f>
        <v>0</v>
      </c>
      <c r="AO1639" t="str" cm="1">
        <f t="array" ref="AO163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40" spans="1:41" x14ac:dyDescent="0.35">
      <c r="A1640">
        <v>10785</v>
      </c>
      <c r="B1640">
        <v>1969</v>
      </c>
      <c r="C1640">
        <f t="shared" ca="1" si="50"/>
        <v>57</v>
      </c>
      <c r="D1640" t="str" cm="1">
        <f t="array" aca="1" ref="D164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40" t="s">
        <v>29</v>
      </c>
      <c r="F1640" t="s">
        <v>33</v>
      </c>
      <c r="G1640" cm="1">
        <f t="array" ref="G1640">_xlfn.IFS(marketing_campaign[[#This Row],[Marital_Status]]="Single",K1640+L1640+1,marketing_campaign[[#This Row],[Marital_Status]]="Together",K1640+L1640+2,marketing_campaign[[#This Row],[Marital_Status]]="Alone",K1640+L1640+1,marketing_campaign[[#This Row],[Marital_Status]]="Married",K1640+L1640+2,marketing_campaign[[#This Row],[Marital_Status]]="Divorced",K1640+L1640+1,marketing_campaign[[#This Row],[Marital_Status]]="YOLO",K1640+L1640+1,marketing_campaign[[#This Row],[Marital_Status]]="Absurd",K1640+L1640+1,marketing_campaign[[#This Row],[Marital_Status]]="Widow",K1640+L1640+1)</f>
        <v>4</v>
      </c>
      <c r="H1640" t="str" cm="1">
        <f t="array" ref="H1640">_xlfn.IFS(marketing_campaign[[#This Row],[Family_size]]=1,"Family_with_one_child",marketing_campaign[[#This Row],[Family_size]]&gt;1,"Family_with_more_children")</f>
        <v>Family_with_more_children</v>
      </c>
      <c r="I1640">
        <v>44078</v>
      </c>
      <c r="J1640" t="str">
        <f>IF(marketing_campaign[[#This Row],[Income]]&gt;=Sheet21!B1690,"high_income","low_income")</f>
        <v>high_income</v>
      </c>
      <c r="K1640">
        <v>1</v>
      </c>
      <c r="L1640">
        <v>1</v>
      </c>
      <c r="M1640" s="1">
        <v>41809</v>
      </c>
      <c r="N1640">
        <v>17</v>
      </c>
      <c r="O1640" t="str" cm="1">
        <f t="array" ref="O1640">_xlfn.IFS(AND(marketing_campaign[[#This Row],[Recency]]&gt;=0,marketing_campaign[[#This Row],[Recency]]&lt;=14),"Early Recency",AND(marketing_campaign[[#This Row],[Recency]]&gt;=15,marketing_campaign[[#This Row],[Recency]]&lt;=31),"Mid-Recency",marketing_campaign[[#This Row],[Recency]]&gt;=32,"high Recency")</f>
        <v>Mid-Recency</v>
      </c>
      <c r="P1640">
        <v>24</v>
      </c>
      <c r="Q1640">
        <v>1</v>
      </c>
      <c r="R1640">
        <v>10</v>
      </c>
      <c r="S1640">
        <v>2</v>
      </c>
      <c r="T1640">
        <v>0</v>
      </c>
      <c r="U1640">
        <v>4</v>
      </c>
      <c r="V1640">
        <f>marketing_campaign[[#This Row],[MntGoldProds]]+marketing_campaign[[#This Row],[MntSweetProducts]]+marketing_campaign[[#This Row],[MntFishProducts]]+marketing_campaign[[#This Row],[MntMeatProducts]]+marketing_campaign[[#This Row],[MntFruits]]+marketing_campaign[[#This Row],[MntWines]]</f>
        <v>41</v>
      </c>
      <c r="W1640">
        <v>2</v>
      </c>
      <c r="X1640">
        <v>2</v>
      </c>
      <c r="Y1640">
        <v>0</v>
      </c>
      <c r="Z1640">
        <v>3</v>
      </c>
      <c r="AA1640">
        <f t="shared" si="51"/>
        <v>7</v>
      </c>
      <c r="AB1640" t="str" cm="1">
        <f t="array" ref="AB1640">_xlfn.IFS(AND(AA1640&gt;=0,AA1640&lt;=15),"low purchase",AND(AA1640&gt;=16,AA1640&lt;=30),"mid purchase",AA1640&gt;=31,"high purchase")</f>
        <v>low purchase</v>
      </c>
      <c r="AC1640">
        <v>5</v>
      </c>
      <c r="AD1640" t="str">
        <f>IF(marketing_campaign[[#This Row],[NumWebVisitsMonth]]&gt;=5.3,"higher_webvists","lower_webvisits")</f>
        <v>lower_webvisits</v>
      </c>
      <c r="AE1640">
        <v>0</v>
      </c>
      <c r="AF1640">
        <v>0</v>
      </c>
      <c r="AG1640">
        <v>0</v>
      </c>
      <c r="AH1640">
        <v>0</v>
      </c>
      <c r="AI1640">
        <v>0</v>
      </c>
      <c r="AJ1640">
        <v>0</v>
      </c>
      <c r="AK1640">
        <v>3</v>
      </c>
      <c r="AL1640">
        <v>11</v>
      </c>
      <c r="AM1640">
        <v>0</v>
      </c>
      <c r="AN1640">
        <f>marketing_campaign[[#This Row],[AcceptedCmp2]]+marketing_campaign[[#This Row],[AcceptedCmp1]]+marketing_campaign[[#This Row],[AcceptedCmp5]]+marketing_campaign[[#This Row],[AcceptedCmp4]]+marketing_campaign[[#This Row],[AcceptedCmp3]]+marketing_campaign[[#This Row],[Response]]</f>
        <v>0</v>
      </c>
      <c r="AO1640" t="str" cm="1">
        <f t="array" ref="AO164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41" spans="1:41" x14ac:dyDescent="0.35">
      <c r="A1641">
        <v>2814</v>
      </c>
      <c r="B1641">
        <v>1976</v>
      </c>
      <c r="C1641">
        <f t="shared" ca="1" si="50"/>
        <v>50</v>
      </c>
      <c r="D1641" t="str" cm="1">
        <f t="array" aca="1" ref="D164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41" t="s">
        <v>34</v>
      </c>
      <c r="F1641" t="s">
        <v>31</v>
      </c>
      <c r="G1641" cm="1">
        <f t="array" ref="G1641">_xlfn.IFS(marketing_campaign[[#This Row],[Marital_Status]]="Single",K1641+L1641+1,marketing_campaign[[#This Row],[Marital_Status]]="Together",K1641+L1641+2,marketing_campaign[[#This Row],[Marital_Status]]="Alone",K1641+L1641+1,marketing_campaign[[#This Row],[Marital_Status]]="Married",K1641+L1641+2,marketing_campaign[[#This Row],[Marital_Status]]="Divorced",K1641+L1641+1,marketing_campaign[[#This Row],[Marital_Status]]="YOLO",K1641+L1641+1,marketing_campaign[[#This Row],[Marital_Status]]="Absurd",K1641+L1641+1,marketing_campaign[[#This Row],[Marital_Status]]="Widow",K1641+L1641+1)</f>
        <v>3</v>
      </c>
      <c r="H1641" t="str" cm="1">
        <f t="array" ref="H1641">_xlfn.IFS(marketing_campaign[[#This Row],[Family_size]]=1,"Family_with_one_child",marketing_campaign[[#This Row],[Family_size]]&gt;1,"Family_with_more_children")</f>
        <v>Family_with_more_children</v>
      </c>
      <c r="I1641">
        <v>30560</v>
      </c>
      <c r="J1641" t="str">
        <f>IF(marketing_campaign[[#This Row],[Income]]&gt;=Sheet21!B1691,"high_income","low_income")</f>
        <v>high_income</v>
      </c>
      <c r="K1641">
        <v>1</v>
      </c>
      <c r="L1641">
        <v>0</v>
      </c>
      <c r="M1641" s="1">
        <v>41452</v>
      </c>
      <c r="N1641">
        <v>6</v>
      </c>
      <c r="O1641" t="str" cm="1">
        <f t="array" ref="O1641">_xlfn.IFS(AND(marketing_campaign[[#This Row],[Recency]]&gt;=0,marketing_campaign[[#This Row],[Recency]]&lt;=14),"Early Recency",AND(marketing_campaign[[#This Row],[Recency]]&gt;=15,marketing_campaign[[#This Row],[Recency]]&lt;=31),"Mid-Recency",marketing_campaign[[#This Row],[Recency]]&gt;=32,"high Recency")</f>
        <v>Early Recency</v>
      </c>
      <c r="P1641">
        <v>9</v>
      </c>
      <c r="Q1641">
        <v>1</v>
      </c>
      <c r="R1641">
        <v>5</v>
      </c>
      <c r="S1641">
        <v>4</v>
      </c>
      <c r="T1641">
        <v>5</v>
      </c>
      <c r="U1641">
        <v>7</v>
      </c>
      <c r="V1641">
        <f>marketing_campaign[[#This Row],[MntGoldProds]]+marketing_campaign[[#This Row],[MntSweetProducts]]+marketing_campaign[[#This Row],[MntFishProducts]]+marketing_campaign[[#This Row],[MntMeatProducts]]+marketing_campaign[[#This Row],[MntFruits]]+marketing_campaign[[#This Row],[MntWines]]</f>
        <v>31</v>
      </c>
      <c r="W1641">
        <v>1</v>
      </c>
      <c r="X1641">
        <v>1</v>
      </c>
      <c r="Y1641">
        <v>0</v>
      </c>
      <c r="Z1641">
        <v>3</v>
      </c>
      <c r="AA1641">
        <f t="shared" si="51"/>
        <v>5</v>
      </c>
      <c r="AB1641" t="str" cm="1">
        <f t="array" ref="AB1641">_xlfn.IFS(AND(AA1641&gt;=0,AA1641&lt;=15),"low purchase",AND(AA1641&gt;=16,AA1641&lt;=30),"mid purchase",AA1641&gt;=31,"high purchase")</f>
        <v>low purchase</v>
      </c>
      <c r="AC1641">
        <v>7</v>
      </c>
      <c r="AD1641" t="str">
        <f>IF(marketing_campaign[[#This Row],[NumWebVisitsMonth]]&gt;=5.3,"higher_webvists","lower_webvisits")</f>
        <v>higher_webvists</v>
      </c>
      <c r="AE1641">
        <v>0</v>
      </c>
      <c r="AF1641">
        <v>0</v>
      </c>
      <c r="AG1641">
        <v>0</v>
      </c>
      <c r="AH1641">
        <v>0</v>
      </c>
      <c r="AI1641">
        <v>0</v>
      </c>
      <c r="AJ1641">
        <v>0</v>
      </c>
      <c r="AK1641">
        <v>3</v>
      </c>
      <c r="AL1641">
        <v>11</v>
      </c>
      <c r="AM1641">
        <v>0</v>
      </c>
      <c r="AN1641">
        <f>marketing_campaign[[#This Row],[AcceptedCmp2]]+marketing_campaign[[#This Row],[AcceptedCmp1]]+marketing_campaign[[#This Row],[AcceptedCmp5]]+marketing_campaign[[#This Row],[AcceptedCmp4]]+marketing_campaign[[#This Row],[AcceptedCmp3]]+marketing_campaign[[#This Row],[Response]]</f>
        <v>0</v>
      </c>
      <c r="AO1641" t="str" cm="1">
        <f t="array" ref="AO164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42" spans="1:41" x14ac:dyDescent="0.35">
      <c r="A1642">
        <v>6866</v>
      </c>
      <c r="B1642">
        <v>1969</v>
      </c>
      <c r="C1642">
        <f t="shared" ca="1" si="50"/>
        <v>57</v>
      </c>
      <c r="D1642" t="str" cm="1">
        <f t="array" aca="1" ref="D164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42" t="s">
        <v>34</v>
      </c>
      <c r="F1642" t="s">
        <v>31</v>
      </c>
      <c r="G1642" cm="1">
        <f t="array" ref="G1642">_xlfn.IFS(marketing_campaign[[#This Row],[Marital_Status]]="Single",K1642+L1642+1,marketing_campaign[[#This Row],[Marital_Status]]="Together",K1642+L1642+2,marketing_campaign[[#This Row],[Marital_Status]]="Alone",K1642+L1642+1,marketing_campaign[[#This Row],[Marital_Status]]="Married",K1642+L1642+2,marketing_campaign[[#This Row],[Marital_Status]]="Divorced",K1642+L1642+1,marketing_campaign[[#This Row],[Marital_Status]]="YOLO",K1642+L1642+1,marketing_campaign[[#This Row],[Marital_Status]]="Absurd",K1642+L1642+1,marketing_campaign[[#This Row],[Marital_Status]]="Widow",K1642+L1642+1)</f>
        <v>4</v>
      </c>
      <c r="H1642" t="str" cm="1">
        <f t="array" ref="H1642">_xlfn.IFS(marketing_campaign[[#This Row],[Family_size]]=1,"Family_with_one_child",marketing_campaign[[#This Row],[Family_size]]&gt;1,"Family_with_more_children")</f>
        <v>Family_with_more_children</v>
      </c>
      <c r="I1642">
        <v>35924</v>
      </c>
      <c r="J1642" t="str">
        <f>IF(marketing_campaign[[#This Row],[Income]]&gt;=Sheet21!B1692,"high_income","low_income")</f>
        <v>high_income</v>
      </c>
      <c r="K1642">
        <v>1</v>
      </c>
      <c r="L1642">
        <v>1</v>
      </c>
      <c r="M1642" s="1">
        <v>41721</v>
      </c>
      <c r="N1642">
        <v>56</v>
      </c>
      <c r="O1642" t="str" cm="1">
        <f t="array" ref="O1642">_xlfn.IFS(AND(marketing_campaign[[#This Row],[Recency]]&gt;=0,marketing_campaign[[#This Row],[Recency]]&lt;=14),"Early Recency",AND(marketing_campaign[[#This Row],[Recency]]&gt;=15,marketing_campaign[[#This Row],[Recency]]&lt;=31),"Mid-Recency",marketing_campaign[[#This Row],[Recency]]&gt;=32,"high Recency")</f>
        <v>high Recency</v>
      </c>
      <c r="P1642">
        <v>8</v>
      </c>
      <c r="Q1642">
        <v>0</v>
      </c>
      <c r="R1642">
        <v>14</v>
      </c>
      <c r="S1642">
        <v>2</v>
      </c>
      <c r="T1642">
        <v>3</v>
      </c>
      <c r="U1642">
        <v>7</v>
      </c>
      <c r="V1642">
        <f>marketing_campaign[[#This Row],[MntGoldProds]]+marketing_campaign[[#This Row],[MntSweetProducts]]+marketing_campaign[[#This Row],[MntFishProducts]]+marketing_campaign[[#This Row],[MntMeatProducts]]+marketing_campaign[[#This Row],[MntFruits]]+marketing_campaign[[#This Row],[MntWines]]</f>
        <v>34</v>
      </c>
      <c r="W1642">
        <v>1</v>
      </c>
      <c r="X1642">
        <v>1</v>
      </c>
      <c r="Y1642">
        <v>0</v>
      </c>
      <c r="Z1642">
        <v>3</v>
      </c>
      <c r="AA1642">
        <f t="shared" si="51"/>
        <v>5</v>
      </c>
      <c r="AB1642" t="str" cm="1">
        <f t="array" ref="AB1642">_xlfn.IFS(AND(AA1642&gt;=0,AA1642&lt;=15),"low purchase",AND(AA1642&gt;=16,AA1642&lt;=30),"mid purchase",AA1642&gt;=31,"high purchase")</f>
        <v>low purchase</v>
      </c>
      <c r="AC1642">
        <v>5</v>
      </c>
      <c r="AD1642" t="str">
        <f>IF(marketing_campaign[[#This Row],[NumWebVisitsMonth]]&gt;=5.3,"higher_webvists","lower_webvisits")</f>
        <v>lower_webvisits</v>
      </c>
      <c r="AE1642">
        <v>0</v>
      </c>
      <c r="AF1642">
        <v>0</v>
      </c>
      <c r="AG1642">
        <v>0</v>
      </c>
      <c r="AH1642">
        <v>0</v>
      </c>
      <c r="AI1642">
        <v>0</v>
      </c>
      <c r="AJ1642">
        <v>0</v>
      </c>
      <c r="AK1642">
        <v>3</v>
      </c>
      <c r="AL1642">
        <v>11</v>
      </c>
      <c r="AM1642">
        <v>0</v>
      </c>
      <c r="AN1642">
        <f>marketing_campaign[[#This Row],[AcceptedCmp2]]+marketing_campaign[[#This Row],[AcceptedCmp1]]+marketing_campaign[[#This Row],[AcceptedCmp5]]+marketing_campaign[[#This Row],[AcceptedCmp4]]+marketing_campaign[[#This Row],[AcceptedCmp3]]+marketing_campaign[[#This Row],[Response]]</f>
        <v>0</v>
      </c>
      <c r="AO1642" t="str" cm="1">
        <f t="array" ref="AO164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43" spans="1:41" x14ac:dyDescent="0.35">
      <c r="A1643">
        <v>1665</v>
      </c>
      <c r="B1643">
        <v>1964</v>
      </c>
      <c r="C1643">
        <f t="shared" ca="1" si="50"/>
        <v>62</v>
      </c>
      <c r="D1643" t="str" cm="1">
        <f t="array" aca="1" ref="D164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43" t="s">
        <v>32</v>
      </c>
      <c r="F1643" t="s">
        <v>35</v>
      </c>
      <c r="G1643" cm="1">
        <f t="array" ref="G1643">_xlfn.IFS(marketing_campaign[[#This Row],[Marital_Status]]="Single",K1643+L1643+1,marketing_campaign[[#This Row],[Marital_Status]]="Together",K1643+L1643+2,marketing_campaign[[#This Row],[Marital_Status]]="Alone",K1643+L1643+1,marketing_campaign[[#This Row],[Marital_Status]]="Married",K1643+L1643+2,marketing_campaign[[#This Row],[Marital_Status]]="Divorced",K1643+L1643+1,marketing_campaign[[#This Row],[Marital_Status]]="YOLO",K1643+L1643+1,marketing_campaign[[#This Row],[Marital_Status]]="Absurd",K1643+L1643+1,marketing_campaign[[#This Row],[Marital_Status]]="Widow",K1643+L1643+1)</f>
        <v>3</v>
      </c>
      <c r="H1643" t="str" cm="1">
        <f t="array" ref="H1643">_xlfn.IFS(marketing_campaign[[#This Row],[Family_size]]=1,"Family_with_one_child",marketing_campaign[[#This Row],[Family_size]]&gt;1,"Family_with_more_children")</f>
        <v>Family_with_more_children</v>
      </c>
      <c r="I1643">
        <v>64140</v>
      </c>
      <c r="J1643" t="str">
        <f>IF(marketing_campaign[[#This Row],[Income]]&gt;=Sheet21!B1693,"high_income","low_income")</f>
        <v>high_income</v>
      </c>
      <c r="K1643">
        <v>0</v>
      </c>
      <c r="L1643">
        <v>2</v>
      </c>
      <c r="M1643" s="1">
        <v>41540</v>
      </c>
      <c r="N1643">
        <v>71</v>
      </c>
      <c r="O1643" t="str" cm="1">
        <f t="array" ref="O1643">_xlfn.IFS(AND(marketing_campaign[[#This Row],[Recency]]&gt;=0,marketing_campaign[[#This Row],[Recency]]&lt;=14),"Early Recency",AND(marketing_campaign[[#This Row],[Recency]]&gt;=15,marketing_campaign[[#This Row],[Recency]]&lt;=31),"Mid-Recency",marketing_campaign[[#This Row],[Recency]]&gt;=32,"high Recency")</f>
        <v>high Recency</v>
      </c>
      <c r="P1643">
        <v>1459</v>
      </c>
      <c r="Q1643">
        <v>0</v>
      </c>
      <c r="R1643">
        <v>61</v>
      </c>
      <c r="S1643">
        <v>0</v>
      </c>
      <c r="T1643">
        <v>15</v>
      </c>
      <c r="U1643">
        <v>215</v>
      </c>
      <c r="V1643">
        <f>marketing_campaign[[#This Row],[MntGoldProds]]+marketing_campaign[[#This Row],[MntSweetProducts]]+marketing_campaign[[#This Row],[MntFishProducts]]+marketing_campaign[[#This Row],[MntMeatProducts]]+marketing_campaign[[#This Row],[MntFruits]]+marketing_campaign[[#This Row],[MntWines]]</f>
        <v>1750</v>
      </c>
      <c r="W1643">
        <v>5</v>
      </c>
      <c r="X1643">
        <v>2</v>
      </c>
      <c r="Y1643">
        <v>5</v>
      </c>
      <c r="Z1643">
        <v>6</v>
      </c>
      <c r="AA1643">
        <f t="shared" si="51"/>
        <v>18</v>
      </c>
      <c r="AB1643" t="str" cm="1">
        <f t="array" ref="AB1643">_xlfn.IFS(AND(AA1643&gt;=0,AA1643&lt;=15),"low purchase",AND(AA1643&gt;=16,AA1643&lt;=30),"mid purchase",AA1643&gt;=31,"high purchase")</f>
        <v>mid purchase</v>
      </c>
      <c r="AC1643">
        <v>5</v>
      </c>
      <c r="AD1643" t="str">
        <f>IF(marketing_campaign[[#This Row],[NumWebVisitsMonth]]&gt;=5.3,"higher_webvists","lower_webvisits")</f>
        <v>lower_webvisits</v>
      </c>
      <c r="AE1643">
        <v>1</v>
      </c>
      <c r="AF1643">
        <v>0</v>
      </c>
      <c r="AG1643">
        <v>1</v>
      </c>
      <c r="AH1643">
        <v>0</v>
      </c>
      <c r="AI1643">
        <v>1</v>
      </c>
      <c r="AJ1643">
        <v>0</v>
      </c>
      <c r="AK1643">
        <v>3</v>
      </c>
      <c r="AL1643">
        <v>11</v>
      </c>
      <c r="AM1643">
        <v>1</v>
      </c>
      <c r="AN1643">
        <f>marketing_campaign[[#This Row],[AcceptedCmp2]]+marketing_campaign[[#This Row],[AcceptedCmp1]]+marketing_campaign[[#This Row],[AcceptedCmp5]]+marketing_campaign[[#This Row],[AcceptedCmp4]]+marketing_campaign[[#This Row],[AcceptedCmp3]]+marketing_campaign[[#This Row],[Response]]</f>
        <v>4</v>
      </c>
      <c r="AO1643" t="str" cm="1">
        <f t="array" ref="AO164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4/5 campaign accepted</v>
      </c>
    </row>
    <row r="1644" spans="1:41" x14ac:dyDescent="0.35">
      <c r="A1644">
        <v>6575</v>
      </c>
      <c r="B1644">
        <v>1981</v>
      </c>
      <c r="C1644">
        <f t="shared" ca="1" si="50"/>
        <v>45</v>
      </c>
      <c r="D1644" t="str" cm="1">
        <f t="array" aca="1" ref="D164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644" t="s">
        <v>29</v>
      </c>
      <c r="F1644" t="s">
        <v>31</v>
      </c>
      <c r="G1644" cm="1">
        <f t="array" ref="G1644">_xlfn.IFS(marketing_campaign[[#This Row],[Marital_Status]]="Single",K1644+L1644+1,marketing_campaign[[#This Row],[Marital_Status]]="Together",K1644+L1644+2,marketing_campaign[[#This Row],[Marital_Status]]="Alone",K1644+L1644+1,marketing_campaign[[#This Row],[Marital_Status]]="Married",K1644+L1644+2,marketing_campaign[[#This Row],[Marital_Status]]="Divorced",K1644+L1644+1,marketing_campaign[[#This Row],[Marital_Status]]="YOLO",K1644+L1644+1,marketing_campaign[[#This Row],[Marital_Status]]="Absurd",K1644+L1644+1,marketing_campaign[[#This Row],[Marital_Status]]="Widow",K1644+L1644+1)</f>
        <v>4</v>
      </c>
      <c r="H1644" t="str" cm="1">
        <f t="array" ref="H1644">_xlfn.IFS(marketing_campaign[[#This Row],[Family_size]]=1,"Family_with_one_child",marketing_campaign[[#This Row],[Family_size]]&gt;1,"Family_with_more_children")</f>
        <v>Family_with_more_children</v>
      </c>
      <c r="I1644">
        <v>56386</v>
      </c>
      <c r="J1644" t="str">
        <f>IF(marketing_campaign[[#This Row],[Income]]&gt;=Sheet21!B1694,"high_income","low_income")</f>
        <v>high_income</v>
      </c>
      <c r="K1644">
        <v>1</v>
      </c>
      <c r="L1644">
        <v>1</v>
      </c>
      <c r="M1644" s="1">
        <v>41209</v>
      </c>
      <c r="N1644">
        <v>51</v>
      </c>
      <c r="O1644" t="str" cm="1">
        <f t="array" ref="O1644">_xlfn.IFS(AND(marketing_campaign[[#This Row],[Recency]]&gt;=0,marketing_campaign[[#This Row],[Recency]]&lt;=14),"Early Recency",AND(marketing_campaign[[#This Row],[Recency]]&gt;=15,marketing_campaign[[#This Row],[Recency]]&lt;=31),"Mid-Recency",marketing_campaign[[#This Row],[Recency]]&gt;=32,"high Recency")</f>
        <v>high Recency</v>
      </c>
      <c r="P1644">
        <v>230</v>
      </c>
      <c r="Q1644">
        <v>48</v>
      </c>
      <c r="R1644">
        <v>214</v>
      </c>
      <c r="S1644">
        <v>13</v>
      </c>
      <c r="T1644">
        <v>32</v>
      </c>
      <c r="U1644">
        <v>75</v>
      </c>
      <c r="V1644">
        <f>marketing_campaign[[#This Row],[MntGoldProds]]+marketing_campaign[[#This Row],[MntSweetProducts]]+marketing_campaign[[#This Row],[MntFishProducts]]+marketing_campaign[[#This Row],[MntMeatProducts]]+marketing_campaign[[#This Row],[MntFruits]]+marketing_campaign[[#This Row],[MntWines]]</f>
        <v>612</v>
      </c>
      <c r="W1644">
        <v>8</v>
      </c>
      <c r="X1644">
        <v>9</v>
      </c>
      <c r="Y1644">
        <v>1</v>
      </c>
      <c r="Z1644">
        <v>7</v>
      </c>
      <c r="AA1644">
        <f t="shared" si="51"/>
        <v>25</v>
      </c>
      <c r="AB1644" t="str" cm="1">
        <f t="array" ref="AB1644">_xlfn.IFS(AND(AA1644&gt;=0,AA1644&lt;=15),"low purchase",AND(AA1644&gt;=16,AA1644&lt;=30),"mid purchase",AA1644&gt;=31,"high purchase")</f>
        <v>mid purchase</v>
      </c>
      <c r="AC1644">
        <v>9</v>
      </c>
      <c r="AD1644" t="str">
        <f>IF(marketing_campaign[[#This Row],[NumWebVisitsMonth]]&gt;=5.3,"higher_webvists","lower_webvisits")</f>
        <v>higher_webvists</v>
      </c>
      <c r="AE1644">
        <v>0</v>
      </c>
      <c r="AF1644">
        <v>0</v>
      </c>
      <c r="AG1644">
        <v>0</v>
      </c>
      <c r="AH1644">
        <v>0</v>
      </c>
      <c r="AI1644">
        <v>0</v>
      </c>
      <c r="AJ1644">
        <v>0</v>
      </c>
      <c r="AK1644">
        <v>3</v>
      </c>
      <c r="AL1644">
        <v>11</v>
      </c>
      <c r="AM1644">
        <v>0</v>
      </c>
      <c r="AN1644">
        <f>marketing_campaign[[#This Row],[AcceptedCmp2]]+marketing_campaign[[#This Row],[AcceptedCmp1]]+marketing_campaign[[#This Row],[AcceptedCmp5]]+marketing_campaign[[#This Row],[AcceptedCmp4]]+marketing_campaign[[#This Row],[AcceptedCmp3]]+marketing_campaign[[#This Row],[Response]]</f>
        <v>0</v>
      </c>
      <c r="AO1644" t="str" cm="1">
        <f t="array" ref="AO164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45" spans="1:41" x14ac:dyDescent="0.35">
      <c r="A1645">
        <v>3829</v>
      </c>
      <c r="B1645">
        <v>1979</v>
      </c>
      <c r="C1645">
        <f t="shared" ca="1" si="50"/>
        <v>47</v>
      </c>
      <c r="D1645" t="str" cm="1">
        <f t="array" aca="1" ref="D164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45" t="s">
        <v>36</v>
      </c>
      <c r="F1645" t="s">
        <v>31</v>
      </c>
      <c r="G1645" cm="1">
        <f t="array" ref="G1645">_xlfn.IFS(marketing_campaign[[#This Row],[Marital_Status]]="Single",K1645+L1645+1,marketing_campaign[[#This Row],[Marital_Status]]="Together",K1645+L1645+2,marketing_campaign[[#This Row],[Marital_Status]]="Alone",K1645+L1645+1,marketing_campaign[[#This Row],[Marital_Status]]="Married",K1645+L1645+2,marketing_campaign[[#This Row],[Marital_Status]]="Divorced",K1645+L1645+1,marketing_campaign[[#This Row],[Marital_Status]]="YOLO",K1645+L1645+1,marketing_campaign[[#This Row],[Marital_Status]]="Absurd",K1645+L1645+1,marketing_campaign[[#This Row],[Marital_Status]]="Widow",K1645+L1645+1)</f>
        <v>3</v>
      </c>
      <c r="H1645" t="str" cm="1">
        <f t="array" ref="H1645">_xlfn.IFS(marketing_campaign[[#This Row],[Family_size]]=1,"Family_with_one_child",marketing_campaign[[#This Row],[Family_size]]&gt;1,"Family_with_more_children")</f>
        <v>Family_with_more_children</v>
      </c>
      <c r="I1645">
        <v>24594</v>
      </c>
      <c r="J1645" t="str">
        <f>IF(marketing_campaign[[#This Row],[Income]]&gt;=Sheet21!B1695,"high_income","low_income")</f>
        <v>high_income</v>
      </c>
      <c r="K1645">
        <v>1</v>
      </c>
      <c r="L1645">
        <v>0</v>
      </c>
      <c r="M1645" s="1">
        <v>41618</v>
      </c>
      <c r="N1645">
        <v>94</v>
      </c>
      <c r="O1645" t="str" cm="1">
        <f t="array" ref="O1645">_xlfn.IFS(AND(marketing_campaign[[#This Row],[Recency]]&gt;=0,marketing_campaign[[#This Row],[Recency]]&lt;=14),"Early Recency",AND(marketing_campaign[[#This Row],[Recency]]&gt;=15,marketing_campaign[[#This Row],[Recency]]&lt;=31),"Mid-Recency",marketing_campaign[[#This Row],[Recency]]&gt;=32,"high Recency")</f>
        <v>high Recency</v>
      </c>
      <c r="P1645">
        <v>1</v>
      </c>
      <c r="Q1645">
        <v>3</v>
      </c>
      <c r="R1645">
        <v>6</v>
      </c>
      <c r="S1645">
        <v>10</v>
      </c>
      <c r="T1645">
        <v>0</v>
      </c>
      <c r="U1645">
        <v>9</v>
      </c>
      <c r="V1645">
        <f>marketing_campaign[[#This Row],[MntGoldProds]]+marketing_campaign[[#This Row],[MntSweetProducts]]+marketing_campaign[[#This Row],[MntFishProducts]]+marketing_campaign[[#This Row],[MntMeatProducts]]+marketing_campaign[[#This Row],[MntFruits]]+marketing_campaign[[#This Row],[MntWines]]</f>
        <v>29</v>
      </c>
      <c r="W1645">
        <v>1</v>
      </c>
      <c r="X1645">
        <v>1</v>
      </c>
      <c r="Y1645">
        <v>0</v>
      </c>
      <c r="Z1645">
        <v>3</v>
      </c>
      <c r="AA1645">
        <f t="shared" si="51"/>
        <v>5</v>
      </c>
      <c r="AB1645" t="str" cm="1">
        <f t="array" ref="AB1645">_xlfn.IFS(AND(AA1645&gt;=0,AA1645&lt;=15),"low purchase",AND(AA1645&gt;=16,AA1645&lt;=30),"mid purchase",AA1645&gt;=31,"high purchase")</f>
        <v>low purchase</v>
      </c>
      <c r="AC1645">
        <v>5</v>
      </c>
      <c r="AD1645" t="str">
        <f>IF(marketing_campaign[[#This Row],[NumWebVisitsMonth]]&gt;=5.3,"higher_webvists","lower_webvisits")</f>
        <v>lower_webvisits</v>
      </c>
      <c r="AE1645">
        <v>0</v>
      </c>
      <c r="AF1645">
        <v>0</v>
      </c>
      <c r="AG1645">
        <v>0</v>
      </c>
      <c r="AH1645">
        <v>0</v>
      </c>
      <c r="AI1645">
        <v>0</v>
      </c>
      <c r="AJ1645">
        <v>0</v>
      </c>
      <c r="AK1645">
        <v>3</v>
      </c>
      <c r="AL1645">
        <v>11</v>
      </c>
      <c r="AM1645">
        <v>0</v>
      </c>
      <c r="AN1645">
        <f>marketing_campaign[[#This Row],[AcceptedCmp2]]+marketing_campaign[[#This Row],[AcceptedCmp1]]+marketing_campaign[[#This Row],[AcceptedCmp5]]+marketing_campaign[[#This Row],[AcceptedCmp4]]+marketing_campaign[[#This Row],[AcceptedCmp3]]+marketing_campaign[[#This Row],[Response]]</f>
        <v>0</v>
      </c>
      <c r="AO1645" t="str" cm="1">
        <f t="array" ref="AO164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46" spans="1:41" x14ac:dyDescent="0.35">
      <c r="A1646">
        <v>3091</v>
      </c>
      <c r="B1646">
        <v>1981</v>
      </c>
      <c r="C1646">
        <f t="shared" ca="1" si="50"/>
        <v>45</v>
      </c>
      <c r="D1646" t="str" cm="1">
        <f t="array" aca="1" ref="D164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646" t="s">
        <v>37</v>
      </c>
      <c r="F1646" t="s">
        <v>31</v>
      </c>
      <c r="G1646" cm="1">
        <f t="array" ref="G1646">_xlfn.IFS(marketing_campaign[[#This Row],[Marital_Status]]="Single",K1646+L1646+1,marketing_campaign[[#This Row],[Marital_Status]]="Together",K1646+L1646+2,marketing_campaign[[#This Row],[Marital_Status]]="Alone",K1646+L1646+1,marketing_campaign[[#This Row],[Marital_Status]]="Married",K1646+L1646+2,marketing_campaign[[#This Row],[Marital_Status]]="Divorced",K1646+L1646+1,marketing_campaign[[#This Row],[Marital_Status]]="YOLO",K1646+L1646+1,marketing_campaign[[#This Row],[Marital_Status]]="Absurd",K1646+L1646+1,marketing_campaign[[#This Row],[Marital_Status]]="Widow",K1646+L1646+1)</f>
        <v>3</v>
      </c>
      <c r="H1646" t="str" cm="1">
        <f t="array" ref="H1646">_xlfn.IFS(marketing_campaign[[#This Row],[Family_size]]=1,"Family_with_one_child",marketing_campaign[[#This Row],[Family_size]]&gt;1,"Family_with_more_children")</f>
        <v>Family_with_more_children</v>
      </c>
      <c r="I1646">
        <v>75774</v>
      </c>
      <c r="J1646" t="str">
        <f>IF(marketing_campaign[[#This Row],[Income]]&gt;=Sheet21!B1696,"high_income","low_income")</f>
        <v>high_income</v>
      </c>
      <c r="K1646">
        <v>1</v>
      </c>
      <c r="L1646">
        <v>0</v>
      </c>
      <c r="M1646" s="1">
        <v>41761</v>
      </c>
      <c r="N1646">
        <v>27</v>
      </c>
      <c r="O1646" t="str" cm="1">
        <f t="array" ref="O1646">_xlfn.IFS(AND(marketing_campaign[[#This Row],[Recency]]&gt;=0,marketing_campaign[[#This Row],[Recency]]&lt;=14),"Early Recency",AND(marketing_campaign[[#This Row],[Recency]]&gt;=15,marketing_campaign[[#This Row],[Recency]]&lt;=31),"Mid-Recency",marketing_campaign[[#This Row],[Recency]]&gt;=32,"high Recency")</f>
        <v>Mid-Recency</v>
      </c>
      <c r="P1646">
        <v>340</v>
      </c>
      <c r="Q1646">
        <v>21</v>
      </c>
      <c r="R1646">
        <v>134</v>
      </c>
      <c r="S1646">
        <v>258</v>
      </c>
      <c r="T1646">
        <v>14</v>
      </c>
      <c r="U1646">
        <v>56</v>
      </c>
      <c r="V1646">
        <f>marketing_campaign[[#This Row],[MntGoldProds]]+marketing_campaign[[#This Row],[MntSweetProducts]]+marketing_campaign[[#This Row],[MntFishProducts]]+marketing_campaign[[#This Row],[MntMeatProducts]]+marketing_campaign[[#This Row],[MntFruits]]+marketing_campaign[[#This Row],[MntWines]]</f>
        <v>823</v>
      </c>
      <c r="W1646">
        <v>1</v>
      </c>
      <c r="X1646">
        <v>7</v>
      </c>
      <c r="Y1646">
        <v>5</v>
      </c>
      <c r="Z1646">
        <v>8</v>
      </c>
      <c r="AA1646">
        <f t="shared" si="51"/>
        <v>21</v>
      </c>
      <c r="AB1646" t="str" cm="1">
        <f t="array" ref="AB1646">_xlfn.IFS(AND(AA1646&gt;=0,AA1646&lt;=15),"low purchase",AND(AA1646&gt;=16,AA1646&lt;=30),"mid purchase",AA1646&gt;=31,"high purchase")</f>
        <v>mid purchase</v>
      </c>
      <c r="AC1646">
        <v>4</v>
      </c>
      <c r="AD1646" t="str">
        <f>IF(marketing_campaign[[#This Row],[NumWebVisitsMonth]]&gt;=5.3,"higher_webvists","lower_webvisits")</f>
        <v>lower_webvisits</v>
      </c>
      <c r="AE1646">
        <v>0</v>
      </c>
      <c r="AF1646">
        <v>0</v>
      </c>
      <c r="AG1646">
        <v>0</v>
      </c>
      <c r="AH1646">
        <v>0</v>
      </c>
      <c r="AI1646">
        <v>0</v>
      </c>
      <c r="AJ1646">
        <v>0</v>
      </c>
      <c r="AK1646">
        <v>3</v>
      </c>
      <c r="AL1646">
        <v>11</v>
      </c>
      <c r="AM1646">
        <v>0</v>
      </c>
      <c r="AN1646">
        <f>marketing_campaign[[#This Row],[AcceptedCmp2]]+marketing_campaign[[#This Row],[AcceptedCmp1]]+marketing_campaign[[#This Row],[AcceptedCmp5]]+marketing_campaign[[#This Row],[AcceptedCmp4]]+marketing_campaign[[#This Row],[AcceptedCmp3]]+marketing_campaign[[#This Row],[Response]]</f>
        <v>0</v>
      </c>
      <c r="AO1646" t="str" cm="1">
        <f t="array" ref="AO164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47" spans="1:41" x14ac:dyDescent="0.35">
      <c r="A1647">
        <v>10141</v>
      </c>
      <c r="B1647">
        <v>1960</v>
      </c>
      <c r="C1647">
        <f t="shared" ca="1" si="50"/>
        <v>66</v>
      </c>
      <c r="D1647" t="str" cm="1">
        <f t="array" aca="1" ref="D164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47" t="s">
        <v>34</v>
      </c>
      <c r="F1647" t="s">
        <v>35</v>
      </c>
      <c r="G1647" cm="1">
        <f t="array" ref="G1647">_xlfn.IFS(marketing_campaign[[#This Row],[Marital_Status]]="Single",K1647+L1647+1,marketing_campaign[[#This Row],[Marital_Status]]="Together",K1647+L1647+2,marketing_campaign[[#This Row],[Marital_Status]]="Alone",K1647+L1647+1,marketing_campaign[[#This Row],[Marital_Status]]="Married",K1647+L1647+2,marketing_campaign[[#This Row],[Marital_Status]]="Divorced",K1647+L1647+1,marketing_campaign[[#This Row],[Marital_Status]]="YOLO",K1647+L1647+1,marketing_campaign[[#This Row],[Marital_Status]]="Absurd",K1647+L1647+1,marketing_campaign[[#This Row],[Marital_Status]]="Widow",K1647+L1647+1)</f>
        <v>1</v>
      </c>
      <c r="H1647" t="str" cm="1">
        <f t="array" ref="H1647">_xlfn.IFS(marketing_campaign[[#This Row],[Family_size]]=1,"Family_with_one_child",marketing_campaign[[#This Row],[Family_size]]&gt;1,"Family_with_more_children")</f>
        <v>Family_with_one_child</v>
      </c>
      <c r="I1647">
        <v>39228</v>
      </c>
      <c r="J1647" t="str">
        <f>IF(marketing_campaign[[#This Row],[Income]]&gt;=Sheet21!B1697,"high_income","low_income")</f>
        <v>high_income</v>
      </c>
      <c r="K1647">
        <v>0</v>
      </c>
      <c r="L1647">
        <v>0</v>
      </c>
      <c r="M1647" s="1">
        <v>41404</v>
      </c>
      <c r="N1647">
        <v>1</v>
      </c>
      <c r="O1647" t="str" cm="1">
        <f t="array" ref="O1647">_xlfn.IFS(AND(marketing_campaign[[#This Row],[Recency]]&gt;=0,marketing_campaign[[#This Row],[Recency]]&lt;=14),"Early Recency",AND(marketing_campaign[[#This Row],[Recency]]&gt;=15,marketing_campaign[[#This Row],[Recency]]&lt;=31),"Mid-Recency",marketing_campaign[[#This Row],[Recency]]&gt;=32,"high Recency")</f>
        <v>Early Recency</v>
      </c>
      <c r="P1647">
        <v>7</v>
      </c>
      <c r="Q1647">
        <v>1</v>
      </c>
      <c r="R1647">
        <v>6</v>
      </c>
      <c r="S1647">
        <v>0</v>
      </c>
      <c r="T1647">
        <v>3</v>
      </c>
      <c r="U1647">
        <v>3</v>
      </c>
      <c r="V1647">
        <f>marketing_campaign[[#This Row],[MntGoldProds]]+marketing_campaign[[#This Row],[MntSweetProducts]]+marketing_campaign[[#This Row],[MntFishProducts]]+marketing_campaign[[#This Row],[MntMeatProducts]]+marketing_campaign[[#This Row],[MntFruits]]+marketing_campaign[[#This Row],[MntWines]]</f>
        <v>20</v>
      </c>
      <c r="W1647">
        <v>1</v>
      </c>
      <c r="X1647">
        <v>0</v>
      </c>
      <c r="Y1647">
        <v>0</v>
      </c>
      <c r="Z1647">
        <v>3</v>
      </c>
      <c r="AA1647">
        <f t="shared" si="51"/>
        <v>4</v>
      </c>
      <c r="AB1647" t="str" cm="1">
        <f t="array" ref="AB1647">_xlfn.IFS(AND(AA1647&gt;=0,AA1647&lt;=15),"low purchase",AND(AA1647&gt;=16,AA1647&lt;=30),"mid purchase",AA1647&gt;=31,"high purchase")</f>
        <v>low purchase</v>
      </c>
      <c r="AC1647">
        <v>4</v>
      </c>
      <c r="AD1647" t="str">
        <f>IF(marketing_campaign[[#This Row],[NumWebVisitsMonth]]&gt;=5.3,"higher_webvists","lower_webvisits")</f>
        <v>lower_webvisits</v>
      </c>
      <c r="AE1647">
        <v>0</v>
      </c>
      <c r="AF1647">
        <v>0</v>
      </c>
      <c r="AG1647">
        <v>0</v>
      </c>
      <c r="AH1647">
        <v>0</v>
      </c>
      <c r="AI1647">
        <v>0</v>
      </c>
      <c r="AJ1647">
        <v>0</v>
      </c>
      <c r="AK1647">
        <v>3</v>
      </c>
      <c r="AL1647">
        <v>11</v>
      </c>
      <c r="AM1647">
        <v>0</v>
      </c>
      <c r="AN1647">
        <f>marketing_campaign[[#This Row],[AcceptedCmp2]]+marketing_campaign[[#This Row],[AcceptedCmp1]]+marketing_campaign[[#This Row],[AcceptedCmp5]]+marketing_campaign[[#This Row],[AcceptedCmp4]]+marketing_campaign[[#This Row],[AcceptedCmp3]]+marketing_campaign[[#This Row],[Response]]</f>
        <v>0</v>
      </c>
      <c r="AO1647" t="str" cm="1">
        <f t="array" ref="AO164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48" spans="1:41" x14ac:dyDescent="0.35">
      <c r="A1648">
        <v>5177</v>
      </c>
      <c r="B1648">
        <v>1974</v>
      </c>
      <c r="C1648">
        <f t="shared" ca="1" si="50"/>
        <v>52</v>
      </c>
      <c r="D1648" t="str" cm="1">
        <f t="array" aca="1" ref="D164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48" t="s">
        <v>34</v>
      </c>
      <c r="F1648" t="s">
        <v>33</v>
      </c>
      <c r="G1648" cm="1">
        <f t="array" ref="G1648">_xlfn.IFS(marketing_campaign[[#This Row],[Marital_Status]]="Single",K1648+L1648+1,marketing_campaign[[#This Row],[Marital_Status]]="Together",K1648+L1648+2,marketing_campaign[[#This Row],[Marital_Status]]="Alone",K1648+L1648+1,marketing_campaign[[#This Row],[Marital_Status]]="Married",K1648+L1648+2,marketing_campaign[[#This Row],[Marital_Status]]="Divorced",K1648+L1648+1,marketing_campaign[[#This Row],[Marital_Status]]="YOLO",K1648+L1648+1,marketing_campaign[[#This Row],[Marital_Status]]="Absurd",K1648+L1648+1,marketing_campaign[[#This Row],[Marital_Status]]="Widow",K1648+L1648+1)</f>
        <v>3</v>
      </c>
      <c r="H1648" t="str" cm="1">
        <f t="array" ref="H1648">_xlfn.IFS(marketing_campaign[[#This Row],[Family_size]]=1,"Family_with_one_child",marketing_campaign[[#This Row],[Family_size]]&gt;1,"Family_with_more_children")</f>
        <v>Family_with_more_children</v>
      </c>
      <c r="I1648">
        <v>58494</v>
      </c>
      <c r="J1648" t="str">
        <f>IF(marketing_campaign[[#This Row],[Income]]&gt;=Sheet21!B1698,"high_income","low_income")</f>
        <v>high_income</v>
      </c>
      <c r="K1648">
        <v>0</v>
      </c>
      <c r="L1648">
        <v>1</v>
      </c>
      <c r="M1648" s="1">
        <v>41620</v>
      </c>
      <c r="N1648">
        <v>56</v>
      </c>
      <c r="O1648" t="str" cm="1">
        <f t="array" ref="O1648">_xlfn.IFS(AND(marketing_campaign[[#This Row],[Recency]]&gt;=0,marketing_campaign[[#This Row],[Recency]]&lt;=14),"Early Recency",AND(marketing_campaign[[#This Row],[Recency]]&gt;=15,marketing_campaign[[#This Row],[Recency]]&lt;=31),"Mid-Recency",marketing_campaign[[#This Row],[Recency]]&gt;=32,"high Recency")</f>
        <v>high Recency</v>
      </c>
      <c r="P1648">
        <v>298</v>
      </c>
      <c r="Q1648">
        <v>7</v>
      </c>
      <c r="R1648">
        <v>68</v>
      </c>
      <c r="S1648">
        <v>4</v>
      </c>
      <c r="T1648">
        <v>0</v>
      </c>
      <c r="U1648">
        <v>19</v>
      </c>
      <c r="V1648">
        <f>marketing_campaign[[#This Row],[MntGoldProds]]+marketing_campaign[[#This Row],[MntSweetProducts]]+marketing_campaign[[#This Row],[MntFishProducts]]+marketing_campaign[[#This Row],[MntMeatProducts]]+marketing_campaign[[#This Row],[MntFruits]]+marketing_campaign[[#This Row],[MntWines]]</f>
        <v>396</v>
      </c>
      <c r="W1648">
        <v>2</v>
      </c>
      <c r="X1648">
        <v>6</v>
      </c>
      <c r="Y1648">
        <v>2</v>
      </c>
      <c r="Z1648">
        <v>6</v>
      </c>
      <c r="AA1648">
        <f t="shared" si="51"/>
        <v>16</v>
      </c>
      <c r="AB1648" t="str" cm="1">
        <f t="array" ref="AB1648">_xlfn.IFS(AND(AA1648&gt;=0,AA1648&lt;=15),"low purchase",AND(AA1648&gt;=16,AA1648&lt;=30),"mid purchase",AA1648&gt;=31,"high purchase")</f>
        <v>mid purchase</v>
      </c>
      <c r="AC1648">
        <v>6</v>
      </c>
      <c r="AD1648" t="str">
        <f>IF(marketing_campaign[[#This Row],[NumWebVisitsMonth]]&gt;=5.3,"higher_webvists","lower_webvisits")</f>
        <v>higher_webvists</v>
      </c>
      <c r="AE1648">
        <v>0</v>
      </c>
      <c r="AF1648">
        <v>0</v>
      </c>
      <c r="AG1648">
        <v>0</v>
      </c>
      <c r="AH1648">
        <v>0</v>
      </c>
      <c r="AI1648">
        <v>0</v>
      </c>
      <c r="AJ1648">
        <v>0</v>
      </c>
      <c r="AK1648">
        <v>3</v>
      </c>
      <c r="AL1648">
        <v>11</v>
      </c>
      <c r="AM1648">
        <v>0</v>
      </c>
      <c r="AN1648">
        <f>marketing_campaign[[#This Row],[AcceptedCmp2]]+marketing_campaign[[#This Row],[AcceptedCmp1]]+marketing_campaign[[#This Row],[AcceptedCmp5]]+marketing_campaign[[#This Row],[AcceptedCmp4]]+marketing_campaign[[#This Row],[AcceptedCmp3]]+marketing_campaign[[#This Row],[Response]]</f>
        <v>0</v>
      </c>
      <c r="AO1648" t="str" cm="1">
        <f t="array" ref="AO164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49" spans="1:41" x14ac:dyDescent="0.35">
      <c r="A1649">
        <v>7005</v>
      </c>
      <c r="B1649">
        <v>1981</v>
      </c>
      <c r="C1649">
        <f t="shared" ca="1" si="50"/>
        <v>45</v>
      </c>
      <c r="D1649" t="str" cm="1">
        <f t="array" aca="1" ref="D164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649" t="s">
        <v>29</v>
      </c>
      <c r="F1649" t="s">
        <v>30</v>
      </c>
      <c r="G1649" cm="1">
        <f t="array" ref="G1649">_xlfn.IFS(marketing_campaign[[#This Row],[Marital_Status]]="Single",K1649+L1649+1,marketing_campaign[[#This Row],[Marital_Status]]="Together",K1649+L1649+2,marketing_campaign[[#This Row],[Marital_Status]]="Alone",K1649+L1649+1,marketing_campaign[[#This Row],[Marital_Status]]="Married",K1649+L1649+2,marketing_campaign[[#This Row],[Marital_Status]]="Divorced",K1649+L1649+1,marketing_campaign[[#This Row],[Marital_Status]]="YOLO",K1649+L1649+1,marketing_campaign[[#This Row],[Marital_Status]]="Absurd",K1649+L1649+1,marketing_campaign[[#This Row],[Marital_Status]]="Widow",K1649+L1649+1)</f>
        <v>1</v>
      </c>
      <c r="H1649" t="str" cm="1">
        <f t="array" ref="H1649">_xlfn.IFS(marketing_campaign[[#This Row],[Family_size]]=1,"Family_with_one_child",marketing_campaign[[#This Row],[Family_size]]&gt;1,"Family_with_more_children")</f>
        <v>Family_with_one_child</v>
      </c>
      <c r="I1649">
        <v>58684</v>
      </c>
      <c r="J1649" t="str">
        <f>IF(marketing_campaign[[#This Row],[Income]]&gt;=Sheet21!B1699,"high_income","low_income")</f>
        <v>high_income</v>
      </c>
      <c r="K1649">
        <v>0</v>
      </c>
      <c r="L1649">
        <v>0</v>
      </c>
      <c r="M1649" s="1">
        <v>41806</v>
      </c>
      <c r="N1649">
        <v>71</v>
      </c>
      <c r="O1649" t="str" cm="1">
        <f t="array" ref="O1649">_xlfn.IFS(AND(marketing_campaign[[#This Row],[Recency]]&gt;=0,marketing_campaign[[#This Row],[Recency]]&lt;=14),"Early Recency",AND(marketing_campaign[[#This Row],[Recency]]&gt;=15,marketing_campaign[[#This Row],[Recency]]&lt;=31),"Mid-Recency",marketing_campaign[[#This Row],[Recency]]&gt;=32,"high Recency")</f>
        <v>high Recency</v>
      </c>
      <c r="P1649">
        <v>479</v>
      </c>
      <c r="Q1649">
        <v>35</v>
      </c>
      <c r="R1649">
        <v>179</v>
      </c>
      <c r="S1649">
        <v>28</v>
      </c>
      <c r="T1649">
        <v>7</v>
      </c>
      <c r="U1649">
        <v>85</v>
      </c>
      <c r="V1649">
        <f>marketing_campaign[[#This Row],[MntGoldProds]]+marketing_campaign[[#This Row],[MntSweetProducts]]+marketing_campaign[[#This Row],[MntFishProducts]]+marketing_campaign[[#This Row],[MntMeatProducts]]+marketing_campaign[[#This Row],[MntFruits]]+marketing_campaign[[#This Row],[MntWines]]</f>
        <v>813</v>
      </c>
      <c r="W1649">
        <v>1</v>
      </c>
      <c r="X1649">
        <v>5</v>
      </c>
      <c r="Y1649">
        <v>3</v>
      </c>
      <c r="Z1649">
        <v>12</v>
      </c>
      <c r="AA1649">
        <f t="shared" si="51"/>
        <v>21</v>
      </c>
      <c r="AB1649" t="str" cm="1">
        <f t="array" ref="AB1649">_xlfn.IFS(AND(AA1649&gt;=0,AA1649&lt;=15),"low purchase",AND(AA1649&gt;=16,AA1649&lt;=30),"mid purchase",AA1649&gt;=31,"high purchase")</f>
        <v>mid purchase</v>
      </c>
      <c r="AC1649">
        <v>2</v>
      </c>
      <c r="AD1649" t="str">
        <f>IF(marketing_campaign[[#This Row],[NumWebVisitsMonth]]&gt;=5.3,"higher_webvists","lower_webvisits")</f>
        <v>lower_webvisits</v>
      </c>
      <c r="AE1649">
        <v>0</v>
      </c>
      <c r="AF1649">
        <v>1</v>
      </c>
      <c r="AG1649">
        <v>0</v>
      </c>
      <c r="AH1649">
        <v>0</v>
      </c>
      <c r="AI1649">
        <v>0</v>
      </c>
      <c r="AJ1649">
        <v>0</v>
      </c>
      <c r="AK1649">
        <v>3</v>
      </c>
      <c r="AL1649">
        <v>11</v>
      </c>
      <c r="AM1649">
        <v>0</v>
      </c>
      <c r="AN1649">
        <f>marketing_campaign[[#This Row],[AcceptedCmp2]]+marketing_campaign[[#This Row],[AcceptedCmp1]]+marketing_campaign[[#This Row],[AcceptedCmp5]]+marketing_campaign[[#This Row],[AcceptedCmp4]]+marketing_campaign[[#This Row],[AcceptedCmp3]]+marketing_campaign[[#This Row],[Response]]</f>
        <v>1</v>
      </c>
      <c r="AO1649" t="str" cm="1">
        <f t="array" ref="AO164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650" spans="1:41" x14ac:dyDescent="0.35">
      <c r="A1650">
        <v>6409</v>
      </c>
      <c r="B1650">
        <v>1967</v>
      </c>
      <c r="C1650">
        <f t="shared" ca="1" si="50"/>
        <v>59</v>
      </c>
      <c r="D1650" t="str" cm="1">
        <f t="array" aca="1" ref="D165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50" t="s">
        <v>29</v>
      </c>
      <c r="F1650" t="s">
        <v>35</v>
      </c>
      <c r="G1650" cm="1">
        <f t="array" ref="G1650">_xlfn.IFS(marketing_campaign[[#This Row],[Marital_Status]]="Single",K1650+L1650+1,marketing_campaign[[#This Row],[Marital_Status]]="Together",K1650+L1650+2,marketing_campaign[[#This Row],[Marital_Status]]="Alone",K1650+L1650+1,marketing_campaign[[#This Row],[Marital_Status]]="Married",K1650+L1650+2,marketing_campaign[[#This Row],[Marital_Status]]="Divorced",K1650+L1650+1,marketing_campaign[[#This Row],[Marital_Status]]="YOLO",K1650+L1650+1,marketing_campaign[[#This Row],[Marital_Status]]="Absurd",K1650+L1650+1,marketing_campaign[[#This Row],[Marital_Status]]="Widow",K1650+L1650+1)</f>
        <v>1</v>
      </c>
      <c r="H1650" t="str" cm="1">
        <f t="array" ref="H1650">_xlfn.IFS(marketing_campaign[[#This Row],[Family_size]]=1,"Family_with_one_child",marketing_campaign[[#This Row],[Family_size]]&gt;1,"Family_with_more_children")</f>
        <v>Family_with_one_child</v>
      </c>
      <c r="I1650">
        <v>57136</v>
      </c>
      <c r="J1650" t="str">
        <f>IF(marketing_campaign[[#This Row],[Income]]&gt;=Sheet21!B1700,"high_income","low_income")</f>
        <v>high_income</v>
      </c>
      <c r="K1650">
        <v>0</v>
      </c>
      <c r="L1650">
        <v>0</v>
      </c>
      <c r="M1650" s="1">
        <v>41412</v>
      </c>
      <c r="N1650">
        <v>18</v>
      </c>
      <c r="O1650" t="str" cm="1">
        <f t="array" ref="O1650">_xlfn.IFS(AND(marketing_campaign[[#This Row],[Recency]]&gt;=0,marketing_campaign[[#This Row],[Recency]]&lt;=14),"Early Recency",AND(marketing_campaign[[#This Row],[Recency]]&gt;=15,marketing_campaign[[#This Row],[Recency]]&lt;=31),"Mid-Recency",marketing_campaign[[#This Row],[Recency]]&gt;=32,"high Recency")</f>
        <v>Mid-Recency</v>
      </c>
      <c r="P1650">
        <v>267</v>
      </c>
      <c r="Q1650">
        <v>140</v>
      </c>
      <c r="R1650">
        <v>599</v>
      </c>
      <c r="S1650">
        <v>34</v>
      </c>
      <c r="T1650">
        <v>12</v>
      </c>
      <c r="U1650">
        <v>127</v>
      </c>
      <c r="V1650">
        <f>marketing_campaign[[#This Row],[MntGoldProds]]+marketing_campaign[[#This Row],[MntSweetProducts]]+marketing_campaign[[#This Row],[MntFishProducts]]+marketing_campaign[[#This Row],[MntMeatProducts]]+marketing_campaign[[#This Row],[MntFruits]]+marketing_campaign[[#This Row],[MntWines]]</f>
        <v>1179</v>
      </c>
      <c r="W1650">
        <v>1</v>
      </c>
      <c r="X1650">
        <v>7</v>
      </c>
      <c r="Y1650">
        <v>5</v>
      </c>
      <c r="Z1650">
        <v>7</v>
      </c>
      <c r="AA1650">
        <f t="shared" si="51"/>
        <v>20</v>
      </c>
      <c r="AB1650" t="str" cm="1">
        <f t="array" ref="AB1650">_xlfn.IFS(AND(AA1650&gt;=0,AA1650&lt;=15),"low purchase",AND(AA1650&gt;=16,AA1650&lt;=30),"mid purchase",AA1650&gt;=31,"high purchase")</f>
        <v>mid purchase</v>
      </c>
      <c r="AC1650">
        <v>6</v>
      </c>
      <c r="AD1650" t="str">
        <f>IF(marketing_campaign[[#This Row],[NumWebVisitsMonth]]&gt;=5.3,"higher_webvists","lower_webvisits")</f>
        <v>higher_webvists</v>
      </c>
      <c r="AE1650">
        <v>0</v>
      </c>
      <c r="AF1650">
        <v>0</v>
      </c>
      <c r="AG1650">
        <v>0</v>
      </c>
      <c r="AH1650">
        <v>0</v>
      </c>
      <c r="AI1650">
        <v>0</v>
      </c>
      <c r="AJ1650">
        <v>0</v>
      </c>
      <c r="AK1650">
        <v>3</v>
      </c>
      <c r="AL1650">
        <v>11</v>
      </c>
      <c r="AM1650">
        <v>1</v>
      </c>
      <c r="AN1650">
        <f>marketing_campaign[[#This Row],[AcceptedCmp2]]+marketing_campaign[[#This Row],[AcceptedCmp1]]+marketing_campaign[[#This Row],[AcceptedCmp5]]+marketing_campaign[[#This Row],[AcceptedCmp4]]+marketing_campaign[[#This Row],[AcceptedCmp3]]+marketing_campaign[[#This Row],[Response]]</f>
        <v>1</v>
      </c>
      <c r="AO1650" t="str" cm="1">
        <f t="array" ref="AO165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651" spans="1:41" x14ac:dyDescent="0.35">
      <c r="A1651">
        <v>7485</v>
      </c>
      <c r="B1651">
        <v>1950</v>
      </c>
      <c r="C1651">
        <f t="shared" ca="1" si="50"/>
        <v>76</v>
      </c>
      <c r="D1651" t="str" cm="1">
        <f t="array" aca="1" ref="D165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51" t="s">
        <v>32</v>
      </c>
      <c r="F1651" t="s">
        <v>38</v>
      </c>
      <c r="G1651" cm="1">
        <f t="array" ref="G1651">_xlfn.IFS(marketing_campaign[[#This Row],[Marital_Status]]="Single",K1651+L1651+1,marketing_campaign[[#This Row],[Marital_Status]]="Together",K1651+L1651+2,marketing_campaign[[#This Row],[Marital_Status]]="Alone",K1651+L1651+1,marketing_campaign[[#This Row],[Marital_Status]]="Married",K1651+L1651+2,marketing_campaign[[#This Row],[Marital_Status]]="Divorced",K1651+L1651+1,marketing_campaign[[#This Row],[Marital_Status]]="YOLO",K1651+L1651+1,marketing_campaign[[#This Row],[Marital_Status]]="Absurd",K1651+L1651+1,marketing_campaign[[#This Row],[Marital_Status]]="Widow",K1651+L1651+1)</f>
        <v>3</v>
      </c>
      <c r="H1651" t="str" cm="1">
        <f t="array" ref="H1651">_xlfn.IFS(marketing_campaign[[#This Row],[Family_size]]=1,"Family_with_one_child",marketing_campaign[[#This Row],[Family_size]]&gt;1,"Family_with_more_children")</f>
        <v>Family_with_more_children</v>
      </c>
      <c r="I1651">
        <v>56551</v>
      </c>
      <c r="J1651" t="str">
        <f>IF(marketing_campaign[[#This Row],[Income]]&gt;=Sheet21!B1701,"high_income","low_income")</f>
        <v>high_income</v>
      </c>
      <c r="K1651">
        <v>1</v>
      </c>
      <c r="L1651">
        <v>1</v>
      </c>
      <c r="M1651" s="1">
        <v>41766</v>
      </c>
      <c r="N1651">
        <v>48</v>
      </c>
      <c r="O1651" t="str" cm="1">
        <f t="array" ref="O1651">_xlfn.IFS(AND(marketing_campaign[[#This Row],[Recency]]&gt;=0,marketing_campaign[[#This Row],[Recency]]&lt;=14),"Early Recency",AND(marketing_campaign[[#This Row],[Recency]]&gt;=15,marketing_campaign[[#This Row],[Recency]]&lt;=31),"Mid-Recency",marketing_campaign[[#This Row],[Recency]]&gt;=32,"high Recency")</f>
        <v>high Recency</v>
      </c>
      <c r="P1651">
        <v>67</v>
      </c>
      <c r="Q1651">
        <v>4</v>
      </c>
      <c r="R1651">
        <v>32</v>
      </c>
      <c r="S1651">
        <v>17</v>
      </c>
      <c r="T1651">
        <v>2</v>
      </c>
      <c r="U1651">
        <v>16</v>
      </c>
      <c r="V1651">
        <f>marketing_campaign[[#This Row],[MntGoldProds]]+marketing_campaign[[#This Row],[MntSweetProducts]]+marketing_campaign[[#This Row],[MntFishProducts]]+marketing_campaign[[#This Row],[MntMeatProducts]]+marketing_campaign[[#This Row],[MntFruits]]+marketing_campaign[[#This Row],[MntWines]]</f>
        <v>138</v>
      </c>
      <c r="W1651">
        <v>3</v>
      </c>
      <c r="X1651">
        <v>2</v>
      </c>
      <c r="Y1651">
        <v>1</v>
      </c>
      <c r="Z1651">
        <v>4</v>
      </c>
      <c r="AA1651">
        <f t="shared" si="51"/>
        <v>10</v>
      </c>
      <c r="AB1651" t="str" cm="1">
        <f t="array" ref="AB1651">_xlfn.IFS(AND(AA1651&gt;=0,AA1651&lt;=15),"low purchase",AND(AA1651&gt;=16,AA1651&lt;=30),"mid purchase",AA1651&gt;=31,"high purchase")</f>
        <v>low purchase</v>
      </c>
      <c r="AC1651">
        <v>4</v>
      </c>
      <c r="AD1651" t="str">
        <f>IF(marketing_campaign[[#This Row],[NumWebVisitsMonth]]&gt;=5.3,"higher_webvists","lower_webvisits")</f>
        <v>lower_webvisits</v>
      </c>
      <c r="AE1651">
        <v>0</v>
      </c>
      <c r="AF1651">
        <v>0</v>
      </c>
      <c r="AG1651">
        <v>0</v>
      </c>
      <c r="AH1651">
        <v>0</v>
      </c>
      <c r="AI1651">
        <v>0</v>
      </c>
      <c r="AJ1651">
        <v>0</v>
      </c>
      <c r="AK1651">
        <v>3</v>
      </c>
      <c r="AL1651">
        <v>11</v>
      </c>
      <c r="AM1651">
        <v>0</v>
      </c>
      <c r="AN1651">
        <f>marketing_campaign[[#This Row],[AcceptedCmp2]]+marketing_campaign[[#This Row],[AcceptedCmp1]]+marketing_campaign[[#This Row],[AcceptedCmp5]]+marketing_campaign[[#This Row],[AcceptedCmp4]]+marketing_campaign[[#This Row],[AcceptedCmp3]]+marketing_campaign[[#This Row],[Response]]</f>
        <v>0</v>
      </c>
      <c r="AO1651" t="str" cm="1">
        <f t="array" ref="AO165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52" spans="1:41" x14ac:dyDescent="0.35">
      <c r="A1652">
        <v>8079</v>
      </c>
      <c r="B1652">
        <v>1982</v>
      </c>
      <c r="C1652">
        <f t="shared" ca="1" si="50"/>
        <v>44</v>
      </c>
      <c r="D1652" t="str" cm="1">
        <f t="array" aca="1" ref="D165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652" t="s">
        <v>29</v>
      </c>
      <c r="F1652" t="s">
        <v>33</v>
      </c>
      <c r="G1652" cm="1">
        <f t="array" ref="G1652">_xlfn.IFS(marketing_campaign[[#This Row],[Marital_Status]]="Single",K1652+L1652+1,marketing_campaign[[#This Row],[Marital_Status]]="Together",K1652+L1652+2,marketing_campaign[[#This Row],[Marital_Status]]="Alone",K1652+L1652+1,marketing_campaign[[#This Row],[Marital_Status]]="Married",K1652+L1652+2,marketing_campaign[[#This Row],[Marital_Status]]="Divorced",K1652+L1652+1,marketing_campaign[[#This Row],[Marital_Status]]="YOLO",K1652+L1652+1,marketing_campaign[[#This Row],[Marital_Status]]="Absurd",K1652+L1652+1,marketing_campaign[[#This Row],[Marital_Status]]="Widow",K1652+L1652+1)</f>
        <v>3</v>
      </c>
      <c r="H1652" t="str" cm="1">
        <f t="array" ref="H1652">_xlfn.IFS(marketing_campaign[[#This Row],[Family_size]]=1,"Family_with_one_child",marketing_campaign[[#This Row],[Family_size]]&gt;1,"Family_with_more_children")</f>
        <v>Family_with_more_children</v>
      </c>
      <c r="I1652">
        <v>22448</v>
      </c>
      <c r="J1652" t="str">
        <f>IF(marketing_campaign[[#This Row],[Income]]&gt;=Sheet21!B1702,"high_income","low_income")</f>
        <v>high_income</v>
      </c>
      <c r="K1652">
        <v>1</v>
      </c>
      <c r="L1652">
        <v>0</v>
      </c>
      <c r="M1652" s="1">
        <v>41696</v>
      </c>
      <c r="N1652">
        <v>86</v>
      </c>
      <c r="O1652" t="str" cm="1">
        <f t="array" ref="O1652">_xlfn.IFS(AND(marketing_campaign[[#This Row],[Recency]]&gt;=0,marketing_campaign[[#This Row],[Recency]]&lt;=14),"Early Recency",AND(marketing_campaign[[#This Row],[Recency]]&gt;=15,marketing_campaign[[#This Row],[Recency]]&lt;=31),"Mid-Recency",marketing_campaign[[#This Row],[Recency]]&gt;=32,"high Recency")</f>
        <v>high Recency</v>
      </c>
      <c r="P1652">
        <v>3</v>
      </c>
      <c r="Q1652">
        <v>1</v>
      </c>
      <c r="R1652">
        <v>8</v>
      </c>
      <c r="S1652">
        <v>23</v>
      </c>
      <c r="T1652">
        <v>2</v>
      </c>
      <c r="U1652">
        <v>18</v>
      </c>
      <c r="V1652">
        <f>marketing_campaign[[#This Row],[MntGoldProds]]+marketing_campaign[[#This Row],[MntSweetProducts]]+marketing_campaign[[#This Row],[MntFishProducts]]+marketing_campaign[[#This Row],[MntMeatProducts]]+marketing_campaign[[#This Row],[MntFruits]]+marketing_campaign[[#This Row],[MntWines]]</f>
        <v>55</v>
      </c>
      <c r="W1652">
        <v>3</v>
      </c>
      <c r="X1652">
        <v>2</v>
      </c>
      <c r="Y1652">
        <v>1</v>
      </c>
      <c r="Z1652">
        <v>3</v>
      </c>
      <c r="AA1652">
        <f t="shared" si="51"/>
        <v>9</v>
      </c>
      <c r="AB1652" t="str" cm="1">
        <f t="array" ref="AB1652">_xlfn.IFS(AND(AA1652&gt;=0,AA1652&lt;=15),"low purchase",AND(AA1652&gt;=16,AA1652&lt;=30),"mid purchase",AA1652&gt;=31,"high purchase")</f>
        <v>low purchase</v>
      </c>
      <c r="AC1652">
        <v>3</v>
      </c>
      <c r="AD1652" t="str">
        <f>IF(marketing_campaign[[#This Row],[NumWebVisitsMonth]]&gt;=5.3,"higher_webvists","lower_webvisits")</f>
        <v>lower_webvisits</v>
      </c>
      <c r="AE1652">
        <v>0</v>
      </c>
      <c r="AF1652">
        <v>0</v>
      </c>
      <c r="AG1652">
        <v>0</v>
      </c>
      <c r="AH1652">
        <v>0</v>
      </c>
      <c r="AI1652">
        <v>0</v>
      </c>
      <c r="AJ1652">
        <v>0</v>
      </c>
      <c r="AK1652">
        <v>3</v>
      </c>
      <c r="AL1652">
        <v>11</v>
      </c>
      <c r="AM1652">
        <v>0</v>
      </c>
      <c r="AN1652">
        <f>marketing_campaign[[#This Row],[AcceptedCmp2]]+marketing_campaign[[#This Row],[AcceptedCmp1]]+marketing_campaign[[#This Row],[AcceptedCmp5]]+marketing_campaign[[#This Row],[AcceptedCmp4]]+marketing_campaign[[#This Row],[AcceptedCmp3]]+marketing_campaign[[#This Row],[Response]]</f>
        <v>0</v>
      </c>
      <c r="AO1652" t="str" cm="1">
        <f t="array" ref="AO165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53" spans="1:41" x14ac:dyDescent="0.35">
      <c r="A1653">
        <v>8395</v>
      </c>
      <c r="B1653">
        <v>1961</v>
      </c>
      <c r="C1653">
        <f t="shared" ca="1" si="50"/>
        <v>65</v>
      </c>
      <c r="D1653" t="str" cm="1">
        <f t="array" aca="1" ref="D165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53" t="s">
        <v>29</v>
      </c>
      <c r="F1653" t="s">
        <v>30</v>
      </c>
      <c r="G1653" cm="1">
        <f t="array" ref="G1653">_xlfn.IFS(marketing_campaign[[#This Row],[Marital_Status]]="Single",K1653+L1653+1,marketing_campaign[[#This Row],[Marital_Status]]="Together",K1653+L1653+2,marketing_campaign[[#This Row],[Marital_Status]]="Alone",K1653+L1653+1,marketing_campaign[[#This Row],[Marital_Status]]="Married",K1653+L1653+2,marketing_campaign[[#This Row],[Marital_Status]]="Divorced",K1653+L1653+1,marketing_campaign[[#This Row],[Marital_Status]]="YOLO",K1653+L1653+1,marketing_campaign[[#This Row],[Marital_Status]]="Absurd",K1653+L1653+1,marketing_campaign[[#This Row],[Marital_Status]]="Widow",K1653+L1653+1)</f>
        <v>1</v>
      </c>
      <c r="H1653" t="str" cm="1">
        <f t="array" ref="H1653">_xlfn.IFS(marketing_campaign[[#This Row],[Family_size]]=1,"Family_with_one_child",marketing_campaign[[#This Row],[Family_size]]&gt;1,"Family_with_more_children")</f>
        <v>Family_with_one_child</v>
      </c>
      <c r="I1653">
        <v>82014</v>
      </c>
      <c r="J1653" t="str">
        <f>IF(marketing_campaign[[#This Row],[Income]]&gt;=Sheet21!B1703,"high_income","low_income")</f>
        <v>high_income</v>
      </c>
      <c r="K1653">
        <v>0</v>
      </c>
      <c r="L1653">
        <v>0</v>
      </c>
      <c r="M1653" s="1">
        <v>41141</v>
      </c>
      <c r="N1653">
        <v>48</v>
      </c>
      <c r="O1653" t="str" cm="1">
        <f t="array" ref="O1653">_xlfn.IFS(AND(marketing_campaign[[#This Row],[Recency]]&gt;=0,marketing_campaign[[#This Row],[Recency]]&lt;=14),"Early Recency",AND(marketing_campaign[[#This Row],[Recency]]&gt;=15,marketing_campaign[[#This Row],[Recency]]&lt;=31),"Mid-Recency",marketing_campaign[[#This Row],[Recency]]&gt;=32,"high Recency")</f>
        <v>high Recency</v>
      </c>
      <c r="P1653">
        <v>980</v>
      </c>
      <c r="Q1653">
        <v>37</v>
      </c>
      <c r="R1653">
        <v>265</v>
      </c>
      <c r="S1653">
        <v>35</v>
      </c>
      <c r="T1653">
        <v>163</v>
      </c>
      <c r="U1653">
        <v>31</v>
      </c>
      <c r="V1653">
        <f>marketing_campaign[[#This Row],[MntGoldProds]]+marketing_campaign[[#This Row],[MntSweetProducts]]+marketing_campaign[[#This Row],[MntFishProducts]]+marketing_campaign[[#This Row],[MntMeatProducts]]+marketing_campaign[[#This Row],[MntFruits]]+marketing_campaign[[#This Row],[MntWines]]</f>
        <v>1511</v>
      </c>
      <c r="W1653">
        <v>1</v>
      </c>
      <c r="X1653">
        <v>3</v>
      </c>
      <c r="Y1653">
        <v>6</v>
      </c>
      <c r="Z1653">
        <v>12</v>
      </c>
      <c r="AA1653">
        <f t="shared" si="51"/>
        <v>22</v>
      </c>
      <c r="AB1653" t="str" cm="1">
        <f t="array" ref="AB1653">_xlfn.IFS(AND(AA1653&gt;=0,AA1653&lt;=15),"low purchase",AND(AA1653&gt;=16,AA1653&lt;=30),"mid purchase",AA1653&gt;=31,"high purchase")</f>
        <v>mid purchase</v>
      </c>
      <c r="AC1653">
        <v>6</v>
      </c>
      <c r="AD1653" t="str">
        <f>IF(marketing_campaign[[#This Row],[NumWebVisitsMonth]]&gt;=5.3,"higher_webvists","lower_webvisits")</f>
        <v>higher_webvists</v>
      </c>
      <c r="AE1653">
        <v>0</v>
      </c>
      <c r="AF1653">
        <v>0</v>
      </c>
      <c r="AG1653">
        <v>0</v>
      </c>
      <c r="AH1653">
        <v>0</v>
      </c>
      <c r="AI1653">
        <v>0</v>
      </c>
      <c r="AJ1653">
        <v>0</v>
      </c>
      <c r="AK1653">
        <v>3</v>
      </c>
      <c r="AL1653">
        <v>11</v>
      </c>
      <c r="AM1653">
        <v>1</v>
      </c>
      <c r="AN1653">
        <f>marketing_campaign[[#This Row],[AcceptedCmp2]]+marketing_campaign[[#This Row],[AcceptedCmp1]]+marketing_campaign[[#This Row],[AcceptedCmp5]]+marketing_campaign[[#This Row],[AcceptedCmp4]]+marketing_campaign[[#This Row],[AcceptedCmp3]]+marketing_campaign[[#This Row],[Response]]</f>
        <v>1</v>
      </c>
      <c r="AO1653" t="str" cm="1">
        <f t="array" ref="AO165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654" spans="1:41" x14ac:dyDescent="0.35">
      <c r="A1654">
        <v>10352</v>
      </c>
      <c r="B1654">
        <v>1963</v>
      </c>
      <c r="C1654">
        <f t="shared" ca="1" si="50"/>
        <v>63</v>
      </c>
      <c r="D1654" t="str" cm="1">
        <f t="array" aca="1" ref="D165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54" t="s">
        <v>29</v>
      </c>
      <c r="F1654" t="s">
        <v>38</v>
      </c>
      <c r="G1654" cm="1">
        <f t="array" ref="G1654">_xlfn.IFS(marketing_campaign[[#This Row],[Marital_Status]]="Single",K1654+L1654+1,marketing_campaign[[#This Row],[Marital_Status]]="Together",K1654+L1654+2,marketing_campaign[[#This Row],[Marital_Status]]="Alone",K1654+L1654+1,marketing_campaign[[#This Row],[Marital_Status]]="Married",K1654+L1654+2,marketing_campaign[[#This Row],[Marital_Status]]="Divorced",K1654+L1654+1,marketing_campaign[[#This Row],[Marital_Status]]="YOLO",K1654+L1654+1,marketing_campaign[[#This Row],[Marital_Status]]="Absurd",K1654+L1654+1,marketing_campaign[[#This Row],[Marital_Status]]="Widow",K1654+L1654+1)</f>
        <v>3</v>
      </c>
      <c r="H1654" t="str" cm="1">
        <f t="array" ref="H1654">_xlfn.IFS(marketing_campaign[[#This Row],[Family_size]]=1,"Family_with_one_child",marketing_campaign[[#This Row],[Family_size]]&gt;1,"Family_with_more_children")</f>
        <v>Family_with_more_children</v>
      </c>
      <c r="I1654">
        <v>34213</v>
      </c>
      <c r="J1654" t="str">
        <f>IF(marketing_campaign[[#This Row],[Income]]&gt;=Sheet21!B1704,"high_income","low_income")</f>
        <v>high_income</v>
      </c>
      <c r="K1654">
        <v>1</v>
      </c>
      <c r="L1654">
        <v>1</v>
      </c>
      <c r="M1654" s="1">
        <v>41159</v>
      </c>
      <c r="N1654">
        <v>2</v>
      </c>
      <c r="O1654" t="str" cm="1">
        <f t="array" ref="O1654">_xlfn.IFS(AND(marketing_campaign[[#This Row],[Recency]]&gt;=0,marketing_campaign[[#This Row],[Recency]]&lt;=14),"Early Recency",AND(marketing_campaign[[#This Row],[Recency]]&gt;=15,marketing_campaign[[#This Row],[Recency]]&lt;=31),"Mid-Recency",marketing_campaign[[#This Row],[Recency]]&gt;=32,"high Recency")</f>
        <v>Early Recency</v>
      </c>
      <c r="P1654">
        <v>50</v>
      </c>
      <c r="Q1654">
        <v>4</v>
      </c>
      <c r="R1654">
        <v>28</v>
      </c>
      <c r="S1654">
        <v>6</v>
      </c>
      <c r="T1654">
        <v>3</v>
      </c>
      <c r="U1654">
        <v>26</v>
      </c>
      <c r="V1654">
        <f>marketing_campaign[[#This Row],[MntGoldProds]]+marketing_campaign[[#This Row],[MntSweetProducts]]+marketing_campaign[[#This Row],[MntFishProducts]]+marketing_campaign[[#This Row],[MntMeatProducts]]+marketing_campaign[[#This Row],[MntFruits]]+marketing_campaign[[#This Row],[MntWines]]</f>
        <v>117</v>
      </c>
      <c r="W1654">
        <v>3</v>
      </c>
      <c r="X1654">
        <v>3</v>
      </c>
      <c r="Y1654">
        <v>1</v>
      </c>
      <c r="Z1654">
        <v>2</v>
      </c>
      <c r="AA1654">
        <f t="shared" si="51"/>
        <v>9</v>
      </c>
      <c r="AB1654" t="str" cm="1">
        <f t="array" ref="AB1654">_xlfn.IFS(AND(AA1654&gt;=0,AA1654&lt;=15),"low purchase",AND(AA1654&gt;=16,AA1654&lt;=30),"mid purchase",AA1654&gt;=31,"high purchase")</f>
        <v>low purchase</v>
      </c>
      <c r="AC1654">
        <v>9</v>
      </c>
      <c r="AD1654" t="str">
        <f>IF(marketing_campaign[[#This Row],[NumWebVisitsMonth]]&gt;=5.3,"higher_webvists","lower_webvisits")</f>
        <v>higher_webvists</v>
      </c>
      <c r="AE1654">
        <v>0</v>
      </c>
      <c r="AF1654">
        <v>0</v>
      </c>
      <c r="AG1654">
        <v>0</v>
      </c>
      <c r="AH1654">
        <v>0</v>
      </c>
      <c r="AI1654">
        <v>0</v>
      </c>
      <c r="AJ1654">
        <v>0</v>
      </c>
      <c r="AK1654">
        <v>3</v>
      </c>
      <c r="AL1654">
        <v>11</v>
      </c>
      <c r="AM1654">
        <v>1</v>
      </c>
      <c r="AN1654">
        <f>marketing_campaign[[#This Row],[AcceptedCmp2]]+marketing_campaign[[#This Row],[AcceptedCmp1]]+marketing_campaign[[#This Row],[AcceptedCmp5]]+marketing_campaign[[#This Row],[AcceptedCmp4]]+marketing_campaign[[#This Row],[AcceptedCmp3]]+marketing_campaign[[#This Row],[Response]]</f>
        <v>1</v>
      </c>
      <c r="AO1654" t="str" cm="1">
        <f t="array" ref="AO165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655" spans="1:41" x14ac:dyDescent="0.35">
      <c r="A1655">
        <v>4931</v>
      </c>
      <c r="B1655">
        <v>1977</v>
      </c>
      <c r="C1655">
        <f t="shared" ca="1" si="50"/>
        <v>49</v>
      </c>
      <c r="D1655" t="str" cm="1">
        <f t="array" aca="1" ref="D165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55" t="s">
        <v>29</v>
      </c>
      <c r="F1655" t="s">
        <v>31</v>
      </c>
      <c r="G1655" cm="1">
        <f t="array" ref="G1655">_xlfn.IFS(marketing_campaign[[#This Row],[Marital_Status]]="Single",K1655+L1655+1,marketing_campaign[[#This Row],[Marital_Status]]="Together",K1655+L1655+2,marketing_campaign[[#This Row],[Marital_Status]]="Alone",K1655+L1655+1,marketing_campaign[[#This Row],[Marital_Status]]="Married",K1655+L1655+2,marketing_campaign[[#This Row],[Marital_Status]]="Divorced",K1655+L1655+1,marketing_campaign[[#This Row],[Marital_Status]]="YOLO",K1655+L1655+1,marketing_campaign[[#This Row],[Marital_Status]]="Absurd",K1655+L1655+1,marketing_campaign[[#This Row],[Marital_Status]]="Widow",K1655+L1655+1)</f>
        <v>2</v>
      </c>
      <c r="H1655" t="str" cm="1">
        <f t="array" ref="H1655">_xlfn.IFS(marketing_campaign[[#This Row],[Family_size]]=1,"Family_with_one_child",marketing_campaign[[#This Row],[Family_size]]&gt;1,"Family_with_more_children")</f>
        <v>Family_with_more_children</v>
      </c>
      <c r="I1655">
        <v>157146</v>
      </c>
      <c r="J1655" t="str">
        <f>IF(marketing_campaign[[#This Row],[Income]]&gt;=Sheet21!B1705,"high_income","low_income")</f>
        <v>high_income</v>
      </c>
      <c r="K1655">
        <v>0</v>
      </c>
      <c r="L1655">
        <v>0</v>
      </c>
      <c r="M1655" s="1">
        <v>41393</v>
      </c>
      <c r="N1655">
        <v>13</v>
      </c>
      <c r="O1655" t="str" cm="1">
        <f t="array" ref="O1655">_xlfn.IFS(AND(marketing_campaign[[#This Row],[Recency]]&gt;=0,marketing_campaign[[#This Row],[Recency]]&lt;=14),"Early Recency",AND(marketing_campaign[[#This Row],[Recency]]&gt;=15,marketing_campaign[[#This Row],[Recency]]&lt;=31),"Mid-Recency",marketing_campaign[[#This Row],[Recency]]&gt;=32,"high Recency")</f>
        <v>Early Recency</v>
      </c>
      <c r="P1655">
        <v>1</v>
      </c>
      <c r="Q1655">
        <v>0</v>
      </c>
      <c r="R1655">
        <v>1725</v>
      </c>
      <c r="S1655">
        <v>2</v>
      </c>
      <c r="T1655">
        <v>1</v>
      </c>
      <c r="U1655">
        <v>1</v>
      </c>
      <c r="V1655">
        <f>marketing_campaign[[#This Row],[MntGoldProds]]+marketing_campaign[[#This Row],[MntSweetProducts]]+marketing_campaign[[#This Row],[MntFishProducts]]+marketing_campaign[[#This Row],[MntMeatProducts]]+marketing_campaign[[#This Row],[MntFruits]]+marketing_campaign[[#This Row],[MntWines]]</f>
        <v>1730</v>
      </c>
      <c r="W1655">
        <v>0</v>
      </c>
      <c r="X1655">
        <v>0</v>
      </c>
      <c r="Y1655">
        <v>28</v>
      </c>
      <c r="Z1655">
        <v>0</v>
      </c>
      <c r="AA1655">
        <f t="shared" si="51"/>
        <v>28</v>
      </c>
      <c r="AB1655" t="str" cm="1">
        <f t="array" ref="AB1655">_xlfn.IFS(AND(AA1655&gt;=0,AA1655&lt;=15),"low purchase",AND(AA1655&gt;=16,AA1655&lt;=30),"mid purchase",AA1655&gt;=31,"high purchase")</f>
        <v>mid purchase</v>
      </c>
      <c r="AC1655">
        <v>1</v>
      </c>
      <c r="AD1655" t="str">
        <f>IF(marketing_campaign[[#This Row],[NumWebVisitsMonth]]&gt;=5.3,"higher_webvists","lower_webvisits")</f>
        <v>lower_webvisits</v>
      </c>
      <c r="AE1655">
        <v>0</v>
      </c>
      <c r="AF1655">
        <v>0</v>
      </c>
      <c r="AG1655">
        <v>0</v>
      </c>
      <c r="AH1655">
        <v>0</v>
      </c>
      <c r="AI1655">
        <v>0</v>
      </c>
      <c r="AJ1655">
        <v>0</v>
      </c>
      <c r="AK1655">
        <v>3</v>
      </c>
      <c r="AL1655">
        <v>11</v>
      </c>
      <c r="AM1655">
        <v>0</v>
      </c>
      <c r="AN1655">
        <f>marketing_campaign[[#This Row],[AcceptedCmp2]]+marketing_campaign[[#This Row],[AcceptedCmp1]]+marketing_campaign[[#This Row],[AcceptedCmp5]]+marketing_campaign[[#This Row],[AcceptedCmp4]]+marketing_campaign[[#This Row],[AcceptedCmp3]]+marketing_campaign[[#This Row],[Response]]</f>
        <v>0</v>
      </c>
      <c r="AO1655" t="str" cm="1">
        <f t="array" ref="AO165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56" spans="1:41" x14ac:dyDescent="0.35">
      <c r="A1656">
        <v>13</v>
      </c>
      <c r="B1656">
        <v>1947</v>
      </c>
      <c r="C1656">
        <f t="shared" ca="1" si="50"/>
        <v>79</v>
      </c>
      <c r="D1656" t="str" cm="1">
        <f t="array" aca="1" ref="D165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656" t="s">
        <v>32</v>
      </c>
      <c r="F1656" t="s">
        <v>38</v>
      </c>
      <c r="G1656" cm="1">
        <f t="array" ref="G1656">_xlfn.IFS(marketing_campaign[[#This Row],[Marital_Status]]="Single",K1656+L1656+1,marketing_campaign[[#This Row],[Marital_Status]]="Together",K1656+L1656+2,marketing_campaign[[#This Row],[Marital_Status]]="Alone",K1656+L1656+1,marketing_campaign[[#This Row],[Marital_Status]]="Married",K1656+L1656+2,marketing_campaign[[#This Row],[Marital_Status]]="Divorced",K1656+L1656+1,marketing_campaign[[#This Row],[Marital_Status]]="YOLO",K1656+L1656+1,marketing_campaign[[#This Row],[Marital_Status]]="Absurd",K1656+L1656+1,marketing_campaign[[#This Row],[Marital_Status]]="Widow",K1656+L1656+1)</f>
        <v>2</v>
      </c>
      <c r="H1656" t="str" cm="1">
        <f t="array" ref="H1656">_xlfn.IFS(marketing_campaign[[#This Row],[Family_size]]=1,"Family_with_one_child",marketing_campaign[[#This Row],[Family_size]]&gt;1,"Family_with_more_children")</f>
        <v>Family_with_more_children</v>
      </c>
      <c r="I1656">
        <v>25358</v>
      </c>
      <c r="J1656" t="str">
        <f>IF(marketing_campaign[[#This Row],[Income]]&gt;=Sheet21!B1706,"high_income","low_income")</f>
        <v>high_income</v>
      </c>
      <c r="K1656">
        <v>0</v>
      </c>
      <c r="L1656">
        <v>1</v>
      </c>
      <c r="M1656" s="1">
        <v>41477</v>
      </c>
      <c r="N1656">
        <v>57</v>
      </c>
      <c r="O1656" t="str" cm="1">
        <f t="array" ref="O1656">_xlfn.IFS(AND(marketing_campaign[[#This Row],[Recency]]&gt;=0,marketing_campaign[[#This Row],[Recency]]&lt;=14),"Early Recency",AND(marketing_campaign[[#This Row],[Recency]]&gt;=15,marketing_campaign[[#This Row],[Recency]]&lt;=31),"Mid-Recency",marketing_campaign[[#This Row],[Recency]]&gt;=32,"high Recency")</f>
        <v>high Recency</v>
      </c>
      <c r="P1656">
        <v>19</v>
      </c>
      <c r="Q1656">
        <v>0</v>
      </c>
      <c r="R1656">
        <v>5</v>
      </c>
      <c r="S1656">
        <v>0</v>
      </c>
      <c r="T1656">
        <v>0</v>
      </c>
      <c r="U1656">
        <v>8</v>
      </c>
      <c r="V1656">
        <f>marketing_campaign[[#This Row],[MntGoldProds]]+marketing_campaign[[#This Row],[MntSweetProducts]]+marketing_campaign[[#This Row],[MntFishProducts]]+marketing_campaign[[#This Row],[MntMeatProducts]]+marketing_campaign[[#This Row],[MntFruits]]+marketing_campaign[[#This Row],[MntWines]]</f>
        <v>32</v>
      </c>
      <c r="W1656">
        <v>2</v>
      </c>
      <c r="X1656">
        <v>1</v>
      </c>
      <c r="Y1656">
        <v>0</v>
      </c>
      <c r="Z1656">
        <v>3</v>
      </c>
      <c r="AA1656">
        <f t="shared" si="51"/>
        <v>6</v>
      </c>
      <c r="AB1656" t="str" cm="1">
        <f t="array" ref="AB1656">_xlfn.IFS(AND(AA1656&gt;=0,AA1656&lt;=15),"low purchase",AND(AA1656&gt;=16,AA1656&lt;=30),"mid purchase",AA1656&gt;=31,"high purchase")</f>
        <v>low purchase</v>
      </c>
      <c r="AC1656">
        <v>6</v>
      </c>
      <c r="AD1656" t="str">
        <f>IF(marketing_campaign[[#This Row],[NumWebVisitsMonth]]&gt;=5.3,"higher_webvists","lower_webvisits")</f>
        <v>higher_webvists</v>
      </c>
      <c r="AE1656">
        <v>0</v>
      </c>
      <c r="AF1656">
        <v>0</v>
      </c>
      <c r="AG1656">
        <v>0</v>
      </c>
      <c r="AH1656">
        <v>0</v>
      </c>
      <c r="AI1656">
        <v>0</v>
      </c>
      <c r="AJ1656">
        <v>0</v>
      </c>
      <c r="AK1656">
        <v>3</v>
      </c>
      <c r="AL1656">
        <v>11</v>
      </c>
      <c r="AM1656">
        <v>0</v>
      </c>
      <c r="AN1656">
        <f>marketing_campaign[[#This Row],[AcceptedCmp2]]+marketing_campaign[[#This Row],[AcceptedCmp1]]+marketing_campaign[[#This Row],[AcceptedCmp5]]+marketing_campaign[[#This Row],[AcceptedCmp4]]+marketing_campaign[[#This Row],[AcceptedCmp3]]+marketing_campaign[[#This Row],[Response]]</f>
        <v>0</v>
      </c>
      <c r="AO1656" t="str" cm="1">
        <f t="array" ref="AO165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57" spans="1:41" x14ac:dyDescent="0.35">
      <c r="A1657">
        <v>1834</v>
      </c>
      <c r="B1657">
        <v>1978</v>
      </c>
      <c r="C1657">
        <f t="shared" ca="1" si="50"/>
        <v>48</v>
      </c>
      <c r="D1657" t="str" cm="1">
        <f t="array" aca="1" ref="D165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57" t="s">
        <v>34</v>
      </c>
      <c r="F1657" t="s">
        <v>30</v>
      </c>
      <c r="G1657" cm="1">
        <f t="array" ref="G1657">_xlfn.IFS(marketing_campaign[[#This Row],[Marital_Status]]="Single",K1657+L1657+1,marketing_campaign[[#This Row],[Marital_Status]]="Together",K1657+L1657+2,marketing_campaign[[#This Row],[Marital_Status]]="Alone",K1657+L1657+1,marketing_campaign[[#This Row],[Marital_Status]]="Married",K1657+L1657+2,marketing_campaign[[#This Row],[Marital_Status]]="Divorced",K1657+L1657+1,marketing_campaign[[#This Row],[Marital_Status]]="YOLO",K1657+L1657+1,marketing_campaign[[#This Row],[Marital_Status]]="Absurd",K1657+L1657+1,marketing_campaign[[#This Row],[Marital_Status]]="Widow",K1657+L1657+1)</f>
        <v>2</v>
      </c>
      <c r="H1657" t="str" cm="1">
        <f t="array" ref="H1657">_xlfn.IFS(marketing_campaign[[#This Row],[Family_size]]=1,"Family_with_one_child",marketing_campaign[[#This Row],[Family_size]]&gt;1,"Family_with_more_children")</f>
        <v>Family_with_more_children</v>
      </c>
      <c r="I1657">
        <v>35544</v>
      </c>
      <c r="J1657" t="str">
        <f>IF(marketing_campaign[[#This Row],[Income]]&gt;=Sheet21!B1707,"high_income","low_income")</f>
        <v>high_income</v>
      </c>
      <c r="K1657">
        <v>1</v>
      </c>
      <c r="L1657">
        <v>0</v>
      </c>
      <c r="M1657" s="1">
        <v>41706</v>
      </c>
      <c r="N1657">
        <v>77</v>
      </c>
      <c r="O1657" t="str" cm="1">
        <f t="array" ref="O1657">_xlfn.IFS(AND(marketing_campaign[[#This Row],[Recency]]&gt;=0,marketing_campaign[[#This Row],[Recency]]&lt;=14),"Early Recency",AND(marketing_campaign[[#This Row],[Recency]]&gt;=15,marketing_campaign[[#This Row],[Recency]]&lt;=31),"Mid-Recency",marketing_campaign[[#This Row],[Recency]]&gt;=32,"high Recency")</f>
        <v>high Recency</v>
      </c>
      <c r="P1657">
        <v>30</v>
      </c>
      <c r="Q1657">
        <v>5</v>
      </c>
      <c r="R1657">
        <v>23</v>
      </c>
      <c r="S1657">
        <v>4</v>
      </c>
      <c r="T1657">
        <v>1</v>
      </c>
      <c r="U1657">
        <v>4</v>
      </c>
      <c r="V1657">
        <f>marketing_campaign[[#This Row],[MntGoldProds]]+marketing_campaign[[#This Row],[MntSweetProducts]]+marketing_campaign[[#This Row],[MntFishProducts]]+marketing_campaign[[#This Row],[MntMeatProducts]]+marketing_campaign[[#This Row],[MntFruits]]+marketing_campaign[[#This Row],[MntWines]]</f>
        <v>67</v>
      </c>
      <c r="W1657">
        <v>1</v>
      </c>
      <c r="X1657">
        <v>2</v>
      </c>
      <c r="Y1657">
        <v>0</v>
      </c>
      <c r="Z1657">
        <v>3</v>
      </c>
      <c r="AA1657">
        <f t="shared" si="51"/>
        <v>6</v>
      </c>
      <c r="AB1657" t="str" cm="1">
        <f t="array" ref="AB1657">_xlfn.IFS(AND(AA1657&gt;=0,AA1657&lt;=15),"low purchase",AND(AA1657&gt;=16,AA1657&lt;=30),"mid purchase",AA1657&gt;=31,"high purchase")</f>
        <v>low purchase</v>
      </c>
      <c r="AC1657">
        <v>7</v>
      </c>
      <c r="AD1657" t="str">
        <f>IF(marketing_campaign[[#This Row],[NumWebVisitsMonth]]&gt;=5.3,"higher_webvists","lower_webvisits")</f>
        <v>higher_webvists</v>
      </c>
      <c r="AE1657">
        <v>0</v>
      </c>
      <c r="AF1657">
        <v>0</v>
      </c>
      <c r="AG1657">
        <v>0</v>
      </c>
      <c r="AH1657">
        <v>0</v>
      </c>
      <c r="AI1657">
        <v>0</v>
      </c>
      <c r="AJ1657">
        <v>0</v>
      </c>
      <c r="AK1657">
        <v>3</v>
      </c>
      <c r="AL1657">
        <v>11</v>
      </c>
      <c r="AM1657">
        <v>0</v>
      </c>
      <c r="AN1657">
        <f>marketing_campaign[[#This Row],[AcceptedCmp2]]+marketing_campaign[[#This Row],[AcceptedCmp1]]+marketing_campaign[[#This Row],[AcceptedCmp5]]+marketing_campaign[[#This Row],[AcceptedCmp4]]+marketing_campaign[[#This Row],[AcceptedCmp3]]+marketing_campaign[[#This Row],[Response]]</f>
        <v>0</v>
      </c>
      <c r="AO1657" t="str" cm="1">
        <f t="array" ref="AO165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58" spans="1:41" x14ac:dyDescent="0.35">
      <c r="A1658">
        <v>2285</v>
      </c>
      <c r="B1658">
        <v>1954</v>
      </c>
      <c r="C1658">
        <f t="shared" ca="1" si="50"/>
        <v>72</v>
      </c>
      <c r="D1658" t="str" cm="1">
        <f t="array" aca="1" ref="D165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58" t="s">
        <v>34</v>
      </c>
      <c r="F1658" t="s">
        <v>31</v>
      </c>
      <c r="G1658" cm="1">
        <f t="array" ref="G1658">_xlfn.IFS(marketing_campaign[[#This Row],[Marital_Status]]="Single",K1658+L1658+1,marketing_campaign[[#This Row],[Marital_Status]]="Together",K1658+L1658+2,marketing_campaign[[#This Row],[Marital_Status]]="Alone",K1658+L1658+1,marketing_campaign[[#This Row],[Marital_Status]]="Married",K1658+L1658+2,marketing_campaign[[#This Row],[Marital_Status]]="Divorced",K1658+L1658+1,marketing_campaign[[#This Row],[Marital_Status]]="YOLO",K1658+L1658+1,marketing_campaign[[#This Row],[Marital_Status]]="Absurd",K1658+L1658+1,marketing_campaign[[#This Row],[Marital_Status]]="Widow",K1658+L1658+1)</f>
        <v>3</v>
      </c>
      <c r="H1658" t="str" cm="1">
        <f t="array" ref="H1658">_xlfn.IFS(marketing_campaign[[#This Row],[Family_size]]=1,"Family_with_one_child",marketing_campaign[[#This Row],[Family_size]]&gt;1,"Family_with_more_children")</f>
        <v>Family_with_more_children</v>
      </c>
      <c r="I1658">
        <v>36634</v>
      </c>
      <c r="J1658" t="str">
        <f>IF(marketing_campaign[[#This Row],[Income]]&gt;=Sheet21!B1708,"high_income","low_income")</f>
        <v>high_income</v>
      </c>
      <c r="K1658">
        <v>0</v>
      </c>
      <c r="L1658">
        <v>1</v>
      </c>
      <c r="M1658" s="1">
        <v>41422</v>
      </c>
      <c r="N1658">
        <v>0</v>
      </c>
      <c r="O1658" t="str" cm="1">
        <f t="array" ref="O1658">_xlfn.IFS(AND(marketing_campaign[[#This Row],[Recency]]&gt;=0,marketing_campaign[[#This Row],[Recency]]&lt;=14),"Early Recency",AND(marketing_campaign[[#This Row],[Recency]]&gt;=15,marketing_campaign[[#This Row],[Recency]]&lt;=31),"Mid-Recency",marketing_campaign[[#This Row],[Recency]]&gt;=32,"high Recency")</f>
        <v>Early Recency</v>
      </c>
      <c r="P1658">
        <v>213</v>
      </c>
      <c r="Q1658">
        <v>9</v>
      </c>
      <c r="R1658">
        <v>76</v>
      </c>
      <c r="S1658">
        <v>4</v>
      </c>
      <c r="T1658">
        <v>3</v>
      </c>
      <c r="U1658">
        <v>30</v>
      </c>
      <c r="V1658">
        <f>marketing_campaign[[#This Row],[MntGoldProds]]+marketing_campaign[[#This Row],[MntSweetProducts]]+marketing_campaign[[#This Row],[MntFishProducts]]+marketing_campaign[[#This Row],[MntMeatProducts]]+marketing_campaign[[#This Row],[MntFruits]]+marketing_campaign[[#This Row],[MntWines]]</f>
        <v>335</v>
      </c>
      <c r="W1658">
        <v>3</v>
      </c>
      <c r="X1658">
        <v>5</v>
      </c>
      <c r="Y1658">
        <v>2</v>
      </c>
      <c r="Z1658">
        <v>5</v>
      </c>
      <c r="AA1658">
        <f t="shared" si="51"/>
        <v>15</v>
      </c>
      <c r="AB1658" t="str" cm="1">
        <f t="array" ref="AB1658">_xlfn.IFS(AND(AA1658&gt;=0,AA1658&lt;=15),"low purchase",AND(AA1658&gt;=16,AA1658&lt;=30),"mid purchase",AA1658&gt;=31,"high purchase")</f>
        <v>low purchase</v>
      </c>
      <c r="AC1658">
        <v>7</v>
      </c>
      <c r="AD1658" t="str">
        <f>IF(marketing_campaign[[#This Row],[NumWebVisitsMonth]]&gt;=5.3,"higher_webvists","lower_webvisits")</f>
        <v>higher_webvists</v>
      </c>
      <c r="AE1658">
        <v>0</v>
      </c>
      <c r="AF1658">
        <v>0</v>
      </c>
      <c r="AG1658">
        <v>0</v>
      </c>
      <c r="AH1658">
        <v>0</v>
      </c>
      <c r="AI1658">
        <v>0</v>
      </c>
      <c r="AJ1658">
        <v>0</v>
      </c>
      <c r="AK1658">
        <v>3</v>
      </c>
      <c r="AL1658">
        <v>11</v>
      </c>
      <c r="AM1658">
        <v>0</v>
      </c>
      <c r="AN1658">
        <f>marketing_campaign[[#This Row],[AcceptedCmp2]]+marketing_campaign[[#This Row],[AcceptedCmp1]]+marketing_campaign[[#This Row],[AcceptedCmp5]]+marketing_campaign[[#This Row],[AcceptedCmp4]]+marketing_campaign[[#This Row],[AcceptedCmp3]]+marketing_campaign[[#This Row],[Response]]</f>
        <v>0</v>
      </c>
      <c r="AO1658" t="str" cm="1">
        <f t="array" ref="AO165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59" spans="1:41" x14ac:dyDescent="0.35">
      <c r="A1659">
        <v>2295</v>
      </c>
      <c r="B1659">
        <v>1954</v>
      </c>
      <c r="C1659">
        <f t="shared" ca="1" si="50"/>
        <v>72</v>
      </c>
      <c r="D1659" t="str" cm="1">
        <f t="array" aca="1" ref="D165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59" t="s">
        <v>32</v>
      </c>
      <c r="F1659" t="s">
        <v>33</v>
      </c>
      <c r="G1659" cm="1">
        <f t="array" ref="G1659">_xlfn.IFS(marketing_campaign[[#This Row],[Marital_Status]]="Single",K1659+L1659+1,marketing_campaign[[#This Row],[Marital_Status]]="Together",K1659+L1659+2,marketing_campaign[[#This Row],[Marital_Status]]="Alone",K1659+L1659+1,marketing_campaign[[#This Row],[Marital_Status]]="Married",K1659+L1659+2,marketing_campaign[[#This Row],[Marital_Status]]="Divorced",K1659+L1659+1,marketing_campaign[[#This Row],[Marital_Status]]="YOLO",K1659+L1659+1,marketing_campaign[[#This Row],[Marital_Status]]="Absurd",K1659+L1659+1,marketing_campaign[[#This Row],[Marital_Status]]="Widow",K1659+L1659+1)</f>
        <v>3</v>
      </c>
      <c r="H1659" t="str" cm="1">
        <f t="array" ref="H1659">_xlfn.IFS(marketing_campaign[[#This Row],[Family_size]]=1,"Family_with_one_child",marketing_campaign[[#This Row],[Family_size]]&gt;1,"Family_with_more_children")</f>
        <v>Family_with_more_children</v>
      </c>
      <c r="I1659">
        <v>62670</v>
      </c>
      <c r="J1659" t="str">
        <f>IF(marketing_campaign[[#This Row],[Income]]&gt;=Sheet21!B1709,"high_income","low_income")</f>
        <v>high_income</v>
      </c>
      <c r="K1659">
        <v>0</v>
      </c>
      <c r="L1659">
        <v>1</v>
      </c>
      <c r="M1659" s="1">
        <v>41672</v>
      </c>
      <c r="N1659">
        <v>57</v>
      </c>
      <c r="O1659" t="str" cm="1">
        <f t="array" ref="O1659">_xlfn.IFS(AND(marketing_campaign[[#This Row],[Recency]]&gt;=0,marketing_campaign[[#This Row],[Recency]]&lt;=14),"Early Recency",AND(marketing_campaign[[#This Row],[Recency]]&gt;=15,marketing_campaign[[#This Row],[Recency]]&lt;=31),"Mid-Recency",marketing_campaign[[#This Row],[Recency]]&gt;=32,"high Recency")</f>
        <v>high Recency</v>
      </c>
      <c r="P1659">
        <v>539</v>
      </c>
      <c r="Q1659">
        <v>30</v>
      </c>
      <c r="R1659">
        <v>92</v>
      </c>
      <c r="S1659">
        <v>80</v>
      </c>
      <c r="T1659">
        <v>46</v>
      </c>
      <c r="U1659">
        <v>38</v>
      </c>
      <c r="V1659">
        <f>marketing_campaign[[#This Row],[MntGoldProds]]+marketing_campaign[[#This Row],[MntSweetProducts]]+marketing_campaign[[#This Row],[MntFishProducts]]+marketing_campaign[[#This Row],[MntMeatProducts]]+marketing_campaign[[#This Row],[MntFruits]]+marketing_campaign[[#This Row],[MntWines]]</f>
        <v>825</v>
      </c>
      <c r="W1659">
        <v>1</v>
      </c>
      <c r="X1659">
        <v>5</v>
      </c>
      <c r="Y1659">
        <v>3</v>
      </c>
      <c r="Z1659">
        <v>13</v>
      </c>
      <c r="AA1659">
        <f t="shared" si="51"/>
        <v>22</v>
      </c>
      <c r="AB1659" t="str" cm="1">
        <f t="array" ref="AB1659">_xlfn.IFS(AND(AA1659&gt;=0,AA1659&lt;=15),"low purchase",AND(AA1659&gt;=16,AA1659&lt;=30),"mid purchase",AA1659&gt;=31,"high purchase")</f>
        <v>mid purchase</v>
      </c>
      <c r="AC1659">
        <v>3</v>
      </c>
      <c r="AD1659" t="str">
        <f>IF(marketing_campaign[[#This Row],[NumWebVisitsMonth]]&gt;=5.3,"higher_webvists","lower_webvisits")</f>
        <v>lower_webvisits</v>
      </c>
      <c r="AE1659">
        <v>0</v>
      </c>
      <c r="AF1659">
        <v>0</v>
      </c>
      <c r="AG1659">
        <v>0</v>
      </c>
      <c r="AH1659">
        <v>0</v>
      </c>
      <c r="AI1659">
        <v>0</v>
      </c>
      <c r="AJ1659">
        <v>0</v>
      </c>
      <c r="AK1659">
        <v>3</v>
      </c>
      <c r="AL1659">
        <v>11</v>
      </c>
      <c r="AM1659">
        <v>0</v>
      </c>
      <c r="AN1659">
        <f>marketing_campaign[[#This Row],[AcceptedCmp2]]+marketing_campaign[[#This Row],[AcceptedCmp1]]+marketing_campaign[[#This Row],[AcceptedCmp5]]+marketing_campaign[[#This Row],[AcceptedCmp4]]+marketing_campaign[[#This Row],[AcceptedCmp3]]+marketing_campaign[[#This Row],[Response]]</f>
        <v>0</v>
      </c>
      <c r="AO1659" t="str" cm="1">
        <f t="array" ref="AO165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60" spans="1:41" x14ac:dyDescent="0.35">
      <c r="A1660">
        <v>1378</v>
      </c>
      <c r="B1660">
        <v>1972</v>
      </c>
      <c r="C1660">
        <f t="shared" ca="1" si="50"/>
        <v>54</v>
      </c>
      <c r="D1660" t="str" cm="1">
        <f t="array" aca="1" ref="D166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60" t="s">
        <v>37</v>
      </c>
      <c r="F1660" t="s">
        <v>31</v>
      </c>
      <c r="G1660" cm="1">
        <f t="array" ref="G1660">_xlfn.IFS(marketing_campaign[[#This Row],[Marital_Status]]="Single",K1660+L1660+1,marketing_campaign[[#This Row],[Marital_Status]]="Together",K1660+L1660+2,marketing_campaign[[#This Row],[Marital_Status]]="Alone",K1660+L1660+1,marketing_campaign[[#This Row],[Marital_Status]]="Married",K1660+L1660+2,marketing_campaign[[#This Row],[Marital_Status]]="Divorced",K1660+L1660+1,marketing_campaign[[#This Row],[Marital_Status]]="YOLO",K1660+L1660+1,marketing_campaign[[#This Row],[Marital_Status]]="Absurd",K1660+L1660+1,marketing_campaign[[#This Row],[Marital_Status]]="Widow",K1660+L1660+1)</f>
        <v>3</v>
      </c>
      <c r="H1660" t="str" cm="1">
        <f t="array" ref="H1660">_xlfn.IFS(marketing_campaign[[#This Row],[Family_size]]=1,"Family_with_one_child",marketing_campaign[[#This Row],[Family_size]]&gt;1,"Family_with_more_children")</f>
        <v>Family_with_more_children</v>
      </c>
      <c r="I1660">
        <v>50334</v>
      </c>
      <c r="J1660" t="str">
        <f>IF(marketing_campaign[[#This Row],[Income]]&gt;=Sheet21!B1710,"high_income","low_income")</f>
        <v>high_income</v>
      </c>
      <c r="K1660">
        <v>0</v>
      </c>
      <c r="L1660">
        <v>1</v>
      </c>
      <c r="M1660" s="1">
        <v>41479</v>
      </c>
      <c r="N1660">
        <v>24</v>
      </c>
      <c r="O1660" t="str" cm="1">
        <f t="array" ref="O1660">_xlfn.IFS(AND(marketing_campaign[[#This Row],[Recency]]&gt;=0,marketing_campaign[[#This Row],[Recency]]&lt;=14),"Early Recency",AND(marketing_campaign[[#This Row],[Recency]]&gt;=15,marketing_campaign[[#This Row],[Recency]]&lt;=31),"Mid-Recency",marketing_campaign[[#This Row],[Recency]]&gt;=32,"high Recency")</f>
        <v>Mid-Recency</v>
      </c>
      <c r="P1660">
        <v>284</v>
      </c>
      <c r="Q1660">
        <v>16</v>
      </c>
      <c r="R1660">
        <v>160</v>
      </c>
      <c r="S1660">
        <v>84</v>
      </c>
      <c r="T1660">
        <v>16</v>
      </c>
      <c r="U1660">
        <v>134</v>
      </c>
      <c r="V1660">
        <f>marketing_campaign[[#This Row],[MntGoldProds]]+marketing_campaign[[#This Row],[MntSweetProducts]]+marketing_campaign[[#This Row],[MntFishProducts]]+marketing_campaign[[#This Row],[MntMeatProducts]]+marketing_campaign[[#This Row],[MntFruits]]+marketing_campaign[[#This Row],[MntWines]]</f>
        <v>694</v>
      </c>
      <c r="W1660">
        <v>6</v>
      </c>
      <c r="X1660">
        <v>7</v>
      </c>
      <c r="Y1660">
        <v>4</v>
      </c>
      <c r="Z1660">
        <v>6</v>
      </c>
      <c r="AA1660">
        <f t="shared" si="51"/>
        <v>23</v>
      </c>
      <c r="AB1660" t="str" cm="1">
        <f t="array" ref="AB1660">_xlfn.IFS(AND(AA1660&gt;=0,AA1660&lt;=15),"low purchase",AND(AA1660&gt;=16,AA1660&lt;=30),"mid purchase",AA1660&gt;=31,"high purchase")</f>
        <v>mid purchase</v>
      </c>
      <c r="AC1660">
        <v>6</v>
      </c>
      <c r="AD1660" t="str">
        <f>IF(marketing_campaign[[#This Row],[NumWebVisitsMonth]]&gt;=5.3,"higher_webvists","lower_webvisits")</f>
        <v>higher_webvists</v>
      </c>
      <c r="AE1660">
        <v>0</v>
      </c>
      <c r="AF1660">
        <v>0</v>
      </c>
      <c r="AG1660">
        <v>0</v>
      </c>
      <c r="AH1660">
        <v>0</v>
      </c>
      <c r="AI1660">
        <v>0</v>
      </c>
      <c r="AJ1660">
        <v>0</v>
      </c>
      <c r="AK1660">
        <v>3</v>
      </c>
      <c r="AL1660">
        <v>11</v>
      </c>
      <c r="AM1660">
        <v>0</v>
      </c>
      <c r="AN1660">
        <f>marketing_campaign[[#This Row],[AcceptedCmp2]]+marketing_campaign[[#This Row],[AcceptedCmp1]]+marketing_campaign[[#This Row],[AcceptedCmp5]]+marketing_campaign[[#This Row],[AcceptedCmp4]]+marketing_campaign[[#This Row],[AcceptedCmp3]]+marketing_campaign[[#This Row],[Response]]</f>
        <v>0</v>
      </c>
      <c r="AO1660" t="str" cm="1">
        <f t="array" ref="AO166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61" spans="1:41" x14ac:dyDescent="0.35">
      <c r="A1661">
        <v>2781</v>
      </c>
      <c r="B1661">
        <v>1981</v>
      </c>
      <c r="C1661">
        <f t="shared" ca="1" si="50"/>
        <v>45</v>
      </c>
      <c r="D1661" t="str" cm="1">
        <f t="array" aca="1" ref="D166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661" t="s">
        <v>29</v>
      </c>
      <c r="F1661" t="s">
        <v>30</v>
      </c>
      <c r="G1661" cm="1">
        <f t="array" ref="G1661">_xlfn.IFS(marketing_campaign[[#This Row],[Marital_Status]]="Single",K1661+L1661+1,marketing_campaign[[#This Row],[Marital_Status]]="Together",K1661+L1661+2,marketing_campaign[[#This Row],[Marital_Status]]="Alone",K1661+L1661+1,marketing_campaign[[#This Row],[Marital_Status]]="Married",K1661+L1661+2,marketing_campaign[[#This Row],[Marital_Status]]="Divorced",K1661+L1661+1,marketing_campaign[[#This Row],[Marital_Status]]="YOLO",K1661+L1661+1,marketing_campaign[[#This Row],[Marital_Status]]="Absurd",K1661+L1661+1,marketing_campaign[[#This Row],[Marital_Status]]="Widow",K1661+L1661+1)</f>
        <v>1</v>
      </c>
      <c r="H1661" t="str" cm="1">
        <f t="array" ref="H1661">_xlfn.IFS(marketing_campaign[[#This Row],[Family_size]]=1,"Family_with_one_child",marketing_campaign[[#This Row],[Family_size]]&gt;1,"Family_with_more_children")</f>
        <v>Family_with_one_child</v>
      </c>
      <c r="I1661">
        <v>72066</v>
      </c>
      <c r="J1661" t="str">
        <f>IF(marketing_campaign[[#This Row],[Income]]&gt;=Sheet21!B1711,"high_income","low_income")</f>
        <v>high_income</v>
      </c>
      <c r="K1661">
        <v>0</v>
      </c>
      <c r="L1661">
        <v>0</v>
      </c>
      <c r="M1661" s="1">
        <v>41813</v>
      </c>
      <c r="N1661">
        <v>55</v>
      </c>
      <c r="O1661" t="str" cm="1">
        <f t="array" ref="O1661">_xlfn.IFS(AND(marketing_campaign[[#This Row],[Recency]]&gt;=0,marketing_campaign[[#This Row],[Recency]]&lt;=14),"Early Recency",AND(marketing_campaign[[#This Row],[Recency]]&gt;=15,marketing_campaign[[#This Row],[Recency]]&lt;=31),"Mid-Recency",marketing_campaign[[#This Row],[Recency]]&gt;=32,"high Recency")</f>
        <v>high Recency</v>
      </c>
      <c r="P1661">
        <v>1003</v>
      </c>
      <c r="Q1661">
        <v>34</v>
      </c>
      <c r="R1661">
        <v>536</v>
      </c>
      <c r="S1661">
        <v>134</v>
      </c>
      <c r="T1661">
        <v>51</v>
      </c>
      <c r="U1661">
        <v>34</v>
      </c>
      <c r="V1661">
        <f>marketing_campaign[[#This Row],[MntGoldProds]]+marketing_campaign[[#This Row],[MntSweetProducts]]+marketing_campaign[[#This Row],[MntFishProducts]]+marketing_campaign[[#This Row],[MntMeatProducts]]+marketing_campaign[[#This Row],[MntFruits]]+marketing_campaign[[#This Row],[MntWines]]</f>
        <v>1792</v>
      </c>
      <c r="W1661">
        <v>1</v>
      </c>
      <c r="X1661">
        <v>4</v>
      </c>
      <c r="Y1661">
        <v>6</v>
      </c>
      <c r="Z1661">
        <v>6</v>
      </c>
      <c r="AA1661">
        <f t="shared" si="51"/>
        <v>17</v>
      </c>
      <c r="AB1661" t="str" cm="1">
        <f t="array" ref="AB1661">_xlfn.IFS(AND(AA1661&gt;=0,AA1661&lt;=15),"low purchase",AND(AA1661&gt;=16,AA1661&lt;=30),"mid purchase",AA1661&gt;=31,"high purchase")</f>
        <v>mid purchase</v>
      </c>
      <c r="AC1661">
        <v>2</v>
      </c>
      <c r="AD1661" t="str">
        <f>IF(marketing_campaign[[#This Row],[NumWebVisitsMonth]]&gt;=5.3,"higher_webvists","lower_webvisits")</f>
        <v>lower_webvisits</v>
      </c>
      <c r="AE1661">
        <v>0</v>
      </c>
      <c r="AF1661">
        <v>0</v>
      </c>
      <c r="AG1661">
        <v>1</v>
      </c>
      <c r="AH1661">
        <v>1</v>
      </c>
      <c r="AI1661">
        <v>0</v>
      </c>
      <c r="AJ1661">
        <v>0</v>
      </c>
      <c r="AK1661">
        <v>3</v>
      </c>
      <c r="AL1661">
        <v>11</v>
      </c>
      <c r="AM1661">
        <v>1</v>
      </c>
      <c r="AN1661">
        <f>marketing_campaign[[#This Row],[AcceptedCmp2]]+marketing_campaign[[#This Row],[AcceptedCmp1]]+marketing_campaign[[#This Row],[AcceptedCmp5]]+marketing_campaign[[#This Row],[AcceptedCmp4]]+marketing_campaign[[#This Row],[AcceptedCmp3]]+marketing_campaign[[#This Row],[Response]]</f>
        <v>3</v>
      </c>
      <c r="AO1661" t="str" cm="1">
        <f t="array" ref="AO166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3/5 campaign accepted</v>
      </c>
    </row>
    <row r="1662" spans="1:41" x14ac:dyDescent="0.35">
      <c r="A1662">
        <v>1165</v>
      </c>
      <c r="B1662">
        <v>1958</v>
      </c>
      <c r="C1662">
        <f t="shared" ca="1" si="50"/>
        <v>68</v>
      </c>
      <c r="D1662" t="str" cm="1">
        <f t="array" aca="1" ref="D166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62" t="s">
        <v>32</v>
      </c>
      <c r="F1662" t="s">
        <v>30</v>
      </c>
      <c r="G1662" cm="1">
        <f t="array" ref="G1662">_xlfn.IFS(marketing_campaign[[#This Row],[Marital_Status]]="Single",K1662+L1662+1,marketing_campaign[[#This Row],[Marital_Status]]="Together",K1662+L1662+2,marketing_campaign[[#This Row],[Marital_Status]]="Alone",K1662+L1662+1,marketing_campaign[[#This Row],[Marital_Status]]="Married",K1662+L1662+2,marketing_campaign[[#This Row],[Marital_Status]]="Divorced",K1662+L1662+1,marketing_campaign[[#This Row],[Marital_Status]]="YOLO",K1662+L1662+1,marketing_campaign[[#This Row],[Marital_Status]]="Absurd",K1662+L1662+1,marketing_campaign[[#This Row],[Marital_Status]]="Widow",K1662+L1662+1)</f>
        <v>3</v>
      </c>
      <c r="H1662" t="str" cm="1">
        <f t="array" ref="H1662">_xlfn.IFS(marketing_campaign[[#This Row],[Family_size]]=1,"Family_with_one_child",marketing_campaign[[#This Row],[Family_size]]&gt;1,"Family_with_more_children")</f>
        <v>Family_with_more_children</v>
      </c>
      <c r="I1662">
        <v>50729</v>
      </c>
      <c r="J1662" t="str">
        <f>IF(marketing_campaign[[#This Row],[Income]]&gt;=Sheet21!B1712,"high_income","low_income")</f>
        <v>high_income</v>
      </c>
      <c r="K1662">
        <v>1</v>
      </c>
      <c r="L1662">
        <v>1</v>
      </c>
      <c r="M1662" s="1">
        <v>41396</v>
      </c>
      <c r="N1662">
        <v>62</v>
      </c>
      <c r="O1662" t="str" cm="1">
        <f t="array" ref="O1662">_xlfn.IFS(AND(marketing_campaign[[#This Row],[Recency]]&gt;=0,marketing_campaign[[#This Row],[Recency]]&lt;=14),"Early Recency",AND(marketing_campaign[[#This Row],[Recency]]&gt;=15,marketing_campaign[[#This Row],[Recency]]&lt;=31),"Mid-Recency",marketing_campaign[[#This Row],[Recency]]&gt;=32,"high Recency")</f>
        <v>high Recency</v>
      </c>
      <c r="P1662">
        <v>239</v>
      </c>
      <c r="Q1662">
        <v>13</v>
      </c>
      <c r="R1662">
        <v>143</v>
      </c>
      <c r="S1662">
        <v>45</v>
      </c>
      <c r="T1662">
        <v>4</v>
      </c>
      <c r="U1662">
        <v>52</v>
      </c>
      <c r="V1662">
        <f>marketing_campaign[[#This Row],[MntGoldProds]]+marketing_campaign[[#This Row],[MntSweetProducts]]+marketing_campaign[[#This Row],[MntFishProducts]]+marketing_campaign[[#This Row],[MntMeatProducts]]+marketing_campaign[[#This Row],[MntFruits]]+marketing_campaign[[#This Row],[MntWines]]</f>
        <v>496</v>
      </c>
      <c r="W1662">
        <v>9</v>
      </c>
      <c r="X1662">
        <v>6</v>
      </c>
      <c r="Y1662">
        <v>2</v>
      </c>
      <c r="Z1662">
        <v>7</v>
      </c>
      <c r="AA1662">
        <f t="shared" si="51"/>
        <v>24</v>
      </c>
      <c r="AB1662" t="str" cm="1">
        <f t="array" ref="AB1662">_xlfn.IFS(AND(AA1662&gt;=0,AA1662&lt;=15),"low purchase",AND(AA1662&gt;=16,AA1662&lt;=30),"mid purchase",AA1662&gt;=31,"high purchase")</f>
        <v>mid purchase</v>
      </c>
      <c r="AC1662">
        <v>6</v>
      </c>
      <c r="AD1662" t="str">
        <f>IF(marketing_campaign[[#This Row],[NumWebVisitsMonth]]&gt;=5.3,"higher_webvists","lower_webvisits")</f>
        <v>higher_webvists</v>
      </c>
      <c r="AE1662">
        <v>0</v>
      </c>
      <c r="AF1662">
        <v>0</v>
      </c>
      <c r="AG1662">
        <v>0</v>
      </c>
      <c r="AH1662">
        <v>0</v>
      </c>
      <c r="AI1662">
        <v>0</v>
      </c>
      <c r="AJ1662">
        <v>0</v>
      </c>
      <c r="AK1662">
        <v>3</v>
      </c>
      <c r="AL1662">
        <v>11</v>
      </c>
      <c r="AM1662">
        <v>0</v>
      </c>
      <c r="AN1662">
        <f>marketing_campaign[[#This Row],[AcceptedCmp2]]+marketing_campaign[[#This Row],[AcceptedCmp1]]+marketing_campaign[[#This Row],[AcceptedCmp5]]+marketing_campaign[[#This Row],[AcceptedCmp4]]+marketing_campaign[[#This Row],[AcceptedCmp3]]+marketing_campaign[[#This Row],[Response]]</f>
        <v>0</v>
      </c>
      <c r="AO1662" t="str" cm="1">
        <f t="array" ref="AO166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63" spans="1:41" x14ac:dyDescent="0.35">
      <c r="A1663">
        <v>1404</v>
      </c>
      <c r="B1663">
        <v>1968</v>
      </c>
      <c r="C1663">
        <f t="shared" ca="1" si="50"/>
        <v>58</v>
      </c>
      <c r="D1663" t="str" cm="1">
        <f t="array" aca="1" ref="D166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63" t="s">
        <v>29</v>
      </c>
      <c r="F1663" t="s">
        <v>31</v>
      </c>
      <c r="G1663" cm="1">
        <f t="array" ref="G1663">_xlfn.IFS(marketing_campaign[[#This Row],[Marital_Status]]="Single",K1663+L1663+1,marketing_campaign[[#This Row],[Marital_Status]]="Together",K1663+L1663+2,marketing_campaign[[#This Row],[Marital_Status]]="Alone",K1663+L1663+1,marketing_campaign[[#This Row],[Marital_Status]]="Married",K1663+L1663+2,marketing_campaign[[#This Row],[Marital_Status]]="Divorced",K1663+L1663+1,marketing_campaign[[#This Row],[Marital_Status]]="YOLO",K1663+L1663+1,marketing_campaign[[#This Row],[Marital_Status]]="Absurd",K1663+L1663+1,marketing_campaign[[#This Row],[Marital_Status]]="Widow",K1663+L1663+1)</f>
        <v>4</v>
      </c>
      <c r="H1663" t="str" cm="1">
        <f t="array" ref="H1663">_xlfn.IFS(marketing_campaign[[#This Row],[Family_size]]=1,"Family_with_one_child",marketing_campaign[[#This Row],[Family_size]]&gt;1,"Family_with_more_children")</f>
        <v>Family_with_more_children</v>
      </c>
      <c r="I1663">
        <v>34916</v>
      </c>
      <c r="J1663" t="str">
        <f>IF(marketing_campaign[[#This Row],[Income]]&gt;=Sheet21!B1713,"high_income","low_income")</f>
        <v>high_income</v>
      </c>
      <c r="K1663">
        <v>2</v>
      </c>
      <c r="L1663">
        <v>0</v>
      </c>
      <c r="M1663" s="1">
        <v>41409</v>
      </c>
      <c r="N1663">
        <v>89</v>
      </c>
      <c r="O1663" t="str" cm="1">
        <f t="array" ref="O1663">_xlfn.IFS(AND(marketing_campaign[[#This Row],[Recency]]&gt;=0,marketing_campaign[[#This Row],[Recency]]&lt;=14),"Early Recency",AND(marketing_campaign[[#This Row],[Recency]]&gt;=15,marketing_campaign[[#This Row],[Recency]]&lt;=31),"Mid-Recency",marketing_campaign[[#This Row],[Recency]]&gt;=32,"high Recency")</f>
        <v>high Recency</v>
      </c>
      <c r="P1663">
        <v>51</v>
      </c>
      <c r="Q1663">
        <v>23</v>
      </c>
      <c r="R1663">
        <v>82</v>
      </c>
      <c r="S1663">
        <v>33</v>
      </c>
      <c r="T1663">
        <v>0</v>
      </c>
      <c r="U1663">
        <v>42</v>
      </c>
      <c r="V1663">
        <f>marketing_campaign[[#This Row],[MntGoldProds]]+marketing_campaign[[#This Row],[MntSweetProducts]]+marketing_campaign[[#This Row],[MntFishProducts]]+marketing_campaign[[#This Row],[MntMeatProducts]]+marketing_campaign[[#This Row],[MntFruits]]+marketing_campaign[[#This Row],[MntWines]]</f>
        <v>231</v>
      </c>
      <c r="W1663">
        <v>4</v>
      </c>
      <c r="X1663">
        <v>5</v>
      </c>
      <c r="Y1663">
        <v>1</v>
      </c>
      <c r="Z1663">
        <v>3</v>
      </c>
      <c r="AA1663">
        <f t="shared" si="51"/>
        <v>13</v>
      </c>
      <c r="AB1663" t="str" cm="1">
        <f t="array" ref="AB1663">_xlfn.IFS(AND(AA1663&gt;=0,AA1663&lt;=15),"low purchase",AND(AA1663&gt;=16,AA1663&lt;=30),"mid purchase",AA1663&gt;=31,"high purchase")</f>
        <v>low purchase</v>
      </c>
      <c r="AC1663">
        <v>9</v>
      </c>
      <c r="AD1663" t="str">
        <f>IF(marketing_campaign[[#This Row],[NumWebVisitsMonth]]&gt;=5.3,"higher_webvists","lower_webvisits")</f>
        <v>higher_webvists</v>
      </c>
      <c r="AE1663">
        <v>0</v>
      </c>
      <c r="AF1663">
        <v>0</v>
      </c>
      <c r="AG1663">
        <v>0</v>
      </c>
      <c r="AH1663">
        <v>0</v>
      </c>
      <c r="AI1663">
        <v>0</v>
      </c>
      <c r="AJ1663">
        <v>0</v>
      </c>
      <c r="AK1663">
        <v>3</v>
      </c>
      <c r="AL1663">
        <v>11</v>
      </c>
      <c r="AM1663">
        <v>0</v>
      </c>
      <c r="AN1663">
        <f>marketing_campaign[[#This Row],[AcceptedCmp2]]+marketing_campaign[[#This Row],[AcceptedCmp1]]+marketing_campaign[[#This Row],[AcceptedCmp5]]+marketing_campaign[[#This Row],[AcceptedCmp4]]+marketing_campaign[[#This Row],[AcceptedCmp3]]+marketing_campaign[[#This Row],[Response]]</f>
        <v>0</v>
      </c>
      <c r="AO1663" t="str" cm="1">
        <f t="array" ref="AO166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64" spans="1:41" x14ac:dyDescent="0.35">
      <c r="A1664">
        <v>6457</v>
      </c>
      <c r="B1664">
        <v>1976</v>
      </c>
      <c r="C1664">
        <f t="shared" ca="1" si="50"/>
        <v>50</v>
      </c>
      <c r="D1664" t="str" cm="1">
        <f t="array" aca="1" ref="D166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64" t="s">
        <v>29</v>
      </c>
      <c r="F1664" t="s">
        <v>35</v>
      </c>
      <c r="G1664" cm="1">
        <f t="array" ref="G1664">_xlfn.IFS(marketing_campaign[[#This Row],[Marital_Status]]="Single",K1664+L1664+1,marketing_campaign[[#This Row],[Marital_Status]]="Together",K1664+L1664+2,marketing_campaign[[#This Row],[Marital_Status]]="Alone",K1664+L1664+1,marketing_campaign[[#This Row],[Marital_Status]]="Married",K1664+L1664+2,marketing_campaign[[#This Row],[Marital_Status]]="Divorced",K1664+L1664+1,marketing_campaign[[#This Row],[Marital_Status]]="YOLO",K1664+L1664+1,marketing_campaign[[#This Row],[Marital_Status]]="Absurd",K1664+L1664+1,marketing_campaign[[#This Row],[Marital_Status]]="Widow",K1664+L1664+1)</f>
        <v>2</v>
      </c>
      <c r="H1664" t="str" cm="1">
        <f t="array" ref="H1664">_xlfn.IFS(marketing_campaign[[#This Row],[Family_size]]=1,"Family_with_one_child",marketing_campaign[[#This Row],[Family_size]]&gt;1,"Family_with_more_children")</f>
        <v>Family_with_more_children</v>
      </c>
      <c r="I1664">
        <v>64892</v>
      </c>
      <c r="J1664" t="str">
        <f>IF(marketing_campaign[[#This Row],[Income]]&gt;=Sheet21!B1714,"high_income","low_income")</f>
        <v>high_income</v>
      </c>
      <c r="K1664">
        <v>0</v>
      </c>
      <c r="L1664">
        <v>1</v>
      </c>
      <c r="M1664" s="1">
        <v>41788</v>
      </c>
      <c r="N1664">
        <v>77</v>
      </c>
      <c r="O1664" t="str" cm="1">
        <f t="array" ref="O1664">_xlfn.IFS(AND(marketing_campaign[[#This Row],[Recency]]&gt;=0,marketing_campaign[[#This Row],[Recency]]&lt;=14),"Early Recency",AND(marketing_campaign[[#This Row],[Recency]]&gt;=15,marketing_campaign[[#This Row],[Recency]]&lt;=31),"Mid-Recency",marketing_campaign[[#This Row],[Recency]]&gt;=32,"high Recency")</f>
        <v>high Recency</v>
      </c>
      <c r="P1664">
        <v>527</v>
      </c>
      <c r="Q1664">
        <v>24</v>
      </c>
      <c r="R1664">
        <v>230</v>
      </c>
      <c r="S1664">
        <v>32</v>
      </c>
      <c r="T1664">
        <v>24</v>
      </c>
      <c r="U1664">
        <v>65</v>
      </c>
      <c r="V1664">
        <f>marketing_campaign[[#This Row],[MntGoldProds]]+marketing_campaign[[#This Row],[MntSweetProducts]]+marketing_campaign[[#This Row],[MntFishProducts]]+marketing_campaign[[#This Row],[MntMeatProducts]]+marketing_campaign[[#This Row],[MntFruits]]+marketing_campaign[[#This Row],[MntWines]]</f>
        <v>902</v>
      </c>
      <c r="W1664">
        <v>2</v>
      </c>
      <c r="X1664">
        <v>6</v>
      </c>
      <c r="Y1664">
        <v>4</v>
      </c>
      <c r="Z1664">
        <v>12</v>
      </c>
      <c r="AA1664">
        <f t="shared" si="51"/>
        <v>24</v>
      </c>
      <c r="AB1664" t="str" cm="1">
        <f t="array" ref="AB1664">_xlfn.IFS(AND(AA1664&gt;=0,AA1664&lt;=15),"low purchase",AND(AA1664&gt;=16,AA1664&lt;=30),"mid purchase",AA1664&gt;=31,"high purchase")</f>
        <v>mid purchase</v>
      </c>
      <c r="AC1664">
        <v>4</v>
      </c>
      <c r="AD1664" t="str">
        <f>IF(marketing_campaign[[#This Row],[NumWebVisitsMonth]]&gt;=5.3,"higher_webvists","lower_webvisits")</f>
        <v>lower_webvisits</v>
      </c>
      <c r="AE1664">
        <v>0</v>
      </c>
      <c r="AF1664">
        <v>0</v>
      </c>
      <c r="AG1664">
        <v>0</v>
      </c>
      <c r="AH1664">
        <v>0</v>
      </c>
      <c r="AI1664">
        <v>0</v>
      </c>
      <c r="AJ1664">
        <v>0</v>
      </c>
      <c r="AK1664">
        <v>3</v>
      </c>
      <c r="AL1664">
        <v>11</v>
      </c>
      <c r="AM1664">
        <v>0</v>
      </c>
      <c r="AN1664">
        <f>marketing_campaign[[#This Row],[AcceptedCmp2]]+marketing_campaign[[#This Row],[AcceptedCmp1]]+marketing_campaign[[#This Row],[AcceptedCmp5]]+marketing_campaign[[#This Row],[AcceptedCmp4]]+marketing_campaign[[#This Row],[AcceptedCmp3]]+marketing_campaign[[#This Row],[Response]]</f>
        <v>0</v>
      </c>
      <c r="AO1664" t="str" cm="1">
        <f t="array" ref="AO166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65" spans="1:41" x14ac:dyDescent="0.35">
      <c r="A1665">
        <v>2639</v>
      </c>
      <c r="B1665">
        <v>1966</v>
      </c>
      <c r="C1665">
        <f t="shared" ca="1" si="50"/>
        <v>60</v>
      </c>
      <c r="D1665" t="str" cm="1">
        <f t="array" aca="1" ref="D166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65" t="s">
        <v>29</v>
      </c>
      <c r="F1665" t="s">
        <v>30</v>
      </c>
      <c r="G1665" cm="1">
        <f t="array" ref="G1665">_xlfn.IFS(marketing_campaign[[#This Row],[Marital_Status]]="Single",K1665+L1665+1,marketing_campaign[[#This Row],[Marital_Status]]="Together",K1665+L1665+2,marketing_campaign[[#This Row],[Marital_Status]]="Alone",K1665+L1665+1,marketing_campaign[[#This Row],[Marital_Status]]="Married",K1665+L1665+2,marketing_campaign[[#This Row],[Marital_Status]]="Divorced",K1665+L1665+1,marketing_campaign[[#This Row],[Marital_Status]]="YOLO",K1665+L1665+1,marketing_campaign[[#This Row],[Marital_Status]]="Absurd",K1665+L1665+1,marketing_campaign[[#This Row],[Marital_Status]]="Widow",K1665+L1665+1)</f>
        <v>3</v>
      </c>
      <c r="H1665" t="str" cm="1">
        <f t="array" ref="H1665">_xlfn.IFS(marketing_campaign[[#This Row],[Family_size]]=1,"Family_with_one_child",marketing_campaign[[#This Row],[Family_size]]&gt;1,"Family_with_more_children")</f>
        <v>Family_with_more_children</v>
      </c>
      <c r="I1665">
        <v>43602</v>
      </c>
      <c r="J1665" t="str">
        <f>IF(marketing_campaign[[#This Row],[Income]]&gt;=Sheet21!B1715,"high_income","low_income")</f>
        <v>high_income</v>
      </c>
      <c r="K1665">
        <v>1</v>
      </c>
      <c r="L1665">
        <v>1</v>
      </c>
      <c r="M1665" s="1">
        <v>41649</v>
      </c>
      <c r="N1665">
        <v>45</v>
      </c>
      <c r="O1665" t="str" cm="1">
        <f t="array" ref="O1665">_xlfn.IFS(AND(marketing_campaign[[#This Row],[Recency]]&gt;=0,marketing_campaign[[#This Row],[Recency]]&lt;=14),"Early Recency",AND(marketing_campaign[[#This Row],[Recency]]&gt;=15,marketing_campaign[[#This Row],[Recency]]&lt;=31),"Mid-Recency",marketing_campaign[[#This Row],[Recency]]&gt;=32,"high Recency")</f>
        <v>high Recency</v>
      </c>
      <c r="P1665">
        <v>19</v>
      </c>
      <c r="Q1665">
        <v>5</v>
      </c>
      <c r="R1665">
        <v>12</v>
      </c>
      <c r="S1665">
        <v>10</v>
      </c>
      <c r="T1665">
        <v>3</v>
      </c>
      <c r="U1665">
        <v>19</v>
      </c>
      <c r="V1665">
        <f>marketing_campaign[[#This Row],[MntGoldProds]]+marketing_campaign[[#This Row],[MntSweetProducts]]+marketing_campaign[[#This Row],[MntFishProducts]]+marketing_campaign[[#This Row],[MntMeatProducts]]+marketing_campaign[[#This Row],[MntFruits]]+marketing_campaign[[#This Row],[MntWines]]</f>
        <v>68</v>
      </c>
      <c r="W1665">
        <v>3</v>
      </c>
      <c r="X1665">
        <v>3</v>
      </c>
      <c r="Y1665">
        <v>1</v>
      </c>
      <c r="Z1665">
        <v>2</v>
      </c>
      <c r="AA1665">
        <f t="shared" si="51"/>
        <v>9</v>
      </c>
      <c r="AB1665" t="str" cm="1">
        <f t="array" ref="AB1665">_xlfn.IFS(AND(AA1665&gt;=0,AA1665&lt;=15),"low purchase",AND(AA1665&gt;=16,AA1665&lt;=30),"mid purchase",AA1665&gt;=31,"high purchase")</f>
        <v>low purchase</v>
      </c>
      <c r="AC1665">
        <v>6</v>
      </c>
      <c r="AD1665" t="str">
        <f>IF(marketing_campaign[[#This Row],[NumWebVisitsMonth]]&gt;=5.3,"higher_webvists","lower_webvisits")</f>
        <v>higher_webvists</v>
      </c>
      <c r="AE1665">
        <v>0</v>
      </c>
      <c r="AF1665">
        <v>0</v>
      </c>
      <c r="AG1665">
        <v>0</v>
      </c>
      <c r="AH1665">
        <v>0</v>
      </c>
      <c r="AI1665">
        <v>0</v>
      </c>
      <c r="AJ1665">
        <v>0</v>
      </c>
      <c r="AK1665">
        <v>3</v>
      </c>
      <c r="AL1665">
        <v>11</v>
      </c>
      <c r="AM1665">
        <v>0</v>
      </c>
      <c r="AN1665">
        <f>marketing_campaign[[#This Row],[AcceptedCmp2]]+marketing_campaign[[#This Row],[AcceptedCmp1]]+marketing_campaign[[#This Row],[AcceptedCmp5]]+marketing_campaign[[#This Row],[AcceptedCmp4]]+marketing_campaign[[#This Row],[AcceptedCmp3]]+marketing_campaign[[#This Row],[Response]]</f>
        <v>0</v>
      </c>
      <c r="AO1665" t="str" cm="1">
        <f t="array" ref="AO166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66" spans="1:41" x14ac:dyDescent="0.35">
      <c r="A1666">
        <v>8299</v>
      </c>
      <c r="B1666">
        <v>1989</v>
      </c>
      <c r="C1666">
        <f t="shared" ref="C1666:C1729" ca="1" si="52">YEAR(TODAY())-B1666</f>
        <v>37</v>
      </c>
      <c r="D1666" t="str" cm="1">
        <f t="array" aca="1" ref="D166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666" t="s">
        <v>32</v>
      </c>
      <c r="F1666" t="s">
        <v>30</v>
      </c>
      <c r="G1666" cm="1">
        <f t="array" ref="G1666">_xlfn.IFS(marketing_campaign[[#This Row],[Marital_Status]]="Single",K1666+L1666+1,marketing_campaign[[#This Row],[Marital_Status]]="Together",K1666+L1666+2,marketing_campaign[[#This Row],[Marital_Status]]="Alone",K1666+L1666+1,marketing_campaign[[#This Row],[Marital_Status]]="Married",K1666+L1666+2,marketing_campaign[[#This Row],[Marital_Status]]="Divorced",K1666+L1666+1,marketing_campaign[[#This Row],[Marital_Status]]="YOLO",K1666+L1666+1,marketing_campaign[[#This Row],[Marital_Status]]="Absurd",K1666+L1666+1,marketing_campaign[[#This Row],[Marital_Status]]="Widow",K1666+L1666+1)</f>
        <v>1</v>
      </c>
      <c r="H1666" t="str" cm="1">
        <f t="array" ref="H1666">_xlfn.IFS(marketing_campaign[[#This Row],[Family_size]]=1,"Family_with_one_child",marketing_campaign[[#This Row],[Family_size]]&gt;1,"Family_with_more_children")</f>
        <v>Family_with_one_child</v>
      </c>
      <c r="I1666">
        <v>33996</v>
      </c>
      <c r="J1666" t="str">
        <f>IF(marketing_campaign[[#This Row],[Income]]&gt;=Sheet21!B1716,"high_income","low_income")</f>
        <v>high_income</v>
      </c>
      <c r="K1666">
        <v>0</v>
      </c>
      <c r="L1666">
        <v>0</v>
      </c>
      <c r="M1666" s="1">
        <v>41528</v>
      </c>
      <c r="N1666">
        <v>46</v>
      </c>
      <c r="O1666" t="str" cm="1">
        <f t="array" ref="O1666">_xlfn.IFS(AND(marketing_campaign[[#This Row],[Recency]]&gt;=0,marketing_campaign[[#This Row],[Recency]]&lt;=14),"Early Recency",AND(marketing_campaign[[#This Row],[Recency]]&gt;=15,marketing_campaign[[#This Row],[Recency]]&lt;=31),"Mid-Recency",marketing_campaign[[#This Row],[Recency]]&gt;=32,"high Recency")</f>
        <v>high Recency</v>
      </c>
      <c r="P1666">
        <v>40</v>
      </c>
      <c r="Q1666">
        <v>2</v>
      </c>
      <c r="R1666">
        <v>15</v>
      </c>
      <c r="S1666">
        <v>8</v>
      </c>
      <c r="T1666">
        <v>0</v>
      </c>
      <c r="U1666">
        <v>6</v>
      </c>
      <c r="V1666">
        <f>marketing_campaign[[#This Row],[MntGoldProds]]+marketing_campaign[[#This Row],[MntSweetProducts]]+marketing_campaign[[#This Row],[MntFishProducts]]+marketing_campaign[[#This Row],[MntMeatProducts]]+marketing_campaign[[#This Row],[MntFruits]]+marketing_campaign[[#This Row],[MntWines]]</f>
        <v>71</v>
      </c>
      <c r="W1666">
        <v>1</v>
      </c>
      <c r="X1666">
        <v>1</v>
      </c>
      <c r="Y1666">
        <v>1</v>
      </c>
      <c r="Z1666">
        <v>3</v>
      </c>
      <c r="AA1666">
        <f t="shared" ref="AA1666:AA1729" si="53">W1666+X1666+Y1666+Z1666</f>
        <v>6</v>
      </c>
      <c r="AB1666" t="str" cm="1">
        <f t="array" ref="AB1666">_xlfn.IFS(AND(AA1666&gt;=0,AA1666&lt;=15),"low purchase",AND(AA1666&gt;=16,AA1666&lt;=30),"mid purchase",AA1666&gt;=31,"high purchase")</f>
        <v>low purchase</v>
      </c>
      <c r="AC1666">
        <v>4</v>
      </c>
      <c r="AD1666" t="str">
        <f>IF(marketing_campaign[[#This Row],[NumWebVisitsMonth]]&gt;=5.3,"higher_webvists","lower_webvisits")</f>
        <v>lower_webvisits</v>
      </c>
      <c r="AE1666">
        <v>0</v>
      </c>
      <c r="AF1666">
        <v>0</v>
      </c>
      <c r="AG1666">
        <v>0</v>
      </c>
      <c r="AH1666">
        <v>0</v>
      </c>
      <c r="AI1666">
        <v>0</v>
      </c>
      <c r="AJ1666">
        <v>0</v>
      </c>
      <c r="AK1666">
        <v>3</v>
      </c>
      <c r="AL1666">
        <v>11</v>
      </c>
      <c r="AM1666">
        <v>0</v>
      </c>
      <c r="AN1666">
        <f>marketing_campaign[[#This Row],[AcceptedCmp2]]+marketing_campaign[[#This Row],[AcceptedCmp1]]+marketing_campaign[[#This Row],[AcceptedCmp5]]+marketing_campaign[[#This Row],[AcceptedCmp4]]+marketing_campaign[[#This Row],[AcceptedCmp3]]+marketing_campaign[[#This Row],[Response]]</f>
        <v>0</v>
      </c>
      <c r="AO1666" t="str" cm="1">
        <f t="array" ref="AO166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67" spans="1:41" x14ac:dyDescent="0.35">
      <c r="A1667">
        <v>6437</v>
      </c>
      <c r="B1667">
        <v>1985</v>
      </c>
      <c r="C1667">
        <f t="shared" ca="1" si="52"/>
        <v>41</v>
      </c>
      <c r="D1667" t="str" cm="1">
        <f t="array" aca="1" ref="D166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667" t="s">
        <v>37</v>
      </c>
      <c r="F1667" t="s">
        <v>30</v>
      </c>
      <c r="G1667" cm="1">
        <f t="array" ref="G1667">_xlfn.IFS(marketing_campaign[[#This Row],[Marital_Status]]="Single",K1667+L1667+1,marketing_campaign[[#This Row],[Marital_Status]]="Together",K1667+L1667+2,marketing_campaign[[#This Row],[Marital_Status]]="Alone",K1667+L1667+1,marketing_campaign[[#This Row],[Marital_Status]]="Married",K1667+L1667+2,marketing_campaign[[#This Row],[Marital_Status]]="Divorced",K1667+L1667+1,marketing_campaign[[#This Row],[Marital_Status]]="YOLO",K1667+L1667+1,marketing_campaign[[#This Row],[Marital_Status]]="Absurd",K1667+L1667+1,marketing_campaign[[#This Row],[Marital_Status]]="Widow",K1667+L1667+1)</f>
        <v>2</v>
      </c>
      <c r="H1667" t="str" cm="1">
        <f t="array" ref="H1667">_xlfn.IFS(marketing_campaign[[#This Row],[Family_size]]=1,"Family_with_one_child",marketing_campaign[[#This Row],[Family_size]]&gt;1,"Family_with_more_children")</f>
        <v>Family_with_more_children</v>
      </c>
      <c r="I1667">
        <v>41473</v>
      </c>
      <c r="J1667" t="str">
        <f>IF(marketing_campaign[[#This Row],[Income]]&gt;=Sheet21!B1717,"high_income","low_income")</f>
        <v>high_income</v>
      </c>
      <c r="K1667">
        <v>1</v>
      </c>
      <c r="L1667">
        <v>0</v>
      </c>
      <c r="M1667" s="1">
        <v>41444</v>
      </c>
      <c r="N1667">
        <v>80</v>
      </c>
      <c r="O1667" t="str" cm="1">
        <f t="array" ref="O1667">_xlfn.IFS(AND(marketing_campaign[[#This Row],[Recency]]&gt;=0,marketing_campaign[[#This Row],[Recency]]&lt;=14),"Early Recency",AND(marketing_campaign[[#This Row],[Recency]]&gt;=15,marketing_campaign[[#This Row],[Recency]]&lt;=31),"Mid-Recency",marketing_campaign[[#This Row],[Recency]]&gt;=32,"high Recency")</f>
        <v>high Recency</v>
      </c>
      <c r="P1667">
        <v>21</v>
      </c>
      <c r="Q1667">
        <v>8</v>
      </c>
      <c r="R1667">
        <v>20</v>
      </c>
      <c r="S1667">
        <v>15</v>
      </c>
      <c r="T1667">
        <v>3</v>
      </c>
      <c r="U1667">
        <v>9</v>
      </c>
      <c r="V1667">
        <f>marketing_campaign[[#This Row],[MntGoldProds]]+marketing_campaign[[#This Row],[MntSweetProducts]]+marketing_campaign[[#This Row],[MntFishProducts]]+marketing_campaign[[#This Row],[MntMeatProducts]]+marketing_campaign[[#This Row],[MntFruits]]+marketing_campaign[[#This Row],[MntWines]]</f>
        <v>76</v>
      </c>
      <c r="W1667">
        <v>1</v>
      </c>
      <c r="X1667">
        <v>2</v>
      </c>
      <c r="Y1667">
        <v>0</v>
      </c>
      <c r="Z1667">
        <v>3</v>
      </c>
      <c r="AA1667">
        <f t="shared" si="53"/>
        <v>6</v>
      </c>
      <c r="AB1667" t="str" cm="1">
        <f t="array" ref="AB1667">_xlfn.IFS(AND(AA1667&gt;=0,AA1667&lt;=15),"low purchase",AND(AA1667&gt;=16,AA1667&lt;=30),"mid purchase",AA1667&gt;=31,"high purchase")</f>
        <v>low purchase</v>
      </c>
      <c r="AC1667">
        <v>7</v>
      </c>
      <c r="AD1667" t="str">
        <f>IF(marketing_campaign[[#This Row],[NumWebVisitsMonth]]&gt;=5.3,"higher_webvists","lower_webvisits")</f>
        <v>higher_webvists</v>
      </c>
      <c r="AE1667">
        <v>0</v>
      </c>
      <c r="AF1667">
        <v>0</v>
      </c>
      <c r="AG1667">
        <v>0</v>
      </c>
      <c r="AH1667">
        <v>0</v>
      </c>
      <c r="AI1667">
        <v>0</v>
      </c>
      <c r="AJ1667">
        <v>0</v>
      </c>
      <c r="AK1667">
        <v>3</v>
      </c>
      <c r="AL1667">
        <v>11</v>
      </c>
      <c r="AM1667">
        <v>0</v>
      </c>
      <c r="AN1667">
        <f>marketing_campaign[[#This Row],[AcceptedCmp2]]+marketing_campaign[[#This Row],[AcceptedCmp1]]+marketing_campaign[[#This Row],[AcceptedCmp5]]+marketing_campaign[[#This Row],[AcceptedCmp4]]+marketing_campaign[[#This Row],[AcceptedCmp3]]+marketing_campaign[[#This Row],[Response]]</f>
        <v>0</v>
      </c>
      <c r="AO1667" t="str" cm="1">
        <f t="array" ref="AO166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68" spans="1:41" x14ac:dyDescent="0.35">
      <c r="A1668">
        <v>6912</v>
      </c>
      <c r="B1668">
        <v>1967</v>
      </c>
      <c r="C1668">
        <f t="shared" ca="1" si="52"/>
        <v>59</v>
      </c>
      <c r="D1668" t="str" cm="1">
        <f t="array" aca="1" ref="D166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68" t="s">
        <v>32</v>
      </c>
      <c r="F1668" t="s">
        <v>33</v>
      </c>
      <c r="G1668" cm="1">
        <f t="array" ref="G1668">_xlfn.IFS(marketing_campaign[[#This Row],[Marital_Status]]="Single",K1668+L1668+1,marketing_campaign[[#This Row],[Marital_Status]]="Together",K1668+L1668+2,marketing_campaign[[#This Row],[Marital_Status]]="Alone",K1668+L1668+1,marketing_campaign[[#This Row],[Marital_Status]]="Married",K1668+L1668+2,marketing_campaign[[#This Row],[Marital_Status]]="Divorced",K1668+L1668+1,marketing_campaign[[#This Row],[Marital_Status]]="YOLO",K1668+L1668+1,marketing_campaign[[#This Row],[Marital_Status]]="Absurd",K1668+L1668+1,marketing_campaign[[#This Row],[Marital_Status]]="Widow",K1668+L1668+1)</f>
        <v>4</v>
      </c>
      <c r="H1668" t="str" cm="1">
        <f t="array" ref="H1668">_xlfn.IFS(marketing_campaign[[#This Row],[Family_size]]=1,"Family_with_one_child",marketing_campaign[[#This Row],[Family_size]]&gt;1,"Family_with_more_children")</f>
        <v>Family_with_more_children</v>
      </c>
      <c r="I1668">
        <v>63246</v>
      </c>
      <c r="J1668" t="str">
        <f>IF(marketing_campaign[[#This Row],[Income]]&gt;=Sheet21!B1718,"high_income","low_income")</f>
        <v>high_income</v>
      </c>
      <c r="K1668">
        <v>0</v>
      </c>
      <c r="L1668">
        <v>2</v>
      </c>
      <c r="M1668" s="1">
        <v>41506</v>
      </c>
      <c r="N1668">
        <v>60</v>
      </c>
      <c r="O1668" t="str" cm="1">
        <f t="array" ref="O1668">_xlfn.IFS(AND(marketing_campaign[[#This Row],[Recency]]&gt;=0,marketing_campaign[[#This Row],[Recency]]&lt;=14),"Early Recency",AND(marketing_campaign[[#This Row],[Recency]]&gt;=15,marketing_campaign[[#This Row],[Recency]]&lt;=31),"Mid-Recency",marketing_campaign[[#This Row],[Recency]]&gt;=32,"high Recency")</f>
        <v>high Recency</v>
      </c>
      <c r="P1668">
        <v>593</v>
      </c>
      <c r="Q1668">
        <v>30</v>
      </c>
      <c r="R1668">
        <v>91</v>
      </c>
      <c r="S1668">
        <v>29</v>
      </c>
      <c r="T1668">
        <v>22</v>
      </c>
      <c r="U1668">
        <v>7</v>
      </c>
      <c r="V1668">
        <f>marketing_campaign[[#This Row],[MntGoldProds]]+marketing_campaign[[#This Row],[MntSweetProducts]]+marketing_campaign[[#This Row],[MntFishProducts]]+marketing_campaign[[#This Row],[MntMeatProducts]]+marketing_campaign[[#This Row],[MntFruits]]+marketing_campaign[[#This Row],[MntWines]]</f>
        <v>772</v>
      </c>
      <c r="W1668">
        <v>1</v>
      </c>
      <c r="X1668">
        <v>6</v>
      </c>
      <c r="Y1668">
        <v>3</v>
      </c>
      <c r="Z1668">
        <v>12</v>
      </c>
      <c r="AA1668">
        <f t="shared" si="53"/>
        <v>22</v>
      </c>
      <c r="AB1668" t="str" cm="1">
        <f t="array" ref="AB1668">_xlfn.IFS(AND(AA1668&gt;=0,AA1668&lt;=15),"low purchase",AND(AA1668&gt;=16,AA1668&lt;=30),"mid purchase",AA1668&gt;=31,"high purchase")</f>
        <v>mid purchase</v>
      </c>
      <c r="AC1668">
        <v>4</v>
      </c>
      <c r="AD1668" t="str">
        <f>IF(marketing_campaign[[#This Row],[NumWebVisitsMonth]]&gt;=5.3,"higher_webvists","lower_webvisits")</f>
        <v>lower_webvisits</v>
      </c>
      <c r="AE1668">
        <v>0</v>
      </c>
      <c r="AF1668">
        <v>0</v>
      </c>
      <c r="AG1668">
        <v>0</v>
      </c>
      <c r="AH1668">
        <v>0</v>
      </c>
      <c r="AI1668">
        <v>0</v>
      </c>
      <c r="AJ1668">
        <v>0</v>
      </c>
      <c r="AK1668">
        <v>3</v>
      </c>
      <c r="AL1668">
        <v>11</v>
      </c>
      <c r="AM1668">
        <v>0</v>
      </c>
      <c r="AN1668">
        <f>marketing_campaign[[#This Row],[AcceptedCmp2]]+marketing_campaign[[#This Row],[AcceptedCmp1]]+marketing_campaign[[#This Row],[AcceptedCmp5]]+marketing_campaign[[#This Row],[AcceptedCmp4]]+marketing_campaign[[#This Row],[AcceptedCmp3]]+marketing_campaign[[#This Row],[Response]]</f>
        <v>0</v>
      </c>
      <c r="AO1668" t="str" cm="1">
        <f t="array" ref="AO166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69" spans="1:41" x14ac:dyDescent="0.35">
      <c r="A1669">
        <v>7327</v>
      </c>
      <c r="B1669">
        <v>1959</v>
      </c>
      <c r="C1669">
        <f t="shared" ca="1" si="52"/>
        <v>67</v>
      </c>
      <c r="D1669" t="str" cm="1">
        <f t="array" aca="1" ref="D166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69" t="s">
        <v>32</v>
      </c>
      <c r="F1669" t="s">
        <v>33</v>
      </c>
      <c r="G1669" cm="1">
        <f t="array" ref="G1669">_xlfn.IFS(marketing_campaign[[#This Row],[Marital_Status]]="Single",K1669+L1669+1,marketing_campaign[[#This Row],[Marital_Status]]="Together",K1669+L1669+2,marketing_campaign[[#This Row],[Marital_Status]]="Alone",K1669+L1669+1,marketing_campaign[[#This Row],[Marital_Status]]="Married",K1669+L1669+2,marketing_campaign[[#This Row],[Marital_Status]]="Divorced",K1669+L1669+1,marketing_campaign[[#This Row],[Marital_Status]]="YOLO",K1669+L1669+1,marketing_campaign[[#This Row],[Marital_Status]]="Absurd",K1669+L1669+1,marketing_campaign[[#This Row],[Marital_Status]]="Widow",K1669+L1669+1)</f>
        <v>4</v>
      </c>
      <c r="H1669" t="str" cm="1">
        <f t="array" ref="H1669">_xlfn.IFS(marketing_campaign[[#This Row],[Family_size]]=1,"Family_with_one_child",marketing_campaign[[#This Row],[Family_size]]&gt;1,"Family_with_more_children")</f>
        <v>Family_with_more_children</v>
      </c>
      <c r="I1669">
        <v>36732</v>
      </c>
      <c r="J1669" t="str">
        <f>IF(marketing_campaign[[#This Row],[Income]]&gt;=Sheet21!B1719,"high_income","low_income")</f>
        <v>high_income</v>
      </c>
      <c r="K1669">
        <v>1</v>
      </c>
      <c r="L1669">
        <v>1</v>
      </c>
      <c r="M1669" s="1">
        <v>41637</v>
      </c>
      <c r="N1669">
        <v>71</v>
      </c>
      <c r="O1669" t="str" cm="1">
        <f t="array" ref="O1669">_xlfn.IFS(AND(marketing_campaign[[#This Row],[Recency]]&gt;=0,marketing_campaign[[#This Row],[Recency]]&lt;=14),"Early Recency",AND(marketing_campaign[[#This Row],[Recency]]&gt;=15,marketing_campaign[[#This Row],[Recency]]&lt;=31),"Mid-Recency",marketing_campaign[[#This Row],[Recency]]&gt;=32,"high Recency")</f>
        <v>high Recency</v>
      </c>
      <c r="P1669">
        <v>21</v>
      </c>
      <c r="Q1669">
        <v>5</v>
      </c>
      <c r="R1669">
        <v>3</v>
      </c>
      <c r="S1669">
        <v>10</v>
      </c>
      <c r="T1669">
        <v>1</v>
      </c>
      <c r="U1669">
        <v>7</v>
      </c>
      <c r="V1669">
        <f>marketing_campaign[[#This Row],[MntGoldProds]]+marketing_campaign[[#This Row],[MntSweetProducts]]+marketing_campaign[[#This Row],[MntFishProducts]]+marketing_campaign[[#This Row],[MntMeatProducts]]+marketing_campaign[[#This Row],[MntFruits]]+marketing_campaign[[#This Row],[MntWines]]</f>
        <v>47</v>
      </c>
      <c r="W1669">
        <v>3</v>
      </c>
      <c r="X1669">
        <v>1</v>
      </c>
      <c r="Y1669">
        <v>1</v>
      </c>
      <c r="Z1669">
        <v>4</v>
      </c>
      <c r="AA1669">
        <f t="shared" si="53"/>
        <v>9</v>
      </c>
      <c r="AB1669" t="str" cm="1">
        <f t="array" ref="AB1669">_xlfn.IFS(AND(AA1669&gt;=0,AA1669&lt;=15),"low purchase",AND(AA1669&gt;=16,AA1669&lt;=30),"mid purchase",AA1669&gt;=31,"high purchase")</f>
        <v>low purchase</v>
      </c>
      <c r="AC1669">
        <v>2</v>
      </c>
      <c r="AD1669" t="str">
        <f>IF(marketing_campaign[[#This Row],[NumWebVisitsMonth]]&gt;=5.3,"higher_webvists","lower_webvisits")</f>
        <v>lower_webvisits</v>
      </c>
      <c r="AE1669">
        <v>0</v>
      </c>
      <c r="AF1669">
        <v>0</v>
      </c>
      <c r="AG1669">
        <v>0</v>
      </c>
      <c r="AH1669">
        <v>0</v>
      </c>
      <c r="AI1669">
        <v>0</v>
      </c>
      <c r="AJ1669">
        <v>0</v>
      </c>
      <c r="AK1669">
        <v>3</v>
      </c>
      <c r="AL1669">
        <v>11</v>
      </c>
      <c r="AM1669">
        <v>0</v>
      </c>
      <c r="AN1669">
        <f>marketing_campaign[[#This Row],[AcceptedCmp2]]+marketing_campaign[[#This Row],[AcceptedCmp1]]+marketing_campaign[[#This Row],[AcceptedCmp5]]+marketing_campaign[[#This Row],[AcceptedCmp4]]+marketing_campaign[[#This Row],[AcceptedCmp3]]+marketing_campaign[[#This Row],[Response]]</f>
        <v>0</v>
      </c>
      <c r="AO1669" t="str" cm="1">
        <f t="array" ref="AO166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70" spans="1:41" x14ac:dyDescent="0.35">
      <c r="A1670">
        <v>5299</v>
      </c>
      <c r="B1670">
        <v>1970</v>
      </c>
      <c r="C1670">
        <f t="shared" ca="1" si="52"/>
        <v>56</v>
      </c>
      <c r="D1670" t="str" cm="1">
        <f t="array" aca="1" ref="D167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70" t="s">
        <v>32</v>
      </c>
      <c r="F1670" t="s">
        <v>33</v>
      </c>
      <c r="G1670" cm="1">
        <f t="array" ref="G1670">_xlfn.IFS(marketing_campaign[[#This Row],[Marital_Status]]="Single",K1670+L1670+1,marketing_campaign[[#This Row],[Marital_Status]]="Together",K1670+L1670+2,marketing_campaign[[#This Row],[Marital_Status]]="Alone",K1670+L1670+1,marketing_campaign[[#This Row],[Marital_Status]]="Married",K1670+L1670+2,marketing_campaign[[#This Row],[Marital_Status]]="Divorced",K1670+L1670+1,marketing_campaign[[#This Row],[Marital_Status]]="YOLO",K1670+L1670+1,marketing_campaign[[#This Row],[Marital_Status]]="Absurd",K1670+L1670+1,marketing_campaign[[#This Row],[Marital_Status]]="Widow",K1670+L1670+1)</f>
        <v>3</v>
      </c>
      <c r="H1670" t="str" cm="1">
        <f t="array" ref="H1670">_xlfn.IFS(marketing_campaign[[#This Row],[Family_size]]=1,"Family_with_one_child",marketing_campaign[[#This Row],[Family_size]]&gt;1,"Family_with_more_children")</f>
        <v>Family_with_more_children</v>
      </c>
      <c r="I1670">
        <v>69084</v>
      </c>
      <c r="J1670" t="str">
        <f>IF(marketing_campaign[[#This Row],[Income]]&gt;=Sheet21!B1720,"high_income","low_income")</f>
        <v>high_income</v>
      </c>
      <c r="K1670">
        <v>1</v>
      </c>
      <c r="L1670">
        <v>0</v>
      </c>
      <c r="M1670" s="1">
        <v>41597</v>
      </c>
      <c r="N1670">
        <v>43</v>
      </c>
      <c r="O1670" t="str" cm="1">
        <f t="array" ref="O1670">_xlfn.IFS(AND(marketing_campaign[[#This Row],[Recency]]&gt;=0,marketing_campaign[[#This Row],[Recency]]&lt;=14),"Early Recency",AND(marketing_campaign[[#This Row],[Recency]]&gt;=15,marketing_campaign[[#This Row],[Recency]]&lt;=31),"Mid-Recency",marketing_campaign[[#This Row],[Recency]]&gt;=32,"high Recency")</f>
        <v>high Recency</v>
      </c>
      <c r="P1670">
        <v>1181</v>
      </c>
      <c r="Q1670">
        <v>107</v>
      </c>
      <c r="R1670">
        <v>199</v>
      </c>
      <c r="S1670">
        <v>39</v>
      </c>
      <c r="T1670">
        <v>30</v>
      </c>
      <c r="U1670">
        <v>30</v>
      </c>
      <c r="V1670">
        <f>marketing_campaign[[#This Row],[MntGoldProds]]+marketing_campaign[[#This Row],[MntSweetProducts]]+marketing_campaign[[#This Row],[MntFishProducts]]+marketing_campaign[[#This Row],[MntMeatProducts]]+marketing_campaign[[#This Row],[MntFruits]]+marketing_campaign[[#This Row],[MntWines]]</f>
        <v>1586</v>
      </c>
      <c r="W1670">
        <v>2</v>
      </c>
      <c r="X1670">
        <v>7</v>
      </c>
      <c r="Y1670">
        <v>3</v>
      </c>
      <c r="Z1670">
        <v>13</v>
      </c>
      <c r="AA1670">
        <f t="shared" si="53"/>
        <v>25</v>
      </c>
      <c r="AB1670" t="str" cm="1">
        <f t="array" ref="AB1670">_xlfn.IFS(AND(AA1670&gt;=0,AA1670&lt;=15),"low purchase",AND(AA1670&gt;=16,AA1670&lt;=30),"mid purchase",AA1670&gt;=31,"high purchase")</f>
        <v>mid purchase</v>
      </c>
      <c r="AC1670">
        <v>8</v>
      </c>
      <c r="AD1670" t="str">
        <f>IF(marketing_campaign[[#This Row],[NumWebVisitsMonth]]&gt;=5.3,"higher_webvists","lower_webvisits")</f>
        <v>higher_webvists</v>
      </c>
      <c r="AE1670">
        <v>0</v>
      </c>
      <c r="AF1670">
        <v>0</v>
      </c>
      <c r="AG1670">
        <v>0</v>
      </c>
      <c r="AH1670">
        <v>0</v>
      </c>
      <c r="AI1670">
        <v>0</v>
      </c>
      <c r="AJ1670">
        <v>0</v>
      </c>
      <c r="AK1670">
        <v>3</v>
      </c>
      <c r="AL1670">
        <v>11</v>
      </c>
      <c r="AM1670">
        <v>0</v>
      </c>
      <c r="AN1670">
        <f>marketing_campaign[[#This Row],[AcceptedCmp2]]+marketing_campaign[[#This Row],[AcceptedCmp1]]+marketing_campaign[[#This Row],[AcceptedCmp5]]+marketing_campaign[[#This Row],[AcceptedCmp4]]+marketing_campaign[[#This Row],[AcceptedCmp3]]+marketing_campaign[[#This Row],[Response]]</f>
        <v>0</v>
      </c>
      <c r="AO1670" t="str" cm="1">
        <f t="array" ref="AO167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71" spans="1:41" x14ac:dyDescent="0.35">
      <c r="A1671">
        <v>4127</v>
      </c>
      <c r="B1671">
        <v>1967</v>
      </c>
      <c r="C1671">
        <f t="shared" ca="1" si="52"/>
        <v>59</v>
      </c>
      <c r="D1671" t="str" cm="1">
        <f t="array" aca="1" ref="D167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71" t="s">
        <v>32</v>
      </c>
      <c r="F1671" t="s">
        <v>33</v>
      </c>
      <c r="G1671" cm="1">
        <f t="array" ref="G1671">_xlfn.IFS(marketing_campaign[[#This Row],[Marital_Status]]="Single",K1671+L1671+1,marketing_campaign[[#This Row],[Marital_Status]]="Together",K1671+L1671+2,marketing_campaign[[#This Row],[Marital_Status]]="Alone",K1671+L1671+1,marketing_campaign[[#This Row],[Marital_Status]]="Married",K1671+L1671+2,marketing_campaign[[#This Row],[Marital_Status]]="Divorced",K1671+L1671+1,marketing_campaign[[#This Row],[Marital_Status]]="YOLO",K1671+L1671+1,marketing_campaign[[#This Row],[Marital_Status]]="Absurd",K1671+L1671+1,marketing_campaign[[#This Row],[Marital_Status]]="Widow",K1671+L1671+1)</f>
        <v>3</v>
      </c>
      <c r="H1671" t="str" cm="1">
        <f t="array" ref="H1671">_xlfn.IFS(marketing_campaign[[#This Row],[Family_size]]=1,"Family_with_one_child",marketing_campaign[[#This Row],[Family_size]]&gt;1,"Family_with_more_children")</f>
        <v>Family_with_more_children</v>
      </c>
      <c r="I1671">
        <v>77766</v>
      </c>
      <c r="J1671" t="str">
        <f>IF(marketing_campaign[[#This Row],[Income]]&gt;=Sheet21!B1721,"high_income","low_income")</f>
        <v>high_income</v>
      </c>
      <c r="K1671">
        <v>0</v>
      </c>
      <c r="L1671">
        <v>1</v>
      </c>
      <c r="M1671" s="1">
        <v>41327</v>
      </c>
      <c r="N1671">
        <v>97</v>
      </c>
      <c r="O1671" t="str" cm="1">
        <f t="array" ref="O1671">_xlfn.IFS(AND(marketing_campaign[[#This Row],[Recency]]&gt;=0,marketing_campaign[[#This Row],[Recency]]&lt;=14),"Early Recency",AND(marketing_campaign[[#This Row],[Recency]]&gt;=15,marketing_campaign[[#This Row],[Recency]]&lt;=31),"Mid-Recency",marketing_campaign[[#This Row],[Recency]]&gt;=32,"high Recency")</f>
        <v>high Recency</v>
      </c>
      <c r="P1671">
        <v>1004</v>
      </c>
      <c r="Q1671">
        <v>59</v>
      </c>
      <c r="R1671">
        <v>265</v>
      </c>
      <c r="S1671">
        <v>115</v>
      </c>
      <c r="T1671">
        <v>59</v>
      </c>
      <c r="U1671">
        <v>27</v>
      </c>
      <c r="V1671">
        <f>marketing_campaign[[#This Row],[MntGoldProds]]+marketing_campaign[[#This Row],[MntSweetProducts]]+marketing_campaign[[#This Row],[MntFishProducts]]+marketing_campaign[[#This Row],[MntMeatProducts]]+marketing_campaign[[#This Row],[MntFruits]]+marketing_campaign[[#This Row],[MntWines]]</f>
        <v>1529</v>
      </c>
      <c r="W1671">
        <v>2</v>
      </c>
      <c r="X1671">
        <v>11</v>
      </c>
      <c r="Y1671">
        <v>10</v>
      </c>
      <c r="Z1671">
        <v>11</v>
      </c>
      <c r="AA1671">
        <f t="shared" si="53"/>
        <v>34</v>
      </c>
      <c r="AB1671" t="str" cm="1">
        <f t="array" ref="AB1671">_xlfn.IFS(AND(AA1671&gt;=0,AA1671&lt;=15),"low purchase",AND(AA1671&gt;=16,AA1671&lt;=30),"mid purchase",AA1671&gt;=31,"high purchase")</f>
        <v>high purchase</v>
      </c>
      <c r="AC1671">
        <v>6</v>
      </c>
      <c r="AD1671" t="str">
        <f>IF(marketing_campaign[[#This Row],[NumWebVisitsMonth]]&gt;=5.3,"higher_webvists","lower_webvisits")</f>
        <v>higher_webvists</v>
      </c>
      <c r="AE1671">
        <v>1</v>
      </c>
      <c r="AF1671">
        <v>0</v>
      </c>
      <c r="AG1671">
        <v>0</v>
      </c>
      <c r="AH1671">
        <v>0</v>
      </c>
      <c r="AI1671">
        <v>0</v>
      </c>
      <c r="AJ1671">
        <v>0</v>
      </c>
      <c r="AK1671">
        <v>3</v>
      </c>
      <c r="AL1671">
        <v>11</v>
      </c>
      <c r="AM1671">
        <v>1</v>
      </c>
      <c r="AN1671">
        <f>marketing_campaign[[#This Row],[AcceptedCmp2]]+marketing_campaign[[#This Row],[AcceptedCmp1]]+marketing_campaign[[#This Row],[AcceptedCmp5]]+marketing_campaign[[#This Row],[AcceptedCmp4]]+marketing_campaign[[#This Row],[AcceptedCmp3]]+marketing_campaign[[#This Row],[Response]]</f>
        <v>2</v>
      </c>
      <c r="AO1671" t="str" cm="1">
        <f t="array" ref="AO167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672" spans="1:41" x14ac:dyDescent="0.35">
      <c r="A1672">
        <v>8143</v>
      </c>
      <c r="B1672">
        <v>1985</v>
      </c>
      <c r="C1672">
        <f t="shared" ca="1" si="52"/>
        <v>41</v>
      </c>
      <c r="D1672" t="str" cm="1">
        <f t="array" aca="1" ref="D167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672" t="s">
        <v>32</v>
      </c>
      <c r="F1672" t="s">
        <v>30</v>
      </c>
      <c r="G1672" cm="1">
        <f t="array" ref="G1672">_xlfn.IFS(marketing_campaign[[#This Row],[Marital_Status]]="Single",K1672+L1672+1,marketing_campaign[[#This Row],[Marital_Status]]="Together",K1672+L1672+2,marketing_campaign[[#This Row],[Marital_Status]]="Alone",K1672+L1672+1,marketing_campaign[[#This Row],[Marital_Status]]="Married",K1672+L1672+2,marketing_campaign[[#This Row],[Marital_Status]]="Divorced",K1672+L1672+1,marketing_campaign[[#This Row],[Marital_Status]]="YOLO",K1672+L1672+1,marketing_campaign[[#This Row],[Marital_Status]]="Absurd",K1672+L1672+1,marketing_campaign[[#This Row],[Marital_Status]]="Widow",K1672+L1672+1)</f>
        <v>1</v>
      </c>
      <c r="H1672" t="str" cm="1">
        <f t="array" ref="H1672">_xlfn.IFS(marketing_campaign[[#This Row],[Family_size]]=1,"Family_with_one_child",marketing_campaign[[#This Row],[Family_size]]&gt;1,"Family_with_more_children")</f>
        <v>Family_with_one_child</v>
      </c>
      <c r="I1672">
        <v>37929</v>
      </c>
      <c r="J1672" t="str">
        <f>IF(marketing_campaign[[#This Row],[Income]]&gt;=Sheet21!B1722,"high_income","low_income")</f>
        <v>high_income</v>
      </c>
      <c r="K1672">
        <v>0</v>
      </c>
      <c r="L1672">
        <v>0</v>
      </c>
      <c r="M1672" s="1">
        <v>41485</v>
      </c>
      <c r="N1672">
        <v>49</v>
      </c>
      <c r="O1672" t="str" cm="1">
        <f t="array" ref="O1672">_xlfn.IFS(AND(marketing_campaign[[#This Row],[Recency]]&gt;=0,marketing_campaign[[#This Row],[Recency]]&lt;=14),"Early Recency",AND(marketing_campaign[[#This Row],[Recency]]&gt;=15,marketing_campaign[[#This Row],[Recency]]&lt;=31),"Mid-Recency",marketing_campaign[[#This Row],[Recency]]&gt;=32,"high Recency")</f>
        <v>high Recency</v>
      </c>
      <c r="P1672">
        <v>202</v>
      </c>
      <c r="Q1672">
        <v>2</v>
      </c>
      <c r="R1672">
        <v>46</v>
      </c>
      <c r="S1672">
        <v>3</v>
      </c>
      <c r="T1672">
        <v>2</v>
      </c>
      <c r="U1672">
        <v>10</v>
      </c>
      <c r="V1672">
        <f>marketing_campaign[[#This Row],[MntGoldProds]]+marketing_campaign[[#This Row],[MntSweetProducts]]+marketing_campaign[[#This Row],[MntFishProducts]]+marketing_campaign[[#This Row],[MntMeatProducts]]+marketing_campaign[[#This Row],[MntFruits]]+marketing_campaign[[#This Row],[MntWines]]</f>
        <v>265</v>
      </c>
      <c r="W1672">
        <v>2</v>
      </c>
      <c r="X1672">
        <v>4</v>
      </c>
      <c r="Y1672">
        <v>2</v>
      </c>
      <c r="Z1672">
        <v>5</v>
      </c>
      <c r="AA1672">
        <f t="shared" si="53"/>
        <v>13</v>
      </c>
      <c r="AB1672" t="str" cm="1">
        <f t="array" ref="AB1672">_xlfn.IFS(AND(AA1672&gt;=0,AA1672&lt;=15),"low purchase",AND(AA1672&gt;=16,AA1672&lt;=30),"mid purchase",AA1672&gt;=31,"high purchase")</f>
        <v>low purchase</v>
      </c>
      <c r="AC1672">
        <v>7</v>
      </c>
      <c r="AD1672" t="str">
        <f>IF(marketing_campaign[[#This Row],[NumWebVisitsMonth]]&gt;=5.3,"higher_webvists","lower_webvisits")</f>
        <v>higher_webvists</v>
      </c>
      <c r="AE1672">
        <v>0</v>
      </c>
      <c r="AF1672">
        <v>1</v>
      </c>
      <c r="AG1672">
        <v>0</v>
      </c>
      <c r="AH1672">
        <v>1</v>
      </c>
      <c r="AI1672">
        <v>0</v>
      </c>
      <c r="AJ1672">
        <v>0</v>
      </c>
      <c r="AK1672">
        <v>3</v>
      </c>
      <c r="AL1672">
        <v>11</v>
      </c>
      <c r="AM1672">
        <v>1</v>
      </c>
      <c r="AN1672">
        <f>marketing_campaign[[#This Row],[AcceptedCmp2]]+marketing_campaign[[#This Row],[AcceptedCmp1]]+marketing_campaign[[#This Row],[AcceptedCmp5]]+marketing_campaign[[#This Row],[AcceptedCmp4]]+marketing_campaign[[#This Row],[AcceptedCmp3]]+marketing_campaign[[#This Row],[Response]]</f>
        <v>3</v>
      </c>
      <c r="AO1672" t="str" cm="1">
        <f t="array" ref="AO167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3/5 campaign accepted</v>
      </c>
    </row>
    <row r="1673" spans="1:41" x14ac:dyDescent="0.35">
      <c r="A1673">
        <v>1964</v>
      </c>
      <c r="B1673">
        <v>1951</v>
      </c>
      <c r="C1673">
        <f t="shared" ca="1" si="52"/>
        <v>75</v>
      </c>
      <c r="D1673" t="str" cm="1">
        <f t="array" aca="1" ref="D167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73" t="s">
        <v>29</v>
      </c>
      <c r="F1673" t="s">
        <v>31</v>
      </c>
      <c r="G1673" cm="1">
        <f t="array" ref="G1673">_xlfn.IFS(marketing_campaign[[#This Row],[Marital_Status]]="Single",K1673+L1673+1,marketing_campaign[[#This Row],[Marital_Status]]="Together",K1673+L1673+2,marketing_campaign[[#This Row],[Marital_Status]]="Alone",K1673+L1673+1,marketing_campaign[[#This Row],[Marital_Status]]="Married",K1673+L1673+2,marketing_campaign[[#This Row],[Marital_Status]]="Divorced",K1673+L1673+1,marketing_campaign[[#This Row],[Marital_Status]]="YOLO",K1673+L1673+1,marketing_campaign[[#This Row],[Marital_Status]]="Absurd",K1673+L1673+1,marketing_campaign[[#This Row],[Marital_Status]]="Widow",K1673+L1673+1)</f>
        <v>2</v>
      </c>
      <c r="H1673" t="str" cm="1">
        <f t="array" ref="H1673">_xlfn.IFS(marketing_campaign[[#This Row],[Family_size]]=1,"Family_with_one_child",marketing_campaign[[#This Row],[Family_size]]&gt;1,"Family_with_more_children")</f>
        <v>Family_with_more_children</v>
      </c>
      <c r="I1673">
        <v>86610</v>
      </c>
      <c r="J1673" t="str">
        <f>IF(marketing_campaign[[#This Row],[Income]]&gt;=Sheet21!B1723,"high_income","low_income")</f>
        <v>high_income</v>
      </c>
      <c r="K1673">
        <v>0</v>
      </c>
      <c r="L1673">
        <v>0</v>
      </c>
      <c r="M1673" s="1">
        <v>41522</v>
      </c>
      <c r="N1673">
        <v>66</v>
      </c>
      <c r="O1673" t="str" cm="1">
        <f t="array" ref="O1673">_xlfn.IFS(AND(marketing_campaign[[#This Row],[Recency]]&gt;=0,marketing_campaign[[#This Row],[Recency]]&lt;=14),"Early Recency",AND(marketing_campaign[[#This Row],[Recency]]&gt;=15,marketing_campaign[[#This Row],[Recency]]&lt;=31),"Mid-Recency",marketing_campaign[[#This Row],[Recency]]&gt;=32,"high Recency")</f>
        <v>high Recency</v>
      </c>
      <c r="P1673">
        <v>446</v>
      </c>
      <c r="Q1673">
        <v>107</v>
      </c>
      <c r="R1673">
        <v>768</v>
      </c>
      <c r="S1673">
        <v>33</v>
      </c>
      <c r="T1673">
        <v>196</v>
      </c>
      <c r="U1673">
        <v>53</v>
      </c>
      <c r="V1673">
        <f>marketing_campaign[[#This Row],[MntGoldProds]]+marketing_campaign[[#This Row],[MntSweetProducts]]+marketing_campaign[[#This Row],[MntFishProducts]]+marketing_campaign[[#This Row],[MntMeatProducts]]+marketing_campaign[[#This Row],[MntFruits]]+marketing_campaign[[#This Row],[MntWines]]</f>
        <v>1603</v>
      </c>
      <c r="W1673">
        <v>1</v>
      </c>
      <c r="X1673">
        <v>5</v>
      </c>
      <c r="Y1673">
        <v>6</v>
      </c>
      <c r="Z1673">
        <v>6</v>
      </c>
      <c r="AA1673">
        <f t="shared" si="53"/>
        <v>18</v>
      </c>
      <c r="AB1673" t="str" cm="1">
        <f t="array" ref="AB1673">_xlfn.IFS(AND(AA1673&gt;=0,AA1673&lt;=15),"low purchase",AND(AA1673&gt;=16,AA1673&lt;=30),"mid purchase",AA1673&gt;=31,"high purchase")</f>
        <v>mid purchase</v>
      </c>
      <c r="AC1673">
        <v>2</v>
      </c>
      <c r="AD1673" t="str">
        <f>IF(marketing_campaign[[#This Row],[NumWebVisitsMonth]]&gt;=5.3,"higher_webvists","lower_webvisits")</f>
        <v>lower_webvisits</v>
      </c>
      <c r="AE1673">
        <v>0</v>
      </c>
      <c r="AF1673">
        <v>0</v>
      </c>
      <c r="AG1673">
        <v>0</v>
      </c>
      <c r="AH1673">
        <v>0</v>
      </c>
      <c r="AI1673">
        <v>0</v>
      </c>
      <c r="AJ1673">
        <v>0</v>
      </c>
      <c r="AK1673">
        <v>3</v>
      </c>
      <c r="AL1673">
        <v>11</v>
      </c>
      <c r="AM1673">
        <v>0</v>
      </c>
      <c r="AN1673">
        <f>marketing_campaign[[#This Row],[AcceptedCmp2]]+marketing_campaign[[#This Row],[AcceptedCmp1]]+marketing_campaign[[#This Row],[AcceptedCmp5]]+marketing_campaign[[#This Row],[AcceptedCmp4]]+marketing_campaign[[#This Row],[AcceptedCmp3]]+marketing_campaign[[#This Row],[Response]]</f>
        <v>0</v>
      </c>
      <c r="AO1673" t="str" cm="1">
        <f t="array" ref="AO167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74" spans="1:41" x14ac:dyDescent="0.35">
      <c r="A1674">
        <v>3690</v>
      </c>
      <c r="B1674">
        <v>1986</v>
      </c>
      <c r="C1674">
        <f t="shared" ca="1" si="52"/>
        <v>40</v>
      </c>
      <c r="D1674" t="str" cm="1">
        <f t="array" aca="1" ref="D167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674" t="s">
        <v>34</v>
      </c>
      <c r="F1674" t="s">
        <v>33</v>
      </c>
      <c r="G1674" cm="1">
        <f t="array" ref="G1674">_xlfn.IFS(marketing_campaign[[#This Row],[Marital_Status]]="Single",K1674+L1674+1,marketing_campaign[[#This Row],[Marital_Status]]="Together",K1674+L1674+2,marketing_campaign[[#This Row],[Marital_Status]]="Alone",K1674+L1674+1,marketing_campaign[[#This Row],[Marital_Status]]="Married",K1674+L1674+2,marketing_campaign[[#This Row],[Marital_Status]]="Divorced",K1674+L1674+1,marketing_campaign[[#This Row],[Marital_Status]]="YOLO",K1674+L1674+1,marketing_campaign[[#This Row],[Marital_Status]]="Absurd",K1674+L1674+1,marketing_campaign[[#This Row],[Marital_Status]]="Widow",K1674+L1674+1)</f>
        <v>2</v>
      </c>
      <c r="H1674" t="str" cm="1">
        <f t="array" ref="H1674">_xlfn.IFS(marketing_campaign[[#This Row],[Family_size]]=1,"Family_with_one_child",marketing_campaign[[#This Row],[Family_size]]&gt;1,"Family_with_more_children")</f>
        <v>Family_with_more_children</v>
      </c>
      <c r="I1674">
        <v>80141</v>
      </c>
      <c r="J1674" t="str">
        <f>IF(marketing_campaign[[#This Row],[Income]]&gt;=Sheet21!B1724,"high_income","low_income")</f>
        <v>high_income</v>
      </c>
      <c r="K1674">
        <v>0</v>
      </c>
      <c r="L1674">
        <v>0</v>
      </c>
      <c r="M1674" s="1">
        <v>41285</v>
      </c>
      <c r="N1674">
        <v>20</v>
      </c>
      <c r="O1674" t="str" cm="1">
        <f t="array" ref="O1674">_xlfn.IFS(AND(marketing_campaign[[#This Row],[Recency]]&gt;=0,marketing_campaign[[#This Row],[Recency]]&lt;=14),"Early Recency",AND(marketing_campaign[[#This Row],[Recency]]&gt;=15,marketing_campaign[[#This Row],[Recency]]&lt;=31),"Mid-Recency",marketing_campaign[[#This Row],[Recency]]&gt;=32,"high Recency")</f>
        <v>Mid-Recency</v>
      </c>
      <c r="P1674">
        <v>1184</v>
      </c>
      <c r="Q1674">
        <v>102</v>
      </c>
      <c r="R1674">
        <v>673</v>
      </c>
      <c r="S1674">
        <v>52</v>
      </c>
      <c r="T1674">
        <v>40</v>
      </c>
      <c r="U1674">
        <v>40</v>
      </c>
      <c r="V1674">
        <f>marketing_campaign[[#This Row],[MntGoldProds]]+marketing_campaign[[#This Row],[MntSweetProducts]]+marketing_campaign[[#This Row],[MntFishProducts]]+marketing_campaign[[#This Row],[MntMeatProducts]]+marketing_campaign[[#This Row],[MntFruits]]+marketing_campaign[[#This Row],[MntWines]]</f>
        <v>2091</v>
      </c>
      <c r="W1674">
        <v>1</v>
      </c>
      <c r="X1674">
        <v>7</v>
      </c>
      <c r="Y1674">
        <v>4</v>
      </c>
      <c r="Z1674">
        <v>10</v>
      </c>
      <c r="AA1674">
        <f t="shared" si="53"/>
        <v>22</v>
      </c>
      <c r="AB1674" t="str" cm="1">
        <f t="array" ref="AB1674">_xlfn.IFS(AND(AA1674&gt;=0,AA1674&lt;=15),"low purchase",AND(AA1674&gt;=16,AA1674&lt;=30),"mid purchase",AA1674&gt;=31,"high purchase")</f>
        <v>mid purchase</v>
      </c>
      <c r="AC1674">
        <v>6</v>
      </c>
      <c r="AD1674" t="str">
        <f>IF(marketing_campaign[[#This Row],[NumWebVisitsMonth]]&gt;=5.3,"higher_webvists","lower_webvisits")</f>
        <v>higher_webvists</v>
      </c>
      <c r="AE1674">
        <v>0</v>
      </c>
      <c r="AF1674">
        <v>0</v>
      </c>
      <c r="AG1674">
        <v>1</v>
      </c>
      <c r="AH1674">
        <v>0</v>
      </c>
      <c r="AI1674">
        <v>0</v>
      </c>
      <c r="AJ1674">
        <v>0</v>
      </c>
      <c r="AK1674">
        <v>3</v>
      </c>
      <c r="AL1674">
        <v>11</v>
      </c>
      <c r="AM1674">
        <v>1</v>
      </c>
      <c r="AN1674">
        <f>marketing_campaign[[#This Row],[AcceptedCmp2]]+marketing_campaign[[#This Row],[AcceptedCmp1]]+marketing_campaign[[#This Row],[AcceptedCmp5]]+marketing_campaign[[#This Row],[AcceptedCmp4]]+marketing_campaign[[#This Row],[AcceptedCmp3]]+marketing_campaign[[#This Row],[Response]]</f>
        <v>2</v>
      </c>
      <c r="AO1674" t="str" cm="1">
        <f t="array" ref="AO167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675" spans="1:41" x14ac:dyDescent="0.35">
      <c r="A1675">
        <v>3433</v>
      </c>
      <c r="B1675">
        <v>1955</v>
      </c>
      <c r="C1675">
        <f t="shared" ca="1" si="52"/>
        <v>71</v>
      </c>
      <c r="D1675" t="str" cm="1">
        <f t="array" aca="1" ref="D167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75" t="s">
        <v>37</v>
      </c>
      <c r="F1675" t="s">
        <v>33</v>
      </c>
      <c r="G1675" cm="1">
        <f t="array" ref="G1675">_xlfn.IFS(marketing_campaign[[#This Row],[Marital_Status]]="Single",K1675+L1675+1,marketing_campaign[[#This Row],[Marital_Status]]="Together",K1675+L1675+2,marketing_campaign[[#This Row],[Marital_Status]]="Alone",K1675+L1675+1,marketing_campaign[[#This Row],[Marital_Status]]="Married",K1675+L1675+2,marketing_campaign[[#This Row],[Marital_Status]]="Divorced",K1675+L1675+1,marketing_campaign[[#This Row],[Marital_Status]]="YOLO",K1675+L1675+1,marketing_campaign[[#This Row],[Marital_Status]]="Absurd",K1675+L1675+1,marketing_campaign[[#This Row],[Marital_Status]]="Widow",K1675+L1675+1)</f>
        <v>2</v>
      </c>
      <c r="H1675" t="str" cm="1">
        <f t="array" ref="H1675">_xlfn.IFS(marketing_campaign[[#This Row],[Family_size]]=1,"Family_with_one_child",marketing_campaign[[#This Row],[Family_size]]&gt;1,"Family_with_more_children")</f>
        <v>Family_with_more_children</v>
      </c>
      <c r="I1675">
        <v>72635</v>
      </c>
      <c r="J1675" t="str">
        <f>IF(marketing_campaign[[#This Row],[Income]]&gt;=Sheet21!B1725,"high_income","low_income")</f>
        <v>high_income</v>
      </c>
      <c r="K1675">
        <v>0</v>
      </c>
      <c r="L1675">
        <v>0</v>
      </c>
      <c r="M1675" s="1">
        <v>41428</v>
      </c>
      <c r="N1675">
        <v>54</v>
      </c>
      <c r="O1675" t="str" cm="1">
        <f t="array" ref="O1675">_xlfn.IFS(AND(marketing_campaign[[#This Row],[Recency]]&gt;=0,marketing_campaign[[#This Row],[Recency]]&lt;=14),"Early Recency",AND(marketing_campaign[[#This Row],[Recency]]&gt;=15,marketing_campaign[[#This Row],[Recency]]&lt;=31),"Mid-Recency",marketing_campaign[[#This Row],[Recency]]&gt;=32,"high Recency")</f>
        <v>high Recency</v>
      </c>
      <c r="P1675">
        <v>390</v>
      </c>
      <c r="Q1675">
        <v>22</v>
      </c>
      <c r="R1675">
        <v>323</v>
      </c>
      <c r="S1675">
        <v>104</v>
      </c>
      <c r="T1675">
        <v>35</v>
      </c>
      <c r="U1675">
        <v>107</v>
      </c>
      <c r="V1675">
        <f>marketing_campaign[[#This Row],[MntGoldProds]]+marketing_campaign[[#This Row],[MntSweetProducts]]+marketing_campaign[[#This Row],[MntFishProducts]]+marketing_campaign[[#This Row],[MntMeatProducts]]+marketing_campaign[[#This Row],[MntFruits]]+marketing_campaign[[#This Row],[MntWines]]</f>
        <v>981</v>
      </c>
      <c r="W1675">
        <v>1</v>
      </c>
      <c r="X1675">
        <v>6</v>
      </c>
      <c r="Y1675">
        <v>8</v>
      </c>
      <c r="Z1675">
        <v>6</v>
      </c>
      <c r="AA1675">
        <f t="shared" si="53"/>
        <v>21</v>
      </c>
      <c r="AB1675" t="str" cm="1">
        <f t="array" ref="AB1675">_xlfn.IFS(AND(AA1675&gt;=0,AA1675&lt;=15),"low purchase",AND(AA1675&gt;=16,AA1675&lt;=30),"mid purchase",AA1675&gt;=31,"high purchase")</f>
        <v>mid purchase</v>
      </c>
      <c r="AC1675">
        <v>3</v>
      </c>
      <c r="AD1675" t="str">
        <f>IF(marketing_campaign[[#This Row],[NumWebVisitsMonth]]&gt;=5.3,"higher_webvists","lower_webvisits")</f>
        <v>lower_webvisits</v>
      </c>
      <c r="AE1675">
        <v>0</v>
      </c>
      <c r="AF1675">
        <v>0</v>
      </c>
      <c r="AG1675">
        <v>0</v>
      </c>
      <c r="AH1675">
        <v>1</v>
      </c>
      <c r="AI1675">
        <v>0</v>
      </c>
      <c r="AJ1675">
        <v>0</v>
      </c>
      <c r="AK1675">
        <v>3</v>
      </c>
      <c r="AL1675">
        <v>11</v>
      </c>
      <c r="AM1675">
        <v>0</v>
      </c>
      <c r="AN1675">
        <f>marketing_campaign[[#This Row],[AcceptedCmp2]]+marketing_campaign[[#This Row],[AcceptedCmp1]]+marketing_campaign[[#This Row],[AcceptedCmp5]]+marketing_campaign[[#This Row],[AcceptedCmp4]]+marketing_campaign[[#This Row],[AcceptedCmp3]]+marketing_campaign[[#This Row],[Response]]</f>
        <v>1</v>
      </c>
      <c r="AO1675" t="str" cm="1">
        <f t="array" ref="AO167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676" spans="1:41" x14ac:dyDescent="0.35">
      <c r="A1676">
        <v>3389</v>
      </c>
      <c r="B1676">
        <v>1970</v>
      </c>
      <c r="C1676">
        <f t="shared" ca="1" si="52"/>
        <v>56</v>
      </c>
      <c r="D1676" t="str" cm="1">
        <f t="array" aca="1" ref="D167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76" t="s">
        <v>29</v>
      </c>
      <c r="F1676" t="s">
        <v>33</v>
      </c>
      <c r="G1676" cm="1">
        <f t="array" ref="G1676">_xlfn.IFS(marketing_campaign[[#This Row],[Marital_Status]]="Single",K1676+L1676+1,marketing_campaign[[#This Row],[Marital_Status]]="Together",K1676+L1676+2,marketing_campaign[[#This Row],[Marital_Status]]="Alone",K1676+L1676+1,marketing_campaign[[#This Row],[Marital_Status]]="Married",K1676+L1676+2,marketing_campaign[[#This Row],[Marital_Status]]="Divorced",K1676+L1676+1,marketing_campaign[[#This Row],[Marital_Status]]="YOLO",K1676+L1676+1,marketing_campaign[[#This Row],[Marital_Status]]="Absurd",K1676+L1676+1,marketing_campaign[[#This Row],[Marital_Status]]="Widow",K1676+L1676+1)</f>
        <v>3</v>
      </c>
      <c r="H1676" t="str" cm="1">
        <f t="array" ref="H1676">_xlfn.IFS(marketing_campaign[[#This Row],[Family_size]]=1,"Family_with_one_child",marketing_campaign[[#This Row],[Family_size]]&gt;1,"Family_with_more_children")</f>
        <v>Family_with_more_children</v>
      </c>
      <c r="I1676">
        <v>69016</v>
      </c>
      <c r="J1676" t="str">
        <f>IF(marketing_campaign[[#This Row],[Income]]&gt;=Sheet21!B1726,"high_income","low_income")</f>
        <v>high_income</v>
      </c>
      <c r="K1676">
        <v>0</v>
      </c>
      <c r="L1676">
        <v>1</v>
      </c>
      <c r="M1676" s="1">
        <v>41235</v>
      </c>
      <c r="N1676">
        <v>61</v>
      </c>
      <c r="O1676" t="str" cm="1">
        <f t="array" ref="O1676">_xlfn.IFS(AND(marketing_campaign[[#This Row],[Recency]]&gt;=0,marketing_campaign[[#This Row],[Recency]]&lt;=14),"Early Recency",AND(marketing_campaign[[#This Row],[Recency]]&gt;=15,marketing_campaign[[#This Row],[Recency]]&lt;=31),"Mid-Recency",marketing_campaign[[#This Row],[Recency]]&gt;=32,"high Recency")</f>
        <v>high Recency</v>
      </c>
      <c r="P1676">
        <v>726</v>
      </c>
      <c r="Q1676">
        <v>53</v>
      </c>
      <c r="R1676">
        <v>363</v>
      </c>
      <c r="S1676">
        <v>123</v>
      </c>
      <c r="T1676">
        <v>107</v>
      </c>
      <c r="U1676">
        <v>161</v>
      </c>
      <c r="V1676">
        <f>marketing_campaign[[#This Row],[MntGoldProds]]+marketing_campaign[[#This Row],[MntSweetProducts]]+marketing_campaign[[#This Row],[MntFishProducts]]+marketing_campaign[[#This Row],[MntMeatProducts]]+marketing_campaign[[#This Row],[MntFruits]]+marketing_campaign[[#This Row],[MntWines]]</f>
        <v>1533</v>
      </c>
      <c r="W1676">
        <v>4</v>
      </c>
      <c r="X1676">
        <v>8</v>
      </c>
      <c r="Y1676">
        <v>9</v>
      </c>
      <c r="Z1676">
        <v>13</v>
      </c>
      <c r="AA1676">
        <f t="shared" si="53"/>
        <v>34</v>
      </c>
      <c r="AB1676" t="str" cm="1">
        <f t="array" ref="AB1676">_xlfn.IFS(AND(AA1676&gt;=0,AA1676&lt;=15),"low purchase",AND(AA1676&gt;=16,AA1676&lt;=30),"mid purchase",AA1676&gt;=31,"high purchase")</f>
        <v>high purchase</v>
      </c>
      <c r="AC1676">
        <v>5</v>
      </c>
      <c r="AD1676" t="str">
        <f>IF(marketing_campaign[[#This Row],[NumWebVisitsMonth]]&gt;=5.3,"higher_webvists","lower_webvisits")</f>
        <v>lower_webvisits</v>
      </c>
      <c r="AE1676">
        <v>0</v>
      </c>
      <c r="AF1676">
        <v>0</v>
      </c>
      <c r="AG1676">
        <v>0</v>
      </c>
      <c r="AH1676">
        <v>0</v>
      </c>
      <c r="AI1676">
        <v>0</v>
      </c>
      <c r="AJ1676">
        <v>0</v>
      </c>
      <c r="AK1676">
        <v>3</v>
      </c>
      <c r="AL1676">
        <v>11</v>
      </c>
      <c r="AM1676">
        <v>0</v>
      </c>
      <c r="AN1676">
        <f>marketing_campaign[[#This Row],[AcceptedCmp2]]+marketing_campaign[[#This Row],[AcceptedCmp1]]+marketing_campaign[[#This Row],[AcceptedCmp5]]+marketing_campaign[[#This Row],[AcceptedCmp4]]+marketing_campaign[[#This Row],[AcceptedCmp3]]+marketing_campaign[[#This Row],[Response]]</f>
        <v>0</v>
      </c>
      <c r="AO1676" t="str" cm="1">
        <f t="array" ref="AO167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77" spans="1:41" x14ac:dyDescent="0.35">
      <c r="A1677">
        <v>4712</v>
      </c>
      <c r="B1677">
        <v>1991</v>
      </c>
      <c r="C1677">
        <f t="shared" ca="1" si="52"/>
        <v>35</v>
      </c>
      <c r="D1677" t="str" cm="1">
        <f t="array" aca="1" ref="D167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677" t="s">
        <v>37</v>
      </c>
      <c r="F1677" t="s">
        <v>31</v>
      </c>
      <c r="G1677" cm="1">
        <f t="array" ref="G1677">_xlfn.IFS(marketing_campaign[[#This Row],[Marital_Status]]="Single",K1677+L1677+1,marketing_campaign[[#This Row],[Marital_Status]]="Together",K1677+L1677+2,marketing_campaign[[#This Row],[Marital_Status]]="Alone",K1677+L1677+1,marketing_campaign[[#This Row],[Marital_Status]]="Married",K1677+L1677+2,marketing_campaign[[#This Row],[Marital_Status]]="Divorced",K1677+L1677+1,marketing_campaign[[#This Row],[Marital_Status]]="YOLO",K1677+L1677+1,marketing_campaign[[#This Row],[Marital_Status]]="Absurd",K1677+L1677+1,marketing_campaign[[#This Row],[Marital_Status]]="Widow",K1677+L1677+1)</f>
        <v>2</v>
      </c>
      <c r="H1677" t="str" cm="1">
        <f t="array" ref="H1677">_xlfn.IFS(marketing_campaign[[#This Row],[Family_size]]=1,"Family_with_one_child",marketing_campaign[[#This Row],[Family_size]]&gt;1,"Family_with_more_children")</f>
        <v>Family_with_more_children</v>
      </c>
      <c r="I1677">
        <v>20193</v>
      </c>
      <c r="J1677" t="str">
        <f>IF(marketing_campaign[[#This Row],[Income]]&gt;=Sheet21!B1727,"high_income","low_income")</f>
        <v>high_income</v>
      </c>
      <c r="K1677">
        <v>0</v>
      </c>
      <c r="L1677">
        <v>0</v>
      </c>
      <c r="M1677" s="1">
        <v>41241</v>
      </c>
      <c r="N1677">
        <v>18</v>
      </c>
      <c r="O1677" t="str" cm="1">
        <f t="array" ref="O1677">_xlfn.IFS(AND(marketing_campaign[[#This Row],[Recency]]&gt;=0,marketing_campaign[[#This Row],[Recency]]&lt;=14),"Early Recency",AND(marketing_campaign[[#This Row],[Recency]]&gt;=15,marketing_campaign[[#This Row],[Recency]]&lt;=31),"Mid-Recency",marketing_campaign[[#This Row],[Recency]]&gt;=32,"high Recency")</f>
        <v>Mid-Recency</v>
      </c>
      <c r="P1677">
        <v>8</v>
      </c>
      <c r="Q1677">
        <v>8</v>
      </c>
      <c r="R1677">
        <v>22</v>
      </c>
      <c r="S1677">
        <v>24</v>
      </c>
      <c r="T1677">
        <v>11</v>
      </c>
      <c r="U1677">
        <v>9</v>
      </c>
      <c r="V1677">
        <f>marketing_campaign[[#This Row],[MntGoldProds]]+marketing_campaign[[#This Row],[MntSweetProducts]]+marketing_campaign[[#This Row],[MntFishProducts]]+marketing_campaign[[#This Row],[MntMeatProducts]]+marketing_campaign[[#This Row],[MntFruits]]+marketing_campaign[[#This Row],[MntWines]]</f>
        <v>82</v>
      </c>
      <c r="W1677">
        <v>1</v>
      </c>
      <c r="X1677">
        <v>1</v>
      </c>
      <c r="Y1677">
        <v>1</v>
      </c>
      <c r="Z1677">
        <v>4</v>
      </c>
      <c r="AA1677">
        <f t="shared" si="53"/>
        <v>7</v>
      </c>
      <c r="AB1677" t="str" cm="1">
        <f t="array" ref="AB1677">_xlfn.IFS(AND(AA1677&gt;=0,AA1677&lt;=15),"low purchase",AND(AA1677&gt;=16,AA1677&lt;=30),"mid purchase",AA1677&gt;=31,"high purchase")</f>
        <v>low purchase</v>
      </c>
      <c r="AC1677">
        <v>4</v>
      </c>
      <c r="AD1677" t="str">
        <f>IF(marketing_campaign[[#This Row],[NumWebVisitsMonth]]&gt;=5.3,"higher_webvists","lower_webvisits")</f>
        <v>lower_webvisits</v>
      </c>
      <c r="AE1677">
        <v>0</v>
      </c>
      <c r="AF1677">
        <v>0</v>
      </c>
      <c r="AG1677">
        <v>0</v>
      </c>
      <c r="AH1677">
        <v>0</v>
      </c>
      <c r="AI1677">
        <v>0</v>
      </c>
      <c r="AJ1677">
        <v>0</v>
      </c>
      <c r="AK1677">
        <v>3</v>
      </c>
      <c r="AL1677">
        <v>11</v>
      </c>
      <c r="AM1677">
        <v>0</v>
      </c>
      <c r="AN1677">
        <f>marketing_campaign[[#This Row],[AcceptedCmp2]]+marketing_campaign[[#This Row],[AcceptedCmp1]]+marketing_campaign[[#This Row],[AcceptedCmp5]]+marketing_campaign[[#This Row],[AcceptedCmp4]]+marketing_campaign[[#This Row],[AcceptedCmp3]]+marketing_campaign[[#This Row],[Response]]</f>
        <v>0</v>
      </c>
      <c r="AO1677" t="str" cm="1">
        <f t="array" ref="AO167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78" spans="1:41" x14ac:dyDescent="0.35">
      <c r="A1678">
        <v>1170</v>
      </c>
      <c r="B1678">
        <v>1975</v>
      </c>
      <c r="C1678">
        <f t="shared" ca="1" si="52"/>
        <v>51</v>
      </c>
      <c r="D1678" t="str" cm="1">
        <f t="array" aca="1" ref="D167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78" t="s">
        <v>29</v>
      </c>
      <c r="F1678" t="s">
        <v>33</v>
      </c>
      <c r="G1678" cm="1">
        <f t="array" ref="G1678">_xlfn.IFS(marketing_campaign[[#This Row],[Marital_Status]]="Single",K1678+L1678+1,marketing_campaign[[#This Row],[Marital_Status]]="Together",K1678+L1678+2,marketing_campaign[[#This Row],[Marital_Status]]="Alone",K1678+L1678+1,marketing_campaign[[#This Row],[Marital_Status]]="Married",K1678+L1678+2,marketing_campaign[[#This Row],[Marital_Status]]="Divorced",K1678+L1678+1,marketing_campaign[[#This Row],[Marital_Status]]="YOLO",K1678+L1678+1,marketing_campaign[[#This Row],[Marital_Status]]="Absurd",K1678+L1678+1,marketing_campaign[[#This Row],[Marital_Status]]="Widow",K1678+L1678+1)</f>
        <v>3</v>
      </c>
      <c r="H1678" t="str" cm="1">
        <f t="array" ref="H1678">_xlfn.IFS(marketing_campaign[[#This Row],[Family_size]]=1,"Family_with_one_child",marketing_campaign[[#This Row],[Family_size]]&gt;1,"Family_with_more_children")</f>
        <v>Family_with_more_children</v>
      </c>
      <c r="I1678">
        <v>27573</v>
      </c>
      <c r="J1678" t="str">
        <f>IF(marketing_campaign[[#This Row],[Income]]&gt;=Sheet21!B1728,"high_income","low_income")</f>
        <v>high_income</v>
      </c>
      <c r="K1678">
        <v>1</v>
      </c>
      <c r="L1678">
        <v>0</v>
      </c>
      <c r="M1678" s="1">
        <v>41358</v>
      </c>
      <c r="N1678">
        <v>45</v>
      </c>
      <c r="O1678" t="str" cm="1">
        <f t="array" ref="O1678">_xlfn.IFS(AND(marketing_campaign[[#This Row],[Recency]]&gt;=0,marketing_campaign[[#This Row],[Recency]]&lt;=14),"Early Recency",AND(marketing_campaign[[#This Row],[Recency]]&gt;=15,marketing_campaign[[#This Row],[Recency]]&lt;=31),"Mid-Recency",marketing_campaign[[#This Row],[Recency]]&gt;=32,"high Recency")</f>
        <v>high Recency</v>
      </c>
      <c r="P1678">
        <v>50</v>
      </c>
      <c r="Q1678">
        <v>15</v>
      </c>
      <c r="R1678">
        <v>110</v>
      </c>
      <c r="S1678">
        <v>39</v>
      </c>
      <c r="T1678">
        <v>15</v>
      </c>
      <c r="U1678">
        <v>15</v>
      </c>
      <c r="V1678">
        <f>marketing_campaign[[#This Row],[MntGoldProds]]+marketing_campaign[[#This Row],[MntSweetProducts]]+marketing_campaign[[#This Row],[MntFishProducts]]+marketing_campaign[[#This Row],[MntMeatProducts]]+marketing_campaign[[#This Row],[MntFruits]]+marketing_campaign[[#This Row],[MntWines]]</f>
        <v>244</v>
      </c>
      <c r="W1678">
        <v>4</v>
      </c>
      <c r="X1678">
        <v>5</v>
      </c>
      <c r="Y1678">
        <v>1</v>
      </c>
      <c r="Z1678">
        <v>4</v>
      </c>
      <c r="AA1678">
        <f t="shared" si="53"/>
        <v>14</v>
      </c>
      <c r="AB1678" t="str" cm="1">
        <f t="array" ref="AB1678">_xlfn.IFS(AND(AA1678&gt;=0,AA1678&lt;=15),"low purchase",AND(AA1678&gt;=16,AA1678&lt;=30),"mid purchase",AA1678&gt;=31,"high purchase")</f>
        <v>low purchase</v>
      </c>
      <c r="AC1678">
        <v>8</v>
      </c>
      <c r="AD1678" t="str">
        <f>IF(marketing_campaign[[#This Row],[NumWebVisitsMonth]]&gt;=5.3,"higher_webvists","lower_webvisits")</f>
        <v>higher_webvists</v>
      </c>
      <c r="AE1678">
        <v>0</v>
      </c>
      <c r="AF1678">
        <v>0</v>
      </c>
      <c r="AG1678">
        <v>0</v>
      </c>
      <c r="AH1678">
        <v>0</v>
      </c>
      <c r="AI1678">
        <v>0</v>
      </c>
      <c r="AJ1678">
        <v>0</v>
      </c>
      <c r="AK1678">
        <v>3</v>
      </c>
      <c r="AL1678">
        <v>11</v>
      </c>
      <c r="AM1678">
        <v>0</v>
      </c>
      <c r="AN1678">
        <f>marketing_campaign[[#This Row],[AcceptedCmp2]]+marketing_campaign[[#This Row],[AcceptedCmp1]]+marketing_campaign[[#This Row],[AcceptedCmp5]]+marketing_campaign[[#This Row],[AcceptedCmp4]]+marketing_campaign[[#This Row],[AcceptedCmp3]]+marketing_campaign[[#This Row],[Response]]</f>
        <v>0</v>
      </c>
      <c r="AO1678" t="str" cm="1">
        <f t="array" ref="AO167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79" spans="1:41" x14ac:dyDescent="0.35">
      <c r="A1679">
        <v>6347</v>
      </c>
      <c r="B1679">
        <v>1979</v>
      </c>
      <c r="C1679">
        <f t="shared" ca="1" si="52"/>
        <v>47</v>
      </c>
      <c r="D1679" t="str" cm="1">
        <f t="array" aca="1" ref="D167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79" t="s">
        <v>36</v>
      </c>
      <c r="F1679" t="s">
        <v>30</v>
      </c>
      <c r="G1679" cm="1">
        <f t="array" ref="G1679">_xlfn.IFS(marketing_campaign[[#This Row],[Marital_Status]]="Single",K1679+L1679+1,marketing_campaign[[#This Row],[Marital_Status]]="Together",K1679+L1679+2,marketing_campaign[[#This Row],[Marital_Status]]="Alone",K1679+L1679+1,marketing_campaign[[#This Row],[Marital_Status]]="Married",K1679+L1679+2,marketing_campaign[[#This Row],[Marital_Status]]="Divorced",K1679+L1679+1,marketing_campaign[[#This Row],[Marital_Status]]="YOLO",K1679+L1679+1,marketing_campaign[[#This Row],[Marital_Status]]="Absurd",K1679+L1679+1,marketing_campaign[[#This Row],[Marital_Status]]="Widow",K1679+L1679+1)</f>
        <v>2</v>
      </c>
      <c r="H1679" t="str" cm="1">
        <f t="array" ref="H1679">_xlfn.IFS(marketing_campaign[[#This Row],[Family_size]]=1,"Family_with_one_child",marketing_campaign[[#This Row],[Family_size]]&gt;1,"Family_with_more_children")</f>
        <v>Family_with_more_children</v>
      </c>
      <c r="I1679">
        <v>15862</v>
      </c>
      <c r="J1679" t="str">
        <f>IF(marketing_campaign[[#This Row],[Income]]&gt;=Sheet21!B1729,"high_income","low_income")</f>
        <v>high_income</v>
      </c>
      <c r="K1679">
        <v>1</v>
      </c>
      <c r="L1679">
        <v>0</v>
      </c>
      <c r="M1679" s="1">
        <v>41452</v>
      </c>
      <c r="N1679">
        <v>26</v>
      </c>
      <c r="O1679" t="str" cm="1">
        <f t="array" ref="O1679">_xlfn.IFS(AND(marketing_campaign[[#This Row],[Recency]]&gt;=0,marketing_campaign[[#This Row],[Recency]]&lt;=14),"Early Recency",AND(marketing_campaign[[#This Row],[Recency]]&gt;=15,marketing_campaign[[#This Row],[Recency]]&lt;=31),"Mid-Recency",marketing_campaign[[#This Row],[Recency]]&gt;=32,"high Recency")</f>
        <v>Mid-Recency</v>
      </c>
      <c r="P1679">
        <v>1</v>
      </c>
      <c r="Q1679">
        <v>1</v>
      </c>
      <c r="R1679">
        <v>4</v>
      </c>
      <c r="S1679">
        <v>11</v>
      </c>
      <c r="T1679">
        <v>9</v>
      </c>
      <c r="U1679">
        <v>10</v>
      </c>
      <c r="V1679">
        <f>marketing_campaign[[#This Row],[MntGoldProds]]+marketing_campaign[[#This Row],[MntSweetProducts]]+marketing_campaign[[#This Row],[MntFishProducts]]+marketing_campaign[[#This Row],[MntMeatProducts]]+marketing_campaign[[#This Row],[MntFruits]]+marketing_campaign[[#This Row],[MntWines]]</f>
        <v>36</v>
      </c>
      <c r="W1679">
        <v>1</v>
      </c>
      <c r="X1679">
        <v>1</v>
      </c>
      <c r="Y1679">
        <v>0</v>
      </c>
      <c r="Z1679">
        <v>3</v>
      </c>
      <c r="AA1679">
        <f t="shared" si="53"/>
        <v>5</v>
      </c>
      <c r="AB1679" t="str" cm="1">
        <f t="array" ref="AB1679">_xlfn.IFS(AND(AA1679&gt;=0,AA1679&lt;=15),"low purchase",AND(AA1679&gt;=16,AA1679&lt;=30),"mid purchase",AA1679&gt;=31,"high purchase")</f>
        <v>low purchase</v>
      </c>
      <c r="AC1679">
        <v>8</v>
      </c>
      <c r="AD1679" t="str">
        <f>IF(marketing_campaign[[#This Row],[NumWebVisitsMonth]]&gt;=5.3,"higher_webvists","lower_webvisits")</f>
        <v>higher_webvists</v>
      </c>
      <c r="AE1679">
        <v>0</v>
      </c>
      <c r="AF1679">
        <v>0</v>
      </c>
      <c r="AG1679">
        <v>0</v>
      </c>
      <c r="AH1679">
        <v>0</v>
      </c>
      <c r="AI1679">
        <v>0</v>
      </c>
      <c r="AJ1679">
        <v>0</v>
      </c>
      <c r="AK1679">
        <v>3</v>
      </c>
      <c r="AL1679">
        <v>11</v>
      </c>
      <c r="AM1679">
        <v>0</v>
      </c>
      <c r="AN1679">
        <f>marketing_campaign[[#This Row],[AcceptedCmp2]]+marketing_campaign[[#This Row],[AcceptedCmp1]]+marketing_campaign[[#This Row],[AcceptedCmp5]]+marketing_campaign[[#This Row],[AcceptedCmp4]]+marketing_campaign[[#This Row],[AcceptedCmp3]]+marketing_campaign[[#This Row],[Response]]</f>
        <v>0</v>
      </c>
      <c r="AO1679" t="str" cm="1">
        <f t="array" ref="AO167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80" spans="1:41" x14ac:dyDescent="0.35">
      <c r="A1680">
        <v>4065</v>
      </c>
      <c r="B1680">
        <v>1976</v>
      </c>
      <c r="C1680">
        <f t="shared" ca="1" si="52"/>
        <v>50</v>
      </c>
      <c r="D1680" t="str" cm="1">
        <f t="array" aca="1" ref="D168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80" t="s">
        <v>32</v>
      </c>
      <c r="F1680" t="s">
        <v>33</v>
      </c>
      <c r="G1680" cm="1">
        <f t="array" ref="G1680">_xlfn.IFS(marketing_campaign[[#This Row],[Marital_Status]]="Single",K1680+L1680+1,marketing_campaign[[#This Row],[Marital_Status]]="Together",K1680+L1680+2,marketing_campaign[[#This Row],[Marital_Status]]="Alone",K1680+L1680+1,marketing_campaign[[#This Row],[Marital_Status]]="Married",K1680+L1680+2,marketing_campaign[[#This Row],[Marital_Status]]="Divorced",K1680+L1680+1,marketing_campaign[[#This Row],[Marital_Status]]="YOLO",K1680+L1680+1,marketing_campaign[[#This Row],[Marital_Status]]="Absurd",K1680+L1680+1,marketing_campaign[[#This Row],[Marital_Status]]="Widow",K1680+L1680+1)</f>
        <v>3</v>
      </c>
      <c r="H1680" t="str" cm="1">
        <f t="array" ref="H1680">_xlfn.IFS(marketing_campaign[[#This Row],[Family_size]]=1,"Family_with_one_child",marketing_campaign[[#This Row],[Family_size]]&gt;1,"Family_with_more_children")</f>
        <v>Family_with_more_children</v>
      </c>
      <c r="I1680">
        <v>49544</v>
      </c>
      <c r="J1680" t="str">
        <f>IF(marketing_campaign[[#This Row],[Income]]&gt;=Sheet21!B1730,"high_income","low_income")</f>
        <v>high_income</v>
      </c>
      <c r="K1680">
        <v>1</v>
      </c>
      <c r="L1680">
        <v>0</v>
      </c>
      <c r="M1680" s="1">
        <v>41317</v>
      </c>
      <c r="N1680">
        <v>0</v>
      </c>
      <c r="O1680" t="str" cm="1">
        <f t="array" ref="O1680">_xlfn.IFS(AND(marketing_campaign[[#This Row],[Recency]]&gt;=0,marketing_campaign[[#This Row],[Recency]]&lt;=14),"Early Recency",AND(marketing_campaign[[#This Row],[Recency]]&gt;=15,marketing_campaign[[#This Row],[Recency]]&lt;=31),"Mid-Recency",marketing_campaign[[#This Row],[Recency]]&gt;=32,"high Recency")</f>
        <v>Early Recency</v>
      </c>
      <c r="P1680">
        <v>308</v>
      </c>
      <c r="Q1680">
        <v>0</v>
      </c>
      <c r="R1680">
        <v>73</v>
      </c>
      <c r="S1680">
        <v>0</v>
      </c>
      <c r="T1680">
        <v>0</v>
      </c>
      <c r="U1680">
        <v>23</v>
      </c>
      <c r="V1680">
        <f>marketing_campaign[[#This Row],[MntGoldProds]]+marketing_campaign[[#This Row],[MntSweetProducts]]+marketing_campaign[[#This Row],[MntFishProducts]]+marketing_campaign[[#This Row],[MntMeatProducts]]+marketing_campaign[[#This Row],[MntFruits]]+marketing_campaign[[#This Row],[MntWines]]</f>
        <v>404</v>
      </c>
      <c r="W1680">
        <v>2</v>
      </c>
      <c r="X1680">
        <v>5</v>
      </c>
      <c r="Y1680">
        <v>1</v>
      </c>
      <c r="Z1680">
        <v>8</v>
      </c>
      <c r="AA1680">
        <f t="shared" si="53"/>
        <v>16</v>
      </c>
      <c r="AB1680" t="str" cm="1">
        <f t="array" ref="AB1680">_xlfn.IFS(AND(AA1680&gt;=0,AA1680&lt;=15),"low purchase",AND(AA1680&gt;=16,AA1680&lt;=30),"mid purchase",AA1680&gt;=31,"high purchase")</f>
        <v>mid purchase</v>
      </c>
      <c r="AC1680">
        <v>7</v>
      </c>
      <c r="AD1680" t="str">
        <f>IF(marketing_campaign[[#This Row],[NumWebVisitsMonth]]&gt;=5.3,"higher_webvists","lower_webvisits")</f>
        <v>higher_webvists</v>
      </c>
      <c r="AE1680">
        <v>0</v>
      </c>
      <c r="AF1680">
        <v>0</v>
      </c>
      <c r="AG1680">
        <v>0</v>
      </c>
      <c r="AH1680">
        <v>0</v>
      </c>
      <c r="AI1680">
        <v>0</v>
      </c>
      <c r="AJ1680">
        <v>0</v>
      </c>
      <c r="AK1680">
        <v>3</v>
      </c>
      <c r="AL1680">
        <v>11</v>
      </c>
      <c r="AM1680">
        <v>0</v>
      </c>
      <c r="AN1680">
        <f>marketing_campaign[[#This Row],[AcceptedCmp2]]+marketing_campaign[[#This Row],[AcceptedCmp1]]+marketing_campaign[[#This Row],[AcceptedCmp5]]+marketing_campaign[[#This Row],[AcceptedCmp4]]+marketing_campaign[[#This Row],[AcceptedCmp3]]+marketing_campaign[[#This Row],[Response]]</f>
        <v>0</v>
      </c>
      <c r="AO1680" t="str" cm="1">
        <f t="array" ref="AO168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81" spans="1:41" x14ac:dyDescent="0.35">
      <c r="A1681">
        <v>8230</v>
      </c>
      <c r="B1681">
        <v>1980</v>
      </c>
      <c r="C1681">
        <f t="shared" ca="1" si="52"/>
        <v>46</v>
      </c>
      <c r="D1681" t="str" cm="1">
        <f t="array" aca="1" ref="D168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81" t="s">
        <v>29</v>
      </c>
      <c r="F1681" t="s">
        <v>33</v>
      </c>
      <c r="G1681" cm="1">
        <f t="array" ref="G1681">_xlfn.IFS(marketing_campaign[[#This Row],[Marital_Status]]="Single",K1681+L1681+1,marketing_campaign[[#This Row],[Marital_Status]]="Together",K1681+L1681+2,marketing_campaign[[#This Row],[Marital_Status]]="Alone",K1681+L1681+1,marketing_campaign[[#This Row],[Marital_Status]]="Married",K1681+L1681+2,marketing_campaign[[#This Row],[Marital_Status]]="Divorced",K1681+L1681+1,marketing_campaign[[#This Row],[Marital_Status]]="YOLO",K1681+L1681+1,marketing_campaign[[#This Row],[Marital_Status]]="Absurd",K1681+L1681+1,marketing_campaign[[#This Row],[Marital_Status]]="Widow",K1681+L1681+1)</f>
        <v>3</v>
      </c>
      <c r="H1681" t="str" cm="1">
        <f t="array" ref="H1681">_xlfn.IFS(marketing_campaign[[#This Row],[Family_size]]=1,"Family_with_one_child",marketing_campaign[[#This Row],[Family_size]]&gt;1,"Family_with_more_children")</f>
        <v>Family_with_more_children</v>
      </c>
      <c r="I1681">
        <v>33228</v>
      </c>
      <c r="J1681" t="str">
        <f>IF(marketing_campaign[[#This Row],[Income]]&gt;=Sheet21!B1731,"high_income","low_income")</f>
        <v>high_income</v>
      </c>
      <c r="K1681">
        <v>1</v>
      </c>
      <c r="L1681">
        <v>0</v>
      </c>
      <c r="M1681" s="1">
        <v>41662</v>
      </c>
      <c r="N1681">
        <v>28</v>
      </c>
      <c r="O1681" t="str" cm="1">
        <f t="array" ref="O1681">_xlfn.IFS(AND(marketing_campaign[[#This Row],[Recency]]&gt;=0,marketing_campaign[[#This Row],[Recency]]&lt;=14),"Early Recency",AND(marketing_campaign[[#This Row],[Recency]]&gt;=15,marketing_campaign[[#This Row],[Recency]]&lt;=31),"Mid-Recency",marketing_campaign[[#This Row],[Recency]]&gt;=32,"high Recency")</f>
        <v>Mid-Recency</v>
      </c>
      <c r="P1681">
        <v>22</v>
      </c>
      <c r="Q1681">
        <v>2</v>
      </c>
      <c r="R1681">
        <v>31</v>
      </c>
      <c r="S1681">
        <v>7</v>
      </c>
      <c r="T1681">
        <v>4</v>
      </c>
      <c r="U1681">
        <v>5</v>
      </c>
      <c r="V1681">
        <f>marketing_campaign[[#This Row],[MntGoldProds]]+marketing_campaign[[#This Row],[MntSweetProducts]]+marketing_campaign[[#This Row],[MntFishProducts]]+marketing_campaign[[#This Row],[MntMeatProducts]]+marketing_campaign[[#This Row],[MntFruits]]+marketing_campaign[[#This Row],[MntWines]]</f>
        <v>71</v>
      </c>
      <c r="W1681">
        <v>1</v>
      </c>
      <c r="X1681">
        <v>2</v>
      </c>
      <c r="Y1681">
        <v>0</v>
      </c>
      <c r="Z1681">
        <v>3</v>
      </c>
      <c r="AA1681">
        <f t="shared" si="53"/>
        <v>6</v>
      </c>
      <c r="AB1681" t="str" cm="1">
        <f t="array" ref="AB1681">_xlfn.IFS(AND(AA1681&gt;=0,AA1681&lt;=15),"low purchase",AND(AA1681&gt;=16,AA1681&lt;=30),"mid purchase",AA1681&gt;=31,"high purchase")</f>
        <v>low purchase</v>
      </c>
      <c r="AC1681">
        <v>7</v>
      </c>
      <c r="AD1681" t="str">
        <f>IF(marketing_campaign[[#This Row],[NumWebVisitsMonth]]&gt;=5.3,"higher_webvists","lower_webvisits")</f>
        <v>higher_webvists</v>
      </c>
      <c r="AE1681">
        <v>0</v>
      </c>
      <c r="AF1681">
        <v>0</v>
      </c>
      <c r="AG1681">
        <v>0</v>
      </c>
      <c r="AH1681">
        <v>0</v>
      </c>
      <c r="AI1681">
        <v>0</v>
      </c>
      <c r="AJ1681">
        <v>0</v>
      </c>
      <c r="AK1681">
        <v>3</v>
      </c>
      <c r="AL1681">
        <v>11</v>
      </c>
      <c r="AM1681">
        <v>0</v>
      </c>
      <c r="AN1681">
        <f>marketing_campaign[[#This Row],[AcceptedCmp2]]+marketing_campaign[[#This Row],[AcceptedCmp1]]+marketing_campaign[[#This Row],[AcceptedCmp5]]+marketing_campaign[[#This Row],[AcceptedCmp4]]+marketing_campaign[[#This Row],[AcceptedCmp3]]+marketing_campaign[[#This Row],[Response]]</f>
        <v>0</v>
      </c>
      <c r="AO1681" t="str" cm="1">
        <f t="array" ref="AO168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82" spans="1:41" x14ac:dyDescent="0.35">
      <c r="A1682">
        <v>1215</v>
      </c>
      <c r="B1682">
        <v>1978</v>
      </c>
      <c r="C1682">
        <f t="shared" ca="1" si="52"/>
        <v>48</v>
      </c>
      <c r="D1682" t="str" cm="1">
        <f t="array" aca="1" ref="D168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82" t="s">
        <v>29</v>
      </c>
      <c r="F1682" t="s">
        <v>31</v>
      </c>
      <c r="G1682" cm="1">
        <f t="array" ref="G1682">_xlfn.IFS(marketing_campaign[[#This Row],[Marital_Status]]="Single",K1682+L1682+1,marketing_campaign[[#This Row],[Marital_Status]]="Together",K1682+L1682+2,marketing_campaign[[#This Row],[Marital_Status]]="Alone",K1682+L1682+1,marketing_campaign[[#This Row],[Marital_Status]]="Married",K1682+L1682+2,marketing_campaign[[#This Row],[Marital_Status]]="Divorced",K1682+L1682+1,marketing_campaign[[#This Row],[Marital_Status]]="YOLO",K1682+L1682+1,marketing_campaign[[#This Row],[Marital_Status]]="Absurd",K1682+L1682+1,marketing_campaign[[#This Row],[Marital_Status]]="Widow",K1682+L1682+1)</f>
        <v>2</v>
      </c>
      <c r="H1682" t="str" cm="1">
        <f t="array" ref="H1682">_xlfn.IFS(marketing_campaign[[#This Row],[Family_size]]=1,"Family_with_one_child",marketing_campaign[[#This Row],[Family_size]]&gt;1,"Family_with_more_children")</f>
        <v>Family_with_more_children</v>
      </c>
      <c r="I1682">
        <v>70440</v>
      </c>
      <c r="J1682" t="str">
        <f>IF(marketing_campaign[[#This Row],[Income]]&gt;=Sheet21!B1732,"high_income","low_income")</f>
        <v>high_income</v>
      </c>
      <c r="K1682">
        <v>0</v>
      </c>
      <c r="L1682">
        <v>0</v>
      </c>
      <c r="M1682" s="1">
        <v>41555</v>
      </c>
      <c r="N1682">
        <v>49</v>
      </c>
      <c r="O1682" t="str" cm="1">
        <f t="array" ref="O1682">_xlfn.IFS(AND(marketing_campaign[[#This Row],[Recency]]&gt;=0,marketing_campaign[[#This Row],[Recency]]&lt;=14),"Early Recency",AND(marketing_campaign[[#This Row],[Recency]]&gt;=15,marketing_campaign[[#This Row],[Recency]]&lt;=31),"Mid-Recency",marketing_campaign[[#This Row],[Recency]]&gt;=32,"high Recency")</f>
        <v>high Recency</v>
      </c>
      <c r="P1682">
        <v>690</v>
      </c>
      <c r="Q1682">
        <v>117</v>
      </c>
      <c r="R1682">
        <v>499</v>
      </c>
      <c r="S1682">
        <v>76</v>
      </c>
      <c r="T1682">
        <v>102</v>
      </c>
      <c r="U1682">
        <v>88</v>
      </c>
      <c r="V1682">
        <f>marketing_campaign[[#This Row],[MntGoldProds]]+marketing_campaign[[#This Row],[MntSweetProducts]]+marketing_campaign[[#This Row],[MntFishProducts]]+marketing_campaign[[#This Row],[MntMeatProducts]]+marketing_campaign[[#This Row],[MntFruits]]+marketing_campaign[[#This Row],[MntWines]]</f>
        <v>1572</v>
      </c>
      <c r="W1682">
        <v>1</v>
      </c>
      <c r="X1682">
        <v>5</v>
      </c>
      <c r="Y1682">
        <v>10</v>
      </c>
      <c r="Z1682">
        <v>7</v>
      </c>
      <c r="AA1682">
        <f t="shared" si="53"/>
        <v>23</v>
      </c>
      <c r="AB1682" t="str" cm="1">
        <f t="array" ref="AB1682">_xlfn.IFS(AND(AA1682&gt;=0,AA1682&lt;=15),"low purchase",AND(AA1682&gt;=16,AA1682&lt;=30),"mid purchase",AA1682&gt;=31,"high purchase")</f>
        <v>mid purchase</v>
      </c>
      <c r="AC1682">
        <v>3</v>
      </c>
      <c r="AD1682" t="str">
        <f>IF(marketing_campaign[[#This Row],[NumWebVisitsMonth]]&gt;=5.3,"higher_webvists","lower_webvisits")</f>
        <v>lower_webvisits</v>
      </c>
      <c r="AE1682">
        <v>0</v>
      </c>
      <c r="AF1682">
        <v>0</v>
      </c>
      <c r="AG1682">
        <v>0</v>
      </c>
      <c r="AH1682">
        <v>1</v>
      </c>
      <c r="AI1682">
        <v>0</v>
      </c>
      <c r="AJ1682">
        <v>0</v>
      </c>
      <c r="AK1682">
        <v>3</v>
      </c>
      <c r="AL1682">
        <v>11</v>
      </c>
      <c r="AM1682">
        <v>0</v>
      </c>
      <c r="AN1682">
        <f>marketing_campaign[[#This Row],[AcceptedCmp2]]+marketing_campaign[[#This Row],[AcceptedCmp1]]+marketing_campaign[[#This Row],[AcceptedCmp5]]+marketing_campaign[[#This Row],[AcceptedCmp4]]+marketing_campaign[[#This Row],[AcceptedCmp3]]+marketing_campaign[[#This Row],[Response]]</f>
        <v>1</v>
      </c>
      <c r="AO1682" t="str" cm="1">
        <f t="array" ref="AO168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683" spans="1:41" x14ac:dyDescent="0.35">
      <c r="A1683">
        <v>5939</v>
      </c>
      <c r="B1683">
        <v>1971</v>
      </c>
      <c r="C1683">
        <f t="shared" ca="1" si="52"/>
        <v>55</v>
      </c>
      <c r="D1683" t="str" cm="1">
        <f t="array" aca="1" ref="D168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83" t="s">
        <v>29</v>
      </c>
      <c r="F1683" t="s">
        <v>31</v>
      </c>
      <c r="G1683" cm="1">
        <f t="array" ref="G1683">_xlfn.IFS(marketing_campaign[[#This Row],[Marital_Status]]="Single",K1683+L1683+1,marketing_campaign[[#This Row],[Marital_Status]]="Together",K1683+L1683+2,marketing_campaign[[#This Row],[Marital_Status]]="Alone",K1683+L1683+1,marketing_campaign[[#This Row],[Marital_Status]]="Married",K1683+L1683+2,marketing_campaign[[#This Row],[Marital_Status]]="Divorced",K1683+L1683+1,marketing_campaign[[#This Row],[Marital_Status]]="YOLO",K1683+L1683+1,marketing_campaign[[#This Row],[Marital_Status]]="Absurd",K1683+L1683+1,marketing_campaign[[#This Row],[Marital_Status]]="Widow",K1683+L1683+1)</f>
        <v>4</v>
      </c>
      <c r="H1683" t="str" cm="1">
        <f t="array" ref="H1683">_xlfn.IFS(marketing_campaign[[#This Row],[Family_size]]=1,"Family_with_one_child",marketing_campaign[[#This Row],[Family_size]]&gt;1,"Family_with_more_children")</f>
        <v>Family_with_more_children</v>
      </c>
      <c r="I1683">
        <v>38232</v>
      </c>
      <c r="J1683" t="str">
        <f>IF(marketing_campaign[[#This Row],[Income]]&gt;=Sheet21!B1733,"high_income","low_income")</f>
        <v>high_income</v>
      </c>
      <c r="K1683">
        <v>1</v>
      </c>
      <c r="L1683">
        <v>1</v>
      </c>
      <c r="M1683" s="1">
        <v>41656</v>
      </c>
      <c r="N1683">
        <v>84</v>
      </c>
      <c r="O1683" t="str" cm="1">
        <f t="array" ref="O1683">_xlfn.IFS(AND(marketing_campaign[[#This Row],[Recency]]&gt;=0,marketing_campaign[[#This Row],[Recency]]&lt;=14),"Early Recency",AND(marketing_campaign[[#This Row],[Recency]]&gt;=15,marketing_campaign[[#This Row],[Recency]]&lt;=31),"Mid-Recency",marketing_campaign[[#This Row],[Recency]]&gt;=32,"high Recency")</f>
        <v>high Recency</v>
      </c>
      <c r="P1683">
        <v>43</v>
      </c>
      <c r="Q1683">
        <v>5</v>
      </c>
      <c r="R1683">
        <v>28</v>
      </c>
      <c r="S1683">
        <v>7</v>
      </c>
      <c r="T1683">
        <v>6</v>
      </c>
      <c r="U1683">
        <v>33</v>
      </c>
      <c r="V1683">
        <f>marketing_campaign[[#This Row],[MntGoldProds]]+marketing_campaign[[#This Row],[MntSweetProducts]]+marketing_campaign[[#This Row],[MntFishProducts]]+marketing_campaign[[#This Row],[MntMeatProducts]]+marketing_campaign[[#This Row],[MntFruits]]+marketing_campaign[[#This Row],[MntWines]]</f>
        <v>122</v>
      </c>
      <c r="W1683">
        <v>4</v>
      </c>
      <c r="X1683">
        <v>3</v>
      </c>
      <c r="Y1683">
        <v>1</v>
      </c>
      <c r="Z1683">
        <v>3</v>
      </c>
      <c r="AA1683">
        <f t="shared" si="53"/>
        <v>11</v>
      </c>
      <c r="AB1683" t="str" cm="1">
        <f t="array" ref="AB1683">_xlfn.IFS(AND(AA1683&gt;=0,AA1683&lt;=15),"low purchase",AND(AA1683&gt;=16,AA1683&lt;=30),"mid purchase",AA1683&gt;=31,"high purchase")</f>
        <v>low purchase</v>
      </c>
      <c r="AC1683">
        <v>5</v>
      </c>
      <c r="AD1683" t="str">
        <f>IF(marketing_campaign[[#This Row],[NumWebVisitsMonth]]&gt;=5.3,"higher_webvists","lower_webvisits")</f>
        <v>lower_webvisits</v>
      </c>
      <c r="AE1683">
        <v>0</v>
      </c>
      <c r="AF1683">
        <v>0</v>
      </c>
      <c r="AG1683">
        <v>0</v>
      </c>
      <c r="AH1683">
        <v>0</v>
      </c>
      <c r="AI1683">
        <v>0</v>
      </c>
      <c r="AJ1683">
        <v>0</v>
      </c>
      <c r="AK1683">
        <v>3</v>
      </c>
      <c r="AL1683">
        <v>11</v>
      </c>
      <c r="AM1683">
        <v>0</v>
      </c>
      <c r="AN1683">
        <f>marketing_campaign[[#This Row],[AcceptedCmp2]]+marketing_campaign[[#This Row],[AcceptedCmp1]]+marketing_campaign[[#This Row],[AcceptedCmp5]]+marketing_campaign[[#This Row],[AcceptedCmp4]]+marketing_campaign[[#This Row],[AcceptedCmp3]]+marketing_campaign[[#This Row],[Response]]</f>
        <v>0</v>
      </c>
      <c r="AO1683" t="str" cm="1">
        <f t="array" ref="AO168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84" spans="1:41" x14ac:dyDescent="0.35">
      <c r="A1684">
        <v>2156</v>
      </c>
      <c r="B1684">
        <v>1955</v>
      </c>
      <c r="C1684">
        <f t="shared" ca="1" si="52"/>
        <v>71</v>
      </c>
      <c r="D1684" t="str" cm="1">
        <f t="array" aca="1" ref="D168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84" t="s">
        <v>32</v>
      </c>
      <c r="F1684" t="s">
        <v>33</v>
      </c>
      <c r="G1684" cm="1">
        <f t="array" ref="G1684">_xlfn.IFS(marketing_campaign[[#This Row],[Marital_Status]]="Single",K1684+L1684+1,marketing_campaign[[#This Row],[Marital_Status]]="Together",K1684+L1684+2,marketing_campaign[[#This Row],[Marital_Status]]="Alone",K1684+L1684+1,marketing_campaign[[#This Row],[Marital_Status]]="Married",K1684+L1684+2,marketing_campaign[[#This Row],[Marital_Status]]="Divorced",K1684+L1684+1,marketing_campaign[[#This Row],[Marital_Status]]="YOLO",K1684+L1684+1,marketing_campaign[[#This Row],[Marital_Status]]="Absurd",K1684+L1684+1,marketing_campaign[[#This Row],[Marital_Status]]="Widow",K1684+L1684+1)</f>
        <v>4</v>
      </c>
      <c r="H1684" t="str" cm="1">
        <f t="array" ref="H1684">_xlfn.IFS(marketing_campaign[[#This Row],[Family_size]]=1,"Family_with_one_child",marketing_campaign[[#This Row],[Family_size]]&gt;1,"Family_with_more_children")</f>
        <v>Family_with_more_children</v>
      </c>
      <c r="I1684">
        <v>22554</v>
      </c>
      <c r="J1684" t="str">
        <f>IF(marketing_campaign[[#This Row],[Income]]&gt;=Sheet21!B1734,"high_income","low_income")</f>
        <v>high_income</v>
      </c>
      <c r="K1684">
        <v>1</v>
      </c>
      <c r="L1684">
        <v>1</v>
      </c>
      <c r="M1684" s="1">
        <v>41216</v>
      </c>
      <c r="N1684">
        <v>38</v>
      </c>
      <c r="O1684" t="str" cm="1">
        <f t="array" ref="O1684">_xlfn.IFS(AND(marketing_campaign[[#This Row],[Recency]]&gt;=0,marketing_campaign[[#This Row],[Recency]]&lt;=14),"Early Recency",AND(marketing_campaign[[#This Row],[Recency]]&gt;=15,marketing_campaign[[#This Row],[Recency]]&lt;=31),"Mid-Recency",marketing_campaign[[#This Row],[Recency]]&gt;=32,"high Recency")</f>
        <v>high Recency</v>
      </c>
      <c r="P1684">
        <v>27</v>
      </c>
      <c r="Q1684">
        <v>0</v>
      </c>
      <c r="R1684">
        <v>10</v>
      </c>
      <c r="S1684">
        <v>0</v>
      </c>
      <c r="T1684">
        <v>0</v>
      </c>
      <c r="U1684">
        <v>4</v>
      </c>
      <c r="V1684">
        <f>marketing_campaign[[#This Row],[MntGoldProds]]+marketing_campaign[[#This Row],[MntSweetProducts]]+marketing_campaign[[#This Row],[MntFishProducts]]+marketing_campaign[[#This Row],[MntMeatProducts]]+marketing_campaign[[#This Row],[MntFruits]]+marketing_campaign[[#This Row],[MntWines]]</f>
        <v>41</v>
      </c>
      <c r="W1684">
        <v>4</v>
      </c>
      <c r="X1684">
        <v>2</v>
      </c>
      <c r="Y1684">
        <v>0</v>
      </c>
      <c r="Z1684">
        <v>4</v>
      </c>
      <c r="AA1684">
        <f t="shared" si="53"/>
        <v>10</v>
      </c>
      <c r="AB1684" t="str" cm="1">
        <f t="array" ref="AB1684">_xlfn.IFS(AND(AA1684&gt;=0,AA1684&lt;=15),"low purchase",AND(AA1684&gt;=16,AA1684&lt;=30),"mid purchase",AA1684&gt;=31,"high purchase")</f>
        <v>low purchase</v>
      </c>
      <c r="AC1684">
        <v>5</v>
      </c>
      <c r="AD1684" t="str">
        <f>IF(marketing_campaign[[#This Row],[NumWebVisitsMonth]]&gt;=5.3,"higher_webvists","lower_webvisits")</f>
        <v>lower_webvisits</v>
      </c>
      <c r="AE1684">
        <v>0</v>
      </c>
      <c r="AF1684">
        <v>0</v>
      </c>
      <c r="AG1684">
        <v>0</v>
      </c>
      <c r="AH1684">
        <v>0</v>
      </c>
      <c r="AI1684">
        <v>0</v>
      </c>
      <c r="AJ1684">
        <v>0</v>
      </c>
      <c r="AK1684">
        <v>3</v>
      </c>
      <c r="AL1684">
        <v>11</v>
      </c>
      <c r="AM1684">
        <v>0</v>
      </c>
      <c r="AN1684">
        <f>marketing_campaign[[#This Row],[AcceptedCmp2]]+marketing_campaign[[#This Row],[AcceptedCmp1]]+marketing_campaign[[#This Row],[AcceptedCmp5]]+marketing_campaign[[#This Row],[AcceptedCmp4]]+marketing_campaign[[#This Row],[AcceptedCmp3]]+marketing_campaign[[#This Row],[Response]]</f>
        <v>0</v>
      </c>
      <c r="AO1684" t="str" cm="1">
        <f t="array" ref="AO168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85" spans="1:41" x14ac:dyDescent="0.35">
      <c r="A1685">
        <v>7788</v>
      </c>
      <c r="B1685">
        <v>1983</v>
      </c>
      <c r="C1685">
        <f t="shared" ca="1" si="52"/>
        <v>43</v>
      </c>
      <c r="D1685" t="str" cm="1">
        <f t="array" aca="1" ref="D168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685" t="s">
        <v>32</v>
      </c>
      <c r="F1685" t="s">
        <v>33</v>
      </c>
      <c r="G1685" cm="1">
        <f t="array" ref="G1685">_xlfn.IFS(marketing_campaign[[#This Row],[Marital_Status]]="Single",K1685+L1685+1,marketing_campaign[[#This Row],[Marital_Status]]="Together",K1685+L1685+2,marketing_campaign[[#This Row],[Marital_Status]]="Alone",K1685+L1685+1,marketing_campaign[[#This Row],[Marital_Status]]="Married",K1685+L1685+2,marketing_campaign[[#This Row],[Marital_Status]]="Divorced",K1685+L1685+1,marketing_campaign[[#This Row],[Marital_Status]]="YOLO",K1685+L1685+1,marketing_campaign[[#This Row],[Marital_Status]]="Absurd",K1685+L1685+1,marketing_campaign[[#This Row],[Marital_Status]]="Widow",K1685+L1685+1)</f>
        <v>3</v>
      </c>
      <c r="H1685" t="str" cm="1">
        <f t="array" ref="H1685">_xlfn.IFS(marketing_campaign[[#This Row],[Family_size]]=1,"Family_with_one_child",marketing_campaign[[#This Row],[Family_size]]&gt;1,"Family_with_more_children")</f>
        <v>Family_with_more_children</v>
      </c>
      <c r="I1685">
        <v>23536</v>
      </c>
      <c r="J1685" t="str">
        <f>IF(marketing_campaign[[#This Row],[Income]]&gt;=Sheet21!B1735,"high_income","low_income")</f>
        <v>high_income</v>
      </c>
      <c r="K1685">
        <v>1</v>
      </c>
      <c r="L1685">
        <v>0</v>
      </c>
      <c r="M1685" s="1">
        <v>41794</v>
      </c>
      <c r="N1685">
        <v>53</v>
      </c>
      <c r="O1685" t="str" cm="1">
        <f t="array" ref="O1685">_xlfn.IFS(AND(marketing_campaign[[#This Row],[Recency]]&gt;=0,marketing_campaign[[#This Row],[Recency]]&lt;=14),"Early Recency",AND(marketing_campaign[[#This Row],[Recency]]&gt;=15,marketing_campaign[[#This Row],[Recency]]&lt;=31),"Mid-Recency",marketing_campaign[[#This Row],[Recency]]&gt;=32,"high Recency")</f>
        <v>high Recency</v>
      </c>
      <c r="P1685">
        <v>6</v>
      </c>
      <c r="Q1685">
        <v>0</v>
      </c>
      <c r="R1685">
        <v>3</v>
      </c>
      <c r="S1685">
        <v>0</v>
      </c>
      <c r="T1685">
        <v>0</v>
      </c>
      <c r="U1685">
        <v>1</v>
      </c>
      <c r="V1685">
        <f>marketing_campaign[[#This Row],[MntGoldProds]]+marketing_campaign[[#This Row],[MntSweetProducts]]+marketing_campaign[[#This Row],[MntFishProducts]]+marketing_campaign[[#This Row],[MntMeatProducts]]+marketing_campaign[[#This Row],[MntFruits]]+marketing_campaign[[#This Row],[MntWines]]</f>
        <v>10</v>
      </c>
      <c r="W1685">
        <v>1</v>
      </c>
      <c r="X1685">
        <v>0</v>
      </c>
      <c r="Y1685">
        <v>0</v>
      </c>
      <c r="Z1685">
        <v>3</v>
      </c>
      <c r="AA1685">
        <f t="shared" si="53"/>
        <v>4</v>
      </c>
      <c r="AB1685" t="str" cm="1">
        <f t="array" ref="AB1685">_xlfn.IFS(AND(AA1685&gt;=0,AA1685&lt;=15),"low purchase",AND(AA1685&gt;=16,AA1685&lt;=30),"mid purchase",AA1685&gt;=31,"high purchase")</f>
        <v>low purchase</v>
      </c>
      <c r="AC1685">
        <v>3</v>
      </c>
      <c r="AD1685" t="str">
        <f>IF(marketing_campaign[[#This Row],[NumWebVisitsMonth]]&gt;=5.3,"higher_webvists","lower_webvisits")</f>
        <v>lower_webvisits</v>
      </c>
      <c r="AE1685">
        <v>0</v>
      </c>
      <c r="AF1685">
        <v>0</v>
      </c>
      <c r="AG1685">
        <v>0</v>
      </c>
      <c r="AH1685">
        <v>0</v>
      </c>
      <c r="AI1685">
        <v>0</v>
      </c>
      <c r="AJ1685">
        <v>0</v>
      </c>
      <c r="AK1685">
        <v>3</v>
      </c>
      <c r="AL1685">
        <v>11</v>
      </c>
      <c r="AM1685">
        <v>0</v>
      </c>
      <c r="AN1685">
        <f>marketing_campaign[[#This Row],[AcceptedCmp2]]+marketing_campaign[[#This Row],[AcceptedCmp1]]+marketing_campaign[[#This Row],[AcceptedCmp5]]+marketing_campaign[[#This Row],[AcceptedCmp4]]+marketing_campaign[[#This Row],[AcceptedCmp3]]+marketing_campaign[[#This Row],[Response]]</f>
        <v>0</v>
      </c>
      <c r="AO1685" t="str" cm="1">
        <f t="array" ref="AO168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86" spans="1:41" x14ac:dyDescent="0.35">
      <c r="A1686">
        <v>10323</v>
      </c>
      <c r="B1686">
        <v>1952</v>
      </c>
      <c r="C1686">
        <f t="shared" ca="1" si="52"/>
        <v>74</v>
      </c>
      <c r="D1686" t="str" cm="1">
        <f t="array" aca="1" ref="D168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86" t="s">
        <v>29</v>
      </c>
      <c r="F1686" t="s">
        <v>33</v>
      </c>
      <c r="G1686" cm="1">
        <f t="array" ref="G1686">_xlfn.IFS(marketing_campaign[[#This Row],[Marital_Status]]="Single",K1686+L1686+1,marketing_campaign[[#This Row],[Marital_Status]]="Together",K1686+L1686+2,marketing_campaign[[#This Row],[Marital_Status]]="Alone",K1686+L1686+1,marketing_campaign[[#This Row],[Marital_Status]]="Married",K1686+L1686+2,marketing_campaign[[#This Row],[Marital_Status]]="Divorced",K1686+L1686+1,marketing_campaign[[#This Row],[Marital_Status]]="YOLO",K1686+L1686+1,marketing_campaign[[#This Row],[Marital_Status]]="Absurd",K1686+L1686+1,marketing_campaign[[#This Row],[Marital_Status]]="Widow",K1686+L1686+1)</f>
        <v>3</v>
      </c>
      <c r="H1686" t="str" cm="1">
        <f t="array" ref="H1686">_xlfn.IFS(marketing_campaign[[#This Row],[Family_size]]=1,"Family_with_one_child",marketing_campaign[[#This Row],[Family_size]]&gt;1,"Family_with_more_children")</f>
        <v>Family_with_more_children</v>
      </c>
      <c r="I1686">
        <v>49413</v>
      </c>
      <c r="J1686" t="str">
        <f>IF(marketing_campaign[[#This Row],[Income]]&gt;=Sheet21!B1736,"high_income","low_income")</f>
        <v>high_income</v>
      </c>
      <c r="K1686">
        <v>0</v>
      </c>
      <c r="L1686">
        <v>1</v>
      </c>
      <c r="M1686" s="1">
        <v>41572</v>
      </c>
      <c r="N1686">
        <v>88</v>
      </c>
      <c r="O1686" t="str" cm="1">
        <f t="array" ref="O1686">_xlfn.IFS(AND(marketing_campaign[[#This Row],[Recency]]&gt;=0,marketing_campaign[[#This Row],[Recency]]&lt;=14),"Early Recency",AND(marketing_campaign[[#This Row],[Recency]]&gt;=15,marketing_campaign[[#This Row],[Recency]]&lt;=31),"Mid-Recency",marketing_campaign[[#This Row],[Recency]]&gt;=32,"high Recency")</f>
        <v>high Recency</v>
      </c>
      <c r="P1686">
        <v>205</v>
      </c>
      <c r="Q1686">
        <v>7</v>
      </c>
      <c r="R1686">
        <v>41</v>
      </c>
      <c r="S1686">
        <v>3</v>
      </c>
      <c r="T1686">
        <v>2</v>
      </c>
      <c r="U1686">
        <v>46</v>
      </c>
      <c r="V1686">
        <f>marketing_campaign[[#This Row],[MntGoldProds]]+marketing_campaign[[#This Row],[MntSweetProducts]]+marketing_campaign[[#This Row],[MntFishProducts]]+marketing_campaign[[#This Row],[MntMeatProducts]]+marketing_campaign[[#This Row],[MntFruits]]+marketing_campaign[[#This Row],[MntWines]]</f>
        <v>304</v>
      </c>
      <c r="W1686">
        <v>2</v>
      </c>
      <c r="X1686">
        <v>4</v>
      </c>
      <c r="Y1686">
        <v>2</v>
      </c>
      <c r="Z1686">
        <v>5</v>
      </c>
      <c r="AA1686">
        <f t="shared" si="53"/>
        <v>13</v>
      </c>
      <c r="AB1686" t="str" cm="1">
        <f t="array" ref="AB1686">_xlfn.IFS(AND(AA1686&gt;=0,AA1686&lt;=15),"low purchase",AND(AA1686&gt;=16,AA1686&lt;=30),"mid purchase",AA1686&gt;=31,"high purchase")</f>
        <v>low purchase</v>
      </c>
      <c r="AC1686">
        <v>5</v>
      </c>
      <c r="AD1686" t="str">
        <f>IF(marketing_campaign[[#This Row],[NumWebVisitsMonth]]&gt;=5.3,"higher_webvists","lower_webvisits")</f>
        <v>lower_webvisits</v>
      </c>
      <c r="AE1686">
        <v>0</v>
      </c>
      <c r="AF1686">
        <v>0</v>
      </c>
      <c r="AG1686">
        <v>0</v>
      </c>
      <c r="AH1686">
        <v>0</v>
      </c>
      <c r="AI1686">
        <v>0</v>
      </c>
      <c r="AJ1686">
        <v>0</v>
      </c>
      <c r="AK1686">
        <v>3</v>
      </c>
      <c r="AL1686">
        <v>11</v>
      </c>
      <c r="AM1686">
        <v>0</v>
      </c>
      <c r="AN1686">
        <f>marketing_campaign[[#This Row],[AcceptedCmp2]]+marketing_campaign[[#This Row],[AcceptedCmp1]]+marketing_campaign[[#This Row],[AcceptedCmp5]]+marketing_campaign[[#This Row],[AcceptedCmp4]]+marketing_campaign[[#This Row],[AcceptedCmp3]]+marketing_campaign[[#This Row],[Response]]</f>
        <v>0</v>
      </c>
      <c r="AO1686" t="str" cm="1">
        <f t="array" ref="AO168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87" spans="1:41" x14ac:dyDescent="0.35">
      <c r="A1687">
        <v>7947</v>
      </c>
      <c r="B1687">
        <v>1969</v>
      </c>
      <c r="C1687">
        <f t="shared" ca="1" si="52"/>
        <v>57</v>
      </c>
      <c r="D1687" t="str" cm="1">
        <f t="array" aca="1" ref="D168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87" t="s">
        <v>29</v>
      </c>
      <c r="F1687" t="s">
        <v>33</v>
      </c>
      <c r="G1687" cm="1">
        <f t="array" ref="G1687">_xlfn.IFS(marketing_campaign[[#This Row],[Marital_Status]]="Single",K1687+L1687+1,marketing_campaign[[#This Row],[Marital_Status]]="Together",K1687+L1687+2,marketing_campaign[[#This Row],[Marital_Status]]="Alone",K1687+L1687+1,marketing_campaign[[#This Row],[Marital_Status]]="Married",K1687+L1687+2,marketing_campaign[[#This Row],[Marital_Status]]="Divorced",K1687+L1687+1,marketing_campaign[[#This Row],[Marital_Status]]="YOLO",K1687+L1687+1,marketing_campaign[[#This Row],[Marital_Status]]="Absurd",K1687+L1687+1,marketing_campaign[[#This Row],[Marital_Status]]="Widow",K1687+L1687+1)</f>
        <v>4</v>
      </c>
      <c r="H1687" t="str" cm="1">
        <f t="array" ref="H1687">_xlfn.IFS(marketing_campaign[[#This Row],[Family_size]]=1,"Family_with_one_child",marketing_campaign[[#This Row],[Family_size]]&gt;1,"Family_with_more_children")</f>
        <v>Family_with_more_children</v>
      </c>
      <c r="I1687">
        <v>42231</v>
      </c>
      <c r="J1687" t="str">
        <f>IF(marketing_campaign[[#This Row],[Income]]&gt;=Sheet21!B1737,"high_income","low_income")</f>
        <v>high_income</v>
      </c>
      <c r="K1687">
        <v>1</v>
      </c>
      <c r="L1687">
        <v>1</v>
      </c>
      <c r="M1687" s="1">
        <v>41723</v>
      </c>
      <c r="N1687">
        <v>99</v>
      </c>
      <c r="O1687" t="str" cm="1">
        <f t="array" ref="O1687">_xlfn.IFS(AND(marketing_campaign[[#This Row],[Recency]]&gt;=0,marketing_campaign[[#This Row],[Recency]]&lt;=14),"Early Recency",AND(marketing_campaign[[#This Row],[Recency]]&gt;=15,marketing_campaign[[#This Row],[Recency]]&lt;=31),"Mid-Recency",marketing_campaign[[#This Row],[Recency]]&gt;=32,"high Recency")</f>
        <v>high Recency</v>
      </c>
      <c r="P1687">
        <v>24</v>
      </c>
      <c r="Q1687">
        <v>0</v>
      </c>
      <c r="R1687">
        <v>8</v>
      </c>
      <c r="S1687">
        <v>0</v>
      </c>
      <c r="T1687">
        <v>1</v>
      </c>
      <c r="U1687">
        <v>4</v>
      </c>
      <c r="V1687">
        <f>marketing_campaign[[#This Row],[MntGoldProds]]+marketing_campaign[[#This Row],[MntSweetProducts]]+marketing_campaign[[#This Row],[MntFishProducts]]+marketing_campaign[[#This Row],[MntMeatProducts]]+marketing_campaign[[#This Row],[MntFruits]]+marketing_campaign[[#This Row],[MntWines]]</f>
        <v>37</v>
      </c>
      <c r="W1687">
        <v>1</v>
      </c>
      <c r="X1687">
        <v>1</v>
      </c>
      <c r="Y1687">
        <v>0</v>
      </c>
      <c r="Z1687">
        <v>3</v>
      </c>
      <c r="AA1687">
        <f t="shared" si="53"/>
        <v>5</v>
      </c>
      <c r="AB1687" t="str" cm="1">
        <f t="array" ref="AB1687">_xlfn.IFS(AND(AA1687&gt;=0,AA1687&lt;=15),"low purchase",AND(AA1687&gt;=16,AA1687&lt;=30),"mid purchase",AA1687&gt;=31,"high purchase")</f>
        <v>low purchase</v>
      </c>
      <c r="AC1687">
        <v>5</v>
      </c>
      <c r="AD1687" t="str">
        <f>IF(marketing_campaign[[#This Row],[NumWebVisitsMonth]]&gt;=5.3,"higher_webvists","lower_webvisits")</f>
        <v>lower_webvisits</v>
      </c>
      <c r="AE1687">
        <v>0</v>
      </c>
      <c r="AF1687">
        <v>0</v>
      </c>
      <c r="AG1687">
        <v>0</v>
      </c>
      <c r="AH1687">
        <v>0</v>
      </c>
      <c r="AI1687">
        <v>0</v>
      </c>
      <c r="AJ1687">
        <v>0</v>
      </c>
      <c r="AK1687">
        <v>3</v>
      </c>
      <c r="AL1687">
        <v>11</v>
      </c>
      <c r="AM1687">
        <v>0</v>
      </c>
      <c r="AN1687">
        <f>marketing_campaign[[#This Row],[AcceptedCmp2]]+marketing_campaign[[#This Row],[AcceptedCmp1]]+marketing_campaign[[#This Row],[AcceptedCmp5]]+marketing_campaign[[#This Row],[AcceptedCmp4]]+marketing_campaign[[#This Row],[AcceptedCmp3]]+marketing_campaign[[#This Row],[Response]]</f>
        <v>0</v>
      </c>
      <c r="AO1687" t="str" cm="1">
        <f t="array" ref="AO168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88" spans="1:41" x14ac:dyDescent="0.35">
      <c r="A1688">
        <v>1891</v>
      </c>
      <c r="B1688">
        <v>1980</v>
      </c>
      <c r="C1688">
        <f t="shared" ca="1" si="52"/>
        <v>46</v>
      </c>
      <c r="D1688" t="str" cm="1">
        <f t="array" aca="1" ref="D168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88" t="s">
        <v>34</v>
      </c>
      <c r="F1688" t="s">
        <v>35</v>
      </c>
      <c r="G1688" cm="1">
        <f t="array" ref="G1688">_xlfn.IFS(marketing_campaign[[#This Row],[Marital_Status]]="Single",K1688+L1688+1,marketing_campaign[[#This Row],[Marital_Status]]="Together",K1688+L1688+2,marketing_campaign[[#This Row],[Marital_Status]]="Alone",K1688+L1688+1,marketing_campaign[[#This Row],[Marital_Status]]="Married",K1688+L1688+2,marketing_campaign[[#This Row],[Marital_Status]]="Divorced",K1688+L1688+1,marketing_campaign[[#This Row],[Marital_Status]]="YOLO",K1688+L1688+1,marketing_campaign[[#This Row],[Marital_Status]]="Absurd",K1688+L1688+1,marketing_campaign[[#This Row],[Marital_Status]]="Widow",K1688+L1688+1)</f>
        <v>1</v>
      </c>
      <c r="H1688" t="str" cm="1">
        <f t="array" ref="H1688">_xlfn.IFS(marketing_campaign[[#This Row],[Family_size]]=1,"Family_with_one_child",marketing_campaign[[#This Row],[Family_size]]&gt;1,"Family_with_more_children")</f>
        <v>Family_with_one_child</v>
      </c>
      <c r="I1688">
        <v>78789</v>
      </c>
      <c r="J1688" t="str">
        <f>IF(marketing_campaign[[#This Row],[Income]]&gt;=Sheet21!B1738,"high_income","low_income")</f>
        <v>high_income</v>
      </c>
      <c r="K1688">
        <v>0</v>
      </c>
      <c r="L1688">
        <v>0</v>
      </c>
      <c r="M1688" s="1">
        <v>41129</v>
      </c>
      <c r="N1688">
        <v>12</v>
      </c>
      <c r="O1688" t="str" cm="1">
        <f t="array" ref="O1688">_xlfn.IFS(AND(marketing_campaign[[#This Row],[Recency]]&gt;=0,marketing_campaign[[#This Row],[Recency]]&lt;=14),"Early Recency",AND(marketing_campaign[[#This Row],[Recency]]&gt;=15,marketing_campaign[[#This Row],[Recency]]&lt;=31),"Mid-Recency",marketing_campaign[[#This Row],[Recency]]&gt;=32,"high Recency")</f>
        <v>Early Recency</v>
      </c>
      <c r="P1688">
        <v>667</v>
      </c>
      <c r="Q1688">
        <v>50</v>
      </c>
      <c r="R1688">
        <v>850</v>
      </c>
      <c r="S1688">
        <v>21</v>
      </c>
      <c r="T1688">
        <v>83</v>
      </c>
      <c r="U1688">
        <v>83</v>
      </c>
      <c r="V1688">
        <f>marketing_campaign[[#This Row],[MntGoldProds]]+marketing_campaign[[#This Row],[MntSweetProducts]]+marketing_campaign[[#This Row],[MntFishProducts]]+marketing_campaign[[#This Row],[MntMeatProducts]]+marketing_campaign[[#This Row],[MntFruits]]+marketing_campaign[[#This Row],[MntWines]]</f>
        <v>1754</v>
      </c>
      <c r="W1688">
        <v>1</v>
      </c>
      <c r="X1688">
        <v>4</v>
      </c>
      <c r="Y1688">
        <v>6</v>
      </c>
      <c r="Z1688">
        <v>5</v>
      </c>
      <c r="AA1688">
        <f t="shared" si="53"/>
        <v>16</v>
      </c>
      <c r="AB1688" t="str" cm="1">
        <f t="array" ref="AB1688">_xlfn.IFS(AND(AA1688&gt;=0,AA1688&lt;=15),"low purchase",AND(AA1688&gt;=16,AA1688&lt;=30),"mid purchase",AA1688&gt;=31,"high purchase")</f>
        <v>mid purchase</v>
      </c>
      <c r="AC1688">
        <v>2</v>
      </c>
      <c r="AD1688" t="str">
        <f>IF(marketing_campaign[[#This Row],[NumWebVisitsMonth]]&gt;=5.3,"higher_webvists","lower_webvisits")</f>
        <v>lower_webvisits</v>
      </c>
      <c r="AE1688">
        <v>0</v>
      </c>
      <c r="AF1688">
        <v>0</v>
      </c>
      <c r="AG1688">
        <v>0</v>
      </c>
      <c r="AH1688">
        <v>0</v>
      </c>
      <c r="AI1688">
        <v>0</v>
      </c>
      <c r="AJ1688">
        <v>0</v>
      </c>
      <c r="AK1688">
        <v>3</v>
      </c>
      <c r="AL1688">
        <v>11</v>
      </c>
      <c r="AM1688">
        <v>1</v>
      </c>
      <c r="AN1688">
        <f>marketing_campaign[[#This Row],[AcceptedCmp2]]+marketing_campaign[[#This Row],[AcceptedCmp1]]+marketing_campaign[[#This Row],[AcceptedCmp5]]+marketing_campaign[[#This Row],[AcceptedCmp4]]+marketing_campaign[[#This Row],[AcceptedCmp3]]+marketing_campaign[[#This Row],[Response]]</f>
        <v>1</v>
      </c>
      <c r="AO1688" t="str" cm="1">
        <f t="array" ref="AO168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689" spans="1:41" x14ac:dyDescent="0.35">
      <c r="A1689">
        <v>2570</v>
      </c>
      <c r="B1689">
        <v>1968</v>
      </c>
      <c r="C1689">
        <f t="shared" ca="1" si="52"/>
        <v>58</v>
      </c>
      <c r="D1689" t="str" cm="1">
        <f t="array" aca="1" ref="D168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89" t="s">
        <v>29</v>
      </c>
      <c r="F1689" t="s">
        <v>31</v>
      </c>
      <c r="G1689" cm="1">
        <f t="array" ref="G1689">_xlfn.IFS(marketing_campaign[[#This Row],[Marital_Status]]="Single",K1689+L1689+1,marketing_campaign[[#This Row],[Marital_Status]]="Together",K1689+L1689+2,marketing_campaign[[#This Row],[Marital_Status]]="Alone",K1689+L1689+1,marketing_campaign[[#This Row],[Marital_Status]]="Married",K1689+L1689+2,marketing_campaign[[#This Row],[Marital_Status]]="Divorced",K1689+L1689+1,marketing_campaign[[#This Row],[Marital_Status]]="YOLO",K1689+L1689+1,marketing_campaign[[#This Row],[Marital_Status]]="Absurd",K1689+L1689+1,marketing_campaign[[#This Row],[Marital_Status]]="Widow",K1689+L1689+1)</f>
        <v>3</v>
      </c>
      <c r="H1689" t="str" cm="1">
        <f t="array" ref="H1689">_xlfn.IFS(marketing_campaign[[#This Row],[Family_size]]=1,"Family_with_one_child",marketing_campaign[[#This Row],[Family_size]]&gt;1,"Family_with_more_children")</f>
        <v>Family_with_more_children</v>
      </c>
      <c r="I1689">
        <v>56534</v>
      </c>
      <c r="J1689" t="str">
        <f>IF(marketing_campaign[[#This Row],[Income]]&gt;=Sheet21!B1739,"high_income","low_income")</f>
        <v>high_income</v>
      </c>
      <c r="K1689">
        <v>0</v>
      </c>
      <c r="L1689">
        <v>1</v>
      </c>
      <c r="M1689" s="1">
        <v>41478</v>
      </c>
      <c r="N1689">
        <v>35</v>
      </c>
      <c r="O1689" t="str" cm="1">
        <f t="array" ref="O1689">_xlfn.IFS(AND(marketing_campaign[[#This Row],[Recency]]&gt;=0,marketing_campaign[[#This Row],[Recency]]&lt;=14),"Early Recency",AND(marketing_campaign[[#This Row],[Recency]]&gt;=15,marketing_campaign[[#This Row],[Recency]]&lt;=31),"Mid-Recency",marketing_campaign[[#This Row],[Recency]]&gt;=32,"high Recency")</f>
        <v>high Recency</v>
      </c>
      <c r="P1689">
        <v>691</v>
      </c>
      <c r="Q1689">
        <v>7</v>
      </c>
      <c r="R1689">
        <v>61</v>
      </c>
      <c r="S1689">
        <v>10</v>
      </c>
      <c r="T1689">
        <v>0</v>
      </c>
      <c r="U1689">
        <v>46</v>
      </c>
      <c r="V1689">
        <f>marketing_campaign[[#This Row],[MntGoldProds]]+marketing_campaign[[#This Row],[MntSweetProducts]]+marketing_campaign[[#This Row],[MntFishProducts]]+marketing_campaign[[#This Row],[MntMeatProducts]]+marketing_campaign[[#This Row],[MntFruits]]+marketing_campaign[[#This Row],[MntWines]]</f>
        <v>815</v>
      </c>
      <c r="W1689">
        <v>4</v>
      </c>
      <c r="X1689">
        <v>10</v>
      </c>
      <c r="Y1689">
        <v>4</v>
      </c>
      <c r="Z1689">
        <v>7</v>
      </c>
      <c r="AA1689">
        <f t="shared" si="53"/>
        <v>25</v>
      </c>
      <c r="AB1689" t="str" cm="1">
        <f t="array" ref="AB1689">_xlfn.IFS(AND(AA1689&gt;=0,AA1689&lt;=15),"low purchase",AND(AA1689&gt;=16,AA1689&lt;=30),"mid purchase",AA1689&gt;=31,"high purchase")</f>
        <v>mid purchase</v>
      </c>
      <c r="AC1689">
        <v>8</v>
      </c>
      <c r="AD1689" t="str">
        <f>IF(marketing_campaign[[#This Row],[NumWebVisitsMonth]]&gt;=5.3,"higher_webvists","lower_webvisits")</f>
        <v>higher_webvists</v>
      </c>
      <c r="AE1689">
        <v>0</v>
      </c>
      <c r="AF1689">
        <v>1</v>
      </c>
      <c r="AG1689">
        <v>0</v>
      </c>
      <c r="AH1689">
        <v>0</v>
      </c>
      <c r="AI1689">
        <v>1</v>
      </c>
      <c r="AJ1689">
        <v>0</v>
      </c>
      <c r="AK1689">
        <v>3</v>
      </c>
      <c r="AL1689">
        <v>11</v>
      </c>
      <c r="AM1689">
        <v>1</v>
      </c>
      <c r="AN1689">
        <f>marketing_campaign[[#This Row],[AcceptedCmp2]]+marketing_campaign[[#This Row],[AcceptedCmp1]]+marketing_campaign[[#This Row],[AcceptedCmp5]]+marketing_campaign[[#This Row],[AcceptedCmp4]]+marketing_campaign[[#This Row],[AcceptedCmp3]]+marketing_campaign[[#This Row],[Response]]</f>
        <v>3</v>
      </c>
      <c r="AO1689" t="str" cm="1">
        <f t="array" ref="AO168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3/5 campaign accepted</v>
      </c>
    </row>
    <row r="1690" spans="1:41" x14ac:dyDescent="0.35">
      <c r="A1690">
        <v>9256</v>
      </c>
      <c r="B1690">
        <v>1971</v>
      </c>
      <c r="C1690">
        <f t="shared" ca="1" si="52"/>
        <v>55</v>
      </c>
      <c r="D1690" t="str" cm="1">
        <f t="array" aca="1" ref="D169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90" t="s">
        <v>29</v>
      </c>
      <c r="F1690" t="s">
        <v>30</v>
      </c>
      <c r="G1690" cm="1">
        <f t="array" ref="G1690">_xlfn.IFS(marketing_campaign[[#This Row],[Marital_Status]]="Single",K1690+L1690+1,marketing_campaign[[#This Row],[Marital_Status]]="Together",K1690+L1690+2,marketing_campaign[[#This Row],[Marital_Status]]="Alone",K1690+L1690+1,marketing_campaign[[#This Row],[Marital_Status]]="Married",K1690+L1690+2,marketing_campaign[[#This Row],[Marital_Status]]="Divorced",K1690+L1690+1,marketing_campaign[[#This Row],[Marital_Status]]="YOLO",K1690+L1690+1,marketing_campaign[[#This Row],[Marital_Status]]="Absurd",K1690+L1690+1,marketing_campaign[[#This Row],[Marital_Status]]="Widow",K1690+L1690+1)</f>
        <v>2</v>
      </c>
      <c r="H1690" t="str" cm="1">
        <f t="array" ref="H1690">_xlfn.IFS(marketing_campaign[[#This Row],[Family_size]]=1,"Family_with_one_child",marketing_campaign[[#This Row],[Family_size]]&gt;1,"Family_with_more_children")</f>
        <v>Family_with_more_children</v>
      </c>
      <c r="I1690">
        <v>58350</v>
      </c>
      <c r="J1690" t="str">
        <f>IF(marketing_campaign[[#This Row],[Income]]&gt;=Sheet21!B1740,"high_income","low_income")</f>
        <v>high_income</v>
      </c>
      <c r="K1690">
        <v>0</v>
      </c>
      <c r="L1690">
        <v>1</v>
      </c>
      <c r="M1690" s="1">
        <v>41278</v>
      </c>
      <c r="N1690">
        <v>5</v>
      </c>
      <c r="O1690" t="str" cm="1">
        <f t="array" ref="O1690">_xlfn.IFS(AND(marketing_campaign[[#This Row],[Recency]]&gt;=0,marketing_campaign[[#This Row],[Recency]]&lt;=14),"Early Recency",AND(marketing_campaign[[#This Row],[Recency]]&gt;=15,marketing_campaign[[#This Row],[Recency]]&lt;=31),"Mid-Recency",marketing_campaign[[#This Row],[Recency]]&gt;=32,"high Recency")</f>
        <v>Early Recency</v>
      </c>
      <c r="P1690">
        <v>493</v>
      </c>
      <c r="Q1690">
        <v>26</v>
      </c>
      <c r="R1690">
        <v>206</v>
      </c>
      <c r="S1690">
        <v>116</v>
      </c>
      <c r="T1690">
        <v>80</v>
      </c>
      <c r="U1690">
        <v>80</v>
      </c>
      <c r="V1690">
        <f>marketing_campaign[[#This Row],[MntGoldProds]]+marketing_campaign[[#This Row],[MntSweetProducts]]+marketing_campaign[[#This Row],[MntFishProducts]]+marketing_campaign[[#This Row],[MntMeatProducts]]+marketing_campaign[[#This Row],[MntFruits]]+marketing_campaign[[#This Row],[MntWines]]</f>
        <v>1001</v>
      </c>
      <c r="W1690">
        <v>4</v>
      </c>
      <c r="X1690">
        <v>8</v>
      </c>
      <c r="Y1690">
        <v>3</v>
      </c>
      <c r="Z1690">
        <v>12</v>
      </c>
      <c r="AA1690">
        <f t="shared" si="53"/>
        <v>27</v>
      </c>
      <c r="AB1690" t="str" cm="1">
        <f t="array" ref="AB1690">_xlfn.IFS(AND(AA1690&gt;=0,AA1690&lt;=15),"low purchase",AND(AA1690&gt;=16,AA1690&lt;=30),"mid purchase",AA1690&gt;=31,"high purchase")</f>
        <v>mid purchase</v>
      </c>
      <c r="AC1690">
        <v>6</v>
      </c>
      <c r="AD1690" t="str">
        <f>IF(marketing_campaign[[#This Row],[NumWebVisitsMonth]]&gt;=5.3,"higher_webvists","lower_webvisits")</f>
        <v>higher_webvists</v>
      </c>
      <c r="AE1690">
        <v>0</v>
      </c>
      <c r="AF1690">
        <v>0</v>
      </c>
      <c r="AG1690">
        <v>0</v>
      </c>
      <c r="AH1690">
        <v>0</v>
      </c>
      <c r="AI1690">
        <v>0</v>
      </c>
      <c r="AJ1690">
        <v>0</v>
      </c>
      <c r="AK1690">
        <v>3</v>
      </c>
      <c r="AL1690">
        <v>11</v>
      </c>
      <c r="AM1690">
        <v>0</v>
      </c>
      <c r="AN1690">
        <f>marketing_campaign[[#This Row],[AcceptedCmp2]]+marketing_campaign[[#This Row],[AcceptedCmp1]]+marketing_campaign[[#This Row],[AcceptedCmp5]]+marketing_campaign[[#This Row],[AcceptedCmp4]]+marketing_campaign[[#This Row],[AcceptedCmp3]]+marketing_campaign[[#This Row],[Response]]</f>
        <v>0</v>
      </c>
      <c r="AO1690" t="str" cm="1">
        <f t="array" ref="AO169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91" spans="1:41" x14ac:dyDescent="0.35">
      <c r="A1691">
        <v>295</v>
      </c>
      <c r="B1691">
        <v>1989</v>
      </c>
      <c r="C1691">
        <f t="shared" ca="1" si="52"/>
        <v>37</v>
      </c>
      <c r="D1691" t="str" cm="1">
        <f t="array" aca="1" ref="D169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691" t="s">
        <v>29</v>
      </c>
      <c r="F1691" t="s">
        <v>30</v>
      </c>
      <c r="G1691" cm="1">
        <f t="array" ref="G1691">_xlfn.IFS(marketing_campaign[[#This Row],[Marital_Status]]="Single",K1691+L1691+1,marketing_campaign[[#This Row],[Marital_Status]]="Together",K1691+L1691+2,marketing_campaign[[#This Row],[Marital_Status]]="Alone",K1691+L1691+1,marketing_campaign[[#This Row],[Marital_Status]]="Married",K1691+L1691+2,marketing_campaign[[#This Row],[Marital_Status]]="Divorced",K1691+L1691+1,marketing_campaign[[#This Row],[Marital_Status]]="YOLO",K1691+L1691+1,marketing_campaign[[#This Row],[Marital_Status]]="Absurd",K1691+L1691+1,marketing_campaign[[#This Row],[Marital_Status]]="Widow",K1691+L1691+1)</f>
        <v>1</v>
      </c>
      <c r="H1691" t="str" cm="1">
        <f t="array" ref="H1691">_xlfn.IFS(marketing_campaign[[#This Row],[Family_size]]=1,"Family_with_one_child",marketing_campaign[[#This Row],[Family_size]]&gt;1,"Family_with_more_children")</f>
        <v>Family_with_one_child</v>
      </c>
      <c r="I1691">
        <v>81217</v>
      </c>
      <c r="J1691" t="str">
        <f>IF(marketing_campaign[[#This Row],[Income]]&gt;=Sheet21!B1741,"high_income","low_income")</f>
        <v>high_income</v>
      </c>
      <c r="K1691">
        <v>0</v>
      </c>
      <c r="L1691">
        <v>0</v>
      </c>
      <c r="M1691" s="1">
        <v>41474</v>
      </c>
      <c r="N1691">
        <v>77</v>
      </c>
      <c r="O1691" t="str" cm="1">
        <f t="array" ref="O1691">_xlfn.IFS(AND(marketing_campaign[[#This Row],[Recency]]&gt;=0,marketing_campaign[[#This Row],[Recency]]&lt;=14),"Early Recency",AND(marketing_campaign[[#This Row],[Recency]]&gt;=15,marketing_campaign[[#This Row],[Recency]]&lt;=31),"Mid-Recency",marketing_campaign[[#This Row],[Recency]]&gt;=32,"high Recency")</f>
        <v>high Recency</v>
      </c>
      <c r="P1691">
        <v>493</v>
      </c>
      <c r="Q1691">
        <v>70</v>
      </c>
      <c r="R1691">
        <v>324</v>
      </c>
      <c r="S1691">
        <v>146</v>
      </c>
      <c r="T1691">
        <v>40</v>
      </c>
      <c r="U1691">
        <v>84</v>
      </c>
      <c r="V1691">
        <f>marketing_campaign[[#This Row],[MntGoldProds]]+marketing_campaign[[#This Row],[MntSweetProducts]]+marketing_campaign[[#This Row],[MntFishProducts]]+marketing_campaign[[#This Row],[MntMeatProducts]]+marketing_campaign[[#This Row],[MntFruits]]+marketing_campaign[[#This Row],[MntWines]]</f>
        <v>1157</v>
      </c>
      <c r="W1691">
        <v>1</v>
      </c>
      <c r="X1691">
        <v>3</v>
      </c>
      <c r="Y1691">
        <v>7</v>
      </c>
      <c r="Z1691">
        <v>11</v>
      </c>
      <c r="AA1691">
        <f t="shared" si="53"/>
        <v>22</v>
      </c>
      <c r="AB1691" t="str" cm="1">
        <f t="array" ref="AB1691">_xlfn.IFS(AND(AA1691&gt;=0,AA1691&lt;=15),"low purchase",AND(AA1691&gt;=16,AA1691&lt;=30),"mid purchase",AA1691&gt;=31,"high purchase")</f>
        <v>mid purchase</v>
      </c>
      <c r="AC1691">
        <v>1</v>
      </c>
      <c r="AD1691" t="str">
        <f>IF(marketing_campaign[[#This Row],[NumWebVisitsMonth]]&gt;=5.3,"higher_webvists","lower_webvisits")</f>
        <v>lower_webvisits</v>
      </c>
      <c r="AE1691">
        <v>0</v>
      </c>
      <c r="AF1691">
        <v>0</v>
      </c>
      <c r="AG1691">
        <v>0</v>
      </c>
      <c r="AH1691">
        <v>0</v>
      </c>
      <c r="AI1691">
        <v>0</v>
      </c>
      <c r="AJ1691">
        <v>0</v>
      </c>
      <c r="AK1691">
        <v>3</v>
      </c>
      <c r="AL1691">
        <v>11</v>
      </c>
      <c r="AM1691">
        <v>0</v>
      </c>
      <c r="AN1691">
        <f>marketing_campaign[[#This Row],[AcceptedCmp2]]+marketing_campaign[[#This Row],[AcceptedCmp1]]+marketing_campaign[[#This Row],[AcceptedCmp5]]+marketing_campaign[[#This Row],[AcceptedCmp4]]+marketing_campaign[[#This Row],[AcceptedCmp3]]+marketing_campaign[[#This Row],[Response]]</f>
        <v>0</v>
      </c>
      <c r="AO1691" t="str" cm="1">
        <f t="array" ref="AO169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92" spans="1:41" x14ac:dyDescent="0.35">
      <c r="A1692">
        <v>7397</v>
      </c>
      <c r="B1692">
        <v>1951</v>
      </c>
      <c r="C1692">
        <f t="shared" ca="1" si="52"/>
        <v>75</v>
      </c>
      <c r="D1692" t="str" cm="1">
        <f t="array" aca="1" ref="D169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92" t="s">
        <v>29</v>
      </c>
      <c r="F1692" t="s">
        <v>30</v>
      </c>
      <c r="G1692" cm="1">
        <f t="array" ref="G1692">_xlfn.IFS(marketing_campaign[[#This Row],[Marital_Status]]="Single",K1692+L1692+1,marketing_campaign[[#This Row],[Marital_Status]]="Together",K1692+L1692+2,marketing_campaign[[#This Row],[Marital_Status]]="Alone",K1692+L1692+1,marketing_campaign[[#This Row],[Marital_Status]]="Married",K1692+L1692+2,marketing_campaign[[#This Row],[Marital_Status]]="Divorced",K1692+L1692+1,marketing_campaign[[#This Row],[Marital_Status]]="YOLO",K1692+L1692+1,marketing_campaign[[#This Row],[Marital_Status]]="Absurd",K1692+L1692+1,marketing_campaign[[#This Row],[Marital_Status]]="Widow",K1692+L1692+1)</f>
        <v>2</v>
      </c>
      <c r="H1692" t="str" cm="1">
        <f t="array" ref="H1692">_xlfn.IFS(marketing_campaign[[#This Row],[Family_size]]=1,"Family_with_one_child",marketing_campaign[[#This Row],[Family_size]]&gt;1,"Family_with_more_children")</f>
        <v>Family_with_more_children</v>
      </c>
      <c r="I1692">
        <v>49090</v>
      </c>
      <c r="J1692" t="str">
        <f>IF(marketing_campaign[[#This Row],[Income]]&gt;=Sheet21!B1742,"high_income","low_income")</f>
        <v>high_income</v>
      </c>
      <c r="K1692">
        <v>0</v>
      </c>
      <c r="L1692">
        <v>1</v>
      </c>
      <c r="M1692" s="1">
        <v>41474</v>
      </c>
      <c r="N1692">
        <v>45</v>
      </c>
      <c r="O1692" t="str" cm="1">
        <f t="array" ref="O1692">_xlfn.IFS(AND(marketing_campaign[[#This Row],[Recency]]&gt;=0,marketing_campaign[[#This Row],[Recency]]&lt;=14),"Early Recency",AND(marketing_campaign[[#This Row],[Recency]]&gt;=15,marketing_campaign[[#This Row],[Recency]]&lt;=31),"Mid-Recency",marketing_campaign[[#This Row],[Recency]]&gt;=32,"high Recency")</f>
        <v>high Recency</v>
      </c>
      <c r="P1692">
        <v>494</v>
      </c>
      <c r="Q1692">
        <v>5</v>
      </c>
      <c r="R1692">
        <v>82</v>
      </c>
      <c r="S1692">
        <v>7</v>
      </c>
      <c r="T1692">
        <v>0</v>
      </c>
      <c r="U1692">
        <v>100</v>
      </c>
      <c r="V1692">
        <f>marketing_campaign[[#This Row],[MntGoldProds]]+marketing_campaign[[#This Row],[MntSweetProducts]]+marketing_campaign[[#This Row],[MntFishProducts]]+marketing_campaign[[#This Row],[MntMeatProducts]]+marketing_campaign[[#This Row],[MntFruits]]+marketing_campaign[[#This Row],[MntWines]]</f>
        <v>688</v>
      </c>
      <c r="W1692">
        <v>3</v>
      </c>
      <c r="X1692">
        <v>7</v>
      </c>
      <c r="Y1692">
        <v>2</v>
      </c>
      <c r="Z1692">
        <v>9</v>
      </c>
      <c r="AA1692">
        <f t="shared" si="53"/>
        <v>21</v>
      </c>
      <c r="AB1692" t="str" cm="1">
        <f t="array" ref="AB1692">_xlfn.IFS(AND(AA1692&gt;=0,AA1692&lt;=15),"low purchase",AND(AA1692&gt;=16,AA1692&lt;=30),"mid purchase",AA1692&gt;=31,"high purchase")</f>
        <v>mid purchase</v>
      </c>
      <c r="AC1692">
        <v>7</v>
      </c>
      <c r="AD1692" t="str">
        <f>IF(marketing_campaign[[#This Row],[NumWebVisitsMonth]]&gt;=5.3,"higher_webvists","lower_webvisits")</f>
        <v>higher_webvists</v>
      </c>
      <c r="AE1692">
        <v>0</v>
      </c>
      <c r="AF1692">
        <v>0</v>
      </c>
      <c r="AG1692">
        <v>0</v>
      </c>
      <c r="AH1692">
        <v>0</v>
      </c>
      <c r="AI1692">
        <v>0</v>
      </c>
      <c r="AJ1692">
        <v>0</v>
      </c>
      <c r="AK1692">
        <v>3</v>
      </c>
      <c r="AL1692">
        <v>11</v>
      </c>
      <c r="AM1692">
        <v>0</v>
      </c>
      <c r="AN1692">
        <f>marketing_campaign[[#This Row],[AcceptedCmp2]]+marketing_campaign[[#This Row],[AcceptedCmp1]]+marketing_campaign[[#This Row],[AcceptedCmp5]]+marketing_campaign[[#This Row],[AcceptedCmp4]]+marketing_campaign[[#This Row],[AcceptedCmp3]]+marketing_campaign[[#This Row],[Response]]</f>
        <v>0</v>
      </c>
      <c r="AO1692" t="str" cm="1">
        <f t="array" ref="AO169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93" spans="1:41" x14ac:dyDescent="0.35">
      <c r="A1693">
        <v>6349</v>
      </c>
      <c r="B1693">
        <v>1987</v>
      </c>
      <c r="C1693">
        <f t="shared" ca="1" si="52"/>
        <v>39</v>
      </c>
      <c r="D1693" t="str" cm="1">
        <f t="array" aca="1" ref="D169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693" t="s">
        <v>34</v>
      </c>
      <c r="F1693" t="s">
        <v>35</v>
      </c>
      <c r="G1693" cm="1">
        <f t="array" ref="G1693">_xlfn.IFS(marketing_campaign[[#This Row],[Marital_Status]]="Single",K1693+L1693+1,marketing_campaign[[#This Row],[Marital_Status]]="Together",K1693+L1693+2,marketing_campaign[[#This Row],[Marital_Status]]="Alone",K1693+L1693+1,marketing_campaign[[#This Row],[Marital_Status]]="Married",K1693+L1693+2,marketing_campaign[[#This Row],[Marital_Status]]="Divorced",K1693+L1693+1,marketing_campaign[[#This Row],[Marital_Status]]="YOLO",K1693+L1693+1,marketing_campaign[[#This Row],[Marital_Status]]="Absurd",K1693+L1693+1,marketing_campaign[[#This Row],[Marital_Status]]="Widow",K1693+L1693+1)</f>
        <v>1</v>
      </c>
      <c r="H1693" t="str" cm="1">
        <f t="array" ref="H1693">_xlfn.IFS(marketing_campaign[[#This Row],[Family_size]]=1,"Family_with_one_child",marketing_campaign[[#This Row],[Family_size]]&gt;1,"Family_with_more_children")</f>
        <v>Family_with_one_child</v>
      </c>
      <c r="I1693">
        <v>61787</v>
      </c>
      <c r="J1693" t="str">
        <f>IF(marketing_campaign[[#This Row],[Income]]&gt;=Sheet21!B1743,"high_income","low_income")</f>
        <v>high_income</v>
      </c>
      <c r="K1693">
        <v>0</v>
      </c>
      <c r="L1693">
        <v>0</v>
      </c>
      <c r="M1693" s="1">
        <v>41461</v>
      </c>
      <c r="N1693">
        <v>71</v>
      </c>
      <c r="O1693" t="str" cm="1">
        <f t="array" ref="O1693">_xlfn.IFS(AND(marketing_campaign[[#This Row],[Recency]]&gt;=0,marketing_campaign[[#This Row],[Recency]]&lt;=14),"Early Recency",AND(marketing_campaign[[#This Row],[Recency]]&gt;=15,marketing_campaign[[#This Row],[Recency]]&lt;=31),"Mid-Recency",marketing_campaign[[#This Row],[Recency]]&gt;=32,"high Recency")</f>
        <v>high Recency</v>
      </c>
      <c r="P1693">
        <v>621</v>
      </c>
      <c r="Q1693">
        <v>73</v>
      </c>
      <c r="R1693">
        <v>414</v>
      </c>
      <c r="S1693">
        <v>78</v>
      </c>
      <c r="T1693">
        <v>48</v>
      </c>
      <c r="U1693">
        <v>85</v>
      </c>
      <c r="V1693">
        <f>marketing_campaign[[#This Row],[MntGoldProds]]+marketing_campaign[[#This Row],[MntSweetProducts]]+marketing_campaign[[#This Row],[MntFishProducts]]+marketing_campaign[[#This Row],[MntMeatProducts]]+marketing_campaign[[#This Row],[MntFruits]]+marketing_campaign[[#This Row],[MntWines]]</f>
        <v>1319</v>
      </c>
      <c r="W1693">
        <v>1</v>
      </c>
      <c r="X1693">
        <v>8</v>
      </c>
      <c r="Y1693">
        <v>4</v>
      </c>
      <c r="Z1693">
        <v>6</v>
      </c>
      <c r="AA1693">
        <f t="shared" si="53"/>
        <v>19</v>
      </c>
      <c r="AB1693" t="str" cm="1">
        <f t="array" ref="AB1693">_xlfn.IFS(AND(AA1693&gt;=0,AA1693&lt;=15),"low purchase",AND(AA1693&gt;=16,AA1693&lt;=30),"mid purchase",AA1693&gt;=31,"high purchase")</f>
        <v>mid purchase</v>
      </c>
      <c r="AC1693">
        <v>5</v>
      </c>
      <c r="AD1693" t="str">
        <f>IF(marketing_campaign[[#This Row],[NumWebVisitsMonth]]&gt;=5.3,"higher_webvists","lower_webvisits")</f>
        <v>lower_webvisits</v>
      </c>
      <c r="AE1693">
        <v>0</v>
      </c>
      <c r="AF1693">
        <v>0</v>
      </c>
      <c r="AG1693">
        <v>0</v>
      </c>
      <c r="AH1693">
        <v>0</v>
      </c>
      <c r="AI1693">
        <v>0</v>
      </c>
      <c r="AJ1693">
        <v>0</v>
      </c>
      <c r="AK1693">
        <v>3</v>
      </c>
      <c r="AL1693">
        <v>11</v>
      </c>
      <c r="AM1693">
        <v>0</v>
      </c>
      <c r="AN1693">
        <f>marketing_campaign[[#This Row],[AcceptedCmp2]]+marketing_campaign[[#This Row],[AcceptedCmp1]]+marketing_campaign[[#This Row],[AcceptedCmp5]]+marketing_campaign[[#This Row],[AcceptedCmp4]]+marketing_campaign[[#This Row],[AcceptedCmp3]]+marketing_campaign[[#This Row],[Response]]</f>
        <v>0</v>
      </c>
      <c r="AO1693" t="str" cm="1">
        <f t="array" ref="AO169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94" spans="1:41" x14ac:dyDescent="0.35">
      <c r="A1694">
        <v>10790</v>
      </c>
      <c r="B1694">
        <v>1985</v>
      </c>
      <c r="C1694">
        <f t="shared" ca="1" si="52"/>
        <v>41</v>
      </c>
      <c r="D1694" t="str" cm="1">
        <f t="array" aca="1" ref="D169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694" t="s">
        <v>32</v>
      </c>
      <c r="F1694" t="s">
        <v>33</v>
      </c>
      <c r="G1694" cm="1">
        <f t="array" ref="G1694">_xlfn.IFS(marketing_campaign[[#This Row],[Marital_Status]]="Single",K1694+L1694+1,marketing_campaign[[#This Row],[Marital_Status]]="Together",K1694+L1694+2,marketing_campaign[[#This Row],[Marital_Status]]="Alone",K1694+L1694+1,marketing_campaign[[#This Row],[Marital_Status]]="Married",K1694+L1694+2,marketing_campaign[[#This Row],[Marital_Status]]="Divorced",K1694+L1694+1,marketing_campaign[[#This Row],[Marital_Status]]="YOLO",K1694+L1694+1,marketing_campaign[[#This Row],[Marital_Status]]="Absurd",K1694+L1694+1,marketing_campaign[[#This Row],[Marital_Status]]="Widow",K1694+L1694+1)</f>
        <v>3</v>
      </c>
      <c r="H1694" t="str" cm="1">
        <f t="array" ref="H1694">_xlfn.IFS(marketing_campaign[[#This Row],[Family_size]]=1,"Family_with_one_child",marketing_campaign[[#This Row],[Family_size]]&gt;1,"Family_with_more_children")</f>
        <v>Family_with_more_children</v>
      </c>
      <c r="I1694">
        <v>18169</v>
      </c>
      <c r="J1694" t="str">
        <f>IF(marketing_campaign[[#This Row],[Income]]&gt;=Sheet21!B1744,"high_income","low_income")</f>
        <v>high_income</v>
      </c>
      <c r="K1694">
        <v>1</v>
      </c>
      <c r="L1694">
        <v>0</v>
      </c>
      <c r="M1694" s="1">
        <v>41324</v>
      </c>
      <c r="N1694">
        <v>40</v>
      </c>
      <c r="O1694" t="str" cm="1">
        <f t="array" ref="O1694">_xlfn.IFS(AND(marketing_campaign[[#This Row],[Recency]]&gt;=0,marketing_campaign[[#This Row],[Recency]]&lt;=14),"Early Recency",AND(marketing_campaign[[#This Row],[Recency]]&gt;=15,marketing_campaign[[#This Row],[Recency]]&lt;=31),"Mid-Recency",marketing_campaign[[#This Row],[Recency]]&gt;=32,"high Recency")</f>
        <v>high Recency</v>
      </c>
      <c r="P1694">
        <v>9</v>
      </c>
      <c r="Q1694">
        <v>0</v>
      </c>
      <c r="R1694">
        <v>5</v>
      </c>
      <c r="S1694">
        <v>0</v>
      </c>
      <c r="T1694">
        <v>0</v>
      </c>
      <c r="U1694">
        <v>7</v>
      </c>
      <c r="V1694">
        <f>marketing_campaign[[#This Row],[MntGoldProds]]+marketing_campaign[[#This Row],[MntSweetProducts]]+marketing_campaign[[#This Row],[MntFishProducts]]+marketing_campaign[[#This Row],[MntMeatProducts]]+marketing_campaign[[#This Row],[MntFruits]]+marketing_campaign[[#This Row],[MntWines]]</f>
        <v>21</v>
      </c>
      <c r="W1694">
        <v>1</v>
      </c>
      <c r="X1694">
        <v>1</v>
      </c>
      <c r="Y1694">
        <v>0</v>
      </c>
      <c r="Z1694">
        <v>2</v>
      </c>
      <c r="AA1694">
        <f t="shared" si="53"/>
        <v>4</v>
      </c>
      <c r="AB1694" t="str" cm="1">
        <f t="array" ref="AB1694">_xlfn.IFS(AND(AA1694&gt;=0,AA1694&lt;=15),"low purchase",AND(AA1694&gt;=16,AA1694&lt;=30),"mid purchase",AA1694&gt;=31,"high purchase")</f>
        <v>low purchase</v>
      </c>
      <c r="AC1694">
        <v>8</v>
      </c>
      <c r="AD1694" t="str">
        <f>IF(marketing_campaign[[#This Row],[NumWebVisitsMonth]]&gt;=5.3,"higher_webvists","lower_webvisits")</f>
        <v>higher_webvists</v>
      </c>
      <c r="AE1694">
        <v>0</v>
      </c>
      <c r="AF1694">
        <v>0</v>
      </c>
      <c r="AG1694">
        <v>0</v>
      </c>
      <c r="AH1694">
        <v>0</v>
      </c>
      <c r="AI1694">
        <v>0</v>
      </c>
      <c r="AJ1694">
        <v>0</v>
      </c>
      <c r="AK1694">
        <v>3</v>
      </c>
      <c r="AL1694">
        <v>11</v>
      </c>
      <c r="AM1694">
        <v>0</v>
      </c>
      <c r="AN1694">
        <f>marketing_campaign[[#This Row],[AcceptedCmp2]]+marketing_campaign[[#This Row],[AcceptedCmp1]]+marketing_campaign[[#This Row],[AcceptedCmp5]]+marketing_campaign[[#This Row],[AcceptedCmp4]]+marketing_campaign[[#This Row],[AcceptedCmp3]]+marketing_campaign[[#This Row],[Response]]</f>
        <v>0</v>
      </c>
      <c r="AO1694" t="str" cm="1">
        <f t="array" ref="AO169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95" spans="1:41" x14ac:dyDescent="0.35">
      <c r="A1695">
        <v>10398</v>
      </c>
      <c r="B1695">
        <v>1981</v>
      </c>
      <c r="C1695">
        <f t="shared" ca="1" si="52"/>
        <v>45</v>
      </c>
      <c r="D1695" t="str" cm="1">
        <f t="array" aca="1" ref="D169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695" t="s">
        <v>37</v>
      </c>
      <c r="F1695" t="s">
        <v>30</v>
      </c>
      <c r="G1695" cm="1">
        <f t="array" ref="G1695">_xlfn.IFS(marketing_campaign[[#This Row],[Marital_Status]]="Single",K1695+L1695+1,marketing_campaign[[#This Row],[Marital_Status]]="Together",K1695+L1695+2,marketing_campaign[[#This Row],[Marital_Status]]="Alone",K1695+L1695+1,marketing_campaign[[#This Row],[Marital_Status]]="Married",K1695+L1695+2,marketing_campaign[[#This Row],[Marital_Status]]="Divorced",K1695+L1695+1,marketing_campaign[[#This Row],[Marital_Status]]="YOLO",K1695+L1695+1,marketing_campaign[[#This Row],[Marital_Status]]="Absurd",K1695+L1695+1,marketing_campaign[[#This Row],[Marital_Status]]="Widow",K1695+L1695+1)</f>
        <v>2</v>
      </c>
      <c r="H1695" t="str" cm="1">
        <f t="array" ref="H1695">_xlfn.IFS(marketing_campaign[[#This Row],[Family_size]]=1,"Family_with_one_child",marketing_campaign[[#This Row],[Family_size]]&gt;1,"Family_with_more_children")</f>
        <v>Family_with_more_children</v>
      </c>
      <c r="I1695">
        <v>24336</v>
      </c>
      <c r="J1695" t="str">
        <f>IF(marketing_campaign[[#This Row],[Income]]&gt;=Sheet21!B1745,"high_income","low_income")</f>
        <v>high_income</v>
      </c>
      <c r="K1695">
        <v>1</v>
      </c>
      <c r="L1695">
        <v>0</v>
      </c>
      <c r="M1695" s="1">
        <v>41148</v>
      </c>
      <c r="N1695">
        <v>82</v>
      </c>
      <c r="O1695" t="str" cm="1">
        <f t="array" ref="O1695">_xlfn.IFS(AND(marketing_campaign[[#This Row],[Recency]]&gt;=0,marketing_campaign[[#This Row],[Recency]]&lt;=14),"Early Recency",AND(marketing_campaign[[#This Row],[Recency]]&gt;=15,marketing_campaign[[#This Row],[Recency]]&lt;=31),"Mid-Recency",marketing_campaign[[#This Row],[Recency]]&gt;=32,"high Recency")</f>
        <v>high Recency</v>
      </c>
      <c r="P1695">
        <v>1</v>
      </c>
      <c r="Q1695">
        <v>6</v>
      </c>
      <c r="R1695">
        <v>2</v>
      </c>
      <c r="S1695">
        <v>8</v>
      </c>
      <c r="T1695">
        <v>2</v>
      </c>
      <c r="U1695">
        <v>12</v>
      </c>
      <c r="V1695">
        <f>marketing_campaign[[#This Row],[MntGoldProds]]+marketing_campaign[[#This Row],[MntSweetProducts]]+marketing_campaign[[#This Row],[MntFishProducts]]+marketing_campaign[[#This Row],[MntMeatProducts]]+marketing_campaign[[#This Row],[MntFruits]]+marketing_campaign[[#This Row],[MntWines]]</f>
        <v>31</v>
      </c>
      <c r="W1695">
        <v>1</v>
      </c>
      <c r="X1695">
        <v>1</v>
      </c>
      <c r="Y1695">
        <v>0</v>
      </c>
      <c r="Z1695">
        <v>2</v>
      </c>
      <c r="AA1695">
        <f t="shared" si="53"/>
        <v>4</v>
      </c>
      <c r="AB1695" t="str" cm="1">
        <f t="array" ref="AB1695">_xlfn.IFS(AND(AA1695&gt;=0,AA1695&lt;=15),"low purchase",AND(AA1695&gt;=16,AA1695&lt;=30),"mid purchase",AA1695&gt;=31,"high purchase")</f>
        <v>low purchase</v>
      </c>
      <c r="AC1695">
        <v>7</v>
      </c>
      <c r="AD1695" t="str">
        <f>IF(marketing_campaign[[#This Row],[NumWebVisitsMonth]]&gt;=5.3,"higher_webvists","lower_webvisits")</f>
        <v>higher_webvists</v>
      </c>
      <c r="AE1695">
        <v>0</v>
      </c>
      <c r="AF1695">
        <v>0</v>
      </c>
      <c r="AG1695">
        <v>0</v>
      </c>
      <c r="AH1695">
        <v>0</v>
      </c>
      <c r="AI1695">
        <v>0</v>
      </c>
      <c r="AJ1695">
        <v>0</v>
      </c>
      <c r="AK1695">
        <v>3</v>
      </c>
      <c r="AL1695">
        <v>11</v>
      </c>
      <c r="AM1695">
        <v>0</v>
      </c>
      <c r="AN1695">
        <f>marketing_campaign[[#This Row],[AcceptedCmp2]]+marketing_campaign[[#This Row],[AcceptedCmp1]]+marketing_campaign[[#This Row],[AcceptedCmp5]]+marketing_campaign[[#This Row],[AcceptedCmp4]]+marketing_campaign[[#This Row],[AcceptedCmp3]]+marketing_campaign[[#This Row],[Response]]</f>
        <v>0</v>
      </c>
      <c r="AO1695" t="str" cm="1">
        <f t="array" ref="AO169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96" spans="1:41" x14ac:dyDescent="0.35">
      <c r="A1696">
        <v>2431</v>
      </c>
      <c r="B1696">
        <v>1990</v>
      </c>
      <c r="C1696">
        <f t="shared" ca="1" si="52"/>
        <v>36</v>
      </c>
      <c r="D1696" t="str" cm="1">
        <f t="array" aca="1" ref="D169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696" t="s">
        <v>29</v>
      </c>
      <c r="F1696" t="s">
        <v>33</v>
      </c>
      <c r="G1696" cm="1">
        <f t="array" ref="G1696">_xlfn.IFS(marketing_campaign[[#This Row],[Marital_Status]]="Single",K1696+L1696+1,marketing_campaign[[#This Row],[Marital_Status]]="Together",K1696+L1696+2,marketing_campaign[[#This Row],[Marital_Status]]="Alone",K1696+L1696+1,marketing_campaign[[#This Row],[Marital_Status]]="Married",K1696+L1696+2,marketing_campaign[[#This Row],[Marital_Status]]="Divorced",K1696+L1696+1,marketing_campaign[[#This Row],[Marital_Status]]="YOLO",K1696+L1696+1,marketing_campaign[[#This Row],[Marital_Status]]="Absurd",K1696+L1696+1,marketing_campaign[[#This Row],[Marital_Status]]="Widow",K1696+L1696+1)</f>
        <v>2</v>
      </c>
      <c r="H1696" t="str" cm="1">
        <f t="array" ref="H1696">_xlfn.IFS(marketing_campaign[[#This Row],[Family_size]]=1,"Family_with_one_child",marketing_campaign[[#This Row],[Family_size]]&gt;1,"Family_with_more_children")</f>
        <v>Family_with_more_children</v>
      </c>
      <c r="I1696">
        <v>18222</v>
      </c>
      <c r="J1696" t="str">
        <f>IF(marketing_campaign[[#This Row],[Income]]&gt;=Sheet21!B1746,"high_income","low_income")</f>
        <v>high_income</v>
      </c>
      <c r="K1696">
        <v>0</v>
      </c>
      <c r="L1696">
        <v>0</v>
      </c>
      <c r="M1696" s="1">
        <v>41274</v>
      </c>
      <c r="N1696">
        <v>70</v>
      </c>
      <c r="O1696" t="str" cm="1">
        <f t="array" ref="O1696">_xlfn.IFS(AND(marketing_campaign[[#This Row],[Recency]]&gt;=0,marketing_campaign[[#This Row],[Recency]]&lt;=14),"Early Recency",AND(marketing_campaign[[#This Row],[Recency]]&gt;=15,marketing_campaign[[#This Row],[Recency]]&lt;=31),"Mid-Recency",marketing_campaign[[#This Row],[Recency]]&gt;=32,"high Recency")</f>
        <v>high Recency</v>
      </c>
      <c r="P1696">
        <v>12</v>
      </c>
      <c r="Q1696">
        <v>4</v>
      </c>
      <c r="R1696">
        <v>19</v>
      </c>
      <c r="S1696">
        <v>12</v>
      </c>
      <c r="T1696">
        <v>6</v>
      </c>
      <c r="U1696">
        <v>14</v>
      </c>
      <c r="V1696">
        <f>marketing_campaign[[#This Row],[MntGoldProds]]+marketing_campaign[[#This Row],[MntSweetProducts]]+marketing_campaign[[#This Row],[MntFishProducts]]+marketing_campaign[[#This Row],[MntMeatProducts]]+marketing_campaign[[#This Row],[MntFruits]]+marketing_campaign[[#This Row],[MntWines]]</f>
        <v>67</v>
      </c>
      <c r="W1696">
        <v>1</v>
      </c>
      <c r="X1696">
        <v>2</v>
      </c>
      <c r="Y1696">
        <v>0</v>
      </c>
      <c r="Z1696">
        <v>3</v>
      </c>
      <c r="AA1696">
        <f t="shared" si="53"/>
        <v>6</v>
      </c>
      <c r="AB1696" t="str" cm="1">
        <f t="array" ref="AB1696">_xlfn.IFS(AND(AA1696&gt;=0,AA1696&lt;=15),"low purchase",AND(AA1696&gt;=16,AA1696&lt;=30),"mid purchase",AA1696&gt;=31,"high purchase")</f>
        <v>low purchase</v>
      </c>
      <c r="AC1696">
        <v>8</v>
      </c>
      <c r="AD1696" t="str">
        <f>IF(marketing_campaign[[#This Row],[NumWebVisitsMonth]]&gt;=5.3,"higher_webvists","lower_webvisits")</f>
        <v>higher_webvists</v>
      </c>
      <c r="AE1696">
        <v>0</v>
      </c>
      <c r="AF1696">
        <v>0</v>
      </c>
      <c r="AG1696">
        <v>0</v>
      </c>
      <c r="AH1696">
        <v>0</v>
      </c>
      <c r="AI1696">
        <v>0</v>
      </c>
      <c r="AJ1696">
        <v>0</v>
      </c>
      <c r="AK1696">
        <v>3</v>
      </c>
      <c r="AL1696">
        <v>11</v>
      </c>
      <c r="AM1696">
        <v>0</v>
      </c>
      <c r="AN1696">
        <f>marketing_campaign[[#This Row],[AcceptedCmp2]]+marketing_campaign[[#This Row],[AcceptedCmp1]]+marketing_campaign[[#This Row],[AcceptedCmp5]]+marketing_campaign[[#This Row],[AcceptedCmp4]]+marketing_campaign[[#This Row],[AcceptedCmp3]]+marketing_campaign[[#This Row],[Response]]</f>
        <v>0</v>
      </c>
      <c r="AO1696" t="str" cm="1">
        <f t="array" ref="AO169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97" spans="1:41" x14ac:dyDescent="0.35">
      <c r="A1697">
        <v>550</v>
      </c>
      <c r="B1697">
        <v>1952</v>
      </c>
      <c r="C1697">
        <f t="shared" ca="1" si="52"/>
        <v>74</v>
      </c>
      <c r="D1697" t="str" cm="1">
        <f t="array" aca="1" ref="D169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97" t="s">
        <v>29</v>
      </c>
      <c r="F1697" t="s">
        <v>35</v>
      </c>
      <c r="G1697" cm="1">
        <f t="array" ref="G1697">_xlfn.IFS(marketing_campaign[[#This Row],[Marital_Status]]="Single",K1697+L1697+1,marketing_campaign[[#This Row],[Marital_Status]]="Together",K1697+L1697+2,marketing_campaign[[#This Row],[Marital_Status]]="Alone",K1697+L1697+1,marketing_campaign[[#This Row],[Marital_Status]]="Married",K1697+L1697+2,marketing_campaign[[#This Row],[Marital_Status]]="Divorced",K1697+L1697+1,marketing_campaign[[#This Row],[Marital_Status]]="YOLO",K1697+L1697+1,marketing_campaign[[#This Row],[Marital_Status]]="Absurd",K1697+L1697+1,marketing_campaign[[#This Row],[Marital_Status]]="Widow",K1697+L1697+1)</f>
        <v>2</v>
      </c>
      <c r="H1697" t="str" cm="1">
        <f t="array" ref="H1697">_xlfn.IFS(marketing_campaign[[#This Row],[Family_size]]=1,"Family_with_one_child",marketing_campaign[[#This Row],[Family_size]]&gt;1,"Family_with_more_children")</f>
        <v>Family_with_more_children</v>
      </c>
      <c r="I1697">
        <v>62335</v>
      </c>
      <c r="J1697" t="str">
        <f>IF(marketing_campaign[[#This Row],[Income]]&gt;=Sheet21!B1747,"high_income","low_income")</f>
        <v>high_income</v>
      </c>
      <c r="K1697">
        <v>0</v>
      </c>
      <c r="L1697">
        <v>1</v>
      </c>
      <c r="M1697" s="1">
        <v>41417</v>
      </c>
      <c r="N1697">
        <v>87</v>
      </c>
      <c r="O1697" t="str" cm="1">
        <f t="array" ref="O1697">_xlfn.IFS(AND(marketing_campaign[[#This Row],[Recency]]&gt;=0,marketing_campaign[[#This Row],[Recency]]&lt;=14),"Early Recency",AND(marketing_campaign[[#This Row],[Recency]]&gt;=15,marketing_campaign[[#This Row],[Recency]]&lt;=31),"Mid-Recency",marketing_campaign[[#This Row],[Recency]]&gt;=32,"high Recency")</f>
        <v>high Recency</v>
      </c>
      <c r="P1697">
        <v>243</v>
      </c>
      <c r="Q1697">
        <v>131</v>
      </c>
      <c r="R1697">
        <v>217</v>
      </c>
      <c r="S1697">
        <v>85</v>
      </c>
      <c r="T1697">
        <v>6</v>
      </c>
      <c r="U1697">
        <v>26</v>
      </c>
      <c r="V1697">
        <f>marketing_campaign[[#This Row],[MntGoldProds]]+marketing_campaign[[#This Row],[MntSweetProducts]]+marketing_campaign[[#This Row],[MntFishProducts]]+marketing_campaign[[#This Row],[MntMeatProducts]]+marketing_campaign[[#This Row],[MntFruits]]+marketing_campaign[[#This Row],[MntWines]]</f>
        <v>708</v>
      </c>
      <c r="W1697">
        <v>2</v>
      </c>
      <c r="X1697">
        <v>3</v>
      </c>
      <c r="Y1697">
        <v>3</v>
      </c>
      <c r="Z1697">
        <v>13</v>
      </c>
      <c r="AA1697">
        <f t="shared" si="53"/>
        <v>21</v>
      </c>
      <c r="AB1697" t="str" cm="1">
        <f t="array" ref="AB1697">_xlfn.IFS(AND(AA1697&gt;=0,AA1697&lt;=15),"low purchase",AND(AA1697&gt;=16,AA1697&lt;=30),"mid purchase",AA1697&gt;=31,"high purchase")</f>
        <v>mid purchase</v>
      </c>
      <c r="AC1697">
        <v>2</v>
      </c>
      <c r="AD1697" t="str">
        <f>IF(marketing_campaign[[#This Row],[NumWebVisitsMonth]]&gt;=5.3,"higher_webvists","lower_webvisits")</f>
        <v>lower_webvisits</v>
      </c>
      <c r="AE1697">
        <v>0</v>
      </c>
      <c r="AF1697">
        <v>0</v>
      </c>
      <c r="AG1697">
        <v>0</v>
      </c>
      <c r="AH1697">
        <v>0</v>
      </c>
      <c r="AI1697">
        <v>0</v>
      </c>
      <c r="AJ1697">
        <v>0</v>
      </c>
      <c r="AK1697">
        <v>3</v>
      </c>
      <c r="AL1697">
        <v>11</v>
      </c>
      <c r="AM1697">
        <v>0</v>
      </c>
      <c r="AN1697">
        <f>marketing_campaign[[#This Row],[AcceptedCmp2]]+marketing_campaign[[#This Row],[AcceptedCmp1]]+marketing_campaign[[#This Row],[AcceptedCmp5]]+marketing_campaign[[#This Row],[AcceptedCmp4]]+marketing_campaign[[#This Row],[AcceptedCmp3]]+marketing_campaign[[#This Row],[Response]]</f>
        <v>0</v>
      </c>
      <c r="AO1697" t="str" cm="1">
        <f t="array" ref="AO169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98" spans="1:41" x14ac:dyDescent="0.35">
      <c r="A1698">
        <v>1890</v>
      </c>
      <c r="B1698">
        <v>1971</v>
      </c>
      <c r="C1698">
        <f t="shared" ca="1" si="52"/>
        <v>55</v>
      </c>
      <c r="D1698" t="str" cm="1">
        <f t="array" aca="1" ref="D169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98" t="s">
        <v>37</v>
      </c>
      <c r="F1698" t="s">
        <v>31</v>
      </c>
      <c r="G1698" cm="1">
        <f t="array" ref="G1698">_xlfn.IFS(marketing_campaign[[#This Row],[Marital_Status]]="Single",K1698+L1698+1,marketing_campaign[[#This Row],[Marital_Status]]="Together",K1698+L1698+2,marketing_campaign[[#This Row],[Marital_Status]]="Alone",K1698+L1698+1,marketing_campaign[[#This Row],[Marital_Status]]="Married",K1698+L1698+2,marketing_campaign[[#This Row],[Marital_Status]]="Divorced",K1698+L1698+1,marketing_campaign[[#This Row],[Marital_Status]]="YOLO",K1698+L1698+1,marketing_campaign[[#This Row],[Marital_Status]]="Absurd",K1698+L1698+1,marketing_campaign[[#This Row],[Marital_Status]]="Widow",K1698+L1698+1)</f>
        <v>4</v>
      </c>
      <c r="H1698" t="str" cm="1">
        <f t="array" ref="H1698">_xlfn.IFS(marketing_campaign[[#This Row],[Family_size]]=1,"Family_with_one_child",marketing_campaign[[#This Row],[Family_size]]&gt;1,"Family_with_more_children")</f>
        <v>Family_with_more_children</v>
      </c>
      <c r="I1698">
        <v>42033</v>
      </c>
      <c r="J1698" t="str">
        <f>IF(marketing_campaign[[#This Row],[Income]]&gt;=Sheet21!B1748,"high_income","low_income")</f>
        <v>high_income</v>
      </c>
      <c r="K1698">
        <v>1</v>
      </c>
      <c r="L1698">
        <v>1</v>
      </c>
      <c r="M1698" s="1">
        <v>41171</v>
      </c>
      <c r="N1698">
        <v>95</v>
      </c>
      <c r="O1698" t="str" cm="1">
        <f t="array" ref="O1698">_xlfn.IFS(AND(marketing_campaign[[#This Row],[Recency]]&gt;=0,marketing_campaign[[#This Row],[Recency]]&lt;=14),"Early Recency",AND(marketing_campaign[[#This Row],[Recency]]&gt;=15,marketing_campaign[[#This Row],[Recency]]&lt;=31),"Mid-Recency",marketing_campaign[[#This Row],[Recency]]&gt;=32,"high Recency")</f>
        <v>high Recency</v>
      </c>
      <c r="P1698">
        <v>11</v>
      </c>
      <c r="Q1698">
        <v>1</v>
      </c>
      <c r="R1698">
        <v>4</v>
      </c>
      <c r="S1698">
        <v>2</v>
      </c>
      <c r="T1698">
        <v>0</v>
      </c>
      <c r="U1698">
        <v>7</v>
      </c>
      <c r="V1698">
        <f>marketing_campaign[[#This Row],[MntGoldProds]]+marketing_campaign[[#This Row],[MntSweetProducts]]+marketing_campaign[[#This Row],[MntFishProducts]]+marketing_campaign[[#This Row],[MntMeatProducts]]+marketing_campaign[[#This Row],[MntFruits]]+marketing_campaign[[#This Row],[MntWines]]</f>
        <v>25</v>
      </c>
      <c r="W1698">
        <v>1</v>
      </c>
      <c r="X1698">
        <v>1</v>
      </c>
      <c r="Y1698">
        <v>0</v>
      </c>
      <c r="Z1698">
        <v>2</v>
      </c>
      <c r="AA1698">
        <f t="shared" si="53"/>
        <v>4</v>
      </c>
      <c r="AB1698" t="str" cm="1">
        <f t="array" ref="AB1698">_xlfn.IFS(AND(AA1698&gt;=0,AA1698&lt;=15),"low purchase",AND(AA1698&gt;=16,AA1698&lt;=30),"mid purchase",AA1698&gt;=31,"high purchase")</f>
        <v>low purchase</v>
      </c>
      <c r="AC1698">
        <v>7</v>
      </c>
      <c r="AD1698" t="str">
        <f>IF(marketing_campaign[[#This Row],[NumWebVisitsMonth]]&gt;=5.3,"higher_webvists","lower_webvisits")</f>
        <v>higher_webvists</v>
      </c>
      <c r="AE1698">
        <v>0</v>
      </c>
      <c r="AF1698">
        <v>0</v>
      </c>
      <c r="AG1698">
        <v>0</v>
      </c>
      <c r="AH1698">
        <v>0</v>
      </c>
      <c r="AI1698">
        <v>0</v>
      </c>
      <c r="AJ1698">
        <v>0</v>
      </c>
      <c r="AK1698">
        <v>3</v>
      </c>
      <c r="AL1698">
        <v>11</v>
      </c>
      <c r="AM1698">
        <v>0</v>
      </c>
      <c r="AN1698">
        <f>marketing_campaign[[#This Row],[AcceptedCmp2]]+marketing_campaign[[#This Row],[AcceptedCmp1]]+marketing_campaign[[#This Row],[AcceptedCmp5]]+marketing_campaign[[#This Row],[AcceptedCmp4]]+marketing_campaign[[#This Row],[AcceptedCmp3]]+marketing_campaign[[#This Row],[Response]]</f>
        <v>0</v>
      </c>
      <c r="AO1698" t="str" cm="1">
        <f t="array" ref="AO169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699" spans="1:41" x14ac:dyDescent="0.35">
      <c r="A1699">
        <v>10742</v>
      </c>
      <c r="B1699">
        <v>1983</v>
      </c>
      <c r="C1699">
        <f t="shared" ca="1" si="52"/>
        <v>43</v>
      </c>
      <c r="D1699" t="str" cm="1">
        <f t="array" aca="1" ref="D169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699" t="s">
        <v>32</v>
      </c>
      <c r="F1699" t="s">
        <v>33</v>
      </c>
      <c r="G1699" cm="1">
        <f t="array" ref="G1699">_xlfn.IFS(marketing_campaign[[#This Row],[Marital_Status]]="Single",K1699+L1699+1,marketing_campaign[[#This Row],[Marital_Status]]="Together",K1699+L1699+2,marketing_campaign[[#This Row],[Marital_Status]]="Alone",K1699+L1699+1,marketing_campaign[[#This Row],[Marital_Status]]="Married",K1699+L1699+2,marketing_campaign[[#This Row],[Marital_Status]]="Divorced",K1699+L1699+1,marketing_campaign[[#This Row],[Marital_Status]]="YOLO",K1699+L1699+1,marketing_campaign[[#This Row],[Marital_Status]]="Absurd",K1699+L1699+1,marketing_campaign[[#This Row],[Marital_Status]]="Widow",K1699+L1699+1)</f>
        <v>2</v>
      </c>
      <c r="H1699" t="str" cm="1">
        <f t="array" ref="H1699">_xlfn.IFS(marketing_campaign[[#This Row],[Family_size]]=1,"Family_with_one_child",marketing_campaign[[#This Row],[Family_size]]&gt;1,"Family_with_more_children")</f>
        <v>Family_with_more_children</v>
      </c>
      <c r="I1699">
        <v>86580</v>
      </c>
      <c r="J1699" t="str">
        <f>IF(marketing_campaign[[#This Row],[Income]]&gt;=Sheet21!B1749,"high_income","low_income")</f>
        <v>high_income</v>
      </c>
      <c r="K1699">
        <v>0</v>
      </c>
      <c r="L1699">
        <v>0</v>
      </c>
      <c r="M1699" s="1">
        <v>41332</v>
      </c>
      <c r="N1699">
        <v>72</v>
      </c>
      <c r="O1699" t="str" cm="1">
        <f t="array" ref="O1699">_xlfn.IFS(AND(marketing_campaign[[#This Row],[Recency]]&gt;=0,marketing_campaign[[#This Row],[Recency]]&lt;=14),"Early Recency",AND(marketing_campaign[[#This Row],[Recency]]&gt;=15,marketing_campaign[[#This Row],[Recency]]&lt;=31),"Mid-Recency",marketing_campaign[[#This Row],[Recency]]&gt;=32,"high Recency")</f>
        <v>high Recency</v>
      </c>
      <c r="P1699">
        <v>532</v>
      </c>
      <c r="Q1699">
        <v>21</v>
      </c>
      <c r="R1699">
        <v>127</v>
      </c>
      <c r="S1699">
        <v>26</v>
      </c>
      <c r="T1699">
        <v>20</v>
      </c>
      <c r="U1699">
        <v>20</v>
      </c>
      <c r="V1699">
        <f>marketing_campaign[[#This Row],[MntGoldProds]]+marketing_campaign[[#This Row],[MntSweetProducts]]+marketing_campaign[[#This Row],[MntFishProducts]]+marketing_campaign[[#This Row],[MntMeatProducts]]+marketing_campaign[[#This Row],[MntFruits]]+marketing_campaign[[#This Row],[MntWines]]</f>
        <v>746</v>
      </c>
      <c r="W1699">
        <v>0</v>
      </c>
      <c r="X1699">
        <v>4</v>
      </c>
      <c r="Y1699">
        <v>2</v>
      </c>
      <c r="Z1699">
        <v>5</v>
      </c>
      <c r="AA1699">
        <f t="shared" si="53"/>
        <v>11</v>
      </c>
      <c r="AB1699" t="str" cm="1">
        <f t="array" ref="AB1699">_xlfn.IFS(AND(AA1699&gt;=0,AA1699&lt;=15),"low purchase",AND(AA1699&gt;=16,AA1699&lt;=30),"mid purchase",AA1699&gt;=31,"high purchase")</f>
        <v>low purchase</v>
      </c>
      <c r="AC1699">
        <v>1</v>
      </c>
      <c r="AD1699" t="str">
        <f>IF(marketing_campaign[[#This Row],[NumWebVisitsMonth]]&gt;=5.3,"higher_webvists","lower_webvisits")</f>
        <v>lower_webvisits</v>
      </c>
      <c r="AE1699">
        <v>0</v>
      </c>
      <c r="AF1699">
        <v>0</v>
      </c>
      <c r="AG1699">
        <v>1</v>
      </c>
      <c r="AH1699">
        <v>0</v>
      </c>
      <c r="AI1699">
        <v>0</v>
      </c>
      <c r="AJ1699">
        <v>0</v>
      </c>
      <c r="AK1699">
        <v>3</v>
      </c>
      <c r="AL1699">
        <v>11</v>
      </c>
      <c r="AM1699">
        <v>0</v>
      </c>
      <c r="AN1699">
        <f>marketing_campaign[[#This Row],[AcceptedCmp2]]+marketing_campaign[[#This Row],[AcceptedCmp1]]+marketing_campaign[[#This Row],[AcceptedCmp5]]+marketing_campaign[[#This Row],[AcceptedCmp4]]+marketing_campaign[[#This Row],[AcceptedCmp3]]+marketing_campaign[[#This Row],[Response]]</f>
        <v>1</v>
      </c>
      <c r="AO1699" t="str" cm="1">
        <f t="array" ref="AO169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700" spans="1:41" x14ac:dyDescent="0.35">
      <c r="A1700">
        <v>10356</v>
      </c>
      <c r="B1700">
        <v>1957</v>
      </c>
      <c r="C1700">
        <f t="shared" ca="1" si="52"/>
        <v>69</v>
      </c>
      <c r="D1700" t="str" cm="1">
        <f t="array" aca="1" ref="D170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00" t="s">
        <v>32</v>
      </c>
      <c r="F1700" t="s">
        <v>35</v>
      </c>
      <c r="G1700" cm="1">
        <f t="array" ref="G1700">_xlfn.IFS(marketing_campaign[[#This Row],[Marital_Status]]="Single",K1700+L1700+1,marketing_campaign[[#This Row],[Marital_Status]]="Together",K1700+L1700+2,marketing_campaign[[#This Row],[Marital_Status]]="Alone",K1700+L1700+1,marketing_campaign[[#This Row],[Marital_Status]]="Married",K1700+L1700+2,marketing_campaign[[#This Row],[Marital_Status]]="Divorced",K1700+L1700+1,marketing_campaign[[#This Row],[Marital_Status]]="YOLO",K1700+L1700+1,marketing_campaign[[#This Row],[Marital_Status]]="Absurd",K1700+L1700+1,marketing_campaign[[#This Row],[Marital_Status]]="Widow",K1700+L1700+1)</f>
        <v>3</v>
      </c>
      <c r="H1700" t="str" cm="1">
        <f t="array" ref="H1700">_xlfn.IFS(marketing_campaign[[#This Row],[Family_size]]=1,"Family_with_one_child",marketing_campaign[[#This Row],[Family_size]]&gt;1,"Family_with_more_children")</f>
        <v>Family_with_more_children</v>
      </c>
      <c r="I1700">
        <v>41437</v>
      </c>
      <c r="J1700" t="str">
        <f>IF(marketing_campaign[[#This Row],[Income]]&gt;=Sheet21!B1750,"high_income","low_income")</f>
        <v>high_income</v>
      </c>
      <c r="K1700">
        <v>1</v>
      </c>
      <c r="L1700">
        <v>1</v>
      </c>
      <c r="M1700" s="1">
        <v>41174</v>
      </c>
      <c r="N1700">
        <v>5</v>
      </c>
      <c r="O1700" t="str" cm="1">
        <f t="array" ref="O1700">_xlfn.IFS(AND(marketing_campaign[[#This Row],[Recency]]&gt;=0,marketing_campaign[[#This Row],[Recency]]&lt;=14),"Early Recency",AND(marketing_campaign[[#This Row],[Recency]]&gt;=15,marketing_campaign[[#This Row],[Recency]]&lt;=31),"Mid-Recency",marketing_campaign[[#This Row],[Recency]]&gt;=32,"high Recency")</f>
        <v>Early Recency</v>
      </c>
      <c r="P1700">
        <v>29</v>
      </c>
      <c r="Q1700">
        <v>0</v>
      </c>
      <c r="R1700">
        <v>2</v>
      </c>
      <c r="S1700">
        <v>0</v>
      </c>
      <c r="T1700">
        <v>0</v>
      </c>
      <c r="U1700">
        <v>1</v>
      </c>
      <c r="V1700">
        <f>marketing_campaign[[#This Row],[MntGoldProds]]+marketing_campaign[[#This Row],[MntSweetProducts]]+marketing_campaign[[#This Row],[MntFishProducts]]+marketing_campaign[[#This Row],[MntMeatProducts]]+marketing_campaign[[#This Row],[MntFruits]]+marketing_campaign[[#This Row],[MntWines]]</f>
        <v>32</v>
      </c>
      <c r="W1700">
        <v>1</v>
      </c>
      <c r="X1700">
        <v>1</v>
      </c>
      <c r="Y1700">
        <v>0</v>
      </c>
      <c r="Z1700">
        <v>3</v>
      </c>
      <c r="AA1700">
        <f t="shared" si="53"/>
        <v>5</v>
      </c>
      <c r="AB1700" t="str" cm="1">
        <f t="array" ref="AB1700">_xlfn.IFS(AND(AA1700&gt;=0,AA1700&lt;=15),"low purchase",AND(AA1700&gt;=16,AA1700&lt;=30),"mid purchase",AA1700&gt;=31,"high purchase")</f>
        <v>low purchase</v>
      </c>
      <c r="AC1700">
        <v>7</v>
      </c>
      <c r="AD1700" t="str">
        <f>IF(marketing_campaign[[#This Row],[NumWebVisitsMonth]]&gt;=5.3,"higher_webvists","lower_webvisits")</f>
        <v>higher_webvists</v>
      </c>
      <c r="AE1700">
        <v>0</v>
      </c>
      <c r="AF1700">
        <v>0</v>
      </c>
      <c r="AG1700">
        <v>0</v>
      </c>
      <c r="AH1700">
        <v>0</v>
      </c>
      <c r="AI1700">
        <v>0</v>
      </c>
      <c r="AJ1700">
        <v>0</v>
      </c>
      <c r="AK1700">
        <v>3</v>
      </c>
      <c r="AL1700">
        <v>11</v>
      </c>
      <c r="AM1700">
        <v>0</v>
      </c>
      <c r="AN1700">
        <f>marketing_campaign[[#This Row],[AcceptedCmp2]]+marketing_campaign[[#This Row],[AcceptedCmp1]]+marketing_campaign[[#This Row],[AcceptedCmp5]]+marketing_campaign[[#This Row],[AcceptedCmp4]]+marketing_campaign[[#This Row],[AcceptedCmp3]]+marketing_campaign[[#This Row],[Response]]</f>
        <v>0</v>
      </c>
      <c r="AO1700" t="str" cm="1">
        <f t="array" ref="AO170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01" spans="1:41" x14ac:dyDescent="0.35">
      <c r="A1701">
        <v>4676</v>
      </c>
      <c r="B1701">
        <v>1951</v>
      </c>
      <c r="C1701">
        <f t="shared" ca="1" si="52"/>
        <v>75</v>
      </c>
      <c r="D1701" t="str" cm="1">
        <f t="array" aca="1" ref="D170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01" t="s">
        <v>34</v>
      </c>
      <c r="F1701" t="s">
        <v>38</v>
      </c>
      <c r="G1701" cm="1">
        <f t="array" ref="G1701">_xlfn.IFS(marketing_campaign[[#This Row],[Marital_Status]]="Single",K1701+L1701+1,marketing_campaign[[#This Row],[Marital_Status]]="Together",K1701+L1701+2,marketing_campaign[[#This Row],[Marital_Status]]="Alone",K1701+L1701+1,marketing_campaign[[#This Row],[Marital_Status]]="Married",K1701+L1701+2,marketing_campaign[[#This Row],[Marital_Status]]="Divorced",K1701+L1701+1,marketing_campaign[[#This Row],[Marital_Status]]="YOLO",K1701+L1701+1,marketing_campaign[[#This Row],[Marital_Status]]="Absurd",K1701+L1701+1,marketing_campaign[[#This Row],[Marital_Status]]="Widow",K1701+L1701+1)</f>
        <v>3</v>
      </c>
      <c r="H1701" t="str" cm="1">
        <f t="array" ref="H1701">_xlfn.IFS(marketing_campaign[[#This Row],[Family_size]]=1,"Family_with_one_child",marketing_campaign[[#This Row],[Family_size]]&gt;1,"Family_with_more_children")</f>
        <v>Family_with_more_children</v>
      </c>
      <c r="I1701">
        <v>73705</v>
      </c>
      <c r="J1701" t="str">
        <f>IF(marketing_campaign[[#This Row],[Income]]&gt;=Sheet21!B1751,"high_income","low_income")</f>
        <v>high_income</v>
      </c>
      <c r="K1701">
        <v>0</v>
      </c>
      <c r="L1701">
        <v>2</v>
      </c>
      <c r="M1701" s="1">
        <v>41703</v>
      </c>
      <c r="N1701">
        <v>86</v>
      </c>
      <c r="O1701" t="str" cm="1">
        <f t="array" ref="O1701">_xlfn.IFS(AND(marketing_campaign[[#This Row],[Recency]]&gt;=0,marketing_campaign[[#This Row],[Recency]]&lt;=14),"Early Recency",AND(marketing_campaign[[#This Row],[Recency]]&gt;=15,marketing_campaign[[#This Row],[Recency]]&lt;=31),"Mid-Recency",marketing_campaign[[#This Row],[Recency]]&gt;=32,"high Recency")</f>
        <v>high Recency</v>
      </c>
      <c r="P1701">
        <v>612</v>
      </c>
      <c r="Q1701">
        <v>91</v>
      </c>
      <c r="R1701">
        <v>520</v>
      </c>
      <c r="S1701">
        <v>258</v>
      </c>
      <c r="T1701">
        <v>107</v>
      </c>
      <c r="U1701">
        <v>107</v>
      </c>
      <c r="V1701">
        <f>marketing_campaign[[#This Row],[MntGoldProds]]+marketing_campaign[[#This Row],[MntSweetProducts]]+marketing_campaign[[#This Row],[MntFishProducts]]+marketing_campaign[[#This Row],[MntMeatProducts]]+marketing_campaign[[#This Row],[MntFruits]]+marketing_campaign[[#This Row],[MntWines]]</f>
        <v>1695</v>
      </c>
      <c r="W1701">
        <v>2</v>
      </c>
      <c r="X1701">
        <v>9</v>
      </c>
      <c r="Y1701">
        <v>6</v>
      </c>
      <c r="Z1701">
        <v>8</v>
      </c>
      <c r="AA1701">
        <f t="shared" si="53"/>
        <v>25</v>
      </c>
      <c r="AB1701" t="str" cm="1">
        <f t="array" ref="AB1701">_xlfn.IFS(AND(AA1701&gt;=0,AA1701&lt;=15),"low purchase",AND(AA1701&gt;=16,AA1701&lt;=30),"mid purchase",AA1701&gt;=31,"high purchase")</f>
        <v>mid purchase</v>
      </c>
      <c r="AC1701">
        <v>5</v>
      </c>
      <c r="AD1701" t="str">
        <f>IF(marketing_campaign[[#This Row],[NumWebVisitsMonth]]&gt;=5.3,"higher_webvists","lower_webvisits")</f>
        <v>lower_webvisits</v>
      </c>
      <c r="AE1701">
        <v>0</v>
      </c>
      <c r="AF1701">
        <v>0</v>
      </c>
      <c r="AG1701">
        <v>0</v>
      </c>
      <c r="AH1701">
        <v>0</v>
      </c>
      <c r="AI1701">
        <v>0</v>
      </c>
      <c r="AJ1701">
        <v>0</v>
      </c>
      <c r="AK1701">
        <v>3</v>
      </c>
      <c r="AL1701">
        <v>11</v>
      </c>
      <c r="AM1701">
        <v>0</v>
      </c>
      <c r="AN1701">
        <f>marketing_campaign[[#This Row],[AcceptedCmp2]]+marketing_campaign[[#This Row],[AcceptedCmp1]]+marketing_campaign[[#This Row],[AcceptedCmp5]]+marketing_campaign[[#This Row],[AcceptedCmp4]]+marketing_campaign[[#This Row],[AcceptedCmp3]]+marketing_campaign[[#This Row],[Response]]</f>
        <v>0</v>
      </c>
      <c r="AO1701" t="str" cm="1">
        <f t="array" ref="AO170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02" spans="1:41" x14ac:dyDescent="0.35">
      <c r="A1702">
        <v>8852</v>
      </c>
      <c r="B1702">
        <v>1976</v>
      </c>
      <c r="C1702">
        <f t="shared" ca="1" si="52"/>
        <v>50</v>
      </c>
      <c r="D1702" t="str" cm="1">
        <f t="array" aca="1" ref="D170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02" t="s">
        <v>29</v>
      </c>
      <c r="F1702" t="s">
        <v>33</v>
      </c>
      <c r="G1702" cm="1">
        <f t="array" ref="G1702">_xlfn.IFS(marketing_campaign[[#This Row],[Marital_Status]]="Single",K1702+L1702+1,marketing_campaign[[#This Row],[Marital_Status]]="Together",K1702+L1702+2,marketing_campaign[[#This Row],[Marital_Status]]="Alone",K1702+L1702+1,marketing_campaign[[#This Row],[Marital_Status]]="Married",K1702+L1702+2,marketing_campaign[[#This Row],[Marital_Status]]="Divorced",K1702+L1702+1,marketing_campaign[[#This Row],[Marital_Status]]="YOLO",K1702+L1702+1,marketing_campaign[[#This Row],[Marital_Status]]="Absurd",K1702+L1702+1,marketing_campaign[[#This Row],[Marital_Status]]="Widow",K1702+L1702+1)</f>
        <v>3</v>
      </c>
      <c r="H1702" t="str" cm="1">
        <f t="array" ref="H1702">_xlfn.IFS(marketing_campaign[[#This Row],[Family_size]]=1,"Family_with_one_child",marketing_campaign[[#This Row],[Family_size]]&gt;1,"Family_with_more_children")</f>
        <v>Family_with_more_children</v>
      </c>
      <c r="I1702">
        <v>61064</v>
      </c>
      <c r="J1702" t="str">
        <f>IF(marketing_campaign[[#This Row],[Income]]&gt;=Sheet21!B1752,"high_income","low_income")</f>
        <v>high_income</v>
      </c>
      <c r="K1702">
        <v>0</v>
      </c>
      <c r="L1702">
        <v>1</v>
      </c>
      <c r="M1702" s="1">
        <v>41152</v>
      </c>
      <c r="N1702">
        <v>80</v>
      </c>
      <c r="O1702" t="str" cm="1">
        <f t="array" ref="O1702">_xlfn.IFS(AND(marketing_campaign[[#This Row],[Recency]]&gt;=0,marketing_campaign[[#This Row],[Recency]]&lt;=14),"Early Recency",AND(marketing_campaign[[#This Row],[Recency]]&gt;=15,marketing_campaign[[#This Row],[Recency]]&lt;=31),"Mid-Recency",marketing_campaign[[#This Row],[Recency]]&gt;=32,"high Recency")</f>
        <v>high Recency</v>
      </c>
      <c r="P1702">
        <v>387</v>
      </c>
      <c r="Q1702">
        <v>126</v>
      </c>
      <c r="R1702">
        <v>342</v>
      </c>
      <c r="S1702">
        <v>0</v>
      </c>
      <c r="T1702">
        <v>45</v>
      </c>
      <c r="U1702">
        <v>180</v>
      </c>
      <c r="V1702">
        <f>marketing_campaign[[#This Row],[MntGoldProds]]+marketing_campaign[[#This Row],[MntSweetProducts]]+marketing_campaign[[#This Row],[MntFishProducts]]+marketing_campaign[[#This Row],[MntMeatProducts]]+marketing_campaign[[#This Row],[MntFruits]]+marketing_campaign[[#This Row],[MntWines]]</f>
        <v>1080</v>
      </c>
      <c r="W1702">
        <v>5</v>
      </c>
      <c r="X1702">
        <v>8</v>
      </c>
      <c r="Y1702">
        <v>4</v>
      </c>
      <c r="Z1702">
        <v>11</v>
      </c>
      <c r="AA1702">
        <f t="shared" si="53"/>
        <v>28</v>
      </c>
      <c r="AB1702" t="str" cm="1">
        <f t="array" ref="AB1702">_xlfn.IFS(AND(AA1702&gt;=0,AA1702&lt;=15),"low purchase",AND(AA1702&gt;=16,AA1702&lt;=30),"mid purchase",AA1702&gt;=31,"high purchase")</f>
        <v>mid purchase</v>
      </c>
      <c r="AC1702">
        <v>6</v>
      </c>
      <c r="AD1702" t="str">
        <f>IF(marketing_campaign[[#This Row],[NumWebVisitsMonth]]&gt;=5.3,"higher_webvists","lower_webvisits")</f>
        <v>higher_webvists</v>
      </c>
      <c r="AE1702">
        <v>0</v>
      </c>
      <c r="AF1702">
        <v>0</v>
      </c>
      <c r="AG1702">
        <v>0</v>
      </c>
      <c r="AH1702">
        <v>0</v>
      </c>
      <c r="AI1702">
        <v>0</v>
      </c>
      <c r="AJ1702">
        <v>0</v>
      </c>
      <c r="AK1702">
        <v>3</v>
      </c>
      <c r="AL1702">
        <v>11</v>
      </c>
      <c r="AM1702">
        <v>0</v>
      </c>
      <c r="AN1702">
        <f>marketing_campaign[[#This Row],[AcceptedCmp2]]+marketing_campaign[[#This Row],[AcceptedCmp1]]+marketing_campaign[[#This Row],[AcceptedCmp5]]+marketing_campaign[[#This Row],[AcceptedCmp4]]+marketing_campaign[[#This Row],[AcceptedCmp3]]+marketing_campaign[[#This Row],[Response]]</f>
        <v>0</v>
      </c>
      <c r="AO1702" t="str" cm="1">
        <f t="array" ref="AO170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03" spans="1:41" x14ac:dyDescent="0.35">
      <c r="A1703">
        <v>3565</v>
      </c>
      <c r="B1703">
        <v>1955</v>
      </c>
      <c r="C1703">
        <f t="shared" ca="1" si="52"/>
        <v>71</v>
      </c>
      <c r="D1703" t="str" cm="1">
        <f t="array" aca="1" ref="D170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03" t="s">
        <v>34</v>
      </c>
      <c r="F1703" t="s">
        <v>33</v>
      </c>
      <c r="G1703" cm="1">
        <f t="array" ref="G1703">_xlfn.IFS(marketing_campaign[[#This Row],[Marital_Status]]="Single",K1703+L1703+1,marketing_campaign[[#This Row],[Marital_Status]]="Together",K1703+L1703+2,marketing_campaign[[#This Row],[Marital_Status]]="Alone",K1703+L1703+1,marketing_campaign[[#This Row],[Marital_Status]]="Married",K1703+L1703+2,marketing_campaign[[#This Row],[Marital_Status]]="Divorced",K1703+L1703+1,marketing_campaign[[#This Row],[Marital_Status]]="YOLO",K1703+L1703+1,marketing_campaign[[#This Row],[Marital_Status]]="Absurd",K1703+L1703+1,marketing_campaign[[#This Row],[Marital_Status]]="Widow",K1703+L1703+1)</f>
        <v>4</v>
      </c>
      <c r="H1703" t="str" cm="1">
        <f t="array" ref="H1703">_xlfn.IFS(marketing_campaign[[#This Row],[Family_size]]=1,"Family_with_one_child",marketing_campaign[[#This Row],[Family_size]]&gt;1,"Family_with_more_children")</f>
        <v>Family_with_more_children</v>
      </c>
      <c r="I1703">
        <v>38452</v>
      </c>
      <c r="J1703" t="str">
        <f>IF(marketing_campaign[[#This Row],[Income]]&gt;=Sheet21!B1753,"high_income","low_income")</f>
        <v>high_income</v>
      </c>
      <c r="K1703">
        <v>1</v>
      </c>
      <c r="L1703">
        <v>1</v>
      </c>
      <c r="M1703" s="1">
        <v>41728</v>
      </c>
      <c r="N1703">
        <v>62</v>
      </c>
      <c r="O1703" t="str" cm="1">
        <f t="array" ref="O1703">_xlfn.IFS(AND(marketing_campaign[[#This Row],[Recency]]&gt;=0,marketing_campaign[[#This Row],[Recency]]&lt;=14),"Early Recency",AND(marketing_campaign[[#This Row],[Recency]]&gt;=15,marketing_campaign[[#This Row],[Recency]]&lt;=31),"Mid-Recency",marketing_campaign[[#This Row],[Recency]]&gt;=32,"high Recency")</f>
        <v>high Recency</v>
      </c>
      <c r="P1703">
        <v>56</v>
      </c>
      <c r="Q1703">
        <v>0</v>
      </c>
      <c r="R1703">
        <v>14</v>
      </c>
      <c r="S1703">
        <v>0</v>
      </c>
      <c r="T1703">
        <v>0</v>
      </c>
      <c r="U1703">
        <v>2</v>
      </c>
      <c r="V1703">
        <f>marketing_campaign[[#This Row],[MntGoldProds]]+marketing_campaign[[#This Row],[MntSweetProducts]]+marketing_campaign[[#This Row],[MntFishProducts]]+marketing_campaign[[#This Row],[MntMeatProducts]]+marketing_campaign[[#This Row],[MntFruits]]+marketing_campaign[[#This Row],[MntWines]]</f>
        <v>72</v>
      </c>
      <c r="W1703">
        <v>3</v>
      </c>
      <c r="X1703">
        <v>3</v>
      </c>
      <c r="Y1703">
        <v>0</v>
      </c>
      <c r="Z1703">
        <v>3</v>
      </c>
      <c r="AA1703">
        <f t="shared" si="53"/>
        <v>9</v>
      </c>
      <c r="AB1703" t="str" cm="1">
        <f t="array" ref="AB1703">_xlfn.IFS(AND(AA1703&gt;=0,AA1703&lt;=15),"low purchase",AND(AA1703&gt;=16,AA1703&lt;=30),"mid purchase",AA1703&gt;=31,"high purchase")</f>
        <v>low purchase</v>
      </c>
      <c r="AC1703">
        <v>7</v>
      </c>
      <c r="AD1703" t="str">
        <f>IF(marketing_campaign[[#This Row],[NumWebVisitsMonth]]&gt;=5.3,"higher_webvists","lower_webvisits")</f>
        <v>higher_webvists</v>
      </c>
      <c r="AE1703">
        <v>0</v>
      </c>
      <c r="AF1703">
        <v>0</v>
      </c>
      <c r="AG1703">
        <v>0</v>
      </c>
      <c r="AH1703">
        <v>0</v>
      </c>
      <c r="AI1703">
        <v>0</v>
      </c>
      <c r="AJ1703">
        <v>0</v>
      </c>
      <c r="AK1703">
        <v>3</v>
      </c>
      <c r="AL1703">
        <v>11</v>
      </c>
      <c r="AM1703">
        <v>0</v>
      </c>
      <c r="AN1703">
        <f>marketing_campaign[[#This Row],[AcceptedCmp2]]+marketing_campaign[[#This Row],[AcceptedCmp1]]+marketing_campaign[[#This Row],[AcceptedCmp5]]+marketing_campaign[[#This Row],[AcceptedCmp4]]+marketing_campaign[[#This Row],[AcceptedCmp3]]+marketing_campaign[[#This Row],[Response]]</f>
        <v>0</v>
      </c>
      <c r="AO1703" t="str" cm="1">
        <f t="array" ref="AO170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04" spans="1:41" x14ac:dyDescent="0.35">
      <c r="A1704">
        <v>5294</v>
      </c>
      <c r="B1704">
        <v>1989</v>
      </c>
      <c r="C1704">
        <f t="shared" ca="1" si="52"/>
        <v>37</v>
      </c>
      <c r="D1704" t="str" cm="1">
        <f t="array" aca="1" ref="D170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704" t="s">
        <v>29</v>
      </c>
      <c r="F1704" t="s">
        <v>30</v>
      </c>
      <c r="G1704" cm="1">
        <f t="array" ref="G1704">_xlfn.IFS(marketing_campaign[[#This Row],[Marital_Status]]="Single",K1704+L1704+1,marketing_campaign[[#This Row],[Marital_Status]]="Together",K1704+L1704+2,marketing_campaign[[#This Row],[Marital_Status]]="Alone",K1704+L1704+1,marketing_campaign[[#This Row],[Marital_Status]]="Married",K1704+L1704+2,marketing_campaign[[#This Row],[Marital_Status]]="Divorced",K1704+L1704+1,marketing_campaign[[#This Row],[Marital_Status]]="YOLO",K1704+L1704+1,marketing_campaign[[#This Row],[Marital_Status]]="Absurd",K1704+L1704+1,marketing_campaign[[#This Row],[Marital_Status]]="Widow",K1704+L1704+1)</f>
        <v>2</v>
      </c>
      <c r="H1704" t="str" cm="1">
        <f t="array" ref="H1704">_xlfn.IFS(marketing_campaign[[#This Row],[Family_size]]=1,"Family_with_one_child",marketing_campaign[[#This Row],[Family_size]]&gt;1,"Family_with_more_children")</f>
        <v>Family_with_more_children</v>
      </c>
      <c r="I1704">
        <v>18358</v>
      </c>
      <c r="J1704" t="str">
        <f>IF(marketing_campaign[[#This Row],[Income]]&gt;=Sheet21!B1754,"high_income","low_income")</f>
        <v>high_income</v>
      </c>
      <c r="K1704">
        <v>1</v>
      </c>
      <c r="L1704">
        <v>0</v>
      </c>
      <c r="M1704" s="1">
        <v>41598</v>
      </c>
      <c r="N1704">
        <v>49</v>
      </c>
      <c r="O1704" t="str" cm="1">
        <f t="array" ref="O1704">_xlfn.IFS(AND(marketing_campaign[[#This Row],[Recency]]&gt;=0,marketing_campaign[[#This Row],[Recency]]&lt;=14),"Early Recency",AND(marketing_campaign[[#This Row],[Recency]]&gt;=15,marketing_campaign[[#This Row],[Recency]]&lt;=31),"Mid-Recency",marketing_campaign[[#This Row],[Recency]]&gt;=32,"high Recency")</f>
        <v>high Recency</v>
      </c>
      <c r="P1704">
        <v>6</v>
      </c>
      <c r="Q1704">
        <v>8</v>
      </c>
      <c r="R1704">
        <v>19</v>
      </c>
      <c r="S1704">
        <v>16</v>
      </c>
      <c r="T1704">
        <v>4</v>
      </c>
      <c r="U1704">
        <v>4</v>
      </c>
      <c r="V1704">
        <f>marketing_campaign[[#This Row],[MntGoldProds]]+marketing_campaign[[#This Row],[MntSweetProducts]]+marketing_campaign[[#This Row],[MntFishProducts]]+marketing_campaign[[#This Row],[MntMeatProducts]]+marketing_campaign[[#This Row],[MntFruits]]+marketing_campaign[[#This Row],[MntWines]]</f>
        <v>57</v>
      </c>
      <c r="W1704">
        <v>3</v>
      </c>
      <c r="X1704">
        <v>3</v>
      </c>
      <c r="Y1704">
        <v>0</v>
      </c>
      <c r="Z1704">
        <v>4</v>
      </c>
      <c r="AA1704">
        <f t="shared" si="53"/>
        <v>10</v>
      </c>
      <c r="AB1704" t="str" cm="1">
        <f t="array" ref="AB1704">_xlfn.IFS(AND(AA1704&gt;=0,AA1704&lt;=15),"low purchase",AND(AA1704&gt;=16,AA1704&lt;=30),"mid purchase",AA1704&gt;=31,"high purchase")</f>
        <v>low purchase</v>
      </c>
      <c r="AC1704">
        <v>7</v>
      </c>
      <c r="AD1704" t="str">
        <f>IF(marketing_campaign[[#This Row],[NumWebVisitsMonth]]&gt;=5.3,"higher_webvists","lower_webvisits")</f>
        <v>higher_webvists</v>
      </c>
      <c r="AE1704">
        <v>0</v>
      </c>
      <c r="AF1704">
        <v>0</v>
      </c>
      <c r="AG1704">
        <v>0</v>
      </c>
      <c r="AH1704">
        <v>0</v>
      </c>
      <c r="AI1704">
        <v>0</v>
      </c>
      <c r="AJ1704">
        <v>0</v>
      </c>
      <c r="AK1704">
        <v>3</v>
      </c>
      <c r="AL1704">
        <v>11</v>
      </c>
      <c r="AM1704">
        <v>0</v>
      </c>
      <c r="AN1704">
        <f>marketing_campaign[[#This Row],[AcceptedCmp2]]+marketing_campaign[[#This Row],[AcceptedCmp1]]+marketing_campaign[[#This Row],[AcceptedCmp5]]+marketing_campaign[[#This Row],[AcceptedCmp4]]+marketing_campaign[[#This Row],[AcceptedCmp3]]+marketing_campaign[[#This Row],[Response]]</f>
        <v>0</v>
      </c>
      <c r="AO1704" t="str" cm="1">
        <f t="array" ref="AO170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05" spans="1:41" x14ac:dyDescent="0.35">
      <c r="A1705">
        <v>1958</v>
      </c>
      <c r="B1705">
        <v>1973</v>
      </c>
      <c r="C1705">
        <f t="shared" ca="1" si="52"/>
        <v>53</v>
      </c>
      <c r="D1705" t="str" cm="1">
        <f t="array" aca="1" ref="D170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05" t="s">
        <v>32</v>
      </c>
      <c r="F1705" t="s">
        <v>31</v>
      </c>
      <c r="G1705" cm="1">
        <f t="array" ref="G1705">_xlfn.IFS(marketing_campaign[[#This Row],[Marital_Status]]="Single",K1705+L1705+1,marketing_campaign[[#This Row],[Marital_Status]]="Together",K1705+L1705+2,marketing_campaign[[#This Row],[Marital_Status]]="Alone",K1705+L1705+1,marketing_campaign[[#This Row],[Marital_Status]]="Married",K1705+L1705+2,marketing_campaign[[#This Row],[Marital_Status]]="Divorced",K1705+L1705+1,marketing_campaign[[#This Row],[Marital_Status]]="YOLO",K1705+L1705+1,marketing_campaign[[#This Row],[Marital_Status]]="Absurd",K1705+L1705+1,marketing_campaign[[#This Row],[Marital_Status]]="Widow",K1705+L1705+1)</f>
        <v>3</v>
      </c>
      <c r="H1705" t="str" cm="1">
        <f t="array" ref="H1705">_xlfn.IFS(marketing_campaign[[#This Row],[Family_size]]=1,"Family_with_one_child",marketing_campaign[[#This Row],[Family_size]]&gt;1,"Family_with_more_children")</f>
        <v>Family_with_more_children</v>
      </c>
      <c r="I1705">
        <v>55012</v>
      </c>
      <c r="J1705" t="str">
        <f>IF(marketing_campaign[[#This Row],[Income]]&gt;=Sheet21!B1755,"high_income","low_income")</f>
        <v>high_income</v>
      </c>
      <c r="K1705">
        <v>0</v>
      </c>
      <c r="L1705">
        <v>1</v>
      </c>
      <c r="M1705" s="1">
        <v>41719</v>
      </c>
      <c r="N1705">
        <v>85</v>
      </c>
      <c r="O1705" t="str" cm="1">
        <f t="array" ref="O1705">_xlfn.IFS(AND(marketing_campaign[[#This Row],[Recency]]&gt;=0,marketing_campaign[[#This Row],[Recency]]&lt;=14),"Early Recency",AND(marketing_campaign[[#This Row],[Recency]]&gt;=15,marketing_campaign[[#This Row],[Recency]]&lt;=31),"Mid-Recency",marketing_campaign[[#This Row],[Recency]]&gt;=32,"high Recency")</f>
        <v>high Recency</v>
      </c>
      <c r="P1705">
        <v>582</v>
      </c>
      <c r="Q1705">
        <v>0</v>
      </c>
      <c r="R1705">
        <v>65</v>
      </c>
      <c r="S1705">
        <v>0</v>
      </c>
      <c r="T1705">
        <v>0</v>
      </c>
      <c r="U1705">
        <v>13</v>
      </c>
      <c r="V1705">
        <f>marketing_campaign[[#This Row],[MntGoldProds]]+marketing_campaign[[#This Row],[MntSweetProducts]]+marketing_campaign[[#This Row],[MntFishProducts]]+marketing_campaign[[#This Row],[MntMeatProducts]]+marketing_campaign[[#This Row],[MntFruits]]+marketing_campaign[[#This Row],[MntWines]]</f>
        <v>660</v>
      </c>
      <c r="W1705">
        <v>6</v>
      </c>
      <c r="X1705">
        <v>8</v>
      </c>
      <c r="Y1705">
        <v>2</v>
      </c>
      <c r="Z1705">
        <v>9</v>
      </c>
      <c r="AA1705">
        <f t="shared" si="53"/>
        <v>25</v>
      </c>
      <c r="AB1705" t="str" cm="1">
        <f t="array" ref="AB1705">_xlfn.IFS(AND(AA1705&gt;=0,AA1705&lt;=15),"low purchase",AND(AA1705&gt;=16,AA1705&lt;=30),"mid purchase",AA1705&gt;=31,"high purchase")</f>
        <v>mid purchase</v>
      </c>
      <c r="AC1705">
        <v>5</v>
      </c>
      <c r="AD1705" t="str">
        <f>IF(marketing_campaign[[#This Row],[NumWebVisitsMonth]]&gt;=5.3,"higher_webvists","lower_webvisits")</f>
        <v>lower_webvisits</v>
      </c>
      <c r="AE1705">
        <v>0</v>
      </c>
      <c r="AF1705">
        <v>0</v>
      </c>
      <c r="AG1705">
        <v>0</v>
      </c>
      <c r="AH1705">
        <v>0</v>
      </c>
      <c r="AI1705">
        <v>0</v>
      </c>
      <c r="AJ1705">
        <v>0</v>
      </c>
      <c r="AK1705">
        <v>3</v>
      </c>
      <c r="AL1705">
        <v>11</v>
      </c>
      <c r="AM1705">
        <v>0</v>
      </c>
      <c r="AN1705">
        <f>marketing_campaign[[#This Row],[AcceptedCmp2]]+marketing_campaign[[#This Row],[AcceptedCmp1]]+marketing_campaign[[#This Row],[AcceptedCmp5]]+marketing_campaign[[#This Row],[AcceptedCmp4]]+marketing_campaign[[#This Row],[AcceptedCmp3]]+marketing_campaign[[#This Row],[Response]]</f>
        <v>0</v>
      </c>
      <c r="AO1705" t="str" cm="1">
        <f t="array" ref="AO170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06" spans="1:41" x14ac:dyDescent="0.35">
      <c r="A1706">
        <v>7349</v>
      </c>
      <c r="B1706">
        <v>1973</v>
      </c>
      <c r="C1706">
        <f t="shared" ca="1" si="52"/>
        <v>53</v>
      </c>
      <c r="D1706" t="str" cm="1">
        <f t="array" aca="1" ref="D170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06" t="s">
        <v>36</v>
      </c>
      <c r="F1706" t="s">
        <v>31</v>
      </c>
      <c r="G1706" cm="1">
        <f t="array" ref="G1706">_xlfn.IFS(marketing_campaign[[#This Row],[Marital_Status]]="Single",K1706+L1706+1,marketing_campaign[[#This Row],[Marital_Status]]="Together",K1706+L1706+2,marketing_campaign[[#This Row],[Marital_Status]]="Alone",K1706+L1706+1,marketing_campaign[[#This Row],[Marital_Status]]="Married",K1706+L1706+2,marketing_campaign[[#This Row],[Marital_Status]]="Divorced",K1706+L1706+1,marketing_campaign[[#This Row],[Marital_Status]]="YOLO",K1706+L1706+1,marketing_campaign[[#This Row],[Marital_Status]]="Absurd",K1706+L1706+1,marketing_campaign[[#This Row],[Marital_Status]]="Widow",K1706+L1706+1)</f>
        <v>3</v>
      </c>
      <c r="H1706" t="str" cm="1">
        <f t="array" ref="H1706">_xlfn.IFS(marketing_campaign[[#This Row],[Family_size]]=1,"Family_with_one_child",marketing_campaign[[#This Row],[Family_size]]&gt;1,"Family_with_more_children")</f>
        <v>Family_with_more_children</v>
      </c>
      <c r="I1706">
        <v>9722</v>
      </c>
      <c r="J1706" t="str">
        <f>IF(marketing_campaign[[#This Row],[Income]]&gt;=Sheet21!B1756,"high_income","low_income")</f>
        <v>high_income</v>
      </c>
      <c r="K1706">
        <v>1</v>
      </c>
      <c r="L1706">
        <v>0</v>
      </c>
      <c r="M1706" s="1">
        <v>41184</v>
      </c>
      <c r="N1706">
        <v>7</v>
      </c>
      <c r="O1706" t="str" cm="1">
        <f t="array" ref="O1706">_xlfn.IFS(AND(marketing_campaign[[#This Row],[Recency]]&gt;=0,marketing_campaign[[#This Row],[Recency]]&lt;=14),"Early Recency",AND(marketing_campaign[[#This Row],[Recency]]&gt;=15,marketing_campaign[[#This Row],[Recency]]&lt;=31),"Mid-Recency",marketing_campaign[[#This Row],[Recency]]&gt;=32,"high Recency")</f>
        <v>Early Recency</v>
      </c>
      <c r="P1706">
        <v>6</v>
      </c>
      <c r="Q1706">
        <v>17</v>
      </c>
      <c r="R1706">
        <v>16</v>
      </c>
      <c r="S1706">
        <v>6</v>
      </c>
      <c r="T1706">
        <v>16</v>
      </c>
      <c r="U1706">
        <v>42</v>
      </c>
      <c r="V1706">
        <f>marketing_campaign[[#This Row],[MntGoldProds]]+marketing_campaign[[#This Row],[MntSweetProducts]]+marketing_campaign[[#This Row],[MntFishProducts]]+marketing_campaign[[#This Row],[MntMeatProducts]]+marketing_campaign[[#This Row],[MntFruits]]+marketing_campaign[[#This Row],[MntWines]]</f>
        <v>103</v>
      </c>
      <c r="W1706">
        <v>4</v>
      </c>
      <c r="X1706">
        <v>3</v>
      </c>
      <c r="Y1706">
        <v>1</v>
      </c>
      <c r="Z1706">
        <v>3</v>
      </c>
      <c r="AA1706">
        <f t="shared" si="53"/>
        <v>11</v>
      </c>
      <c r="AB1706" t="str" cm="1">
        <f t="array" ref="AB1706">_xlfn.IFS(AND(AA1706&gt;=0,AA1706&lt;=15),"low purchase",AND(AA1706&gt;=16,AA1706&lt;=30),"mid purchase",AA1706&gt;=31,"high purchase")</f>
        <v>low purchase</v>
      </c>
      <c r="AC1706">
        <v>8</v>
      </c>
      <c r="AD1706" t="str">
        <f>IF(marketing_campaign[[#This Row],[NumWebVisitsMonth]]&gt;=5.3,"higher_webvists","lower_webvisits")</f>
        <v>higher_webvists</v>
      </c>
      <c r="AE1706">
        <v>0</v>
      </c>
      <c r="AF1706">
        <v>0</v>
      </c>
      <c r="AG1706">
        <v>0</v>
      </c>
      <c r="AH1706">
        <v>0</v>
      </c>
      <c r="AI1706">
        <v>0</v>
      </c>
      <c r="AJ1706">
        <v>0</v>
      </c>
      <c r="AK1706">
        <v>3</v>
      </c>
      <c r="AL1706">
        <v>11</v>
      </c>
      <c r="AM1706">
        <v>1</v>
      </c>
      <c r="AN1706">
        <f>marketing_campaign[[#This Row],[AcceptedCmp2]]+marketing_campaign[[#This Row],[AcceptedCmp1]]+marketing_campaign[[#This Row],[AcceptedCmp5]]+marketing_campaign[[#This Row],[AcceptedCmp4]]+marketing_campaign[[#This Row],[AcceptedCmp3]]+marketing_campaign[[#This Row],[Response]]</f>
        <v>1</v>
      </c>
      <c r="AO1706" t="str" cm="1">
        <f t="array" ref="AO170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707" spans="1:41" x14ac:dyDescent="0.35">
      <c r="A1707">
        <v>8799</v>
      </c>
      <c r="B1707">
        <v>1984</v>
      </c>
      <c r="C1707">
        <f t="shared" ca="1" si="52"/>
        <v>42</v>
      </c>
      <c r="D1707" t="str" cm="1">
        <f t="array" aca="1" ref="D170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707" t="s">
        <v>32</v>
      </c>
      <c r="F1707" t="s">
        <v>33</v>
      </c>
      <c r="G1707" cm="1">
        <f t="array" ref="G1707">_xlfn.IFS(marketing_campaign[[#This Row],[Marital_Status]]="Single",K1707+L1707+1,marketing_campaign[[#This Row],[Marital_Status]]="Together",K1707+L1707+2,marketing_campaign[[#This Row],[Marital_Status]]="Alone",K1707+L1707+1,marketing_campaign[[#This Row],[Marital_Status]]="Married",K1707+L1707+2,marketing_campaign[[#This Row],[Marital_Status]]="Divorced",K1707+L1707+1,marketing_campaign[[#This Row],[Marital_Status]]="YOLO",K1707+L1707+1,marketing_campaign[[#This Row],[Marital_Status]]="Absurd",K1707+L1707+1,marketing_campaign[[#This Row],[Marital_Status]]="Widow",K1707+L1707+1)</f>
        <v>3</v>
      </c>
      <c r="H1707" t="str" cm="1">
        <f t="array" ref="H1707">_xlfn.IFS(marketing_campaign[[#This Row],[Family_size]]=1,"Family_with_one_child",marketing_campaign[[#This Row],[Family_size]]&gt;1,"Family_with_more_children")</f>
        <v>Family_with_more_children</v>
      </c>
      <c r="I1707">
        <v>38175</v>
      </c>
      <c r="J1707" t="str">
        <f>IF(marketing_campaign[[#This Row],[Income]]&gt;=Sheet21!B1757,"high_income","low_income")</f>
        <v>high_income</v>
      </c>
      <c r="K1707">
        <v>1</v>
      </c>
      <c r="L1707">
        <v>0</v>
      </c>
      <c r="M1707" s="1">
        <v>41540</v>
      </c>
      <c r="N1707">
        <v>6</v>
      </c>
      <c r="O1707" t="str" cm="1">
        <f t="array" ref="O1707">_xlfn.IFS(AND(marketing_campaign[[#This Row],[Recency]]&gt;=0,marketing_campaign[[#This Row],[Recency]]&lt;=14),"Early Recency",AND(marketing_campaign[[#This Row],[Recency]]&gt;=15,marketing_campaign[[#This Row],[Recency]]&lt;=31),"Mid-Recency",marketing_campaign[[#This Row],[Recency]]&gt;=32,"high Recency")</f>
        <v>Early Recency</v>
      </c>
      <c r="P1707">
        <v>70</v>
      </c>
      <c r="Q1707">
        <v>6</v>
      </c>
      <c r="R1707">
        <v>69</v>
      </c>
      <c r="S1707">
        <v>2</v>
      </c>
      <c r="T1707">
        <v>3</v>
      </c>
      <c r="U1707">
        <v>3</v>
      </c>
      <c r="V1707">
        <f>marketing_campaign[[#This Row],[MntGoldProds]]+marketing_campaign[[#This Row],[MntSweetProducts]]+marketing_campaign[[#This Row],[MntFishProducts]]+marketing_campaign[[#This Row],[MntMeatProducts]]+marketing_campaign[[#This Row],[MntFruits]]+marketing_campaign[[#This Row],[MntWines]]</f>
        <v>153</v>
      </c>
      <c r="W1707">
        <v>3</v>
      </c>
      <c r="X1707">
        <v>3</v>
      </c>
      <c r="Y1707">
        <v>1</v>
      </c>
      <c r="Z1707">
        <v>4</v>
      </c>
      <c r="AA1707">
        <f t="shared" si="53"/>
        <v>11</v>
      </c>
      <c r="AB1707" t="str" cm="1">
        <f t="array" ref="AB1707">_xlfn.IFS(AND(AA1707&gt;=0,AA1707&lt;=15),"low purchase",AND(AA1707&gt;=16,AA1707&lt;=30),"mid purchase",AA1707&gt;=31,"high purchase")</f>
        <v>low purchase</v>
      </c>
      <c r="AC1707">
        <v>7</v>
      </c>
      <c r="AD1707" t="str">
        <f>IF(marketing_campaign[[#This Row],[NumWebVisitsMonth]]&gt;=5.3,"higher_webvists","lower_webvisits")</f>
        <v>higher_webvists</v>
      </c>
      <c r="AE1707">
        <v>0</v>
      </c>
      <c r="AF1707">
        <v>0</v>
      </c>
      <c r="AG1707">
        <v>0</v>
      </c>
      <c r="AH1707">
        <v>0</v>
      </c>
      <c r="AI1707">
        <v>0</v>
      </c>
      <c r="AJ1707">
        <v>0</v>
      </c>
      <c r="AK1707">
        <v>3</v>
      </c>
      <c r="AL1707">
        <v>11</v>
      </c>
      <c r="AM1707">
        <v>0</v>
      </c>
      <c r="AN1707">
        <f>marketing_campaign[[#This Row],[AcceptedCmp2]]+marketing_campaign[[#This Row],[AcceptedCmp1]]+marketing_campaign[[#This Row],[AcceptedCmp5]]+marketing_campaign[[#This Row],[AcceptedCmp4]]+marketing_campaign[[#This Row],[AcceptedCmp3]]+marketing_campaign[[#This Row],[Response]]</f>
        <v>0</v>
      </c>
      <c r="AO1707" t="str" cm="1">
        <f t="array" ref="AO170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08" spans="1:41" x14ac:dyDescent="0.35">
      <c r="A1708">
        <v>1351</v>
      </c>
      <c r="B1708">
        <v>1956</v>
      </c>
      <c r="C1708">
        <f t="shared" ca="1" si="52"/>
        <v>70</v>
      </c>
      <c r="D1708" t="str" cm="1">
        <f t="array" aca="1" ref="D170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08" t="s">
        <v>34</v>
      </c>
      <c r="F1708" t="s">
        <v>31</v>
      </c>
      <c r="G1708" cm="1">
        <f t="array" ref="G1708">_xlfn.IFS(marketing_campaign[[#This Row],[Marital_Status]]="Single",K1708+L1708+1,marketing_campaign[[#This Row],[Marital_Status]]="Together",K1708+L1708+2,marketing_campaign[[#This Row],[Marital_Status]]="Alone",K1708+L1708+1,marketing_campaign[[#This Row],[Marital_Status]]="Married",K1708+L1708+2,marketing_campaign[[#This Row],[Marital_Status]]="Divorced",K1708+L1708+1,marketing_campaign[[#This Row],[Marital_Status]]="YOLO",K1708+L1708+1,marketing_campaign[[#This Row],[Marital_Status]]="Absurd",K1708+L1708+1,marketing_campaign[[#This Row],[Marital_Status]]="Widow",K1708+L1708+1)</f>
        <v>3</v>
      </c>
      <c r="H1708" t="str" cm="1">
        <f t="array" ref="H1708">_xlfn.IFS(marketing_campaign[[#This Row],[Family_size]]=1,"Family_with_one_child",marketing_campaign[[#This Row],[Family_size]]&gt;1,"Family_with_more_children")</f>
        <v>Family_with_more_children</v>
      </c>
      <c r="I1708">
        <v>58656</v>
      </c>
      <c r="J1708" t="str">
        <f>IF(marketing_campaign[[#This Row],[Income]]&gt;=Sheet21!B1758,"high_income","low_income")</f>
        <v>high_income</v>
      </c>
      <c r="K1708">
        <v>0</v>
      </c>
      <c r="L1708">
        <v>1</v>
      </c>
      <c r="M1708" s="1">
        <v>41172</v>
      </c>
      <c r="N1708">
        <v>25</v>
      </c>
      <c r="O1708" t="str" cm="1">
        <f t="array" ref="O1708">_xlfn.IFS(AND(marketing_campaign[[#This Row],[Recency]]&gt;=0,marketing_campaign[[#This Row],[Recency]]&lt;=14),"Early Recency",AND(marketing_campaign[[#This Row],[Recency]]&gt;=15,marketing_campaign[[#This Row],[Recency]]&lt;=31),"Mid-Recency",marketing_campaign[[#This Row],[Recency]]&gt;=32,"high Recency")</f>
        <v>Mid-Recency</v>
      </c>
      <c r="P1708">
        <v>962</v>
      </c>
      <c r="Q1708">
        <v>12</v>
      </c>
      <c r="R1708">
        <v>194</v>
      </c>
      <c r="S1708">
        <v>16</v>
      </c>
      <c r="T1708">
        <v>24</v>
      </c>
      <c r="U1708">
        <v>12</v>
      </c>
      <c r="V1708">
        <f>marketing_campaign[[#This Row],[MntGoldProds]]+marketing_campaign[[#This Row],[MntSweetProducts]]+marketing_campaign[[#This Row],[MntFishProducts]]+marketing_campaign[[#This Row],[MntMeatProducts]]+marketing_campaign[[#This Row],[MntFruits]]+marketing_campaign[[#This Row],[MntWines]]</f>
        <v>1220</v>
      </c>
      <c r="W1708">
        <v>4</v>
      </c>
      <c r="X1708">
        <v>7</v>
      </c>
      <c r="Y1708">
        <v>8</v>
      </c>
      <c r="Z1708">
        <v>13</v>
      </c>
      <c r="AA1708">
        <f t="shared" si="53"/>
        <v>32</v>
      </c>
      <c r="AB1708" t="str" cm="1">
        <f t="array" ref="AB1708">_xlfn.IFS(AND(AA1708&gt;=0,AA1708&lt;=15),"low purchase",AND(AA1708&gt;=16,AA1708&lt;=30),"mid purchase",AA1708&gt;=31,"high purchase")</f>
        <v>high purchase</v>
      </c>
      <c r="AC1708">
        <v>6</v>
      </c>
      <c r="AD1708" t="str">
        <f>IF(marketing_campaign[[#This Row],[NumWebVisitsMonth]]&gt;=5.3,"higher_webvists","lower_webvisits")</f>
        <v>higher_webvists</v>
      </c>
      <c r="AE1708">
        <v>0</v>
      </c>
      <c r="AF1708">
        <v>0</v>
      </c>
      <c r="AG1708">
        <v>1</v>
      </c>
      <c r="AH1708">
        <v>0</v>
      </c>
      <c r="AI1708">
        <v>0</v>
      </c>
      <c r="AJ1708">
        <v>0</v>
      </c>
      <c r="AK1708">
        <v>3</v>
      </c>
      <c r="AL1708">
        <v>11</v>
      </c>
      <c r="AM1708">
        <v>0</v>
      </c>
      <c r="AN1708">
        <f>marketing_campaign[[#This Row],[AcceptedCmp2]]+marketing_campaign[[#This Row],[AcceptedCmp1]]+marketing_campaign[[#This Row],[AcceptedCmp5]]+marketing_campaign[[#This Row],[AcceptedCmp4]]+marketing_campaign[[#This Row],[AcceptedCmp3]]+marketing_campaign[[#This Row],[Response]]</f>
        <v>1</v>
      </c>
      <c r="AO1708" t="str" cm="1">
        <f t="array" ref="AO170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709" spans="1:41" x14ac:dyDescent="0.35">
      <c r="A1709">
        <v>1045</v>
      </c>
      <c r="B1709">
        <v>1965</v>
      </c>
      <c r="C1709">
        <f t="shared" ca="1" si="52"/>
        <v>61</v>
      </c>
      <c r="D1709" t="str" cm="1">
        <f t="array" aca="1" ref="D170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09" t="s">
        <v>29</v>
      </c>
      <c r="F1709" t="s">
        <v>31</v>
      </c>
      <c r="G1709" cm="1">
        <f t="array" ref="G1709">_xlfn.IFS(marketing_campaign[[#This Row],[Marital_Status]]="Single",K1709+L1709+1,marketing_campaign[[#This Row],[Marital_Status]]="Together",K1709+L1709+2,marketing_campaign[[#This Row],[Marital_Status]]="Alone",K1709+L1709+1,marketing_campaign[[#This Row],[Marital_Status]]="Married",K1709+L1709+2,marketing_campaign[[#This Row],[Marital_Status]]="Divorced",K1709+L1709+1,marketing_campaign[[#This Row],[Marital_Status]]="YOLO",K1709+L1709+1,marketing_campaign[[#This Row],[Marital_Status]]="Absurd",K1709+L1709+1,marketing_campaign[[#This Row],[Marital_Status]]="Widow",K1709+L1709+1)</f>
        <v>3</v>
      </c>
      <c r="H1709" t="str" cm="1">
        <f t="array" ref="H1709">_xlfn.IFS(marketing_campaign[[#This Row],[Family_size]]=1,"Family_with_one_child",marketing_campaign[[#This Row],[Family_size]]&gt;1,"Family_with_more_children")</f>
        <v>Family_with_more_children</v>
      </c>
      <c r="I1709">
        <v>52117</v>
      </c>
      <c r="J1709" t="str">
        <f>IF(marketing_campaign[[#This Row],[Income]]&gt;=Sheet21!B1759,"high_income","low_income")</f>
        <v>high_income</v>
      </c>
      <c r="K1709">
        <v>0</v>
      </c>
      <c r="L1709">
        <v>1</v>
      </c>
      <c r="M1709" s="1">
        <v>41137</v>
      </c>
      <c r="N1709">
        <v>55</v>
      </c>
      <c r="O1709" t="str" cm="1">
        <f t="array" ref="O1709">_xlfn.IFS(AND(marketing_campaign[[#This Row],[Recency]]&gt;=0,marketing_campaign[[#This Row],[Recency]]&lt;=14),"Early Recency",AND(marketing_campaign[[#This Row],[Recency]]&gt;=15,marketing_campaign[[#This Row],[Recency]]&lt;=31),"Mid-Recency",marketing_campaign[[#This Row],[Recency]]&gt;=32,"high Recency")</f>
        <v>high Recency</v>
      </c>
      <c r="P1709">
        <v>112</v>
      </c>
      <c r="Q1709">
        <v>10</v>
      </c>
      <c r="R1709">
        <v>107</v>
      </c>
      <c r="S1709">
        <v>30</v>
      </c>
      <c r="T1709">
        <v>0</v>
      </c>
      <c r="U1709">
        <v>20</v>
      </c>
      <c r="V1709">
        <f>marketing_campaign[[#This Row],[MntGoldProds]]+marketing_campaign[[#This Row],[MntSweetProducts]]+marketing_campaign[[#This Row],[MntFishProducts]]+marketing_campaign[[#This Row],[MntMeatProducts]]+marketing_campaign[[#This Row],[MntFruits]]+marketing_campaign[[#This Row],[MntWines]]</f>
        <v>279</v>
      </c>
      <c r="W1709">
        <v>2</v>
      </c>
      <c r="X1709">
        <v>5</v>
      </c>
      <c r="Y1709">
        <v>2</v>
      </c>
      <c r="Z1709">
        <v>4</v>
      </c>
      <c r="AA1709">
        <f t="shared" si="53"/>
        <v>13</v>
      </c>
      <c r="AB1709" t="str" cm="1">
        <f t="array" ref="AB1709">_xlfn.IFS(AND(AA1709&gt;=0,AA1709&lt;=15),"low purchase",AND(AA1709&gt;=16,AA1709&lt;=30),"mid purchase",AA1709&gt;=31,"high purchase")</f>
        <v>low purchase</v>
      </c>
      <c r="AC1709">
        <v>7</v>
      </c>
      <c r="AD1709" t="str">
        <f>IF(marketing_campaign[[#This Row],[NumWebVisitsMonth]]&gt;=5.3,"higher_webvists","lower_webvisits")</f>
        <v>higher_webvists</v>
      </c>
      <c r="AE1709">
        <v>0</v>
      </c>
      <c r="AF1709">
        <v>0</v>
      </c>
      <c r="AG1709">
        <v>0</v>
      </c>
      <c r="AH1709">
        <v>0</v>
      </c>
      <c r="AI1709">
        <v>0</v>
      </c>
      <c r="AJ1709">
        <v>0</v>
      </c>
      <c r="AK1709">
        <v>3</v>
      </c>
      <c r="AL1709">
        <v>11</v>
      </c>
      <c r="AM1709">
        <v>0</v>
      </c>
      <c r="AN1709">
        <f>marketing_campaign[[#This Row],[AcceptedCmp2]]+marketing_campaign[[#This Row],[AcceptedCmp1]]+marketing_campaign[[#This Row],[AcceptedCmp5]]+marketing_campaign[[#This Row],[AcceptedCmp4]]+marketing_campaign[[#This Row],[AcceptedCmp3]]+marketing_campaign[[#This Row],[Response]]</f>
        <v>0</v>
      </c>
      <c r="AO1709" t="str" cm="1">
        <f t="array" ref="AO170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10" spans="1:41" x14ac:dyDescent="0.35">
      <c r="A1710">
        <v>7732</v>
      </c>
      <c r="B1710">
        <v>1978</v>
      </c>
      <c r="C1710">
        <f t="shared" ca="1" si="52"/>
        <v>48</v>
      </c>
      <c r="D1710" t="str" cm="1">
        <f t="array" aca="1" ref="D171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10" t="s">
        <v>29</v>
      </c>
      <c r="F1710" t="s">
        <v>33</v>
      </c>
      <c r="G1710" cm="1">
        <f t="array" ref="G1710">_xlfn.IFS(marketing_campaign[[#This Row],[Marital_Status]]="Single",K1710+L1710+1,marketing_campaign[[#This Row],[Marital_Status]]="Together",K1710+L1710+2,marketing_campaign[[#This Row],[Marital_Status]]="Alone",K1710+L1710+1,marketing_campaign[[#This Row],[Marital_Status]]="Married",K1710+L1710+2,marketing_campaign[[#This Row],[Marital_Status]]="Divorced",K1710+L1710+1,marketing_campaign[[#This Row],[Marital_Status]]="YOLO",K1710+L1710+1,marketing_campaign[[#This Row],[Marital_Status]]="Absurd",K1710+L1710+1,marketing_campaign[[#This Row],[Marital_Status]]="Widow",K1710+L1710+1)</f>
        <v>3</v>
      </c>
      <c r="H1710" t="str" cm="1">
        <f t="array" ref="H1710">_xlfn.IFS(marketing_campaign[[#This Row],[Family_size]]=1,"Family_with_one_child",marketing_campaign[[#This Row],[Family_size]]&gt;1,"Family_with_more_children")</f>
        <v>Family_with_more_children</v>
      </c>
      <c r="I1710">
        <v>64813</v>
      </c>
      <c r="J1710" t="str">
        <f>IF(marketing_campaign[[#This Row],[Income]]&gt;=Sheet21!B1760,"high_income","low_income")</f>
        <v>high_income</v>
      </c>
      <c r="K1710">
        <v>1</v>
      </c>
      <c r="L1710">
        <v>0</v>
      </c>
      <c r="M1710" s="1">
        <v>41641</v>
      </c>
      <c r="N1710">
        <v>81</v>
      </c>
      <c r="O1710" t="str" cm="1">
        <f t="array" ref="O1710">_xlfn.IFS(AND(marketing_campaign[[#This Row],[Recency]]&gt;=0,marketing_campaign[[#This Row],[Recency]]&lt;=14),"Early Recency",AND(marketing_campaign[[#This Row],[Recency]]&gt;=15,marketing_campaign[[#This Row],[Recency]]&lt;=31),"Mid-Recency",marketing_campaign[[#This Row],[Recency]]&gt;=32,"high Recency")</f>
        <v>high Recency</v>
      </c>
      <c r="P1710">
        <v>293</v>
      </c>
      <c r="Q1710">
        <v>0</v>
      </c>
      <c r="R1710">
        <v>124</v>
      </c>
      <c r="S1710">
        <v>179</v>
      </c>
      <c r="T1710">
        <v>97</v>
      </c>
      <c r="U1710">
        <v>52</v>
      </c>
      <c r="V1710">
        <f>marketing_campaign[[#This Row],[MntGoldProds]]+marketing_campaign[[#This Row],[MntSweetProducts]]+marketing_campaign[[#This Row],[MntFishProducts]]+marketing_campaign[[#This Row],[MntMeatProducts]]+marketing_campaign[[#This Row],[MntFruits]]+marketing_campaign[[#This Row],[MntWines]]</f>
        <v>745</v>
      </c>
      <c r="W1710">
        <v>1</v>
      </c>
      <c r="X1710">
        <v>7</v>
      </c>
      <c r="Y1710">
        <v>2</v>
      </c>
      <c r="Z1710">
        <v>10</v>
      </c>
      <c r="AA1710">
        <f t="shared" si="53"/>
        <v>20</v>
      </c>
      <c r="AB1710" t="str" cm="1">
        <f t="array" ref="AB1710">_xlfn.IFS(AND(AA1710&gt;=0,AA1710&lt;=15),"low purchase",AND(AA1710&gt;=16,AA1710&lt;=30),"mid purchase",AA1710&gt;=31,"high purchase")</f>
        <v>mid purchase</v>
      </c>
      <c r="AC1710">
        <v>5</v>
      </c>
      <c r="AD1710" t="str">
        <f>IF(marketing_campaign[[#This Row],[NumWebVisitsMonth]]&gt;=5.3,"higher_webvists","lower_webvisits")</f>
        <v>lower_webvisits</v>
      </c>
      <c r="AE1710">
        <v>0</v>
      </c>
      <c r="AF1710">
        <v>0</v>
      </c>
      <c r="AG1710">
        <v>0</v>
      </c>
      <c r="AH1710">
        <v>0</v>
      </c>
      <c r="AI1710">
        <v>0</v>
      </c>
      <c r="AJ1710">
        <v>0</v>
      </c>
      <c r="AK1710">
        <v>3</v>
      </c>
      <c r="AL1710">
        <v>11</v>
      </c>
      <c r="AM1710">
        <v>0</v>
      </c>
      <c r="AN1710">
        <f>marketing_campaign[[#This Row],[AcceptedCmp2]]+marketing_campaign[[#This Row],[AcceptedCmp1]]+marketing_campaign[[#This Row],[AcceptedCmp5]]+marketing_campaign[[#This Row],[AcceptedCmp4]]+marketing_campaign[[#This Row],[AcceptedCmp3]]+marketing_campaign[[#This Row],[Response]]</f>
        <v>0</v>
      </c>
      <c r="AO1710" t="str" cm="1">
        <f t="array" ref="AO171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11" spans="1:41" x14ac:dyDescent="0.35">
      <c r="A1711">
        <v>8070</v>
      </c>
      <c r="B1711">
        <v>1973</v>
      </c>
      <c r="C1711">
        <f t="shared" ca="1" si="52"/>
        <v>53</v>
      </c>
      <c r="D1711" t="str" cm="1">
        <f t="array" aca="1" ref="D171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11" t="s">
        <v>32</v>
      </c>
      <c r="F1711" t="s">
        <v>33</v>
      </c>
      <c r="G1711" cm="1">
        <f t="array" ref="G1711">_xlfn.IFS(marketing_campaign[[#This Row],[Marital_Status]]="Single",K1711+L1711+1,marketing_campaign[[#This Row],[Marital_Status]]="Together",K1711+L1711+2,marketing_campaign[[#This Row],[Marital_Status]]="Alone",K1711+L1711+1,marketing_campaign[[#This Row],[Marital_Status]]="Married",K1711+L1711+2,marketing_campaign[[#This Row],[Marital_Status]]="Divorced",K1711+L1711+1,marketing_campaign[[#This Row],[Marital_Status]]="YOLO",K1711+L1711+1,marketing_campaign[[#This Row],[Marital_Status]]="Absurd",K1711+L1711+1,marketing_campaign[[#This Row],[Marital_Status]]="Widow",K1711+L1711+1)</f>
        <v>3</v>
      </c>
      <c r="H1711" t="str" cm="1">
        <f t="array" ref="H1711">_xlfn.IFS(marketing_campaign[[#This Row],[Family_size]]=1,"Family_with_one_child",marketing_campaign[[#This Row],[Family_size]]&gt;1,"Family_with_more_children")</f>
        <v>Family_with_more_children</v>
      </c>
      <c r="I1711">
        <v>54222</v>
      </c>
      <c r="J1711" t="str">
        <f>IF(marketing_campaign[[#This Row],[Income]]&gt;=Sheet21!B1761,"high_income","low_income")</f>
        <v>high_income</v>
      </c>
      <c r="K1711">
        <v>0</v>
      </c>
      <c r="L1711">
        <v>1</v>
      </c>
      <c r="M1711" s="1">
        <v>41699</v>
      </c>
      <c r="N1711">
        <v>98</v>
      </c>
      <c r="O1711" t="str" cm="1">
        <f t="array" ref="O1711">_xlfn.IFS(AND(marketing_campaign[[#This Row],[Recency]]&gt;=0,marketing_campaign[[#This Row],[Recency]]&lt;=14),"Early Recency",AND(marketing_campaign[[#This Row],[Recency]]&gt;=15,marketing_campaign[[#This Row],[Recency]]&lt;=31),"Mid-Recency",marketing_campaign[[#This Row],[Recency]]&gt;=32,"high Recency")</f>
        <v>high Recency</v>
      </c>
      <c r="P1711">
        <v>199</v>
      </c>
      <c r="Q1711">
        <v>12</v>
      </c>
      <c r="R1711">
        <v>31</v>
      </c>
      <c r="S1711">
        <v>3</v>
      </c>
      <c r="T1711">
        <v>12</v>
      </c>
      <c r="U1711">
        <v>7</v>
      </c>
      <c r="V1711">
        <f>marketing_campaign[[#This Row],[MntGoldProds]]+marketing_campaign[[#This Row],[MntSweetProducts]]+marketing_campaign[[#This Row],[MntFishProducts]]+marketing_campaign[[#This Row],[MntMeatProducts]]+marketing_campaign[[#This Row],[MntFruits]]+marketing_campaign[[#This Row],[MntWines]]</f>
        <v>264</v>
      </c>
      <c r="W1711">
        <v>1</v>
      </c>
      <c r="X1711">
        <v>3</v>
      </c>
      <c r="Y1711">
        <v>3</v>
      </c>
      <c r="Z1711">
        <v>5</v>
      </c>
      <c r="AA1711">
        <f t="shared" si="53"/>
        <v>12</v>
      </c>
      <c r="AB1711" t="str" cm="1">
        <f t="array" ref="AB1711">_xlfn.IFS(AND(AA1711&gt;=0,AA1711&lt;=15),"low purchase",AND(AA1711&gt;=16,AA1711&lt;=30),"mid purchase",AA1711&gt;=31,"high purchase")</f>
        <v>low purchase</v>
      </c>
      <c r="AC1711">
        <v>3</v>
      </c>
      <c r="AD1711" t="str">
        <f>IF(marketing_campaign[[#This Row],[NumWebVisitsMonth]]&gt;=5.3,"higher_webvists","lower_webvisits")</f>
        <v>lower_webvisits</v>
      </c>
      <c r="AE1711">
        <v>0</v>
      </c>
      <c r="AF1711">
        <v>0</v>
      </c>
      <c r="AG1711">
        <v>0</v>
      </c>
      <c r="AH1711">
        <v>0</v>
      </c>
      <c r="AI1711">
        <v>0</v>
      </c>
      <c r="AJ1711">
        <v>0</v>
      </c>
      <c r="AK1711">
        <v>3</v>
      </c>
      <c r="AL1711">
        <v>11</v>
      </c>
      <c r="AM1711">
        <v>0</v>
      </c>
      <c r="AN1711">
        <f>marketing_campaign[[#This Row],[AcceptedCmp2]]+marketing_campaign[[#This Row],[AcceptedCmp1]]+marketing_campaign[[#This Row],[AcceptedCmp5]]+marketing_campaign[[#This Row],[AcceptedCmp4]]+marketing_campaign[[#This Row],[AcceptedCmp3]]+marketing_campaign[[#This Row],[Response]]</f>
        <v>0</v>
      </c>
      <c r="AO1711" t="str" cm="1">
        <f t="array" ref="AO171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12" spans="1:41" x14ac:dyDescent="0.35">
      <c r="A1712">
        <v>477</v>
      </c>
      <c r="B1712">
        <v>1986</v>
      </c>
      <c r="C1712">
        <f t="shared" ca="1" si="52"/>
        <v>40</v>
      </c>
      <c r="D1712" t="str" cm="1">
        <f t="array" aca="1" ref="D171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712" t="s">
        <v>29</v>
      </c>
      <c r="F1712" t="s">
        <v>33</v>
      </c>
      <c r="G1712" cm="1">
        <f t="array" ref="G1712">_xlfn.IFS(marketing_campaign[[#This Row],[Marital_Status]]="Single",K1712+L1712+1,marketing_campaign[[#This Row],[Marital_Status]]="Together",K1712+L1712+2,marketing_campaign[[#This Row],[Marital_Status]]="Alone",K1712+L1712+1,marketing_campaign[[#This Row],[Marital_Status]]="Married",K1712+L1712+2,marketing_campaign[[#This Row],[Marital_Status]]="Divorced",K1712+L1712+1,marketing_campaign[[#This Row],[Marital_Status]]="YOLO",K1712+L1712+1,marketing_campaign[[#This Row],[Marital_Status]]="Absurd",K1712+L1712+1,marketing_campaign[[#This Row],[Marital_Status]]="Widow",K1712+L1712+1)</f>
        <v>2</v>
      </c>
      <c r="H1712" t="str" cm="1">
        <f t="array" ref="H1712">_xlfn.IFS(marketing_campaign[[#This Row],[Family_size]]=1,"Family_with_one_child",marketing_campaign[[#This Row],[Family_size]]&gt;1,"Family_with_more_children")</f>
        <v>Family_with_more_children</v>
      </c>
      <c r="I1712">
        <v>83512</v>
      </c>
      <c r="J1712" t="str">
        <f>IF(marketing_campaign[[#This Row],[Income]]&gt;=Sheet21!B1762,"high_income","low_income")</f>
        <v>high_income</v>
      </c>
      <c r="K1712">
        <v>0</v>
      </c>
      <c r="L1712">
        <v>0</v>
      </c>
      <c r="M1712" s="1">
        <v>41807</v>
      </c>
      <c r="N1712">
        <v>31</v>
      </c>
      <c r="O1712" t="str" cm="1">
        <f t="array" ref="O1712">_xlfn.IFS(AND(marketing_campaign[[#This Row],[Recency]]&gt;=0,marketing_campaign[[#This Row],[Recency]]&lt;=14),"Early Recency",AND(marketing_campaign[[#This Row],[Recency]]&gt;=15,marketing_campaign[[#This Row],[Recency]]&lt;=31),"Mid-Recency",marketing_campaign[[#This Row],[Recency]]&gt;=32,"high Recency")</f>
        <v>Mid-Recency</v>
      </c>
      <c r="P1712">
        <v>1060</v>
      </c>
      <c r="Q1712">
        <v>61</v>
      </c>
      <c r="R1712">
        <v>835</v>
      </c>
      <c r="S1712">
        <v>80</v>
      </c>
      <c r="T1712">
        <v>20</v>
      </c>
      <c r="U1712">
        <v>101</v>
      </c>
      <c r="V1712">
        <f>marketing_campaign[[#This Row],[MntGoldProds]]+marketing_campaign[[#This Row],[MntSweetProducts]]+marketing_campaign[[#This Row],[MntFishProducts]]+marketing_campaign[[#This Row],[MntMeatProducts]]+marketing_campaign[[#This Row],[MntFruits]]+marketing_campaign[[#This Row],[MntWines]]</f>
        <v>2157</v>
      </c>
      <c r="W1712">
        <v>1</v>
      </c>
      <c r="X1712">
        <v>4</v>
      </c>
      <c r="Y1712">
        <v>7</v>
      </c>
      <c r="Z1712">
        <v>10</v>
      </c>
      <c r="AA1712">
        <f t="shared" si="53"/>
        <v>22</v>
      </c>
      <c r="AB1712" t="str" cm="1">
        <f t="array" ref="AB1712">_xlfn.IFS(AND(AA1712&gt;=0,AA1712&lt;=15),"low purchase",AND(AA1712&gt;=16,AA1712&lt;=30),"mid purchase",AA1712&gt;=31,"high purchase")</f>
        <v>mid purchase</v>
      </c>
      <c r="AC1712">
        <v>1</v>
      </c>
      <c r="AD1712" t="str">
        <f>IF(marketing_campaign[[#This Row],[NumWebVisitsMonth]]&gt;=5.3,"higher_webvists","lower_webvisits")</f>
        <v>lower_webvisits</v>
      </c>
      <c r="AE1712">
        <v>1</v>
      </c>
      <c r="AF1712">
        <v>0</v>
      </c>
      <c r="AG1712">
        <v>1</v>
      </c>
      <c r="AH1712">
        <v>1</v>
      </c>
      <c r="AI1712">
        <v>1</v>
      </c>
      <c r="AJ1712">
        <v>0</v>
      </c>
      <c r="AK1712">
        <v>3</v>
      </c>
      <c r="AL1712">
        <v>11</v>
      </c>
      <c r="AM1712">
        <v>1</v>
      </c>
      <c r="AN1712">
        <f>marketing_campaign[[#This Row],[AcceptedCmp2]]+marketing_campaign[[#This Row],[AcceptedCmp1]]+marketing_campaign[[#This Row],[AcceptedCmp5]]+marketing_campaign[[#This Row],[AcceptedCmp4]]+marketing_campaign[[#This Row],[AcceptedCmp3]]+marketing_campaign[[#This Row],[Response]]</f>
        <v>5</v>
      </c>
      <c r="AO1712" t="str" cm="1">
        <f t="array" ref="AO171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high campaign response</v>
      </c>
    </row>
    <row r="1713" spans="1:41" x14ac:dyDescent="0.35">
      <c r="A1713">
        <v>7832</v>
      </c>
      <c r="B1713">
        <v>1959</v>
      </c>
      <c r="C1713">
        <f t="shared" ca="1" si="52"/>
        <v>67</v>
      </c>
      <c r="D1713" t="str" cm="1">
        <f t="array" aca="1" ref="D171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13" t="s">
        <v>34</v>
      </c>
      <c r="F1713" t="s">
        <v>33</v>
      </c>
      <c r="G1713" cm="1">
        <f t="array" ref="G1713">_xlfn.IFS(marketing_campaign[[#This Row],[Marital_Status]]="Single",K1713+L1713+1,marketing_campaign[[#This Row],[Marital_Status]]="Together",K1713+L1713+2,marketing_campaign[[#This Row],[Marital_Status]]="Alone",K1713+L1713+1,marketing_campaign[[#This Row],[Marital_Status]]="Married",K1713+L1713+2,marketing_campaign[[#This Row],[Marital_Status]]="Divorced",K1713+L1713+1,marketing_campaign[[#This Row],[Marital_Status]]="YOLO",K1713+L1713+1,marketing_campaign[[#This Row],[Marital_Status]]="Absurd",K1713+L1713+1,marketing_campaign[[#This Row],[Marital_Status]]="Widow",K1713+L1713+1)</f>
        <v>3</v>
      </c>
      <c r="H1713" t="str" cm="1">
        <f t="array" ref="H1713">_xlfn.IFS(marketing_campaign[[#This Row],[Family_size]]=1,"Family_with_one_child",marketing_campaign[[#This Row],[Family_size]]&gt;1,"Family_with_more_children")</f>
        <v>Family_with_more_children</v>
      </c>
      <c r="I1713">
        <v>77520</v>
      </c>
      <c r="J1713" t="str">
        <f>IF(marketing_campaign[[#This Row],[Income]]&gt;=Sheet21!B1763,"high_income","low_income")</f>
        <v>high_income</v>
      </c>
      <c r="K1713">
        <v>0</v>
      </c>
      <c r="L1713">
        <v>1</v>
      </c>
      <c r="M1713" s="1">
        <v>41514</v>
      </c>
      <c r="N1713">
        <v>30</v>
      </c>
      <c r="O1713" t="str" cm="1">
        <f t="array" ref="O1713">_xlfn.IFS(AND(marketing_campaign[[#This Row],[Recency]]&gt;=0,marketing_campaign[[#This Row],[Recency]]&lt;=14),"Early Recency",AND(marketing_campaign[[#This Row],[Recency]]&gt;=15,marketing_campaign[[#This Row],[Recency]]&lt;=31),"Mid-Recency",marketing_campaign[[#This Row],[Recency]]&gt;=32,"high Recency")</f>
        <v>Mid-Recency</v>
      </c>
      <c r="P1713">
        <v>940</v>
      </c>
      <c r="Q1713">
        <v>44</v>
      </c>
      <c r="R1713">
        <v>396</v>
      </c>
      <c r="S1713">
        <v>0</v>
      </c>
      <c r="T1713">
        <v>88</v>
      </c>
      <c r="U1713">
        <v>58</v>
      </c>
      <c r="V1713">
        <f>marketing_campaign[[#This Row],[MntGoldProds]]+marketing_campaign[[#This Row],[MntSweetProducts]]+marketing_campaign[[#This Row],[MntFishProducts]]+marketing_campaign[[#This Row],[MntMeatProducts]]+marketing_campaign[[#This Row],[MntFruits]]+marketing_campaign[[#This Row],[MntWines]]</f>
        <v>1526</v>
      </c>
      <c r="W1713">
        <v>1</v>
      </c>
      <c r="X1713">
        <v>8</v>
      </c>
      <c r="Y1713">
        <v>7</v>
      </c>
      <c r="Z1713">
        <v>7</v>
      </c>
      <c r="AA1713">
        <f t="shared" si="53"/>
        <v>23</v>
      </c>
      <c r="AB1713" t="str" cm="1">
        <f t="array" ref="AB1713">_xlfn.IFS(AND(AA1713&gt;=0,AA1713&lt;=15),"low purchase",AND(AA1713&gt;=16,AA1713&lt;=30),"mid purchase",AA1713&gt;=31,"high purchase")</f>
        <v>mid purchase</v>
      </c>
      <c r="AC1713">
        <v>4</v>
      </c>
      <c r="AD1713" t="str">
        <f>IF(marketing_campaign[[#This Row],[NumWebVisitsMonth]]&gt;=5.3,"higher_webvists","lower_webvisits")</f>
        <v>lower_webvisits</v>
      </c>
      <c r="AE1713">
        <v>1</v>
      </c>
      <c r="AF1713">
        <v>0</v>
      </c>
      <c r="AG1713">
        <v>1</v>
      </c>
      <c r="AH1713">
        <v>1</v>
      </c>
      <c r="AI1713">
        <v>0</v>
      </c>
      <c r="AJ1713">
        <v>0</v>
      </c>
      <c r="AK1713">
        <v>3</v>
      </c>
      <c r="AL1713">
        <v>11</v>
      </c>
      <c r="AM1713">
        <v>1</v>
      </c>
      <c r="AN1713">
        <f>marketing_campaign[[#This Row],[AcceptedCmp2]]+marketing_campaign[[#This Row],[AcceptedCmp1]]+marketing_campaign[[#This Row],[AcceptedCmp5]]+marketing_campaign[[#This Row],[AcceptedCmp4]]+marketing_campaign[[#This Row],[AcceptedCmp3]]+marketing_campaign[[#This Row],[Response]]</f>
        <v>4</v>
      </c>
      <c r="AO1713" t="str" cm="1">
        <f t="array" ref="AO171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4/5 campaign accepted</v>
      </c>
    </row>
    <row r="1714" spans="1:41" x14ac:dyDescent="0.35">
      <c r="A1714">
        <v>2202</v>
      </c>
      <c r="B1714">
        <v>1978</v>
      </c>
      <c r="C1714">
        <f t="shared" ca="1" si="52"/>
        <v>48</v>
      </c>
      <c r="D1714" t="str" cm="1">
        <f t="array" aca="1" ref="D171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14" t="s">
        <v>29</v>
      </c>
      <c r="F1714" t="s">
        <v>31</v>
      </c>
      <c r="G1714" cm="1">
        <f t="array" ref="G1714">_xlfn.IFS(marketing_campaign[[#This Row],[Marital_Status]]="Single",K1714+L1714+1,marketing_campaign[[#This Row],[Marital_Status]]="Together",K1714+L1714+2,marketing_campaign[[#This Row],[Marital_Status]]="Alone",K1714+L1714+1,marketing_campaign[[#This Row],[Marital_Status]]="Married",K1714+L1714+2,marketing_campaign[[#This Row],[Marital_Status]]="Divorced",K1714+L1714+1,marketing_campaign[[#This Row],[Marital_Status]]="YOLO",K1714+L1714+1,marketing_campaign[[#This Row],[Marital_Status]]="Absurd",K1714+L1714+1,marketing_campaign[[#This Row],[Marital_Status]]="Widow",K1714+L1714+1)</f>
        <v>3</v>
      </c>
      <c r="H1714" t="str" cm="1">
        <f t="array" ref="H1714">_xlfn.IFS(marketing_campaign[[#This Row],[Family_size]]=1,"Family_with_one_child",marketing_campaign[[#This Row],[Family_size]]&gt;1,"Family_with_more_children")</f>
        <v>Family_with_more_children</v>
      </c>
      <c r="I1714">
        <v>41154</v>
      </c>
      <c r="J1714" t="str">
        <f>IF(marketing_campaign[[#This Row],[Income]]&gt;=Sheet21!B1764,"high_income","low_income")</f>
        <v>high_income</v>
      </c>
      <c r="K1714">
        <v>0</v>
      </c>
      <c r="L1714">
        <v>1</v>
      </c>
      <c r="M1714" s="1">
        <v>41373</v>
      </c>
      <c r="N1714">
        <v>98</v>
      </c>
      <c r="O1714" t="str" cm="1">
        <f t="array" ref="O1714">_xlfn.IFS(AND(marketing_campaign[[#This Row],[Recency]]&gt;=0,marketing_campaign[[#This Row],[Recency]]&lt;=14),"Early Recency",AND(marketing_campaign[[#This Row],[Recency]]&gt;=15,marketing_campaign[[#This Row],[Recency]]&lt;=31),"Mid-Recency",marketing_campaign[[#This Row],[Recency]]&gt;=32,"high Recency")</f>
        <v>high Recency</v>
      </c>
      <c r="P1714">
        <v>44</v>
      </c>
      <c r="Q1714">
        <v>2</v>
      </c>
      <c r="R1714">
        <v>11</v>
      </c>
      <c r="S1714">
        <v>2</v>
      </c>
      <c r="T1714">
        <v>3</v>
      </c>
      <c r="U1714">
        <v>7</v>
      </c>
      <c r="V1714">
        <f>marketing_campaign[[#This Row],[MntGoldProds]]+marketing_campaign[[#This Row],[MntSweetProducts]]+marketing_campaign[[#This Row],[MntFishProducts]]+marketing_campaign[[#This Row],[MntMeatProducts]]+marketing_campaign[[#This Row],[MntFruits]]+marketing_campaign[[#This Row],[MntWines]]</f>
        <v>69</v>
      </c>
      <c r="W1714">
        <v>1</v>
      </c>
      <c r="X1714">
        <v>1</v>
      </c>
      <c r="Y1714">
        <v>0</v>
      </c>
      <c r="Z1714">
        <v>4</v>
      </c>
      <c r="AA1714">
        <f t="shared" si="53"/>
        <v>6</v>
      </c>
      <c r="AB1714" t="str" cm="1">
        <f t="array" ref="AB1714">_xlfn.IFS(AND(AA1714&gt;=0,AA1714&lt;=15),"low purchase",AND(AA1714&gt;=16,AA1714&lt;=30),"mid purchase",AA1714&gt;=31,"high purchase")</f>
        <v>low purchase</v>
      </c>
      <c r="AC1714">
        <v>5</v>
      </c>
      <c r="AD1714" t="str">
        <f>IF(marketing_campaign[[#This Row],[NumWebVisitsMonth]]&gt;=5.3,"higher_webvists","lower_webvisits")</f>
        <v>lower_webvisits</v>
      </c>
      <c r="AE1714">
        <v>0</v>
      </c>
      <c r="AF1714">
        <v>0</v>
      </c>
      <c r="AG1714">
        <v>0</v>
      </c>
      <c r="AH1714">
        <v>0</v>
      </c>
      <c r="AI1714">
        <v>0</v>
      </c>
      <c r="AJ1714">
        <v>0</v>
      </c>
      <c r="AK1714">
        <v>3</v>
      </c>
      <c r="AL1714">
        <v>11</v>
      </c>
      <c r="AM1714">
        <v>0</v>
      </c>
      <c r="AN1714">
        <f>marketing_campaign[[#This Row],[AcceptedCmp2]]+marketing_campaign[[#This Row],[AcceptedCmp1]]+marketing_campaign[[#This Row],[AcceptedCmp5]]+marketing_campaign[[#This Row],[AcceptedCmp4]]+marketing_campaign[[#This Row],[AcceptedCmp3]]+marketing_campaign[[#This Row],[Response]]</f>
        <v>0</v>
      </c>
      <c r="AO1714" t="str" cm="1">
        <f t="array" ref="AO171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15" spans="1:41" x14ac:dyDescent="0.35">
      <c r="A1715">
        <v>7396</v>
      </c>
      <c r="B1715">
        <v>1966</v>
      </c>
      <c r="C1715">
        <f t="shared" ca="1" si="52"/>
        <v>60</v>
      </c>
      <c r="D1715" t="str" cm="1">
        <f t="array" aca="1" ref="D171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15" t="s">
        <v>29</v>
      </c>
      <c r="F1715" t="s">
        <v>33</v>
      </c>
      <c r="G1715" cm="1">
        <f t="array" ref="G1715">_xlfn.IFS(marketing_campaign[[#This Row],[Marital_Status]]="Single",K1715+L1715+1,marketing_campaign[[#This Row],[Marital_Status]]="Together",K1715+L1715+2,marketing_campaign[[#This Row],[Marital_Status]]="Alone",K1715+L1715+1,marketing_campaign[[#This Row],[Marital_Status]]="Married",K1715+L1715+2,marketing_campaign[[#This Row],[Marital_Status]]="Divorced",K1715+L1715+1,marketing_campaign[[#This Row],[Marital_Status]]="YOLO",K1715+L1715+1,marketing_campaign[[#This Row],[Marital_Status]]="Absurd",K1715+L1715+1,marketing_campaign[[#This Row],[Marital_Status]]="Widow",K1715+L1715+1)</f>
        <v>2</v>
      </c>
      <c r="H1715" t="str" cm="1">
        <f t="array" ref="H1715">_xlfn.IFS(marketing_campaign[[#This Row],[Family_size]]=1,"Family_with_one_child",marketing_campaign[[#This Row],[Family_size]]&gt;1,"Family_with_more_children")</f>
        <v>Family_with_more_children</v>
      </c>
      <c r="I1715">
        <v>80398</v>
      </c>
      <c r="J1715" t="str">
        <f>IF(marketing_campaign[[#This Row],[Income]]&gt;=Sheet21!B1765,"high_income","low_income")</f>
        <v>high_income</v>
      </c>
      <c r="K1715">
        <v>0</v>
      </c>
      <c r="L1715">
        <v>0</v>
      </c>
      <c r="M1715" s="1">
        <v>41223</v>
      </c>
      <c r="N1715">
        <v>92</v>
      </c>
      <c r="O1715" t="str" cm="1">
        <f t="array" ref="O1715">_xlfn.IFS(AND(marketing_campaign[[#This Row],[Recency]]&gt;=0,marketing_campaign[[#This Row],[Recency]]&lt;=14),"Early Recency",AND(marketing_campaign[[#This Row],[Recency]]&gt;=15,marketing_campaign[[#This Row],[Recency]]&lt;=31),"Mid-Recency",marketing_campaign[[#This Row],[Recency]]&gt;=32,"high Recency")</f>
        <v>high Recency</v>
      </c>
      <c r="P1715">
        <v>342</v>
      </c>
      <c r="Q1715">
        <v>51</v>
      </c>
      <c r="R1715">
        <v>936</v>
      </c>
      <c r="S1715">
        <v>207</v>
      </c>
      <c r="T1715">
        <v>35</v>
      </c>
      <c r="U1715">
        <v>26</v>
      </c>
      <c r="V1715">
        <f>marketing_campaign[[#This Row],[MntGoldProds]]+marketing_campaign[[#This Row],[MntSweetProducts]]+marketing_campaign[[#This Row],[MntFishProducts]]+marketing_campaign[[#This Row],[MntMeatProducts]]+marketing_campaign[[#This Row],[MntFruits]]+marketing_campaign[[#This Row],[MntWines]]</f>
        <v>1597</v>
      </c>
      <c r="W1715">
        <v>1</v>
      </c>
      <c r="X1715">
        <v>5</v>
      </c>
      <c r="Y1715">
        <v>8</v>
      </c>
      <c r="Z1715">
        <v>12</v>
      </c>
      <c r="AA1715">
        <f t="shared" si="53"/>
        <v>26</v>
      </c>
      <c r="AB1715" t="str" cm="1">
        <f t="array" ref="AB1715">_xlfn.IFS(AND(AA1715&gt;=0,AA1715&lt;=15),"low purchase",AND(AA1715&gt;=16,AA1715&lt;=30),"mid purchase",AA1715&gt;=31,"high purchase")</f>
        <v>mid purchase</v>
      </c>
      <c r="AC1715">
        <v>3</v>
      </c>
      <c r="AD1715" t="str">
        <f>IF(marketing_campaign[[#This Row],[NumWebVisitsMonth]]&gt;=5.3,"higher_webvists","lower_webvisits")</f>
        <v>lower_webvisits</v>
      </c>
      <c r="AE1715">
        <v>0</v>
      </c>
      <c r="AF1715">
        <v>0</v>
      </c>
      <c r="AG1715">
        <v>1</v>
      </c>
      <c r="AH1715">
        <v>0</v>
      </c>
      <c r="AI1715">
        <v>0</v>
      </c>
      <c r="AJ1715">
        <v>0</v>
      </c>
      <c r="AK1715">
        <v>3</v>
      </c>
      <c r="AL1715">
        <v>11</v>
      </c>
      <c r="AM1715">
        <v>0</v>
      </c>
      <c r="AN1715">
        <f>marketing_campaign[[#This Row],[AcceptedCmp2]]+marketing_campaign[[#This Row],[AcceptedCmp1]]+marketing_campaign[[#This Row],[AcceptedCmp5]]+marketing_campaign[[#This Row],[AcceptedCmp4]]+marketing_campaign[[#This Row],[AcceptedCmp3]]+marketing_campaign[[#This Row],[Response]]</f>
        <v>1</v>
      </c>
      <c r="AO1715" t="str" cm="1">
        <f t="array" ref="AO171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716" spans="1:41" x14ac:dyDescent="0.35">
      <c r="A1716">
        <v>4055</v>
      </c>
      <c r="B1716">
        <v>1992</v>
      </c>
      <c r="C1716">
        <f t="shared" ca="1" si="52"/>
        <v>34</v>
      </c>
      <c r="D1716" t="str" cm="1">
        <f t="array" aca="1" ref="D171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716" t="s">
        <v>36</v>
      </c>
      <c r="F1716" t="s">
        <v>30</v>
      </c>
      <c r="G1716" cm="1">
        <f t="array" ref="G1716">_xlfn.IFS(marketing_campaign[[#This Row],[Marital_Status]]="Single",K1716+L1716+1,marketing_campaign[[#This Row],[Marital_Status]]="Together",K1716+L1716+2,marketing_campaign[[#This Row],[Marital_Status]]="Alone",K1716+L1716+1,marketing_campaign[[#This Row],[Marital_Status]]="Married",K1716+L1716+2,marketing_campaign[[#This Row],[Marital_Status]]="Divorced",K1716+L1716+1,marketing_campaign[[#This Row],[Marital_Status]]="YOLO",K1716+L1716+1,marketing_campaign[[#This Row],[Marital_Status]]="Absurd",K1716+L1716+1,marketing_campaign[[#This Row],[Marital_Status]]="Widow",K1716+L1716+1)</f>
        <v>2</v>
      </c>
      <c r="H1716" t="str" cm="1">
        <f t="array" ref="H1716">_xlfn.IFS(marketing_campaign[[#This Row],[Family_size]]=1,"Family_with_one_child",marketing_campaign[[#This Row],[Family_size]]&gt;1,"Family_with_more_children")</f>
        <v>Family_with_more_children</v>
      </c>
      <c r="I1716">
        <v>18746</v>
      </c>
      <c r="J1716" t="str">
        <f>IF(marketing_campaign[[#This Row],[Income]]&gt;=Sheet21!B1766,"high_income","low_income")</f>
        <v>high_income</v>
      </c>
      <c r="K1716">
        <v>1</v>
      </c>
      <c r="L1716">
        <v>0</v>
      </c>
      <c r="M1716" s="1">
        <v>41788</v>
      </c>
      <c r="N1716">
        <v>41</v>
      </c>
      <c r="O1716" t="str" cm="1">
        <f t="array" ref="O1716">_xlfn.IFS(AND(marketing_campaign[[#This Row],[Recency]]&gt;=0,marketing_campaign[[#This Row],[Recency]]&lt;=14),"Early Recency",AND(marketing_campaign[[#This Row],[Recency]]&gt;=15,marketing_campaign[[#This Row],[Recency]]&lt;=31),"Mid-Recency",marketing_campaign[[#This Row],[Recency]]&gt;=32,"high Recency")</f>
        <v>high Recency</v>
      </c>
      <c r="P1716">
        <v>2</v>
      </c>
      <c r="Q1716">
        <v>10</v>
      </c>
      <c r="R1716">
        <v>11</v>
      </c>
      <c r="S1716">
        <v>12</v>
      </c>
      <c r="T1716">
        <v>9</v>
      </c>
      <c r="U1716">
        <v>20</v>
      </c>
      <c r="V1716">
        <f>marketing_campaign[[#This Row],[MntGoldProds]]+marketing_campaign[[#This Row],[MntSweetProducts]]+marketing_campaign[[#This Row],[MntFishProducts]]+marketing_campaign[[#This Row],[MntMeatProducts]]+marketing_campaign[[#This Row],[MntFruits]]+marketing_campaign[[#This Row],[MntWines]]</f>
        <v>64</v>
      </c>
      <c r="W1716">
        <v>2</v>
      </c>
      <c r="X1716">
        <v>3</v>
      </c>
      <c r="Y1716">
        <v>0</v>
      </c>
      <c r="Z1716">
        <v>3</v>
      </c>
      <c r="AA1716">
        <f t="shared" si="53"/>
        <v>8</v>
      </c>
      <c r="AB1716" t="str" cm="1">
        <f t="array" ref="AB1716">_xlfn.IFS(AND(AA1716&gt;=0,AA1716&lt;=15),"low purchase",AND(AA1716&gt;=16,AA1716&lt;=30),"mid purchase",AA1716&gt;=31,"high purchase")</f>
        <v>low purchase</v>
      </c>
      <c r="AC1716">
        <v>6</v>
      </c>
      <c r="AD1716" t="str">
        <f>IF(marketing_campaign[[#This Row],[NumWebVisitsMonth]]&gt;=5.3,"higher_webvists","lower_webvisits")</f>
        <v>higher_webvists</v>
      </c>
      <c r="AE1716">
        <v>0</v>
      </c>
      <c r="AF1716">
        <v>0</v>
      </c>
      <c r="AG1716">
        <v>0</v>
      </c>
      <c r="AH1716">
        <v>0</v>
      </c>
      <c r="AI1716">
        <v>0</v>
      </c>
      <c r="AJ1716">
        <v>0</v>
      </c>
      <c r="AK1716">
        <v>3</v>
      </c>
      <c r="AL1716">
        <v>11</v>
      </c>
      <c r="AM1716">
        <v>0</v>
      </c>
      <c r="AN1716">
        <f>marketing_campaign[[#This Row],[AcceptedCmp2]]+marketing_campaign[[#This Row],[AcceptedCmp1]]+marketing_campaign[[#This Row],[AcceptedCmp5]]+marketing_campaign[[#This Row],[AcceptedCmp4]]+marketing_campaign[[#This Row],[AcceptedCmp3]]+marketing_campaign[[#This Row],[Response]]</f>
        <v>0</v>
      </c>
      <c r="AO1716" t="str" cm="1">
        <f t="array" ref="AO171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17" spans="1:41" x14ac:dyDescent="0.35">
      <c r="A1717">
        <v>10340</v>
      </c>
      <c r="B1717">
        <v>1984</v>
      </c>
      <c r="C1717">
        <f t="shared" ca="1" si="52"/>
        <v>42</v>
      </c>
      <c r="D1717" t="str" cm="1">
        <f t="array" aca="1" ref="D171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717" t="s">
        <v>29</v>
      </c>
      <c r="F1717" t="s">
        <v>31</v>
      </c>
      <c r="G1717" cm="1">
        <f t="array" ref="G1717">_xlfn.IFS(marketing_campaign[[#This Row],[Marital_Status]]="Single",K1717+L1717+1,marketing_campaign[[#This Row],[Marital_Status]]="Together",K1717+L1717+2,marketing_campaign[[#This Row],[Marital_Status]]="Alone",K1717+L1717+1,marketing_campaign[[#This Row],[Marital_Status]]="Married",K1717+L1717+2,marketing_campaign[[#This Row],[Marital_Status]]="Divorced",K1717+L1717+1,marketing_campaign[[#This Row],[Marital_Status]]="YOLO",K1717+L1717+1,marketing_campaign[[#This Row],[Marital_Status]]="Absurd",K1717+L1717+1,marketing_campaign[[#This Row],[Marital_Status]]="Widow",K1717+L1717+1)</f>
        <v>3</v>
      </c>
      <c r="H1717" t="str" cm="1">
        <f t="array" ref="H1717">_xlfn.IFS(marketing_campaign[[#This Row],[Family_size]]=1,"Family_with_one_child",marketing_campaign[[#This Row],[Family_size]]&gt;1,"Family_with_more_children")</f>
        <v>Family_with_more_children</v>
      </c>
      <c r="I1717">
        <v>35196</v>
      </c>
      <c r="J1717" t="str">
        <f>IF(marketing_campaign[[#This Row],[Income]]&gt;=Sheet21!B1767,"high_income","low_income")</f>
        <v>high_income</v>
      </c>
      <c r="K1717">
        <v>1</v>
      </c>
      <c r="L1717">
        <v>0</v>
      </c>
      <c r="M1717" s="1">
        <v>41226</v>
      </c>
      <c r="N1717">
        <v>68</v>
      </c>
      <c r="O1717" t="str" cm="1">
        <f t="array" ref="O1717">_xlfn.IFS(AND(marketing_campaign[[#This Row],[Recency]]&gt;=0,marketing_campaign[[#This Row],[Recency]]&lt;=14),"Early Recency",AND(marketing_campaign[[#This Row],[Recency]]&gt;=15,marketing_campaign[[#This Row],[Recency]]&lt;=31),"Mid-Recency",marketing_campaign[[#This Row],[Recency]]&gt;=32,"high Recency")</f>
        <v>high Recency</v>
      </c>
      <c r="P1717">
        <v>75</v>
      </c>
      <c r="Q1717">
        <v>12</v>
      </c>
      <c r="R1717">
        <v>141</v>
      </c>
      <c r="S1717">
        <v>43</v>
      </c>
      <c r="T1717">
        <v>39</v>
      </c>
      <c r="U1717">
        <v>187</v>
      </c>
      <c r="V1717">
        <f>marketing_campaign[[#This Row],[MntGoldProds]]+marketing_campaign[[#This Row],[MntSweetProducts]]+marketing_campaign[[#This Row],[MntFishProducts]]+marketing_campaign[[#This Row],[MntMeatProducts]]+marketing_campaign[[#This Row],[MntFruits]]+marketing_campaign[[#This Row],[MntWines]]</f>
        <v>497</v>
      </c>
      <c r="W1717">
        <v>6</v>
      </c>
      <c r="X1717">
        <v>6</v>
      </c>
      <c r="Y1717">
        <v>1</v>
      </c>
      <c r="Z1717">
        <v>5</v>
      </c>
      <c r="AA1717">
        <f t="shared" si="53"/>
        <v>18</v>
      </c>
      <c r="AB1717" t="str" cm="1">
        <f t="array" ref="AB1717">_xlfn.IFS(AND(AA1717&gt;=0,AA1717&lt;=15),"low purchase",AND(AA1717&gt;=16,AA1717&lt;=30),"mid purchase",AA1717&gt;=31,"high purchase")</f>
        <v>mid purchase</v>
      </c>
      <c r="AC1717">
        <v>8</v>
      </c>
      <c r="AD1717" t="str">
        <f>IF(marketing_campaign[[#This Row],[NumWebVisitsMonth]]&gt;=5.3,"higher_webvists","lower_webvisits")</f>
        <v>higher_webvists</v>
      </c>
      <c r="AE1717">
        <v>0</v>
      </c>
      <c r="AF1717">
        <v>0</v>
      </c>
      <c r="AG1717">
        <v>0</v>
      </c>
      <c r="AH1717">
        <v>0</v>
      </c>
      <c r="AI1717">
        <v>0</v>
      </c>
      <c r="AJ1717">
        <v>0</v>
      </c>
      <c r="AK1717">
        <v>3</v>
      </c>
      <c r="AL1717">
        <v>11</v>
      </c>
      <c r="AM1717">
        <v>0</v>
      </c>
      <c r="AN1717">
        <f>marketing_campaign[[#This Row],[AcceptedCmp2]]+marketing_campaign[[#This Row],[AcceptedCmp1]]+marketing_campaign[[#This Row],[AcceptedCmp5]]+marketing_campaign[[#This Row],[AcceptedCmp4]]+marketing_campaign[[#This Row],[AcceptedCmp3]]+marketing_campaign[[#This Row],[Response]]</f>
        <v>0</v>
      </c>
      <c r="AO1717" t="str" cm="1">
        <f t="array" ref="AO171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18" spans="1:41" x14ac:dyDescent="0.35">
      <c r="A1718">
        <v>10091</v>
      </c>
      <c r="B1718">
        <v>1956</v>
      </c>
      <c r="C1718">
        <f t="shared" ca="1" si="52"/>
        <v>70</v>
      </c>
      <c r="D1718" t="str" cm="1">
        <f t="array" aca="1" ref="D171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18" t="s">
        <v>29</v>
      </c>
      <c r="F1718" t="s">
        <v>30</v>
      </c>
      <c r="G1718" cm="1">
        <f t="array" ref="G1718">_xlfn.IFS(marketing_campaign[[#This Row],[Marital_Status]]="Single",K1718+L1718+1,marketing_campaign[[#This Row],[Marital_Status]]="Together",K1718+L1718+2,marketing_campaign[[#This Row],[Marital_Status]]="Alone",K1718+L1718+1,marketing_campaign[[#This Row],[Marital_Status]]="Married",K1718+L1718+2,marketing_campaign[[#This Row],[Marital_Status]]="Divorced",K1718+L1718+1,marketing_campaign[[#This Row],[Marital_Status]]="YOLO",K1718+L1718+1,marketing_campaign[[#This Row],[Marital_Status]]="Absurd",K1718+L1718+1,marketing_campaign[[#This Row],[Marital_Status]]="Widow",K1718+L1718+1)</f>
        <v>2</v>
      </c>
      <c r="H1718" t="str" cm="1">
        <f t="array" ref="H1718">_xlfn.IFS(marketing_campaign[[#This Row],[Family_size]]=1,"Family_with_one_child",marketing_campaign[[#This Row],[Family_size]]&gt;1,"Family_with_more_children")</f>
        <v>Family_with_more_children</v>
      </c>
      <c r="I1718">
        <v>60230</v>
      </c>
      <c r="J1718" t="str">
        <f>IF(marketing_campaign[[#This Row],[Income]]&gt;=Sheet21!B1768,"high_income","low_income")</f>
        <v>high_income</v>
      </c>
      <c r="K1718">
        <v>0</v>
      </c>
      <c r="L1718">
        <v>1</v>
      </c>
      <c r="M1718" s="1">
        <v>41414</v>
      </c>
      <c r="N1718">
        <v>78</v>
      </c>
      <c r="O1718" t="str" cm="1">
        <f t="array" ref="O1718">_xlfn.IFS(AND(marketing_campaign[[#This Row],[Recency]]&gt;=0,marketing_campaign[[#This Row],[Recency]]&lt;=14),"Early Recency",AND(marketing_campaign[[#This Row],[Recency]]&gt;=15,marketing_campaign[[#This Row],[Recency]]&lt;=31),"Mid-Recency",marketing_campaign[[#This Row],[Recency]]&gt;=32,"high Recency")</f>
        <v>high Recency</v>
      </c>
      <c r="P1718">
        <v>520</v>
      </c>
      <c r="Q1718">
        <v>20</v>
      </c>
      <c r="R1718">
        <v>367</v>
      </c>
      <c r="S1718">
        <v>39</v>
      </c>
      <c r="T1718">
        <v>81</v>
      </c>
      <c r="U1718">
        <v>40</v>
      </c>
      <c r="V1718">
        <f>marketing_campaign[[#This Row],[MntGoldProds]]+marketing_campaign[[#This Row],[MntSweetProducts]]+marketing_campaign[[#This Row],[MntFishProducts]]+marketing_campaign[[#This Row],[MntMeatProducts]]+marketing_campaign[[#This Row],[MntFruits]]+marketing_campaign[[#This Row],[MntWines]]</f>
        <v>1067</v>
      </c>
      <c r="W1718">
        <v>2</v>
      </c>
      <c r="X1718">
        <v>6</v>
      </c>
      <c r="Y1718">
        <v>3</v>
      </c>
      <c r="Z1718">
        <v>6</v>
      </c>
      <c r="AA1718">
        <f t="shared" si="53"/>
        <v>17</v>
      </c>
      <c r="AB1718" t="str" cm="1">
        <f t="array" ref="AB1718">_xlfn.IFS(AND(AA1718&gt;=0,AA1718&lt;=15),"low purchase",AND(AA1718&gt;=16,AA1718&lt;=30),"mid purchase",AA1718&gt;=31,"high purchase")</f>
        <v>mid purchase</v>
      </c>
      <c r="AC1718">
        <v>5</v>
      </c>
      <c r="AD1718" t="str">
        <f>IF(marketing_campaign[[#This Row],[NumWebVisitsMonth]]&gt;=5.3,"higher_webvists","lower_webvisits")</f>
        <v>lower_webvisits</v>
      </c>
      <c r="AE1718">
        <v>0</v>
      </c>
      <c r="AF1718">
        <v>0</v>
      </c>
      <c r="AG1718">
        <v>0</v>
      </c>
      <c r="AH1718">
        <v>0</v>
      </c>
      <c r="AI1718">
        <v>0</v>
      </c>
      <c r="AJ1718">
        <v>0</v>
      </c>
      <c r="AK1718">
        <v>3</v>
      </c>
      <c r="AL1718">
        <v>11</v>
      </c>
      <c r="AM1718">
        <v>0</v>
      </c>
      <c r="AN1718">
        <f>marketing_campaign[[#This Row],[AcceptedCmp2]]+marketing_campaign[[#This Row],[AcceptedCmp1]]+marketing_campaign[[#This Row],[AcceptedCmp5]]+marketing_campaign[[#This Row],[AcceptedCmp4]]+marketing_campaign[[#This Row],[AcceptedCmp3]]+marketing_campaign[[#This Row],[Response]]</f>
        <v>0</v>
      </c>
      <c r="AO1718" t="str" cm="1">
        <f t="array" ref="AO171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19" spans="1:41" x14ac:dyDescent="0.35">
      <c r="A1719">
        <v>7629</v>
      </c>
      <c r="B1719">
        <v>1977</v>
      </c>
      <c r="C1719">
        <f t="shared" ca="1" si="52"/>
        <v>49</v>
      </c>
      <c r="D1719" t="str" cm="1">
        <f t="array" aca="1" ref="D171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19" t="s">
        <v>29</v>
      </c>
      <c r="F1719" t="s">
        <v>33</v>
      </c>
      <c r="G1719" cm="1">
        <f t="array" ref="G1719">_xlfn.IFS(marketing_campaign[[#This Row],[Marital_Status]]="Single",K1719+L1719+1,marketing_campaign[[#This Row],[Marital_Status]]="Together",K1719+L1719+2,marketing_campaign[[#This Row],[Marital_Status]]="Alone",K1719+L1719+1,marketing_campaign[[#This Row],[Marital_Status]]="Married",K1719+L1719+2,marketing_campaign[[#This Row],[Marital_Status]]="Divorced",K1719+L1719+1,marketing_campaign[[#This Row],[Marital_Status]]="YOLO",K1719+L1719+1,marketing_campaign[[#This Row],[Marital_Status]]="Absurd",K1719+L1719+1,marketing_campaign[[#This Row],[Marital_Status]]="Widow",K1719+L1719+1)</f>
        <v>4</v>
      </c>
      <c r="H1719" t="str" cm="1">
        <f t="array" ref="H1719">_xlfn.IFS(marketing_campaign[[#This Row],[Family_size]]=1,"Family_with_one_child",marketing_campaign[[#This Row],[Family_size]]&gt;1,"Family_with_more_children")</f>
        <v>Family_with_more_children</v>
      </c>
      <c r="I1719">
        <v>22108</v>
      </c>
      <c r="J1719" t="str">
        <f>IF(marketing_campaign[[#This Row],[Income]]&gt;=Sheet21!B1769,"high_income","low_income")</f>
        <v>high_income</v>
      </c>
      <c r="K1719">
        <v>1</v>
      </c>
      <c r="L1719">
        <v>1</v>
      </c>
      <c r="M1719" s="1">
        <v>41767</v>
      </c>
      <c r="N1719">
        <v>46</v>
      </c>
      <c r="O1719" t="str" cm="1">
        <f t="array" ref="O1719">_xlfn.IFS(AND(marketing_campaign[[#This Row],[Recency]]&gt;=0,marketing_campaign[[#This Row],[Recency]]&lt;=14),"Early Recency",AND(marketing_campaign[[#This Row],[Recency]]&gt;=15,marketing_campaign[[#This Row],[Recency]]&lt;=31),"Mid-Recency",marketing_campaign[[#This Row],[Recency]]&gt;=32,"high Recency")</f>
        <v>high Recency</v>
      </c>
      <c r="P1719">
        <v>5</v>
      </c>
      <c r="Q1719">
        <v>3</v>
      </c>
      <c r="R1719">
        <v>9</v>
      </c>
      <c r="S1719">
        <v>6</v>
      </c>
      <c r="T1719">
        <v>2</v>
      </c>
      <c r="U1719">
        <v>6</v>
      </c>
      <c r="V1719">
        <f>marketing_campaign[[#This Row],[MntGoldProds]]+marketing_campaign[[#This Row],[MntSweetProducts]]+marketing_campaign[[#This Row],[MntFishProducts]]+marketing_campaign[[#This Row],[MntMeatProducts]]+marketing_campaign[[#This Row],[MntFruits]]+marketing_campaign[[#This Row],[MntWines]]</f>
        <v>31</v>
      </c>
      <c r="W1719">
        <v>2</v>
      </c>
      <c r="X1719">
        <v>2</v>
      </c>
      <c r="Y1719">
        <v>0</v>
      </c>
      <c r="Z1719">
        <v>3</v>
      </c>
      <c r="AA1719">
        <f t="shared" si="53"/>
        <v>7</v>
      </c>
      <c r="AB1719" t="str" cm="1">
        <f t="array" ref="AB1719">_xlfn.IFS(AND(AA1719&gt;=0,AA1719&lt;=15),"low purchase",AND(AA1719&gt;=16,AA1719&lt;=30),"mid purchase",AA1719&gt;=31,"high purchase")</f>
        <v>low purchase</v>
      </c>
      <c r="AC1719">
        <v>7</v>
      </c>
      <c r="AD1719" t="str">
        <f>IF(marketing_campaign[[#This Row],[NumWebVisitsMonth]]&gt;=5.3,"higher_webvists","lower_webvisits")</f>
        <v>higher_webvists</v>
      </c>
      <c r="AE1719">
        <v>0</v>
      </c>
      <c r="AF1719">
        <v>0</v>
      </c>
      <c r="AG1719">
        <v>0</v>
      </c>
      <c r="AH1719">
        <v>0</v>
      </c>
      <c r="AI1719">
        <v>0</v>
      </c>
      <c r="AJ1719">
        <v>0</v>
      </c>
      <c r="AK1719">
        <v>3</v>
      </c>
      <c r="AL1719">
        <v>11</v>
      </c>
      <c r="AM1719">
        <v>0</v>
      </c>
      <c r="AN1719">
        <f>marketing_campaign[[#This Row],[AcceptedCmp2]]+marketing_campaign[[#This Row],[AcceptedCmp1]]+marketing_campaign[[#This Row],[AcceptedCmp5]]+marketing_campaign[[#This Row],[AcceptedCmp4]]+marketing_campaign[[#This Row],[AcceptedCmp3]]+marketing_campaign[[#This Row],[Response]]</f>
        <v>0</v>
      </c>
      <c r="AO1719" t="str" cm="1">
        <f t="array" ref="AO171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20" spans="1:41" x14ac:dyDescent="0.35">
      <c r="A1720">
        <v>10640</v>
      </c>
      <c r="B1720">
        <v>1974</v>
      </c>
      <c r="C1720">
        <f t="shared" ca="1" si="52"/>
        <v>52</v>
      </c>
      <c r="D1720" t="str" cm="1">
        <f t="array" aca="1" ref="D172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20" t="s">
        <v>29</v>
      </c>
      <c r="F1720" t="s">
        <v>31</v>
      </c>
      <c r="G1720" cm="1">
        <f t="array" ref="G1720">_xlfn.IFS(marketing_campaign[[#This Row],[Marital_Status]]="Single",K1720+L1720+1,marketing_campaign[[#This Row],[Marital_Status]]="Together",K1720+L1720+2,marketing_campaign[[#This Row],[Marital_Status]]="Alone",K1720+L1720+1,marketing_campaign[[#This Row],[Marital_Status]]="Married",K1720+L1720+2,marketing_campaign[[#This Row],[Marital_Status]]="Divorced",K1720+L1720+1,marketing_campaign[[#This Row],[Marital_Status]]="YOLO",K1720+L1720+1,marketing_campaign[[#This Row],[Marital_Status]]="Absurd",K1720+L1720+1,marketing_campaign[[#This Row],[Marital_Status]]="Widow",K1720+L1720+1)</f>
        <v>4</v>
      </c>
      <c r="H1720" t="str" cm="1">
        <f t="array" ref="H1720">_xlfn.IFS(marketing_campaign[[#This Row],[Family_size]]=1,"Family_with_one_child",marketing_campaign[[#This Row],[Family_size]]&gt;1,"Family_with_more_children")</f>
        <v>Family_with_more_children</v>
      </c>
      <c r="I1720">
        <v>44392</v>
      </c>
      <c r="J1720" t="str">
        <f>IF(marketing_campaign[[#This Row],[Income]]&gt;=Sheet21!B1770,"high_income","low_income")</f>
        <v>high_income</v>
      </c>
      <c r="K1720">
        <v>1</v>
      </c>
      <c r="L1720">
        <v>1</v>
      </c>
      <c r="M1720" s="1">
        <v>41522</v>
      </c>
      <c r="N1720">
        <v>71</v>
      </c>
      <c r="O1720" t="str" cm="1">
        <f t="array" ref="O1720">_xlfn.IFS(AND(marketing_campaign[[#This Row],[Recency]]&gt;=0,marketing_campaign[[#This Row],[Recency]]&lt;=14),"Early Recency",AND(marketing_campaign[[#This Row],[Recency]]&gt;=15,marketing_campaign[[#This Row],[Recency]]&lt;=31),"Mid-Recency",marketing_campaign[[#This Row],[Recency]]&gt;=32,"high Recency")</f>
        <v>high Recency</v>
      </c>
      <c r="P1720">
        <v>87</v>
      </c>
      <c r="Q1720">
        <v>5</v>
      </c>
      <c r="R1720">
        <v>71</v>
      </c>
      <c r="S1720">
        <v>7</v>
      </c>
      <c r="T1720">
        <v>12</v>
      </c>
      <c r="U1720">
        <v>29</v>
      </c>
      <c r="V1720">
        <f>marketing_campaign[[#This Row],[MntGoldProds]]+marketing_campaign[[#This Row],[MntSweetProducts]]+marketing_campaign[[#This Row],[MntFishProducts]]+marketing_campaign[[#This Row],[MntMeatProducts]]+marketing_campaign[[#This Row],[MntFruits]]+marketing_campaign[[#This Row],[MntWines]]</f>
        <v>211</v>
      </c>
      <c r="W1720">
        <v>5</v>
      </c>
      <c r="X1720">
        <v>4</v>
      </c>
      <c r="Y1720">
        <v>1</v>
      </c>
      <c r="Z1720">
        <v>4</v>
      </c>
      <c r="AA1720">
        <f t="shared" si="53"/>
        <v>14</v>
      </c>
      <c r="AB1720" t="str" cm="1">
        <f t="array" ref="AB1720">_xlfn.IFS(AND(AA1720&gt;=0,AA1720&lt;=15),"low purchase",AND(AA1720&gt;=16,AA1720&lt;=30),"mid purchase",AA1720&gt;=31,"high purchase")</f>
        <v>low purchase</v>
      </c>
      <c r="AC1720">
        <v>7</v>
      </c>
      <c r="AD1720" t="str">
        <f>IF(marketing_campaign[[#This Row],[NumWebVisitsMonth]]&gt;=5.3,"higher_webvists","lower_webvisits")</f>
        <v>higher_webvists</v>
      </c>
      <c r="AE1720">
        <v>0</v>
      </c>
      <c r="AF1720">
        <v>0</v>
      </c>
      <c r="AG1720">
        <v>0</v>
      </c>
      <c r="AH1720">
        <v>0</v>
      </c>
      <c r="AI1720">
        <v>0</v>
      </c>
      <c r="AJ1720">
        <v>0</v>
      </c>
      <c r="AK1720">
        <v>3</v>
      </c>
      <c r="AL1720">
        <v>11</v>
      </c>
      <c r="AM1720">
        <v>0</v>
      </c>
      <c r="AN1720">
        <f>marketing_campaign[[#This Row],[AcceptedCmp2]]+marketing_campaign[[#This Row],[AcceptedCmp1]]+marketing_campaign[[#This Row],[AcceptedCmp5]]+marketing_campaign[[#This Row],[AcceptedCmp4]]+marketing_campaign[[#This Row],[AcceptedCmp3]]+marketing_campaign[[#This Row],[Response]]</f>
        <v>0</v>
      </c>
      <c r="AO1720" t="str" cm="1">
        <f t="array" ref="AO172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21" spans="1:41" x14ac:dyDescent="0.35">
      <c r="A1721">
        <v>3498</v>
      </c>
      <c r="B1721">
        <v>1976</v>
      </c>
      <c r="C1721">
        <f t="shared" ca="1" si="52"/>
        <v>50</v>
      </c>
      <c r="D1721" t="str" cm="1">
        <f t="array" aca="1" ref="D172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21" t="s">
        <v>32</v>
      </c>
      <c r="F1721" t="s">
        <v>33</v>
      </c>
      <c r="G1721" cm="1">
        <f t="array" ref="G1721">_xlfn.IFS(marketing_campaign[[#This Row],[Marital_Status]]="Single",K1721+L1721+1,marketing_campaign[[#This Row],[Marital_Status]]="Together",K1721+L1721+2,marketing_campaign[[#This Row],[Marital_Status]]="Alone",K1721+L1721+1,marketing_campaign[[#This Row],[Marital_Status]]="Married",K1721+L1721+2,marketing_campaign[[#This Row],[Marital_Status]]="Divorced",K1721+L1721+1,marketing_campaign[[#This Row],[Marital_Status]]="YOLO",K1721+L1721+1,marketing_campaign[[#This Row],[Marital_Status]]="Absurd",K1721+L1721+1,marketing_campaign[[#This Row],[Marital_Status]]="Widow",K1721+L1721+1)</f>
        <v>3</v>
      </c>
      <c r="H1721" t="str" cm="1">
        <f t="array" ref="H1721">_xlfn.IFS(marketing_campaign[[#This Row],[Family_size]]=1,"Family_with_one_child",marketing_campaign[[#This Row],[Family_size]]&gt;1,"Family_with_more_children")</f>
        <v>Family_with_more_children</v>
      </c>
      <c r="I1721">
        <v>55424</v>
      </c>
      <c r="J1721" t="str">
        <f>IF(marketing_campaign[[#This Row],[Income]]&gt;=Sheet21!B1771,"high_income","low_income")</f>
        <v>high_income</v>
      </c>
      <c r="K1721">
        <v>0</v>
      </c>
      <c r="L1721">
        <v>1</v>
      </c>
      <c r="M1721" s="1">
        <v>41238</v>
      </c>
      <c r="N1721">
        <v>6</v>
      </c>
      <c r="O1721" t="str" cm="1">
        <f t="array" ref="O1721">_xlfn.IFS(AND(marketing_campaign[[#This Row],[Recency]]&gt;=0,marketing_campaign[[#This Row],[Recency]]&lt;=14),"Early Recency",AND(marketing_campaign[[#This Row],[Recency]]&gt;=15,marketing_campaign[[#This Row],[Recency]]&lt;=31),"Mid-Recency",marketing_campaign[[#This Row],[Recency]]&gt;=32,"high Recency")</f>
        <v>Early Recency</v>
      </c>
      <c r="P1721">
        <v>462</v>
      </c>
      <c r="Q1721">
        <v>61</v>
      </c>
      <c r="R1721">
        <v>184</v>
      </c>
      <c r="S1721">
        <v>10</v>
      </c>
      <c r="T1721">
        <v>53</v>
      </c>
      <c r="U1721">
        <v>107</v>
      </c>
      <c r="V1721">
        <f>marketing_campaign[[#This Row],[MntGoldProds]]+marketing_campaign[[#This Row],[MntSweetProducts]]+marketing_campaign[[#This Row],[MntFishProducts]]+marketing_campaign[[#This Row],[MntMeatProducts]]+marketing_campaign[[#This Row],[MntFruits]]+marketing_campaign[[#This Row],[MntWines]]</f>
        <v>877</v>
      </c>
      <c r="W1721">
        <v>4</v>
      </c>
      <c r="X1721">
        <v>7</v>
      </c>
      <c r="Y1721">
        <v>5</v>
      </c>
      <c r="Z1721">
        <v>9</v>
      </c>
      <c r="AA1721">
        <f t="shared" si="53"/>
        <v>25</v>
      </c>
      <c r="AB1721" t="str" cm="1">
        <f t="array" ref="AB1721">_xlfn.IFS(AND(AA1721&gt;=0,AA1721&lt;=15),"low purchase",AND(AA1721&gt;=16,AA1721&lt;=30),"mid purchase",AA1721&gt;=31,"high purchase")</f>
        <v>mid purchase</v>
      </c>
      <c r="AC1721">
        <v>6</v>
      </c>
      <c r="AD1721" t="str">
        <f>IF(marketing_campaign[[#This Row],[NumWebVisitsMonth]]&gt;=5.3,"higher_webvists","lower_webvisits")</f>
        <v>higher_webvists</v>
      </c>
      <c r="AE1721">
        <v>1</v>
      </c>
      <c r="AF1721">
        <v>0</v>
      </c>
      <c r="AG1721">
        <v>0</v>
      </c>
      <c r="AH1721">
        <v>0</v>
      </c>
      <c r="AI1721">
        <v>0</v>
      </c>
      <c r="AJ1721">
        <v>0</v>
      </c>
      <c r="AK1721">
        <v>3</v>
      </c>
      <c r="AL1721">
        <v>11</v>
      </c>
      <c r="AM1721">
        <v>1</v>
      </c>
      <c r="AN1721">
        <f>marketing_campaign[[#This Row],[AcceptedCmp2]]+marketing_campaign[[#This Row],[AcceptedCmp1]]+marketing_campaign[[#This Row],[AcceptedCmp5]]+marketing_campaign[[#This Row],[AcceptedCmp4]]+marketing_campaign[[#This Row],[AcceptedCmp3]]+marketing_campaign[[#This Row],[Response]]</f>
        <v>2</v>
      </c>
      <c r="AO1721" t="str" cm="1">
        <f t="array" ref="AO172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722" spans="1:41" x14ac:dyDescent="0.35">
      <c r="A1722">
        <v>6742</v>
      </c>
      <c r="B1722">
        <v>1979</v>
      </c>
      <c r="C1722">
        <f t="shared" ca="1" si="52"/>
        <v>47</v>
      </c>
      <c r="D1722" t="str" cm="1">
        <f t="array" aca="1" ref="D172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22" t="s">
        <v>29</v>
      </c>
      <c r="F1722" t="s">
        <v>33</v>
      </c>
      <c r="G1722" cm="1">
        <f t="array" ref="G1722">_xlfn.IFS(marketing_campaign[[#This Row],[Marital_Status]]="Single",K1722+L1722+1,marketing_campaign[[#This Row],[Marital_Status]]="Together",K1722+L1722+2,marketing_campaign[[#This Row],[Marital_Status]]="Alone",K1722+L1722+1,marketing_campaign[[#This Row],[Marital_Status]]="Married",K1722+L1722+2,marketing_campaign[[#This Row],[Marital_Status]]="Divorced",K1722+L1722+1,marketing_campaign[[#This Row],[Marital_Status]]="YOLO",K1722+L1722+1,marketing_campaign[[#This Row],[Marital_Status]]="Absurd",K1722+L1722+1,marketing_campaign[[#This Row],[Marital_Status]]="Widow",K1722+L1722+1)</f>
        <v>3</v>
      </c>
      <c r="H1722" t="str" cm="1">
        <f t="array" ref="H1722">_xlfn.IFS(marketing_campaign[[#This Row],[Family_size]]=1,"Family_with_one_child",marketing_campaign[[#This Row],[Family_size]]&gt;1,"Family_with_more_children")</f>
        <v>Family_with_more_children</v>
      </c>
      <c r="I1722">
        <v>17688</v>
      </c>
      <c r="J1722" t="str">
        <f>IF(marketing_campaign[[#This Row],[Income]]&gt;=Sheet21!B1772,"high_income","low_income")</f>
        <v>high_income</v>
      </c>
      <c r="K1722">
        <v>1</v>
      </c>
      <c r="L1722">
        <v>0</v>
      </c>
      <c r="M1722" s="1">
        <v>41287</v>
      </c>
      <c r="N1722">
        <v>82</v>
      </c>
      <c r="O1722" t="str" cm="1">
        <f t="array" ref="O1722">_xlfn.IFS(AND(marketing_campaign[[#This Row],[Recency]]&gt;=0,marketing_campaign[[#This Row],[Recency]]&lt;=14),"Early Recency",AND(marketing_campaign[[#This Row],[Recency]]&gt;=15,marketing_campaign[[#This Row],[Recency]]&lt;=31),"Mid-Recency",marketing_campaign[[#This Row],[Recency]]&gt;=32,"high Recency")</f>
        <v>high Recency</v>
      </c>
      <c r="P1722">
        <v>2</v>
      </c>
      <c r="Q1722">
        <v>2</v>
      </c>
      <c r="R1722">
        <v>1</v>
      </c>
      <c r="S1722">
        <v>3</v>
      </c>
      <c r="T1722">
        <v>1</v>
      </c>
      <c r="U1722">
        <v>2</v>
      </c>
      <c r="V1722">
        <f>marketing_campaign[[#This Row],[MntGoldProds]]+marketing_campaign[[#This Row],[MntSweetProducts]]+marketing_campaign[[#This Row],[MntFishProducts]]+marketing_campaign[[#This Row],[MntMeatProducts]]+marketing_campaign[[#This Row],[MntFruits]]+marketing_campaign[[#This Row],[MntWines]]</f>
        <v>11</v>
      </c>
      <c r="W1722">
        <v>1</v>
      </c>
      <c r="X1722">
        <v>1</v>
      </c>
      <c r="Y1722">
        <v>0</v>
      </c>
      <c r="Z1722">
        <v>2</v>
      </c>
      <c r="AA1722">
        <f t="shared" si="53"/>
        <v>4</v>
      </c>
      <c r="AB1722" t="str" cm="1">
        <f t="array" ref="AB1722">_xlfn.IFS(AND(AA1722&gt;=0,AA1722&lt;=15),"low purchase",AND(AA1722&gt;=16,AA1722&lt;=30),"mid purchase",AA1722&gt;=31,"high purchase")</f>
        <v>low purchase</v>
      </c>
      <c r="AC1722">
        <v>8</v>
      </c>
      <c r="AD1722" t="str">
        <f>IF(marketing_campaign[[#This Row],[NumWebVisitsMonth]]&gt;=5.3,"higher_webvists","lower_webvisits")</f>
        <v>higher_webvists</v>
      </c>
      <c r="AE1722">
        <v>0</v>
      </c>
      <c r="AF1722">
        <v>0</v>
      </c>
      <c r="AG1722">
        <v>0</v>
      </c>
      <c r="AH1722">
        <v>0</v>
      </c>
      <c r="AI1722">
        <v>0</v>
      </c>
      <c r="AJ1722">
        <v>1</v>
      </c>
      <c r="AK1722">
        <v>3</v>
      </c>
      <c r="AL1722">
        <v>11</v>
      </c>
      <c r="AM1722">
        <v>0</v>
      </c>
      <c r="AN1722">
        <f>marketing_campaign[[#This Row],[AcceptedCmp2]]+marketing_campaign[[#This Row],[AcceptedCmp1]]+marketing_campaign[[#This Row],[AcceptedCmp5]]+marketing_campaign[[#This Row],[AcceptedCmp4]]+marketing_campaign[[#This Row],[AcceptedCmp3]]+marketing_campaign[[#This Row],[Response]]</f>
        <v>0</v>
      </c>
      <c r="AO1722" t="str" cm="1">
        <f t="array" ref="AO172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23" spans="1:41" x14ac:dyDescent="0.35">
      <c r="A1723">
        <v>1172</v>
      </c>
      <c r="B1723">
        <v>1983</v>
      </c>
      <c r="C1723">
        <f t="shared" ca="1" si="52"/>
        <v>43</v>
      </c>
      <c r="D1723" t="str" cm="1">
        <f t="array" aca="1" ref="D172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723" t="s">
        <v>32</v>
      </c>
      <c r="F1723" t="s">
        <v>33</v>
      </c>
      <c r="G1723" cm="1">
        <f t="array" ref="G1723">_xlfn.IFS(marketing_campaign[[#This Row],[Marital_Status]]="Single",K1723+L1723+1,marketing_campaign[[#This Row],[Marital_Status]]="Together",K1723+L1723+2,marketing_campaign[[#This Row],[Marital_Status]]="Alone",K1723+L1723+1,marketing_campaign[[#This Row],[Marital_Status]]="Married",K1723+L1723+2,marketing_campaign[[#This Row],[Marital_Status]]="Divorced",K1723+L1723+1,marketing_campaign[[#This Row],[Marital_Status]]="YOLO",K1723+L1723+1,marketing_campaign[[#This Row],[Marital_Status]]="Absurd",K1723+L1723+1,marketing_campaign[[#This Row],[Marital_Status]]="Widow",K1723+L1723+1)</f>
        <v>2</v>
      </c>
      <c r="H1723" t="str" cm="1">
        <f t="array" ref="H1723">_xlfn.IFS(marketing_campaign[[#This Row],[Family_size]]=1,"Family_with_one_child",marketing_campaign[[#This Row],[Family_size]]&gt;1,"Family_with_more_children")</f>
        <v>Family_with_more_children</v>
      </c>
      <c r="I1723">
        <v>92491</v>
      </c>
      <c r="J1723" t="str">
        <f>IF(marketing_campaign[[#This Row],[Income]]&gt;=Sheet21!B1773,"high_income","low_income")</f>
        <v>high_income</v>
      </c>
      <c r="K1723">
        <v>0</v>
      </c>
      <c r="L1723">
        <v>0</v>
      </c>
      <c r="M1723" s="1">
        <v>41395</v>
      </c>
      <c r="N1723">
        <v>71</v>
      </c>
      <c r="O1723" t="str" cm="1">
        <f t="array" ref="O1723">_xlfn.IFS(AND(marketing_campaign[[#This Row],[Recency]]&gt;=0,marketing_campaign[[#This Row],[Recency]]&lt;=14),"Early Recency",AND(marketing_campaign[[#This Row],[Recency]]&gt;=15,marketing_campaign[[#This Row],[Recency]]&lt;=31),"Mid-Recency",marketing_campaign[[#This Row],[Recency]]&gt;=32,"high Recency")</f>
        <v>high Recency</v>
      </c>
      <c r="P1723">
        <v>979</v>
      </c>
      <c r="Q1723">
        <v>44</v>
      </c>
      <c r="R1723">
        <v>935</v>
      </c>
      <c r="S1723">
        <v>29</v>
      </c>
      <c r="T1723">
        <v>25</v>
      </c>
      <c r="U1723">
        <v>22</v>
      </c>
      <c r="V1723">
        <f>marketing_campaign[[#This Row],[MntGoldProds]]+marketing_campaign[[#This Row],[MntSweetProducts]]+marketing_campaign[[#This Row],[MntFishProducts]]+marketing_campaign[[#This Row],[MntMeatProducts]]+marketing_campaign[[#This Row],[MntFruits]]+marketing_campaign[[#This Row],[MntWines]]</f>
        <v>2034</v>
      </c>
      <c r="W1723">
        <v>1</v>
      </c>
      <c r="X1723">
        <v>7</v>
      </c>
      <c r="Y1723">
        <v>5</v>
      </c>
      <c r="Z1723">
        <v>12</v>
      </c>
      <c r="AA1723">
        <f t="shared" si="53"/>
        <v>25</v>
      </c>
      <c r="AB1723" t="str" cm="1">
        <f t="array" ref="AB1723">_xlfn.IFS(AND(AA1723&gt;=0,AA1723&lt;=15),"low purchase",AND(AA1723&gt;=16,AA1723&lt;=30),"mid purchase",AA1723&gt;=31,"high purchase")</f>
        <v>mid purchase</v>
      </c>
      <c r="AC1723">
        <v>3</v>
      </c>
      <c r="AD1723" t="str">
        <f>IF(marketing_campaign[[#This Row],[NumWebVisitsMonth]]&gt;=5.3,"higher_webvists","lower_webvisits")</f>
        <v>lower_webvisits</v>
      </c>
      <c r="AE1723">
        <v>0</v>
      </c>
      <c r="AF1723">
        <v>1</v>
      </c>
      <c r="AG1723">
        <v>1</v>
      </c>
      <c r="AH1723">
        <v>1</v>
      </c>
      <c r="AI1723">
        <v>0</v>
      </c>
      <c r="AJ1723">
        <v>0</v>
      </c>
      <c r="AK1723">
        <v>3</v>
      </c>
      <c r="AL1723">
        <v>11</v>
      </c>
      <c r="AM1723">
        <v>1</v>
      </c>
      <c r="AN1723">
        <f>marketing_campaign[[#This Row],[AcceptedCmp2]]+marketing_campaign[[#This Row],[AcceptedCmp1]]+marketing_campaign[[#This Row],[AcceptedCmp5]]+marketing_campaign[[#This Row],[AcceptedCmp4]]+marketing_campaign[[#This Row],[AcceptedCmp3]]+marketing_campaign[[#This Row],[Response]]</f>
        <v>4</v>
      </c>
      <c r="AO1723" t="str" cm="1">
        <f t="array" ref="AO172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4/5 campaign accepted</v>
      </c>
    </row>
    <row r="1724" spans="1:41" x14ac:dyDescent="0.35">
      <c r="A1724">
        <v>569</v>
      </c>
      <c r="B1724">
        <v>1991</v>
      </c>
      <c r="C1724">
        <f t="shared" ca="1" si="52"/>
        <v>35</v>
      </c>
      <c r="D1724" t="str" cm="1">
        <f t="array" aca="1" ref="D172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724" t="s">
        <v>29</v>
      </c>
      <c r="F1724" t="s">
        <v>30</v>
      </c>
      <c r="G1724" cm="1">
        <f t="array" ref="G1724">_xlfn.IFS(marketing_campaign[[#This Row],[Marital_Status]]="Single",K1724+L1724+1,marketing_campaign[[#This Row],[Marital_Status]]="Together",K1724+L1724+2,marketing_campaign[[#This Row],[Marital_Status]]="Alone",K1724+L1724+1,marketing_campaign[[#This Row],[Marital_Status]]="Married",K1724+L1724+2,marketing_campaign[[#This Row],[Marital_Status]]="Divorced",K1724+L1724+1,marketing_campaign[[#This Row],[Marital_Status]]="YOLO",K1724+L1724+1,marketing_campaign[[#This Row],[Marital_Status]]="Absurd",K1724+L1724+1,marketing_campaign[[#This Row],[Marital_Status]]="Widow",K1724+L1724+1)</f>
        <v>1</v>
      </c>
      <c r="H1724" t="str" cm="1">
        <f t="array" ref="H1724">_xlfn.IFS(marketing_campaign[[#This Row],[Family_size]]=1,"Family_with_one_child",marketing_campaign[[#This Row],[Family_size]]&gt;1,"Family_with_more_children")</f>
        <v>Family_with_one_child</v>
      </c>
      <c r="I1724">
        <v>90273</v>
      </c>
      <c r="J1724" t="str">
        <f>IF(marketing_campaign[[#This Row],[Income]]&gt;=Sheet21!B1774,"high_income","low_income")</f>
        <v>high_income</v>
      </c>
      <c r="K1724">
        <v>0</v>
      </c>
      <c r="L1724">
        <v>0</v>
      </c>
      <c r="M1724" s="1">
        <v>41622</v>
      </c>
      <c r="N1724">
        <v>32</v>
      </c>
      <c r="O1724" t="str" cm="1">
        <f t="array" ref="O1724">_xlfn.IFS(AND(marketing_campaign[[#This Row],[Recency]]&gt;=0,marketing_campaign[[#This Row],[Recency]]&lt;=14),"Early Recency",AND(marketing_campaign[[#This Row],[Recency]]&gt;=15,marketing_campaign[[#This Row],[Recency]]&lt;=31),"Mid-Recency",marketing_campaign[[#This Row],[Recency]]&gt;=32,"high Recency")</f>
        <v>high Recency</v>
      </c>
      <c r="P1724">
        <v>704</v>
      </c>
      <c r="Q1724">
        <v>129</v>
      </c>
      <c r="R1724">
        <v>853</v>
      </c>
      <c r="S1724">
        <v>120</v>
      </c>
      <c r="T1724">
        <v>74</v>
      </c>
      <c r="U1724">
        <v>111</v>
      </c>
      <c r="V1724">
        <f>marketing_campaign[[#This Row],[MntGoldProds]]+marketing_campaign[[#This Row],[MntSweetProducts]]+marketing_campaign[[#This Row],[MntFishProducts]]+marketing_campaign[[#This Row],[MntMeatProducts]]+marketing_campaign[[#This Row],[MntFruits]]+marketing_campaign[[#This Row],[MntWines]]</f>
        <v>1991</v>
      </c>
      <c r="W1724">
        <v>1</v>
      </c>
      <c r="X1724">
        <v>5</v>
      </c>
      <c r="Y1724">
        <v>6</v>
      </c>
      <c r="Z1724">
        <v>7</v>
      </c>
      <c r="AA1724">
        <f t="shared" si="53"/>
        <v>19</v>
      </c>
      <c r="AB1724" t="str" cm="1">
        <f t="array" ref="AB1724">_xlfn.IFS(AND(AA1724&gt;=0,AA1724&lt;=15),"low purchase",AND(AA1724&gt;=16,AA1724&lt;=30),"mid purchase",AA1724&gt;=31,"high purchase")</f>
        <v>mid purchase</v>
      </c>
      <c r="AC1724">
        <v>2</v>
      </c>
      <c r="AD1724" t="str">
        <f>IF(marketing_campaign[[#This Row],[NumWebVisitsMonth]]&gt;=5.3,"higher_webvists","lower_webvisits")</f>
        <v>lower_webvisits</v>
      </c>
      <c r="AE1724">
        <v>0</v>
      </c>
      <c r="AF1724">
        <v>1</v>
      </c>
      <c r="AG1724">
        <v>1</v>
      </c>
      <c r="AH1724">
        <v>1</v>
      </c>
      <c r="AI1724">
        <v>0</v>
      </c>
      <c r="AJ1724">
        <v>0</v>
      </c>
      <c r="AK1724">
        <v>3</v>
      </c>
      <c r="AL1724">
        <v>11</v>
      </c>
      <c r="AM1724">
        <v>1</v>
      </c>
      <c r="AN1724">
        <f>marketing_campaign[[#This Row],[AcceptedCmp2]]+marketing_campaign[[#This Row],[AcceptedCmp1]]+marketing_campaign[[#This Row],[AcceptedCmp5]]+marketing_campaign[[#This Row],[AcceptedCmp4]]+marketing_campaign[[#This Row],[AcceptedCmp3]]+marketing_campaign[[#This Row],[Response]]</f>
        <v>4</v>
      </c>
      <c r="AO1724" t="str" cm="1">
        <f t="array" ref="AO172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4/5 campaign accepted</v>
      </c>
    </row>
    <row r="1725" spans="1:41" x14ac:dyDescent="0.35">
      <c r="A1725">
        <v>4686</v>
      </c>
      <c r="B1725">
        <v>1962</v>
      </c>
      <c r="C1725">
        <f t="shared" ca="1" si="52"/>
        <v>64</v>
      </c>
      <c r="D1725" t="str" cm="1">
        <f t="array" aca="1" ref="D172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25" t="s">
        <v>32</v>
      </c>
      <c r="F1725" t="s">
        <v>38</v>
      </c>
      <c r="G1725" cm="1">
        <f t="array" ref="G1725">_xlfn.IFS(marketing_campaign[[#This Row],[Marital_Status]]="Single",K1725+L1725+1,marketing_campaign[[#This Row],[Marital_Status]]="Together",K1725+L1725+2,marketing_campaign[[#This Row],[Marital_Status]]="Alone",K1725+L1725+1,marketing_campaign[[#This Row],[Marital_Status]]="Married",K1725+L1725+2,marketing_campaign[[#This Row],[Marital_Status]]="Divorced",K1725+L1725+1,marketing_campaign[[#This Row],[Marital_Status]]="YOLO",K1725+L1725+1,marketing_campaign[[#This Row],[Marital_Status]]="Absurd",K1725+L1725+1,marketing_campaign[[#This Row],[Marital_Status]]="Widow",K1725+L1725+1)</f>
        <v>1</v>
      </c>
      <c r="H1725" t="str" cm="1">
        <f t="array" ref="H1725">_xlfn.IFS(marketing_campaign[[#This Row],[Family_size]]=1,"Family_with_one_child",marketing_campaign[[#This Row],[Family_size]]&gt;1,"Family_with_more_children")</f>
        <v>Family_with_one_child</v>
      </c>
      <c r="I1725">
        <v>82571</v>
      </c>
      <c r="J1725" t="str">
        <f>IF(marketing_campaign[[#This Row],[Income]]&gt;=Sheet21!B1775,"high_income","low_income")</f>
        <v>high_income</v>
      </c>
      <c r="K1725">
        <v>0</v>
      </c>
      <c r="L1725">
        <v>0</v>
      </c>
      <c r="M1725" s="1">
        <v>41731</v>
      </c>
      <c r="N1725">
        <v>28</v>
      </c>
      <c r="O1725" t="str" cm="1">
        <f t="array" ref="O1725">_xlfn.IFS(AND(marketing_campaign[[#This Row],[Recency]]&gt;=0,marketing_campaign[[#This Row],[Recency]]&lt;=14),"Early Recency",AND(marketing_campaign[[#This Row],[Recency]]&gt;=15,marketing_campaign[[#This Row],[Recency]]&lt;=31),"Mid-Recency",marketing_campaign[[#This Row],[Recency]]&gt;=32,"high Recency")</f>
        <v>Mid-Recency</v>
      </c>
      <c r="P1725">
        <v>861</v>
      </c>
      <c r="Q1725">
        <v>31</v>
      </c>
      <c r="R1725">
        <v>558</v>
      </c>
      <c r="S1725">
        <v>62</v>
      </c>
      <c r="T1725">
        <v>95</v>
      </c>
      <c r="U1725">
        <v>79</v>
      </c>
      <c r="V1725">
        <f>marketing_campaign[[#This Row],[MntGoldProds]]+marketing_campaign[[#This Row],[MntSweetProducts]]+marketing_campaign[[#This Row],[MntFishProducts]]+marketing_campaign[[#This Row],[MntMeatProducts]]+marketing_campaign[[#This Row],[MntFruits]]+marketing_campaign[[#This Row],[MntWines]]</f>
        <v>1686</v>
      </c>
      <c r="W1725">
        <v>0</v>
      </c>
      <c r="X1725">
        <v>6</v>
      </c>
      <c r="Y1725">
        <v>5</v>
      </c>
      <c r="Z1725">
        <v>13</v>
      </c>
      <c r="AA1725">
        <f t="shared" si="53"/>
        <v>24</v>
      </c>
      <c r="AB1725" t="str" cm="1">
        <f t="array" ref="AB1725">_xlfn.IFS(AND(AA1725&gt;=0,AA1725&lt;=15),"low purchase",AND(AA1725&gt;=16,AA1725&lt;=30),"mid purchase",AA1725&gt;=31,"high purchase")</f>
        <v>mid purchase</v>
      </c>
      <c r="AC1725">
        <v>2</v>
      </c>
      <c r="AD1725" t="str">
        <f>IF(marketing_campaign[[#This Row],[NumWebVisitsMonth]]&gt;=5.3,"higher_webvists","lower_webvisits")</f>
        <v>lower_webvisits</v>
      </c>
      <c r="AE1725">
        <v>0</v>
      </c>
      <c r="AF1725">
        <v>0</v>
      </c>
      <c r="AG1725">
        <v>1</v>
      </c>
      <c r="AH1725">
        <v>0</v>
      </c>
      <c r="AI1725">
        <v>0</v>
      </c>
      <c r="AJ1725">
        <v>0</v>
      </c>
      <c r="AK1725">
        <v>3</v>
      </c>
      <c r="AL1725">
        <v>11</v>
      </c>
      <c r="AM1725">
        <v>0</v>
      </c>
      <c r="AN1725">
        <f>marketing_campaign[[#This Row],[AcceptedCmp2]]+marketing_campaign[[#This Row],[AcceptedCmp1]]+marketing_campaign[[#This Row],[AcceptedCmp5]]+marketing_campaign[[#This Row],[AcceptedCmp4]]+marketing_campaign[[#This Row],[AcceptedCmp3]]+marketing_campaign[[#This Row],[Response]]</f>
        <v>1</v>
      </c>
      <c r="AO1725" t="str" cm="1">
        <f t="array" ref="AO172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726" spans="1:41" x14ac:dyDescent="0.35">
      <c r="A1726">
        <v>1381</v>
      </c>
      <c r="B1726">
        <v>1982</v>
      </c>
      <c r="C1726">
        <f t="shared" ca="1" si="52"/>
        <v>44</v>
      </c>
      <c r="D1726" t="str" cm="1">
        <f t="array" aca="1" ref="D172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726" t="s">
        <v>32</v>
      </c>
      <c r="F1726" t="s">
        <v>30</v>
      </c>
      <c r="G1726" cm="1">
        <f t="array" ref="G1726">_xlfn.IFS(marketing_campaign[[#This Row],[Marital_Status]]="Single",K1726+L1726+1,marketing_campaign[[#This Row],[Marital_Status]]="Together",K1726+L1726+2,marketing_campaign[[#This Row],[Marital_Status]]="Alone",K1726+L1726+1,marketing_campaign[[#This Row],[Marital_Status]]="Married",K1726+L1726+2,marketing_campaign[[#This Row],[Marital_Status]]="Divorced",K1726+L1726+1,marketing_campaign[[#This Row],[Marital_Status]]="YOLO",K1726+L1726+1,marketing_campaign[[#This Row],[Marital_Status]]="Absurd",K1726+L1726+1,marketing_campaign[[#This Row],[Marital_Status]]="Widow",K1726+L1726+1)</f>
        <v>2</v>
      </c>
      <c r="H1726" t="str" cm="1">
        <f t="array" ref="H1726">_xlfn.IFS(marketing_campaign[[#This Row],[Family_size]]=1,"Family_with_one_child",marketing_campaign[[#This Row],[Family_size]]&gt;1,"Family_with_more_children")</f>
        <v>Family_with_more_children</v>
      </c>
      <c r="I1726">
        <v>38513</v>
      </c>
      <c r="J1726" t="str">
        <f>IF(marketing_campaign[[#This Row],[Income]]&gt;=Sheet21!B1776,"high_income","low_income")</f>
        <v>high_income</v>
      </c>
      <c r="K1726">
        <v>1</v>
      </c>
      <c r="L1726">
        <v>0</v>
      </c>
      <c r="M1726" s="1">
        <v>41667</v>
      </c>
      <c r="N1726">
        <v>20</v>
      </c>
      <c r="O1726" t="str" cm="1">
        <f t="array" ref="O1726">_xlfn.IFS(AND(marketing_campaign[[#This Row],[Recency]]&gt;=0,marketing_campaign[[#This Row],[Recency]]&lt;=14),"Early Recency",AND(marketing_campaign[[#This Row],[Recency]]&gt;=15,marketing_campaign[[#This Row],[Recency]]&lt;=31),"Mid-Recency",marketing_campaign[[#This Row],[Recency]]&gt;=32,"high Recency")</f>
        <v>Mid-Recency</v>
      </c>
      <c r="P1726">
        <v>172</v>
      </c>
      <c r="Q1726">
        <v>3</v>
      </c>
      <c r="R1726">
        <v>115</v>
      </c>
      <c r="S1726">
        <v>16</v>
      </c>
      <c r="T1726">
        <v>0</v>
      </c>
      <c r="U1726">
        <v>18</v>
      </c>
      <c r="V1726">
        <f>marketing_campaign[[#This Row],[MntGoldProds]]+marketing_campaign[[#This Row],[MntSweetProducts]]+marketing_campaign[[#This Row],[MntFishProducts]]+marketing_campaign[[#This Row],[MntMeatProducts]]+marketing_campaign[[#This Row],[MntFruits]]+marketing_campaign[[#This Row],[MntWines]]</f>
        <v>324</v>
      </c>
      <c r="W1726">
        <v>5</v>
      </c>
      <c r="X1726">
        <v>6</v>
      </c>
      <c r="Y1726">
        <v>1</v>
      </c>
      <c r="Z1726">
        <v>5</v>
      </c>
      <c r="AA1726">
        <f t="shared" si="53"/>
        <v>17</v>
      </c>
      <c r="AB1726" t="str" cm="1">
        <f t="array" ref="AB1726">_xlfn.IFS(AND(AA1726&gt;=0,AA1726&lt;=15),"low purchase",AND(AA1726&gt;=16,AA1726&lt;=30),"mid purchase",AA1726&gt;=31,"high purchase")</f>
        <v>mid purchase</v>
      </c>
      <c r="AC1726">
        <v>8</v>
      </c>
      <c r="AD1726" t="str">
        <f>IF(marketing_campaign[[#This Row],[NumWebVisitsMonth]]&gt;=5.3,"higher_webvists","lower_webvisits")</f>
        <v>higher_webvists</v>
      </c>
      <c r="AE1726">
        <v>0</v>
      </c>
      <c r="AF1726">
        <v>0</v>
      </c>
      <c r="AG1726">
        <v>0</v>
      </c>
      <c r="AH1726">
        <v>0</v>
      </c>
      <c r="AI1726">
        <v>0</v>
      </c>
      <c r="AJ1726">
        <v>0</v>
      </c>
      <c r="AK1726">
        <v>3</v>
      </c>
      <c r="AL1726">
        <v>11</v>
      </c>
      <c r="AM1726">
        <v>1</v>
      </c>
      <c r="AN1726">
        <f>marketing_campaign[[#This Row],[AcceptedCmp2]]+marketing_campaign[[#This Row],[AcceptedCmp1]]+marketing_campaign[[#This Row],[AcceptedCmp5]]+marketing_campaign[[#This Row],[AcceptedCmp4]]+marketing_campaign[[#This Row],[AcceptedCmp3]]+marketing_campaign[[#This Row],[Response]]</f>
        <v>1</v>
      </c>
      <c r="AO1726" t="str" cm="1">
        <f t="array" ref="AO172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727" spans="1:41" x14ac:dyDescent="0.35">
      <c r="A1727">
        <v>2634</v>
      </c>
      <c r="B1727">
        <v>1979</v>
      </c>
      <c r="C1727">
        <f t="shared" ca="1" si="52"/>
        <v>47</v>
      </c>
      <c r="D1727" t="str" cm="1">
        <f t="array" aca="1" ref="D172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27" t="s">
        <v>34</v>
      </c>
      <c r="F1727" t="s">
        <v>30</v>
      </c>
      <c r="G1727" cm="1">
        <f t="array" ref="G1727">_xlfn.IFS(marketing_campaign[[#This Row],[Marital_Status]]="Single",K1727+L1727+1,marketing_campaign[[#This Row],[Marital_Status]]="Together",K1727+L1727+2,marketing_campaign[[#This Row],[Marital_Status]]="Alone",K1727+L1727+1,marketing_campaign[[#This Row],[Marital_Status]]="Married",K1727+L1727+2,marketing_campaign[[#This Row],[Marital_Status]]="Divorced",K1727+L1727+1,marketing_campaign[[#This Row],[Marital_Status]]="YOLO",K1727+L1727+1,marketing_campaign[[#This Row],[Marital_Status]]="Absurd",K1727+L1727+1,marketing_campaign[[#This Row],[Marital_Status]]="Widow",K1727+L1727+1)</f>
        <v>2</v>
      </c>
      <c r="H1727" t="str" cm="1">
        <f t="array" ref="H1727">_xlfn.IFS(marketing_campaign[[#This Row],[Family_size]]=1,"Family_with_one_child",marketing_campaign[[#This Row],[Family_size]]&gt;1,"Family_with_more_children")</f>
        <v>Family_with_more_children</v>
      </c>
      <c r="I1727">
        <v>16653</v>
      </c>
      <c r="J1727" t="str">
        <f>IF(marketing_campaign[[#This Row],[Income]]&gt;=Sheet21!B1777,"high_income","low_income")</f>
        <v>high_income</v>
      </c>
      <c r="K1727">
        <v>1</v>
      </c>
      <c r="L1727">
        <v>0</v>
      </c>
      <c r="M1727" s="1">
        <v>41747</v>
      </c>
      <c r="N1727">
        <v>10</v>
      </c>
      <c r="O1727" t="str" cm="1">
        <f t="array" ref="O1727">_xlfn.IFS(AND(marketing_campaign[[#This Row],[Recency]]&gt;=0,marketing_campaign[[#This Row],[Recency]]&lt;=14),"Early Recency",AND(marketing_campaign[[#This Row],[Recency]]&gt;=15,marketing_campaign[[#This Row],[Recency]]&lt;=31),"Mid-Recency",marketing_campaign[[#This Row],[Recency]]&gt;=32,"high Recency")</f>
        <v>Early Recency</v>
      </c>
      <c r="P1727">
        <v>5</v>
      </c>
      <c r="Q1727">
        <v>7</v>
      </c>
      <c r="R1727">
        <v>31</v>
      </c>
      <c r="S1727">
        <v>15</v>
      </c>
      <c r="T1727">
        <v>4</v>
      </c>
      <c r="U1727">
        <v>7</v>
      </c>
      <c r="V1727">
        <f>marketing_campaign[[#This Row],[MntGoldProds]]+marketing_campaign[[#This Row],[MntSweetProducts]]+marketing_campaign[[#This Row],[MntFishProducts]]+marketing_campaign[[#This Row],[MntMeatProducts]]+marketing_campaign[[#This Row],[MntFruits]]+marketing_campaign[[#This Row],[MntWines]]</f>
        <v>69</v>
      </c>
      <c r="W1727">
        <v>3</v>
      </c>
      <c r="X1727">
        <v>2</v>
      </c>
      <c r="Y1727">
        <v>1</v>
      </c>
      <c r="Z1727">
        <v>3</v>
      </c>
      <c r="AA1727">
        <f t="shared" si="53"/>
        <v>9</v>
      </c>
      <c r="AB1727" t="str" cm="1">
        <f t="array" ref="AB1727">_xlfn.IFS(AND(AA1727&gt;=0,AA1727&lt;=15),"low purchase",AND(AA1727&gt;=16,AA1727&lt;=30),"mid purchase",AA1727&gt;=31,"high purchase")</f>
        <v>low purchase</v>
      </c>
      <c r="AC1727">
        <v>6</v>
      </c>
      <c r="AD1727" t="str">
        <f>IF(marketing_campaign[[#This Row],[NumWebVisitsMonth]]&gt;=5.3,"higher_webvists","lower_webvisits")</f>
        <v>higher_webvists</v>
      </c>
      <c r="AE1727">
        <v>0</v>
      </c>
      <c r="AF1727">
        <v>0</v>
      </c>
      <c r="AG1727">
        <v>0</v>
      </c>
      <c r="AH1727">
        <v>0</v>
      </c>
      <c r="AI1727">
        <v>0</v>
      </c>
      <c r="AJ1727">
        <v>0</v>
      </c>
      <c r="AK1727">
        <v>3</v>
      </c>
      <c r="AL1727">
        <v>11</v>
      </c>
      <c r="AM1727">
        <v>1</v>
      </c>
      <c r="AN1727">
        <f>marketing_campaign[[#This Row],[AcceptedCmp2]]+marketing_campaign[[#This Row],[AcceptedCmp1]]+marketing_campaign[[#This Row],[AcceptedCmp5]]+marketing_campaign[[#This Row],[AcceptedCmp4]]+marketing_campaign[[#This Row],[AcceptedCmp3]]+marketing_campaign[[#This Row],[Response]]</f>
        <v>1</v>
      </c>
      <c r="AO1727" t="str" cm="1">
        <f t="array" ref="AO172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728" spans="1:41" x14ac:dyDescent="0.35">
      <c r="A1728">
        <v>10905</v>
      </c>
      <c r="B1728">
        <v>1955</v>
      </c>
      <c r="C1728">
        <f t="shared" ca="1" si="52"/>
        <v>71</v>
      </c>
      <c r="D1728" t="str" cm="1">
        <f t="array" aca="1" ref="D172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28" t="s">
        <v>29</v>
      </c>
      <c r="F1728" t="s">
        <v>31</v>
      </c>
      <c r="G1728" cm="1">
        <f t="array" ref="G1728">_xlfn.IFS(marketing_campaign[[#This Row],[Marital_Status]]="Single",K1728+L1728+1,marketing_campaign[[#This Row],[Marital_Status]]="Together",K1728+L1728+2,marketing_campaign[[#This Row],[Marital_Status]]="Alone",K1728+L1728+1,marketing_campaign[[#This Row],[Marital_Status]]="Married",K1728+L1728+2,marketing_campaign[[#This Row],[Marital_Status]]="Divorced",K1728+L1728+1,marketing_campaign[[#This Row],[Marital_Status]]="YOLO",K1728+L1728+1,marketing_campaign[[#This Row],[Marital_Status]]="Absurd",K1728+L1728+1,marketing_campaign[[#This Row],[Marital_Status]]="Widow",K1728+L1728+1)</f>
        <v>4</v>
      </c>
      <c r="H1728" t="str" cm="1">
        <f t="array" ref="H1728">_xlfn.IFS(marketing_campaign[[#This Row],[Family_size]]=1,"Family_with_one_child",marketing_campaign[[#This Row],[Family_size]]&gt;1,"Family_with_more_children")</f>
        <v>Family_with_more_children</v>
      </c>
      <c r="I1728">
        <v>42586</v>
      </c>
      <c r="J1728" t="str">
        <f>IF(marketing_campaign[[#This Row],[Income]]&gt;=Sheet21!B1778,"high_income","low_income")</f>
        <v>high_income</v>
      </c>
      <c r="K1728">
        <v>1</v>
      </c>
      <c r="L1728">
        <v>1</v>
      </c>
      <c r="M1728" s="1">
        <v>41211</v>
      </c>
      <c r="N1728">
        <v>7</v>
      </c>
      <c r="O1728" t="str" cm="1">
        <f t="array" ref="O1728">_xlfn.IFS(AND(marketing_campaign[[#This Row],[Recency]]&gt;=0,marketing_campaign[[#This Row],[Recency]]&lt;=14),"Early Recency",AND(marketing_campaign[[#This Row],[Recency]]&gt;=15,marketing_campaign[[#This Row],[Recency]]&lt;=31),"Mid-Recency",marketing_campaign[[#This Row],[Recency]]&gt;=32,"high Recency")</f>
        <v>Early Recency</v>
      </c>
      <c r="P1728">
        <v>194</v>
      </c>
      <c r="Q1728">
        <v>2</v>
      </c>
      <c r="R1728">
        <v>56</v>
      </c>
      <c r="S1728">
        <v>0</v>
      </c>
      <c r="T1728">
        <v>0</v>
      </c>
      <c r="U1728">
        <v>0</v>
      </c>
      <c r="V1728">
        <f>marketing_campaign[[#This Row],[MntGoldProds]]+marketing_campaign[[#This Row],[MntSweetProducts]]+marketing_campaign[[#This Row],[MntFishProducts]]+marketing_campaign[[#This Row],[MntMeatProducts]]+marketing_campaign[[#This Row],[MntFruits]]+marketing_campaign[[#This Row],[MntWines]]</f>
        <v>252</v>
      </c>
      <c r="W1728">
        <v>5</v>
      </c>
      <c r="X1728">
        <v>4</v>
      </c>
      <c r="Y1728">
        <v>1</v>
      </c>
      <c r="Z1728">
        <v>6</v>
      </c>
      <c r="AA1728">
        <f t="shared" si="53"/>
        <v>16</v>
      </c>
      <c r="AB1728" t="str" cm="1">
        <f t="array" ref="AB1728">_xlfn.IFS(AND(AA1728&gt;=0,AA1728&lt;=15),"low purchase",AND(AA1728&gt;=16,AA1728&lt;=30),"mid purchase",AA1728&gt;=31,"high purchase")</f>
        <v>mid purchase</v>
      </c>
      <c r="AC1728">
        <v>8</v>
      </c>
      <c r="AD1728" t="str">
        <f>IF(marketing_campaign[[#This Row],[NumWebVisitsMonth]]&gt;=5.3,"higher_webvists","lower_webvisits")</f>
        <v>higher_webvists</v>
      </c>
      <c r="AE1728">
        <v>0</v>
      </c>
      <c r="AF1728">
        <v>0</v>
      </c>
      <c r="AG1728">
        <v>0</v>
      </c>
      <c r="AH1728">
        <v>0</v>
      </c>
      <c r="AI1728">
        <v>0</v>
      </c>
      <c r="AJ1728">
        <v>0</v>
      </c>
      <c r="AK1728">
        <v>3</v>
      </c>
      <c r="AL1728">
        <v>11</v>
      </c>
      <c r="AM1728">
        <v>1</v>
      </c>
      <c r="AN1728">
        <f>marketing_campaign[[#This Row],[AcceptedCmp2]]+marketing_campaign[[#This Row],[AcceptedCmp1]]+marketing_campaign[[#This Row],[AcceptedCmp5]]+marketing_campaign[[#This Row],[AcceptedCmp4]]+marketing_campaign[[#This Row],[AcceptedCmp3]]+marketing_campaign[[#This Row],[Response]]</f>
        <v>1</v>
      </c>
      <c r="AO1728" t="str" cm="1">
        <f t="array" ref="AO172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729" spans="1:41" x14ac:dyDescent="0.35">
      <c r="A1729">
        <v>1744</v>
      </c>
      <c r="B1729">
        <v>1965</v>
      </c>
      <c r="C1729">
        <f t="shared" ca="1" si="52"/>
        <v>61</v>
      </c>
      <c r="D1729" t="str" cm="1">
        <f t="array" aca="1" ref="D172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29" t="s">
        <v>36</v>
      </c>
      <c r="F1729" t="s">
        <v>30</v>
      </c>
      <c r="G1729" cm="1">
        <f t="array" ref="G1729">_xlfn.IFS(marketing_campaign[[#This Row],[Marital_Status]]="Single",K1729+L1729+1,marketing_campaign[[#This Row],[Marital_Status]]="Together",K1729+L1729+2,marketing_campaign[[#This Row],[Marital_Status]]="Alone",K1729+L1729+1,marketing_campaign[[#This Row],[Marital_Status]]="Married",K1729+L1729+2,marketing_campaign[[#This Row],[Marital_Status]]="Divorced",K1729+L1729+1,marketing_campaign[[#This Row],[Marital_Status]]="YOLO",K1729+L1729+1,marketing_campaign[[#This Row],[Marital_Status]]="Absurd",K1729+L1729+1,marketing_campaign[[#This Row],[Marital_Status]]="Widow",K1729+L1729+1)</f>
        <v>2</v>
      </c>
      <c r="H1729" t="str" cm="1">
        <f t="array" ref="H1729">_xlfn.IFS(marketing_campaign[[#This Row],[Family_size]]=1,"Family_with_one_child",marketing_campaign[[#This Row],[Family_size]]&gt;1,"Family_with_more_children")</f>
        <v>Family_with_more_children</v>
      </c>
      <c r="I1729">
        <v>23529</v>
      </c>
      <c r="J1729" t="str">
        <f>IF(marketing_campaign[[#This Row],[Income]]&gt;=Sheet21!B1779,"high_income","low_income")</f>
        <v>high_income</v>
      </c>
      <c r="K1729">
        <v>0</v>
      </c>
      <c r="L1729">
        <v>1</v>
      </c>
      <c r="M1729" s="1">
        <v>41281</v>
      </c>
      <c r="N1729">
        <v>67</v>
      </c>
      <c r="O1729" t="str" cm="1">
        <f t="array" ref="O1729">_xlfn.IFS(AND(marketing_campaign[[#This Row],[Recency]]&gt;=0,marketing_campaign[[#This Row],[Recency]]&lt;=14),"Early Recency",AND(marketing_campaign[[#This Row],[Recency]]&gt;=15,marketing_campaign[[#This Row],[Recency]]&lt;=31),"Mid-Recency",marketing_campaign[[#This Row],[Recency]]&gt;=32,"high Recency")</f>
        <v>high Recency</v>
      </c>
      <c r="P1729">
        <v>9</v>
      </c>
      <c r="Q1729">
        <v>7</v>
      </c>
      <c r="R1729">
        <v>13</v>
      </c>
      <c r="S1729">
        <v>3</v>
      </c>
      <c r="T1729">
        <v>2</v>
      </c>
      <c r="U1729">
        <v>20</v>
      </c>
      <c r="V1729">
        <f>marketing_campaign[[#This Row],[MntGoldProds]]+marketing_campaign[[#This Row],[MntSweetProducts]]+marketing_campaign[[#This Row],[MntFishProducts]]+marketing_campaign[[#This Row],[MntMeatProducts]]+marketing_campaign[[#This Row],[MntFruits]]+marketing_campaign[[#This Row],[MntWines]]</f>
        <v>54</v>
      </c>
      <c r="W1729">
        <v>1</v>
      </c>
      <c r="X1729">
        <v>1</v>
      </c>
      <c r="Y1729">
        <v>1</v>
      </c>
      <c r="Z1729">
        <v>2</v>
      </c>
      <c r="AA1729">
        <f t="shared" si="53"/>
        <v>5</v>
      </c>
      <c r="AB1729" t="str" cm="1">
        <f t="array" ref="AB1729">_xlfn.IFS(AND(AA1729&gt;=0,AA1729&lt;=15),"low purchase",AND(AA1729&gt;=16,AA1729&lt;=30),"mid purchase",AA1729&gt;=31,"high purchase")</f>
        <v>low purchase</v>
      </c>
      <c r="AC1729">
        <v>6</v>
      </c>
      <c r="AD1729" t="str">
        <f>IF(marketing_campaign[[#This Row],[NumWebVisitsMonth]]&gt;=5.3,"higher_webvists","lower_webvisits")</f>
        <v>higher_webvists</v>
      </c>
      <c r="AE1729">
        <v>0</v>
      </c>
      <c r="AF1729">
        <v>0</v>
      </c>
      <c r="AG1729">
        <v>0</v>
      </c>
      <c r="AH1729">
        <v>0</v>
      </c>
      <c r="AI1729">
        <v>0</v>
      </c>
      <c r="AJ1729">
        <v>0</v>
      </c>
      <c r="AK1729">
        <v>3</v>
      </c>
      <c r="AL1729">
        <v>11</v>
      </c>
      <c r="AM1729">
        <v>0</v>
      </c>
      <c r="AN1729">
        <f>marketing_campaign[[#This Row],[AcceptedCmp2]]+marketing_campaign[[#This Row],[AcceptedCmp1]]+marketing_campaign[[#This Row],[AcceptedCmp5]]+marketing_campaign[[#This Row],[AcceptedCmp4]]+marketing_campaign[[#This Row],[AcceptedCmp3]]+marketing_campaign[[#This Row],[Response]]</f>
        <v>0</v>
      </c>
      <c r="AO1729" t="str" cm="1">
        <f t="array" ref="AO172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30" spans="1:41" x14ac:dyDescent="0.35">
      <c r="A1730">
        <v>1000</v>
      </c>
      <c r="B1730">
        <v>1961</v>
      </c>
      <c r="C1730">
        <f t="shared" ref="C1730:C1793" ca="1" si="54">YEAR(TODAY())-B1730</f>
        <v>65</v>
      </c>
      <c r="D1730" t="str" cm="1">
        <f t="array" aca="1" ref="D173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30" t="s">
        <v>34</v>
      </c>
      <c r="F1730" t="s">
        <v>31</v>
      </c>
      <c r="G1730" cm="1">
        <f t="array" ref="G1730">_xlfn.IFS(marketing_campaign[[#This Row],[Marital_Status]]="Single",K1730+L1730+1,marketing_campaign[[#This Row],[Marital_Status]]="Together",K1730+L1730+2,marketing_campaign[[#This Row],[Marital_Status]]="Alone",K1730+L1730+1,marketing_campaign[[#This Row],[Marital_Status]]="Married",K1730+L1730+2,marketing_campaign[[#This Row],[Marital_Status]]="Divorced",K1730+L1730+1,marketing_campaign[[#This Row],[Marital_Status]]="YOLO",K1730+L1730+1,marketing_campaign[[#This Row],[Marital_Status]]="Absurd",K1730+L1730+1,marketing_campaign[[#This Row],[Marital_Status]]="Widow",K1730+L1730+1)</f>
        <v>4</v>
      </c>
      <c r="H1730" t="str" cm="1">
        <f t="array" ref="H1730">_xlfn.IFS(marketing_campaign[[#This Row],[Family_size]]=1,"Family_with_one_child",marketing_campaign[[#This Row],[Family_size]]&gt;1,"Family_with_more_children")</f>
        <v>Family_with_more_children</v>
      </c>
      <c r="I1730">
        <v>74881</v>
      </c>
      <c r="J1730" t="str">
        <f>IF(marketing_campaign[[#This Row],[Income]]&gt;=Sheet21!B1780,"high_income","low_income")</f>
        <v>high_income</v>
      </c>
      <c r="K1730">
        <v>1</v>
      </c>
      <c r="L1730">
        <v>1</v>
      </c>
      <c r="M1730" s="1">
        <v>41341</v>
      </c>
      <c r="N1730">
        <v>48</v>
      </c>
      <c r="O1730" t="str" cm="1">
        <f t="array" ref="O1730">_xlfn.IFS(AND(marketing_campaign[[#This Row],[Recency]]&gt;=0,marketing_campaign[[#This Row],[Recency]]&lt;=14),"Early Recency",AND(marketing_campaign[[#This Row],[Recency]]&gt;=15,marketing_campaign[[#This Row],[Recency]]&lt;=31),"Mid-Recency",marketing_campaign[[#This Row],[Recency]]&gt;=32,"high Recency")</f>
        <v>high Recency</v>
      </c>
      <c r="P1730">
        <v>505</v>
      </c>
      <c r="Q1730">
        <v>72</v>
      </c>
      <c r="R1730">
        <v>270</v>
      </c>
      <c r="S1730">
        <v>36</v>
      </c>
      <c r="T1730">
        <v>27</v>
      </c>
      <c r="U1730">
        <v>54</v>
      </c>
      <c r="V1730">
        <f>marketing_campaign[[#This Row],[MntGoldProds]]+marketing_campaign[[#This Row],[MntSweetProducts]]+marketing_campaign[[#This Row],[MntFishProducts]]+marketing_campaign[[#This Row],[MntMeatProducts]]+marketing_campaign[[#This Row],[MntFruits]]+marketing_campaign[[#This Row],[MntWines]]</f>
        <v>964</v>
      </c>
      <c r="W1730">
        <v>4</v>
      </c>
      <c r="X1730">
        <v>9</v>
      </c>
      <c r="Y1730">
        <v>2</v>
      </c>
      <c r="Z1730">
        <v>12</v>
      </c>
      <c r="AA1730">
        <f t="shared" ref="AA1730:AA1793" si="55">W1730+X1730+Y1730+Z1730</f>
        <v>27</v>
      </c>
      <c r="AB1730" t="str" cm="1">
        <f t="array" ref="AB1730">_xlfn.IFS(AND(AA1730&gt;=0,AA1730&lt;=15),"low purchase",AND(AA1730&gt;=16,AA1730&lt;=30),"mid purchase",AA1730&gt;=31,"high purchase")</f>
        <v>mid purchase</v>
      </c>
      <c r="AC1730">
        <v>5</v>
      </c>
      <c r="AD1730" t="str">
        <f>IF(marketing_campaign[[#This Row],[NumWebVisitsMonth]]&gt;=5.3,"higher_webvists","lower_webvisits")</f>
        <v>lower_webvisits</v>
      </c>
      <c r="AE1730">
        <v>0</v>
      </c>
      <c r="AF1730">
        <v>0</v>
      </c>
      <c r="AG1730">
        <v>0</v>
      </c>
      <c r="AH1730">
        <v>0</v>
      </c>
      <c r="AI1730">
        <v>0</v>
      </c>
      <c r="AJ1730">
        <v>0</v>
      </c>
      <c r="AK1730">
        <v>3</v>
      </c>
      <c r="AL1730">
        <v>11</v>
      </c>
      <c r="AM1730">
        <v>0</v>
      </c>
      <c r="AN1730">
        <f>marketing_campaign[[#This Row],[AcceptedCmp2]]+marketing_campaign[[#This Row],[AcceptedCmp1]]+marketing_campaign[[#This Row],[AcceptedCmp5]]+marketing_campaign[[#This Row],[AcceptedCmp4]]+marketing_campaign[[#This Row],[AcceptedCmp3]]+marketing_campaign[[#This Row],[Response]]</f>
        <v>0</v>
      </c>
      <c r="AO1730" t="str" cm="1">
        <f t="array" ref="AO173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31" spans="1:41" x14ac:dyDescent="0.35">
      <c r="A1731">
        <v>3828</v>
      </c>
      <c r="B1731">
        <v>1951</v>
      </c>
      <c r="C1731">
        <f t="shared" ca="1" si="54"/>
        <v>75</v>
      </c>
      <c r="D1731" t="str" cm="1">
        <f t="array" aca="1" ref="D173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31" t="s">
        <v>29</v>
      </c>
      <c r="F1731" t="s">
        <v>33</v>
      </c>
      <c r="G1731" cm="1">
        <f t="array" ref="G1731">_xlfn.IFS(marketing_campaign[[#This Row],[Marital_Status]]="Single",K1731+L1731+1,marketing_campaign[[#This Row],[Marital_Status]]="Together",K1731+L1731+2,marketing_campaign[[#This Row],[Marital_Status]]="Alone",K1731+L1731+1,marketing_campaign[[#This Row],[Marital_Status]]="Married",K1731+L1731+2,marketing_campaign[[#This Row],[Marital_Status]]="Divorced",K1731+L1731+1,marketing_campaign[[#This Row],[Marital_Status]]="YOLO",K1731+L1731+1,marketing_campaign[[#This Row],[Marital_Status]]="Absurd",K1731+L1731+1,marketing_campaign[[#This Row],[Marital_Status]]="Widow",K1731+L1731+1)</f>
        <v>3</v>
      </c>
      <c r="H1731" t="str" cm="1">
        <f t="array" ref="H1731">_xlfn.IFS(marketing_campaign[[#This Row],[Family_size]]=1,"Family_with_one_child",marketing_campaign[[#This Row],[Family_size]]&gt;1,"Family_with_more_children")</f>
        <v>Family_with_more_children</v>
      </c>
      <c r="I1731">
        <v>71107</v>
      </c>
      <c r="J1731" t="str">
        <f>IF(marketing_campaign[[#This Row],[Income]]&gt;=Sheet21!B1781,"high_income","low_income")</f>
        <v>high_income</v>
      </c>
      <c r="K1731">
        <v>0</v>
      </c>
      <c r="L1731">
        <v>1</v>
      </c>
      <c r="M1731" s="1">
        <v>41322</v>
      </c>
      <c r="N1731">
        <v>61</v>
      </c>
      <c r="O1731" t="str" cm="1">
        <f t="array" ref="O1731">_xlfn.IFS(AND(marketing_campaign[[#This Row],[Recency]]&gt;=0,marketing_campaign[[#This Row],[Recency]]&lt;=14),"Early Recency",AND(marketing_campaign[[#This Row],[Recency]]&gt;=15,marketing_campaign[[#This Row],[Recency]]&lt;=31),"Mid-Recency",marketing_campaign[[#This Row],[Recency]]&gt;=32,"high Recency")</f>
        <v>high Recency</v>
      </c>
      <c r="P1731">
        <v>533</v>
      </c>
      <c r="Q1731">
        <v>10</v>
      </c>
      <c r="R1731">
        <v>217</v>
      </c>
      <c r="S1731">
        <v>198</v>
      </c>
      <c r="T1731">
        <v>174</v>
      </c>
      <c r="U1731">
        <v>195</v>
      </c>
      <c r="V1731">
        <f>marketing_campaign[[#This Row],[MntGoldProds]]+marketing_campaign[[#This Row],[MntSweetProducts]]+marketing_campaign[[#This Row],[MntFishProducts]]+marketing_campaign[[#This Row],[MntMeatProducts]]+marketing_campaign[[#This Row],[MntFruits]]+marketing_campaign[[#This Row],[MntWines]]</f>
        <v>1327</v>
      </c>
      <c r="W1731">
        <v>2</v>
      </c>
      <c r="X1731">
        <v>7</v>
      </c>
      <c r="Y1731">
        <v>6</v>
      </c>
      <c r="Z1731">
        <v>13</v>
      </c>
      <c r="AA1731">
        <f t="shared" si="55"/>
        <v>28</v>
      </c>
      <c r="AB1731" t="str" cm="1">
        <f t="array" ref="AB1731">_xlfn.IFS(AND(AA1731&gt;=0,AA1731&lt;=15),"low purchase",AND(AA1731&gt;=16,AA1731&lt;=30),"mid purchase",AA1731&gt;=31,"high purchase")</f>
        <v>mid purchase</v>
      </c>
      <c r="AC1731">
        <v>4</v>
      </c>
      <c r="AD1731" t="str">
        <f>IF(marketing_campaign[[#This Row],[NumWebVisitsMonth]]&gt;=5.3,"higher_webvists","lower_webvisits")</f>
        <v>lower_webvisits</v>
      </c>
      <c r="AE1731">
        <v>0</v>
      </c>
      <c r="AF1731">
        <v>0</v>
      </c>
      <c r="AG1731">
        <v>0</v>
      </c>
      <c r="AH1731">
        <v>0</v>
      </c>
      <c r="AI1731">
        <v>0</v>
      </c>
      <c r="AJ1731">
        <v>0</v>
      </c>
      <c r="AK1731">
        <v>3</v>
      </c>
      <c r="AL1731">
        <v>11</v>
      </c>
      <c r="AM1731">
        <v>0</v>
      </c>
      <c r="AN1731">
        <f>marketing_campaign[[#This Row],[AcceptedCmp2]]+marketing_campaign[[#This Row],[AcceptedCmp1]]+marketing_campaign[[#This Row],[AcceptedCmp5]]+marketing_campaign[[#This Row],[AcceptedCmp4]]+marketing_campaign[[#This Row],[AcceptedCmp3]]+marketing_campaign[[#This Row],[Response]]</f>
        <v>0</v>
      </c>
      <c r="AO1731" t="str" cm="1">
        <f t="array" ref="AO173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32" spans="1:41" x14ac:dyDescent="0.35">
      <c r="A1732">
        <v>8605</v>
      </c>
      <c r="B1732">
        <v>1964</v>
      </c>
      <c r="C1732">
        <f t="shared" ca="1" si="54"/>
        <v>62</v>
      </c>
      <c r="D1732" t="str" cm="1">
        <f t="array" aca="1" ref="D173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32" t="s">
        <v>32</v>
      </c>
      <c r="F1732" t="s">
        <v>31</v>
      </c>
      <c r="G1732" cm="1">
        <f t="array" ref="G1732">_xlfn.IFS(marketing_campaign[[#This Row],[Marital_Status]]="Single",K1732+L1732+1,marketing_campaign[[#This Row],[Marital_Status]]="Together",K1732+L1732+2,marketing_campaign[[#This Row],[Marital_Status]]="Alone",K1732+L1732+1,marketing_campaign[[#This Row],[Marital_Status]]="Married",K1732+L1732+2,marketing_campaign[[#This Row],[Marital_Status]]="Divorced",K1732+L1732+1,marketing_campaign[[#This Row],[Marital_Status]]="YOLO",K1732+L1732+1,marketing_campaign[[#This Row],[Marital_Status]]="Absurd",K1732+L1732+1,marketing_campaign[[#This Row],[Marital_Status]]="Widow",K1732+L1732+1)</f>
        <v>4</v>
      </c>
      <c r="H1732" t="str" cm="1">
        <f t="array" ref="H1732">_xlfn.IFS(marketing_campaign[[#This Row],[Family_size]]=1,"Family_with_one_child",marketing_campaign[[#This Row],[Family_size]]&gt;1,"Family_with_more_children")</f>
        <v>Family_with_more_children</v>
      </c>
      <c r="I1732">
        <v>46910</v>
      </c>
      <c r="J1732" t="str">
        <f>IF(marketing_campaign[[#This Row],[Income]]&gt;=Sheet21!B1782,"high_income","low_income")</f>
        <v>high_income</v>
      </c>
      <c r="K1732">
        <v>1</v>
      </c>
      <c r="L1732">
        <v>1</v>
      </c>
      <c r="M1732" s="1">
        <v>41721</v>
      </c>
      <c r="N1732">
        <v>36</v>
      </c>
      <c r="O1732" t="str" cm="1">
        <f t="array" ref="O1732">_xlfn.IFS(AND(marketing_campaign[[#This Row],[Recency]]&gt;=0,marketing_campaign[[#This Row],[Recency]]&lt;=14),"Early Recency",AND(marketing_campaign[[#This Row],[Recency]]&gt;=15,marketing_campaign[[#This Row],[Recency]]&lt;=31),"Mid-Recency",marketing_campaign[[#This Row],[Recency]]&gt;=32,"high Recency")</f>
        <v>high Recency</v>
      </c>
      <c r="P1732">
        <v>48</v>
      </c>
      <c r="Q1732">
        <v>0</v>
      </c>
      <c r="R1732">
        <v>14</v>
      </c>
      <c r="S1732">
        <v>0</v>
      </c>
      <c r="T1732">
        <v>0</v>
      </c>
      <c r="U1732">
        <v>6</v>
      </c>
      <c r="V1732">
        <f>marketing_campaign[[#This Row],[MntGoldProds]]+marketing_campaign[[#This Row],[MntSweetProducts]]+marketing_campaign[[#This Row],[MntFishProducts]]+marketing_campaign[[#This Row],[MntMeatProducts]]+marketing_campaign[[#This Row],[MntFruits]]+marketing_campaign[[#This Row],[MntWines]]</f>
        <v>68</v>
      </c>
      <c r="W1732">
        <v>2</v>
      </c>
      <c r="X1732">
        <v>2</v>
      </c>
      <c r="Y1732">
        <v>0</v>
      </c>
      <c r="Z1732">
        <v>3</v>
      </c>
      <c r="AA1732">
        <f t="shared" si="55"/>
        <v>7</v>
      </c>
      <c r="AB1732" t="str" cm="1">
        <f t="array" ref="AB1732">_xlfn.IFS(AND(AA1732&gt;=0,AA1732&lt;=15),"low purchase",AND(AA1732&gt;=16,AA1732&lt;=30),"mid purchase",AA1732&gt;=31,"high purchase")</f>
        <v>low purchase</v>
      </c>
      <c r="AC1732">
        <v>6</v>
      </c>
      <c r="AD1732" t="str">
        <f>IF(marketing_campaign[[#This Row],[NumWebVisitsMonth]]&gt;=5.3,"higher_webvists","lower_webvisits")</f>
        <v>higher_webvists</v>
      </c>
      <c r="AE1732">
        <v>0</v>
      </c>
      <c r="AF1732">
        <v>0</v>
      </c>
      <c r="AG1732">
        <v>0</v>
      </c>
      <c r="AH1732">
        <v>0</v>
      </c>
      <c r="AI1732">
        <v>0</v>
      </c>
      <c r="AJ1732">
        <v>0</v>
      </c>
      <c r="AK1732">
        <v>3</v>
      </c>
      <c r="AL1732">
        <v>11</v>
      </c>
      <c r="AM1732">
        <v>0</v>
      </c>
      <c r="AN1732">
        <f>marketing_campaign[[#This Row],[AcceptedCmp2]]+marketing_campaign[[#This Row],[AcceptedCmp1]]+marketing_campaign[[#This Row],[AcceptedCmp5]]+marketing_campaign[[#This Row],[AcceptedCmp4]]+marketing_campaign[[#This Row],[AcceptedCmp3]]+marketing_campaign[[#This Row],[Response]]</f>
        <v>0</v>
      </c>
      <c r="AO1732" t="str" cm="1">
        <f t="array" ref="AO173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33" spans="1:41" x14ac:dyDescent="0.35">
      <c r="A1733">
        <v>10304</v>
      </c>
      <c r="B1733">
        <v>1959</v>
      </c>
      <c r="C1733">
        <f t="shared" ca="1" si="54"/>
        <v>67</v>
      </c>
      <c r="D1733" t="str" cm="1">
        <f t="array" aca="1" ref="D173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33" t="s">
        <v>29</v>
      </c>
      <c r="F1733" t="s">
        <v>33</v>
      </c>
      <c r="G1733" cm="1">
        <f t="array" ref="G1733">_xlfn.IFS(marketing_campaign[[#This Row],[Marital_Status]]="Single",K1733+L1733+1,marketing_campaign[[#This Row],[Marital_Status]]="Together",K1733+L1733+2,marketing_campaign[[#This Row],[Marital_Status]]="Alone",K1733+L1733+1,marketing_campaign[[#This Row],[Marital_Status]]="Married",K1733+L1733+2,marketing_campaign[[#This Row],[Marital_Status]]="Divorced",K1733+L1733+1,marketing_campaign[[#This Row],[Marital_Status]]="YOLO",K1733+L1733+1,marketing_campaign[[#This Row],[Marital_Status]]="Absurd",K1733+L1733+1,marketing_campaign[[#This Row],[Marital_Status]]="Widow",K1733+L1733+1)</f>
        <v>2</v>
      </c>
      <c r="H1733" t="str" cm="1">
        <f t="array" ref="H1733">_xlfn.IFS(marketing_campaign[[#This Row],[Family_size]]=1,"Family_with_one_child",marketing_campaign[[#This Row],[Family_size]]&gt;1,"Family_with_more_children")</f>
        <v>Family_with_more_children</v>
      </c>
      <c r="I1733">
        <v>18690</v>
      </c>
      <c r="J1733" t="str">
        <f>IF(marketing_campaign[[#This Row],[Income]]&gt;=Sheet21!B1783,"high_income","low_income")</f>
        <v>high_income</v>
      </c>
      <c r="K1733">
        <v>0</v>
      </c>
      <c r="L1733">
        <v>0</v>
      </c>
      <c r="M1733" s="1">
        <v>41271</v>
      </c>
      <c r="N1733">
        <v>77</v>
      </c>
      <c r="O1733" t="str" cm="1">
        <f t="array" ref="O1733">_xlfn.IFS(AND(marketing_campaign[[#This Row],[Recency]]&gt;=0,marketing_campaign[[#This Row],[Recency]]&lt;=14),"Early Recency",AND(marketing_campaign[[#This Row],[Recency]]&gt;=15,marketing_campaign[[#This Row],[Recency]]&lt;=31),"Mid-Recency",marketing_campaign[[#This Row],[Recency]]&gt;=32,"high Recency")</f>
        <v>high Recency</v>
      </c>
      <c r="P1733">
        <v>6</v>
      </c>
      <c r="Q1733">
        <v>1</v>
      </c>
      <c r="R1733">
        <v>7</v>
      </c>
      <c r="S1733">
        <v>23</v>
      </c>
      <c r="T1733">
        <v>4</v>
      </c>
      <c r="U1733">
        <v>19</v>
      </c>
      <c r="V1733">
        <f>marketing_campaign[[#This Row],[MntGoldProds]]+marketing_campaign[[#This Row],[MntSweetProducts]]+marketing_campaign[[#This Row],[MntFishProducts]]+marketing_campaign[[#This Row],[MntMeatProducts]]+marketing_campaign[[#This Row],[MntFruits]]+marketing_campaign[[#This Row],[MntWines]]</f>
        <v>60</v>
      </c>
      <c r="W1733">
        <v>1</v>
      </c>
      <c r="X1733">
        <v>1</v>
      </c>
      <c r="Y1733">
        <v>1</v>
      </c>
      <c r="Z1733">
        <v>2</v>
      </c>
      <c r="AA1733">
        <f t="shared" si="55"/>
        <v>5</v>
      </c>
      <c r="AB1733" t="str" cm="1">
        <f t="array" ref="AB1733">_xlfn.IFS(AND(AA1733&gt;=0,AA1733&lt;=15),"low purchase",AND(AA1733&gt;=16,AA1733&lt;=30),"mid purchase",AA1733&gt;=31,"high purchase")</f>
        <v>low purchase</v>
      </c>
      <c r="AC1733">
        <v>8</v>
      </c>
      <c r="AD1733" t="str">
        <f>IF(marketing_campaign[[#This Row],[NumWebVisitsMonth]]&gt;=5.3,"higher_webvists","lower_webvisits")</f>
        <v>higher_webvists</v>
      </c>
      <c r="AE1733">
        <v>0</v>
      </c>
      <c r="AF1733">
        <v>0</v>
      </c>
      <c r="AG1733">
        <v>0</v>
      </c>
      <c r="AH1733">
        <v>0</v>
      </c>
      <c r="AI1733">
        <v>0</v>
      </c>
      <c r="AJ1733">
        <v>0</v>
      </c>
      <c r="AK1733">
        <v>3</v>
      </c>
      <c r="AL1733">
        <v>11</v>
      </c>
      <c r="AM1733">
        <v>0</v>
      </c>
      <c r="AN1733">
        <f>marketing_campaign[[#This Row],[AcceptedCmp2]]+marketing_campaign[[#This Row],[AcceptedCmp1]]+marketing_campaign[[#This Row],[AcceptedCmp5]]+marketing_campaign[[#This Row],[AcceptedCmp4]]+marketing_campaign[[#This Row],[AcceptedCmp3]]+marketing_campaign[[#This Row],[Response]]</f>
        <v>0</v>
      </c>
      <c r="AO1733" t="str" cm="1">
        <f t="array" ref="AO173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34" spans="1:41" x14ac:dyDescent="0.35">
      <c r="A1734">
        <v>4351</v>
      </c>
      <c r="B1734">
        <v>1955</v>
      </c>
      <c r="C1734">
        <f t="shared" ca="1" si="54"/>
        <v>71</v>
      </c>
      <c r="D1734" t="str" cm="1">
        <f t="array" aca="1" ref="D173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34" t="s">
        <v>29</v>
      </c>
      <c r="F1734" t="s">
        <v>35</v>
      </c>
      <c r="G1734" cm="1">
        <f t="array" ref="G1734">_xlfn.IFS(marketing_campaign[[#This Row],[Marital_Status]]="Single",K1734+L1734+1,marketing_campaign[[#This Row],[Marital_Status]]="Together",K1734+L1734+2,marketing_campaign[[#This Row],[Marital_Status]]="Alone",K1734+L1734+1,marketing_campaign[[#This Row],[Marital_Status]]="Married",K1734+L1734+2,marketing_campaign[[#This Row],[Marital_Status]]="Divorced",K1734+L1734+1,marketing_campaign[[#This Row],[Marital_Status]]="YOLO",K1734+L1734+1,marketing_campaign[[#This Row],[Marital_Status]]="Absurd",K1734+L1734+1,marketing_campaign[[#This Row],[Marital_Status]]="Widow",K1734+L1734+1)</f>
        <v>3</v>
      </c>
      <c r="H1734" t="str" cm="1">
        <f t="array" ref="H1734">_xlfn.IFS(marketing_campaign[[#This Row],[Family_size]]=1,"Family_with_one_child",marketing_campaign[[#This Row],[Family_size]]&gt;1,"Family_with_more_children")</f>
        <v>Family_with_more_children</v>
      </c>
      <c r="I1734">
        <v>37244</v>
      </c>
      <c r="J1734" t="str">
        <f>IF(marketing_campaign[[#This Row],[Income]]&gt;=Sheet21!B1784,"high_income","low_income")</f>
        <v>high_income</v>
      </c>
      <c r="K1734">
        <v>1</v>
      </c>
      <c r="L1734">
        <v>1</v>
      </c>
      <c r="M1734" s="1">
        <v>41391</v>
      </c>
      <c r="N1734">
        <v>90</v>
      </c>
      <c r="O1734" t="str" cm="1">
        <f t="array" ref="O1734">_xlfn.IFS(AND(marketing_campaign[[#This Row],[Recency]]&gt;=0,marketing_campaign[[#This Row],[Recency]]&lt;=14),"Early Recency",AND(marketing_campaign[[#This Row],[Recency]]&gt;=15,marketing_campaign[[#This Row],[Recency]]&lt;=31),"Mid-Recency",marketing_campaign[[#This Row],[Recency]]&gt;=32,"high Recency")</f>
        <v>high Recency</v>
      </c>
      <c r="P1734">
        <v>18</v>
      </c>
      <c r="Q1734">
        <v>2</v>
      </c>
      <c r="R1734">
        <v>10</v>
      </c>
      <c r="S1734">
        <v>0</v>
      </c>
      <c r="T1734">
        <v>0</v>
      </c>
      <c r="U1734">
        <v>25</v>
      </c>
      <c r="V1734">
        <f>marketing_campaign[[#This Row],[MntGoldProds]]+marketing_campaign[[#This Row],[MntSweetProducts]]+marketing_campaign[[#This Row],[MntFishProducts]]+marketing_campaign[[#This Row],[MntMeatProducts]]+marketing_campaign[[#This Row],[MntFruits]]+marketing_campaign[[#This Row],[MntWines]]</f>
        <v>55</v>
      </c>
      <c r="W1734">
        <v>1</v>
      </c>
      <c r="X1734">
        <v>1</v>
      </c>
      <c r="Y1734">
        <v>1</v>
      </c>
      <c r="Z1734">
        <v>2</v>
      </c>
      <c r="AA1734">
        <f t="shared" si="55"/>
        <v>5</v>
      </c>
      <c r="AB1734" t="str" cm="1">
        <f t="array" ref="AB1734">_xlfn.IFS(AND(AA1734&gt;=0,AA1734&lt;=15),"low purchase",AND(AA1734&gt;=16,AA1734&lt;=30),"mid purchase",AA1734&gt;=31,"high purchase")</f>
        <v>low purchase</v>
      </c>
      <c r="AC1734">
        <v>7</v>
      </c>
      <c r="AD1734" t="str">
        <f>IF(marketing_campaign[[#This Row],[NumWebVisitsMonth]]&gt;=5.3,"higher_webvists","lower_webvisits")</f>
        <v>higher_webvists</v>
      </c>
      <c r="AE1734">
        <v>1</v>
      </c>
      <c r="AF1734">
        <v>0</v>
      </c>
      <c r="AG1734">
        <v>0</v>
      </c>
      <c r="AH1734">
        <v>0</v>
      </c>
      <c r="AI1734">
        <v>0</v>
      </c>
      <c r="AJ1734">
        <v>0</v>
      </c>
      <c r="AK1734">
        <v>3</v>
      </c>
      <c r="AL1734">
        <v>11</v>
      </c>
      <c r="AM1734">
        <v>0</v>
      </c>
      <c r="AN1734">
        <f>marketing_campaign[[#This Row],[AcceptedCmp2]]+marketing_campaign[[#This Row],[AcceptedCmp1]]+marketing_campaign[[#This Row],[AcceptedCmp5]]+marketing_campaign[[#This Row],[AcceptedCmp4]]+marketing_campaign[[#This Row],[AcceptedCmp3]]+marketing_campaign[[#This Row],[Response]]</f>
        <v>1</v>
      </c>
      <c r="AO1734" t="str" cm="1">
        <f t="array" ref="AO173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735" spans="1:41" x14ac:dyDescent="0.35">
      <c r="A1735">
        <v>10129</v>
      </c>
      <c r="B1735">
        <v>1966</v>
      </c>
      <c r="C1735">
        <f t="shared" ca="1" si="54"/>
        <v>60</v>
      </c>
      <c r="D1735" t="str" cm="1">
        <f t="array" aca="1" ref="D173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35" t="s">
        <v>29</v>
      </c>
      <c r="F1735" t="s">
        <v>31</v>
      </c>
      <c r="G1735" cm="1">
        <f t="array" ref="G1735">_xlfn.IFS(marketing_campaign[[#This Row],[Marital_Status]]="Single",K1735+L1735+1,marketing_campaign[[#This Row],[Marital_Status]]="Together",K1735+L1735+2,marketing_campaign[[#This Row],[Marital_Status]]="Alone",K1735+L1735+1,marketing_campaign[[#This Row],[Marital_Status]]="Married",K1735+L1735+2,marketing_campaign[[#This Row],[Marital_Status]]="Divorced",K1735+L1735+1,marketing_campaign[[#This Row],[Marital_Status]]="YOLO",K1735+L1735+1,marketing_campaign[[#This Row],[Marital_Status]]="Absurd",K1735+L1735+1,marketing_campaign[[#This Row],[Marital_Status]]="Widow",K1735+L1735+1)</f>
        <v>2</v>
      </c>
      <c r="H1735" t="str" cm="1">
        <f t="array" ref="H1735">_xlfn.IFS(marketing_campaign[[#This Row],[Family_size]]=1,"Family_with_one_child",marketing_campaign[[#This Row],[Family_size]]&gt;1,"Family_with_more_children")</f>
        <v>Family_with_more_children</v>
      </c>
      <c r="I1735">
        <v>82427</v>
      </c>
      <c r="J1735" t="str">
        <f>IF(marketing_campaign[[#This Row],[Income]]&gt;=Sheet21!B1785,"high_income","low_income")</f>
        <v>high_income</v>
      </c>
      <c r="K1735">
        <v>0</v>
      </c>
      <c r="L1735">
        <v>0</v>
      </c>
      <c r="M1735" s="1">
        <v>41710</v>
      </c>
      <c r="N1735">
        <v>35</v>
      </c>
      <c r="O1735" t="str" cm="1">
        <f t="array" ref="O1735">_xlfn.IFS(AND(marketing_campaign[[#This Row],[Recency]]&gt;=0,marketing_campaign[[#This Row],[Recency]]&lt;=14),"Early Recency",AND(marketing_campaign[[#This Row],[Recency]]&gt;=15,marketing_campaign[[#This Row],[Recency]]&lt;=31),"Mid-Recency",marketing_campaign[[#This Row],[Recency]]&gt;=32,"high Recency")</f>
        <v>high Recency</v>
      </c>
      <c r="P1735">
        <v>482</v>
      </c>
      <c r="Q1735">
        <v>147</v>
      </c>
      <c r="R1735">
        <v>509</v>
      </c>
      <c r="S1735">
        <v>104</v>
      </c>
      <c r="T1735">
        <v>107</v>
      </c>
      <c r="U1735">
        <v>107</v>
      </c>
      <c r="V1735">
        <f>marketing_campaign[[#This Row],[MntGoldProds]]+marketing_campaign[[#This Row],[MntSweetProducts]]+marketing_campaign[[#This Row],[MntFishProducts]]+marketing_campaign[[#This Row],[MntMeatProducts]]+marketing_campaign[[#This Row],[MntFruits]]+marketing_campaign[[#This Row],[MntWines]]</f>
        <v>1456</v>
      </c>
      <c r="W1735">
        <v>1</v>
      </c>
      <c r="X1735">
        <v>3</v>
      </c>
      <c r="Y1735">
        <v>5</v>
      </c>
      <c r="Z1735">
        <v>12</v>
      </c>
      <c r="AA1735">
        <f t="shared" si="55"/>
        <v>21</v>
      </c>
      <c r="AB1735" t="str" cm="1">
        <f t="array" ref="AB1735">_xlfn.IFS(AND(AA1735&gt;=0,AA1735&lt;=15),"low purchase",AND(AA1735&gt;=16,AA1735&lt;=30),"mid purchase",AA1735&gt;=31,"high purchase")</f>
        <v>mid purchase</v>
      </c>
      <c r="AC1735">
        <v>1</v>
      </c>
      <c r="AD1735" t="str">
        <f>IF(marketing_campaign[[#This Row],[NumWebVisitsMonth]]&gt;=5.3,"higher_webvists","lower_webvisits")</f>
        <v>lower_webvisits</v>
      </c>
      <c r="AE1735">
        <v>0</v>
      </c>
      <c r="AF1735">
        <v>0</v>
      </c>
      <c r="AG1735">
        <v>1</v>
      </c>
      <c r="AH1735">
        <v>0</v>
      </c>
      <c r="AI1735">
        <v>0</v>
      </c>
      <c r="AJ1735">
        <v>0</v>
      </c>
      <c r="AK1735">
        <v>3</v>
      </c>
      <c r="AL1735">
        <v>11</v>
      </c>
      <c r="AM1735">
        <v>0</v>
      </c>
      <c r="AN1735">
        <f>marketing_campaign[[#This Row],[AcceptedCmp2]]+marketing_campaign[[#This Row],[AcceptedCmp1]]+marketing_campaign[[#This Row],[AcceptedCmp5]]+marketing_campaign[[#This Row],[AcceptedCmp4]]+marketing_campaign[[#This Row],[AcceptedCmp3]]+marketing_campaign[[#This Row],[Response]]</f>
        <v>1</v>
      </c>
      <c r="AO1735" t="str" cm="1">
        <f t="array" ref="AO173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736" spans="1:41" x14ac:dyDescent="0.35">
      <c r="A1736">
        <v>2499</v>
      </c>
      <c r="B1736">
        <v>1958</v>
      </c>
      <c r="C1736">
        <f t="shared" ca="1" si="54"/>
        <v>68</v>
      </c>
      <c r="D1736" t="str" cm="1">
        <f t="array" aca="1" ref="D173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36" t="s">
        <v>37</v>
      </c>
      <c r="F1736" t="s">
        <v>30</v>
      </c>
      <c r="G1736" cm="1">
        <f t="array" ref="G1736">_xlfn.IFS(marketing_campaign[[#This Row],[Marital_Status]]="Single",K1736+L1736+1,marketing_campaign[[#This Row],[Marital_Status]]="Together",K1736+L1736+2,marketing_campaign[[#This Row],[Marital_Status]]="Alone",K1736+L1736+1,marketing_campaign[[#This Row],[Marital_Status]]="Married",K1736+L1736+2,marketing_campaign[[#This Row],[Marital_Status]]="Divorced",K1736+L1736+1,marketing_campaign[[#This Row],[Marital_Status]]="YOLO",K1736+L1736+1,marketing_campaign[[#This Row],[Marital_Status]]="Absurd",K1736+L1736+1,marketing_campaign[[#This Row],[Marital_Status]]="Widow",K1736+L1736+1)</f>
        <v>2</v>
      </c>
      <c r="H1736" t="str" cm="1">
        <f t="array" ref="H1736">_xlfn.IFS(marketing_campaign[[#This Row],[Family_size]]=1,"Family_with_one_child",marketing_campaign[[#This Row],[Family_size]]&gt;1,"Family_with_more_children")</f>
        <v>Family_with_more_children</v>
      </c>
      <c r="I1736">
        <v>75342</v>
      </c>
      <c r="J1736" t="str">
        <f>IF(marketing_campaign[[#This Row],[Income]]&gt;=Sheet21!B1786,"high_income","low_income")</f>
        <v>high_income</v>
      </c>
      <c r="K1736">
        <v>0</v>
      </c>
      <c r="L1736">
        <v>1</v>
      </c>
      <c r="M1736" s="1">
        <v>41400</v>
      </c>
      <c r="N1736">
        <v>38</v>
      </c>
      <c r="O1736" t="str" cm="1">
        <f t="array" ref="O1736">_xlfn.IFS(AND(marketing_campaign[[#This Row],[Recency]]&gt;=0,marketing_campaign[[#This Row],[Recency]]&lt;=14),"Early Recency",AND(marketing_campaign[[#This Row],[Recency]]&gt;=15,marketing_campaign[[#This Row],[Recency]]&lt;=31),"Mid-Recency",marketing_campaign[[#This Row],[Recency]]&gt;=32,"high Recency")</f>
        <v>high Recency</v>
      </c>
      <c r="P1736">
        <v>204</v>
      </c>
      <c r="Q1736">
        <v>97</v>
      </c>
      <c r="R1736">
        <v>97</v>
      </c>
      <c r="S1736">
        <v>21</v>
      </c>
      <c r="T1736">
        <v>118</v>
      </c>
      <c r="U1736">
        <v>26</v>
      </c>
      <c r="V1736">
        <f>marketing_campaign[[#This Row],[MntGoldProds]]+marketing_campaign[[#This Row],[MntSweetProducts]]+marketing_campaign[[#This Row],[MntFishProducts]]+marketing_campaign[[#This Row],[MntMeatProducts]]+marketing_campaign[[#This Row],[MntFruits]]+marketing_campaign[[#This Row],[MntWines]]</f>
        <v>563</v>
      </c>
      <c r="W1736">
        <v>1</v>
      </c>
      <c r="X1736">
        <v>5</v>
      </c>
      <c r="Y1736">
        <v>2</v>
      </c>
      <c r="Z1736">
        <v>10</v>
      </c>
      <c r="AA1736">
        <f t="shared" si="55"/>
        <v>18</v>
      </c>
      <c r="AB1736" t="str" cm="1">
        <f t="array" ref="AB1736">_xlfn.IFS(AND(AA1736&gt;=0,AA1736&lt;=15),"low purchase",AND(AA1736&gt;=16,AA1736&lt;=30),"mid purchase",AA1736&gt;=31,"high purchase")</f>
        <v>mid purchase</v>
      </c>
      <c r="AC1736">
        <v>4</v>
      </c>
      <c r="AD1736" t="str">
        <f>IF(marketing_campaign[[#This Row],[NumWebVisitsMonth]]&gt;=5.3,"higher_webvists","lower_webvisits")</f>
        <v>lower_webvisits</v>
      </c>
      <c r="AE1736">
        <v>0</v>
      </c>
      <c r="AF1736">
        <v>0</v>
      </c>
      <c r="AG1736">
        <v>0</v>
      </c>
      <c r="AH1736">
        <v>0</v>
      </c>
      <c r="AI1736">
        <v>0</v>
      </c>
      <c r="AJ1736">
        <v>0</v>
      </c>
      <c r="AK1736">
        <v>3</v>
      </c>
      <c r="AL1736">
        <v>11</v>
      </c>
      <c r="AM1736">
        <v>0</v>
      </c>
      <c r="AN1736">
        <f>marketing_campaign[[#This Row],[AcceptedCmp2]]+marketing_campaign[[#This Row],[AcceptedCmp1]]+marketing_campaign[[#This Row],[AcceptedCmp5]]+marketing_campaign[[#This Row],[AcceptedCmp4]]+marketing_campaign[[#This Row],[AcceptedCmp3]]+marketing_campaign[[#This Row],[Response]]</f>
        <v>0</v>
      </c>
      <c r="AO1736" t="str" cm="1">
        <f t="array" ref="AO173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37" spans="1:41" x14ac:dyDescent="0.35">
      <c r="A1737">
        <v>10092</v>
      </c>
      <c r="B1737">
        <v>1954</v>
      </c>
      <c r="C1737">
        <f t="shared" ca="1" si="54"/>
        <v>72</v>
      </c>
      <c r="D1737" t="str" cm="1">
        <f t="array" aca="1" ref="D173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37" t="s">
        <v>29</v>
      </c>
      <c r="F1737" t="s">
        <v>35</v>
      </c>
      <c r="G1737" cm="1">
        <f t="array" ref="G1737">_xlfn.IFS(marketing_campaign[[#This Row],[Marital_Status]]="Single",K1737+L1737+1,marketing_campaign[[#This Row],[Marital_Status]]="Together",K1737+L1737+2,marketing_campaign[[#This Row],[Marital_Status]]="Alone",K1737+L1737+1,marketing_campaign[[#This Row],[Marital_Status]]="Married",K1737+L1737+2,marketing_campaign[[#This Row],[Marital_Status]]="Divorced",K1737+L1737+1,marketing_campaign[[#This Row],[Marital_Status]]="YOLO",K1737+L1737+1,marketing_campaign[[#This Row],[Marital_Status]]="Absurd",K1737+L1737+1,marketing_campaign[[#This Row],[Marital_Status]]="Widow",K1737+L1737+1)</f>
        <v>2</v>
      </c>
      <c r="H1737" t="str" cm="1">
        <f t="array" ref="H1737">_xlfn.IFS(marketing_campaign[[#This Row],[Family_size]]=1,"Family_with_one_child",marketing_campaign[[#This Row],[Family_size]]&gt;1,"Family_with_more_children")</f>
        <v>Family_with_more_children</v>
      </c>
      <c r="I1737">
        <v>70044</v>
      </c>
      <c r="J1737" t="str">
        <f>IF(marketing_campaign[[#This Row],[Income]]&gt;=Sheet21!B1787,"high_income","low_income")</f>
        <v>high_income</v>
      </c>
      <c r="K1737">
        <v>0</v>
      </c>
      <c r="L1737">
        <v>1</v>
      </c>
      <c r="M1737" s="1">
        <v>41323</v>
      </c>
      <c r="N1737">
        <v>46</v>
      </c>
      <c r="O1737" t="str" cm="1">
        <f t="array" ref="O1737">_xlfn.IFS(AND(marketing_campaign[[#This Row],[Recency]]&gt;=0,marketing_campaign[[#This Row],[Recency]]&lt;=14),"Early Recency",AND(marketing_campaign[[#This Row],[Recency]]&gt;=15,marketing_campaign[[#This Row],[Recency]]&lt;=31),"Mid-Recency",marketing_campaign[[#This Row],[Recency]]&gt;=32,"high Recency")</f>
        <v>high Recency</v>
      </c>
      <c r="P1737">
        <v>1073</v>
      </c>
      <c r="Q1737">
        <v>0</v>
      </c>
      <c r="R1737">
        <v>250</v>
      </c>
      <c r="S1737">
        <v>153</v>
      </c>
      <c r="T1737">
        <v>14</v>
      </c>
      <c r="U1737">
        <v>14</v>
      </c>
      <c r="V1737">
        <f>marketing_campaign[[#This Row],[MntGoldProds]]+marketing_campaign[[#This Row],[MntSweetProducts]]+marketing_campaign[[#This Row],[MntFishProducts]]+marketing_campaign[[#This Row],[MntMeatProducts]]+marketing_campaign[[#This Row],[MntFruits]]+marketing_campaign[[#This Row],[MntWines]]</f>
        <v>1504</v>
      </c>
      <c r="W1737">
        <v>4</v>
      </c>
      <c r="X1737">
        <v>7</v>
      </c>
      <c r="Y1737">
        <v>10</v>
      </c>
      <c r="Z1737">
        <v>5</v>
      </c>
      <c r="AA1737">
        <f t="shared" si="55"/>
        <v>26</v>
      </c>
      <c r="AB1737" t="str" cm="1">
        <f t="array" ref="AB1737">_xlfn.IFS(AND(AA1737&gt;=0,AA1737&lt;=15),"low purchase",AND(AA1737&gt;=16,AA1737&lt;=30),"mid purchase",AA1737&gt;=31,"high purchase")</f>
        <v>mid purchase</v>
      </c>
      <c r="AC1737">
        <v>5</v>
      </c>
      <c r="AD1737" t="str">
        <f>IF(marketing_campaign[[#This Row],[NumWebVisitsMonth]]&gt;=5.3,"higher_webvists","lower_webvisits")</f>
        <v>lower_webvisits</v>
      </c>
      <c r="AE1737">
        <v>0</v>
      </c>
      <c r="AF1737">
        <v>0</v>
      </c>
      <c r="AG1737">
        <v>0</v>
      </c>
      <c r="AH1737">
        <v>0</v>
      </c>
      <c r="AI1737">
        <v>0</v>
      </c>
      <c r="AJ1737">
        <v>0</v>
      </c>
      <c r="AK1737">
        <v>3</v>
      </c>
      <c r="AL1737">
        <v>11</v>
      </c>
      <c r="AM1737">
        <v>0</v>
      </c>
      <c r="AN1737">
        <f>marketing_campaign[[#This Row],[AcceptedCmp2]]+marketing_campaign[[#This Row],[AcceptedCmp1]]+marketing_campaign[[#This Row],[AcceptedCmp5]]+marketing_campaign[[#This Row],[AcceptedCmp4]]+marketing_campaign[[#This Row],[AcceptedCmp3]]+marketing_campaign[[#This Row],[Response]]</f>
        <v>0</v>
      </c>
      <c r="AO1737" t="str" cm="1">
        <f t="array" ref="AO173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38" spans="1:41" x14ac:dyDescent="0.35">
      <c r="A1738">
        <v>7500</v>
      </c>
      <c r="B1738">
        <v>1967</v>
      </c>
      <c r="C1738">
        <f t="shared" ca="1" si="54"/>
        <v>59</v>
      </c>
      <c r="D1738" t="str" cm="1">
        <f t="array" aca="1" ref="D173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38" t="s">
        <v>29</v>
      </c>
      <c r="F1738" t="s">
        <v>30</v>
      </c>
      <c r="G1738" cm="1">
        <f t="array" ref="G1738">_xlfn.IFS(marketing_campaign[[#This Row],[Marital_Status]]="Single",K1738+L1738+1,marketing_campaign[[#This Row],[Marital_Status]]="Together",K1738+L1738+2,marketing_campaign[[#This Row],[Marital_Status]]="Alone",K1738+L1738+1,marketing_campaign[[#This Row],[Marital_Status]]="Married",K1738+L1738+2,marketing_campaign[[#This Row],[Marital_Status]]="Divorced",K1738+L1738+1,marketing_campaign[[#This Row],[Marital_Status]]="YOLO",K1738+L1738+1,marketing_campaign[[#This Row],[Marital_Status]]="Absurd",K1738+L1738+1,marketing_campaign[[#This Row],[Marital_Status]]="Widow",K1738+L1738+1)</f>
        <v>3</v>
      </c>
      <c r="H1738" t="str" cm="1">
        <f t="array" ref="H1738">_xlfn.IFS(marketing_campaign[[#This Row],[Family_size]]=1,"Family_with_one_child",marketing_campaign[[#This Row],[Family_size]]&gt;1,"Family_with_more_children")</f>
        <v>Family_with_more_children</v>
      </c>
      <c r="I1738">
        <v>79146</v>
      </c>
      <c r="J1738" t="str">
        <f>IF(marketing_campaign[[#This Row],[Income]]&gt;=Sheet21!B1788,"high_income","low_income")</f>
        <v>high_income</v>
      </c>
      <c r="K1738">
        <v>1</v>
      </c>
      <c r="L1738">
        <v>1</v>
      </c>
      <c r="M1738" s="1">
        <v>41753</v>
      </c>
      <c r="N1738">
        <v>33</v>
      </c>
      <c r="O1738" t="str" cm="1">
        <f t="array" ref="O1738">_xlfn.IFS(AND(marketing_campaign[[#This Row],[Recency]]&gt;=0,marketing_campaign[[#This Row],[Recency]]&lt;=14),"Early Recency",AND(marketing_campaign[[#This Row],[Recency]]&gt;=15,marketing_campaign[[#This Row],[Recency]]&lt;=31),"Mid-Recency",marketing_campaign[[#This Row],[Recency]]&gt;=32,"high Recency")</f>
        <v>high Recency</v>
      </c>
      <c r="P1738">
        <v>245</v>
      </c>
      <c r="Q1738">
        <v>16</v>
      </c>
      <c r="R1738">
        <v>223</v>
      </c>
      <c r="S1738">
        <v>21</v>
      </c>
      <c r="T1738">
        <v>43</v>
      </c>
      <c r="U1738">
        <v>16</v>
      </c>
      <c r="V1738">
        <f>marketing_campaign[[#This Row],[MntGoldProds]]+marketing_campaign[[#This Row],[MntSweetProducts]]+marketing_campaign[[#This Row],[MntFishProducts]]+marketing_campaign[[#This Row],[MntMeatProducts]]+marketing_campaign[[#This Row],[MntFruits]]+marketing_campaign[[#This Row],[MntWines]]</f>
        <v>564</v>
      </c>
      <c r="W1738">
        <v>2</v>
      </c>
      <c r="X1738">
        <v>8</v>
      </c>
      <c r="Y1738">
        <v>1</v>
      </c>
      <c r="Z1738">
        <v>8</v>
      </c>
      <c r="AA1738">
        <f t="shared" si="55"/>
        <v>19</v>
      </c>
      <c r="AB1738" t="str" cm="1">
        <f t="array" ref="AB1738">_xlfn.IFS(AND(AA1738&gt;=0,AA1738&lt;=15),"low purchase",AND(AA1738&gt;=16,AA1738&lt;=30),"mid purchase",AA1738&gt;=31,"high purchase")</f>
        <v>mid purchase</v>
      </c>
      <c r="AC1738">
        <v>6</v>
      </c>
      <c r="AD1738" t="str">
        <f>IF(marketing_campaign[[#This Row],[NumWebVisitsMonth]]&gt;=5.3,"higher_webvists","lower_webvisits")</f>
        <v>higher_webvists</v>
      </c>
      <c r="AE1738">
        <v>0</v>
      </c>
      <c r="AF1738">
        <v>0</v>
      </c>
      <c r="AG1738">
        <v>0</v>
      </c>
      <c r="AH1738">
        <v>0</v>
      </c>
      <c r="AI1738">
        <v>0</v>
      </c>
      <c r="AJ1738">
        <v>0</v>
      </c>
      <c r="AK1738">
        <v>3</v>
      </c>
      <c r="AL1738">
        <v>11</v>
      </c>
      <c r="AM1738">
        <v>0</v>
      </c>
      <c r="AN1738">
        <f>marketing_campaign[[#This Row],[AcceptedCmp2]]+marketing_campaign[[#This Row],[AcceptedCmp1]]+marketing_campaign[[#This Row],[AcceptedCmp5]]+marketing_campaign[[#This Row],[AcceptedCmp4]]+marketing_campaign[[#This Row],[AcceptedCmp3]]+marketing_campaign[[#This Row],[Response]]</f>
        <v>0</v>
      </c>
      <c r="AO1738" t="str" cm="1">
        <f t="array" ref="AO173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39" spans="1:41" x14ac:dyDescent="0.35">
      <c r="A1739">
        <v>5796</v>
      </c>
      <c r="B1739">
        <v>1963</v>
      </c>
      <c r="C1739">
        <f t="shared" ca="1" si="54"/>
        <v>63</v>
      </c>
      <c r="D1739" t="str" cm="1">
        <f t="array" aca="1" ref="D173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39" t="s">
        <v>29</v>
      </c>
      <c r="F1739" t="s">
        <v>33</v>
      </c>
      <c r="G1739" cm="1">
        <f t="array" ref="G1739">_xlfn.IFS(marketing_campaign[[#This Row],[Marital_Status]]="Single",K1739+L1739+1,marketing_campaign[[#This Row],[Marital_Status]]="Together",K1739+L1739+2,marketing_campaign[[#This Row],[Marital_Status]]="Alone",K1739+L1739+1,marketing_campaign[[#This Row],[Marital_Status]]="Married",K1739+L1739+2,marketing_campaign[[#This Row],[Marital_Status]]="Divorced",K1739+L1739+1,marketing_campaign[[#This Row],[Marital_Status]]="YOLO",K1739+L1739+1,marketing_campaign[[#This Row],[Marital_Status]]="Absurd",K1739+L1739+1,marketing_campaign[[#This Row],[Marital_Status]]="Widow",K1739+L1739+1)</f>
        <v>2</v>
      </c>
      <c r="H1739" t="str" cm="1">
        <f t="array" ref="H1739">_xlfn.IFS(marketing_campaign[[#This Row],[Family_size]]=1,"Family_with_one_child",marketing_campaign[[#This Row],[Family_size]]&gt;1,"Family_with_more_children")</f>
        <v>Family_with_more_children</v>
      </c>
      <c r="I1739">
        <v>77437</v>
      </c>
      <c r="J1739" t="str">
        <f>IF(marketing_campaign[[#This Row],[Income]]&gt;=Sheet21!B1789,"high_income","low_income")</f>
        <v>high_income</v>
      </c>
      <c r="K1739">
        <v>0</v>
      </c>
      <c r="L1739">
        <v>0</v>
      </c>
      <c r="M1739" s="1">
        <v>41604</v>
      </c>
      <c r="N1739">
        <v>70</v>
      </c>
      <c r="O1739" t="str" cm="1">
        <f t="array" ref="O1739">_xlfn.IFS(AND(marketing_campaign[[#This Row],[Recency]]&gt;=0,marketing_campaign[[#This Row],[Recency]]&lt;=14),"Early Recency",AND(marketing_campaign[[#This Row],[Recency]]&gt;=15,marketing_campaign[[#This Row],[Recency]]&lt;=31),"Mid-Recency",marketing_campaign[[#This Row],[Recency]]&gt;=32,"high Recency")</f>
        <v>high Recency</v>
      </c>
      <c r="P1739">
        <v>560</v>
      </c>
      <c r="Q1739">
        <v>21</v>
      </c>
      <c r="R1739">
        <v>442</v>
      </c>
      <c r="S1739">
        <v>29</v>
      </c>
      <c r="T1739">
        <v>44</v>
      </c>
      <c r="U1739">
        <v>29</v>
      </c>
      <c r="V1739">
        <f>marketing_campaign[[#This Row],[MntGoldProds]]+marketing_campaign[[#This Row],[MntSweetProducts]]+marketing_campaign[[#This Row],[MntFishProducts]]+marketing_campaign[[#This Row],[MntMeatProducts]]+marketing_campaign[[#This Row],[MntFruits]]+marketing_campaign[[#This Row],[MntWines]]</f>
        <v>1125</v>
      </c>
      <c r="W1739">
        <v>1</v>
      </c>
      <c r="X1739">
        <v>4</v>
      </c>
      <c r="Y1739">
        <v>5</v>
      </c>
      <c r="Z1739">
        <v>13</v>
      </c>
      <c r="AA1739">
        <f t="shared" si="55"/>
        <v>23</v>
      </c>
      <c r="AB1739" t="str" cm="1">
        <f t="array" ref="AB1739">_xlfn.IFS(AND(AA1739&gt;=0,AA1739&lt;=15),"low purchase",AND(AA1739&gt;=16,AA1739&lt;=30),"mid purchase",AA1739&gt;=31,"high purchase")</f>
        <v>mid purchase</v>
      </c>
      <c r="AC1739">
        <v>1</v>
      </c>
      <c r="AD1739" t="str">
        <f>IF(marketing_campaign[[#This Row],[NumWebVisitsMonth]]&gt;=5.3,"higher_webvists","lower_webvisits")</f>
        <v>lower_webvisits</v>
      </c>
      <c r="AE1739">
        <v>0</v>
      </c>
      <c r="AF1739">
        <v>0</v>
      </c>
      <c r="AG1739">
        <v>1</v>
      </c>
      <c r="AH1739">
        <v>0</v>
      </c>
      <c r="AI1739">
        <v>0</v>
      </c>
      <c r="AJ1739">
        <v>0</v>
      </c>
      <c r="AK1739">
        <v>3</v>
      </c>
      <c r="AL1739">
        <v>11</v>
      </c>
      <c r="AM1739">
        <v>0</v>
      </c>
      <c r="AN1739">
        <f>marketing_campaign[[#This Row],[AcceptedCmp2]]+marketing_campaign[[#This Row],[AcceptedCmp1]]+marketing_campaign[[#This Row],[AcceptedCmp5]]+marketing_campaign[[#This Row],[AcceptedCmp4]]+marketing_campaign[[#This Row],[AcceptedCmp3]]+marketing_campaign[[#This Row],[Response]]</f>
        <v>1</v>
      </c>
      <c r="AO1739" t="str" cm="1">
        <f t="array" ref="AO173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740" spans="1:41" x14ac:dyDescent="0.35">
      <c r="A1740">
        <v>10556</v>
      </c>
      <c r="B1740">
        <v>1959</v>
      </c>
      <c r="C1740">
        <f t="shared" ca="1" si="54"/>
        <v>67</v>
      </c>
      <c r="D1740" t="str" cm="1">
        <f t="array" aca="1" ref="D174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40" t="s">
        <v>29</v>
      </c>
      <c r="F1740" t="s">
        <v>33</v>
      </c>
      <c r="G1740" cm="1">
        <f t="array" ref="G1740">_xlfn.IFS(marketing_campaign[[#This Row],[Marital_Status]]="Single",K1740+L1740+1,marketing_campaign[[#This Row],[Marital_Status]]="Together",K1740+L1740+2,marketing_campaign[[#This Row],[Marital_Status]]="Alone",K1740+L1740+1,marketing_campaign[[#This Row],[Marital_Status]]="Married",K1740+L1740+2,marketing_campaign[[#This Row],[Marital_Status]]="Divorced",K1740+L1740+1,marketing_campaign[[#This Row],[Marital_Status]]="YOLO",K1740+L1740+1,marketing_campaign[[#This Row],[Marital_Status]]="Absurd",K1740+L1740+1,marketing_campaign[[#This Row],[Marital_Status]]="Widow",K1740+L1740+1)</f>
        <v>3</v>
      </c>
      <c r="H1740" t="str" cm="1">
        <f t="array" ref="H1740">_xlfn.IFS(marketing_campaign[[#This Row],[Family_size]]=1,"Family_with_one_child",marketing_campaign[[#This Row],[Family_size]]&gt;1,"Family_with_more_children")</f>
        <v>Family_with_more_children</v>
      </c>
      <c r="I1740">
        <v>54984</v>
      </c>
      <c r="J1740" t="str">
        <f>IF(marketing_campaign[[#This Row],[Income]]&gt;=Sheet21!B1790,"high_income","low_income")</f>
        <v>high_income</v>
      </c>
      <c r="K1740">
        <v>0</v>
      </c>
      <c r="L1740">
        <v>1</v>
      </c>
      <c r="M1740" s="1">
        <v>41783</v>
      </c>
      <c r="N1740">
        <v>51</v>
      </c>
      <c r="O1740" t="str" cm="1">
        <f t="array" ref="O1740">_xlfn.IFS(AND(marketing_campaign[[#This Row],[Recency]]&gt;=0,marketing_campaign[[#This Row],[Recency]]&lt;=14),"Early Recency",AND(marketing_campaign[[#This Row],[Recency]]&gt;=15,marketing_campaign[[#This Row],[Recency]]&lt;=31),"Mid-Recency",marketing_campaign[[#This Row],[Recency]]&gt;=32,"high Recency")</f>
        <v>high Recency</v>
      </c>
      <c r="P1740">
        <v>173</v>
      </c>
      <c r="Q1740">
        <v>13</v>
      </c>
      <c r="R1740">
        <v>131</v>
      </c>
      <c r="S1740">
        <v>32</v>
      </c>
      <c r="T1740">
        <v>3</v>
      </c>
      <c r="U1740">
        <v>6</v>
      </c>
      <c r="V1740">
        <f>marketing_campaign[[#This Row],[MntGoldProds]]+marketing_campaign[[#This Row],[MntSweetProducts]]+marketing_campaign[[#This Row],[MntFishProducts]]+marketing_campaign[[#This Row],[MntMeatProducts]]+marketing_campaign[[#This Row],[MntFruits]]+marketing_campaign[[#This Row],[MntWines]]</f>
        <v>358</v>
      </c>
      <c r="W1740">
        <v>4</v>
      </c>
      <c r="X1740">
        <v>6</v>
      </c>
      <c r="Y1740">
        <v>1</v>
      </c>
      <c r="Z1740">
        <v>6</v>
      </c>
      <c r="AA1740">
        <f t="shared" si="55"/>
        <v>17</v>
      </c>
      <c r="AB1740" t="str" cm="1">
        <f t="array" ref="AB1740">_xlfn.IFS(AND(AA1740&gt;=0,AA1740&lt;=15),"low purchase",AND(AA1740&gt;=16,AA1740&lt;=30),"mid purchase",AA1740&gt;=31,"high purchase")</f>
        <v>mid purchase</v>
      </c>
      <c r="AC1740">
        <v>7</v>
      </c>
      <c r="AD1740" t="str">
        <f>IF(marketing_campaign[[#This Row],[NumWebVisitsMonth]]&gt;=5.3,"higher_webvists","lower_webvisits")</f>
        <v>higher_webvists</v>
      </c>
      <c r="AE1740">
        <v>0</v>
      </c>
      <c r="AF1740">
        <v>0</v>
      </c>
      <c r="AG1740">
        <v>0</v>
      </c>
      <c r="AH1740">
        <v>1</v>
      </c>
      <c r="AI1740">
        <v>0</v>
      </c>
      <c r="AJ1740">
        <v>0</v>
      </c>
      <c r="AK1740">
        <v>3</v>
      </c>
      <c r="AL1740">
        <v>11</v>
      </c>
      <c r="AM1740">
        <v>0</v>
      </c>
      <c r="AN1740">
        <f>marketing_campaign[[#This Row],[AcceptedCmp2]]+marketing_campaign[[#This Row],[AcceptedCmp1]]+marketing_campaign[[#This Row],[AcceptedCmp5]]+marketing_campaign[[#This Row],[AcceptedCmp4]]+marketing_campaign[[#This Row],[AcceptedCmp3]]+marketing_campaign[[#This Row],[Response]]</f>
        <v>1</v>
      </c>
      <c r="AO1740" t="str" cm="1">
        <f t="array" ref="AO174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741" spans="1:41" x14ac:dyDescent="0.35">
      <c r="A1741">
        <v>1064</v>
      </c>
      <c r="B1741">
        <v>1971</v>
      </c>
      <c r="C1741">
        <f t="shared" ca="1" si="54"/>
        <v>55</v>
      </c>
      <c r="D1741" t="str" cm="1">
        <f t="array" aca="1" ref="D174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41" t="s">
        <v>32</v>
      </c>
      <c r="F1741" t="s">
        <v>33</v>
      </c>
      <c r="G1741" cm="1">
        <f t="array" ref="G1741">_xlfn.IFS(marketing_campaign[[#This Row],[Marital_Status]]="Single",K1741+L1741+1,marketing_campaign[[#This Row],[Marital_Status]]="Together",K1741+L1741+2,marketing_campaign[[#This Row],[Marital_Status]]="Alone",K1741+L1741+1,marketing_campaign[[#This Row],[Marital_Status]]="Married",K1741+L1741+2,marketing_campaign[[#This Row],[Marital_Status]]="Divorced",K1741+L1741+1,marketing_campaign[[#This Row],[Marital_Status]]="YOLO",K1741+L1741+1,marketing_campaign[[#This Row],[Marital_Status]]="Absurd",K1741+L1741+1,marketing_campaign[[#This Row],[Marital_Status]]="Widow",K1741+L1741+1)</f>
        <v>3</v>
      </c>
      <c r="H1741" t="str" cm="1">
        <f t="array" ref="H1741">_xlfn.IFS(marketing_campaign[[#This Row],[Family_size]]=1,"Family_with_one_child",marketing_campaign[[#This Row],[Family_size]]&gt;1,"Family_with_more_children")</f>
        <v>Family_with_more_children</v>
      </c>
      <c r="I1741">
        <v>42403</v>
      </c>
      <c r="J1741" t="str">
        <f>IF(marketing_campaign[[#This Row],[Income]]&gt;=Sheet21!B1791,"high_income","low_income")</f>
        <v>high_income</v>
      </c>
      <c r="K1741">
        <v>1</v>
      </c>
      <c r="L1741">
        <v>0</v>
      </c>
      <c r="M1741" s="1">
        <v>41619</v>
      </c>
      <c r="N1741">
        <v>18</v>
      </c>
      <c r="O1741" t="str" cm="1">
        <f t="array" ref="O1741">_xlfn.IFS(AND(marketing_campaign[[#This Row],[Recency]]&gt;=0,marketing_campaign[[#This Row],[Recency]]&lt;=14),"Early Recency",AND(marketing_campaign[[#This Row],[Recency]]&gt;=15,marketing_campaign[[#This Row],[Recency]]&lt;=31),"Mid-Recency",marketing_campaign[[#This Row],[Recency]]&gt;=32,"high Recency")</f>
        <v>Mid-Recency</v>
      </c>
      <c r="P1741">
        <v>22</v>
      </c>
      <c r="Q1741">
        <v>1</v>
      </c>
      <c r="R1741">
        <v>11</v>
      </c>
      <c r="S1741">
        <v>0</v>
      </c>
      <c r="T1741">
        <v>5</v>
      </c>
      <c r="U1741">
        <v>3</v>
      </c>
      <c r="V1741">
        <f>marketing_campaign[[#This Row],[MntGoldProds]]+marketing_campaign[[#This Row],[MntSweetProducts]]+marketing_campaign[[#This Row],[MntFishProducts]]+marketing_campaign[[#This Row],[MntMeatProducts]]+marketing_campaign[[#This Row],[MntFruits]]+marketing_campaign[[#This Row],[MntWines]]</f>
        <v>42</v>
      </c>
      <c r="W1741">
        <v>1</v>
      </c>
      <c r="X1741">
        <v>1</v>
      </c>
      <c r="Y1741">
        <v>0</v>
      </c>
      <c r="Z1741">
        <v>3</v>
      </c>
      <c r="AA1741">
        <f t="shared" si="55"/>
        <v>5</v>
      </c>
      <c r="AB1741" t="str" cm="1">
        <f t="array" ref="AB1741">_xlfn.IFS(AND(AA1741&gt;=0,AA1741&lt;=15),"low purchase",AND(AA1741&gt;=16,AA1741&lt;=30),"mid purchase",AA1741&gt;=31,"high purchase")</f>
        <v>low purchase</v>
      </c>
      <c r="AC1741">
        <v>8</v>
      </c>
      <c r="AD1741" t="str">
        <f>IF(marketing_campaign[[#This Row],[NumWebVisitsMonth]]&gt;=5.3,"higher_webvists","lower_webvisits")</f>
        <v>higher_webvists</v>
      </c>
      <c r="AE1741">
        <v>0</v>
      </c>
      <c r="AF1741">
        <v>0</v>
      </c>
      <c r="AG1741">
        <v>0</v>
      </c>
      <c r="AH1741">
        <v>0</v>
      </c>
      <c r="AI1741">
        <v>0</v>
      </c>
      <c r="AJ1741">
        <v>0</v>
      </c>
      <c r="AK1741">
        <v>3</v>
      </c>
      <c r="AL1741">
        <v>11</v>
      </c>
      <c r="AM1741">
        <v>0</v>
      </c>
      <c r="AN1741">
        <f>marketing_campaign[[#This Row],[AcceptedCmp2]]+marketing_campaign[[#This Row],[AcceptedCmp1]]+marketing_campaign[[#This Row],[AcceptedCmp5]]+marketing_campaign[[#This Row],[AcceptedCmp4]]+marketing_campaign[[#This Row],[AcceptedCmp3]]+marketing_campaign[[#This Row],[Response]]</f>
        <v>0</v>
      </c>
      <c r="AO1741" t="str" cm="1">
        <f t="array" ref="AO174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42" spans="1:41" x14ac:dyDescent="0.35">
      <c r="A1742">
        <v>48</v>
      </c>
      <c r="B1742">
        <v>1964</v>
      </c>
      <c r="C1742">
        <f t="shared" ca="1" si="54"/>
        <v>62</v>
      </c>
      <c r="D1742" t="str" cm="1">
        <f t="array" aca="1" ref="D174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42" t="s">
        <v>29</v>
      </c>
      <c r="F1742" t="s">
        <v>31</v>
      </c>
      <c r="G1742" cm="1">
        <f t="array" ref="G1742">_xlfn.IFS(marketing_campaign[[#This Row],[Marital_Status]]="Single",K1742+L1742+1,marketing_campaign[[#This Row],[Marital_Status]]="Together",K1742+L1742+2,marketing_campaign[[#This Row],[Marital_Status]]="Alone",K1742+L1742+1,marketing_campaign[[#This Row],[Marital_Status]]="Married",K1742+L1742+2,marketing_campaign[[#This Row],[Marital_Status]]="Divorced",K1742+L1742+1,marketing_campaign[[#This Row],[Marital_Status]]="YOLO",K1742+L1742+1,marketing_campaign[[#This Row],[Marital_Status]]="Absurd",K1742+L1742+1,marketing_campaign[[#This Row],[Marital_Status]]="Widow",K1742+L1742+1)</f>
        <v>3</v>
      </c>
      <c r="H1742" t="str" cm="1">
        <f t="array" ref="H1742">_xlfn.IFS(marketing_campaign[[#This Row],[Family_size]]=1,"Family_with_one_child",marketing_campaign[[#This Row],[Family_size]]&gt;1,"Family_with_more_children")</f>
        <v>Family_with_more_children</v>
      </c>
      <c r="I1742">
        <v>55761</v>
      </c>
      <c r="J1742" t="str">
        <f>IF(marketing_campaign[[#This Row],[Income]]&gt;=Sheet21!B1792,"high_income","low_income")</f>
        <v>high_income</v>
      </c>
      <c r="K1742">
        <v>0</v>
      </c>
      <c r="L1742">
        <v>1</v>
      </c>
      <c r="M1742" s="1">
        <v>41753</v>
      </c>
      <c r="N1742">
        <v>97</v>
      </c>
      <c r="O1742" t="str" cm="1">
        <f t="array" ref="O1742">_xlfn.IFS(AND(marketing_campaign[[#This Row],[Recency]]&gt;=0,marketing_campaign[[#This Row],[Recency]]&lt;=14),"Early Recency",AND(marketing_campaign[[#This Row],[Recency]]&gt;=15,marketing_campaign[[#This Row],[Recency]]&lt;=31),"Mid-Recency",marketing_campaign[[#This Row],[Recency]]&gt;=32,"high Recency")</f>
        <v>high Recency</v>
      </c>
      <c r="P1742">
        <v>136</v>
      </c>
      <c r="Q1742">
        <v>1</v>
      </c>
      <c r="R1742">
        <v>12</v>
      </c>
      <c r="S1742">
        <v>0</v>
      </c>
      <c r="T1742">
        <v>3</v>
      </c>
      <c r="U1742">
        <v>32</v>
      </c>
      <c r="V1742">
        <f>marketing_campaign[[#This Row],[MntGoldProds]]+marketing_campaign[[#This Row],[MntSweetProducts]]+marketing_campaign[[#This Row],[MntFishProducts]]+marketing_campaign[[#This Row],[MntMeatProducts]]+marketing_campaign[[#This Row],[MntFruits]]+marketing_campaign[[#This Row],[MntWines]]</f>
        <v>184</v>
      </c>
      <c r="W1742">
        <v>2</v>
      </c>
      <c r="X1742">
        <v>4</v>
      </c>
      <c r="Y1742">
        <v>1</v>
      </c>
      <c r="Z1742">
        <v>3</v>
      </c>
      <c r="AA1742">
        <f t="shared" si="55"/>
        <v>10</v>
      </c>
      <c r="AB1742" t="str" cm="1">
        <f t="array" ref="AB1742">_xlfn.IFS(AND(AA1742&gt;=0,AA1742&lt;=15),"low purchase",AND(AA1742&gt;=16,AA1742&lt;=30),"mid purchase",AA1742&gt;=31,"high purchase")</f>
        <v>low purchase</v>
      </c>
      <c r="AC1742">
        <v>6</v>
      </c>
      <c r="AD1742" t="str">
        <f>IF(marketing_campaign[[#This Row],[NumWebVisitsMonth]]&gt;=5.3,"higher_webvists","lower_webvisits")</f>
        <v>higher_webvists</v>
      </c>
      <c r="AE1742">
        <v>0</v>
      </c>
      <c r="AF1742">
        <v>1</v>
      </c>
      <c r="AG1742">
        <v>0</v>
      </c>
      <c r="AH1742">
        <v>0</v>
      </c>
      <c r="AI1742">
        <v>0</v>
      </c>
      <c r="AJ1742">
        <v>0</v>
      </c>
      <c r="AK1742">
        <v>3</v>
      </c>
      <c r="AL1742">
        <v>11</v>
      </c>
      <c r="AM1742">
        <v>0</v>
      </c>
      <c r="AN1742">
        <f>marketing_campaign[[#This Row],[AcceptedCmp2]]+marketing_campaign[[#This Row],[AcceptedCmp1]]+marketing_campaign[[#This Row],[AcceptedCmp5]]+marketing_campaign[[#This Row],[AcceptedCmp4]]+marketing_campaign[[#This Row],[AcceptedCmp3]]+marketing_campaign[[#This Row],[Response]]</f>
        <v>1</v>
      </c>
      <c r="AO1742" t="str" cm="1">
        <f t="array" ref="AO174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743" spans="1:41" x14ac:dyDescent="0.35">
      <c r="A1743">
        <v>7610</v>
      </c>
      <c r="B1743">
        <v>1983</v>
      </c>
      <c r="C1743">
        <f t="shared" ca="1" si="54"/>
        <v>43</v>
      </c>
      <c r="D1743" t="str" cm="1">
        <f t="array" aca="1" ref="D174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743" t="s">
        <v>29</v>
      </c>
      <c r="F1743" t="s">
        <v>31</v>
      </c>
      <c r="G1743" cm="1">
        <f t="array" ref="G1743">_xlfn.IFS(marketing_campaign[[#This Row],[Marital_Status]]="Single",K1743+L1743+1,marketing_campaign[[#This Row],[Marital_Status]]="Together",K1743+L1743+2,marketing_campaign[[#This Row],[Marital_Status]]="Alone",K1743+L1743+1,marketing_campaign[[#This Row],[Marital_Status]]="Married",K1743+L1743+2,marketing_campaign[[#This Row],[Marital_Status]]="Divorced",K1743+L1743+1,marketing_campaign[[#This Row],[Marital_Status]]="YOLO",K1743+L1743+1,marketing_campaign[[#This Row],[Marital_Status]]="Absurd",K1743+L1743+1,marketing_campaign[[#This Row],[Marital_Status]]="Widow",K1743+L1743+1)</f>
        <v>3</v>
      </c>
      <c r="H1743" t="str" cm="1">
        <f t="array" ref="H1743">_xlfn.IFS(marketing_campaign[[#This Row],[Family_size]]=1,"Family_with_one_child",marketing_campaign[[#This Row],[Family_size]]&gt;1,"Family_with_more_children")</f>
        <v>Family_with_more_children</v>
      </c>
      <c r="I1743">
        <v>37292</v>
      </c>
      <c r="J1743" t="str">
        <f>IF(marketing_campaign[[#This Row],[Income]]&gt;=Sheet21!B1793,"high_income","low_income")</f>
        <v>high_income</v>
      </c>
      <c r="K1743">
        <v>1</v>
      </c>
      <c r="L1743">
        <v>0</v>
      </c>
      <c r="M1743" s="1">
        <v>41382</v>
      </c>
      <c r="N1743">
        <v>32</v>
      </c>
      <c r="O1743" t="str" cm="1">
        <f t="array" ref="O1743">_xlfn.IFS(AND(marketing_campaign[[#This Row],[Recency]]&gt;=0,marketing_campaign[[#This Row],[Recency]]&lt;=14),"Early Recency",AND(marketing_campaign[[#This Row],[Recency]]&gt;=15,marketing_campaign[[#This Row],[Recency]]&lt;=31),"Mid-Recency",marketing_campaign[[#This Row],[Recency]]&gt;=32,"high Recency")</f>
        <v>high Recency</v>
      </c>
      <c r="P1743">
        <v>275</v>
      </c>
      <c r="Q1743">
        <v>0</v>
      </c>
      <c r="R1743">
        <v>86</v>
      </c>
      <c r="S1743">
        <v>10</v>
      </c>
      <c r="T1743">
        <v>23</v>
      </c>
      <c r="U1743">
        <v>66</v>
      </c>
      <c r="V1743">
        <f>marketing_campaign[[#This Row],[MntGoldProds]]+marketing_campaign[[#This Row],[MntSweetProducts]]+marketing_campaign[[#This Row],[MntFishProducts]]+marketing_campaign[[#This Row],[MntMeatProducts]]+marketing_campaign[[#This Row],[MntFruits]]+marketing_campaign[[#This Row],[MntWines]]</f>
        <v>460</v>
      </c>
      <c r="W1743">
        <v>5</v>
      </c>
      <c r="X1743">
        <v>6</v>
      </c>
      <c r="Y1743">
        <v>3</v>
      </c>
      <c r="Z1743">
        <v>5</v>
      </c>
      <c r="AA1743">
        <f t="shared" si="55"/>
        <v>19</v>
      </c>
      <c r="AB1743" t="str" cm="1">
        <f t="array" ref="AB1743">_xlfn.IFS(AND(AA1743&gt;=0,AA1743&lt;=15),"low purchase",AND(AA1743&gt;=16,AA1743&lt;=30),"mid purchase",AA1743&gt;=31,"high purchase")</f>
        <v>mid purchase</v>
      </c>
      <c r="AC1743">
        <v>8</v>
      </c>
      <c r="AD1743" t="str">
        <f>IF(marketing_campaign[[#This Row],[NumWebVisitsMonth]]&gt;=5.3,"higher_webvists","lower_webvisits")</f>
        <v>higher_webvists</v>
      </c>
      <c r="AE1743">
        <v>0</v>
      </c>
      <c r="AF1743">
        <v>0</v>
      </c>
      <c r="AG1743">
        <v>0</v>
      </c>
      <c r="AH1743">
        <v>0</v>
      </c>
      <c r="AI1743">
        <v>0</v>
      </c>
      <c r="AJ1743">
        <v>0</v>
      </c>
      <c r="AK1743">
        <v>3</v>
      </c>
      <c r="AL1743">
        <v>11</v>
      </c>
      <c r="AM1743">
        <v>0</v>
      </c>
      <c r="AN1743">
        <f>marketing_campaign[[#This Row],[AcceptedCmp2]]+marketing_campaign[[#This Row],[AcceptedCmp1]]+marketing_campaign[[#This Row],[AcceptedCmp5]]+marketing_campaign[[#This Row],[AcceptedCmp4]]+marketing_campaign[[#This Row],[AcceptedCmp3]]+marketing_campaign[[#This Row],[Response]]</f>
        <v>0</v>
      </c>
      <c r="AO1743" t="str" cm="1">
        <f t="array" ref="AO174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44" spans="1:41" x14ac:dyDescent="0.35">
      <c r="A1744">
        <v>263</v>
      </c>
      <c r="B1744">
        <v>1945</v>
      </c>
      <c r="C1744">
        <f t="shared" ca="1" si="54"/>
        <v>81</v>
      </c>
      <c r="D1744" t="str" cm="1">
        <f t="array" aca="1" ref="D174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744" t="s">
        <v>32</v>
      </c>
      <c r="F1744" t="s">
        <v>30</v>
      </c>
      <c r="G1744" cm="1">
        <f t="array" ref="G1744">_xlfn.IFS(marketing_campaign[[#This Row],[Marital_Status]]="Single",K1744+L1744+1,marketing_campaign[[#This Row],[Marital_Status]]="Together",K1744+L1744+2,marketing_campaign[[#This Row],[Marital_Status]]="Alone",K1744+L1744+1,marketing_campaign[[#This Row],[Marital_Status]]="Married",K1744+L1744+2,marketing_campaign[[#This Row],[Marital_Status]]="Divorced",K1744+L1744+1,marketing_campaign[[#This Row],[Marital_Status]]="YOLO",K1744+L1744+1,marketing_campaign[[#This Row],[Marital_Status]]="Absurd",K1744+L1744+1,marketing_campaign[[#This Row],[Marital_Status]]="Widow",K1744+L1744+1)</f>
        <v>1</v>
      </c>
      <c r="H1744" t="str" cm="1">
        <f t="array" ref="H1744">_xlfn.IFS(marketing_campaign[[#This Row],[Family_size]]=1,"Family_with_one_child",marketing_campaign[[#This Row],[Family_size]]&gt;1,"Family_with_more_children")</f>
        <v>Family_with_one_child</v>
      </c>
      <c r="I1744">
        <v>45576</v>
      </c>
      <c r="J1744" t="str">
        <f>IF(marketing_campaign[[#This Row],[Income]]&gt;=Sheet21!B1794,"high_income","low_income")</f>
        <v>high_income</v>
      </c>
      <c r="K1744">
        <v>0</v>
      </c>
      <c r="L1744">
        <v>0</v>
      </c>
      <c r="M1744" s="1">
        <v>41787</v>
      </c>
      <c r="N1744">
        <v>9</v>
      </c>
      <c r="O1744" t="str" cm="1">
        <f t="array" ref="O1744">_xlfn.IFS(AND(marketing_campaign[[#This Row],[Recency]]&gt;=0,marketing_campaign[[#This Row],[Recency]]&lt;=14),"Early Recency",AND(marketing_campaign[[#This Row],[Recency]]&gt;=15,marketing_campaign[[#This Row],[Recency]]&lt;=31),"Mid-Recency",marketing_campaign[[#This Row],[Recency]]&gt;=32,"high Recency")</f>
        <v>Early Recency</v>
      </c>
      <c r="P1744">
        <v>56</v>
      </c>
      <c r="Q1744">
        <v>19</v>
      </c>
      <c r="R1744">
        <v>29</v>
      </c>
      <c r="S1744">
        <v>2</v>
      </c>
      <c r="T1744">
        <v>14</v>
      </c>
      <c r="U1744">
        <v>25</v>
      </c>
      <c r="V1744">
        <f>marketing_campaign[[#This Row],[MntGoldProds]]+marketing_campaign[[#This Row],[MntSweetProducts]]+marketing_campaign[[#This Row],[MntFishProducts]]+marketing_campaign[[#This Row],[MntMeatProducts]]+marketing_campaign[[#This Row],[MntFruits]]+marketing_campaign[[#This Row],[MntWines]]</f>
        <v>145</v>
      </c>
      <c r="W1744">
        <v>1</v>
      </c>
      <c r="X1744">
        <v>3</v>
      </c>
      <c r="Y1744">
        <v>1</v>
      </c>
      <c r="Z1744">
        <v>3</v>
      </c>
      <c r="AA1744">
        <f t="shared" si="55"/>
        <v>8</v>
      </c>
      <c r="AB1744" t="str" cm="1">
        <f t="array" ref="AB1744">_xlfn.IFS(AND(AA1744&gt;=0,AA1744&lt;=15),"low purchase",AND(AA1744&gt;=16,AA1744&lt;=30),"mid purchase",AA1744&gt;=31,"high purchase")</f>
        <v>low purchase</v>
      </c>
      <c r="AC1744">
        <v>8</v>
      </c>
      <c r="AD1744" t="str">
        <f>IF(marketing_campaign[[#This Row],[NumWebVisitsMonth]]&gt;=5.3,"higher_webvists","lower_webvisits")</f>
        <v>higher_webvists</v>
      </c>
      <c r="AE1744">
        <v>0</v>
      </c>
      <c r="AF1744">
        <v>0</v>
      </c>
      <c r="AG1744">
        <v>0</v>
      </c>
      <c r="AH1744">
        <v>0</v>
      </c>
      <c r="AI1744">
        <v>0</v>
      </c>
      <c r="AJ1744">
        <v>0</v>
      </c>
      <c r="AK1744">
        <v>3</v>
      </c>
      <c r="AL1744">
        <v>11</v>
      </c>
      <c r="AM1744">
        <v>1</v>
      </c>
      <c r="AN1744">
        <f>marketing_campaign[[#This Row],[AcceptedCmp2]]+marketing_campaign[[#This Row],[AcceptedCmp1]]+marketing_campaign[[#This Row],[AcceptedCmp5]]+marketing_campaign[[#This Row],[AcceptedCmp4]]+marketing_campaign[[#This Row],[AcceptedCmp3]]+marketing_campaign[[#This Row],[Response]]</f>
        <v>1</v>
      </c>
      <c r="AO1744" t="str" cm="1">
        <f t="array" ref="AO174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745" spans="1:41" x14ac:dyDescent="0.35">
      <c r="A1745">
        <v>10814</v>
      </c>
      <c r="B1745">
        <v>1947</v>
      </c>
      <c r="C1745">
        <f t="shared" ca="1" si="54"/>
        <v>79</v>
      </c>
      <c r="D1745" t="str" cm="1">
        <f t="array" aca="1" ref="D174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745" t="s">
        <v>29</v>
      </c>
      <c r="F1745" t="s">
        <v>31</v>
      </c>
      <c r="G1745" cm="1">
        <f t="array" ref="G1745">_xlfn.IFS(marketing_campaign[[#This Row],[Marital_Status]]="Single",K1745+L1745+1,marketing_campaign[[#This Row],[Marital_Status]]="Together",K1745+L1745+2,marketing_campaign[[#This Row],[Marital_Status]]="Alone",K1745+L1745+1,marketing_campaign[[#This Row],[Marital_Status]]="Married",K1745+L1745+2,marketing_campaign[[#This Row],[Marital_Status]]="Divorced",K1745+L1745+1,marketing_campaign[[#This Row],[Marital_Status]]="YOLO",K1745+L1745+1,marketing_campaign[[#This Row],[Marital_Status]]="Absurd",K1745+L1745+1,marketing_campaign[[#This Row],[Marital_Status]]="Widow",K1745+L1745+1)</f>
        <v>2</v>
      </c>
      <c r="H1745" t="str" cm="1">
        <f t="array" ref="H1745">_xlfn.IFS(marketing_campaign[[#This Row],[Family_size]]=1,"Family_with_one_child",marketing_campaign[[#This Row],[Family_size]]&gt;1,"Family_with_more_children")</f>
        <v>Family_with_more_children</v>
      </c>
      <c r="I1745">
        <v>70321</v>
      </c>
      <c r="J1745" t="str">
        <f>IF(marketing_campaign[[#This Row],[Income]]&gt;=Sheet21!B1795,"high_income","low_income")</f>
        <v>high_income</v>
      </c>
      <c r="K1745">
        <v>0</v>
      </c>
      <c r="L1745">
        <v>0</v>
      </c>
      <c r="M1745" s="1">
        <v>41290</v>
      </c>
      <c r="N1745">
        <v>6</v>
      </c>
      <c r="O1745" t="str" cm="1">
        <f t="array" ref="O1745">_xlfn.IFS(AND(marketing_campaign[[#This Row],[Recency]]&gt;=0,marketing_campaign[[#This Row],[Recency]]&lt;=14),"Early Recency",AND(marketing_campaign[[#This Row],[Recency]]&gt;=15,marketing_campaign[[#This Row],[Recency]]&lt;=31),"Mid-Recency",marketing_campaign[[#This Row],[Recency]]&gt;=32,"high Recency")</f>
        <v>Early Recency</v>
      </c>
      <c r="P1745">
        <v>303</v>
      </c>
      <c r="Q1745">
        <v>23</v>
      </c>
      <c r="R1745">
        <v>751</v>
      </c>
      <c r="S1745">
        <v>82</v>
      </c>
      <c r="T1745">
        <v>26</v>
      </c>
      <c r="U1745">
        <v>191</v>
      </c>
      <c r="V1745">
        <f>marketing_campaign[[#This Row],[MntGoldProds]]+marketing_campaign[[#This Row],[MntSweetProducts]]+marketing_campaign[[#This Row],[MntFishProducts]]+marketing_campaign[[#This Row],[MntMeatProducts]]+marketing_campaign[[#This Row],[MntFruits]]+marketing_campaign[[#This Row],[MntWines]]</f>
        <v>1376</v>
      </c>
      <c r="W1745">
        <v>1</v>
      </c>
      <c r="X1745">
        <v>6</v>
      </c>
      <c r="Y1745">
        <v>5</v>
      </c>
      <c r="Z1745">
        <v>13</v>
      </c>
      <c r="AA1745">
        <f t="shared" si="55"/>
        <v>25</v>
      </c>
      <c r="AB1745" t="str" cm="1">
        <f t="array" ref="AB1745">_xlfn.IFS(AND(AA1745&gt;=0,AA1745&lt;=15),"low purchase",AND(AA1745&gt;=16,AA1745&lt;=30),"mid purchase",AA1745&gt;=31,"high purchase")</f>
        <v>mid purchase</v>
      </c>
      <c r="AC1745">
        <v>4</v>
      </c>
      <c r="AD1745" t="str">
        <f>IF(marketing_campaign[[#This Row],[NumWebVisitsMonth]]&gt;=5.3,"higher_webvists","lower_webvisits")</f>
        <v>lower_webvisits</v>
      </c>
      <c r="AE1745">
        <v>0</v>
      </c>
      <c r="AF1745">
        <v>0</v>
      </c>
      <c r="AG1745">
        <v>0</v>
      </c>
      <c r="AH1745">
        <v>0</v>
      </c>
      <c r="AI1745">
        <v>0</v>
      </c>
      <c r="AJ1745">
        <v>0</v>
      </c>
      <c r="AK1745">
        <v>3</v>
      </c>
      <c r="AL1745">
        <v>11</v>
      </c>
      <c r="AM1745">
        <v>1</v>
      </c>
      <c r="AN1745">
        <f>marketing_campaign[[#This Row],[AcceptedCmp2]]+marketing_campaign[[#This Row],[AcceptedCmp1]]+marketing_campaign[[#This Row],[AcceptedCmp5]]+marketing_campaign[[#This Row],[AcceptedCmp4]]+marketing_campaign[[#This Row],[AcceptedCmp3]]+marketing_campaign[[#This Row],[Response]]</f>
        <v>1</v>
      </c>
      <c r="AO1745" t="str" cm="1">
        <f t="array" ref="AO174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746" spans="1:41" x14ac:dyDescent="0.35">
      <c r="A1746">
        <v>9710</v>
      </c>
      <c r="B1746">
        <v>1969</v>
      </c>
      <c r="C1746">
        <f t="shared" ca="1" si="54"/>
        <v>57</v>
      </c>
      <c r="D1746" t="str" cm="1">
        <f t="array" aca="1" ref="D174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46" t="s">
        <v>32</v>
      </c>
      <c r="F1746" t="s">
        <v>35</v>
      </c>
      <c r="G1746" cm="1">
        <f t="array" ref="G1746">_xlfn.IFS(marketing_campaign[[#This Row],[Marital_Status]]="Single",K1746+L1746+1,marketing_campaign[[#This Row],[Marital_Status]]="Together",K1746+L1746+2,marketing_campaign[[#This Row],[Marital_Status]]="Alone",K1746+L1746+1,marketing_campaign[[#This Row],[Marital_Status]]="Married",K1746+L1746+2,marketing_campaign[[#This Row],[Marital_Status]]="Divorced",K1746+L1746+1,marketing_campaign[[#This Row],[Marital_Status]]="YOLO",K1746+L1746+1,marketing_campaign[[#This Row],[Marital_Status]]="Absurd",K1746+L1746+1,marketing_campaign[[#This Row],[Marital_Status]]="Widow",K1746+L1746+1)</f>
        <v>2</v>
      </c>
      <c r="H1746" t="str" cm="1">
        <f t="array" ref="H1746">_xlfn.IFS(marketing_campaign[[#This Row],[Family_size]]=1,"Family_with_one_child",marketing_campaign[[#This Row],[Family_size]]&gt;1,"Family_with_more_children")</f>
        <v>Family_with_more_children</v>
      </c>
      <c r="I1746">
        <v>58086</v>
      </c>
      <c r="J1746" t="str">
        <f>IF(marketing_campaign[[#This Row],[Income]]&gt;=Sheet21!B1796,"high_income","low_income")</f>
        <v>high_income</v>
      </c>
      <c r="K1746">
        <v>0</v>
      </c>
      <c r="L1746">
        <v>1</v>
      </c>
      <c r="M1746" s="1">
        <v>41294</v>
      </c>
      <c r="N1746">
        <v>80</v>
      </c>
      <c r="O1746" t="str" cm="1">
        <f t="array" ref="O1746">_xlfn.IFS(AND(marketing_campaign[[#This Row],[Recency]]&gt;=0,marketing_campaign[[#This Row],[Recency]]&lt;=14),"Early Recency",AND(marketing_campaign[[#This Row],[Recency]]&gt;=15,marketing_campaign[[#This Row],[Recency]]&lt;=31),"Mid-Recency",marketing_campaign[[#This Row],[Recency]]&gt;=32,"high Recency")</f>
        <v>high Recency</v>
      </c>
      <c r="P1746">
        <v>708</v>
      </c>
      <c r="Q1746">
        <v>7</v>
      </c>
      <c r="R1746">
        <v>62</v>
      </c>
      <c r="S1746">
        <v>0</v>
      </c>
      <c r="T1746">
        <v>0</v>
      </c>
      <c r="U1746">
        <v>15</v>
      </c>
      <c r="V1746">
        <f>marketing_campaign[[#This Row],[MntGoldProds]]+marketing_campaign[[#This Row],[MntSweetProducts]]+marketing_campaign[[#This Row],[MntFishProducts]]+marketing_campaign[[#This Row],[MntMeatProducts]]+marketing_campaign[[#This Row],[MntFruits]]+marketing_campaign[[#This Row],[MntWines]]</f>
        <v>792</v>
      </c>
      <c r="W1746">
        <v>2</v>
      </c>
      <c r="X1746">
        <v>11</v>
      </c>
      <c r="Y1746">
        <v>3</v>
      </c>
      <c r="Z1746">
        <v>7</v>
      </c>
      <c r="AA1746">
        <f t="shared" si="55"/>
        <v>23</v>
      </c>
      <c r="AB1746" t="str" cm="1">
        <f t="array" ref="AB1746">_xlfn.IFS(AND(AA1746&gt;=0,AA1746&lt;=15),"low purchase",AND(AA1746&gt;=16,AA1746&lt;=30),"mid purchase",AA1746&gt;=31,"high purchase")</f>
        <v>mid purchase</v>
      </c>
      <c r="AC1746">
        <v>8</v>
      </c>
      <c r="AD1746" t="str">
        <f>IF(marketing_campaign[[#This Row],[NumWebVisitsMonth]]&gt;=5.3,"higher_webvists","lower_webvisits")</f>
        <v>higher_webvists</v>
      </c>
      <c r="AE1746">
        <v>0</v>
      </c>
      <c r="AF1746">
        <v>0</v>
      </c>
      <c r="AG1746">
        <v>0</v>
      </c>
      <c r="AH1746">
        <v>0</v>
      </c>
      <c r="AI1746">
        <v>0</v>
      </c>
      <c r="AJ1746">
        <v>0</v>
      </c>
      <c r="AK1746">
        <v>3</v>
      </c>
      <c r="AL1746">
        <v>11</v>
      </c>
      <c r="AM1746">
        <v>0</v>
      </c>
      <c r="AN1746">
        <f>marketing_campaign[[#This Row],[AcceptedCmp2]]+marketing_campaign[[#This Row],[AcceptedCmp1]]+marketing_campaign[[#This Row],[AcceptedCmp5]]+marketing_campaign[[#This Row],[AcceptedCmp4]]+marketing_campaign[[#This Row],[AcceptedCmp3]]+marketing_campaign[[#This Row],[Response]]</f>
        <v>0</v>
      </c>
      <c r="AO1746" t="str" cm="1">
        <f t="array" ref="AO174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47" spans="1:41" x14ac:dyDescent="0.35">
      <c r="A1747">
        <v>9292</v>
      </c>
      <c r="B1747">
        <v>1952</v>
      </c>
      <c r="C1747">
        <f t="shared" ca="1" si="54"/>
        <v>74</v>
      </c>
      <c r="D1747" t="str" cm="1">
        <f t="array" aca="1" ref="D174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47" t="s">
        <v>29</v>
      </c>
      <c r="F1747" t="s">
        <v>33</v>
      </c>
      <c r="G1747" cm="1">
        <f t="array" ref="G1747">_xlfn.IFS(marketing_campaign[[#This Row],[Marital_Status]]="Single",K1747+L1747+1,marketing_campaign[[#This Row],[Marital_Status]]="Together",K1747+L1747+2,marketing_campaign[[#This Row],[Marital_Status]]="Alone",K1747+L1747+1,marketing_campaign[[#This Row],[Marital_Status]]="Married",K1747+L1747+2,marketing_campaign[[#This Row],[Marital_Status]]="Divorced",K1747+L1747+1,marketing_campaign[[#This Row],[Marital_Status]]="YOLO",K1747+L1747+1,marketing_campaign[[#This Row],[Marital_Status]]="Absurd",K1747+L1747+1,marketing_campaign[[#This Row],[Marital_Status]]="Widow",K1747+L1747+1)</f>
        <v>2</v>
      </c>
      <c r="H1747" t="str" cm="1">
        <f t="array" ref="H1747">_xlfn.IFS(marketing_campaign[[#This Row],[Family_size]]=1,"Family_with_one_child",marketing_campaign[[#This Row],[Family_size]]&gt;1,"Family_with_more_children")</f>
        <v>Family_with_more_children</v>
      </c>
      <c r="I1747">
        <v>81795</v>
      </c>
      <c r="J1747" t="str">
        <f>IF(marketing_campaign[[#This Row],[Income]]&gt;=Sheet21!B1797,"high_income","low_income")</f>
        <v>high_income</v>
      </c>
      <c r="K1747">
        <v>0</v>
      </c>
      <c r="L1747">
        <v>0</v>
      </c>
      <c r="M1747" s="1">
        <v>41208</v>
      </c>
      <c r="N1747">
        <v>74</v>
      </c>
      <c r="O1747" t="str" cm="1">
        <f t="array" ref="O1747">_xlfn.IFS(AND(marketing_campaign[[#This Row],[Recency]]&gt;=0,marketing_campaign[[#This Row],[Recency]]&lt;=14),"Early Recency",AND(marketing_campaign[[#This Row],[Recency]]&gt;=15,marketing_campaign[[#This Row],[Recency]]&lt;=31),"Mid-Recency",marketing_campaign[[#This Row],[Recency]]&gt;=32,"high Recency")</f>
        <v>high Recency</v>
      </c>
      <c r="P1747">
        <v>324</v>
      </c>
      <c r="Q1747">
        <v>132</v>
      </c>
      <c r="R1747">
        <v>693</v>
      </c>
      <c r="S1747">
        <v>27</v>
      </c>
      <c r="T1747">
        <v>118</v>
      </c>
      <c r="U1747">
        <v>88</v>
      </c>
      <c r="V1747">
        <f>marketing_campaign[[#This Row],[MntGoldProds]]+marketing_campaign[[#This Row],[MntSweetProducts]]+marketing_campaign[[#This Row],[MntFishProducts]]+marketing_campaign[[#This Row],[MntMeatProducts]]+marketing_campaign[[#This Row],[MntFruits]]+marketing_campaign[[#This Row],[MntWines]]</f>
        <v>1382</v>
      </c>
      <c r="W1747">
        <v>1</v>
      </c>
      <c r="X1747">
        <v>4</v>
      </c>
      <c r="Y1747">
        <v>11</v>
      </c>
      <c r="Z1747">
        <v>7</v>
      </c>
      <c r="AA1747">
        <f t="shared" si="55"/>
        <v>23</v>
      </c>
      <c r="AB1747" t="str" cm="1">
        <f t="array" ref="AB1747">_xlfn.IFS(AND(AA1747&gt;=0,AA1747&lt;=15),"low purchase",AND(AA1747&gt;=16,AA1747&lt;=30),"mid purchase",AA1747&gt;=31,"high purchase")</f>
        <v>mid purchase</v>
      </c>
      <c r="AC1747">
        <v>2</v>
      </c>
      <c r="AD1747" t="str">
        <f>IF(marketing_campaign[[#This Row],[NumWebVisitsMonth]]&gt;=5.3,"higher_webvists","lower_webvisits")</f>
        <v>lower_webvisits</v>
      </c>
      <c r="AE1747">
        <v>0</v>
      </c>
      <c r="AF1747">
        <v>0</v>
      </c>
      <c r="AG1747">
        <v>0</v>
      </c>
      <c r="AH1747">
        <v>0</v>
      </c>
      <c r="AI1747">
        <v>0</v>
      </c>
      <c r="AJ1747">
        <v>0</v>
      </c>
      <c r="AK1747">
        <v>3</v>
      </c>
      <c r="AL1747">
        <v>11</v>
      </c>
      <c r="AM1747">
        <v>0</v>
      </c>
      <c r="AN1747">
        <f>marketing_campaign[[#This Row],[AcceptedCmp2]]+marketing_campaign[[#This Row],[AcceptedCmp1]]+marketing_campaign[[#This Row],[AcceptedCmp5]]+marketing_campaign[[#This Row],[AcceptedCmp4]]+marketing_campaign[[#This Row],[AcceptedCmp3]]+marketing_campaign[[#This Row],[Response]]</f>
        <v>0</v>
      </c>
      <c r="AO1747" t="str" cm="1">
        <f t="array" ref="AO174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48" spans="1:41" x14ac:dyDescent="0.35">
      <c r="A1748">
        <v>10250</v>
      </c>
      <c r="B1748">
        <v>1947</v>
      </c>
      <c r="C1748">
        <f t="shared" ca="1" si="54"/>
        <v>79</v>
      </c>
      <c r="D1748" t="str" cm="1">
        <f t="array" aca="1" ref="D174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748" t="s">
        <v>36</v>
      </c>
      <c r="F1748" t="s">
        <v>31</v>
      </c>
      <c r="G1748" cm="1">
        <f t="array" ref="G1748">_xlfn.IFS(marketing_campaign[[#This Row],[Marital_Status]]="Single",K1748+L1748+1,marketing_campaign[[#This Row],[Marital_Status]]="Together",K1748+L1748+2,marketing_campaign[[#This Row],[Marital_Status]]="Alone",K1748+L1748+1,marketing_campaign[[#This Row],[Marital_Status]]="Married",K1748+L1748+2,marketing_campaign[[#This Row],[Marital_Status]]="Divorced",K1748+L1748+1,marketing_campaign[[#This Row],[Marital_Status]]="YOLO",K1748+L1748+1,marketing_campaign[[#This Row],[Marital_Status]]="Absurd",K1748+L1748+1,marketing_campaign[[#This Row],[Marital_Status]]="Widow",K1748+L1748+1)</f>
        <v>2</v>
      </c>
      <c r="H1748" t="str" cm="1">
        <f t="array" ref="H1748">_xlfn.IFS(marketing_campaign[[#This Row],[Family_size]]=1,"Family_with_one_child",marketing_campaign[[#This Row],[Family_size]]&gt;1,"Family_with_more_children")</f>
        <v>Family_with_more_children</v>
      </c>
      <c r="I1748">
        <v>28389</v>
      </c>
      <c r="J1748" t="str">
        <f>IF(marketing_campaign[[#This Row],[Income]]&gt;=Sheet21!B1798,"high_income","low_income")</f>
        <v>high_income</v>
      </c>
      <c r="K1748">
        <v>0</v>
      </c>
      <c r="L1748">
        <v>0</v>
      </c>
      <c r="M1748" s="1">
        <v>41233</v>
      </c>
      <c r="N1748">
        <v>49</v>
      </c>
      <c r="O1748" t="str" cm="1">
        <f t="array" ref="O1748">_xlfn.IFS(AND(marketing_campaign[[#This Row],[Recency]]&gt;=0,marketing_campaign[[#This Row],[Recency]]&lt;=14),"Early Recency",AND(marketing_campaign[[#This Row],[Recency]]&gt;=15,marketing_campaign[[#This Row],[Recency]]&lt;=31),"Mid-Recency",marketing_campaign[[#This Row],[Recency]]&gt;=32,"high Recency")</f>
        <v>high Recency</v>
      </c>
      <c r="P1748">
        <v>1</v>
      </c>
      <c r="Q1748">
        <v>5</v>
      </c>
      <c r="R1748">
        <v>3</v>
      </c>
      <c r="S1748">
        <v>7</v>
      </c>
      <c r="T1748">
        <v>4</v>
      </c>
      <c r="U1748">
        <v>8</v>
      </c>
      <c r="V1748">
        <f>marketing_campaign[[#This Row],[MntGoldProds]]+marketing_campaign[[#This Row],[MntSweetProducts]]+marketing_campaign[[#This Row],[MntFishProducts]]+marketing_campaign[[#This Row],[MntMeatProducts]]+marketing_campaign[[#This Row],[MntFruits]]+marketing_campaign[[#This Row],[MntWines]]</f>
        <v>28</v>
      </c>
      <c r="W1748">
        <v>1</v>
      </c>
      <c r="X1748">
        <v>1</v>
      </c>
      <c r="Y1748">
        <v>0</v>
      </c>
      <c r="Z1748">
        <v>2</v>
      </c>
      <c r="AA1748">
        <f t="shared" si="55"/>
        <v>4</v>
      </c>
      <c r="AB1748" t="str" cm="1">
        <f t="array" ref="AB1748">_xlfn.IFS(AND(AA1748&gt;=0,AA1748&lt;=15),"low purchase",AND(AA1748&gt;=16,AA1748&lt;=30),"mid purchase",AA1748&gt;=31,"high purchase")</f>
        <v>low purchase</v>
      </c>
      <c r="AC1748">
        <v>7</v>
      </c>
      <c r="AD1748" t="str">
        <f>IF(marketing_campaign[[#This Row],[NumWebVisitsMonth]]&gt;=5.3,"higher_webvists","lower_webvisits")</f>
        <v>higher_webvists</v>
      </c>
      <c r="AE1748">
        <v>0</v>
      </c>
      <c r="AF1748">
        <v>0</v>
      </c>
      <c r="AG1748">
        <v>0</v>
      </c>
      <c r="AH1748">
        <v>0</v>
      </c>
      <c r="AI1748">
        <v>0</v>
      </c>
      <c r="AJ1748">
        <v>0</v>
      </c>
      <c r="AK1748">
        <v>3</v>
      </c>
      <c r="AL1748">
        <v>11</v>
      </c>
      <c r="AM1748">
        <v>0</v>
      </c>
      <c r="AN1748">
        <f>marketing_campaign[[#This Row],[AcceptedCmp2]]+marketing_campaign[[#This Row],[AcceptedCmp1]]+marketing_campaign[[#This Row],[AcceptedCmp5]]+marketing_campaign[[#This Row],[AcceptedCmp4]]+marketing_campaign[[#This Row],[AcceptedCmp3]]+marketing_campaign[[#This Row],[Response]]</f>
        <v>0</v>
      </c>
      <c r="AO1748" t="str" cm="1">
        <f t="array" ref="AO174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49" spans="1:41" x14ac:dyDescent="0.35">
      <c r="A1749">
        <v>7881</v>
      </c>
      <c r="B1749">
        <v>1946</v>
      </c>
      <c r="C1749">
        <f t="shared" ca="1" si="54"/>
        <v>80</v>
      </c>
      <c r="D1749" t="str" cm="1">
        <f t="array" aca="1" ref="D174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749" t="s">
        <v>34</v>
      </c>
      <c r="F1749" t="s">
        <v>33</v>
      </c>
      <c r="G1749" cm="1">
        <f t="array" ref="G1749">_xlfn.IFS(marketing_campaign[[#This Row],[Marital_Status]]="Single",K1749+L1749+1,marketing_campaign[[#This Row],[Marital_Status]]="Together",K1749+L1749+2,marketing_campaign[[#This Row],[Marital_Status]]="Alone",K1749+L1749+1,marketing_campaign[[#This Row],[Marital_Status]]="Married",K1749+L1749+2,marketing_campaign[[#This Row],[Marital_Status]]="Divorced",K1749+L1749+1,marketing_campaign[[#This Row],[Marital_Status]]="YOLO",K1749+L1749+1,marketing_campaign[[#This Row],[Marital_Status]]="Absurd",K1749+L1749+1,marketing_campaign[[#This Row],[Marital_Status]]="Widow",K1749+L1749+1)</f>
        <v>2</v>
      </c>
      <c r="H1749" t="str" cm="1">
        <f t="array" ref="H1749">_xlfn.IFS(marketing_campaign[[#This Row],[Family_size]]=1,"Family_with_one_child",marketing_campaign[[#This Row],[Family_size]]&gt;1,"Family_with_more_children")</f>
        <v>Family_with_more_children</v>
      </c>
      <c r="I1749">
        <v>66835</v>
      </c>
      <c r="J1749" t="str">
        <f>IF(marketing_campaign[[#This Row],[Income]]&gt;=Sheet21!B1799,"high_income","low_income")</f>
        <v>high_income</v>
      </c>
      <c r="K1749">
        <v>0</v>
      </c>
      <c r="L1749">
        <v>0</v>
      </c>
      <c r="M1749" s="1">
        <v>41545</v>
      </c>
      <c r="N1749">
        <v>21</v>
      </c>
      <c r="O1749" t="str" cm="1">
        <f t="array" ref="O1749">_xlfn.IFS(AND(marketing_campaign[[#This Row],[Recency]]&gt;=0,marketing_campaign[[#This Row],[Recency]]&lt;=14),"Early Recency",AND(marketing_campaign[[#This Row],[Recency]]&gt;=15,marketing_campaign[[#This Row],[Recency]]&lt;=31),"Mid-Recency",marketing_campaign[[#This Row],[Recency]]&gt;=32,"high Recency")</f>
        <v>Mid-Recency</v>
      </c>
      <c r="P1749">
        <v>620</v>
      </c>
      <c r="Q1749">
        <v>26</v>
      </c>
      <c r="R1749">
        <v>195</v>
      </c>
      <c r="S1749">
        <v>34</v>
      </c>
      <c r="T1749">
        <v>17</v>
      </c>
      <c r="U1749">
        <v>141</v>
      </c>
      <c r="V1749">
        <f>marketing_campaign[[#This Row],[MntGoldProds]]+marketing_campaign[[#This Row],[MntSweetProducts]]+marketing_campaign[[#This Row],[MntFishProducts]]+marketing_campaign[[#This Row],[MntMeatProducts]]+marketing_campaign[[#This Row],[MntFruits]]+marketing_campaign[[#This Row],[MntWines]]</f>
        <v>1033</v>
      </c>
      <c r="W1749">
        <v>1</v>
      </c>
      <c r="X1749">
        <v>6</v>
      </c>
      <c r="Y1749">
        <v>4</v>
      </c>
      <c r="Z1749">
        <v>13</v>
      </c>
      <c r="AA1749">
        <f t="shared" si="55"/>
        <v>24</v>
      </c>
      <c r="AB1749" t="str" cm="1">
        <f t="array" ref="AB1749">_xlfn.IFS(AND(AA1749&gt;=0,AA1749&lt;=15),"low purchase",AND(AA1749&gt;=16,AA1749&lt;=30),"mid purchase",AA1749&gt;=31,"high purchase")</f>
        <v>mid purchase</v>
      </c>
      <c r="AC1749">
        <v>2</v>
      </c>
      <c r="AD1749" t="str">
        <f>IF(marketing_campaign[[#This Row],[NumWebVisitsMonth]]&gt;=5.3,"higher_webvists","lower_webvisits")</f>
        <v>lower_webvisits</v>
      </c>
      <c r="AE1749">
        <v>0</v>
      </c>
      <c r="AF1749">
        <v>0</v>
      </c>
      <c r="AG1749">
        <v>0</v>
      </c>
      <c r="AH1749">
        <v>0</v>
      </c>
      <c r="AI1749">
        <v>0</v>
      </c>
      <c r="AJ1749">
        <v>0</v>
      </c>
      <c r="AK1749">
        <v>3</v>
      </c>
      <c r="AL1749">
        <v>11</v>
      </c>
      <c r="AM1749">
        <v>0</v>
      </c>
      <c r="AN1749">
        <f>marketing_campaign[[#This Row],[AcceptedCmp2]]+marketing_campaign[[#This Row],[AcceptedCmp1]]+marketing_campaign[[#This Row],[AcceptedCmp5]]+marketing_campaign[[#This Row],[AcceptedCmp4]]+marketing_campaign[[#This Row],[AcceptedCmp3]]+marketing_campaign[[#This Row],[Response]]</f>
        <v>0</v>
      </c>
      <c r="AO1749" t="str" cm="1">
        <f t="array" ref="AO174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50" spans="1:41" x14ac:dyDescent="0.35">
      <c r="A1750">
        <v>5847</v>
      </c>
      <c r="B1750">
        <v>1969</v>
      </c>
      <c r="C1750">
        <f t="shared" ca="1" si="54"/>
        <v>57</v>
      </c>
      <c r="D1750" t="str" cm="1">
        <f t="array" aca="1" ref="D175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50" t="s">
        <v>29</v>
      </c>
      <c r="F1750" t="s">
        <v>35</v>
      </c>
      <c r="G1750" cm="1">
        <f t="array" ref="G1750">_xlfn.IFS(marketing_campaign[[#This Row],[Marital_Status]]="Single",K1750+L1750+1,marketing_campaign[[#This Row],[Marital_Status]]="Together",K1750+L1750+2,marketing_campaign[[#This Row],[Marital_Status]]="Alone",K1750+L1750+1,marketing_campaign[[#This Row],[Marital_Status]]="Married",K1750+L1750+2,marketing_campaign[[#This Row],[Marital_Status]]="Divorced",K1750+L1750+1,marketing_campaign[[#This Row],[Marital_Status]]="YOLO",K1750+L1750+1,marketing_campaign[[#This Row],[Marital_Status]]="Absurd",K1750+L1750+1,marketing_campaign[[#This Row],[Marital_Status]]="Widow",K1750+L1750+1)</f>
        <v>2</v>
      </c>
      <c r="H1750" t="str" cm="1">
        <f t="array" ref="H1750">_xlfn.IFS(marketing_campaign[[#This Row],[Family_size]]=1,"Family_with_one_child",marketing_campaign[[#This Row],[Family_size]]&gt;1,"Family_with_more_children")</f>
        <v>Family_with_more_children</v>
      </c>
      <c r="I1750">
        <v>69901</v>
      </c>
      <c r="J1750" t="str">
        <f>IF(marketing_campaign[[#This Row],[Income]]&gt;=Sheet21!B1800,"high_income","low_income")</f>
        <v>high_income</v>
      </c>
      <c r="K1750">
        <v>0</v>
      </c>
      <c r="L1750">
        <v>1</v>
      </c>
      <c r="M1750" s="1">
        <v>41423</v>
      </c>
      <c r="N1750">
        <v>95</v>
      </c>
      <c r="O1750" t="str" cm="1">
        <f t="array" ref="O1750">_xlfn.IFS(AND(marketing_campaign[[#This Row],[Recency]]&gt;=0,marketing_campaign[[#This Row],[Recency]]&lt;=14),"Early Recency",AND(marketing_campaign[[#This Row],[Recency]]&gt;=15,marketing_campaign[[#This Row],[Recency]]&lt;=31),"Mid-Recency",marketing_campaign[[#This Row],[Recency]]&gt;=32,"high Recency")</f>
        <v>high Recency</v>
      </c>
      <c r="P1750">
        <v>312</v>
      </c>
      <c r="Q1750">
        <v>21</v>
      </c>
      <c r="R1750">
        <v>206</v>
      </c>
      <c r="S1750">
        <v>102</v>
      </c>
      <c r="T1750">
        <v>92</v>
      </c>
      <c r="U1750">
        <v>149</v>
      </c>
      <c r="V1750">
        <f>marketing_campaign[[#This Row],[MntGoldProds]]+marketing_campaign[[#This Row],[MntSweetProducts]]+marketing_campaign[[#This Row],[MntFishProducts]]+marketing_campaign[[#This Row],[MntMeatProducts]]+marketing_campaign[[#This Row],[MntFruits]]+marketing_campaign[[#This Row],[MntWines]]</f>
        <v>882</v>
      </c>
      <c r="W1750">
        <v>3</v>
      </c>
      <c r="X1750">
        <v>7</v>
      </c>
      <c r="Y1750">
        <v>3</v>
      </c>
      <c r="Z1750">
        <v>10</v>
      </c>
      <c r="AA1750">
        <f t="shared" si="55"/>
        <v>23</v>
      </c>
      <c r="AB1750" t="str" cm="1">
        <f t="array" ref="AB1750">_xlfn.IFS(AND(AA1750&gt;=0,AA1750&lt;=15),"low purchase",AND(AA1750&gt;=16,AA1750&lt;=30),"mid purchase",AA1750&gt;=31,"high purchase")</f>
        <v>mid purchase</v>
      </c>
      <c r="AC1750">
        <v>5</v>
      </c>
      <c r="AD1750" t="str">
        <f>IF(marketing_campaign[[#This Row],[NumWebVisitsMonth]]&gt;=5.3,"higher_webvists","lower_webvisits")</f>
        <v>lower_webvisits</v>
      </c>
      <c r="AE1750">
        <v>0</v>
      </c>
      <c r="AF1750">
        <v>0</v>
      </c>
      <c r="AG1750">
        <v>0</v>
      </c>
      <c r="AH1750">
        <v>0</v>
      </c>
      <c r="AI1750">
        <v>0</v>
      </c>
      <c r="AJ1750">
        <v>0</v>
      </c>
      <c r="AK1750">
        <v>3</v>
      </c>
      <c r="AL1750">
        <v>11</v>
      </c>
      <c r="AM1750">
        <v>0</v>
      </c>
      <c r="AN1750">
        <f>marketing_campaign[[#This Row],[AcceptedCmp2]]+marketing_campaign[[#This Row],[AcceptedCmp1]]+marketing_campaign[[#This Row],[AcceptedCmp5]]+marketing_campaign[[#This Row],[AcceptedCmp4]]+marketing_campaign[[#This Row],[AcceptedCmp3]]+marketing_campaign[[#This Row],[Response]]</f>
        <v>0</v>
      </c>
      <c r="AO1750" t="str" cm="1">
        <f t="array" ref="AO175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51" spans="1:41" x14ac:dyDescent="0.35">
      <c r="A1751">
        <v>737</v>
      </c>
      <c r="B1751">
        <v>1949</v>
      </c>
      <c r="C1751">
        <f t="shared" ca="1" si="54"/>
        <v>77</v>
      </c>
      <c r="D1751" t="str" cm="1">
        <f t="array" aca="1" ref="D175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51" t="s">
        <v>32</v>
      </c>
      <c r="F1751" t="s">
        <v>33</v>
      </c>
      <c r="G1751" cm="1">
        <f t="array" ref="G1751">_xlfn.IFS(marketing_campaign[[#This Row],[Marital_Status]]="Single",K1751+L1751+1,marketing_campaign[[#This Row],[Marital_Status]]="Together",K1751+L1751+2,marketing_campaign[[#This Row],[Marital_Status]]="Alone",K1751+L1751+1,marketing_campaign[[#This Row],[Marital_Status]]="Married",K1751+L1751+2,marketing_campaign[[#This Row],[Marital_Status]]="Divorced",K1751+L1751+1,marketing_campaign[[#This Row],[Marital_Status]]="YOLO",K1751+L1751+1,marketing_campaign[[#This Row],[Marital_Status]]="Absurd",K1751+L1751+1,marketing_campaign[[#This Row],[Marital_Status]]="Widow",K1751+L1751+1)</f>
        <v>2</v>
      </c>
      <c r="H1751" t="str" cm="1">
        <f t="array" ref="H1751">_xlfn.IFS(marketing_campaign[[#This Row],[Family_size]]=1,"Family_with_one_child",marketing_campaign[[#This Row],[Family_size]]&gt;1,"Family_with_more_children")</f>
        <v>Family_with_more_children</v>
      </c>
      <c r="I1751">
        <v>80360</v>
      </c>
      <c r="J1751" t="str">
        <f>IF(marketing_campaign[[#This Row],[Income]]&gt;=Sheet21!B1801,"high_income","low_income")</f>
        <v>high_income</v>
      </c>
      <c r="K1751">
        <v>0</v>
      </c>
      <c r="L1751">
        <v>0</v>
      </c>
      <c r="M1751" s="1">
        <v>41336</v>
      </c>
      <c r="N1751">
        <v>56</v>
      </c>
      <c r="O1751" t="str" cm="1">
        <f t="array" ref="O1751">_xlfn.IFS(AND(marketing_campaign[[#This Row],[Recency]]&gt;=0,marketing_campaign[[#This Row],[Recency]]&lt;=14),"Early Recency",AND(marketing_campaign[[#This Row],[Recency]]&gt;=15,marketing_campaign[[#This Row],[Recency]]&lt;=31),"Mid-Recency",marketing_campaign[[#This Row],[Recency]]&gt;=32,"high Recency")</f>
        <v>high Recency</v>
      </c>
      <c r="P1751">
        <v>1493</v>
      </c>
      <c r="Q1751">
        <v>86</v>
      </c>
      <c r="R1751">
        <v>454</v>
      </c>
      <c r="S1751">
        <v>112</v>
      </c>
      <c r="T1751">
        <v>43</v>
      </c>
      <c r="U1751">
        <v>43</v>
      </c>
      <c r="V1751">
        <f>marketing_campaign[[#This Row],[MntGoldProds]]+marketing_campaign[[#This Row],[MntSweetProducts]]+marketing_campaign[[#This Row],[MntFishProducts]]+marketing_campaign[[#This Row],[MntMeatProducts]]+marketing_campaign[[#This Row],[MntFruits]]+marketing_campaign[[#This Row],[MntWines]]</f>
        <v>2231</v>
      </c>
      <c r="W1751">
        <v>2</v>
      </c>
      <c r="X1751">
        <v>4</v>
      </c>
      <c r="Y1751">
        <v>4</v>
      </c>
      <c r="Z1751">
        <v>5</v>
      </c>
      <c r="AA1751">
        <f t="shared" si="55"/>
        <v>15</v>
      </c>
      <c r="AB1751" t="str" cm="1">
        <f t="array" ref="AB1751">_xlfn.IFS(AND(AA1751&gt;=0,AA1751&lt;=15),"low purchase",AND(AA1751&gt;=16,AA1751&lt;=30),"mid purchase",AA1751&gt;=31,"high purchase")</f>
        <v>low purchase</v>
      </c>
      <c r="AC1751">
        <v>2</v>
      </c>
      <c r="AD1751" t="str">
        <f>IF(marketing_campaign[[#This Row],[NumWebVisitsMonth]]&gt;=5.3,"higher_webvists","lower_webvisits")</f>
        <v>lower_webvisits</v>
      </c>
      <c r="AE1751">
        <v>0</v>
      </c>
      <c r="AF1751">
        <v>1</v>
      </c>
      <c r="AG1751">
        <v>1</v>
      </c>
      <c r="AH1751">
        <v>1</v>
      </c>
      <c r="AI1751">
        <v>0</v>
      </c>
      <c r="AJ1751">
        <v>0</v>
      </c>
      <c r="AK1751">
        <v>3</v>
      </c>
      <c r="AL1751">
        <v>11</v>
      </c>
      <c r="AM1751">
        <v>0</v>
      </c>
      <c r="AN1751">
        <f>marketing_campaign[[#This Row],[AcceptedCmp2]]+marketing_campaign[[#This Row],[AcceptedCmp1]]+marketing_campaign[[#This Row],[AcceptedCmp5]]+marketing_campaign[[#This Row],[AcceptedCmp4]]+marketing_campaign[[#This Row],[AcceptedCmp3]]+marketing_campaign[[#This Row],[Response]]</f>
        <v>3</v>
      </c>
      <c r="AO1751" t="str" cm="1">
        <f t="array" ref="AO175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3/5 campaign accepted</v>
      </c>
    </row>
    <row r="1752" spans="1:41" x14ac:dyDescent="0.35">
      <c r="A1752">
        <v>3571</v>
      </c>
      <c r="B1752">
        <v>1961</v>
      </c>
      <c r="C1752">
        <f t="shared" ca="1" si="54"/>
        <v>65</v>
      </c>
      <c r="D1752" t="str" cm="1">
        <f t="array" aca="1" ref="D175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52" t="s">
        <v>32</v>
      </c>
      <c r="F1752" t="s">
        <v>31</v>
      </c>
      <c r="G1752" cm="1">
        <f t="array" ref="G1752">_xlfn.IFS(marketing_campaign[[#This Row],[Marital_Status]]="Single",K1752+L1752+1,marketing_campaign[[#This Row],[Marital_Status]]="Together",K1752+L1752+2,marketing_campaign[[#This Row],[Marital_Status]]="Alone",K1752+L1752+1,marketing_campaign[[#This Row],[Marital_Status]]="Married",K1752+L1752+2,marketing_campaign[[#This Row],[Marital_Status]]="Divorced",K1752+L1752+1,marketing_campaign[[#This Row],[Marital_Status]]="YOLO",K1752+L1752+1,marketing_campaign[[#This Row],[Marital_Status]]="Absurd",K1752+L1752+1,marketing_campaign[[#This Row],[Marital_Status]]="Widow",K1752+L1752+1)</f>
        <v>3</v>
      </c>
      <c r="H1752" t="str" cm="1">
        <f t="array" ref="H1752">_xlfn.IFS(marketing_campaign[[#This Row],[Family_size]]=1,"Family_with_one_child",marketing_campaign[[#This Row],[Family_size]]&gt;1,"Family_with_more_children")</f>
        <v>Family_with_more_children</v>
      </c>
      <c r="I1752">
        <v>63342</v>
      </c>
      <c r="J1752" t="str">
        <f>IF(marketing_campaign[[#This Row],[Income]]&gt;=Sheet21!B1802,"high_income","low_income")</f>
        <v>high_income</v>
      </c>
      <c r="K1752">
        <v>0</v>
      </c>
      <c r="L1752">
        <v>1</v>
      </c>
      <c r="M1752" s="1">
        <v>41198</v>
      </c>
      <c r="N1752">
        <v>48</v>
      </c>
      <c r="O1752" t="str" cm="1">
        <f t="array" ref="O1752">_xlfn.IFS(AND(marketing_campaign[[#This Row],[Recency]]&gt;=0,marketing_campaign[[#This Row],[Recency]]&lt;=14),"Early Recency",AND(marketing_campaign[[#This Row],[Recency]]&gt;=15,marketing_campaign[[#This Row],[Recency]]&lt;=31),"Mid-Recency",marketing_campaign[[#This Row],[Recency]]&gt;=32,"high Recency")</f>
        <v>high Recency</v>
      </c>
      <c r="P1752">
        <v>918</v>
      </c>
      <c r="Q1752">
        <v>21</v>
      </c>
      <c r="R1752">
        <v>118</v>
      </c>
      <c r="S1752">
        <v>13</v>
      </c>
      <c r="T1752">
        <v>10</v>
      </c>
      <c r="U1752">
        <v>21</v>
      </c>
      <c r="V1752">
        <f>marketing_campaign[[#This Row],[MntGoldProds]]+marketing_campaign[[#This Row],[MntSweetProducts]]+marketing_campaign[[#This Row],[MntFishProducts]]+marketing_campaign[[#This Row],[MntMeatProducts]]+marketing_campaign[[#This Row],[MntFruits]]+marketing_campaign[[#This Row],[MntWines]]</f>
        <v>1101</v>
      </c>
      <c r="W1752">
        <v>3</v>
      </c>
      <c r="X1752">
        <v>8</v>
      </c>
      <c r="Y1752">
        <v>3</v>
      </c>
      <c r="Z1752">
        <v>5</v>
      </c>
      <c r="AA1752">
        <f t="shared" si="55"/>
        <v>19</v>
      </c>
      <c r="AB1752" t="str" cm="1">
        <f t="array" ref="AB1752">_xlfn.IFS(AND(AA1752&gt;=0,AA1752&lt;=15),"low purchase",AND(AA1752&gt;=16,AA1752&lt;=30),"mid purchase",AA1752&gt;=31,"high purchase")</f>
        <v>mid purchase</v>
      </c>
      <c r="AC1752">
        <v>6</v>
      </c>
      <c r="AD1752" t="str">
        <f>IF(marketing_campaign[[#This Row],[NumWebVisitsMonth]]&gt;=5.3,"higher_webvists","lower_webvisits")</f>
        <v>higher_webvists</v>
      </c>
      <c r="AE1752">
        <v>0</v>
      </c>
      <c r="AF1752">
        <v>1</v>
      </c>
      <c r="AG1752">
        <v>0</v>
      </c>
      <c r="AH1752">
        <v>0</v>
      </c>
      <c r="AI1752">
        <v>0</v>
      </c>
      <c r="AJ1752">
        <v>0</v>
      </c>
      <c r="AK1752">
        <v>3</v>
      </c>
      <c r="AL1752">
        <v>11</v>
      </c>
      <c r="AM1752">
        <v>1</v>
      </c>
      <c r="AN1752">
        <f>marketing_campaign[[#This Row],[AcceptedCmp2]]+marketing_campaign[[#This Row],[AcceptedCmp1]]+marketing_campaign[[#This Row],[AcceptedCmp5]]+marketing_campaign[[#This Row],[AcceptedCmp4]]+marketing_campaign[[#This Row],[AcceptedCmp3]]+marketing_campaign[[#This Row],[Response]]</f>
        <v>2</v>
      </c>
      <c r="AO1752" t="str" cm="1">
        <f t="array" ref="AO175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753" spans="1:41" x14ac:dyDescent="0.35">
      <c r="A1753">
        <v>7807</v>
      </c>
      <c r="B1753">
        <v>1974</v>
      </c>
      <c r="C1753">
        <f t="shared" ca="1" si="54"/>
        <v>52</v>
      </c>
      <c r="D1753" t="str" cm="1">
        <f t="array" aca="1" ref="D175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53" t="s">
        <v>29</v>
      </c>
      <c r="F1753" t="s">
        <v>33</v>
      </c>
      <c r="G1753" cm="1">
        <f t="array" ref="G1753">_xlfn.IFS(marketing_campaign[[#This Row],[Marital_Status]]="Single",K1753+L1753+1,marketing_campaign[[#This Row],[Marital_Status]]="Together",K1753+L1753+2,marketing_campaign[[#This Row],[Marital_Status]]="Alone",K1753+L1753+1,marketing_campaign[[#This Row],[Marital_Status]]="Married",K1753+L1753+2,marketing_campaign[[#This Row],[Marital_Status]]="Divorced",K1753+L1753+1,marketing_campaign[[#This Row],[Marital_Status]]="YOLO",K1753+L1753+1,marketing_campaign[[#This Row],[Marital_Status]]="Absurd",K1753+L1753+1,marketing_campaign[[#This Row],[Marital_Status]]="Widow",K1753+L1753+1)</f>
        <v>3</v>
      </c>
      <c r="H1753" t="str" cm="1">
        <f t="array" ref="H1753">_xlfn.IFS(marketing_campaign[[#This Row],[Family_size]]=1,"Family_with_one_child",marketing_campaign[[#This Row],[Family_size]]&gt;1,"Family_with_more_children")</f>
        <v>Family_with_more_children</v>
      </c>
      <c r="I1753">
        <v>44989</v>
      </c>
      <c r="J1753" t="str">
        <f>IF(marketing_campaign[[#This Row],[Income]]&gt;=Sheet21!B1803,"high_income","low_income")</f>
        <v>high_income</v>
      </c>
      <c r="K1753">
        <v>0</v>
      </c>
      <c r="L1753">
        <v>1</v>
      </c>
      <c r="M1753" s="1">
        <v>41164</v>
      </c>
      <c r="N1753">
        <v>26</v>
      </c>
      <c r="O1753" t="str" cm="1">
        <f t="array" ref="O1753">_xlfn.IFS(AND(marketing_campaign[[#This Row],[Recency]]&gt;=0,marketing_campaign[[#This Row],[Recency]]&lt;=14),"Early Recency",AND(marketing_campaign[[#This Row],[Recency]]&gt;=15,marketing_campaign[[#This Row],[Recency]]&lt;=31),"Mid-Recency",marketing_campaign[[#This Row],[Recency]]&gt;=32,"high Recency")</f>
        <v>Mid-Recency</v>
      </c>
      <c r="P1753">
        <v>98</v>
      </c>
      <c r="Q1753">
        <v>0</v>
      </c>
      <c r="R1753">
        <v>106</v>
      </c>
      <c r="S1753">
        <v>49</v>
      </c>
      <c r="T1753">
        <v>10</v>
      </c>
      <c r="U1753">
        <v>106</v>
      </c>
      <c r="V1753">
        <f>marketing_campaign[[#This Row],[MntGoldProds]]+marketing_campaign[[#This Row],[MntSweetProducts]]+marketing_campaign[[#This Row],[MntFishProducts]]+marketing_campaign[[#This Row],[MntMeatProducts]]+marketing_campaign[[#This Row],[MntFruits]]+marketing_campaign[[#This Row],[MntWines]]</f>
        <v>369</v>
      </c>
      <c r="W1753">
        <v>5</v>
      </c>
      <c r="X1753">
        <v>5</v>
      </c>
      <c r="Y1753">
        <v>1</v>
      </c>
      <c r="Z1753">
        <v>5</v>
      </c>
      <c r="AA1753">
        <f t="shared" si="55"/>
        <v>16</v>
      </c>
      <c r="AB1753" t="str" cm="1">
        <f t="array" ref="AB1753">_xlfn.IFS(AND(AA1753&gt;=0,AA1753&lt;=15),"low purchase",AND(AA1753&gt;=16,AA1753&lt;=30),"mid purchase",AA1753&gt;=31,"high purchase")</f>
        <v>mid purchase</v>
      </c>
      <c r="AC1753">
        <v>6</v>
      </c>
      <c r="AD1753" t="str">
        <f>IF(marketing_campaign[[#This Row],[NumWebVisitsMonth]]&gt;=5.3,"higher_webvists","lower_webvisits")</f>
        <v>higher_webvists</v>
      </c>
      <c r="AE1753">
        <v>0</v>
      </c>
      <c r="AF1753">
        <v>0</v>
      </c>
      <c r="AG1753">
        <v>0</v>
      </c>
      <c r="AH1753">
        <v>0</v>
      </c>
      <c r="AI1753">
        <v>0</v>
      </c>
      <c r="AJ1753">
        <v>0</v>
      </c>
      <c r="AK1753">
        <v>3</v>
      </c>
      <c r="AL1753">
        <v>11</v>
      </c>
      <c r="AM1753">
        <v>0</v>
      </c>
      <c r="AN1753">
        <f>marketing_campaign[[#This Row],[AcceptedCmp2]]+marketing_campaign[[#This Row],[AcceptedCmp1]]+marketing_campaign[[#This Row],[AcceptedCmp5]]+marketing_campaign[[#This Row],[AcceptedCmp4]]+marketing_campaign[[#This Row],[AcceptedCmp3]]+marketing_campaign[[#This Row],[Response]]</f>
        <v>0</v>
      </c>
      <c r="AO1753" t="str" cm="1">
        <f t="array" ref="AO175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54" spans="1:41" x14ac:dyDescent="0.35">
      <c r="A1754">
        <v>3878</v>
      </c>
      <c r="B1754">
        <v>1980</v>
      </c>
      <c r="C1754">
        <f t="shared" ca="1" si="54"/>
        <v>46</v>
      </c>
      <c r="D1754" t="str" cm="1">
        <f t="array" aca="1" ref="D175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54" t="s">
        <v>37</v>
      </c>
      <c r="F1754" t="s">
        <v>30</v>
      </c>
      <c r="G1754" cm="1">
        <f t="array" ref="G1754">_xlfn.IFS(marketing_campaign[[#This Row],[Marital_Status]]="Single",K1754+L1754+1,marketing_campaign[[#This Row],[Marital_Status]]="Together",K1754+L1754+2,marketing_campaign[[#This Row],[Marital_Status]]="Alone",K1754+L1754+1,marketing_campaign[[#This Row],[Marital_Status]]="Married",K1754+L1754+2,marketing_campaign[[#This Row],[Marital_Status]]="Divorced",K1754+L1754+1,marketing_campaign[[#This Row],[Marital_Status]]="YOLO",K1754+L1754+1,marketing_campaign[[#This Row],[Marital_Status]]="Absurd",K1754+L1754+1,marketing_campaign[[#This Row],[Marital_Status]]="Widow",K1754+L1754+1)</f>
        <v>2</v>
      </c>
      <c r="H1754" t="str" cm="1">
        <f t="array" ref="H1754">_xlfn.IFS(marketing_campaign[[#This Row],[Family_size]]=1,"Family_with_one_child",marketing_campaign[[#This Row],[Family_size]]&gt;1,"Family_with_more_children")</f>
        <v>Family_with_more_children</v>
      </c>
      <c r="I1754">
        <v>31859</v>
      </c>
      <c r="J1754" t="str">
        <f>IF(marketing_campaign[[#This Row],[Income]]&gt;=Sheet21!B1804,"high_income","low_income")</f>
        <v>high_income</v>
      </c>
      <c r="K1754">
        <v>1</v>
      </c>
      <c r="L1754">
        <v>0</v>
      </c>
      <c r="M1754" s="1">
        <v>41697</v>
      </c>
      <c r="N1754">
        <v>3</v>
      </c>
      <c r="O1754" t="str" cm="1">
        <f t="array" ref="O1754">_xlfn.IFS(AND(marketing_campaign[[#This Row],[Recency]]&gt;=0,marketing_campaign[[#This Row],[Recency]]&lt;=14),"Early Recency",AND(marketing_campaign[[#This Row],[Recency]]&gt;=15,marketing_campaign[[#This Row],[Recency]]&lt;=31),"Mid-Recency",marketing_campaign[[#This Row],[Recency]]&gt;=32,"high Recency")</f>
        <v>Early Recency</v>
      </c>
      <c r="P1754">
        <v>3</v>
      </c>
      <c r="Q1754">
        <v>4</v>
      </c>
      <c r="R1754">
        <v>7</v>
      </c>
      <c r="S1754">
        <v>15</v>
      </c>
      <c r="T1754">
        <v>8</v>
      </c>
      <c r="U1754">
        <v>11</v>
      </c>
      <c r="V1754">
        <f>marketing_campaign[[#This Row],[MntGoldProds]]+marketing_campaign[[#This Row],[MntSweetProducts]]+marketing_campaign[[#This Row],[MntFishProducts]]+marketing_campaign[[#This Row],[MntMeatProducts]]+marketing_campaign[[#This Row],[MntFruits]]+marketing_campaign[[#This Row],[MntWines]]</f>
        <v>48</v>
      </c>
      <c r="W1754">
        <v>1</v>
      </c>
      <c r="X1754">
        <v>1</v>
      </c>
      <c r="Y1754">
        <v>0</v>
      </c>
      <c r="Z1754">
        <v>3</v>
      </c>
      <c r="AA1754">
        <f t="shared" si="55"/>
        <v>5</v>
      </c>
      <c r="AB1754" t="str" cm="1">
        <f t="array" ref="AB1754">_xlfn.IFS(AND(AA1754&gt;=0,AA1754&lt;=15),"low purchase",AND(AA1754&gt;=16,AA1754&lt;=30),"mid purchase",AA1754&gt;=31,"high purchase")</f>
        <v>low purchase</v>
      </c>
      <c r="AC1754">
        <v>7</v>
      </c>
      <c r="AD1754" t="str">
        <f>IF(marketing_campaign[[#This Row],[NumWebVisitsMonth]]&gt;=5.3,"higher_webvists","lower_webvisits")</f>
        <v>higher_webvists</v>
      </c>
      <c r="AE1754">
        <v>0</v>
      </c>
      <c r="AF1754">
        <v>0</v>
      </c>
      <c r="AG1754">
        <v>0</v>
      </c>
      <c r="AH1754">
        <v>0</v>
      </c>
      <c r="AI1754">
        <v>0</v>
      </c>
      <c r="AJ1754">
        <v>0</v>
      </c>
      <c r="AK1754">
        <v>3</v>
      </c>
      <c r="AL1754">
        <v>11</v>
      </c>
      <c r="AM1754">
        <v>0</v>
      </c>
      <c r="AN1754">
        <f>marketing_campaign[[#This Row],[AcceptedCmp2]]+marketing_campaign[[#This Row],[AcceptedCmp1]]+marketing_campaign[[#This Row],[AcceptedCmp5]]+marketing_campaign[[#This Row],[AcceptedCmp4]]+marketing_campaign[[#This Row],[AcceptedCmp3]]+marketing_campaign[[#This Row],[Response]]</f>
        <v>0</v>
      </c>
      <c r="AO1754" t="str" cm="1">
        <f t="array" ref="AO175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55" spans="1:41" x14ac:dyDescent="0.35">
      <c r="A1755">
        <v>5092</v>
      </c>
      <c r="B1755">
        <v>1949</v>
      </c>
      <c r="C1755">
        <f t="shared" ca="1" si="54"/>
        <v>77</v>
      </c>
      <c r="D1755" t="str" cm="1">
        <f t="array" aca="1" ref="D175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55" t="s">
        <v>32</v>
      </c>
      <c r="F1755" t="s">
        <v>38</v>
      </c>
      <c r="G1755" cm="1">
        <f t="array" ref="G1755">_xlfn.IFS(marketing_campaign[[#This Row],[Marital_Status]]="Single",K1755+L1755+1,marketing_campaign[[#This Row],[Marital_Status]]="Together",K1755+L1755+2,marketing_campaign[[#This Row],[Marital_Status]]="Alone",K1755+L1755+1,marketing_campaign[[#This Row],[Marital_Status]]="Married",K1755+L1755+2,marketing_campaign[[#This Row],[Marital_Status]]="Divorced",K1755+L1755+1,marketing_campaign[[#This Row],[Marital_Status]]="YOLO",K1755+L1755+1,marketing_campaign[[#This Row],[Marital_Status]]="Absurd",K1755+L1755+1,marketing_campaign[[#This Row],[Marital_Status]]="Widow",K1755+L1755+1)</f>
        <v>2</v>
      </c>
      <c r="H1755" t="str" cm="1">
        <f t="array" ref="H1755">_xlfn.IFS(marketing_campaign[[#This Row],[Family_size]]=1,"Family_with_one_child",marketing_campaign[[#This Row],[Family_size]]&gt;1,"Family_with_more_children")</f>
        <v>Family_with_more_children</v>
      </c>
      <c r="I1755">
        <v>51569</v>
      </c>
      <c r="J1755" t="str">
        <f>IF(marketing_campaign[[#This Row],[Income]]&gt;=Sheet21!B1805,"high_income","low_income")</f>
        <v>high_income</v>
      </c>
      <c r="K1755">
        <v>0</v>
      </c>
      <c r="L1755">
        <v>1</v>
      </c>
      <c r="M1755" s="1">
        <v>41317</v>
      </c>
      <c r="N1755">
        <v>39</v>
      </c>
      <c r="O1755" t="str" cm="1">
        <f t="array" ref="O1755">_xlfn.IFS(AND(marketing_campaign[[#This Row],[Recency]]&gt;=0,marketing_campaign[[#This Row],[Recency]]&lt;=14),"Early Recency",AND(marketing_campaign[[#This Row],[Recency]]&gt;=15,marketing_campaign[[#This Row],[Recency]]&lt;=31),"Mid-Recency",marketing_campaign[[#This Row],[Recency]]&gt;=32,"high Recency")</f>
        <v>high Recency</v>
      </c>
      <c r="P1755">
        <v>380</v>
      </c>
      <c r="Q1755">
        <v>0</v>
      </c>
      <c r="R1755">
        <v>47</v>
      </c>
      <c r="S1755">
        <v>6</v>
      </c>
      <c r="T1755">
        <v>0</v>
      </c>
      <c r="U1755">
        <v>34</v>
      </c>
      <c r="V1755">
        <f>marketing_campaign[[#This Row],[MntGoldProds]]+marketing_campaign[[#This Row],[MntSweetProducts]]+marketing_campaign[[#This Row],[MntFishProducts]]+marketing_campaign[[#This Row],[MntMeatProducts]]+marketing_campaign[[#This Row],[MntFruits]]+marketing_campaign[[#This Row],[MntWines]]</f>
        <v>467</v>
      </c>
      <c r="W1755">
        <v>4</v>
      </c>
      <c r="X1755">
        <v>7</v>
      </c>
      <c r="Y1755">
        <v>1</v>
      </c>
      <c r="Z1755">
        <v>7</v>
      </c>
      <c r="AA1755">
        <f t="shared" si="55"/>
        <v>19</v>
      </c>
      <c r="AB1755" t="str" cm="1">
        <f t="array" ref="AB1755">_xlfn.IFS(AND(AA1755&gt;=0,AA1755&lt;=15),"low purchase",AND(AA1755&gt;=16,AA1755&lt;=30),"mid purchase",AA1755&gt;=31,"high purchase")</f>
        <v>mid purchase</v>
      </c>
      <c r="AC1755">
        <v>8</v>
      </c>
      <c r="AD1755" t="str">
        <f>IF(marketing_campaign[[#This Row],[NumWebVisitsMonth]]&gt;=5.3,"higher_webvists","lower_webvisits")</f>
        <v>higher_webvists</v>
      </c>
      <c r="AE1755">
        <v>0</v>
      </c>
      <c r="AF1755">
        <v>1</v>
      </c>
      <c r="AG1755">
        <v>0</v>
      </c>
      <c r="AH1755">
        <v>0</v>
      </c>
      <c r="AI1755">
        <v>0</v>
      </c>
      <c r="AJ1755">
        <v>0</v>
      </c>
      <c r="AK1755">
        <v>3</v>
      </c>
      <c r="AL1755">
        <v>11</v>
      </c>
      <c r="AM1755">
        <v>1</v>
      </c>
      <c r="AN1755">
        <f>marketing_campaign[[#This Row],[AcceptedCmp2]]+marketing_campaign[[#This Row],[AcceptedCmp1]]+marketing_campaign[[#This Row],[AcceptedCmp5]]+marketing_campaign[[#This Row],[AcceptedCmp4]]+marketing_campaign[[#This Row],[AcceptedCmp3]]+marketing_campaign[[#This Row],[Response]]</f>
        <v>2</v>
      </c>
      <c r="AO1755" t="str" cm="1">
        <f t="array" ref="AO175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756" spans="1:41" x14ac:dyDescent="0.35">
      <c r="A1756">
        <v>2154</v>
      </c>
      <c r="B1756">
        <v>1971</v>
      </c>
      <c r="C1756">
        <f t="shared" ca="1" si="54"/>
        <v>55</v>
      </c>
      <c r="D1756" t="str" cm="1">
        <f t="array" aca="1" ref="D175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56" t="s">
        <v>29</v>
      </c>
      <c r="F1756" t="s">
        <v>38</v>
      </c>
      <c r="G1756" cm="1">
        <f t="array" ref="G1756">_xlfn.IFS(marketing_campaign[[#This Row],[Marital_Status]]="Single",K1756+L1756+1,marketing_campaign[[#This Row],[Marital_Status]]="Together",K1756+L1756+2,marketing_campaign[[#This Row],[Marital_Status]]="Alone",K1756+L1756+1,marketing_campaign[[#This Row],[Marital_Status]]="Married",K1756+L1756+2,marketing_campaign[[#This Row],[Marital_Status]]="Divorced",K1756+L1756+1,marketing_campaign[[#This Row],[Marital_Status]]="YOLO",K1756+L1756+1,marketing_campaign[[#This Row],[Marital_Status]]="Absurd",K1756+L1756+1,marketing_campaign[[#This Row],[Marital_Status]]="Widow",K1756+L1756+1)</f>
        <v>3</v>
      </c>
      <c r="H1756" t="str" cm="1">
        <f t="array" ref="H1756">_xlfn.IFS(marketing_campaign[[#This Row],[Family_size]]=1,"Family_with_one_child",marketing_campaign[[#This Row],[Family_size]]&gt;1,"Family_with_more_children")</f>
        <v>Family_with_more_children</v>
      </c>
      <c r="I1756">
        <v>30372</v>
      </c>
      <c r="J1756" t="str">
        <f>IF(marketing_campaign[[#This Row],[Income]]&gt;=Sheet21!B1806,"high_income","low_income")</f>
        <v>high_income</v>
      </c>
      <c r="K1756">
        <v>1</v>
      </c>
      <c r="L1756">
        <v>1</v>
      </c>
      <c r="M1756" s="1">
        <v>41268</v>
      </c>
      <c r="N1756">
        <v>33</v>
      </c>
      <c r="O1756" t="str" cm="1">
        <f t="array" ref="O1756">_xlfn.IFS(AND(marketing_campaign[[#This Row],[Recency]]&gt;=0,marketing_campaign[[#This Row],[Recency]]&lt;=14),"Early Recency",AND(marketing_campaign[[#This Row],[Recency]]&gt;=15,marketing_campaign[[#This Row],[Recency]]&lt;=31),"Mid-Recency",marketing_campaign[[#This Row],[Recency]]&gt;=32,"high Recency")</f>
        <v>high Recency</v>
      </c>
      <c r="P1756">
        <v>15</v>
      </c>
      <c r="Q1756">
        <v>0</v>
      </c>
      <c r="R1756">
        <v>12</v>
      </c>
      <c r="S1756">
        <v>7</v>
      </c>
      <c r="T1756">
        <v>3</v>
      </c>
      <c r="U1756">
        <v>7</v>
      </c>
      <c r="V1756">
        <f>marketing_campaign[[#This Row],[MntGoldProds]]+marketing_campaign[[#This Row],[MntSweetProducts]]+marketing_campaign[[#This Row],[MntFishProducts]]+marketing_campaign[[#This Row],[MntMeatProducts]]+marketing_campaign[[#This Row],[MntFruits]]+marketing_campaign[[#This Row],[MntWines]]</f>
        <v>44</v>
      </c>
      <c r="W1756">
        <v>3</v>
      </c>
      <c r="X1756">
        <v>2</v>
      </c>
      <c r="Y1756">
        <v>0</v>
      </c>
      <c r="Z1756">
        <v>3</v>
      </c>
      <c r="AA1756">
        <f t="shared" si="55"/>
        <v>8</v>
      </c>
      <c r="AB1756" t="str" cm="1">
        <f t="array" ref="AB1756">_xlfn.IFS(AND(AA1756&gt;=0,AA1756&lt;=15),"low purchase",AND(AA1756&gt;=16,AA1756&lt;=30),"mid purchase",AA1756&gt;=31,"high purchase")</f>
        <v>low purchase</v>
      </c>
      <c r="AC1756">
        <v>7</v>
      </c>
      <c r="AD1756" t="str">
        <f>IF(marketing_campaign[[#This Row],[NumWebVisitsMonth]]&gt;=5.3,"higher_webvists","lower_webvisits")</f>
        <v>higher_webvists</v>
      </c>
      <c r="AE1756">
        <v>0</v>
      </c>
      <c r="AF1756">
        <v>0</v>
      </c>
      <c r="AG1756">
        <v>0</v>
      </c>
      <c r="AH1756">
        <v>0</v>
      </c>
      <c r="AI1756">
        <v>0</v>
      </c>
      <c r="AJ1756">
        <v>0</v>
      </c>
      <c r="AK1756">
        <v>3</v>
      </c>
      <c r="AL1756">
        <v>11</v>
      </c>
      <c r="AM1756">
        <v>0</v>
      </c>
      <c r="AN1756">
        <f>marketing_campaign[[#This Row],[AcceptedCmp2]]+marketing_campaign[[#This Row],[AcceptedCmp1]]+marketing_campaign[[#This Row],[AcceptedCmp5]]+marketing_campaign[[#This Row],[AcceptedCmp4]]+marketing_campaign[[#This Row],[AcceptedCmp3]]+marketing_campaign[[#This Row],[Response]]</f>
        <v>0</v>
      </c>
      <c r="AO1756" t="str" cm="1">
        <f t="array" ref="AO175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57" spans="1:41" x14ac:dyDescent="0.35">
      <c r="A1757">
        <v>5394</v>
      </c>
      <c r="B1757">
        <v>1979</v>
      </c>
      <c r="C1757">
        <f t="shared" ca="1" si="54"/>
        <v>47</v>
      </c>
      <c r="D1757" t="str" cm="1">
        <f t="array" aca="1" ref="D175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57" t="s">
        <v>36</v>
      </c>
      <c r="F1757" t="s">
        <v>30</v>
      </c>
      <c r="G1757" cm="1">
        <f t="array" ref="G1757">_xlfn.IFS(marketing_campaign[[#This Row],[Marital_Status]]="Single",K1757+L1757+1,marketing_campaign[[#This Row],[Marital_Status]]="Together",K1757+L1757+2,marketing_campaign[[#This Row],[Marital_Status]]="Alone",K1757+L1757+1,marketing_campaign[[#This Row],[Marital_Status]]="Married",K1757+L1757+2,marketing_campaign[[#This Row],[Marital_Status]]="Divorced",K1757+L1757+1,marketing_campaign[[#This Row],[Marital_Status]]="YOLO",K1757+L1757+1,marketing_campaign[[#This Row],[Marital_Status]]="Absurd",K1757+L1757+1,marketing_campaign[[#This Row],[Marital_Status]]="Widow",K1757+L1757+1)</f>
        <v>3</v>
      </c>
      <c r="H1757" t="str" cm="1">
        <f t="array" ref="H1757">_xlfn.IFS(marketing_campaign[[#This Row],[Family_size]]=1,"Family_with_one_child",marketing_campaign[[#This Row],[Family_size]]&gt;1,"Family_with_more_children")</f>
        <v>Family_with_more_children</v>
      </c>
      <c r="I1757">
        <v>16014</v>
      </c>
      <c r="J1757" t="str">
        <f>IF(marketing_campaign[[#This Row],[Income]]&gt;=Sheet21!B1807,"high_income","low_income")</f>
        <v>high_income</v>
      </c>
      <c r="K1757">
        <v>1</v>
      </c>
      <c r="L1757">
        <v>1</v>
      </c>
      <c r="M1757" s="1">
        <v>41350</v>
      </c>
      <c r="N1757">
        <v>42</v>
      </c>
      <c r="O1757" t="str" cm="1">
        <f t="array" ref="O1757">_xlfn.IFS(AND(marketing_campaign[[#This Row],[Recency]]&gt;=0,marketing_campaign[[#This Row],[Recency]]&lt;=14),"Early Recency",AND(marketing_campaign[[#This Row],[Recency]]&gt;=15,marketing_campaign[[#This Row],[Recency]]&lt;=31),"Mid-Recency",marketing_campaign[[#This Row],[Recency]]&gt;=32,"high Recency")</f>
        <v>high Recency</v>
      </c>
      <c r="P1757">
        <v>3</v>
      </c>
      <c r="Q1757">
        <v>9</v>
      </c>
      <c r="R1757">
        <v>4</v>
      </c>
      <c r="S1757">
        <v>7</v>
      </c>
      <c r="T1757">
        <v>8</v>
      </c>
      <c r="U1757">
        <v>7</v>
      </c>
      <c r="V1757">
        <f>marketing_campaign[[#This Row],[MntGoldProds]]+marketing_campaign[[#This Row],[MntSweetProducts]]+marketing_campaign[[#This Row],[MntFishProducts]]+marketing_campaign[[#This Row],[MntMeatProducts]]+marketing_campaign[[#This Row],[MntFruits]]+marketing_campaign[[#This Row],[MntWines]]</f>
        <v>38</v>
      </c>
      <c r="W1757">
        <v>4</v>
      </c>
      <c r="X1757">
        <v>1</v>
      </c>
      <c r="Y1757">
        <v>1</v>
      </c>
      <c r="Z1757">
        <v>4</v>
      </c>
      <c r="AA1757">
        <f t="shared" si="55"/>
        <v>10</v>
      </c>
      <c r="AB1757" t="str" cm="1">
        <f t="array" ref="AB1757">_xlfn.IFS(AND(AA1757&gt;=0,AA1757&lt;=15),"low purchase",AND(AA1757&gt;=16,AA1757&lt;=30),"mid purchase",AA1757&gt;=31,"high purchase")</f>
        <v>low purchase</v>
      </c>
      <c r="AC1757">
        <v>3</v>
      </c>
      <c r="AD1757" t="str">
        <f>IF(marketing_campaign[[#This Row],[NumWebVisitsMonth]]&gt;=5.3,"higher_webvists","lower_webvisits")</f>
        <v>lower_webvisits</v>
      </c>
      <c r="AE1757">
        <v>0</v>
      </c>
      <c r="AF1757">
        <v>0</v>
      </c>
      <c r="AG1757">
        <v>0</v>
      </c>
      <c r="AH1757">
        <v>0</v>
      </c>
      <c r="AI1757">
        <v>0</v>
      </c>
      <c r="AJ1757">
        <v>0</v>
      </c>
      <c r="AK1757">
        <v>3</v>
      </c>
      <c r="AL1757">
        <v>11</v>
      </c>
      <c r="AM1757">
        <v>0</v>
      </c>
      <c r="AN1757">
        <f>marketing_campaign[[#This Row],[AcceptedCmp2]]+marketing_campaign[[#This Row],[AcceptedCmp1]]+marketing_campaign[[#This Row],[AcceptedCmp5]]+marketing_campaign[[#This Row],[AcceptedCmp4]]+marketing_campaign[[#This Row],[AcceptedCmp3]]+marketing_campaign[[#This Row],[Response]]</f>
        <v>0</v>
      </c>
      <c r="AO1757" t="str" cm="1">
        <f t="array" ref="AO175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58" spans="1:41" x14ac:dyDescent="0.35">
      <c r="A1758">
        <v>3798</v>
      </c>
      <c r="B1758">
        <v>1968</v>
      </c>
      <c r="C1758">
        <f t="shared" ca="1" si="54"/>
        <v>58</v>
      </c>
      <c r="D1758" t="str" cm="1">
        <f t="array" aca="1" ref="D175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58" t="s">
        <v>29</v>
      </c>
      <c r="F1758" t="s">
        <v>33</v>
      </c>
      <c r="G1758" cm="1">
        <f t="array" ref="G1758">_xlfn.IFS(marketing_campaign[[#This Row],[Marital_Status]]="Single",K1758+L1758+1,marketing_campaign[[#This Row],[Marital_Status]]="Together",K1758+L1758+2,marketing_campaign[[#This Row],[Marital_Status]]="Alone",K1758+L1758+1,marketing_campaign[[#This Row],[Marital_Status]]="Married",K1758+L1758+2,marketing_campaign[[#This Row],[Marital_Status]]="Divorced",K1758+L1758+1,marketing_campaign[[#This Row],[Marital_Status]]="YOLO",K1758+L1758+1,marketing_campaign[[#This Row],[Marital_Status]]="Absurd",K1758+L1758+1,marketing_campaign[[#This Row],[Marital_Status]]="Widow",K1758+L1758+1)</f>
        <v>4</v>
      </c>
      <c r="H1758" t="str" cm="1">
        <f t="array" ref="H1758">_xlfn.IFS(marketing_campaign[[#This Row],[Family_size]]=1,"Family_with_one_child",marketing_campaign[[#This Row],[Family_size]]&gt;1,"Family_with_more_children")</f>
        <v>Family_with_more_children</v>
      </c>
      <c r="I1758">
        <v>41120</v>
      </c>
      <c r="J1758" t="str">
        <f>IF(marketing_campaign[[#This Row],[Income]]&gt;=Sheet21!B1808,"high_income","low_income")</f>
        <v>high_income</v>
      </c>
      <c r="K1758">
        <v>1</v>
      </c>
      <c r="L1758">
        <v>1</v>
      </c>
      <c r="M1758" s="1">
        <v>41584</v>
      </c>
      <c r="N1758">
        <v>80</v>
      </c>
      <c r="O1758" t="str" cm="1">
        <f t="array" ref="O1758">_xlfn.IFS(AND(marketing_campaign[[#This Row],[Recency]]&gt;=0,marketing_campaign[[#This Row],[Recency]]&lt;=14),"Early Recency",AND(marketing_campaign[[#This Row],[Recency]]&gt;=15,marketing_campaign[[#This Row],[Recency]]&lt;=31),"Mid-Recency",marketing_campaign[[#This Row],[Recency]]&gt;=32,"high Recency")</f>
        <v>high Recency</v>
      </c>
      <c r="P1758">
        <v>24</v>
      </c>
      <c r="Q1758">
        <v>2</v>
      </c>
      <c r="R1758">
        <v>23</v>
      </c>
      <c r="S1758">
        <v>0</v>
      </c>
      <c r="T1758">
        <v>8</v>
      </c>
      <c r="U1758">
        <v>24</v>
      </c>
      <c r="V1758">
        <f>marketing_campaign[[#This Row],[MntGoldProds]]+marketing_campaign[[#This Row],[MntSweetProducts]]+marketing_campaign[[#This Row],[MntFishProducts]]+marketing_campaign[[#This Row],[MntMeatProducts]]+marketing_campaign[[#This Row],[MntFruits]]+marketing_campaign[[#This Row],[MntWines]]</f>
        <v>81</v>
      </c>
      <c r="W1758">
        <v>3</v>
      </c>
      <c r="X1758">
        <v>2</v>
      </c>
      <c r="Y1758">
        <v>1</v>
      </c>
      <c r="Z1758">
        <v>3</v>
      </c>
      <c r="AA1758">
        <f t="shared" si="55"/>
        <v>9</v>
      </c>
      <c r="AB1758" t="str" cm="1">
        <f t="array" ref="AB1758">_xlfn.IFS(AND(AA1758&gt;=0,AA1758&lt;=15),"low purchase",AND(AA1758&gt;=16,AA1758&lt;=30),"mid purchase",AA1758&gt;=31,"high purchase")</f>
        <v>low purchase</v>
      </c>
      <c r="AC1758">
        <v>6</v>
      </c>
      <c r="AD1758" t="str">
        <f>IF(marketing_campaign[[#This Row],[NumWebVisitsMonth]]&gt;=5.3,"higher_webvists","lower_webvisits")</f>
        <v>higher_webvists</v>
      </c>
      <c r="AE1758">
        <v>0</v>
      </c>
      <c r="AF1758">
        <v>0</v>
      </c>
      <c r="AG1758">
        <v>0</v>
      </c>
      <c r="AH1758">
        <v>0</v>
      </c>
      <c r="AI1758">
        <v>0</v>
      </c>
      <c r="AJ1758">
        <v>0</v>
      </c>
      <c r="AK1758">
        <v>3</v>
      </c>
      <c r="AL1758">
        <v>11</v>
      </c>
      <c r="AM1758">
        <v>0</v>
      </c>
      <c r="AN1758">
        <f>marketing_campaign[[#This Row],[AcceptedCmp2]]+marketing_campaign[[#This Row],[AcceptedCmp1]]+marketing_campaign[[#This Row],[AcceptedCmp5]]+marketing_campaign[[#This Row],[AcceptedCmp4]]+marketing_campaign[[#This Row],[AcceptedCmp3]]+marketing_campaign[[#This Row],[Response]]</f>
        <v>0</v>
      </c>
      <c r="AO1758" t="str" cm="1">
        <f t="array" ref="AO175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59" spans="1:41" x14ac:dyDescent="0.35">
      <c r="A1759">
        <v>3524</v>
      </c>
      <c r="B1759">
        <v>1971</v>
      </c>
      <c r="C1759">
        <f t="shared" ca="1" si="54"/>
        <v>55</v>
      </c>
      <c r="D1759" t="str" cm="1">
        <f t="array" aca="1" ref="D175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59" t="s">
        <v>34</v>
      </c>
      <c r="F1759" t="s">
        <v>30</v>
      </c>
      <c r="G1759" cm="1">
        <f t="array" ref="G1759">_xlfn.IFS(marketing_campaign[[#This Row],[Marital_Status]]="Single",K1759+L1759+1,marketing_campaign[[#This Row],[Marital_Status]]="Together",K1759+L1759+2,marketing_campaign[[#This Row],[Marital_Status]]="Alone",K1759+L1759+1,marketing_campaign[[#This Row],[Marital_Status]]="Married",K1759+L1759+2,marketing_campaign[[#This Row],[Marital_Status]]="Divorced",K1759+L1759+1,marketing_campaign[[#This Row],[Marital_Status]]="YOLO",K1759+L1759+1,marketing_campaign[[#This Row],[Marital_Status]]="Absurd",K1759+L1759+1,marketing_campaign[[#This Row],[Marital_Status]]="Widow",K1759+L1759+1)</f>
        <v>2</v>
      </c>
      <c r="H1759" t="str" cm="1">
        <f t="array" ref="H1759">_xlfn.IFS(marketing_campaign[[#This Row],[Family_size]]=1,"Family_with_one_child",marketing_campaign[[#This Row],[Family_size]]&gt;1,"Family_with_more_children")</f>
        <v>Family_with_more_children</v>
      </c>
      <c r="I1759">
        <v>39763</v>
      </c>
      <c r="J1759" t="str">
        <f>IF(marketing_campaign[[#This Row],[Income]]&gt;=Sheet21!B1809,"high_income","low_income")</f>
        <v>high_income</v>
      </c>
      <c r="K1759">
        <v>1</v>
      </c>
      <c r="L1759">
        <v>0</v>
      </c>
      <c r="M1759" s="1">
        <v>41490</v>
      </c>
      <c r="N1759">
        <v>9</v>
      </c>
      <c r="O1759" t="str" cm="1">
        <f t="array" ref="O1759">_xlfn.IFS(AND(marketing_campaign[[#This Row],[Recency]]&gt;=0,marketing_campaign[[#This Row],[Recency]]&lt;=14),"Early Recency",AND(marketing_campaign[[#This Row],[Recency]]&gt;=15,marketing_campaign[[#This Row],[Recency]]&lt;=31),"Mid-Recency",marketing_campaign[[#This Row],[Recency]]&gt;=32,"high Recency")</f>
        <v>Early Recency</v>
      </c>
      <c r="P1759">
        <v>80</v>
      </c>
      <c r="Q1759">
        <v>1</v>
      </c>
      <c r="R1759">
        <v>60</v>
      </c>
      <c r="S1759">
        <v>4</v>
      </c>
      <c r="T1759">
        <v>6</v>
      </c>
      <c r="U1759">
        <v>16</v>
      </c>
      <c r="V1759">
        <f>marketing_campaign[[#This Row],[MntGoldProds]]+marketing_campaign[[#This Row],[MntSweetProducts]]+marketing_campaign[[#This Row],[MntFishProducts]]+marketing_campaign[[#This Row],[MntMeatProducts]]+marketing_campaign[[#This Row],[MntFruits]]+marketing_campaign[[#This Row],[MntWines]]</f>
        <v>167</v>
      </c>
      <c r="W1759">
        <v>2</v>
      </c>
      <c r="X1759">
        <v>5</v>
      </c>
      <c r="Y1759">
        <v>1</v>
      </c>
      <c r="Z1759">
        <v>2</v>
      </c>
      <c r="AA1759">
        <f t="shared" si="55"/>
        <v>10</v>
      </c>
      <c r="AB1759" t="str" cm="1">
        <f t="array" ref="AB1759">_xlfn.IFS(AND(AA1759&gt;=0,AA1759&lt;=15),"low purchase",AND(AA1759&gt;=16,AA1759&lt;=30),"mid purchase",AA1759&gt;=31,"high purchase")</f>
        <v>low purchase</v>
      </c>
      <c r="AC1759">
        <v>9</v>
      </c>
      <c r="AD1759" t="str">
        <f>IF(marketing_campaign[[#This Row],[NumWebVisitsMonth]]&gt;=5.3,"higher_webvists","lower_webvisits")</f>
        <v>higher_webvists</v>
      </c>
      <c r="AE1759">
        <v>0</v>
      </c>
      <c r="AF1759">
        <v>0</v>
      </c>
      <c r="AG1759">
        <v>0</v>
      </c>
      <c r="AH1759">
        <v>0</v>
      </c>
      <c r="AI1759">
        <v>0</v>
      </c>
      <c r="AJ1759">
        <v>0</v>
      </c>
      <c r="AK1759">
        <v>3</v>
      </c>
      <c r="AL1759">
        <v>11</v>
      </c>
      <c r="AM1759">
        <v>1</v>
      </c>
      <c r="AN1759">
        <f>marketing_campaign[[#This Row],[AcceptedCmp2]]+marketing_campaign[[#This Row],[AcceptedCmp1]]+marketing_campaign[[#This Row],[AcceptedCmp5]]+marketing_campaign[[#This Row],[AcceptedCmp4]]+marketing_campaign[[#This Row],[AcceptedCmp3]]+marketing_campaign[[#This Row],[Response]]</f>
        <v>1</v>
      </c>
      <c r="AO1759" t="str" cm="1">
        <f t="array" ref="AO175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760" spans="1:41" x14ac:dyDescent="0.35">
      <c r="A1760">
        <v>5247</v>
      </c>
      <c r="B1760">
        <v>1955</v>
      </c>
      <c r="C1760">
        <f t="shared" ca="1" si="54"/>
        <v>71</v>
      </c>
      <c r="D1760" t="str" cm="1">
        <f t="array" aca="1" ref="D176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60" t="s">
        <v>32</v>
      </c>
      <c r="F1760" t="s">
        <v>33</v>
      </c>
      <c r="G1760" cm="1">
        <f t="array" ref="G1760">_xlfn.IFS(marketing_campaign[[#This Row],[Marital_Status]]="Single",K1760+L1760+1,marketing_campaign[[#This Row],[Marital_Status]]="Together",K1760+L1760+2,marketing_campaign[[#This Row],[Marital_Status]]="Alone",K1760+L1760+1,marketing_campaign[[#This Row],[Marital_Status]]="Married",K1760+L1760+2,marketing_campaign[[#This Row],[Marital_Status]]="Divorced",K1760+L1760+1,marketing_campaign[[#This Row],[Marital_Status]]="YOLO",K1760+L1760+1,marketing_campaign[[#This Row],[Marital_Status]]="Absurd",K1760+L1760+1,marketing_campaign[[#This Row],[Marital_Status]]="Widow",K1760+L1760+1)</f>
        <v>4</v>
      </c>
      <c r="H1760" t="str" cm="1">
        <f t="array" ref="H1760">_xlfn.IFS(marketing_campaign[[#This Row],[Family_size]]=1,"Family_with_one_child",marketing_campaign[[#This Row],[Family_size]]&gt;1,"Family_with_more_children")</f>
        <v>Family_with_more_children</v>
      </c>
      <c r="I1760">
        <v>38725</v>
      </c>
      <c r="J1760" t="str">
        <f>IF(marketing_campaign[[#This Row],[Income]]&gt;=Sheet21!B1810,"high_income","low_income")</f>
        <v>high_income</v>
      </c>
      <c r="K1760">
        <v>1</v>
      </c>
      <c r="L1760">
        <v>1</v>
      </c>
      <c r="M1760" s="1">
        <v>41769</v>
      </c>
      <c r="N1760">
        <v>52</v>
      </c>
      <c r="O1760" t="str" cm="1">
        <f t="array" ref="O1760">_xlfn.IFS(AND(marketing_campaign[[#This Row],[Recency]]&gt;=0,marketing_campaign[[#This Row],[Recency]]&lt;=14),"Early Recency",AND(marketing_campaign[[#This Row],[Recency]]&gt;=15,marketing_campaign[[#This Row],[Recency]]&lt;=31),"Mid-Recency",marketing_campaign[[#This Row],[Recency]]&gt;=32,"high Recency")</f>
        <v>high Recency</v>
      </c>
      <c r="P1760">
        <v>31</v>
      </c>
      <c r="Q1760">
        <v>0</v>
      </c>
      <c r="R1760">
        <v>6</v>
      </c>
      <c r="S1760">
        <v>2</v>
      </c>
      <c r="T1760">
        <v>1</v>
      </c>
      <c r="U1760">
        <v>5</v>
      </c>
      <c r="V1760">
        <f>marketing_campaign[[#This Row],[MntGoldProds]]+marketing_campaign[[#This Row],[MntSweetProducts]]+marketing_campaign[[#This Row],[MntFishProducts]]+marketing_campaign[[#This Row],[MntMeatProducts]]+marketing_campaign[[#This Row],[MntFruits]]+marketing_campaign[[#This Row],[MntWines]]</f>
        <v>45</v>
      </c>
      <c r="W1760">
        <v>2</v>
      </c>
      <c r="X1760">
        <v>1</v>
      </c>
      <c r="Y1760">
        <v>0</v>
      </c>
      <c r="Z1760">
        <v>4</v>
      </c>
      <c r="AA1760">
        <f t="shared" si="55"/>
        <v>7</v>
      </c>
      <c r="AB1760" t="str" cm="1">
        <f t="array" ref="AB1760">_xlfn.IFS(AND(AA1760&gt;=0,AA1760&lt;=15),"low purchase",AND(AA1760&gt;=16,AA1760&lt;=30),"mid purchase",AA1760&gt;=31,"high purchase")</f>
        <v>low purchase</v>
      </c>
      <c r="AC1760">
        <v>4</v>
      </c>
      <c r="AD1760" t="str">
        <f>IF(marketing_campaign[[#This Row],[NumWebVisitsMonth]]&gt;=5.3,"higher_webvists","lower_webvisits")</f>
        <v>lower_webvisits</v>
      </c>
      <c r="AE1760">
        <v>0</v>
      </c>
      <c r="AF1760">
        <v>0</v>
      </c>
      <c r="AG1760">
        <v>0</v>
      </c>
      <c r="AH1760">
        <v>0</v>
      </c>
      <c r="AI1760">
        <v>0</v>
      </c>
      <c r="AJ1760">
        <v>0</v>
      </c>
      <c r="AK1760">
        <v>3</v>
      </c>
      <c r="AL1760">
        <v>11</v>
      </c>
      <c r="AM1760">
        <v>0</v>
      </c>
      <c r="AN1760">
        <f>marketing_campaign[[#This Row],[AcceptedCmp2]]+marketing_campaign[[#This Row],[AcceptedCmp1]]+marketing_campaign[[#This Row],[AcceptedCmp5]]+marketing_campaign[[#This Row],[AcceptedCmp4]]+marketing_campaign[[#This Row],[AcceptedCmp3]]+marketing_campaign[[#This Row],[Response]]</f>
        <v>0</v>
      </c>
      <c r="AO1760" t="str" cm="1">
        <f t="array" ref="AO176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61" spans="1:41" x14ac:dyDescent="0.35">
      <c r="A1761">
        <v>5883</v>
      </c>
      <c r="B1761">
        <v>1972</v>
      </c>
      <c r="C1761">
        <f t="shared" ca="1" si="54"/>
        <v>54</v>
      </c>
      <c r="D1761" t="str" cm="1">
        <f t="array" aca="1" ref="D176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61" t="s">
        <v>29</v>
      </c>
      <c r="F1761" t="s">
        <v>33</v>
      </c>
      <c r="G1761" cm="1">
        <f t="array" ref="G1761">_xlfn.IFS(marketing_campaign[[#This Row],[Marital_Status]]="Single",K1761+L1761+1,marketing_campaign[[#This Row],[Marital_Status]]="Together",K1761+L1761+2,marketing_campaign[[#This Row],[Marital_Status]]="Alone",K1761+L1761+1,marketing_campaign[[#This Row],[Marital_Status]]="Married",K1761+L1761+2,marketing_campaign[[#This Row],[Marital_Status]]="Divorced",K1761+L1761+1,marketing_campaign[[#This Row],[Marital_Status]]="YOLO",K1761+L1761+1,marketing_campaign[[#This Row],[Marital_Status]]="Absurd",K1761+L1761+1,marketing_campaign[[#This Row],[Marital_Status]]="Widow",K1761+L1761+1)</f>
        <v>3</v>
      </c>
      <c r="H1761" t="str" cm="1">
        <f t="array" ref="H1761">_xlfn.IFS(marketing_campaign[[#This Row],[Family_size]]=1,"Family_with_one_child",marketing_campaign[[#This Row],[Family_size]]&gt;1,"Family_with_more_children")</f>
        <v>Family_with_more_children</v>
      </c>
      <c r="I1761">
        <v>77981</v>
      </c>
      <c r="J1761" t="str">
        <f>IF(marketing_campaign[[#This Row],[Income]]&gt;=Sheet21!B1811,"high_income","low_income")</f>
        <v>high_income</v>
      </c>
      <c r="K1761">
        <v>1</v>
      </c>
      <c r="L1761">
        <v>0</v>
      </c>
      <c r="M1761" s="1">
        <v>41420</v>
      </c>
      <c r="N1761">
        <v>78</v>
      </c>
      <c r="O1761" t="str" cm="1">
        <f t="array" ref="O1761">_xlfn.IFS(AND(marketing_campaign[[#This Row],[Recency]]&gt;=0,marketing_campaign[[#This Row],[Recency]]&lt;=14),"Early Recency",AND(marketing_campaign[[#This Row],[Recency]]&gt;=15,marketing_campaign[[#This Row],[Recency]]&lt;=31),"Mid-Recency",marketing_campaign[[#This Row],[Recency]]&gt;=32,"high Recency")</f>
        <v>high Recency</v>
      </c>
      <c r="P1761">
        <v>138</v>
      </c>
      <c r="Q1761">
        <v>120</v>
      </c>
      <c r="R1761">
        <v>204</v>
      </c>
      <c r="S1761">
        <v>16</v>
      </c>
      <c r="T1761">
        <v>126</v>
      </c>
      <c r="U1761">
        <v>60</v>
      </c>
      <c r="V1761">
        <f>marketing_campaign[[#This Row],[MntGoldProds]]+marketing_campaign[[#This Row],[MntSweetProducts]]+marketing_campaign[[#This Row],[MntFishProducts]]+marketing_campaign[[#This Row],[MntMeatProducts]]+marketing_campaign[[#This Row],[MntFruits]]+marketing_campaign[[#This Row],[MntWines]]</f>
        <v>664</v>
      </c>
      <c r="W1761">
        <v>3</v>
      </c>
      <c r="X1761">
        <v>7</v>
      </c>
      <c r="Y1761">
        <v>4</v>
      </c>
      <c r="Z1761">
        <v>7</v>
      </c>
      <c r="AA1761">
        <f t="shared" si="55"/>
        <v>21</v>
      </c>
      <c r="AB1761" t="str" cm="1">
        <f t="array" ref="AB1761">_xlfn.IFS(AND(AA1761&gt;=0,AA1761&lt;=15),"low purchase",AND(AA1761&gt;=16,AA1761&lt;=30),"mid purchase",AA1761&gt;=31,"high purchase")</f>
        <v>mid purchase</v>
      </c>
      <c r="AC1761">
        <v>5</v>
      </c>
      <c r="AD1761" t="str">
        <f>IF(marketing_campaign[[#This Row],[NumWebVisitsMonth]]&gt;=5.3,"higher_webvists","lower_webvisits")</f>
        <v>lower_webvisits</v>
      </c>
      <c r="AE1761">
        <v>0</v>
      </c>
      <c r="AF1761">
        <v>0</v>
      </c>
      <c r="AG1761">
        <v>0</v>
      </c>
      <c r="AH1761">
        <v>0</v>
      </c>
      <c r="AI1761">
        <v>0</v>
      </c>
      <c r="AJ1761">
        <v>0</v>
      </c>
      <c r="AK1761">
        <v>3</v>
      </c>
      <c r="AL1761">
        <v>11</v>
      </c>
      <c r="AM1761">
        <v>0</v>
      </c>
      <c r="AN1761">
        <f>marketing_campaign[[#This Row],[AcceptedCmp2]]+marketing_campaign[[#This Row],[AcceptedCmp1]]+marketing_campaign[[#This Row],[AcceptedCmp5]]+marketing_campaign[[#This Row],[AcceptedCmp4]]+marketing_campaign[[#This Row],[AcceptedCmp3]]+marketing_campaign[[#This Row],[Response]]</f>
        <v>0</v>
      </c>
      <c r="AO1761" t="str" cm="1">
        <f t="array" ref="AO176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62" spans="1:41" x14ac:dyDescent="0.35">
      <c r="A1762">
        <v>2118</v>
      </c>
      <c r="B1762">
        <v>1964</v>
      </c>
      <c r="C1762">
        <f t="shared" ca="1" si="54"/>
        <v>62</v>
      </c>
      <c r="D1762" t="str" cm="1">
        <f t="array" aca="1" ref="D176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62" t="s">
        <v>37</v>
      </c>
      <c r="F1762" t="s">
        <v>33</v>
      </c>
      <c r="G1762" cm="1">
        <f t="array" ref="G1762">_xlfn.IFS(marketing_campaign[[#This Row],[Marital_Status]]="Single",K1762+L1762+1,marketing_campaign[[#This Row],[Marital_Status]]="Together",K1762+L1762+2,marketing_campaign[[#This Row],[Marital_Status]]="Alone",K1762+L1762+1,marketing_campaign[[#This Row],[Marital_Status]]="Married",K1762+L1762+2,marketing_campaign[[#This Row],[Marital_Status]]="Divorced",K1762+L1762+1,marketing_campaign[[#This Row],[Marital_Status]]="YOLO",K1762+L1762+1,marketing_campaign[[#This Row],[Marital_Status]]="Absurd",K1762+L1762+1,marketing_campaign[[#This Row],[Marital_Status]]="Widow",K1762+L1762+1)</f>
        <v>3</v>
      </c>
      <c r="H1762" t="str" cm="1">
        <f t="array" ref="H1762">_xlfn.IFS(marketing_campaign[[#This Row],[Family_size]]=1,"Family_with_one_child",marketing_campaign[[#This Row],[Family_size]]&gt;1,"Family_with_more_children")</f>
        <v>Family_with_more_children</v>
      </c>
      <c r="I1762">
        <v>62905</v>
      </c>
      <c r="J1762" t="str">
        <f>IF(marketing_campaign[[#This Row],[Income]]&gt;=Sheet21!B1812,"high_income","low_income")</f>
        <v>high_income</v>
      </c>
      <c r="K1762">
        <v>0</v>
      </c>
      <c r="L1762">
        <v>1</v>
      </c>
      <c r="M1762" s="1">
        <v>41527</v>
      </c>
      <c r="N1762">
        <v>68</v>
      </c>
      <c r="O1762" t="str" cm="1">
        <f t="array" ref="O1762">_xlfn.IFS(AND(marketing_campaign[[#This Row],[Recency]]&gt;=0,marketing_campaign[[#This Row],[Recency]]&lt;=14),"Early Recency",AND(marketing_campaign[[#This Row],[Recency]]&gt;=15,marketing_campaign[[#This Row],[Recency]]&lt;=31),"Mid-Recency",marketing_campaign[[#This Row],[Recency]]&gt;=32,"high Recency")</f>
        <v>high Recency</v>
      </c>
      <c r="P1762">
        <v>166</v>
      </c>
      <c r="Q1762">
        <v>75</v>
      </c>
      <c r="R1762">
        <v>96</v>
      </c>
      <c r="S1762">
        <v>119</v>
      </c>
      <c r="T1762">
        <v>107</v>
      </c>
      <c r="U1762">
        <v>59</v>
      </c>
      <c r="V1762">
        <f>marketing_campaign[[#This Row],[MntGoldProds]]+marketing_campaign[[#This Row],[MntSweetProducts]]+marketing_campaign[[#This Row],[MntFishProducts]]+marketing_campaign[[#This Row],[MntMeatProducts]]+marketing_campaign[[#This Row],[MntFruits]]+marketing_campaign[[#This Row],[MntWines]]</f>
        <v>622</v>
      </c>
      <c r="W1762">
        <v>3</v>
      </c>
      <c r="X1762">
        <v>7</v>
      </c>
      <c r="Y1762">
        <v>2</v>
      </c>
      <c r="Z1762">
        <v>8</v>
      </c>
      <c r="AA1762">
        <f t="shared" si="55"/>
        <v>20</v>
      </c>
      <c r="AB1762" t="str" cm="1">
        <f t="array" ref="AB1762">_xlfn.IFS(AND(AA1762&gt;=0,AA1762&lt;=15),"low purchase",AND(AA1762&gt;=16,AA1762&lt;=30),"mid purchase",AA1762&gt;=31,"high purchase")</f>
        <v>mid purchase</v>
      </c>
      <c r="AC1762">
        <v>4</v>
      </c>
      <c r="AD1762" t="str">
        <f>IF(marketing_campaign[[#This Row],[NumWebVisitsMonth]]&gt;=5.3,"higher_webvists","lower_webvisits")</f>
        <v>lower_webvisits</v>
      </c>
      <c r="AE1762">
        <v>0</v>
      </c>
      <c r="AF1762">
        <v>0</v>
      </c>
      <c r="AG1762">
        <v>0</v>
      </c>
      <c r="AH1762">
        <v>0</v>
      </c>
      <c r="AI1762">
        <v>0</v>
      </c>
      <c r="AJ1762">
        <v>0</v>
      </c>
      <c r="AK1762">
        <v>3</v>
      </c>
      <c r="AL1762">
        <v>11</v>
      </c>
      <c r="AM1762">
        <v>0</v>
      </c>
      <c r="AN1762">
        <f>marketing_campaign[[#This Row],[AcceptedCmp2]]+marketing_campaign[[#This Row],[AcceptedCmp1]]+marketing_campaign[[#This Row],[AcceptedCmp5]]+marketing_campaign[[#This Row],[AcceptedCmp4]]+marketing_campaign[[#This Row],[AcceptedCmp3]]+marketing_campaign[[#This Row],[Response]]</f>
        <v>0</v>
      </c>
      <c r="AO1762" t="str" cm="1">
        <f t="array" ref="AO176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63" spans="1:41" x14ac:dyDescent="0.35">
      <c r="A1763">
        <v>8812</v>
      </c>
      <c r="B1763">
        <v>1979</v>
      </c>
      <c r="C1763">
        <f t="shared" ca="1" si="54"/>
        <v>47</v>
      </c>
      <c r="D1763" t="str" cm="1">
        <f t="array" aca="1" ref="D176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63" t="s">
        <v>37</v>
      </c>
      <c r="F1763" t="s">
        <v>35</v>
      </c>
      <c r="G1763" cm="1">
        <f t="array" ref="G1763">_xlfn.IFS(marketing_campaign[[#This Row],[Marital_Status]]="Single",K1763+L1763+1,marketing_campaign[[#This Row],[Marital_Status]]="Together",K1763+L1763+2,marketing_campaign[[#This Row],[Marital_Status]]="Alone",K1763+L1763+1,marketing_campaign[[#This Row],[Marital_Status]]="Married",K1763+L1763+2,marketing_campaign[[#This Row],[Marital_Status]]="Divorced",K1763+L1763+1,marketing_campaign[[#This Row],[Marital_Status]]="YOLO",K1763+L1763+1,marketing_campaign[[#This Row],[Marital_Status]]="Absurd",K1763+L1763+1,marketing_campaign[[#This Row],[Marital_Status]]="Widow",K1763+L1763+1)</f>
        <v>2</v>
      </c>
      <c r="H1763" t="str" cm="1">
        <f t="array" ref="H1763">_xlfn.IFS(marketing_campaign[[#This Row],[Family_size]]=1,"Family_with_one_child",marketing_campaign[[#This Row],[Family_size]]&gt;1,"Family_with_more_children")</f>
        <v>Family_with_more_children</v>
      </c>
      <c r="I1763">
        <v>13533</v>
      </c>
      <c r="J1763" t="str">
        <f>IF(marketing_campaign[[#This Row],[Income]]&gt;=Sheet21!B1813,"high_income","low_income")</f>
        <v>high_income</v>
      </c>
      <c r="K1763">
        <v>1</v>
      </c>
      <c r="L1763">
        <v>0</v>
      </c>
      <c r="M1763" s="1">
        <v>41343</v>
      </c>
      <c r="N1763">
        <v>45</v>
      </c>
      <c r="O1763" t="str" cm="1">
        <f t="array" ref="O1763">_xlfn.IFS(AND(marketing_campaign[[#This Row],[Recency]]&gt;=0,marketing_campaign[[#This Row],[Recency]]&lt;=14),"Early Recency",AND(marketing_campaign[[#This Row],[Recency]]&gt;=15,marketing_campaign[[#This Row],[Recency]]&lt;=31),"Mid-Recency",marketing_campaign[[#This Row],[Recency]]&gt;=32,"high Recency")</f>
        <v>high Recency</v>
      </c>
      <c r="P1763">
        <v>12</v>
      </c>
      <c r="Q1763">
        <v>3</v>
      </c>
      <c r="R1763">
        <v>8</v>
      </c>
      <c r="S1763">
        <v>8</v>
      </c>
      <c r="T1763">
        <v>0</v>
      </c>
      <c r="U1763">
        <v>17</v>
      </c>
      <c r="V1763">
        <f>marketing_campaign[[#This Row],[MntGoldProds]]+marketing_campaign[[#This Row],[MntSweetProducts]]+marketing_campaign[[#This Row],[MntFishProducts]]+marketing_campaign[[#This Row],[MntMeatProducts]]+marketing_campaign[[#This Row],[MntFruits]]+marketing_campaign[[#This Row],[MntWines]]</f>
        <v>48</v>
      </c>
      <c r="W1763">
        <v>2</v>
      </c>
      <c r="X1763">
        <v>2</v>
      </c>
      <c r="Y1763">
        <v>0</v>
      </c>
      <c r="Z1763">
        <v>3</v>
      </c>
      <c r="AA1763">
        <f t="shared" si="55"/>
        <v>7</v>
      </c>
      <c r="AB1763" t="str" cm="1">
        <f t="array" ref="AB1763">_xlfn.IFS(AND(AA1763&gt;=0,AA1763&lt;=15),"low purchase",AND(AA1763&gt;=16,AA1763&lt;=30),"mid purchase",AA1763&gt;=31,"high purchase")</f>
        <v>low purchase</v>
      </c>
      <c r="AC1763">
        <v>7</v>
      </c>
      <c r="AD1763" t="str">
        <f>IF(marketing_campaign[[#This Row],[NumWebVisitsMonth]]&gt;=5.3,"higher_webvists","lower_webvisits")</f>
        <v>higher_webvists</v>
      </c>
      <c r="AE1763">
        <v>0</v>
      </c>
      <c r="AF1763">
        <v>0</v>
      </c>
      <c r="AG1763">
        <v>0</v>
      </c>
      <c r="AH1763">
        <v>0</v>
      </c>
      <c r="AI1763">
        <v>0</v>
      </c>
      <c r="AJ1763">
        <v>0</v>
      </c>
      <c r="AK1763">
        <v>3</v>
      </c>
      <c r="AL1763">
        <v>11</v>
      </c>
      <c r="AM1763">
        <v>0</v>
      </c>
      <c r="AN1763">
        <f>marketing_campaign[[#This Row],[AcceptedCmp2]]+marketing_campaign[[#This Row],[AcceptedCmp1]]+marketing_campaign[[#This Row],[AcceptedCmp5]]+marketing_campaign[[#This Row],[AcceptedCmp4]]+marketing_campaign[[#This Row],[AcceptedCmp3]]+marketing_campaign[[#This Row],[Response]]</f>
        <v>0</v>
      </c>
      <c r="AO1763" t="str" cm="1">
        <f t="array" ref="AO176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64" spans="1:41" x14ac:dyDescent="0.35">
      <c r="A1764">
        <v>6616</v>
      </c>
      <c r="B1764">
        <v>1975</v>
      </c>
      <c r="C1764">
        <f t="shared" ca="1" si="54"/>
        <v>51</v>
      </c>
      <c r="D1764" t="str" cm="1">
        <f t="array" aca="1" ref="D176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64" t="s">
        <v>29</v>
      </c>
      <c r="F1764" t="s">
        <v>31</v>
      </c>
      <c r="G1764" cm="1">
        <f t="array" ref="G1764">_xlfn.IFS(marketing_campaign[[#This Row],[Marital_Status]]="Single",K1764+L1764+1,marketing_campaign[[#This Row],[Marital_Status]]="Together",K1764+L1764+2,marketing_campaign[[#This Row],[Marital_Status]]="Alone",K1764+L1764+1,marketing_campaign[[#This Row],[Marital_Status]]="Married",K1764+L1764+2,marketing_campaign[[#This Row],[Marital_Status]]="Divorced",K1764+L1764+1,marketing_campaign[[#This Row],[Marital_Status]]="YOLO",K1764+L1764+1,marketing_campaign[[#This Row],[Marital_Status]]="Absurd",K1764+L1764+1,marketing_campaign[[#This Row],[Marital_Status]]="Widow",K1764+L1764+1)</f>
        <v>3</v>
      </c>
      <c r="H1764" t="str" cm="1">
        <f t="array" ref="H1764">_xlfn.IFS(marketing_campaign[[#This Row],[Family_size]]=1,"Family_with_one_child",marketing_campaign[[#This Row],[Family_size]]&gt;1,"Family_with_more_children")</f>
        <v>Family_with_more_children</v>
      </c>
      <c r="I1764">
        <v>59481</v>
      </c>
      <c r="J1764" t="str">
        <f>IF(marketing_campaign[[#This Row],[Income]]&gt;=Sheet21!B1814,"high_income","low_income")</f>
        <v>high_income</v>
      </c>
      <c r="K1764">
        <v>0</v>
      </c>
      <c r="L1764">
        <v>1</v>
      </c>
      <c r="M1764" s="1">
        <v>41570</v>
      </c>
      <c r="N1764">
        <v>47</v>
      </c>
      <c r="O1764" t="str" cm="1">
        <f t="array" ref="O1764">_xlfn.IFS(AND(marketing_campaign[[#This Row],[Recency]]&gt;=0,marketing_campaign[[#This Row],[Recency]]&lt;=14),"Early Recency",AND(marketing_campaign[[#This Row],[Recency]]&gt;=15,marketing_campaign[[#This Row],[Recency]]&lt;=31),"Mid-Recency",marketing_campaign[[#This Row],[Recency]]&gt;=32,"high Recency")</f>
        <v>high Recency</v>
      </c>
      <c r="P1764">
        <v>178</v>
      </c>
      <c r="Q1764">
        <v>3</v>
      </c>
      <c r="R1764">
        <v>85</v>
      </c>
      <c r="S1764">
        <v>71</v>
      </c>
      <c r="T1764">
        <v>66</v>
      </c>
      <c r="U1764">
        <v>58</v>
      </c>
      <c r="V1764">
        <f>marketing_campaign[[#This Row],[MntGoldProds]]+marketing_campaign[[#This Row],[MntSweetProducts]]+marketing_campaign[[#This Row],[MntFishProducts]]+marketing_campaign[[#This Row],[MntMeatProducts]]+marketing_campaign[[#This Row],[MntFruits]]+marketing_campaign[[#This Row],[MntWines]]</f>
        <v>461</v>
      </c>
      <c r="W1764">
        <v>2</v>
      </c>
      <c r="X1764">
        <v>3</v>
      </c>
      <c r="Y1764">
        <v>3</v>
      </c>
      <c r="Z1764">
        <v>8</v>
      </c>
      <c r="AA1764">
        <f t="shared" si="55"/>
        <v>16</v>
      </c>
      <c r="AB1764" t="str" cm="1">
        <f t="array" ref="AB1764">_xlfn.IFS(AND(AA1764&gt;=0,AA1764&lt;=15),"low purchase",AND(AA1764&gt;=16,AA1764&lt;=30),"mid purchase",AA1764&gt;=31,"high purchase")</f>
        <v>mid purchase</v>
      </c>
      <c r="AC1764">
        <v>2</v>
      </c>
      <c r="AD1764" t="str">
        <f>IF(marketing_campaign[[#This Row],[NumWebVisitsMonth]]&gt;=5.3,"higher_webvists","lower_webvisits")</f>
        <v>lower_webvisits</v>
      </c>
      <c r="AE1764">
        <v>0</v>
      </c>
      <c r="AF1764">
        <v>0</v>
      </c>
      <c r="AG1764">
        <v>0</v>
      </c>
      <c r="AH1764">
        <v>0</v>
      </c>
      <c r="AI1764">
        <v>0</v>
      </c>
      <c r="AJ1764">
        <v>0</v>
      </c>
      <c r="AK1764">
        <v>3</v>
      </c>
      <c r="AL1764">
        <v>11</v>
      </c>
      <c r="AM1764">
        <v>0</v>
      </c>
      <c r="AN1764">
        <f>marketing_campaign[[#This Row],[AcceptedCmp2]]+marketing_campaign[[#This Row],[AcceptedCmp1]]+marketing_campaign[[#This Row],[AcceptedCmp5]]+marketing_campaign[[#This Row],[AcceptedCmp4]]+marketing_campaign[[#This Row],[AcceptedCmp3]]+marketing_campaign[[#This Row],[Response]]</f>
        <v>0</v>
      </c>
      <c r="AO1764" t="str" cm="1">
        <f t="array" ref="AO176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65" spans="1:41" x14ac:dyDescent="0.35">
      <c r="A1765">
        <v>2797</v>
      </c>
      <c r="B1765">
        <v>1977</v>
      </c>
      <c r="C1765">
        <f t="shared" ca="1" si="54"/>
        <v>49</v>
      </c>
      <c r="D1765" t="str" cm="1">
        <f t="array" aca="1" ref="D176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65" t="s">
        <v>29</v>
      </c>
      <c r="F1765" t="s">
        <v>33</v>
      </c>
      <c r="G1765" cm="1">
        <f t="array" ref="G1765">_xlfn.IFS(marketing_campaign[[#This Row],[Marital_Status]]="Single",K1765+L1765+1,marketing_campaign[[#This Row],[Marital_Status]]="Together",K1765+L1765+2,marketing_campaign[[#This Row],[Marital_Status]]="Alone",K1765+L1765+1,marketing_campaign[[#This Row],[Marital_Status]]="Married",K1765+L1765+2,marketing_campaign[[#This Row],[Marital_Status]]="Divorced",K1765+L1765+1,marketing_campaign[[#This Row],[Marital_Status]]="YOLO",K1765+L1765+1,marketing_campaign[[#This Row],[Marital_Status]]="Absurd",K1765+L1765+1,marketing_campaign[[#This Row],[Marital_Status]]="Widow",K1765+L1765+1)</f>
        <v>3</v>
      </c>
      <c r="H1765" t="str" cm="1">
        <f t="array" ref="H1765">_xlfn.IFS(marketing_campaign[[#This Row],[Family_size]]=1,"Family_with_one_child",marketing_campaign[[#This Row],[Family_size]]&gt;1,"Family_with_more_children")</f>
        <v>Family_with_more_children</v>
      </c>
      <c r="I1765">
        <v>72117</v>
      </c>
      <c r="J1765" t="str">
        <f>IF(marketing_campaign[[#This Row],[Income]]&gt;=Sheet21!B1815,"high_income","low_income")</f>
        <v>high_income</v>
      </c>
      <c r="K1765">
        <v>0</v>
      </c>
      <c r="L1765">
        <v>1</v>
      </c>
      <c r="M1765" s="1">
        <v>41506</v>
      </c>
      <c r="N1765">
        <v>34</v>
      </c>
      <c r="O1765" t="str" cm="1">
        <f t="array" ref="O1765">_xlfn.IFS(AND(marketing_campaign[[#This Row],[Recency]]&gt;=0,marketing_campaign[[#This Row],[Recency]]&lt;=14),"Early Recency",AND(marketing_campaign[[#This Row],[Recency]]&gt;=15,marketing_campaign[[#This Row],[Recency]]&lt;=31),"Mid-Recency",marketing_campaign[[#This Row],[Recency]]&gt;=32,"high Recency")</f>
        <v>high Recency</v>
      </c>
      <c r="P1765">
        <v>707</v>
      </c>
      <c r="Q1765">
        <v>20</v>
      </c>
      <c r="R1765">
        <v>171</v>
      </c>
      <c r="S1765">
        <v>65</v>
      </c>
      <c r="T1765">
        <v>60</v>
      </c>
      <c r="U1765">
        <v>50</v>
      </c>
      <c r="V1765">
        <f>marketing_campaign[[#This Row],[MntGoldProds]]+marketing_campaign[[#This Row],[MntSweetProducts]]+marketing_campaign[[#This Row],[MntFishProducts]]+marketing_campaign[[#This Row],[MntMeatProducts]]+marketing_campaign[[#This Row],[MntFruits]]+marketing_campaign[[#This Row],[MntWines]]</f>
        <v>1073</v>
      </c>
      <c r="W1765">
        <v>1</v>
      </c>
      <c r="X1765">
        <v>9</v>
      </c>
      <c r="Y1765">
        <v>7</v>
      </c>
      <c r="Z1765">
        <v>9</v>
      </c>
      <c r="AA1765">
        <f t="shared" si="55"/>
        <v>26</v>
      </c>
      <c r="AB1765" t="str" cm="1">
        <f t="array" ref="AB1765">_xlfn.IFS(AND(AA1765&gt;=0,AA1765&lt;=15),"low purchase",AND(AA1765&gt;=16,AA1765&lt;=30),"mid purchase",AA1765&gt;=31,"high purchase")</f>
        <v>mid purchase</v>
      </c>
      <c r="AC1765">
        <v>5</v>
      </c>
      <c r="AD1765" t="str">
        <f>IF(marketing_campaign[[#This Row],[NumWebVisitsMonth]]&gt;=5.3,"higher_webvists","lower_webvisits")</f>
        <v>lower_webvisits</v>
      </c>
      <c r="AE1765">
        <v>0</v>
      </c>
      <c r="AF1765">
        <v>0</v>
      </c>
      <c r="AG1765">
        <v>0</v>
      </c>
      <c r="AH1765">
        <v>0</v>
      </c>
      <c r="AI1765">
        <v>0</v>
      </c>
      <c r="AJ1765">
        <v>0</v>
      </c>
      <c r="AK1765">
        <v>3</v>
      </c>
      <c r="AL1765">
        <v>11</v>
      </c>
      <c r="AM1765">
        <v>0</v>
      </c>
      <c r="AN1765">
        <f>marketing_campaign[[#This Row],[AcceptedCmp2]]+marketing_campaign[[#This Row],[AcceptedCmp1]]+marketing_campaign[[#This Row],[AcceptedCmp5]]+marketing_campaign[[#This Row],[AcceptedCmp4]]+marketing_campaign[[#This Row],[AcceptedCmp3]]+marketing_campaign[[#This Row],[Response]]</f>
        <v>0</v>
      </c>
      <c r="AO1765" t="str" cm="1">
        <f t="array" ref="AO176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66" spans="1:41" x14ac:dyDescent="0.35">
      <c r="A1766">
        <v>4328</v>
      </c>
      <c r="B1766">
        <v>1986</v>
      </c>
      <c r="C1766">
        <f t="shared" ca="1" si="54"/>
        <v>40</v>
      </c>
      <c r="D1766" t="str" cm="1">
        <f t="array" aca="1" ref="D176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766" t="s">
        <v>37</v>
      </c>
      <c r="F1766" t="s">
        <v>33</v>
      </c>
      <c r="G1766" cm="1">
        <f t="array" ref="G1766">_xlfn.IFS(marketing_campaign[[#This Row],[Marital_Status]]="Single",K1766+L1766+1,marketing_campaign[[#This Row],[Marital_Status]]="Together",K1766+L1766+2,marketing_campaign[[#This Row],[Marital_Status]]="Alone",K1766+L1766+1,marketing_campaign[[#This Row],[Marital_Status]]="Married",K1766+L1766+2,marketing_campaign[[#This Row],[Marital_Status]]="Divorced",K1766+L1766+1,marketing_campaign[[#This Row],[Marital_Status]]="YOLO",K1766+L1766+1,marketing_campaign[[#This Row],[Marital_Status]]="Absurd",K1766+L1766+1,marketing_campaign[[#This Row],[Marital_Status]]="Widow",K1766+L1766+1)</f>
        <v>3</v>
      </c>
      <c r="H1766" t="str" cm="1">
        <f t="array" ref="H1766">_xlfn.IFS(marketing_campaign[[#This Row],[Family_size]]=1,"Family_with_one_child",marketing_campaign[[#This Row],[Family_size]]&gt;1,"Family_with_more_children")</f>
        <v>Family_with_more_children</v>
      </c>
      <c r="I1766">
        <v>21955</v>
      </c>
      <c r="J1766" t="str">
        <f>IF(marketing_campaign[[#This Row],[Income]]&gt;=Sheet21!B1816,"high_income","low_income")</f>
        <v>high_income</v>
      </c>
      <c r="K1766">
        <v>1</v>
      </c>
      <c r="L1766">
        <v>0</v>
      </c>
      <c r="M1766" s="1">
        <v>41524</v>
      </c>
      <c r="N1766">
        <v>81</v>
      </c>
      <c r="O1766" t="str" cm="1">
        <f t="array" ref="O1766">_xlfn.IFS(AND(marketing_campaign[[#This Row],[Recency]]&gt;=0,marketing_campaign[[#This Row],[Recency]]&lt;=14),"Early Recency",AND(marketing_campaign[[#This Row],[Recency]]&gt;=15,marketing_campaign[[#This Row],[Recency]]&lt;=31),"Mid-Recency",marketing_campaign[[#This Row],[Recency]]&gt;=32,"high Recency")</f>
        <v>high Recency</v>
      </c>
      <c r="P1766">
        <v>5</v>
      </c>
      <c r="Q1766">
        <v>1</v>
      </c>
      <c r="R1766">
        <v>7</v>
      </c>
      <c r="S1766">
        <v>17</v>
      </c>
      <c r="T1766">
        <v>14</v>
      </c>
      <c r="U1766">
        <v>11</v>
      </c>
      <c r="V1766">
        <f>marketing_campaign[[#This Row],[MntGoldProds]]+marketing_campaign[[#This Row],[MntSweetProducts]]+marketing_campaign[[#This Row],[MntFishProducts]]+marketing_campaign[[#This Row],[MntMeatProducts]]+marketing_campaign[[#This Row],[MntFruits]]+marketing_campaign[[#This Row],[MntWines]]</f>
        <v>55</v>
      </c>
      <c r="W1766">
        <v>2</v>
      </c>
      <c r="X1766">
        <v>2</v>
      </c>
      <c r="Y1766">
        <v>1</v>
      </c>
      <c r="Z1766">
        <v>3</v>
      </c>
      <c r="AA1766">
        <f t="shared" si="55"/>
        <v>8</v>
      </c>
      <c r="AB1766" t="str" cm="1">
        <f t="array" ref="AB1766">_xlfn.IFS(AND(AA1766&gt;=0,AA1766&lt;=15),"low purchase",AND(AA1766&gt;=16,AA1766&lt;=30),"mid purchase",AA1766&gt;=31,"high purchase")</f>
        <v>low purchase</v>
      </c>
      <c r="AC1766">
        <v>6</v>
      </c>
      <c r="AD1766" t="str">
        <f>IF(marketing_campaign[[#This Row],[NumWebVisitsMonth]]&gt;=5.3,"higher_webvists","lower_webvisits")</f>
        <v>higher_webvists</v>
      </c>
      <c r="AE1766">
        <v>0</v>
      </c>
      <c r="AF1766">
        <v>0</v>
      </c>
      <c r="AG1766">
        <v>0</v>
      </c>
      <c r="AH1766">
        <v>0</v>
      </c>
      <c r="AI1766">
        <v>0</v>
      </c>
      <c r="AJ1766">
        <v>0</v>
      </c>
      <c r="AK1766">
        <v>3</v>
      </c>
      <c r="AL1766">
        <v>11</v>
      </c>
      <c r="AM1766">
        <v>0</v>
      </c>
      <c r="AN1766">
        <f>marketing_campaign[[#This Row],[AcceptedCmp2]]+marketing_campaign[[#This Row],[AcceptedCmp1]]+marketing_campaign[[#This Row],[AcceptedCmp5]]+marketing_campaign[[#This Row],[AcceptedCmp4]]+marketing_campaign[[#This Row],[AcceptedCmp3]]+marketing_campaign[[#This Row],[Response]]</f>
        <v>0</v>
      </c>
      <c r="AO1766" t="str" cm="1">
        <f t="array" ref="AO176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67" spans="1:41" x14ac:dyDescent="0.35">
      <c r="A1767">
        <v>9167</v>
      </c>
      <c r="B1767">
        <v>1956</v>
      </c>
      <c r="C1767">
        <f t="shared" ca="1" si="54"/>
        <v>70</v>
      </c>
      <c r="D1767" t="str" cm="1">
        <f t="array" aca="1" ref="D176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67" t="s">
        <v>29</v>
      </c>
      <c r="F1767" t="s">
        <v>33</v>
      </c>
      <c r="G1767" cm="1">
        <f t="array" ref="G1767">_xlfn.IFS(marketing_campaign[[#This Row],[Marital_Status]]="Single",K1767+L1767+1,marketing_campaign[[#This Row],[Marital_Status]]="Together",K1767+L1767+2,marketing_campaign[[#This Row],[Marital_Status]]="Alone",K1767+L1767+1,marketing_campaign[[#This Row],[Marital_Status]]="Married",K1767+L1767+2,marketing_campaign[[#This Row],[Marital_Status]]="Divorced",K1767+L1767+1,marketing_campaign[[#This Row],[Marital_Status]]="YOLO",K1767+L1767+1,marketing_campaign[[#This Row],[Marital_Status]]="Absurd",K1767+L1767+1,marketing_campaign[[#This Row],[Marital_Status]]="Widow",K1767+L1767+1)</f>
        <v>3</v>
      </c>
      <c r="H1767" t="str" cm="1">
        <f t="array" ref="H1767">_xlfn.IFS(marketing_campaign[[#This Row],[Family_size]]=1,"Family_with_one_child",marketing_campaign[[#This Row],[Family_size]]&gt;1,"Family_with_more_children")</f>
        <v>Family_with_more_children</v>
      </c>
      <c r="I1767">
        <v>67131</v>
      </c>
      <c r="J1767" t="str">
        <f>IF(marketing_campaign[[#This Row],[Income]]&gt;=Sheet21!B1817,"high_income","low_income")</f>
        <v>high_income</v>
      </c>
      <c r="K1767">
        <v>0</v>
      </c>
      <c r="L1767">
        <v>1</v>
      </c>
      <c r="M1767" s="1">
        <v>41359</v>
      </c>
      <c r="N1767">
        <v>72</v>
      </c>
      <c r="O1767" t="str" cm="1">
        <f t="array" ref="O1767">_xlfn.IFS(AND(marketing_campaign[[#This Row],[Recency]]&gt;=0,marketing_campaign[[#This Row],[Recency]]&lt;=14),"Early Recency",AND(marketing_campaign[[#This Row],[Recency]]&gt;=15,marketing_campaign[[#This Row],[Recency]]&lt;=31),"Mid-Recency",marketing_campaign[[#This Row],[Recency]]&gt;=32,"high Recency")</f>
        <v>high Recency</v>
      </c>
      <c r="P1767">
        <v>465</v>
      </c>
      <c r="Q1767">
        <v>71</v>
      </c>
      <c r="R1767">
        <v>250</v>
      </c>
      <c r="S1767">
        <v>93</v>
      </c>
      <c r="T1767">
        <v>35</v>
      </c>
      <c r="U1767">
        <v>62</v>
      </c>
      <c r="V1767">
        <f>marketing_campaign[[#This Row],[MntGoldProds]]+marketing_campaign[[#This Row],[MntSweetProducts]]+marketing_campaign[[#This Row],[MntFishProducts]]+marketing_campaign[[#This Row],[MntMeatProducts]]+marketing_campaign[[#This Row],[MntFruits]]+marketing_campaign[[#This Row],[MntWines]]</f>
        <v>976</v>
      </c>
      <c r="W1767">
        <v>3</v>
      </c>
      <c r="X1767">
        <v>9</v>
      </c>
      <c r="Y1767">
        <v>2</v>
      </c>
      <c r="Z1767">
        <v>12</v>
      </c>
      <c r="AA1767">
        <f t="shared" si="55"/>
        <v>26</v>
      </c>
      <c r="AB1767" t="str" cm="1">
        <f t="array" ref="AB1767">_xlfn.IFS(AND(AA1767&gt;=0,AA1767&lt;=15),"low purchase",AND(AA1767&gt;=16,AA1767&lt;=30),"mid purchase",AA1767&gt;=31,"high purchase")</f>
        <v>mid purchase</v>
      </c>
      <c r="AC1767">
        <v>6</v>
      </c>
      <c r="AD1767" t="str">
        <f>IF(marketing_campaign[[#This Row],[NumWebVisitsMonth]]&gt;=5.3,"higher_webvists","lower_webvisits")</f>
        <v>higher_webvists</v>
      </c>
      <c r="AE1767">
        <v>0</v>
      </c>
      <c r="AF1767">
        <v>0</v>
      </c>
      <c r="AG1767">
        <v>0</v>
      </c>
      <c r="AH1767">
        <v>0</v>
      </c>
      <c r="AI1767">
        <v>0</v>
      </c>
      <c r="AJ1767">
        <v>0</v>
      </c>
      <c r="AK1767">
        <v>3</v>
      </c>
      <c r="AL1767">
        <v>11</v>
      </c>
      <c r="AM1767">
        <v>0</v>
      </c>
      <c r="AN1767">
        <f>marketing_campaign[[#This Row],[AcceptedCmp2]]+marketing_campaign[[#This Row],[AcceptedCmp1]]+marketing_campaign[[#This Row],[AcceptedCmp5]]+marketing_campaign[[#This Row],[AcceptedCmp4]]+marketing_campaign[[#This Row],[AcceptedCmp3]]+marketing_campaign[[#This Row],[Response]]</f>
        <v>0</v>
      </c>
      <c r="AO1767" t="str" cm="1">
        <f t="array" ref="AO176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68" spans="1:41" x14ac:dyDescent="0.35">
      <c r="A1768">
        <v>10560</v>
      </c>
      <c r="B1768">
        <v>1980</v>
      </c>
      <c r="C1768">
        <f t="shared" ca="1" si="54"/>
        <v>46</v>
      </c>
      <c r="D1768" t="str" cm="1">
        <f t="array" aca="1" ref="D176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68" t="s">
        <v>32</v>
      </c>
      <c r="F1768" t="s">
        <v>30</v>
      </c>
      <c r="G1768" cm="1">
        <f t="array" ref="G1768">_xlfn.IFS(marketing_campaign[[#This Row],[Marital_Status]]="Single",K1768+L1768+1,marketing_campaign[[#This Row],[Marital_Status]]="Together",K1768+L1768+2,marketing_campaign[[#This Row],[Marital_Status]]="Alone",K1768+L1768+1,marketing_campaign[[#This Row],[Marital_Status]]="Married",K1768+L1768+2,marketing_campaign[[#This Row],[Marital_Status]]="Divorced",K1768+L1768+1,marketing_campaign[[#This Row],[Marital_Status]]="YOLO",K1768+L1768+1,marketing_campaign[[#This Row],[Marital_Status]]="Absurd",K1768+L1768+1,marketing_campaign[[#This Row],[Marital_Status]]="Widow",K1768+L1768+1)</f>
        <v>2</v>
      </c>
      <c r="H1768" t="str" cm="1">
        <f t="array" ref="H1768">_xlfn.IFS(marketing_campaign[[#This Row],[Family_size]]=1,"Family_with_one_child",marketing_campaign[[#This Row],[Family_size]]&gt;1,"Family_with_more_children")</f>
        <v>Family_with_more_children</v>
      </c>
      <c r="I1768">
        <v>36802</v>
      </c>
      <c r="J1768" t="str">
        <f>IF(marketing_campaign[[#This Row],[Income]]&gt;=Sheet21!B1818,"high_income","low_income")</f>
        <v>high_income</v>
      </c>
      <c r="K1768">
        <v>1</v>
      </c>
      <c r="L1768">
        <v>0</v>
      </c>
      <c r="M1768" s="1">
        <v>41806</v>
      </c>
      <c r="N1768">
        <v>23</v>
      </c>
      <c r="O1768" t="str" cm="1">
        <f t="array" ref="O1768">_xlfn.IFS(AND(marketing_campaign[[#This Row],[Recency]]&gt;=0,marketing_campaign[[#This Row],[Recency]]&lt;=14),"Early Recency",AND(marketing_campaign[[#This Row],[Recency]]&gt;=15,marketing_campaign[[#This Row],[Recency]]&lt;=31),"Mid-Recency",marketing_campaign[[#This Row],[Recency]]&gt;=32,"high Recency")</f>
        <v>Mid-Recency</v>
      </c>
      <c r="P1768">
        <v>16</v>
      </c>
      <c r="Q1768">
        <v>1</v>
      </c>
      <c r="R1768">
        <v>2</v>
      </c>
      <c r="S1768">
        <v>0</v>
      </c>
      <c r="T1768">
        <v>0</v>
      </c>
      <c r="U1768">
        <v>1</v>
      </c>
      <c r="V1768">
        <f>marketing_campaign[[#This Row],[MntGoldProds]]+marketing_campaign[[#This Row],[MntSweetProducts]]+marketing_campaign[[#This Row],[MntFishProducts]]+marketing_campaign[[#This Row],[MntMeatProducts]]+marketing_campaign[[#This Row],[MntFruits]]+marketing_campaign[[#This Row],[MntWines]]</f>
        <v>20</v>
      </c>
      <c r="W1768">
        <v>1</v>
      </c>
      <c r="X1768">
        <v>1</v>
      </c>
      <c r="Y1768">
        <v>0</v>
      </c>
      <c r="Z1768">
        <v>3</v>
      </c>
      <c r="AA1768">
        <f t="shared" si="55"/>
        <v>5</v>
      </c>
      <c r="AB1768" t="str" cm="1">
        <f t="array" ref="AB1768">_xlfn.IFS(AND(AA1768&gt;=0,AA1768&lt;=15),"low purchase",AND(AA1768&gt;=16,AA1768&lt;=30),"mid purchase",AA1768&gt;=31,"high purchase")</f>
        <v>low purchase</v>
      </c>
      <c r="AC1768">
        <v>5</v>
      </c>
      <c r="AD1768" t="str">
        <f>IF(marketing_campaign[[#This Row],[NumWebVisitsMonth]]&gt;=5.3,"higher_webvists","lower_webvisits")</f>
        <v>lower_webvisits</v>
      </c>
      <c r="AE1768">
        <v>0</v>
      </c>
      <c r="AF1768">
        <v>0</v>
      </c>
      <c r="AG1768">
        <v>0</v>
      </c>
      <c r="AH1768">
        <v>0</v>
      </c>
      <c r="AI1768">
        <v>0</v>
      </c>
      <c r="AJ1768">
        <v>0</v>
      </c>
      <c r="AK1768">
        <v>3</v>
      </c>
      <c r="AL1768">
        <v>11</v>
      </c>
      <c r="AM1768">
        <v>0</v>
      </c>
      <c r="AN1768">
        <f>marketing_campaign[[#This Row],[AcceptedCmp2]]+marketing_campaign[[#This Row],[AcceptedCmp1]]+marketing_campaign[[#This Row],[AcceptedCmp5]]+marketing_campaign[[#This Row],[AcceptedCmp4]]+marketing_campaign[[#This Row],[AcceptedCmp3]]+marketing_campaign[[#This Row],[Response]]</f>
        <v>0</v>
      </c>
      <c r="AO1768" t="str" cm="1">
        <f t="array" ref="AO176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69" spans="1:41" x14ac:dyDescent="0.35">
      <c r="A1769">
        <v>2631</v>
      </c>
      <c r="B1769">
        <v>1982</v>
      </c>
      <c r="C1769">
        <f t="shared" ca="1" si="54"/>
        <v>44</v>
      </c>
      <c r="D1769" t="str" cm="1">
        <f t="array" aca="1" ref="D176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769" t="s">
        <v>29</v>
      </c>
      <c r="F1769" t="s">
        <v>31</v>
      </c>
      <c r="G1769" cm="1">
        <f t="array" ref="G1769">_xlfn.IFS(marketing_campaign[[#This Row],[Marital_Status]]="Single",K1769+L1769+1,marketing_campaign[[#This Row],[Marital_Status]]="Together",K1769+L1769+2,marketing_campaign[[#This Row],[Marital_Status]]="Alone",K1769+L1769+1,marketing_campaign[[#This Row],[Marital_Status]]="Married",K1769+L1769+2,marketing_campaign[[#This Row],[Marital_Status]]="Divorced",K1769+L1769+1,marketing_campaign[[#This Row],[Marital_Status]]="YOLO",K1769+L1769+1,marketing_campaign[[#This Row],[Marital_Status]]="Absurd",K1769+L1769+1,marketing_campaign[[#This Row],[Marital_Status]]="Widow",K1769+L1769+1)</f>
        <v>2</v>
      </c>
      <c r="H1769" t="str" cm="1">
        <f t="array" ref="H1769">_xlfn.IFS(marketing_campaign[[#This Row],[Family_size]]=1,"Family_with_one_child",marketing_campaign[[#This Row],[Family_size]]&gt;1,"Family_with_more_children")</f>
        <v>Family_with_more_children</v>
      </c>
      <c r="I1769">
        <v>71853</v>
      </c>
      <c r="J1769" t="str">
        <f>IF(marketing_campaign[[#This Row],[Income]]&gt;=Sheet21!B1819,"high_income","low_income")</f>
        <v>high_income</v>
      </c>
      <c r="K1769">
        <v>0</v>
      </c>
      <c r="L1769">
        <v>0</v>
      </c>
      <c r="M1769" s="1">
        <v>41402</v>
      </c>
      <c r="N1769">
        <v>29</v>
      </c>
      <c r="O1769" t="str" cm="1">
        <f t="array" ref="O1769">_xlfn.IFS(AND(marketing_campaign[[#This Row],[Recency]]&gt;=0,marketing_campaign[[#This Row],[Recency]]&lt;=14),"Early Recency",AND(marketing_campaign[[#This Row],[Recency]]&gt;=15,marketing_campaign[[#This Row],[Recency]]&lt;=31),"Mid-Recency",marketing_campaign[[#This Row],[Recency]]&gt;=32,"high Recency")</f>
        <v>Mid-Recency</v>
      </c>
      <c r="P1769">
        <v>358</v>
      </c>
      <c r="Q1769">
        <v>108</v>
      </c>
      <c r="R1769">
        <v>413</v>
      </c>
      <c r="S1769">
        <v>141</v>
      </c>
      <c r="T1769">
        <v>97</v>
      </c>
      <c r="U1769">
        <v>32</v>
      </c>
      <c r="V1769">
        <f>marketing_campaign[[#This Row],[MntGoldProds]]+marketing_campaign[[#This Row],[MntSweetProducts]]+marketing_campaign[[#This Row],[MntFishProducts]]+marketing_campaign[[#This Row],[MntMeatProducts]]+marketing_campaign[[#This Row],[MntFruits]]+marketing_campaign[[#This Row],[MntWines]]</f>
        <v>1149</v>
      </c>
      <c r="W1769">
        <v>1</v>
      </c>
      <c r="X1769">
        <v>2</v>
      </c>
      <c r="Y1769">
        <v>8</v>
      </c>
      <c r="Z1769">
        <v>6</v>
      </c>
      <c r="AA1769">
        <f t="shared" si="55"/>
        <v>17</v>
      </c>
      <c r="AB1769" t="str" cm="1">
        <f t="array" ref="AB1769">_xlfn.IFS(AND(AA1769&gt;=0,AA1769&lt;=15),"low purchase",AND(AA1769&gt;=16,AA1769&lt;=30),"mid purchase",AA1769&gt;=31,"high purchase")</f>
        <v>mid purchase</v>
      </c>
      <c r="AC1769">
        <v>1</v>
      </c>
      <c r="AD1769" t="str">
        <f>IF(marketing_campaign[[#This Row],[NumWebVisitsMonth]]&gt;=5.3,"higher_webvists","lower_webvisits")</f>
        <v>lower_webvisits</v>
      </c>
      <c r="AE1769">
        <v>0</v>
      </c>
      <c r="AF1769">
        <v>0</v>
      </c>
      <c r="AG1769">
        <v>0</v>
      </c>
      <c r="AH1769">
        <v>0</v>
      </c>
      <c r="AI1769">
        <v>0</v>
      </c>
      <c r="AJ1769">
        <v>0</v>
      </c>
      <c r="AK1769">
        <v>3</v>
      </c>
      <c r="AL1769">
        <v>11</v>
      </c>
      <c r="AM1769">
        <v>0</v>
      </c>
      <c r="AN1769">
        <f>marketing_campaign[[#This Row],[AcceptedCmp2]]+marketing_campaign[[#This Row],[AcceptedCmp1]]+marketing_campaign[[#This Row],[AcceptedCmp5]]+marketing_campaign[[#This Row],[AcceptedCmp4]]+marketing_campaign[[#This Row],[AcceptedCmp3]]+marketing_campaign[[#This Row],[Response]]</f>
        <v>0</v>
      </c>
      <c r="AO1769" t="str" cm="1">
        <f t="array" ref="AO176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70" spans="1:41" x14ac:dyDescent="0.35">
      <c r="A1770">
        <v>8312</v>
      </c>
      <c r="B1770">
        <v>1961</v>
      </c>
      <c r="C1770">
        <f t="shared" ca="1" si="54"/>
        <v>65</v>
      </c>
      <c r="D1770" t="str" cm="1">
        <f t="array" aca="1" ref="D177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70" t="s">
        <v>36</v>
      </c>
      <c r="F1770" t="s">
        <v>33</v>
      </c>
      <c r="G1770" cm="1">
        <f t="array" ref="G1770">_xlfn.IFS(marketing_campaign[[#This Row],[Marital_Status]]="Single",K1770+L1770+1,marketing_campaign[[#This Row],[Marital_Status]]="Together",K1770+L1770+2,marketing_campaign[[#This Row],[Marital_Status]]="Alone",K1770+L1770+1,marketing_campaign[[#This Row],[Marital_Status]]="Married",K1770+L1770+2,marketing_campaign[[#This Row],[Marital_Status]]="Divorced",K1770+L1770+1,marketing_campaign[[#This Row],[Marital_Status]]="YOLO",K1770+L1770+1,marketing_campaign[[#This Row],[Marital_Status]]="Absurd",K1770+L1770+1,marketing_campaign[[#This Row],[Marital_Status]]="Widow",K1770+L1770+1)</f>
        <v>2</v>
      </c>
      <c r="H1770" t="str" cm="1">
        <f t="array" ref="H1770">_xlfn.IFS(marketing_campaign[[#This Row],[Family_size]]=1,"Family_with_one_child",marketing_campaign[[#This Row],[Family_size]]&gt;1,"Family_with_more_children")</f>
        <v>Family_with_more_children</v>
      </c>
      <c r="I1770">
        <v>28249</v>
      </c>
      <c r="J1770" t="str">
        <f>IF(marketing_campaign[[#This Row],[Income]]&gt;=Sheet21!B1820,"high_income","low_income")</f>
        <v>high_income</v>
      </c>
      <c r="K1770">
        <v>0</v>
      </c>
      <c r="L1770">
        <v>0</v>
      </c>
      <c r="M1770" s="1">
        <v>41805</v>
      </c>
      <c r="N1770">
        <v>80</v>
      </c>
      <c r="O1770" t="str" cm="1">
        <f t="array" ref="O1770">_xlfn.IFS(AND(marketing_campaign[[#This Row],[Recency]]&gt;=0,marketing_campaign[[#This Row],[Recency]]&lt;=14),"Early Recency",AND(marketing_campaign[[#This Row],[Recency]]&gt;=15,marketing_campaign[[#This Row],[Recency]]&lt;=31),"Mid-Recency",marketing_campaign[[#This Row],[Recency]]&gt;=32,"high Recency")</f>
        <v>high Recency</v>
      </c>
      <c r="P1770">
        <v>1</v>
      </c>
      <c r="Q1770">
        <v>9</v>
      </c>
      <c r="R1770">
        <v>7</v>
      </c>
      <c r="S1770">
        <v>2</v>
      </c>
      <c r="T1770">
        <v>14</v>
      </c>
      <c r="U1770">
        <v>10</v>
      </c>
      <c r="V1770">
        <f>marketing_campaign[[#This Row],[MntGoldProds]]+marketing_campaign[[#This Row],[MntSweetProducts]]+marketing_campaign[[#This Row],[MntFishProducts]]+marketing_campaign[[#This Row],[MntMeatProducts]]+marketing_campaign[[#This Row],[MntFruits]]+marketing_campaign[[#This Row],[MntWines]]</f>
        <v>43</v>
      </c>
      <c r="W1770">
        <v>1</v>
      </c>
      <c r="X1770">
        <v>2</v>
      </c>
      <c r="Y1770">
        <v>0</v>
      </c>
      <c r="Z1770">
        <v>3</v>
      </c>
      <c r="AA1770">
        <f t="shared" si="55"/>
        <v>6</v>
      </c>
      <c r="AB1770" t="str" cm="1">
        <f t="array" ref="AB1770">_xlfn.IFS(AND(AA1770&gt;=0,AA1770&lt;=15),"low purchase",AND(AA1770&gt;=16,AA1770&lt;=30),"mid purchase",AA1770&gt;=31,"high purchase")</f>
        <v>low purchase</v>
      </c>
      <c r="AC1770">
        <v>6</v>
      </c>
      <c r="AD1770" t="str">
        <f>IF(marketing_campaign[[#This Row],[NumWebVisitsMonth]]&gt;=5.3,"higher_webvists","lower_webvisits")</f>
        <v>higher_webvists</v>
      </c>
      <c r="AE1770">
        <v>0</v>
      </c>
      <c r="AF1770">
        <v>0</v>
      </c>
      <c r="AG1770">
        <v>0</v>
      </c>
      <c r="AH1770">
        <v>0</v>
      </c>
      <c r="AI1770">
        <v>0</v>
      </c>
      <c r="AJ1770">
        <v>0</v>
      </c>
      <c r="AK1770">
        <v>3</v>
      </c>
      <c r="AL1770">
        <v>11</v>
      </c>
      <c r="AM1770">
        <v>0</v>
      </c>
      <c r="AN1770">
        <f>marketing_campaign[[#This Row],[AcceptedCmp2]]+marketing_campaign[[#This Row],[AcceptedCmp1]]+marketing_campaign[[#This Row],[AcceptedCmp5]]+marketing_campaign[[#This Row],[AcceptedCmp4]]+marketing_campaign[[#This Row],[AcceptedCmp3]]+marketing_campaign[[#This Row],[Response]]</f>
        <v>0</v>
      </c>
      <c r="AO1770" t="str" cm="1">
        <f t="array" ref="AO177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71" spans="1:41" x14ac:dyDescent="0.35">
      <c r="A1771">
        <v>5534</v>
      </c>
      <c r="B1771">
        <v>1975</v>
      </c>
      <c r="C1771">
        <f t="shared" ca="1" si="54"/>
        <v>51</v>
      </c>
      <c r="D1771" t="str" cm="1">
        <f t="array" aca="1" ref="D177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71" t="s">
        <v>34</v>
      </c>
      <c r="F1771" t="s">
        <v>33</v>
      </c>
      <c r="G1771" cm="1">
        <f t="array" ref="G1771">_xlfn.IFS(marketing_campaign[[#This Row],[Marital_Status]]="Single",K1771+L1771+1,marketing_campaign[[#This Row],[Marital_Status]]="Together",K1771+L1771+2,marketing_campaign[[#This Row],[Marital_Status]]="Alone",K1771+L1771+1,marketing_campaign[[#This Row],[Marital_Status]]="Married",K1771+L1771+2,marketing_campaign[[#This Row],[Marital_Status]]="Divorced",K1771+L1771+1,marketing_campaign[[#This Row],[Marital_Status]]="YOLO",K1771+L1771+1,marketing_campaign[[#This Row],[Marital_Status]]="Absurd",K1771+L1771+1,marketing_campaign[[#This Row],[Marital_Status]]="Widow",K1771+L1771+1)</f>
        <v>3</v>
      </c>
      <c r="H1771" t="str" cm="1">
        <f t="array" ref="H1771">_xlfn.IFS(marketing_campaign[[#This Row],[Family_size]]=1,"Family_with_one_child",marketing_campaign[[#This Row],[Family_size]]&gt;1,"Family_with_more_children")</f>
        <v>Family_with_more_children</v>
      </c>
      <c r="I1771">
        <v>47808</v>
      </c>
      <c r="J1771" t="str">
        <f>IF(marketing_campaign[[#This Row],[Income]]&gt;=Sheet21!B1821,"high_income","low_income")</f>
        <v>high_income</v>
      </c>
      <c r="K1771">
        <v>0</v>
      </c>
      <c r="L1771">
        <v>1</v>
      </c>
      <c r="M1771" s="1">
        <v>41567</v>
      </c>
      <c r="N1771">
        <v>30</v>
      </c>
      <c r="O1771" t="str" cm="1">
        <f t="array" ref="O1771">_xlfn.IFS(AND(marketing_campaign[[#This Row],[Recency]]&gt;=0,marketing_campaign[[#This Row],[Recency]]&lt;=14),"Early Recency",AND(marketing_campaign[[#This Row],[Recency]]&gt;=15,marketing_campaign[[#This Row],[Recency]]&lt;=31),"Mid-Recency",marketing_campaign[[#This Row],[Recency]]&gt;=32,"high Recency")</f>
        <v>Mid-Recency</v>
      </c>
      <c r="P1771">
        <v>123</v>
      </c>
      <c r="Q1771">
        <v>1</v>
      </c>
      <c r="R1771">
        <v>26</v>
      </c>
      <c r="S1771">
        <v>2</v>
      </c>
      <c r="T1771">
        <v>0</v>
      </c>
      <c r="U1771">
        <v>72</v>
      </c>
      <c r="V1771">
        <f>marketing_campaign[[#This Row],[MntGoldProds]]+marketing_campaign[[#This Row],[MntSweetProducts]]+marketing_campaign[[#This Row],[MntFishProducts]]+marketing_campaign[[#This Row],[MntMeatProducts]]+marketing_campaign[[#This Row],[MntFruits]]+marketing_campaign[[#This Row],[MntWines]]</f>
        <v>224</v>
      </c>
      <c r="W1771">
        <v>2</v>
      </c>
      <c r="X1771">
        <v>3</v>
      </c>
      <c r="Y1771">
        <v>2</v>
      </c>
      <c r="Z1771">
        <v>3</v>
      </c>
      <c r="AA1771">
        <f t="shared" si="55"/>
        <v>10</v>
      </c>
      <c r="AB1771" t="str" cm="1">
        <f t="array" ref="AB1771">_xlfn.IFS(AND(AA1771&gt;=0,AA1771&lt;=15),"low purchase",AND(AA1771&gt;=16,AA1771&lt;=30),"mid purchase",AA1771&gt;=31,"high purchase")</f>
        <v>low purchase</v>
      </c>
      <c r="AC1771">
        <v>7</v>
      </c>
      <c r="AD1771" t="str">
        <f>IF(marketing_campaign[[#This Row],[NumWebVisitsMonth]]&gt;=5.3,"higher_webvists","lower_webvisits")</f>
        <v>higher_webvists</v>
      </c>
      <c r="AE1771">
        <v>1</v>
      </c>
      <c r="AF1771">
        <v>0</v>
      </c>
      <c r="AG1771">
        <v>0</v>
      </c>
      <c r="AH1771">
        <v>0</v>
      </c>
      <c r="AI1771">
        <v>0</v>
      </c>
      <c r="AJ1771">
        <v>0</v>
      </c>
      <c r="AK1771">
        <v>3</v>
      </c>
      <c r="AL1771">
        <v>11</v>
      </c>
      <c r="AM1771">
        <v>0</v>
      </c>
      <c r="AN1771">
        <f>marketing_campaign[[#This Row],[AcceptedCmp2]]+marketing_campaign[[#This Row],[AcceptedCmp1]]+marketing_campaign[[#This Row],[AcceptedCmp5]]+marketing_campaign[[#This Row],[AcceptedCmp4]]+marketing_campaign[[#This Row],[AcceptedCmp3]]+marketing_campaign[[#This Row],[Response]]</f>
        <v>1</v>
      </c>
      <c r="AO1771" t="str" cm="1">
        <f t="array" ref="AO177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772" spans="1:41" x14ac:dyDescent="0.35">
      <c r="A1772">
        <v>5093</v>
      </c>
      <c r="B1772">
        <v>1974</v>
      </c>
      <c r="C1772">
        <f t="shared" ca="1" si="54"/>
        <v>52</v>
      </c>
      <c r="D1772" t="str" cm="1">
        <f t="array" aca="1" ref="D177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72" t="s">
        <v>32</v>
      </c>
      <c r="F1772" t="s">
        <v>35</v>
      </c>
      <c r="G1772" cm="1">
        <f t="array" ref="G1772">_xlfn.IFS(marketing_campaign[[#This Row],[Marital_Status]]="Single",K1772+L1772+1,marketing_campaign[[#This Row],[Marital_Status]]="Together",K1772+L1772+2,marketing_campaign[[#This Row],[Marital_Status]]="Alone",K1772+L1772+1,marketing_campaign[[#This Row],[Marital_Status]]="Married",K1772+L1772+2,marketing_campaign[[#This Row],[Marital_Status]]="Divorced",K1772+L1772+1,marketing_campaign[[#This Row],[Marital_Status]]="YOLO",K1772+L1772+1,marketing_campaign[[#This Row],[Marital_Status]]="Absurd",K1772+L1772+1,marketing_campaign[[#This Row],[Marital_Status]]="Widow",K1772+L1772+1)</f>
        <v>2</v>
      </c>
      <c r="H1772" t="str" cm="1">
        <f t="array" ref="H1772">_xlfn.IFS(marketing_campaign[[#This Row],[Family_size]]=1,"Family_with_one_child",marketing_campaign[[#This Row],[Family_size]]&gt;1,"Family_with_more_children")</f>
        <v>Family_with_more_children</v>
      </c>
      <c r="I1772">
        <v>25509</v>
      </c>
      <c r="J1772" t="str">
        <f>IF(marketing_campaign[[#This Row],[Income]]&gt;=Sheet21!B1822,"high_income","low_income")</f>
        <v>high_income</v>
      </c>
      <c r="K1772">
        <v>1</v>
      </c>
      <c r="L1772">
        <v>0</v>
      </c>
      <c r="M1772" s="1">
        <v>41170</v>
      </c>
      <c r="N1772">
        <v>15</v>
      </c>
      <c r="O1772" t="str" cm="1">
        <f t="array" ref="O1772">_xlfn.IFS(AND(marketing_campaign[[#This Row],[Recency]]&gt;=0,marketing_campaign[[#This Row],[Recency]]&lt;=14),"Early Recency",AND(marketing_campaign[[#This Row],[Recency]]&gt;=15,marketing_campaign[[#This Row],[Recency]]&lt;=31),"Mid-Recency",marketing_campaign[[#This Row],[Recency]]&gt;=32,"high Recency")</f>
        <v>Mid-Recency</v>
      </c>
      <c r="P1772">
        <v>40</v>
      </c>
      <c r="Q1772">
        <v>3</v>
      </c>
      <c r="R1772">
        <v>30</v>
      </c>
      <c r="S1772">
        <v>10</v>
      </c>
      <c r="T1772">
        <v>7</v>
      </c>
      <c r="U1772">
        <v>11</v>
      </c>
      <c r="V1772">
        <f>marketing_campaign[[#This Row],[MntGoldProds]]+marketing_campaign[[#This Row],[MntSweetProducts]]+marketing_campaign[[#This Row],[MntFishProducts]]+marketing_campaign[[#This Row],[MntMeatProducts]]+marketing_campaign[[#This Row],[MntFruits]]+marketing_campaign[[#This Row],[MntWines]]</f>
        <v>101</v>
      </c>
      <c r="W1772">
        <v>3</v>
      </c>
      <c r="X1772">
        <v>3</v>
      </c>
      <c r="Y1772">
        <v>0</v>
      </c>
      <c r="Z1772">
        <v>3</v>
      </c>
      <c r="AA1772">
        <f t="shared" si="55"/>
        <v>9</v>
      </c>
      <c r="AB1772" t="str" cm="1">
        <f t="array" ref="AB1772">_xlfn.IFS(AND(AA1772&gt;=0,AA1772&lt;=15),"low purchase",AND(AA1772&gt;=16,AA1772&lt;=30),"mid purchase",AA1772&gt;=31,"high purchase")</f>
        <v>low purchase</v>
      </c>
      <c r="AC1772">
        <v>9</v>
      </c>
      <c r="AD1772" t="str">
        <f>IF(marketing_campaign[[#This Row],[NumWebVisitsMonth]]&gt;=5.3,"higher_webvists","lower_webvisits")</f>
        <v>higher_webvists</v>
      </c>
      <c r="AE1772">
        <v>0</v>
      </c>
      <c r="AF1772">
        <v>0</v>
      </c>
      <c r="AG1772">
        <v>0</v>
      </c>
      <c r="AH1772">
        <v>0</v>
      </c>
      <c r="AI1772">
        <v>0</v>
      </c>
      <c r="AJ1772">
        <v>0</v>
      </c>
      <c r="AK1772">
        <v>3</v>
      </c>
      <c r="AL1772">
        <v>11</v>
      </c>
      <c r="AM1772">
        <v>1</v>
      </c>
      <c r="AN1772">
        <f>marketing_campaign[[#This Row],[AcceptedCmp2]]+marketing_campaign[[#This Row],[AcceptedCmp1]]+marketing_campaign[[#This Row],[AcceptedCmp5]]+marketing_campaign[[#This Row],[AcceptedCmp4]]+marketing_campaign[[#This Row],[AcceptedCmp3]]+marketing_campaign[[#This Row],[Response]]</f>
        <v>1</v>
      </c>
      <c r="AO1772" t="str" cm="1">
        <f t="array" ref="AO177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773" spans="1:41" x14ac:dyDescent="0.35">
      <c r="A1773">
        <v>7592</v>
      </c>
      <c r="B1773">
        <v>1946</v>
      </c>
      <c r="C1773">
        <f t="shared" ca="1" si="54"/>
        <v>80</v>
      </c>
      <c r="D1773" t="str" cm="1">
        <f t="array" aca="1" ref="D177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773" t="s">
        <v>32</v>
      </c>
      <c r="F1773" t="s">
        <v>33</v>
      </c>
      <c r="G1773" cm="1">
        <f t="array" ref="G1773">_xlfn.IFS(marketing_campaign[[#This Row],[Marital_Status]]="Single",K1773+L1773+1,marketing_campaign[[#This Row],[Marital_Status]]="Together",K1773+L1773+2,marketing_campaign[[#This Row],[Marital_Status]]="Alone",K1773+L1773+1,marketing_campaign[[#This Row],[Marital_Status]]="Married",K1773+L1773+2,marketing_campaign[[#This Row],[Marital_Status]]="Divorced",K1773+L1773+1,marketing_campaign[[#This Row],[Marital_Status]]="YOLO",K1773+L1773+1,marketing_campaign[[#This Row],[Marital_Status]]="Absurd",K1773+L1773+1,marketing_campaign[[#This Row],[Marital_Status]]="Widow",K1773+L1773+1)</f>
        <v>2</v>
      </c>
      <c r="H1773" t="str" cm="1">
        <f t="array" ref="H1773">_xlfn.IFS(marketing_campaign[[#This Row],[Family_size]]=1,"Family_with_one_child",marketing_campaign[[#This Row],[Family_size]]&gt;1,"Family_with_more_children")</f>
        <v>Family_with_more_children</v>
      </c>
      <c r="I1773">
        <v>51012</v>
      </c>
      <c r="J1773" t="str">
        <f>IF(marketing_campaign[[#This Row],[Income]]&gt;=Sheet21!B1823,"high_income","low_income")</f>
        <v>high_income</v>
      </c>
      <c r="K1773">
        <v>0</v>
      </c>
      <c r="L1773">
        <v>0</v>
      </c>
      <c r="M1773" s="1">
        <v>41382</v>
      </c>
      <c r="N1773">
        <v>86</v>
      </c>
      <c r="O1773" t="str" cm="1">
        <f t="array" ref="O1773">_xlfn.IFS(AND(marketing_campaign[[#This Row],[Recency]]&gt;=0,marketing_campaign[[#This Row],[Recency]]&lt;=14),"Early Recency",AND(marketing_campaign[[#This Row],[Recency]]&gt;=15,marketing_campaign[[#This Row],[Recency]]&lt;=31),"Mid-Recency",marketing_campaign[[#This Row],[Recency]]&gt;=32,"high Recency")</f>
        <v>high Recency</v>
      </c>
      <c r="P1773">
        <v>102</v>
      </c>
      <c r="Q1773">
        <v>9</v>
      </c>
      <c r="R1773">
        <v>63</v>
      </c>
      <c r="S1773">
        <v>2</v>
      </c>
      <c r="T1773">
        <v>9</v>
      </c>
      <c r="U1773">
        <v>24</v>
      </c>
      <c r="V1773">
        <f>marketing_campaign[[#This Row],[MntGoldProds]]+marketing_campaign[[#This Row],[MntSweetProducts]]+marketing_campaign[[#This Row],[MntFishProducts]]+marketing_campaign[[#This Row],[MntMeatProducts]]+marketing_campaign[[#This Row],[MntFruits]]+marketing_campaign[[#This Row],[MntWines]]</f>
        <v>209</v>
      </c>
      <c r="W1773">
        <v>1</v>
      </c>
      <c r="X1773">
        <v>4</v>
      </c>
      <c r="Y1773">
        <v>1</v>
      </c>
      <c r="Z1773">
        <v>4</v>
      </c>
      <c r="AA1773">
        <f t="shared" si="55"/>
        <v>10</v>
      </c>
      <c r="AB1773" t="str" cm="1">
        <f t="array" ref="AB1773">_xlfn.IFS(AND(AA1773&gt;=0,AA1773&lt;=15),"low purchase",AND(AA1773&gt;=16,AA1773&lt;=30),"mid purchase",AA1773&gt;=31,"high purchase")</f>
        <v>low purchase</v>
      </c>
      <c r="AC1773">
        <v>6</v>
      </c>
      <c r="AD1773" t="str">
        <f>IF(marketing_campaign[[#This Row],[NumWebVisitsMonth]]&gt;=5.3,"higher_webvists","lower_webvisits")</f>
        <v>higher_webvists</v>
      </c>
      <c r="AE1773">
        <v>0</v>
      </c>
      <c r="AF1773">
        <v>0</v>
      </c>
      <c r="AG1773">
        <v>0</v>
      </c>
      <c r="AH1773">
        <v>0</v>
      </c>
      <c r="AI1773">
        <v>0</v>
      </c>
      <c r="AJ1773">
        <v>0</v>
      </c>
      <c r="AK1773">
        <v>3</v>
      </c>
      <c r="AL1773">
        <v>11</v>
      </c>
      <c r="AM1773">
        <v>0</v>
      </c>
      <c r="AN1773">
        <f>marketing_campaign[[#This Row],[AcceptedCmp2]]+marketing_campaign[[#This Row],[AcceptedCmp1]]+marketing_campaign[[#This Row],[AcceptedCmp5]]+marketing_campaign[[#This Row],[AcceptedCmp4]]+marketing_campaign[[#This Row],[AcceptedCmp3]]+marketing_campaign[[#This Row],[Response]]</f>
        <v>0</v>
      </c>
      <c r="AO1773" t="str" cm="1">
        <f t="array" ref="AO177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74" spans="1:41" x14ac:dyDescent="0.35">
      <c r="A1774">
        <v>8895</v>
      </c>
      <c r="B1774">
        <v>1985</v>
      </c>
      <c r="C1774">
        <f t="shared" ca="1" si="54"/>
        <v>41</v>
      </c>
      <c r="D1774" t="str" cm="1">
        <f t="array" aca="1" ref="D177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774" t="s">
        <v>29</v>
      </c>
      <c r="F1774" t="s">
        <v>30</v>
      </c>
      <c r="G1774" cm="1">
        <f t="array" ref="G1774">_xlfn.IFS(marketing_campaign[[#This Row],[Marital_Status]]="Single",K1774+L1774+1,marketing_campaign[[#This Row],[Marital_Status]]="Together",K1774+L1774+2,marketing_campaign[[#This Row],[Marital_Status]]="Alone",K1774+L1774+1,marketing_campaign[[#This Row],[Marital_Status]]="Married",K1774+L1774+2,marketing_campaign[[#This Row],[Marital_Status]]="Divorced",K1774+L1774+1,marketing_campaign[[#This Row],[Marital_Status]]="YOLO",K1774+L1774+1,marketing_campaign[[#This Row],[Marital_Status]]="Absurd",K1774+L1774+1,marketing_campaign[[#This Row],[Marital_Status]]="Widow",K1774+L1774+1)</f>
        <v>1</v>
      </c>
      <c r="H1774" t="str" cm="1">
        <f t="array" ref="H1774">_xlfn.IFS(marketing_campaign[[#This Row],[Family_size]]=1,"Family_with_one_child",marketing_campaign[[#This Row],[Family_size]]&gt;1,"Family_with_more_children")</f>
        <v>Family_with_one_child</v>
      </c>
      <c r="I1774">
        <v>70596</v>
      </c>
      <c r="J1774" t="str">
        <f>IF(marketing_campaign[[#This Row],[Income]]&gt;=Sheet21!B1824,"high_income","low_income")</f>
        <v>high_income</v>
      </c>
      <c r="K1774">
        <v>0</v>
      </c>
      <c r="L1774">
        <v>0</v>
      </c>
      <c r="M1774" s="1">
        <v>41187</v>
      </c>
      <c r="N1774">
        <v>68</v>
      </c>
      <c r="O1774" t="str" cm="1">
        <f t="array" ref="O1774">_xlfn.IFS(AND(marketing_campaign[[#This Row],[Recency]]&gt;=0,marketing_campaign[[#This Row],[Recency]]&lt;=14),"Early Recency",AND(marketing_campaign[[#This Row],[Recency]]&gt;=15,marketing_campaign[[#This Row],[Recency]]&lt;=31),"Mid-Recency",marketing_campaign[[#This Row],[Recency]]&gt;=32,"high Recency")</f>
        <v>high Recency</v>
      </c>
      <c r="P1774">
        <v>347</v>
      </c>
      <c r="Q1774">
        <v>44</v>
      </c>
      <c r="R1774">
        <v>534</v>
      </c>
      <c r="S1774">
        <v>17</v>
      </c>
      <c r="T1774">
        <v>0</v>
      </c>
      <c r="U1774">
        <v>26</v>
      </c>
      <c r="V1774">
        <f>marketing_campaign[[#This Row],[MntGoldProds]]+marketing_campaign[[#This Row],[MntSweetProducts]]+marketing_campaign[[#This Row],[MntFishProducts]]+marketing_campaign[[#This Row],[MntMeatProducts]]+marketing_campaign[[#This Row],[MntFruits]]+marketing_campaign[[#This Row],[MntWines]]</f>
        <v>968</v>
      </c>
      <c r="W1774">
        <v>1</v>
      </c>
      <c r="X1774">
        <v>3</v>
      </c>
      <c r="Y1774">
        <v>5</v>
      </c>
      <c r="Z1774">
        <v>12</v>
      </c>
      <c r="AA1774">
        <f t="shared" si="55"/>
        <v>21</v>
      </c>
      <c r="AB1774" t="str" cm="1">
        <f t="array" ref="AB1774">_xlfn.IFS(AND(AA1774&gt;=0,AA1774&lt;=15),"low purchase",AND(AA1774&gt;=16,AA1774&lt;=30),"mid purchase",AA1774&gt;=31,"high purchase")</f>
        <v>mid purchase</v>
      </c>
      <c r="AC1774">
        <v>2</v>
      </c>
      <c r="AD1774" t="str">
        <f>IF(marketing_campaign[[#This Row],[NumWebVisitsMonth]]&gt;=5.3,"higher_webvists","lower_webvisits")</f>
        <v>lower_webvisits</v>
      </c>
      <c r="AE1774">
        <v>0</v>
      </c>
      <c r="AF1774">
        <v>0</v>
      </c>
      <c r="AG1774">
        <v>0</v>
      </c>
      <c r="AH1774">
        <v>0</v>
      </c>
      <c r="AI1774">
        <v>0</v>
      </c>
      <c r="AJ1774">
        <v>0</v>
      </c>
      <c r="AK1774">
        <v>3</v>
      </c>
      <c r="AL1774">
        <v>11</v>
      </c>
      <c r="AM1774">
        <v>0</v>
      </c>
      <c r="AN1774">
        <f>marketing_campaign[[#This Row],[AcceptedCmp2]]+marketing_campaign[[#This Row],[AcceptedCmp1]]+marketing_campaign[[#This Row],[AcceptedCmp5]]+marketing_campaign[[#This Row],[AcceptedCmp4]]+marketing_campaign[[#This Row],[AcceptedCmp3]]+marketing_campaign[[#This Row],[Response]]</f>
        <v>0</v>
      </c>
      <c r="AO1774" t="str" cm="1">
        <f t="array" ref="AO177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75" spans="1:41" x14ac:dyDescent="0.35">
      <c r="A1775">
        <v>8584</v>
      </c>
      <c r="B1775">
        <v>1952</v>
      </c>
      <c r="C1775">
        <f t="shared" ca="1" si="54"/>
        <v>74</v>
      </c>
      <c r="D1775" t="str" cm="1">
        <f t="array" aca="1" ref="D177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75" t="s">
        <v>32</v>
      </c>
      <c r="F1775" t="s">
        <v>31</v>
      </c>
      <c r="G1775" cm="1">
        <f t="array" ref="G1775">_xlfn.IFS(marketing_campaign[[#This Row],[Marital_Status]]="Single",K1775+L1775+1,marketing_campaign[[#This Row],[Marital_Status]]="Together",K1775+L1775+2,marketing_campaign[[#This Row],[Marital_Status]]="Alone",K1775+L1775+1,marketing_campaign[[#This Row],[Marital_Status]]="Married",K1775+L1775+2,marketing_campaign[[#This Row],[Marital_Status]]="Divorced",K1775+L1775+1,marketing_campaign[[#This Row],[Marital_Status]]="YOLO",K1775+L1775+1,marketing_campaign[[#This Row],[Marital_Status]]="Absurd",K1775+L1775+1,marketing_campaign[[#This Row],[Marital_Status]]="Widow",K1775+L1775+1)</f>
        <v>2</v>
      </c>
      <c r="H1775" t="str" cm="1">
        <f t="array" ref="H1775">_xlfn.IFS(marketing_campaign[[#This Row],[Family_size]]=1,"Family_with_one_child",marketing_campaign[[#This Row],[Family_size]]&gt;1,"Family_with_more_children")</f>
        <v>Family_with_more_children</v>
      </c>
      <c r="I1775">
        <v>85431</v>
      </c>
      <c r="J1775" t="str">
        <f>IF(marketing_campaign[[#This Row],[Income]]&gt;=Sheet21!B1825,"high_income","low_income")</f>
        <v>high_income</v>
      </c>
      <c r="K1775">
        <v>0</v>
      </c>
      <c r="L1775">
        <v>0</v>
      </c>
      <c r="M1775" s="1">
        <v>41433</v>
      </c>
      <c r="N1775">
        <v>54</v>
      </c>
      <c r="O1775" t="str" cm="1">
        <f t="array" ref="O1775">_xlfn.IFS(AND(marketing_campaign[[#This Row],[Recency]]&gt;=0,marketing_campaign[[#This Row],[Recency]]&lt;=14),"Early Recency",AND(marketing_campaign[[#This Row],[Recency]]&gt;=15,marketing_campaign[[#This Row],[Recency]]&lt;=31),"Mid-Recency",marketing_campaign[[#This Row],[Recency]]&gt;=32,"high Recency")</f>
        <v>high Recency</v>
      </c>
      <c r="P1775">
        <v>376</v>
      </c>
      <c r="Q1775">
        <v>53</v>
      </c>
      <c r="R1775">
        <v>462</v>
      </c>
      <c r="S1775">
        <v>168</v>
      </c>
      <c r="T1775">
        <v>53</v>
      </c>
      <c r="U1775">
        <v>53</v>
      </c>
      <c r="V1775">
        <f>marketing_campaign[[#This Row],[MntGoldProds]]+marketing_campaign[[#This Row],[MntSweetProducts]]+marketing_campaign[[#This Row],[MntFishProducts]]+marketing_campaign[[#This Row],[MntMeatProducts]]+marketing_campaign[[#This Row],[MntFruits]]+marketing_campaign[[#This Row],[MntWines]]</f>
        <v>1165</v>
      </c>
      <c r="W1775">
        <v>1</v>
      </c>
      <c r="X1775">
        <v>2</v>
      </c>
      <c r="Y1775">
        <v>7</v>
      </c>
      <c r="Z1775">
        <v>7</v>
      </c>
      <c r="AA1775">
        <f t="shared" si="55"/>
        <v>17</v>
      </c>
      <c r="AB1775" t="str" cm="1">
        <f t="array" ref="AB1775">_xlfn.IFS(AND(AA1775&gt;=0,AA1775&lt;=15),"low purchase",AND(AA1775&gt;=16,AA1775&lt;=30),"mid purchase",AA1775&gt;=31,"high purchase")</f>
        <v>mid purchase</v>
      </c>
      <c r="AC1775">
        <v>0</v>
      </c>
      <c r="AD1775" t="str">
        <f>IF(marketing_campaign[[#This Row],[NumWebVisitsMonth]]&gt;=5.3,"higher_webvists","lower_webvisits")</f>
        <v>lower_webvisits</v>
      </c>
      <c r="AE1775">
        <v>0</v>
      </c>
      <c r="AF1775">
        <v>0</v>
      </c>
      <c r="AG1775">
        <v>0</v>
      </c>
      <c r="AH1775">
        <v>0</v>
      </c>
      <c r="AI1775">
        <v>0</v>
      </c>
      <c r="AJ1775">
        <v>0</v>
      </c>
      <c r="AK1775">
        <v>3</v>
      </c>
      <c r="AL1775">
        <v>11</v>
      </c>
      <c r="AM1775">
        <v>0</v>
      </c>
      <c r="AN1775">
        <f>marketing_campaign[[#This Row],[AcceptedCmp2]]+marketing_campaign[[#This Row],[AcceptedCmp1]]+marketing_campaign[[#This Row],[AcceptedCmp5]]+marketing_campaign[[#This Row],[AcceptedCmp4]]+marketing_campaign[[#This Row],[AcceptedCmp3]]+marketing_campaign[[#This Row],[Response]]</f>
        <v>0</v>
      </c>
      <c r="AO1775" t="str" cm="1">
        <f t="array" ref="AO177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76" spans="1:41" x14ac:dyDescent="0.35">
      <c r="A1776">
        <v>2694</v>
      </c>
      <c r="B1776">
        <v>1967</v>
      </c>
      <c r="C1776">
        <f t="shared" ca="1" si="54"/>
        <v>59</v>
      </c>
      <c r="D1776" t="str" cm="1">
        <f t="array" aca="1" ref="D177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76" t="s">
        <v>29</v>
      </c>
      <c r="F1776" t="s">
        <v>33</v>
      </c>
      <c r="G1776" cm="1">
        <f t="array" ref="G1776">_xlfn.IFS(marketing_campaign[[#This Row],[Marital_Status]]="Single",K1776+L1776+1,marketing_campaign[[#This Row],[Marital_Status]]="Together",K1776+L1776+2,marketing_campaign[[#This Row],[Marital_Status]]="Alone",K1776+L1776+1,marketing_campaign[[#This Row],[Marital_Status]]="Married",K1776+L1776+2,marketing_campaign[[#This Row],[Marital_Status]]="Divorced",K1776+L1776+1,marketing_campaign[[#This Row],[Marital_Status]]="YOLO",K1776+L1776+1,marketing_campaign[[#This Row],[Marital_Status]]="Absurd",K1776+L1776+1,marketing_campaign[[#This Row],[Marital_Status]]="Widow",K1776+L1776+1)</f>
        <v>3</v>
      </c>
      <c r="H1776" t="str" cm="1">
        <f t="array" ref="H1776">_xlfn.IFS(marketing_campaign[[#This Row],[Family_size]]=1,"Family_with_one_child",marketing_campaign[[#This Row],[Family_size]]&gt;1,"Family_with_more_children")</f>
        <v>Family_with_more_children</v>
      </c>
      <c r="I1776">
        <v>42664</v>
      </c>
      <c r="J1776" t="str">
        <f>IF(marketing_campaign[[#This Row],[Income]]&gt;=Sheet21!B1826,"high_income","low_income")</f>
        <v>high_income</v>
      </c>
      <c r="K1776">
        <v>0</v>
      </c>
      <c r="L1776">
        <v>1</v>
      </c>
      <c r="M1776" s="1">
        <v>41716</v>
      </c>
      <c r="N1776">
        <v>44</v>
      </c>
      <c r="O1776" t="str" cm="1">
        <f t="array" ref="O1776">_xlfn.IFS(AND(marketing_campaign[[#This Row],[Recency]]&gt;=0,marketing_campaign[[#This Row],[Recency]]&lt;=14),"Early Recency",AND(marketing_campaign[[#This Row],[Recency]]&gt;=15,marketing_campaign[[#This Row],[Recency]]&lt;=31),"Mid-Recency",marketing_campaign[[#This Row],[Recency]]&gt;=32,"high Recency")</f>
        <v>high Recency</v>
      </c>
      <c r="P1776">
        <v>21</v>
      </c>
      <c r="Q1776">
        <v>0</v>
      </c>
      <c r="R1776">
        <v>3</v>
      </c>
      <c r="S1776">
        <v>0</v>
      </c>
      <c r="T1776">
        <v>0</v>
      </c>
      <c r="U1776">
        <v>0</v>
      </c>
      <c r="V1776">
        <f>marketing_campaign[[#This Row],[MntGoldProds]]+marketing_campaign[[#This Row],[MntSweetProducts]]+marketing_campaign[[#This Row],[MntFishProducts]]+marketing_campaign[[#This Row],[MntMeatProducts]]+marketing_campaign[[#This Row],[MntFruits]]+marketing_campaign[[#This Row],[MntWines]]</f>
        <v>24</v>
      </c>
      <c r="W1776">
        <v>1</v>
      </c>
      <c r="X1776">
        <v>1</v>
      </c>
      <c r="Y1776">
        <v>0</v>
      </c>
      <c r="Z1776">
        <v>3</v>
      </c>
      <c r="AA1776">
        <f t="shared" si="55"/>
        <v>5</v>
      </c>
      <c r="AB1776" t="str" cm="1">
        <f t="array" ref="AB1776">_xlfn.IFS(AND(AA1776&gt;=0,AA1776&lt;=15),"low purchase",AND(AA1776&gt;=16,AA1776&lt;=30),"mid purchase",AA1776&gt;=31,"high purchase")</f>
        <v>low purchase</v>
      </c>
      <c r="AC1776">
        <v>6</v>
      </c>
      <c r="AD1776" t="str">
        <f>IF(marketing_campaign[[#This Row],[NumWebVisitsMonth]]&gt;=5.3,"higher_webvists","lower_webvisits")</f>
        <v>higher_webvists</v>
      </c>
      <c r="AE1776">
        <v>0</v>
      </c>
      <c r="AF1776">
        <v>0</v>
      </c>
      <c r="AG1776">
        <v>0</v>
      </c>
      <c r="AH1776">
        <v>0</v>
      </c>
      <c r="AI1776">
        <v>0</v>
      </c>
      <c r="AJ1776">
        <v>0</v>
      </c>
      <c r="AK1776">
        <v>3</v>
      </c>
      <c r="AL1776">
        <v>11</v>
      </c>
      <c r="AM1776">
        <v>0</v>
      </c>
      <c r="AN1776">
        <f>marketing_campaign[[#This Row],[AcceptedCmp2]]+marketing_campaign[[#This Row],[AcceptedCmp1]]+marketing_campaign[[#This Row],[AcceptedCmp5]]+marketing_campaign[[#This Row],[AcceptedCmp4]]+marketing_campaign[[#This Row],[AcceptedCmp3]]+marketing_campaign[[#This Row],[Response]]</f>
        <v>0</v>
      </c>
      <c r="AO1776" t="str" cm="1">
        <f t="array" ref="AO177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77" spans="1:41" x14ac:dyDescent="0.35">
      <c r="A1777">
        <v>8910</v>
      </c>
      <c r="B1777">
        <v>1955</v>
      </c>
      <c r="C1777">
        <f t="shared" ca="1" si="54"/>
        <v>71</v>
      </c>
      <c r="D1777" t="str" cm="1">
        <f t="array" aca="1" ref="D177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77" t="s">
        <v>29</v>
      </c>
      <c r="F1777" t="s">
        <v>31</v>
      </c>
      <c r="G1777" cm="1">
        <f t="array" ref="G1777">_xlfn.IFS(marketing_campaign[[#This Row],[Marital_Status]]="Single",K1777+L1777+1,marketing_campaign[[#This Row],[Marital_Status]]="Together",K1777+L1777+2,marketing_campaign[[#This Row],[Marital_Status]]="Alone",K1777+L1777+1,marketing_campaign[[#This Row],[Marital_Status]]="Married",K1777+L1777+2,marketing_campaign[[#This Row],[Marital_Status]]="Divorced",K1777+L1777+1,marketing_campaign[[#This Row],[Marital_Status]]="YOLO",K1777+L1777+1,marketing_campaign[[#This Row],[Marital_Status]]="Absurd",K1777+L1777+1,marketing_campaign[[#This Row],[Marital_Status]]="Widow",K1777+L1777+1)</f>
        <v>4</v>
      </c>
      <c r="H1777" t="str" cm="1">
        <f t="array" ref="H1777">_xlfn.IFS(marketing_campaign[[#This Row],[Family_size]]=1,"Family_with_one_child",marketing_campaign[[#This Row],[Family_size]]&gt;1,"Family_with_more_children")</f>
        <v>Family_with_more_children</v>
      </c>
      <c r="I1777">
        <v>42586</v>
      </c>
      <c r="J1777" t="str">
        <f>IF(marketing_campaign[[#This Row],[Income]]&gt;=Sheet21!B1827,"high_income","low_income")</f>
        <v>high_income</v>
      </c>
      <c r="K1777">
        <v>1</v>
      </c>
      <c r="L1777">
        <v>1</v>
      </c>
      <c r="M1777" s="1">
        <v>41211</v>
      </c>
      <c r="N1777">
        <v>7</v>
      </c>
      <c r="O1777" t="str" cm="1">
        <f t="array" ref="O1777">_xlfn.IFS(AND(marketing_campaign[[#This Row],[Recency]]&gt;=0,marketing_campaign[[#This Row],[Recency]]&lt;=14),"Early Recency",AND(marketing_campaign[[#This Row],[Recency]]&gt;=15,marketing_campaign[[#This Row],[Recency]]&lt;=31),"Mid-Recency",marketing_campaign[[#This Row],[Recency]]&gt;=32,"high Recency")</f>
        <v>Early Recency</v>
      </c>
      <c r="P1777">
        <v>194</v>
      </c>
      <c r="Q1777">
        <v>2</v>
      </c>
      <c r="R1777">
        <v>56</v>
      </c>
      <c r="S1777">
        <v>0</v>
      </c>
      <c r="T1777">
        <v>0</v>
      </c>
      <c r="U1777">
        <v>0</v>
      </c>
      <c r="V1777">
        <f>marketing_campaign[[#This Row],[MntGoldProds]]+marketing_campaign[[#This Row],[MntSweetProducts]]+marketing_campaign[[#This Row],[MntFishProducts]]+marketing_campaign[[#This Row],[MntMeatProducts]]+marketing_campaign[[#This Row],[MntFruits]]+marketing_campaign[[#This Row],[MntWines]]</f>
        <v>252</v>
      </c>
      <c r="W1777">
        <v>5</v>
      </c>
      <c r="X1777">
        <v>4</v>
      </c>
      <c r="Y1777">
        <v>1</v>
      </c>
      <c r="Z1777">
        <v>6</v>
      </c>
      <c r="AA1777">
        <f t="shared" si="55"/>
        <v>16</v>
      </c>
      <c r="AB1777" t="str" cm="1">
        <f t="array" ref="AB1777">_xlfn.IFS(AND(AA1777&gt;=0,AA1777&lt;=15),"low purchase",AND(AA1777&gt;=16,AA1777&lt;=30),"mid purchase",AA1777&gt;=31,"high purchase")</f>
        <v>mid purchase</v>
      </c>
      <c r="AC1777">
        <v>8</v>
      </c>
      <c r="AD1777" t="str">
        <f>IF(marketing_campaign[[#This Row],[NumWebVisitsMonth]]&gt;=5.3,"higher_webvists","lower_webvisits")</f>
        <v>higher_webvists</v>
      </c>
      <c r="AE1777">
        <v>0</v>
      </c>
      <c r="AF1777">
        <v>0</v>
      </c>
      <c r="AG1777">
        <v>0</v>
      </c>
      <c r="AH1777">
        <v>0</v>
      </c>
      <c r="AI1777">
        <v>0</v>
      </c>
      <c r="AJ1777">
        <v>0</v>
      </c>
      <c r="AK1777">
        <v>3</v>
      </c>
      <c r="AL1777">
        <v>11</v>
      </c>
      <c r="AM1777">
        <v>1</v>
      </c>
      <c r="AN1777">
        <f>marketing_campaign[[#This Row],[AcceptedCmp2]]+marketing_campaign[[#This Row],[AcceptedCmp1]]+marketing_campaign[[#This Row],[AcceptedCmp5]]+marketing_campaign[[#This Row],[AcceptedCmp4]]+marketing_campaign[[#This Row],[AcceptedCmp3]]+marketing_campaign[[#This Row],[Response]]</f>
        <v>1</v>
      </c>
      <c r="AO1777" t="str" cm="1">
        <f t="array" ref="AO177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778" spans="1:41" x14ac:dyDescent="0.35">
      <c r="A1778">
        <v>7433</v>
      </c>
      <c r="B1778">
        <v>1985</v>
      </c>
      <c r="C1778">
        <f t="shared" ca="1" si="54"/>
        <v>41</v>
      </c>
      <c r="D1778" t="str" cm="1">
        <f t="array" aca="1" ref="D177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778" t="s">
        <v>29</v>
      </c>
      <c r="F1778" t="s">
        <v>30</v>
      </c>
      <c r="G1778" cm="1">
        <f t="array" ref="G1778">_xlfn.IFS(marketing_campaign[[#This Row],[Marital_Status]]="Single",K1778+L1778+1,marketing_campaign[[#This Row],[Marital_Status]]="Together",K1778+L1778+2,marketing_campaign[[#This Row],[Marital_Status]]="Alone",K1778+L1778+1,marketing_campaign[[#This Row],[Marital_Status]]="Married",K1778+L1778+2,marketing_campaign[[#This Row],[Marital_Status]]="Divorced",K1778+L1778+1,marketing_campaign[[#This Row],[Marital_Status]]="YOLO",K1778+L1778+1,marketing_campaign[[#This Row],[Marital_Status]]="Absurd",K1778+L1778+1,marketing_campaign[[#This Row],[Marital_Status]]="Widow",K1778+L1778+1)</f>
        <v>2</v>
      </c>
      <c r="H1778" t="str" cm="1">
        <f t="array" ref="H1778">_xlfn.IFS(marketing_campaign[[#This Row],[Family_size]]=1,"Family_with_one_child",marketing_campaign[[#This Row],[Family_size]]&gt;1,"Family_with_more_children")</f>
        <v>Family_with_more_children</v>
      </c>
      <c r="I1778">
        <v>29760</v>
      </c>
      <c r="J1778" t="str">
        <f>IF(marketing_campaign[[#This Row],[Income]]&gt;=Sheet21!B1828,"high_income","low_income")</f>
        <v>high_income</v>
      </c>
      <c r="K1778">
        <v>1</v>
      </c>
      <c r="L1778">
        <v>0</v>
      </c>
      <c r="M1778" s="1">
        <v>41150</v>
      </c>
      <c r="N1778">
        <v>87</v>
      </c>
      <c r="O1778" t="str" cm="1">
        <f t="array" ref="O1778">_xlfn.IFS(AND(marketing_campaign[[#This Row],[Recency]]&gt;=0,marketing_campaign[[#This Row],[Recency]]&lt;=14),"Early Recency",AND(marketing_campaign[[#This Row],[Recency]]&gt;=15,marketing_campaign[[#This Row],[Recency]]&lt;=31),"Mid-Recency",marketing_campaign[[#This Row],[Recency]]&gt;=32,"high Recency")</f>
        <v>high Recency</v>
      </c>
      <c r="P1778">
        <v>64</v>
      </c>
      <c r="Q1778">
        <v>4</v>
      </c>
      <c r="R1778">
        <v>68</v>
      </c>
      <c r="S1778">
        <v>7</v>
      </c>
      <c r="T1778">
        <v>5</v>
      </c>
      <c r="U1778">
        <v>17</v>
      </c>
      <c r="V1778">
        <f>marketing_campaign[[#This Row],[MntGoldProds]]+marketing_campaign[[#This Row],[MntSweetProducts]]+marketing_campaign[[#This Row],[MntFishProducts]]+marketing_campaign[[#This Row],[MntMeatProducts]]+marketing_campaign[[#This Row],[MntFruits]]+marketing_campaign[[#This Row],[MntWines]]</f>
        <v>165</v>
      </c>
      <c r="W1778">
        <v>4</v>
      </c>
      <c r="X1778">
        <v>3</v>
      </c>
      <c r="Y1778">
        <v>1</v>
      </c>
      <c r="Z1778">
        <v>4</v>
      </c>
      <c r="AA1778">
        <f t="shared" si="55"/>
        <v>12</v>
      </c>
      <c r="AB1778" t="str" cm="1">
        <f t="array" ref="AB1778">_xlfn.IFS(AND(AA1778&gt;=0,AA1778&lt;=15),"low purchase",AND(AA1778&gt;=16,AA1778&lt;=30),"mid purchase",AA1778&gt;=31,"high purchase")</f>
        <v>low purchase</v>
      </c>
      <c r="AC1778">
        <v>8</v>
      </c>
      <c r="AD1778" t="str">
        <f>IF(marketing_campaign[[#This Row],[NumWebVisitsMonth]]&gt;=5.3,"higher_webvists","lower_webvisits")</f>
        <v>higher_webvists</v>
      </c>
      <c r="AE1778">
        <v>0</v>
      </c>
      <c r="AF1778">
        <v>0</v>
      </c>
      <c r="AG1778">
        <v>0</v>
      </c>
      <c r="AH1778">
        <v>0</v>
      </c>
      <c r="AI1778">
        <v>0</v>
      </c>
      <c r="AJ1778">
        <v>0</v>
      </c>
      <c r="AK1778">
        <v>3</v>
      </c>
      <c r="AL1778">
        <v>11</v>
      </c>
      <c r="AM1778">
        <v>0</v>
      </c>
      <c r="AN1778">
        <f>marketing_campaign[[#This Row],[AcceptedCmp2]]+marketing_campaign[[#This Row],[AcceptedCmp1]]+marketing_campaign[[#This Row],[AcceptedCmp5]]+marketing_campaign[[#This Row],[AcceptedCmp4]]+marketing_campaign[[#This Row],[AcceptedCmp3]]+marketing_campaign[[#This Row],[Response]]</f>
        <v>0</v>
      </c>
      <c r="AO1778" t="str" cm="1">
        <f t="array" ref="AO177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79" spans="1:41" x14ac:dyDescent="0.35">
      <c r="A1779">
        <v>164</v>
      </c>
      <c r="B1779">
        <v>1977</v>
      </c>
      <c r="C1779">
        <f t="shared" ca="1" si="54"/>
        <v>49</v>
      </c>
      <c r="D1779" t="str" cm="1">
        <f t="array" aca="1" ref="D177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79" t="s">
        <v>32</v>
      </c>
      <c r="F1779" t="s">
        <v>33</v>
      </c>
      <c r="G1779" cm="1">
        <f t="array" ref="G1779">_xlfn.IFS(marketing_campaign[[#This Row],[Marital_Status]]="Single",K1779+L1779+1,marketing_campaign[[#This Row],[Marital_Status]]="Together",K1779+L1779+2,marketing_campaign[[#This Row],[Marital_Status]]="Alone",K1779+L1779+1,marketing_campaign[[#This Row],[Marital_Status]]="Married",K1779+L1779+2,marketing_campaign[[#This Row],[Marital_Status]]="Divorced",K1779+L1779+1,marketing_campaign[[#This Row],[Marital_Status]]="YOLO",K1779+L1779+1,marketing_campaign[[#This Row],[Marital_Status]]="Absurd",K1779+L1779+1,marketing_campaign[[#This Row],[Marital_Status]]="Widow",K1779+L1779+1)</f>
        <v>2</v>
      </c>
      <c r="H1779" t="str" cm="1">
        <f t="array" ref="H1779">_xlfn.IFS(marketing_campaign[[#This Row],[Family_size]]=1,"Family_with_one_child",marketing_campaign[[#This Row],[Family_size]]&gt;1,"Family_with_more_children")</f>
        <v>Family_with_more_children</v>
      </c>
      <c r="I1779">
        <v>28973</v>
      </c>
      <c r="J1779" t="str">
        <f>IF(marketing_campaign[[#This Row],[Income]]&gt;=Sheet21!B1829,"high_income","low_income")</f>
        <v>high_income</v>
      </c>
      <c r="K1779">
        <v>0</v>
      </c>
      <c r="L1779">
        <v>0</v>
      </c>
      <c r="M1779" s="1">
        <v>41195</v>
      </c>
      <c r="N1779">
        <v>59</v>
      </c>
      <c r="O1779" t="str" cm="1">
        <f t="array" ref="O1779">_xlfn.IFS(AND(marketing_campaign[[#This Row],[Recency]]&gt;=0,marketing_campaign[[#This Row],[Recency]]&lt;=14),"Early Recency",AND(marketing_campaign[[#This Row],[Recency]]&gt;=15,marketing_campaign[[#This Row],[Recency]]&lt;=31),"Mid-Recency",marketing_campaign[[#This Row],[Recency]]&gt;=32,"high Recency")</f>
        <v>high Recency</v>
      </c>
      <c r="P1779">
        <v>206</v>
      </c>
      <c r="Q1779">
        <v>0</v>
      </c>
      <c r="R1779">
        <v>46</v>
      </c>
      <c r="S1779">
        <v>3</v>
      </c>
      <c r="T1779">
        <v>2</v>
      </c>
      <c r="U1779">
        <v>12</v>
      </c>
      <c r="V1779">
        <f>marketing_campaign[[#This Row],[MntGoldProds]]+marketing_campaign[[#This Row],[MntSweetProducts]]+marketing_campaign[[#This Row],[MntFishProducts]]+marketing_campaign[[#This Row],[MntMeatProducts]]+marketing_campaign[[#This Row],[MntFruits]]+marketing_campaign[[#This Row],[MntWines]]</f>
        <v>269</v>
      </c>
      <c r="W1779">
        <v>2</v>
      </c>
      <c r="X1779">
        <v>5</v>
      </c>
      <c r="Y1779">
        <v>1</v>
      </c>
      <c r="Z1779">
        <v>5</v>
      </c>
      <c r="AA1779">
        <f t="shared" si="55"/>
        <v>13</v>
      </c>
      <c r="AB1779" t="str" cm="1">
        <f t="array" ref="AB1779">_xlfn.IFS(AND(AA1779&gt;=0,AA1779&lt;=15),"low purchase",AND(AA1779&gt;=16,AA1779&lt;=30),"mid purchase",AA1779&gt;=31,"high purchase")</f>
        <v>low purchase</v>
      </c>
      <c r="AC1779">
        <v>8</v>
      </c>
      <c r="AD1779" t="str">
        <f>IF(marketing_campaign[[#This Row],[NumWebVisitsMonth]]&gt;=5.3,"higher_webvists","lower_webvisits")</f>
        <v>higher_webvists</v>
      </c>
      <c r="AE1779">
        <v>0</v>
      </c>
      <c r="AF1779">
        <v>0</v>
      </c>
      <c r="AG1779">
        <v>0</v>
      </c>
      <c r="AH1779">
        <v>0</v>
      </c>
      <c r="AI1779">
        <v>0</v>
      </c>
      <c r="AJ1779">
        <v>0</v>
      </c>
      <c r="AK1779">
        <v>3</v>
      </c>
      <c r="AL1779">
        <v>11</v>
      </c>
      <c r="AM1779">
        <v>0</v>
      </c>
      <c r="AN1779">
        <f>marketing_campaign[[#This Row],[AcceptedCmp2]]+marketing_campaign[[#This Row],[AcceptedCmp1]]+marketing_campaign[[#This Row],[AcceptedCmp5]]+marketing_campaign[[#This Row],[AcceptedCmp4]]+marketing_campaign[[#This Row],[AcceptedCmp3]]+marketing_campaign[[#This Row],[Response]]</f>
        <v>0</v>
      </c>
      <c r="AO1779" t="str" cm="1">
        <f t="array" ref="AO177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80" spans="1:41" x14ac:dyDescent="0.35">
      <c r="A1780">
        <v>10477</v>
      </c>
      <c r="B1780">
        <v>1973</v>
      </c>
      <c r="C1780">
        <f t="shared" ca="1" si="54"/>
        <v>53</v>
      </c>
      <c r="D1780" t="str" cm="1">
        <f t="array" aca="1" ref="D178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80" t="s">
        <v>32</v>
      </c>
      <c r="F1780" t="s">
        <v>31</v>
      </c>
      <c r="G1780" cm="1">
        <f t="array" ref="G1780">_xlfn.IFS(marketing_campaign[[#This Row],[Marital_Status]]="Single",K1780+L1780+1,marketing_campaign[[#This Row],[Marital_Status]]="Together",K1780+L1780+2,marketing_campaign[[#This Row],[Marital_Status]]="Alone",K1780+L1780+1,marketing_campaign[[#This Row],[Marital_Status]]="Married",K1780+L1780+2,marketing_campaign[[#This Row],[Marital_Status]]="Divorced",K1780+L1780+1,marketing_campaign[[#This Row],[Marital_Status]]="YOLO",K1780+L1780+1,marketing_campaign[[#This Row],[Marital_Status]]="Absurd",K1780+L1780+1,marketing_campaign[[#This Row],[Marital_Status]]="Widow",K1780+L1780+1)</f>
        <v>3</v>
      </c>
      <c r="H1780" t="str" cm="1">
        <f t="array" ref="H1780">_xlfn.IFS(marketing_campaign[[#This Row],[Family_size]]=1,"Family_with_one_child",marketing_campaign[[#This Row],[Family_size]]&gt;1,"Family_with_more_children")</f>
        <v>Family_with_more_children</v>
      </c>
      <c r="I1780">
        <v>39435</v>
      </c>
      <c r="J1780" t="str">
        <f>IF(marketing_campaign[[#This Row],[Income]]&gt;=Sheet21!B1830,"high_income","low_income")</f>
        <v>high_income</v>
      </c>
      <c r="K1780">
        <v>1</v>
      </c>
      <c r="L1780">
        <v>0</v>
      </c>
      <c r="M1780" s="1">
        <v>41492</v>
      </c>
      <c r="N1780">
        <v>16</v>
      </c>
      <c r="O1780" t="str" cm="1">
        <f t="array" ref="O1780">_xlfn.IFS(AND(marketing_campaign[[#This Row],[Recency]]&gt;=0,marketing_campaign[[#This Row],[Recency]]&lt;=14),"Early Recency",AND(marketing_campaign[[#This Row],[Recency]]&gt;=15,marketing_campaign[[#This Row],[Recency]]&lt;=31),"Mid-Recency",marketing_campaign[[#This Row],[Recency]]&gt;=32,"high Recency")</f>
        <v>Mid-Recency</v>
      </c>
      <c r="P1780">
        <v>71</v>
      </c>
      <c r="Q1780">
        <v>0</v>
      </c>
      <c r="R1780">
        <v>18</v>
      </c>
      <c r="S1780">
        <v>0</v>
      </c>
      <c r="T1780">
        <v>0</v>
      </c>
      <c r="U1780">
        <v>13</v>
      </c>
      <c r="V1780">
        <f>marketing_campaign[[#This Row],[MntGoldProds]]+marketing_campaign[[#This Row],[MntSweetProducts]]+marketing_campaign[[#This Row],[MntFishProducts]]+marketing_campaign[[#This Row],[MntMeatProducts]]+marketing_campaign[[#This Row],[MntFruits]]+marketing_campaign[[#This Row],[MntWines]]</f>
        <v>102</v>
      </c>
      <c r="W1780">
        <v>1</v>
      </c>
      <c r="X1780">
        <v>3</v>
      </c>
      <c r="Y1780">
        <v>1</v>
      </c>
      <c r="Z1780">
        <v>2</v>
      </c>
      <c r="AA1780">
        <f t="shared" si="55"/>
        <v>7</v>
      </c>
      <c r="AB1780" t="str" cm="1">
        <f t="array" ref="AB1780">_xlfn.IFS(AND(AA1780&gt;=0,AA1780&lt;=15),"low purchase",AND(AA1780&gt;=16,AA1780&lt;=30),"mid purchase",AA1780&gt;=31,"high purchase")</f>
        <v>low purchase</v>
      </c>
      <c r="AC1780">
        <v>7</v>
      </c>
      <c r="AD1780" t="str">
        <f>IF(marketing_campaign[[#This Row],[NumWebVisitsMonth]]&gt;=5.3,"higher_webvists","lower_webvisits")</f>
        <v>higher_webvists</v>
      </c>
      <c r="AE1780">
        <v>0</v>
      </c>
      <c r="AF1780">
        <v>0</v>
      </c>
      <c r="AG1780">
        <v>0</v>
      </c>
      <c r="AH1780">
        <v>0</v>
      </c>
      <c r="AI1780">
        <v>0</v>
      </c>
      <c r="AJ1780">
        <v>0</v>
      </c>
      <c r="AK1780">
        <v>3</v>
      </c>
      <c r="AL1780">
        <v>11</v>
      </c>
      <c r="AM1780">
        <v>0</v>
      </c>
      <c r="AN1780">
        <f>marketing_campaign[[#This Row],[AcceptedCmp2]]+marketing_campaign[[#This Row],[AcceptedCmp1]]+marketing_campaign[[#This Row],[AcceptedCmp5]]+marketing_campaign[[#This Row],[AcceptedCmp4]]+marketing_campaign[[#This Row],[AcceptedCmp3]]+marketing_campaign[[#This Row],[Response]]</f>
        <v>0</v>
      </c>
      <c r="AO1780" t="str" cm="1">
        <f t="array" ref="AO178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81" spans="1:41" x14ac:dyDescent="0.35">
      <c r="A1781">
        <v>2681</v>
      </c>
      <c r="B1781">
        <v>1984</v>
      </c>
      <c r="C1781">
        <f t="shared" ca="1" si="54"/>
        <v>42</v>
      </c>
      <c r="D1781" t="str" cm="1">
        <f t="array" aca="1" ref="D178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781" t="s">
        <v>37</v>
      </c>
      <c r="F1781" t="s">
        <v>33</v>
      </c>
      <c r="G1781" cm="1">
        <f t="array" ref="G1781">_xlfn.IFS(marketing_campaign[[#This Row],[Marital_Status]]="Single",K1781+L1781+1,marketing_campaign[[#This Row],[Marital_Status]]="Together",K1781+L1781+2,marketing_campaign[[#This Row],[Marital_Status]]="Alone",K1781+L1781+1,marketing_campaign[[#This Row],[Marital_Status]]="Married",K1781+L1781+2,marketing_campaign[[#This Row],[Marital_Status]]="Divorced",K1781+L1781+1,marketing_campaign[[#This Row],[Marital_Status]]="YOLO",K1781+L1781+1,marketing_campaign[[#This Row],[Marital_Status]]="Absurd",K1781+L1781+1,marketing_campaign[[#This Row],[Marital_Status]]="Widow",K1781+L1781+1)</f>
        <v>2</v>
      </c>
      <c r="H1781" t="str" cm="1">
        <f t="array" ref="H1781">_xlfn.IFS(marketing_campaign[[#This Row],[Family_size]]=1,"Family_with_one_child",marketing_campaign[[#This Row],[Family_size]]&gt;1,"Family_with_more_children")</f>
        <v>Family_with_more_children</v>
      </c>
      <c r="I1781">
        <v>65370</v>
      </c>
      <c r="J1781" t="str">
        <f>IF(marketing_campaign[[#This Row],[Income]]&gt;=Sheet21!B1831,"high_income","low_income")</f>
        <v>high_income</v>
      </c>
      <c r="K1781">
        <v>0</v>
      </c>
      <c r="L1781">
        <v>0</v>
      </c>
      <c r="M1781" s="1">
        <v>41487</v>
      </c>
      <c r="N1781">
        <v>1</v>
      </c>
      <c r="O1781" t="str" cm="1">
        <f t="array" ref="O1781">_xlfn.IFS(AND(marketing_campaign[[#This Row],[Recency]]&gt;=0,marketing_campaign[[#This Row],[Recency]]&lt;=14),"Early Recency",AND(marketing_campaign[[#This Row],[Recency]]&gt;=15,marketing_campaign[[#This Row],[Recency]]&lt;=31),"Mid-Recency",marketing_campaign[[#This Row],[Recency]]&gt;=32,"high Recency")</f>
        <v>Early Recency</v>
      </c>
      <c r="P1781">
        <v>71</v>
      </c>
      <c r="Q1781">
        <v>22</v>
      </c>
      <c r="R1781">
        <v>112</v>
      </c>
      <c r="S1781">
        <v>138</v>
      </c>
      <c r="T1781">
        <v>89</v>
      </c>
      <c r="U1781">
        <v>29</v>
      </c>
      <c r="V1781">
        <f>marketing_campaign[[#This Row],[MntGoldProds]]+marketing_campaign[[#This Row],[MntSweetProducts]]+marketing_campaign[[#This Row],[MntFishProducts]]+marketing_campaign[[#This Row],[MntMeatProducts]]+marketing_campaign[[#This Row],[MntFruits]]+marketing_campaign[[#This Row],[MntWines]]</f>
        <v>461</v>
      </c>
      <c r="W1781">
        <v>1</v>
      </c>
      <c r="X1781">
        <v>2</v>
      </c>
      <c r="Y1781">
        <v>3</v>
      </c>
      <c r="Z1781">
        <v>13</v>
      </c>
      <c r="AA1781">
        <f t="shared" si="55"/>
        <v>19</v>
      </c>
      <c r="AB1781" t="str" cm="1">
        <f t="array" ref="AB1781">_xlfn.IFS(AND(AA1781&gt;=0,AA1781&lt;=15),"low purchase",AND(AA1781&gt;=16,AA1781&lt;=30),"mid purchase",AA1781&gt;=31,"high purchase")</f>
        <v>mid purchase</v>
      </c>
      <c r="AC1781">
        <v>1</v>
      </c>
      <c r="AD1781" t="str">
        <f>IF(marketing_campaign[[#This Row],[NumWebVisitsMonth]]&gt;=5.3,"higher_webvists","lower_webvisits")</f>
        <v>lower_webvisits</v>
      </c>
      <c r="AE1781">
        <v>0</v>
      </c>
      <c r="AF1781">
        <v>0</v>
      </c>
      <c r="AG1781">
        <v>0</v>
      </c>
      <c r="AH1781">
        <v>0</v>
      </c>
      <c r="AI1781">
        <v>0</v>
      </c>
      <c r="AJ1781">
        <v>0</v>
      </c>
      <c r="AK1781">
        <v>3</v>
      </c>
      <c r="AL1781">
        <v>11</v>
      </c>
      <c r="AM1781">
        <v>0</v>
      </c>
      <c r="AN1781">
        <f>marketing_campaign[[#This Row],[AcceptedCmp2]]+marketing_campaign[[#This Row],[AcceptedCmp1]]+marketing_campaign[[#This Row],[AcceptedCmp5]]+marketing_campaign[[#This Row],[AcceptedCmp4]]+marketing_campaign[[#This Row],[AcceptedCmp3]]+marketing_campaign[[#This Row],[Response]]</f>
        <v>0</v>
      </c>
      <c r="AO1781" t="str" cm="1">
        <f t="array" ref="AO178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82" spans="1:41" x14ac:dyDescent="0.35">
      <c r="A1782">
        <v>5150</v>
      </c>
      <c r="B1782">
        <v>1979</v>
      </c>
      <c r="C1782">
        <f t="shared" ca="1" si="54"/>
        <v>47</v>
      </c>
      <c r="D1782" t="str" cm="1">
        <f t="array" aca="1" ref="D178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82" t="s">
        <v>36</v>
      </c>
      <c r="F1782" t="s">
        <v>30</v>
      </c>
      <c r="G1782" cm="1">
        <f t="array" ref="G1782">_xlfn.IFS(marketing_campaign[[#This Row],[Marital_Status]]="Single",K1782+L1782+1,marketing_campaign[[#This Row],[Marital_Status]]="Together",K1782+L1782+2,marketing_campaign[[#This Row],[Marital_Status]]="Alone",K1782+L1782+1,marketing_campaign[[#This Row],[Marital_Status]]="Married",K1782+L1782+2,marketing_campaign[[#This Row],[Marital_Status]]="Divorced",K1782+L1782+1,marketing_campaign[[#This Row],[Marital_Status]]="YOLO",K1782+L1782+1,marketing_campaign[[#This Row],[Marital_Status]]="Absurd",K1782+L1782+1,marketing_campaign[[#This Row],[Marital_Status]]="Widow",K1782+L1782+1)</f>
        <v>2</v>
      </c>
      <c r="H1782" t="str" cm="1">
        <f t="array" ref="H1782">_xlfn.IFS(marketing_campaign[[#This Row],[Family_size]]=1,"Family_with_one_child",marketing_campaign[[#This Row],[Family_size]]&gt;1,"Family_with_more_children")</f>
        <v>Family_with_more_children</v>
      </c>
      <c r="I1782">
        <v>20194</v>
      </c>
      <c r="J1782" t="str">
        <f>IF(marketing_campaign[[#This Row],[Income]]&gt;=Sheet21!B1832,"high_income","low_income")</f>
        <v>high_income</v>
      </c>
      <c r="K1782">
        <v>1</v>
      </c>
      <c r="L1782">
        <v>0</v>
      </c>
      <c r="M1782" s="1">
        <v>41260</v>
      </c>
      <c r="N1782">
        <v>64</v>
      </c>
      <c r="O1782" t="str" cm="1">
        <f t="array" ref="O1782">_xlfn.IFS(AND(marketing_campaign[[#This Row],[Recency]]&gt;=0,marketing_campaign[[#This Row],[Recency]]&lt;=14),"Early Recency",AND(marketing_campaign[[#This Row],[Recency]]&gt;=15,marketing_campaign[[#This Row],[Recency]]&lt;=31),"Mid-Recency",marketing_campaign[[#This Row],[Recency]]&gt;=32,"high Recency")</f>
        <v>high Recency</v>
      </c>
      <c r="P1782">
        <v>0</v>
      </c>
      <c r="Q1782">
        <v>4</v>
      </c>
      <c r="R1782">
        <v>7</v>
      </c>
      <c r="S1782">
        <v>11</v>
      </c>
      <c r="T1782">
        <v>10</v>
      </c>
      <c r="U1782">
        <v>15</v>
      </c>
      <c r="V1782">
        <f>marketing_campaign[[#This Row],[MntGoldProds]]+marketing_campaign[[#This Row],[MntSweetProducts]]+marketing_campaign[[#This Row],[MntFishProducts]]+marketing_campaign[[#This Row],[MntMeatProducts]]+marketing_campaign[[#This Row],[MntFruits]]+marketing_campaign[[#This Row],[MntWines]]</f>
        <v>47</v>
      </c>
      <c r="W1782">
        <v>2</v>
      </c>
      <c r="X1782">
        <v>2</v>
      </c>
      <c r="Y1782">
        <v>0</v>
      </c>
      <c r="Z1782">
        <v>3</v>
      </c>
      <c r="AA1782">
        <f t="shared" si="55"/>
        <v>7</v>
      </c>
      <c r="AB1782" t="str" cm="1">
        <f t="array" ref="AB1782">_xlfn.IFS(AND(AA1782&gt;=0,AA1782&lt;=15),"low purchase",AND(AA1782&gt;=16,AA1782&lt;=30),"mid purchase",AA1782&gt;=31,"high purchase")</f>
        <v>low purchase</v>
      </c>
      <c r="AC1782">
        <v>6</v>
      </c>
      <c r="AD1782" t="str">
        <f>IF(marketing_campaign[[#This Row],[NumWebVisitsMonth]]&gt;=5.3,"higher_webvists","lower_webvisits")</f>
        <v>higher_webvists</v>
      </c>
      <c r="AE1782">
        <v>0</v>
      </c>
      <c r="AF1782">
        <v>0</v>
      </c>
      <c r="AG1782">
        <v>0</v>
      </c>
      <c r="AH1782">
        <v>0</v>
      </c>
      <c r="AI1782">
        <v>0</v>
      </c>
      <c r="AJ1782">
        <v>0</v>
      </c>
      <c r="AK1782">
        <v>3</v>
      </c>
      <c r="AL1782">
        <v>11</v>
      </c>
      <c r="AM1782">
        <v>0</v>
      </c>
      <c r="AN1782">
        <f>marketing_campaign[[#This Row],[AcceptedCmp2]]+marketing_campaign[[#This Row],[AcceptedCmp1]]+marketing_campaign[[#This Row],[AcceptedCmp5]]+marketing_campaign[[#This Row],[AcceptedCmp4]]+marketing_campaign[[#This Row],[AcceptedCmp3]]+marketing_campaign[[#This Row],[Response]]</f>
        <v>0</v>
      </c>
      <c r="AO1782" t="str" cm="1">
        <f t="array" ref="AO178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83" spans="1:41" x14ac:dyDescent="0.35">
      <c r="A1783">
        <v>5283</v>
      </c>
      <c r="B1783">
        <v>1976</v>
      </c>
      <c r="C1783">
        <f t="shared" ca="1" si="54"/>
        <v>50</v>
      </c>
      <c r="D1783" t="str" cm="1">
        <f t="array" aca="1" ref="D178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83" t="s">
        <v>32</v>
      </c>
      <c r="F1783" t="s">
        <v>30</v>
      </c>
      <c r="G1783" cm="1">
        <f t="array" ref="G1783">_xlfn.IFS(marketing_campaign[[#This Row],[Marital_Status]]="Single",K1783+L1783+1,marketing_campaign[[#This Row],[Marital_Status]]="Together",K1783+L1783+2,marketing_campaign[[#This Row],[Marital_Status]]="Alone",K1783+L1783+1,marketing_campaign[[#This Row],[Marital_Status]]="Married",K1783+L1783+2,marketing_campaign[[#This Row],[Marital_Status]]="Divorced",K1783+L1783+1,marketing_campaign[[#This Row],[Marital_Status]]="YOLO",K1783+L1783+1,marketing_campaign[[#This Row],[Marital_Status]]="Absurd",K1783+L1783+1,marketing_campaign[[#This Row],[Marital_Status]]="Widow",K1783+L1783+1)</f>
        <v>3</v>
      </c>
      <c r="H1783" t="str" cm="1">
        <f t="array" ref="H1783">_xlfn.IFS(marketing_campaign[[#This Row],[Family_size]]=1,"Family_with_one_child",marketing_campaign[[#This Row],[Family_size]]&gt;1,"Family_with_more_children")</f>
        <v>Family_with_more_children</v>
      </c>
      <c r="I1783">
        <v>42473</v>
      </c>
      <c r="J1783" t="str">
        <f>IF(marketing_campaign[[#This Row],[Income]]&gt;=Sheet21!B1833,"high_income","low_income")</f>
        <v>high_income</v>
      </c>
      <c r="K1783">
        <v>1</v>
      </c>
      <c r="L1783">
        <v>1</v>
      </c>
      <c r="M1783" s="1">
        <v>41687</v>
      </c>
      <c r="N1783">
        <v>72</v>
      </c>
      <c r="O1783" t="str" cm="1">
        <f t="array" ref="O1783">_xlfn.IFS(AND(marketing_campaign[[#This Row],[Recency]]&gt;=0,marketing_campaign[[#This Row],[Recency]]&lt;=14),"Early Recency",AND(marketing_campaign[[#This Row],[Recency]]&gt;=15,marketing_campaign[[#This Row],[Recency]]&lt;=31),"Mid-Recency",marketing_campaign[[#This Row],[Recency]]&gt;=32,"high Recency")</f>
        <v>high Recency</v>
      </c>
      <c r="P1783">
        <v>93</v>
      </c>
      <c r="Q1783">
        <v>1</v>
      </c>
      <c r="R1783">
        <v>21</v>
      </c>
      <c r="S1783">
        <v>0</v>
      </c>
      <c r="T1783">
        <v>4</v>
      </c>
      <c r="U1783">
        <v>25</v>
      </c>
      <c r="V1783">
        <f>marketing_campaign[[#This Row],[MntGoldProds]]+marketing_campaign[[#This Row],[MntSweetProducts]]+marketing_campaign[[#This Row],[MntFishProducts]]+marketing_campaign[[#This Row],[MntMeatProducts]]+marketing_campaign[[#This Row],[MntFruits]]+marketing_campaign[[#This Row],[MntWines]]</f>
        <v>144</v>
      </c>
      <c r="W1783">
        <v>3</v>
      </c>
      <c r="X1783">
        <v>2</v>
      </c>
      <c r="Y1783">
        <v>1</v>
      </c>
      <c r="Z1783">
        <v>4</v>
      </c>
      <c r="AA1783">
        <f t="shared" si="55"/>
        <v>10</v>
      </c>
      <c r="AB1783" t="str" cm="1">
        <f t="array" ref="AB1783">_xlfn.IFS(AND(AA1783&gt;=0,AA1783&lt;=15),"low purchase",AND(AA1783&gt;=16,AA1783&lt;=30),"mid purchase",AA1783&gt;=31,"high purchase")</f>
        <v>low purchase</v>
      </c>
      <c r="AC1783">
        <v>5</v>
      </c>
      <c r="AD1783" t="str">
        <f>IF(marketing_campaign[[#This Row],[NumWebVisitsMonth]]&gt;=5.3,"higher_webvists","lower_webvisits")</f>
        <v>lower_webvisits</v>
      </c>
      <c r="AE1783">
        <v>0</v>
      </c>
      <c r="AF1783">
        <v>0</v>
      </c>
      <c r="AG1783">
        <v>0</v>
      </c>
      <c r="AH1783">
        <v>0</v>
      </c>
      <c r="AI1783">
        <v>0</v>
      </c>
      <c r="AJ1783">
        <v>0</v>
      </c>
      <c r="AK1783">
        <v>3</v>
      </c>
      <c r="AL1783">
        <v>11</v>
      </c>
      <c r="AM1783">
        <v>0</v>
      </c>
      <c r="AN1783">
        <f>marketing_campaign[[#This Row],[AcceptedCmp2]]+marketing_campaign[[#This Row],[AcceptedCmp1]]+marketing_campaign[[#This Row],[AcceptedCmp5]]+marketing_campaign[[#This Row],[AcceptedCmp4]]+marketing_campaign[[#This Row],[AcceptedCmp3]]+marketing_campaign[[#This Row],[Response]]</f>
        <v>0</v>
      </c>
      <c r="AO1783" t="str" cm="1">
        <f t="array" ref="AO178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84" spans="1:41" x14ac:dyDescent="0.35">
      <c r="A1784">
        <v>9645</v>
      </c>
      <c r="B1784">
        <v>1968</v>
      </c>
      <c r="C1784">
        <f t="shared" ca="1" si="54"/>
        <v>58</v>
      </c>
      <c r="D1784" t="str" cm="1">
        <f t="array" aca="1" ref="D178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84" t="s">
        <v>29</v>
      </c>
      <c r="F1784" t="s">
        <v>33</v>
      </c>
      <c r="G1784" cm="1">
        <f t="array" ref="G1784">_xlfn.IFS(marketing_campaign[[#This Row],[Marital_Status]]="Single",K1784+L1784+1,marketing_campaign[[#This Row],[Marital_Status]]="Together",K1784+L1784+2,marketing_campaign[[#This Row],[Marital_Status]]="Alone",K1784+L1784+1,marketing_campaign[[#This Row],[Marital_Status]]="Married",K1784+L1784+2,marketing_campaign[[#This Row],[Marital_Status]]="Divorced",K1784+L1784+1,marketing_campaign[[#This Row],[Marital_Status]]="YOLO",K1784+L1784+1,marketing_campaign[[#This Row],[Marital_Status]]="Absurd",K1784+L1784+1,marketing_campaign[[#This Row],[Marital_Status]]="Widow",K1784+L1784+1)</f>
        <v>2</v>
      </c>
      <c r="H1784" t="str" cm="1">
        <f t="array" ref="H1784">_xlfn.IFS(marketing_campaign[[#This Row],[Family_size]]=1,"Family_with_one_child",marketing_campaign[[#This Row],[Family_size]]&gt;1,"Family_with_more_children")</f>
        <v>Family_with_more_children</v>
      </c>
      <c r="I1784">
        <v>64590</v>
      </c>
      <c r="J1784" t="str">
        <f>IF(marketing_campaign[[#This Row],[Income]]&gt;=Sheet21!B1834,"high_income","low_income")</f>
        <v>high_income</v>
      </c>
      <c r="K1784">
        <v>0</v>
      </c>
      <c r="L1784">
        <v>0</v>
      </c>
      <c r="M1784" s="1">
        <v>41196</v>
      </c>
      <c r="N1784">
        <v>98</v>
      </c>
      <c r="O1784" t="str" cm="1">
        <f t="array" ref="O1784">_xlfn.IFS(AND(marketing_campaign[[#This Row],[Recency]]&gt;=0,marketing_campaign[[#This Row],[Recency]]&lt;=14),"Early Recency",AND(marketing_campaign[[#This Row],[Recency]]&gt;=15,marketing_campaign[[#This Row],[Recency]]&lt;=31),"Mid-Recency",marketing_campaign[[#This Row],[Recency]]&gt;=32,"high Recency")</f>
        <v>high Recency</v>
      </c>
      <c r="P1784">
        <v>920</v>
      </c>
      <c r="Q1784">
        <v>138</v>
      </c>
      <c r="R1784">
        <v>168</v>
      </c>
      <c r="S1784">
        <v>36</v>
      </c>
      <c r="T1784">
        <v>46</v>
      </c>
      <c r="U1784">
        <v>30</v>
      </c>
      <c r="V1784">
        <f>marketing_campaign[[#This Row],[MntGoldProds]]+marketing_campaign[[#This Row],[MntSweetProducts]]+marketing_campaign[[#This Row],[MntFishProducts]]+marketing_campaign[[#This Row],[MntMeatProducts]]+marketing_campaign[[#This Row],[MntFruits]]+marketing_campaign[[#This Row],[MntWines]]</f>
        <v>1338</v>
      </c>
      <c r="W1784">
        <v>1</v>
      </c>
      <c r="X1784">
        <v>9</v>
      </c>
      <c r="Y1784">
        <v>4</v>
      </c>
      <c r="Z1784">
        <v>10</v>
      </c>
      <c r="AA1784">
        <f t="shared" si="55"/>
        <v>24</v>
      </c>
      <c r="AB1784" t="str" cm="1">
        <f t="array" ref="AB1784">_xlfn.IFS(AND(AA1784&gt;=0,AA1784&lt;=15),"low purchase",AND(AA1784&gt;=16,AA1784&lt;=30),"mid purchase",AA1784&gt;=31,"high purchase")</f>
        <v>mid purchase</v>
      </c>
      <c r="AC1784">
        <v>6</v>
      </c>
      <c r="AD1784" t="str">
        <f>IF(marketing_campaign[[#This Row],[NumWebVisitsMonth]]&gt;=5.3,"higher_webvists","lower_webvisits")</f>
        <v>higher_webvists</v>
      </c>
      <c r="AE1784">
        <v>0</v>
      </c>
      <c r="AF1784">
        <v>0</v>
      </c>
      <c r="AG1784">
        <v>0</v>
      </c>
      <c r="AH1784">
        <v>0</v>
      </c>
      <c r="AI1784">
        <v>0</v>
      </c>
      <c r="AJ1784">
        <v>0</v>
      </c>
      <c r="AK1784">
        <v>3</v>
      </c>
      <c r="AL1784">
        <v>11</v>
      </c>
      <c r="AM1784">
        <v>0</v>
      </c>
      <c r="AN1784">
        <f>marketing_campaign[[#This Row],[AcceptedCmp2]]+marketing_campaign[[#This Row],[AcceptedCmp1]]+marketing_campaign[[#This Row],[AcceptedCmp5]]+marketing_campaign[[#This Row],[AcceptedCmp4]]+marketing_campaign[[#This Row],[AcceptedCmp3]]+marketing_campaign[[#This Row],[Response]]</f>
        <v>0</v>
      </c>
      <c r="AO1784" t="str" cm="1">
        <f t="array" ref="AO178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85" spans="1:41" x14ac:dyDescent="0.35">
      <c r="A1785">
        <v>10678</v>
      </c>
      <c r="B1785">
        <v>1959</v>
      </c>
      <c r="C1785">
        <f t="shared" ca="1" si="54"/>
        <v>67</v>
      </c>
      <c r="D1785" t="str" cm="1">
        <f t="array" aca="1" ref="D178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85" t="s">
        <v>29</v>
      </c>
      <c r="F1785" t="s">
        <v>31</v>
      </c>
      <c r="G1785" cm="1">
        <f t="array" ref="G1785">_xlfn.IFS(marketing_campaign[[#This Row],[Marital_Status]]="Single",K1785+L1785+1,marketing_campaign[[#This Row],[Marital_Status]]="Together",K1785+L1785+2,marketing_campaign[[#This Row],[Marital_Status]]="Alone",K1785+L1785+1,marketing_campaign[[#This Row],[Marital_Status]]="Married",K1785+L1785+2,marketing_campaign[[#This Row],[Marital_Status]]="Divorced",K1785+L1785+1,marketing_campaign[[#This Row],[Marital_Status]]="YOLO",K1785+L1785+1,marketing_campaign[[#This Row],[Marital_Status]]="Absurd",K1785+L1785+1,marketing_campaign[[#This Row],[Marital_Status]]="Widow",K1785+L1785+1)</f>
        <v>3</v>
      </c>
      <c r="H1785" t="str" cm="1">
        <f t="array" ref="H1785">_xlfn.IFS(marketing_campaign[[#This Row],[Family_size]]=1,"Family_with_one_child",marketing_campaign[[#This Row],[Family_size]]&gt;1,"Family_with_more_children")</f>
        <v>Family_with_more_children</v>
      </c>
      <c r="I1785">
        <v>71232</v>
      </c>
      <c r="J1785" t="str">
        <f>IF(marketing_campaign[[#This Row],[Income]]&gt;=Sheet21!B1835,"high_income","low_income")</f>
        <v>high_income</v>
      </c>
      <c r="K1785">
        <v>0</v>
      </c>
      <c r="L1785">
        <v>1</v>
      </c>
      <c r="M1785" s="1">
        <v>41606</v>
      </c>
      <c r="N1785">
        <v>91</v>
      </c>
      <c r="O1785" t="str" cm="1">
        <f t="array" ref="O1785">_xlfn.IFS(AND(marketing_campaign[[#This Row],[Recency]]&gt;=0,marketing_campaign[[#This Row],[Recency]]&lt;=14),"Early Recency",AND(marketing_campaign[[#This Row],[Recency]]&gt;=15,marketing_campaign[[#This Row],[Recency]]&lt;=31),"Mid-Recency",marketing_campaign[[#This Row],[Recency]]&gt;=32,"high Recency")</f>
        <v>high Recency</v>
      </c>
      <c r="P1785">
        <v>653</v>
      </c>
      <c r="Q1785">
        <v>17</v>
      </c>
      <c r="R1785">
        <v>170</v>
      </c>
      <c r="S1785">
        <v>34</v>
      </c>
      <c r="T1785">
        <v>26</v>
      </c>
      <c r="U1785">
        <v>17</v>
      </c>
      <c r="V1785">
        <f>marketing_campaign[[#This Row],[MntGoldProds]]+marketing_campaign[[#This Row],[MntSweetProducts]]+marketing_campaign[[#This Row],[MntFishProducts]]+marketing_campaign[[#This Row],[MntMeatProducts]]+marketing_campaign[[#This Row],[MntFruits]]+marketing_campaign[[#This Row],[MntWines]]</f>
        <v>917</v>
      </c>
      <c r="W1785">
        <v>2</v>
      </c>
      <c r="X1785">
        <v>11</v>
      </c>
      <c r="Y1785">
        <v>2</v>
      </c>
      <c r="Z1785">
        <v>10</v>
      </c>
      <c r="AA1785">
        <f t="shared" si="55"/>
        <v>25</v>
      </c>
      <c r="AB1785" t="str" cm="1">
        <f t="array" ref="AB1785">_xlfn.IFS(AND(AA1785&gt;=0,AA1785&lt;=15),"low purchase",AND(AA1785&gt;=16,AA1785&lt;=30),"mid purchase",AA1785&gt;=31,"high purchase")</f>
        <v>mid purchase</v>
      </c>
      <c r="AC1785">
        <v>7</v>
      </c>
      <c r="AD1785" t="str">
        <f>IF(marketing_campaign[[#This Row],[NumWebVisitsMonth]]&gt;=5.3,"higher_webvists","lower_webvisits")</f>
        <v>higher_webvists</v>
      </c>
      <c r="AE1785">
        <v>0</v>
      </c>
      <c r="AF1785">
        <v>0</v>
      </c>
      <c r="AG1785">
        <v>0</v>
      </c>
      <c r="AH1785">
        <v>0</v>
      </c>
      <c r="AI1785">
        <v>0</v>
      </c>
      <c r="AJ1785">
        <v>0</v>
      </c>
      <c r="AK1785">
        <v>3</v>
      </c>
      <c r="AL1785">
        <v>11</v>
      </c>
      <c r="AM1785">
        <v>0</v>
      </c>
      <c r="AN1785">
        <f>marketing_campaign[[#This Row],[AcceptedCmp2]]+marketing_campaign[[#This Row],[AcceptedCmp1]]+marketing_campaign[[#This Row],[AcceptedCmp5]]+marketing_campaign[[#This Row],[AcceptedCmp4]]+marketing_campaign[[#This Row],[AcceptedCmp3]]+marketing_campaign[[#This Row],[Response]]</f>
        <v>0</v>
      </c>
      <c r="AO1785" t="str" cm="1">
        <f t="array" ref="AO178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86" spans="1:41" x14ac:dyDescent="0.35">
      <c r="A1786">
        <v>7261</v>
      </c>
      <c r="B1786">
        <v>1971</v>
      </c>
      <c r="C1786">
        <f t="shared" ca="1" si="54"/>
        <v>55</v>
      </c>
      <c r="D1786" t="str" cm="1">
        <f t="array" aca="1" ref="D178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86" t="s">
        <v>29</v>
      </c>
      <c r="F1786" t="s">
        <v>31</v>
      </c>
      <c r="G1786" cm="1">
        <f t="array" ref="G1786">_xlfn.IFS(marketing_campaign[[#This Row],[Marital_Status]]="Single",K1786+L1786+1,marketing_campaign[[#This Row],[Marital_Status]]="Together",K1786+L1786+2,marketing_campaign[[#This Row],[Marital_Status]]="Alone",K1786+L1786+1,marketing_campaign[[#This Row],[Marital_Status]]="Married",K1786+L1786+2,marketing_campaign[[#This Row],[Marital_Status]]="Divorced",K1786+L1786+1,marketing_campaign[[#This Row],[Marital_Status]]="YOLO",K1786+L1786+1,marketing_campaign[[#This Row],[Marital_Status]]="Absurd",K1786+L1786+1,marketing_campaign[[#This Row],[Marital_Status]]="Widow",K1786+L1786+1)</f>
        <v>4</v>
      </c>
      <c r="H1786" t="str" cm="1">
        <f t="array" ref="H1786">_xlfn.IFS(marketing_campaign[[#This Row],[Family_size]]=1,"Family_with_one_child",marketing_campaign[[#This Row],[Family_size]]&gt;1,"Family_with_more_children")</f>
        <v>Family_with_more_children</v>
      </c>
      <c r="I1786">
        <v>34600</v>
      </c>
      <c r="J1786" t="str">
        <f>IF(marketing_campaign[[#This Row],[Income]]&gt;=Sheet21!B1836,"high_income","low_income")</f>
        <v>high_income</v>
      </c>
      <c r="K1786">
        <v>1</v>
      </c>
      <c r="L1786">
        <v>1</v>
      </c>
      <c r="M1786" s="1">
        <v>41275</v>
      </c>
      <c r="N1786">
        <v>8</v>
      </c>
      <c r="O1786" t="str" cm="1">
        <f t="array" ref="O1786">_xlfn.IFS(AND(marketing_campaign[[#This Row],[Recency]]&gt;=0,marketing_campaign[[#This Row],[Recency]]&lt;=14),"Early Recency",AND(marketing_campaign[[#This Row],[Recency]]&gt;=15,marketing_campaign[[#This Row],[Recency]]&lt;=31),"Mid-Recency",marketing_campaign[[#This Row],[Recency]]&gt;=32,"high Recency")</f>
        <v>Early Recency</v>
      </c>
      <c r="P1786">
        <v>199</v>
      </c>
      <c r="Q1786">
        <v>33</v>
      </c>
      <c r="R1786">
        <v>60</v>
      </c>
      <c r="S1786">
        <v>8</v>
      </c>
      <c r="T1786">
        <v>3</v>
      </c>
      <c r="U1786">
        <v>15</v>
      </c>
      <c r="V1786">
        <f>marketing_campaign[[#This Row],[MntGoldProds]]+marketing_campaign[[#This Row],[MntSweetProducts]]+marketing_campaign[[#This Row],[MntFishProducts]]+marketing_campaign[[#This Row],[MntMeatProducts]]+marketing_campaign[[#This Row],[MntFruits]]+marketing_campaign[[#This Row],[MntWines]]</f>
        <v>318</v>
      </c>
      <c r="W1786">
        <v>5</v>
      </c>
      <c r="X1786">
        <v>5</v>
      </c>
      <c r="Y1786">
        <v>2</v>
      </c>
      <c r="Z1786">
        <v>5</v>
      </c>
      <c r="AA1786">
        <f t="shared" si="55"/>
        <v>17</v>
      </c>
      <c r="AB1786" t="str" cm="1">
        <f t="array" ref="AB1786">_xlfn.IFS(AND(AA1786&gt;=0,AA1786&lt;=15),"low purchase",AND(AA1786&gt;=16,AA1786&lt;=30),"mid purchase",AA1786&gt;=31,"high purchase")</f>
        <v>mid purchase</v>
      </c>
      <c r="AC1786">
        <v>8</v>
      </c>
      <c r="AD1786" t="str">
        <f>IF(marketing_campaign[[#This Row],[NumWebVisitsMonth]]&gt;=5.3,"higher_webvists","lower_webvisits")</f>
        <v>higher_webvists</v>
      </c>
      <c r="AE1786">
        <v>0</v>
      </c>
      <c r="AF1786">
        <v>0</v>
      </c>
      <c r="AG1786">
        <v>0</v>
      </c>
      <c r="AH1786">
        <v>0</v>
      </c>
      <c r="AI1786">
        <v>0</v>
      </c>
      <c r="AJ1786">
        <v>0</v>
      </c>
      <c r="AK1786">
        <v>3</v>
      </c>
      <c r="AL1786">
        <v>11</v>
      </c>
      <c r="AM1786">
        <v>1</v>
      </c>
      <c r="AN1786">
        <f>marketing_campaign[[#This Row],[AcceptedCmp2]]+marketing_campaign[[#This Row],[AcceptedCmp1]]+marketing_campaign[[#This Row],[AcceptedCmp5]]+marketing_campaign[[#This Row],[AcceptedCmp4]]+marketing_campaign[[#This Row],[AcceptedCmp3]]+marketing_campaign[[#This Row],[Response]]</f>
        <v>1</v>
      </c>
      <c r="AO1786" t="str" cm="1">
        <f t="array" ref="AO178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787" spans="1:41" x14ac:dyDescent="0.35">
      <c r="A1787">
        <v>9648</v>
      </c>
      <c r="B1787">
        <v>1967</v>
      </c>
      <c r="C1787">
        <f t="shared" ca="1" si="54"/>
        <v>59</v>
      </c>
      <c r="D1787" t="str" cm="1">
        <f t="array" aca="1" ref="D178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87" t="s">
        <v>29</v>
      </c>
      <c r="F1787" t="s">
        <v>30</v>
      </c>
      <c r="G1787" cm="1">
        <f t="array" ref="G1787">_xlfn.IFS(marketing_campaign[[#This Row],[Marital_Status]]="Single",K1787+L1787+1,marketing_campaign[[#This Row],[Marital_Status]]="Together",K1787+L1787+2,marketing_campaign[[#This Row],[Marital_Status]]="Alone",K1787+L1787+1,marketing_campaign[[#This Row],[Marital_Status]]="Married",K1787+L1787+2,marketing_campaign[[#This Row],[Marital_Status]]="Divorced",K1787+L1787+1,marketing_campaign[[#This Row],[Marital_Status]]="YOLO",K1787+L1787+1,marketing_campaign[[#This Row],[Marital_Status]]="Absurd",K1787+L1787+1,marketing_campaign[[#This Row],[Marital_Status]]="Widow",K1787+L1787+1)</f>
        <v>3</v>
      </c>
      <c r="H1787" t="str" cm="1">
        <f t="array" ref="H1787">_xlfn.IFS(marketing_campaign[[#This Row],[Family_size]]=1,"Family_with_one_child",marketing_campaign[[#This Row],[Family_size]]&gt;1,"Family_with_more_children")</f>
        <v>Family_with_more_children</v>
      </c>
      <c r="I1787">
        <v>46904</v>
      </c>
      <c r="J1787" t="str">
        <f>IF(marketing_campaign[[#This Row],[Income]]&gt;=Sheet21!B1837,"high_income","low_income")</f>
        <v>high_income</v>
      </c>
      <c r="K1787">
        <v>1</v>
      </c>
      <c r="L1787">
        <v>1</v>
      </c>
      <c r="M1787" s="1">
        <v>41216</v>
      </c>
      <c r="N1787">
        <v>20</v>
      </c>
      <c r="O1787" t="str" cm="1">
        <f t="array" ref="O1787">_xlfn.IFS(AND(marketing_campaign[[#This Row],[Recency]]&gt;=0,marketing_campaign[[#This Row],[Recency]]&lt;=14),"Early Recency",AND(marketing_campaign[[#This Row],[Recency]]&gt;=15,marketing_campaign[[#This Row],[Recency]]&lt;=31),"Mid-Recency",marketing_campaign[[#This Row],[Recency]]&gt;=32,"high Recency")</f>
        <v>Mid-Recency</v>
      </c>
      <c r="P1787">
        <v>153</v>
      </c>
      <c r="Q1787">
        <v>4</v>
      </c>
      <c r="R1787">
        <v>56</v>
      </c>
      <c r="S1787">
        <v>0</v>
      </c>
      <c r="T1787">
        <v>9</v>
      </c>
      <c r="U1787">
        <v>31</v>
      </c>
      <c r="V1787">
        <f>marketing_campaign[[#This Row],[MntGoldProds]]+marketing_campaign[[#This Row],[MntSweetProducts]]+marketing_campaign[[#This Row],[MntFishProducts]]+marketing_campaign[[#This Row],[MntMeatProducts]]+marketing_campaign[[#This Row],[MntFruits]]+marketing_campaign[[#This Row],[MntWines]]</f>
        <v>253</v>
      </c>
      <c r="W1787">
        <v>4</v>
      </c>
      <c r="X1787">
        <v>5</v>
      </c>
      <c r="Y1787">
        <v>1</v>
      </c>
      <c r="Z1787">
        <v>4</v>
      </c>
      <c r="AA1787">
        <f t="shared" si="55"/>
        <v>14</v>
      </c>
      <c r="AB1787" t="str" cm="1">
        <f t="array" ref="AB1787">_xlfn.IFS(AND(AA1787&gt;=0,AA1787&lt;=15),"low purchase",AND(AA1787&gt;=16,AA1787&lt;=30),"mid purchase",AA1787&gt;=31,"high purchase")</f>
        <v>low purchase</v>
      </c>
      <c r="AC1787">
        <v>8</v>
      </c>
      <c r="AD1787" t="str">
        <f>IF(marketing_campaign[[#This Row],[NumWebVisitsMonth]]&gt;=5.3,"higher_webvists","lower_webvisits")</f>
        <v>higher_webvists</v>
      </c>
      <c r="AE1787">
        <v>0</v>
      </c>
      <c r="AF1787">
        <v>0</v>
      </c>
      <c r="AG1787">
        <v>0</v>
      </c>
      <c r="AH1787">
        <v>0</v>
      </c>
      <c r="AI1787">
        <v>0</v>
      </c>
      <c r="AJ1787">
        <v>0</v>
      </c>
      <c r="AK1787">
        <v>3</v>
      </c>
      <c r="AL1787">
        <v>11</v>
      </c>
      <c r="AM1787">
        <v>0</v>
      </c>
      <c r="AN1787">
        <f>marketing_campaign[[#This Row],[AcceptedCmp2]]+marketing_campaign[[#This Row],[AcceptedCmp1]]+marketing_campaign[[#This Row],[AcceptedCmp5]]+marketing_campaign[[#This Row],[AcceptedCmp4]]+marketing_campaign[[#This Row],[AcceptedCmp3]]+marketing_campaign[[#This Row],[Response]]</f>
        <v>0</v>
      </c>
      <c r="AO1787" t="str" cm="1">
        <f t="array" ref="AO178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88" spans="1:41" x14ac:dyDescent="0.35">
      <c r="A1788">
        <v>2870</v>
      </c>
      <c r="B1788">
        <v>1973</v>
      </c>
      <c r="C1788">
        <f t="shared" ca="1" si="54"/>
        <v>53</v>
      </c>
      <c r="D1788" t="str" cm="1">
        <f t="array" aca="1" ref="D178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88" t="s">
        <v>29</v>
      </c>
      <c r="F1788" t="s">
        <v>33</v>
      </c>
      <c r="G1788" cm="1">
        <f t="array" ref="G1788">_xlfn.IFS(marketing_campaign[[#This Row],[Marital_Status]]="Single",K1788+L1788+1,marketing_campaign[[#This Row],[Marital_Status]]="Together",K1788+L1788+2,marketing_campaign[[#This Row],[Marital_Status]]="Alone",K1788+L1788+1,marketing_campaign[[#This Row],[Marital_Status]]="Married",K1788+L1788+2,marketing_campaign[[#This Row],[Marital_Status]]="Divorced",K1788+L1788+1,marketing_campaign[[#This Row],[Marital_Status]]="YOLO",K1788+L1788+1,marketing_campaign[[#This Row],[Marital_Status]]="Absurd",K1788+L1788+1,marketing_campaign[[#This Row],[Marital_Status]]="Widow",K1788+L1788+1)</f>
        <v>3</v>
      </c>
      <c r="H1788" t="str" cm="1">
        <f t="array" ref="H1788">_xlfn.IFS(marketing_campaign[[#This Row],[Family_size]]=1,"Family_with_one_child",marketing_campaign[[#This Row],[Family_size]]&gt;1,"Family_with_more_children")</f>
        <v>Family_with_more_children</v>
      </c>
      <c r="I1788">
        <v>49094</v>
      </c>
      <c r="J1788" t="str">
        <f>IF(marketing_campaign[[#This Row],[Income]]&gt;=Sheet21!B1838,"high_income","low_income")</f>
        <v>high_income</v>
      </c>
      <c r="K1788">
        <v>0</v>
      </c>
      <c r="L1788">
        <v>1</v>
      </c>
      <c r="M1788" s="1">
        <v>41173</v>
      </c>
      <c r="N1788">
        <v>6</v>
      </c>
      <c r="O1788" t="str" cm="1">
        <f t="array" ref="O1788">_xlfn.IFS(AND(marketing_campaign[[#This Row],[Recency]]&gt;=0,marketing_campaign[[#This Row],[Recency]]&lt;=14),"Early Recency",AND(marketing_campaign[[#This Row],[Recency]]&gt;=15,marketing_campaign[[#This Row],[Recency]]&lt;=31),"Mid-Recency",marketing_campaign[[#This Row],[Recency]]&gt;=32,"high Recency")</f>
        <v>Early Recency</v>
      </c>
      <c r="P1788">
        <v>376</v>
      </c>
      <c r="Q1788">
        <v>0</v>
      </c>
      <c r="R1788">
        <v>38</v>
      </c>
      <c r="S1788">
        <v>11</v>
      </c>
      <c r="T1788">
        <v>8</v>
      </c>
      <c r="U1788">
        <v>69</v>
      </c>
      <c r="V1788">
        <f>marketing_campaign[[#This Row],[MntGoldProds]]+marketing_campaign[[#This Row],[MntSweetProducts]]+marketing_campaign[[#This Row],[MntFishProducts]]+marketing_campaign[[#This Row],[MntMeatProducts]]+marketing_campaign[[#This Row],[MntFruits]]+marketing_campaign[[#This Row],[MntWines]]</f>
        <v>502</v>
      </c>
      <c r="W1788">
        <v>5</v>
      </c>
      <c r="X1788">
        <v>6</v>
      </c>
      <c r="Y1788">
        <v>3</v>
      </c>
      <c r="Z1788">
        <v>6</v>
      </c>
      <c r="AA1788">
        <f t="shared" si="55"/>
        <v>20</v>
      </c>
      <c r="AB1788" t="str" cm="1">
        <f t="array" ref="AB1788">_xlfn.IFS(AND(AA1788&gt;=0,AA1788&lt;=15),"low purchase",AND(AA1788&gt;=16,AA1788&lt;=30),"mid purchase",AA1788&gt;=31,"high purchase")</f>
        <v>mid purchase</v>
      </c>
      <c r="AC1788">
        <v>6</v>
      </c>
      <c r="AD1788" t="str">
        <f>IF(marketing_campaign[[#This Row],[NumWebVisitsMonth]]&gt;=5.3,"higher_webvists","lower_webvisits")</f>
        <v>higher_webvists</v>
      </c>
      <c r="AE1788">
        <v>0</v>
      </c>
      <c r="AF1788">
        <v>0</v>
      </c>
      <c r="AG1788">
        <v>0</v>
      </c>
      <c r="AH1788">
        <v>0</v>
      </c>
      <c r="AI1788">
        <v>0</v>
      </c>
      <c r="AJ1788">
        <v>0</v>
      </c>
      <c r="AK1788">
        <v>3</v>
      </c>
      <c r="AL1788">
        <v>11</v>
      </c>
      <c r="AM1788">
        <v>0</v>
      </c>
      <c r="AN1788">
        <f>marketing_campaign[[#This Row],[AcceptedCmp2]]+marketing_campaign[[#This Row],[AcceptedCmp1]]+marketing_campaign[[#This Row],[AcceptedCmp5]]+marketing_campaign[[#This Row],[AcceptedCmp4]]+marketing_campaign[[#This Row],[AcceptedCmp3]]+marketing_campaign[[#This Row],[Response]]</f>
        <v>0</v>
      </c>
      <c r="AO1788" t="str" cm="1">
        <f t="array" ref="AO178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89" spans="1:41" x14ac:dyDescent="0.35">
      <c r="A1789">
        <v>8008</v>
      </c>
      <c r="B1789">
        <v>1983</v>
      </c>
      <c r="C1789">
        <f t="shared" ca="1" si="54"/>
        <v>43</v>
      </c>
      <c r="D1789" t="str" cm="1">
        <f t="array" aca="1" ref="D178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789" t="s">
        <v>29</v>
      </c>
      <c r="F1789" t="s">
        <v>31</v>
      </c>
      <c r="G1789" cm="1">
        <f t="array" ref="G1789">_xlfn.IFS(marketing_campaign[[#This Row],[Marital_Status]]="Single",K1789+L1789+1,marketing_campaign[[#This Row],[Marital_Status]]="Together",K1789+L1789+2,marketing_campaign[[#This Row],[Marital_Status]]="Alone",K1789+L1789+1,marketing_campaign[[#This Row],[Marital_Status]]="Married",K1789+L1789+2,marketing_campaign[[#This Row],[Marital_Status]]="Divorced",K1789+L1789+1,marketing_campaign[[#This Row],[Marital_Status]]="YOLO",K1789+L1789+1,marketing_campaign[[#This Row],[Marital_Status]]="Absurd",K1789+L1789+1,marketing_campaign[[#This Row],[Marital_Status]]="Widow",K1789+L1789+1)</f>
        <v>3</v>
      </c>
      <c r="H1789" t="str" cm="1">
        <f t="array" ref="H1789">_xlfn.IFS(marketing_campaign[[#This Row],[Family_size]]=1,"Family_with_one_child",marketing_campaign[[#This Row],[Family_size]]&gt;1,"Family_with_more_children")</f>
        <v>Family_with_more_children</v>
      </c>
      <c r="I1789">
        <v>36075</v>
      </c>
      <c r="J1789" t="str">
        <f>IF(marketing_campaign[[#This Row],[Income]]&gt;=Sheet21!B1839,"high_income","low_income")</f>
        <v>high_income</v>
      </c>
      <c r="K1789">
        <v>1</v>
      </c>
      <c r="L1789">
        <v>0</v>
      </c>
      <c r="M1789" s="1">
        <v>41617</v>
      </c>
      <c r="N1789">
        <v>54</v>
      </c>
      <c r="O1789" t="str" cm="1">
        <f t="array" ref="O1789">_xlfn.IFS(AND(marketing_campaign[[#This Row],[Recency]]&gt;=0,marketing_campaign[[#This Row],[Recency]]&lt;=14),"Early Recency",AND(marketing_campaign[[#This Row],[Recency]]&gt;=15,marketing_campaign[[#This Row],[Recency]]&lt;=31),"Mid-Recency",marketing_campaign[[#This Row],[Recency]]&gt;=32,"high Recency")</f>
        <v>high Recency</v>
      </c>
      <c r="P1789">
        <v>46</v>
      </c>
      <c r="Q1789">
        <v>0</v>
      </c>
      <c r="R1789">
        <v>30</v>
      </c>
      <c r="S1789">
        <v>12</v>
      </c>
      <c r="T1789">
        <v>1</v>
      </c>
      <c r="U1789">
        <v>30</v>
      </c>
      <c r="V1789">
        <f>marketing_campaign[[#This Row],[MntGoldProds]]+marketing_campaign[[#This Row],[MntSweetProducts]]+marketing_campaign[[#This Row],[MntFishProducts]]+marketing_campaign[[#This Row],[MntMeatProducts]]+marketing_campaign[[#This Row],[MntFruits]]+marketing_campaign[[#This Row],[MntWines]]</f>
        <v>119</v>
      </c>
      <c r="W1789">
        <v>1</v>
      </c>
      <c r="X1789">
        <v>2</v>
      </c>
      <c r="Y1789">
        <v>0</v>
      </c>
      <c r="Z1789">
        <v>4</v>
      </c>
      <c r="AA1789">
        <f t="shared" si="55"/>
        <v>7</v>
      </c>
      <c r="AB1789" t="str" cm="1">
        <f t="array" ref="AB1789">_xlfn.IFS(AND(AA1789&gt;=0,AA1789&lt;=15),"low purchase",AND(AA1789&gt;=16,AA1789&lt;=30),"mid purchase",AA1789&gt;=31,"high purchase")</f>
        <v>low purchase</v>
      </c>
      <c r="AC1789">
        <v>6</v>
      </c>
      <c r="AD1789" t="str">
        <f>IF(marketing_campaign[[#This Row],[NumWebVisitsMonth]]&gt;=5.3,"higher_webvists","lower_webvisits")</f>
        <v>higher_webvists</v>
      </c>
      <c r="AE1789">
        <v>0</v>
      </c>
      <c r="AF1789">
        <v>0</v>
      </c>
      <c r="AG1789">
        <v>0</v>
      </c>
      <c r="AH1789">
        <v>0</v>
      </c>
      <c r="AI1789">
        <v>0</v>
      </c>
      <c r="AJ1789">
        <v>0</v>
      </c>
      <c r="AK1789">
        <v>3</v>
      </c>
      <c r="AL1789">
        <v>11</v>
      </c>
      <c r="AM1789">
        <v>0</v>
      </c>
      <c r="AN1789">
        <f>marketing_campaign[[#This Row],[AcceptedCmp2]]+marketing_campaign[[#This Row],[AcceptedCmp1]]+marketing_campaign[[#This Row],[AcceptedCmp5]]+marketing_campaign[[#This Row],[AcceptedCmp4]]+marketing_campaign[[#This Row],[AcceptedCmp3]]+marketing_campaign[[#This Row],[Response]]</f>
        <v>0</v>
      </c>
      <c r="AO1789" t="str" cm="1">
        <f t="array" ref="AO178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90" spans="1:41" x14ac:dyDescent="0.35">
      <c r="A1790">
        <v>1513</v>
      </c>
      <c r="B1790">
        <v>1979</v>
      </c>
      <c r="C1790">
        <f t="shared" ca="1" si="54"/>
        <v>47</v>
      </c>
      <c r="D1790" t="str" cm="1">
        <f t="array" aca="1" ref="D179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90" t="s">
        <v>37</v>
      </c>
      <c r="F1790" t="s">
        <v>31</v>
      </c>
      <c r="G1790" cm="1">
        <f t="array" ref="G1790">_xlfn.IFS(marketing_campaign[[#This Row],[Marital_Status]]="Single",K1790+L1790+1,marketing_campaign[[#This Row],[Marital_Status]]="Together",K1790+L1790+2,marketing_campaign[[#This Row],[Marital_Status]]="Alone",K1790+L1790+1,marketing_campaign[[#This Row],[Marital_Status]]="Married",K1790+L1790+2,marketing_campaign[[#This Row],[Marital_Status]]="Divorced",K1790+L1790+1,marketing_campaign[[#This Row],[Marital_Status]]="YOLO",K1790+L1790+1,marketing_campaign[[#This Row],[Marital_Status]]="Absurd",K1790+L1790+1,marketing_campaign[[#This Row],[Marital_Status]]="Widow",K1790+L1790+1)</f>
        <v>4</v>
      </c>
      <c r="H1790" t="str" cm="1">
        <f t="array" ref="H1790">_xlfn.IFS(marketing_campaign[[#This Row],[Family_size]]=1,"Family_with_one_child",marketing_campaign[[#This Row],[Family_size]]&gt;1,"Family_with_more_children")</f>
        <v>Family_with_more_children</v>
      </c>
      <c r="I1790">
        <v>60839</v>
      </c>
      <c r="J1790" t="str">
        <f>IF(marketing_campaign[[#This Row],[Income]]&gt;=Sheet21!B1840,"high_income","low_income")</f>
        <v>high_income</v>
      </c>
      <c r="K1790">
        <v>1</v>
      </c>
      <c r="L1790">
        <v>1</v>
      </c>
      <c r="M1790" s="1">
        <v>41149</v>
      </c>
      <c r="N1790">
        <v>72</v>
      </c>
      <c r="O1790" t="str" cm="1">
        <f t="array" ref="O1790">_xlfn.IFS(AND(marketing_campaign[[#This Row],[Recency]]&gt;=0,marketing_campaign[[#This Row],[Recency]]&lt;=14),"Early Recency",AND(marketing_campaign[[#This Row],[Recency]]&gt;=15,marketing_campaign[[#This Row],[Recency]]&lt;=31),"Mid-Recency",marketing_campaign[[#This Row],[Recency]]&gt;=32,"high Recency")</f>
        <v>high Recency</v>
      </c>
      <c r="P1790">
        <v>600</v>
      </c>
      <c r="Q1790">
        <v>21</v>
      </c>
      <c r="R1790">
        <v>128</v>
      </c>
      <c r="S1790">
        <v>223</v>
      </c>
      <c r="T1790">
        <v>150</v>
      </c>
      <c r="U1790">
        <v>128</v>
      </c>
      <c r="V1790">
        <f>marketing_campaign[[#This Row],[MntGoldProds]]+marketing_campaign[[#This Row],[MntSweetProducts]]+marketing_campaign[[#This Row],[MntFishProducts]]+marketing_campaign[[#This Row],[MntMeatProducts]]+marketing_campaign[[#This Row],[MntFruits]]+marketing_campaign[[#This Row],[MntWines]]</f>
        <v>1250</v>
      </c>
      <c r="W1790">
        <v>13</v>
      </c>
      <c r="X1790">
        <v>2</v>
      </c>
      <c r="Y1790">
        <v>2</v>
      </c>
      <c r="Z1790">
        <v>12</v>
      </c>
      <c r="AA1790">
        <f t="shared" si="55"/>
        <v>29</v>
      </c>
      <c r="AB1790" t="str" cm="1">
        <f t="array" ref="AB1790">_xlfn.IFS(AND(AA1790&gt;=0,AA1790&lt;=15),"low purchase",AND(AA1790&gt;=16,AA1790&lt;=30),"mid purchase",AA1790&gt;=31,"high purchase")</f>
        <v>mid purchase</v>
      </c>
      <c r="AC1790">
        <v>8</v>
      </c>
      <c r="AD1790" t="str">
        <f>IF(marketing_campaign[[#This Row],[NumWebVisitsMonth]]&gt;=5.3,"higher_webvists","lower_webvisits")</f>
        <v>higher_webvists</v>
      </c>
      <c r="AE1790">
        <v>0</v>
      </c>
      <c r="AF1790">
        <v>0</v>
      </c>
      <c r="AG1790">
        <v>0</v>
      </c>
      <c r="AH1790">
        <v>0</v>
      </c>
      <c r="AI1790">
        <v>0</v>
      </c>
      <c r="AJ1790">
        <v>0</v>
      </c>
      <c r="AK1790">
        <v>3</v>
      </c>
      <c r="AL1790">
        <v>11</v>
      </c>
      <c r="AM1790">
        <v>0</v>
      </c>
      <c r="AN1790">
        <f>marketing_campaign[[#This Row],[AcceptedCmp2]]+marketing_campaign[[#This Row],[AcceptedCmp1]]+marketing_campaign[[#This Row],[AcceptedCmp5]]+marketing_campaign[[#This Row],[AcceptedCmp4]]+marketing_campaign[[#This Row],[AcceptedCmp3]]+marketing_campaign[[#This Row],[Response]]</f>
        <v>0</v>
      </c>
      <c r="AO1790" t="str" cm="1">
        <f t="array" ref="AO179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91" spans="1:41" x14ac:dyDescent="0.35">
      <c r="A1791">
        <v>6173</v>
      </c>
      <c r="B1791">
        <v>1979</v>
      </c>
      <c r="C1791">
        <f t="shared" ca="1" si="54"/>
        <v>47</v>
      </c>
      <c r="D1791" t="str" cm="1">
        <f t="array" aca="1" ref="D179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91" t="s">
        <v>29</v>
      </c>
      <c r="F1791" t="s">
        <v>31</v>
      </c>
      <c r="G1791" cm="1">
        <f t="array" ref="G1791">_xlfn.IFS(marketing_campaign[[#This Row],[Marital_Status]]="Single",K1791+L1791+1,marketing_campaign[[#This Row],[Marital_Status]]="Together",K1791+L1791+2,marketing_campaign[[#This Row],[Marital_Status]]="Alone",K1791+L1791+1,marketing_campaign[[#This Row],[Marital_Status]]="Married",K1791+L1791+2,marketing_campaign[[#This Row],[Marital_Status]]="Divorced",K1791+L1791+1,marketing_campaign[[#This Row],[Marital_Status]]="YOLO",K1791+L1791+1,marketing_campaign[[#This Row],[Marital_Status]]="Absurd",K1791+L1791+1,marketing_campaign[[#This Row],[Marital_Status]]="Widow",K1791+L1791+1)</f>
        <v>3</v>
      </c>
      <c r="H1791" t="str" cm="1">
        <f t="array" ref="H1791">_xlfn.IFS(marketing_campaign[[#This Row],[Family_size]]=1,"Family_with_one_child",marketing_campaign[[#This Row],[Family_size]]&gt;1,"Family_with_more_children")</f>
        <v>Family_with_more_children</v>
      </c>
      <c r="I1791">
        <v>77298</v>
      </c>
      <c r="J1791" t="str">
        <f>IF(marketing_campaign[[#This Row],[Income]]&gt;=Sheet21!B1841,"high_income","low_income")</f>
        <v>high_income</v>
      </c>
      <c r="K1791">
        <v>0</v>
      </c>
      <c r="L1791">
        <v>1</v>
      </c>
      <c r="M1791" s="1">
        <v>41580</v>
      </c>
      <c r="N1791">
        <v>46</v>
      </c>
      <c r="O1791" t="str" cm="1">
        <f t="array" ref="O1791">_xlfn.IFS(AND(marketing_campaign[[#This Row],[Recency]]&gt;=0,marketing_campaign[[#This Row],[Recency]]&lt;=14),"Early Recency",AND(marketing_campaign[[#This Row],[Recency]]&gt;=15,marketing_campaign[[#This Row],[Recency]]&lt;=31),"Mid-Recency",marketing_campaign[[#This Row],[Recency]]&gt;=32,"high Recency")</f>
        <v>high Recency</v>
      </c>
      <c r="P1791">
        <v>425</v>
      </c>
      <c r="Q1791">
        <v>115</v>
      </c>
      <c r="R1791">
        <v>292</v>
      </c>
      <c r="S1791">
        <v>23</v>
      </c>
      <c r="T1791">
        <v>35</v>
      </c>
      <c r="U1791">
        <v>79</v>
      </c>
      <c r="V1791">
        <f>marketing_campaign[[#This Row],[MntGoldProds]]+marketing_campaign[[#This Row],[MntSweetProducts]]+marketing_campaign[[#This Row],[MntFishProducts]]+marketing_campaign[[#This Row],[MntMeatProducts]]+marketing_campaign[[#This Row],[MntFruits]]+marketing_campaign[[#This Row],[MntWines]]</f>
        <v>969</v>
      </c>
      <c r="W1791">
        <v>1</v>
      </c>
      <c r="X1791">
        <v>6</v>
      </c>
      <c r="Y1791">
        <v>6</v>
      </c>
      <c r="Z1791">
        <v>11</v>
      </c>
      <c r="AA1791">
        <f t="shared" si="55"/>
        <v>24</v>
      </c>
      <c r="AB1791" t="str" cm="1">
        <f t="array" ref="AB1791">_xlfn.IFS(AND(AA1791&gt;=0,AA1791&lt;=15),"low purchase",AND(AA1791&gt;=16,AA1791&lt;=30),"mid purchase",AA1791&gt;=31,"high purchase")</f>
        <v>mid purchase</v>
      </c>
      <c r="AC1791">
        <v>3</v>
      </c>
      <c r="AD1791" t="str">
        <f>IF(marketing_campaign[[#This Row],[NumWebVisitsMonth]]&gt;=5.3,"higher_webvists","lower_webvisits")</f>
        <v>lower_webvisits</v>
      </c>
      <c r="AE1791">
        <v>0</v>
      </c>
      <c r="AF1791">
        <v>0</v>
      </c>
      <c r="AG1791">
        <v>0</v>
      </c>
      <c r="AH1791">
        <v>0</v>
      </c>
      <c r="AI1791">
        <v>0</v>
      </c>
      <c r="AJ1791">
        <v>0</v>
      </c>
      <c r="AK1791">
        <v>3</v>
      </c>
      <c r="AL1791">
        <v>11</v>
      </c>
      <c r="AM1791">
        <v>0</v>
      </c>
      <c r="AN1791">
        <f>marketing_campaign[[#This Row],[AcceptedCmp2]]+marketing_campaign[[#This Row],[AcceptedCmp1]]+marketing_campaign[[#This Row],[AcceptedCmp5]]+marketing_campaign[[#This Row],[AcceptedCmp4]]+marketing_campaign[[#This Row],[AcceptedCmp3]]+marketing_campaign[[#This Row],[Response]]</f>
        <v>0</v>
      </c>
      <c r="AO1791" t="str" cm="1">
        <f t="array" ref="AO179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92" spans="1:41" x14ac:dyDescent="0.35">
      <c r="A1792">
        <v>1419</v>
      </c>
      <c r="B1792">
        <v>1950</v>
      </c>
      <c r="C1792">
        <f t="shared" ca="1" si="54"/>
        <v>76</v>
      </c>
      <c r="D1792" t="str" cm="1">
        <f t="array" aca="1" ref="D179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92" t="s">
        <v>29</v>
      </c>
      <c r="F1792" t="s">
        <v>31</v>
      </c>
      <c r="G1792" cm="1">
        <f t="array" ref="G1792">_xlfn.IFS(marketing_campaign[[#This Row],[Marital_Status]]="Single",K1792+L1792+1,marketing_campaign[[#This Row],[Marital_Status]]="Together",K1792+L1792+2,marketing_campaign[[#This Row],[Marital_Status]]="Alone",K1792+L1792+1,marketing_campaign[[#This Row],[Marital_Status]]="Married",K1792+L1792+2,marketing_campaign[[#This Row],[Marital_Status]]="Divorced",K1792+L1792+1,marketing_campaign[[#This Row],[Marital_Status]]="YOLO",K1792+L1792+1,marketing_campaign[[#This Row],[Marital_Status]]="Absurd",K1792+L1792+1,marketing_campaign[[#This Row],[Marital_Status]]="Widow",K1792+L1792+1)</f>
        <v>4</v>
      </c>
      <c r="H1792" t="str" cm="1">
        <f t="array" ref="H1792">_xlfn.IFS(marketing_campaign[[#This Row],[Family_size]]=1,"Family_with_one_child",marketing_campaign[[#This Row],[Family_size]]&gt;1,"Family_with_more_children")</f>
        <v>Family_with_more_children</v>
      </c>
      <c r="I1792">
        <v>34026</v>
      </c>
      <c r="J1792" t="str">
        <f>IF(marketing_campaign[[#This Row],[Income]]&gt;=Sheet21!B1842,"high_income","low_income")</f>
        <v>high_income</v>
      </c>
      <c r="K1792">
        <v>1</v>
      </c>
      <c r="L1792">
        <v>1</v>
      </c>
      <c r="M1792" s="1">
        <v>41491</v>
      </c>
      <c r="N1792">
        <v>11</v>
      </c>
      <c r="O1792" t="str" cm="1">
        <f t="array" ref="O1792">_xlfn.IFS(AND(marketing_campaign[[#This Row],[Recency]]&gt;=0,marketing_campaign[[#This Row],[Recency]]&lt;=14),"Early Recency",AND(marketing_campaign[[#This Row],[Recency]]&gt;=15,marketing_campaign[[#This Row],[Recency]]&lt;=31),"Mid-Recency",marketing_campaign[[#This Row],[Recency]]&gt;=32,"high Recency")</f>
        <v>Early Recency</v>
      </c>
      <c r="P1792">
        <v>18</v>
      </c>
      <c r="Q1792">
        <v>6</v>
      </c>
      <c r="R1792">
        <v>15</v>
      </c>
      <c r="S1792">
        <v>12</v>
      </c>
      <c r="T1792">
        <v>8</v>
      </c>
      <c r="U1792">
        <v>17</v>
      </c>
      <c r="V1792">
        <f>marketing_campaign[[#This Row],[MntGoldProds]]+marketing_campaign[[#This Row],[MntSweetProducts]]+marketing_campaign[[#This Row],[MntFishProducts]]+marketing_campaign[[#This Row],[MntMeatProducts]]+marketing_campaign[[#This Row],[MntFruits]]+marketing_campaign[[#This Row],[MntWines]]</f>
        <v>76</v>
      </c>
      <c r="W1792">
        <v>3</v>
      </c>
      <c r="X1792">
        <v>2</v>
      </c>
      <c r="Y1792">
        <v>1</v>
      </c>
      <c r="Z1792">
        <v>3</v>
      </c>
      <c r="AA1792">
        <f t="shared" si="55"/>
        <v>9</v>
      </c>
      <c r="AB1792" t="str" cm="1">
        <f t="array" ref="AB1792">_xlfn.IFS(AND(AA1792&gt;=0,AA1792&lt;=15),"low purchase",AND(AA1792&gt;=16,AA1792&lt;=30),"mid purchase",AA1792&gt;=31,"high purchase")</f>
        <v>low purchase</v>
      </c>
      <c r="AC1792">
        <v>5</v>
      </c>
      <c r="AD1792" t="str">
        <f>IF(marketing_campaign[[#This Row],[NumWebVisitsMonth]]&gt;=5.3,"higher_webvists","lower_webvisits")</f>
        <v>lower_webvisits</v>
      </c>
      <c r="AE1792">
        <v>0</v>
      </c>
      <c r="AF1792">
        <v>0</v>
      </c>
      <c r="AG1792">
        <v>0</v>
      </c>
      <c r="AH1792">
        <v>0</v>
      </c>
      <c r="AI1792">
        <v>0</v>
      </c>
      <c r="AJ1792">
        <v>0</v>
      </c>
      <c r="AK1792">
        <v>3</v>
      </c>
      <c r="AL1792">
        <v>11</v>
      </c>
      <c r="AM1792">
        <v>0</v>
      </c>
      <c r="AN1792">
        <f>marketing_campaign[[#This Row],[AcceptedCmp2]]+marketing_campaign[[#This Row],[AcceptedCmp1]]+marketing_campaign[[#This Row],[AcceptedCmp5]]+marketing_campaign[[#This Row],[AcceptedCmp4]]+marketing_campaign[[#This Row],[AcceptedCmp3]]+marketing_campaign[[#This Row],[Response]]</f>
        <v>0</v>
      </c>
      <c r="AO1792" t="str" cm="1">
        <f t="array" ref="AO179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93" spans="1:41" x14ac:dyDescent="0.35">
      <c r="A1793">
        <v>9150</v>
      </c>
      <c r="B1793">
        <v>1963</v>
      </c>
      <c r="C1793">
        <f t="shared" ca="1" si="54"/>
        <v>63</v>
      </c>
      <c r="D1793" t="str" cm="1">
        <f t="array" aca="1" ref="D179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93" t="s">
        <v>32</v>
      </c>
      <c r="F1793" t="s">
        <v>30</v>
      </c>
      <c r="G1793" cm="1">
        <f t="array" ref="G1793">_xlfn.IFS(marketing_campaign[[#This Row],[Marital_Status]]="Single",K1793+L1793+1,marketing_campaign[[#This Row],[Marital_Status]]="Together",K1793+L1793+2,marketing_campaign[[#This Row],[Marital_Status]]="Alone",K1793+L1793+1,marketing_campaign[[#This Row],[Marital_Status]]="Married",K1793+L1793+2,marketing_campaign[[#This Row],[Marital_Status]]="Divorced",K1793+L1793+1,marketing_campaign[[#This Row],[Marital_Status]]="YOLO",K1793+L1793+1,marketing_campaign[[#This Row],[Marital_Status]]="Absurd",K1793+L1793+1,marketing_campaign[[#This Row],[Marital_Status]]="Widow",K1793+L1793+1)</f>
        <v>3</v>
      </c>
      <c r="H1793" t="str" cm="1">
        <f t="array" ref="H1793">_xlfn.IFS(marketing_campaign[[#This Row],[Family_size]]=1,"Family_with_one_child",marketing_campaign[[#This Row],[Family_size]]&gt;1,"Family_with_more_children")</f>
        <v>Family_with_more_children</v>
      </c>
      <c r="I1793">
        <v>48918</v>
      </c>
      <c r="J1793" t="str">
        <f>IF(marketing_campaign[[#This Row],[Income]]&gt;=Sheet21!B1843,"high_income","low_income")</f>
        <v>high_income</v>
      </c>
      <c r="K1793">
        <v>1</v>
      </c>
      <c r="L1793">
        <v>1</v>
      </c>
      <c r="M1793" s="1">
        <v>41741</v>
      </c>
      <c r="N1793">
        <v>21</v>
      </c>
      <c r="O1793" t="str" cm="1">
        <f t="array" ref="O1793">_xlfn.IFS(AND(marketing_campaign[[#This Row],[Recency]]&gt;=0,marketing_campaign[[#This Row],[Recency]]&lt;=14),"Early Recency",AND(marketing_campaign[[#This Row],[Recency]]&gt;=15,marketing_campaign[[#This Row],[Recency]]&lt;=31),"Mid-Recency",marketing_campaign[[#This Row],[Recency]]&gt;=32,"high Recency")</f>
        <v>Mid-Recency</v>
      </c>
      <c r="P1793">
        <v>52</v>
      </c>
      <c r="Q1793">
        <v>0</v>
      </c>
      <c r="R1793">
        <v>9</v>
      </c>
      <c r="S1793">
        <v>0</v>
      </c>
      <c r="T1793">
        <v>0</v>
      </c>
      <c r="U1793">
        <v>1</v>
      </c>
      <c r="V1793">
        <f>marketing_campaign[[#This Row],[MntGoldProds]]+marketing_campaign[[#This Row],[MntSweetProducts]]+marketing_campaign[[#This Row],[MntFishProducts]]+marketing_campaign[[#This Row],[MntMeatProducts]]+marketing_campaign[[#This Row],[MntFruits]]+marketing_campaign[[#This Row],[MntWines]]</f>
        <v>62</v>
      </c>
      <c r="W1793">
        <v>2</v>
      </c>
      <c r="X1793">
        <v>1</v>
      </c>
      <c r="Y1793">
        <v>0</v>
      </c>
      <c r="Z1793">
        <v>4</v>
      </c>
      <c r="AA1793">
        <f t="shared" si="55"/>
        <v>7</v>
      </c>
      <c r="AB1793" t="str" cm="1">
        <f t="array" ref="AB1793">_xlfn.IFS(AND(AA1793&gt;=0,AA1793&lt;=15),"low purchase",AND(AA1793&gt;=16,AA1793&lt;=30),"mid purchase",AA1793&gt;=31,"high purchase")</f>
        <v>low purchase</v>
      </c>
      <c r="AC1793">
        <v>4</v>
      </c>
      <c r="AD1793" t="str">
        <f>IF(marketing_campaign[[#This Row],[NumWebVisitsMonth]]&gt;=5.3,"higher_webvists","lower_webvisits")</f>
        <v>lower_webvisits</v>
      </c>
      <c r="AE1793">
        <v>0</v>
      </c>
      <c r="AF1793">
        <v>0</v>
      </c>
      <c r="AG1793">
        <v>0</v>
      </c>
      <c r="AH1793">
        <v>0</v>
      </c>
      <c r="AI1793">
        <v>0</v>
      </c>
      <c r="AJ1793">
        <v>0</v>
      </c>
      <c r="AK1793">
        <v>3</v>
      </c>
      <c r="AL1793">
        <v>11</v>
      </c>
      <c r="AM1793">
        <v>0</v>
      </c>
      <c r="AN1793">
        <f>marketing_campaign[[#This Row],[AcceptedCmp2]]+marketing_campaign[[#This Row],[AcceptedCmp1]]+marketing_campaign[[#This Row],[AcceptedCmp5]]+marketing_campaign[[#This Row],[AcceptedCmp4]]+marketing_campaign[[#This Row],[AcceptedCmp3]]+marketing_campaign[[#This Row],[Response]]</f>
        <v>0</v>
      </c>
      <c r="AO1793" t="str" cm="1">
        <f t="array" ref="AO179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94" spans="1:41" x14ac:dyDescent="0.35">
      <c r="A1794">
        <v>7960</v>
      </c>
      <c r="B1794">
        <v>1962</v>
      </c>
      <c r="C1794">
        <f t="shared" ref="C1794:C1857" ca="1" si="56">YEAR(TODAY())-B1794</f>
        <v>64</v>
      </c>
      <c r="D1794" t="str" cm="1">
        <f t="array" aca="1" ref="D179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94" t="s">
        <v>37</v>
      </c>
      <c r="F1794" t="s">
        <v>31</v>
      </c>
      <c r="G1794" cm="1">
        <f t="array" ref="G1794">_xlfn.IFS(marketing_campaign[[#This Row],[Marital_Status]]="Single",K1794+L1794+1,marketing_campaign[[#This Row],[Marital_Status]]="Together",K1794+L1794+2,marketing_campaign[[#This Row],[Marital_Status]]="Alone",K1794+L1794+1,marketing_campaign[[#This Row],[Marital_Status]]="Married",K1794+L1794+2,marketing_campaign[[#This Row],[Marital_Status]]="Divorced",K1794+L1794+1,marketing_campaign[[#This Row],[Marital_Status]]="YOLO",K1794+L1794+1,marketing_campaign[[#This Row],[Marital_Status]]="Absurd",K1794+L1794+1,marketing_campaign[[#This Row],[Marital_Status]]="Widow",K1794+L1794+1)</f>
        <v>2</v>
      </c>
      <c r="H1794" t="str" cm="1">
        <f t="array" ref="H1794">_xlfn.IFS(marketing_campaign[[#This Row],[Family_size]]=1,"Family_with_one_child",marketing_campaign[[#This Row],[Family_size]]&gt;1,"Family_with_more_children")</f>
        <v>Family_with_more_children</v>
      </c>
      <c r="I1794">
        <v>82122</v>
      </c>
      <c r="J1794" t="str">
        <f>IF(marketing_campaign[[#This Row],[Income]]&gt;=Sheet21!B1844,"high_income","low_income")</f>
        <v>high_income</v>
      </c>
      <c r="K1794">
        <v>0</v>
      </c>
      <c r="L1794">
        <v>0</v>
      </c>
      <c r="M1794" s="1">
        <v>41501</v>
      </c>
      <c r="N1794">
        <v>89</v>
      </c>
      <c r="O1794" t="str" cm="1">
        <f t="array" ref="O1794">_xlfn.IFS(AND(marketing_campaign[[#This Row],[Recency]]&gt;=0,marketing_campaign[[#This Row],[Recency]]&lt;=14),"Early Recency",AND(marketing_campaign[[#This Row],[Recency]]&gt;=15,marketing_campaign[[#This Row],[Recency]]&lt;=31),"Mid-Recency",marketing_campaign[[#This Row],[Recency]]&gt;=32,"high Recency")</f>
        <v>high Recency</v>
      </c>
      <c r="P1794">
        <v>734</v>
      </c>
      <c r="Q1794">
        <v>22</v>
      </c>
      <c r="R1794">
        <v>350</v>
      </c>
      <c r="S1794">
        <v>151</v>
      </c>
      <c r="T1794">
        <v>25</v>
      </c>
      <c r="U1794">
        <v>100</v>
      </c>
      <c r="V1794">
        <f>marketing_campaign[[#This Row],[MntGoldProds]]+marketing_campaign[[#This Row],[MntSweetProducts]]+marketing_campaign[[#This Row],[MntFishProducts]]+marketing_campaign[[#This Row],[MntMeatProducts]]+marketing_campaign[[#This Row],[MntFruits]]+marketing_campaign[[#This Row],[MntWines]]</f>
        <v>1382</v>
      </c>
      <c r="W1794">
        <v>1</v>
      </c>
      <c r="X1794">
        <v>3</v>
      </c>
      <c r="Y1794">
        <v>9</v>
      </c>
      <c r="Z1794">
        <v>13</v>
      </c>
      <c r="AA1794">
        <f t="shared" ref="AA1794:AA1857" si="57">W1794+X1794+Y1794+Z1794</f>
        <v>26</v>
      </c>
      <c r="AB1794" t="str" cm="1">
        <f t="array" ref="AB1794">_xlfn.IFS(AND(AA1794&gt;=0,AA1794&lt;=15),"low purchase",AND(AA1794&gt;=16,AA1794&lt;=30),"mid purchase",AA1794&gt;=31,"high purchase")</f>
        <v>mid purchase</v>
      </c>
      <c r="AC1794">
        <v>1</v>
      </c>
      <c r="AD1794" t="str">
        <f>IF(marketing_campaign[[#This Row],[NumWebVisitsMonth]]&gt;=5.3,"higher_webvists","lower_webvisits")</f>
        <v>lower_webvisits</v>
      </c>
      <c r="AE1794">
        <v>0</v>
      </c>
      <c r="AF1794">
        <v>0</v>
      </c>
      <c r="AG1794">
        <v>1</v>
      </c>
      <c r="AH1794">
        <v>0</v>
      </c>
      <c r="AI1794">
        <v>0</v>
      </c>
      <c r="AJ1794">
        <v>0</v>
      </c>
      <c r="AK1794">
        <v>3</v>
      </c>
      <c r="AL1794">
        <v>11</v>
      </c>
      <c r="AM1794">
        <v>0</v>
      </c>
      <c r="AN1794">
        <f>marketing_campaign[[#This Row],[AcceptedCmp2]]+marketing_campaign[[#This Row],[AcceptedCmp1]]+marketing_campaign[[#This Row],[AcceptedCmp5]]+marketing_campaign[[#This Row],[AcceptedCmp4]]+marketing_campaign[[#This Row],[AcceptedCmp3]]+marketing_campaign[[#This Row],[Response]]</f>
        <v>1</v>
      </c>
      <c r="AO1794" t="str" cm="1">
        <f t="array" ref="AO179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795" spans="1:41" x14ac:dyDescent="0.35">
      <c r="A1795">
        <v>1250</v>
      </c>
      <c r="B1795">
        <v>1976</v>
      </c>
      <c r="C1795">
        <f t="shared" ca="1" si="56"/>
        <v>50</v>
      </c>
      <c r="D1795" t="str" cm="1">
        <f t="array" aca="1" ref="D179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95" t="s">
        <v>29</v>
      </c>
      <c r="F1795" t="s">
        <v>30</v>
      </c>
      <c r="G1795" cm="1">
        <f t="array" ref="G1795">_xlfn.IFS(marketing_campaign[[#This Row],[Marital_Status]]="Single",K1795+L1795+1,marketing_campaign[[#This Row],[Marital_Status]]="Together",K1795+L1795+2,marketing_campaign[[#This Row],[Marital_Status]]="Alone",K1795+L1795+1,marketing_campaign[[#This Row],[Marital_Status]]="Married",K1795+L1795+2,marketing_campaign[[#This Row],[Marital_Status]]="Divorced",K1795+L1795+1,marketing_campaign[[#This Row],[Marital_Status]]="YOLO",K1795+L1795+1,marketing_campaign[[#This Row],[Marital_Status]]="Absurd",K1795+L1795+1,marketing_campaign[[#This Row],[Marital_Status]]="Widow",K1795+L1795+1)</f>
        <v>2</v>
      </c>
      <c r="H1795" t="str" cm="1">
        <f t="array" ref="H1795">_xlfn.IFS(marketing_campaign[[#This Row],[Family_size]]=1,"Family_with_one_child",marketing_campaign[[#This Row],[Family_size]]&gt;1,"Family_with_more_children")</f>
        <v>Family_with_more_children</v>
      </c>
      <c r="I1795">
        <v>37697</v>
      </c>
      <c r="J1795" t="str">
        <f>IF(marketing_campaign[[#This Row],[Income]]&gt;=Sheet21!B1845,"high_income","low_income")</f>
        <v>high_income</v>
      </c>
      <c r="K1795">
        <v>1</v>
      </c>
      <c r="L1795">
        <v>0</v>
      </c>
      <c r="M1795" s="1">
        <v>41677</v>
      </c>
      <c r="N1795">
        <v>82</v>
      </c>
      <c r="O1795" t="str" cm="1">
        <f t="array" ref="O1795">_xlfn.IFS(AND(marketing_campaign[[#This Row],[Recency]]&gt;=0,marketing_campaign[[#This Row],[Recency]]&lt;=14),"Early Recency",AND(marketing_campaign[[#This Row],[Recency]]&gt;=15,marketing_campaign[[#This Row],[Recency]]&lt;=31),"Mid-Recency",marketing_campaign[[#This Row],[Recency]]&gt;=32,"high Recency")</f>
        <v>high Recency</v>
      </c>
      <c r="P1795">
        <v>34</v>
      </c>
      <c r="Q1795">
        <v>6</v>
      </c>
      <c r="R1795">
        <v>21</v>
      </c>
      <c r="S1795">
        <v>11</v>
      </c>
      <c r="T1795">
        <v>4</v>
      </c>
      <c r="U1795">
        <v>8</v>
      </c>
      <c r="V1795">
        <f>marketing_campaign[[#This Row],[MntGoldProds]]+marketing_campaign[[#This Row],[MntSweetProducts]]+marketing_campaign[[#This Row],[MntFishProducts]]+marketing_campaign[[#This Row],[MntMeatProducts]]+marketing_campaign[[#This Row],[MntFruits]]+marketing_campaign[[#This Row],[MntWines]]</f>
        <v>84</v>
      </c>
      <c r="W1795">
        <v>1</v>
      </c>
      <c r="X1795">
        <v>2</v>
      </c>
      <c r="Y1795">
        <v>1</v>
      </c>
      <c r="Z1795">
        <v>3</v>
      </c>
      <c r="AA1795">
        <f t="shared" si="57"/>
        <v>7</v>
      </c>
      <c r="AB1795" t="str" cm="1">
        <f t="array" ref="AB1795">_xlfn.IFS(AND(AA1795&gt;=0,AA1795&lt;=15),"low purchase",AND(AA1795&gt;=16,AA1795&lt;=30),"mid purchase",AA1795&gt;=31,"high purchase")</f>
        <v>low purchase</v>
      </c>
      <c r="AC1795">
        <v>6</v>
      </c>
      <c r="AD1795" t="str">
        <f>IF(marketing_campaign[[#This Row],[NumWebVisitsMonth]]&gt;=5.3,"higher_webvists","lower_webvisits")</f>
        <v>higher_webvists</v>
      </c>
      <c r="AE1795">
        <v>0</v>
      </c>
      <c r="AF1795">
        <v>0</v>
      </c>
      <c r="AG1795">
        <v>0</v>
      </c>
      <c r="AH1795">
        <v>0</v>
      </c>
      <c r="AI1795">
        <v>0</v>
      </c>
      <c r="AJ1795">
        <v>0</v>
      </c>
      <c r="AK1795">
        <v>3</v>
      </c>
      <c r="AL1795">
        <v>11</v>
      </c>
      <c r="AM1795">
        <v>0</v>
      </c>
      <c r="AN1795">
        <f>marketing_campaign[[#This Row],[AcceptedCmp2]]+marketing_campaign[[#This Row],[AcceptedCmp1]]+marketing_campaign[[#This Row],[AcceptedCmp5]]+marketing_campaign[[#This Row],[AcceptedCmp4]]+marketing_campaign[[#This Row],[AcceptedCmp3]]+marketing_campaign[[#This Row],[Response]]</f>
        <v>0</v>
      </c>
      <c r="AO1795" t="str" cm="1">
        <f t="array" ref="AO179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96" spans="1:41" x14ac:dyDescent="0.35">
      <c r="A1796">
        <v>9905</v>
      </c>
      <c r="B1796">
        <v>1952</v>
      </c>
      <c r="C1796">
        <f t="shared" ca="1" si="56"/>
        <v>74</v>
      </c>
      <c r="D1796" t="str" cm="1">
        <f t="array" aca="1" ref="D179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96" t="s">
        <v>29</v>
      </c>
      <c r="F1796" t="s">
        <v>31</v>
      </c>
      <c r="G1796" cm="1">
        <f t="array" ref="G1796">_xlfn.IFS(marketing_campaign[[#This Row],[Marital_Status]]="Single",K1796+L1796+1,marketing_campaign[[#This Row],[Marital_Status]]="Together",K1796+L1796+2,marketing_campaign[[#This Row],[Marital_Status]]="Alone",K1796+L1796+1,marketing_campaign[[#This Row],[Marital_Status]]="Married",K1796+L1796+2,marketing_campaign[[#This Row],[Marital_Status]]="Divorced",K1796+L1796+1,marketing_campaign[[#This Row],[Marital_Status]]="YOLO",K1796+L1796+1,marketing_campaign[[#This Row],[Marital_Status]]="Absurd",K1796+L1796+1,marketing_campaign[[#This Row],[Marital_Status]]="Widow",K1796+L1796+1)</f>
        <v>4</v>
      </c>
      <c r="H1796" t="str" cm="1">
        <f t="array" ref="H1796">_xlfn.IFS(marketing_campaign[[#This Row],[Family_size]]=1,"Family_with_one_child",marketing_campaign[[#This Row],[Family_size]]&gt;1,"Family_with_more_children")</f>
        <v>Family_with_more_children</v>
      </c>
      <c r="I1796">
        <v>34074</v>
      </c>
      <c r="J1796" t="str">
        <f>IF(marketing_campaign[[#This Row],[Income]]&gt;=Sheet21!B1846,"high_income","low_income")</f>
        <v>high_income</v>
      </c>
      <c r="K1796">
        <v>1</v>
      </c>
      <c r="L1796">
        <v>1</v>
      </c>
      <c r="M1796" s="1">
        <v>41468</v>
      </c>
      <c r="N1796">
        <v>69</v>
      </c>
      <c r="O1796" t="str" cm="1">
        <f t="array" ref="O1796">_xlfn.IFS(AND(marketing_campaign[[#This Row],[Recency]]&gt;=0,marketing_campaign[[#This Row],[Recency]]&lt;=14),"Early Recency",AND(marketing_campaign[[#This Row],[Recency]]&gt;=15,marketing_campaign[[#This Row],[Recency]]&lt;=31),"Mid-Recency",marketing_campaign[[#This Row],[Recency]]&gt;=32,"high Recency")</f>
        <v>high Recency</v>
      </c>
      <c r="P1796">
        <v>135</v>
      </c>
      <c r="Q1796">
        <v>1</v>
      </c>
      <c r="R1796">
        <v>41</v>
      </c>
      <c r="S1796">
        <v>10</v>
      </c>
      <c r="T1796">
        <v>1</v>
      </c>
      <c r="U1796">
        <v>67</v>
      </c>
      <c r="V1796">
        <f>marketing_campaign[[#This Row],[MntGoldProds]]+marketing_campaign[[#This Row],[MntSweetProducts]]+marketing_campaign[[#This Row],[MntFishProducts]]+marketing_campaign[[#This Row],[MntMeatProducts]]+marketing_campaign[[#This Row],[MntFruits]]+marketing_campaign[[#This Row],[MntWines]]</f>
        <v>255</v>
      </c>
      <c r="W1796">
        <v>5</v>
      </c>
      <c r="X1796">
        <v>3</v>
      </c>
      <c r="Y1796">
        <v>3</v>
      </c>
      <c r="Z1796">
        <v>3</v>
      </c>
      <c r="AA1796">
        <f t="shared" si="57"/>
        <v>14</v>
      </c>
      <c r="AB1796" t="str" cm="1">
        <f t="array" ref="AB1796">_xlfn.IFS(AND(AA1796&gt;=0,AA1796&lt;=15),"low purchase",AND(AA1796&gt;=16,AA1796&lt;=30),"mid purchase",AA1796&gt;=31,"high purchase")</f>
        <v>low purchase</v>
      </c>
      <c r="AC1796">
        <v>6</v>
      </c>
      <c r="AD1796" t="str">
        <f>IF(marketing_campaign[[#This Row],[NumWebVisitsMonth]]&gt;=5.3,"higher_webvists","lower_webvisits")</f>
        <v>higher_webvists</v>
      </c>
      <c r="AE1796">
        <v>1</v>
      </c>
      <c r="AF1796">
        <v>0</v>
      </c>
      <c r="AG1796">
        <v>0</v>
      </c>
      <c r="AH1796">
        <v>0</v>
      </c>
      <c r="AI1796">
        <v>0</v>
      </c>
      <c r="AJ1796">
        <v>0</v>
      </c>
      <c r="AK1796">
        <v>3</v>
      </c>
      <c r="AL1796">
        <v>11</v>
      </c>
      <c r="AM1796">
        <v>0</v>
      </c>
      <c r="AN1796">
        <f>marketing_campaign[[#This Row],[AcceptedCmp2]]+marketing_campaign[[#This Row],[AcceptedCmp1]]+marketing_campaign[[#This Row],[AcceptedCmp5]]+marketing_campaign[[#This Row],[AcceptedCmp4]]+marketing_campaign[[#This Row],[AcceptedCmp3]]+marketing_campaign[[#This Row],[Response]]</f>
        <v>1</v>
      </c>
      <c r="AO1796" t="str" cm="1">
        <f t="array" ref="AO179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797" spans="1:41" x14ac:dyDescent="0.35">
      <c r="A1797">
        <v>10691</v>
      </c>
      <c r="B1797">
        <v>1960</v>
      </c>
      <c r="C1797">
        <f t="shared" ca="1" si="56"/>
        <v>66</v>
      </c>
      <c r="D1797" t="str" cm="1">
        <f t="array" aca="1" ref="D179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97" t="s">
        <v>34</v>
      </c>
      <c r="F1797" t="s">
        <v>33</v>
      </c>
      <c r="G1797" cm="1">
        <f t="array" ref="G1797">_xlfn.IFS(marketing_campaign[[#This Row],[Marital_Status]]="Single",K1797+L1797+1,marketing_campaign[[#This Row],[Marital_Status]]="Together",K1797+L1797+2,marketing_campaign[[#This Row],[Marital_Status]]="Alone",K1797+L1797+1,marketing_campaign[[#This Row],[Marital_Status]]="Married",K1797+L1797+2,marketing_campaign[[#This Row],[Marital_Status]]="Divorced",K1797+L1797+1,marketing_campaign[[#This Row],[Marital_Status]]="YOLO",K1797+L1797+1,marketing_campaign[[#This Row],[Marital_Status]]="Absurd",K1797+L1797+1,marketing_campaign[[#This Row],[Marital_Status]]="Widow",K1797+L1797+1)</f>
        <v>4</v>
      </c>
      <c r="H1797" t="str" cm="1">
        <f t="array" ref="H1797">_xlfn.IFS(marketing_campaign[[#This Row],[Family_size]]=1,"Family_with_one_child",marketing_campaign[[#This Row],[Family_size]]&gt;1,"Family_with_more_children")</f>
        <v>Family_with_more_children</v>
      </c>
      <c r="I1797">
        <v>28520</v>
      </c>
      <c r="J1797" t="str">
        <f>IF(marketing_campaign[[#This Row],[Income]]&gt;=Sheet21!B1847,"high_income","low_income")</f>
        <v>high_income</v>
      </c>
      <c r="K1797">
        <v>1</v>
      </c>
      <c r="L1797">
        <v>1</v>
      </c>
      <c r="M1797" s="1">
        <v>41439</v>
      </c>
      <c r="N1797">
        <v>55</v>
      </c>
      <c r="O1797" t="str" cm="1">
        <f t="array" ref="O1797">_xlfn.IFS(AND(marketing_campaign[[#This Row],[Recency]]&gt;=0,marketing_campaign[[#This Row],[Recency]]&lt;=14),"Early Recency",AND(marketing_campaign[[#This Row],[Recency]]&gt;=15,marketing_campaign[[#This Row],[Recency]]&lt;=31),"Mid-Recency",marketing_campaign[[#This Row],[Recency]]&gt;=32,"high Recency")</f>
        <v>high Recency</v>
      </c>
      <c r="P1797">
        <v>11</v>
      </c>
      <c r="Q1797">
        <v>0</v>
      </c>
      <c r="R1797">
        <v>10</v>
      </c>
      <c r="S1797">
        <v>0</v>
      </c>
      <c r="T1797">
        <v>2</v>
      </c>
      <c r="U1797">
        <v>20</v>
      </c>
      <c r="V1797">
        <f>marketing_campaign[[#This Row],[MntGoldProds]]+marketing_campaign[[#This Row],[MntSweetProducts]]+marketing_campaign[[#This Row],[MntFishProducts]]+marketing_campaign[[#This Row],[MntMeatProducts]]+marketing_campaign[[#This Row],[MntFruits]]+marketing_campaign[[#This Row],[MntWines]]</f>
        <v>43</v>
      </c>
      <c r="W1797">
        <v>1</v>
      </c>
      <c r="X1797">
        <v>1</v>
      </c>
      <c r="Y1797">
        <v>1</v>
      </c>
      <c r="Z1797">
        <v>2</v>
      </c>
      <c r="AA1797">
        <f t="shared" si="57"/>
        <v>5</v>
      </c>
      <c r="AB1797" t="str" cm="1">
        <f t="array" ref="AB1797">_xlfn.IFS(AND(AA1797&gt;=0,AA1797&lt;=15),"low purchase",AND(AA1797&gt;=16,AA1797&lt;=30),"mid purchase",AA1797&gt;=31,"high purchase")</f>
        <v>low purchase</v>
      </c>
      <c r="AC1797">
        <v>6</v>
      </c>
      <c r="AD1797" t="str">
        <f>IF(marketing_campaign[[#This Row],[NumWebVisitsMonth]]&gt;=5.3,"higher_webvists","lower_webvisits")</f>
        <v>higher_webvists</v>
      </c>
      <c r="AE1797">
        <v>0</v>
      </c>
      <c r="AF1797">
        <v>0</v>
      </c>
      <c r="AG1797">
        <v>0</v>
      </c>
      <c r="AH1797">
        <v>0</v>
      </c>
      <c r="AI1797">
        <v>0</v>
      </c>
      <c r="AJ1797">
        <v>0</v>
      </c>
      <c r="AK1797">
        <v>3</v>
      </c>
      <c r="AL1797">
        <v>11</v>
      </c>
      <c r="AM1797">
        <v>0</v>
      </c>
      <c r="AN1797">
        <f>marketing_campaign[[#This Row],[AcceptedCmp2]]+marketing_campaign[[#This Row],[AcceptedCmp1]]+marketing_campaign[[#This Row],[AcceptedCmp5]]+marketing_campaign[[#This Row],[AcceptedCmp4]]+marketing_campaign[[#This Row],[AcceptedCmp3]]+marketing_campaign[[#This Row],[Response]]</f>
        <v>0</v>
      </c>
      <c r="AO1797" t="str" cm="1">
        <f t="array" ref="AO179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98" spans="1:41" x14ac:dyDescent="0.35">
      <c r="A1798">
        <v>7002</v>
      </c>
      <c r="B1798">
        <v>1955</v>
      </c>
      <c r="C1798">
        <f t="shared" ca="1" si="56"/>
        <v>71</v>
      </c>
      <c r="D1798" t="str" cm="1">
        <f t="array" aca="1" ref="D179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98" t="s">
        <v>29</v>
      </c>
      <c r="F1798" t="s">
        <v>30</v>
      </c>
      <c r="G1798" cm="1">
        <f t="array" ref="G1798">_xlfn.IFS(marketing_campaign[[#This Row],[Marital_Status]]="Single",K1798+L1798+1,marketing_campaign[[#This Row],[Marital_Status]]="Together",K1798+L1798+2,marketing_campaign[[#This Row],[Marital_Status]]="Alone",K1798+L1798+1,marketing_campaign[[#This Row],[Marital_Status]]="Married",K1798+L1798+2,marketing_campaign[[#This Row],[Marital_Status]]="Divorced",K1798+L1798+1,marketing_campaign[[#This Row],[Marital_Status]]="YOLO",K1798+L1798+1,marketing_campaign[[#This Row],[Marital_Status]]="Absurd",K1798+L1798+1,marketing_campaign[[#This Row],[Marital_Status]]="Widow",K1798+L1798+1)</f>
        <v>2</v>
      </c>
      <c r="H1798" t="str" cm="1">
        <f t="array" ref="H1798">_xlfn.IFS(marketing_campaign[[#This Row],[Family_size]]=1,"Family_with_one_child",marketing_campaign[[#This Row],[Family_size]]&gt;1,"Family_with_more_children")</f>
        <v>Family_with_more_children</v>
      </c>
      <c r="I1798">
        <v>62535</v>
      </c>
      <c r="J1798" t="str">
        <f>IF(marketing_campaign[[#This Row],[Income]]&gt;=Sheet21!B1848,"high_income","low_income")</f>
        <v>high_income</v>
      </c>
      <c r="K1798">
        <v>0</v>
      </c>
      <c r="L1798">
        <v>1</v>
      </c>
      <c r="M1798" s="1">
        <v>41550</v>
      </c>
      <c r="N1798">
        <v>13</v>
      </c>
      <c r="O1798" t="str" cm="1">
        <f t="array" ref="O1798">_xlfn.IFS(AND(marketing_campaign[[#This Row],[Recency]]&gt;=0,marketing_campaign[[#This Row],[Recency]]&lt;=14),"Early Recency",AND(marketing_campaign[[#This Row],[Recency]]&gt;=15,marketing_campaign[[#This Row],[Recency]]&lt;=31),"Mid-Recency",marketing_campaign[[#This Row],[Recency]]&gt;=32,"high Recency")</f>
        <v>Early Recency</v>
      </c>
      <c r="P1798">
        <v>163</v>
      </c>
      <c r="Q1798">
        <v>48</v>
      </c>
      <c r="R1798">
        <v>90</v>
      </c>
      <c r="S1798">
        <v>0</v>
      </c>
      <c r="T1798">
        <v>45</v>
      </c>
      <c r="U1798">
        <v>52</v>
      </c>
      <c r="V1798">
        <f>marketing_campaign[[#This Row],[MntGoldProds]]+marketing_campaign[[#This Row],[MntSweetProducts]]+marketing_campaign[[#This Row],[MntFishProducts]]+marketing_campaign[[#This Row],[MntMeatProducts]]+marketing_campaign[[#This Row],[MntFruits]]+marketing_campaign[[#This Row],[MntWines]]</f>
        <v>398</v>
      </c>
      <c r="W1798">
        <v>1</v>
      </c>
      <c r="X1798">
        <v>3</v>
      </c>
      <c r="Y1798">
        <v>2</v>
      </c>
      <c r="Z1798">
        <v>8</v>
      </c>
      <c r="AA1798">
        <f t="shared" si="57"/>
        <v>14</v>
      </c>
      <c r="AB1798" t="str" cm="1">
        <f t="array" ref="AB1798">_xlfn.IFS(AND(AA1798&gt;=0,AA1798&lt;=15),"low purchase",AND(AA1798&gt;=16,AA1798&lt;=30),"mid purchase",AA1798&gt;=31,"high purchase")</f>
        <v>low purchase</v>
      </c>
      <c r="AC1798">
        <v>3</v>
      </c>
      <c r="AD1798" t="str">
        <f>IF(marketing_campaign[[#This Row],[NumWebVisitsMonth]]&gt;=5.3,"higher_webvists","lower_webvisits")</f>
        <v>lower_webvisits</v>
      </c>
      <c r="AE1798">
        <v>0</v>
      </c>
      <c r="AF1798">
        <v>0</v>
      </c>
      <c r="AG1798">
        <v>0</v>
      </c>
      <c r="AH1798">
        <v>0</v>
      </c>
      <c r="AI1798">
        <v>0</v>
      </c>
      <c r="AJ1798">
        <v>0</v>
      </c>
      <c r="AK1798">
        <v>3</v>
      </c>
      <c r="AL1798">
        <v>11</v>
      </c>
      <c r="AM1798">
        <v>0</v>
      </c>
      <c r="AN1798">
        <f>marketing_campaign[[#This Row],[AcceptedCmp2]]+marketing_campaign[[#This Row],[AcceptedCmp1]]+marketing_campaign[[#This Row],[AcceptedCmp5]]+marketing_campaign[[#This Row],[AcceptedCmp4]]+marketing_campaign[[#This Row],[AcceptedCmp3]]+marketing_campaign[[#This Row],[Response]]</f>
        <v>0</v>
      </c>
      <c r="AO1798" t="str" cm="1">
        <f t="array" ref="AO179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799" spans="1:41" x14ac:dyDescent="0.35">
      <c r="A1799">
        <v>2952</v>
      </c>
      <c r="B1799">
        <v>1977</v>
      </c>
      <c r="C1799">
        <f t="shared" ca="1" si="56"/>
        <v>49</v>
      </c>
      <c r="D1799" t="str" cm="1">
        <f t="array" aca="1" ref="D179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99" t="s">
        <v>34</v>
      </c>
      <c r="F1799" t="s">
        <v>30</v>
      </c>
      <c r="G1799" cm="1">
        <f t="array" ref="G1799">_xlfn.IFS(marketing_campaign[[#This Row],[Marital_Status]]="Single",K1799+L1799+1,marketing_campaign[[#This Row],[Marital_Status]]="Together",K1799+L1799+2,marketing_campaign[[#This Row],[Marital_Status]]="Alone",K1799+L1799+1,marketing_campaign[[#This Row],[Marital_Status]]="Married",K1799+L1799+2,marketing_campaign[[#This Row],[Marital_Status]]="Divorced",K1799+L1799+1,marketing_campaign[[#This Row],[Marital_Status]]="YOLO",K1799+L1799+1,marketing_campaign[[#This Row],[Marital_Status]]="Absurd",K1799+L1799+1,marketing_campaign[[#This Row],[Marital_Status]]="Widow",K1799+L1799+1)</f>
        <v>2</v>
      </c>
      <c r="H1799" t="str" cm="1">
        <f t="array" ref="H1799">_xlfn.IFS(marketing_campaign[[#This Row],[Family_size]]=1,"Family_with_one_child",marketing_campaign[[#This Row],[Family_size]]&gt;1,"Family_with_more_children")</f>
        <v>Family_with_more_children</v>
      </c>
      <c r="I1799">
        <v>36273</v>
      </c>
      <c r="J1799" t="str">
        <f>IF(marketing_campaign[[#This Row],[Income]]&gt;=Sheet21!B1849,"high_income","low_income")</f>
        <v>high_income</v>
      </c>
      <c r="K1799">
        <v>1</v>
      </c>
      <c r="L1799">
        <v>0</v>
      </c>
      <c r="M1799" s="1">
        <v>41745</v>
      </c>
      <c r="N1799">
        <v>80</v>
      </c>
      <c r="O1799" t="str" cm="1">
        <f t="array" ref="O1799">_xlfn.IFS(AND(marketing_campaign[[#This Row],[Recency]]&gt;=0,marketing_campaign[[#This Row],[Recency]]&lt;=14),"Early Recency",AND(marketing_campaign[[#This Row],[Recency]]&gt;=15,marketing_campaign[[#This Row],[Recency]]&lt;=31),"Mid-Recency",marketing_campaign[[#This Row],[Recency]]&gt;=32,"high Recency")</f>
        <v>high Recency</v>
      </c>
      <c r="P1799">
        <v>29</v>
      </c>
      <c r="Q1799">
        <v>3</v>
      </c>
      <c r="R1799">
        <v>30</v>
      </c>
      <c r="S1799">
        <v>3</v>
      </c>
      <c r="T1799">
        <v>2</v>
      </c>
      <c r="U1799">
        <v>9</v>
      </c>
      <c r="V1799">
        <f>marketing_campaign[[#This Row],[MntGoldProds]]+marketing_campaign[[#This Row],[MntSweetProducts]]+marketing_campaign[[#This Row],[MntFishProducts]]+marketing_campaign[[#This Row],[MntMeatProducts]]+marketing_campaign[[#This Row],[MntFruits]]+marketing_campaign[[#This Row],[MntWines]]</f>
        <v>76</v>
      </c>
      <c r="W1799">
        <v>2</v>
      </c>
      <c r="X1799">
        <v>3</v>
      </c>
      <c r="Y1799">
        <v>0</v>
      </c>
      <c r="Z1799">
        <v>3</v>
      </c>
      <c r="AA1799">
        <f t="shared" si="57"/>
        <v>8</v>
      </c>
      <c r="AB1799" t="str" cm="1">
        <f t="array" ref="AB1799">_xlfn.IFS(AND(AA1799&gt;=0,AA1799&lt;=15),"low purchase",AND(AA1799&gt;=16,AA1799&lt;=30),"mid purchase",AA1799&gt;=31,"high purchase")</f>
        <v>low purchase</v>
      </c>
      <c r="AC1799">
        <v>6</v>
      </c>
      <c r="AD1799" t="str">
        <f>IF(marketing_campaign[[#This Row],[NumWebVisitsMonth]]&gt;=5.3,"higher_webvists","lower_webvisits")</f>
        <v>higher_webvists</v>
      </c>
      <c r="AE1799">
        <v>0</v>
      </c>
      <c r="AF1799">
        <v>0</v>
      </c>
      <c r="AG1799">
        <v>0</v>
      </c>
      <c r="AH1799">
        <v>0</v>
      </c>
      <c r="AI1799">
        <v>0</v>
      </c>
      <c r="AJ1799">
        <v>0</v>
      </c>
      <c r="AK1799">
        <v>3</v>
      </c>
      <c r="AL1799">
        <v>11</v>
      </c>
      <c r="AM1799">
        <v>0</v>
      </c>
      <c r="AN1799">
        <f>marketing_campaign[[#This Row],[AcceptedCmp2]]+marketing_campaign[[#This Row],[AcceptedCmp1]]+marketing_campaign[[#This Row],[AcceptedCmp5]]+marketing_campaign[[#This Row],[AcceptedCmp4]]+marketing_campaign[[#This Row],[AcceptedCmp3]]+marketing_campaign[[#This Row],[Response]]</f>
        <v>0</v>
      </c>
      <c r="AO1799" t="str" cm="1">
        <f t="array" ref="AO179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00" spans="1:41" x14ac:dyDescent="0.35">
      <c r="A1800">
        <v>8439</v>
      </c>
      <c r="B1800">
        <v>1964</v>
      </c>
      <c r="C1800">
        <f t="shared" ca="1" si="56"/>
        <v>62</v>
      </c>
      <c r="D1800" t="str" cm="1">
        <f t="array" aca="1" ref="D180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00" t="s">
        <v>29</v>
      </c>
      <c r="F1800" t="s">
        <v>31</v>
      </c>
      <c r="G1800" cm="1">
        <f t="array" ref="G1800">_xlfn.IFS(marketing_campaign[[#This Row],[Marital_Status]]="Single",K1800+L1800+1,marketing_campaign[[#This Row],[Marital_Status]]="Together",K1800+L1800+2,marketing_campaign[[#This Row],[Marital_Status]]="Alone",K1800+L1800+1,marketing_campaign[[#This Row],[Marital_Status]]="Married",K1800+L1800+2,marketing_campaign[[#This Row],[Marital_Status]]="Divorced",K1800+L1800+1,marketing_campaign[[#This Row],[Marital_Status]]="YOLO",K1800+L1800+1,marketing_campaign[[#This Row],[Marital_Status]]="Absurd",K1800+L1800+1,marketing_campaign[[#This Row],[Marital_Status]]="Widow",K1800+L1800+1)</f>
        <v>4</v>
      </c>
      <c r="H1800" t="str" cm="1">
        <f t="array" ref="H1800">_xlfn.IFS(marketing_campaign[[#This Row],[Family_size]]=1,"Family_with_one_child",marketing_campaign[[#This Row],[Family_size]]&gt;1,"Family_with_more_children")</f>
        <v>Family_with_more_children</v>
      </c>
      <c r="I1800">
        <v>63404</v>
      </c>
      <c r="J1800" t="str">
        <f>IF(marketing_campaign[[#This Row],[Income]]&gt;=Sheet21!B1850,"high_income","low_income")</f>
        <v>high_income</v>
      </c>
      <c r="K1800">
        <v>0</v>
      </c>
      <c r="L1800">
        <v>2</v>
      </c>
      <c r="M1800" s="1">
        <v>41796</v>
      </c>
      <c r="N1800">
        <v>97</v>
      </c>
      <c r="O1800" t="str" cm="1">
        <f t="array" ref="O1800">_xlfn.IFS(AND(marketing_campaign[[#This Row],[Recency]]&gt;=0,marketing_campaign[[#This Row],[Recency]]&lt;=14),"Early Recency",AND(marketing_campaign[[#This Row],[Recency]]&gt;=15,marketing_campaign[[#This Row],[Recency]]&lt;=31),"Mid-Recency",marketing_campaign[[#This Row],[Recency]]&gt;=32,"high Recency")</f>
        <v>high Recency</v>
      </c>
      <c r="P1800">
        <v>734</v>
      </c>
      <c r="Q1800">
        <v>26</v>
      </c>
      <c r="R1800">
        <v>70</v>
      </c>
      <c r="S1800">
        <v>11</v>
      </c>
      <c r="T1800">
        <v>44</v>
      </c>
      <c r="U1800">
        <v>17</v>
      </c>
      <c r="V1800">
        <f>marketing_campaign[[#This Row],[MntGoldProds]]+marketing_campaign[[#This Row],[MntSweetProducts]]+marketing_campaign[[#This Row],[MntFishProducts]]+marketing_campaign[[#This Row],[MntMeatProducts]]+marketing_campaign[[#This Row],[MntFruits]]+marketing_campaign[[#This Row],[MntWines]]</f>
        <v>902</v>
      </c>
      <c r="W1800">
        <v>2</v>
      </c>
      <c r="X1800">
        <v>6</v>
      </c>
      <c r="Y1800">
        <v>3</v>
      </c>
      <c r="Z1800">
        <v>4</v>
      </c>
      <c r="AA1800">
        <f t="shared" si="57"/>
        <v>15</v>
      </c>
      <c r="AB1800" t="str" cm="1">
        <f t="array" ref="AB1800">_xlfn.IFS(AND(AA1800&gt;=0,AA1800&lt;=15),"low purchase",AND(AA1800&gt;=16,AA1800&lt;=30),"mid purchase",AA1800&gt;=31,"high purchase")</f>
        <v>low purchase</v>
      </c>
      <c r="AC1800">
        <v>4</v>
      </c>
      <c r="AD1800" t="str">
        <f>IF(marketing_campaign[[#This Row],[NumWebVisitsMonth]]&gt;=5.3,"higher_webvists","lower_webvisits")</f>
        <v>lower_webvisits</v>
      </c>
      <c r="AE1800">
        <v>0</v>
      </c>
      <c r="AF1800">
        <v>0</v>
      </c>
      <c r="AG1800">
        <v>0</v>
      </c>
      <c r="AH1800">
        <v>1</v>
      </c>
      <c r="AI1800">
        <v>0</v>
      </c>
      <c r="AJ1800">
        <v>0</v>
      </c>
      <c r="AK1800">
        <v>3</v>
      </c>
      <c r="AL1800">
        <v>11</v>
      </c>
      <c r="AM1800">
        <v>0</v>
      </c>
      <c r="AN1800">
        <f>marketing_campaign[[#This Row],[AcceptedCmp2]]+marketing_campaign[[#This Row],[AcceptedCmp1]]+marketing_campaign[[#This Row],[AcceptedCmp5]]+marketing_campaign[[#This Row],[AcceptedCmp4]]+marketing_campaign[[#This Row],[AcceptedCmp3]]+marketing_campaign[[#This Row],[Response]]</f>
        <v>1</v>
      </c>
      <c r="AO1800" t="str" cm="1">
        <f t="array" ref="AO180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801" spans="1:41" x14ac:dyDescent="0.35">
      <c r="A1801">
        <v>762</v>
      </c>
      <c r="B1801">
        <v>1981</v>
      </c>
      <c r="C1801">
        <f t="shared" ca="1" si="56"/>
        <v>45</v>
      </c>
      <c r="D1801" t="str" cm="1">
        <f t="array" aca="1" ref="D180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801" t="s">
        <v>37</v>
      </c>
      <c r="F1801" t="s">
        <v>31</v>
      </c>
      <c r="G1801" cm="1">
        <f t="array" ref="G1801">_xlfn.IFS(marketing_campaign[[#This Row],[Marital_Status]]="Single",K1801+L1801+1,marketing_campaign[[#This Row],[Marital_Status]]="Together",K1801+L1801+2,marketing_campaign[[#This Row],[Marital_Status]]="Alone",K1801+L1801+1,marketing_campaign[[#This Row],[Marital_Status]]="Married",K1801+L1801+2,marketing_campaign[[#This Row],[Marital_Status]]="Divorced",K1801+L1801+1,marketing_campaign[[#This Row],[Marital_Status]]="YOLO",K1801+L1801+1,marketing_campaign[[#This Row],[Marital_Status]]="Absurd",K1801+L1801+1,marketing_campaign[[#This Row],[Marital_Status]]="Widow",K1801+L1801+1)</f>
        <v>3</v>
      </c>
      <c r="H1801" t="str" cm="1">
        <f t="array" ref="H1801">_xlfn.IFS(marketing_campaign[[#This Row],[Family_size]]=1,"Family_with_one_child",marketing_campaign[[#This Row],[Family_size]]&gt;1,"Family_with_more_children")</f>
        <v>Family_with_more_children</v>
      </c>
      <c r="I1801">
        <v>75774</v>
      </c>
      <c r="J1801" t="str">
        <f>IF(marketing_campaign[[#This Row],[Income]]&gt;=Sheet21!B1851,"high_income","low_income")</f>
        <v>high_income</v>
      </c>
      <c r="K1801">
        <v>1</v>
      </c>
      <c r="L1801">
        <v>0</v>
      </c>
      <c r="M1801" s="1">
        <v>41761</v>
      </c>
      <c r="N1801">
        <v>27</v>
      </c>
      <c r="O1801" t="str" cm="1">
        <f t="array" ref="O1801">_xlfn.IFS(AND(marketing_campaign[[#This Row],[Recency]]&gt;=0,marketing_campaign[[#This Row],[Recency]]&lt;=14),"Early Recency",AND(marketing_campaign[[#This Row],[Recency]]&gt;=15,marketing_campaign[[#This Row],[Recency]]&lt;=31),"Mid-Recency",marketing_campaign[[#This Row],[Recency]]&gt;=32,"high Recency")</f>
        <v>Mid-Recency</v>
      </c>
      <c r="P1801">
        <v>340</v>
      </c>
      <c r="Q1801">
        <v>21</v>
      </c>
      <c r="R1801">
        <v>134</v>
      </c>
      <c r="S1801">
        <v>258</v>
      </c>
      <c r="T1801">
        <v>14</v>
      </c>
      <c r="U1801">
        <v>56</v>
      </c>
      <c r="V1801">
        <f>marketing_campaign[[#This Row],[MntGoldProds]]+marketing_campaign[[#This Row],[MntSweetProducts]]+marketing_campaign[[#This Row],[MntFishProducts]]+marketing_campaign[[#This Row],[MntMeatProducts]]+marketing_campaign[[#This Row],[MntFruits]]+marketing_campaign[[#This Row],[MntWines]]</f>
        <v>823</v>
      </c>
      <c r="W1801">
        <v>1</v>
      </c>
      <c r="X1801">
        <v>7</v>
      </c>
      <c r="Y1801">
        <v>5</v>
      </c>
      <c r="Z1801">
        <v>8</v>
      </c>
      <c r="AA1801">
        <f t="shared" si="57"/>
        <v>21</v>
      </c>
      <c r="AB1801" t="str" cm="1">
        <f t="array" ref="AB1801">_xlfn.IFS(AND(AA1801&gt;=0,AA1801&lt;=15),"low purchase",AND(AA1801&gt;=16,AA1801&lt;=30),"mid purchase",AA1801&gt;=31,"high purchase")</f>
        <v>mid purchase</v>
      </c>
      <c r="AC1801">
        <v>4</v>
      </c>
      <c r="AD1801" t="str">
        <f>IF(marketing_campaign[[#This Row],[NumWebVisitsMonth]]&gt;=5.3,"higher_webvists","lower_webvisits")</f>
        <v>lower_webvisits</v>
      </c>
      <c r="AE1801">
        <v>0</v>
      </c>
      <c r="AF1801">
        <v>0</v>
      </c>
      <c r="AG1801">
        <v>0</v>
      </c>
      <c r="AH1801">
        <v>0</v>
      </c>
      <c r="AI1801">
        <v>0</v>
      </c>
      <c r="AJ1801">
        <v>0</v>
      </c>
      <c r="AK1801">
        <v>3</v>
      </c>
      <c r="AL1801">
        <v>11</v>
      </c>
      <c r="AM1801">
        <v>0</v>
      </c>
      <c r="AN1801">
        <f>marketing_campaign[[#This Row],[AcceptedCmp2]]+marketing_campaign[[#This Row],[AcceptedCmp1]]+marketing_campaign[[#This Row],[AcceptedCmp5]]+marketing_campaign[[#This Row],[AcceptedCmp4]]+marketing_campaign[[#This Row],[AcceptedCmp3]]+marketing_campaign[[#This Row],[Response]]</f>
        <v>0</v>
      </c>
      <c r="AO1801" t="str" cm="1">
        <f t="array" ref="AO180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02" spans="1:41" x14ac:dyDescent="0.35">
      <c r="A1802">
        <v>2831</v>
      </c>
      <c r="B1802">
        <v>1976</v>
      </c>
      <c r="C1802">
        <f t="shared" ca="1" si="56"/>
        <v>50</v>
      </c>
      <c r="D1802" t="str" cm="1">
        <f t="array" aca="1" ref="D180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02" t="s">
        <v>29</v>
      </c>
      <c r="F1802" t="s">
        <v>31</v>
      </c>
      <c r="G1802" cm="1">
        <f t="array" ref="G1802">_xlfn.IFS(marketing_campaign[[#This Row],[Marital_Status]]="Single",K1802+L1802+1,marketing_campaign[[#This Row],[Marital_Status]]="Together",K1802+L1802+2,marketing_campaign[[#This Row],[Marital_Status]]="Alone",K1802+L1802+1,marketing_campaign[[#This Row],[Marital_Status]]="Married",K1802+L1802+2,marketing_campaign[[#This Row],[Marital_Status]]="Divorced",K1802+L1802+1,marketing_campaign[[#This Row],[Marital_Status]]="YOLO",K1802+L1802+1,marketing_campaign[[#This Row],[Marital_Status]]="Absurd",K1802+L1802+1,marketing_campaign[[#This Row],[Marital_Status]]="Widow",K1802+L1802+1)</f>
        <v>3</v>
      </c>
      <c r="H1802" t="str" cm="1">
        <f t="array" ref="H1802">_xlfn.IFS(marketing_campaign[[#This Row],[Family_size]]=1,"Family_with_one_child",marketing_campaign[[#This Row],[Family_size]]&gt;1,"Family_with_more_children")</f>
        <v>Family_with_more_children</v>
      </c>
      <c r="I1802">
        <v>78416</v>
      </c>
      <c r="J1802" t="str">
        <f>IF(marketing_campaign[[#This Row],[Income]]&gt;=Sheet21!B1852,"high_income","low_income")</f>
        <v>high_income</v>
      </c>
      <c r="K1802">
        <v>0</v>
      </c>
      <c r="L1802">
        <v>1</v>
      </c>
      <c r="M1802" s="1">
        <v>41817</v>
      </c>
      <c r="N1802">
        <v>99</v>
      </c>
      <c r="O1802" t="str" cm="1">
        <f t="array" ref="O1802">_xlfn.IFS(AND(marketing_campaign[[#This Row],[Recency]]&gt;=0,marketing_campaign[[#This Row],[Recency]]&lt;=14),"Early Recency",AND(marketing_campaign[[#This Row],[Recency]]&gt;=15,marketing_campaign[[#This Row],[Recency]]&lt;=31),"Mid-Recency",marketing_campaign[[#This Row],[Recency]]&gt;=32,"high Recency")</f>
        <v>high Recency</v>
      </c>
      <c r="P1802">
        <v>453</v>
      </c>
      <c r="Q1802">
        <v>38</v>
      </c>
      <c r="R1802">
        <v>279</v>
      </c>
      <c r="S1802">
        <v>188</v>
      </c>
      <c r="T1802">
        <v>38</v>
      </c>
      <c r="U1802">
        <v>183</v>
      </c>
      <c r="V1802">
        <f>marketing_campaign[[#This Row],[MntGoldProds]]+marketing_campaign[[#This Row],[MntSweetProducts]]+marketing_campaign[[#This Row],[MntFishProducts]]+marketing_campaign[[#This Row],[MntMeatProducts]]+marketing_campaign[[#This Row],[MntFruits]]+marketing_campaign[[#This Row],[MntWines]]</f>
        <v>1179</v>
      </c>
      <c r="W1802">
        <v>2</v>
      </c>
      <c r="X1802">
        <v>7</v>
      </c>
      <c r="Y1802">
        <v>7</v>
      </c>
      <c r="Z1802">
        <v>10</v>
      </c>
      <c r="AA1802">
        <f t="shared" si="57"/>
        <v>26</v>
      </c>
      <c r="AB1802" t="str" cm="1">
        <f t="array" ref="AB1802">_xlfn.IFS(AND(AA1802&gt;=0,AA1802&lt;=15),"low purchase",AND(AA1802&gt;=16,AA1802&lt;=30),"mid purchase",AA1802&gt;=31,"high purchase")</f>
        <v>mid purchase</v>
      </c>
      <c r="AC1802">
        <v>3</v>
      </c>
      <c r="AD1802" t="str">
        <f>IF(marketing_campaign[[#This Row],[NumWebVisitsMonth]]&gt;=5.3,"higher_webvists","lower_webvisits")</f>
        <v>lower_webvisits</v>
      </c>
      <c r="AE1802">
        <v>0</v>
      </c>
      <c r="AF1802">
        <v>0</v>
      </c>
      <c r="AG1802">
        <v>0</v>
      </c>
      <c r="AH1802">
        <v>0</v>
      </c>
      <c r="AI1802">
        <v>0</v>
      </c>
      <c r="AJ1802">
        <v>0</v>
      </c>
      <c r="AK1802">
        <v>3</v>
      </c>
      <c r="AL1802">
        <v>11</v>
      </c>
      <c r="AM1802">
        <v>0</v>
      </c>
      <c r="AN1802">
        <f>marketing_campaign[[#This Row],[AcceptedCmp2]]+marketing_campaign[[#This Row],[AcceptedCmp1]]+marketing_campaign[[#This Row],[AcceptedCmp5]]+marketing_campaign[[#This Row],[AcceptedCmp4]]+marketing_campaign[[#This Row],[AcceptedCmp3]]+marketing_campaign[[#This Row],[Response]]</f>
        <v>0</v>
      </c>
      <c r="AO1802" t="str" cm="1">
        <f t="array" ref="AO180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03" spans="1:41" x14ac:dyDescent="0.35">
      <c r="A1803">
        <v>6977</v>
      </c>
      <c r="B1803">
        <v>1974</v>
      </c>
      <c r="C1803">
        <f t="shared" ca="1" si="56"/>
        <v>52</v>
      </c>
      <c r="D1803" t="str" cm="1">
        <f t="array" aca="1" ref="D180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03" t="s">
        <v>29</v>
      </c>
      <c r="F1803" t="s">
        <v>31</v>
      </c>
      <c r="G1803" cm="1">
        <f t="array" ref="G1803">_xlfn.IFS(marketing_campaign[[#This Row],[Marital_Status]]="Single",K1803+L1803+1,marketing_campaign[[#This Row],[Marital_Status]]="Together",K1803+L1803+2,marketing_campaign[[#This Row],[Marital_Status]]="Alone",K1803+L1803+1,marketing_campaign[[#This Row],[Marital_Status]]="Married",K1803+L1803+2,marketing_campaign[[#This Row],[Marital_Status]]="Divorced",K1803+L1803+1,marketing_campaign[[#This Row],[Marital_Status]]="YOLO",K1803+L1803+1,marketing_campaign[[#This Row],[Marital_Status]]="Absurd",K1803+L1803+1,marketing_campaign[[#This Row],[Marital_Status]]="Widow",K1803+L1803+1)</f>
        <v>3</v>
      </c>
      <c r="H1803" t="str" cm="1">
        <f t="array" ref="H1803">_xlfn.IFS(marketing_campaign[[#This Row],[Family_size]]=1,"Family_with_one_child",marketing_campaign[[#This Row],[Family_size]]&gt;1,"Family_with_more_children")</f>
        <v>Family_with_more_children</v>
      </c>
      <c r="I1803">
        <v>75702</v>
      </c>
      <c r="J1803" t="str">
        <f>IF(marketing_campaign[[#This Row],[Income]]&gt;=Sheet21!B1853,"high_income","low_income")</f>
        <v>high_income</v>
      </c>
      <c r="K1803">
        <v>0</v>
      </c>
      <c r="L1803">
        <v>1</v>
      </c>
      <c r="M1803" s="1">
        <v>41196</v>
      </c>
      <c r="N1803">
        <v>87</v>
      </c>
      <c r="O1803" t="str" cm="1">
        <f t="array" ref="O1803">_xlfn.IFS(AND(marketing_campaign[[#This Row],[Recency]]&gt;=0,marketing_campaign[[#This Row],[Recency]]&lt;=14),"Early Recency",AND(marketing_campaign[[#This Row],[Recency]]&gt;=15,marketing_campaign[[#This Row],[Recency]]&lt;=31),"Mid-Recency",marketing_campaign[[#This Row],[Recency]]&gt;=32,"high Recency")</f>
        <v>high Recency</v>
      </c>
      <c r="P1803">
        <v>1073</v>
      </c>
      <c r="Q1803">
        <v>0</v>
      </c>
      <c r="R1803">
        <v>629</v>
      </c>
      <c r="S1803">
        <v>145</v>
      </c>
      <c r="T1803">
        <v>37</v>
      </c>
      <c r="U1803">
        <v>37</v>
      </c>
      <c r="V1803">
        <f>marketing_campaign[[#This Row],[MntGoldProds]]+marketing_campaign[[#This Row],[MntSweetProducts]]+marketing_campaign[[#This Row],[MntFishProducts]]+marketing_campaign[[#This Row],[MntMeatProducts]]+marketing_campaign[[#This Row],[MntFruits]]+marketing_campaign[[#This Row],[MntWines]]</f>
        <v>1921</v>
      </c>
      <c r="W1803">
        <v>1</v>
      </c>
      <c r="X1803">
        <v>10</v>
      </c>
      <c r="Y1803">
        <v>5</v>
      </c>
      <c r="Z1803">
        <v>13</v>
      </c>
      <c r="AA1803">
        <f t="shared" si="57"/>
        <v>29</v>
      </c>
      <c r="AB1803" t="str" cm="1">
        <f t="array" ref="AB1803">_xlfn.IFS(AND(AA1803&gt;=0,AA1803&lt;=15),"low purchase",AND(AA1803&gt;=16,AA1803&lt;=30),"mid purchase",AA1803&gt;=31,"high purchase")</f>
        <v>mid purchase</v>
      </c>
      <c r="AC1803">
        <v>6</v>
      </c>
      <c r="AD1803" t="str">
        <f>IF(marketing_campaign[[#This Row],[NumWebVisitsMonth]]&gt;=5.3,"higher_webvists","lower_webvisits")</f>
        <v>higher_webvists</v>
      </c>
      <c r="AE1803">
        <v>0</v>
      </c>
      <c r="AF1803">
        <v>0</v>
      </c>
      <c r="AG1803">
        <v>1</v>
      </c>
      <c r="AH1803">
        <v>0</v>
      </c>
      <c r="AI1803">
        <v>0</v>
      </c>
      <c r="AJ1803">
        <v>0</v>
      </c>
      <c r="AK1803">
        <v>3</v>
      </c>
      <c r="AL1803">
        <v>11</v>
      </c>
      <c r="AM1803">
        <v>0</v>
      </c>
      <c r="AN1803">
        <f>marketing_campaign[[#This Row],[AcceptedCmp2]]+marketing_campaign[[#This Row],[AcceptedCmp1]]+marketing_campaign[[#This Row],[AcceptedCmp5]]+marketing_campaign[[#This Row],[AcceptedCmp4]]+marketing_campaign[[#This Row],[AcceptedCmp3]]+marketing_campaign[[#This Row],[Response]]</f>
        <v>1</v>
      </c>
      <c r="AO1803" t="str" cm="1">
        <f t="array" ref="AO180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804" spans="1:41" x14ac:dyDescent="0.35">
      <c r="A1804">
        <v>6289</v>
      </c>
      <c r="B1804">
        <v>1951</v>
      </c>
      <c r="C1804">
        <f t="shared" ca="1" si="56"/>
        <v>75</v>
      </c>
      <c r="D1804" t="str" cm="1">
        <f t="array" aca="1" ref="D180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04" t="s">
        <v>34</v>
      </c>
      <c r="F1804" t="s">
        <v>31</v>
      </c>
      <c r="G1804" cm="1">
        <f t="array" ref="G1804">_xlfn.IFS(marketing_campaign[[#This Row],[Marital_Status]]="Single",K1804+L1804+1,marketing_campaign[[#This Row],[Marital_Status]]="Together",K1804+L1804+2,marketing_campaign[[#This Row],[Marital_Status]]="Alone",K1804+L1804+1,marketing_campaign[[#This Row],[Marital_Status]]="Married",K1804+L1804+2,marketing_campaign[[#This Row],[Marital_Status]]="Divorced",K1804+L1804+1,marketing_campaign[[#This Row],[Marital_Status]]="YOLO",K1804+L1804+1,marketing_campaign[[#This Row],[Marital_Status]]="Absurd",K1804+L1804+1,marketing_campaign[[#This Row],[Marital_Status]]="Widow",K1804+L1804+1)</f>
        <v>4</v>
      </c>
      <c r="H1804" t="str" cm="1">
        <f t="array" ref="H1804">_xlfn.IFS(marketing_campaign[[#This Row],[Family_size]]=1,"Family_with_one_child",marketing_campaign[[#This Row],[Family_size]]&gt;1,"Family_with_more_children")</f>
        <v>Family_with_more_children</v>
      </c>
      <c r="I1804">
        <v>59385</v>
      </c>
      <c r="J1804" t="str">
        <f>IF(marketing_campaign[[#This Row],[Income]]&gt;=Sheet21!B1854,"high_income","low_income")</f>
        <v>high_income</v>
      </c>
      <c r="K1804">
        <v>1</v>
      </c>
      <c r="L1804">
        <v>1</v>
      </c>
      <c r="M1804" s="1">
        <v>41392</v>
      </c>
      <c r="N1804">
        <v>85</v>
      </c>
      <c r="O1804" t="str" cm="1">
        <f t="array" ref="O1804">_xlfn.IFS(AND(marketing_campaign[[#This Row],[Recency]]&gt;=0,marketing_campaign[[#This Row],[Recency]]&lt;=14),"Early Recency",AND(marketing_campaign[[#This Row],[Recency]]&gt;=15,marketing_campaign[[#This Row],[Recency]]&lt;=31),"Mid-Recency",marketing_campaign[[#This Row],[Recency]]&gt;=32,"high Recency")</f>
        <v>high Recency</v>
      </c>
      <c r="P1804">
        <v>135</v>
      </c>
      <c r="Q1804">
        <v>0</v>
      </c>
      <c r="R1804">
        <v>10</v>
      </c>
      <c r="S1804">
        <v>0</v>
      </c>
      <c r="T1804">
        <v>4</v>
      </c>
      <c r="U1804">
        <v>36</v>
      </c>
      <c r="V1804">
        <f>marketing_campaign[[#This Row],[MntGoldProds]]+marketing_campaign[[#This Row],[MntSweetProducts]]+marketing_campaign[[#This Row],[MntFishProducts]]+marketing_campaign[[#This Row],[MntMeatProducts]]+marketing_campaign[[#This Row],[MntFruits]]+marketing_campaign[[#This Row],[MntWines]]</f>
        <v>185</v>
      </c>
      <c r="W1804">
        <v>2</v>
      </c>
      <c r="X1804">
        <v>3</v>
      </c>
      <c r="Y1804">
        <v>1</v>
      </c>
      <c r="Z1804">
        <v>4</v>
      </c>
      <c r="AA1804">
        <f t="shared" si="57"/>
        <v>10</v>
      </c>
      <c r="AB1804" t="str" cm="1">
        <f t="array" ref="AB1804">_xlfn.IFS(AND(AA1804&gt;=0,AA1804&lt;=15),"low purchase",AND(AA1804&gt;=16,AA1804&lt;=30),"mid purchase",AA1804&gt;=31,"high purchase")</f>
        <v>low purchase</v>
      </c>
      <c r="AC1804">
        <v>5</v>
      </c>
      <c r="AD1804" t="str">
        <f>IF(marketing_campaign[[#This Row],[NumWebVisitsMonth]]&gt;=5.3,"higher_webvists","lower_webvisits")</f>
        <v>lower_webvisits</v>
      </c>
      <c r="AE1804">
        <v>0</v>
      </c>
      <c r="AF1804">
        <v>0</v>
      </c>
      <c r="AG1804">
        <v>0</v>
      </c>
      <c r="AH1804">
        <v>0</v>
      </c>
      <c r="AI1804">
        <v>0</v>
      </c>
      <c r="AJ1804">
        <v>0</v>
      </c>
      <c r="AK1804">
        <v>3</v>
      </c>
      <c r="AL1804">
        <v>11</v>
      </c>
      <c r="AM1804">
        <v>0</v>
      </c>
      <c r="AN1804">
        <f>marketing_campaign[[#This Row],[AcceptedCmp2]]+marketing_campaign[[#This Row],[AcceptedCmp1]]+marketing_campaign[[#This Row],[AcceptedCmp5]]+marketing_campaign[[#This Row],[AcceptedCmp4]]+marketing_campaign[[#This Row],[AcceptedCmp3]]+marketing_campaign[[#This Row],[Response]]</f>
        <v>0</v>
      </c>
      <c r="AO1804" t="str" cm="1">
        <f t="array" ref="AO180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05" spans="1:41" x14ac:dyDescent="0.35">
      <c r="A1805">
        <v>4168</v>
      </c>
      <c r="B1805">
        <v>1966</v>
      </c>
      <c r="C1805">
        <f t="shared" ca="1" si="56"/>
        <v>60</v>
      </c>
      <c r="D1805" t="str" cm="1">
        <f t="array" aca="1" ref="D180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05" t="s">
        <v>29</v>
      </c>
      <c r="F1805" t="s">
        <v>30</v>
      </c>
      <c r="G1805" cm="1">
        <f t="array" ref="G1805">_xlfn.IFS(marketing_campaign[[#This Row],[Marital_Status]]="Single",K1805+L1805+1,marketing_campaign[[#This Row],[Marital_Status]]="Together",K1805+L1805+2,marketing_campaign[[#This Row],[Marital_Status]]="Alone",K1805+L1805+1,marketing_campaign[[#This Row],[Marital_Status]]="Married",K1805+L1805+2,marketing_campaign[[#This Row],[Marital_Status]]="Divorced",K1805+L1805+1,marketing_campaign[[#This Row],[Marital_Status]]="YOLO",K1805+L1805+1,marketing_campaign[[#This Row],[Marital_Status]]="Absurd",K1805+L1805+1,marketing_campaign[[#This Row],[Marital_Status]]="Widow",K1805+L1805+1)</f>
        <v>3</v>
      </c>
      <c r="H1805" t="str" cm="1">
        <f t="array" ref="H1805">_xlfn.IFS(marketing_campaign[[#This Row],[Family_size]]=1,"Family_with_one_child",marketing_campaign[[#This Row],[Family_size]]&gt;1,"Family_with_more_children")</f>
        <v>Family_with_more_children</v>
      </c>
      <c r="I1805">
        <v>37070</v>
      </c>
      <c r="J1805" t="str">
        <f>IF(marketing_campaign[[#This Row],[Income]]&gt;=Sheet21!B1855,"high_income","low_income")</f>
        <v>high_income</v>
      </c>
      <c r="K1805">
        <v>1</v>
      </c>
      <c r="L1805">
        <v>1</v>
      </c>
      <c r="M1805" s="1">
        <v>41353</v>
      </c>
      <c r="N1805">
        <v>30</v>
      </c>
      <c r="O1805" t="str" cm="1">
        <f t="array" ref="O1805">_xlfn.IFS(AND(marketing_campaign[[#This Row],[Recency]]&gt;=0,marketing_campaign[[#This Row],[Recency]]&lt;=14),"Early Recency",AND(marketing_campaign[[#This Row],[Recency]]&gt;=15,marketing_campaign[[#This Row],[Recency]]&lt;=31),"Mid-Recency",marketing_campaign[[#This Row],[Recency]]&gt;=32,"high Recency")</f>
        <v>Mid-Recency</v>
      </c>
      <c r="P1805">
        <v>231</v>
      </c>
      <c r="Q1805">
        <v>7</v>
      </c>
      <c r="R1805">
        <v>137</v>
      </c>
      <c r="S1805">
        <v>4</v>
      </c>
      <c r="T1805">
        <v>15</v>
      </c>
      <c r="U1805">
        <v>39</v>
      </c>
      <c r="V1805">
        <f>marketing_campaign[[#This Row],[MntGoldProds]]+marketing_campaign[[#This Row],[MntSweetProducts]]+marketing_campaign[[#This Row],[MntFishProducts]]+marketing_campaign[[#This Row],[MntMeatProducts]]+marketing_campaign[[#This Row],[MntFruits]]+marketing_campaign[[#This Row],[MntWines]]</f>
        <v>433</v>
      </c>
      <c r="W1805">
        <v>9</v>
      </c>
      <c r="X1805">
        <v>5</v>
      </c>
      <c r="Y1805">
        <v>1</v>
      </c>
      <c r="Z1805">
        <v>8</v>
      </c>
      <c r="AA1805">
        <f t="shared" si="57"/>
        <v>23</v>
      </c>
      <c r="AB1805" t="str" cm="1">
        <f t="array" ref="AB1805">_xlfn.IFS(AND(AA1805&gt;=0,AA1805&lt;=15),"low purchase",AND(AA1805&gt;=16,AA1805&lt;=30),"mid purchase",AA1805&gt;=31,"high purchase")</f>
        <v>mid purchase</v>
      </c>
      <c r="AC1805">
        <v>7</v>
      </c>
      <c r="AD1805" t="str">
        <f>IF(marketing_campaign[[#This Row],[NumWebVisitsMonth]]&gt;=5.3,"higher_webvists","lower_webvisits")</f>
        <v>higher_webvists</v>
      </c>
      <c r="AE1805">
        <v>0</v>
      </c>
      <c r="AF1805">
        <v>0</v>
      </c>
      <c r="AG1805">
        <v>0</v>
      </c>
      <c r="AH1805">
        <v>0</v>
      </c>
      <c r="AI1805">
        <v>0</v>
      </c>
      <c r="AJ1805">
        <v>0</v>
      </c>
      <c r="AK1805">
        <v>3</v>
      </c>
      <c r="AL1805">
        <v>11</v>
      </c>
      <c r="AM1805">
        <v>1</v>
      </c>
      <c r="AN1805">
        <f>marketing_campaign[[#This Row],[AcceptedCmp2]]+marketing_campaign[[#This Row],[AcceptedCmp1]]+marketing_campaign[[#This Row],[AcceptedCmp5]]+marketing_campaign[[#This Row],[AcceptedCmp4]]+marketing_campaign[[#This Row],[AcceptedCmp3]]+marketing_campaign[[#This Row],[Response]]</f>
        <v>1</v>
      </c>
      <c r="AO1805" t="str" cm="1">
        <f t="array" ref="AO180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806" spans="1:41" x14ac:dyDescent="0.35">
      <c r="A1806">
        <v>8397</v>
      </c>
      <c r="B1806">
        <v>1951</v>
      </c>
      <c r="C1806">
        <f t="shared" ca="1" si="56"/>
        <v>75</v>
      </c>
      <c r="D1806" t="str" cm="1">
        <f t="array" aca="1" ref="D180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06" t="s">
        <v>29</v>
      </c>
      <c r="F1806" t="s">
        <v>33</v>
      </c>
      <c r="G1806" cm="1">
        <f t="array" ref="G1806">_xlfn.IFS(marketing_campaign[[#This Row],[Marital_Status]]="Single",K1806+L1806+1,marketing_campaign[[#This Row],[Marital_Status]]="Together",K1806+L1806+2,marketing_campaign[[#This Row],[Marital_Status]]="Alone",K1806+L1806+1,marketing_campaign[[#This Row],[Marital_Status]]="Married",K1806+L1806+2,marketing_campaign[[#This Row],[Marital_Status]]="Divorced",K1806+L1806+1,marketing_campaign[[#This Row],[Marital_Status]]="YOLO",K1806+L1806+1,marketing_campaign[[#This Row],[Marital_Status]]="Absurd",K1806+L1806+1,marketing_campaign[[#This Row],[Marital_Status]]="Widow",K1806+L1806+1)</f>
        <v>4</v>
      </c>
      <c r="H1806" t="str" cm="1">
        <f t="array" ref="H1806">_xlfn.IFS(marketing_campaign[[#This Row],[Family_size]]=1,"Family_with_one_child",marketing_campaign[[#This Row],[Family_size]]&gt;1,"Family_with_more_children")</f>
        <v>Family_with_more_children</v>
      </c>
      <c r="I1806">
        <v>44689</v>
      </c>
      <c r="J1806" t="str">
        <f>IF(marketing_campaign[[#This Row],[Income]]&gt;=Sheet21!B1856,"high_income","low_income")</f>
        <v>high_income</v>
      </c>
      <c r="K1806">
        <v>1</v>
      </c>
      <c r="L1806">
        <v>1</v>
      </c>
      <c r="M1806" s="1">
        <v>41649</v>
      </c>
      <c r="N1806">
        <v>82</v>
      </c>
      <c r="O1806" t="str" cm="1">
        <f t="array" ref="O1806">_xlfn.IFS(AND(marketing_campaign[[#This Row],[Recency]]&gt;=0,marketing_campaign[[#This Row],[Recency]]&lt;=14),"Early Recency",AND(marketing_campaign[[#This Row],[Recency]]&gt;=15,marketing_campaign[[#This Row],[Recency]]&lt;=31),"Mid-Recency",marketing_campaign[[#This Row],[Recency]]&gt;=32,"high Recency")</f>
        <v>high Recency</v>
      </c>
      <c r="P1806">
        <v>18</v>
      </c>
      <c r="Q1806">
        <v>0</v>
      </c>
      <c r="R1806">
        <v>5</v>
      </c>
      <c r="S1806">
        <v>0</v>
      </c>
      <c r="T1806">
        <v>0</v>
      </c>
      <c r="U1806">
        <v>11</v>
      </c>
      <c r="V1806">
        <f>marketing_campaign[[#This Row],[MntGoldProds]]+marketing_campaign[[#This Row],[MntSweetProducts]]+marketing_campaign[[#This Row],[MntFishProducts]]+marketing_campaign[[#This Row],[MntMeatProducts]]+marketing_campaign[[#This Row],[MntFruits]]+marketing_campaign[[#This Row],[MntWines]]</f>
        <v>34</v>
      </c>
      <c r="W1806">
        <v>2</v>
      </c>
      <c r="X1806">
        <v>1</v>
      </c>
      <c r="Y1806">
        <v>1</v>
      </c>
      <c r="Z1806">
        <v>2</v>
      </c>
      <c r="AA1806">
        <f t="shared" si="57"/>
        <v>6</v>
      </c>
      <c r="AB1806" t="str" cm="1">
        <f t="array" ref="AB1806">_xlfn.IFS(AND(AA1806&gt;=0,AA1806&lt;=15),"low purchase",AND(AA1806&gt;=16,AA1806&lt;=30),"mid purchase",AA1806&gt;=31,"high purchase")</f>
        <v>low purchase</v>
      </c>
      <c r="AC1806">
        <v>7</v>
      </c>
      <c r="AD1806" t="str">
        <f>IF(marketing_campaign[[#This Row],[NumWebVisitsMonth]]&gt;=5.3,"higher_webvists","lower_webvisits")</f>
        <v>higher_webvists</v>
      </c>
      <c r="AE1806">
        <v>1</v>
      </c>
      <c r="AF1806">
        <v>0</v>
      </c>
      <c r="AG1806">
        <v>0</v>
      </c>
      <c r="AH1806">
        <v>0</v>
      </c>
      <c r="AI1806">
        <v>0</v>
      </c>
      <c r="AJ1806">
        <v>0</v>
      </c>
      <c r="AK1806">
        <v>3</v>
      </c>
      <c r="AL1806">
        <v>11</v>
      </c>
      <c r="AM1806">
        <v>0</v>
      </c>
      <c r="AN1806">
        <f>marketing_campaign[[#This Row],[AcceptedCmp2]]+marketing_campaign[[#This Row],[AcceptedCmp1]]+marketing_campaign[[#This Row],[AcceptedCmp5]]+marketing_campaign[[#This Row],[AcceptedCmp4]]+marketing_campaign[[#This Row],[AcceptedCmp3]]+marketing_campaign[[#This Row],[Response]]</f>
        <v>1</v>
      </c>
      <c r="AO1806" t="str" cm="1">
        <f t="array" ref="AO180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807" spans="1:41" x14ac:dyDescent="0.35">
      <c r="A1807">
        <v>9284</v>
      </c>
      <c r="B1807">
        <v>1958</v>
      </c>
      <c r="C1807">
        <f t="shared" ca="1" si="56"/>
        <v>68</v>
      </c>
      <c r="D1807" t="str" cm="1">
        <f t="array" aca="1" ref="D180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07" t="s">
        <v>29</v>
      </c>
      <c r="F1807" t="s">
        <v>31</v>
      </c>
      <c r="G1807" cm="1">
        <f t="array" ref="G1807">_xlfn.IFS(marketing_campaign[[#This Row],[Marital_Status]]="Single",K1807+L1807+1,marketing_campaign[[#This Row],[Marital_Status]]="Together",K1807+L1807+2,marketing_campaign[[#This Row],[Marital_Status]]="Alone",K1807+L1807+1,marketing_campaign[[#This Row],[Marital_Status]]="Married",K1807+L1807+2,marketing_campaign[[#This Row],[Marital_Status]]="Divorced",K1807+L1807+1,marketing_campaign[[#This Row],[Marital_Status]]="YOLO",K1807+L1807+1,marketing_campaign[[#This Row],[Marital_Status]]="Absurd",K1807+L1807+1,marketing_campaign[[#This Row],[Marital_Status]]="Widow",K1807+L1807+1)</f>
        <v>3</v>
      </c>
      <c r="H1807" t="str" cm="1">
        <f t="array" ref="H1807">_xlfn.IFS(marketing_campaign[[#This Row],[Family_size]]=1,"Family_with_one_child",marketing_campaign[[#This Row],[Family_size]]&gt;1,"Family_with_more_children")</f>
        <v>Family_with_more_children</v>
      </c>
      <c r="I1807">
        <v>53977</v>
      </c>
      <c r="J1807" t="str">
        <f>IF(marketing_campaign[[#This Row],[Income]]&gt;=Sheet21!B1857,"high_income","low_income")</f>
        <v>high_income</v>
      </c>
      <c r="K1807">
        <v>0</v>
      </c>
      <c r="L1807">
        <v>1</v>
      </c>
      <c r="M1807" s="1">
        <v>41433</v>
      </c>
      <c r="N1807">
        <v>21</v>
      </c>
      <c r="O1807" t="str" cm="1">
        <f t="array" ref="O1807">_xlfn.IFS(AND(marketing_campaign[[#This Row],[Recency]]&gt;=0,marketing_campaign[[#This Row],[Recency]]&lt;=14),"Early Recency",AND(marketing_campaign[[#This Row],[Recency]]&gt;=15,marketing_campaign[[#This Row],[Recency]]&lt;=31),"Mid-Recency",marketing_campaign[[#This Row],[Recency]]&gt;=32,"high Recency")</f>
        <v>Mid-Recency</v>
      </c>
      <c r="P1807">
        <v>620</v>
      </c>
      <c r="Q1807">
        <v>16</v>
      </c>
      <c r="R1807">
        <v>165</v>
      </c>
      <c r="S1807">
        <v>0</v>
      </c>
      <c r="T1807">
        <v>24</v>
      </c>
      <c r="U1807">
        <v>82</v>
      </c>
      <c r="V1807">
        <f>marketing_campaign[[#This Row],[MntGoldProds]]+marketing_campaign[[#This Row],[MntSweetProducts]]+marketing_campaign[[#This Row],[MntFishProducts]]+marketing_campaign[[#This Row],[MntMeatProducts]]+marketing_campaign[[#This Row],[MntFruits]]+marketing_campaign[[#This Row],[MntWines]]</f>
        <v>907</v>
      </c>
      <c r="W1807">
        <v>5</v>
      </c>
      <c r="X1807">
        <v>5</v>
      </c>
      <c r="Y1807">
        <v>5</v>
      </c>
      <c r="Z1807">
        <v>12</v>
      </c>
      <c r="AA1807">
        <f t="shared" si="57"/>
        <v>27</v>
      </c>
      <c r="AB1807" t="str" cm="1">
        <f t="array" ref="AB1807">_xlfn.IFS(AND(AA1807&gt;=0,AA1807&lt;=15),"low purchase",AND(AA1807&gt;=16,AA1807&lt;=30),"mid purchase",AA1807&gt;=31,"high purchase")</f>
        <v>mid purchase</v>
      </c>
      <c r="AC1807">
        <v>5</v>
      </c>
      <c r="AD1807" t="str">
        <f>IF(marketing_campaign[[#This Row],[NumWebVisitsMonth]]&gt;=5.3,"higher_webvists","lower_webvisits")</f>
        <v>lower_webvisits</v>
      </c>
      <c r="AE1807">
        <v>0</v>
      </c>
      <c r="AF1807">
        <v>0</v>
      </c>
      <c r="AG1807">
        <v>0</v>
      </c>
      <c r="AH1807">
        <v>0</v>
      </c>
      <c r="AI1807">
        <v>0</v>
      </c>
      <c r="AJ1807">
        <v>0</v>
      </c>
      <c r="AK1807">
        <v>3</v>
      </c>
      <c r="AL1807">
        <v>11</v>
      </c>
      <c r="AM1807">
        <v>0</v>
      </c>
      <c r="AN1807">
        <f>marketing_campaign[[#This Row],[AcceptedCmp2]]+marketing_campaign[[#This Row],[AcceptedCmp1]]+marketing_campaign[[#This Row],[AcceptedCmp5]]+marketing_campaign[[#This Row],[AcceptedCmp4]]+marketing_campaign[[#This Row],[AcceptedCmp3]]+marketing_campaign[[#This Row],[Response]]</f>
        <v>0</v>
      </c>
      <c r="AO1807" t="str" cm="1">
        <f t="array" ref="AO180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08" spans="1:41" x14ac:dyDescent="0.35">
      <c r="A1808">
        <v>6237</v>
      </c>
      <c r="B1808">
        <v>1966</v>
      </c>
      <c r="C1808">
        <f t="shared" ca="1" si="56"/>
        <v>60</v>
      </c>
      <c r="D1808" t="str" cm="1">
        <f t="array" aca="1" ref="D180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08" t="s">
        <v>32</v>
      </c>
      <c r="F1808" t="s">
        <v>30</v>
      </c>
      <c r="G1808" cm="1">
        <f t="array" ref="G1808">_xlfn.IFS(marketing_campaign[[#This Row],[Marital_Status]]="Single",K1808+L1808+1,marketing_campaign[[#This Row],[Marital_Status]]="Together",K1808+L1808+2,marketing_campaign[[#This Row],[Marital_Status]]="Alone",K1808+L1808+1,marketing_campaign[[#This Row],[Marital_Status]]="Married",K1808+L1808+2,marketing_campaign[[#This Row],[Marital_Status]]="Divorced",K1808+L1808+1,marketing_campaign[[#This Row],[Marital_Status]]="YOLO",K1808+L1808+1,marketing_campaign[[#This Row],[Marital_Status]]="Absurd",K1808+L1808+1,marketing_campaign[[#This Row],[Marital_Status]]="Widow",K1808+L1808+1)</f>
        <v>3</v>
      </c>
      <c r="H1808" t="str" cm="1">
        <f t="array" ref="H1808">_xlfn.IFS(marketing_campaign[[#This Row],[Family_size]]=1,"Family_with_one_child",marketing_campaign[[#This Row],[Family_size]]&gt;1,"Family_with_more_children")</f>
        <v>Family_with_more_children</v>
      </c>
      <c r="I1808">
        <v>7144</v>
      </c>
      <c r="J1808" t="str">
        <f>IF(marketing_campaign[[#This Row],[Income]]&gt;=Sheet21!B1858,"high_income","low_income")</f>
        <v>high_income</v>
      </c>
      <c r="K1808">
        <v>0</v>
      </c>
      <c r="L1808">
        <v>2</v>
      </c>
      <c r="M1808" s="1">
        <v>41615</v>
      </c>
      <c r="N1808">
        <v>92</v>
      </c>
      <c r="O1808" t="str" cm="1">
        <f t="array" ref="O1808">_xlfn.IFS(AND(marketing_campaign[[#This Row],[Recency]]&gt;=0,marketing_campaign[[#This Row],[Recency]]&lt;=14),"Early Recency",AND(marketing_campaign[[#This Row],[Recency]]&gt;=15,marketing_campaign[[#This Row],[Recency]]&lt;=31),"Mid-Recency",marketing_campaign[[#This Row],[Recency]]&gt;=32,"high Recency")</f>
        <v>high Recency</v>
      </c>
      <c r="P1808">
        <v>81</v>
      </c>
      <c r="Q1808">
        <v>4</v>
      </c>
      <c r="R1808">
        <v>33</v>
      </c>
      <c r="S1808">
        <v>5</v>
      </c>
      <c r="T1808">
        <v>2</v>
      </c>
      <c r="U1808">
        <v>291</v>
      </c>
      <c r="V1808">
        <f>marketing_campaign[[#This Row],[MntGoldProds]]+marketing_campaign[[#This Row],[MntSweetProducts]]+marketing_campaign[[#This Row],[MntFishProducts]]+marketing_campaign[[#This Row],[MntMeatProducts]]+marketing_campaign[[#This Row],[MntFruits]]+marketing_campaign[[#This Row],[MntWines]]</f>
        <v>416</v>
      </c>
      <c r="W1808">
        <v>0</v>
      </c>
      <c r="X1808">
        <v>23</v>
      </c>
      <c r="Y1808">
        <v>1</v>
      </c>
      <c r="Z1808">
        <v>1</v>
      </c>
      <c r="AA1808">
        <f t="shared" si="57"/>
        <v>25</v>
      </c>
      <c r="AB1808" t="str" cm="1">
        <f t="array" ref="AB1808">_xlfn.IFS(AND(AA1808&gt;=0,AA1808&lt;=15),"low purchase",AND(AA1808&gt;=16,AA1808&lt;=30),"mid purchase",AA1808&gt;=31,"high purchase")</f>
        <v>mid purchase</v>
      </c>
      <c r="AC1808">
        <v>0</v>
      </c>
      <c r="AD1808" t="str">
        <f>IF(marketing_campaign[[#This Row],[NumWebVisitsMonth]]&gt;=5.3,"higher_webvists","lower_webvisits")</f>
        <v>lower_webvisits</v>
      </c>
      <c r="AE1808">
        <v>0</v>
      </c>
      <c r="AF1808">
        <v>0</v>
      </c>
      <c r="AG1808">
        <v>0</v>
      </c>
      <c r="AH1808">
        <v>0</v>
      </c>
      <c r="AI1808">
        <v>0</v>
      </c>
      <c r="AJ1808">
        <v>0</v>
      </c>
      <c r="AK1808">
        <v>3</v>
      </c>
      <c r="AL1808">
        <v>11</v>
      </c>
      <c r="AM1808">
        <v>0</v>
      </c>
      <c r="AN1808">
        <f>marketing_campaign[[#This Row],[AcceptedCmp2]]+marketing_campaign[[#This Row],[AcceptedCmp1]]+marketing_campaign[[#This Row],[AcceptedCmp5]]+marketing_campaign[[#This Row],[AcceptedCmp4]]+marketing_campaign[[#This Row],[AcceptedCmp3]]+marketing_campaign[[#This Row],[Response]]</f>
        <v>0</v>
      </c>
      <c r="AO1808" t="str" cm="1">
        <f t="array" ref="AO180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09" spans="1:41" x14ac:dyDescent="0.35">
      <c r="A1809">
        <v>3130</v>
      </c>
      <c r="B1809">
        <v>1964</v>
      </c>
      <c r="C1809">
        <f t="shared" ca="1" si="56"/>
        <v>62</v>
      </c>
      <c r="D1809" t="str" cm="1">
        <f t="array" aca="1" ref="D180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09" t="s">
        <v>29</v>
      </c>
      <c r="F1809" t="s">
        <v>30</v>
      </c>
      <c r="G1809" cm="1">
        <f t="array" ref="G1809">_xlfn.IFS(marketing_campaign[[#This Row],[Marital_Status]]="Single",K1809+L1809+1,marketing_campaign[[#This Row],[Marital_Status]]="Together",K1809+L1809+2,marketing_campaign[[#This Row],[Marital_Status]]="Alone",K1809+L1809+1,marketing_campaign[[#This Row],[Marital_Status]]="Married",K1809+L1809+2,marketing_campaign[[#This Row],[Marital_Status]]="Divorced",K1809+L1809+1,marketing_campaign[[#This Row],[Marital_Status]]="YOLO",K1809+L1809+1,marketing_campaign[[#This Row],[Marital_Status]]="Absurd",K1809+L1809+1,marketing_campaign[[#This Row],[Marital_Status]]="Widow",K1809+L1809+1)</f>
        <v>3</v>
      </c>
      <c r="H1809" t="str" cm="1">
        <f t="array" ref="H1809">_xlfn.IFS(marketing_campaign[[#This Row],[Family_size]]=1,"Family_with_one_child",marketing_campaign[[#This Row],[Family_size]]&gt;1,"Family_with_more_children")</f>
        <v>Family_with_more_children</v>
      </c>
      <c r="I1809">
        <v>18701</v>
      </c>
      <c r="J1809" t="str">
        <f>IF(marketing_campaign[[#This Row],[Income]]&gt;=Sheet21!B1859,"high_income","low_income")</f>
        <v>high_income</v>
      </c>
      <c r="K1809">
        <v>1</v>
      </c>
      <c r="L1809">
        <v>1</v>
      </c>
      <c r="M1809" s="1">
        <v>41429</v>
      </c>
      <c r="N1809">
        <v>95</v>
      </c>
      <c r="O1809" t="str" cm="1">
        <f t="array" ref="O1809">_xlfn.IFS(AND(marketing_campaign[[#This Row],[Recency]]&gt;=0,marketing_campaign[[#This Row],[Recency]]&lt;=14),"Early Recency",AND(marketing_campaign[[#This Row],[Recency]]&gt;=15,marketing_campaign[[#This Row],[Recency]]&lt;=31),"Mid-Recency",marketing_campaign[[#This Row],[Recency]]&gt;=32,"high Recency")</f>
        <v>high Recency</v>
      </c>
      <c r="P1809">
        <v>12</v>
      </c>
      <c r="Q1809">
        <v>4</v>
      </c>
      <c r="R1809">
        <v>2</v>
      </c>
      <c r="S1809">
        <v>10</v>
      </c>
      <c r="T1809">
        <v>6</v>
      </c>
      <c r="U1809">
        <v>10</v>
      </c>
      <c r="V1809">
        <f>marketing_campaign[[#This Row],[MntGoldProds]]+marketing_campaign[[#This Row],[MntSweetProducts]]+marketing_campaign[[#This Row],[MntFishProducts]]+marketing_campaign[[#This Row],[MntMeatProducts]]+marketing_campaign[[#This Row],[MntFruits]]+marketing_campaign[[#This Row],[MntWines]]</f>
        <v>44</v>
      </c>
      <c r="W1809">
        <v>4</v>
      </c>
      <c r="X1809">
        <v>2</v>
      </c>
      <c r="Y1809">
        <v>0</v>
      </c>
      <c r="Z1809">
        <v>4</v>
      </c>
      <c r="AA1809">
        <f t="shared" si="57"/>
        <v>10</v>
      </c>
      <c r="AB1809" t="str" cm="1">
        <f t="array" ref="AB1809">_xlfn.IFS(AND(AA1809&gt;=0,AA1809&lt;=15),"low purchase",AND(AA1809&gt;=16,AA1809&lt;=30),"mid purchase",AA1809&gt;=31,"high purchase")</f>
        <v>low purchase</v>
      </c>
      <c r="AC1809">
        <v>5</v>
      </c>
      <c r="AD1809" t="str">
        <f>IF(marketing_campaign[[#This Row],[NumWebVisitsMonth]]&gt;=5.3,"higher_webvists","lower_webvisits")</f>
        <v>lower_webvisits</v>
      </c>
      <c r="AE1809">
        <v>0</v>
      </c>
      <c r="AF1809">
        <v>0</v>
      </c>
      <c r="AG1809">
        <v>0</v>
      </c>
      <c r="AH1809">
        <v>0</v>
      </c>
      <c r="AI1809">
        <v>0</v>
      </c>
      <c r="AJ1809">
        <v>0</v>
      </c>
      <c r="AK1809">
        <v>3</v>
      </c>
      <c r="AL1809">
        <v>11</v>
      </c>
      <c r="AM1809">
        <v>0</v>
      </c>
      <c r="AN1809">
        <f>marketing_campaign[[#This Row],[AcceptedCmp2]]+marketing_campaign[[#This Row],[AcceptedCmp1]]+marketing_campaign[[#This Row],[AcceptedCmp5]]+marketing_campaign[[#This Row],[AcceptedCmp4]]+marketing_campaign[[#This Row],[AcceptedCmp3]]+marketing_campaign[[#This Row],[Response]]</f>
        <v>0</v>
      </c>
      <c r="AO1809" t="str" cm="1">
        <f t="array" ref="AO180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10" spans="1:41" x14ac:dyDescent="0.35">
      <c r="A1810">
        <v>1619</v>
      </c>
      <c r="B1810">
        <v>1956</v>
      </c>
      <c r="C1810">
        <f t="shared" ca="1" si="56"/>
        <v>70</v>
      </c>
      <c r="D1810" t="str" cm="1">
        <f t="array" aca="1" ref="D181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10" t="s">
        <v>29</v>
      </c>
      <c r="F1810" t="s">
        <v>33</v>
      </c>
      <c r="G1810" cm="1">
        <f t="array" ref="G1810">_xlfn.IFS(marketing_campaign[[#This Row],[Marital_Status]]="Single",K1810+L1810+1,marketing_campaign[[#This Row],[Marital_Status]]="Together",K1810+L1810+2,marketing_campaign[[#This Row],[Marital_Status]]="Alone",K1810+L1810+1,marketing_campaign[[#This Row],[Marital_Status]]="Married",K1810+L1810+2,marketing_campaign[[#This Row],[Marital_Status]]="Divorced",K1810+L1810+1,marketing_campaign[[#This Row],[Marital_Status]]="YOLO",K1810+L1810+1,marketing_campaign[[#This Row],[Marital_Status]]="Absurd",K1810+L1810+1,marketing_campaign[[#This Row],[Marital_Status]]="Widow",K1810+L1810+1)</f>
        <v>2</v>
      </c>
      <c r="H1810" t="str" cm="1">
        <f t="array" ref="H1810">_xlfn.IFS(marketing_campaign[[#This Row],[Family_size]]=1,"Family_with_one_child",marketing_campaign[[#This Row],[Family_size]]&gt;1,"Family_with_more_children")</f>
        <v>Family_with_more_children</v>
      </c>
      <c r="I1810">
        <v>90369</v>
      </c>
      <c r="J1810" t="str">
        <f>IF(marketing_campaign[[#This Row],[Income]]&gt;=Sheet21!B1860,"high_income","low_income")</f>
        <v>high_income</v>
      </c>
      <c r="K1810">
        <v>0</v>
      </c>
      <c r="L1810">
        <v>0</v>
      </c>
      <c r="M1810" s="1">
        <v>41757</v>
      </c>
      <c r="N1810">
        <v>2</v>
      </c>
      <c r="O1810" t="str" cm="1">
        <f t="array" ref="O1810">_xlfn.IFS(AND(marketing_campaign[[#This Row],[Recency]]&gt;=0,marketing_campaign[[#This Row],[Recency]]&lt;=14),"Early Recency",AND(marketing_campaign[[#This Row],[Recency]]&gt;=15,marketing_campaign[[#This Row],[Recency]]&lt;=31),"Mid-Recency",marketing_campaign[[#This Row],[Recency]]&gt;=32,"high Recency")</f>
        <v>Early Recency</v>
      </c>
      <c r="P1810">
        <v>292</v>
      </c>
      <c r="Q1810">
        <v>51</v>
      </c>
      <c r="R1810">
        <v>981</v>
      </c>
      <c r="S1810">
        <v>224</v>
      </c>
      <c r="T1810">
        <v>23</v>
      </c>
      <c r="U1810">
        <v>17</v>
      </c>
      <c r="V1810">
        <f>marketing_campaign[[#This Row],[MntGoldProds]]+marketing_campaign[[#This Row],[MntSweetProducts]]+marketing_campaign[[#This Row],[MntFishProducts]]+marketing_campaign[[#This Row],[MntMeatProducts]]+marketing_campaign[[#This Row],[MntFruits]]+marketing_campaign[[#This Row],[MntWines]]</f>
        <v>1588</v>
      </c>
      <c r="W1810">
        <v>1</v>
      </c>
      <c r="X1810">
        <v>4</v>
      </c>
      <c r="Y1810">
        <v>6</v>
      </c>
      <c r="Z1810">
        <v>6</v>
      </c>
      <c r="AA1810">
        <f t="shared" si="57"/>
        <v>17</v>
      </c>
      <c r="AB1810" t="str" cm="1">
        <f t="array" ref="AB1810">_xlfn.IFS(AND(AA1810&gt;=0,AA1810&lt;=15),"low purchase",AND(AA1810&gt;=16,AA1810&lt;=30),"mid purchase",AA1810&gt;=31,"high purchase")</f>
        <v>mid purchase</v>
      </c>
      <c r="AC1810">
        <v>1</v>
      </c>
      <c r="AD1810" t="str">
        <f>IF(marketing_campaign[[#This Row],[NumWebVisitsMonth]]&gt;=5.3,"higher_webvists","lower_webvisits")</f>
        <v>lower_webvisits</v>
      </c>
      <c r="AE1810">
        <v>0</v>
      </c>
      <c r="AF1810">
        <v>0</v>
      </c>
      <c r="AG1810">
        <v>0</v>
      </c>
      <c r="AH1810">
        <v>0</v>
      </c>
      <c r="AI1810">
        <v>0</v>
      </c>
      <c r="AJ1810">
        <v>0</v>
      </c>
      <c r="AK1810">
        <v>3</v>
      </c>
      <c r="AL1810">
        <v>11</v>
      </c>
      <c r="AM1810">
        <v>1</v>
      </c>
      <c r="AN1810">
        <f>marketing_campaign[[#This Row],[AcceptedCmp2]]+marketing_campaign[[#This Row],[AcceptedCmp1]]+marketing_campaign[[#This Row],[AcceptedCmp5]]+marketing_campaign[[#This Row],[AcceptedCmp4]]+marketing_campaign[[#This Row],[AcceptedCmp3]]+marketing_campaign[[#This Row],[Response]]</f>
        <v>1</v>
      </c>
      <c r="AO1810" t="str" cm="1">
        <f t="array" ref="AO181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811" spans="1:41" x14ac:dyDescent="0.35">
      <c r="A1811">
        <v>1990</v>
      </c>
      <c r="B1811">
        <v>1974</v>
      </c>
      <c r="C1811">
        <f t="shared" ca="1" si="56"/>
        <v>52</v>
      </c>
      <c r="D1811" t="str" cm="1">
        <f t="array" aca="1" ref="D181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11" t="s">
        <v>32</v>
      </c>
      <c r="F1811" t="s">
        <v>30</v>
      </c>
      <c r="G1811" cm="1">
        <f t="array" ref="G1811">_xlfn.IFS(marketing_campaign[[#This Row],[Marital_Status]]="Single",K1811+L1811+1,marketing_campaign[[#This Row],[Marital_Status]]="Together",K1811+L1811+2,marketing_campaign[[#This Row],[Marital_Status]]="Alone",K1811+L1811+1,marketing_campaign[[#This Row],[Marital_Status]]="Married",K1811+L1811+2,marketing_campaign[[#This Row],[Marital_Status]]="Divorced",K1811+L1811+1,marketing_campaign[[#This Row],[Marital_Status]]="YOLO",K1811+L1811+1,marketing_campaign[[#This Row],[Marital_Status]]="Absurd",K1811+L1811+1,marketing_campaign[[#This Row],[Marital_Status]]="Widow",K1811+L1811+1)</f>
        <v>1</v>
      </c>
      <c r="H1811" t="str" cm="1">
        <f t="array" ref="H1811">_xlfn.IFS(marketing_campaign[[#This Row],[Family_size]]=1,"Family_with_one_child",marketing_campaign[[#This Row],[Family_size]]&gt;1,"Family_with_more_children")</f>
        <v>Family_with_one_child</v>
      </c>
      <c r="I1811">
        <v>63159</v>
      </c>
      <c r="J1811" t="str">
        <f>IF(marketing_campaign[[#This Row],[Income]]&gt;=Sheet21!B1861,"high_income","low_income")</f>
        <v>high_income</v>
      </c>
      <c r="K1811">
        <v>0</v>
      </c>
      <c r="L1811">
        <v>0</v>
      </c>
      <c r="M1811" s="1">
        <v>41218</v>
      </c>
      <c r="N1811">
        <v>74</v>
      </c>
      <c r="O1811" t="str" cm="1">
        <f t="array" ref="O1811">_xlfn.IFS(AND(marketing_campaign[[#This Row],[Recency]]&gt;=0,marketing_campaign[[#This Row],[Recency]]&lt;=14),"Early Recency",AND(marketing_campaign[[#This Row],[Recency]]&gt;=15,marketing_campaign[[#This Row],[Recency]]&lt;=31),"Mid-Recency",marketing_campaign[[#This Row],[Recency]]&gt;=32,"high Recency")</f>
        <v>high Recency</v>
      </c>
      <c r="P1811">
        <v>965</v>
      </c>
      <c r="Q1811">
        <v>34</v>
      </c>
      <c r="R1811">
        <v>586</v>
      </c>
      <c r="S1811">
        <v>89</v>
      </c>
      <c r="T1811">
        <v>86</v>
      </c>
      <c r="U1811">
        <v>37</v>
      </c>
      <c r="V1811">
        <f>marketing_campaign[[#This Row],[MntGoldProds]]+marketing_campaign[[#This Row],[MntSweetProducts]]+marketing_campaign[[#This Row],[MntFishProducts]]+marketing_campaign[[#This Row],[MntMeatProducts]]+marketing_campaign[[#This Row],[MntFruits]]+marketing_campaign[[#This Row],[MntWines]]</f>
        <v>1797</v>
      </c>
      <c r="W1811">
        <v>1</v>
      </c>
      <c r="X1811">
        <v>3</v>
      </c>
      <c r="Y1811">
        <v>5</v>
      </c>
      <c r="Z1811">
        <v>8</v>
      </c>
      <c r="AA1811">
        <f t="shared" si="57"/>
        <v>17</v>
      </c>
      <c r="AB1811" t="str" cm="1">
        <f t="array" ref="AB1811">_xlfn.IFS(AND(AA1811&gt;=0,AA1811&lt;=15),"low purchase",AND(AA1811&gt;=16,AA1811&lt;=30),"mid purchase",AA1811&gt;=31,"high purchase")</f>
        <v>mid purchase</v>
      </c>
      <c r="AC1811">
        <v>3</v>
      </c>
      <c r="AD1811" t="str">
        <f>IF(marketing_campaign[[#This Row],[NumWebVisitsMonth]]&gt;=5.3,"higher_webvists","lower_webvisits")</f>
        <v>lower_webvisits</v>
      </c>
      <c r="AE1811">
        <v>1</v>
      </c>
      <c r="AF1811">
        <v>0</v>
      </c>
      <c r="AG1811">
        <v>0</v>
      </c>
      <c r="AH1811">
        <v>0</v>
      </c>
      <c r="AI1811">
        <v>0</v>
      </c>
      <c r="AJ1811">
        <v>0</v>
      </c>
      <c r="AK1811">
        <v>3</v>
      </c>
      <c r="AL1811">
        <v>11</v>
      </c>
      <c r="AM1811">
        <v>0</v>
      </c>
      <c r="AN1811">
        <f>marketing_campaign[[#This Row],[AcceptedCmp2]]+marketing_campaign[[#This Row],[AcceptedCmp1]]+marketing_campaign[[#This Row],[AcceptedCmp5]]+marketing_campaign[[#This Row],[AcceptedCmp4]]+marketing_campaign[[#This Row],[AcceptedCmp3]]+marketing_campaign[[#This Row],[Response]]</f>
        <v>1</v>
      </c>
      <c r="AO1811" t="str" cm="1">
        <f t="array" ref="AO181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812" spans="1:41" x14ac:dyDescent="0.35">
      <c r="A1812">
        <v>5513</v>
      </c>
      <c r="B1812">
        <v>1966</v>
      </c>
      <c r="C1812">
        <f t="shared" ca="1" si="56"/>
        <v>60</v>
      </c>
      <c r="D1812" t="str" cm="1">
        <f t="array" aca="1" ref="D181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12" t="s">
        <v>29</v>
      </c>
      <c r="F1812" t="s">
        <v>31</v>
      </c>
      <c r="G1812" cm="1">
        <f t="array" ref="G1812">_xlfn.IFS(marketing_campaign[[#This Row],[Marital_Status]]="Single",K1812+L1812+1,marketing_campaign[[#This Row],[Marital_Status]]="Together",K1812+L1812+2,marketing_campaign[[#This Row],[Marital_Status]]="Alone",K1812+L1812+1,marketing_campaign[[#This Row],[Marital_Status]]="Married",K1812+L1812+2,marketing_campaign[[#This Row],[Marital_Status]]="Divorced",K1812+L1812+1,marketing_campaign[[#This Row],[Marital_Status]]="YOLO",K1812+L1812+1,marketing_campaign[[#This Row],[Marital_Status]]="Absurd",K1812+L1812+1,marketing_campaign[[#This Row],[Marital_Status]]="Widow",K1812+L1812+1)</f>
        <v>4</v>
      </c>
      <c r="H1812" t="str" cm="1">
        <f t="array" ref="H1812">_xlfn.IFS(marketing_campaign[[#This Row],[Family_size]]=1,"Family_with_one_child",marketing_campaign[[#This Row],[Family_size]]&gt;1,"Family_with_more_children")</f>
        <v>Family_with_more_children</v>
      </c>
      <c r="I1812">
        <v>37758</v>
      </c>
      <c r="J1812" t="str">
        <f>IF(marketing_campaign[[#This Row],[Income]]&gt;=Sheet21!B1862,"high_income","low_income")</f>
        <v>high_income</v>
      </c>
      <c r="K1812">
        <v>1</v>
      </c>
      <c r="L1812">
        <v>1</v>
      </c>
      <c r="M1812" s="1">
        <v>41186</v>
      </c>
      <c r="N1812">
        <v>49</v>
      </c>
      <c r="O1812" t="str" cm="1">
        <f t="array" ref="O1812">_xlfn.IFS(AND(marketing_campaign[[#This Row],[Recency]]&gt;=0,marketing_campaign[[#This Row],[Recency]]&lt;=14),"Early Recency",AND(marketing_campaign[[#This Row],[Recency]]&gt;=15,marketing_campaign[[#This Row],[Recency]]&lt;=31),"Mid-Recency",marketing_campaign[[#This Row],[Recency]]&gt;=32,"high Recency")</f>
        <v>high Recency</v>
      </c>
      <c r="P1812">
        <v>27</v>
      </c>
      <c r="Q1812">
        <v>2</v>
      </c>
      <c r="R1812">
        <v>10</v>
      </c>
      <c r="S1812">
        <v>0</v>
      </c>
      <c r="T1812">
        <v>0</v>
      </c>
      <c r="U1812">
        <v>1</v>
      </c>
      <c r="V1812">
        <f>marketing_campaign[[#This Row],[MntGoldProds]]+marketing_campaign[[#This Row],[MntSweetProducts]]+marketing_campaign[[#This Row],[MntFishProducts]]+marketing_campaign[[#This Row],[MntMeatProducts]]+marketing_campaign[[#This Row],[MntFruits]]+marketing_campaign[[#This Row],[MntWines]]</f>
        <v>40</v>
      </c>
      <c r="W1812">
        <v>2</v>
      </c>
      <c r="X1812">
        <v>1</v>
      </c>
      <c r="Y1812">
        <v>0</v>
      </c>
      <c r="Z1812">
        <v>3</v>
      </c>
      <c r="AA1812">
        <f t="shared" si="57"/>
        <v>6</v>
      </c>
      <c r="AB1812" t="str" cm="1">
        <f t="array" ref="AB1812">_xlfn.IFS(AND(AA1812&gt;=0,AA1812&lt;=15),"low purchase",AND(AA1812&gt;=16,AA1812&lt;=30),"mid purchase",AA1812&gt;=31,"high purchase")</f>
        <v>low purchase</v>
      </c>
      <c r="AC1812">
        <v>8</v>
      </c>
      <c r="AD1812" t="str">
        <f>IF(marketing_campaign[[#This Row],[NumWebVisitsMonth]]&gt;=5.3,"higher_webvists","lower_webvisits")</f>
        <v>higher_webvists</v>
      </c>
      <c r="AE1812">
        <v>0</v>
      </c>
      <c r="AF1812">
        <v>0</v>
      </c>
      <c r="AG1812">
        <v>0</v>
      </c>
      <c r="AH1812">
        <v>0</v>
      </c>
      <c r="AI1812">
        <v>0</v>
      </c>
      <c r="AJ1812">
        <v>0</v>
      </c>
      <c r="AK1812">
        <v>3</v>
      </c>
      <c r="AL1812">
        <v>11</v>
      </c>
      <c r="AM1812">
        <v>0</v>
      </c>
      <c r="AN1812">
        <f>marketing_campaign[[#This Row],[AcceptedCmp2]]+marketing_campaign[[#This Row],[AcceptedCmp1]]+marketing_campaign[[#This Row],[AcceptedCmp5]]+marketing_campaign[[#This Row],[AcceptedCmp4]]+marketing_campaign[[#This Row],[AcceptedCmp3]]+marketing_campaign[[#This Row],[Response]]</f>
        <v>0</v>
      </c>
      <c r="AO1812" t="str" cm="1">
        <f t="array" ref="AO181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13" spans="1:41" x14ac:dyDescent="0.35">
      <c r="A1813">
        <v>269</v>
      </c>
      <c r="B1813">
        <v>1963</v>
      </c>
      <c r="C1813">
        <f t="shared" ca="1" si="56"/>
        <v>63</v>
      </c>
      <c r="D1813" t="str" cm="1">
        <f t="array" aca="1" ref="D181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13" t="s">
        <v>32</v>
      </c>
      <c r="F1813" t="s">
        <v>30</v>
      </c>
      <c r="G1813" cm="1">
        <f t="array" ref="G1813">_xlfn.IFS(marketing_campaign[[#This Row],[Marital_Status]]="Single",K1813+L1813+1,marketing_campaign[[#This Row],[Marital_Status]]="Together",K1813+L1813+2,marketing_campaign[[#This Row],[Marital_Status]]="Alone",K1813+L1813+1,marketing_campaign[[#This Row],[Marital_Status]]="Married",K1813+L1813+2,marketing_campaign[[#This Row],[Marital_Status]]="Divorced",K1813+L1813+1,marketing_campaign[[#This Row],[Marital_Status]]="YOLO",K1813+L1813+1,marketing_campaign[[#This Row],[Marital_Status]]="Absurd",K1813+L1813+1,marketing_campaign[[#This Row],[Marital_Status]]="Widow",K1813+L1813+1)</f>
        <v>2</v>
      </c>
      <c r="H1813" t="str" cm="1">
        <f t="array" ref="H1813">_xlfn.IFS(marketing_campaign[[#This Row],[Family_size]]=1,"Family_with_one_child",marketing_campaign[[#This Row],[Family_size]]&gt;1,"Family_with_more_children")</f>
        <v>Family_with_more_children</v>
      </c>
      <c r="I1813">
        <v>46757</v>
      </c>
      <c r="J1813" t="str">
        <f>IF(marketing_campaign[[#This Row],[Income]]&gt;=Sheet21!B1863,"high_income","low_income")</f>
        <v>high_income</v>
      </c>
      <c r="K1813">
        <v>0</v>
      </c>
      <c r="L1813">
        <v>1</v>
      </c>
      <c r="M1813" s="1">
        <v>41229</v>
      </c>
      <c r="N1813">
        <v>71</v>
      </c>
      <c r="O1813" t="str" cm="1">
        <f t="array" ref="O1813">_xlfn.IFS(AND(marketing_campaign[[#This Row],[Recency]]&gt;=0,marketing_campaign[[#This Row],[Recency]]&lt;=14),"Early Recency",AND(marketing_campaign[[#This Row],[Recency]]&gt;=15,marketing_campaign[[#This Row],[Recency]]&lt;=31),"Mid-Recency",marketing_campaign[[#This Row],[Recency]]&gt;=32,"high Recency")</f>
        <v>high Recency</v>
      </c>
      <c r="P1813">
        <v>777</v>
      </c>
      <c r="Q1813">
        <v>30</v>
      </c>
      <c r="R1813">
        <v>163</v>
      </c>
      <c r="S1813">
        <v>0</v>
      </c>
      <c r="T1813">
        <v>51</v>
      </c>
      <c r="U1813">
        <v>122</v>
      </c>
      <c r="V1813">
        <f>marketing_campaign[[#This Row],[MntGoldProds]]+marketing_campaign[[#This Row],[MntSweetProducts]]+marketing_campaign[[#This Row],[MntFishProducts]]+marketing_campaign[[#This Row],[MntMeatProducts]]+marketing_campaign[[#This Row],[MntFruits]]+marketing_campaign[[#This Row],[MntWines]]</f>
        <v>1143</v>
      </c>
      <c r="W1813">
        <v>6</v>
      </c>
      <c r="X1813">
        <v>4</v>
      </c>
      <c r="Y1813">
        <v>4</v>
      </c>
      <c r="Z1813">
        <v>7</v>
      </c>
      <c r="AA1813">
        <f t="shared" si="57"/>
        <v>21</v>
      </c>
      <c r="AB1813" t="str" cm="1">
        <f t="array" ref="AB1813">_xlfn.IFS(AND(AA1813&gt;=0,AA1813&lt;=15),"low purchase",AND(AA1813&gt;=16,AA1813&lt;=30),"mid purchase",AA1813&gt;=31,"high purchase")</f>
        <v>mid purchase</v>
      </c>
      <c r="AC1813">
        <v>9</v>
      </c>
      <c r="AD1813" t="str">
        <f>IF(marketing_campaign[[#This Row],[NumWebVisitsMonth]]&gt;=5.3,"higher_webvists","lower_webvisits")</f>
        <v>higher_webvists</v>
      </c>
      <c r="AE1813">
        <v>0</v>
      </c>
      <c r="AF1813">
        <v>0</v>
      </c>
      <c r="AG1813">
        <v>0</v>
      </c>
      <c r="AH1813">
        <v>0</v>
      </c>
      <c r="AI1813">
        <v>0</v>
      </c>
      <c r="AJ1813">
        <v>0</v>
      </c>
      <c r="AK1813">
        <v>3</v>
      </c>
      <c r="AL1813">
        <v>11</v>
      </c>
      <c r="AM1813">
        <v>0</v>
      </c>
      <c r="AN1813">
        <f>marketing_campaign[[#This Row],[AcceptedCmp2]]+marketing_campaign[[#This Row],[AcceptedCmp1]]+marketing_campaign[[#This Row],[AcceptedCmp5]]+marketing_campaign[[#This Row],[AcceptedCmp4]]+marketing_campaign[[#This Row],[AcceptedCmp3]]+marketing_campaign[[#This Row],[Response]]</f>
        <v>0</v>
      </c>
      <c r="AO1813" t="str" cm="1">
        <f t="array" ref="AO181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14" spans="1:41" x14ac:dyDescent="0.35">
      <c r="A1814">
        <v>8093</v>
      </c>
      <c r="B1814">
        <v>1969</v>
      </c>
      <c r="C1814">
        <f t="shared" ca="1" si="56"/>
        <v>57</v>
      </c>
      <c r="D1814" t="str" cm="1">
        <f t="array" aca="1" ref="D181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14" t="s">
        <v>34</v>
      </c>
      <c r="F1814" t="s">
        <v>33</v>
      </c>
      <c r="G1814" cm="1">
        <f t="array" ref="G1814">_xlfn.IFS(marketing_campaign[[#This Row],[Marital_Status]]="Single",K1814+L1814+1,marketing_campaign[[#This Row],[Marital_Status]]="Together",K1814+L1814+2,marketing_campaign[[#This Row],[Marital_Status]]="Alone",K1814+L1814+1,marketing_campaign[[#This Row],[Marital_Status]]="Married",K1814+L1814+2,marketing_campaign[[#This Row],[Marital_Status]]="Divorced",K1814+L1814+1,marketing_campaign[[#This Row],[Marital_Status]]="YOLO",K1814+L1814+1,marketing_campaign[[#This Row],[Marital_Status]]="Absurd",K1814+L1814+1,marketing_campaign[[#This Row],[Marital_Status]]="Widow",K1814+L1814+1)</f>
        <v>2</v>
      </c>
      <c r="H1814" t="str" cm="1">
        <f t="array" ref="H1814">_xlfn.IFS(marketing_campaign[[#This Row],[Family_size]]=1,"Family_with_one_child",marketing_campaign[[#This Row],[Family_size]]&gt;1,"Family_with_more_children")</f>
        <v>Family_with_more_children</v>
      </c>
      <c r="I1814">
        <v>79734</v>
      </c>
      <c r="J1814" t="str">
        <f>IF(marketing_campaign[[#This Row],[Income]]&gt;=Sheet21!B1864,"high_income","low_income")</f>
        <v>high_income</v>
      </c>
      <c r="K1814">
        <v>0</v>
      </c>
      <c r="L1814">
        <v>0</v>
      </c>
      <c r="M1814" s="1">
        <v>41818</v>
      </c>
      <c r="N1814">
        <v>72</v>
      </c>
      <c r="O1814" t="str" cm="1">
        <f t="array" ref="O1814">_xlfn.IFS(AND(marketing_campaign[[#This Row],[Recency]]&gt;=0,marketing_campaign[[#This Row],[Recency]]&lt;=14),"Early Recency",AND(marketing_campaign[[#This Row],[Recency]]&gt;=15,marketing_campaign[[#This Row],[Recency]]&lt;=31),"Mid-Recency",marketing_campaign[[#This Row],[Recency]]&gt;=32,"high Recency")</f>
        <v>high Recency</v>
      </c>
      <c r="P1814">
        <v>572</v>
      </c>
      <c r="Q1814">
        <v>8</v>
      </c>
      <c r="R1814">
        <v>232</v>
      </c>
      <c r="S1814">
        <v>23</v>
      </c>
      <c r="T1814">
        <v>62</v>
      </c>
      <c r="U1814">
        <v>17</v>
      </c>
      <c r="V1814">
        <f>marketing_campaign[[#This Row],[MntGoldProds]]+marketing_campaign[[#This Row],[MntSweetProducts]]+marketing_campaign[[#This Row],[MntFishProducts]]+marketing_campaign[[#This Row],[MntMeatProducts]]+marketing_campaign[[#This Row],[MntFruits]]+marketing_campaign[[#This Row],[MntWines]]</f>
        <v>914</v>
      </c>
      <c r="W1814">
        <v>1</v>
      </c>
      <c r="X1814">
        <v>4</v>
      </c>
      <c r="Y1814">
        <v>3</v>
      </c>
      <c r="Z1814">
        <v>6</v>
      </c>
      <c r="AA1814">
        <f t="shared" si="57"/>
        <v>14</v>
      </c>
      <c r="AB1814" t="str" cm="1">
        <f t="array" ref="AB1814">_xlfn.IFS(AND(AA1814&gt;=0,AA1814&lt;=15),"low purchase",AND(AA1814&gt;=16,AA1814&lt;=30),"mid purchase",AA1814&gt;=31,"high purchase")</f>
        <v>low purchase</v>
      </c>
      <c r="AC1814">
        <v>1</v>
      </c>
      <c r="AD1814" t="str">
        <f>IF(marketing_campaign[[#This Row],[NumWebVisitsMonth]]&gt;=5.3,"higher_webvists","lower_webvisits")</f>
        <v>lower_webvisits</v>
      </c>
      <c r="AE1814">
        <v>0</v>
      </c>
      <c r="AF1814">
        <v>0</v>
      </c>
      <c r="AG1814">
        <v>0</v>
      </c>
      <c r="AH1814">
        <v>1</v>
      </c>
      <c r="AI1814">
        <v>0</v>
      </c>
      <c r="AJ1814">
        <v>0</v>
      </c>
      <c r="AK1814">
        <v>3</v>
      </c>
      <c r="AL1814">
        <v>11</v>
      </c>
      <c r="AM1814">
        <v>0</v>
      </c>
      <c r="AN1814">
        <f>marketing_campaign[[#This Row],[AcceptedCmp2]]+marketing_campaign[[#This Row],[AcceptedCmp1]]+marketing_campaign[[#This Row],[AcceptedCmp5]]+marketing_campaign[[#This Row],[AcceptedCmp4]]+marketing_campaign[[#This Row],[AcceptedCmp3]]+marketing_campaign[[#This Row],[Response]]</f>
        <v>1</v>
      </c>
      <c r="AO1814" t="str" cm="1">
        <f t="array" ref="AO181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815" spans="1:41" x14ac:dyDescent="0.35">
      <c r="A1815">
        <v>10513</v>
      </c>
      <c r="B1815">
        <v>1992</v>
      </c>
      <c r="C1815">
        <f t="shared" ca="1" si="56"/>
        <v>34</v>
      </c>
      <c r="D1815" t="str" cm="1">
        <f t="array" aca="1" ref="D181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815" t="s">
        <v>29</v>
      </c>
      <c r="F1815" t="s">
        <v>31</v>
      </c>
      <c r="G1815" cm="1">
        <f t="array" ref="G1815">_xlfn.IFS(marketing_campaign[[#This Row],[Marital_Status]]="Single",K1815+L1815+1,marketing_campaign[[#This Row],[Marital_Status]]="Together",K1815+L1815+2,marketing_campaign[[#This Row],[Marital_Status]]="Alone",K1815+L1815+1,marketing_campaign[[#This Row],[Marital_Status]]="Married",K1815+L1815+2,marketing_campaign[[#This Row],[Marital_Status]]="Divorced",K1815+L1815+1,marketing_campaign[[#This Row],[Marital_Status]]="YOLO",K1815+L1815+1,marketing_campaign[[#This Row],[Marital_Status]]="Absurd",K1815+L1815+1,marketing_campaign[[#This Row],[Marital_Status]]="Widow",K1815+L1815+1)</f>
        <v>2</v>
      </c>
      <c r="H1815" t="str" cm="1">
        <f t="array" ref="H1815">_xlfn.IFS(marketing_campaign[[#This Row],[Family_size]]=1,"Family_with_one_child",marketing_campaign[[#This Row],[Family_size]]&gt;1,"Family_with_more_children")</f>
        <v>Family_with_more_children</v>
      </c>
      <c r="I1815">
        <v>63207</v>
      </c>
      <c r="J1815" t="str">
        <f>IF(marketing_campaign[[#This Row],[Income]]&gt;=Sheet21!B1865,"high_income","low_income")</f>
        <v>high_income</v>
      </c>
      <c r="K1815">
        <v>0</v>
      </c>
      <c r="L1815">
        <v>0</v>
      </c>
      <c r="M1815" s="1">
        <v>41294</v>
      </c>
      <c r="N1815">
        <v>68</v>
      </c>
      <c r="O1815" t="str" cm="1">
        <f t="array" ref="O1815">_xlfn.IFS(AND(marketing_campaign[[#This Row],[Recency]]&gt;=0,marketing_campaign[[#This Row],[Recency]]&lt;=14),"Early Recency",AND(marketing_campaign[[#This Row],[Recency]]&gt;=15,marketing_campaign[[#This Row],[Recency]]&lt;=31),"Mid-Recency",marketing_campaign[[#This Row],[Recency]]&gt;=32,"high Recency")</f>
        <v>high Recency</v>
      </c>
      <c r="P1815">
        <v>438</v>
      </c>
      <c r="Q1815">
        <v>169</v>
      </c>
      <c r="R1815">
        <v>565</v>
      </c>
      <c r="S1815">
        <v>91</v>
      </c>
      <c r="T1815">
        <v>169</v>
      </c>
      <c r="U1815">
        <v>70</v>
      </c>
      <c r="V1815">
        <f>marketing_campaign[[#This Row],[MntGoldProds]]+marketing_campaign[[#This Row],[MntSweetProducts]]+marketing_campaign[[#This Row],[MntFishProducts]]+marketing_campaign[[#This Row],[MntMeatProducts]]+marketing_campaign[[#This Row],[MntFruits]]+marketing_campaign[[#This Row],[MntWines]]</f>
        <v>1502</v>
      </c>
      <c r="W1815">
        <v>1</v>
      </c>
      <c r="X1815">
        <v>2</v>
      </c>
      <c r="Y1815">
        <v>3</v>
      </c>
      <c r="Z1815">
        <v>6</v>
      </c>
      <c r="AA1815">
        <f t="shared" si="57"/>
        <v>12</v>
      </c>
      <c r="AB1815" t="str" cm="1">
        <f t="array" ref="AB1815">_xlfn.IFS(AND(AA1815&gt;=0,AA1815&lt;=15),"low purchase",AND(AA1815&gt;=16,AA1815&lt;=30),"mid purchase",AA1815&gt;=31,"high purchase")</f>
        <v>low purchase</v>
      </c>
      <c r="AC1815">
        <v>7</v>
      </c>
      <c r="AD1815" t="str">
        <f>IF(marketing_campaign[[#This Row],[NumWebVisitsMonth]]&gt;=5.3,"higher_webvists","lower_webvisits")</f>
        <v>higher_webvists</v>
      </c>
      <c r="AE1815">
        <v>0</v>
      </c>
      <c r="AF1815">
        <v>0</v>
      </c>
      <c r="AG1815">
        <v>0</v>
      </c>
      <c r="AH1815">
        <v>1</v>
      </c>
      <c r="AI1815">
        <v>0</v>
      </c>
      <c r="AJ1815">
        <v>0</v>
      </c>
      <c r="AK1815">
        <v>3</v>
      </c>
      <c r="AL1815">
        <v>11</v>
      </c>
      <c r="AM1815">
        <v>0</v>
      </c>
      <c r="AN1815">
        <f>marketing_campaign[[#This Row],[AcceptedCmp2]]+marketing_campaign[[#This Row],[AcceptedCmp1]]+marketing_campaign[[#This Row],[AcceptedCmp5]]+marketing_campaign[[#This Row],[AcceptedCmp4]]+marketing_campaign[[#This Row],[AcceptedCmp3]]+marketing_campaign[[#This Row],[Response]]</f>
        <v>1</v>
      </c>
      <c r="AO1815" t="str" cm="1">
        <f t="array" ref="AO181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816" spans="1:41" x14ac:dyDescent="0.35">
      <c r="A1816">
        <v>10177</v>
      </c>
      <c r="B1816">
        <v>1954</v>
      </c>
      <c r="C1816">
        <f t="shared" ca="1" si="56"/>
        <v>72</v>
      </c>
      <c r="D1816" t="str" cm="1">
        <f t="array" aca="1" ref="D181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16" t="s">
        <v>29</v>
      </c>
      <c r="F1816" t="s">
        <v>35</v>
      </c>
      <c r="G1816" cm="1">
        <f t="array" ref="G1816">_xlfn.IFS(marketing_campaign[[#This Row],[Marital_Status]]="Single",K1816+L1816+1,marketing_campaign[[#This Row],[Marital_Status]]="Together",K1816+L1816+2,marketing_campaign[[#This Row],[Marital_Status]]="Alone",K1816+L1816+1,marketing_campaign[[#This Row],[Marital_Status]]="Married",K1816+L1816+2,marketing_campaign[[#This Row],[Marital_Status]]="Divorced",K1816+L1816+1,marketing_campaign[[#This Row],[Marital_Status]]="YOLO",K1816+L1816+1,marketing_campaign[[#This Row],[Marital_Status]]="Absurd",K1816+L1816+1,marketing_campaign[[#This Row],[Marital_Status]]="Widow",K1816+L1816+1)</f>
        <v>2</v>
      </c>
      <c r="H1816" t="str" cm="1">
        <f t="array" ref="H1816">_xlfn.IFS(marketing_campaign[[#This Row],[Family_size]]=1,"Family_with_one_child",marketing_campaign[[#This Row],[Family_size]]&gt;1,"Family_with_more_children")</f>
        <v>Family_with_more_children</v>
      </c>
      <c r="I1816">
        <v>72071</v>
      </c>
      <c r="J1816" t="str">
        <f>IF(marketing_campaign[[#This Row],[Income]]&gt;=Sheet21!B1866,"high_income","low_income")</f>
        <v>high_income</v>
      </c>
      <c r="K1816">
        <v>0</v>
      </c>
      <c r="L1816">
        <v>1</v>
      </c>
      <c r="M1816" s="1">
        <v>41319</v>
      </c>
      <c r="N1816">
        <v>4</v>
      </c>
      <c r="O1816" t="str" cm="1">
        <f t="array" ref="O1816">_xlfn.IFS(AND(marketing_campaign[[#This Row],[Recency]]&gt;=0,marketing_campaign[[#This Row],[Recency]]&lt;=14),"Early Recency",AND(marketing_campaign[[#This Row],[Recency]]&gt;=15,marketing_campaign[[#This Row],[Recency]]&lt;=31),"Mid-Recency",marketing_campaign[[#This Row],[Recency]]&gt;=32,"high Recency")</f>
        <v>Early Recency</v>
      </c>
      <c r="P1816">
        <v>531</v>
      </c>
      <c r="Q1816">
        <v>69</v>
      </c>
      <c r="R1816">
        <v>300</v>
      </c>
      <c r="S1816">
        <v>150</v>
      </c>
      <c r="T1816">
        <v>138</v>
      </c>
      <c r="U1816">
        <v>150</v>
      </c>
      <c r="V1816">
        <f>marketing_campaign[[#This Row],[MntGoldProds]]+marketing_campaign[[#This Row],[MntSweetProducts]]+marketing_campaign[[#This Row],[MntFishProducts]]+marketing_campaign[[#This Row],[MntMeatProducts]]+marketing_campaign[[#This Row],[MntFruits]]+marketing_campaign[[#This Row],[MntWines]]</f>
        <v>1338</v>
      </c>
      <c r="W1816">
        <v>3</v>
      </c>
      <c r="X1816">
        <v>5</v>
      </c>
      <c r="Y1816">
        <v>4</v>
      </c>
      <c r="Z1816">
        <v>8</v>
      </c>
      <c r="AA1816">
        <f t="shared" si="57"/>
        <v>20</v>
      </c>
      <c r="AB1816" t="str" cm="1">
        <f t="array" ref="AB1816">_xlfn.IFS(AND(AA1816&gt;=0,AA1816&lt;=15),"low purchase",AND(AA1816&gt;=16,AA1816&lt;=30),"mid purchase",AA1816&gt;=31,"high purchase")</f>
        <v>mid purchase</v>
      </c>
      <c r="AC1816">
        <v>2</v>
      </c>
      <c r="AD1816" t="str">
        <f>IF(marketing_campaign[[#This Row],[NumWebVisitsMonth]]&gt;=5.3,"higher_webvists","lower_webvisits")</f>
        <v>lower_webvisits</v>
      </c>
      <c r="AE1816">
        <v>0</v>
      </c>
      <c r="AF1816">
        <v>0</v>
      </c>
      <c r="AG1816">
        <v>0</v>
      </c>
      <c r="AH1816">
        <v>0</v>
      </c>
      <c r="AI1816">
        <v>0</v>
      </c>
      <c r="AJ1816">
        <v>0</v>
      </c>
      <c r="AK1816">
        <v>3</v>
      </c>
      <c r="AL1816">
        <v>11</v>
      </c>
      <c r="AM1816">
        <v>0</v>
      </c>
      <c r="AN1816">
        <f>marketing_campaign[[#This Row],[AcceptedCmp2]]+marketing_campaign[[#This Row],[AcceptedCmp1]]+marketing_campaign[[#This Row],[AcceptedCmp5]]+marketing_campaign[[#This Row],[AcceptedCmp4]]+marketing_campaign[[#This Row],[AcceptedCmp3]]+marketing_campaign[[#This Row],[Response]]</f>
        <v>0</v>
      </c>
      <c r="AO1816" t="str" cm="1">
        <f t="array" ref="AO181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17" spans="1:41" x14ac:dyDescent="0.35">
      <c r="A1817">
        <v>2549</v>
      </c>
      <c r="B1817">
        <v>1983</v>
      </c>
      <c r="C1817">
        <f t="shared" ca="1" si="56"/>
        <v>43</v>
      </c>
      <c r="D1817" t="str" cm="1">
        <f t="array" aca="1" ref="D181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817" t="s">
        <v>32</v>
      </c>
      <c r="F1817" t="s">
        <v>31</v>
      </c>
      <c r="G1817" cm="1">
        <f t="array" ref="G1817">_xlfn.IFS(marketing_campaign[[#This Row],[Marital_Status]]="Single",K1817+L1817+1,marketing_campaign[[#This Row],[Marital_Status]]="Together",K1817+L1817+2,marketing_campaign[[#This Row],[Marital_Status]]="Alone",K1817+L1817+1,marketing_campaign[[#This Row],[Marital_Status]]="Married",K1817+L1817+2,marketing_campaign[[#This Row],[Marital_Status]]="Divorced",K1817+L1817+1,marketing_campaign[[#This Row],[Marital_Status]]="YOLO",K1817+L1817+1,marketing_campaign[[#This Row],[Marital_Status]]="Absurd",K1817+L1817+1,marketing_campaign[[#This Row],[Marital_Status]]="Widow",K1817+L1817+1)</f>
        <v>3</v>
      </c>
      <c r="H1817" t="str" cm="1">
        <f t="array" ref="H1817">_xlfn.IFS(marketing_campaign[[#This Row],[Family_size]]=1,"Family_with_one_child",marketing_campaign[[#This Row],[Family_size]]&gt;1,"Family_with_more_children")</f>
        <v>Family_with_more_children</v>
      </c>
      <c r="I1817">
        <v>21840</v>
      </c>
      <c r="J1817" t="str">
        <f>IF(marketing_campaign[[#This Row],[Income]]&gt;=Sheet21!B1867,"high_income","low_income")</f>
        <v>high_income</v>
      </c>
      <c r="K1817">
        <v>1</v>
      </c>
      <c r="L1817">
        <v>0</v>
      </c>
      <c r="M1817" s="1">
        <v>41476</v>
      </c>
      <c r="N1817">
        <v>80</v>
      </c>
      <c r="O1817" t="str" cm="1">
        <f t="array" ref="O1817">_xlfn.IFS(AND(marketing_campaign[[#This Row],[Recency]]&gt;=0,marketing_campaign[[#This Row],[Recency]]&lt;=14),"Early Recency",AND(marketing_campaign[[#This Row],[Recency]]&gt;=15,marketing_campaign[[#This Row],[Recency]]&lt;=31),"Mid-Recency",marketing_campaign[[#This Row],[Recency]]&gt;=32,"high Recency")</f>
        <v>high Recency</v>
      </c>
      <c r="P1817">
        <v>17</v>
      </c>
      <c r="Q1817">
        <v>0</v>
      </c>
      <c r="R1817">
        <v>9</v>
      </c>
      <c r="S1817">
        <v>0</v>
      </c>
      <c r="T1817">
        <v>0</v>
      </c>
      <c r="U1817">
        <v>1</v>
      </c>
      <c r="V1817">
        <f>marketing_campaign[[#This Row],[MntGoldProds]]+marketing_campaign[[#This Row],[MntSweetProducts]]+marketing_campaign[[#This Row],[MntFishProducts]]+marketing_campaign[[#This Row],[MntMeatProducts]]+marketing_campaign[[#This Row],[MntFruits]]+marketing_campaign[[#This Row],[MntWines]]</f>
        <v>27</v>
      </c>
      <c r="W1817">
        <v>1</v>
      </c>
      <c r="X1817">
        <v>1</v>
      </c>
      <c r="Y1817">
        <v>0</v>
      </c>
      <c r="Z1817">
        <v>3</v>
      </c>
      <c r="AA1817">
        <f t="shared" si="57"/>
        <v>5</v>
      </c>
      <c r="AB1817" t="str" cm="1">
        <f t="array" ref="AB1817">_xlfn.IFS(AND(AA1817&gt;=0,AA1817&lt;=15),"low purchase",AND(AA1817&gt;=16,AA1817&lt;=30),"mid purchase",AA1817&gt;=31,"high purchase")</f>
        <v>low purchase</v>
      </c>
      <c r="AC1817">
        <v>9</v>
      </c>
      <c r="AD1817" t="str">
        <f>IF(marketing_campaign[[#This Row],[NumWebVisitsMonth]]&gt;=5.3,"higher_webvists","lower_webvisits")</f>
        <v>higher_webvists</v>
      </c>
      <c r="AE1817">
        <v>0</v>
      </c>
      <c r="AF1817">
        <v>0</v>
      </c>
      <c r="AG1817">
        <v>0</v>
      </c>
      <c r="AH1817">
        <v>0</v>
      </c>
      <c r="AI1817">
        <v>0</v>
      </c>
      <c r="AJ1817">
        <v>0</v>
      </c>
      <c r="AK1817">
        <v>3</v>
      </c>
      <c r="AL1817">
        <v>11</v>
      </c>
      <c r="AM1817">
        <v>0</v>
      </c>
      <c r="AN1817">
        <f>marketing_campaign[[#This Row],[AcceptedCmp2]]+marketing_campaign[[#This Row],[AcceptedCmp1]]+marketing_campaign[[#This Row],[AcceptedCmp5]]+marketing_campaign[[#This Row],[AcceptedCmp4]]+marketing_campaign[[#This Row],[AcceptedCmp3]]+marketing_campaign[[#This Row],[Response]]</f>
        <v>0</v>
      </c>
      <c r="AO1817" t="str" cm="1">
        <f t="array" ref="AO181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18" spans="1:41" x14ac:dyDescent="0.35">
      <c r="A1818">
        <v>5782</v>
      </c>
      <c r="B1818">
        <v>1982</v>
      </c>
      <c r="C1818">
        <f t="shared" ca="1" si="56"/>
        <v>44</v>
      </c>
      <c r="D1818" t="str" cm="1">
        <f t="array" aca="1" ref="D181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818" t="s">
        <v>37</v>
      </c>
      <c r="F1818" t="s">
        <v>31</v>
      </c>
      <c r="G1818" cm="1">
        <f t="array" ref="G1818">_xlfn.IFS(marketing_campaign[[#This Row],[Marital_Status]]="Single",K1818+L1818+1,marketing_campaign[[#This Row],[Marital_Status]]="Together",K1818+L1818+2,marketing_campaign[[#This Row],[Marital_Status]]="Alone",K1818+L1818+1,marketing_campaign[[#This Row],[Marital_Status]]="Married",K1818+L1818+2,marketing_campaign[[#This Row],[Marital_Status]]="Divorced",K1818+L1818+1,marketing_campaign[[#This Row],[Marital_Status]]="YOLO",K1818+L1818+1,marketing_campaign[[#This Row],[Marital_Status]]="Absurd",K1818+L1818+1,marketing_campaign[[#This Row],[Marital_Status]]="Widow",K1818+L1818+1)</f>
        <v>3</v>
      </c>
      <c r="H1818" t="str" cm="1">
        <f t="array" ref="H1818">_xlfn.IFS(marketing_campaign[[#This Row],[Family_size]]=1,"Family_with_one_child",marketing_campaign[[#This Row],[Family_size]]&gt;1,"Family_with_more_children")</f>
        <v>Family_with_more_children</v>
      </c>
      <c r="I1818">
        <v>58582</v>
      </c>
      <c r="J1818" t="str">
        <f>IF(marketing_campaign[[#This Row],[Income]]&gt;=Sheet21!B1868,"high_income","low_income")</f>
        <v>high_income</v>
      </c>
      <c r="K1818">
        <v>0</v>
      </c>
      <c r="L1818">
        <v>1</v>
      </c>
      <c r="M1818" s="1">
        <v>41545</v>
      </c>
      <c r="N1818">
        <v>15</v>
      </c>
      <c r="O1818" t="str" cm="1">
        <f t="array" ref="O1818">_xlfn.IFS(AND(marketing_campaign[[#This Row],[Recency]]&gt;=0,marketing_campaign[[#This Row],[Recency]]&lt;=14),"Early Recency",AND(marketing_campaign[[#This Row],[Recency]]&gt;=15,marketing_campaign[[#This Row],[Recency]]&lt;=31),"Mid-Recency",marketing_campaign[[#This Row],[Recency]]&gt;=32,"high Recency")</f>
        <v>Mid-Recency</v>
      </c>
      <c r="P1818">
        <v>402</v>
      </c>
      <c r="Q1818">
        <v>35</v>
      </c>
      <c r="R1818">
        <v>106</v>
      </c>
      <c r="S1818">
        <v>101</v>
      </c>
      <c r="T1818">
        <v>77</v>
      </c>
      <c r="U1818">
        <v>42</v>
      </c>
      <c r="V1818">
        <f>marketing_campaign[[#This Row],[MntGoldProds]]+marketing_campaign[[#This Row],[MntSweetProducts]]+marketing_campaign[[#This Row],[MntFishProducts]]+marketing_campaign[[#This Row],[MntMeatProducts]]+marketing_campaign[[#This Row],[MntFruits]]+marketing_campaign[[#This Row],[MntWines]]</f>
        <v>763</v>
      </c>
      <c r="W1818">
        <v>2</v>
      </c>
      <c r="X1818">
        <v>9</v>
      </c>
      <c r="Y1818">
        <v>2</v>
      </c>
      <c r="Z1818">
        <v>9</v>
      </c>
      <c r="AA1818">
        <f t="shared" si="57"/>
        <v>22</v>
      </c>
      <c r="AB1818" t="str" cm="1">
        <f t="array" ref="AB1818">_xlfn.IFS(AND(AA1818&gt;=0,AA1818&lt;=15),"low purchase",AND(AA1818&gt;=16,AA1818&lt;=30),"mid purchase",AA1818&gt;=31,"high purchase")</f>
        <v>mid purchase</v>
      </c>
      <c r="AC1818">
        <v>5</v>
      </c>
      <c r="AD1818" t="str">
        <f>IF(marketing_campaign[[#This Row],[NumWebVisitsMonth]]&gt;=5.3,"higher_webvists","lower_webvisits")</f>
        <v>lower_webvisits</v>
      </c>
      <c r="AE1818">
        <v>0</v>
      </c>
      <c r="AF1818">
        <v>1</v>
      </c>
      <c r="AG1818">
        <v>0</v>
      </c>
      <c r="AH1818">
        <v>0</v>
      </c>
      <c r="AI1818">
        <v>0</v>
      </c>
      <c r="AJ1818">
        <v>0</v>
      </c>
      <c r="AK1818">
        <v>3</v>
      </c>
      <c r="AL1818">
        <v>11</v>
      </c>
      <c r="AM1818">
        <v>0</v>
      </c>
      <c r="AN1818">
        <f>marketing_campaign[[#This Row],[AcceptedCmp2]]+marketing_campaign[[#This Row],[AcceptedCmp1]]+marketing_campaign[[#This Row],[AcceptedCmp5]]+marketing_campaign[[#This Row],[AcceptedCmp4]]+marketing_campaign[[#This Row],[AcceptedCmp3]]+marketing_campaign[[#This Row],[Response]]</f>
        <v>1</v>
      </c>
      <c r="AO1818" t="str" cm="1">
        <f t="array" ref="AO181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819" spans="1:41" x14ac:dyDescent="0.35">
      <c r="A1819">
        <v>10057</v>
      </c>
      <c r="B1819">
        <v>1951</v>
      </c>
      <c r="C1819">
        <f t="shared" ca="1" si="56"/>
        <v>75</v>
      </c>
      <c r="D1819" t="str" cm="1">
        <f t="array" aca="1" ref="D181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19" t="s">
        <v>29</v>
      </c>
      <c r="F1819" t="s">
        <v>30</v>
      </c>
      <c r="G1819" cm="1">
        <f t="array" ref="G1819">_xlfn.IFS(marketing_campaign[[#This Row],[Marital_Status]]="Single",K1819+L1819+1,marketing_campaign[[#This Row],[Marital_Status]]="Together",K1819+L1819+2,marketing_campaign[[#This Row],[Marital_Status]]="Alone",K1819+L1819+1,marketing_campaign[[#This Row],[Marital_Status]]="Married",K1819+L1819+2,marketing_campaign[[#This Row],[Marital_Status]]="Divorced",K1819+L1819+1,marketing_campaign[[#This Row],[Marital_Status]]="YOLO",K1819+L1819+1,marketing_campaign[[#This Row],[Marital_Status]]="Absurd",K1819+L1819+1,marketing_campaign[[#This Row],[Marital_Status]]="Widow",K1819+L1819+1)</f>
        <v>1</v>
      </c>
      <c r="H1819" t="str" cm="1">
        <f t="array" ref="H1819">_xlfn.IFS(marketing_campaign[[#This Row],[Family_size]]=1,"Family_with_one_child",marketing_campaign[[#This Row],[Family_size]]&gt;1,"Family_with_more_children")</f>
        <v>Family_with_one_child</v>
      </c>
      <c r="I1819">
        <v>72282</v>
      </c>
      <c r="J1819" t="str">
        <f>IF(marketing_campaign[[#This Row],[Income]]&gt;=Sheet21!B1869,"high_income","low_income")</f>
        <v>high_income</v>
      </c>
      <c r="K1819">
        <v>0</v>
      </c>
      <c r="L1819">
        <v>0</v>
      </c>
      <c r="M1819" s="1">
        <v>41474</v>
      </c>
      <c r="N1819">
        <v>70</v>
      </c>
      <c r="O1819" t="str" cm="1">
        <f t="array" ref="O1819">_xlfn.IFS(AND(marketing_campaign[[#This Row],[Recency]]&gt;=0,marketing_campaign[[#This Row],[Recency]]&lt;=14),"Early Recency",AND(marketing_campaign[[#This Row],[Recency]]&gt;=15,marketing_campaign[[#This Row],[Recency]]&lt;=31),"Mid-Recency",marketing_campaign[[#This Row],[Recency]]&gt;=32,"high Recency")</f>
        <v>high Recency</v>
      </c>
      <c r="P1819">
        <v>503</v>
      </c>
      <c r="Q1819">
        <v>27</v>
      </c>
      <c r="R1819">
        <v>419</v>
      </c>
      <c r="S1819">
        <v>90</v>
      </c>
      <c r="T1819">
        <v>139</v>
      </c>
      <c r="U1819">
        <v>153</v>
      </c>
      <c r="V1819">
        <f>marketing_campaign[[#This Row],[MntGoldProds]]+marketing_campaign[[#This Row],[MntSweetProducts]]+marketing_campaign[[#This Row],[MntFishProducts]]+marketing_campaign[[#This Row],[MntMeatProducts]]+marketing_campaign[[#This Row],[MntFruits]]+marketing_campaign[[#This Row],[MntWines]]</f>
        <v>1331</v>
      </c>
      <c r="W1819">
        <v>1</v>
      </c>
      <c r="X1819">
        <v>5</v>
      </c>
      <c r="Y1819">
        <v>7</v>
      </c>
      <c r="Z1819">
        <v>9</v>
      </c>
      <c r="AA1819">
        <f t="shared" si="57"/>
        <v>22</v>
      </c>
      <c r="AB1819" t="str" cm="1">
        <f t="array" ref="AB1819">_xlfn.IFS(AND(AA1819&gt;=0,AA1819&lt;=15),"low purchase",AND(AA1819&gt;=16,AA1819&lt;=30),"mid purchase",AA1819&gt;=31,"high purchase")</f>
        <v>mid purchase</v>
      </c>
      <c r="AC1819">
        <v>7</v>
      </c>
      <c r="AD1819" t="str">
        <f>IF(marketing_campaign[[#This Row],[NumWebVisitsMonth]]&gt;=5.3,"higher_webvists","lower_webvisits")</f>
        <v>higher_webvists</v>
      </c>
      <c r="AE1819">
        <v>0</v>
      </c>
      <c r="AF1819">
        <v>0</v>
      </c>
      <c r="AG1819">
        <v>0</v>
      </c>
      <c r="AH1819">
        <v>0</v>
      </c>
      <c r="AI1819">
        <v>0</v>
      </c>
      <c r="AJ1819">
        <v>0</v>
      </c>
      <c r="AK1819">
        <v>3</v>
      </c>
      <c r="AL1819">
        <v>11</v>
      </c>
      <c r="AM1819">
        <v>1</v>
      </c>
      <c r="AN1819">
        <f>marketing_campaign[[#This Row],[AcceptedCmp2]]+marketing_campaign[[#This Row],[AcceptedCmp1]]+marketing_campaign[[#This Row],[AcceptedCmp5]]+marketing_campaign[[#This Row],[AcceptedCmp4]]+marketing_campaign[[#This Row],[AcceptedCmp3]]+marketing_campaign[[#This Row],[Response]]</f>
        <v>1</v>
      </c>
      <c r="AO1819" t="str" cm="1">
        <f t="array" ref="AO181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820" spans="1:41" x14ac:dyDescent="0.35">
      <c r="A1820">
        <v>10307</v>
      </c>
      <c r="B1820">
        <v>1956</v>
      </c>
      <c r="C1820">
        <f t="shared" ca="1" si="56"/>
        <v>70</v>
      </c>
      <c r="D1820" t="str" cm="1">
        <f t="array" aca="1" ref="D182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20" t="s">
        <v>29</v>
      </c>
      <c r="F1820" t="s">
        <v>33</v>
      </c>
      <c r="G1820" cm="1">
        <f t="array" ref="G1820">_xlfn.IFS(marketing_campaign[[#This Row],[Marital_Status]]="Single",K1820+L1820+1,marketing_campaign[[#This Row],[Marital_Status]]="Together",K1820+L1820+2,marketing_campaign[[#This Row],[Marital_Status]]="Alone",K1820+L1820+1,marketing_campaign[[#This Row],[Marital_Status]]="Married",K1820+L1820+2,marketing_campaign[[#This Row],[Marital_Status]]="Divorced",K1820+L1820+1,marketing_campaign[[#This Row],[Marital_Status]]="YOLO",K1820+L1820+1,marketing_campaign[[#This Row],[Marital_Status]]="Absurd",K1820+L1820+1,marketing_campaign[[#This Row],[Marital_Status]]="Widow",K1820+L1820+1)</f>
        <v>4</v>
      </c>
      <c r="H1820" t="str" cm="1">
        <f t="array" ref="H1820">_xlfn.IFS(marketing_campaign[[#This Row],[Family_size]]=1,"Family_with_one_child",marketing_campaign[[#This Row],[Family_size]]&gt;1,"Family_with_more_children")</f>
        <v>Family_with_more_children</v>
      </c>
      <c r="I1820">
        <v>50387</v>
      </c>
      <c r="J1820" t="str">
        <f>IF(marketing_campaign[[#This Row],[Income]]&gt;=Sheet21!B1870,"high_income","low_income")</f>
        <v>high_income</v>
      </c>
      <c r="K1820">
        <v>0</v>
      </c>
      <c r="L1820">
        <v>2</v>
      </c>
      <c r="M1820" s="1">
        <v>41517</v>
      </c>
      <c r="N1820">
        <v>91</v>
      </c>
      <c r="O1820" t="str" cm="1">
        <f t="array" ref="O1820">_xlfn.IFS(AND(marketing_campaign[[#This Row],[Recency]]&gt;=0,marketing_campaign[[#This Row],[Recency]]&lt;=14),"Early Recency",AND(marketing_campaign[[#This Row],[Recency]]&gt;=15,marketing_campaign[[#This Row],[Recency]]&lt;=31),"Mid-Recency",marketing_campaign[[#This Row],[Recency]]&gt;=32,"high Recency")</f>
        <v>high Recency</v>
      </c>
      <c r="P1820">
        <v>369</v>
      </c>
      <c r="Q1820">
        <v>9</v>
      </c>
      <c r="R1820">
        <v>87</v>
      </c>
      <c r="S1820">
        <v>12</v>
      </c>
      <c r="T1820">
        <v>14</v>
      </c>
      <c r="U1820">
        <v>34</v>
      </c>
      <c r="V1820">
        <f>marketing_campaign[[#This Row],[MntGoldProds]]+marketing_campaign[[#This Row],[MntSweetProducts]]+marketing_campaign[[#This Row],[MntFishProducts]]+marketing_campaign[[#This Row],[MntMeatProducts]]+marketing_campaign[[#This Row],[MntFruits]]+marketing_campaign[[#This Row],[MntWines]]</f>
        <v>525</v>
      </c>
      <c r="W1820">
        <v>3</v>
      </c>
      <c r="X1820">
        <v>6</v>
      </c>
      <c r="Y1820">
        <v>2</v>
      </c>
      <c r="Z1820">
        <v>8</v>
      </c>
      <c r="AA1820">
        <f t="shared" si="57"/>
        <v>19</v>
      </c>
      <c r="AB1820" t="str" cm="1">
        <f t="array" ref="AB1820">_xlfn.IFS(AND(AA1820&gt;=0,AA1820&lt;=15),"low purchase",AND(AA1820&gt;=16,AA1820&lt;=30),"mid purchase",AA1820&gt;=31,"high purchase")</f>
        <v>mid purchase</v>
      </c>
      <c r="AC1820">
        <v>5</v>
      </c>
      <c r="AD1820" t="str">
        <f>IF(marketing_campaign[[#This Row],[NumWebVisitsMonth]]&gt;=5.3,"higher_webvists","lower_webvisits")</f>
        <v>lower_webvisits</v>
      </c>
      <c r="AE1820">
        <v>0</v>
      </c>
      <c r="AF1820">
        <v>0</v>
      </c>
      <c r="AG1820">
        <v>0</v>
      </c>
      <c r="AH1820">
        <v>0</v>
      </c>
      <c r="AI1820">
        <v>0</v>
      </c>
      <c r="AJ1820">
        <v>0</v>
      </c>
      <c r="AK1820">
        <v>3</v>
      </c>
      <c r="AL1820">
        <v>11</v>
      </c>
      <c r="AM1820">
        <v>0</v>
      </c>
      <c r="AN1820">
        <f>marketing_campaign[[#This Row],[AcceptedCmp2]]+marketing_campaign[[#This Row],[AcceptedCmp1]]+marketing_campaign[[#This Row],[AcceptedCmp5]]+marketing_campaign[[#This Row],[AcceptedCmp4]]+marketing_campaign[[#This Row],[AcceptedCmp3]]+marketing_campaign[[#This Row],[Response]]</f>
        <v>0</v>
      </c>
      <c r="AO1820" t="str" cm="1">
        <f t="array" ref="AO182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21" spans="1:41" x14ac:dyDescent="0.35">
      <c r="A1821">
        <v>8566</v>
      </c>
      <c r="B1821">
        <v>1961</v>
      </c>
      <c r="C1821">
        <f t="shared" ca="1" si="56"/>
        <v>65</v>
      </c>
      <c r="D1821" t="str" cm="1">
        <f t="array" aca="1" ref="D182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21" t="s">
        <v>32</v>
      </c>
      <c r="F1821" t="s">
        <v>31</v>
      </c>
      <c r="G1821" cm="1">
        <f t="array" ref="G1821">_xlfn.IFS(marketing_campaign[[#This Row],[Marital_Status]]="Single",K1821+L1821+1,marketing_campaign[[#This Row],[Marital_Status]]="Together",K1821+L1821+2,marketing_campaign[[#This Row],[Marital_Status]]="Alone",K1821+L1821+1,marketing_campaign[[#This Row],[Marital_Status]]="Married",K1821+L1821+2,marketing_campaign[[#This Row],[Marital_Status]]="Divorced",K1821+L1821+1,marketing_campaign[[#This Row],[Marital_Status]]="YOLO",K1821+L1821+1,marketing_campaign[[#This Row],[Marital_Status]]="Absurd",K1821+L1821+1,marketing_campaign[[#This Row],[Marital_Status]]="Widow",K1821+L1821+1)</f>
        <v>4</v>
      </c>
      <c r="H1821" t="str" cm="1">
        <f t="array" ref="H1821">_xlfn.IFS(marketing_campaign[[#This Row],[Family_size]]=1,"Family_with_one_child",marketing_campaign[[#This Row],[Family_size]]&gt;1,"Family_with_more_children")</f>
        <v>Family_with_more_children</v>
      </c>
      <c r="I1821">
        <v>32583</v>
      </c>
      <c r="J1821" t="str">
        <f>IF(marketing_campaign[[#This Row],[Income]]&gt;=Sheet21!B1871,"high_income","low_income")</f>
        <v>high_income</v>
      </c>
      <c r="K1821">
        <v>1</v>
      </c>
      <c r="L1821">
        <v>1</v>
      </c>
      <c r="M1821" s="1">
        <v>41805</v>
      </c>
      <c r="N1821">
        <v>10</v>
      </c>
      <c r="O1821" t="str" cm="1">
        <f t="array" ref="O1821">_xlfn.IFS(AND(marketing_campaign[[#This Row],[Recency]]&gt;=0,marketing_campaign[[#This Row],[Recency]]&lt;=14),"Early Recency",AND(marketing_campaign[[#This Row],[Recency]]&gt;=15,marketing_campaign[[#This Row],[Recency]]&lt;=31),"Mid-Recency",marketing_campaign[[#This Row],[Recency]]&gt;=32,"high Recency")</f>
        <v>Early Recency</v>
      </c>
      <c r="P1821">
        <v>5</v>
      </c>
      <c r="Q1821">
        <v>0</v>
      </c>
      <c r="R1821">
        <v>3</v>
      </c>
      <c r="S1821">
        <v>0</v>
      </c>
      <c r="T1821">
        <v>0</v>
      </c>
      <c r="U1821">
        <v>1</v>
      </c>
      <c r="V1821">
        <f>marketing_campaign[[#This Row],[MntGoldProds]]+marketing_campaign[[#This Row],[MntSweetProducts]]+marketing_campaign[[#This Row],[MntFishProducts]]+marketing_campaign[[#This Row],[MntMeatProducts]]+marketing_campaign[[#This Row],[MntFruits]]+marketing_campaign[[#This Row],[MntWines]]</f>
        <v>9</v>
      </c>
      <c r="W1821">
        <v>1</v>
      </c>
      <c r="X1821">
        <v>1</v>
      </c>
      <c r="Y1821">
        <v>0</v>
      </c>
      <c r="Z1821">
        <v>2</v>
      </c>
      <c r="AA1821">
        <f t="shared" si="57"/>
        <v>4</v>
      </c>
      <c r="AB1821" t="str" cm="1">
        <f t="array" ref="AB1821">_xlfn.IFS(AND(AA1821&gt;=0,AA1821&lt;=15),"low purchase",AND(AA1821&gt;=16,AA1821&lt;=30),"mid purchase",AA1821&gt;=31,"high purchase")</f>
        <v>low purchase</v>
      </c>
      <c r="AC1821">
        <v>7</v>
      </c>
      <c r="AD1821" t="str">
        <f>IF(marketing_campaign[[#This Row],[NumWebVisitsMonth]]&gt;=5.3,"higher_webvists","lower_webvisits")</f>
        <v>higher_webvists</v>
      </c>
      <c r="AE1821">
        <v>0</v>
      </c>
      <c r="AF1821">
        <v>0</v>
      </c>
      <c r="AG1821">
        <v>0</v>
      </c>
      <c r="AH1821">
        <v>0</v>
      </c>
      <c r="AI1821">
        <v>0</v>
      </c>
      <c r="AJ1821">
        <v>0</v>
      </c>
      <c r="AK1821">
        <v>3</v>
      </c>
      <c r="AL1821">
        <v>11</v>
      </c>
      <c r="AM1821">
        <v>0</v>
      </c>
      <c r="AN1821">
        <f>marketing_campaign[[#This Row],[AcceptedCmp2]]+marketing_campaign[[#This Row],[AcceptedCmp1]]+marketing_campaign[[#This Row],[AcceptedCmp5]]+marketing_campaign[[#This Row],[AcceptedCmp4]]+marketing_campaign[[#This Row],[AcceptedCmp3]]+marketing_campaign[[#This Row],[Response]]</f>
        <v>0</v>
      </c>
      <c r="AO1821" t="str" cm="1">
        <f t="array" ref="AO182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22" spans="1:41" x14ac:dyDescent="0.35">
      <c r="A1822">
        <v>2415</v>
      </c>
      <c r="B1822">
        <v>1962</v>
      </c>
      <c r="C1822">
        <f t="shared" ca="1" si="56"/>
        <v>64</v>
      </c>
      <c r="D1822" t="str" cm="1">
        <f t="array" aca="1" ref="D182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22" t="s">
        <v>29</v>
      </c>
      <c r="F1822" t="s">
        <v>31</v>
      </c>
      <c r="G1822" cm="1">
        <f t="array" ref="G1822">_xlfn.IFS(marketing_campaign[[#This Row],[Marital_Status]]="Single",K1822+L1822+1,marketing_campaign[[#This Row],[Marital_Status]]="Together",K1822+L1822+2,marketing_campaign[[#This Row],[Marital_Status]]="Alone",K1822+L1822+1,marketing_campaign[[#This Row],[Marital_Status]]="Married",K1822+L1822+2,marketing_campaign[[#This Row],[Marital_Status]]="Divorced",K1822+L1822+1,marketing_campaign[[#This Row],[Marital_Status]]="YOLO",K1822+L1822+1,marketing_campaign[[#This Row],[Marital_Status]]="Absurd",K1822+L1822+1,marketing_campaign[[#This Row],[Marital_Status]]="Widow",K1822+L1822+1)</f>
        <v>3</v>
      </c>
      <c r="H1822" t="str" cm="1">
        <f t="array" ref="H1822">_xlfn.IFS(marketing_campaign[[#This Row],[Family_size]]=1,"Family_with_one_child",marketing_campaign[[#This Row],[Family_size]]&gt;1,"Family_with_more_children")</f>
        <v>Family_with_more_children</v>
      </c>
      <c r="I1822">
        <v>62568</v>
      </c>
      <c r="J1822" t="str">
        <f>IF(marketing_campaign[[#This Row],[Income]]&gt;=Sheet21!B1872,"high_income","low_income")</f>
        <v>high_income</v>
      </c>
      <c r="K1822">
        <v>0</v>
      </c>
      <c r="L1822">
        <v>1</v>
      </c>
      <c r="M1822" s="1">
        <v>41736</v>
      </c>
      <c r="N1822">
        <v>99</v>
      </c>
      <c r="O1822" t="str" cm="1">
        <f t="array" ref="O1822">_xlfn.IFS(AND(marketing_campaign[[#This Row],[Recency]]&gt;=0,marketing_campaign[[#This Row],[Recency]]&lt;=14),"Early Recency",AND(marketing_campaign[[#This Row],[Recency]]&gt;=15,marketing_campaign[[#This Row],[Recency]]&lt;=31),"Mid-Recency",marketing_campaign[[#This Row],[Recency]]&gt;=32,"high Recency")</f>
        <v>high Recency</v>
      </c>
      <c r="P1822">
        <v>362</v>
      </c>
      <c r="Q1822">
        <v>17</v>
      </c>
      <c r="R1822">
        <v>398</v>
      </c>
      <c r="S1822">
        <v>80</v>
      </c>
      <c r="T1822">
        <v>35</v>
      </c>
      <c r="U1822">
        <v>61</v>
      </c>
      <c r="V1822">
        <f>marketing_campaign[[#This Row],[MntGoldProds]]+marketing_campaign[[#This Row],[MntSweetProducts]]+marketing_campaign[[#This Row],[MntFishProducts]]+marketing_campaign[[#This Row],[MntMeatProducts]]+marketing_campaign[[#This Row],[MntFruits]]+marketing_campaign[[#This Row],[MntWines]]</f>
        <v>953</v>
      </c>
      <c r="W1822">
        <v>3</v>
      </c>
      <c r="X1822">
        <v>5</v>
      </c>
      <c r="Y1822">
        <v>3</v>
      </c>
      <c r="Z1822">
        <v>5</v>
      </c>
      <c r="AA1822">
        <f t="shared" si="57"/>
        <v>16</v>
      </c>
      <c r="AB1822" t="str" cm="1">
        <f t="array" ref="AB1822">_xlfn.IFS(AND(AA1822&gt;=0,AA1822&lt;=15),"low purchase",AND(AA1822&gt;=16,AA1822&lt;=30),"mid purchase",AA1822&gt;=31,"high purchase")</f>
        <v>mid purchase</v>
      </c>
      <c r="AC1822">
        <v>4</v>
      </c>
      <c r="AD1822" t="str">
        <f>IF(marketing_campaign[[#This Row],[NumWebVisitsMonth]]&gt;=5.3,"higher_webvists","lower_webvisits")</f>
        <v>lower_webvisits</v>
      </c>
      <c r="AE1822">
        <v>0</v>
      </c>
      <c r="AF1822">
        <v>0</v>
      </c>
      <c r="AG1822">
        <v>0</v>
      </c>
      <c r="AH1822">
        <v>1</v>
      </c>
      <c r="AI1822">
        <v>0</v>
      </c>
      <c r="AJ1822">
        <v>0</v>
      </c>
      <c r="AK1822">
        <v>3</v>
      </c>
      <c r="AL1822">
        <v>11</v>
      </c>
      <c r="AM1822">
        <v>0</v>
      </c>
      <c r="AN1822">
        <f>marketing_campaign[[#This Row],[AcceptedCmp2]]+marketing_campaign[[#This Row],[AcceptedCmp1]]+marketing_campaign[[#This Row],[AcceptedCmp5]]+marketing_campaign[[#This Row],[AcceptedCmp4]]+marketing_campaign[[#This Row],[AcceptedCmp3]]+marketing_campaign[[#This Row],[Response]]</f>
        <v>1</v>
      </c>
      <c r="AO1822" t="str" cm="1">
        <f t="array" ref="AO182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823" spans="1:41" x14ac:dyDescent="0.35">
      <c r="A1823">
        <v>5684</v>
      </c>
      <c r="B1823">
        <v>1971</v>
      </c>
      <c r="C1823">
        <f t="shared" ca="1" si="56"/>
        <v>55</v>
      </c>
      <c r="D1823" t="str" cm="1">
        <f t="array" aca="1" ref="D182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23" t="s">
        <v>34</v>
      </c>
      <c r="F1823" t="s">
        <v>35</v>
      </c>
      <c r="G1823" cm="1">
        <f t="array" ref="G1823">_xlfn.IFS(marketing_campaign[[#This Row],[Marital_Status]]="Single",K1823+L1823+1,marketing_campaign[[#This Row],[Marital_Status]]="Together",K1823+L1823+2,marketing_campaign[[#This Row],[Marital_Status]]="Alone",K1823+L1823+1,marketing_campaign[[#This Row],[Marital_Status]]="Married",K1823+L1823+2,marketing_campaign[[#This Row],[Marital_Status]]="Divorced",K1823+L1823+1,marketing_campaign[[#This Row],[Marital_Status]]="YOLO",K1823+L1823+1,marketing_campaign[[#This Row],[Marital_Status]]="Absurd",K1823+L1823+1,marketing_campaign[[#This Row],[Marital_Status]]="Widow",K1823+L1823+1)</f>
        <v>3</v>
      </c>
      <c r="H1823" t="str" cm="1">
        <f t="array" ref="H1823">_xlfn.IFS(marketing_campaign[[#This Row],[Family_size]]=1,"Family_with_one_child",marketing_campaign[[#This Row],[Family_size]]&gt;1,"Family_with_more_children")</f>
        <v>Family_with_more_children</v>
      </c>
      <c r="I1823">
        <v>44635</v>
      </c>
      <c r="J1823" t="str">
        <f>IF(marketing_campaign[[#This Row],[Income]]&gt;=Sheet21!B1873,"high_income","low_income")</f>
        <v>high_income</v>
      </c>
      <c r="K1823">
        <v>1</v>
      </c>
      <c r="L1823">
        <v>1</v>
      </c>
      <c r="M1823" s="1">
        <v>41558</v>
      </c>
      <c r="N1823">
        <v>25</v>
      </c>
      <c r="O1823" t="str" cm="1">
        <f t="array" ref="O1823">_xlfn.IFS(AND(marketing_campaign[[#This Row],[Recency]]&gt;=0,marketing_campaign[[#This Row],[Recency]]&lt;=14),"Early Recency",AND(marketing_campaign[[#This Row],[Recency]]&gt;=15,marketing_campaign[[#This Row],[Recency]]&lt;=31),"Mid-Recency",marketing_campaign[[#This Row],[Recency]]&gt;=32,"high Recency")</f>
        <v>Mid-Recency</v>
      </c>
      <c r="P1823">
        <v>56</v>
      </c>
      <c r="Q1823">
        <v>0</v>
      </c>
      <c r="R1823">
        <v>9</v>
      </c>
      <c r="S1823">
        <v>0</v>
      </c>
      <c r="T1823">
        <v>0</v>
      </c>
      <c r="U1823">
        <v>3</v>
      </c>
      <c r="V1823">
        <f>marketing_campaign[[#This Row],[MntGoldProds]]+marketing_campaign[[#This Row],[MntSweetProducts]]+marketing_campaign[[#This Row],[MntFishProducts]]+marketing_campaign[[#This Row],[MntMeatProducts]]+marketing_campaign[[#This Row],[MntFruits]]+marketing_campaign[[#This Row],[MntWines]]</f>
        <v>68</v>
      </c>
      <c r="W1823">
        <v>2</v>
      </c>
      <c r="X1823">
        <v>2</v>
      </c>
      <c r="Y1823">
        <v>0</v>
      </c>
      <c r="Z1823">
        <v>3</v>
      </c>
      <c r="AA1823">
        <f t="shared" si="57"/>
        <v>7</v>
      </c>
      <c r="AB1823" t="str" cm="1">
        <f t="array" ref="AB1823">_xlfn.IFS(AND(AA1823&gt;=0,AA1823&lt;=15),"low purchase",AND(AA1823&gt;=16,AA1823&lt;=30),"mid purchase",AA1823&gt;=31,"high purchase")</f>
        <v>low purchase</v>
      </c>
      <c r="AC1823">
        <v>7</v>
      </c>
      <c r="AD1823" t="str">
        <f>IF(marketing_campaign[[#This Row],[NumWebVisitsMonth]]&gt;=5.3,"higher_webvists","lower_webvisits")</f>
        <v>higher_webvists</v>
      </c>
      <c r="AE1823">
        <v>0</v>
      </c>
      <c r="AF1823">
        <v>0</v>
      </c>
      <c r="AG1823">
        <v>0</v>
      </c>
      <c r="AH1823">
        <v>0</v>
      </c>
      <c r="AI1823">
        <v>0</v>
      </c>
      <c r="AJ1823">
        <v>0</v>
      </c>
      <c r="AK1823">
        <v>3</v>
      </c>
      <c r="AL1823">
        <v>11</v>
      </c>
      <c r="AM1823">
        <v>0</v>
      </c>
      <c r="AN1823">
        <f>marketing_campaign[[#This Row],[AcceptedCmp2]]+marketing_campaign[[#This Row],[AcceptedCmp1]]+marketing_campaign[[#This Row],[AcceptedCmp5]]+marketing_campaign[[#This Row],[AcceptedCmp4]]+marketing_campaign[[#This Row],[AcceptedCmp3]]+marketing_campaign[[#This Row],[Response]]</f>
        <v>0</v>
      </c>
      <c r="AO1823" t="str" cm="1">
        <f t="array" ref="AO182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24" spans="1:41" x14ac:dyDescent="0.35">
      <c r="A1824">
        <v>8334</v>
      </c>
      <c r="B1824">
        <v>1971</v>
      </c>
      <c r="C1824">
        <f t="shared" ca="1" si="56"/>
        <v>55</v>
      </c>
      <c r="D1824" t="str" cm="1">
        <f t="array" aca="1" ref="D182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24" t="s">
        <v>34</v>
      </c>
      <c r="F1824" t="s">
        <v>30</v>
      </c>
      <c r="G1824" cm="1">
        <f t="array" ref="G1824">_xlfn.IFS(marketing_campaign[[#This Row],[Marital_Status]]="Single",K1824+L1824+1,marketing_campaign[[#This Row],[Marital_Status]]="Together",K1824+L1824+2,marketing_campaign[[#This Row],[Marital_Status]]="Alone",K1824+L1824+1,marketing_campaign[[#This Row],[Marital_Status]]="Married",K1824+L1824+2,marketing_campaign[[#This Row],[Marital_Status]]="Divorced",K1824+L1824+1,marketing_campaign[[#This Row],[Marital_Status]]="YOLO",K1824+L1824+1,marketing_campaign[[#This Row],[Marital_Status]]="Absurd",K1824+L1824+1,marketing_campaign[[#This Row],[Marital_Status]]="Widow",K1824+L1824+1)</f>
        <v>3</v>
      </c>
      <c r="H1824" t="str" cm="1">
        <f t="array" ref="H1824">_xlfn.IFS(marketing_campaign[[#This Row],[Family_size]]=1,"Family_with_one_child",marketing_campaign[[#This Row],[Family_size]]&gt;1,"Family_with_more_children")</f>
        <v>Family_with_more_children</v>
      </c>
      <c r="I1824">
        <v>33316</v>
      </c>
      <c r="J1824" t="str">
        <f>IF(marketing_campaign[[#This Row],[Income]]&gt;=Sheet21!B1874,"high_income","low_income")</f>
        <v>high_income</v>
      </c>
      <c r="K1824">
        <v>1</v>
      </c>
      <c r="L1824">
        <v>1</v>
      </c>
      <c r="M1824" s="1">
        <v>41551</v>
      </c>
      <c r="N1824">
        <v>34</v>
      </c>
      <c r="O1824" t="str" cm="1">
        <f t="array" ref="O1824">_xlfn.IFS(AND(marketing_campaign[[#This Row],[Recency]]&gt;=0,marketing_campaign[[#This Row],[Recency]]&lt;=14),"Early Recency",AND(marketing_campaign[[#This Row],[Recency]]&gt;=15,marketing_campaign[[#This Row],[Recency]]&lt;=31),"Mid-Recency",marketing_campaign[[#This Row],[Recency]]&gt;=32,"high Recency")</f>
        <v>high Recency</v>
      </c>
      <c r="P1824">
        <v>79</v>
      </c>
      <c r="Q1824">
        <v>1</v>
      </c>
      <c r="R1824">
        <v>31</v>
      </c>
      <c r="S1824">
        <v>4</v>
      </c>
      <c r="T1824">
        <v>4</v>
      </c>
      <c r="U1824">
        <v>12</v>
      </c>
      <c r="V1824">
        <f>marketing_campaign[[#This Row],[MntGoldProds]]+marketing_campaign[[#This Row],[MntSweetProducts]]+marketing_campaign[[#This Row],[MntFishProducts]]+marketing_campaign[[#This Row],[MntMeatProducts]]+marketing_campaign[[#This Row],[MntFruits]]+marketing_campaign[[#This Row],[MntWines]]</f>
        <v>131</v>
      </c>
      <c r="W1824">
        <v>3</v>
      </c>
      <c r="X1824">
        <v>2</v>
      </c>
      <c r="Y1824">
        <v>1</v>
      </c>
      <c r="Z1824">
        <v>4</v>
      </c>
      <c r="AA1824">
        <f t="shared" si="57"/>
        <v>10</v>
      </c>
      <c r="AB1824" t="str" cm="1">
        <f t="array" ref="AB1824">_xlfn.IFS(AND(AA1824&gt;=0,AA1824&lt;=15),"low purchase",AND(AA1824&gt;=16,AA1824&lt;=30),"mid purchase",AA1824&gt;=31,"high purchase")</f>
        <v>low purchase</v>
      </c>
      <c r="AC1824">
        <v>6</v>
      </c>
      <c r="AD1824" t="str">
        <f>IF(marketing_campaign[[#This Row],[NumWebVisitsMonth]]&gt;=5.3,"higher_webvists","lower_webvisits")</f>
        <v>higher_webvists</v>
      </c>
      <c r="AE1824">
        <v>0</v>
      </c>
      <c r="AF1824">
        <v>0</v>
      </c>
      <c r="AG1824">
        <v>0</v>
      </c>
      <c r="AH1824">
        <v>0</v>
      </c>
      <c r="AI1824">
        <v>0</v>
      </c>
      <c r="AJ1824">
        <v>0</v>
      </c>
      <c r="AK1824">
        <v>3</v>
      </c>
      <c r="AL1824">
        <v>11</v>
      </c>
      <c r="AM1824">
        <v>0</v>
      </c>
      <c r="AN1824">
        <f>marketing_campaign[[#This Row],[AcceptedCmp2]]+marketing_campaign[[#This Row],[AcceptedCmp1]]+marketing_campaign[[#This Row],[AcceptedCmp5]]+marketing_campaign[[#This Row],[AcceptedCmp4]]+marketing_campaign[[#This Row],[AcceptedCmp3]]+marketing_campaign[[#This Row],[Response]]</f>
        <v>0</v>
      </c>
      <c r="AO1824" t="str" cm="1">
        <f t="array" ref="AO182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25" spans="1:41" x14ac:dyDescent="0.35">
      <c r="A1825">
        <v>9166</v>
      </c>
      <c r="B1825">
        <v>1968</v>
      </c>
      <c r="C1825">
        <f t="shared" ca="1" si="56"/>
        <v>58</v>
      </c>
      <c r="D1825" t="str" cm="1">
        <f t="array" aca="1" ref="D182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25" t="s">
        <v>29</v>
      </c>
      <c r="F1825" t="s">
        <v>33</v>
      </c>
      <c r="G1825" cm="1">
        <f t="array" ref="G1825">_xlfn.IFS(marketing_campaign[[#This Row],[Marital_Status]]="Single",K1825+L1825+1,marketing_campaign[[#This Row],[Marital_Status]]="Together",K1825+L1825+2,marketing_campaign[[#This Row],[Marital_Status]]="Alone",K1825+L1825+1,marketing_campaign[[#This Row],[Marital_Status]]="Married",K1825+L1825+2,marketing_campaign[[#This Row],[Marital_Status]]="Divorced",K1825+L1825+1,marketing_campaign[[#This Row],[Marital_Status]]="YOLO",K1825+L1825+1,marketing_campaign[[#This Row],[Marital_Status]]="Absurd",K1825+L1825+1,marketing_campaign[[#This Row],[Marital_Status]]="Widow",K1825+L1825+1)</f>
        <v>3</v>
      </c>
      <c r="H1825" t="str" cm="1">
        <f t="array" ref="H1825">_xlfn.IFS(marketing_campaign[[#This Row],[Family_size]]=1,"Family_with_one_child",marketing_campaign[[#This Row],[Family_size]]&gt;1,"Family_with_more_children")</f>
        <v>Family_with_more_children</v>
      </c>
      <c r="I1825">
        <v>63967</v>
      </c>
      <c r="J1825" t="str">
        <f>IF(marketing_campaign[[#This Row],[Income]]&gt;=Sheet21!B1875,"high_income","low_income")</f>
        <v>high_income</v>
      </c>
      <c r="K1825">
        <v>0</v>
      </c>
      <c r="L1825">
        <v>1</v>
      </c>
      <c r="M1825" s="1">
        <v>41495</v>
      </c>
      <c r="N1825">
        <v>57</v>
      </c>
      <c r="O1825" t="str" cm="1">
        <f t="array" ref="O1825">_xlfn.IFS(AND(marketing_campaign[[#This Row],[Recency]]&gt;=0,marketing_campaign[[#This Row],[Recency]]&lt;=14),"Early Recency",AND(marketing_campaign[[#This Row],[Recency]]&gt;=15,marketing_campaign[[#This Row],[Recency]]&lt;=31),"Mid-Recency",marketing_campaign[[#This Row],[Recency]]&gt;=32,"high Recency")</f>
        <v>high Recency</v>
      </c>
      <c r="P1825">
        <v>387</v>
      </c>
      <c r="Q1825">
        <v>84</v>
      </c>
      <c r="R1825">
        <v>141</v>
      </c>
      <c r="S1825">
        <v>73</v>
      </c>
      <c r="T1825">
        <v>35</v>
      </c>
      <c r="U1825">
        <v>162</v>
      </c>
      <c r="V1825">
        <f>marketing_campaign[[#This Row],[MntGoldProds]]+marketing_campaign[[#This Row],[MntSweetProducts]]+marketing_campaign[[#This Row],[MntFishProducts]]+marketing_campaign[[#This Row],[MntMeatProducts]]+marketing_campaign[[#This Row],[MntFruits]]+marketing_campaign[[#This Row],[MntWines]]</f>
        <v>882</v>
      </c>
      <c r="W1825">
        <v>3</v>
      </c>
      <c r="X1825">
        <v>4</v>
      </c>
      <c r="Y1825">
        <v>4</v>
      </c>
      <c r="Z1825">
        <v>12</v>
      </c>
      <c r="AA1825">
        <f t="shared" si="57"/>
        <v>23</v>
      </c>
      <c r="AB1825" t="str" cm="1">
        <f t="array" ref="AB1825">_xlfn.IFS(AND(AA1825&gt;=0,AA1825&lt;=15),"low purchase",AND(AA1825&gt;=16,AA1825&lt;=30),"mid purchase",AA1825&gt;=31,"high purchase")</f>
        <v>mid purchase</v>
      </c>
      <c r="AC1825">
        <v>2</v>
      </c>
      <c r="AD1825" t="str">
        <f>IF(marketing_campaign[[#This Row],[NumWebVisitsMonth]]&gt;=5.3,"higher_webvists","lower_webvisits")</f>
        <v>lower_webvisits</v>
      </c>
      <c r="AE1825">
        <v>0</v>
      </c>
      <c r="AF1825">
        <v>0</v>
      </c>
      <c r="AG1825">
        <v>0</v>
      </c>
      <c r="AH1825">
        <v>0</v>
      </c>
      <c r="AI1825">
        <v>0</v>
      </c>
      <c r="AJ1825">
        <v>0</v>
      </c>
      <c r="AK1825">
        <v>3</v>
      </c>
      <c r="AL1825">
        <v>11</v>
      </c>
      <c r="AM1825">
        <v>0</v>
      </c>
      <c r="AN1825">
        <f>marketing_campaign[[#This Row],[AcceptedCmp2]]+marketing_campaign[[#This Row],[AcceptedCmp1]]+marketing_campaign[[#This Row],[AcceptedCmp5]]+marketing_campaign[[#This Row],[AcceptedCmp4]]+marketing_campaign[[#This Row],[AcceptedCmp3]]+marketing_campaign[[#This Row],[Response]]</f>
        <v>0</v>
      </c>
      <c r="AO1825" t="str" cm="1">
        <f t="array" ref="AO182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26" spans="1:41" x14ac:dyDescent="0.35">
      <c r="A1826">
        <v>1440</v>
      </c>
      <c r="B1826">
        <v>1978</v>
      </c>
      <c r="C1826">
        <f t="shared" ca="1" si="56"/>
        <v>48</v>
      </c>
      <c r="D1826" t="str" cm="1">
        <f t="array" aca="1" ref="D182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26" t="s">
        <v>37</v>
      </c>
      <c r="F1826" t="s">
        <v>31</v>
      </c>
      <c r="G1826" cm="1">
        <f t="array" ref="G1826">_xlfn.IFS(marketing_campaign[[#This Row],[Marital_Status]]="Single",K1826+L1826+1,marketing_campaign[[#This Row],[Marital_Status]]="Together",K1826+L1826+2,marketing_campaign[[#This Row],[Marital_Status]]="Alone",K1826+L1826+1,marketing_campaign[[#This Row],[Marital_Status]]="Married",K1826+L1826+2,marketing_campaign[[#This Row],[Marital_Status]]="Divorced",K1826+L1826+1,marketing_campaign[[#This Row],[Marital_Status]]="YOLO",K1826+L1826+1,marketing_campaign[[#This Row],[Marital_Status]]="Absurd",K1826+L1826+1,marketing_campaign[[#This Row],[Marital_Status]]="Widow",K1826+L1826+1)</f>
        <v>2</v>
      </c>
      <c r="H1826" t="str" cm="1">
        <f t="array" ref="H1826">_xlfn.IFS(marketing_campaign[[#This Row],[Family_size]]=1,"Family_with_one_child",marketing_campaign[[#This Row],[Family_size]]&gt;1,"Family_with_more_children")</f>
        <v>Family_with_more_children</v>
      </c>
      <c r="I1826">
        <v>52513</v>
      </c>
      <c r="J1826" t="str">
        <f>IF(marketing_campaign[[#This Row],[Income]]&gt;=Sheet21!B1876,"high_income","low_income")</f>
        <v>high_income</v>
      </c>
      <c r="K1826">
        <v>0</v>
      </c>
      <c r="L1826">
        <v>0</v>
      </c>
      <c r="M1826" s="1">
        <v>41156</v>
      </c>
      <c r="N1826">
        <v>84</v>
      </c>
      <c r="O1826" t="str" cm="1">
        <f t="array" ref="O1826">_xlfn.IFS(AND(marketing_campaign[[#This Row],[Recency]]&gt;=0,marketing_campaign[[#This Row],[Recency]]&lt;=14),"Early Recency",AND(marketing_campaign[[#This Row],[Recency]]&gt;=15,marketing_campaign[[#This Row],[Recency]]&lt;=31),"Mid-Recency",marketing_campaign[[#This Row],[Recency]]&gt;=32,"high Recency")</f>
        <v>high Recency</v>
      </c>
      <c r="P1826">
        <v>367</v>
      </c>
      <c r="Q1826">
        <v>17</v>
      </c>
      <c r="R1826">
        <v>241</v>
      </c>
      <c r="S1826">
        <v>104</v>
      </c>
      <c r="T1826">
        <v>188</v>
      </c>
      <c r="U1826">
        <v>232</v>
      </c>
      <c r="V1826">
        <f>marketing_campaign[[#This Row],[MntGoldProds]]+marketing_campaign[[#This Row],[MntSweetProducts]]+marketing_campaign[[#This Row],[MntFishProducts]]+marketing_campaign[[#This Row],[MntMeatProducts]]+marketing_campaign[[#This Row],[MntFruits]]+marketing_campaign[[#This Row],[MntWines]]</f>
        <v>1149</v>
      </c>
      <c r="W1826">
        <v>2</v>
      </c>
      <c r="X1826">
        <v>9</v>
      </c>
      <c r="Y1826">
        <v>5</v>
      </c>
      <c r="Z1826">
        <v>9</v>
      </c>
      <c r="AA1826">
        <f t="shared" si="57"/>
        <v>25</v>
      </c>
      <c r="AB1826" t="str" cm="1">
        <f t="array" ref="AB1826">_xlfn.IFS(AND(AA1826&gt;=0,AA1826&lt;=15),"low purchase",AND(AA1826&gt;=16,AA1826&lt;=30),"mid purchase",AA1826&gt;=31,"high purchase")</f>
        <v>mid purchase</v>
      </c>
      <c r="AC1826">
        <v>7</v>
      </c>
      <c r="AD1826" t="str">
        <f>IF(marketing_campaign[[#This Row],[NumWebVisitsMonth]]&gt;=5.3,"higher_webvists","lower_webvisits")</f>
        <v>higher_webvists</v>
      </c>
      <c r="AE1826">
        <v>0</v>
      </c>
      <c r="AF1826">
        <v>0</v>
      </c>
      <c r="AG1826">
        <v>0</v>
      </c>
      <c r="AH1826">
        <v>0</v>
      </c>
      <c r="AI1826">
        <v>0</v>
      </c>
      <c r="AJ1826">
        <v>0</v>
      </c>
      <c r="AK1826">
        <v>3</v>
      </c>
      <c r="AL1826">
        <v>11</v>
      </c>
      <c r="AM1826">
        <v>0</v>
      </c>
      <c r="AN1826">
        <f>marketing_campaign[[#This Row],[AcceptedCmp2]]+marketing_campaign[[#This Row],[AcceptedCmp1]]+marketing_campaign[[#This Row],[AcceptedCmp5]]+marketing_campaign[[#This Row],[AcceptedCmp4]]+marketing_campaign[[#This Row],[AcceptedCmp3]]+marketing_campaign[[#This Row],[Response]]</f>
        <v>0</v>
      </c>
      <c r="AO1826" t="str" cm="1">
        <f t="array" ref="AO182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27" spans="1:41" x14ac:dyDescent="0.35">
      <c r="A1827">
        <v>78</v>
      </c>
      <c r="B1827">
        <v>1969</v>
      </c>
      <c r="C1827">
        <f t="shared" ca="1" si="56"/>
        <v>57</v>
      </c>
      <c r="D1827" t="str" cm="1">
        <f t="array" aca="1" ref="D182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27" t="s">
        <v>29</v>
      </c>
      <c r="F1827" t="s">
        <v>33</v>
      </c>
      <c r="G1827" cm="1">
        <f t="array" ref="G1827">_xlfn.IFS(marketing_campaign[[#This Row],[Marital_Status]]="Single",K1827+L1827+1,marketing_campaign[[#This Row],[Marital_Status]]="Together",K1827+L1827+2,marketing_campaign[[#This Row],[Marital_Status]]="Alone",K1827+L1827+1,marketing_campaign[[#This Row],[Marital_Status]]="Married",K1827+L1827+2,marketing_campaign[[#This Row],[Marital_Status]]="Divorced",K1827+L1827+1,marketing_campaign[[#This Row],[Marital_Status]]="YOLO",K1827+L1827+1,marketing_campaign[[#This Row],[Marital_Status]]="Absurd",K1827+L1827+1,marketing_campaign[[#This Row],[Marital_Status]]="Widow",K1827+L1827+1)</f>
        <v>3</v>
      </c>
      <c r="H1827" t="str" cm="1">
        <f t="array" ref="H1827">_xlfn.IFS(marketing_campaign[[#This Row],[Family_size]]=1,"Family_with_one_child",marketing_campaign[[#This Row],[Family_size]]&gt;1,"Family_with_more_children")</f>
        <v>Family_with_more_children</v>
      </c>
      <c r="I1827">
        <v>25293</v>
      </c>
      <c r="J1827" t="str">
        <f>IF(marketing_campaign[[#This Row],[Income]]&gt;=Sheet21!B1877,"high_income","low_income")</f>
        <v>high_income</v>
      </c>
      <c r="K1827">
        <v>1</v>
      </c>
      <c r="L1827">
        <v>0</v>
      </c>
      <c r="M1827" s="1">
        <v>41532</v>
      </c>
      <c r="N1827">
        <v>51</v>
      </c>
      <c r="O1827" t="str" cm="1">
        <f t="array" ref="O1827">_xlfn.IFS(AND(marketing_campaign[[#This Row],[Recency]]&gt;=0,marketing_campaign[[#This Row],[Recency]]&lt;=14),"Early Recency",AND(marketing_campaign[[#This Row],[Recency]]&gt;=15,marketing_campaign[[#This Row],[Recency]]&lt;=31),"Mid-Recency",marketing_campaign[[#This Row],[Recency]]&gt;=32,"high Recency")</f>
        <v>high Recency</v>
      </c>
      <c r="P1827">
        <v>15</v>
      </c>
      <c r="Q1827">
        <v>0</v>
      </c>
      <c r="R1827">
        <v>11</v>
      </c>
      <c r="S1827">
        <v>0</v>
      </c>
      <c r="T1827">
        <v>2</v>
      </c>
      <c r="U1827">
        <v>9</v>
      </c>
      <c r="V1827">
        <f>marketing_campaign[[#This Row],[MntGoldProds]]+marketing_campaign[[#This Row],[MntSweetProducts]]+marketing_campaign[[#This Row],[MntFishProducts]]+marketing_campaign[[#This Row],[MntMeatProducts]]+marketing_campaign[[#This Row],[MntFruits]]+marketing_campaign[[#This Row],[MntWines]]</f>
        <v>37</v>
      </c>
      <c r="W1827">
        <v>1</v>
      </c>
      <c r="X1827">
        <v>1</v>
      </c>
      <c r="Y1827">
        <v>1</v>
      </c>
      <c r="Z1827">
        <v>2</v>
      </c>
      <c r="AA1827">
        <f t="shared" si="57"/>
        <v>5</v>
      </c>
      <c r="AB1827" t="str" cm="1">
        <f t="array" ref="AB1827">_xlfn.IFS(AND(AA1827&gt;=0,AA1827&lt;=15),"low purchase",AND(AA1827&gt;=16,AA1827&lt;=30),"mid purchase",AA1827&gt;=31,"high purchase")</f>
        <v>low purchase</v>
      </c>
      <c r="AC1827">
        <v>8</v>
      </c>
      <c r="AD1827" t="str">
        <f>IF(marketing_campaign[[#This Row],[NumWebVisitsMonth]]&gt;=5.3,"higher_webvists","lower_webvisits")</f>
        <v>higher_webvists</v>
      </c>
      <c r="AE1827">
        <v>0</v>
      </c>
      <c r="AF1827">
        <v>0</v>
      </c>
      <c r="AG1827">
        <v>0</v>
      </c>
      <c r="AH1827">
        <v>0</v>
      </c>
      <c r="AI1827">
        <v>0</v>
      </c>
      <c r="AJ1827">
        <v>0</v>
      </c>
      <c r="AK1827">
        <v>3</v>
      </c>
      <c r="AL1827">
        <v>11</v>
      </c>
      <c r="AM1827">
        <v>0</v>
      </c>
      <c r="AN1827">
        <f>marketing_campaign[[#This Row],[AcceptedCmp2]]+marketing_campaign[[#This Row],[AcceptedCmp1]]+marketing_campaign[[#This Row],[AcceptedCmp5]]+marketing_campaign[[#This Row],[AcceptedCmp4]]+marketing_campaign[[#This Row],[AcceptedCmp3]]+marketing_campaign[[#This Row],[Response]]</f>
        <v>0</v>
      </c>
      <c r="AO1827" t="str" cm="1">
        <f t="array" ref="AO182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28" spans="1:41" x14ac:dyDescent="0.35">
      <c r="A1828">
        <v>5441</v>
      </c>
      <c r="B1828">
        <v>1965</v>
      </c>
      <c r="C1828">
        <f t="shared" ca="1" si="56"/>
        <v>61</v>
      </c>
      <c r="D1828" t="str" cm="1">
        <f t="array" aca="1" ref="D182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28" t="s">
        <v>32</v>
      </c>
      <c r="F1828" t="s">
        <v>38</v>
      </c>
      <c r="G1828" cm="1">
        <f t="array" ref="G1828">_xlfn.IFS(marketing_campaign[[#This Row],[Marital_Status]]="Single",K1828+L1828+1,marketing_campaign[[#This Row],[Marital_Status]]="Together",K1828+L1828+2,marketing_campaign[[#This Row],[Marital_Status]]="Alone",K1828+L1828+1,marketing_campaign[[#This Row],[Marital_Status]]="Married",K1828+L1828+2,marketing_campaign[[#This Row],[Marital_Status]]="Divorced",K1828+L1828+1,marketing_campaign[[#This Row],[Marital_Status]]="YOLO",K1828+L1828+1,marketing_campaign[[#This Row],[Marital_Status]]="Absurd",K1828+L1828+1,marketing_campaign[[#This Row],[Marital_Status]]="Widow",K1828+L1828+1)</f>
        <v>2</v>
      </c>
      <c r="H1828" t="str" cm="1">
        <f t="array" ref="H1828">_xlfn.IFS(marketing_campaign[[#This Row],[Family_size]]=1,"Family_with_one_child",marketing_campaign[[#This Row],[Family_size]]&gt;1,"Family_with_more_children")</f>
        <v>Family_with_more_children</v>
      </c>
      <c r="I1828">
        <v>54111</v>
      </c>
      <c r="J1828" t="str">
        <f>IF(marketing_campaign[[#This Row],[Income]]&gt;=Sheet21!B1878,"high_income","low_income")</f>
        <v>high_income</v>
      </c>
      <c r="K1828">
        <v>0</v>
      </c>
      <c r="L1828">
        <v>1</v>
      </c>
      <c r="M1828" s="1">
        <v>41511</v>
      </c>
      <c r="N1828">
        <v>97</v>
      </c>
      <c r="O1828" t="str" cm="1">
        <f t="array" ref="O1828">_xlfn.IFS(AND(marketing_campaign[[#This Row],[Recency]]&gt;=0,marketing_campaign[[#This Row],[Recency]]&lt;=14),"Early Recency",AND(marketing_campaign[[#This Row],[Recency]]&gt;=15,marketing_campaign[[#This Row],[Recency]]&lt;=31),"Mid-Recency",marketing_campaign[[#This Row],[Recency]]&gt;=32,"high Recency")</f>
        <v>high Recency</v>
      </c>
      <c r="P1828">
        <v>267</v>
      </c>
      <c r="Q1828">
        <v>6</v>
      </c>
      <c r="R1828">
        <v>54</v>
      </c>
      <c r="S1828">
        <v>8</v>
      </c>
      <c r="T1828">
        <v>3</v>
      </c>
      <c r="U1828">
        <v>50</v>
      </c>
      <c r="V1828">
        <f>marketing_campaign[[#This Row],[MntGoldProds]]+marketing_campaign[[#This Row],[MntSweetProducts]]+marketing_campaign[[#This Row],[MntFishProducts]]+marketing_campaign[[#This Row],[MntMeatProducts]]+marketing_campaign[[#This Row],[MntFruits]]+marketing_campaign[[#This Row],[MntWines]]</f>
        <v>388</v>
      </c>
      <c r="W1828">
        <v>2</v>
      </c>
      <c r="X1828">
        <v>5</v>
      </c>
      <c r="Y1828">
        <v>2</v>
      </c>
      <c r="Z1828">
        <v>6</v>
      </c>
      <c r="AA1828">
        <f t="shared" si="57"/>
        <v>15</v>
      </c>
      <c r="AB1828" t="str" cm="1">
        <f t="array" ref="AB1828">_xlfn.IFS(AND(AA1828&gt;=0,AA1828&lt;=15),"low purchase",AND(AA1828&gt;=16,AA1828&lt;=30),"mid purchase",AA1828&gt;=31,"high purchase")</f>
        <v>low purchase</v>
      </c>
      <c r="AC1828">
        <v>5</v>
      </c>
      <c r="AD1828" t="str">
        <f>IF(marketing_campaign[[#This Row],[NumWebVisitsMonth]]&gt;=5.3,"higher_webvists","lower_webvisits")</f>
        <v>lower_webvisits</v>
      </c>
      <c r="AE1828">
        <v>0</v>
      </c>
      <c r="AF1828">
        <v>0</v>
      </c>
      <c r="AG1828">
        <v>0</v>
      </c>
      <c r="AH1828">
        <v>0</v>
      </c>
      <c r="AI1828">
        <v>0</v>
      </c>
      <c r="AJ1828">
        <v>0</v>
      </c>
      <c r="AK1828">
        <v>3</v>
      </c>
      <c r="AL1828">
        <v>11</v>
      </c>
      <c r="AM1828">
        <v>0</v>
      </c>
      <c r="AN1828">
        <f>marketing_campaign[[#This Row],[AcceptedCmp2]]+marketing_campaign[[#This Row],[AcceptedCmp1]]+marketing_campaign[[#This Row],[AcceptedCmp5]]+marketing_campaign[[#This Row],[AcceptedCmp4]]+marketing_campaign[[#This Row],[AcceptedCmp3]]+marketing_campaign[[#This Row],[Response]]</f>
        <v>0</v>
      </c>
      <c r="AO1828" t="str" cm="1">
        <f t="array" ref="AO182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29" spans="1:41" x14ac:dyDescent="0.35">
      <c r="A1829">
        <v>5302</v>
      </c>
      <c r="B1829">
        <v>1986</v>
      </c>
      <c r="C1829">
        <f t="shared" ca="1" si="56"/>
        <v>40</v>
      </c>
      <c r="D1829" t="str" cm="1">
        <f t="array" aca="1" ref="D182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829" t="s">
        <v>29</v>
      </c>
      <c r="F1829" t="s">
        <v>31</v>
      </c>
      <c r="G1829" cm="1">
        <f t="array" ref="G1829">_xlfn.IFS(marketing_campaign[[#This Row],[Marital_Status]]="Single",K1829+L1829+1,marketing_campaign[[#This Row],[Marital_Status]]="Together",K1829+L1829+2,marketing_campaign[[#This Row],[Marital_Status]]="Alone",K1829+L1829+1,marketing_campaign[[#This Row],[Marital_Status]]="Married",K1829+L1829+2,marketing_campaign[[#This Row],[Marital_Status]]="Divorced",K1829+L1829+1,marketing_campaign[[#This Row],[Marital_Status]]="YOLO",K1829+L1829+1,marketing_campaign[[#This Row],[Marital_Status]]="Absurd",K1829+L1829+1,marketing_campaign[[#This Row],[Marital_Status]]="Widow",K1829+L1829+1)</f>
        <v>2</v>
      </c>
      <c r="H1829" t="str" cm="1">
        <f t="array" ref="H1829">_xlfn.IFS(marketing_campaign[[#This Row],[Family_size]]=1,"Family_with_one_child",marketing_campaign[[#This Row],[Family_size]]&gt;1,"Family_with_more_children")</f>
        <v>Family_with_more_children</v>
      </c>
      <c r="I1829">
        <v>78394</v>
      </c>
      <c r="J1829" t="str">
        <f>IF(marketing_campaign[[#This Row],[Income]]&gt;=Sheet21!B1879,"high_income","low_income")</f>
        <v>high_income</v>
      </c>
      <c r="K1829">
        <v>0</v>
      </c>
      <c r="L1829">
        <v>0</v>
      </c>
      <c r="M1829" s="1">
        <v>41320</v>
      </c>
      <c r="N1829">
        <v>13</v>
      </c>
      <c r="O1829" t="str" cm="1">
        <f t="array" ref="O1829">_xlfn.IFS(AND(marketing_campaign[[#This Row],[Recency]]&gt;=0,marketing_campaign[[#This Row],[Recency]]&lt;=14),"Early Recency",AND(marketing_campaign[[#This Row],[Recency]]&gt;=15,marketing_campaign[[#This Row],[Recency]]&lt;=31),"Mid-Recency",marketing_campaign[[#This Row],[Recency]]&gt;=32,"high Recency")</f>
        <v>Early Recency</v>
      </c>
      <c r="P1829">
        <v>298</v>
      </c>
      <c r="Q1829">
        <v>27</v>
      </c>
      <c r="R1829">
        <v>697</v>
      </c>
      <c r="S1829">
        <v>216</v>
      </c>
      <c r="T1829">
        <v>24</v>
      </c>
      <c r="U1829">
        <v>166</v>
      </c>
      <c r="V1829">
        <f>marketing_campaign[[#This Row],[MntGoldProds]]+marketing_campaign[[#This Row],[MntSweetProducts]]+marketing_campaign[[#This Row],[MntFishProducts]]+marketing_campaign[[#This Row],[MntMeatProducts]]+marketing_campaign[[#This Row],[MntFruits]]+marketing_campaign[[#This Row],[MntWines]]</f>
        <v>1428</v>
      </c>
      <c r="W1829">
        <v>1</v>
      </c>
      <c r="X1829">
        <v>4</v>
      </c>
      <c r="Y1829">
        <v>6</v>
      </c>
      <c r="Z1829">
        <v>5</v>
      </c>
      <c r="AA1829">
        <f t="shared" si="57"/>
        <v>16</v>
      </c>
      <c r="AB1829" t="str" cm="1">
        <f t="array" ref="AB1829">_xlfn.IFS(AND(AA1829&gt;=0,AA1829&lt;=15),"low purchase",AND(AA1829&gt;=16,AA1829&lt;=30),"mid purchase",AA1829&gt;=31,"high purchase")</f>
        <v>mid purchase</v>
      </c>
      <c r="AC1829">
        <v>2</v>
      </c>
      <c r="AD1829" t="str">
        <f>IF(marketing_campaign[[#This Row],[NumWebVisitsMonth]]&gt;=5.3,"higher_webvists","lower_webvisits")</f>
        <v>lower_webvisits</v>
      </c>
      <c r="AE1829">
        <v>0</v>
      </c>
      <c r="AF1829">
        <v>0</v>
      </c>
      <c r="AG1829">
        <v>0</v>
      </c>
      <c r="AH1829">
        <v>0</v>
      </c>
      <c r="AI1829">
        <v>0</v>
      </c>
      <c r="AJ1829">
        <v>0</v>
      </c>
      <c r="AK1829">
        <v>3</v>
      </c>
      <c r="AL1829">
        <v>11</v>
      </c>
      <c r="AM1829">
        <v>1</v>
      </c>
      <c r="AN1829">
        <f>marketing_campaign[[#This Row],[AcceptedCmp2]]+marketing_campaign[[#This Row],[AcceptedCmp1]]+marketing_campaign[[#This Row],[AcceptedCmp5]]+marketing_campaign[[#This Row],[AcceptedCmp4]]+marketing_campaign[[#This Row],[AcceptedCmp3]]+marketing_campaign[[#This Row],[Response]]</f>
        <v>1</v>
      </c>
      <c r="AO1829" t="str" cm="1">
        <f t="array" ref="AO182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830" spans="1:41" x14ac:dyDescent="0.35">
      <c r="A1830">
        <v>4687</v>
      </c>
      <c r="B1830">
        <v>1958</v>
      </c>
      <c r="C1830">
        <f t="shared" ca="1" si="56"/>
        <v>68</v>
      </c>
      <c r="D1830" t="str" cm="1">
        <f t="array" aca="1" ref="D183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30" t="s">
        <v>34</v>
      </c>
      <c r="F1830" t="s">
        <v>33</v>
      </c>
      <c r="G1830" cm="1">
        <f t="array" ref="G1830">_xlfn.IFS(marketing_campaign[[#This Row],[Marital_Status]]="Single",K1830+L1830+1,marketing_campaign[[#This Row],[Marital_Status]]="Together",K1830+L1830+2,marketing_campaign[[#This Row],[Marital_Status]]="Alone",K1830+L1830+1,marketing_campaign[[#This Row],[Marital_Status]]="Married",K1830+L1830+2,marketing_campaign[[#This Row],[Marital_Status]]="Divorced",K1830+L1830+1,marketing_campaign[[#This Row],[Marital_Status]]="YOLO",K1830+L1830+1,marketing_campaign[[#This Row],[Marital_Status]]="Absurd",K1830+L1830+1,marketing_campaign[[#This Row],[Marital_Status]]="Widow",K1830+L1830+1)</f>
        <v>2</v>
      </c>
      <c r="H1830" t="str" cm="1">
        <f t="array" ref="H1830">_xlfn.IFS(marketing_campaign[[#This Row],[Family_size]]=1,"Family_with_one_child",marketing_campaign[[#This Row],[Family_size]]&gt;1,"Family_with_more_children")</f>
        <v>Family_with_more_children</v>
      </c>
      <c r="I1830">
        <v>80739</v>
      </c>
      <c r="J1830" t="str">
        <f>IF(marketing_campaign[[#This Row],[Income]]&gt;=Sheet21!B1880,"high_income","low_income")</f>
        <v>high_income</v>
      </c>
      <c r="K1830">
        <v>0</v>
      </c>
      <c r="L1830">
        <v>0</v>
      </c>
      <c r="M1830" s="1">
        <v>41417</v>
      </c>
      <c r="N1830">
        <v>92</v>
      </c>
      <c r="O1830" t="str" cm="1">
        <f t="array" ref="O1830">_xlfn.IFS(AND(marketing_campaign[[#This Row],[Recency]]&gt;=0,marketing_campaign[[#This Row],[Recency]]&lt;=14),"Early Recency",AND(marketing_campaign[[#This Row],[Recency]]&gt;=15,marketing_campaign[[#This Row],[Recency]]&lt;=31),"Mid-Recency",marketing_campaign[[#This Row],[Recency]]&gt;=32,"high Recency")</f>
        <v>high Recency</v>
      </c>
      <c r="P1830">
        <v>674</v>
      </c>
      <c r="Q1830">
        <v>92</v>
      </c>
      <c r="R1830">
        <v>736</v>
      </c>
      <c r="S1830">
        <v>39</v>
      </c>
      <c r="T1830">
        <v>0</v>
      </c>
      <c r="U1830">
        <v>92</v>
      </c>
      <c r="V1830">
        <f>marketing_campaign[[#This Row],[MntGoldProds]]+marketing_campaign[[#This Row],[MntSweetProducts]]+marketing_campaign[[#This Row],[MntFishProducts]]+marketing_campaign[[#This Row],[MntMeatProducts]]+marketing_campaign[[#This Row],[MntFruits]]+marketing_campaign[[#This Row],[MntWines]]</f>
        <v>1633</v>
      </c>
      <c r="W1830">
        <v>1</v>
      </c>
      <c r="X1830">
        <v>3</v>
      </c>
      <c r="Y1830">
        <v>11</v>
      </c>
      <c r="Z1830">
        <v>9</v>
      </c>
      <c r="AA1830">
        <f t="shared" si="57"/>
        <v>24</v>
      </c>
      <c r="AB1830" t="str" cm="1">
        <f t="array" ref="AB1830">_xlfn.IFS(AND(AA1830&gt;=0,AA1830&lt;=15),"low purchase",AND(AA1830&gt;=16,AA1830&lt;=30),"mid purchase",AA1830&gt;=31,"high purchase")</f>
        <v>mid purchase</v>
      </c>
      <c r="AC1830">
        <v>1</v>
      </c>
      <c r="AD1830" t="str">
        <f>IF(marketing_campaign[[#This Row],[NumWebVisitsMonth]]&gt;=5.3,"higher_webvists","lower_webvisits")</f>
        <v>lower_webvisits</v>
      </c>
      <c r="AE1830">
        <v>0</v>
      </c>
      <c r="AF1830">
        <v>0</v>
      </c>
      <c r="AG1830">
        <v>0</v>
      </c>
      <c r="AH1830">
        <v>0</v>
      </c>
      <c r="AI1830">
        <v>0</v>
      </c>
      <c r="AJ1830">
        <v>0</v>
      </c>
      <c r="AK1830">
        <v>3</v>
      </c>
      <c r="AL1830">
        <v>11</v>
      </c>
      <c r="AM1830">
        <v>0</v>
      </c>
      <c r="AN1830">
        <f>marketing_campaign[[#This Row],[AcceptedCmp2]]+marketing_campaign[[#This Row],[AcceptedCmp1]]+marketing_campaign[[#This Row],[AcceptedCmp5]]+marketing_campaign[[#This Row],[AcceptedCmp4]]+marketing_campaign[[#This Row],[AcceptedCmp3]]+marketing_campaign[[#This Row],[Response]]</f>
        <v>0</v>
      </c>
      <c r="AO1830" t="str" cm="1">
        <f t="array" ref="AO183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31" spans="1:41" x14ac:dyDescent="0.35">
      <c r="A1831">
        <v>1087</v>
      </c>
      <c r="B1831">
        <v>1975</v>
      </c>
      <c r="C1831">
        <f t="shared" ca="1" si="56"/>
        <v>51</v>
      </c>
      <c r="D1831" t="str" cm="1">
        <f t="array" aca="1" ref="D183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31" t="s">
        <v>34</v>
      </c>
      <c r="F1831" t="s">
        <v>31</v>
      </c>
      <c r="G1831" cm="1">
        <f t="array" ref="G1831">_xlfn.IFS(marketing_campaign[[#This Row],[Marital_Status]]="Single",K1831+L1831+1,marketing_campaign[[#This Row],[Marital_Status]]="Together",K1831+L1831+2,marketing_campaign[[#This Row],[Marital_Status]]="Alone",K1831+L1831+1,marketing_campaign[[#This Row],[Marital_Status]]="Married",K1831+L1831+2,marketing_campaign[[#This Row],[Marital_Status]]="Divorced",K1831+L1831+1,marketing_campaign[[#This Row],[Marital_Status]]="YOLO",K1831+L1831+1,marketing_campaign[[#This Row],[Marital_Status]]="Absurd",K1831+L1831+1,marketing_campaign[[#This Row],[Marital_Status]]="Widow",K1831+L1831+1)</f>
        <v>3</v>
      </c>
      <c r="H1831" t="str" cm="1">
        <f t="array" ref="H1831">_xlfn.IFS(marketing_campaign[[#This Row],[Family_size]]=1,"Family_with_one_child",marketing_campaign[[#This Row],[Family_size]]&gt;1,"Family_with_more_children")</f>
        <v>Family_with_more_children</v>
      </c>
      <c r="I1831">
        <v>22669</v>
      </c>
      <c r="J1831" t="str">
        <f>IF(marketing_campaign[[#This Row],[Income]]&gt;=Sheet21!B1881,"high_income","low_income")</f>
        <v>high_income</v>
      </c>
      <c r="K1831">
        <v>1</v>
      </c>
      <c r="L1831">
        <v>0</v>
      </c>
      <c r="M1831" s="1">
        <v>41416</v>
      </c>
      <c r="N1831">
        <v>30</v>
      </c>
      <c r="O1831" t="str" cm="1">
        <f t="array" ref="O1831">_xlfn.IFS(AND(marketing_campaign[[#This Row],[Recency]]&gt;=0,marketing_campaign[[#This Row],[Recency]]&lt;=14),"Early Recency",AND(marketing_campaign[[#This Row],[Recency]]&gt;=15,marketing_campaign[[#This Row],[Recency]]&lt;=31),"Mid-Recency",marketing_campaign[[#This Row],[Recency]]&gt;=32,"high Recency")</f>
        <v>Mid-Recency</v>
      </c>
      <c r="P1831">
        <v>16</v>
      </c>
      <c r="Q1831">
        <v>14</v>
      </c>
      <c r="R1831">
        <v>36</v>
      </c>
      <c r="S1831">
        <v>37</v>
      </c>
      <c r="T1831">
        <v>22</v>
      </c>
      <c r="U1831">
        <v>48</v>
      </c>
      <c r="V1831">
        <f>marketing_campaign[[#This Row],[MntGoldProds]]+marketing_campaign[[#This Row],[MntSweetProducts]]+marketing_campaign[[#This Row],[MntFishProducts]]+marketing_campaign[[#This Row],[MntMeatProducts]]+marketing_campaign[[#This Row],[MntFruits]]+marketing_campaign[[#This Row],[MntWines]]</f>
        <v>173</v>
      </c>
      <c r="W1831">
        <v>3</v>
      </c>
      <c r="X1831">
        <v>4</v>
      </c>
      <c r="Y1831">
        <v>1</v>
      </c>
      <c r="Z1831">
        <v>2</v>
      </c>
      <c r="AA1831">
        <f t="shared" si="57"/>
        <v>10</v>
      </c>
      <c r="AB1831" t="str" cm="1">
        <f t="array" ref="AB1831">_xlfn.IFS(AND(AA1831&gt;=0,AA1831&lt;=15),"low purchase",AND(AA1831&gt;=16,AA1831&lt;=30),"mid purchase",AA1831&gt;=31,"high purchase")</f>
        <v>low purchase</v>
      </c>
      <c r="AC1831">
        <v>9</v>
      </c>
      <c r="AD1831" t="str">
        <f>IF(marketing_campaign[[#This Row],[NumWebVisitsMonth]]&gt;=5.3,"higher_webvists","lower_webvisits")</f>
        <v>higher_webvists</v>
      </c>
      <c r="AE1831">
        <v>0</v>
      </c>
      <c r="AF1831">
        <v>0</v>
      </c>
      <c r="AG1831">
        <v>0</v>
      </c>
      <c r="AH1831">
        <v>0</v>
      </c>
      <c r="AI1831">
        <v>0</v>
      </c>
      <c r="AJ1831">
        <v>0</v>
      </c>
      <c r="AK1831">
        <v>3</v>
      </c>
      <c r="AL1831">
        <v>11</v>
      </c>
      <c r="AM1831">
        <v>1</v>
      </c>
      <c r="AN1831">
        <f>marketing_campaign[[#This Row],[AcceptedCmp2]]+marketing_campaign[[#This Row],[AcceptedCmp1]]+marketing_campaign[[#This Row],[AcceptedCmp5]]+marketing_campaign[[#This Row],[AcceptedCmp4]]+marketing_campaign[[#This Row],[AcceptedCmp3]]+marketing_campaign[[#This Row],[Response]]</f>
        <v>1</v>
      </c>
      <c r="AO1831" t="str" cm="1">
        <f t="array" ref="AO183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832" spans="1:41" x14ac:dyDescent="0.35">
      <c r="A1832">
        <v>6859</v>
      </c>
      <c r="B1832">
        <v>1987</v>
      </c>
      <c r="C1832">
        <f t="shared" ca="1" si="56"/>
        <v>39</v>
      </c>
      <c r="D1832" t="str" cm="1">
        <f t="array" aca="1" ref="D183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832" t="s">
        <v>29</v>
      </c>
      <c r="F1832" t="s">
        <v>30</v>
      </c>
      <c r="G1832" cm="1">
        <f t="array" ref="G1832">_xlfn.IFS(marketing_campaign[[#This Row],[Marital_Status]]="Single",K1832+L1832+1,marketing_campaign[[#This Row],[Marital_Status]]="Together",K1832+L1832+2,marketing_campaign[[#This Row],[Marital_Status]]="Alone",K1832+L1832+1,marketing_campaign[[#This Row],[Marital_Status]]="Married",K1832+L1832+2,marketing_campaign[[#This Row],[Marital_Status]]="Divorced",K1832+L1832+1,marketing_campaign[[#This Row],[Marital_Status]]="YOLO",K1832+L1832+1,marketing_campaign[[#This Row],[Marital_Status]]="Absurd",K1832+L1832+1,marketing_campaign[[#This Row],[Marital_Status]]="Widow",K1832+L1832+1)</f>
        <v>2</v>
      </c>
      <c r="H1832" t="str" cm="1">
        <f t="array" ref="H1832">_xlfn.IFS(marketing_campaign[[#This Row],[Family_size]]=1,"Family_with_one_child",marketing_campaign[[#This Row],[Family_size]]&gt;1,"Family_with_more_children")</f>
        <v>Family_with_more_children</v>
      </c>
      <c r="I1832">
        <v>29236</v>
      </c>
      <c r="J1832" t="str">
        <f>IF(marketing_campaign[[#This Row],[Income]]&gt;=Sheet21!B1882,"high_income","low_income")</f>
        <v>high_income</v>
      </c>
      <c r="K1832">
        <v>1</v>
      </c>
      <c r="L1832">
        <v>0</v>
      </c>
      <c r="M1832" s="1">
        <v>41555</v>
      </c>
      <c r="N1832">
        <v>30</v>
      </c>
      <c r="O1832" t="str" cm="1">
        <f t="array" ref="O1832">_xlfn.IFS(AND(marketing_campaign[[#This Row],[Recency]]&gt;=0,marketing_campaign[[#This Row],[Recency]]&lt;=14),"Early Recency",AND(marketing_campaign[[#This Row],[Recency]]&gt;=15,marketing_campaign[[#This Row],[Recency]]&lt;=31),"Mid-Recency",marketing_campaign[[#This Row],[Recency]]&gt;=32,"high Recency")</f>
        <v>Mid-Recency</v>
      </c>
      <c r="P1832">
        <v>37</v>
      </c>
      <c r="Q1832">
        <v>4</v>
      </c>
      <c r="R1832">
        <v>24</v>
      </c>
      <c r="S1832">
        <v>16</v>
      </c>
      <c r="T1832">
        <v>9</v>
      </c>
      <c r="U1832">
        <v>9</v>
      </c>
      <c r="V1832">
        <f>marketing_campaign[[#This Row],[MntGoldProds]]+marketing_campaign[[#This Row],[MntSweetProducts]]+marketing_campaign[[#This Row],[MntFishProducts]]+marketing_campaign[[#This Row],[MntMeatProducts]]+marketing_campaign[[#This Row],[MntFruits]]+marketing_campaign[[#This Row],[MntWines]]</f>
        <v>99</v>
      </c>
      <c r="W1832">
        <v>2</v>
      </c>
      <c r="X1832">
        <v>4</v>
      </c>
      <c r="Y1832">
        <v>0</v>
      </c>
      <c r="Z1832">
        <v>3</v>
      </c>
      <c r="AA1832">
        <f t="shared" si="57"/>
        <v>9</v>
      </c>
      <c r="AB1832" t="str" cm="1">
        <f t="array" ref="AB1832">_xlfn.IFS(AND(AA1832&gt;=0,AA1832&lt;=15),"low purchase",AND(AA1832&gt;=16,AA1832&lt;=30),"mid purchase",AA1832&gt;=31,"high purchase")</f>
        <v>low purchase</v>
      </c>
      <c r="AC1832">
        <v>9</v>
      </c>
      <c r="AD1832" t="str">
        <f>IF(marketing_campaign[[#This Row],[NumWebVisitsMonth]]&gt;=5.3,"higher_webvists","lower_webvisits")</f>
        <v>higher_webvists</v>
      </c>
      <c r="AE1832">
        <v>0</v>
      </c>
      <c r="AF1832">
        <v>0</v>
      </c>
      <c r="AG1832">
        <v>0</v>
      </c>
      <c r="AH1832">
        <v>0</v>
      </c>
      <c r="AI1832">
        <v>0</v>
      </c>
      <c r="AJ1832">
        <v>0</v>
      </c>
      <c r="AK1832">
        <v>3</v>
      </c>
      <c r="AL1832">
        <v>11</v>
      </c>
      <c r="AM1832">
        <v>0</v>
      </c>
      <c r="AN1832">
        <f>marketing_campaign[[#This Row],[AcceptedCmp2]]+marketing_campaign[[#This Row],[AcceptedCmp1]]+marketing_campaign[[#This Row],[AcceptedCmp5]]+marketing_campaign[[#This Row],[AcceptedCmp4]]+marketing_campaign[[#This Row],[AcceptedCmp3]]+marketing_campaign[[#This Row],[Response]]</f>
        <v>0</v>
      </c>
      <c r="AO1832" t="str" cm="1">
        <f t="array" ref="AO183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33" spans="1:41" x14ac:dyDescent="0.35">
      <c r="A1833">
        <v>9860</v>
      </c>
      <c r="B1833">
        <v>1959</v>
      </c>
      <c r="C1833">
        <f t="shared" ca="1" si="56"/>
        <v>67</v>
      </c>
      <c r="D1833" t="str" cm="1">
        <f t="array" aca="1" ref="D183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33" t="s">
        <v>29</v>
      </c>
      <c r="F1833" t="s">
        <v>31</v>
      </c>
      <c r="G1833" cm="1">
        <f t="array" ref="G1833">_xlfn.IFS(marketing_campaign[[#This Row],[Marital_Status]]="Single",K1833+L1833+1,marketing_campaign[[#This Row],[Marital_Status]]="Together",K1833+L1833+2,marketing_campaign[[#This Row],[Marital_Status]]="Alone",K1833+L1833+1,marketing_campaign[[#This Row],[Marital_Status]]="Married",K1833+L1833+2,marketing_campaign[[#This Row],[Marital_Status]]="Divorced",K1833+L1833+1,marketing_campaign[[#This Row],[Marital_Status]]="YOLO",K1833+L1833+1,marketing_campaign[[#This Row],[Marital_Status]]="Absurd",K1833+L1833+1,marketing_campaign[[#This Row],[Marital_Status]]="Widow",K1833+L1833+1)</f>
        <v>3</v>
      </c>
      <c r="H1833" t="str" cm="1">
        <f t="array" ref="H1833">_xlfn.IFS(marketing_campaign[[#This Row],[Family_size]]=1,"Family_with_one_child",marketing_campaign[[#This Row],[Family_size]]&gt;1,"Family_with_more_children")</f>
        <v>Family_with_more_children</v>
      </c>
      <c r="I1833">
        <v>44911</v>
      </c>
      <c r="J1833" t="str">
        <f>IF(marketing_campaign[[#This Row],[Income]]&gt;=Sheet21!B1883,"high_income","low_income")</f>
        <v>high_income</v>
      </c>
      <c r="K1833">
        <v>0</v>
      </c>
      <c r="L1833">
        <v>1</v>
      </c>
      <c r="M1833" s="1">
        <v>41348</v>
      </c>
      <c r="N1833">
        <v>11</v>
      </c>
      <c r="O1833" t="str" cm="1">
        <f t="array" ref="O1833">_xlfn.IFS(AND(marketing_campaign[[#This Row],[Recency]]&gt;=0,marketing_campaign[[#This Row],[Recency]]&lt;=14),"Early Recency",AND(marketing_campaign[[#This Row],[Recency]]&gt;=15,marketing_campaign[[#This Row],[Recency]]&lt;=31),"Mid-Recency",marketing_campaign[[#This Row],[Recency]]&gt;=32,"high Recency")</f>
        <v>Early Recency</v>
      </c>
      <c r="P1833">
        <v>159</v>
      </c>
      <c r="Q1833">
        <v>0</v>
      </c>
      <c r="R1833">
        <v>22</v>
      </c>
      <c r="S1833">
        <v>2</v>
      </c>
      <c r="T1833">
        <v>1</v>
      </c>
      <c r="U1833">
        <v>31</v>
      </c>
      <c r="V1833">
        <f>marketing_campaign[[#This Row],[MntGoldProds]]+marketing_campaign[[#This Row],[MntSweetProducts]]+marketing_campaign[[#This Row],[MntFishProducts]]+marketing_campaign[[#This Row],[MntMeatProducts]]+marketing_campaign[[#This Row],[MntFruits]]+marketing_campaign[[#This Row],[MntWines]]</f>
        <v>215</v>
      </c>
      <c r="W1833">
        <v>3</v>
      </c>
      <c r="X1833">
        <v>4</v>
      </c>
      <c r="Y1833">
        <v>1</v>
      </c>
      <c r="Z1833">
        <v>4</v>
      </c>
      <c r="AA1833">
        <f t="shared" si="57"/>
        <v>12</v>
      </c>
      <c r="AB1833" t="str" cm="1">
        <f t="array" ref="AB1833">_xlfn.IFS(AND(AA1833&gt;=0,AA1833&lt;=15),"low purchase",AND(AA1833&gt;=16,AA1833&lt;=30),"mid purchase",AA1833&gt;=31,"high purchase")</f>
        <v>low purchase</v>
      </c>
      <c r="AC1833">
        <v>7</v>
      </c>
      <c r="AD1833" t="str">
        <f>IF(marketing_campaign[[#This Row],[NumWebVisitsMonth]]&gt;=5.3,"higher_webvists","lower_webvisits")</f>
        <v>higher_webvists</v>
      </c>
      <c r="AE1833">
        <v>0</v>
      </c>
      <c r="AF1833">
        <v>0</v>
      </c>
      <c r="AG1833">
        <v>0</v>
      </c>
      <c r="AH1833">
        <v>0</v>
      </c>
      <c r="AI1833">
        <v>0</v>
      </c>
      <c r="AJ1833">
        <v>0</v>
      </c>
      <c r="AK1833">
        <v>3</v>
      </c>
      <c r="AL1833">
        <v>11</v>
      </c>
      <c r="AM1833">
        <v>0</v>
      </c>
      <c r="AN1833">
        <f>marketing_campaign[[#This Row],[AcceptedCmp2]]+marketing_campaign[[#This Row],[AcceptedCmp1]]+marketing_campaign[[#This Row],[AcceptedCmp5]]+marketing_campaign[[#This Row],[AcceptedCmp4]]+marketing_campaign[[#This Row],[AcceptedCmp3]]+marketing_campaign[[#This Row],[Response]]</f>
        <v>0</v>
      </c>
      <c r="AO1833" t="str" cm="1">
        <f t="array" ref="AO183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34" spans="1:41" x14ac:dyDescent="0.35">
      <c r="A1834">
        <v>7129</v>
      </c>
      <c r="B1834">
        <v>1962</v>
      </c>
      <c r="C1834">
        <f t="shared" ca="1" si="56"/>
        <v>64</v>
      </c>
      <c r="D1834" t="str" cm="1">
        <f t="array" aca="1" ref="D183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34" t="s">
        <v>32</v>
      </c>
      <c r="F1834" t="s">
        <v>33</v>
      </c>
      <c r="G1834" cm="1">
        <f t="array" ref="G1834">_xlfn.IFS(marketing_campaign[[#This Row],[Marital_Status]]="Single",K1834+L1834+1,marketing_campaign[[#This Row],[Marital_Status]]="Together",K1834+L1834+2,marketing_campaign[[#This Row],[Marital_Status]]="Alone",K1834+L1834+1,marketing_campaign[[#This Row],[Marital_Status]]="Married",K1834+L1834+2,marketing_campaign[[#This Row],[Marital_Status]]="Divorced",K1834+L1834+1,marketing_campaign[[#This Row],[Marital_Status]]="YOLO",K1834+L1834+1,marketing_campaign[[#This Row],[Marital_Status]]="Absurd",K1834+L1834+1,marketing_campaign[[#This Row],[Marital_Status]]="Widow",K1834+L1834+1)</f>
        <v>3</v>
      </c>
      <c r="H1834" t="str" cm="1">
        <f t="array" ref="H1834">_xlfn.IFS(marketing_campaign[[#This Row],[Family_size]]=1,"Family_with_one_child",marketing_campaign[[#This Row],[Family_size]]&gt;1,"Family_with_more_children")</f>
        <v>Family_with_more_children</v>
      </c>
      <c r="I1834">
        <v>54693</v>
      </c>
      <c r="J1834" t="str">
        <f>IF(marketing_campaign[[#This Row],[Income]]&gt;=Sheet21!B1884,"high_income","low_income")</f>
        <v>high_income</v>
      </c>
      <c r="K1834">
        <v>0</v>
      </c>
      <c r="L1834">
        <v>1</v>
      </c>
      <c r="M1834" s="1">
        <v>41322</v>
      </c>
      <c r="N1834">
        <v>72</v>
      </c>
      <c r="O1834" t="str" cm="1">
        <f t="array" ref="O1834">_xlfn.IFS(AND(marketing_campaign[[#This Row],[Recency]]&gt;=0,marketing_campaign[[#This Row],[Recency]]&lt;=14),"Early Recency",AND(marketing_campaign[[#This Row],[Recency]]&gt;=15,marketing_campaign[[#This Row],[Recency]]&lt;=31),"Mid-Recency",marketing_campaign[[#This Row],[Recency]]&gt;=32,"high Recency")</f>
        <v>high Recency</v>
      </c>
      <c r="P1834">
        <v>686</v>
      </c>
      <c r="Q1834">
        <v>17</v>
      </c>
      <c r="R1834">
        <v>142</v>
      </c>
      <c r="S1834">
        <v>23</v>
      </c>
      <c r="T1834">
        <v>26</v>
      </c>
      <c r="U1834">
        <v>35</v>
      </c>
      <c r="V1834">
        <f>marketing_campaign[[#This Row],[MntGoldProds]]+marketing_campaign[[#This Row],[MntSweetProducts]]+marketing_campaign[[#This Row],[MntFishProducts]]+marketing_campaign[[#This Row],[MntMeatProducts]]+marketing_campaign[[#This Row],[MntFruits]]+marketing_campaign[[#This Row],[MntWines]]</f>
        <v>929</v>
      </c>
      <c r="W1834">
        <v>8</v>
      </c>
      <c r="X1834">
        <v>6</v>
      </c>
      <c r="Y1834">
        <v>4</v>
      </c>
      <c r="Z1834">
        <v>13</v>
      </c>
      <c r="AA1834">
        <f t="shared" si="57"/>
        <v>31</v>
      </c>
      <c r="AB1834" t="str" cm="1">
        <f t="array" ref="AB1834">_xlfn.IFS(AND(AA1834&gt;=0,AA1834&lt;=15),"low purchase",AND(AA1834&gt;=16,AA1834&lt;=30),"mid purchase",AA1834&gt;=31,"high purchase")</f>
        <v>high purchase</v>
      </c>
      <c r="AC1834">
        <v>6</v>
      </c>
      <c r="AD1834" t="str">
        <f>IF(marketing_campaign[[#This Row],[NumWebVisitsMonth]]&gt;=5.3,"higher_webvists","lower_webvisits")</f>
        <v>higher_webvists</v>
      </c>
      <c r="AE1834">
        <v>0</v>
      </c>
      <c r="AF1834">
        <v>0</v>
      </c>
      <c r="AG1834">
        <v>0</v>
      </c>
      <c r="AH1834">
        <v>0</v>
      </c>
      <c r="AI1834">
        <v>0</v>
      </c>
      <c r="AJ1834">
        <v>0</v>
      </c>
      <c r="AK1834">
        <v>3</v>
      </c>
      <c r="AL1834">
        <v>11</v>
      </c>
      <c r="AM1834">
        <v>0</v>
      </c>
      <c r="AN1834">
        <f>marketing_campaign[[#This Row],[AcceptedCmp2]]+marketing_campaign[[#This Row],[AcceptedCmp1]]+marketing_campaign[[#This Row],[AcceptedCmp5]]+marketing_campaign[[#This Row],[AcceptedCmp4]]+marketing_campaign[[#This Row],[AcceptedCmp3]]+marketing_campaign[[#This Row],[Response]]</f>
        <v>0</v>
      </c>
      <c r="AO1834" t="str" cm="1">
        <f t="array" ref="AO183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35" spans="1:41" x14ac:dyDescent="0.35">
      <c r="A1835">
        <v>5866</v>
      </c>
      <c r="B1835">
        <v>1974</v>
      </c>
      <c r="C1835">
        <f t="shared" ca="1" si="56"/>
        <v>52</v>
      </c>
      <c r="D1835" t="str" cm="1">
        <f t="array" aca="1" ref="D183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35" t="s">
        <v>29</v>
      </c>
      <c r="F1835" t="s">
        <v>31</v>
      </c>
      <c r="G1835" cm="1">
        <f t="array" ref="G1835">_xlfn.IFS(marketing_campaign[[#This Row],[Marital_Status]]="Single",K1835+L1835+1,marketing_campaign[[#This Row],[Marital_Status]]="Together",K1835+L1835+2,marketing_campaign[[#This Row],[Marital_Status]]="Alone",K1835+L1835+1,marketing_campaign[[#This Row],[Marital_Status]]="Married",K1835+L1835+2,marketing_campaign[[#This Row],[Marital_Status]]="Divorced",K1835+L1835+1,marketing_campaign[[#This Row],[Marital_Status]]="YOLO",K1835+L1835+1,marketing_campaign[[#This Row],[Marital_Status]]="Absurd",K1835+L1835+1,marketing_campaign[[#This Row],[Marital_Status]]="Widow",K1835+L1835+1)</f>
        <v>3</v>
      </c>
      <c r="H1835" t="str" cm="1">
        <f t="array" ref="H1835">_xlfn.IFS(marketing_campaign[[#This Row],[Family_size]]=1,"Family_with_one_child",marketing_campaign[[#This Row],[Family_size]]&gt;1,"Family_with_more_children")</f>
        <v>Family_with_more_children</v>
      </c>
      <c r="I1835">
        <v>48186</v>
      </c>
      <c r="J1835" t="str">
        <f>IF(marketing_campaign[[#This Row],[Income]]&gt;=Sheet21!B1885,"high_income","low_income")</f>
        <v>high_income</v>
      </c>
      <c r="K1835">
        <v>1</v>
      </c>
      <c r="L1835">
        <v>0</v>
      </c>
      <c r="M1835" s="1">
        <v>41718</v>
      </c>
      <c r="N1835">
        <v>39</v>
      </c>
      <c r="O1835" t="str" cm="1">
        <f t="array" ref="O1835">_xlfn.IFS(AND(marketing_campaign[[#This Row],[Recency]]&gt;=0,marketing_campaign[[#This Row],[Recency]]&lt;=14),"Early Recency",AND(marketing_campaign[[#This Row],[Recency]]&gt;=15,marketing_campaign[[#This Row],[Recency]]&lt;=31),"Mid-Recency",marketing_campaign[[#This Row],[Recency]]&gt;=32,"high Recency")</f>
        <v>high Recency</v>
      </c>
      <c r="P1835">
        <v>97</v>
      </c>
      <c r="Q1835">
        <v>3</v>
      </c>
      <c r="R1835">
        <v>66</v>
      </c>
      <c r="S1835">
        <v>12</v>
      </c>
      <c r="T1835">
        <v>7</v>
      </c>
      <c r="U1835">
        <v>34</v>
      </c>
      <c r="V1835">
        <f>marketing_campaign[[#This Row],[MntGoldProds]]+marketing_campaign[[#This Row],[MntSweetProducts]]+marketing_campaign[[#This Row],[MntFishProducts]]+marketing_campaign[[#This Row],[MntMeatProducts]]+marketing_campaign[[#This Row],[MntFruits]]+marketing_campaign[[#This Row],[MntWines]]</f>
        <v>219</v>
      </c>
      <c r="W1835">
        <v>3</v>
      </c>
      <c r="X1835">
        <v>4</v>
      </c>
      <c r="Y1835">
        <v>1</v>
      </c>
      <c r="Z1835">
        <v>4</v>
      </c>
      <c r="AA1835">
        <f t="shared" si="57"/>
        <v>12</v>
      </c>
      <c r="AB1835" t="str" cm="1">
        <f t="array" ref="AB1835">_xlfn.IFS(AND(AA1835&gt;=0,AA1835&lt;=15),"low purchase",AND(AA1835&gt;=16,AA1835&lt;=30),"mid purchase",AA1835&gt;=31,"high purchase")</f>
        <v>low purchase</v>
      </c>
      <c r="AC1835">
        <v>7</v>
      </c>
      <c r="AD1835" t="str">
        <f>IF(marketing_campaign[[#This Row],[NumWebVisitsMonth]]&gt;=5.3,"higher_webvists","lower_webvisits")</f>
        <v>higher_webvists</v>
      </c>
      <c r="AE1835">
        <v>0</v>
      </c>
      <c r="AF1835">
        <v>0</v>
      </c>
      <c r="AG1835">
        <v>0</v>
      </c>
      <c r="AH1835">
        <v>0</v>
      </c>
      <c r="AI1835">
        <v>0</v>
      </c>
      <c r="AJ1835">
        <v>0</v>
      </c>
      <c r="AK1835">
        <v>3</v>
      </c>
      <c r="AL1835">
        <v>11</v>
      </c>
      <c r="AM1835">
        <v>0</v>
      </c>
      <c r="AN1835">
        <f>marketing_campaign[[#This Row],[AcceptedCmp2]]+marketing_campaign[[#This Row],[AcceptedCmp1]]+marketing_campaign[[#This Row],[AcceptedCmp5]]+marketing_campaign[[#This Row],[AcceptedCmp4]]+marketing_campaign[[#This Row],[AcceptedCmp3]]+marketing_campaign[[#This Row],[Response]]</f>
        <v>0</v>
      </c>
      <c r="AO1835" t="str" cm="1">
        <f t="array" ref="AO183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36" spans="1:41" x14ac:dyDescent="0.35">
      <c r="A1836">
        <v>10521</v>
      </c>
      <c r="B1836">
        <v>1977</v>
      </c>
      <c r="C1836">
        <f t="shared" ca="1" si="56"/>
        <v>49</v>
      </c>
      <c r="D1836" t="str" cm="1">
        <f t="array" aca="1" ref="D183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36" t="s">
        <v>29</v>
      </c>
      <c r="F1836" t="s">
        <v>33</v>
      </c>
      <c r="G1836" cm="1">
        <f t="array" ref="G1836">_xlfn.IFS(marketing_campaign[[#This Row],[Marital_Status]]="Single",K1836+L1836+1,marketing_campaign[[#This Row],[Marital_Status]]="Together",K1836+L1836+2,marketing_campaign[[#This Row],[Marital_Status]]="Alone",K1836+L1836+1,marketing_campaign[[#This Row],[Marital_Status]]="Married",K1836+L1836+2,marketing_campaign[[#This Row],[Marital_Status]]="Divorced",K1836+L1836+1,marketing_campaign[[#This Row],[Marital_Status]]="YOLO",K1836+L1836+1,marketing_campaign[[#This Row],[Marital_Status]]="Absurd",K1836+L1836+1,marketing_campaign[[#This Row],[Marital_Status]]="Widow",K1836+L1836+1)</f>
        <v>4</v>
      </c>
      <c r="H1836" t="str" cm="1">
        <f t="array" ref="H1836">_xlfn.IFS(marketing_campaign[[#This Row],[Family_size]]=1,"Family_with_one_child",marketing_campaign[[#This Row],[Family_size]]&gt;1,"Family_with_more_children")</f>
        <v>Family_with_more_children</v>
      </c>
      <c r="I1836">
        <v>54809</v>
      </c>
      <c r="J1836" t="str">
        <f>IF(marketing_campaign[[#This Row],[Income]]&gt;=Sheet21!B1886,"high_income","low_income")</f>
        <v>high_income</v>
      </c>
      <c r="K1836">
        <v>1</v>
      </c>
      <c r="L1836">
        <v>1</v>
      </c>
      <c r="M1836" s="1">
        <v>41528</v>
      </c>
      <c r="N1836">
        <v>0</v>
      </c>
      <c r="O1836" t="str" cm="1">
        <f t="array" ref="O1836">_xlfn.IFS(AND(marketing_campaign[[#This Row],[Recency]]&gt;=0,marketing_campaign[[#This Row],[Recency]]&lt;=14),"Early Recency",AND(marketing_campaign[[#This Row],[Recency]]&gt;=15,marketing_campaign[[#This Row],[Recency]]&lt;=31),"Mid-Recency",marketing_campaign[[#This Row],[Recency]]&gt;=32,"high Recency")</f>
        <v>Early Recency</v>
      </c>
      <c r="P1836">
        <v>63</v>
      </c>
      <c r="Q1836">
        <v>6</v>
      </c>
      <c r="R1836">
        <v>57</v>
      </c>
      <c r="S1836">
        <v>13</v>
      </c>
      <c r="T1836">
        <v>13</v>
      </c>
      <c r="U1836">
        <v>22</v>
      </c>
      <c r="V1836">
        <f>marketing_campaign[[#This Row],[MntGoldProds]]+marketing_campaign[[#This Row],[MntSweetProducts]]+marketing_campaign[[#This Row],[MntFishProducts]]+marketing_campaign[[#This Row],[MntMeatProducts]]+marketing_campaign[[#This Row],[MntFruits]]+marketing_campaign[[#This Row],[MntWines]]</f>
        <v>174</v>
      </c>
      <c r="W1836">
        <v>4</v>
      </c>
      <c r="X1836">
        <v>2</v>
      </c>
      <c r="Y1836">
        <v>1</v>
      </c>
      <c r="Z1836">
        <v>5</v>
      </c>
      <c r="AA1836">
        <f t="shared" si="57"/>
        <v>12</v>
      </c>
      <c r="AB1836" t="str" cm="1">
        <f t="array" ref="AB1836">_xlfn.IFS(AND(AA1836&gt;=0,AA1836&lt;=15),"low purchase",AND(AA1836&gt;=16,AA1836&lt;=30),"mid purchase",AA1836&gt;=31,"high purchase")</f>
        <v>low purchase</v>
      </c>
      <c r="AC1836">
        <v>4</v>
      </c>
      <c r="AD1836" t="str">
        <f>IF(marketing_campaign[[#This Row],[NumWebVisitsMonth]]&gt;=5.3,"higher_webvists","lower_webvisits")</f>
        <v>lower_webvisits</v>
      </c>
      <c r="AE1836">
        <v>0</v>
      </c>
      <c r="AF1836">
        <v>0</v>
      </c>
      <c r="AG1836">
        <v>0</v>
      </c>
      <c r="AH1836">
        <v>0</v>
      </c>
      <c r="AI1836">
        <v>0</v>
      </c>
      <c r="AJ1836">
        <v>0</v>
      </c>
      <c r="AK1836">
        <v>3</v>
      </c>
      <c r="AL1836">
        <v>11</v>
      </c>
      <c r="AM1836">
        <v>1</v>
      </c>
      <c r="AN1836">
        <f>marketing_campaign[[#This Row],[AcceptedCmp2]]+marketing_campaign[[#This Row],[AcceptedCmp1]]+marketing_campaign[[#This Row],[AcceptedCmp5]]+marketing_campaign[[#This Row],[AcceptedCmp4]]+marketing_campaign[[#This Row],[AcceptedCmp3]]+marketing_campaign[[#This Row],[Response]]</f>
        <v>1</v>
      </c>
      <c r="AO1836" t="str" cm="1">
        <f t="array" ref="AO183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837" spans="1:41" x14ac:dyDescent="0.35">
      <c r="A1837">
        <v>7393</v>
      </c>
      <c r="B1837">
        <v>1978</v>
      </c>
      <c r="C1837">
        <f t="shared" ca="1" si="56"/>
        <v>48</v>
      </c>
      <c r="D1837" t="str" cm="1">
        <f t="array" aca="1" ref="D183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37" t="s">
        <v>29</v>
      </c>
      <c r="F1837" t="s">
        <v>31</v>
      </c>
      <c r="G1837" cm="1">
        <f t="array" ref="G1837">_xlfn.IFS(marketing_campaign[[#This Row],[Marital_Status]]="Single",K1837+L1837+1,marketing_campaign[[#This Row],[Marital_Status]]="Together",K1837+L1837+2,marketing_campaign[[#This Row],[Marital_Status]]="Alone",K1837+L1837+1,marketing_campaign[[#This Row],[Marital_Status]]="Married",K1837+L1837+2,marketing_campaign[[#This Row],[Marital_Status]]="Divorced",K1837+L1837+1,marketing_campaign[[#This Row],[Marital_Status]]="YOLO",K1837+L1837+1,marketing_campaign[[#This Row],[Marital_Status]]="Absurd",K1837+L1837+1,marketing_campaign[[#This Row],[Marital_Status]]="Widow",K1837+L1837+1)</f>
        <v>4</v>
      </c>
      <c r="H1837" t="str" cm="1">
        <f t="array" ref="H1837">_xlfn.IFS(marketing_campaign[[#This Row],[Family_size]]=1,"Family_with_one_child",marketing_campaign[[#This Row],[Family_size]]&gt;1,"Family_with_more_children")</f>
        <v>Family_with_more_children</v>
      </c>
      <c r="I1837">
        <v>41580</v>
      </c>
      <c r="J1837" t="str">
        <f>IF(marketing_campaign[[#This Row],[Income]]&gt;=Sheet21!B1887,"high_income","low_income")</f>
        <v>high_income</v>
      </c>
      <c r="K1837">
        <v>1</v>
      </c>
      <c r="L1837">
        <v>1</v>
      </c>
      <c r="M1837" s="1">
        <v>41253</v>
      </c>
      <c r="N1837">
        <v>15</v>
      </c>
      <c r="O1837" t="str" cm="1">
        <f t="array" ref="O1837">_xlfn.IFS(AND(marketing_campaign[[#This Row],[Recency]]&gt;=0,marketing_campaign[[#This Row],[Recency]]&lt;=14),"Early Recency",AND(marketing_campaign[[#This Row],[Recency]]&gt;=15,marketing_campaign[[#This Row],[Recency]]&lt;=31),"Mid-Recency",marketing_campaign[[#This Row],[Recency]]&gt;=32,"high Recency")</f>
        <v>Mid-Recency</v>
      </c>
      <c r="P1837">
        <v>56</v>
      </c>
      <c r="Q1837">
        <v>5</v>
      </c>
      <c r="R1837">
        <v>24</v>
      </c>
      <c r="S1837">
        <v>4</v>
      </c>
      <c r="T1837">
        <v>0</v>
      </c>
      <c r="U1837">
        <v>3</v>
      </c>
      <c r="V1837">
        <f>marketing_campaign[[#This Row],[MntGoldProds]]+marketing_campaign[[#This Row],[MntSweetProducts]]+marketing_campaign[[#This Row],[MntFishProducts]]+marketing_campaign[[#This Row],[MntMeatProducts]]+marketing_campaign[[#This Row],[MntFruits]]+marketing_campaign[[#This Row],[MntWines]]</f>
        <v>92</v>
      </c>
      <c r="W1837">
        <v>3</v>
      </c>
      <c r="X1837">
        <v>2</v>
      </c>
      <c r="Y1837">
        <v>1</v>
      </c>
      <c r="Z1837">
        <v>3</v>
      </c>
      <c r="AA1837">
        <f t="shared" si="57"/>
        <v>9</v>
      </c>
      <c r="AB1837" t="str" cm="1">
        <f t="array" ref="AB1837">_xlfn.IFS(AND(AA1837&gt;=0,AA1837&lt;=15),"low purchase",AND(AA1837&gt;=16,AA1837&lt;=30),"mid purchase",AA1837&gt;=31,"high purchase")</f>
        <v>low purchase</v>
      </c>
      <c r="AC1837">
        <v>5</v>
      </c>
      <c r="AD1837" t="str">
        <f>IF(marketing_campaign[[#This Row],[NumWebVisitsMonth]]&gt;=5.3,"higher_webvists","lower_webvisits")</f>
        <v>lower_webvisits</v>
      </c>
      <c r="AE1837">
        <v>0</v>
      </c>
      <c r="AF1837">
        <v>0</v>
      </c>
      <c r="AG1837">
        <v>0</v>
      </c>
      <c r="AH1837">
        <v>0</v>
      </c>
      <c r="AI1837">
        <v>0</v>
      </c>
      <c r="AJ1837">
        <v>0</v>
      </c>
      <c r="AK1837">
        <v>3</v>
      </c>
      <c r="AL1837">
        <v>11</v>
      </c>
      <c r="AM1837">
        <v>0</v>
      </c>
      <c r="AN1837">
        <f>marketing_campaign[[#This Row],[AcceptedCmp2]]+marketing_campaign[[#This Row],[AcceptedCmp1]]+marketing_campaign[[#This Row],[AcceptedCmp5]]+marketing_campaign[[#This Row],[AcceptedCmp4]]+marketing_campaign[[#This Row],[AcceptedCmp3]]+marketing_campaign[[#This Row],[Response]]</f>
        <v>0</v>
      </c>
      <c r="AO1837" t="str" cm="1">
        <f t="array" ref="AO183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38" spans="1:41" x14ac:dyDescent="0.35">
      <c r="A1838">
        <v>7849</v>
      </c>
      <c r="B1838">
        <v>1970</v>
      </c>
      <c r="C1838">
        <f t="shared" ca="1" si="56"/>
        <v>56</v>
      </c>
      <c r="D1838" t="str" cm="1">
        <f t="array" aca="1" ref="D183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38" t="s">
        <v>32</v>
      </c>
      <c r="F1838" t="s">
        <v>33</v>
      </c>
      <c r="G1838" cm="1">
        <f t="array" ref="G1838">_xlfn.IFS(marketing_campaign[[#This Row],[Marital_Status]]="Single",K1838+L1838+1,marketing_campaign[[#This Row],[Marital_Status]]="Together",K1838+L1838+2,marketing_campaign[[#This Row],[Marital_Status]]="Alone",K1838+L1838+1,marketing_campaign[[#This Row],[Marital_Status]]="Married",K1838+L1838+2,marketing_campaign[[#This Row],[Marital_Status]]="Divorced",K1838+L1838+1,marketing_campaign[[#This Row],[Marital_Status]]="YOLO",K1838+L1838+1,marketing_campaign[[#This Row],[Marital_Status]]="Absurd",K1838+L1838+1,marketing_campaign[[#This Row],[Marital_Status]]="Widow",K1838+L1838+1)</f>
        <v>2</v>
      </c>
      <c r="H1838" t="str" cm="1">
        <f t="array" ref="H1838">_xlfn.IFS(marketing_campaign[[#This Row],[Family_size]]=1,"Family_with_one_child",marketing_campaign[[#This Row],[Family_size]]&gt;1,"Family_with_more_children")</f>
        <v>Family_with_more_children</v>
      </c>
      <c r="I1838">
        <v>80336</v>
      </c>
      <c r="J1838" t="str">
        <f>IF(marketing_campaign[[#This Row],[Income]]&gt;=Sheet21!B1888,"high_income","low_income")</f>
        <v>high_income</v>
      </c>
      <c r="K1838">
        <v>0</v>
      </c>
      <c r="L1838">
        <v>0</v>
      </c>
      <c r="M1838" s="1">
        <v>41526</v>
      </c>
      <c r="N1838">
        <v>12</v>
      </c>
      <c r="O1838" t="str" cm="1">
        <f t="array" ref="O1838">_xlfn.IFS(AND(marketing_campaign[[#This Row],[Recency]]&gt;=0,marketing_campaign[[#This Row],[Recency]]&lt;=14),"Early Recency",AND(marketing_campaign[[#This Row],[Recency]]&gt;=15,marketing_campaign[[#This Row],[Recency]]&lt;=31),"Mid-Recency",marketing_campaign[[#This Row],[Recency]]&gt;=32,"high Recency")</f>
        <v>Early Recency</v>
      </c>
      <c r="P1838">
        <v>209</v>
      </c>
      <c r="Q1838">
        <v>19</v>
      </c>
      <c r="R1838">
        <v>456</v>
      </c>
      <c r="S1838">
        <v>160</v>
      </c>
      <c r="T1838">
        <v>142</v>
      </c>
      <c r="U1838">
        <v>66</v>
      </c>
      <c r="V1838">
        <f>marketing_campaign[[#This Row],[MntGoldProds]]+marketing_campaign[[#This Row],[MntSweetProducts]]+marketing_campaign[[#This Row],[MntFishProducts]]+marketing_campaign[[#This Row],[MntMeatProducts]]+marketing_campaign[[#This Row],[MntFruits]]+marketing_campaign[[#This Row],[MntWines]]</f>
        <v>1052</v>
      </c>
      <c r="W1838">
        <v>1</v>
      </c>
      <c r="X1838">
        <v>2</v>
      </c>
      <c r="Y1838">
        <v>9</v>
      </c>
      <c r="Z1838">
        <v>13</v>
      </c>
      <c r="AA1838">
        <f t="shared" si="57"/>
        <v>25</v>
      </c>
      <c r="AB1838" t="str" cm="1">
        <f t="array" ref="AB1838">_xlfn.IFS(AND(AA1838&gt;=0,AA1838&lt;=15),"low purchase",AND(AA1838&gt;=16,AA1838&lt;=30),"mid purchase",AA1838&gt;=31,"high purchase")</f>
        <v>mid purchase</v>
      </c>
      <c r="AC1838">
        <v>1</v>
      </c>
      <c r="AD1838" t="str">
        <f>IF(marketing_campaign[[#This Row],[NumWebVisitsMonth]]&gt;=5.3,"higher_webvists","lower_webvisits")</f>
        <v>lower_webvisits</v>
      </c>
      <c r="AE1838">
        <v>0</v>
      </c>
      <c r="AF1838">
        <v>0</v>
      </c>
      <c r="AG1838">
        <v>0</v>
      </c>
      <c r="AH1838">
        <v>0</v>
      </c>
      <c r="AI1838">
        <v>0</v>
      </c>
      <c r="AJ1838">
        <v>0</v>
      </c>
      <c r="AK1838">
        <v>3</v>
      </c>
      <c r="AL1838">
        <v>11</v>
      </c>
      <c r="AM1838">
        <v>0</v>
      </c>
      <c r="AN1838">
        <f>marketing_campaign[[#This Row],[AcceptedCmp2]]+marketing_campaign[[#This Row],[AcceptedCmp1]]+marketing_campaign[[#This Row],[AcceptedCmp5]]+marketing_campaign[[#This Row],[AcceptedCmp4]]+marketing_campaign[[#This Row],[AcceptedCmp3]]+marketing_campaign[[#This Row],[Response]]</f>
        <v>0</v>
      </c>
      <c r="AO1838" t="str" cm="1">
        <f t="array" ref="AO183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39" spans="1:41" x14ac:dyDescent="0.35">
      <c r="A1839">
        <v>332</v>
      </c>
      <c r="B1839">
        <v>1957</v>
      </c>
      <c r="C1839">
        <f t="shared" ca="1" si="56"/>
        <v>69</v>
      </c>
      <c r="D1839" t="str" cm="1">
        <f t="array" aca="1" ref="D183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39" t="s">
        <v>29</v>
      </c>
      <c r="F1839" t="s">
        <v>33</v>
      </c>
      <c r="G1839" cm="1">
        <f t="array" ref="G1839">_xlfn.IFS(marketing_campaign[[#This Row],[Marital_Status]]="Single",K1839+L1839+1,marketing_campaign[[#This Row],[Marital_Status]]="Together",K1839+L1839+2,marketing_campaign[[#This Row],[Marital_Status]]="Alone",K1839+L1839+1,marketing_campaign[[#This Row],[Marital_Status]]="Married",K1839+L1839+2,marketing_campaign[[#This Row],[Marital_Status]]="Divorced",K1839+L1839+1,marketing_campaign[[#This Row],[Marital_Status]]="YOLO",K1839+L1839+1,marketing_campaign[[#This Row],[Marital_Status]]="Absurd",K1839+L1839+1,marketing_campaign[[#This Row],[Marital_Status]]="Widow",K1839+L1839+1)</f>
        <v>3</v>
      </c>
      <c r="H1839" t="str" cm="1">
        <f t="array" ref="H1839">_xlfn.IFS(marketing_campaign[[#This Row],[Family_size]]=1,"Family_with_one_child",marketing_campaign[[#This Row],[Family_size]]&gt;1,"Family_with_more_children")</f>
        <v>Family_with_more_children</v>
      </c>
      <c r="I1839">
        <v>47743</v>
      </c>
      <c r="J1839" t="str">
        <f>IF(marketing_campaign[[#This Row],[Income]]&gt;=Sheet21!B1889,"high_income","low_income")</f>
        <v>high_income</v>
      </c>
      <c r="K1839">
        <v>0</v>
      </c>
      <c r="L1839">
        <v>1</v>
      </c>
      <c r="M1839" s="1">
        <v>41355</v>
      </c>
      <c r="N1839">
        <v>56</v>
      </c>
      <c r="O1839" t="str" cm="1">
        <f t="array" ref="O1839">_xlfn.IFS(AND(marketing_campaign[[#This Row],[Recency]]&gt;=0,marketing_campaign[[#This Row],[Recency]]&lt;=14),"Early Recency",AND(marketing_campaign[[#This Row],[Recency]]&gt;=15,marketing_campaign[[#This Row],[Recency]]&lt;=31),"Mid-Recency",marketing_campaign[[#This Row],[Recency]]&gt;=32,"high Recency")</f>
        <v>high Recency</v>
      </c>
      <c r="P1839">
        <v>198</v>
      </c>
      <c r="Q1839">
        <v>2</v>
      </c>
      <c r="R1839">
        <v>43</v>
      </c>
      <c r="S1839">
        <v>0</v>
      </c>
      <c r="T1839">
        <v>12</v>
      </c>
      <c r="U1839">
        <v>20</v>
      </c>
      <c r="V1839">
        <f>marketing_campaign[[#This Row],[MntGoldProds]]+marketing_campaign[[#This Row],[MntSweetProducts]]+marketing_campaign[[#This Row],[MntFishProducts]]+marketing_campaign[[#This Row],[MntMeatProducts]]+marketing_campaign[[#This Row],[MntFruits]]+marketing_campaign[[#This Row],[MntWines]]</f>
        <v>275</v>
      </c>
      <c r="W1839">
        <v>3</v>
      </c>
      <c r="X1839">
        <v>4</v>
      </c>
      <c r="Y1839">
        <v>1</v>
      </c>
      <c r="Z1839">
        <v>6</v>
      </c>
      <c r="AA1839">
        <f t="shared" si="57"/>
        <v>14</v>
      </c>
      <c r="AB1839" t="str" cm="1">
        <f t="array" ref="AB1839">_xlfn.IFS(AND(AA1839&gt;=0,AA1839&lt;=15),"low purchase",AND(AA1839&gt;=16,AA1839&lt;=30),"mid purchase",AA1839&gt;=31,"high purchase")</f>
        <v>low purchase</v>
      </c>
      <c r="AC1839">
        <v>6</v>
      </c>
      <c r="AD1839" t="str">
        <f>IF(marketing_campaign[[#This Row],[NumWebVisitsMonth]]&gt;=5.3,"higher_webvists","lower_webvisits")</f>
        <v>higher_webvists</v>
      </c>
      <c r="AE1839">
        <v>0</v>
      </c>
      <c r="AF1839">
        <v>1</v>
      </c>
      <c r="AG1839">
        <v>0</v>
      </c>
      <c r="AH1839">
        <v>0</v>
      </c>
      <c r="AI1839">
        <v>0</v>
      </c>
      <c r="AJ1839">
        <v>0</v>
      </c>
      <c r="AK1839">
        <v>3</v>
      </c>
      <c r="AL1839">
        <v>11</v>
      </c>
      <c r="AM1839">
        <v>0</v>
      </c>
      <c r="AN1839">
        <f>marketing_campaign[[#This Row],[AcceptedCmp2]]+marketing_campaign[[#This Row],[AcceptedCmp1]]+marketing_campaign[[#This Row],[AcceptedCmp5]]+marketing_campaign[[#This Row],[AcceptedCmp4]]+marketing_campaign[[#This Row],[AcceptedCmp3]]+marketing_campaign[[#This Row],[Response]]</f>
        <v>1</v>
      </c>
      <c r="AO1839" t="str" cm="1">
        <f t="array" ref="AO183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840" spans="1:41" x14ac:dyDescent="0.35">
      <c r="A1840">
        <v>9847</v>
      </c>
      <c r="B1840">
        <v>1955</v>
      </c>
      <c r="C1840">
        <f t="shared" ca="1" si="56"/>
        <v>71</v>
      </c>
      <c r="D1840" t="str" cm="1">
        <f t="array" aca="1" ref="D184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40" t="s">
        <v>37</v>
      </c>
      <c r="F1840" t="s">
        <v>33</v>
      </c>
      <c r="G1840" cm="1">
        <f t="array" ref="G1840">_xlfn.IFS(marketing_campaign[[#This Row],[Marital_Status]]="Single",K1840+L1840+1,marketing_campaign[[#This Row],[Marital_Status]]="Together",K1840+L1840+2,marketing_campaign[[#This Row],[Marital_Status]]="Alone",K1840+L1840+1,marketing_campaign[[#This Row],[Marital_Status]]="Married",K1840+L1840+2,marketing_campaign[[#This Row],[Marital_Status]]="Divorced",K1840+L1840+1,marketing_campaign[[#This Row],[Marital_Status]]="YOLO",K1840+L1840+1,marketing_campaign[[#This Row],[Marital_Status]]="Absurd",K1840+L1840+1,marketing_campaign[[#This Row],[Marital_Status]]="Widow",K1840+L1840+1)</f>
        <v>3</v>
      </c>
      <c r="H1840" t="str" cm="1">
        <f t="array" ref="H1840">_xlfn.IFS(marketing_campaign[[#This Row],[Family_size]]=1,"Family_with_one_child",marketing_campaign[[#This Row],[Family_size]]&gt;1,"Family_with_more_children")</f>
        <v>Family_with_more_children</v>
      </c>
      <c r="I1840">
        <v>62972</v>
      </c>
      <c r="J1840" t="str">
        <f>IF(marketing_campaign[[#This Row],[Income]]&gt;=Sheet21!B1890,"high_income","low_income")</f>
        <v>high_income</v>
      </c>
      <c r="K1840">
        <v>0</v>
      </c>
      <c r="L1840">
        <v>1</v>
      </c>
      <c r="M1840" s="1">
        <v>41124</v>
      </c>
      <c r="N1840">
        <v>39</v>
      </c>
      <c r="O1840" t="str" cm="1">
        <f t="array" ref="O1840">_xlfn.IFS(AND(marketing_campaign[[#This Row],[Recency]]&gt;=0,marketing_campaign[[#This Row],[Recency]]&lt;=14),"Early Recency",AND(marketing_campaign[[#This Row],[Recency]]&gt;=15,marketing_campaign[[#This Row],[Recency]]&lt;=31),"Mid-Recency",marketing_campaign[[#This Row],[Recency]]&gt;=32,"high Recency")</f>
        <v>high Recency</v>
      </c>
      <c r="P1840">
        <v>313</v>
      </c>
      <c r="Q1840">
        <v>15</v>
      </c>
      <c r="R1840">
        <v>47</v>
      </c>
      <c r="S1840">
        <v>20</v>
      </c>
      <c r="T1840">
        <v>0</v>
      </c>
      <c r="U1840">
        <v>192</v>
      </c>
      <c r="V1840">
        <f>marketing_campaign[[#This Row],[MntGoldProds]]+marketing_campaign[[#This Row],[MntSweetProducts]]+marketing_campaign[[#This Row],[MntFishProducts]]+marketing_campaign[[#This Row],[MntMeatProducts]]+marketing_campaign[[#This Row],[MntFruits]]+marketing_campaign[[#This Row],[MntWines]]</f>
        <v>587</v>
      </c>
      <c r="W1840">
        <v>2</v>
      </c>
      <c r="X1840">
        <v>7</v>
      </c>
      <c r="Y1840">
        <v>4</v>
      </c>
      <c r="Z1840">
        <v>3</v>
      </c>
      <c r="AA1840">
        <f t="shared" si="57"/>
        <v>16</v>
      </c>
      <c r="AB1840" t="str" cm="1">
        <f t="array" ref="AB1840">_xlfn.IFS(AND(AA1840&gt;=0,AA1840&lt;=15),"low purchase",AND(AA1840&gt;=16,AA1840&lt;=30),"mid purchase",AA1840&gt;=31,"high purchase")</f>
        <v>mid purchase</v>
      </c>
      <c r="AC1840">
        <v>6</v>
      </c>
      <c r="AD1840" t="str">
        <f>IF(marketing_campaign[[#This Row],[NumWebVisitsMonth]]&gt;=5.3,"higher_webvists","lower_webvisits")</f>
        <v>higher_webvists</v>
      </c>
      <c r="AE1840">
        <v>0</v>
      </c>
      <c r="AF1840">
        <v>0</v>
      </c>
      <c r="AG1840">
        <v>0</v>
      </c>
      <c r="AH1840">
        <v>0</v>
      </c>
      <c r="AI1840">
        <v>0</v>
      </c>
      <c r="AJ1840">
        <v>0</v>
      </c>
      <c r="AK1840">
        <v>3</v>
      </c>
      <c r="AL1840">
        <v>11</v>
      </c>
      <c r="AM1840">
        <v>0</v>
      </c>
      <c r="AN1840">
        <f>marketing_campaign[[#This Row],[AcceptedCmp2]]+marketing_campaign[[#This Row],[AcceptedCmp1]]+marketing_campaign[[#This Row],[AcceptedCmp5]]+marketing_campaign[[#This Row],[AcceptedCmp4]]+marketing_campaign[[#This Row],[AcceptedCmp3]]+marketing_campaign[[#This Row],[Response]]</f>
        <v>0</v>
      </c>
      <c r="AO1840" t="str" cm="1">
        <f t="array" ref="AO184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41" spans="1:41" x14ac:dyDescent="0.35">
      <c r="A1841">
        <v>531</v>
      </c>
      <c r="B1841">
        <v>1954</v>
      </c>
      <c r="C1841">
        <f t="shared" ca="1" si="56"/>
        <v>72</v>
      </c>
      <c r="D1841" t="str" cm="1">
        <f t="array" aca="1" ref="D184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41" t="s">
        <v>32</v>
      </c>
      <c r="F1841" t="s">
        <v>35</v>
      </c>
      <c r="G1841" cm="1">
        <f t="array" ref="G1841">_xlfn.IFS(marketing_campaign[[#This Row],[Marital_Status]]="Single",K1841+L1841+1,marketing_campaign[[#This Row],[Marital_Status]]="Together",K1841+L1841+2,marketing_campaign[[#This Row],[Marital_Status]]="Alone",K1841+L1841+1,marketing_campaign[[#This Row],[Marital_Status]]="Married",K1841+L1841+2,marketing_campaign[[#This Row],[Marital_Status]]="Divorced",K1841+L1841+1,marketing_campaign[[#This Row],[Marital_Status]]="YOLO",K1841+L1841+1,marketing_campaign[[#This Row],[Marital_Status]]="Absurd",K1841+L1841+1,marketing_campaign[[#This Row],[Marital_Status]]="Widow",K1841+L1841+1)</f>
        <v>2</v>
      </c>
      <c r="H1841" t="str" cm="1">
        <f t="array" ref="H1841">_xlfn.IFS(marketing_campaign[[#This Row],[Family_size]]=1,"Family_with_one_child",marketing_campaign[[#This Row],[Family_size]]&gt;1,"Family_with_more_children")</f>
        <v>Family_with_more_children</v>
      </c>
      <c r="I1841">
        <v>57333</v>
      </c>
      <c r="J1841" t="str">
        <f>IF(marketing_campaign[[#This Row],[Income]]&gt;=Sheet21!B1891,"high_income","low_income")</f>
        <v>high_income</v>
      </c>
      <c r="K1841">
        <v>0</v>
      </c>
      <c r="L1841">
        <v>1</v>
      </c>
      <c r="M1841" s="1">
        <v>41174</v>
      </c>
      <c r="N1841">
        <v>55</v>
      </c>
      <c r="O1841" t="str" cm="1">
        <f t="array" ref="O1841">_xlfn.IFS(AND(marketing_campaign[[#This Row],[Recency]]&gt;=0,marketing_campaign[[#This Row],[Recency]]&lt;=14),"Early Recency",AND(marketing_campaign[[#This Row],[Recency]]&gt;=15,marketing_campaign[[#This Row],[Recency]]&lt;=31),"Mid-Recency",marketing_campaign[[#This Row],[Recency]]&gt;=32,"high Recency")</f>
        <v>high Recency</v>
      </c>
      <c r="P1841">
        <v>941</v>
      </c>
      <c r="Q1841">
        <v>14</v>
      </c>
      <c r="R1841">
        <v>397</v>
      </c>
      <c r="S1841">
        <v>76</v>
      </c>
      <c r="T1841">
        <v>58</v>
      </c>
      <c r="U1841">
        <v>176</v>
      </c>
      <c r="V1841">
        <f>marketing_campaign[[#This Row],[MntGoldProds]]+marketing_campaign[[#This Row],[MntSweetProducts]]+marketing_campaign[[#This Row],[MntFishProducts]]+marketing_campaign[[#This Row],[MntMeatProducts]]+marketing_campaign[[#This Row],[MntFruits]]+marketing_campaign[[#This Row],[MntWines]]</f>
        <v>1662</v>
      </c>
      <c r="W1841">
        <v>11</v>
      </c>
      <c r="X1841">
        <v>8</v>
      </c>
      <c r="Y1841">
        <v>5</v>
      </c>
      <c r="Z1841">
        <v>9</v>
      </c>
      <c r="AA1841">
        <f t="shared" si="57"/>
        <v>33</v>
      </c>
      <c r="AB1841" t="str" cm="1">
        <f t="array" ref="AB1841">_xlfn.IFS(AND(AA1841&gt;=0,AA1841&lt;=15),"low purchase",AND(AA1841&gt;=16,AA1841&lt;=30),"mid purchase",AA1841&gt;=31,"high purchase")</f>
        <v>high purchase</v>
      </c>
      <c r="AC1841">
        <v>6</v>
      </c>
      <c r="AD1841" t="str">
        <f>IF(marketing_campaign[[#This Row],[NumWebVisitsMonth]]&gt;=5.3,"higher_webvists","lower_webvisits")</f>
        <v>higher_webvists</v>
      </c>
      <c r="AE1841">
        <v>0</v>
      </c>
      <c r="AF1841">
        <v>0</v>
      </c>
      <c r="AG1841">
        <v>0</v>
      </c>
      <c r="AH1841">
        <v>0</v>
      </c>
      <c r="AI1841">
        <v>0</v>
      </c>
      <c r="AJ1841">
        <v>0</v>
      </c>
      <c r="AK1841">
        <v>3</v>
      </c>
      <c r="AL1841">
        <v>11</v>
      </c>
      <c r="AM1841">
        <v>1</v>
      </c>
      <c r="AN1841">
        <f>marketing_campaign[[#This Row],[AcceptedCmp2]]+marketing_campaign[[#This Row],[AcceptedCmp1]]+marketing_campaign[[#This Row],[AcceptedCmp5]]+marketing_campaign[[#This Row],[AcceptedCmp4]]+marketing_campaign[[#This Row],[AcceptedCmp3]]+marketing_campaign[[#This Row],[Response]]</f>
        <v>1</v>
      </c>
      <c r="AO1841" t="str" cm="1">
        <f t="array" ref="AO184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842" spans="1:41" x14ac:dyDescent="0.35">
      <c r="A1842">
        <v>9576</v>
      </c>
      <c r="B1842">
        <v>1982</v>
      </c>
      <c r="C1842">
        <f t="shared" ca="1" si="56"/>
        <v>44</v>
      </c>
      <c r="D1842" t="str" cm="1">
        <f t="array" aca="1" ref="D184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842" t="s">
        <v>32</v>
      </c>
      <c r="F1842" t="s">
        <v>31</v>
      </c>
      <c r="G1842" cm="1">
        <f t="array" ref="G1842">_xlfn.IFS(marketing_campaign[[#This Row],[Marital_Status]]="Single",K1842+L1842+1,marketing_campaign[[#This Row],[Marital_Status]]="Together",K1842+L1842+2,marketing_campaign[[#This Row],[Marital_Status]]="Alone",K1842+L1842+1,marketing_campaign[[#This Row],[Marital_Status]]="Married",K1842+L1842+2,marketing_campaign[[#This Row],[Marital_Status]]="Divorced",K1842+L1842+1,marketing_campaign[[#This Row],[Marital_Status]]="YOLO",K1842+L1842+1,marketing_campaign[[#This Row],[Marital_Status]]="Absurd",K1842+L1842+1,marketing_campaign[[#This Row],[Marital_Status]]="Widow",K1842+L1842+1)</f>
        <v>3</v>
      </c>
      <c r="H1842" t="str" cm="1">
        <f t="array" ref="H1842">_xlfn.IFS(marketing_campaign[[#This Row],[Family_size]]=1,"Family_with_one_child",marketing_campaign[[#This Row],[Family_size]]&gt;1,"Family_with_more_children")</f>
        <v>Family_with_more_children</v>
      </c>
      <c r="I1842">
        <v>32313</v>
      </c>
      <c r="J1842" t="str">
        <f>IF(marketing_campaign[[#This Row],[Income]]&gt;=Sheet21!B1892,"high_income","low_income")</f>
        <v>high_income</v>
      </c>
      <c r="K1842">
        <v>1</v>
      </c>
      <c r="L1842">
        <v>0</v>
      </c>
      <c r="M1842" s="1">
        <v>41316</v>
      </c>
      <c r="N1842">
        <v>60</v>
      </c>
      <c r="O1842" t="str" cm="1">
        <f t="array" ref="O1842">_xlfn.IFS(AND(marketing_campaign[[#This Row],[Recency]]&gt;=0,marketing_campaign[[#This Row],[Recency]]&lt;=14),"Early Recency",AND(marketing_campaign[[#This Row],[Recency]]&gt;=15,marketing_campaign[[#This Row],[Recency]]&lt;=31),"Mid-Recency",marketing_campaign[[#This Row],[Recency]]&gt;=32,"high Recency")</f>
        <v>high Recency</v>
      </c>
      <c r="P1842">
        <v>86</v>
      </c>
      <c r="Q1842">
        <v>4</v>
      </c>
      <c r="R1842">
        <v>56</v>
      </c>
      <c r="S1842">
        <v>2</v>
      </c>
      <c r="T1842">
        <v>4</v>
      </c>
      <c r="U1842">
        <v>7</v>
      </c>
      <c r="V1842">
        <f>marketing_campaign[[#This Row],[MntGoldProds]]+marketing_campaign[[#This Row],[MntSweetProducts]]+marketing_campaign[[#This Row],[MntFishProducts]]+marketing_campaign[[#This Row],[MntMeatProducts]]+marketing_campaign[[#This Row],[MntFruits]]+marketing_campaign[[#This Row],[MntWines]]</f>
        <v>159</v>
      </c>
      <c r="W1842">
        <v>3</v>
      </c>
      <c r="X1842">
        <v>4</v>
      </c>
      <c r="Y1842">
        <v>0</v>
      </c>
      <c r="Z1842">
        <v>4</v>
      </c>
      <c r="AA1842">
        <f t="shared" si="57"/>
        <v>11</v>
      </c>
      <c r="AB1842" t="str" cm="1">
        <f t="array" ref="AB1842">_xlfn.IFS(AND(AA1842&gt;=0,AA1842&lt;=15),"low purchase",AND(AA1842&gt;=16,AA1842&lt;=30),"mid purchase",AA1842&gt;=31,"high purchase")</f>
        <v>low purchase</v>
      </c>
      <c r="AC1842">
        <v>9</v>
      </c>
      <c r="AD1842" t="str">
        <f>IF(marketing_campaign[[#This Row],[NumWebVisitsMonth]]&gt;=5.3,"higher_webvists","lower_webvisits")</f>
        <v>higher_webvists</v>
      </c>
      <c r="AE1842">
        <v>0</v>
      </c>
      <c r="AF1842">
        <v>0</v>
      </c>
      <c r="AG1842">
        <v>0</v>
      </c>
      <c r="AH1842">
        <v>0</v>
      </c>
      <c r="AI1842">
        <v>0</v>
      </c>
      <c r="AJ1842">
        <v>0</v>
      </c>
      <c r="AK1842">
        <v>3</v>
      </c>
      <c r="AL1842">
        <v>11</v>
      </c>
      <c r="AM1842">
        <v>0</v>
      </c>
      <c r="AN1842">
        <f>marketing_campaign[[#This Row],[AcceptedCmp2]]+marketing_campaign[[#This Row],[AcceptedCmp1]]+marketing_campaign[[#This Row],[AcceptedCmp5]]+marketing_campaign[[#This Row],[AcceptedCmp4]]+marketing_campaign[[#This Row],[AcceptedCmp3]]+marketing_campaign[[#This Row],[Response]]</f>
        <v>0</v>
      </c>
      <c r="AO1842" t="str" cm="1">
        <f t="array" ref="AO184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43" spans="1:41" x14ac:dyDescent="0.35">
      <c r="A1843">
        <v>6906</v>
      </c>
      <c r="B1843">
        <v>1953</v>
      </c>
      <c r="C1843">
        <f t="shared" ca="1" si="56"/>
        <v>73</v>
      </c>
      <c r="D1843" t="str" cm="1">
        <f t="array" aca="1" ref="D184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43" t="s">
        <v>34</v>
      </c>
      <c r="F1843" t="s">
        <v>38</v>
      </c>
      <c r="G1843" cm="1">
        <f t="array" ref="G1843">_xlfn.IFS(marketing_campaign[[#This Row],[Marital_Status]]="Single",K1843+L1843+1,marketing_campaign[[#This Row],[Marital_Status]]="Together",K1843+L1843+2,marketing_campaign[[#This Row],[Marital_Status]]="Alone",K1843+L1843+1,marketing_campaign[[#This Row],[Marital_Status]]="Married",K1843+L1843+2,marketing_campaign[[#This Row],[Marital_Status]]="Divorced",K1843+L1843+1,marketing_campaign[[#This Row],[Marital_Status]]="YOLO",K1843+L1843+1,marketing_campaign[[#This Row],[Marital_Status]]="Absurd",K1843+L1843+1,marketing_campaign[[#This Row],[Marital_Status]]="Widow",K1843+L1843+1)</f>
        <v>1</v>
      </c>
      <c r="H1843" t="str" cm="1">
        <f t="array" ref="H1843">_xlfn.IFS(marketing_campaign[[#This Row],[Family_size]]=1,"Family_with_one_child",marketing_campaign[[#This Row],[Family_size]]&gt;1,"Family_with_more_children")</f>
        <v>Family_with_one_child</v>
      </c>
      <c r="I1843">
        <v>84953</v>
      </c>
      <c r="J1843" t="str">
        <f>IF(marketing_campaign[[#This Row],[Income]]&gt;=Sheet21!B1893,"high_income","low_income")</f>
        <v>high_income</v>
      </c>
      <c r="K1843">
        <v>0</v>
      </c>
      <c r="L1843">
        <v>0</v>
      </c>
      <c r="M1843" s="1">
        <v>41428</v>
      </c>
      <c r="N1843">
        <v>73</v>
      </c>
      <c r="O1843" t="str" cm="1">
        <f t="array" ref="O1843">_xlfn.IFS(AND(marketing_campaign[[#This Row],[Recency]]&gt;=0,marketing_campaign[[#This Row],[Recency]]&lt;=14),"Early Recency",AND(marketing_campaign[[#This Row],[Recency]]&gt;=15,marketing_campaign[[#This Row],[Recency]]&lt;=31),"Mid-Recency",marketing_campaign[[#This Row],[Recency]]&gt;=32,"high Recency")</f>
        <v>high Recency</v>
      </c>
      <c r="P1843">
        <v>167</v>
      </c>
      <c r="Q1843">
        <v>48</v>
      </c>
      <c r="R1843">
        <v>602</v>
      </c>
      <c r="S1843">
        <v>63</v>
      </c>
      <c r="T1843">
        <v>72</v>
      </c>
      <c r="U1843">
        <v>72</v>
      </c>
      <c r="V1843">
        <f>marketing_campaign[[#This Row],[MntGoldProds]]+marketing_campaign[[#This Row],[MntSweetProducts]]+marketing_campaign[[#This Row],[MntFishProducts]]+marketing_campaign[[#This Row],[MntMeatProducts]]+marketing_campaign[[#This Row],[MntFruits]]+marketing_campaign[[#This Row],[MntWines]]</f>
        <v>1024</v>
      </c>
      <c r="W1843">
        <v>1</v>
      </c>
      <c r="X1843">
        <v>3</v>
      </c>
      <c r="Y1843">
        <v>10</v>
      </c>
      <c r="Z1843">
        <v>4</v>
      </c>
      <c r="AA1843">
        <f t="shared" si="57"/>
        <v>18</v>
      </c>
      <c r="AB1843" t="str" cm="1">
        <f t="array" ref="AB1843">_xlfn.IFS(AND(AA1843&gt;=0,AA1843&lt;=15),"low purchase",AND(AA1843&gt;=16,AA1843&lt;=30),"mid purchase",AA1843&gt;=31,"high purchase")</f>
        <v>mid purchase</v>
      </c>
      <c r="AC1843">
        <v>2</v>
      </c>
      <c r="AD1843" t="str">
        <f>IF(marketing_campaign[[#This Row],[NumWebVisitsMonth]]&gt;=5.3,"higher_webvists","lower_webvisits")</f>
        <v>lower_webvisits</v>
      </c>
      <c r="AE1843">
        <v>0</v>
      </c>
      <c r="AF1843">
        <v>1</v>
      </c>
      <c r="AG1843">
        <v>1</v>
      </c>
      <c r="AH1843">
        <v>1</v>
      </c>
      <c r="AI1843">
        <v>0</v>
      </c>
      <c r="AJ1843">
        <v>0</v>
      </c>
      <c r="AK1843">
        <v>3</v>
      </c>
      <c r="AL1843">
        <v>11</v>
      </c>
      <c r="AM1843">
        <v>1</v>
      </c>
      <c r="AN1843">
        <f>marketing_campaign[[#This Row],[AcceptedCmp2]]+marketing_campaign[[#This Row],[AcceptedCmp1]]+marketing_campaign[[#This Row],[AcceptedCmp5]]+marketing_campaign[[#This Row],[AcceptedCmp4]]+marketing_campaign[[#This Row],[AcceptedCmp3]]+marketing_campaign[[#This Row],[Response]]</f>
        <v>4</v>
      </c>
      <c r="AO1843" t="str" cm="1">
        <f t="array" ref="AO184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4/5 campaign accepted</v>
      </c>
    </row>
    <row r="1844" spans="1:41" x14ac:dyDescent="0.35">
      <c r="A1844">
        <v>7419</v>
      </c>
      <c r="B1844">
        <v>1968</v>
      </c>
      <c r="C1844">
        <f t="shared" ca="1" si="56"/>
        <v>58</v>
      </c>
      <c r="D1844" t="str" cm="1">
        <f t="array" aca="1" ref="D184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44" t="s">
        <v>34</v>
      </c>
      <c r="F1844" t="s">
        <v>35</v>
      </c>
      <c r="G1844" cm="1">
        <f t="array" ref="G1844">_xlfn.IFS(marketing_campaign[[#This Row],[Marital_Status]]="Single",K1844+L1844+1,marketing_campaign[[#This Row],[Marital_Status]]="Together",K1844+L1844+2,marketing_campaign[[#This Row],[Marital_Status]]="Alone",K1844+L1844+1,marketing_campaign[[#This Row],[Marital_Status]]="Married",K1844+L1844+2,marketing_campaign[[#This Row],[Marital_Status]]="Divorced",K1844+L1844+1,marketing_campaign[[#This Row],[Marital_Status]]="YOLO",K1844+L1844+1,marketing_campaign[[#This Row],[Marital_Status]]="Absurd",K1844+L1844+1,marketing_campaign[[#This Row],[Marital_Status]]="Widow",K1844+L1844+1)</f>
        <v>2</v>
      </c>
      <c r="H1844" t="str" cm="1">
        <f t="array" ref="H1844">_xlfn.IFS(marketing_campaign[[#This Row],[Family_size]]=1,"Family_with_one_child",marketing_campaign[[#This Row],[Family_size]]&gt;1,"Family_with_more_children")</f>
        <v>Family_with_more_children</v>
      </c>
      <c r="I1844">
        <v>27071</v>
      </c>
      <c r="J1844" t="str">
        <f>IF(marketing_campaign[[#This Row],[Income]]&gt;=Sheet21!B1894,"high_income","low_income")</f>
        <v>high_income</v>
      </c>
      <c r="K1844">
        <v>1</v>
      </c>
      <c r="L1844">
        <v>0</v>
      </c>
      <c r="M1844" s="1">
        <v>41752</v>
      </c>
      <c r="N1844">
        <v>90</v>
      </c>
      <c r="O1844" t="str" cm="1">
        <f t="array" ref="O1844">_xlfn.IFS(AND(marketing_campaign[[#This Row],[Recency]]&gt;=0,marketing_campaign[[#This Row],[Recency]]&lt;=14),"Early Recency",AND(marketing_campaign[[#This Row],[Recency]]&gt;=15,marketing_campaign[[#This Row],[Recency]]&lt;=31),"Mid-Recency",marketing_campaign[[#This Row],[Recency]]&gt;=32,"high Recency")</f>
        <v>high Recency</v>
      </c>
      <c r="P1844">
        <v>8</v>
      </c>
      <c r="Q1844">
        <v>3</v>
      </c>
      <c r="R1844">
        <v>19</v>
      </c>
      <c r="S1844">
        <v>0</v>
      </c>
      <c r="T1844">
        <v>2</v>
      </c>
      <c r="U1844">
        <v>3</v>
      </c>
      <c r="V1844">
        <f>marketing_campaign[[#This Row],[MntGoldProds]]+marketing_campaign[[#This Row],[MntSweetProducts]]+marketing_campaign[[#This Row],[MntFishProducts]]+marketing_campaign[[#This Row],[MntMeatProducts]]+marketing_campaign[[#This Row],[MntFruits]]+marketing_campaign[[#This Row],[MntWines]]</f>
        <v>35</v>
      </c>
      <c r="W1844">
        <v>2</v>
      </c>
      <c r="X1844">
        <v>2</v>
      </c>
      <c r="Y1844">
        <v>0</v>
      </c>
      <c r="Z1844">
        <v>3</v>
      </c>
      <c r="AA1844">
        <f t="shared" si="57"/>
        <v>7</v>
      </c>
      <c r="AB1844" t="str" cm="1">
        <f t="array" ref="AB1844">_xlfn.IFS(AND(AA1844&gt;=0,AA1844&lt;=15),"low purchase",AND(AA1844&gt;=16,AA1844&lt;=30),"mid purchase",AA1844&gt;=31,"high purchase")</f>
        <v>low purchase</v>
      </c>
      <c r="AC1844">
        <v>6</v>
      </c>
      <c r="AD1844" t="str">
        <f>IF(marketing_campaign[[#This Row],[NumWebVisitsMonth]]&gt;=5.3,"higher_webvists","lower_webvisits")</f>
        <v>higher_webvists</v>
      </c>
      <c r="AE1844">
        <v>0</v>
      </c>
      <c r="AF1844">
        <v>0</v>
      </c>
      <c r="AG1844">
        <v>0</v>
      </c>
      <c r="AH1844">
        <v>0</v>
      </c>
      <c r="AI1844">
        <v>0</v>
      </c>
      <c r="AJ1844">
        <v>0</v>
      </c>
      <c r="AK1844">
        <v>3</v>
      </c>
      <c r="AL1844">
        <v>11</v>
      </c>
      <c r="AM1844">
        <v>0</v>
      </c>
      <c r="AN1844">
        <f>marketing_campaign[[#This Row],[AcceptedCmp2]]+marketing_campaign[[#This Row],[AcceptedCmp1]]+marketing_campaign[[#This Row],[AcceptedCmp5]]+marketing_campaign[[#This Row],[AcceptedCmp4]]+marketing_campaign[[#This Row],[AcceptedCmp3]]+marketing_campaign[[#This Row],[Response]]</f>
        <v>0</v>
      </c>
      <c r="AO1844" t="str" cm="1">
        <f t="array" ref="AO184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45" spans="1:41" x14ac:dyDescent="0.35">
      <c r="A1845">
        <v>3170</v>
      </c>
      <c r="B1845">
        <v>1957</v>
      </c>
      <c r="C1845">
        <f t="shared" ca="1" si="56"/>
        <v>69</v>
      </c>
      <c r="D1845" t="str" cm="1">
        <f t="array" aca="1" ref="D184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45" t="s">
        <v>34</v>
      </c>
      <c r="F1845" t="s">
        <v>31</v>
      </c>
      <c r="G1845" cm="1">
        <f t="array" ref="G1845">_xlfn.IFS(marketing_campaign[[#This Row],[Marital_Status]]="Single",K1845+L1845+1,marketing_campaign[[#This Row],[Marital_Status]]="Together",K1845+L1845+2,marketing_campaign[[#This Row],[Marital_Status]]="Alone",K1845+L1845+1,marketing_campaign[[#This Row],[Marital_Status]]="Married",K1845+L1845+2,marketing_campaign[[#This Row],[Marital_Status]]="Divorced",K1845+L1845+1,marketing_campaign[[#This Row],[Marital_Status]]="YOLO",K1845+L1845+1,marketing_campaign[[#This Row],[Marital_Status]]="Absurd",K1845+L1845+1,marketing_campaign[[#This Row],[Marital_Status]]="Widow",K1845+L1845+1)</f>
        <v>2</v>
      </c>
      <c r="H1845" t="str" cm="1">
        <f t="array" ref="H1845">_xlfn.IFS(marketing_campaign[[#This Row],[Family_size]]=1,"Family_with_one_child",marketing_campaign[[#This Row],[Family_size]]&gt;1,"Family_with_more_children")</f>
        <v>Family_with_more_children</v>
      </c>
      <c r="I1845">
        <v>68148</v>
      </c>
      <c r="J1845" t="str">
        <f>IF(marketing_campaign[[#This Row],[Income]]&gt;=Sheet21!B1895,"high_income","low_income")</f>
        <v>high_income</v>
      </c>
      <c r="K1845">
        <v>0</v>
      </c>
      <c r="L1845">
        <v>0</v>
      </c>
      <c r="M1845" s="1">
        <v>41517</v>
      </c>
      <c r="N1845">
        <v>86</v>
      </c>
      <c r="O1845" t="str" cm="1">
        <f t="array" ref="O1845">_xlfn.IFS(AND(marketing_campaign[[#This Row],[Recency]]&gt;=0,marketing_campaign[[#This Row],[Recency]]&lt;=14),"Early Recency",AND(marketing_campaign[[#This Row],[Recency]]&gt;=15,marketing_campaign[[#This Row],[Recency]]&lt;=31),"Mid-Recency",marketing_campaign[[#This Row],[Recency]]&gt;=32,"high Recency")</f>
        <v>high Recency</v>
      </c>
      <c r="P1845">
        <v>389</v>
      </c>
      <c r="Q1845">
        <v>66</v>
      </c>
      <c r="R1845">
        <v>408</v>
      </c>
      <c r="S1845">
        <v>37</v>
      </c>
      <c r="T1845">
        <v>57</v>
      </c>
      <c r="U1845">
        <v>85</v>
      </c>
      <c r="V1845">
        <f>marketing_campaign[[#This Row],[MntGoldProds]]+marketing_campaign[[#This Row],[MntSweetProducts]]+marketing_campaign[[#This Row],[MntFishProducts]]+marketing_campaign[[#This Row],[MntMeatProducts]]+marketing_campaign[[#This Row],[MntFruits]]+marketing_campaign[[#This Row],[MntWines]]</f>
        <v>1042</v>
      </c>
      <c r="W1845">
        <v>1</v>
      </c>
      <c r="X1845">
        <v>4</v>
      </c>
      <c r="Y1845">
        <v>4</v>
      </c>
      <c r="Z1845">
        <v>6</v>
      </c>
      <c r="AA1845">
        <f t="shared" si="57"/>
        <v>15</v>
      </c>
      <c r="AB1845" t="str" cm="1">
        <f t="array" ref="AB1845">_xlfn.IFS(AND(AA1845&gt;=0,AA1845&lt;=15),"low purchase",AND(AA1845&gt;=16,AA1845&lt;=30),"mid purchase",AA1845&gt;=31,"high purchase")</f>
        <v>low purchase</v>
      </c>
      <c r="AC1845">
        <v>2</v>
      </c>
      <c r="AD1845" t="str">
        <f>IF(marketing_campaign[[#This Row],[NumWebVisitsMonth]]&gt;=5.3,"higher_webvists","lower_webvisits")</f>
        <v>lower_webvisits</v>
      </c>
      <c r="AE1845">
        <v>0</v>
      </c>
      <c r="AF1845">
        <v>0</v>
      </c>
      <c r="AG1845">
        <v>0</v>
      </c>
      <c r="AH1845">
        <v>0</v>
      </c>
      <c r="AI1845">
        <v>0</v>
      </c>
      <c r="AJ1845">
        <v>0</v>
      </c>
      <c r="AK1845">
        <v>3</v>
      </c>
      <c r="AL1845">
        <v>11</v>
      </c>
      <c r="AM1845">
        <v>0</v>
      </c>
      <c r="AN1845">
        <f>marketing_campaign[[#This Row],[AcceptedCmp2]]+marketing_campaign[[#This Row],[AcceptedCmp1]]+marketing_campaign[[#This Row],[AcceptedCmp5]]+marketing_campaign[[#This Row],[AcceptedCmp4]]+marketing_campaign[[#This Row],[AcceptedCmp3]]+marketing_campaign[[#This Row],[Response]]</f>
        <v>0</v>
      </c>
      <c r="AO1845" t="str" cm="1">
        <f t="array" ref="AO184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46" spans="1:41" x14ac:dyDescent="0.35">
      <c r="A1846">
        <v>8527</v>
      </c>
      <c r="B1846">
        <v>1965</v>
      </c>
      <c r="C1846">
        <f t="shared" ca="1" si="56"/>
        <v>61</v>
      </c>
      <c r="D1846" t="str" cm="1">
        <f t="array" aca="1" ref="D184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46" t="s">
        <v>34</v>
      </c>
      <c r="F1846" t="s">
        <v>31</v>
      </c>
      <c r="G1846" cm="1">
        <f t="array" ref="G1846">_xlfn.IFS(marketing_campaign[[#This Row],[Marital_Status]]="Single",K1846+L1846+1,marketing_campaign[[#This Row],[Marital_Status]]="Together",K1846+L1846+2,marketing_campaign[[#This Row],[Marital_Status]]="Alone",K1846+L1846+1,marketing_campaign[[#This Row],[Marital_Status]]="Married",K1846+L1846+2,marketing_campaign[[#This Row],[Marital_Status]]="Divorced",K1846+L1846+1,marketing_campaign[[#This Row],[Marital_Status]]="YOLO",K1846+L1846+1,marketing_campaign[[#This Row],[Marital_Status]]="Absurd",K1846+L1846+1,marketing_campaign[[#This Row],[Marital_Status]]="Widow",K1846+L1846+1)</f>
        <v>4</v>
      </c>
      <c r="H1846" t="str" cm="1">
        <f t="array" ref="H1846">_xlfn.IFS(marketing_campaign[[#This Row],[Family_size]]=1,"Family_with_one_child",marketing_campaign[[#This Row],[Family_size]]&gt;1,"Family_with_more_children")</f>
        <v>Family_with_more_children</v>
      </c>
      <c r="I1846">
        <v>65735</v>
      </c>
      <c r="J1846" t="str">
        <f>IF(marketing_campaign[[#This Row],[Income]]&gt;=Sheet21!B1896,"high_income","low_income")</f>
        <v>high_income</v>
      </c>
      <c r="K1846">
        <v>1</v>
      </c>
      <c r="L1846">
        <v>1</v>
      </c>
      <c r="M1846" s="1">
        <v>41615</v>
      </c>
      <c r="N1846">
        <v>37</v>
      </c>
      <c r="O1846" t="str" cm="1">
        <f t="array" ref="O1846">_xlfn.IFS(AND(marketing_campaign[[#This Row],[Recency]]&gt;=0,marketing_campaign[[#This Row],[Recency]]&lt;=14),"Early Recency",AND(marketing_campaign[[#This Row],[Recency]]&gt;=15,marketing_campaign[[#This Row],[Recency]]&lt;=31),"Mid-Recency",marketing_campaign[[#This Row],[Recency]]&gt;=32,"high Recency")</f>
        <v>high Recency</v>
      </c>
      <c r="P1846">
        <v>239</v>
      </c>
      <c r="Q1846">
        <v>7</v>
      </c>
      <c r="R1846">
        <v>119</v>
      </c>
      <c r="S1846">
        <v>4</v>
      </c>
      <c r="T1846">
        <v>15</v>
      </c>
      <c r="U1846">
        <v>11</v>
      </c>
      <c r="V1846">
        <f>marketing_campaign[[#This Row],[MntGoldProds]]+marketing_campaign[[#This Row],[MntSweetProducts]]+marketing_campaign[[#This Row],[MntFishProducts]]+marketing_campaign[[#This Row],[MntMeatProducts]]+marketing_campaign[[#This Row],[MntFruits]]+marketing_campaign[[#This Row],[MntWines]]</f>
        <v>395</v>
      </c>
      <c r="W1846">
        <v>5</v>
      </c>
      <c r="X1846">
        <v>6</v>
      </c>
      <c r="Y1846">
        <v>2</v>
      </c>
      <c r="Z1846">
        <v>6</v>
      </c>
      <c r="AA1846">
        <f t="shared" si="57"/>
        <v>19</v>
      </c>
      <c r="AB1846" t="str" cm="1">
        <f t="array" ref="AB1846">_xlfn.IFS(AND(AA1846&gt;=0,AA1846&lt;=15),"low purchase",AND(AA1846&gt;=16,AA1846&lt;=30),"mid purchase",AA1846&gt;=31,"high purchase")</f>
        <v>mid purchase</v>
      </c>
      <c r="AC1846">
        <v>7</v>
      </c>
      <c r="AD1846" t="str">
        <f>IF(marketing_campaign[[#This Row],[NumWebVisitsMonth]]&gt;=5.3,"higher_webvists","lower_webvisits")</f>
        <v>higher_webvists</v>
      </c>
      <c r="AE1846">
        <v>0</v>
      </c>
      <c r="AF1846">
        <v>0</v>
      </c>
      <c r="AG1846">
        <v>0</v>
      </c>
      <c r="AH1846">
        <v>0</v>
      </c>
      <c r="AI1846">
        <v>0</v>
      </c>
      <c r="AJ1846">
        <v>0</v>
      </c>
      <c r="AK1846">
        <v>3</v>
      </c>
      <c r="AL1846">
        <v>11</v>
      </c>
      <c r="AM1846">
        <v>0</v>
      </c>
      <c r="AN1846">
        <f>marketing_campaign[[#This Row],[AcceptedCmp2]]+marketing_campaign[[#This Row],[AcceptedCmp1]]+marketing_campaign[[#This Row],[AcceptedCmp5]]+marketing_campaign[[#This Row],[AcceptedCmp4]]+marketing_campaign[[#This Row],[AcceptedCmp3]]+marketing_campaign[[#This Row],[Response]]</f>
        <v>0</v>
      </c>
      <c r="AO1846" t="str" cm="1">
        <f t="array" ref="AO184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47" spans="1:41" x14ac:dyDescent="0.35">
      <c r="A1847">
        <v>7872</v>
      </c>
      <c r="B1847">
        <v>1975</v>
      </c>
      <c r="C1847">
        <f t="shared" ca="1" si="56"/>
        <v>51</v>
      </c>
      <c r="D1847" t="str" cm="1">
        <f t="array" aca="1" ref="D184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47" t="s">
        <v>32</v>
      </c>
      <c r="F1847" t="s">
        <v>33</v>
      </c>
      <c r="G1847" cm="1">
        <f t="array" ref="G1847">_xlfn.IFS(marketing_campaign[[#This Row],[Marital_Status]]="Single",K1847+L1847+1,marketing_campaign[[#This Row],[Marital_Status]]="Together",K1847+L1847+2,marketing_campaign[[#This Row],[Marital_Status]]="Alone",K1847+L1847+1,marketing_campaign[[#This Row],[Marital_Status]]="Married",K1847+L1847+2,marketing_campaign[[#This Row],[Marital_Status]]="Divorced",K1847+L1847+1,marketing_campaign[[#This Row],[Marital_Status]]="YOLO",K1847+L1847+1,marketing_campaign[[#This Row],[Marital_Status]]="Absurd",K1847+L1847+1,marketing_campaign[[#This Row],[Marital_Status]]="Widow",K1847+L1847+1)</f>
        <v>2</v>
      </c>
      <c r="H1847" t="str" cm="1">
        <f t="array" ref="H1847">_xlfn.IFS(marketing_campaign[[#This Row],[Family_size]]=1,"Family_with_one_child",marketing_campaign[[#This Row],[Family_size]]&gt;1,"Family_with_more_children")</f>
        <v>Family_with_more_children</v>
      </c>
      <c r="I1847">
        <v>86836</v>
      </c>
      <c r="J1847" t="str">
        <f>IF(marketing_campaign[[#This Row],[Income]]&gt;=Sheet21!B1897,"high_income","low_income")</f>
        <v>high_income</v>
      </c>
      <c r="K1847">
        <v>0</v>
      </c>
      <c r="L1847">
        <v>0</v>
      </c>
      <c r="M1847" s="1">
        <v>41164</v>
      </c>
      <c r="N1847">
        <v>7</v>
      </c>
      <c r="O1847" t="str" cm="1">
        <f t="array" ref="O1847">_xlfn.IFS(AND(marketing_campaign[[#This Row],[Recency]]&gt;=0,marketing_campaign[[#This Row],[Recency]]&lt;=14),"Early Recency",AND(marketing_campaign[[#This Row],[Recency]]&gt;=15,marketing_campaign[[#This Row],[Recency]]&lt;=31),"Mid-Recency",marketing_campaign[[#This Row],[Recency]]&gt;=32,"high Recency")</f>
        <v>Early Recency</v>
      </c>
      <c r="P1847">
        <v>179</v>
      </c>
      <c r="Q1847">
        <v>21</v>
      </c>
      <c r="R1847">
        <v>273</v>
      </c>
      <c r="S1847">
        <v>0</v>
      </c>
      <c r="T1847">
        <v>21</v>
      </c>
      <c r="U1847">
        <v>63</v>
      </c>
      <c r="V1847">
        <f>marketing_campaign[[#This Row],[MntGoldProds]]+marketing_campaign[[#This Row],[MntSweetProducts]]+marketing_campaign[[#This Row],[MntFishProducts]]+marketing_campaign[[#This Row],[MntMeatProducts]]+marketing_campaign[[#This Row],[MntFruits]]+marketing_campaign[[#This Row],[MntWines]]</f>
        <v>557</v>
      </c>
      <c r="W1847">
        <v>1</v>
      </c>
      <c r="X1847">
        <v>6</v>
      </c>
      <c r="Y1847">
        <v>10</v>
      </c>
      <c r="Z1847">
        <v>6</v>
      </c>
      <c r="AA1847">
        <f t="shared" si="57"/>
        <v>23</v>
      </c>
      <c r="AB1847" t="str" cm="1">
        <f t="array" ref="AB1847">_xlfn.IFS(AND(AA1847&gt;=0,AA1847&lt;=15),"low purchase",AND(AA1847&gt;=16,AA1847&lt;=30),"mid purchase",AA1847&gt;=31,"high purchase")</f>
        <v>mid purchase</v>
      </c>
      <c r="AC1847">
        <v>5</v>
      </c>
      <c r="AD1847" t="str">
        <f>IF(marketing_campaign[[#This Row],[NumWebVisitsMonth]]&gt;=5.3,"higher_webvists","lower_webvisits")</f>
        <v>lower_webvisits</v>
      </c>
      <c r="AE1847">
        <v>1</v>
      </c>
      <c r="AF1847">
        <v>0</v>
      </c>
      <c r="AG1847">
        <v>1</v>
      </c>
      <c r="AH1847">
        <v>1</v>
      </c>
      <c r="AI1847">
        <v>0</v>
      </c>
      <c r="AJ1847">
        <v>0</v>
      </c>
      <c r="AK1847">
        <v>3</v>
      </c>
      <c r="AL1847">
        <v>11</v>
      </c>
      <c r="AM1847">
        <v>1</v>
      </c>
      <c r="AN1847">
        <f>marketing_campaign[[#This Row],[AcceptedCmp2]]+marketing_campaign[[#This Row],[AcceptedCmp1]]+marketing_campaign[[#This Row],[AcceptedCmp5]]+marketing_campaign[[#This Row],[AcceptedCmp4]]+marketing_campaign[[#This Row],[AcceptedCmp3]]+marketing_campaign[[#This Row],[Response]]</f>
        <v>4</v>
      </c>
      <c r="AO1847" t="str" cm="1">
        <f t="array" ref="AO184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4/5 campaign accepted</v>
      </c>
    </row>
    <row r="1848" spans="1:41" x14ac:dyDescent="0.35">
      <c r="A1848">
        <v>9931</v>
      </c>
      <c r="B1848">
        <v>1963</v>
      </c>
      <c r="C1848">
        <f t="shared" ca="1" si="56"/>
        <v>63</v>
      </c>
      <c r="D1848" t="str" cm="1">
        <f t="array" aca="1" ref="D184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48" t="s">
        <v>32</v>
      </c>
      <c r="F1848" t="s">
        <v>33</v>
      </c>
      <c r="G1848" cm="1">
        <f t="array" ref="G1848">_xlfn.IFS(marketing_campaign[[#This Row],[Marital_Status]]="Single",K1848+L1848+1,marketing_campaign[[#This Row],[Marital_Status]]="Together",K1848+L1848+2,marketing_campaign[[#This Row],[Marital_Status]]="Alone",K1848+L1848+1,marketing_campaign[[#This Row],[Marital_Status]]="Married",K1848+L1848+2,marketing_campaign[[#This Row],[Marital_Status]]="Divorced",K1848+L1848+1,marketing_campaign[[#This Row],[Marital_Status]]="YOLO",K1848+L1848+1,marketing_campaign[[#This Row],[Marital_Status]]="Absurd",K1848+L1848+1,marketing_campaign[[#This Row],[Marital_Status]]="Widow",K1848+L1848+1)</f>
        <v>4</v>
      </c>
      <c r="H1848" t="str" cm="1">
        <f t="array" ref="H1848">_xlfn.IFS(marketing_campaign[[#This Row],[Family_size]]=1,"Family_with_one_child",marketing_campaign[[#This Row],[Family_size]]&gt;1,"Family_with_more_children")</f>
        <v>Family_with_more_children</v>
      </c>
      <c r="I1848">
        <v>4023</v>
      </c>
      <c r="J1848" t="str">
        <f>IF(marketing_campaign[[#This Row],[Income]]&gt;=Sheet21!B1898,"high_income","low_income")</f>
        <v>high_income</v>
      </c>
      <c r="K1848">
        <v>1</v>
      </c>
      <c r="L1848">
        <v>1</v>
      </c>
      <c r="M1848" s="1">
        <v>41813</v>
      </c>
      <c r="N1848">
        <v>29</v>
      </c>
      <c r="O1848" t="str" cm="1">
        <f t="array" ref="O1848">_xlfn.IFS(AND(marketing_campaign[[#This Row],[Recency]]&gt;=0,marketing_campaign[[#This Row],[Recency]]&lt;=14),"Early Recency",AND(marketing_campaign[[#This Row],[Recency]]&gt;=15,marketing_campaign[[#This Row],[Recency]]&lt;=31),"Mid-Recency",marketing_campaign[[#This Row],[Recency]]&gt;=32,"high Recency")</f>
        <v>Mid-Recency</v>
      </c>
      <c r="P1848">
        <v>5</v>
      </c>
      <c r="Q1848">
        <v>0</v>
      </c>
      <c r="R1848">
        <v>1</v>
      </c>
      <c r="S1848">
        <v>1</v>
      </c>
      <c r="T1848">
        <v>1</v>
      </c>
      <c r="U1848">
        <v>1</v>
      </c>
      <c r="V1848">
        <f>marketing_campaign[[#This Row],[MntGoldProds]]+marketing_campaign[[#This Row],[MntSweetProducts]]+marketing_campaign[[#This Row],[MntFishProducts]]+marketing_campaign[[#This Row],[MntMeatProducts]]+marketing_campaign[[#This Row],[MntFruits]]+marketing_campaign[[#This Row],[MntWines]]</f>
        <v>9</v>
      </c>
      <c r="W1848">
        <v>15</v>
      </c>
      <c r="X1848">
        <v>0</v>
      </c>
      <c r="Y1848">
        <v>0</v>
      </c>
      <c r="Z1848">
        <v>0</v>
      </c>
      <c r="AA1848">
        <f t="shared" si="57"/>
        <v>15</v>
      </c>
      <c r="AB1848" t="str" cm="1">
        <f t="array" ref="AB1848">_xlfn.IFS(AND(AA1848&gt;=0,AA1848&lt;=15),"low purchase",AND(AA1848&gt;=16,AA1848&lt;=30),"mid purchase",AA1848&gt;=31,"high purchase")</f>
        <v>low purchase</v>
      </c>
      <c r="AC1848">
        <v>19</v>
      </c>
      <c r="AD1848" t="str">
        <f>IF(marketing_campaign[[#This Row],[NumWebVisitsMonth]]&gt;=5.3,"higher_webvists","lower_webvisits")</f>
        <v>higher_webvists</v>
      </c>
      <c r="AE1848">
        <v>0</v>
      </c>
      <c r="AF1848">
        <v>0</v>
      </c>
      <c r="AG1848">
        <v>0</v>
      </c>
      <c r="AH1848">
        <v>0</v>
      </c>
      <c r="AI1848">
        <v>0</v>
      </c>
      <c r="AJ1848">
        <v>0</v>
      </c>
      <c r="AK1848">
        <v>3</v>
      </c>
      <c r="AL1848">
        <v>11</v>
      </c>
      <c r="AM1848">
        <v>0</v>
      </c>
      <c r="AN1848">
        <f>marketing_campaign[[#This Row],[AcceptedCmp2]]+marketing_campaign[[#This Row],[AcceptedCmp1]]+marketing_campaign[[#This Row],[AcceptedCmp5]]+marketing_campaign[[#This Row],[AcceptedCmp4]]+marketing_campaign[[#This Row],[AcceptedCmp3]]+marketing_campaign[[#This Row],[Response]]</f>
        <v>0</v>
      </c>
      <c r="AO1848" t="str" cm="1">
        <f t="array" ref="AO184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49" spans="1:41" x14ac:dyDescent="0.35">
      <c r="A1849">
        <v>10595</v>
      </c>
      <c r="B1849">
        <v>1990</v>
      </c>
      <c r="C1849">
        <f t="shared" ca="1" si="56"/>
        <v>36</v>
      </c>
      <c r="D1849" t="str" cm="1">
        <f t="array" aca="1" ref="D184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849" t="s">
        <v>29</v>
      </c>
      <c r="F1849" t="s">
        <v>33</v>
      </c>
      <c r="G1849" cm="1">
        <f t="array" ref="G1849">_xlfn.IFS(marketing_campaign[[#This Row],[Marital_Status]]="Single",K1849+L1849+1,marketing_campaign[[#This Row],[Marital_Status]]="Together",K1849+L1849+2,marketing_campaign[[#This Row],[Marital_Status]]="Alone",K1849+L1849+1,marketing_campaign[[#This Row],[Marital_Status]]="Married",K1849+L1849+2,marketing_campaign[[#This Row],[Marital_Status]]="Divorced",K1849+L1849+1,marketing_campaign[[#This Row],[Marital_Status]]="YOLO",K1849+L1849+1,marketing_campaign[[#This Row],[Marital_Status]]="Absurd",K1849+L1849+1,marketing_campaign[[#This Row],[Marital_Status]]="Widow",K1849+L1849+1)</f>
        <v>2</v>
      </c>
      <c r="H1849" t="str" cm="1">
        <f t="array" ref="H1849">_xlfn.IFS(marketing_campaign[[#This Row],[Family_size]]=1,"Family_with_one_child",marketing_campaign[[#This Row],[Family_size]]&gt;1,"Family_with_more_children")</f>
        <v>Family_with_more_children</v>
      </c>
      <c r="I1849">
        <v>30093</v>
      </c>
      <c r="J1849" t="str">
        <f>IF(marketing_campaign[[#This Row],[Income]]&gt;=Sheet21!B1899,"high_income","low_income")</f>
        <v>high_income</v>
      </c>
      <c r="K1849">
        <v>0</v>
      </c>
      <c r="L1849">
        <v>0</v>
      </c>
      <c r="M1849" s="1">
        <v>41463</v>
      </c>
      <c r="N1849">
        <v>19</v>
      </c>
      <c r="O1849" t="str" cm="1">
        <f t="array" ref="O1849">_xlfn.IFS(AND(marketing_campaign[[#This Row],[Recency]]&gt;=0,marketing_campaign[[#This Row],[Recency]]&lt;=14),"Early Recency",AND(marketing_campaign[[#This Row],[Recency]]&gt;=15,marketing_campaign[[#This Row],[Recency]]&lt;=31),"Mid-Recency",marketing_campaign[[#This Row],[Recency]]&gt;=32,"high Recency")</f>
        <v>Mid-Recency</v>
      </c>
      <c r="P1849">
        <v>2</v>
      </c>
      <c r="Q1849">
        <v>6</v>
      </c>
      <c r="R1849">
        <v>28</v>
      </c>
      <c r="S1849">
        <v>13</v>
      </c>
      <c r="T1849">
        <v>4</v>
      </c>
      <c r="U1849">
        <v>16</v>
      </c>
      <c r="V1849">
        <f>marketing_campaign[[#This Row],[MntGoldProds]]+marketing_campaign[[#This Row],[MntSweetProducts]]+marketing_campaign[[#This Row],[MntFishProducts]]+marketing_campaign[[#This Row],[MntMeatProducts]]+marketing_campaign[[#This Row],[MntFruits]]+marketing_campaign[[#This Row],[MntWines]]</f>
        <v>69</v>
      </c>
      <c r="W1849">
        <v>1</v>
      </c>
      <c r="X1849">
        <v>2</v>
      </c>
      <c r="Y1849">
        <v>0</v>
      </c>
      <c r="Z1849">
        <v>3</v>
      </c>
      <c r="AA1849">
        <f t="shared" si="57"/>
        <v>6</v>
      </c>
      <c r="AB1849" t="str" cm="1">
        <f t="array" ref="AB1849">_xlfn.IFS(AND(AA1849&gt;=0,AA1849&lt;=15),"low purchase",AND(AA1849&gt;=16,AA1849&lt;=30),"mid purchase",AA1849&gt;=31,"high purchase")</f>
        <v>low purchase</v>
      </c>
      <c r="AC1849">
        <v>7</v>
      </c>
      <c r="AD1849" t="str">
        <f>IF(marketing_campaign[[#This Row],[NumWebVisitsMonth]]&gt;=5.3,"higher_webvists","lower_webvisits")</f>
        <v>higher_webvists</v>
      </c>
      <c r="AE1849">
        <v>0</v>
      </c>
      <c r="AF1849">
        <v>0</v>
      </c>
      <c r="AG1849">
        <v>0</v>
      </c>
      <c r="AH1849">
        <v>0</v>
      </c>
      <c r="AI1849">
        <v>0</v>
      </c>
      <c r="AJ1849">
        <v>0</v>
      </c>
      <c r="AK1849">
        <v>3</v>
      </c>
      <c r="AL1849">
        <v>11</v>
      </c>
      <c r="AM1849">
        <v>0</v>
      </c>
      <c r="AN1849">
        <f>marketing_campaign[[#This Row],[AcceptedCmp2]]+marketing_campaign[[#This Row],[AcceptedCmp1]]+marketing_campaign[[#This Row],[AcceptedCmp5]]+marketing_campaign[[#This Row],[AcceptedCmp4]]+marketing_campaign[[#This Row],[AcceptedCmp3]]+marketing_campaign[[#This Row],[Response]]</f>
        <v>0</v>
      </c>
      <c r="AO1849" t="str" cm="1">
        <f t="array" ref="AO184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50" spans="1:41" x14ac:dyDescent="0.35">
      <c r="A1850">
        <v>4609</v>
      </c>
      <c r="B1850">
        <v>1966</v>
      </c>
      <c r="C1850">
        <f t="shared" ca="1" si="56"/>
        <v>60</v>
      </c>
      <c r="D1850" t="str" cm="1">
        <f t="array" aca="1" ref="D185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50" t="s">
        <v>32</v>
      </c>
      <c r="F1850" t="s">
        <v>33</v>
      </c>
      <c r="G1850" cm="1">
        <f t="array" ref="G1850">_xlfn.IFS(marketing_campaign[[#This Row],[Marital_Status]]="Single",K1850+L1850+1,marketing_campaign[[#This Row],[Marital_Status]]="Together",K1850+L1850+2,marketing_campaign[[#This Row],[Marital_Status]]="Alone",K1850+L1850+1,marketing_campaign[[#This Row],[Marital_Status]]="Married",K1850+L1850+2,marketing_campaign[[#This Row],[Marital_Status]]="Divorced",K1850+L1850+1,marketing_campaign[[#This Row],[Marital_Status]]="YOLO",K1850+L1850+1,marketing_campaign[[#This Row],[Marital_Status]]="Absurd",K1850+L1850+1,marketing_campaign[[#This Row],[Marital_Status]]="Widow",K1850+L1850+1)</f>
        <v>3</v>
      </c>
      <c r="H1850" t="str" cm="1">
        <f t="array" ref="H1850">_xlfn.IFS(marketing_campaign[[#This Row],[Family_size]]=1,"Family_with_one_child",marketing_campaign[[#This Row],[Family_size]]&gt;1,"Family_with_more_children")</f>
        <v>Family_with_more_children</v>
      </c>
      <c r="I1850">
        <v>57705</v>
      </c>
      <c r="J1850" t="str">
        <f>IF(marketing_campaign[[#This Row],[Income]]&gt;=Sheet21!B1900,"high_income","low_income")</f>
        <v>high_income</v>
      </c>
      <c r="K1850">
        <v>0</v>
      </c>
      <c r="L1850">
        <v>1</v>
      </c>
      <c r="M1850" s="1">
        <v>41650</v>
      </c>
      <c r="N1850">
        <v>14</v>
      </c>
      <c r="O1850" t="str" cm="1">
        <f t="array" ref="O1850">_xlfn.IFS(AND(marketing_campaign[[#This Row],[Recency]]&gt;=0,marketing_campaign[[#This Row],[Recency]]&lt;=14),"Early Recency",AND(marketing_campaign[[#This Row],[Recency]]&gt;=15,marketing_campaign[[#This Row],[Recency]]&lt;=31),"Mid-Recency",marketing_campaign[[#This Row],[Recency]]&gt;=32,"high Recency")</f>
        <v>Early Recency</v>
      </c>
      <c r="P1850">
        <v>383</v>
      </c>
      <c r="Q1850">
        <v>0</v>
      </c>
      <c r="R1850">
        <v>53</v>
      </c>
      <c r="S1850">
        <v>6</v>
      </c>
      <c r="T1850">
        <v>4</v>
      </c>
      <c r="U1850">
        <v>40</v>
      </c>
      <c r="V1850">
        <f>marketing_campaign[[#This Row],[MntGoldProds]]+marketing_campaign[[#This Row],[MntSweetProducts]]+marketing_campaign[[#This Row],[MntFishProducts]]+marketing_campaign[[#This Row],[MntMeatProducts]]+marketing_campaign[[#This Row],[MntFruits]]+marketing_campaign[[#This Row],[MntWines]]</f>
        <v>486</v>
      </c>
      <c r="W1850">
        <v>3</v>
      </c>
      <c r="X1850">
        <v>8</v>
      </c>
      <c r="Y1850">
        <v>1</v>
      </c>
      <c r="Z1850">
        <v>6</v>
      </c>
      <c r="AA1850">
        <f t="shared" si="57"/>
        <v>18</v>
      </c>
      <c r="AB1850" t="str" cm="1">
        <f t="array" ref="AB1850">_xlfn.IFS(AND(AA1850&gt;=0,AA1850&lt;=15),"low purchase",AND(AA1850&gt;=16,AA1850&lt;=30),"mid purchase",AA1850&gt;=31,"high purchase")</f>
        <v>mid purchase</v>
      </c>
      <c r="AC1850">
        <v>6</v>
      </c>
      <c r="AD1850" t="str">
        <f>IF(marketing_campaign[[#This Row],[NumWebVisitsMonth]]&gt;=5.3,"higher_webvists","lower_webvisits")</f>
        <v>higher_webvists</v>
      </c>
      <c r="AE1850">
        <v>0</v>
      </c>
      <c r="AF1850">
        <v>0</v>
      </c>
      <c r="AG1850">
        <v>0</v>
      </c>
      <c r="AH1850">
        <v>0</v>
      </c>
      <c r="AI1850">
        <v>0</v>
      </c>
      <c r="AJ1850">
        <v>0</v>
      </c>
      <c r="AK1850">
        <v>3</v>
      </c>
      <c r="AL1850">
        <v>11</v>
      </c>
      <c r="AM1850">
        <v>0</v>
      </c>
      <c r="AN1850">
        <f>marketing_campaign[[#This Row],[AcceptedCmp2]]+marketing_campaign[[#This Row],[AcceptedCmp1]]+marketing_campaign[[#This Row],[AcceptedCmp5]]+marketing_campaign[[#This Row],[AcceptedCmp4]]+marketing_campaign[[#This Row],[AcceptedCmp3]]+marketing_campaign[[#This Row],[Response]]</f>
        <v>0</v>
      </c>
      <c r="AO1850" t="str" cm="1">
        <f t="array" ref="AO185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51" spans="1:41" x14ac:dyDescent="0.35">
      <c r="A1851">
        <v>5010</v>
      </c>
      <c r="B1851">
        <v>1988</v>
      </c>
      <c r="C1851">
        <f t="shared" ca="1" si="56"/>
        <v>38</v>
      </c>
      <c r="D1851" t="str" cm="1">
        <f t="array" aca="1" ref="D185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851" t="s">
        <v>29</v>
      </c>
      <c r="F1851" t="s">
        <v>30</v>
      </c>
      <c r="G1851" cm="1">
        <f t="array" ref="G1851">_xlfn.IFS(marketing_campaign[[#This Row],[Marital_Status]]="Single",K1851+L1851+1,marketing_campaign[[#This Row],[Marital_Status]]="Together",K1851+L1851+2,marketing_campaign[[#This Row],[Marital_Status]]="Alone",K1851+L1851+1,marketing_campaign[[#This Row],[Marital_Status]]="Married",K1851+L1851+2,marketing_campaign[[#This Row],[Marital_Status]]="Divorced",K1851+L1851+1,marketing_campaign[[#This Row],[Marital_Status]]="YOLO",K1851+L1851+1,marketing_campaign[[#This Row],[Marital_Status]]="Absurd",K1851+L1851+1,marketing_campaign[[#This Row],[Marital_Status]]="Widow",K1851+L1851+1)</f>
        <v>2</v>
      </c>
      <c r="H1851" t="str" cm="1">
        <f t="array" ref="H1851">_xlfn.IFS(marketing_campaign[[#This Row],[Family_size]]=1,"Family_with_one_child",marketing_campaign[[#This Row],[Family_size]]&gt;1,"Family_with_more_children")</f>
        <v>Family_with_more_children</v>
      </c>
      <c r="I1851">
        <v>25008</v>
      </c>
      <c r="J1851" t="str">
        <f>IF(marketing_campaign[[#This Row],[Income]]&gt;=Sheet21!B1901,"high_income","low_income")</f>
        <v>high_income</v>
      </c>
      <c r="K1851">
        <v>1</v>
      </c>
      <c r="L1851">
        <v>0</v>
      </c>
      <c r="M1851" s="1">
        <v>41672</v>
      </c>
      <c r="N1851">
        <v>72</v>
      </c>
      <c r="O1851" t="str" cm="1">
        <f t="array" ref="O1851">_xlfn.IFS(AND(marketing_campaign[[#This Row],[Recency]]&gt;=0,marketing_campaign[[#This Row],[Recency]]&lt;=14),"Early Recency",AND(marketing_campaign[[#This Row],[Recency]]&gt;=15,marketing_campaign[[#This Row],[Recency]]&lt;=31),"Mid-Recency",marketing_campaign[[#This Row],[Recency]]&gt;=32,"high Recency")</f>
        <v>high Recency</v>
      </c>
      <c r="P1851">
        <v>2</v>
      </c>
      <c r="Q1851">
        <v>8</v>
      </c>
      <c r="R1851">
        <v>8</v>
      </c>
      <c r="S1851">
        <v>6</v>
      </c>
      <c r="T1851">
        <v>1</v>
      </c>
      <c r="U1851">
        <v>9</v>
      </c>
      <c r="V1851">
        <f>marketing_campaign[[#This Row],[MntGoldProds]]+marketing_campaign[[#This Row],[MntSweetProducts]]+marketing_campaign[[#This Row],[MntFishProducts]]+marketing_campaign[[#This Row],[MntMeatProducts]]+marketing_campaign[[#This Row],[MntFruits]]+marketing_campaign[[#This Row],[MntWines]]</f>
        <v>34</v>
      </c>
      <c r="W1851">
        <v>2</v>
      </c>
      <c r="X1851">
        <v>1</v>
      </c>
      <c r="Y1851">
        <v>0</v>
      </c>
      <c r="Z1851">
        <v>3</v>
      </c>
      <c r="AA1851">
        <f t="shared" si="57"/>
        <v>6</v>
      </c>
      <c r="AB1851" t="str" cm="1">
        <f t="array" ref="AB1851">_xlfn.IFS(AND(AA1851&gt;=0,AA1851&lt;=15),"low purchase",AND(AA1851&gt;=16,AA1851&lt;=30),"mid purchase",AA1851&gt;=31,"high purchase")</f>
        <v>low purchase</v>
      </c>
      <c r="AC1851">
        <v>8</v>
      </c>
      <c r="AD1851" t="str">
        <f>IF(marketing_campaign[[#This Row],[NumWebVisitsMonth]]&gt;=5.3,"higher_webvists","lower_webvisits")</f>
        <v>higher_webvists</v>
      </c>
      <c r="AE1851">
        <v>0</v>
      </c>
      <c r="AF1851">
        <v>0</v>
      </c>
      <c r="AG1851">
        <v>0</v>
      </c>
      <c r="AH1851">
        <v>0</v>
      </c>
      <c r="AI1851">
        <v>0</v>
      </c>
      <c r="AJ1851">
        <v>0</v>
      </c>
      <c r="AK1851">
        <v>3</v>
      </c>
      <c r="AL1851">
        <v>11</v>
      </c>
      <c r="AM1851">
        <v>0</v>
      </c>
      <c r="AN1851">
        <f>marketing_campaign[[#This Row],[AcceptedCmp2]]+marketing_campaign[[#This Row],[AcceptedCmp1]]+marketing_campaign[[#This Row],[AcceptedCmp5]]+marketing_campaign[[#This Row],[AcceptedCmp4]]+marketing_campaign[[#This Row],[AcceptedCmp3]]+marketing_campaign[[#This Row],[Response]]</f>
        <v>0</v>
      </c>
      <c r="AO1851" t="str" cm="1">
        <f t="array" ref="AO185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52" spans="1:41" x14ac:dyDescent="0.35">
      <c r="A1852">
        <v>4427</v>
      </c>
      <c r="B1852">
        <v>1995</v>
      </c>
      <c r="C1852">
        <f t="shared" ca="1" si="56"/>
        <v>31</v>
      </c>
      <c r="D1852" t="str" cm="1">
        <f t="array" aca="1" ref="D185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852" t="s">
        <v>37</v>
      </c>
      <c r="F1852" t="s">
        <v>30</v>
      </c>
      <c r="G1852" cm="1">
        <f t="array" ref="G1852">_xlfn.IFS(marketing_campaign[[#This Row],[Marital_Status]]="Single",K1852+L1852+1,marketing_campaign[[#This Row],[Marital_Status]]="Together",K1852+L1852+2,marketing_campaign[[#This Row],[Marital_Status]]="Alone",K1852+L1852+1,marketing_campaign[[#This Row],[Marital_Status]]="Married",K1852+L1852+2,marketing_campaign[[#This Row],[Marital_Status]]="Divorced",K1852+L1852+1,marketing_campaign[[#This Row],[Marital_Status]]="YOLO",K1852+L1852+1,marketing_campaign[[#This Row],[Marital_Status]]="Absurd",K1852+L1852+1,marketing_campaign[[#This Row],[Marital_Status]]="Widow",K1852+L1852+1)</f>
        <v>1</v>
      </c>
      <c r="H1852" t="str" cm="1">
        <f t="array" ref="H1852">_xlfn.IFS(marketing_campaign[[#This Row],[Family_size]]=1,"Family_with_one_child",marketing_campaign[[#This Row],[Family_size]]&gt;1,"Family_with_more_children")</f>
        <v>Family_with_one_child</v>
      </c>
      <c r="I1852">
        <v>83257</v>
      </c>
      <c r="J1852" t="str">
        <f>IF(marketing_campaign[[#This Row],[Income]]&gt;=Sheet21!B1902,"high_income","low_income")</f>
        <v>high_income</v>
      </c>
      <c r="K1852">
        <v>0</v>
      </c>
      <c r="L1852">
        <v>0</v>
      </c>
      <c r="M1852" s="1">
        <v>41170</v>
      </c>
      <c r="N1852">
        <v>56</v>
      </c>
      <c r="O1852" t="str" cm="1">
        <f t="array" ref="O1852">_xlfn.IFS(AND(marketing_campaign[[#This Row],[Recency]]&gt;=0,marketing_campaign[[#This Row],[Recency]]&lt;=14),"Early Recency",AND(marketing_campaign[[#This Row],[Recency]]&gt;=15,marketing_campaign[[#This Row],[Recency]]&lt;=31),"Mid-Recency",marketing_campaign[[#This Row],[Recency]]&gt;=32,"high Recency")</f>
        <v>high Recency</v>
      </c>
      <c r="P1852">
        <v>536</v>
      </c>
      <c r="Q1852">
        <v>27</v>
      </c>
      <c r="R1852">
        <v>590</v>
      </c>
      <c r="S1852">
        <v>38</v>
      </c>
      <c r="T1852">
        <v>107</v>
      </c>
      <c r="U1852">
        <v>67</v>
      </c>
      <c r="V1852">
        <f>marketing_campaign[[#This Row],[MntGoldProds]]+marketing_campaign[[#This Row],[MntSweetProducts]]+marketing_campaign[[#This Row],[MntFishProducts]]+marketing_campaign[[#This Row],[MntMeatProducts]]+marketing_campaign[[#This Row],[MntFruits]]+marketing_campaign[[#This Row],[MntWines]]</f>
        <v>1365</v>
      </c>
      <c r="W1852">
        <v>1</v>
      </c>
      <c r="X1852">
        <v>5</v>
      </c>
      <c r="Y1852">
        <v>10</v>
      </c>
      <c r="Z1852">
        <v>12</v>
      </c>
      <c r="AA1852">
        <f t="shared" si="57"/>
        <v>28</v>
      </c>
      <c r="AB1852" t="str" cm="1">
        <f t="array" ref="AB1852">_xlfn.IFS(AND(AA1852&gt;=0,AA1852&lt;=15),"low purchase",AND(AA1852&gt;=16,AA1852&lt;=30),"mid purchase",AA1852&gt;=31,"high purchase")</f>
        <v>mid purchase</v>
      </c>
      <c r="AC1852">
        <v>6</v>
      </c>
      <c r="AD1852" t="str">
        <f>IF(marketing_campaign[[#This Row],[NumWebVisitsMonth]]&gt;=5.3,"higher_webvists","lower_webvisits")</f>
        <v>higher_webvists</v>
      </c>
      <c r="AE1852">
        <v>1</v>
      </c>
      <c r="AF1852">
        <v>0</v>
      </c>
      <c r="AG1852">
        <v>1</v>
      </c>
      <c r="AH1852">
        <v>0</v>
      </c>
      <c r="AI1852">
        <v>0</v>
      </c>
      <c r="AJ1852">
        <v>1</v>
      </c>
      <c r="AK1852">
        <v>3</v>
      </c>
      <c r="AL1852">
        <v>11</v>
      </c>
      <c r="AM1852">
        <v>1</v>
      </c>
      <c r="AN1852">
        <f>marketing_campaign[[#This Row],[AcceptedCmp2]]+marketing_campaign[[#This Row],[AcceptedCmp1]]+marketing_campaign[[#This Row],[AcceptedCmp5]]+marketing_campaign[[#This Row],[AcceptedCmp4]]+marketing_campaign[[#This Row],[AcceptedCmp3]]+marketing_campaign[[#This Row],[Response]]</f>
        <v>3</v>
      </c>
      <c r="AO1852" t="str" cm="1">
        <f t="array" ref="AO185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3/5 campaign accepted</v>
      </c>
    </row>
    <row r="1853" spans="1:41" x14ac:dyDescent="0.35">
      <c r="A1853">
        <v>11148</v>
      </c>
      <c r="B1853">
        <v>1975</v>
      </c>
      <c r="C1853">
        <f t="shared" ca="1" si="56"/>
        <v>51</v>
      </c>
      <c r="D1853" t="str" cm="1">
        <f t="array" aca="1" ref="D185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53" t="s">
        <v>29</v>
      </c>
      <c r="F1853" t="s">
        <v>31</v>
      </c>
      <c r="G1853" cm="1">
        <f t="array" ref="G1853">_xlfn.IFS(marketing_campaign[[#This Row],[Marital_Status]]="Single",K1853+L1853+1,marketing_campaign[[#This Row],[Marital_Status]]="Together",K1853+L1853+2,marketing_campaign[[#This Row],[Marital_Status]]="Alone",K1853+L1853+1,marketing_campaign[[#This Row],[Marital_Status]]="Married",K1853+L1853+2,marketing_campaign[[#This Row],[Marital_Status]]="Divorced",K1853+L1853+1,marketing_campaign[[#This Row],[Marital_Status]]="YOLO",K1853+L1853+1,marketing_campaign[[#This Row],[Marital_Status]]="Absurd",K1853+L1853+1,marketing_campaign[[#This Row],[Marital_Status]]="Widow",K1853+L1853+1)</f>
        <v>3</v>
      </c>
      <c r="H1853" t="str" cm="1">
        <f t="array" ref="H1853">_xlfn.IFS(marketing_campaign[[#This Row],[Family_size]]=1,"Family_with_one_child",marketing_campaign[[#This Row],[Family_size]]&gt;1,"Family_with_more_children")</f>
        <v>Family_with_more_children</v>
      </c>
      <c r="I1853">
        <v>22280</v>
      </c>
      <c r="J1853" t="str">
        <f>IF(marketing_campaign[[#This Row],[Income]]&gt;=Sheet21!B1903,"high_income","low_income")</f>
        <v>high_income</v>
      </c>
      <c r="K1853">
        <v>1</v>
      </c>
      <c r="L1853">
        <v>0</v>
      </c>
      <c r="M1853" s="1">
        <v>41413</v>
      </c>
      <c r="N1853">
        <v>85</v>
      </c>
      <c r="O1853" t="str" cm="1">
        <f t="array" ref="O1853">_xlfn.IFS(AND(marketing_campaign[[#This Row],[Recency]]&gt;=0,marketing_campaign[[#This Row],[Recency]]&lt;=14),"Early Recency",AND(marketing_campaign[[#This Row],[Recency]]&gt;=15,marketing_campaign[[#This Row],[Recency]]&lt;=31),"Mid-Recency",marketing_campaign[[#This Row],[Recency]]&gt;=32,"high Recency")</f>
        <v>high Recency</v>
      </c>
      <c r="P1853">
        <v>2</v>
      </c>
      <c r="Q1853">
        <v>1</v>
      </c>
      <c r="R1853">
        <v>4</v>
      </c>
      <c r="S1853">
        <v>3</v>
      </c>
      <c r="T1853">
        <v>1</v>
      </c>
      <c r="U1853">
        <v>2</v>
      </c>
      <c r="V1853">
        <f>marketing_campaign[[#This Row],[MntGoldProds]]+marketing_campaign[[#This Row],[MntSweetProducts]]+marketing_campaign[[#This Row],[MntFishProducts]]+marketing_campaign[[#This Row],[MntMeatProducts]]+marketing_campaign[[#This Row],[MntFruits]]+marketing_campaign[[#This Row],[MntWines]]</f>
        <v>13</v>
      </c>
      <c r="W1853">
        <v>1</v>
      </c>
      <c r="X1853">
        <v>1</v>
      </c>
      <c r="Y1853">
        <v>0</v>
      </c>
      <c r="Z1853">
        <v>2</v>
      </c>
      <c r="AA1853">
        <f t="shared" si="57"/>
        <v>4</v>
      </c>
      <c r="AB1853" t="str" cm="1">
        <f t="array" ref="AB1853">_xlfn.IFS(AND(AA1853&gt;=0,AA1853&lt;=15),"low purchase",AND(AA1853&gt;=16,AA1853&lt;=30),"mid purchase",AA1853&gt;=31,"high purchase")</f>
        <v>low purchase</v>
      </c>
      <c r="AC1853">
        <v>8</v>
      </c>
      <c r="AD1853" t="str">
        <f>IF(marketing_campaign[[#This Row],[NumWebVisitsMonth]]&gt;=5.3,"higher_webvists","lower_webvisits")</f>
        <v>higher_webvists</v>
      </c>
      <c r="AE1853">
        <v>0</v>
      </c>
      <c r="AF1853">
        <v>0</v>
      </c>
      <c r="AG1853">
        <v>0</v>
      </c>
      <c r="AH1853">
        <v>0</v>
      </c>
      <c r="AI1853">
        <v>0</v>
      </c>
      <c r="AJ1853">
        <v>0</v>
      </c>
      <c r="AK1853">
        <v>3</v>
      </c>
      <c r="AL1853">
        <v>11</v>
      </c>
      <c r="AM1853">
        <v>0</v>
      </c>
      <c r="AN1853">
        <f>marketing_campaign[[#This Row],[AcceptedCmp2]]+marketing_campaign[[#This Row],[AcceptedCmp1]]+marketing_campaign[[#This Row],[AcceptedCmp5]]+marketing_campaign[[#This Row],[AcceptedCmp4]]+marketing_campaign[[#This Row],[AcceptedCmp3]]+marketing_campaign[[#This Row],[Response]]</f>
        <v>0</v>
      </c>
      <c r="AO1853" t="str" cm="1">
        <f t="array" ref="AO185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54" spans="1:41" x14ac:dyDescent="0.35">
      <c r="A1854">
        <v>1168</v>
      </c>
      <c r="B1854">
        <v>1978</v>
      </c>
      <c r="C1854">
        <f t="shared" ca="1" si="56"/>
        <v>48</v>
      </c>
      <c r="D1854" t="str" cm="1">
        <f t="array" aca="1" ref="D185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54" t="s">
        <v>32</v>
      </c>
      <c r="F1854" t="s">
        <v>33</v>
      </c>
      <c r="G1854" cm="1">
        <f t="array" ref="G1854">_xlfn.IFS(marketing_campaign[[#This Row],[Marital_Status]]="Single",K1854+L1854+1,marketing_campaign[[#This Row],[Marital_Status]]="Together",K1854+L1854+2,marketing_campaign[[#This Row],[Marital_Status]]="Alone",K1854+L1854+1,marketing_campaign[[#This Row],[Marital_Status]]="Married",K1854+L1854+2,marketing_campaign[[#This Row],[Marital_Status]]="Divorced",K1854+L1854+1,marketing_campaign[[#This Row],[Marital_Status]]="YOLO",K1854+L1854+1,marketing_campaign[[#This Row],[Marital_Status]]="Absurd",K1854+L1854+1,marketing_campaign[[#This Row],[Marital_Status]]="Widow",K1854+L1854+1)</f>
        <v>2</v>
      </c>
      <c r="H1854" t="str" cm="1">
        <f t="array" ref="H1854">_xlfn.IFS(marketing_campaign[[#This Row],[Family_size]]=1,"Family_with_one_child",marketing_campaign[[#This Row],[Family_size]]&gt;1,"Family_with_more_children")</f>
        <v>Family_with_more_children</v>
      </c>
      <c r="I1854">
        <v>72159</v>
      </c>
      <c r="J1854" t="str">
        <f>IF(marketing_campaign[[#This Row],[Income]]&gt;=Sheet21!B1904,"high_income","low_income")</f>
        <v>high_income</v>
      </c>
      <c r="K1854">
        <v>0</v>
      </c>
      <c r="L1854">
        <v>0</v>
      </c>
      <c r="M1854" s="1">
        <v>41211</v>
      </c>
      <c r="N1854">
        <v>62</v>
      </c>
      <c r="O1854" t="str" cm="1">
        <f t="array" ref="O1854">_xlfn.IFS(AND(marketing_campaign[[#This Row],[Recency]]&gt;=0,marketing_campaign[[#This Row],[Recency]]&lt;=14),"Early Recency",AND(marketing_campaign[[#This Row],[Recency]]&gt;=15,marketing_campaign[[#This Row],[Recency]]&lt;=31),"Mid-Recency",marketing_campaign[[#This Row],[Recency]]&gt;=32,"high Recency")</f>
        <v>high Recency</v>
      </c>
      <c r="P1854">
        <v>322</v>
      </c>
      <c r="Q1854">
        <v>53</v>
      </c>
      <c r="R1854">
        <v>899</v>
      </c>
      <c r="S1854">
        <v>34</v>
      </c>
      <c r="T1854">
        <v>40</v>
      </c>
      <c r="U1854">
        <v>53</v>
      </c>
      <c r="V1854">
        <f>marketing_campaign[[#This Row],[MntGoldProds]]+marketing_campaign[[#This Row],[MntSweetProducts]]+marketing_campaign[[#This Row],[MntFishProducts]]+marketing_campaign[[#This Row],[MntMeatProducts]]+marketing_campaign[[#This Row],[MntFruits]]+marketing_campaign[[#This Row],[MntWines]]</f>
        <v>1401</v>
      </c>
      <c r="W1854">
        <v>1</v>
      </c>
      <c r="X1854">
        <v>4</v>
      </c>
      <c r="Y1854">
        <v>6</v>
      </c>
      <c r="Z1854">
        <v>10</v>
      </c>
      <c r="AA1854">
        <f t="shared" si="57"/>
        <v>21</v>
      </c>
      <c r="AB1854" t="str" cm="1">
        <f t="array" ref="AB1854">_xlfn.IFS(AND(AA1854&gt;=0,AA1854&lt;=15),"low purchase",AND(AA1854&gt;=16,AA1854&lt;=30),"mid purchase",AA1854&gt;=31,"high purchase")</f>
        <v>mid purchase</v>
      </c>
      <c r="AC1854">
        <v>2</v>
      </c>
      <c r="AD1854" t="str">
        <f>IF(marketing_campaign[[#This Row],[NumWebVisitsMonth]]&gt;=5.3,"higher_webvists","lower_webvisits")</f>
        <v>lower_webvisits</v>
      </c>
      <c r="AE1854">
        <v>0</v>
      </c>
      <c r="AF1854">
        <v>0</v>
      </c>
      <c r="AG1854">
        <v>0</v>
      </c>
      <c r="AH1854">
        <v>0</v>
      </c>
      <c r="AI1854">
        <v>0</v>
      </c>
      <c r="AJ1854">
        <v>0</v>
      </c>
      <c r="AK1854">
        <v>3</v>
      </c>
      <c r="AL1854">
        <v>11</v>
      </c>
      <c r="AM1854">
        <v>0</v>
      </c>
      <c r="AN1854">
        <f>marketing_campaign[[#This Row],[AcceptedCmp2]]+marketing_campaign[[#This Row],[AcceptedCmp1]]+marketing_campaign[[#This Row],[AcceptedCmp5]]+marketing_campaign[[#This Row],[AcceptedCmp4]]+marketing_campaign[[#This Row],[AcceptedCmp3]]+marketing_campaign[[#This Row],[Response]]</f>
        <v>0</v>
      </c>
      <c r="AO1854" t="str" cm="1">
        <f t="array" ref="AO185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55" spans="1:41" x14ac:dyDescent="0.35">
      <c r="A1855">
        <v>9595</v>
      </c>
      <c r="B1855">
        <v>1961</v>
      </c>
      <c r="C1855">
        <f t="shared" ca="1" si="56"/>
        <v>65</v>
      </c>
      <c r="D1855" t="str" cm="1">
        <f t="array" aca="1" ref="D185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55" t="s">
        <v>29</v>
      </c>
      <c r="F1855" t="s">
        <v>31</v>
      </c>
      <c r="G1855" cm="1">
        <f t="array" ref="G1855">_xlfn.IFS(marketing_campaign[[#This Row],[Marital_Status]]="Single",K1855+L1855+1,marketing_campaign[[#This Row],[Marital_Status]]="Together",K1855+L1855+2,marketing_campaign[[#This Row],[Marital_Status]]="Alone",K1855+L1855+1,marketing_campaign[[#This Row],[Marital_Status]]="Married",K1855+L1855+2,marketing_campaign[[#This Row],[Marital_Status]]="Divorced",K1855+L1855+1,marketing_campaign[[#This Row],[Marital_Status]]="YOLO",K1855+L1855+1,marketing_campaign[[#This Row],[Marital_Status]]="Absurd",K1855+L1855+1,marketing_campaign[[#This Row],[Marital_Status]]="Widow",K1855+L1855+1)</f>
        <v>2</v>
      </c>
      <c r="H1855" t="str" cm="1">
        <f t="array" ref="H1855">_xlfn.IFS(marketing_campaign[[#This Row],[Family_size]]=1,"Family_with_one_child",marketing_campaign[[#This Row],[Family_size]]&gt;1,"Family_with_more_children")</f>
        <v>Family_with_more_children</v>
      </c>
      <c r="I1855">
        <v>64260</v>
      </c>
      <c r="J1855" t="str">
        <f>IF(marketing_campaign[[#This Row],[Income]]&gt;=Sheet21!B1905,"high_income","low_income")</f>
        <v>high_income</v>
      </c>
      <c r="K1855">
        <v>0</v>
      </c>
      <c r="L1855">
        <v>0</v>
      </c>
      <c r="M1855" s="1">
        <v>41285</v>
      </c>
      <c r="N1855">
        <v>1</v>
      </c>
      <c r="O1855" t="str" cm="1">
        <f t="array" ref="O1855">_xlfn.IFS(AND(marketing_campaign[[#This Row],[Recency]]&gt;=0,marketing_campaign[[#This Row],[Recency]]&lt;=14),"Early Recency",AND(marketing_campaign[[#This Row],[Recency]]&gt;=15,marketing_campaign[[#This Row],[Recency]]&lt;=31),"Mid-Recency",marketing_campaign[[#This Row],[Recency]]&gt;=32,"high Recency")</f>
        <v>Early Recency</v>
      </c>
      <c r="P1855">
        <v>539</v>
      </c>
      <c r="Q1855">
        <v>169</v>
      </c>
      <c r="R1855">
        <v>816</v>
      </c>
      <c r="S1855">
        <v>20</v>
      </c>
      <c r="T1855">
        <v>0</v>
      </c>
      <c r="U1855">
        <v>30</v>
      </c>
      <c r="V1855">
        <f>marketing_campaign[[#This Row],[MntGoldProds]]+marketing_campaign[[#This Row],[MntSweetProducts]]+marketing_campaign[[#This Row],[MntFishProducts]]+marketing_campaign[[#This Row],[MntMeatProducts]]+marketing_campaign[[#This Row],[MntFruits]]+marketing_campaign[[#This Row],[MntWines]]</f>
        <v>1574</v>
      </c>
      <c r="W1855">
        <v>1</v>
      </c>
      <c r="X1855">
        <v>4</v>
      </c>
      <c r="Y1855">
        <v>5</v>
      </c>
      <c r="Z1855">
        <v>4</v>
      </c>
      <c r="AA1855">
        <f t="shared" si="57"/>
        <v>14</v>
      </c>
      <c r="AB1855" t="str" cm="1">
        <f t="array" ref="AB1855">_xlfn.IFS(AND(AA1855&gt;=0,AA1855&lt;=15),"low purchase",AND(AA1855&gt;=16,AA1855&lt;=30),"mid purchase",AA1855&gt;=31,"high purchase")</f>
        <v>low purchase</v>
      </c>
      <c r="AC1855">
        <v>3</v>
      </c>
      <c r="AD1855" t="str">
        <f>IF(marketing_campaign[[#This Row],[NumWebVisitsMonth]]&gt;=5.3,"higher_webvists","lower_webvisits")</f>
        <v>lower_webvisits</v>
      </c>
      <c r="AE1855">
        <v>0</v>
      </c>
      <c r="AF1855">
        <v>0</v>
      </c>
      <c r="AG1855">
        <v>0</v>
      </c>
      <c r="AH1855">
        <v>0</v>
      </c>
      <c r="AI1855">
        <v>0</v>
      </c>
      <c r="AJ1855">
        <v>0</v>
      </c>
      <c r="AK1855">
        <v>3</v>
      </c>
      <c r="AL1855">
        <v>11</v>
      </c>
      <c r="AM1855">
        <v>1</v>
      </c>
      <c r="AN1855">
        <f>marketing_campaign[[#This Row],[AcceptedCmp2]]+marketing_campaign[[#This Row],[AcceptedCmp1]]+marketing_campaign[[#This Row],[AcceptedCmp5]]+marketing_campaign[[#This Row],[AcceptedCmp4]]+marketing_campaign[[#This Row],[AcceptedCmp3]]+marketing_campaign[[#This Row],[Response]]</f>
        <v>1</v>
      </c>
      <c r="AO1855" t="str" cm="1">
        <f t="array" ref="AO185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856" spans="1:41" x14ac:dyDescent="0.35">
      <c r="A1856">
        <v>10163</v>
      </c>
      <c r="B1856">
        <v>1984</v>
      </c>
      <c r="C1856">
        <f t="shared" ca="1" si="56"/>
        <v>42</v>
      </c>
      <c r="D1856" t="str" cm="1">
        <f t="array" aca="1" ref="D185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856" t="s">
        <v>32</v>
      </c>
      <c r="F1856" t="s">
        <v>30</v>
      </c>
      <c r="G1856" cm="1">
        <f t="array" ref="G1856">_xlfn.IFS(marketing_campaign[[#This Row],[Marital_Status]]="Single",K1856+L1856+1,marketing_campaign[[#This Row],[Marital_Status]]="Together",K1856+L1856+2,marketing_campaign[[#This Row],[Marital_Status]]="Alone",K1856+L1856+1,marketing_campaign[[#This Row],[Marital_Status]]="Married",K1856+L1856+2,marketing_campaign[[#This Row],[Marital_Status]]="Divorced",K1856+L1856+1,marketing_campaign[[#This Row],[Marital_Status]]="YOLO",K1856+L1856+1,marketing_campaign[[#This Row],[Marital_Status]]="Absurd",K1856+L1856+1,marketing_campaign[[#This Row],[Marital_Status]]="Widow",K1856+L1856+1)</f>
        <v>1</v>
      </c>
      <c r="H1856" t="str" cm="1">
        <f t="array" ref="H1856">_xlfn.IFS(marketing_campaign[[#This Row],[Family_size]]=1,"Family_with_one_child",marketing_campaign[[#This Row],[Family_size]]&gt;1,"Family_with_more_children")</f>
        <v>Family_with_one_child</v>
      </c>
      <c r="I1856">
        <v>82733</v>
      </c>
      <c r="J1856" t="str">
        <f>IF(marketing_campaign[[#This Row],[Income]]&gt;=Sheet21!B1906,"high_income","low_income")</f>
        <v>high_income</v>
      </c>
      <c r="K1856">
        <v>0</v>
      </c>
      <c r="L1856">
        <v>0</v>
      </c>
      <c r="M1856" s="1">
        <v>41527</v>
      </c>
      <c r="N1856">
        <v>28</v>
      </c>
      <c r="O1856" t="str" cm="1">
        <f t="array" ref="O1856">_xlfn.IFS(AND(marketing_campaign[[#This Row],[Recency]]&gt;=0,marketing_campaign[[#This Row],[Recency]]&lt;=14),"Early Recency",AND(marketing_campaign[[#This Row],[Recency]]&gt;=15,marketing_campaign[[#This Row],[Recency]]&lt;=31),"Mid-Recency",marketing_campaign[[#This Row],[Recency]]&gt;=32,"high Recency")</f>
        <v>Mid-Recency</v>
      </c>
      <c r="P1856">
        <v>712</v>
      </c>
      <c r="Q1856">
        <v>50</v>
      </c>
      <c r="R1856">
        <v>420</v>
      </c>
      <c r="S1856">
        <v>65</v>
      </c>
      <c r="T1856">
        <v>38</v>
      </c>
      <c r="U1856">
        <v>38</v>
      </c>
      <c r="V1856">
        <f>marketing_campaign[[#This Row],[MntGoldProds]]+marketing_campaign[[#This Row],[MntSweetProducts]]+marketing_campaign[[#This Row],[MntFishProducts]]+marketing_campaign[[#This Row],[MntMeatProducts]]+marketing_campaign[[#This Row],[MntFruits]]+marketing_campaign[[#This Row],[MntWines]]</f>
        <v>1323</v>
      </c>
      <c r="W1856">
        <v>1</v>
      </c>
      <c r="X1856">
        <v>8</v>
      </c>
      <c r="Y1856">
        <v>4</v>
      </c>
      <c r="Z1856">
        <v>7</v>
      </c>
      <c r="AA1856">
        <f t="shared" si="57"/>
        <v>20</v>
      </c>
      <c r="AB1856" t="str" cm="1">
        <f t="array" ref="AB1856">_xlfn.IFS(AND(AA1856&gt;=0,AA1856&lt;=15),"low purchase",AND(AA1856&gt;=16,AA1856&lt;=30),"mid purchase",AA1856&gt;=31,"high purchase")</f>
        <v>mid purchase</v>
      </c>
      <c r="AC1856">
        <v>4</v>
      </c>
      <c r="AD1856" t="str">
        <f>IF(marketing_campaign[[#This Row],[NumWebVisitsMonth]]&gt;=5.3,"higher_webvists","lower_webvisits")</f>
        <v>lower_webvisits</v>
      </c>
      <c r="AE1856">
        <v>0</v>
      </c>
      <c r="AF1856">
        <v>0</v>
      </c>
      <c r="AG1856">
        <v>0</v>
      </c>
      <c r="AH1856">
        <v>0</v>
      </c>
      <c r="AI1856">
        <v>0</v>
      </c>
      <c r="AJ1856">
        <v>0</v>
      </c>
      <c r="AK1856">
        <v>3</v>
      </c>
      <c r="AL1856">
        <v>11</v>
      </c>
      <c r="AM1856">
        <v>1</v>
      </c>
      <c r="AN1856">
        <f>marketing_campaign[[#This Row],[AcceptedCmp2]]+marketing_campaign[[#This Row],[AcceptedCmp1]]+marketing_campaign[[#This Row],[AcceptedCmp5]]+marketing_campaign[[#This Row],[AcceptedCmp4]]+marketing_campaign[[#This Row],[AcceptedCmp3]]+marketing_campaign[[#This Row],[Response]]</f>
        <v>1</v>
      </c>
      <c r="AO1856" t="str" cm="1">
        <f t="array" ref="AO185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857" spans="1:41" x14ac:dyDescent="0.35">
      <c r="A1857">
        <v>2886</v>
      </c>
      <c r="B1857">
        <v>1971</v>
      </c>
      <c r="C1857">
        <f t="shared" ca="1" si="56"/>
        <v>55</v>
      </c>
      <c r="D1857" t="str" cm="1">
        <f t="array" aca="1" ref="D185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57" t="s">
        <v>34</v>
      </c>
      <c r="F1857" t="s">
        <v>35</v>
      </c>
      <c r="G1857" cm="1">
        <f t="array" ref="G1857">_xlfn.IFS(marketing_campaign[[#This Row],[Marital_Status]]="Single",K1857+L1857+1,marketing_campaign[[#This Row],[Marital_Status]]="Together",K1857+L1857+2,marketing_campaign[[#This Row],[Marital_Status]]="Alone",K1857+L1857+1,marketing_campaign[[#This Row],[Marital_Status]]="Married",K1857+L1857+2,marketing_campaign[[#This Row],[Marital_Status]]="Divorced",K1857+L1857+1,marketing_campaign[[#This Row],[Marital_Status]]="YOLO",K1857+L1857+1,marketing_campaign[[#This Row],[Marital_Status]]="Absurd",K1857+L1857+1,marketing_campaign[[#This Row],[Marital_Status]]="Widow",K1857+L1857+1)</f>
        <v>2</v>
      </c>
      <c r="H1857" t="str" cm="1">
        <f t="array" ref="H1857">_xlfn.IFS(marketing_campaign[[#This Row],[Family_size]]=1,"Family_with_one_child",marketing_campaign[[#This Row],[Family_size]]&gt;1,"Family_with_more_children")</f>
        <v>Family_with_more_children</v>
      </c>
      <c r="I1857">
        <v>74290</v>
      </c>
      <c r="J1857" t="str">
        <f>IF(marketing_campaign[[#This Row],[Income]]&gt;=Sheet21!B1907,"high_income","low_income")</f>
        <v>high_income</v>
      </c>
      <c r="K1857">
        <v>0</v>
      </c>
      <c r="L1857">
        <v>1</v>
      </c>
      <c r="M1857" s="1">
        <v>41498</v>
      </c>
      <c r="N1857">
        <v>70</v>
      </c>
      <c r="O1857" t="str" cm="1">
        <f t="array" ref="O1857">_xlfn.IFS(AND(marketing_campaign[[#This Row],[Recency]]&gt;=0,marketing_campaign[[#This Row],[Recency]]&lt;=14),"Early Recency",AND(marketing_campaign[[#This Row],[Recency]]&gt;=15,marketing_campaign[[#This Row],[Recency]]&lt;=31),"Mid-Recency",marketing_campaign[[#This Row],[Recency]]&gt;=32,"high Recency")</f>
        <v>high Recency</v>
      </c>
      <c r="P1857">
        <v>1121</v>
      </c>
      <c r="Q1857">
        <v>0</v>
      </c>
      <c r="R1857">
        <v>72</v>
      </c>
      <c r="S1857">
        <v>0</v>
      </c>
      <c r="T1857">
        <v>12</v>
      </c>
      <c r="U1857">
        <v>12</v>
      </c>
      <c r="V1857">
        <f>marketing_campaign[[#This Row],[MntGoldProds]]+marketing_campaign[[#This Row],[MntSweetProducts]]+marketing_campaign[[#This Row],[MntFishProducts]]+marketing_campaign[[#This Row],[MntMeatProducts]]+marketing_campaign[[#This Row],[MntFruits]]+marketing_campaign[[#This Row],[MntWines]]</f>
        <v>1217</v>
      </c>
      <c r="W1857">
        <v>4</v>
      </c>
      <c r="X1857">
        <v>10</v>
      </c>
      <c r="Y1857">
        <v>8</v>
      </c>
      <c r="Z1857">
        <v>10</v>
      </c>
      <c r="AA1857">
        <f t="shared" si="57"/>
        <v>32</v>
      </c>
      <c r="AB1857" t="str" cm="1">
        <f t="array" ref="AB1857">_xlfn.IFS(AND(AA1857&gt;=0,AA1857&lt;=15),"low purchase",AND(AA1857&gt;=16,AA1857&lt;=30),"mid purchase",AA1857&gt;=31,"high purchase")</f>
        <v>high purchase</v>
      </c>
      <c r="AC1857">
        <v>6</v>
      </c>
      <c r="AD1857" t="str">
        <f>IF(marketing_campaign[[#This Row],[NumWebVisitsMonth]]&gt;=5.3,"higher_webvists","lower_webvisits")</f>
        <v>higher_webvists</v>
      </c>
      <c r="AE1857">
        <v>0</v>
      </c>
      <c r="AF1857">
        <v>1</v>
      </c>
      <c r="AG1857">
        <v>0</v>
      </c>
      <c r="AH1857">
        <v>1</v>
      </c>
      <c r="AI1857">
        <v>0</v>
      </c>
      <c r="AJ1857">
        <v>0</v>
      </c>
      <c r="AK1857">
        <v>3</v>
      </c>
      <c r="AL1857">
        <v>11</v>
      </c>
      <c r="AM1857">
        <v>0</v>
      </c>
      <c r="AN1857">
        <f>marketing_campaign[[#This Row],[AcceptedCmp2]]+marketing_campaign[[#This Row],[AcceptedCmp1]]+marketing_campaign[[#This Row],[AcceptedCmp5]]+marketing_campaign[[#This Row],[AcceptedCmp4]]+marketing_campaign[[#This Row],[AcceptedCmp3]]+marketing_campaign[[#This Row],[Response]]</f>
        <v>2</v>
      </c>
      <c r="AO1857" t="str" cm="1">
        <f t="array" ref="AO185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858" spans="1:41" x14ac:dyDescent="0.35">
      <c r="A1858">
        <v>6710</v>
      </c>
      <c r="B1858">
        <v>1951</v>
      </c>
      <c r="C1858">
        <f t="shared" ref="C1858:C1921" ca="1" si="58">YEAR(TODAY())-B1858</f>
        <v>75</v>
      </c>
      <c r="D1858" t="str" cm="1">
        <f t="array" aca="1" ref="D185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58" t="s">
        <v>34</v>
      </c>
      <c r="F1858" t="s">
        <v>30</v>
      </c>
      <c r="G1858" cm="1">
        <f t="array" ref="G1858">_xlfn.IFS(marketing_campaign[[#This Row],[Marital_Status]]="Single",K1858+L1858+1,marketing_campaign[[#This Row],[Marital_Status]]="Together",K1858+L1858+2,marketing_campaign[[#This Row],[Marital_Status]]="Alone",K1858+L1858+1,marketing_campaign[[#This Row],[Marital_Status]]="Married",K1858+L1858+2,marketing_campaign[[#This Row],[Marital_Status]]="Divorced",K1858+L1858+1,marketing_campaign[[#This Row],[Marital_Status]]="YOLO",K1858+L1858+1,marketing_campaign[[#This Row],[Marital_Status]]="Absurd",K1858+L1858+1,marketing_campaign[[#This Row],[Marital_Status]]="Widow",K1858+L1858+1)</f>
        <v>4</v>
      </c>
      <c r="H1858" t="str" cm="1">
        <f t="array" ref="H1858">_xlfn.IFS(marketing_campaign[[#This Row],[Family_size]]=1,"Family_with_one_child",marketing_campaign[[#This Row],[Family_size]]&gt;1,"Family_with_more_children")</f>
        <v>Family_with_more_children</v>
      </c>
      <c r="I1858">
        <v>58217</v>
      </c>
      <c r="J1858" t="str">
        <f>IF(marketing_campaign[[#This Row],[Income]]&gt;=Sheet21!B1908,"high_income","low_income")</f>
        <v>high_income</v>
      </c>
      <c r="K1858">
        <v>2</v>
      </c>
      <c r="L1858">
        <v>1</v>
      </c>
      <c r="M1858" s="1">
        <v>41230</v>
      </c>
      <c r="N1858">
        <v>84</v>
      </c>
      <c r="O1858" t="str" cm="1">
        <f t="array" ref="O1858">_xlfn.IFS(AND(marketing_campaign[[#This Row],[Recency]]&gt;=0,marketing_campaign[[#This Row],[Recency]]&lt;=14),"Early Recency",AND(marketing_campaign[[#This Row],[Recency]]&gt;=15,marketing_campaign[[#This Row],[Recency]]&lt;=31),"Mid-Recency",marketing_campaign[[#This Row],[Recency]]&gt;=32,"high Recency")</f>
        <v>high Recency</v>
      </c>
      <c r="P1858">
        <v>68</v>
      </c>
      <c r="Q1858">
        <v>1</v>
      </c>
      <c r="R1858">
        <v>13</v>
      </c>
      <c r="S1858">
        <v>3</v>
      </c>
      <c r="T1858">
        <v>5</v>
      </c>
      <c r="U1858">
        <v>13</v>
      </c>
      <c r="V1858">
        <f>marketing_campaign[[#This Row],[MntGoldProds]]+marketing_campaign[[#This Row],[MntSweetProducts]]+marketing_campaign[[#This Row],[MntFishProducts]]+marketing_campaign[[#This Row],[MntMeatProducts]]+marketing_campaign[[#This Row],[MntFruits]]+marketing_campaign[[#This Row],[MntWines]]</f>
        <v>103</v>
      </c>
      <c r="W1858">
        <v>1</v>
      </c>
      <c r="X1858">
        <v>2</v>
      </c>
      <c r="Y1858">
        <v>0</v>
      </c>
      <c r="Z1858">
        <v>4</v>
      </c>
      <c r="AA1858">
        <f t="shared" ref="AA1858:AA1921" si="59">W1858+X1858+Y1858+Z1858</f>
        <v>7</v>
      </c>
      <c r="AB1858" t="str" cm="1">
        <f t="array" ref="AB1858">_xlfn.IFS(AND(AA1858&gt;=0,AA1858&lt;=15),"low purchase",AND(AA1858&gt;=16,AA1858&lt;=30),"mid purchase",AA1858&gt;=31,"high purchase")</f>
        <v>low purchase</v>
      </c>
      <c r="AC1858">
        <v>6</v>
      </c>
      <c r="AD1858" t="str">
        <f>IF(marketing_campaign[[#This Row],[NumWebVisitsMonth]]&gt;=5.3,"higher_webvists","lower_webvisits")</f>
        <v>higher_webvists</v>
      </c>
      <c r="AE1858">
        <v>0</v>
      </c>
      <c r="AF1858">
        <v>0</v>
      </c>
      <c r="AG1858">
        <v>0</v>
      </c>
      <c r="AH1858">
        <v>0</v>
      </c>
      <c r="AI1858">
        <v>0</v>
      </c>
      <c r="AJ1858">
        <v>0</v>
      </c>
      <c r="AK1858">
        <v>3</v>
      </c>
      <c r="AL1858">
        <v>11</v>
      </c>
      <c r="AM1858">
        <v>0</v>
      </c>
      <c r="AN1858">
        <f>marketing_campaign[[#This Row],[AcceptedCmp2]]+marketing_campaign[[#This Row],[AcceptedCmp1]]+marketing_campaign[[#This Row],[AcceptedCmp5]]+marketing_campaign[[#This Row],[AcceptedCmp4]]+marketing_campaign[[#This Row],[AcceptedCmp3]]+marketing_campaign[[#This Row],[Response]]</f>
        <v>0</v>
      </c>
      <c r="AO1858" t="str" cm="1">
        <f t="array" ref="AO185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59" spans="1:41" x14ac:dyDescent="0.35">
      <c r="A1859">
        <v>5316</v>
      </c>
      <c r="B1859">
        <v>1976</v>
      </c>
      <c r="C1859">
        <f t="shared" ca="1" si="58"/>
        <v>50</v>
      </c>
      <c r="D1859" t="str" cm="1">
        <f t="array" aca="1" ref="D185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59" t="s">
        <v>34</v>
      </c>
      <c r="F1859" t="s">
        <v>31</v>
      </c>
      <c r="G1859" cm="1">
        <f t="array" ref="G1859">_xlfn.IFS(marketing_campaign[[#This Row],[Marital_Status]]="Single",K1859+L1859+1,marketing_campaign[[#This Row],[Marital_Status]]="Together",K1859+L1859+2,marketing_campaign[[#This Row],[Marital_Status]]="Alone",K1859+L1859+1,marketing_campaign[[#This Row],[Marital_Status]]="Married",K1859+L1859+2,marketing_campaign[[#This Row],[Marital_Status]]="Divorced",K1859+L1859+1,marketing_campaign[[#This Row],[Marital_Status]]="YOLO",K1859+L1859+1,marketing_campaign[[#This Row],[Marital_Status]]="Absurd",K1859+L1859+1,marketing_campaign[[#This Row],[Marital_Status]]="Widow",K1859+L1859+1)</f>
        <v>2</v>
      </c>
      <c r="H1859" t="str" cm="1">
        <f t="array" ref="H1859">_xlfn.IFS(marketing_campaign[[#This Row],[Family_size]]=1,"Family_with_one_child",marketing_campaign[[#This Row],[Family_size]]&gt;1,"Family_with_more_children")</f>
        <v>Family_with_more_children</v>
      </c>
      <c r="I1859">
        <v>21024</v>
      </c>
      <c r="J1859" t="str">
        <f>IF(marketing_campaign[[#This Row],[Income]]&gt;=Sheet21!B1909,"high_income","low_income")</f>
        <v>high_income</v>
      </c>
      <c r="K1859">
        <v>0</v>
      </c>
      <c r="L1859">
        <v>0</v>
      </c>
      <c r="M1859" s="1">
        <v>41459</v>
      </c>
      <c r="N1859">
        <v>89</v>
      </c>
      <c r="O1859" t="str" cm="1">
        <f t="array" ref="O1859">_xlfn.IFS(AND(marketing_campaign[[#This Row],[Recency]]&gt;=0,marketing_campaign[[#This Row],[Recency]]&lt;=14),"Early Recency",AND(marketing_campaign[[#This Row],[Recency]]&gt;=15,marketing_campaign[[#This Row],[Recency]]&lt;=31),"Mid-Recency",marketing_campaign[[#This Row],[Recency]]&gt;=32,"high Recency")</f>
        <v>high Recency</v>
      </c>
      <c r="P1859">
        <v>36</v>
      </c>
      <c r="Q1859">
        <v>4</v>
      </c>
      <c r="R1859">
        <v>18</v>
      </c>
      <c r="S1859">
        <v>6</v>
      </c>
      <c r="T1859">
        <v>2</v>
      </c>
      <c r="U1859">
        <v>18</v>
      </c>
      <c r="V1859">
        <f>marketing_campaign[[#This Row],[MntGoldProds]]+marketing_campaign[[#This Row],[MntSweetProducts]]+marketing_campaign[[#This Row],[MntFishProducts]]+marketing_campaign[[#This Row],[MntMeatProducts]]+marketing_campaign[[#This Row],[MntFruits]]+marketing_campaign[[#This Row],[MntWines]]</f>
        <v>84</v>
      </c>
      <c r="W1859">
        <v>1</v>
      </c>
      <c r="X1859">
        <v>2</v>
      </c>
      <c r="Y1859">
        <v>0</v>
      </c>
      <c r="Z1859">
        <v>4</v>
      </c>
      <c r="AA1859">
        <f t="shared" si="59"/>
        <v>7</v>
      </c>
      <c r="AB1859" t="str" cm="1">
        <f t="array" ref="AB1859">_xlfn.IFS(AND(AA1859&gt;=0,AA1859&lt;=15),"low purchase",AND(AA1859&gt;=16,AA1859&lt;=30),"mid purchase",AA1859&gt;=31,"high purchase")</f>
        <v>low purchase</v>
      </c>
      <c r="AC1859">
        <v>7</v>
      </c>
      <c r="AD1859" t="str">
        <f>IF(marketing_campaign[[#This Row],[NumWebVisitsMonth]]&gt;=5.3,"higher_webvists","lower_webvisits")</f>
        <v>higher_webvists</v>
      </c>
      <c r="AE1859">
        <v>0</v>
      </c>
      <c r="AF1859">
        <v>0</v>
      </c>
      <c r="AG1859">
        <v>0</v>
      </c>
      <c r="AH1859">
        <v>0</v>
      </c>
      <c r="AI1859">
        <v>0</v>
      </c>
      <c r="AJ1859">
        <v>0</v>
      </c>
      <c r="AK1859">
        <v>3</v>
      </c>
      <c r="AL1859">
        <v>11</v>
      </c>
      <c r="AM1859">
        <v>0</v>
      </c>
      <c r="AN1859">
        <f>marketing_campaign[[#This Row],[AcceptedCmp2]]+marketing_campaign[[#This Row],[AcceptedCmp1]]+marketing_campaign[[#This Row],[AcceptedCmp5]]+marketing_campaign[[#This Row],[AcceptedCmp4]]+marketing_campaign[[#This Row],[AcceptedCmp3]]+marketing_campaign[[#This Row],[Response]]</f>
        <v>0</v>
      </c>
      <c r="AO1859" t="str" cm="1">
        <f t="array" ref="AO185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60" spans="1:41" x14ac:dyDescent="0.35">
      <c r="A1860">
        <v>9029</v>
      </c>
      <c r="B1860">
        <v>1972</v>
      </c>
      <c r="C1860">
        <f t="shared" ca="1" si="58"/>
        <v>54</v>
      </c>
      <c r="D1860" t="str" cm="1">
        <f t="array" aca="1" ref="D186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60" t="s">
        <v>32</v>
      </c>
      <c r="F1860" t="s">
        <v>33</v>
      </c>
      <c r="G1860" cm="1">
        <f t="array" ref="G1860">_xlfn.IFS(marketing_campaign[[#This Row],[Marital_Status]]="Single",K1860+L1860+1,marketing_campaign[[#This Row],[Marital_Status]]="Together",K1860+L1860+2,marketing_campaign[[#This Row],[Marital_Status]]="Alone",K1860+L1860+1,marketing_campaign[[#This Row],[Marital_Status]]="Married",K1860+L1860+2,marketing_campaign[[#This Row],[Marital_Status]]="Divorced",K1860+L1860+1,marketing_campaign[[#This Row],[Marital_Status]]="YOLO",K1860+L1860+1,marketing_campaign[[#This Row],[Marital_Status]]="Absurd",K1860+L1860+1,marketing_campaign[[#This Row],[Marital_Status]]="Widow",K1860+L1860+1)</f>
        <v>2</v>
      </c>
      <c r="H1860" t="str" cm="1">
        <f t="array" ref="H1860">_xlfn.IFS(marketing_campaign[[#This Row],[Family_size]]=1,"Family_with_one_child",marketing_campaign[[#This Row],[Family_size]]&gt;1,"Family_with_more_children")</f>
        <v>Family_with_more_children</v>
      </c>
      <c r="I1860">
        <v>70116</v>
      </c>
      <c r="J1860" t="str">
        <f>IF(marketing_campaign[[#This Row],[Income]]&gt;=Sheet21!B1910,"high_income","low_income")</f>
        <v>high_income</v>
      </c>
      <c r="K1860">
        <v>0</v>
      </c>
      <c r="L1860">
        <v>0</v>
      </c>
      <c r="M1860" s="1">
        <v>41300</v>
      </c>
      <c r="N1860">
        <v>73</v>
      </c>
      <c r="O1860" t="str" cm="1">
        <f t="array" ref="O1860">_xlfn.IFS(AND(marketing_campaign[[#This Row],[Recency]]&gt;=0,marketing_campaign[[#This Row],[Recency]]&lt;=14),"Early Recency",AND(marketing_campaign[[#This Row],[Recency]]&gt;=15,marketing_campaign[[#This Row],[Recency]]&lt;=31),"Mid-Recency",marketing_campaign[[#This Row],[Recency]]&gt;=32,"high Recency")</f>
        <v>high Recency</v>
      </c>
      <c r="P1860">
        <v>707</v>
      </c>
      <c r="Q1860">
        <v>44</v>
      </c>
      <c r="R1860">
        <v>603</v>
      </c>
      <c r="S1860">
        <v>95</v>
      </c>
      <c r="T1860">
        <v>58</v>
      </c>
      <c r="U1860">
        <v>29</v>
      </c>
      <c r="V1860">
        <f>marketing_campaign[[#This Row],[MntGoldProds]]+marketing_campaign[[#This Row],[MntSweetProducts]]+marketing_campaign[[#This Row],[MntFishProducts]]+marketing_campaign[[#This Row],[MntMeatProducts]]+marketing_campaign[[#This Row],[MntFruits]]+marketing_campaign[[#This Row],[MntWines]]</f>
        <v>1536</v>
      </c>
      <c r="W1860">
        <v>1</v>
      </c>
      <c r="X1860">
        <v>2</v>
      </c>
      <c r="Y1860">
        <v>8</v>
      </c>
      <c r="Z1860">
        <v>12</v>
      </c>
      <c r="AA1860">
        <f t="shared" si="59"/>
        <v>23</v>
      </c>
      <c r="AB1860" t="str" cm="1">
        <f t="array" ref="AB1860">_xlfn.IFS(AND(AA1860&gt;=0,AA1860&lt;=15),"low purchase",AND(AA1860&gt;=16,AA1860&lt;=30),"mid purchase",AA1860&gt;=31,"high purchase")</f>
        <v>mid purchase</v>
      </c>
      <c r="AC1860">
        <v>1</v>
      </c>
      <c r="AD1860" t="str">
        <f>IF(marketing_campaign[[#This Row],[NumWebVisitsMonth]]&gt;=5.3,"higher_webvists","lower_webvisits")</f>
        <v>lower_webvisits</v>
      </c>
      <c r="AE1860">
        <v>0</v>
      </c>
      <c r="AF1860">
        <v>0</v>
      </c>
      <c r="AG1860">
        <v>0</v>
      </c>
      <c r="AH1860">
        <v>0</v>
      </c>
      <c r="AI1860">
        <v>0</v>
      </c>
      <c r="AJ1860">
        <v>0</v>
      </c>
      <c r="AK1860">
        <v>3</v>
      </c>
      <c r="AL1860">
        <v>11</v>
      </c>
      <c r="AM1860">
        <v>0</v>
      </c>
      <c r="AN1860">
        <f>marketing_campaign[[#This Row],[AcceptedCmp2]]+marketing_campaign[[#This Row],[AcceptedCmp1]]+marketing_campaign[[#This Row],[AcceptedCmp5]]+marketing_campaign[[#This Row],[AcceptedCmp4]]+marketing_campaign[[#This Row],[AcceptedCmp3]]+marketing_campaign[[#This Row],[Response]]</f>
        <v>0</v>
      </c>
      <c r="AO1860" t="str" cm="1">
        <f t="array" ref="AO186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61" spans="1:41" x14ac:dyDescent="0.35">
      <c r="A1861">
        <v>521</v>
      </c>
      <c r="B1861">
        <v>1985</v>
      </c>
      <c r="C1861">
        <f t="shared" ca="1" si="58"/>
        <v>41</v>
      </c>
      <c r="D1861" t="str" cm="1">
        <f t="array" aca="1" ref="D186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861" t="s">
        <v>29</v>
      </c>
      <c r="F1861" t="s">
        <v>31</v>
      </c>
      <c r="G1861" cm="1">
        <f t="array" ref="G1861">_xlfn.IFS(marketing_campaign[[#This Row],[Marital_Status]]="Single",K1861+L1861+1,marketing_campaign[[#This Row],[Marital_Status]]="Together",K1861+L1861+2,marketing_campaign[[#This Row],[Marital_Status]]="Alone",K1861+L1861+1,marketing_campaign[[#This Row],[Marital_Status]]="Married",K1861+L1861+2,marketing_campaign[[#This Row],[Marital_Status]]="Divorced",K1861+L1861+1,marketing_campaign[[#This Row],[Marital_Status]]="YOLO",K1861+L1861+1,marketing_campaign[[#This Row],[Marital_Status]]="Absurd",K1861+L1861+1,marketing_campaign[[#This Row],[Marital_Status]]="Widow",K1861+L1861+1)</f>
        <v>3</v>
      </c>
      <c r="H1861" t="str" cm="1">
        <f t="array" ref="H1861">_xlfn.IFS(marketing_campaign[[#This Row],[Family_size]]=1,"Family_with_one_child",marketing_campaign[[#This Row],[Family_size]]&gt;1,"Family_with_more_children")</f>
        <v>Family_with_more_children</v>
      </c>
      <c r="I1861">
        <v>54006</v>
      </c>
      <c r="J1861" t="str">
        <f>IF(marketing_campaign[[#This Row],[Income]]&gt;=Sheet21!B1911,"high_income","low_income")</f>
        <v>high_income</v>
      </c>
      <c r="K1861">
        <v>1</v>
      </c>
      <c r="L1861">
        <v>0</v>
      </c>
      <c r="M1861" s="1">
        <v>41170</v>
      </c>
      <c r="N1861">
        <v>42</v>
      </c>
      <c r="O1861" t="str" cm="1">
        <f t="array" ref="O1861">_xlfn.IFS(AND(marketing_campaign[[#This Row],[Recency]]&gt;=0,marketing_campaign[[#This Row],[Recency]]&lt;=14),"Early Recency",AND(marketing_campaign[[#This Row],[Recency]]&gt;=15,marketing_campaign[[#This Row],[Recency]]&lt;=31),"Mid-Recency",marketing_campaign[[#This Row],[Recency]]&gt;=32,"high Recency")</f>
        <v>high Recency</v>
      </c>
      <c r="P1861">
        <v>174</v>
      </c>
      <c r="Q1861">
        <v>77</v>
      </c>
      <c r="R1861">
        <v>203</v>
      </c>
      <c r="S1861">
        <v>6</v>
      </c>
      <c r="T1861">
        <v>24</v>
      </c>
      <c r="U1861">
        <v>97</v>
      </c>
      <c r="V1861">
        <f>marketing_campaign[[#This Row],[MntGoldProds]]+marketing_campaign[[#This Row],[MntSweetProducts]]+marketing_campaign[[#This Row],[MntFishProducts]]+marketing_campaign[[#This Row],[MntMeatProducts]]+marketing_campaign[[#This Row],[MntFruits]]+marketing_campaign[[#This Row],[MntWines]]</f>
        <v>581</v>
      </c>
      <c r="W1861">
        <v>2</v>
      </c>
      <c r="X1861">
        <v>8</v>
      </c>
      <c r="Y1861">
        <v>1</v>
      </c>
      <c r="Z1861">
        <v>7</v>
      </c>
      <c r="AA1861">
        <f t="shared" si="59"/>
        <v>18</v>
      </c>
      <c r="AB1861" t="str" cm="1">
        <f t="array" ref="AB1861">_xlfn.IFS(AND(AA1861&gt;=0,AA1861&lt;=15),"low purchase",AND(AA1861&gt;=16,AA1861&lt;=30),"mid purchase",AA1861&gt;=31,"high purchase")</f>
        <v>mid purchase</v>
      </c>
      <c r="AC1861">
        <v>7</v>
      </c>
      <c r="AD1861" t="str">
        <f>IF(marketing_campaign[[#This Row],[NumWebVisitsMonth]]&gt;=5.3,"higher_webvists","lower_webvisits")</f>
        <v>higher_webvists</v>
      </c>
      <c r="AE1861">
        <v>0</v>
      </c>
      <c r="AF1861">
        <v>0</v>
      </c>
      <c r="AG1861">
        <v>0</v>
      </c>
      <c r="AH1861">
        <v>0</v>
      </c>
      <c r="AI1861">
        <v>0</v>
      </c>
      <c r="AJ1861">
        <v>0</v>
      </c>
      <c r="AK1861">
        <v>3</v>
      </c>
      <c r="AL1861">
        <v>11</v>
      </c>
      <c r="AM1861">
        <v>0</v>
      </c>
      <c r="AN1861">
        <f>marketing_campaign[[#This Row],[AcceptedCmp2]]+marketing_campaign[[#This Row],[AcceptedCmp1]]+marketing_campaign[[#This Row],[AcceptedCmp5]]+marketing_campaign[[#This Row],[AcceptedCmp4]]+marketing_campaign[[#This Row],[AcceptedCmp3]]+marketing_campaign[[#This Row],[Response]]</f>
        <v>0</v>
      </c>
      <c r="AO1861" t="str" cm="1">
        <f t="array" ref="AO186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62" spans="1:41" x14ac:dyDescent="0.35">
      <c r="A1862">
        <v>1459</v>
      </c>
      <c r="B1862">
        <v>1966</v>
      </c>
      <c r="C1862">
        <f t="shared" ca="1" si="58"/>
        <v>60</v>
      </c>
      <c r="D1862" t="str" cm="1">
        <f t="array" aca="1" ref="D186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62" t="s">
        <v>32</v>
      </c>
      <c r="F1862" t="s">
        <v>33</v>
      </c>
      <c r="G1862" cm="1">
        <f t="array" ref="G1862">_xlfn.IFS(marketing_campaign[[#This Row],[Marital_Status]]="Single",K1862+L1862+1,marketing_campaign[[#This Row],[Marital_Status]]="Together",K1862+L1862+2,marketing_campaign[[#This Row],[Marital_Status]]="Alone",K1862+L1862+1,marketing_campaign[[#This Row],[Marital_Status]]="Married",K1862+L1862+2,marketing_campaign[[#This Row],[Marital_Status]]="Divorced",K1862+L1862+1,marketing_campaign[[#This Row],[Marital_Status]]="YOLO",K1862+L1862+1,marketing_campaign[[#This Row],[Marital_Status]]="Absurd",K1862+L1862+1,marketing_campaign[[#This Row],[Marital_Status]]="Widow",K1862+L1862+1)</f>
        <v>3</v>
      </c>
      <c r="H1862" t="str" cm="1">
        <f t="array" ref="H1862">_xlfn.IFS(marketing_campaign[[#This Row],[Family_size]]=1,"Family_with_one_child",marketing_campaign[[#This Row],[Family_size]]&gt;1,"Family_with_more_children")</f>
        <v>Family_with_more_children</v>
      </c>
      <c r="I1862">
        <v>69063</v>
      </c>
      <c r="J1862" t="str">
        <f>IF(marketing_campaign[[#This Row],[Income]]&gt;=Sheet21!B1912,"high_income","low_income")</f>
        <v>high_income</v>
      </c>
      <c r="K1862">
        <v>0</v>
      </c>
      <c r="L1862">
        <v>1</v>
      </c>
      <c r="M1862" s="1">
        <v>41220</v>
      </c>
      <c r="N1862">
        <v>16</v>
      </c>
      <c r="O1862" t="str" cm="1">
        <f t="array" ref="O1862">_xlfn.IFS(AND(marketing_campaign[[#This Row],[Recency]]&gt;=0,marketing_campaign[[#This Row],[Recency]]&lt;=14),"Early Recency",AND(marketing_campaign[[#This Row],[Recency]]&gt;=15,marketing_campaign[[#This Row],[Recency]]&lt;=31),"Mid-Recency",marketing_campaign[[#This Row],[Recency]]&gt;=32,"high Recency")</f>
        <v>Mid-Recency</v>
      </c>
      <c r="P1862">
        <v>666</v>
      </c>
      <c r="Q1862">
        <v>35</v>
      </c>
      <c r="R1862">
        <v>124</v>
      </c>
      <c r="S1862">
        <v>69</v>
      </c>
      <c r="T1862">
        <v>8</v>
      </c>
      <c r="U1862">
        <v>26</v>
      </c>
      <c r="V1862">
        <f>marketing_campaign[[#This Row],[MntGoldProds]]+marketing_campaign[[#This Row],[MntSweetProducts]]+marketing_campaign[[#This Row],[MntFishProducts]]+marketing_campaign[[#This Row],[MntMeatProducts]]+marketing_campaign[[#This Row],[MntFruits]]+marketing_campaign[[#This Row],[MntWines]]</f>
        <v>928</v>
      </c>
      <c r="W1862">
        <v>1</v>
      </c>
      <c r="X1862">
        <v>5</v>
      </c>
      <c r="Y1862">
        <v>3</v>
      </c>
      <c r="Z1862">
        <v>5</v>
      </c>
      <c r="AA1862">
        <f t="shared" si="59"/>
        <v>14</v>
      </c>
      <c r="AB1862" t="str" cm="1">
        <f t="array" ref="AB1862">_xlfn.IFS(AND(AA1862&gt;=0,AA1862&lt;=15),"low purchase",AND(AA1862&gt;=16,AA1862&lt;=30),"mid purchase",AA1862&gt;=31,"high purchase")</f>
        <v>low purchase</v>
      </c>
      <c r="AC1862">
        <v>3</v>
      </c>
      <c r="AD1862" t="str">
        <f>IF(marketing_campaign[[#This Row],[NumWebVisitsMonth]]&gt;=5.3,"higher_webvists","lower_webvisits")</f>
        <v>lower_webvisits</v>
      </c>
      <c r="AE1862">
        <v>0</v>
      </c>
      <c r="AF1862">
        <v>0</v>
      </c>
      <c r="AG1862">
        <v>0</v>
      </c>
      <c r="AH1862">
        <v>0</v>
      </c>
      <c r="AI1862">
        <v>0</v>
      </c>
      <c r="AJ1862">
        <v>0</v>
      </c>
      <c r="AK1862">
        <v>3</v>
      </c>
      <c r="AL1862">
        <v>11</v>
      </c>
      <c r="AM1862">
        <v>0</v>
      </c>
      <c r="AN1862">
        <f>marketing_campaign[[#This Row],[AcceptedCmp2]]+marketing_campaign[[#This Row],[AcceptedCmp1]]+marketing_campaign[[#This Row],[AcceptedCmp5]]+marketing_campaign[[#This Row],[AcceptedCmp4]]+marketing_campaign[[#This Row],[AcceptedCmp3]]+marketing_campaign[[#This Row],[Response]]</f>
        <v>0</v>
      </c>
      <c r="AO1862" t="str" cm="1">
        <f t="array" ref="AO186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63" spans="1:41" x14ac:dyDescent="0.35">
      <c r="A1863">
        <v>10241</v>
      </c>
      <c r="B1863">
        <v>1975</v>
      </c>
      <c r="C1863">
        <f t="shared" ca="1" si="58"/>
        <v>51</v>
      </c>
      <c r="D1863" t="str" cm="1">
        <f t="array" aca="1" ref="D186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63" t="s">
        <v>37</v>
      </c>
      <c r="F1863" t="s">
        <v>35</v>
      </c>
      <c r="G1863" cm="1">
        <f t="array" ref="G1863">_xlfn.IFS(marketing_campaign[[#This Row],[Marital_Status]]="Single",K1863+L1863+1,marketing_campaign[[#This Row],[Marital_Status]]="Together",K1863+L1863+2,marketing_campaign[[#This Row],[Marital_Status]]="Alone",K1863+L1863+1,marketing_campaign[[#This Row],[Marital_Status]]="Married",K1863+L1863+2,marketing_campaign[[#This Row],[Marital_Status]]="Divorced",K1863+L1863+1,marketing_campaign[[#This Row],[Marital_Status]]="YOLO",K1863+L1863+1,marketing_campaign[[#This Row],[Marital_Status]]="Absurd",K1863+L1863+1,marketing_campaign[[#This Row],[Marital_Status]]="Widow",K1863+L1863+1)</f>
        <v>1</v>
      </c>
      <c r="H1863" t="str" cm="1">
        <f t="array" ref="H1863">_xlfn.IFS(marketing_campaign[[#This Row],[Family_size]]=1,"Family_with_one_child",marketing_campaign[[#This Row],[Family_size]]&gt;1,"Family_with_more_children")</f>
        <v>Family_with_one_child</v>
      </c>
      <c r="I1863">
        <v>11448</v>
      </c>
      <c r="J1863" t="str">
        <f>IF(marketing_campaign[[#This Row],[Income]]&gt;=Sheet21!B1913,"high_income","low_income")</f>
        <v>high_income</v>
      </c>
      <c r="K1863">
        <v>0</v>
      </c>
      <c r="L1863">
        <v>0</v>
      </c>
      <c r="M1863" s="1">
        <v>41623</v>
      </c>
      <c r="N1863">
        <v>16</v>
      </c>
      <c r="O1863" t="str" cm="1">
        <f t="array" ref="O1863">_xlfn.IFS(AND(marketing_campaign[[#This Row],[Recency]]&gt;=0,marketing_campaign[[#This Row],[Recency]]&lt;=14),"Early Recency",AND(marketing_campaign[[#This Row],[Recency]]&gt;=15,marketing_campaign[[#This Row],[Recency]]&lt;=31),"Mid-Recency",marketing_campaign[[#This Row],[Recency]]&gt;=32,"high Recency")</f>
        <v>Mid-Recency</v>
      </c>
      <c r="P1863">
        <v>0</v>
      </c>
      <c r="Q1863">
        <v>0</v>
      </c>
      <c r="R1863">
        <v>0</v>
      </c>
      <c r="S1863">
        <v>6</v>
      </c>
      <c r="T1863">
        <v>2</v>
      </c>
      <c r="U1863">
        <v>6</v>
      </c>
      <c r="V1863">
        <f>marketing_campaign[[#This Row],[MntGoldProds]]+marketing_campaign[[#This Row],[MntSweetProducts]]+marketing_campaign[[#This Row],[MntFishProducts]]+marketing_campaign[[#This Row],[MntMeatProducts]]+marketing_campaign[[#This Row],[MntFruits]]+marketing_campaign[[#This Row],[MntWines]]</f>
        <v>14</v>
      </c>
      <c r="W1863">
        <v>1</v>
      </c>
      <c r="X1863">
        <v>1</v>
      </c>
      <c r="Y1863">
        <v>0</v>
      </c>
      <c r="Z1863">
        <v>2</v>
      </c>
      <c r="AA1863">
        <f t="shared" si="59"/>
        <v>4</v>
      </c>
      <c r="AB1863" t="str" cm="1">
        <f t="array" ref="AB1863">_xlfn.IFS(AND(AA1863&gt;=0,AA1863&lt;=15),"low purchase",AND(AA1863&gt;=16,AA1863&lt;=30),"mid purchase",AA1863&gt;=31,"high purchase")</f>
        <v>low purchase</v>
      </c>
      <c r="AC1863">
        <v>6</v>
      </c>
      <c r="AD1863" t="str">
        <f>IF(marketing_campaign[[#This Row],[NumWebVisitsMonth]]&gt;=5.3,"higher_webvists","lower_webvisits")</f>
        <v>higher_webvists</v>
      </c>
      <c r="AE1863">
        <v>0</v>
      </c>
      <c r="AF1863">
        <v>0</v>
      </c>
      <c r="AG1863">
        <v>0</v>
      </c>
      <c r="AH1863">
        <v>0</v>
      </c>
      <c r="AI1863">
        <v>0</v>
      </c>
      <c r="AJ1863">
        <v>0</v>
      </c>
      <c r="AK1863">
        <v>3</v>
      </c>
      <c r="AL1863">
        <v>11</v>
      </c>
      <c r="AM1863">
        <v>0</v>
      </c>
      <c r="AN1863">
        <f>marketing_campaign[[#This Row],[AcceptedCmp2]]+marketing_campaign[[#This Row],[AcceptedCmp1]]+marketing_campaign[[#This Row],[AcceptedCmp5]]+marketing_campaign[[#This Row],[AcceptedCmp4]]+marketing_campaign[[#This Row],[AcceptedCmp3]]+marketing_campaign[[#This Row],[Response]]</f>
        <v>0</v>
      </c>
      <c r="AO1863" t="str" cm="1">
        <f t="array" ref="AO186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64" spans="1:41" x14ac:dyDescent="0.35">
      <c r="A1864">
        <v>1630</v>
      </c>
      <c r="B1864">
        <v>1979</v>
      </c>
      <c r="C1864">
        <f t="shared" ca="1" si="58"/>
        <v>47</v>
      </c>
      <c r="D1864" t="str" cm="1">
        <f t="array" aca="1" ref="D186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64" t="s">
        <v>29</v>
      </c>
      <c r="F1864" t="s">
        <v>30</v>
      </c>
      <c r="G1864" cm="1">
        <f t="array" ref="G1864">_xlfn.IFS(marketing_campaign[[#This Row],[Marital_Status]]="Single",K1864+L1864+1,marketing_campaign[[#This Row],[Marital_Status]]="Together",K1864+L1864+2,marketing_campaign[[#This Row],[Marital_Status]]="Alone",K1864+L1864+1,marketing_campaign[[#This Row],[Marital_Status]]="Married",K1864+L1864+2,marketing_campaign[[#This Row],[Marital_Status]]="Divorced",K1864+L1864+1,marketing_campaign[[#This Row],[Marital_Status]]="YOLO",K1864+L1864+1,marketing_campaign[[#This Row],[Marital_Status]]="Absurd",K1864+L1864+1,marketing_campaign[[#This Row],[Marital_Status]]="Widow",K1864+L1864+1)</f>
        <v>2</v>
      </c>
      <c r="H1864" t="str" cm="1">
        <f t="array" ref="H1864">_xlfn.IFS(marketing_campaign[[#This Row],[Family_size]]=1,"Family_with_one_child",marketing_campaign[[#This Row],[Family_size]]&gt;1,"Family_with_more_children")</f>
        <v>Family_with_more_children</v>
      </c>
      <c r="I1864">
        <v>61825</v>
      </c>
      <c r="J1864" t="str">
        <f>IF(marketing_campaign[[#This Row],[Income]]&gt;=Sheet21!B1914,"high_income","low_income")</f>
        <v>high_income</v>
      </c>
      <c r="K1864">
        <v>0</v>
      </c>
      <c r="L1864">
        <v>1</v>
      </c>
      <c r="M1864" s="1">
        <v>41493</v>
      </c>
      <c r="N1864">
        <v>56</v>
      </c>
      <c r="O1864" t="str" cm="1">
        <f t="array" ref="O1864">_xlfn.IFS(AND(marketing_campaign[[#This Row],[Recency]]&gt;=0,marketing_campaign[[#This Row],[Recency]]&lt;=14),"Early Recency",AND(marketing_campaign[[#This Row],[Recency]]&gt;=15,marketing_campaign[[#This Row],[Recency]]&lt;=31),"Mid-Recency",marketing_campaign[[#This Row],[Recency]]&gt;=32,"high Recency")</f>
        <v>high Recency</v>
      </c>
      <c r="P1864">
        <v>162</v>
      </c>
      <c r="Q1864">
        <v>50</v>
      </c>
      <c r="R1864">
        <v>100</v>
      </c>
      <c r="S1864">
        <v>55</v>
      </c>
      <c r="T1864">
        <v>30</v>
      </c>
      <c r="U1864">
        <v>27</v>
      </c>
      <c r="V1864">
        <f>marketing_campaign[[#This Row],[MntGoldProds]]+marketing_campaign[[#This Row],[MntSweetProducts]]+marketing_campaign[[#This Row],[MntFishProducts]]+marketing_campaign[[#This Row],[MntMeatProducts]]+marketing_campaign[[#This Row],[MntFruits]]+marketing_campaign[[#This Row],[MntWines]]</f>
        <v>424</v>
      </c>
      <c r="W1864">
        <v>1</v>
      </c>
      <c r="X1864">
        <v>4</v>
      </c>
      <c r="Y1864">
        <v>2</v>
      </c>
      <c r="Z1864">
        <v>8</v>
      </c>
      <c r="AA1864">
        <f t="shared" si="59"/>
        <v>15</v>
      </c>
      <c r="AB1864" t="str" cm="1">
        <f t="array" ref="AB1864">_xlfn.IFS(AND(AA1864&gt;=0,AA1864&lt;=15),"low purchase",AND(AA1864&gt;=16,AA1864&lt;=30),"mid purchase",AA1864&gt;=31,"high purchase")</f>
        <v>low purchase</v>
      </c>
      <c r="AC1864">
        <v>4</v>
      </c>
      <c r="AD1864" t="str">
        <f>IF(marketing_campaign[[#This Row],[NumWebVisitsMonth]]&gt;=5.3,"higher_webvists","lower_webvisits")</f>
        <v>lower_webvisits</v>
      </c>
      <c r="AE1864">
        <v>0</v>
      </c>
      <c r="AF1864">
        <v>0</v>
      </c>
      <c r="AG1864">
        <v>0</v>
      </c>
      <c r="AH1864">
        <v>0</v>
      </c>
      <c r="AI1864">
        <v>0</v>
      </c>
      <c r="AJ1864">
        <v>0</v>
      </c>
      <c r="AK1864">
        <v>3</v>
      </c>
      <c r="AL1864">
        <v>11</v>
      </c>
      <c r="AM1864">
        <v>0</v>
      </c>
      <c r="AN1864">
        <f>marketing_campaign[[#This Row],[AcceptedCmp2]]+marketing_campaign[[#This Row],[AcceptedCmp1]]+marketing_campaign[[#This Row],[AcceptedCmp5]]+marketing_campaign[[#This Row],[AcceptedCmp4]]+marketing_campaign[[#This Row],[AcceptedCmp3]]+marketing_campaign[[#This Row],[Response]]</f>
        <v>0</v>
      </c>
      <c r="AO1864" t="str" cm="1">
        <f t="array" ref="AO186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65" spans="1:41" x14ac:dyDescent="0.35">
      <c r="A1865">
        <v>3254</v>
      </c>
      <c r="B1865">
        <v>1971</v>
      </c>
      <c r="C1865">
        <f t="shared" ca="1" si="58"/>
        <v>55</v>
      </c>
      <c r="D1865" t="str" cm="1">
        <f t="array" aca="1" ref="D186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65" t="s">
        <v>29</v>
      </c>
      <c r="F1865" t="s">
        <v>33</v>
      </c>
      <c r="G1865" cm="1">
        <f t="array" ref="G1865">_xlfn.IFS(marketing_campaign[[#This Row],[Marital_Status]]="Single",K1865+L1865+1,marketing_campaign[[#This Row],[Marital_Status]]="Together",K1865+L1865+2,marketing_campaign[[#This Row],[Marital_Status]]="Alone",K1865+L1865+1,marketing_campaign[[#This Row],[Marital_Status]]="Married",K1865+L1865+2,marketing_campaign[[#This Row],[Marital_Status]]="Divorced",K1865+L1865+1,marketing_campaign[[#This Row],[Marital_Status]]="YOLO",K1865+L1865+1,marketing_campaign[[#This Row],[Marital_Status]]="Absurd",K1865+L1865+1,marketing_campaign[[#This Row],[Marital_Status]]="Widow",K1865+L1865+1)</f>
        <v>3</v>
      </c>
      <c r="H1865" t="str" cm="1">
        <f t="array" ref="H1865">_xlfn.IFS(marketing_campaign[[#This Row],[Family_size]]=1,"Family_with_one_child",marketing_campaign[[#This Row],[Family_size]]&gt;1,"Family_with_more_children")</f>
        <v>Family_with_more_children</v>
      </c>
      <c r="I1865">
        <v>70886</v>
      </c>
      <c r="J1865" t="str">
        <f>IF(marketing_campaign[[#This Row],[Income]]&gt;=Sheet21!B1915,"high_income","low_income")</f>
        <v>high_income</v>
      </c>
      <c r="K1865">
        <v>1</v>
      </c>
      <c r="L1865">
        <v>0</v>
      </c>
      <c r="M1865" s="1">
        <v>41561</v>
      </c>
      <c r="N1865">
        <v>65</v>
      </c>
      <c r="O1865" t="str" cm="1">
        <f t="array" ref="O1865">_xlfn.IFS(AND(marketing_campaign[[#This Row],[Recency]]&gt;=0,marketing_campaign[[#This Row],[Recency]]&lt;=14),"Early Recency",AND(marketing_campaign[[#This Row],[Recency]]&gt;=15,marketing_campaign[[#This Row],[Recency]]&lt;=31),"Mid-Recency",marketing_campaign[[#This Row],[Recency]]&gt;=32,"high Recency")</f>
        <v>high Recency</v>
      </c>
      <c r="P1865">
        <v>407</v>
      </c>
      <c r="Q1865">
        <v>70</v>
      </c>
      <c r="R1865">
        <v>239</v>
      </c>
      <c r="S1865">
        <v>103</v>
      </c>
      <c r="T1865">
        <v>88</v>
      </c>
      <c r="U1865">
        <v>53</v>
      </c>
      <c r="V1865">
        <f>marketing_campaign[[#This Row],[MntGoldProds]]+marketing_campaign[[#This Row],[MntSweetProducts]]+marketing_campaign[[#This Row],[MntFishProducts]]+marketing_campaign[[#This Row],[MntMeatProducts]]+marketing_campaign[[#This Row],[MntFruits]]+marketing_campaign[[#This Row],[MntWines]]</f>
        <v>960</v>
      </c>
      <c r="W1865">
        <v>1</v>
      </c>
      <c r="X1865">
        <v>5</v>
      </c>
      <c r="Y1865">
        <v>4</v>
      </c>
      <c r="Z1865">
        <v>4</v>
      </c>
      <c r="AA1865">
        <f t="shared" si="59"/>
        <v>14</v>
      </c>
      <c r="AB1865" t="str" cm="1">
        <f t="array" ref="AB1865">_xlfn.IFS(AND(AA1865&gt;=0,AA1865&lt;=15),"low purchase",AND(AA1865&gt;=16,AA1865&lt;=30),"mid purchase",AA1865&gt;=31,"high purchase")</f>
        <v>low purchase</v>
      </c>
      <c r="AC1865">
        <v>2</v>
      </c>
      <c r="AD1865" t="str">
        <f>IF(marketing_campaign[[#This Row],[NumWebVisitsMonth]]&gt;=5.3,"higher_webvists","lower_webvisits")</f>
        <v>lower_webvisits</v>
      </c>
      <c r="AE1865">
        <v>0</v>
      </c>
      <c r="AF1865">
        <v>0</v>
      </c>
      <c r="AG1865">
        <v>0</v>
      </c>
      <c r="AH1865">
        <v>0</v>
      </c>
      <c r="AI1865">
        <v>0</v>
      </c>
      <c r="AJ1865">
        <v>0</v>
      </c>
      <c r="AK1865">
        <v>3</v>
      </c>
      <c r="AL1865">
        <v>11</v>
      </c>
      <c r="AM1865">
        <v>0</v>
      </c>
      <c r="AN1865">
        <f>marketing_campaign[[#This Row],[AcceptedCmp2]]+marketing_campaign[[#This Row],[AcceptedCmp1]]+marketing_campaign[[#This Row],[AcceptedCmp5]]+marketing_campaign[[#This Row],[AcceptedCmp4]]+marketing_campaign[[#This Row],[AcceptedCmp3]]+marketing_campaign[[#This Row],[Response]]</f>
        <v>0</v>
      </c>
      <c r="AO1865" t="str" cm="1">
        <f t="array" ref="AO186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66" spans="1:41" x14ac:dyDescent="0.35">
      <c r="A1866">
        <v>9064</v>
      </c>
      <c r="B1866">
        <v>1982</v>
      </c>
      <c r="C1866">
        <f t="shared" ca="1" si="58"/>
        <v>44</v>
      </c>
      <c r="D1866" t="str" cm="1">
        <f t="array" aca="1" ref="D186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866" t="s">
        <v>29</v>
      </c>
      <c r="F1866" t="s">
        <v>33</v>
      </c>
      <c r="G1866" cm="1">
        <f t="array" ref="G1866">_xlfn.IFS(marketing_campaign[[#This Row],[Marital_Status]]="Single",K1866+L1866+1,marketing_campaign[[#This Row],[Marital_Status]]="Together",K1866+L1866+2,marketing_campaign[[#This Row],[Marital_Status]]="Alone",K1866+L1866+1,marketing_campaign[[#This Row],[Marital_Status]]="Married",K1866+L1866+2,marketing_campaign[[#This Row],[Marital_Status]]="Divorced",K1866+L1866+1,marketing_campaign[[#This Row],[Marital_Status]]="YOLO",K1866+L1866+1,marketing_campaign[[#This Row],[Marital_Status]]="Absurd",K1866+L1866+1,marketing_campaign[[#This Row],[Marital_Status]]="Widow",K1866+L1866+1)</f>
        <v>2</v>
      </c>
      <c r="H1866" t="str" cm="1">
        <f t="array" ref="H1866">_xlfn.IFS(marketing_campaign[[#This Row],[Family_size]]=1,"Family_with_one_child",marketing_campaign[[#This Row],[Family_size]]&gt;1,"Family_with_more_children")</f>
        <v>Family_with_more_children</v>
      </c>
      <c r="I1866">
        <v>69109</v>
      </c>
      <c r="J1866" t="str">
        <f>IF(marketing_campaign[[#This Row],[Income]]&gt;=Sheet21!B1916,"high_income","low_income")</f>
        <v>high_income</v>
      </c>
      <c r="K1866">
        <v>0</v>
      </c>
      <c r="L1866">
        <v>0</v>
      </c>
      <c r="M1866" s="1">
        <v>41222</v>
      </c>
      <c r="N1866">
        <v>10</v>
      </c>
      <c r="O1866" t="str" cm="1">
        <f t="array" ref="O1866">_xlfn.IFS(AND(marketing_campaign[[#This Row],[Recency]]&gt;=0,marketing_campaign[[#This Row],[Recency]]&lt;=14),"Early Recency",AND(marketing_campaign[[#This Row],[Recency]]&gt;=15,marketing_campaign[[#This Row],[Recency]]&lt;=31),"Mid-Recency",marketing_campaign[[#This Row],[Recency]]&gt;=32,"high Recency")</f>
        <v>Early Recency</v>
      </c>
      <c r="P1866">
        <v>823</v>
      </c>
      <c r="Q1866">
        <v>25</v>
      </c>
      <c r="R1866">
        <v>459</v>
      </c>
      <c r="S1866">
        <v>124</v>
      </c>
      <c r="T1866">
        <v>29</v>
      </c>
      <c r="U1866">
        <v>95</v>
      </c>
      <c r="V1866">
        <f>marketing_campaign[[#This Row],[MntGoldProds]]+marketing_campaign[[#This Row],[MntSweetProducts]]+marketing_campaign[[#This Row],[MntFishProducts]]+marketing_campaign[[#This Row],[MntMeatProducts]]+marketing_campaign[[#This Row],[MntFruits]]+marketing_campaign[[#This Row],[MntWines]]</f>
        <v>1555</v>
      </c>
      <c r="W1866">
        <v>1</v>
      </c>
      <c r="X1866">
        <v>6</v>
      </c>
      <c r="Y1866">
        <v>6</v>
      </c>
      <c r="Z1866">
        <v>7</v>
      </c>
      <c r="AA1866">
        <f t="shared" si="59"/>
        <v>20</v>
      </c>
      <c r="AB1866" t="str" cm="1">
        <f t="array" ref="AB1866">_xlfn.IFS(AND(AA1866&gt;=0,AA1866&lt;=15),"low purchase",AND(AA1866&gt;=16,AA1866&lt;=30),"mid purchase",AA1866&gt;=31,"high purchase")</f>
        <v>mid purchase</v>
      </c>
      <c r="AC1866">
        <v>4</v>
      </c>
      <c r="AD1866" t="str">
        <f>IF(marketing_campaign[[#This Row],[NumWebVisitsMonth]]&gt;=5.3,"higher_webvists","lower_webvisits")</f>
        <v>lower_webvisits</v>
      </c>
      <c r="AE1866">
        <v>0</v>
      </c>
      <c r="AF1866">
        <v>0</v>
      </c>
      <c r="AG1866">
        <v>1</v>
      </c>
      <c r="AH1866">
        <v>0</v>
      </c>
      <c r="AI1866">
        <v>0</v>
      </c>
      <c r="AJ1866">
        <v>0</v>
      </c>
      <c r="AK1866">
        <v>3</v>
      </c>
      <c r="AL1866">
        <v>11</v>
      </c>
      <c r="AM1866">
        <v>1</v>
      </c>
      <c r="AN1866">
        <f>marketing_campaign[[#This Row],[AcceptedCmp2]]+marketing_campaign[[#This Row],[AcceptedCmp1]]+marketing_campaign[[#This Row],[AcceptedCmp5]]+marketing_campaign[[#This Row],[AcceptedCmp4]]+marketing_campaign[[#This Row],[AcceptedCmp3]]+marketing_campaign[[#This Row],[Response]]</f>
        <v>2</v>
      </c>
      <c r="AO1866" t="str" cm="1">
        <f t="array" ref="AO186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867" spans="1:41" x14ac:dyDescent="0.35">
      <c r="A1867">
        <v>3678</v>
      </c>
      <c r="B1867">
        <v>1973</v>
      </c>
      <c r="C1867">
        <f t="shared" ca="1" si="58"/>
        <v>53</v>
      </c>
      <c r="D1867" t="str" cm="1">
        <f t="array" aca="1" ref="D186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67" t="s">
        <v>29</v>
      </c>
      <c r="F1867" t="s">
        <v>38</v>
      </c>
      <c r="G1867" cm="1">
        <f t="array" ref="G1867">_xlfn.IFS(marketing_campaign[[#This Row],[Marital_Status]]="Single",K1867+L1867+1,marketing_campaign[[#This Row],[Marital_Status]]="Together",K1867+L1867+2,marketing_campaign[[#This Row],[Marital_Status]]="Alone",K1867+L1867+1,marketing_campaign[[#This Row],[Marital_Status]]="Married",K1867+L1867+2,marketing_campaign[[#This Row],[Marital_Status]]="Divorced",K1867+L1867+1,marketing_campaign[[#This Row],[Marital_Status]]="YOLO",K1867+L1867+1,marketing_campaign[[#This Row],[Marital_Status]]="Absurd",K1867+L1867+1,marketing_campaign[[#This Row],[Marital_Status]]="Widow",K1867+L1867+1)</f>
        <v>3</v>
      </c>
      <c r="H1867" t="str" cm="1">
        <f t="array" ref="H1867">_xlfn.IFS(marketing_campaign[[#This Row],[Family_size]]=1,"Family_with_one_child",marketing_campaign[[#This Row],[Family_size]]&gt;1,"Family_with_more_children")</f>
        <v>Family_with_more_children</v>
      </c>
      <c r="I1867">
        <v>60208</v>
      </c>
      <c r="J1867" t="str">
        <f>IF(marketing_campaign[[#This Row],[Income]]&gt;=Sheet21!B1917,"high_income","low_income")</f>
        <v>high_income</v>
      </c>
      <c r="K1867">
        <v>1</v>
      </c>
      <c r="L1867">
        <v>1</v>
      </c>
      <c r="M1867" s="1">
        <v>41189</v>
      </c>
      <c r="N1867">
        <v>13</v>
      </c>
      <c r="O1867" t="str" cm="1">
        <f t="array" ref="O1867">_xlfn.IFS(AND(marketing_campaign[[#This Row],[Recency]]&gt;=0,marketing_campaign[[#This Row],[Recency]]&lt;=14),"Early Recency",AND(marketing_campaign[[#This Row],[Recency]]&gt;=15,marketing_campaign[[#This Row],[Recency]]&lt;=31),"Mid-Recency",marketing_campaign[[#This Row],[Recency]]&gt;=32,"high Recency")</f>
        <v>Early Recency</v>
      </c>
      <c r="P1867">
        <v>488</v>
      </c>
      <c r="Q1867">
        <v>23</v>
      </c>
      <c r="R1867">
        <v>71</v>
      </c>
      <c r="S1867">
        <v>15</v>
      </c>
      <c r="T1867">
        <v>0</v>
      </c>
      <c r="U1867">
        <v>59</v>
      </c>
      <c r="V1867">
        <f>marketing_campaign[[#This Row],[MntGoldProds]]+marketing_campaign[[#This Row],[MntSweetProducts]]+marketing_campaign[[#This Row],[MntFishProducts]]+marketing_campaign[[#This Row],[MntMeatProducts]]+marketing_campaign[[#This Row],[MntFruits]]+marketing_campaign[[#This Row],[MntWines]]</f>
        <v>656</v>
      </c>
      <c r="W1867">
        <v>11</v>
      </c>
      <c r="X1867">
        <v>8</v>
      </c>
      <c r="Y1867">
        <v>3</v>
      </c>
      <c r="Z1867">
        <v>7</v>
      </c>
      <c r="AA1867">
        <f t="shared" si="59"/>
        <v>29</v>
      </c>
      <c r="AB1867" t="str" cm="1">
        <f t="array" ref="AB1867">_xlfn.IFS(AND(AA1867&gt;=0,AA1867&lt;=15),"low purchase",AND(AA1867&gt;=16,AA1867&lt;=30),"mid purchase",AA1867&gt;=31,"high purchase")</f>
        <v>mid purchase</v>
      </c>
      <c r="AC1867">
        <v>7</v>
      </c>
      <c r="AD1867" t="str">
        <f>IF(marketing_campaign[[#This Row],[NumWebVisitsMonth]]&gt;=5.3,"higher_webvists","lower_webvisits")</f>
        <v>higher_webvists</v>
      </c>
      <c r="AE1867">
        <v>0</v>
      </c>
      <c r="AF1867">
        <v>1</v>
      </c>
      <c r="AG1867">
        <v>0</v>
      </c>
      <c r="AH1867">
        <v>0</v>
      </c>
      <c r="AI1867">
        <v>0</v>
      </c>
      <c r="AJ1867">
        <v>0</v>
      </c>
      <c r="AK1867">
        <v>3</v>
      </c>
      <c r="AL1867">
        <v>11</v>
      </c>
      <c r="AM1867">
        <v>1</v>
      </c>
      <c r="AN1867">
        <f>marketing_campaign[[#This Row],[AcceptedCmp2]]+marketing_campaign[[#This Row],[AcceptedCmp1]]+marketing_campaign[[#This Row],[AcceptedCmp5]]+marketing_campaign[[#This Row],[AcceptedCmp4]]+marketing_campaign[[#This Row],[AcceptedCmp3]]+marketing_campaign[[#This Row],[Response]]</f>
        <v>2</v>
      </c>
      <c r="AO1867" t="str" cm="1">
        <f t="array" ref="AO186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868" spans="1:41" x14ac:dyDescent="0.35">
      <c r="A1868">
        <v>4227</v>
      </c>
      <c r="B1868">
        <v>1968</v>
      </c>
      <c r="C1868">
        <f t="shared" ca="1" si="58"/>
        <v>58</v>
      </c>
      <c r="D1868" t="str" cm="1">
        <f t="array" aca="1" ref="D186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68" t="s">
        <v>34</v>
      </c>
      <c r="F1868" t="s">
        <v>31</v>
      </c>
      <c r="G1868" cm="1">
        <f t="array" ref="G1868">_xlfn.IFS(marketing_campaign[[#This Row],[Marital_Status]]="Single",K1868+L1868+1,marketing_campaign[[#This Row],[Marital_Status]]="Together",K1868+L1868+2,marketing_campaign[[#This Row],[Marital_Status]]="Alone",K1868+L1868+1,marketing_campaign[[#This Row],[Marital_Status]]="Married",K1868+L1868+2,marketing_campaign[[#This Row],[Marital_Status]]="Divorced",K1868+L1868+1,marketing_campaign[[#This Row],[Marital_Status]]="YOLO",K1868+L1868+1,marketing_campaign[[#This Row],[Marital_Status]]="Absurd",K1868+L1868+1,marketing_campaign[[#This Row],[Marital_Status]]="Widow",K1868+L1868+1)</f>
        <v>4</v>
      </c>
      <c r="H1868" t="str" cm="1">
        <f t="array" ref="H1868">_xlfn.IFS(marketing_campaign[[#This Row],[Family_size]]=1,"Family_with_one_child",marketing_campaign[[#This Row],[Family_size]]&gt;1,"Family_with_more_children")</f>
        <v>Family_with_more_children</v>
      </c>
      <c r="I1868">
        <v>32889</v>
      </c>
      <c r="J1868" t="str">
        <f>IF(marketing_campaign[[#This Row],[Income]]&gt;=Sheet21!B1918,"high_income","low_income")</f>
        <v>high_income</v>
      </c>
      <c r="K1868">
        <v>1</v>
      </c>
      <c r="L1868">
        <v>1</v>
      </c>
      <c r="M1868" s="1">
        <v>41523</v>
      </c>
      <c r="N1868">
        <v>78</v>
      </c>
      <c r="O1868" t="str" cm="1">
        <f t="array" ref="O1868">_xlfn.IFS(AND(marketing_campaign[[#This Row],[Recency]]&gt;=0,marketing_campaign[[#This Row],[Recency]]&lt;=14),"Early Recency",AND(marketing_campaign[[#This Row],[Recency]]&gt;=15,marketing_campaign[[#This Row],[Recency]]&lt;=31),"Mid-Recency",marketing_campaign[[#This Row],[Recency]]&gt;=32,"high Recency")</f>
        <v>high Recency</v>
      </c>
      <c r="P1868">
        <v>28</v>
      </c>
      <c r="Q1868">
        <v>0</v>
      </c>
      <c r="R1868">
        <v>13</v>
      </c>
      <c r="S1868">
        <v>4</v>
      </c>
      <c r="T1868">
        <v>2</v>
      </c>
      <c r="U1868">
        <v>8</v>
      </c>
      <c r="V1868">
        <f>marketing_campaign[[#This Row],[MntGoldProds]]+marketing_campaign[[#This Row],[MntSweetProducts]]+marketing_campaign[[#This Row],[MntFishProducts]]+marketing_campaign[[#This Row],[MntMeatProducts]]+marketing_campaign[[#This Row],[MntFruits]]+marketing_campaign[[#This Row],[MntWines]]</f>
        <v>55</v>
      </c>
      <c r="W1868">
        <v>3</v>
      </c>
      <c r="X1868">
        <v>2</v>
      </c>
      <c r="Y1868">
        <v>1</v>
      </c>
      <c r="Z1868">
        <v>3</v>
      </c>
      <c r="AA1868">
        <f t="shared" si="59"/>
        <v>9</v>
      </c>
      <c r="AB1868" t="str" cm="1">
        <f t="array" ref="AB1868">_xlfn.IFS(AND(AA1868&gt;=0,AA1868&lt;=15),"low purchase",AND(AA1868&gt;=16,AA1868&lt;=30),"mid purchase",AA1868&gt;=31,"high purchase")</f>
        <v>low purchase</v>
      </c>
      <c r="AC1868">
        <v>5</v>
      </c>
      <c r="AD1868" t="str">
        <f>IF(marketing_campaign[[#This Row],[NumWebVisitsMonth]]&gt;=5.3,"higher_webvists","lower_webvisits")</f>
        <v>lower_webvisits</v>
      </c>
      <c r="AE1868">
        <v>0</v>
      </c>
      <c r="AF1868">
        <v>0</v>
      </c>
      <c r="AG1868">
        <v>0</v>
      </c>
      <c r="AH1868">
        <v>0</v>
      </c>
      <c r="AI1868">
        <v>0</v>
      </c>
      <c r="AJ1868">
        <v>0</v>
      </c>
      <c r="AK1868">
        <v>3</v>
      </c>
      <c r="AL1868">
        <v>11</v>
      </c>
      <c r="AM1868">
        <v>0</v>
      </c>
      <c r="AN1868">
        <f>marketing_campaign[[#This Row],[AcceptedCmp2]]+marketing_campaign[[#This Row],[AcceptedCmp1]]+marketing_campaign[[#This Row],[AcceptedCmp5]]+marketing_campaign[[#This Row],[AcceptedCmp4]]+marketing_campaign[[#This Row],[AcceptedCmp3]]+marketing_campaign[[#This Row],[Response]]</f>
        <v>0</v>
      </c>
      <c r="AO1868" t="str" cm="1">
        <f t="array" ref="AO186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69" spans="1:41" x14ac:dyDescent="0.35">
      <c r="A1869">
        <v>9467</v>
      </c>
      <c r="B1869">
        <v>1984</v>
      </c>
      <c r="C1869">
        <f t="shared" ca="1" si="58"/>
        <v>42</v>
      </c>
      <c r="D1869" t="str" cm="1">
        <f t="array" aca="1" ref="D186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869" t="s">
        <v>29</v>
      </c>
      <c r="F1869" t="s">
        <v>30</v>
      </c>
      <c r="G1869" cm="1">
        <f t="array" ref="G1869">_xlfn.IFS(marketing_campaign[[#This Row],[Marital_Status]]="Single",K1869+L1869+1,marketing_campaign[[#This Row],[Marital_Status]]="Together",K1869+L1869+2,marketing_campaign[[#This Row],[Marital_Status]]="Alone",K1869+L1869+1,marketing_campaign[[#This Row],[Marital_Status]]="Married",K1869+L1869+2,marketing_campaign[[#This Row],[Marital_Status]]="Divorced",K1869+L1869+1,marketing_campaign[[#This Row],[Marital_Status]]="YOLO",K1869+L1869+1,marketing_campaign[[#This Row],[Marital_Status]]="Absurd",K1869+L1869+1,marketing_campaign[[#This Row],[Marital_Status]]="Widow",K1869+L1869+1)</f>
        <v>2</v>
      </c>
      <c r="H1869" t="str" cm="1">
        <f t="array" ref="H1869">_xlfn.IFS(marketing_campaign[[#This Row],[Family_size]]=1,"Family_with_one_child",marketing_campaign[[#This Row],[Family_size]]&gt;1,"Family_with_more_children")</f>
        <v>Family_with_more_children</v>
      </c>
      <c r="I1869">
        <v>34738</v>
      </c>
      <c r="J1869" t="str">
        <f>IF(marketing_campaign[[#This Row],[Income]]&gt;=Sheet21!B1919,"high_income","low_income")</f>
        <v>high_income</v>
      </c>
      <c r="K1869">
        <v>1</v>
      </c>
      <c r="L1869">
        <v>0</v>
      </c>
      <c r="M1869" s="1">
        <v>41770</v>
      </c>
      <c r="N1869">
        <v>51</v>
      </c>
      <c r="O1869" t="str" cm="1">
        <f t="array" ref="O1869">_xlfn.IFS(AND(marketing_campaign[[#This Row],[Recency]]&gt;=0,marketing_campaign[[#This Row],[Recency]]&lt;=14),"Early Recency",AND(marketing_campaign[[#This Row],[Recency]]&gt;=15,marketing_campaign[[#This Row],[Recency]]&lt;=31),"Mid-Recency",marketing_campaign[[#This Row],[Recency]]&gt;=32,"high Recency")</f>
        <v>high Recency</v>
      </c>
      <c r="P1869">
        <v>3</v>
      </c>
      <c r="Q1869">
        <v>2</v>
      </c>
      <c r="R1869">
        <v>10</v>
      </c>
      <c r="S1869">
        <v>3</v>
      </c>
      <c r="T1869">
        <v>0</v>
      </c>
      <c r="U1869">
        <v>2</v>
      </c>
      <c r="V1869">
        <f>marketing_campaign[[#This Row],[MntGoldProds]]+marketing_campaign[[#This Row],[MntSweetProducts]]+marketing_campaign[[#This Row],[MntFishProducts]]+marketing_campaign[[#This Row],[MntMeatProducts]]+marketing_campaign[[#This Row],[MntFruits]]+marketing_campaign[[#This Row],[MntWines]]</f>
        <v>20</v>
      </c>
      <c r="W1869">
        <v>1</v>
      </c>
      <c r="X1869">
        <v>1</v>
      </c>
      <c r="Y1869">
        <v>0</v>
      </c>
      <c r="Z1869">
        <v>3</v>
      </c>
      <c r="AA1869">
        <f t="shared" si="59"/>
        <v>5</v>
      </c>
      <c r="AB1869" t="str" cm="1">
        <f t="array" ref="AB1869">_xlfn.IFS(AND(AA1869&gt;=0,AA1869&lt;=15),"low purchase",AND(AA1869&gt;=16,AA1869&lt;=30),"mid purchase",AA1869&gt;=31,"high purchase")</f>
        <v>low purchase</v>
      </c>
      <c r="AC1869">
        <v>6</v>
      </c>
      <c r="AD1869" t="str">
        <f>IF(marketing_campaign[[#This Row],[NumWebVisitsMonth]]&gt;=5.3,"higher_webvists","lower_webvisits")</f>
        <v>higher_webvists</v>
      </c>
      <c r="AE1869">
        <v>0</v>
      </c>
      <c r="AF1869">
        <v>0</v>
      </c>
      <c r="AG1869">
        <v>0</v>
      </c>
      <c r="AH1869">
        <v>0</v>
      </c>
      <c r="AI1869">
        <v>0</v>
      </c>
      <c r="AJ1869">
        <v>0</v>
      </c>
      <c r="AK1869">
        <v>3</v>
      </c>
      <c r="AL1869">
        <v>11</v>
      </c>
      <c r="AM1869">
        <v>0</v>
      </c>
      <c r="AN1869">
        <f>marketing_campaign[[#This Row],[AcceptedCmp2]]+marketing_campaign[[#This Row],[AcceptedCmp1]]+marketing_campaign[[#This Row],[AcceptedCmp5]]+marketing_campaign[[#This Row],[AcceptedCmp4]]+marketing_campaign[[#This Row],[AcceptedCmp3]]+marketing_campaign[[#This Row],[Response]]</f>
        <v>0</v>
      </c>
      <c r="AO1869" t="str" cm="1">
        <f t="array" ref="AO186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70" spans="1:41" x14ac:dyDescent="0.35">
      <c r="A1870">
        <v>8486</v>
      </c>
      <c r="B1870">
        <v>1971</v>
      </c>
      <c r="C1870">
        <f t="shared" ca="1" si="58"/>
        <v>55</v>
      </c>
      <c r="D1870" t="str" cm="1">
        <f t="array" aca="1" ref="D187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70" t="s">
        <v>34</v>
      </c>
      <c r="F1870" t="s">
        <v>31</v>
      </c>
      <c r="G1870" cm="1">
        <f t="array" ref="G1870">_xlfn.IFS(marketing_campaign[[#This Row],[Marital_Status]]="Single",K1870+L1870+1,marketing_campaign[[#This Row],[Marital_Status]]="Together",K1870+L1870+2,marketing_campaign[[#This Row],[Marital_Status]]="Alone",K1870+L1870+1,marketing_campaign[[#This Row],[Marital_Status]]="Married",K1870+L1870+2,marketing_campaign[[#This Row],[Marital_Status]]="Divorced",K1870+L1870+1,marketing_campaign[[#This Row],[Marital_Status]]="YOLO",K1870+L1870+1,marketing_campaign[[#This Row],[Marital_Status]]="Absurd",K1870+L1870+1,marketing_campaign[[#This Row],[Marital_Status]]="Widow",K1870+L1870+1)</f>
        <v>3</v>
      </c>
      <c r="H1870" t="str" cm="1">
        <f t="array" ref="H1870">_xlfn.IFS(marketing_campaign[[#This Row],[Family_size]]=1,"Family_with_one_child",marketing_campaign[[#This Row],[Family_size]]&gt;1,"Family_with_more_children")</f>
        <v>Family_with_more_children</v>
      </c>
      <c r="I1870">
        <v>30538</v>
      </c>
      <c r="J1870" t="str">
        <f>IF(marketing_campaign[[#This Row],[Income]]&gt;=Sheet21!B1920,"high_income","low_income")</f>
        <v>high_income</v>
      </c>
      <c r="K1870">
        <v>1</v>
      </c>
      <c r="L1870">
        <v>0</v>
      </c>
      <c r="M1870" s="1">
        <v>41183</v>
      </c>
      <c r="N1870">
        <v>27</v>
      </c>
      <c r="O1870" t="str" cm="1">
        <f t="array" ref="O1870">_xlfn.IFS(AND(marketing_campaign[[#This Row],[Recency]]&gt;=0,marketing_campaign[[#This Row],[Recency]]&lt;=14),"Early Recency",AND(marketing_campaign[[#This Row],[Recency]]&gt;=15,marketing_campaign[[#This Row],[Recency]]&lt;=31),"Mid-Recency",marketing_campaign[[#This Row],[Recency]]&gt;=32,"high Recency")</f>
        <v>Mid-Recency</v>
      </c>
      <c r="P1870">
        <v>284</v>
      </c>
      <c r="Q1870">
        <v>0</v>
      </c>
      <c r="R1870">
        <v>52</v>
      </c>
      <c r="S1870">
        <v>8</v>
      </c>
      <c r="T1870">
        <v>3</v>
      </c>
      <c r="U1870">
        <v>20</v>
      </c>
      <c r="V1870">
        <f>marketing_campaign[[#This Row],[MntGoldProds]]+marketing_campaign[[#This Row],[MntSweetProducts]]+marketing_campaign[[#This Row],[MntFishProducts]]+marketing_campaign[[#This Row],[MntMeatProducts]]+marketing_campaign[[#This Row],[MntFruits]]+marketing_campaign[[#This Row],[MntWines]]</f>
        <v>367</v>
      </c>
      <c r="W1870">
        <v>4</v>
      </c>
      <c r="X1870">
        <v>9</v>
      </c>
      <c r="Y1870">
        <v>0</v>
      </c>
      <c r="Z1870">
        <v>4</v>
      </c>
      <c r="AA1870">
        <f t="shared" si="59"/>
        <v>17</v>
      </c>
      <c r="AB1870" t="str" cm="1">
        <f t="array" ref="AB1870">_xlfn.IFS(AND(AA1870&gt;=0,AA1870&lt;=15),"low purchase",AND(AA1870&gt;=16,AA1870&lt;=30),"mid purchase",AA1870&gt;=31,"high purchase")</f>
        <v>mid purchase</v>
      </c>
      <c r="AC1870">
        <v>10</v>
      </c>
      <c r="AD1870" t="str">
        <f>IF(marketing_campaign[[#This Row],[NumWebVisitsMonth]]&gt;=5.3,"higher_webvists","lower_webvisits")</f>
        <v>higher_webvists</v>
      </c>
      <c r="AE1870">
        <v>0</v>
      </c>
      <c r="AF1870">
        <v>0</v>
      </c>
      <c r="AG1870">
        <v>0</v>
      </c>
      <c r="AH1870">
        <v>0</v>
      </c>
      <c r="AI1870">
        <v>0</v>
      </c>
      <c r="AJ1870">
        <v>0</v>
      </c>
      <c r="AK1870">
        <v>3</v>
      </c>
      <c r="AL1870">
        <v>11</v>
      </c>
      <c r="AM1870">
        <v>0</v>
      </c>
      <c r="AN1870">
        <f>marketing_campaign[[#This Row],[AcceptedCmp2]]+marketing_campaign[[#This Row],[AcceptedCmp1]]+marketing_campaign[[#This Row],[AcceptedCmp5]]+marketing_campaign[[#This Row],[AcceptedCmp4]]+marketing_campaign[[#This Row],[AcceptedCmp3]]+marketing_campaign[[#This Row],[Response]]</f>
        <v>0</v>
      </c>
      <c r="AO1870" t="str" cm="1">
        <f t="array" ref="AO187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71" spans="1:41" x14ac:dyDescent="0.35">
      <c r="A1871">
        <v>2186</v>
      </c>
      <c r="B1871">
        <v>1977</v>
      </c>
      <c r="C1871">
        <f t="shared" ca="1" si="58"/>
        <v>49</v>
      </c>
      <c r="D1871" t="str" cm="1">
        <f t="array" aca="1" ref="D187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71" t="s">
        <v>37</v>
      </c>
      <c r="F1871" t="s">
        <v>31</v>
      </c>
      <c r="G1871" cm="1">
        <f t="array" ref="G1871">_xlfn.IFS(marketing_campaign[[#This Row],[Marital_Status]]="Single",K1871+L1871+1,marketing_campaign[[#This Row],[Marital_Status]]="Together",K1871+L1871+2,marketing_campaign[[#This Row],[Marital_Status]]="Alone",K1871+L1871+1,marketing_campaign[[#This Row],[Marital_Status]]="Married",K1871+L1871+2,marketing_campaign[[#This Row],[Marital_Status]]="Divorced",K1871+L1871+1,marketing_campaign[[#This Row],[Marital_Status]]="YOLO",K1871+L1871+1,marketing_campaign[[#This Row],[Marital_Status]]="Absurd",K1871+L1871+1,marketing_campaign[[#This Row],[Marital_Status]]="Widow",K1871+L1871+1)</f>
        <v>2</v>
      </c>
      <c r="H1871" t="str" cm="1">
        <f t="array" ref="H1871">_xlfn.IFS(marketing_campaign[[#This Row],[Family_size]]=1,"Family_with_one_child",marketing_campaign[[#This Row],[Family_size]]&gt;1,"Family_with_more_children")</f>
        <v>Family_with_more_children</v>
      </c>
      <c r="I1871">
        <v>82326</v>
      </c>
      <c r="J1871" t="str">
        <f>IF(marketing_campaign[[#This Row],[Income]]&gt;=Sheet21!B1921,"high_income","low_income")</f>
        <v>high_income</v>
      </c>
      <c r="K1871">
        <v>0</v>
      </c>
      <c r="L1871">
        <v>0</v>
      </c>
      <c r="M1871" s="1">
        <v>41708</v>
      </c>
      <c r="N1871">
        <v>30</v>
      </c>
      <c r="O1871" t="str" cm="1">
        <f t="array" ref="O1871">_xlfn.IFS(AND(marketing_campaign[[#This Row],[Recency]]&gt;=0,marketing_campaign[[#This Row],[Recency]]&lt;=14),"Early Recency",AND(marketing_campaign[[#This Row],[Recency]]&gt;=15,marketing_campaign[[#This Row],[Recency]]&lt;=31),"Mid-Recency",marketing_campaign[[#This Row],[Recency]]&gt;=32,"high Recency")</f>
        <v>Mid-Recency</v>
      </c>
      <c r="P1871">
        <v>938</v>
      </c>
      <c r="Q1871">
        <v>142</v>
      </c>
      <c r="R1871">
        <v>754</v>
      </c>
      <c r="S1871">
        <v>159</v>
      </c>
      <c r="T1871">
        <v>81</v>
      </c>
      <c r="U1871">
        <v>183</v>
      </c>
      <c r="V1871">
        <f>marketing_campaign[[#This Row],[MntGoldProds]]+marketing_campaign[[#This Row],[MntSweetProducts]]+marketing_campaign[[#This Row],[MntFishProducts]]+marketing_campaign[[#This Row],[MntMeatProducts]]+marketing_campaign[[#This Row],[MntFruits]]+marketing_campaign[[#This Row],[MntWines]]</f>
        <v>2257</v>
      </c>
      <c r="W1871">
        <v>1</v>
      </c>
      <c r="X1871">
        <v>5</v>
      </c>
      <c r="Y1871">
        <v>10</v>
      </c>
      <c r="Z1871">
        <v>6</v>
      </c>
      <c r="AA1871">
        <f t="shared" si="59"/>
        <v>22</v>
      </c>
      <c r="AB1871" t="str" cm="1">
        <f t="array" ref="AB1871">_xlfn.IFS(AND(AA1871&gt;=0,AA1871&lt;=15),"low purchase",AND(AA1871&gt;=16,AA1871&lt;=30),"mid purchase",AA1871&gt;=31,"high purchase")</f>
        <v>mid purchase</v>
      </c>
      <c r="AC1871">
        <v>2</v>
      </c>
      <c r="AD1871" t="str">
        <f>IF(marketing_campaign[[#This Row],[NumWebVisitsMonth]]&gt;=5.3,"higher_webvists","lower_webvisits")</f>
        <v>lower_webvisits</v>
      </c>
      <c r="AE1871">
        <v>0</v>
      </c>
      <c r="AF1871">
        <v>1</v>
      </c>
      <c r="AG1871">
        <v>1</v>
      </c>
      <c r="AH1871">
        <v>1</v>
      </c>
      <c r="AI1871">
        <v>0</v>
      </c>
      <c r="AJ1871">
        <v>0</v>
      </c>
      <c r="AK1871">
        <v>3</v>
      </c>
      <c r="AL1871">
        <v>11</v>
      </c>
      <c r="AM1871">
        <v>1</v>
      </c>
      <c r="AN1871">
        <f>marketing_campaign[[#This Row],[AcceptedCmp2]]+marketing_campaign[[#This Row],[AcceptedCmp1]]+marketing_campaign[[#This Row],[AcceptedCmp5]]+marketing_campaign[[#This Row],[AcceptedCmp4]]+marketing_campaign[[#This Row],[AcceptedCmp3]]+marketing_campaign[[#This Row],[Response]]</f>
        <v>4</v>
      </c>
      <c r="AO1871" t="str" cm="1">
        <f t="array" ref="AO187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4/5 campaign accepted</v>
      </c>
    </row>
    <row r="1872" spans="1:41" x14ac:dyDescent="0.35">
      <c r="A1872">
        <v>3286</v>
      </c>
      <c r="B1872">
        <v>1967</v>
      </c>
      <c r="C1872">
        <f t="shared" ca="1" si="58"/>
        <v>59</v>
      </c>
      <c r="D1872" t="str" cm="1">
        <f t="array" aca="1" ref="D187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72" t="s">
        <v>32</v>
      </c>
      <c r="F1872" t="s">
        <v>35</v>
      </c>
      <c r="G1872" cm="1">
        <f t="array" ref="G1872">_xlfn.IFS(marketing_campaign[[#This Row],[Marital_Status]]="Single",K1872+L1872+1,marketing_campaign[[#This Row],[Marital_Status]]="Together",K1872+L1872+2,marketing_campaign[[#This Row],[Marital_Status]]="Alone",K1872+L1872+1,marketing_campaign[[#This Row],[Marital_Status]]="Married",K1872+L1872+2,marketing_campaign[[#This Row],[Marital_Status]]="Divorced",K1872+L1872+1,marketing_campaign[[#This Row],[Marital_Status]]="YOLO",K1872+L1872+1,marketing_campaign[[#This Row],[Marital_Status]]="Absurd",K1872+L1872+1,marketing_campaign[[#This Row],[Marital_Status]]="Widow",K1872+L1872+1)</f>
        <v>2</v>
      </c>
      <c r="H1872" t="str" cm="1">
        <f t="array" ref="H1872">_xlfn.IFS(marketing_campaign[[#This Row],[Family_size]]=1,"Family_with_one_child",marketing_campaign[[#This Row],[Family_size]]&gt;1,"Family_with_more_children")</f>
        <v>Family_with_more_children</v>
      </c>
      <c r="I1872">
        <v>26642</v>
      </c>
      <c r="J1872" t="str">
        <f>IF(marketing_campaign[[#This Row],[Income]]&gt;=Sheet21!B1922,"high_income","low_income")</f>
        <v>high_income</v>
      </c>
      <c r="K1872">
        <v>1</v>
      </c>
      <c r="L1872">
        <v>0</v>
      </c>
      <c r="M1872" s="1">
        <v>41699</v>
      </c>
      <c r="N1872">
        <v>71</v>
      </c>
      <c r="O1872" t="str" cm="1">
        <f t="array" ref="O1872">_xlfn.IFS(AND(marketing_campaign[[#This Row],[Recency]]&gt;=0,marketing_campaign[[#This Row],[Recency]]&lt;=14),"Early Recency",AND(marketing_campaign[[#This Row],[Recency]]&gt;=15,marketing_campaign[[#This Row],[Recency]]&lt;=31),"Mid-Recency",marketing_campaign[[#This Row],[Recency]]&gt;=32,"high Recency")</f>
        <v>high Recency</v>
      </c>
      <c r="P1872">
        <v>13</v>
      </c>
      <c r="Q1872">
        <v>2</v>
      </c>
      <c r="R1872">
        <v>15</v>
      </c>
      <c r="S1872">
        <v>2</v>
      </c>
      <c r="T1872">
        <v>2</v>
      </c>
      <c r="U1872">
        <v>8</v>
      </c>
      <c r="V1872">
        <f>marketing_campaign[[#This Row],[MntGoldProds]]+marketing_campaign[[#This Row],[MntSweetProducts]]+marketing_campaign[[#This Row],[MntFishProducts]]+marketing_campaign[[#This Row],[MntMeatProducts]]+marketing_campaign[[#This Row],[MntFruits]]+marketing_campaign[[#This Row],[MntWines]]</f>
        <v>42</v>
      </c>
      <c r="W1872">
        <v>2</v>
      </c>
      <c r="X1872">
        <v>2</v>
      </c>
      <c r="Y1872">
        <v>0</v>
      </c>
      <c r="Z1872">
        <v>3</v>
      </c>
      <c r="AA1872">
        <f t="shared" si="59"/>
        <v>7</v>
      </c>
      <c r="AB1872" t="str" cm="1">
        <f t="array" ref="AB1872">_xlfn.IFS(AND(AA1872&gt;=0,AA1872&lt;=15),"low purchase",AND(AA1872&gt;=16,AA1872&lt;=30),"mid purchase",AA1872&gt;=31,"high purchase")</f>
        <v>low purchase</v>
      </c>
      <c r="AC1872">
        <v>6</v>
      </c>
      <c r="AD1872" t="str">
        <f>IF(marketing_campaign[[#This Row],[NumWebVisitsMonth]]&gt;=5.3,"higher_webvists","lower_webvisits")</f>
        <v>higher_webvists</v>
      </c>
      <c r="AE1872">
        <v>0</v>
      </c>
      <c r="AF1872">
        <v>0</v>
      </c>
      <c r="AG1872">
        <v>0</v>
      </c>
      <c r="AH1872">
        <v>0</v>
      </c>
      <c r="AI1872">
        <v>0</v>
      </c>
      <c r="AJ1872">
        <v>0</v>
      </c>
      <c r="AK1872">
        <v>3</v>
      </c>
      <c r="AL1872">
        <v>11</v>
      </c>
      <c r="AM1872">
        <v>0</v>
      </c>
      <c r="AN1872">
        <f>marketing_campaign[[#This Row],[AcceptedCmp2]]+marketing_campaign[[#This Row],[AcceptedCmp1]]+marketing_campaign[[#This Row],[AcceptedCmp5]]+marketing_campaign[[#This Row],[AcceptedCmp4]]+marketing_campaign[[#This Row],[AcceptedCmp3]]+marketing_campaign[[#This Row],[Response]]</f>
        <v>0</v>
      </c>
      <c r="AO1872" t="str" cm="1">
        <f t="array" ref="AO187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73" spans="1:41" x14ac:dyDescent="0.35">
      <c r="A1873">
        <v>8602</v>
      </c>
      <c r="B1873">
        <v>1964</v>
      </c>
      <c r="C1873">
        <f t="shared" ca="1" si="58"/>
        <v>62</v>
      </c>
      <c r="D1873" t="str" cm="1">
        <f t="array" aca="1" ref="D187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73" t="s">
        <v>29</v>
      </c>
      <c r="F1873" t="s">
        <v>35</v>
      </c>
      <c r="G1873" cm="1">
        <f t="array" ref="G1873">_xlfn.IFS(marketing_campaign[[#This Row],[Marital_Status]]="Single",K1873+L1873+1,marketing_campaign[[#This Row],[Marital_Status]]="Together",K1873+L1873+2,marketing_campaign[[#This Row],[Marital_Status]]="Alone",K1873+L1873+1,marketing_campaign[[#This Row],[Marital_Status]]="Married",K1873+L1873+2,marketing_campaign[[#This Row],[Marital_Status]]="Divorced",K1873+L1873+1,marketing_campaign[[#This Row],[Marital_Status]]="YOLO",K1873+L1873+1,marketing_campaign[[#This Row],[Marital_Status]]="Absurd",K1873+L1873+1,marketing_campaign[[#This Row],[Marital_Status]]="Widow",K1873+L1873+1)</f>
        <v>2</v>
      </c>
      <c r="H1873" t="str" cm="1">
        <f t="array" ref="H1873">_xlfn.IFS(marketing_campaign[[#This Row],[Family_size]]=1,"Family_with_one_child",marketing_campaign[[#This Row],[Family_size]]&gt;1,"Family_with_more_children")</f>
        <v>Family_with_more_children</v>
      </c>
      <c r="I1873">
        <v>69932</v>
      </c>
      <c r="J1873" t="str">
        <f>IF(marketing_campaign[[#This Row],[Income]]&gt;=Sheet21!B1923,"high_income","low_income")</f>
        <v>high_income</v>
      </c>
      <c r="K1873">
        <v>0</v>
      </c>
      <c r="L1873">
        <v>1</v>
      </c>
      <c r="M1873" s="1">
        <v>41437</v>
      </c>
      <c r="N1873">
        <v>97</v>
      </c>
      <c r="O1873" t="str" cm="1">
        <f t="array" ref="O1873">_xlfn.IFS(AND(marketing_campaign[[#This Row],[Recency]]&gt;=0,marketing_campaign[[#This Row],[Recency]]&lt;=14),"Early Recency",AND(marketing_campaign[[#This Row],[Recency]]&gt;=15,marketing_campaign[[#This Row],[Recency]]&lt;=31),"Mid-Recency",marketing_campaign[[#This Row],[Recency]]&gt;=32,"high Recency")</f>
        <v>high Recency</v>
      </c>
      <c r="P1873">
        <v>412</v>
      </c>
      <c r="Q1873">
        <v>172</v>
      </c>
      <c r="R1873">
        <v>153</v>
      </c>
      <c r="S1873">
        <v>150</v>
      </c>
      <c r="T1873">
        <v>105</v>
      </c>
      <c r="U1873">
        <v>57</v>
      </c>
      <c r="V1873">
        <f>marketing_campaign[[#This Row],[MntGoldProds]]+marketing_campaign[[#This Row],[MntSweetProducts]]+marketing_campaign[[#This Row],[MntFishProducts]]+marketing_campaign[[#This Row],[MntMeatProducts]]+marketing_campaign[[#This Row],[MntFruits]]+marketing_campaign[[#This Row],[MntWines]]</f>
        <v>1049</v>
      </c>
      <c r="W1873">
        <v>2</v>
      </c>
      <c r="X1873">
        <v>7</v>
      </c>
      <c r="Y1873">
        <v>6</v>
      </c>
      <c r="Z1873">
        <v>11</v>
      </c>
      <c r="AA1873">
        <f t="shared" si="59"/>
        <v>26</v>
      </c>
      <c r="AB1873" t="str" cm="1">
        <f t="array" ref="AB1873">_xlfn.IFS(AND(AA1873&gt;=0,AA1873&lt;=15),"low purchase",AND(AA1873&gt;=16,AA1873&lt;=30),"mid purchase",AA1873&gt;=31,"high purchase")</f>
        <v>mid purchase</v>
      </c>
      <c r="AC1873">
        <v>4</v>
      </c>
      <c r="AD1873" t="str">
        <f>IF(marketing_campaign[[#This Row],[NumWebVisitsMonth]]&gt;=5.3,"higher_webvists","lower_webvisits")</f>
        <v>lower_webvisits</v>
      </c>
      <c r="AE1873">
        <v>0</v>
      </c>
      <c r="AF1873">
        <v>0</v>
      </c>
      <c r="AG1873">
        <v>0</v>
      </c>
      <c r="AH1873">
        <v>0</v>
      </c>
      <c r="AI1873">
        <v>0</v>
      </c>
      <c r="AJ1873">
        <v>0</v>
      </c>
      <c r="AK1873">
        <v>3</v>
      </c>
      <c r="AL1873">
        <v>11</v>
      </c>
      <c r="AM1873">
        <v>0</v>
      </c>
      <c r="AN1873">
        <f>marketing_campaign[[#This Row],[AcceptedCmp2]]+marketing_campaign[[#This Row],[AcceptedCmp1]]+marketing_campaign[[#This Row],[AcceptedCmp5]]+marketing_campaign[[#This Row],[AcceptedCmp4]]+marketing_campaign[[#This Row],[AcceptedCmp3]]+marketing_campaign[[#This Row],[Response]]</f>
        <v>0</v>
      </c>
      <c r="AO1873" t="str" cm="1">
        <f t="array" ref="AO187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74" spans="1:41" x14ac:dyDescent="0.35">
      <c r="A1874">
        <v>3722</v>
      </c>
      <c r="B1874">
        <v>1972</v>
      </c>
      <c r="C1874">
        <f t="shared" ca="1" si="58"/>
        <v>54</v>
      </c>
      <c r="D1874" t="str" cm="1">
        <f t="array" aca="1" ref="D187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74" t="s">
        <v>29</v>
      </c>
      <c r="F1874" t="s">
        <v>30</v>
      </c>
      <c r="G1874" cm="1">
        <f t="array" ref="G1874">_xlfn.IFS(marketing_campaign[[#This Row],[Marital_Status]]="Single",K1874+L1874+1,marketing_campaign[[#This Row],[Marital_Status]]="Together",K1874+L1874+2,marketing_campaign[[#This Row],[Marital_Status]]="Alone",K1874+L1874+1,marketing_campaign[[#This Row],[Marital_Status]]="Married",K1874+L1874+2,marketing_campaign[[#This Row],[Marital_Status]]="Divorced",K1874+L1874+1,marketing_campaign[[#This Row],[Marital_Status]]="YOLO",K1874+L1874+1,marketing_campaign[[#This Row],[Marital_Status]]="Absurd",K1874+L1874+1,marketing_campaign[[#This Row],[Marital_Status]]="Widow",K1874+L1874+1)</f>
        <v>3</v>
      </c>
      <c r="H1874" t="str" cm="1">
        <f t="array" ref="H1874">_xlfn.IFS(marketing_campaign[[#This Row],[Family_size]]=1,"Family_with_one_child",marketing_campaign[[#This Row],[Family_size]]&gt;1,"Family_with_more_children")</f>
        <v>Family_with_more_children</v>
      </c>
      <c r="I1874">
        <v>44503</v>
      </c>
      <c r="J1874" t="str">
        <f>IF(marketing_campaign[[#This Row],[Income]]&gt;=Sheet21!B1924,"high_income","low_income")</f>
        <v>high_income</v>
      </c>
      <c r="K1874">
        <v>1</v>
      </c>
      <c r="L1874">
        <v>1</v>
      </c>
      <c r="M1874" s="1">
        <v>41745</v>
      </c>
      <c r="N1874">
        <v>83</v>
      </c>
      <c r="O1874" t="str" cm="1">
        <f t="array" ref="O1874">_xlfn.IFS(AND(marketing_campaign[[#This Row],[Recency]]&gt;=0,marketing_campaign[[#This Row],[Recency]]&lt;=14),"Early Recency",AND(marketing_campaign[[#This Row],[Recency]]&gt;=15,marketing_campaign[[#This Row],[Recency]]&lt;=31),"Mid-Recency",marketing_campaign[[#This Row],[Recency]]&gt;=32,"high Recency")</f>
        <v>high Recency</v>
      </c>
      <c r="P1874">
        <v>31</v>
      </c>
      <c r="Q1874">
        <v>1</v>
      </c>
      <c r="R1874">
        <v>8</v>
      </c>
      <c r="S1874">
        <v>0</v>
      </c>
      <c r="T1874">
        <v>0</v>
      </c>
      <c r="U1874">
        <v>8</v>
      </c>
      <c r="V1874">
        <f>marketing_campaign[[#This Row],[MntGoldProds]]+marketing_campaign[[#This Row],[MntSweetProducts]]+marketing_campaign[[#This Row],[MntFishProducts]]+marketing_campaign[[#This Row],[MntMeatProducts]]+marketing_campaign[[#This Row],[MntFruits]]+marketing_campaign[[#This Row],[MntWines]]</f>
        <v>48</v>
      </c>
      <c r="W1874">
        <v>2</v>
      </c>
      <c r="X1874">
        <v>2</v>
      </c>
      <c r="Y1874">
        <v>0</v>
      </c>
      <c r="Z1874">
        <v>3</v>
      </c>
      <c r="AA1874">
        <f t="shared" si="59"/>
        <v>7</v>
      </c>
      <c r="AB1874" t="str" cm="1">
        <f t="array" ref="AB1874">_xlfn.IFS(AND(AA1874&gt;=0,AA1874&lt;=15),"low purchase",AND(AA1874&gt;=16,AA1874&lt;=30),"mid purchase",AA1874&gt;=31,"high purchase")</f>
        <v>low purchase</v>
      </c>
      <c r="AC1874">
        <v>6</v>
      </c>
      <c r="AD1874" t="str">
        <f>IF(marketing_campaign[[#This Row],[NumWebVisitsMonth]]&gt;=5.3,"higher_webvists","lower_webvisits")</f>
        <v>higher_webvists</v>
      </c>
      <c r="AE1874">
        <v>0</v>
      </c>
      <c r="AF1874">
        <v>0</v>
      </c>
      <c r="AG1874">
        <v>0</v>
      </c>
      <c r="AH1874">
        <v>0</v>
      </c>
      <c r="AI1874">
        <v>0</v>
      </c>
      <c r="AJ1874">
        <v>0</v>
      </c>
      <c r="AK1874">
        <v>3</v>
      </c>
      <c r="AL1874">
        <v>11</v>
      </c>
      <c r="AM1874">
        <v>0</v>
      </c>
      <c r="AN1874">
        <f>marketing_campaign[[#This Row],[AcceptedCmp2]]+marketing_campaign[[#This Row],[AcceptedCmp1]]+marketing_campaign[[#This Row],[AcceptedCmp5]]+marketing_campaign[[#This Row],[AcceptedCmp4]]+marketing_campaign[[#This Row],[AcceptedCmp3]]+marketing_campaign[[#This Row],[Response]]</f>
        <v>0</v>
      </c>
      <c r="AO1874" t="str" cm="1">
        <f t="array" ref="AO187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75" spans="1:41" x14ac:dyDescent="0.35">
      <c r="A1875">
        <v>6715</v>
      </c>
      <c r="B1875">
        <v>1948</v>
      </c>
      <c r="C1875">
        <f t="shared" ca="1" si="58"/>
        <v>78</v>
      </c>
      <c r="D1875" t="str" cm="1">
        <f t="array" aca="1" ref="D187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875" t="s">
        <v>32</v>
      </c>
      <c r="F1875" t="s">
        <v>30</v>
      </c>
      <c r="G1875" cm="1">
        <f t="array" ref="G1875">_xlfn.IFS(marketing_campaign[[#This Row],[Marital_Status]]="Single",K1875+L1875+1,marketing_campaign[[#This Row],[Marital_Status]]="Together",K1875+L1875+2,marketing_campaign[[#This Row],[Marital_Status]]="Alone",K1875+L1875+1,marketing_campaign[[#This Row],[Marital_Status]]="Married",K1875+L1875+2,marketing_campaign[[#This Row],[Marital_Status]]="Divorced",K1875+L1875+1,marketing_campaign[[#This Row],[Marital_Status]]="YOLO",K1875+L1875+1,marketing_campaign[[#This Row],[Marital_Status]]="Absurd",K1875+L1875+1,marketing_campaign[[#This Row],[Marital_Status]]="Widow",K1875+L1875+1)</f>
        <v>2</v>
      </c>
      <c r="H1875" t="str" cm="1">
        <f t="array" ref="H1875">_xlfn.IFS(marketing_campaign[[#This Row],[Family_size]]=1,"Family_with_one_child",marketing_campaign[[#This Row],[Family_size]]&gt;1,"Family_with_more_children")</f>
        <v>Family_with_more_children</v>
      </c>
      <c r="I1875">
        <v>60200</v>
      </c>
      <c r="J1875" t="str">
        <f>IF(marketing_campaign[[#This Row],[Income]]&gt;=Sheet21!B1925,"high_income","low_income")</f>
        <v>high_income</v>
      </c>
      <c r="K1875">
        <v>0</v>
      </c>
      <c r="L1875">
        <v>1</v>
      </c>
      <c r="M1875" s="1">
        <v>41276</v>
      </c>
      <c r="N1875">
        <v>3</v>
      </c>
      <c r="O1875" t="str" cm="1">
        <f t="array" ref="O1875">_xlfn.IFS(AND(marketing_campaign[[#This Row],[Recency]]&gt;=0,marketing_campaign[[#This Row],[Recency]]&lt;=14),"Early Recency",AND(marketing_campaign[[#This Row],[Recency]]&gt;=15,marketing_campaign[[#This Row],[Recency]]&lt;=31),"Mid-Recency",marketing_campaign[[#This Row],[Recency]]&gt;=32,"high Recency")</f>
        <v>Early Recency</v>
      </c>
      <c r="P1875">
        <v>502</v>
      </c>
      <c r="Q1875">
        <v>19</v>
      </c>
      <c r="R1875">
        <v>132</v>
      </c>
      <c r="S1875">
        <v>0</v>
      </c>
      <c r="T1875">
        <v>6</v>
      </c>
      <c r="U1875">
        <v>26</v>
      </c>
      <c r="V1875">
        <f>marketing_campaign[[#This Row],[MntGoldProds]]+marketing_campaign[[#This Row],[MntSweetProducts]]+marketing_campaign[[#This Row],[MntFishProducts]]+marketing_campaign[[#This Row],[MntMeatProducts]]+marketing_campaign[[#This Row],[MntFruits]]+marketing_campaign[[#This Row],[MntWines]]</f>
        <v>685</v>
      </c>
      <c r="W1875">
        <v>6</v>
      </c>
      <c r="X1875">
        <v>6</v>
      </c>
      <c r="Y1875">
        <v>2</v>
      </c>
      <c r="Z1875">
        <v>11</v>
      </c>
      <c r="AA1875">
        <f t="shared" si="59"/>
        <v>25</v>
      </c>
      <c r="AB1875" t="str" cm="1">
        <f t="array" ref="AB1875">_xlfn.IFS(AND(AA1875&gt;=0,AA1875&lt;=15),"low purchase",AND(AA1875&gt;=16,AA1875&lt;=30),"mid purchase",AA1875&gt;=31,"high purchase")</f>
        <v>mid purchase</v>
      </c>
      <c r="AC1875">
        <v>6</v>
      </c>
      <c r="AD1875" t="str">
        <f>IF(marketing_campaign[[#This Row],[NumWebVisitsMonth]]&gt;=5.3,"higher_webvists","lower_webvisits")</f>
        <v>higher_webvists</v>
      </c>
      <c r="AE1875">
        <v>0</v>
      </c>
      <c r="AF1875">
        <v>0</v>
      </c>
      <c r="AG1875">
        <v>0</v>
      </c>
      <c r="AH1875">
        <v>0</v>
      </c>
      <c r="AI1875">
        <v>0</v>
      </c>
      <c r="AJ1875">
        <v>0</v>
      </c>
      <c r="AK1875">
        <v>3</v>
      </c>
      <c r="AL1875">
        <v>11</v>
      </c>
      <c r="AM1875">
        <v>0</v>
      </c>
      <c r="AN1875">
        <f>marketing_campaign[[#This Row],[AcceptedCmp2]]+marketing_campaign[[#This Row],[AcceptedCmp1]]+marketing_campaign[[#This Row],[AcceptedCmp5]]+marketing_campaign[[#This Row],[AcceptedCmp4]]+marketing_campaign[[#This Row],[AcceptedCmp3]]+marketing_campaign[[#This Row],[Response]]</f>
        <v>0</v>
      </c>
      <c r="AO1875" t="str" cm="1">
        <f t="array" ref="AO187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76" spans="1:41" x14ac:dyDescent="0.35">
      <c r="A1876">
        <v>4796</v>
      </c>
      <c r="B1876">
        <v>1952</v>
      </c>
      <c r="C1876">
        <f t="shared" ca="1" si="58"/>
        <v>74</v>
      </c>
      <c r="D1876" t="str" cm="1">
        <f t="array" aca="1" ref="D187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76" t="s">
        <v>29</v>
      </c>
      <c r="F1876" t="s">
        <v>35</v>
      </c>
      <c r="G1876" cm="1">
        <f t="array" ref="G1876">_xlfn.IFS(marketing_campaign[[#This Row],[Marital_Status]]="Single",K1876+L1876+1,marketing_campaign[[#This Row],[Marital_Status]]="Together",K1876+L1876+2,marketing_campaign[[#This Row],[Marital_Status]]="Alone",K1876+L1876+1,marketing_campaign[[#This Row],[Marital_Status]]="Married",K1876+L1876+2,marketing_campaign[[#This Row],[Marital_Status]]="Divorced",K1876+L1876+1,marketing_campaign[[#This Row],[Marital_Status]]="YOLO",K1876+L1876+1,marketing_campaign[[#This Row],[Marital_Status]]="Absurd",K1876+L1876+1,marketing_campaign[[#This Row],[Marital_Status]]="Widow",K1876+L1876+1)</f>
        <v>2</v>
      </c>
      <c r="H1876" t="str" cm="1">
        <f t="array" ref="H1876">_xlfn.IFS(marketing_campaign[[#This Row],[Family_size]]=1,"Family_with_one_child",marketing_campaign[[#This Row],[Family_size]]&gt;1,"Family_with_more_children")</f>
        <v>Family_with_more_children</v>
      </c>
      <c r="I1876">
        <v>49638</v>
      </c>
      <c r="J1876" t="str">
        <f>IF(marketing_campaign[[#This Row],[Income]]&gt;=Sheet21!B1926,"high_income","low_income")</f>
        <v>high_income</v>
      </c>
      <c r="K1876">
        <v>0</v>
      </c>
      <c r="L1876">
        <v>1</v>
      </c>
      <c r="M1876" s="1">
        <v>41748</v>
      </c>
      <c r="N1876">
        <v>71</v>
      </c>
      <c r="O1876" t="str" cm="1">
        <f t="array" ref="O1876">_xlfn.IFS(AND(marketing_campaign[[#This Row],[Recency]]&gt;=0,marketing_campaign[[#This Row],[Recency]]&lt;=14),"Early Recency",AND(marketing_campaign[[#This Row],[Recency]]&gt;=15,marketing_campaign[[#This Row],[Recency]]&lt;=31),"Mid-Recency",marketing_campaign[[#This Row],[Recency]]&gt;=32,"high Recency")</f>
        <v>high Recency</v>
      </c>
      <c r="P1876">
        <v>18</v>
      </c>
      <c r="Q1876">
        <v>10</v>
      </c>
      <c r="R1876">
        <v>3</v>
      </c>
      <c r="S1876">
        <v>3</v>
      </c>
      <c r="T1876">
        <v>5</v>
      </c>
      <c r="U1876">
        <v>0</v>
      </c>
      <c r="V1876">
        <f>marketing_campaign[[#This Row],[MntGoldProds]]+marketing_campaign[[#This Row],[MntSweetProducts]]+marketing_campaign[[#This Row],[MntFishProducts]]+marketing_campaign[[#This Row],[MntMeatProducts]]+marketing_campaign[[#This Row],[MntFruits]]+marketing_campaign[[#This Row],[MntWines]]</f>
        <v>39</v>
      </c>
      <c r="W1876">
        <v>1</v>
      </c>
      <c r="X1876">
        <v>1</v>
      </c>
      <c r="Y1876">
        <v>0</v>
      </c>
      <c r="Z1876">
        <v>3</v>
      </c>
      <c r="AA1876">
        <f t="shared" si="59"/>
        <v>5</v>
      </c>
      <c r="AB1876" t="str" cm="1">
        <f t="array" ref="AB1876">_xlfn.IFS(AND(AA1876&gt;=0,AA1876&lt;=15),"low purchase",AND(AA1876&gt;=16,AA1876&lt;=30),"mid purchase",AA1876&gt;=31,"high purchase")</f>
        <v>low purchase</v>
      </c>
      <c r="AC1876">
        <v>2</v>
      </c>
      <c r="AD1876" t="str">
        <f>IF(marketing_campaign[[#This Row],[NumWebVisitsMonth]]&gt;=5.3,"higher_webvists","lower_webvisits")</f>
        <v>lower_webvisits</v>
      </c>
      <c r="AE1876">
        <v>0</v>
      </c>
      <c r="AF1876">
        <v>0</v>
      </c>
      <c r="AG1876">
        <v>0</v>
      </c>
      <c r="AH1876">
        <v>0</v>
      </c>
      <c r="AI1876">
        <v>0</v>
      </c>
      <c r="AJ1876">
        <v>0</v>
      </c>
      <c r="AK1876">
        <v>3</v>
      </c>
      <c r="AL1876">
        <v>11</v>
      </c>
      <c r="AM1876">
        <v>0</v>
      </c>
      <c r="AN1876">
        <f>marketing_campaign[[#This Row],[AcceptedCmp2]]+marketing_campaign[[#This Row],[AcceptedCmp1]]+marketing_campaign[[#This Row],[AcceptedCmp5]]+marketing_campaign[[#This Row],[AcceptedCmp4]]+marketing_campaign[[#This Row],[AcceptedCmp3]]+marketing_campaign[[#This Row],[Response]]</f>
        <v>0</v>
      </c>
      <c r="AO1876" t="str" cm="1">
        <f t="array" ref="AO187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77" spans="1:41" x14ac:dyDescent="0.35">
      <c r="A1877">
        <v>9612</v>
      </c>
      <c r="B1877">
        <v>1987</v>
      </c>
      <c r="C1877">
        <f t="shared" ca="1" si="58"/>
        <v>39</v>
      </c>
      <c r="D1877" t="str" cm="1">
        <f t="array" aca="1" ref="D187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877" t="s">
        <v>37</v>
      </c>
      <c r="F1877" t="s">
        <v>30</v>
      </c>
      <c r="G1877" cm="1">
        <f t="array" ref="G1877">_xlfn.IFS(marketing_campaign[[#This Row],[Marital_Status]]="Single",K1877+L1877+1,marketing_campaign[[#This Row],[Marital_Status]]="Together",K1877+L1877+2,marketing_campaign[[#This Row],[Marital_Status]]="Alone",K1877+L1877+1,marketing_campaign[[#This Row],[Marital_Status]]="Married",K1877+L1877+2,marketing_campaign[[#This Row],[Marital_Status]]="Divorced",K1877+L1877+1,marketing_campaign[[#This Row],[Marital_Status]]="YOLO",K1877+L1877+1,marketing_campaign[[#This Row],[Marital_Status]]="Absurd",K1877+L1877+1,marketing_campaign[[#This Row],[Marital_Status]]="Widow",K1877+L1877+1)</f>
        <v>1</v>
      </c>
      <c r="H1877" t="str" cm="1">
        <f t="array" ref="H1877">_xlfn.IFS(marketing_campaign[[#This Row],[Family_size]]=1,"Family_with_one_child",marketing_campaign[[#This Row],[Family_size]]&gt;1,"Family_with_more_children")</f>
        <v>Family_with_one_child</v>
      </c>
      <c r="I1877">
        <v>23830</v>
      </c>
      <c r="J1877" t="str">
        <f>IF(marketing_campaign[[#This Row],[Income]]&gt;=Sheet21!B1927,"high_income","low_income")</f>
        <v>high_income</v>
      </c>
      <c r="K1877">
        <v>0</v>
      </c>
      <c r="L1877">
        <v>0</v>
      </c>
      <c r="M1877" s="1">
        <v>41677</v>
      </c>
      <c r="N1877">
        <v>3</v>
      </c>
      <c r="O1877" t="str" cm="1">
        <f t="array" ref="O1877">_xlfn.IFS(AND(marketing_campaign[[#This Row],[Recency]]&gt;=0,marketing_campaign[[#This Row],[Recency]]&lt;=14),"Early Recency",AND(marketing_campaign[[#This Row],[Recency]]&gt;=15,marketing_campaign[[#This Row],[Recency]]&lt;=31),"Mid-Recency",marketing_campaign[[#This Row],[Recency]]&gt;=32,"high Recency")</f>
        <v>Early Recency</v>
      </c>
      <c r="P1877">
        <v>1</v>
      </c>
      <c r="Q1877">
        <v>8</v>
      </c>
      <c r="R1877">
        <v>6</v>
      </c>
      <c r="S1877">
        <v>4</v>
      </c>
      <c r="T1877">
        <v>8</v>
      </c>
      <c r="U1877">
        <v>16</v>
      </c>
      <c r="V1877">
        <f>marketing_campaign[[#This Row],[MntGoldProds]]+marketing_campaign[[#This Row],[MntSweetProducts]]+marketing_campaign[[#This Row],[MntFishProducts]]+marketing_campaign[[#This Row],[MntMeatProducts]]+marketing_campaign[[#This Row],[MntFruits]]+marketing_campaign[[#This Row],[MntWines]]</f>
        <v>43</v>
      </c>
      <c r="W1877">
        <v>1</v>
      </c>
      <c r="X1877">
        <v>1</v>
      </c>
      <c r="Y1877">
        <v>0</v>
      </c>
      <c r="Z1877">
        <v>3</v>
      </c>
      <c r="AA1877">
        <f t="shared" si="59"/>
        <v>5</v>
      </c>
      <c r="AB1877" t="str" cm="1">
        <f t="array" ref="AB1877">_xlfn.IFS(AND(AA1877&gt;=0,AA1877&lt;=15),"low purchase",AND(AA1877&gt;=16,AA1877&lt;=30),"mid purchase",AA1877&gt;=31,"high purchase")</f>
        <v>low purchase</v>
      </c>
      <c r="AC1877">
        <v>7</v>
      </c>
      <c r="AD1877" t="str">
        <f>IF(marketing_campaign[[#This Row],[NumWebVisitsMonth]]&gt;=5.3,"higher_webvists","lower_webvisits")</f>
        <v>higher_webvists</v>
      </c>
      <c r="AE1877">
        <v>0</v>
      </c>
      <c r="AF1877">
        <v>0</v>
      </c>
      <c r="AG1877">
        <v>0</v>
      </c>
      <c r="AH1877">
        <v>0</v>
      </c>
      <c r="AI1877">
        <v>0</v>
      </c>
      <c r="AJ1877">
        <v>0</v>
      </c>
      <c r="AK1877">
        <v>3</v>
      </c>
      <c r="AL1877">
        <v>11</v>
      </c>
      <c r="AM1877">
        <v>0</v>
      </c>
      <c r="AN1877">
        <f>marketing_campaign[[#This Row],[AcceptedCmp2]]+marketing_campaign[[#This Row],[AcceptedCmp1]]+marketing_campaign[[#This Row],[AcceptedCmp5]]+marketing_campaign[[#This Row],[AcceptedCmp4]]+marketing_campaign[[#This Row],[AcceptedCmp3]]+marketing_campaign[[#This Row],[Response]]</f>
        <v>0</v>
      </c>
      <c r="AO1877" t="str" cm="1">
        <f t="array" ref="AO187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78" spans="1:41" x14ac:dyDescent="0.35">
      <c r="A1878">
        <v>3766</v>
      </c>
      <c r="B1878">
        <v>1959</v>
      </c>
      <c r="C1878">
        <f t="shared" ca="1" si="58"/>
        <v>67</v>
      </c>
      <c r="D1878" t="str" cm="1">
        <f t="array" aca="1" ref="D187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78" t="s">
        <v>34</v>
      </c>
      <c r="F1878" t="s">
        <v>38</v>
      </c>
      <c r="G1878" cm="1">
        <f t="array" ref="G1878">_xlfn.IFS(marketing_campaign[[#This Row],[Marital_Status]]="Single",K1878+L1878+1,marketing_campaign[[#This Row],[Marital_Status]]="Together",K1878+L1878+2,marketing_campaign[[#This Row],[Marital_Status]]="Alone",K1878+L1878+1,marketing_campaign[[#This Row],[Marital_Status]]="Married",K1878+L1878+2,marketing_campaign[[#This Row],[Marital_Status]]="Divorced",K1878+L1878+1,marketing_campaign[[#This Row],[Marital_Status]]="YOLO",K1878+L1878+1,marketing_campaign[[#This Row],[Marital_Status]]="Absurd",K1878+L1878+1,marketing_campaign[[#This Row],[Marital_Status]]="Widow",K1878+L1878+1)</f>
        <v>1</v>
      </c>
      <c r="H1878" t="str" cm="1">
        <f t="array" ref="H1878">_xlfn.IFS(marketing_campaign[[#This Row],[Family_size]]=1,"Family_with_one_child",marketing_campaign[[#This Row],[Family_size]]&gt;1,"Family_with_more_children")</f>
        <v>Family_with_one_child</v>
      </c>
      <c r="I1878">
        <v>33051</v>
      </c>
      <c r="J1878" t="str">
        <f>IF(marketing_campaign[[#This Row],[Income]]&gt;=Sheet21!B1928,"high_income","low_income")</f>
        <v>high_income</v>
      </c>
      <c r="K1878">
        <v>0</v>
      </c>
      <c r="L1878">
        <v>0</v>
      </c>
      <c r="M1878" s="1">
        <v>41137</v>
      </c>
      <c r="N1878">
        <v>15</v>
      </c>
      <c r="O1878" t="str" cm="1">
        <f t="array" ref="O1878">_xlfn.IFS(AND(marketing_campaign[[#This Row],[Recency]]&gt;=0,marketing_campaign[[#This Row],[Recency]]&lt;=14),"Early Recency",AND(marketing_campaign[[#This Row],[Recency]]&gt;=15,marketing_campaign[[#This Row],[Recency]]&lt;=31),"Mid-Recency",marketing_campaign[[#This Row],[Recency]]&gt;=32,"high Recency")</f>
        <v>Mid-Recency</v>
      </c>
      <c r="P1878">
        <v>100</v>
      </c>
      <c r="Q1878">
        <v>71</v>
      </c>
      <c r="R1878">
        <v>243</v>
      </c>
      <c r="S1878">
        <v>108</v>
      </c>
      <c r="T1878">
        <v>94</v>
      </c>
      <c r="U1878">
        <v>219</v>
      </c>
      <c r="V1878">
        <f>marketing_campaign[[#This Row],[MntGoldProds]]+marketing_campaign[[#This Row],[MntSweetProducts]]+marketing_campaign[[#This Row],[MntFishProducts]]+marketing_campaign[[#This Row],[MntMeatProducts]]+marketing_campaign[[#This Row],[MntFruits]]+marketing_campaign[[#This Row],[MntWines]]</f>
        <v>835</v>
      </c>
      <c r="W1878">
        <v>3</v>
      </c>
      <c r="X1878">
        <v>9</v>
      </c>
      <c r="Y1878">
        <v>1</v>
      </c>
      <c r="Z1878">
        <v>8</v>
      </c>
      <c r="AA1878">
        <f t="shared" si="59"/>
        <v>21</v>
      </c>
      <c r="AB1878" t="str" cm="1">
        <f t="array" ref="AB1878">_xlfn.IFS(AND(AA1878&gt;=0,AA1878&lt;=15),"low purchase",AND(AA1878&gt;=16,AA1878&lt;=30),"mid purchase",AA1878&gt;=31,"high purchase")</f>
        <v>mid purchase</v>
      </c>
      <c r="AC1878">
        <v>9</v>
      </c>
      <c r="AD1878" t="str">
        <f>IF(marketing_campaign[[#This Row],[NumWebVisitsMonth]]&gt;=5.3,"higher_webvists","lower_webvisits")</f>
        <v>higher_webvists</v>
      </c>
      <c r="AE1878">
        <v>0</v>
      </c>
      <c r="AF1878">
        <v>0</v>
      </c>
      <c r="AG1878">
        <v>0</v>
      </c>
      <c r="AH1878">
        <v>0</v>
      </c>
      <c r="AI1878">
        <v>0</v>
      </c>
      <c r="AJ1878">
        <v>0</v>
      </c>
      <c r="AK1878">
        <v>3</v>
      </c>
      <c r="AL1878">
        <v>11</v>
      </c>
      <c r="AM1878">
        <v>1</v>
      </c>
      <c r="AN1878">
        <f>marketing_campaign[[#This Row],[AcceptedCmp2]]+marketing_campaign[[#This Row],[AcceptedCmp1]]+marketing_campaign[[#This Row],[AcceptedCmp5]]+marketing_campaign[[#This Row],[AcceptedCmp4]]+marketing_campaign[[#This Row],[AcceptedCmp3]]+marketing_campaign[[#This Row],[Response]]</f>
        <v>1</v>
      </c>
      <c r="AO1878" t="str" cm="1">
        <f t="array" ref="AO187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879" spans="1:41" x14ac:dyDescent="0.35">
      <c r="A1879">
        <v>1399</v>
      </c>
      <c r="B1879">
        <v>1958</v>
      </c>
      <c r="C1879">
        <f t="shared" ca="1" si="58"/>
        <v>68</v>
      </c>
      <c r="D1879" t="str" cm="1">
        <f t="array" aca="1" ref="D187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79" t="s">
        <v>29</v>
      </c>
      <c r="F1879" t="s">
        <v>33</v>
      </c>
      <c r="G1879" cm="1">
        <f t="array" ref="G1879">_xlfn.IFS(marketing_campaign[[#This Row],[Marital_Status]]="Single",K1879+L1879+1,marketing_campaign[[#This Row],[Marital_Status]]="Together",K1879+L1879+2,marketing_campaign[[#This Row],[Marital_Status]]="Alone",K1879+L1879+1,marketing_campaign[[#This Row],[Marital_Status]]="Married",K1879+L1879+2,marketing_campaign[[#This Row],[Marital_Status]]="Divorced",K1879+L1879+1,marketing_campaign[[#This Row],[Marital_Status]]="YOLO",K1879+L1879+1,marketing_campaign[[#This Row],[Marital_Status]]="Absurd",K1879+L1879+1,marketing_campaign[[#This Row],[Marital_Status]]="Widow",K1879+L1879+1)</f>
        <v>2</v>
      </c>
      <c r="H1879" t="str" cm="1">
        <f t="array" ref="H1879">_xlfn.IFS(marketing_campaign[[#This Row],[Family_size]]=1,"Family_with_one_child",marketing_campaign[[#This Row],[Family_size]]&gt;1,"Family_with_more_children")</f>
        <v>Family_with_more_children</v>
      </c>
      <c r="I1879">
        <v>72905</v>
      </c>
      <c r="J1879" t="str">
        <f>IF(marketing_campaign[[#This Row],[Income]]&gt;=Sheet21!B1929,"high_income","low_income")</f>
        <v>high_income</v>
      </c>
      <c r="K1879">
        <v>0</v>
      </c>
      <c r="L1879">
        <v>0</v>
      </c>
      <c r="M1879" s="1">
        <v>41660</v>
      </c>
      <c r="N1879">
        <v>52</v>
      </c>
      <c r="O1879" t="str" cm="1">
        <f t="array" ref="O1879">_xlfn.IFS(AND(marketing_campaign[[#This Row],[Recency]]&gt;=0,marketing_campaign[[#This Row],[Recency]]&lt;=14),"Early Recency",AND(marketing_campaign[[#This Row],[Recency]]&gt;=15,marketing_campaign[[#This Row],[Recency]]&lt;=31),"Mid-Recency",marketing_campaign[[#This Row],[Recency]]&gt;=32,"high Recency")</f>
        <v>high Recency</v>
      </c>
      <c r="P1879">
        <v>407</v>
      </c>
      <c r="Q1879">
        <v>114</v>
      </c>
      <c r="R1879">
        <v>445</v>
      </c>
      <c r="S1879">
        <v>181</v>
      </c>
      <c r="T1879">
        <v>165</v>
      </c>
      <c r="U1879">
        <v>203</v>
      </c>
      <c r="V1879">
        <f>marketing_campaign[[#This Row],[MntGoldProds]]+marketing_campaign[[#This Row],[MntSweetProducts]]+marketing_campaign[[#This Row],[MntFishProducts]]+marketing_campaign[[#This Row],[MntMeatProducts]]+marketing_campaign[[#This Row],[MntFruits]]+marketing_campaign[[#This Row],[MntWines]]</f>
        <v>1515</v>
      </c>
      <c r="W1879">
        <v>1</v>
      </c>
      <c r="X1879">
        <v>3</v>
      </c>
      <c r="Y1879">
        <v>7</v>
      </c>
      <c r="Z1879">
        <v>9</v>
      </c>
      <c r="AA1879">
        <f t="shared" si="59"/>
        <v>20</v>
      </c>
      <c r="AB1879" t="str" cm="1">
        <f t="array" ref="AB1879">_xlfn.IFS(AND(AA1879&gt;=0,AA1879&lt;=15),"low purchase",AND(AA1879&gt;=16,AA1879&lt;=30),"mid purchase",AA1879&gt;=31,"high purchase")</f>
        <v>mid purchase</v>
      </c>
      <c r="AC1879">
        <v>1</v>
      </c>
      <c r="AD1879" t="str">
        <f>IF(marketing_campaign[[#This Row],[NumWebVisitsMonth]]&gt;=5.3,"higher_webvists","lower_webvisits")</f>
        <v>lower_webvisits</v>
      </c>
      <c r="AE1879">
        <v>0</v>
      </c>
      <c r="AF1879">
        <v>0</v>
      </c>
      <c r="AG1879">
        <v>0</v>
      </c>
      <c r="AH1879">
        <v>1</v>
      </c>
      <c r="AI1879">
        <v>0</v>
      </c>
      <c r="AJ1879">
        <v>0</v>
      </c>
      <c r="AK1879">
        <v>3</v>
      </c>
      <c r="AL1879">
        <v>11</v>
      </c>
      <c r="AM1879">
        <v>0</v>
      </c>
      <c r="AN1879">
        <f>marketing_campaign[[#This Row],[AcceptedCmp2]]+marketing_campaign[[#This Row],[AcceptedCmp1]]+marketing_campaign[[#This Row],[AcceptedCmp5]]+marketing_campaign[[#This Row],[AcceptedCmp4]]+marketing_campaign[[#This Row],[AcceptedCmp3]]+marketing_campaign[[#This Row],[Response]]</f>
        <v>1</v>
      </c>
      <c r="AO1879" t="str" cm="1">
        <f t="array" ref="AO187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880" spans="1:41" x14ac:dyDescent="0.35">
      <c r="A1880">
        <v>1570</v>
      </c>
      <c r="B1880">
        <v>1951</v>
      </c>
      <c r="C1880">
        <f t="shared" ca="1" si="58"/>
        <v>75</v>
      </c>
      <c r="D1880" t="str" cm="1">
        <f t="array" aca="1" ref="D188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80" t="s">
        <v>32</v>
      </c>
      <c r="F1880" t="s">
        <v>31</v>
      </c>
      <c r="G1880" cm="1">
        <f t="array" ref="G1880">_xlfn.IFS(marketing_campaign[[#This Row],[Marital_Status]]="Single",K1880+L1880+1,marketing_campaign[[#This Row],[Marital_Status]]="Together",K1880+L1880+2,marketing_campaign[[#This Row],[Marital_Status]]="Alone",K1880+L1880+1,marketing_campaign[[#This Row],[Marital_Status]]="Married",K1880+L1880+2,marketing_campaign[[#This Row],[Marital_Status]]="Divorced",K1880+L1880+1,marketing_campaign[[#This Row],[Marital_Status]]="YOLO",K1880+L1880+1,marketing_campaign[[#This Row],[Marital_Status]]="Absurd",K1880+L1880+1,marketing_campaign[[#This Row],[Marital_Status]]="Widow",K1880+L1880+1)</f>
        <v>3</v>
      </c>
      <c r="H1880" t="str" cm="1">
        <f t="array" ref="H1880">_xlfn.IFS(marketing_campaign[[#This Row],[Family_size]]=1,"Family_with_one_child",marketing_campaign[[#This Row],[Family_size]]&gt;1,"Family_with_more_children")</f>
        <v>Family_with_more_children</v>
      </c>
      <c r="I1880">
        <v>69702</v>
      </c>
      <c r="J1880" t="str">
        <f>IF(marketing_campaign[[#This Row],[Income]]&gt;=Sheet21!B1930,"high_income","low_income")</f>
        <v>high_income</v>
      </c>
      <c r="K1880">
        <v>0</v>
      </c>
      <c r="L1880">
        <v>1</v>
      </c>
      <c r="M1880" s="1">
        <v>41324</v>
      </c>
      <c r="N1880">
        <v>8</v>
      </c>
      <c r="O1880" t="str" cm="1">
        <f t="array" ref="O1880">_xlfn.IFS(AND(marketing_campaign[[#This Row],[Recency]]&gt;=0,marketing_campaign[[#This Row],[Recency]]&lt;=14),"Early Recency",AND(marketing_campaign[[#This Row],[Recency]]&gt;=15,marketing_campaign[[#This Row],[Recency]]&lt;=31),"Mid-Recency",marketing_campaign[[#This Row],[Recency]]&gt;=32,"high Recency")</f>
        <v>Early Recency</v>
      </c>
      <c r="P1880">
        <v>664</v>
      </c>
      <c r="Q1880">
        <v>9</v>
      </c>
      <c r="R1880">
        <v>240</v>
      </c>
      <c r="S1880">
        <v>50</v>
      </c>
      <c r="T1880">
        <v>19</v>
      </c>
      <c r="U1880">
        <v>57</v>
      </c>
      <c r="V1880">
        <f>marketing_campaign[[#This Row],[MntGoldProds]]+marketing_campaign[[#This Row],[MntSweetProducts]]+marketing_campaign[[#This Row],[MntFishProducts]]+marketing_campaign[[#This Row],[MntMeatProducts]]+marketing_campaign[[#This Row],[MntFruits]]+marketing_campaign[[#This Row],[MntWines]]</f>
        <v>1039</v>
      </c>
      <c r="W1880">
        <v>2</v>
      </c>
      <c r="X1880">
        <v>7</v>
      </c>
      <c r="Y1880">
        <v>7</v>
      </c>
      <c r="Z1880">
        <v>10</v>
      </c>
      <c r="AA1880">
        <f t="shared" si="59"/>
        <v>26</v>
      </c>
      <c r="AB1880" t="str" cm="1">
        <f t="array" ref="AB1880">_xlfn.IFS(AND(AA1880&gt;=0,AA1880&lt;=15),"low purchase",AND(AA1880&gt;=16,AA1880&lt;=30),"mid purchase",AA1880&gt;=31,"high purchase")</f>
        <v>mid purchase</v>
      </c>
      <c r="AC1880">
        <v>4</v>
      </c>
      <c r="AD1880" t="str">
        <f>IF(marketing_campaign[[#This Row],[NumWebVisitsMonth]]&gt;=5.3,"higher_webvists","lower_webvisits")</f>
        <v>lower_webvisits</v>
      </c>
      <c r="AE1880">
        <v>0</v>
      </c>
      <c r="AF1880">
        <v>0</v>
      </c>
      <c r="AG1880">
        <v>0</v>
      </c>
      <c r="AH1880">
        <v>0</v>
      </c>
      <c r="AI1880">
        <v>0</v>
      </c>
      <c r="AJ1880">
        <v>0</v>
      </c>
      <c r="AK1880">
        <v>3</v>
      </c>
      <c r="AL1880">
        <v>11</v>
      </c>
      <c r="AM1880">
        <v>0</v>
      </c>
      <c r="AN1880">
        <f>marketing_campaign[[#This Row],[AcceptedCmp2]]+marketing_campaign[[#This Row],[AcceptedCmp1]]+marketing_campaign[[#This Row],[AcceptedCmp5]]+marketing_campaign[[#This Row],[AcceptedCmp4]]+marketing_campaign[[#This Row],[AcceptedCmp3]]+marketing_campaign[[#This Row],[Response]]</f>
        <v>0</v>
      </c>
      <c r="AO1880" t="str" cm="1">
        <f t="array" ref="AO188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81" spans="1:41" x14ac:dyDescent="0.35">
      <c r="A1881">
        <v>3426</v>
      </c>
      <c r="B1881">
        <v>1975</v>
      </c>
      <c r="C1881">
        <f t="shared" ca="1" si="58"/>
        <v>51</v>
      </c>
      <c r="D1881" t="str" cm="1">
        <f t="array" aca="1" ref="D188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81" t="s">
        <v>29</v>
      </c>
      <c r="F1881" t="s">
        <v>35</v>
      </c>
      <c r="G1881" cm="1">
        <f t="array" ref="G1881">_xlfn.IFS(marketing_campaign[[#This Row],[Marital_Status]]="Single",K1881+L1881+1,marketing_campaign[[#This Row],[Marital_Status]]="Together",K1881+L1881+2,marketing_campaign[[#This Row],[Marital_Status]]="Alone",K1881+L1881+1,marketing_campaign[[#This Row],[Marital_Status]]="Married",K1881+L1881+2,marketing_campaign[[#This Row],[Marital_Status]]="Divorced",K1881+L1881+1,marketing_campaign[[#This Row],[Marital_Status]]="YOLO",K1881+L1881+1,marketing_campaign[[#This Row],[Marital_Status]]="Absurd",K1881+L1881+1,marketing_campaign[[#This Row],[Marital_Status]]="Widow",K1881+L1881+1)</f>
        <v>2</v>
      </c>
      <c r="H1881" t="str" cm="1">
        <f t="array" ref="H1881">_xlfn.IFS(marketing_campaign[[#This Row],[Family_size]]=1,"Family_with_one_child",marketing_campaign[[#This Row],[Family_size]]&gt;1,"Family_with_more_children")</f>
        <v>Family_with_more_children</v>
      </c>
      <c r="I1881">
        <v>70300</v>
      </c>
      <c r="J1881" t="str">
        <f>IF(marketing_campaign[[#This Row],[Income]]&gt;=Sheet21!B1931,"high_income","low_income")</f>
        <v>high_income</v>
      </c>
      <c r="K1881">
        <v>1</v>
      </c>
      <c r="L1881">
        <v>0</v>
      </c>
      <c r="M1881" s="1">
        <v>41470</v>
      </c>
      <c r="N1881">
        <v>89</v>
      </c>
      <c r="O1881" t="str" cm="1">
        <f t="array" ref="O1881">_xlfn.IFS(AND(marketing_campaign[[#This Row],[Recency]]&gt;=0,marketing_campaign[[#This Row],[Recency]]&lt;=14),"Early Recency",AND(marketing_campaign[[#This Row],[Recency]]&gt;=15,marketing_campaign[[#This Row],[Recency]]&lt;=31),"Mid-Recency",marketing_campaign[[#This Row],[Recency]]&gt;=32,"high Recency")</f>
        <v>high Recency</v>
      </c>
      <c r="P1881">
        <v>1045</v>
      </c>
      <c r="Q1881">
        <v>61</v>
      </c>
      <c r="R1881">
        <v>338</v>
      </c>
      <c r="S1881">
        <v>60</v>
      </c>
      <c r="T1881">
        <v>46</v>
      </c>
      <c r="U1881">
        <v>46</v>
      </c>
      <c r="V1881">
        <f>marketing_campaign[[#This Row],[MntGoldProds]]+marketing_campaign[[#This Row],[MntSweetProducts]]+marketing_campaign[[#This Row],[MntFishProducts]]+marketing_campaign[[#This Row],[MntMeatProducts]]+marketing_campaign[[#This Row],[MntFruits]]+marketing_campaign[[#This Row],[MntWines]]</f>
        <v>1596</v>
      </c>
      <c r="W1881">
        <v>3</v>
      </c>
      <c r="X1881">
        <v>5</v>
      </c>
      <c r="Y1881">
        <v>5</v>
      </c>
      <c r="Z1881">
        <v>13</v>
      </c>
      <c r="AA1881">
        <f t="shared" si="59"/>
        <v>26</v>
      </c>
      <c r="AB1881" t="str" cm="1">
        <f t="array" ref="AB1881">_xlfn.IFS(AND(AA1881&gt;=0,AA1881&lt;=15),"low purchase",AND(AA1881&gt;=16,AA1881&lt;=30),"mid purchase",AA1881&gt;=31,"high purchase")</f>
        <v>mid purchase</v>
      </c>
      <c r="AC1881">
        <v>8</v>
      </c>
      <c r="AD1881" t="str">
        <f>IF(marketing_campaign[[#This Row],[NumWebVisitsMonth]]&gt;=5.3,"higher_webvists","lower_webvisits")</f>
        <v>higher_webvists</v>
      </c>
      <c r="AE1881">
        <v>0</v>
      </c>
      <c r="AF1881">
        <v>0</v>
      </c>
      <c r="AG1881">
        <v>0</v>
      </c>
      <c r="AH1881">
        <v>0</v>
      </c>
      <c r="AI1881">
        <v>0</v>
      </c>
      <c r="AJ1881">
        <v>0</v>
      </c>
      <c r="AK1881">
        <v>3</v>
      </c>
      <c r="AL1881">
        <v>11</v>
      </c>
      <c r="AM1881">
        <v>0</v>
      </c>
      <c r="AN1881">
        <f>marketing_campaign[[#This Row],[AcceptedCmp2]]+marketing_campaign[[#This Row],[AcceptedCmp1]]+marketing_campaign[[#This Row],[AcceptedCmp5]]+marketing_campaign[[#This Row],[AcceptedCmp4]]+marketing_campaign[[#This Row],[AcceptedCmp3]]+marketing_campaign[[#This Row],[Response]]</f>
        <v>0</v>
      </c>
      <c r="AO1881" t="str" cm="1">
        <f t="array" ref="AO188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82" spans="1:41" x14ac:dyDescent="0.35">
      <c r="A1882">
        <v>3074</v>
      </c>
      <c r="B1882">
        <v>1984</v>
      </c>
      <c r="C1882">
        <f t="shared" ca="1" si="58"/>
        <v>42</v>
      </c>
      <c r="D1882" t="str" cm="1">
        <f t="array" aca="1" ref="D188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882" t="s">
        <v>32</v>
      </c>
      <c r="F1882" t="s">
        <v>33</v>
      </c>
      <c r="G1882" cm="1">
        <f t="array" ref="G1882">_xlfn.IFS(marketing_campaign[[#This Row],[Marital_Status]]="Single",K1882+L1882+1,marketing_campaign[[#This Row],[Marital_Status]]="Together",K1882+L1882+2,marketing_campaign[[#This Row],[Marital_Status]]="Alone",K1882+L1882+1,marketing_campaign[[#This Row],[Marital_Status]]="Married",K1882+L1882+2,marketing_campaign[[#This Row],[Marital_Status]]="Divorced",K1882+L1882+1,marketing_campaign[[#This Row],[Marital_Status]]="YOLO",K1882+L1882+1,marketing_campaign[[#This Row],[Marital_Status]]="Absurd",K1882+L1882+1,marketing_campaign[[#This Row],[Marital_Status]]="Widow",K1882+L1882+1)</f>
        <v>2</v>
      </c>
      <c r="H1882" t="str" cm="1">
        <f t="array" ref="H1882">_xlfn.IFS(marketing_campaign[[#This Row],[Family_size]]=1,"Family_with_one_child",marketing_campaign[[#This Row],[Family_size]]&gt;1,"Family_with_more_children")</f>
        <v>Family_with_more_children</v>
      </c>
      <c r="I1882">
        <v>70643</v>
      </c>
      <c r="J1882" t="str">
        <f>IF(marketing_campaign[[#This Row],[Income]]&gt;=Sheet21!B1932,"high_income","low_income")</f>
        <v>high_income</v>
      </c>
      <c r="K1882">
        <v>0</v>
      </c>
      <c r="L1882">
        <v>0</v>
      </c>
      <c r="M1882" s="1">
        <v>41197</v>
      </c>
      <c r="N1882">
        <v>66</v>
      </c>
      <c r="O1882" t="str" cm="1">
        <f t="array" ref="O1882">_xlfn.IFS(AND(marketing_campaign[[#This Row],[Recency]]&gt;=0,marketing_campaign[[#This Row],[Recency]]&lt;=14),"Early Recency",AND(marketing_campaign[[#This Row],[Recency]]&gt;=15,marketing_campaign[[#This Row],[Recency]]&lt;=31),"Mid-Recency",marketing_campaign[[#This Row],[Recency]]&gt;=32,"high Recency")</f>
        <v>high Recency</v>
      </c>
      <c r="P1882">
        <v>1218</v>
      </c>
      <c r="Q1882">
        <v>107</v>
      </c>
      <c r="R1882">
        <v>304</v>
      </c>
      <c r="S1882">
        <v>23</v>
      </c>
      <c r="T1882">
        <v>143</v>
      </c>
      <c r="U1882">
        <v>33</v>
      </c>
      <c r="V1882">
        <f>marketing_campaign[[#This Row],[MntGoldProds]]+marketing_campaign[[#This Row],[MntSweetProducts]]+marketing_campaign[[#This Row],[MntFishProducts]]+marketing_campaign[[#This Row],[MntMeatProducts]]+marketing_campaign[[#This Row],[MntFruits]]+marketing_campaign[[#This Row],[MntWines]]</f>
        <v>1828</v>
      </c>
      <c r="W1882">
        <v>1</v>
      </c>
      <c r="X1882">
        <v>5</v>
      </c>
      <c r="Y1882">
        <v>8</v>
      </c>
      <c r="Z1882">
        <v>4</v>
      </c>
      <c r="AA1882">
        <f t="shared" si="59"/>
        <v>18</v>
      </c>
      <c r="AB1882" t="str" cm="1">
        <f t="array" ref="AB1882">_xlfn.IFS(AND(AA1882&gt;=0,AA1882&lt;=15),"low purchase",AND(AA1882&gt;=16,AA1882&lt;=30),"mid purchase",AA1882&gt;=31,"high purchase")</f>
        <v>mid purchase</v>
      </c>
      <c r="AC1882">
        <v>6</v>
      </c>
      <c r="AD1882" t="str">
        <f>IF(marketing_campaign[[#This Row],[NumWebVisitsMonth]]&gt;=5.3,"higher_webvists","lower_webvisits")</f>
        <v>higher_webvists</v>
      </c>
      <c r="AE1882">
        <v>0</v>
      </c>
      <c r="AF1882">
        <v>0</v>
      </c>
      <c r="AG1882">
        <v>0</v>
      </c>
      <c r="AH1882">
        <v>0</v>
      </c>
      <c r="AI1882">
        <v>0</v>
      </c>
      <c r="AJ1882">
        <v>0</v>
      </c>
      <c r="AK1882">
        <v>3</v>
      </c>
      <c r="AL1882">
        <v>11</v>
      </c>
      <c r="AM1882">
        <v>1</v>
      </c>
      <c r="AN1882">
        <f>marketing_campaign[[#This Row],[AcceptedCmp2]]+marketing_campaign[[#This Row],[AcceptedCmp1]]+marketing_campaign[[#This Row],[AcceptedCmp5]]+marketing_campaign[[#This Row],[AcceptedCmp4]]+marketing_campaign[[#This Row],[AcceptedCmp3]]+marketing_campaign[[#This Row],[Response]]</f>
        <v>1</v>
      </c>
      <c r="AO1882" t="str" cm="1">
        <f t="array" ref="AO188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883" spans="1:41" x14ac:dyDescent="0.35">
      <c r="A1883">
        <v>8341</v>
      </c>
      <c r="B1883">
        <v>1969</v>
      </c>
      <c r="C1883">
        <f t="shared" ca="1" si="58"/>
        <v>57</v>
      </c>
      <c r="D1883" t="str" cm="1">
        <f t="array" aca="1" ref="D188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83" t="s">
        <v>32</v>
      </c>
      <c r="F1883" t="s">
        <v>33</v>
      </c>
      <c r="G1883" cm="1">
        <f t="array" ref="G1883">_xlfn.IFS(marketing_campaign[[#This Row],[Marital_Status]]="Single",K1883+L1883+1,marketing_campaign[[#This Row],[Marital_Status]]="Together",K1883+L1883+2,marketing_campaign[[#This Row],[Marital_Status]]="Alone",K1883+L1883+1,marketing_campaign[[#This Row],[Marital_Status]]="Married",K1883+L1883+2,marketing_campaign[[#This Row],[Marital_Status]]="Divorced",K1883+L1883+1,marketing_campaign[[#This Row],[Marital_Status]]="YOLO",K1883+L1883+1,marketing_campaign[[#This Row],[Marital_Status]]="Absurd",K1883+L1883+1,marketing_campaign[[#This Row],[Marital_Status]]="Widow",K1883+L1883+1)</f>
        <v>3</v>
      </c>
      <c r="H1883" t="str" cm="1">
        <f t="array" ref="H1883">_xlfn.IFS(marketing_campaign[[#This Row],[Family_size]]=1,"Family_with_one_child",marketing_campaign[[#This Row],[Family_size]]&gt;1,"Family_with_more_children")</f>
        <v>Family_with_more_children</v>
      </c>
      <c r="I1883">
        <v>30396</v>
      </c>
      <c r="J1883" t="str">
        <f>IF(marketing_campaign[[#This Row],[Income]]&gt;=Sheet21!B1933,"high_income","low_income")</f>
        <v>high_income</v>
      </c>
      <c r="K1883">
        <v>1</v>
      </c>
      <c r="L1883">
        <v>0</v>
      </c>
      <c r="M1883" s="1">
        <v>41759</v>
      </c>
      <c r="N1883">
        <v>22</v>
      </c>
      <c r="O1883" t="str" cm="1">
        <f t="array" ref="O1883">_xlfn.IFS(AND(marketing_campaign[[#This Row],[Recency]]&gt;=0,marketing_campaign[[#This Row],[Recency]]&lt;=14),"Early Recency",AND(marketing_campaign[[#This Row],[Recency]]&gt;=15,marketing_campaign[[#This Row],[Recency]]&lt;=31),"Mid-Recency",marketing_campaign[[#This Row],[Recency]]&gt;=32,"high Recency")</f>
        <v>Mid-Recency</v>
      </c>
      <c r="P1883">
        <v>15</v>
      </c>
      <c r="Q1883">
        <v>0</v>
      </c>
      <c r="R1883">
        <v>6</v>
      </c>
      <c r="S1883">
        <v>0</v>
      </c>
      <c r="T1883">
        <v>1</v>
      </c>
      <c r="U1883">
        <v>12</v>
      </c>
      <c r="V1883">
        <f>marketing_campaign[[#This Row],[MntGoldProds]]+marketing_campaign[[#This Row],[MntSweetProducts]]+marketing_campaign[[#This Row],[MntFishProducts]]+marketing_campaign[[#This Row],[MntMeatProducts]]+marketing_campaign[[#This Row],[MntFruits]]+marketing_campaign[[#This Row],[MntWines]]</f>
        <v>34</v>
      </c>
      <c r="W1883">
        <v>2</v>
      </c>
      <c r="X1883">
        <v>1</v>
      </c>
      <c r="Y1883">
        <v>1</v>
      </c>
      <c r="Z1883">
        <v>2</v>
      </c>
      <c r="AA1883">
        <f t="shared" si="59"/>
        <v>6</v>
      </c>
      <c r="AB1883" t="str" cm="1">
        <f t="array" ref="AB1883">_xlfn.IFS(AND(AA1883&gt;=0,AA1883&lt;=15),"low purchase",AND(AA1883&gt;=16,AA1883&lt;=30),"mid purchase",AA1883&gt;=31,"high purchase")</f>
        <v>low purchase</v>
      </c>
      <c r="AC1883">
        <v>7</v>
      </c>
      <c r="AD1883" t="str">
        <f>IF(marketing_campaign[[#This Row],[NumWebVisitsMonth]]&gt;=5.3,"higher_webvists","lower_webvisits")</f>
        <v>higher_webvists</v>
      </c>
      <c r="AE1883">
        <v>1</v>
      </c>
      <c r="AF1883">
        <v>0</v>
      </c>
      <c r="AG1883">
        <v>0</v>
      </c>
      <c r="AH1883">
        <v>0</v>
      </c>
      <c r="AI1883">
        <v>0</v>
      </c>
      <c r="AJ1883">
        <v>0</v>
      </c>
      <c r="AK1883">
        <v>3</v>
      </c>
      <c r="AL1883">
        <v>11</v>
      </c>
      <c r="AM1883">
        <v>1</v>
      </c>
      <c r="AN1883">
        <f>marketing_campaign[[#This Row],[AcceptedCmp2]]+marketing_campaign[[#This Row],[AcceptedCmp1]]+marketing_campaign[[#This Row],[AcceptedCmp5]]+marketing_campaign[[#This Row],[AcceptedCmp4]]+marketing_campaign[[#This Row],[AcceptedCmp3]]+marketing_campaign[[#This Row],[Response]]</f>
        <v>2</v>
      </c>
      <c r="AO1883" t="str" cm="1">
        <f t="array" ref="AO188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884" spans="1:41" x14ac:dyDescent="0.35">
      <c r="A1884">
        <v>5180</v>
      </c>
      <c r="B1884">
        <v>1968</v>
      </c>
      <c r="C1884">
        <f t="shared" ca="1" si="58"/>
        <v>58</v>
      </c>
      <c r="D1884" t="str" cm="1">
        <f t="array" aca="1" ref="D188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84" t="s">
        <v>32</v>
      </c>
      <c r="F1884" t="s">
        <v>35</v>
      </c>
      <c r="G1884" cm="1">
        <f t="array" ref="G1884">_xlfn.IFS(marketing_campaign[[#This Row],[Marital_Status]]="Single",K1884+L1884+1,marketing_campaign[[#This Row],[Marital_Status]]="Together",K1884+L1884+2,marketing_campaign[[#This Row],[Marital_Status]]="Alone",K1884+L1884+1,marketing_campaign[[#This Row],[Marital_Status]]="Married",K1884+L1884+2,marketing_campaign[[#This Row],[Marital_Status]]="Divorced",K1884+L1884+1,marketing_campaign[[#This Row],[Marital_Status]]="YOLO",K1884+L1884+1,marketing_campaign[[#This Row],[Marital_Status]]="Absurd",K1884+L1884+1,marketing_campaign[[#This Row],[Marital_Status]]="Widow",K1884+L1884+1)</f>
        <v>2</v>
      </c>
      <c r="H1884" t="str" cm="1">
        <f t="array" ref="H1884">_xlfn.IFS(marketing_campaign[[#This Row],[Family_size]]=1,"Family_with_one_child",marketing_campaign[[#This Row],[Family_size]]&gt;1,"Family_with_more_children")</f>
        <v>Family_with_more_children</v>
      </c>
      <c r="I1884">
        <v>50616</v>
      </c>
      <c r="J1884" t="str">
        <f>IF(marketing_campaign[[#This Row],[Income]]&gt;=Sheet21!B1934,"high_income","low_income")</f>
        <v>high_income</v>
      </c>
      <c r="K1884">
        <v>0</v>
      </c>
      <c r="L1884">
        <v>1</v>
      </c>
      <c r="M1884" s="1">
        <v>41747</v>
      </c>
      <c r="N1884">
        <v>56</v>
      </c>
      <c r="O1884" t="str" cm="1">
        <f t="array" ref="O1884">_xlfn.IFS(AND(marketing_campaign[[#This Row],[Recency]]&gt;=0,marketing_campaign[[#This Row],[Recency]]&lt;=14),"Early Recency",AND(marketing_campaign[[#This Row],[Recency]]&gt;=15,marketing_campaign[[#This Row],[Recency]]&lt;=31),"Mid-Recency",marketing_campaign[[#This Row],[Recency]]&gt;=32,"high Recency")</f>
        <v>high Recency</v>
      </c>
      <c r="P1884">
        <v>128</v>
      </c>
      <c r="Q1884">
        <v>0</v>
      </c>
      <c r="R1884">
        <v>16</v>
      </c>
      <c r="S1884">
        <v>0</v>
      </c>
      <c r="T1884">
        <v>1</v>
      </c>
      <c r="U1884">
        <v>4</v>
      </c>
      <c r="V1884">
        <f>marketing_campaign[[#This Row],[MntGoldProds]]+marketing_campaign[[#This Row],[MntSweetProducts]]+marketing_campaign[[#This Row],[MntFishProducts]]+marketing_campaign[[#This Row],[MntMeatProducts]]+marketing_campaign[[#This Row],[MntFruits]]+marketing_campaign[[#This Row],[MntWines]]</f>
        <v>149</v>
      </c>
      <c r="W1884">
        <v>2</v>
      </c>
      <c r="X1884">
        <v>4</v>
      </c>
      <c r="Y1884">
        <v>0</v>
      </c>
      <c r="Z1884">
        <v>4</v>
      </c>
      <c r="AA1884">
        <f t="shared" si="59"/>
        <v>10</v>
      </c>
      <c r="AB1884" t="str" cm="1">
        <f t="array" ref="AB1884">_xlfn.IFS(AND(AA1884&gt;=0,AA1884&lt;=15),"low purchase",AND(AA1884&gt;=16,AA1884&lt;=30),"mid purchase",AA1884&gt;=31,"high purchase")</f>
        <v>low purchase</v>
      </c>
      <c r="AC1884">
        <v>7</v>
      </c>
      <c r="AD1884" t="str">
        <f>IF(marketing_campaign[[#This Row],[NumWebVisitsMonth]]&gt;=5.3,"higher_webvists","lower_webvisits")</f>
        <v>higher_webvists</v>
      </c>
      <c r="AE1884">
        <v>0</v>
      </c>
      <c r="AF1884">
        <v>0</v>
      </c>
      <c r="AG1884">
        <v>0</v>
      </c>
      <c r="AH1884">
        <v>0</v>
      </c>
      <c r="AI1884">
        <v>0</v>
      </c>
      <c r="AJ1884">
        <v>0</v>
      </c>
      <c r="AK1884">
        <v>3</v>
      </c>
      <c r="AL1884">
        <v>11</v>
      </c>
      <c r="AM1884">
        <v>0</v>
      </c>
      <c r="AN1884">
        <f>marketing_campaign[[#This Row],[AcceptedCmp2]]+marketing_campaign[[#This Row],[AcceptedCmp1]]+marketing_campaign[[#This Row],[AcceptedCmp5]]+marketing_campaign[[#This Row],[AcceptedCmp4]]+marketing_campaign[[#This Row],[AcceptedCmp3]]+marketing_campaign[[#This Row],[Response]]</f>
        <v>0</v>
      </c>
      <c r="AO1884" t="str" cm="1">
        <f t="array" ref="AO188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85" spans="1:41" x14ac:dyDescent="0.35">
      <c r="A1885">
        <v>6461</v>
      </c>
      <c r="B1885">
        <v>1969</v>
      </c>
      <c r="C1885">
        <f t="shared" ca="1" si="58"/>
        <v>57</v>
      </c>
      <c r="D1885" t="str" cm="1">
        <f t="array" aca="1" ref="D188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85" t="s">
        <v>34</v>
      </c>
      <c r="F1885" t="s">
        <v>30</v>
      </c>
      <c r="G1885" cm="1">
        <f t="array" ref="G1885">_xlfn.IFS(marketing_campaign[[#This Row],[Marital_Status]]="Single",K1885+L1885+1,marketing_campaign[[#This Row],[Marital_Status]]="Together",K1885+L1885+2,marketing_campaign[[#This Row],[Marital_Status]]="Alone",K1885+L1885+1,marketing_campaign[[#This Row],[Marital_Status]]="Married",K1885+L1885+2,marketing_campaign[[#This Row],[Marital_Status]]="Divorced",K1885+L1885+1,marketing_campaign[[#This Row],[Marital_Status]]="YOLO",K1885+L1885+1,marketing_campaign[[#This Row],[Marital_Status]]="Absurd",K1885+L1885+1,marketing_campaign[[#This Row],[Marital_Status]]="Widow",K1885+L1885+1)</f>
        <v>2</v>
      </c>
      <c r="H1885" t="str" cm="1">
        <f t="array" ref="H1885">_xlfn.IFS(marketing_campaign[[#This Row],[Family_size]]=1,"Family_with_one_child",marketing_campaign[[#This Row],[Family_size]]&gt;1,"Family_with_more_children")</f>
        <v>Family_with_more_children</v>
      </c>
      <c r="I1885">
        <v>62772</v>
      </c>
      <c r="J1885" t="str">
        <f>IF(marketing_campaign[[#This Row],[Income]]&gt;=Sheet21!B1935,"high_income","low_income")</f>
        <v>high_income</v>
      </c>
      <c r="K1885">
        <v>0</v>
      </c>
      <c r="L1885">
        <v>1</v>
      </c>
      <c r="M1885" s="1">
        <v>41413</v>
      </c>
      <c r="N1885">
        <v>74</v>
      </c>
      <c r="O1885" t="str" cm="1">
        <f t="array" ref="O1885">_xlfn.IFS(AND(marketing_campaign[[#This Row],[Recency]]&gt;=0,marketing_campaign[[#This Row],[Recency]]&lt;=14),"Early Recency",AND(marketing_campaign[[#This Row],[Recency]]&gt;=15,marketing_campaign[[#This Row],[Recency]]&lt;=31),"Mid-Recency",marketing_campaign[[#This Row],[Recency]]&gt;=32,"high Recency")</f>
        <v>high Recency</v>
      </c>
      <c r="P1885">
        <v>581</v>
      </c>
      <c r="Q1885">
        <v>49</v>
      </c>
      <c r="R1885">
        <v>157</v>
      </c>
      <c r="S1885">
        <v>43</v>
      </c>
      <c r="T1885">
        <v>8</v>
      </c>
      <c r="U1885">
        <v>108</v>
      </c>
      <c r="V1885">
        <f>marketing_campaign[[#This Row],[MntGoldProds]]+marketing_campaign[[#This Row],[MntSweetProducts]]+marketing_campaign[[#This Row],[MntFishProducts]]+marketing_campaign[[#This Row],[MntMeatProducts]]+marketing_campaign[[#This Row],[MntFruits]]+marketing_campaign[[#This Row],[MntWines]]</f>
        <v>946</v>
      </c>
      <c r="W1885">
        <v>1</v>
      </c>
      <c r="X1885">
        <v>5</v>
      </c>
      <c r="Y1885">
        <v>6</v>
      </c>
      <c r="Z1885">
        <v>11</v>
      </c>
      <c r="AA1885">
        <f t="shared" si="59"/>
        <v>23</v>
      </c>
      <c r="AB1885" t="str" cm="1">
        <f t="array" ref="AB1885">_xlfn.IFS(AND(AA1885&gt;=0,AA1885&lt;=15),"low purchase",AND(AA1885&gt;=16,AA1885&lt;=30),"mid purchase",AA1885&gt;=31,"high purchase")</f>
        <v>mid purchase</v>
      </c>
      <c r="AC1885">
        <v>2</v>
      </c>
      <c r="AD1885" t="str">
        <f>IF(marketing_campaign[[#This Row],[NumWebVisitsMonth]]&gt;=5.3,"higher_webvists","lower_webvisits")</f>
        <v>lower_webvisits</v>
      </c>
      <c r="AE1885">
        <v>0</v>
      </c>
      <c r="AF1885">
        <v>1</v>
      </c>
      <c r="AG1885">
        <v>0</v>
      </c>
      <c r="AH1885">
        <v>0</v>
      </c>
      <c r="AI1885">
        <v>0</v>
      </c>
      <c r="AJ1885">
        <v>0</v>
      </c>
      <c r="AK1885">
        <v>3</v>
      </c>
      <c r="AL1885">
        <v>11</v>
      </c>
      <c r="AM1885">
        <v>0</v>
      </c>
      <c r="AN1885">
        <f>marketing_campaign[[#This Row],[AcceptedCmp2]]+marketing_campaign[[#This Row],[AcceptedCmp1]]+marketing_campaign[[#This Row],[AcceptedCmp5]]+marketing_campaign[[#This Row],[AcceptedCmp4]]+marketing_campaign[[#This Row],[AcceptedCmp3]]+marketing_campaign[[#This Row],[Response]]</f>
        <v>1</v>
      </c>
      <c r="AO1885" t="str" cm="1">
        <f t="array" ref="AO188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886" spans="1:41" x14ac:dyDescent="0.35">
      <c r="A1886">
        <v>7679</v>
      </c>
      <c r="B1886">
        <v>1985</v>
      </c>
      <c r="C1886">
        <f t="shared" ca="1" si="58"/>
        <v>41</v>
      </c>
      <c r="D1886" t="str" cm="1">
        <f t="array" aca="1" ref="D188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886" t="s">
        <v>32</v>
      </c>
      <c r="F1886" t="s">
        <v>30</v>
      </c>
      <c r="G1886" cm="1">
        <f t="array" ref="G1886">_xlfn.IFS(marketing_campaign[[#This Row],[Marital_Status]]="Single",K1886+L1886+1,marketing_campaign[[#This Row],[Marital_Status]]="Together",K1886+L1886+2,marketing_campaign[[#This Row],[Marital_Status]]="Alone",K1886+L1886+1,marketing_campaign[[#This Row],[Marital_Status]]="Married",K1886+L1886+2,marketing_campaign[[#This Row],[Marital_Status]]="Divorced",K1886+L1886+1,marketing_campaign[[#This Row],[Marital_Status]]="YOLO",K1886+L1886+1,marketing_campaign[[#This Row],[Marital_Status]]="Absurd",K1886+L1886+1,marketing_campaign[[#This Row],[Marital_Status]]="Widow",K1886+L1886+1)</f>
        <v>1</v>
      </c>
      <c r="H1886" t="str" cm="1">
        <f t="array" ref="H1886">_xlfn.IFS(marketing_campaign[[#This Row],[Family_size]]=1,"Family_with_one_child",marketing_campaign[[#This Row],[Family_size]]&gt;1,"Family_with_more_children")</f>
        <v>Family_with_one_child</v>
      </c>
      <c r="I1886">
        <v>30298</v>
      </c>
      <c r="J1886" t="str">
        <f>IF(marketing_campaign[[#This Row],[Income]]&gt;=Sheet21!B1936,"high_income","low_income")</f>
        <v>high_income</v>
      </c>
      <c r="K1886">
        <v>0</v>
      </c>
      <c r="L1886">
        <v>0</v>
      </c>
      <c r="M1886" s="1">
        <v>41778</v>
      </c>
      <c r="N1886">
        <v>48</v>
      </c>
      <c r="O1886" t="str" cm="1">
        <f t="array" ref="O1886">_xlfn.IFS(AND(marketing_campaign[[#This Row],[Recency]]&gt;=0,marketing_campaign[[#This Row],[Recency]]&lt;=14),"Early Recency",AND(marketing_campaign[[#This Row],[Recency]]&gt;=15,marketing_campaign[[#This Row],[Recency]]&lt;=31),"Mid-Recency",marketing_campaign[[#This Row],[Recency]]&gt;=32,"high Recency")</f>
        <v>high Recency</v>
      </c>
      <c r="P1886">
        <v>6</v>
      </c>
      <c r="Q1886">
        <v>3</v>
      </c>
      <c r="R1886">
        <v>12</v>
      </c>
      <c r="S1886">
        <v>6</v>
      </c>
      <c r="T1886">
        <v>1</v>
      </c>
      <c r="U1886">
        <v>0</v>
      </c>
      <c r="V1886">
        <f>marketing_campaign[[#This Row],[MntGoldProds]]+marketing_campaign[[#This Row],[MntSweetProducts]]+marketing_campaign[[#This Row],[MntFishProducts]]+marketing_campaign[[#This Row],[MntMeatProducts]]+marketing_campaign[[#This Row],[MntFruits]]+marketing_campaign[[#This Row],[MntWines]]</f>
        <v>28</v>
      </c>
      <c r="W1886">
        <v>1</v>
      </c>
      <c r="X1886">
        <v>1</v>
      </c>
      <c r="Y1886">
        <v>1</v>
      </c>
      <c r="Z1886">
        <v>3</v>
      </c>
      <c r="AA1886">
        <f t="shared" si="59"/>
        <v>6</v>
      </c>
      <c r="AB1886" t="str" cm="1">
        <f t="array" ref="AB1886">_xlfn.IFS(AND(AA1886&gt;=0,AA1886&lt;=15),"low purchase",AND(AA1886&gt;=16,AA1886&lt;=30),"mid purchase",AA1886&gt;=31,"high purchase")</f>
        <v>low purchase</v>
      </c>
      <c r="AC1886">
        <v>3</v>
      </c>
      <c r="AD1886" t="str">
        <f>IF(marketing_campaign[[#This Row],[NumWebVisitsMonth]]&gt;=5.3,"higher_webvists","lower_webvisits")</f>
        <v>lower_webvisits</v>
      </c>
      <c r="AE1886">
        <v>0</v>
      </c>
      <c r="AF1886">
        <v>0</v>
      </c>
      <c r="AG1886">
        <v>0</v>
      </c>
      <c r="AH1886">
        <v>0</v>
      </c>
      <c r="AI1886">
        <v>0</v>
      </c>
      <c r="AJ1886">
        <v>0</v>
      </c>
      <c r="AK1886">
        <v>3</v>
      </c>
      <c r="AL1886">
        <v>11</v>
      </c>
      <c r="AM1886">
        <v>0</v>
      </c>
      <c r="AN1886">
        <f>marketing_campaign[[#This Row],[AcceptedCmp2]]+marketing_campaign[[#This Row],[AcceptedCmp1]]+marketing_campaign[[#This Row],[AcceptedCmp5]]+marketing_campaign[[#This Row],[AcceptedCmp4]]+marketing_campaign[[#This Row],[AcceptedCmp3]]+marketing_campaign[[#This Row],[Response]]</f>
        <v>0</v>
      </c>
      <c r="AO1886" t="str" cm="1">
        <f t="array" ref="AO188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87" spans="1:41" x14ac:dyDescent="0.35">
      <c r="A1887">
        <v>10702</v>
      </c>
      <c r="B1887">
        <v>1984</v>
      </c>
      <c r="C1887">
        <f t="shared" ca="1" si="58"/>
        <v>42</v>
      </c>
      <c r="D1887" t="str" cm="1">
        <f t="array" aca="1" ref="D188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887" t="s">
        <v>29</v>
      </c>
      <c r="F1887" t="s">
        <v>30</v>
      </c>
      <c r="G1887" cm="1">
        <f t="array" ref="G1887">_xlfn.IFS(marketing_campaign[[#This Row],[Marital_Status]]="Single",K1887+L1887+1,marketing_campaign[[#This Row],[Marital_Status]]="Together",K1887+L1887+2,marketing_campaign[[#This Row],[Marital_Status]]="Alone",K1887+L1887+1,marketing_campaign[[#This Row],[Marital_Status]]="Married",K1887+L1887+2,marketing_campaign[[#This Row],[Marital_Status]]="Divorced",K1887+L1887+1,marketing_campaign[[#This Row],[Marital_Status]]="YOLO",K1887+L1887+1,marketing_campaign[[#This Row],[Marital_Status]]="Absurd",K1887+L1887+1,marketing_campaign[[#This Row],[Marital_Status]]="Widow",K1887+L1887+1)</f>
        <v>2</v>
      </c>
      <c r="H1887" t="str" cm="1">
        <f t="array" ref="H1887">_xlfn.IFS(marketing_campaign[[#This Row],[Family_size]]=1,"Family_with_one_child",marketing_campaign[[#This Row],[Family_size]]&gt;1,"Family_with_more_children")</f>
        <v>Family_with_more_children</v>
      </c>
      <c r="I1887">
        <v>52413</v>
      </c>
      <c r="J1887" t="str">
        <f>IF(marketing_campaign[[#This Row],[Income]]&gt;=Sheet21!B1937,"high_income","low_income")</f>
        <v>high_income</v>
      </c>
      <c r="K1887">
        <v>1</v>
      </c>
      <c r="L1887">
        <v>0</v>
      </c>
      <c r="M1887" s="1">
        <v>41216</v>
      </c>
      <c r="N1887">
        <v>67</v>
      </c>
      <c r="O1887" t="str" cm="1">
        <f t="array" ref="O1887">_xlfn.IFS(AND(marketing_campaign[[#This Row],[Recency]]&gt;=0,marketing_campaign[[#This Row],[Recency]]&lt;=14),"Early Recency",AND(marketing_campaign[[#This Row],[Recency]]&gt;=15,marketing_campaign[[#This Row],[Recency]]&lt;=31),"Mid-Recency",marketing_campaign[[#This Row],[Recency]]&gt;=32,"high Recency")</f>
        <v>high Recency</v>
      </c>
      <c r="P1887">
        <v>185</v>
      </c>
      <c r="Q1887">
        <v>8</v>
      </c>
      <c r="R1887">
        <v>133</v>
      </c>
      <c r="S1887">
        <v>56</v>
      </c>
      <c r="T1887">
        <v>56</v>
      </c>
      <c r="U1887">
        <v>12</v>
      </c>
      <c r="V1887">
        <f>marketing_campaign[[#This Row],[MntGoldProds]]+marketing_campaign[[#This Row],[MntSweetProducts]]+marketing_campaign[[#This Row],[MntFishProducts]]+marketing_campaign[[#This Row],[MntMeatProducts]]+marketing_campaign[[#This Row],[MntFruits]]+marketing_campaign[[#This Row],[MntWines]]</f>
        <v>450</v>
      </c>
      <c r="W1887">
        <v>2</v>
      </c>
      <c r="X1887">
        <v>7</v>
      </c>
      <c r="Y1887">
        <v>1</v>
      </c>
      <c r="Z1887">
        <v>7</v>
      </c>
      <c r="AA1887">
        <f t="shared" si="59"/>
        <v>17</v>
      </c>
      <c r="AB1887" t="str" cm="1">
        <f t="array" ref="AB1887">_xlfn.IFS(AND(AA1887&gt;=0,AA1887&lt;=15),"low purchase",AND(AA1887&gt;=16,AA1887&lt;=30),"mid purchase",AA1887&gt;=31,"high purchase")</f>
        <v>mid purchase</v>
      </c>
      <c r="AC1887">
        <v>7</v>
      </c>
      <c r="AD1887" t="str">
        <f>IF(marketing_campaign[[#This Row],[NumWebVisitsMonth]]&gt;=5.3,"higher_webvists","lower_webvisits")</f>
        <v>higher_webvists</v>
      </c>
      <c r="AE1887">
        <v>0</v>
      </c>
      <c r="AF1887">
        <v>0</v>
      </c>
      <c r="AG1887">
        <v>0</v>
      </c>
      <c r="AH1887">
        <v>0</v>
      </c>
      <c r="AI1887">
        <v>0</v>
      </c>
      <c r="AJ1887">
        <v>0</v>
      </c>
      <c r="AK1887">
        <v>3</v>
      </c>
      <c r="AL1887">
        <v>11</v>
      </c>
      <c r="AM1887">
        <v>0</v>
      </c>
      <c r="AN1887">
        <f>marketing_campaign[[#This Row],[AcceptedCmp2]]+marketing_campaign[[#This Row],[AcceptedCmp1]]+marketing_campaign[[#This Row],[AcceptedCmp5]]+marketing_campaign[[#This Row],[AcceptedCmp4]]+marketing_campaign[[#This Row],[AcceptedCmp3]]+marketing_campaign[[#This Row],[Response]]</f>
        <v>0</v>
      </c>
      <c r="AO1887" t="str" cm="1">
        <f t="array" ref="AO188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88" spans="1:41" x14ac:dyDescent="0.35">
      <c r="A1888">
        <v>7505</v>
      </c>
      <c r="B1888">
        <v>1957</v>
      </c>
      <c r="C1888">
        <f t="shared" ca="1" si="58"/>
        <v>69</v>
      </c>
      <c r="D1888" t="str" cm="1">
        <f t="array" aca="1" ref="D188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88" t="s">
        <v>32</v>
      </c>
      <c r="F1888" t="s">
        <v>33</v>
      </c>
      <c r="G1888" cm="1">
        <f t="array" ref="G1888">_xlfn.IFS(marketing_campaign[[#This Row],[Marital_Status]]="Single",K1888+L1888+1,marketing_campaign[[#This Row],[Marital_Status]]="Together",K1888+L1888+2,marketing_campaign[[#This Row],[Marital_Status]]="Alone",K1888+L1888+1,marketing_campaign[[#This Row],[Marital_Status]]="Married",K1888+L1888+2,marketing_campaign[[#This Row],[Marital_Status]]="Divorced",K1888+L1888+1,marketing_campaign[[#This Row],[Marital_Status]]="YOLO",K1888+L1888+1,marketing_campaign[[#This Row],[Marital_Status]]="Absurd",K1888+L1888+1,marketing_campaign[[#This Row],[Marital_Status]]="Widow",K1888+L1888+1)</f>
        <v>4</v>
      </c>
      <c r="H1888" t="str" cm="1">
        <f t="array" ref="H1888">_xlfn.IFS(marketing_campaign[[#This Row],[Family_size]]=1,"Family_with_one_child",marketing_campaign[[#This Row],[Family_size]]&gt;1,"Family_with_more_children")</f>
        <v>Family_with_more_children</v>
      </c>
      <c r="I1888">
        <v>44155</v>
      </c>
      <c r="J1888" t="str">
        <f>IF(marketing_campaign[[#This Row],[Income]]&gt;=Sheet21!B1938,"high_income","low_income")</f>
        <v>high_income</v>
      </c>
      <c r="K1888">
        <v>1</v>
      </c>
      <c r="L1888">
        <v>1</v>
      </c>
      <c r="M1888" s="1">
        <v>41658</v>
      </c>
      <c r="N1888">
        <v>24</v>
      </c>
      <c r="O1888" t="str" cm="1">
        <f t="array" ref="O1888">_xlfn.IFS(AND(marketing_campaign[[#This Row],[Recency]]&gt;=0,marketing_campaign[[#This Row],[Recency]]&lt;=14),"Early Recency",AND(marketing_campaign[[#This Row],[Recency]]&gt;=15,marketing_campaign[[#This Row],[Recency]]&lt;=31),"Mid-Recency",marketing_campaign[[#This Row],[Recency]]&gt;=32,"high Recency")</f>
        <v>Mid-Recency</v>
      </c>
      <c r="P1888">
        <v>22</v>
      </c>
      <c r="Q1888">
        <v>1</v>
      </c>
      <c r="R1888">
        <v>9</v>
      </c>
      <c r="S1888">
        <v>0</v>
      </c>
      <c r="T1888">
        <v>0</v>
      </c>
      <c r="U1888">
        <v>14</v>
      </c>
      <c r="V1888">
        <f>marketing_campaign[[#This Row],[MntGoldProds]]+marketing_campaign[[#This Row],[MntSweetProducts]]+marketing_campaign[[#This Row],[MntFishProducts]]+marketing_campaign[[#This Row],[MntMeatProducts]]+marketing_campaign[[#This Row],[MntFruits]]+marketing_campaign[[#This Row],[MntWines]]</f>
        <v>46</v>
      </c>
      <c r="W1888">
        <v>1</v>
      </c>
      <c r="X1888">
        <v>1</v>
      </c>
      <c r="Y1888">
        <v>1</v>
      </c>
      <c r="Z1888">
        <v>2</v>
      </c>
      <c r="AA1888">
        <f t="shared" si="59"/>
        <v>5</v>
      </c>
      <c r="AB1888" t="str" cm="1">
        <f t="array" ref="AB1888">_xlfn.IFS(AND(AA1888&gt;=0,AA1888&lt;=15),"low purchase",AND(AA1888&gt;=16,AA1888&lt;=30),"mid purchase",AA1888&gt;=31,"high purchase")</f>
        <v>low purchase</v>
      </c>
      <c r="AC1888">
        <v>4</v>
      </c>
      <c r="AD1888" t="str">
        <f>IF(marketing_campaign[[#This Row],[NumWebVisitsMonth]]&gt;=5.3,"higher_webvists","lower_webvisits")</f>
        <v>lower_webvisits</v>
      </c>
      <c r="AE1888">
        <v>0</v>
      </c>
      <c r="AF1888">
        <v>0</v>
      </c>
      <c r="AG1888">
        <v>0</v>
      </c>
      <c r="AH1888">
        <v>0</v>
      </c>
      <c r="AI1888">
        <v>0</v>
      </c>
      <c r="AJ1888">
        <v>0</v>
      </c>
      <c r="AK1888">
        <v>3</v>
      </c>
      <c r="AL1888">
        <v>11</v>
      </c>
      <c r="AM1888">
        <v>0</v>
      </c>
      <c r="AN1888">
        <f>marketing_campaign[[#This Row],[AcceptedCmp2]]+marketing_campaign[[#This Row],[AcceptedCmp1]]+marketing_campaign[[#This Row],[AcceptedCmp5]]+marketing_campaign[[#This Row],[AcceptedCmp4]]+marketing_campaign[[#This Row],[AcceptedCmp3]]+marketing_campaign[[#This Row],[Response]]</f>
        <v>0</v>
      </c>
      <c r="AO1888" t="str" cm="1">
        <f t="array" ref="AO188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89" spans="1:41" x14ac:dyDescent="0.35">
      <c r="A1889">
        <v>5113</v>
      </c>
      <c r="B1889">
        <v>1971</v>
      </c>
      <c r="C1889">
        <f t="shared" ca="1" si="58"/>
        <v>55</v>
      </c>
      <c r="D1889" t="str" cm="1">
        <f t="array" aca="1" ref="D188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89" t="s">
        <v>32</v>
      </c>
      <c r="F1889" t="s">
        <v>35</v>
      </c>
      <c r="G1889" cm="1">
        <f t="array" ref="G1889">_xlfn.IFS(marketing_campaign[[#This Row],[Marital_Status]]="Single",K1889+L1889+1,marketing_campaign[[#This Row],[Marital_Status]]="Together",K1889+L1889+2,marketing_campaign[[#This Row],[Marital_Status]]="Alone",K1889+L1889+1,marketing_campaign[[#This Row],[Marital_Status]]="Married",K1889+L1889+2,marketing_campaign[[#This Row],[Marital_Status]]="Divorced",K1889+L1889+1,marketing_campaign[[#This Row],[Marital_Status]]="YOLO",K1889+L1889+1,marketing_campaign[[#This Row],[Marital_Status]]="Absurd",K1889+L1889+1,marketing_campaign[[#This Row],[Marital_Status]]="Widow",K1889+L1889+1)</f>
        <v>1</v>
      </c>
      <c r="H1889" t="str" cm="1">
        <f t="array" ref="H1889">_xlfn.IFS(marketing_campaign[[#This Row],[Family_size]]=1,"Family_with_one_child",marketing_campaign[[#This Row],[Family_size]]&gt;1,"Family_with_more_children")</f>
        <v>Family_with_one_child</v>
      </c>
      <c r="I1889">
        <v>86979</v>
      </c>
      <c r="J1889" t="str">
        <f>IF(marketing_campaign[[#This Row],[Income]]&gt;=Sheet21!B1939,"high_income","low_income")</f>
        <v>high_income</v>
      </c>
      <c r="K1889">
        <v>0</v>
      </c>
      <c r="L1889">
        <v>0</v>
      </c>
      <c r="M1889" s="1">
        <v>41585</v>
      </c>
      <c r="N1889">
        <v>67</v>
      </c>
      <c r="O1889" t="str" cm="1">
        <f t="array" ref="O1889">_xlfn.IFS(AND(marketing_campaign[[#This Row],[Recency]]&gt;=0,marketing_campaign[[#This Row],[Recency]]&lt;=14),"Early Recency",AND(marketing_campaign[[#This Row],[Recency]]&gt;=15,marketing_campaign[[#This Row],[Recency]]&lt;=31),"Mid-Recency",marketing_campaign[[#This Row],[Recency]]&gt;=32,"high Recency")</f>
        <v>high Recency</v>
      </c>
      <c r="P1889">
        <v>584</v>
      </c>
      <c r="Q1889">
        <v>100</v>
      </c>
      <c r="R1889">
        <v>835</v>
      </c>
      <c r="S1889">
        <v>65</v>
      </c>
      <c r="T1889">
        <v>83</v>
      </c>
      <c r="U1889">
        <v>35</v>
      </c>
      <c r="V1889">
        <f>marketing_campaign[[#This Row],[MntGoldProds]]+marketing_campaign[[#This Row],[MntSweetProducts]]+marketing_campaign[[#This Row],[MntFishProducts]]+marketing_campaign[[#This Row],[MntMeatProducts]]+marketing_campaign[[#This Row],[MntFruits]]+marketing_campaign[[#This Row],[MntWines]]</f>
        <v>1702</v>
      </c>
      <c r="W1889">
        <v>1</v>
      </c>
      <c r="X1889">
        <v>5</v>
      </c>
      <c r="Y1889">
        <v>5</v>
      </c>
      <c r="Z1889">
        <v>5</v>
      </c>
      <c r="AA1889">
        <f t="shared" si="59"/>
        <v>16</v>
      </c>
      <c r="AB1889" t="str" cm="1">
        <f t="array" ref="AB1889">_xlfn.IFS(AND(AA1889&gt;=0,AA1889&lt;=15),"low purchase",AND(AA1889&gt;=16,AA1889&lt;=30),"mid purchase",AA1889&gt;=31,"high purchase")</f>
        <v>mid purchase</v>
      </c>
      <c r="AC1889">
        <v>2</v>
      </c>
      <c r="AD1889" t="str">
        <f>IF(marketing_campaign[[#This Row],[NumWebVisitsMonth]]&gt;=5.3,"higher_webvists","lower_webvisits")</f>
        <v>lower_webvisits</v>
      </c>
      <c r="AE1889">
        <v>1</v>
      </c>
      <c r="AF1889">
        <v>0</v>
      </c>
      <c r="AG1889">
        <v>0</v>
      </c>
      <c r="AH1889">
        <v>0</v>
      </c>
      <c r="AI1889">
        <v>0</v>
      </c>
      <c r="AJ1889">
        <v>0</v>
      </c>
      <c r="AK1889">
        <v>3</v>
      </c>
      <c r="AL1889">
        <v>11</v>
      </c>
      <c r="AM1889">
        <v>1</v>
      </c>
      <c r="AN1889">
        <f>marketing_campaign[[#This Row],[AcceptedCmp2]]+marketing_campaign[[#This Row],[AcceptedCmp1]]+marketing_campaign[[#This Row],[AcceptedCmp5]]+marketing_campaign[[#This Row],[AcceptedCmp4]]+marketing_campaign[[#This Row],[AcceptedCmp3]]+marketing_campaign[[#This Row],[Response]]</f>
        <v>2</v>
      </c>
      <c r="AO1889" t="str" cm="1">
        <f t="array" ref="AO188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890" spans="1:41" x14ac:dyDescent="0.35">
      <c r="A1890">
        <v>10858</v>
      </c>
      <c r="B1890">
        <v>1975</v>
      </c>
      <c r="C1890">
        <f t="shared" ca="1" si="58"/>
        <v>51</v>
      </c>
      <c r="D1890" t="str" cm="1">
        <f t="array" aca="1" ref="D189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90" t="s">
        <v>29</v>
      </c>
      <c r="F1890" t="s">
        <v>31</v>
      </c>
      <c r="G1890" cm="1">
        <f t="array" ref="G1890">_xlfn.IFS(marketing_campaign[[#This Row],[Marital_Status]]="Single",K1890+L1890+1,marketing_campaign[[#This Row],[Marital_Status]]="Together",K1890+L1890+2,marketing_campaign[[#This Row],[Marital_Status]]="Alone",K1890+L1890+1,marketing_campaign[[#This Row],[Marital_Status]]="Married",K1890+L1890+2,marketing_campaign[[#This Row],[Marital_Status]]="Divorced",K1890+L1890+1,marketing_campaign[[#This Row],[Marital_Status]]="YOLO",K1890+L1890+1,marketing_campaign[[#This Row],[Marital_Status]]="Absurd",K1890+L1890+1,marketing_campaign[[#This Row],[Marital_Status]]="Widow",K1890+L1890+1)</f>
        <v>4</v>
      </c>
      <c r="H1890" t="str" cm="1">
        <f t="array" ref="H1890">_xlfn.IFS(marketing_campaign[[#This Row],[Family_size]]=1,"Family_with_one_child",marketing_campaign[[#This Row],[Family_size]]&gt;1,"Family_with_more_children")</f>
        <v>Family_with_more_children</v>
      </c>
      <c r="I1890">
        <v>76532</v>
      </c>
      <c r="J1890" t="str">
        <f>IF(marketing_campaign[[#This Row],[Income]]&gt;=Sheet21!B1940,"high_income","low_income")</f>
        <v>high_income</v>
      </c>
      <c r="K1890">
        <v>1</v>
      </c>
      <c r="L1890">
        <v>1</v>
      </c>
      <c r="M1890" s="1">
        <v>41526</v>
      </c>
      <c r="N1890">
        <v>38</v>
      </c>
      <c r="O1890" t="str" cm="1">
        <f t="array" ref="O1890">_xlfn.IFS(AND(marketing_campaign[[#This Row],[Recency]]&gt;=0,marketing_campaign[[#This Row],[Recency]]&lt;=14),"Early Recency",AND(marketing_campaign[[#This Row],[Recency]]&gt;=15,marketing_campaign[[#This Row],[Recency]]&lt;=31),"Mid-Recency",marketing_campaign[[#This Row],[Recency]]&gt;=32,"high Recency")</f>
        <v>high Recency</v>
      </c>
      <c r="P1890">
        <v>355</v>
      </c>
      <c r="Q1890">
        <v>30</v>
      </c>
      <c r="R1890">
        <v>177</v>
      </c>
      <c r="S1890">
        <v>90</v>
      </c>
      <c r="T1890">
        <v>138</v>
      </c>
      <c r="U1890">
        <v>30</v>
      </c>
      <c r="V1890">
        <f>marketing_campaign[[#This Row],[MntGoldProds]]+marketing_campaign[[#This Row],[MntSweetProducts]]+marketing_campaign[[#This Row],[MntFishProducts]]+marketing_campaign[[#This Row],[MntMeatProducts]]+marketing_campaign[[#This Row],[MntFruits]]+marketing_campaign[[#This Row],[MntWines]]</f>
        <v>820</v>
      </c>
      <c r="W1890">
        <v>4</v>
      </c>
      <c r="X1890">
        <v>9</v>
      </c>
      <c r="Y1890">
        <v>5</v>
      </c>
      <c r="Z1890">
        <v>7</v>
      </c>
      <c r="AA1890">
        <f t="shared" si="59"/>
        <v>25</v>
      </c>
      <c r="AB1890" t="str" cm="1">
        <f t="array" ref="AB1890">_xlfn.IFS(AND(AA1890&gt;=0,AA1890&lt;=15),"low purchase",AND(AA1890&gt;=16,AA1890&lt;=30),"mid purchase",AA1890&gt;=31,"high purchase")</f>
        <v>mid purchase</v>
      </c>
      <c r="AC1890">
        <v>5</v>
      </c>
      <c r="AD1890" t="str">
        <f>IF(marketing_campaign[[#This Row],[NumWebVisitsMonth]]&gt;=5.3,"higher_webvists","lower_webvisits")</f>
        <v>lower_webvisits</v>
      </c>
      <c r="AE1890">
        <v>0</v>
      </c>
      <c r="AF1890">
        <v>0</v>
      </c>
      <c r="AG1890">
        <v>0</v>
      </c>
      <c r="AH1890">
        <v>0</v>
      </c>
      <c r="AI1890">
        <v>0</v>
      </c>
      <c r="AJ1890">
        <v>0</v>
      </c>
      <c r="AK1890">
        <v>3</v>
      </c>
      <c r="AL1890">
        <v>11</v>
      </c>
      <c r="AM1890">
        <v>0</v>
      </c>
      <c r="AN1890">
        <f>marketing_campaign[[#This Row],[AcceptedCmp2]]+marketing_campaign[[#This Row],[AcceptedCmp1]]+marketing_campaign[[#This Row],[AcceptedCmp5]]+marketing_campaign[[#This Row],[AcceptedCmp4]]+marketing_campaign[[#This Row],[AcceptedCmp3]]+marketing_campaign[[#This Row],[Response]]</f>
        <v>0</v>
      </c>
      <c r="AO1890" t="str" cm="1">
        <f t="array" ref="AO189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91" spans="1:41" x14ac:dyDescent="0.35">
      <c r="A1891">
        <v>2961</v>
      </c>
      <c r="B1891">
        <v>1982</v>
      </c>
      <c r="C1891">
        <f t="shared" ca="1" si="58"/>
        <v>44</v>
      </c>
      <c r="D1891" t="str" cm="1">
        <f t="array" aca="1" ref="D189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891" t="s">
        <v>29</v>
      </c>
      <c r="F1891" t="s">
        <v>33</v>
      </c>
      <c r="G1891" cm="1">
        <f t="array" ref="G1891">_xlfn.IFS(marketing_campaign[[#This Row],[Marital_Status]]="Single",K1891+L1891+1,marketing_campaign[[#This Row],[Marital_Status]]="Together",K1891+L1891+2,marketing_campaign[[#This Row],[Marital_Status]]="Alone",K1891+L1891+1,marketing_campaign[[#This Row],[Marital_Status]]="Married",K1891+L1891+2,marketing_campaign[[#This Row],[Marital_Status]]="Divorced",K1891+L1891+1,marketing_campaign[[#This Row],[Marital_Status]]="YOLO",K1891+L1891+1,marketing_campaign[[#This Row],[Marital_Status]]="Absurd",K1891+L1891+1,marketing_campaign[[#This Row],[Marital_Status]]="Widow",K1891+L1891+1)</f>
        <v>3</v>
      </c>
      <c r="H1891" t="str" cm="1">
        <f t="array" ref="H1891">_xlfn.IFS(marketing_campaign[[#This Row],[Family_size]]=1,"Family_with_one_child",marketing_campaign[[#This Row],[Family_size]]&gt;1,"Family_with_more_children")</f>
        <v>Family_with_more_children</v>
      </c>
      <c r="I1891">
        <v>42081</v>
      </c>
      <c r="J1891" t="str">
        <f>IF(marketing_campaign[[#This Row],[Income]]&gt;=Sheet21!B1941,"high_income","low_income")</f>
        <v>high_income</v>
      </c>
      <c r="K1891">
        <v>1</v>
      </c>
      <c r="L1891">
        <v>0</v>
      </c>
      <c r="M1891" s="1">
        <v>41331</v>
      </c>
      <c r="N1891">
        <v>86</v>
      </c>
      <c r="O1891" t="str" cm="1">
        <f t="array" ref="O1891">_xlfn.IFS(AND(marketing_campaign[[#This Row],[Recency]]&gt;=0,marketing_campaign[[#This Row],[Recency]]&lt;=14),"Early Recency",AND(marketing_campaign[[#This Row],[Recency]]&gt;=15,marketing_campaign[[#This Row],[Recency]]&lt;=31),"Mid-Recency",marketing_campaign[[#This Row],[Recency]]&gt;=32,"high Recency")</f>
        <v>high Recency</v>
      </c>
      <c r="P1891">
        <v>175</v>
      </c>
      <c r="Q1891">
        <v>10</v>
      </c>
      <c r="R1891">
        <v>110</v>
      </c>
      <c r="S1891">
        <v>54</v>
      </c>
      <c r="T1891">
        <v>6</v>
      </c>
      <c r="U1891">
        <v>27</v>
      </c>
      <c r="V1891">
        <f>marketing_campaign[[#This Row],[MntGoldProds]]+marketing_campaign[[#This Row],[MntSweetProducts]]+marketing_campaign[[#This Row],[MntFishProducts]]+marketing_campaign[[#This Row],[MntMeatProducts]]+marketing_campaign[[#This Row],[MntFruits]]+marketing_campaign[[#This Row],[MntWines]]</f>
        <v>382</v>
      </c>
      <c r="W1891">
        <v>2</v>
      </c>
      <c r="X1891">
        <v>6</v>
      </c>
      <c r="Y1891">
        <v>3</v>
      </c>
      <c r="Z1891">
        <v>4</v>
      </c>
      <c r="AA1891">
        <f t="shared" si="59"/>
        <v>15</v>
      </c>
      <c r="AB1891" t="str" cm="1">
        <f t="array" ref="AB1891">_xlfn.IFS(AND(AA1891&gt;=0,AA1891&lt;=15),"low purchase",AND(AA1891&gt;=16,AA1891&lt;=30),"mid purchase",AA1891&gt;=31,"high purchase")</f>
        <v>low purchase</v>
      </c>
      <c r="AC1891">
        <v>6</v>
      </c>
      <c r="AD1891" t="str">
        <f>IF(marketing_campaign[[#This Row],[NumWebVisitsMonth]]&gt;=5.3,"higher_webvists","lower_webvisits")</f>
        <v>higher_webvists</v>
      </c>
      <c r="AE1891">
        <v>1</v>
      </c>
      <c r="AF1891">
        <v>0</v>
      </c>
      <c r="AG1891">
        <v>0</v>
      </c>
      <c r="AH1891">
        <v>0</v>
      </c>
      <c r="AI1891">
        <v>0</v>
      </c>
      <c r="AJ1891">
        <v>0</v>
      </c>
      <c r="AK1891">
        <v>3</v>
      </c>
      <c r="AL1891">
        <v>11</v>
      </c>
      <c r="AM1891">
        <v>0</v>
      </c>
      <c r="AN1891">
        <f>marketing_campaign[[#This Row],[AcceptedCmp2]]+marketing_campaign[[#This Row],[AcceptedCmp1]]+marketing_campaign[[#This Row],[AcceptedCmp5]]+marketing_campaign[[#This Row],[AcceptedCmp4]]+marketing_campaign[[#This Row],[AcceptedCmp3]]+marketing_campaign[[#This Row],[Response]]</f>
        <v>1</v>
      </c>
      <c r="AO1891" t="str" cm="1">
        <f t="array" ref="AO189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892" spans="1:41" x14ac:dyDescent="0.35">
      <c r="A1892">
        <v>2747</v>
      </c>
      <c r="B1892">
        <v>1988</v>
      </c>
      <c r="C1892">
        <f t="shared" ca="1" si="58"/>
        <v>38</v>
      </c>
      <c r="D1892" t="str" cm="1">
        <f t="array" aca="1" ref="D189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892" t="s">
        <v>32</v>
      </c>
      <c r="F1892" t="s">
        <v>33</v>
      </c>
      <c r="G1892" cm="1">
        <f t="array" ref="G1892">_xlfn.IFS(marketing_campaign[[#This Row],[Marital_Status]]="Single",K1892+L1892+1,marketing_campaign[[#This Row],[Marital_Status]]="Together",K1892+L1892+2,marketing_campaign[[#This Row],[Marital_Status]]="Alone",K1892+L1892+1,marketing_campaign[[#This Row],[Marital_Status]]="Married",K1892+L1892+2,marketing_campaign[[#This Row],[Marital_Status]]="Divorced",K1892+L1892+1,marketing_campaign[[#This Row],[Marital_Status]]="YOLO",K1892+L1892+1,marketing_campaign[[#This Row],[Marital_Status]]="Absurd",K1892+L1892+1,marketing_campaign[[#This Row],[Marital_Status]]="Widow",K1892+L1892+1)</f>
        <v>2</v>
      </c>
      <c r="H1892" t="str" cm="1">
        <f t="array" ref="H1892">_xlfn.IFS(marketing_campaign[[#This Row],[Family_size]]=1,"Family_with_one_child",marketing_campaign[[#This Row],[Family_size]]&gt;1,"Family_with_more_children")</f>
        <v>Family_with_more_children</v>
      </c>
      <c r="I1892">
        <v>67546</v>
      </c>
      <c r="J1892" t="str">
        <f>IF(marketing_campaign[[#This Row],[Income]]&gt;=Sheet21!B1942,"high_income","low_income")</f>
        <v>high_income</v>
      </c>
      <c r="K1892">
        <v>0</v>
      </c>
      <c r="L1892">
        <v>0</v>
      </c>
      <c r="M1892" s="1">
        <v>41152</v>
      </c>
      <c r="N1892">
        <v>90</v>
      </c>
      <c r="O1892" t="str" cm="1">
        <f t="array" ref="O1892">_xlfn.IFS(AND(marketing_campaign[[#This Row],[Recency]]&gt;=0,marketing_campaign[[#This Row],[Recency]]&lt;=14),"Early Recency",AND(marketing_campaign[[#This Row],[Recency]]&gt;=15,marketing_campaign[[#This Row],[Recency]]&lt;=31),"Mid-Recency",marketing_campaign[[#This Row],[Recency]]&gt;=32,"high Recency")</f>
        <v>high Recency</v>
      </c>
      <c r="P1892">
        <v>864</v>
      </c>
      <c r="Q1892">
        <v>134</v>
      </c>
      <c r="R1892">
        <v>768</v>
      </c>
      <c r="S1892">
        <v>150</v>
      </c>
      <c r="T1892">
        <v>38</v>
      </c>
      <c r="U1892">
        <v>172</v>
      </c>
      <c r="V1892">
        <f>marketing_campaign[[#This Row],[MntGoldProds]]+marketing_campaign[[#This Row],[MntSweetProducts]]+marketing_campaign[[#This Row],[MntFishProducts]]+marketing_campaign[[#This Row],[MntMeatProducts]]+marketing_campaign[[#This Row],[MntFruits]]+marketing_campaign[[#This Row],[MntWines]]</f>
        <v>2126</v>
      </c>
      <c r="W1892">
        <v>1</v>
      </c>
      <c r="X1892">
        <v>4</v>
      </c>
      <c r="Y1892">
        <v>10</v>
      </c>
      <c r="Z1892">
        <v>5</v>
      </c>
      <c r="AA1892">
        <f t="shared" si="59"/>
        <v>20</v>
      </c>
      <c r="AB1892" t="str" cm="1">
        <f t="array" ref="AB1892">_xlfn.IFS(AND(AA1892&gt;=0,AA1892&lt;=15),"low purchase",AND(AA1892&gt;=16,AA1892&lt;=30),"mid purchase",AA1892&gt;=31,"high purchase")</f>
        <v>mid purchase</v>
      </c>
      <c r="AC1892">
        <v>3</v>
      </c>
      <c r="AD1892" t="str">
        <f>IF(marketing_campaign[[#This Row],[NumWebVisitsMonth]]&gt;=5.3,"higher_webvists","lower_webvisits")</f>
        <v>lower_webvisits</v>
      </c>
      <c r="AE1892">
        <v>0</v>
      </c>
      <c r="AF1892">
        <v>0</v>
      </c>
      <c r="AG1892">
        <v>0</v>
      </c>
      <c r="AH1892">
        <v>0</v>
      </c>
      <c r="AI1892">
        <v>0</v>
      </c>
      <c r="AJ1892">
        <v>0</v>
      </c>
      <c r="AK1892">
        <v>3</v>
      </c>
      <c r="AL1892">
        <v>11</v>
      </c>
      <c r="AM1892">
        <v>0</v>
      </c>
      <c r="AN1892">
        <f>marketing_campaign[[#This Row],[AcceptedCmp2]]+marketing_campaign[[#This Row],[AcceptedCmp1]]+marketing_campaign[[#This Row],[AcceptedCmp5]]+marketing_campaign[[#This Row],[AcceptedCmp4]]+marketing_campaign[[#This Row],[AcceptedCmp3]]+marketing_campaign[[#This Row],[Response]]</f>
        <v>0</v>
      </c>
      <c r="AO1892" t="str" cm="1">
        <f t="array" ref="AO189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93" spans="1:41" x14ac:dyDescent="0.35">
      <c r="A1893">
        <v>3010</v>
      </c>
      <c r="B1893">
        <v>1989</v>
      </c>
      <c r="C1893">
        <f t="shared" ca="1" si="58"/>
        <v>37</v>
      </c>
      <c r="D1893" t="str" cm="1">
        <f t="array" aca="1" ref="D189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893" t="s">
        <v>34</v>
      </c>
      <c r="F1893" t="s">
        <v>31</v>
      </c>
      <c r="G1893" cm="1">
        <f t="array" ref="G1893">_xlfn.IFS(marketing_campaign[[#This Row],[Marital_Status]]="Single",K1893+L1893+1,marketing_campaign[[#This Row],[Marital_Status]]="Together",K1893+L1893+2,marketing_campaign[[#This Row],[Marital_Status]]="Alone",K1893+L1893+1,marketing_campaign[[#This Row],[Marital_Status]]="Married",K1893+L1893+2,marketing_campaign[[#This Row],[Marital_Status]]="Divorced",K1893+L1893+1,marketing_campaign[[#This Row],[Marital_Status]]="YOLO",K1893+L1893+1,marketing_campaign[[#This Row],[Marital_Status]]="Absurd",K1893+L1893+1,marketing_campaign[[#This Row],[Marital_Status]]="Widow",K1893+L1893+1)</f>
        <v>2</v>
      </c>
      <c r="H1893" t="str" cm="1">
        <f t="array" ref="H1893">_xlfn.IFS(marketing_campaign[[#This Row],[Family_size]]=1,"Family_with_one_child",marketing_campaign[[#This Row],[Family_size]]&gt;1,"Family_with_more_children")</f>
        <v>Family_with_more_children</v>
      </c>
      <c r="I1893">
        <v>88420</v>
      </c>
      <c r="J1893" t="str">
        <f>IF(marketing_campaign[[#This Row],[Income]]&gt;=Sheet21!B1943,"high_income","low_income")</f>
        <v>high_income</v>
      </c>
      <c r="K1893">
        <v>0</v>
      </c>
      <c r="L1893">
        <v>0</v>
      </c>
      <c r="M1893" s="1">
        <v>41761</v>
      </c>
      <c r="N1893">
        <v>87</v>
      </c>
      <c r="O1893" t="str" cm="1">
        <f t="array" ref="O1893">_xlfn.IFS(AND(marketing_campaign[[#This Row],[Recency]]&gt;=0,marketing_campaign[[#This Row],[Recency]]&lt;=14),"Early Recency",AND(marketing_campaign[[#This Row],[Recency]]&gt;=15,marketing_campaign[[#This Row],[Recency]]&lt;=31),"Mid-Recency",marketing_campaign[[#This Row],[Recency]]&gt;=32,"high Recency")</f>
        <v>high Recency</v>
      </c>
      <c r="P1893">
        <v>957</v>
      </c>
      <c r="Q1893">
        <v>153</v>
      </c>
      <c r="R1893">
        <v>612</v>
      </c>
      <c r="S1893">
        <v>99</v>
      </c>
      <c r="T1893">
        <v>95</v>
      </c>
      <c r="U1893">
        <v>153</v>
      </c>
      <c r="V1893">
        <f>marketing_campaign[[#This Row],[MntGoldProds]]+marketing_campaign[[#This Row],[MntSweetProducts]]+marketing_campaign[[#This Row],[MntFishProducts]]+marketing_campaign[[#This Row],[MntMeatProducts]]+marketing_campaign[[#This Row],[MntFruits]]+marketing_campaign[[#This Row],[MntWines]]</f>
        <v>2069</v>
      </c>
      <c r="W1893">
        <v>1</v>
      </c>
      <c r="X1893">
        <v>4</v>
      </c>
      <c r="Y1893">
        <v>7</v>
      </c>
      <c r="Z1893">
        <v>8</v>
      </c>
      <c r="AA1893">
        <f t="shared" si="59"/>
        <v>20</v>
      </c>
      <c r="AB1893" t="str" cm="1">
        <f t="array" ref="AB1893">_xlfn.IFS(AND(AA1893&gt;=0,AA1893&lt;=15),"low purchase",AND(AA1893&gt;=16,AA1893&lt;=30),"mid purchase",AA1893&gt;=31,"high purchase")</f>
        <v>mid purchase</v>
      </c>
      <c r="AC1893">
        <v>1</v>
      </c>
      <c r="AD1893" t="str">
        <f>IF(marketing_campaign[[#This Row],[NumWebVisitsMonth]]&gt;=5.3,"higher_webvists","lower_webvisits")</f>
        <v>lower_webvisits</v>
      </c>
      <c r="AE1893">
        <v>1</v>
      </c>
      <c r="AF1893">
        <v>0</v>
      </c>
      <c r="AG1893">
        <v>1</v>
      </c>
      <c r="AH1893">
        <v>1</v>
      </c>
      <c r="AI1893">
        <v>0</v>
      </c>
      <c r="AJ1893">
        <v>0</v>
      </c>
      <c r="AK1893">
        <v>3</v>
      </c>
      <c r="AL1893">
        <v>11</v>
      </c>
      <c r="AM1893">
        <v>0</v>
      </c>
      <c r="AN1893">
        <f>marketing_campaign[[#This Row],[AcceptedCmp2]]+marketing_campaign[[#This Row],[AcceptedCmp1]]+marketing_campaign[[#This Row],[AcceptedCmp5]]+marketing_campaign[[#This Row],[AcceptedCmp4]]+marketing_campaign[[#This Row],[AcceptedCmp3]]+marketing_campaign[[#This Row],[Response]]</f>
        <v>3</v>
      </c>
      <c r="AO1893" t="str" cm="1">
        <f t="array" ref="AO189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3/5 campaign accepted</v>
      </c>
    </row>
    <row r="1894" spans="1:41" x14ac:dyDescent="0.35">
      <c r="A1894">
        <v>5790</v>
      </c>
      <c r="B1894">
        <v>1985</v>
      </c>
      <c r="C1894">
        <f t="shared" ca="1" si="58"/>
        <v>41</v>
      </c>
      <c r="D1894" t="str" cm="1">
        <f t="array" aca="1" ref="D189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894" t="s">
        <v>29</v>
      </c>
      <c r="F1894" t="s">
        <v>33</v>
      </c>
      <c r="G1894" cm="1">
        <f t="array" ref="G1894">_xlfn.IFS(marketing_campaign[[#This Row],[Marital_Status]]="Single",K1894+L1894+1,marketing_campaign[[#This Row],[Marital_Status]]="Together",K1894+L1894+2,marketing_campaign[[#This Row],[Marital_Status]]="Alone",K1894+L1894+1,marketing_campaign[[#This Row],[Marital_Status]]="Married",K1894+L1894+2,marketing_campaign[[#This Row],[Marital_Status]]="Divorced",K1894+L1894+1,marketing_campaign[[#This Row],[Marital_Status]]="YOLO",K1894+L1894+1,marketing_campaign[[#This Row],[Marital_Status]]="Absurd",K1894+L1894+1,marketing_campaign[[#This Row],[Marital_Status]]="Widow",K1894+L1894+1)</f>
        <v>3</v>
      </c>
      <c r="H1894" t="str" cm="1">
        <f t="array" ref="H1894">_xlfn.IFS(marketing_campaign[[#This Row],[Family_size]]=1,"Family_with_one_child",marketing_campaign[[#This Row],[Family_size]]&gt;1,"Family_with_more_children")</f>
        <v>Family_with_more_children</v>
      </c>
      <c r="I1894">
        <v>31158</v>
      </c>
      <c r="J1894" t="str">
        <f>IF(marketing_campaign[[#This Row],[Income]]&gt;=Sheet21!B1944,"high_income","low_income")</f>
        <v>high_income</v>
      </c>
      <c r="K1894">
        <v>1</v>
      </c>
      <c r="L1894">
        <v>0</v>
      </c>
      <c r="M1894" s="1">
        <v>41301</v>
      </c>
      <c r="N1894">
        <v>62</v>
      </c>
      <c r="O1894" t="str" cm="1">
        <f t="array" ref="O1894">_xlfn.IFS(AND(marketing_campaign[[#This Row],[Recency]]&gt;=0,marketing_campaign[[#This Row],[Recency]]&lt;=14),"Early Recency",AND(marketing_campaign[[#This Row],[Recency]]&gt;=15,marketing_campaign[[#This Row],[Recency]]&lt;=31),"Mid-Recency",marketing_campaign[[#This Row],[Recency]]&gt;=32,"high Recency")</f>
        <v>high Recency</v>
      </c>
      <c r="P1894">
        <v>25</v>
      </c>
      <c r="Q1894">
        <v>6</v>
      </c>
      <c r="R1894">
        <v>16</v>
      </c>
      <c r="S1894">
        <v>20</v>
      </c>
      <c r="T1894">
        <v>0</v>
      </c>
      <c r="U1894">
        <v>5</v>
      </c>
      <c r="V1894">
        <f>marketing_campaign[[#This Row],[MntGoldProds]]+marketing_campaign[[#This Row],[MntSweetProducts]]+marketing_campaign[[#This Row],[MntFishProducts]]+marketing_campaign[[#This Row],[MntMeatProducts]]+marketing_campaign[[#This Row],[MntFruits]]+marketing_campaign[[#This Row],[MntWines]]</f>
        <v>72</v>
      </c>
      <c r="W1894">
        <v>2</v>
      </c>
      <c r="X1894">
        <v>2</v>
      </c>
      <c r="Y1894">
        <v>0</v>
      </c>
      <c r="Z1894">
        <v>3</v>
      </c>
      <c r="AA1894">
        <f t="shared" si="59"/>
        <v>7</v>
      </c>
      <c r="AB1894" t="str" cm="1">
        <f t="array" ref="AB1894">_xlfn.IFS(AND(AA1894&gt;=0,AA1894&lt;=15),"low purchase",AND(AA1894&gt;=16,AA1894&lt;=30),"mid purchase",AA1894&gt;=31,"high purchase")</f>
        <v>low purchase</v>
      </c>
      <c r="AC1894">
        <v>8</v>
      </c>
      <c r="AD1894" t="str">
        <f>IF(marketing_campaign[[#This Row],[NumWebVisitsMonth]]&gt;=5.3,"higher_webvists","lower_webvisits")</f>
        <v>higher_webvists</v>
      </c>
      <c r="AE1894">
        <v>0</v>
      </c>
      <c r="AF1894">
        <v>0</v>
      </c>
      <c r="AG1894">
        <v>0</v>
      </c>
      <c r="AH1894">
        <v>0</v>
      </c>
      <c r="AI1894">
        <v>0</v>
      </c>
      <c r="AJ1894">
        <v>0</v>
      </c>
      <c r="AK1894">
        <v>3</v>
      </c>
      <c r="AL1894">
        <v>11</v>
      </c>
      <c r="AM1894">
        <v>0</v>
      </c>
      <c r="AN1894">
        <f>marketing_campaign[[#This Row],[AcceptedCmp2]]+marketing_campaign[[#This Row],[AcceptedCmp1]]+marketing_campaign[[#This Row],[AcceptedCmp5]]+marketing_campaign[[#This Row],[AcceptedCmp4]]+marketing_campaign[[#This Row],[AcceptedCmp3]]+marketing_campaign[[#This Row],[Response]]</f>
        <v>0</v>
      </c>
      <c r="AO1894" t="str" cm="1">
        <f t="array" ref="AO189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95" spans="1:41" x14ac:dyDescent="0.35">
      <c r="A1895">
        <v>6892</v>
      </c>
      <c r="B1895">
        <v>1968</v>
      </c>
      <c r="C1895">
        <f t="shared" ca="1" si="58"/>
        <v>58</v>
      </c>
      <c r="D1895" t="str" cm="1">
        <f t="array" aca="1" ref="D189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95" t="s">
        <v>29</v>
      </c>
      <c r="F1895" t="s">
        <v>35</v>
      </c>
      <c r="G1895" cm="1">
        <f t="array" ref="G1895">_xlfn.IFS(marketing_campaign[[#This Row],[Marital_Status]]="Single",K1895+L1895+1,marketing_campaign[[#This Row],[Marital_Status]]="Together",K1895+L1895+2,marketing_campaign[[#This Row],[Marital_Status]]="Alone",K1895+L1895+1,marketing_campaign[[#This Row],[Marital_Status]]="Married",K1895+L1895+2,marketing_campaign[[#This Row],[Marital_Status]]="Divorced",K1895+L1895+1,marketing_campaign[[#This Row],[Marital_Status]]="YOLO",K1895+L1895+1,marketing_campaign[[#This Row],[Marital_Status]]="Absurd",K1895+L1895+1,marketing_campaign[[#This Row],[Marital_Status]]="Widow",K1895+L1895+1)</f>
        <v>2</v>
      </c>
      <c r="H1895" t="str" cm="1">
        <f t="array" ref="H1895">_xlfn.IFS(marketing_campaign[[#This Row],[Family_size]]=1,"Family_with_one_child",marketing_campaign[[#This Row],[Family_size]]&gt;1,"Family_with_more_children")</f>
        <v>Family_with_more_children</v>
      </c>
      <c r="I1895">
        <v>61671</v>
      </c>
      <c r="J1895" t="str">
        <f>IF(marketing_campaign[[#This Row],[Income]]&gt;=Sheet21!B1945,"high_income","low_income")</f>
        <v>high_income</v>
      </c>
      <c r="K1895">
        <v>0</v>
      </c>
      <c r="L1895">
        <v>1</v>
      </c>
      <c r="M1895" s="1">
        <v>41793</v>
      </c>
      <c r="N1895">
        <v>23</v>
      </c>
      <c r="O1895" t="str" cm="1">
        <f t="array" ref="O1895">_xlfn.IFS(AND(marketing_campaign[[#This Row],[Recency]]&gt;=0,marketing_campaign[[#This Row],[Recency]]&lt;=14),"Early Recency",AND(marketing_campaign[[#This Row],[Recency]]&gt;=15,marketing_campaign[[#This Row],[Recency]]&lt;=31),"Mid-Recency",marketing_campaign[[#This Row],[Recency]]&gt;=32,"high Recency")</f>
        <v>Mid-Recency</v>
      </c>
      <c r="P1895">
        <v>641</v>
      </c>
      <c r="Q1895">
        <v>7</v>
      </c>
      <c r="R1895">
        <v>56</v>
      </c>
      <c r="S1895">
        <v>0</v>
      </c>
      <c r="T1895">
        <v>0</v>
      </c>
      <c r="U1895">
        <v>28</v>
      </c>
      <c r="V1895">
        <f>marketing_campaign[[#This Row],[MntGoldProds]]+marketing_campaign[[#This Row],[MntSweetProducts]]+marketing_campaign[[#This Row],[MntFishProducts]]+marketing_campaign[[#This Row],[MntMeatProducts]]+marketing_campaign[[#This Row],[MntFruits]]+marketing_campaign[[#This Row],[MntWines]]</f>
        <v>732</v>
      </c>
      <c r="W1895">
        <v>8</v>
      </c>
      <c r="X1895">
        <v>10</v>
      </c>
      <c r="Y1895">
        <v>4</v>
      </c>
      <c r="Z1895">
        <v>6</v>
      </c>
      <c r="AA1895">
        <f t="shared" si="59"/>
        <v>28</v>
      </c>
      <c r="AB1895" t="str" cm="1">
        <f t="array" ref="AB1895">_xlfn.IFS(AND(AA1895&gt;=0,AA1895&lt;=15),"low purchase",AND(AA1895&gt;=16,AA1895&lt;=30),"mid purchase",AA1895&gt;=31,"high purchase")</f>
        <v>mid purchase</v>
      </c>
      <c r="AC1895">
        <v>8</v>
      </c>
      <c r="AD1895" t="str">
        <f>IF(marketing_campaign[[#This Row],[NumWebVisitsMonth]]&gt;=5.3,"higher_webvists","lower_webvisits")</f>
        <v>higher_webvists</v>
      </c>
      <c r="AE1895">
        <v>0</v>
      </c>
      <c r="AF1895">
        <v>1</v>
      </c>
      <c r="AG1895">
        <v>0</v>
      </c>
      <c r="AH1895">
        <v>1</v>
      </c>
      <c r="AI1895">
        <v>0</v>
      </c>
      <c r="AJ1895">
        <v>0</v>
      </c>
      <c r="AK1895">
        <v>3</v>
      </c>
      <c r="AL1895">
        <v>11</v>
      </c>
      <c r="AM1895">
        <v>0</v>
      </c>
      <c r="AN1895">
        <f>marketing_campaign[[#This Row],[AcceptedCmp2]]+marketing_campaign[[#This Row],[AcceptedCmp1]]+marketing_campaign[[#This Row],[AcceptedCmp5]]+marketing_campaign[[#This Row],[AcceptedCmp4]]+marketing_campaign[[#This Row],[AcceptedCmp3]]+marketing_campaign[[#This Row],[Response]]</f>
        <v>2</v>
      </c>
      <c r="AO1895" t="str" cm="1">
        <f t="array" ref="AO189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896" spans="1:41" x14ac:dyDescent="0.35">
      <c r="A1896">
        <v>1743</v>
      </c>
      <c r="B1896">
        <v>1974</v>
      </c>
      <c r="C1896">
        <f t="shared" ca="1" si="58"/>
        <v>52</v>
      </c>
      <c r="D1896" t="str" cm="1">
        <f t="array" aca="1" ref="D189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96" t="s">
        <v>29</v>
      </c>
      <c r="F1896" t="s">
        <v>30</v>
      </c>
      <c r="G1896" cm="1">
        <f t="array" ref="G1896">_xlfn.IFS(marketing_campaign[[#This Row],[Marital_Status]]="Single",K1896+L1896+1,marketing_campaign[[#This Row],[Marital_Status]]="Together",K1896+L1896+2,marketing_campaign[[#This Row],[Marital_Status]]="Alone",K1896+L1896+1,marketing_campaign[[#This Row],[Marital_Status]]="Married",K1896+L1896+2,marketing_campaign[[#This Row],[Marital_Status]]="Divorced",K1896+L1896+1,marketing_campaign[[#This Row],[Marital_Status]]="YOLO",K1896+L1896+1,marketing_campaign[[#This Row],[Marital_Status]]="Absurd",K1896+L1896+1,marketing_campaign[[#This Row],[Marital_Status]]="Widow",K1896+L1896+1)</f>
        <v>1</v>
      </c>
      <c r="H1896" t="str" cm="1">
        <f t="array" ref="H1896">_xlfn.IFS(marketing_campaign[[#This Row],[Family_size]]=1,"Family_with_one_child",marketing_campaign[[#This Row],[Family_size]]&gt;1,"Family_with_more_children")</f>
        <v>Family_with_one_child</v>
      </c>
      <c r="I1896">
        <v>69719</v>
      </c>
      <c r="J1896" t="str">
        <f>IF(marketing_campaign[[#This Row],[Income]]&gt;=Sheet21!B1946,"high_income","low_income")</f>
        <v>high_income</v>
      </c>
      <c r="K1896">
        <v>0</v>
      </c>
      <c r="L1896">
        <v>0</v>
      </c>
      <c r="M1896" s="1">
        <v>41785</v>
      </c>
      <c r="N1896">
        <v>99</v>
      </c>
      <c r="O1896" t="str" cm="1">
        <f t="array" ref="O1896">_xlfn.IFS(AND(marketing_campaign[[#This Row],[Recency]]&gt;=0,marketing_campaign[[#This Row],[Recency]]&lt;=14),"Early Recency",AND(marketing_campaign[[#This Row],[Recency]]&gt;=15,marketing_campaign[[#This Row],[Recency]]&lt;=31),"Mid-Recency",marketing_campaign[[#This Row],[Recency]]&gt;=32,"high Recency")</f>
        <v>high Recency</v>
      </c>
      <c r="P1896">
        <v>273</v>
      </c>
      <c r="Q1896">
        <v>86</v>
      </c>
      <c r="R1896">
        <v>208</v>
      </c>
      <c r="S1896">
        <v>177</v>
      </c>
      <c r="T1896">
        <v>14</v>
      </c>
      <c r="U1896">
        <v>43</v>
      </c>
      <c r="V1896">
        <f>marketing_campaign[[#This Row],[MntGoldProds]]+marketing_campaign[[#This Row],[MntSweetProducts]]+marketing_campaign[[#This Row],[MntFishProducts]]+marketing_campaign[[#This Row],[MntMeatProducts]]+marketing_campaign[[#This Row],[MntFruits]]+marketing_campaign[[#This Row],[MntWines]]</f>
        <v>801</v>
      </c>
      <c r="W1896">
        <v>1</v>
      </c>
      <c r="X1896">
        <v>2</v>
      </c>
      <c r="Y1896">
        <v>3</v>
      </c>
      <c r="Z1896">
        <v>5</v>
      </c>
      <c r="AA1896">
        <f t="shared" si="59"/>
        <v>11</v>
      </c>
      <c r="AB1896" t="str" cm="1">
        <f t="array" ref="AB1896">_xlfn.IFS(AND(AA1896&gt;=0,AA1896&lt;=15),"low purchase",AND(AA1896&gt;=16,AA1896&lt;=30),"mid purchase",AA1896&gt;=31,"high purchase")</f>
        <v>low purchase</v>
      </c>
      <c r="AC1896">
        <v>1</v>
      </c>
      <c r="AD1896" t="str">
        <f>IF(marketing_campaign[[#This Row],[NumWebVisitsMonth]]&gt;=5.3,"higher_webvists","lower_webvisits")</f>
        <v>lower_webvisits</v>
      </c>
      <c r="AE1896">
        <v>0</v>
      </c>
      <c r="AF1896">
        <v>0</v>
      </c>
      <c r="AG1896">
        <v>0</v>
      </c>
      <c r="AH1896">
        <v>0</v>
      </c>
      <c r="AI1896">
        <v>0</v>
      </c>
      <c r="AJ1896">
        <v>0</v>
      </c>
      <c r="AK1896">
        <v>3</v>
      </c>
      <c r="AL1896">
        <v>11</v>
      </c>
      <c r="AM1896">
        <v>0</v>
      </c>
      <c r="AN1896">
        <f>marketing_campaign[[#This Row],[AcceptedCmp2]]+marketing_campaign[[#This Row],[AcceptedCmp1]]+marketing_campaign[[#This Row],[AcceptedCmp5]]+marketing_campaign[[#This Row],[AcceptedCmp4]]+marketing_campaign[[#This Row],[AcceptedCmp3]]+marketing_campaign[[#This Row],[Response]]</f>
        <v>0</v>
      </c>
      <c r="AO1896" t="str" cm="1">
        <f t="array" ref="AO189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97" spans="1:41" x14ac:dyDescent="0.35">
      <c r="A1897">
        <v>3578</v>
      </c>
      <c r="B1897">
        <v>1949</v>
      </c>
      <c r="C1897">
        <f t="shared" ca="1" si="58"/>
        <v>77</v>
      </c>
      <c r="D1897" t="str" cm="1">
        <f t="array" aca="1" ref="D189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97" t="s">
        <v>29</v>
      </c>
      <c r="F1897" t="s">
        <v>35</v>
      </c>
      <c r="G1897" cm="1">
        <f t="array" ref="G1897">_xlfn.IFS(marketing_campaign[[#This Row],[Marital_Status]]="Single",K1897+L1897+1,marketing_campaign[[#This Row],[Marital_Status]]="Together",K1897+L1897+2,marketing_campaign[[#This Row],[Marital_Status]]="Alone",K1897+L1897+1,marketing_campaign[[#This Row],[Marital_Status]]="Married",K1897+L1897+2,marketing_campaign[[#This Row],[Marital_Status]]="Divorced",K1897+L1897+1,marketing_campaign[[#This Row],[Marital_Status]]="YOLO",K1897+L1897+1,marketing_campaign[[#This Row],[Marital_Status]]="Absurd",K1897+L1897+1,marketing_campaign[[#This Row],[Marital_Status]]="Widow",K1897+L1897+1)</f>
        <v>2</v>
      </c>
      <c r="H1897" t="str" cm="1">
        <f t="array" ref="H1897">_xlfn.IFS(marketing_campaign[[#This Row],[Family_size]]=1,"Family_with_one_child",marketing_campaign[[#This Row],[Family_size]]&gt;1,"Family_with_more_children")</f>
        <v>Family_with_more_children</v>
      </c>
      <c r="I1897">
        <v>49160</v>
      </c>
      <c r="J1897" t="str">
        <f>IF(marketing_campaign[[#This Row],[Income]]&gt;=Sheet21!B1947,"high_income","low_income")</f>
        <v>high_income</v>
      </c>
      <c r="K1897">
        <v>0</v>
      </c>
      <c r="L1897">
        <v>1</v>
      </c>
      <c r="M1897" s="1">
        <v>41567</v>
      </c>
      <c r="N1897">
        <v>29</v>
      </c>
      <c r="O1897" t="str" cm="1">
        <f t="array" ref="O1897">_xlfn.IFS(AND(marketing_campaign[[#This Row],[Recency]]&gt;=0,marketing_campaign[[#This Row],[Recency]]&lt;=14),"Early Recency",AND(marketing_campaign[[#This Row],[Recency]]&gt;=15,marketing_campaign[[#This Row],[Recency]]&lt;=31),"Mid-Recency",marketing_campaign[[#This Row],[Recency]]&gt;=32,"high Recency")</f>
        <v>Mid-Recency</v>
      </c>
      <c r="P1897">
        <v>122</v>
      </c>
      <c r="Q1897">
        <v>21</v>
      </c>
      <c r="R1897">
        <v>43</v>
      </c>
      <c r="S1897">
        <v>25</v>
      </c>
      <c r="T1897">
        <v>10</v>
      </c>
      <c r="U1897">
        <v>15</v>
      </c>
      <c r="V1897">
        <f>marketing_campaign[[#This Row],[MntGoldProds]]+marketing_campaign[[#This Row],[MntSweetProducts]]+marketing_campaign[[#This Row],[MntFishProducts]]+marketing_campaign[[#This Row],[MntMeatProducts]]+marketing_campaign[[#This Row],[MntFruits]]+marketing_campaign[[#This Row],[MntWines]]</f>
        <v>236</v>
      </c>
      <c r="W1897">
        <v>2</v>
      </c>
      <c r="X1897">
        <v>3</v>
      </c>
      <c r="Y1897">
        <v>1</v>
      </c>
      <c r="Z1897">
        <v>6</v>
      </c>
      <c r="AA1897">
        <f t="shared" si="59"/>
        <v>12</v>
      </c>
      <c r="AB1897" t="str" cm="1">
        <f t="array" ref="AB1897">_xlfn.IFS(AND(AA1897&gt;=0,AA1897&lt;=15),"low purchase",AND(AA1897&gt;=16,AA1897&lt;=30),"mid purchase",AA1897&gt;=31,"high purchase")</f>
        <v>low purchase</v>
      </c>
      <c r="AC1897">
        <v>6</v>
      </c>
      <c r="AD1897" t="str">
        <f>IF(marketing_campaign[[#This Row],[NumWebVisitsMonth]]&gt;=5.3,"higher_webvists","lower_webvisits")</f>
        <v>higher_webvists</v>
      </c>
      <c r="AE1897">
        <v>0</v>
      </c>
      <c r="AF1897">
        <v>0</v>
      </c>
      <c r="AG1897">
        <v>0</v>
      </c>
      <c r="AH1897">
        <v>0</v>
      </c>
      <c r="AI1897">
        <v>0</v>
      </c>
      <c r="AJ1897">
        <v>0</v>
      </c>
      <c r="AK1897">
        <v>3</v>
      </c>
      <c r="AL1897">
        <v>11</v>
      </c>
      <c r="AM1897">
        <v>0</v>
      </c>
      <c r="AN1897">
        <f>marketing_campaign[[#This Row],[AcceptedCmp2]]+marketing_campaign[[#This Row],[AcceptedCmp1]]+marketing_campaign[[#This Row],[AcceptedCmp5]]+marketing_campaign[[#This Row],[AcceptedCmp4]]+marketing_campaign[[#This Row],[AcceptedCmp3]]+marketing_campaign[[#This Row],[Response]]</f>
        <v>0</v>
      </c>
      <c r="AO1897" t="str" cm="1">
        <f t="array" ref="AO189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898" spans="1:41" x14ac:dyDescent="0.35">
      <c r="A1898">
        <v>8462</v>
      </c>
      <c r="B1898">
        <v>1978</v>
      </c>
      <c r="C1898">
        <f t="shared" ca="1" si="58"/>
        <v>48</v>
      </c>
      <c r="D1898" t="str" cm="1">
        <f t="array" aca="1" ref="D189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98" t="s">
        <v>36</v>
      </c>
      <c r="F1898" t="s">
        <v>31</v>
      </c>
      <c r="G1898" cm="1">
        <f t="array" ref="G1898">_xlfn.IFS(marketing_campaign[[#This Row],[Marital_Status]]="Single",K1898+L1898+1,marketing_campaign[[#This Row],[Marital_Status]]="Together",K1898+L1898+2,marketing_campaign[[#This Row],[Marital_Status]]="Alone",K1898+L1898+1,marketing_campaign[[#This Row],[Marital_Status]]="Married",K1898+L1898+2,marketing_campaign[[#This Row],[Marital_Status]]="Divorced",K1898+L1898+1,marketing_campaign[[#This Row],[Marital_Status]]="YOLO",K1898+L1898+1,marketing_campaign[[#This Row],[Marital_Status]]="Absurd",K1898+L1898+1,marketing_campaign[[#This Row],[Marital_Status]]="Widow",K1898+L1898+1)</f>
        <v>3</v>
      </c>
      <c r="H1898" t="str" cm="1">
        <f t="array" ref="H1898">_xlfn.IFS(marketing_campaign[[#This Row],[Family_size]]=1,"Family_with_one_child",marketing_campaign[[#This Row],[Family_size]]&gt;1,"Family_with_more_children")</f>
        <v>Family_with_more_children</v>
      </c>
      <c r="I1898">
        <v>24882</v>
      </c>
      <c r="J1898" t="str">
        <f>IF(marketing_campaign[[#This Row],[Income]]&gt;=Sheet21!B1948,"high_income","low_income")</f>
        <v>high_income</v>
      </c>
      <c r="K1898">
        <v>1</v>
      </c>
      <c r="L1898">
        <v>0</v>
      </c>
      <c r="M1898" s="1">
        <v>41161</v>
      </c>
      <c r="N1898">
        <v>52</v>
      </c>
      <c r="O1898" t="str" cm="1">
        <f t="array" ref="O1898">_xlfn.IFS(AND(marketing_campaign[[#This Row],[Recency]]&gt;=0,marketing_campaign[[#This Row],[Recency]]&lt;=14),"Early Recency",AND(marketing_campaign[[#This Row],[Recency]]&gt;=15,marketing_campaign[[#This Row],[Recency]]&lt;=31),"Mid-Recency",marketing_campaign[[#This Row],[Recency]]&gt;=32,"high Recency")</f>
        <v>high Recency</v>
      </c>
      <c r="P1898">
        <v>1</v>
      </c>
      <c r="Q1898">
        <v>4</v>
      </c>
      <c r="R1898">
        <v>10</v>
      </c>
      <c r="S1898">
        <v>29</v>
      </c>
      <c r="T1898">
        <v>0</v>
      </c>
      <c r="U1898">
        <v>36</v>
      </c>
      <c r="V1898">
        <f>marketing_campaign[[#This Row],[MntGoldProds]]+marketing_campaign[[#This Row],[MntSweetProducts]]+marketing_campaign[[#This Row],[MntFishProducts]]+marketing_campaign[[#This Row],[MntMeatProducts]]+marketing_campaign[[#This Row],[MntFruits]]+marketing_campaign[[#This Row],[MntWines]]</f>
        <v>80</v>
      </c>
      <c r="W1898">
        <v>1</v>
      </c>
      <c r="X1898">
        <v>1</v>
      </c>
      <c r="Y1898">
        <v>1</v>
      </c>
      <c r="Z1898">
        <v>2</v>
      </c>
      <c r="AA1898">
        <f t="shared" si="59"/>
        <v>5</v>
      </c>
      <c r="AB1898" t="str" cm="1">
        <f t="array" ref="AB1898">_xlfn.IFS(AND(AA1898&gt;=0,AA1898&lt;=15),"low purchase",AND(AA1898&gt;=16,AA1898&lt;=30),"mid purchase",AA1898&gt;=31,"high purchase")</f>
        <v>low purchase</v>
      </c>
      <c r="AC1898">
        <v>6</v>
      </c>
      <c r="AD1898" t="str">
        <f>IF(marketing_campaign[[#This Row],[NumWebVisitsMonth]]&gt;=5.3,"higher_webvists","lower_webvisits")</f>
        <v>higher_webvists</v>
      </c>
      <c r="AE1898">
        <v>1</v>
      </c>
      <c r="AF1898">
        <v>0</v>
      </c>
      <c r="AG1898">
        <v>0</v>
      </c>
      <c r="AH1898">
        <v>0</v>
      </c>
      <c r="AI1898">
        <v>0</v>
      </c>
      <c r="AJ1898">
        <v>0</v>
      </c>
      <c r="AK1898">
        <v>3</v>
      </c>
      <c r="AL1898">
        <v>11</v>
      </c>
      <c r="AM1898">
        <v>0</v>
      </c>
      <c r="AN1898">
        <f>marketing_campaign[[#This Row],[AcceptedCmp2]]+marketing_campaign[[#This Row],[AcceptedCmp1]]+marketing_campaign[[#This Row],[AcceptedCmp5]]+marketing_campaign[[#This Row],[AcceptedCmp4]]+marketing_campaign[[#This Row],[AcceptedCmp3]]+marketing_campaign[[#This Row],[Response]]</f>
        <v>1</v>
      </c>
      <c r="AO1898" t="str" cm="1">
        <f t="array" ref="AO189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899" spans="1:41" x14ac:dyDescent="0.35">
      <c r="A1899">
        <v>5558</v>
      </c>
      <c r="B1899">
        <v>1954</v>
      </c>
      <c r="C1899">
        <f t="shared" ca="1" si="58"/>
        <v>72</v>
      </c>
      <c r="D1899" t="str" cm="1">
        <f t="array" aca="1" ref="D189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99" t="s">
        <v>32</v>
      </c>
      <c r="F1899" t="s">
        <v>30</v>
      </c>
      <c r="G1899" cm="1">
        <f t="array" ref="G1899">_xlfn.IFS(marketing_campaign[[#This Row],[Marital_Status]]="Single",K1899+L1899+1,marketing_campaign[[#This Row],[Marital_Status]]="Together",K1899+L1899+2,marketing_campaign[[#This Row],[Marital_Status]]="Alone",K1899+L1899+1,marketing_campaign[[#This Row],[Marital_Status]]="Married",K1899+L1899+2,marketing_campaign[[#This Row],[Marital_Status]]="Divorced",K1899+L1899+1,marketing_campaign[[#This Row],[Marital_Status]]="YOLO",K1899+L1899+1,marketing_campaign[[#This Row],[Marital_Status]]="Absurd",K1899+L1899+1,marketing_campaign[[#This Row],[Marital_Status]]="Widow",K1899+L1899+1)</f>
        <v>1</v>
      </c>
      <c r="H1899" t="str" cm="1">
        <f t="array" ref="H1899">_xlfn.IFS(marketing_campaign[[#This Row],[Family_size]]=1,"Family_with_one_child",marketing_campaign[[#This Row],[Family_size]]&gt;1,"Family_with_more_children")</f>
        <v>Family_with_one_child</v>
      </c>
      <c r="I1899">
        <v>90933</v>
      </c>
      <c r="J1899" t="str">
        <f>IF(marketing_campaign[[#This Row],[Income]]&gt;=Sheet21!B1949,"high_income","low_income")</f>
        <v>high_income</v>
      </c>
      <c r="K1899">
        <v>0</v>
      </c>
      <c r="L1899">
        <v>0</v>
      </c>
      <c r="M1899" s="1">
        <v>41729</v>
      </c>
      <c r="N1899">
        <v>90</v>
      </c>
      <c r="O1899" t="str" cm="1">
        <f t="array" ref="O1899">_xlfn.IFS(AND(marketing_campaign[[#This Row],[Recency]]&gt;=0,marketing_campaign[[#This Row],[Recency]]&lt;=14),"Early Recency",AND(marketing_campaign[[#This Row],[Recency]]&gt;=15,marketing_campaign[[#This Row],[Recency]]&lt;=31),"Mid-Recency",marketing_campaign[[#This Row],[Recency]]&gt;=32,"high Recency")</f>
        <v>high Recency</v>
      </c>
      <c r="P1899">
        <v>1020</v>
      </c>
      <c r="Q1899">
        <v>31</v>
      </c>
      <c r="R1899">
        <v>430</v>
      </c>
      <c r="S1899">
        <v>62</v>
      </c>
      <c r="T1899">
        <v>63</v>
      </c>
      <c r="U1899">
        <v>79</v>
      </c>
      <c r="V1899">
        <f>marketing_campaign[[#This Row],[MntGoldProds]]+marketing_campaign[[#This Row],[MntSweetProducts]]+marketing_campaign[[#This Row],[MntFishProducts]]+marketing_campaign[[#This Row],[MntMeatProducts]]+marketing_campaign[[#This Row],[MntFruits]]+marketing_campaign[[#This Row],[MntWines]]</f>
        <v>1685</v>
      </c>
      <c r="W1899">
        <v>1</v>
      </c>
      <c r="X1899">
        <v>4</v>
      </c>
      <c r="Y1899">
        <v>6</v>
      </c>
      <c r="Z1899">
        <v>4</v>
      </c>
      <c r="AA1899">
        <f t="shared" si="59"/>
        <v>15</v>
      </c>
      <c r="AB1899" t="str" cm="1">
        <f t="array" ref="AB1899">_xlfn.IFS(AND(AA1899&gt;=0,AA1899&lt;=15),"low purchase",AND(AA1899&gt;=16,AA1899&lt;=30),"mid purchase",AA1899&gt;=31,"high purchase")</f>
        <v>low purchase</v>
      </c>
      <c r="AC1899">
        <v>1</v>
      </c>
      <c r="AD1899" t="str">
        <f>IF(marketing_campaign[[#This Row],[NumWebVisitsMonth]]&gt;=5.3,"higher_webvists","lower_webvisits")</f>
        <v>lower_webvisits</v>
      </c>
      <c r="AE1899">
        <v>0</v>
      </c>
      <c r="AF1899">
        <v>0</v>
      </c>
      <c r="AG1899">
        <v>1</v>
      </c>
      <c r="AH1899">
        <v>0</v>
      </c>
      <c r="AI1899">
        <v>0</v>
      </c>
      <c r="AJ1899">
        <v>0</v>
      </c>
      <c r="AK1899">
        <v>3</v>
      </c>
      <c r="AL1899">
        <v>11</v>
      </c>
      <c r="AM1899">
        <v>0</v>
      </c>
      <c r="AN1899">
        <f>marketing_campaign[[#This Row],[AcceptedCmp2]]+marketing_campaign[[#This Row],[AcceptedCmp1]]+marketing_campaign[[#This Row],[AcceptedCmp5]]+marketing_campaign[[#This Row],[AcceptedCmp4]]+marketing_campaign[[#This Row],[AcceptedCmp3]]+marketing_campaign[[#This Row],[Response]]</f>
        <v>1</v>
      </c>
      <c r="AO1899" t="str" cm="1">
        <f t="array" ref="AO189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900" spans="1:41" x14ac:dyDescent="0.35">
      <c r="A1900">
        <v>4619</v>
      </c>
      <c r="B1900">
        <v>1945</v>
      </c>
      <c r="C1900">
        <f t="shared" ca="1" si="58"/>
        <v>81</v>
      </c>
      <c r="D1900" t="str" cm="1">
        <f t="array" aca="1" ref="D190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900" t="s">
        <v>32</v>
      </c>
      <c r="F1900" t="s">
        <v>30</v>
      </c>
      <c r="G1900" cm="1">
        <f t="array" ref="G1900">_xlfn.IFS(marketing_campaign[[#This Row],[Marital_Status]]="Single",K1900+L1900+1,marketing_campaign[[#This Row],[Marital_Status]]="Together",K1900+L1900+2,marketing_campaign[[#This Row],[Marital_Status]]="Alone",K1900+L1900+1,marketing_campaign[[#This Row],[Marital_Status]]="Married",K1900+L1900+2,marketing_campaign[[#This Row],[Marital_Status]]="Divorced",K1900+L1900+1,marketing_campaign[[#This Row],[Marital_Status]]="YOLO",K1900+L1900+1,marketing_campaign[[#This Row],[Marital_Status]]="Absurd",K1900+L1900+1,marketing_campaign[[#This Row],[Marital_Status]]="Widow",K1900+L1900+1)</f>
        <v>1</v>
      </c>
      <c r="H1900" t="str" cm="1">
        <f t="array" ref="H1900">_xlfn.IFS(marketing_campaign[[#This Row],[Family_size]]=1,"Family_with_one_child",marketing_campaign[[#This Row],[Family_size]]&gt;1,"Family_with_more_children")</f>
        <v>Family_with_one_child</v>
      </c>
      <c r="I1900">
        <v>113734</v>
      </c>
      <c r="J1900" t="str">
        <f>IF(marketing_campaign[[#This Row],[Income]]&gt;=Sheet21!B1950,"high_income","low_income")</f>
        <v>high_income</v>
      </c>
      <c r="K1900">
        <v>0</v>
      </c>
      <c r="L1900">
        <v>0</v>
      </c>
      <c r="M1900" s="1">
        <v>41787</v>
      </c>
      <c r="N1900">
        <v>9</v>
      </c>
      <c r="O1900" t="str" cm="1">
        <f t="array" ref="O1900">_xlfn.IFS(AND(marketing_campaign[[#This Row],[Recency]]&gt;=0,marketing_campaign[[#This Row],[Recency]]&lt;=14),"Early Recency",AND(marketing_campaign[[#This Row],[Recency]]&gt;=15,marketing_campaign[[#This Row],[Recency]]&lt;=31),"Mid-Recency",marketing_campaign[[#This Row],[Recency]]&gt;=32,"high Recency")</f>
        <v>Early Recency</v>
      </c>
      <c r="P1900">
        <v>6</v>
      </c>
      <c r="Q1900">
        <v>2</v>
      </c>
      <c r="R1900">
        <v>3</v>
      </c>
      <c r="S1900">
        <v>1</v>
      </c>
      <c r="T1900">
        <v>262</v>
      </c>
      <c r="U1900">
        <v>3</v>
      </c>
      <c r="V1900">
        <f>marketing_campaign[[#This Row],[MntGoldProds]]+marketing_campaign[[#This Row],[MntSweetProducts]]+marketing_campaign[[#This Row],[MntFishProducts]]+marketing_campaign[[#This Row],[MntMeatProducts]]+marketing_campaign[[#This Row],[MntFruits]]+marketing_campaign[[#This Row],[MntWines]]</f>
        <v>277</v>
      </c>
      <c r="W1900">
        <v>0</v>
      </c>
      <c r="X1900">
        <v>27</v>
      </c>
      <c r="Y1900">
        <v>0</v>
      </c>
      <c r="Z1900">
        <v>0</v>
      </c>
      <c r="AA1900">
        <f t="shared" si="59"/>
        <v>27</v>
      </c>
      <c r="AB1900" t="str" cm="1">
        <f t="array" ref="AB1900">_xlfn.IFS(AND(AA1900&gt;=0,AA1900&lt;=15),"low purchase",AND(AA1900&gt;=16,AA1900&lt;=30),"mid purchase",AA1900&gt;=31,"high purchase")</f>
        <v>mid purchase</v>
      </c>
      <c r="AC1900">
        <v>1</v>
      </c>
      <c r="AD1900" t="str">
        <f>IF(marketing_campaign[[#This Row],[NumWebVisitsMonth]]&gt;=5.3,"higher_webvists","lower_webvisits")</f>
        <v>lower_webvisits</v>
      </c>
      <c r="AE1900">
        <v>0</v>
      </c>
      <c r="AF1900">
        <v>0</v>
      </c>
      <c r="AG1900">
        <v>0</v>
      </c>
      <c r="AH1900">
        <v>0</v>
      </c>
      <c r="AI1900">
        <v>0</v>
      </c>
      <c r="AJ1900">
        <v>0</v>
      </c>
      <c r="AK1900">
        <v>3</v>
      </c>
      <c r="AL1900">
        <v>11</v>
      </c>
      <c r="AM1900">
        <v>0</v>
      </c>
      <c r="AN1900">
        <f>marketing_campaign[[#This Row],[AcceptedCmp2]]+marketing_campaign[[#This Row],[AcceptedCmp1]]+marketing_campaign[[#This Row],[AcceptedCmp5]]+marketing_campaign[[#This Row],[AcceptedCmp4]]+marketing_campaign[[#This Row],[AcceptedCmp3]]+marketing_campaign[[#This Row],[Response]]</f>
        <v>0</v>
      </c>
      <c r="AO1900" t="str" cm="1">
        <f t="array" ref="AO190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01" spans="1:41" x14ac:dyDescent="0.35">
      <c r="A1901">
        <v>8780</v>
      </c>
      <c r="B1901">
        <v>1950</v>
      </c>
      <c r="C1901">
        <f t="shared" ca="1" si="58"/>
        <v>76</v>
      </c>
      <c r="D1901" t="str" cm="1">
        <f t="array" aca="1" ref="D190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01" t="s">
        <v>32</v>
      </c>
      <c r="F1901" t="s">
        <v>31</v>
      </c>
      <c r="G1901" cm="1">
        <f t="array" ref="G1901">_xlfn.IFS(marketing_campaign[[#This Row],[Marital_Status]]="Single",K1901+L1901+1,marketing_campaign[[#This Row],[Marital_Status]]="Together",K1901+L1901+2,marketing_campaign[[#This Row],[Marital_Status]]="Alone",K1901+L1901+1,marketing_campaign[[#This Row],[Marital_Status]]="Married",K1901+L1901+2,marketing_campaign[[#This Row],[Marital_Status]]="Divorced",K1901+L1901+1,marketing_campaign[[#This Row],[Marital_Status]]="YOLO",K1901+L1901+1,marketing_campaign[[#This Row],[Marital_Status]]="Absurd",K1901+L1901+1,marketing_campaign[[#This Row],[Marital_Status]]="Widow",K1901+L1901+1)</f>
        <v>3</v>
      </c>
      <c r="H1901" t="str" cm="1">
        <f t="array" ref="H1901">_xlfn.IFS(marketing_campaign[[#This Row],[Family_size]]=1,"Family_with_one_child",marketing_campaign[[#This Row],[Family_size]]&gt;1,"Family_with_more_children")</f>
        <v>Family_with_more_children</v>
      </c>
      <c r="I1901">
        <v>59292</v>
      </c>
      <c r="J1901" t="str">
        <f>IF(marketing_campaign[[#This Row],[Income]]&gt;=Sheet21!B1951,"high_income","low_income")</f>
        <v>high_income</v>
      </c>
      <c r="K1901">
        <v>0</v>
      </c>
      <c r="L1901">
        <v>1</v>
      </c>
      <c r="M1901" s="1">
        <v>41438</v>
      </c>
      <c r="N1901">
        <v>71</v>
      </c>
      <c r="O1901" t="str" cm="1">
        <f t="array" ref="O1901">_xlfn.IFS(AND(marketing_campaign[[#This Row],[Recency]]&gt;=0,marketing_campaign[[#This Row],[Recency]]&lt;=14),"Early Recency",AND(marketing_campaign[[#This Row],[Recency]]&gt;=15,marketing_campaign[[#This Row],[Recency]]&lt;=31),"Mid-Recency",marketing_campaign[[#This Row],[Recency]]&gt;=32,"high Recency")</f>
        <v>high Recency</v>
      </c>
      <c r="P1901">
        <v>378</v>
      </c>
      <c r="Q1901">
        <v>14</v>
      </c>
      <c r="R1901">
        <v>68</v>
      </c>
      <c r="S1901">
        <v>19</v>
      </c>
      <c r="T1901">
        <v>14</v>
      </c>
      <c r="U1901">
        <v>14</v>
      </c>
      <c r="V1901">
        <f>marketing_campaign[[#This Row],[MntGoldProds]]+marketing_campaign[[#This Row],[MntSweetProducts]]+marketing_campaign[[#This Row],[MntFishProducts]]+marketing_campaign[[#This Row],[MntMeatProducts]]+marketing_campaign[[#This Row],[MntFruits]]+marketing_campaign[[#This Row],[MntWines]]</f>
        <v>507</v>
      </c>
      <c r="W1901">
        <v>2</v>
      </c>
      <c r="X1901">
        <v>3</v>
      </c>
      <c r="Y1901">
        <v>5</v>
      </c>
      <c r="Z1901">
        <v>8</v>
      </c>
      <c r="AA1901">
        <f t="shared" si="59"/>
        <v>18</v>
      </c>
      <c r="AB1901" t="str" cm="1">
        <f t="array" ref="AB1901">_xlfn.IFS(AND(AA1901&gt;=0,AA1901&lt;=15),"low purchase",AND(AA1901&gt;=16,AA1901&lt;=30),"mid purchase",AA1901&gt;=31,"high purchase")</f>
        <v>mid purchase</v>
      </c>
      <c r="AC1901">
        <v>3</v>
      </c>
      <c r="AD1901" t="str">
        <f>IF(marketing_campaign[[#This Row],[NumWebVisitsMonth]]&gt;=5.3,"higher_webvists","lower_webvisits")</f>
        <v>lower_webvisits</v>
      </c>
      <c r="AE1901">
        <v>0</v>
      </c>
      <c r="AF1901">
        <v>0</v>
      </c>
      <c r="AG1901">
        <v>0</v>
      </c>
      <c r="AH1901">
        <v>0</v>
      </c>
      <c r="AI1901">
        <v>0</v>
      </c>
      <c r="AJ1901">
        <v>0</v>
      </c>
      <c r="AK1901">
        <v>3</v>
      </c>
      <c r="AL1901">
        <v>11</v>
      </c>
      <c r="AM1901">
        <v>0</v>
      </c>
      <c r="AN1901">
        <f>marketing_campaign[[#This Row],[AcceptedCmp2]]+marketing_campaign[[#This Row],[AcceptedCmp1]]+marketing_campaign[[#This Row],[AcceptedCmp5]]+marketing_campaign[[#This Row],[AcceptedCmp4]]+marketing_campaign[[#This Row],[AcceptedCmp3]]+marketing_campaign[[#This Row],[Response]]</f>
        <v>0</v>
      </c>
      <c r="AO1901" t="str" cm="1">
        <f t="array" ref="AO190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02" spans="1:41" x14ac:dyDescent="0.35">
      <c r="A1902">
        <v>10789</v>
      </c>
      <c r="B1902">
        <v>1964</v>
      </c>
      <c r="C1902">
        <f t="shared" ca="1" si="58"/>
        <v>62</v>
      </c>
      <c r="D1902" t="str" cm="1">
        <f t="array" aca="1" ref="D190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02" t="s">
        <v>32</v>
      </c>
      <c r="F1902" t="s">
        <v>33</v>
      </c>
      <c r="G1902" cm="1">
        <f t="array" ref="G1902">_xlfn.IFS(marketing_campaign[[#This Row],[Marital_Status]]="Single",K1902+L1902+1,marketing_campaign[[#This Row],[Marital_Status]]="Together",K1902+L1902+2,marketing_campaign[[#This Row],[Marital_Status]]="Alone",K1902+L1902+1,marketing_campaign[[#This Row],[Marital_Status]]="Married",K1902+L1902+2,marketing_campaign[[#This Row],[Marital_Status]]="Divorced",K1902+L1902+1,marketing_campaign[[#This Row],[Marital_Status]]="YOLO",K1902+L1902+1,marketing_campaign[[#This Row],[Marital_Status]]="Absurd",K1902+L1902+1,marketing_campaign[[#This Row],[Marital_Status]]="Widow",K1902+L1902+1)</f>
        <v>4</v>
      </c>
      <c r="H1902" t="str" cm="1">
        <f t="array" ref="H1902">_xlfn.IFS(marketing_campaign[[#This Row],[Family_size]]=1,"Family_with_one_child",marketing_campaign[[#This Row],[Family_size]]&gt;1,"Family_with_more_children")</f>
        <v>Family_with_more_children</v>
      </c>
      <c r="I1902">
        <v>45759</v>
      </c>
      <c r="J1902" t="str">
        <f>IF(marketing_campaign[[#This Row],[Income]]&gt;=Sheet21!B1952,"high_income","low_income")</f>
        <v>high_income</v>
      </c>
      <c r="K1902">
        <v>1</v>
      </c>
      <c r="L1902">
        <v>1</v>
      </c>
      <c r="M1902" s="1">
        <v>41328</v>
      </c>
      <c r="N1902">
        <v>13</v>
      </c>
      <c r="O1902" t="str" cm="1">
        <f t="array" ref="O1902">_xlfn.IFS(AND(marketing_campaign[[#This Row],[Recency]]&gt;=0,marketing_campaign[[#This Row],[Recency]]&lt;=14),"Early Recency",AND(marketing_campaign[[#This Row],[Recency]]&gt;=15,marketing_campaign[[#This Row],[Recency]]&lt;=31),"Mid-Recency",marketing_campaign[[#This Row],[Recency]]&gt;=32,"high Recency")</f>
        <v>Early Recency</v>
      </c>
      <c r="P1902">
        <v>42</v>
      </c>
      <c r="Q1902">
        <v>1</v>
      </c>
      <c r="R1902">
        <v>18</v>
      </c>
      <c r="S1902">
        <v>3</v>
      </c>
      <c r="T1902">
        <v>0</v>
      </c>
      <c r="U1902">
        <v>4</v>
      </c>
      <c r="V1902">
        <f>marketing_campaign[[#This Row],[MntGoldProds]]+marketing_campaign[[#This Row],[MntSweetProducts]]+marketing_campaign[[#This Row],[MntFishProducts]]+marketing_campaign[[#This Row],[MntMeatProducts]]+marketing_campaign[[#This Row],[MntFruits]]+marketing_campaign[[#This Row],[MntWines]]</f>
        <v>68</v>
      </c>
      <c r="W1902">
        <v>2</v>
      </c>
      <c r="X1902">
        <v>2</v>
      </c>
      <c r="Y1902">
        <v>0</v>
      </c>
      <c r="Z1902">
        <v>3</v>
      </c>
      <c r="AA1902">
        <f t="shared" si="59"/>
        <v>7</v>
      </c>
      <c r="AB1902" t="str" cm="1">
        <f t="array" ref="AB1902">_xlfn.IFS(AND(AA1902&gt;=0,AA1902&lt;=15),"low purchase",AND(AA1902&gt;=16,AA1902&lt;=30),"mid purchase",AA1902&gt;=31,"high purchase")</f>
        <v>low purchase</v>
      </c>
      <c r="AC1902">
        <v>7</v>
      </c>
      <c r="AD1902" t="str">
        <f>IF(marketing_campaign[[#This Row],[NumWebVisitsMonth]]&gt;=5.3,"higher_webvists","lower_webvisits")</f>
        <v>higher_webvists</v>
      </c>
      <c r="AE1902">
        <v>0</v>
      </c>
      <c r="AF1902">
        <v>0</v>
      </c>
      <c r="AG1902">
        <v>0</v>
      </c>
      <c r="AH1902">
        <v>0</v>
      </c>
      <c r="AI1902">
        <v>0</v>
      </c>
      <c r="AJ1902">
        <v>0</v>
      </c>
      <c r="AK1902">
        <v>3</v>
      </c>
      <c r="AL1902">
        <v>11</v>
      </c>
      <c r="AM1902">
        <v>0</v>
      </c>
      <c r="AN1902">
        <f>marketing_campaign[[#This Row],[AcceptedCmp2]]+marketing_campaign[[#This Row],[AcceptedCmp1]]+marketing_campaign[[#This Row],[AcceptedCmp5]]+marketing_campaign[[#This Row],[AcceptedCmp4]]+marketing_campaign[[#This Row],[AcceptedCmp3]]+marketing_campaign[[#This Row],[Response]]</f>
        <v>0</v>
      </c>
      <c r="AO1902" t="str" cm="1">
        <f t="array" ref="AO190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03" spans="1:41" x14ac:dyDescent="0.35">
      <c r="A1903">
        <v>10779</v>
      </c>
      <c r="B1903">
        <v>1983</v>
      </c>
      <c r="C1903">
        <f t="shared" ca="1" si="58"/>
        <v>43</v>
      </c>
      <c r="D1903" t="str" cm="1">
        <f t="array" aca="1" ref="D190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903" t="s">
        <v>29</v>
      </c>
      <c r="F1903" t="s">
        <v>30</v>
      </c>
      <c r="G1903" cm="1">
        <f t="array" ref="G1903">_xlfn.IFS(marketing_campaign[[#This Row],[Marital_Status]]="Single",K1903+L1903+1,marketing_campaign[[#This Row],[Marital_Status]]="Together",K1903+L1903+2,marketing_campaign[[#This Row],[Marital_Status]]="Alone",K1903+L1903+1,marketing_campaign[[#This Row],[Marital_Status]]="Married",K1903+L1903+2,marketing_campaign[[#This Row],[Marital_Status]]="Divorced",K1903+L1903+1,marketing_campaign[[#This Row],[Marital_Status]]="YOLO",K1903+L1903+1,marketing_campaign[[#This Row],[Marital_Status]]="Absurd",K1903+L1903+1,marketing_campaign[[#This Row],[Marital_Status]]="Widow",K1903+L1903+1)</f>
        <v>1</v>
      </c>
      <c r="H1903" t="str" cm="1">
        <f t="array" ref="H1903">_xlfn.IFS(marketing_campaign[[#This Row],[Family_size]]=1,"Family_with_one_child",marketing_campaign[[#This Row],[Family_size]]&gt;1,"Family_with_more_children")</f>
        <v>Family_with_one_child</v>
      </c>
      <c r="I1903">
        <v>22148</v>
      </c>
      <c r="J1903" t="str">
        <f>IF(marketing_campaign[[#This Row],[Income]]&gt;=Sheet21!B1953,"high_income","low_income")</f>
        <v>high_income</v>
      </c>
      <c r="K1903">
        <v>0</v>
      </c>
      <c r="L1903">
        <v>0</v>
      </c>
      <c r="M1903" s="1">
        <v>41742</v>
      </c>
      <c r="N1903">
        <v>16</v>
      </c>
      <c r="O1903" t="str" cm="1">
        <f t="array" ref="O1903">_xlfn.IFS(AND(marketing_campaign[[#This Row],[Recency]]&gt;=0,marketing_campaign[[#This Row],[Recency]]&lt;=14),"Early Recency",AND(marketing_campaign[[#This Row],[Recency]]&gt;=15,marketing_campaign[[#This Row],[Recency]]&lt;=31),"Mid-Recency",marketing_campaign[[#This Row],[Recency]]&gt;=32,"high Recency")</f>
        <v>Mid-Recency</v>
      </c>
      <c r="P1903">
        <v>15</v>
      </c>
      <c r="Q1903">
        <v>5</v>
      </c>
      <c r="R1903">
        <v>14</v>
      </c>
      <c r="S1903">
        <v>0</v>
      </c>
      <c r="T1903">
        <v>4</v>
      </c>
      <c r="U1903">
        <v>11</v>
      </c>
      <c r="V1903">
        <f>marketing_campaign[[#This Row],[MntGoldProds]]+marketing_campaign[[#This Row],[MntSweetProducts]]+marketing_campaign[[#This Row],[MntFishProducts]]+marketing_campaign[[#This Row],[MntMeatProducts]]+marketing_campaign[[#This Row],[MntFruits]]+marketing_campaign[[#This Row],[MntWines]]</f>
        <v>49</v>
      </c>
      <c r="W1903">
        <v>1</v>
      </c>
      <c r="X1903">
        <v>1</v>
      </c>
      <c r="Y1903">
        <v>0</v>
      </c>
      <c r="Z1903">
        <v>3</v>
      </c>
      <c r="AA1903">
        <f t="shared" si="59"/>
        <v>5</v>
      </c>
      <c r="AB1903" t="str" cm="1">
        <f t="array" ref="AB1903">_xlfn.IFS(AND(AA1903&gt;=0,AA1903&lt;=15),"low purchase",AND(AA1903&gt;=16,AA1903&lt;=30),"mid purchase",AA1903&gt;=31,"high purchase")</f>
        <v>low purchase</v>
      </c>
      <c r="AC1903">
        <v>7</v>
      </c>
      <c r="AD1903" t="str">
        <f>IF(marketing_campaign[[#This Row],[NumWebVisitsMonth]]&gt;=5.3,"higher_webvists","lower_webvisits")</f>
        <v>higher_webvists</v>
      </c>
      <c r="AE1903">
        <v>0</v>
      </c>
      <c r="AF1903">
        <v>0</v>
      </c>
      <c r="AG1903">
        <v>0</v>
      </c>
      <c r="AH1903">
        <v>0</v>
      </c>
      <c r="AI1903">
        <v>0</v>
      </c>
      <c r="AJ1903">
        <v>0</v>
      </c>
      <c r="AK1903">
        <v>3</v>
      </c>
      <c r="AL1903">
        <v>11</v>
      </c>
      <c r="AM1903">
        <v>0</v>
      </c>
      <c r="AN1903">
        <f>marketing_campaign[[#This Row],[AcceptedCmp2]]+marketing_campaign[[#This Row],[AcceptedCmp1]]+marketing_campaign[[#This Row],[AcceptedCmp5]]+marketing_campaign[[#This Row],[AcceptedCmp4]]+marketing_campaign[[#This Row],[AcceptedCmp3]]+marketing_campaign[[#This Row],[Response]]</f>
        <v>0</v>
      </c>
      <c r="AO1903" t="str" cm="1">
        <f t="array" ref="AO190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04" spans="1:41" x14ac:dyDescent="0.35">
      <c r="A1904">
        <v>5896</v>
      </c>
      <c r="B1904">
        <v>1987</v>
      </c>
      <c r="C1904">
        <f t="shared" ca="1" si="58"/>
        <v>39</v>
      </c>
      <c r="D1904" t="str" cm="1">
        <f t="array" aca="1" ref="D190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904" t="s">
        <v>34</v>
      </c>
      <c r="F1904" t="s">
        <v>33</v>
      </c>
      <c r="G1904" cm="1">
        <f t="array" ref="G1904">_xlfn.IFS(marketing_campaign[[#This Row],[Marital_Status]]="Single",K1904+L1904+1,marketing_campaign[[#This Row],[Marital_Status]]="Together",K1904+L1904+2,marketing_campaign[[#This Row],[Marital_Status]]="Alone",K1904+L1904+1,marketing_campaign[[#This Row],[Marital_Status]]="Married",K1904+L1904+2,marketing_campaign[[#This Row],[Marital_Status]]="Divorced",K1904+L1904+1,marketing_campaign[[#This Row],[Marital_Status]]="YOLO",K1904+L1904+1,marketing_campaign[[#This Row],[Marital_Status]]="Absurd",K1904+L1904+1,marketing_campaign[[#This Row],[Marital_Status]]="Widow",K1904+L1904+1)</f>
        <v>2</v>
      </c>
      <c r="H1904" t="str" cm="1">
        <f t="array" ref="H1904">_xlfn.IFS(marketing_campaign[[#This Row],[Family_size]]=1,"Family_with_one_child",marketing_campaign[[#This Row],[Family_size]]&gt;1,"Family_with_more_children")</f>
        <v>Family_with_more_children</v>
      </c>
      <c r="I1904">
        <v>73395</v>
      </c>
      <c r="J1904" t="str">
        <f>IF(marketing_campaign[[#This Row],[Income]]&gt;=Sheet21!B1954,"high_income","low_income")</f>
        <v>high_income</v>
      </c>
      <c r="K1904">
        <v>0</v>
      </c>
      <c r="L1904">
        <v>0</v>
      </c>
      <c r="M1904" s="1">
        <v>41716</v>
      </c>
      <c r="N1904">
        <v>94</v>
      </c>
      <c r="O1904" t="str" cm="1">
        <f t="array" ref="O1904">_xlfn.IFS(AND(marketing_campaign[[#This Row],[Recency]]&gt;=0,marketing_campaign[[#This Row],[Recency]]&lt;=14),"Early Recency",AND(marketing_campaign[[#This Row],[Recency]]&gt;=15,marketing_campaign[[#This Row],[Recency]]&lt;=31),"Mid-Recency",marketing_campaign[[#This Row],[Recency]]&gt;=32,"high Recency")</f>
        <v>high Recency</v>
      </c>
      <c r="P1904">
        <v>272</v>
      </c>
      <c r="Q1904">
        <v>7</v>
      </c>
      <c r="R1904">
        <v>80</v>
      </c>
      <c r="S1904">
        <v>20</v>
      </c>
      <c r="T1904">
        <v>7</v>
      </c>
      <c r="U1904">
        <v>11</v>
      </c>
      <c r="V1904">
        <f>marketing_campaign[[#This Row],[MntGoldProds]]+marketing_campaign[[#This Row],[MntSweetProducts]]+marketing_campaign[[#This Row],[MntFishProducts]]+marketing_campaign[[#This Row],[MntMeatProducts]]+marketing_campaign[[#This Row],[MntFruits]]+marketing_campaign[[#This Row],[MntWines]]</f>
        <v>397</v>
      </c>
      <c r="W1904">
        <v>1</v>
      </c>
      <c r="X1904">
        <v>4</v>
      </c>
      <c r="Y1904">
        <v>4</v>
      </c>
      <c r="Z1904">
        <v>6</v>
      </c>
      <c r="AA1904">
        <f t="shared" si="59"/>
        <v>15</v>
      </c>
      <c r="AB1904" t="str" cm="1">
        <f t="array" ref="AB1904">_xlfn.IFS(AND(AA1904&gt;=0,AA1904&lt;=15),"low purchase",AND(AA1904&gt;=16,AA1904&lt;=30),"mid purchase",AA1904&gt;=31,"high purchase")</f>
        <v>low purchase</v>
      </c>
      <c r="AC1904">
        <v>2</v>
      </c>
      <c r="AD1904" t="str">
        <f>IF(marketing_campaign[[#This Row],[NumWebVisitsMonth]]&gt;=5.3,"higher_webvists","lower_webvisits")</f>
        <v>lower_webvisits</v>
      </c>
      <c r="AE1904">
        <v>0</v>
      </c>
      <c r="AF1904">
        <v>0</v>
      </c>
      <c r="AG1904">
        <v>0</v>
      </c>
      <c r="AH1904">
        <v>0</v>
      </c>
      <c r="AI1904">
        <v>0</v>
      </c>
      <c r="AJ1904">
        <v>0</v>
      </c>
      <c r="AK1904">
        <v>3</v>
      </c>
      <c r="AL1904">
        <v>11</v>
      </c>
      <c r="AM1904">
        <v>0</v>
      </c>
      <c r="AN1904">
        <f>marketing_campaign[[#This Row],[AcceptedCmp2]]+marketing_campaign[[#This Row],[AcceptedCmp1]]+marketing_campaign[[#This Row],[AcceptedCmp5]]+marketing_campaign[[#This Row],[AcceptedCmp4]]+marketing_campaign[[#This Row],[AcceptedCmp3]]+marketing_campaign[[#This Row],[Response]]</f>
        <v>0</v>
      </c>
      <c r="AO1904" t="str" cm="1">
        <f t="array" ref="AO190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05" spans="1:41" x14ac:dyDescent="0.35">
      <c r="A1905">
        <v>2337</v>
      </c>
      <c r="B1905">
        <v>1971</v>
      </c>
      <c r="C1905">
        <f t="shared" ca="1" si="58"/>
        <v>55</v>
      </c>
      <c r="D1905" t="str" cm="1">
        <f t="array" aca="1" ref="D190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05" t="s">
        <v>29</v>
      </c>
      <c r="F1905" t="s">
        <v>35</v>
      </c>
      <c r="G1905" cm="1">
        <f t="array" ref="G1905">_xlfn.IFS(marketing_campaign[[#This Row],[Marital_Status]]="Single",K1905+L1905+1,marketing_campaign[[#This Row],[Marital_Status]]="Together",K1905+L1905+2,marketing_campaign[[#This Row],[Marital_Status]]="Alone",K1905+L1905+1,marketing_campaign[[#This Row],[Marital_Status]]="Married",K1905+L1905+2,marketing_campaign[[#This Row],[Marital_Status]]="Divorced",K1905+L1905+1,marketing_campaign[[#This Row],[Marital_Status]]="YOLO",K1905+L1905+1,marketing_campaign[[#This Row],[Marital_Status]]="Absurd",K1905+L1905+1,marketing_campaign[[#This Row],[Marital_Status]]="Widow",K1905+L1905+1)</f>
        <v>2</v>
      </c>
      <c r="H1905" t="str" cm="1">
        <f t="array" ref="H1905">_xlfn.IFS(marketing_campaign[[#This Row],[Family_size]]=1,"Family_with_one_child",marketing_campaign[[#This Row],[Family_size]]&gt;1,"Family_with_more_children")</f>
        <v>Family_with_more_children</v>
      </c>
      <c r="I1905">
        <v>29819</v>
      </c>
      <c r="J1905" t="str">
        <f>IF(marketing_campaign[[#This Row],[Income]]&gt;=Sheet21!B1955,"high_income","low_income")</f>
        <v>high_income</v>
      </c>
      <c r="K1905">
        <v>1</v>
      </c>
      <c r="L1905">
        <v>0</v>
      </c>
      <c r="M1905" s="1">
        <v>41571</v>
      </c>
      <c r="N1905">
        <v>77</v>
      </c>
      <c r="O1905" t="str" cm="1">
        <f t="array" ref="O1905">_xlfn.IFS(AND(marketing_campaign[[#This Row],[Recency]]&gt;=0,marketing_campaign[[#This Row],[Recency]]&lt;=14),"Early Recency",AND(marketing_campaign[[#This Row],[Recency]]&gt;=15,marketing_campaign[[#This Row],[Recency]]&lt;=31),"Mid-Recency",marketing_campaign[[#This Row],[Recency]]&gt;=32,"high Recency")</f>
        <v>high Recency</v>
      </c>
      <c r="P1905">
        <v>9</v>
      </c>
      <c r="Q1905">
        <v>1</v>
      </c>
      <c r="R1905">
        <v>24</v>
      </c>
      <c r="S1905">
        <v>2</v>
      </c>
      <c r="T1905">
        <v>1</v>
      </c>
      <c r="U1905">
        <v>2</v>
      </c>
      <c r="V1905">
        <f>marketing_campaign[[#This Row],[MntGoldProds]]+marketing_campaign[[#This Row],[MntSweetProducts]]+marketing_campaign[[#This Row],[MntFishProducts]]+marketing_campaign[[#This Row],[MntMeatProducts]]+marketing_campaign[[#This Row],[MntFruits]]+marketing_campaign[[#This Row],[MntWines]]</f>
        <v>39</v>
      </c>
      <c r="W1905">
        <v>3</v>
      </c>
      <c r="X1905">
        <v>3</v>
      </c>
      <c r="Y1905">
        <v>0</v>
      </c>
      <c r="Z1905">
        <v>3</v>
      </c>
      <c r="AA1905">
        <f t="shared" si="59"/>
        <v>9</v>
      </c>
      <c r="AB1905" t="str" cm="1">
        <f t="array" ref="AB1905">_xlfn.IFS(AND(AA1905&gt;=0,AA1905&lt;=15),"low purchase",AND(AA1905&gt;=16,AA1905&lt;=30),"mid purchase",AA1905&gt;=31,"high purchase")</f>
        <v>low purchase</v>
      </c>
      <c r="AC1905">
        <v>6</v>
      </c>
      <c r="AD1905" t="str">
        <f>IF(marketing_campaign[[#This Row],[NumWebVisitsMonth]]&gt;=5.3,"higher_webvists","lower_webvisits")</f>
        <v>higher_webvists</v>
      </c>
      <c r="AE1905">
        <v>0</v>
      </c>
      <c r="AF1905">
        <v>0</v>
      </c>
      <c r="AG1905">
        <v>0</v>
      </c>
      <c r="AH1905">
        <v>0</v>
      </c>
      <c r="AI1905">
        <v>0</v>
      </c>
      <c r="AJ1905">
        <v>0</v>
      </c>
      <c r="AK1905">
        <v>3</v>
      </c>
      <c r="AL1905">
        <v>11</v>
      </c>
      <c r="AM1905">
        <v>0</v>
      </c>
      <c r="AN1905">
        <f>marketing_campaign[[#This Row],[AcceptedCmp2]]+marketing_campaign[[#This Row],[AcceptedCmp1]]+marketing_campaign[[#This Row],[AcceptedCmp5]]+marketing_campaign[[#This Row],[AcceptedCmp4]]+marketing_campaign[[#This Row],[AcceptedCmp3]]+marketing_campaign[[#This Row],[Response]]</f>
        <v>0</v>
      </c>
      <c r="AO1905" t="str" cm="1">
        <f t="array" ref="AO190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06" spans="1:41" x14ac:dyDescent="0.35">
      <c r="A1906">
        <v>10951</v>
      </c>
      <c r="B1906">
        <v>1968</v>
      </c>
      <c r="C1906">
        <f t="shared" ca="1" si="58"/>
        <v>58</v>
      </c>
      <c r="D1906" t="str" cm="1">
        <f t="array" aca="1" ref="D190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06" t="s">
        <v>29</v>
      </c>
      <c r="F1906" t="s">
        <v>33</v>
      </c>
      <c r="G1906" cm="1">
        <f t="array" ref="G1906">_xlfn.IFS(marketing_campaign[[#This Row],[Marital_Status]]="Single",K1906+L1906+1,marketing_campaign[[#This Row],[Marital_Status]]="Together",K1906+L1906+2,marketing_campaign[[#This Row],[Marital_Status]]="Alone",K1906+L1906+1,marketing_campaign[[#This Row],[Marital_Status]]="Married",K1906+L1906+2,marketing_campaign[[#This Row],[Marital_Status]]="Divorced",K1906+L1906+1,marketing_campaign[[#This Row],[Marital_Status]]="YOLO",K1906+L1906+1,marketing_campaign[[#This Row],[Marital_Status]]="Absurd",K1906+L1906+1,marketing_campaign[[#This Row],[Marital_Status]]="Widow",K1906+L1906+1)</f>
        <v>3</v>
      </c>
      <c r="H1906" t="str" cm="1">
        <f t="array" ref="H1906">_xlfn.IFS(marketing_campaign[[#This Row],[Family_size]]=1,"Family_with_one_child",marketing_campaign[[#This Row],[Family_size]]&gt;1,"Family_with_more_children")</f>
        <v>Family_with_more_children</v>
      </c>
      <c r="I1906">
        <v>45688</v>
      </c>
      <c r="J1906" t="str">
        <f>IF(marketing_campaign[[#This Row],[Income]]&gt;=Sheet21!B1956,"high_income","low_income")</f>
        <v>high_income</v>
      </c>
      <c r="K1906">
        <v>0</v>
      </c>
      <c r="L1906">
        <v>1</v>
      </c>
      <c r="M1906" s="1">
        <v>41664</v>
      </c>
      <c r="N1906">
        <v>20</v>
      </c>
      <c r="O1906" t="str" cm="1">
        <f t="array" ref="O1906">_xlfn.IFS(AND(marketing_campaign[[#This Row],[Recency]]&gt;=0,marketing_campaign[[#This Row],[Recency]]&lt;=14),"Early Recency",AND(marketing_campaign[[#This Row],[Recency]]&gt;=15,marketing_campaign[[#This Row],[Recency]]&lt;=31),"Mid-Recency",marketing_campaign[[#This Row],[Recency]]&gt;=32,"high Recency")</f>
        <v>Mid-Recency</v>
      </c>
      <c r="P1906">
        <v>279</v>
      </c>
      <c r="Q1906">
        <v>0</v>
      </c>
      <c r="R1906">
        <v>18</v>
      </c>
      <c r="S1906">
        <v>0</v>
      </c>
      <c r="T1906">
        <v>0</v>
      </c>
      <c r="U1906">
        <v>9</v>
      </c>
      <c r="V1906">
        <f>marketing_campaign[[#This Row],[MntGoldProds]]+marketing_campaign[[#This Row],[MntSweetProducts]]+marketing_campaign[[#This Row],[MntFishProducts]]+marketing_campaign[[#This Row],[MntMeatProducts]]+marketing_campaign[[#This Row],[MntFruits]]+marketing_campaign[[#This Row],[MntWines]]</f>
        <v>306</v>
      </c>
      <c r="W1906">
        <v>2</v>
      </c>
      <c r="X1906">
        <v>3</v>
      </c>
      <c r="Y1906">
        <v>1</v>
      </c>
      <c r="Z1906">
        <v>8</v>
      </c>
      <c r="AA1906">
        <f t="shared" si="59"/>
        <v>14</v>
      </c>
      <c r="AB1906" t="str" cm="1">
        <f t="array" ref="AB1906">_xlfn.IFS(AND(AA1906&gt;=0,AA1906&lt;=15),"low purchase",AND(AA1906&gt;=16,AA1906&lt;=30),"mid purchase",AA1906&gt;=31,"high purchase")</f>
        <v>low purchase</v>
      </c>
      <c r="AC1906">
        <v>4</v>
      </c>
      <c r="AD1906" t="str">
        <f>IF(marketing_campaign[[#This Row],[NumWebVisitsMonth]]&gt;=5.3,"higher_webvists","lower_webvisits")</f>
        <v>lower_webvisits</v>
      </c>
      <c r="AE1906">
        <v>0</v>
      </c>
      <c r="AF1906">
        <v>1</v>
      </c>
      <c r="AG1906">
        <v>0</v>
      </c>
      <c r="AH1906">
        <v>0</v>
      </c>
      <c r="AI1906">
        <v>0</v>
      </c>
      <c r="AJ1906">
        <v>0</v>
      </c>
      <c r="AK1906">
        <v>3</v>
      </c>
      <c r="AL1906">
        <v>11</v>
      </c>
      <c r="AM1906">
        <v>0</v>
      </c>
      <c r="AN1906">
        <f>marketing_campaign[[#This Row],[AcceptedCmp2]]+marketing_campaign[[#This Row],[AcceptedCmp1]]+marketing_campaign[[#This Row],[AcceptedCmp5]]+marketing_campaign[[#This Row],[AcceptedCmp4]]+marketing_campaign[[#This Row],[AcceptedCmp3]]+marketing_campaign[[#This Row],[Response]]</f>
        <v>1</v>
      </c>
      <c r="AO1906" t="str" cm="1">
        <f t="array" ref="AO190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907" spans="1:41" x14ac:dyDescent="0.35">
      <c r="A1907">
        <v>544</v>
      </c>
      <c r="B1907">
        <v>1954</v>
      </c>
      <c r="C1907">
        <f t="shared" ca="1" si="58"/>
        <v>72</v>
      </c>
      <c r="D1907" t="str" cm="1">
        <f t="array" aca="1" ref="D190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07" t="s">
        <v>29</v>
      </c>
      <c r="F1907" t="s">
        <v>33</v>
      </c>
      <c r="G1907" cm="1">
        <f t="array" ref="G1907">_xlfn.IFS(marketing_campaign[[#This Row],[Marital_Status]]="Single",K1907+L1907+1,marketing_campaign[[#This Row],[Marital_Status]]="Together",K1907+L1907+2,marketing_campaign[[#This Row],[Marital_Status]]="Alone",K1907+L1907+1,marketing_campaign[[#This Row],[Marital_Status]]="Married",K1907+L1907+2,marketing_campaign[[#This Row],[Marital_Status]]="Divorced",K1907+L1907+1,marketing_campaign[[#This Row],[Marital_Status]]="YOLO",K1907+L1907+1,marketing_campaign[[#This Row],[Marital_Status]]="Absurd",K1907+L1907+1,marketing_campaign[[#This Row],[Marital_Status]]="Widow",K1907+L1907+1)</f>
        <v>2</v>
      </c>
      <c r="H1907" t="str" cm="1">
        <f t="array" ref="H1907">_xlfn.IFS(marketing_campaign[[#This Row],[Family_size]]=1,"Family_with_one_child",marketing_campaign[[#This Row],[Family_size]]&gt;1,"Family_with_more_children")</f>
        <v>Family_with_more_children</v>
      </c>
      <c r="I1907">
        <v>62820</v>
      </c>
      <c r="J1907" t="str">
        <f>IF(marketing_campaign[[#This Row],[Income]]&gt;=Sheet21!B1957,"high_income","low_income")</f>
        <v>high_income</v>
      </c>
      <c r="K1907">
        <v>0</v>
      </c>
      <c r="L1907">
        <v>0</v>
      </c>
      <c r="M1907" s="1">
        <v>41405</v>
      </c>
      <c r="N1907">
        <v>51</v>
      </c>
      <c r="O1907" t="str" cm="1">
        <f t="array" ref="O1907">_xlfn.IFS(AND(marketing_campaign[[#This Row],[Recency]]&gt;=0,marketing_campaign[[#This Row],[Recency]]&lt;=14),"Early Recency",AND(marketing_campaign[[#This Row],[Recency]]&gt;=15,marketing_campaign[[#This Row],[Recency]]&lt;=31),"Mid-Recency",marketing_campaign[[#This Row],[Recency]]&gt;=32,"high Recency")</f>
        <v>high Recency</v>
      </c>
      <c r="P1907">
        <v>398</v>
      </c>
      <c r="Q1907">
        <v>61</v>
      </c>
      <c r="R1907">
        <v>265</v>
      </c>
      <c r="S1907">
        <v>138</v>
      </c>
      <c r="T1907">
        <v>61</v>
      </c>
      <c r="U1907">
        <v>53</v>
      </c>
      <c r="V1907">
        <f>marketing_campaign[[#This Row],[MntGoldProds]]+marketing_campaign[[#This Row],[MntSweetProducts]]+marketing_campaign[[#This Row],[MntFishProducts]]+marketing_campaign[[#This Row],[MntMeatProducts]]+marketing_campaign[[#This Row],[MntFruits]]+marketing_campaign[[#This Row],[MntWines]]</f>
        <v>976</v>
      </c>
      <c r="W1907">
        <v>1</v>
      </c>
      <c r="X1907">
        <v>3</v>
      </c>
      <c r="Y1907">
        <v>4</v>
      </c>
      <c r="Z1907">
        <v>6</v>
      </c>
      <c r="AA1907">
        <f t="shared" si="59"/>
        <v>14</v>
      </c>
      <c r="AB1907" t="str" cm="1">
        <f t="array" ref="AB1907">_xlfn.IFS(AND(AA1907&gt;=0,AA1907&lt;=15),"low purchase",AND(AA1907&gt;=16,AA1907&lt;=30),"mid purchase",AA1907&gt;=31,"high purchase")</f>
        <v>low purchase</v>
      </c>
      <c r="AC1907">
        <v>1</v>
      </c>
      <c r="AD1907" t="str">
        <f>IF(marketing_campaign[[#This Row],[NumWebVisitsMonth]]&gt;=5.3,"higher_webvists","lower_webvisits")</f>
        <v>lower_webvisits</v>
      </c>
      <c r="AE1907">
        <v>0</v>
      </c>
      <c r="AF1907">
        <v>0</v>
      </c>
      <c r="AG1907">
        <v>0</v>
      </c>
      <c r="AH1907">
        <v>0</v>
      </c>
      <c r="AI1907">
        <v>0</v>
      </c>
      <c r="AJ1907">
        <v>0</v>
      </c>
      <c r="AK1907">
        <v>3</v>
      </c>
      <c r="AL1907">
        <v>11</v>
      </c>
      <c r="AM1907">
        <v>0</v>
      </c>
      <c r="AN1907">
        <f>marketing_campaign[[#This Row],[AcceptedCmp2]]+marketing_campaign[[#This Row],[AcceptedCmp1]]+marketing_campaign[[#This Row],[AcceptedCmp5]]+marketing_campaign[[#This Row],[AcceptedCmp4]]+marketing_campaign[[#This Row],[AcceptedCmp3]]+marketing_campaign[[#This Row],[Response]]</f>
        <v>0</v>
      </c>
      <c r="AO1907" t="str" cm="1">
        <f t="array" ref="AO190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08" spans="1:41" x14ac:dyDescent="0.35">
      <c r="A1908">
        <v>17</v>
      </c>
      <c r="B1908">
        <v>1971</v>
      </c>
      <c r="C1908">
        <f t="shared" ca="1" si="58"/>
        <v>55</v>
      </c>
      <c r="D1908" t="str" cm="1">
        <f t="array" aca="1" ref="D190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08" t="s">
        <v>32</v>
      </c>
      <c r="F1908" t="s">
        <v>33</v>
      </c>
      <c r="G1908" cm="1">
        <f t="array" ref="G1908">_xlfn.IFS(marketing_campaign[[#This Row],[Marital_Status]]="Single",K1908+L1908+1,marketing_campaign[[#This Row],[Marital_Status]]="Together",K1908+L1908+2,marketing_campaign[[#This Row],[Marital_Status]]="Alone",K1908+L1908+1,marketing_campaign[[#This Row],[Marital_Status]]="Married",K1908+L1908+2,marketing_campaign[[#This Row],[Marital_Status]]="Divorced",K1908+L1908+1,marketing_campaign[[#This Row],[Marital_Status]]="YOLO",K1908+L1908+1,marketing_campaign[[#This Row],[Marital_Status]]="Absurd",K1908+L1908+1,marketing_campaign[[#This Row],[Marital_Status]]="Widow",K1908+L1908+1)</f>
        <v>3</v>
      </c>
      <c r="H1908" t="str" cm="1">
        <f t="array" ref="H1908">_xlfn.IFS(marketing_campaign[[#This Row],[Family_size]]=1,"Family_with_one_child",marketing_campaign[[#This Row],[Family_size]]&gt;1,"Family_with_more_children")</f>
        <v>Family_with_more_children</v>
      </c>
      <c r="I1908">
        <v>60491</v>
      </c>
      <c r="J1908" t="str">
        <f>IF(marketing_campaign[[#This Row],[Income]]&gt;=Sheet21!B1958,"high_income","low_income")</f>
        <v>high_income</v>
      </c>
      <c r="K1908">
        <v>0</v>
      </c>
      <c r="L1908">
        <v>1</v>
      </c>
      <c r="M1908" s="1">
        <v>41523</v>
      </c>
      <c r="N1908">
        <v>81</v>
      </c>
      <c r="O1908" t="str" cm="1">
        <f t="array" ref="O1908">_xlfn.IFS(AND(marketing_campaign[[#This Row],[Recency]]&gt;=0,marketing_campaign[[#This Row],[Recency]]&lt;=14),"Early Recency",AND(marketing_campaign[[#This Row],[Recency]]&gt;=15,marketing_campaign[[#This Row],[Recency]]&lt;=31),"Mid-Recency",marketing_campaign[[#This Row],[Recency]]&gt;=32,"high Recency")</f>
        <v>high Recency</v>
      </c>
      <c r="P1908">
        <v>637</v>
      </c>
      <c r="Q1908">
        <v>47</v>
      </c>
      <c r="R1908">
        <v>237</v>
      </c>
      <c r="S1908">
        <v>12</v>
      </c>
      <c r="T1908">
        <v>19</v>
      </c>
      <c r="U1908">
        <v>76</v>
      </c>
      <c r="V1908">
        <f>marketing_campaign[[#This Row],[MntGoldProds]]+marketing_campaign[[#This Row],[MntSweetProducts]]+marketing_campaign[[#This Row],[MntFishProducts]]+marketing_campaign[[#This Row],[MntMeatProducts]]+marketing_campaign[[#This Row],[MntFruits]]+marketing_campaign[[#This Row],[MntWines]]</f>
        <v>1028</v>
      </c>
      <c r="W1908">
        <v>4</v>
      </c>
      <c r="X1908">
        <v>6</v>
      </c>
      <c r="Y1908">
        <v>11</v>
      </c>
      <c r="Z1908">
        <v>7</v>
      </c>
      <c r="AA1908">
        <f t="shared" si="59"/>
        <v>28</v>
      </c>
      <c r="AB1908" t="str" cm="1">
        <f t="array" ref="AB1908">_xlfn.IFS(AND(AA1908&gt;=0,AA1908&lt;=15),"low purchase",AND(AA1908&gt;=16,AA1908&lt;=30),"mid purchase",AA1908&gt;=31,"high purchase")</f>
        <v>mid purchase</v>
      </c>
      <c r="AC1908">
        <v>5</v>
      </c>
      <c r="AD1908" t="str">
        <f>IF(marketing_campaign[[#This Row],[NumWebVisitsMonth]]&gt;=5.3,"higher_webvists","lower_webvisits")</f>
        <v>lower_webvisits</v>
      </c>
      <c r="AE1908">
        <v>0</v>
      </c>
      <c r="AF1908">
        <v>0</v>
      </c>
      <c r="AG1908">
        <v>0</v>
      </c>
      <c r="AH1908">
        <v>0</v>
      </c>
      <c r="AI1908">
        <v>0</v>
      </c>
      <c r="AJ1908">
        <v>0</v>
      </c>
      <c r="AK1908">
        <v>3</v>
      </c>
      <c r="AL1908">
        <v>11</v>
      </c>
      <c r="AM1908">
        <v>0</v>
      </c>
      <c r="AN1908">
        <f>marketing_campaign[[#This Row],[AcceptedCmp2]]+marketing_campaign[[#This Row],[AcceptedCmp1]]+marketing_campaign[[#This Row],[AcceptedCmp5]]+marketing_campaign[[#This Row],[AcceptedCmp4]]+marketing_campaign[[#This Row],[AcceptedCmp3]]+marketing_campaign[[#This Row],[Response]]</f>
        <v>0</v>
      </c>
      <c r="AO1908" t="str" cm="1">
        <f t="array" ref="AO190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09" spans="1:41" x14ac:dyDescent="0.35">
      <c r="A1909">
        <v>10680</v>
      </c>
      <c r="B1909">
        <v>1986</v>
      </c>
      <c r="C1909">
        <f t="shared" ca="1" si="58"/>
        <v>40</v>
      </c>
      <c r="D1909" t="str" cm="1">
        <f t="array" aca="1" ref="D190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909" t="s">
        <v>29</v>
      </c>
      <c r="F1909" t="s">
        <v>31</v>
      </c>
      <c r="G1909" cm="1">
        <f t="array" ref="G1909">_xlfn.IFS(marketing_campaign[[#This Row],[Marital_Status]]="Single",K1909+L1909+1,marketing_campaign[[#This Row],[Marital_Status]]="Together",K1909+L1909+2,marketing_campaign[[#This Row],[Marital_Status]]="Alone",K1909+L1909+1,marketing_campaign[[#This Row],[Marital_Status]]="Married",K1909+L1909+2,marketing_campaign[[#This Row],[Marital_Status]]="Divorced",K1909+L1909+1,marketing_campaign[[#This Row],[Marital_Status]]="YOLO",K1909+L1909+1,marketing_campaign[[#This Row],[Marital_Status]]="Absurd",K1909+L1909+1,marketing_campaign[[#This Row],[Marital_Status]]="Widow",K1909+L1909+1)</f>
        <v>3</v>
      </c>
      <c r="H1909" t="str" cm="1">
        <f t="array" ref="H1909">_xlfn.IFS(marketing_campaign[[#This Row],[Family_size]]=1,"Family_with_one_child",marketing_campaign[[#This Row],[Family_size]]&gt;1,"Family_with_more_children")</f>
        <v>Family_with_more_children</v>
      </c>
      <c r="I1909">
        <v>33235</v>
      </c>
      <c r="J1909" t="str">
        <f>IF(marketing_campaign[[#This Row],[Income]]&gt;=Sheet21!B1959,"high_income","low_income")</f>
        <v>high_income</v>
      </c>
      <c r="K1909">
        <v>1</v>
      </c>
      <c r="L1909">
        <v>0</v>
      </c>
      <c r="M1909" s="1">
        <v>41675</v>
      </c>
      <c r="N1909">
        <v>71</v>
      </c>
      <c r="O1909" t="str" cm="1">
        <f t="array" ref="O1909">_xlfn.IFS(AND(marketing_campaign[[#This Row],[Recency]]&gt;=0,marketing_campaign[[#This Row],[Recency]]&lt;=14),"Early Recency",AND(marketing_campaign[[#This Row],[Recency]]&gt;=15,marketing_campaign[[#This Row],[Recency]]&lt;=31),"Mid-Recency",marketing_campaign[[#This Row],[Recency]]&gt;=32,"high Recency")</f>
        <v>high Recency</v>
      </c>
      <c r="P1909">
        <v>45</v>
      </c>
      <c r="Q1909">
        <v>0</v>
      </c>
      <c r="R1909">
        <v>16</v>
      </c>
      <c r="S1909">
        <v>2</v>
      </c>
      <c r="T1909">
        <v>1</v>
      </c>
      <c r="U1909">
        <v>6</v>
      </c>
      <c r="V1909">
        <f>marketing_campaign[[#This Row],[MntGoldProds]]+marketing_campaign[[#This Row],[MntSweetProducts]]+marketing_campaign[[#This Row],[MntFishProducts]]+marketing_campaign[[#This Row],[MntMeatProducts]]+marketing_campaign[[#This Row],[MntFruits]]+marketing_campaign[[#This Row],[MntWines]]</f>
        <v>70</v>
      </c>
      <c r="W1909">
        <v>1</v>
      </c>
      <c r="X1909">
        <v>3</v>
      </c>
      <c r="Y1909">
        <v>0</v>
      </c>
      <c r="Z1909">
        <v>3</v>
      </c>
      <c r="AA1909">
        <f t="shared" si="59"/>
        <v>7</v>
      </c>
      <c r="AB1909" t="str" cm="1">
        <f t="array" ref="AB1909">_xlfn.IFS(AND(AA1909&gt;=0,AA1909&lt;=15),"low purchase",AND(AA1909&gt;=16,AA1909&lt;=30),"mid purchase",AA1909&gt;=31,"high purchase")</f>
        <v>low purchase</v>
      </c>
      <c r="AC1909">
        <v>7</v>
      </c>
      <c r="AD1909" t="str">
        <f>IF(marketing_campaign[[#This Row],[NumWebVisitsMonth]]&gt;=5.3,"higher_webvists","lower_webvisits")</f>
        <v>higher_webvists</v>
      </c>
      <c r="AE1909">
        <v>0</v>
      </c>
      <c r="AF1909">
        <v>0</v>
      </c>
      <c r="AG1909">
        <v>0</v>
      </c>
      <c r="AH1909">
        <v>0</v>
      </c>
      <c r="AI1909">
        <v>0</v>
      </c>
      <c r="AJ1909">
        <v>0</v>
      </c>
      <c r="AK1909">
        <v>3</v>
      </c>
      <c r="AL1909">
        <v>11</v>
      </c>
      <c r="AM1909">
        <v>0</v>
      </c>
      <c r="AN1909">
        <f>marketing_campaign[[#This Row],[AcceptedCmp2]]+marketing_campaign[[#This Row],[AcceptedCmp1]]+marketing_campaign[[#This Row],[AcceptedCmp5]]+marketing_campaign[[#This Row],[AcceptedCmp4]]+marketing_campaign[[#This Row],[AcceptedCmp3]]+marketing_campaign[[#This Row],[Response]]</f>
        <v>0</v>
      </c>
      <c r="AO1909" t="str" cm="1">
        <f t="array" ref="AO190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10" spans="1:41" x14ac:dyDescent="0.35">
      <c r="A1910">
        <v>3265</v>
      </c>
      <c r="B1910">
        <v>1959</v>
      </c>
      <c r="C1910">
        <f t="shared" ca="1" si="58"/>
        <v>67</v>
      </c>
      <c r="D1910" t="str" cm="1">
        <f t="array" aca="1" ref="D191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10" t="s">
        <v>29</v>
      </c>
      <c r="F1910" t="s">
        <v>33</v>
      </c>
      <c r="G1910" cm="1">
        <f t="array" ref="G1910">_xlfn.IFS(marketing_campaign[[#This Row],[Marital_Status]]="Single",K1910+L1910+1,marketing_campaign[[#This Row],[Marital_Status]]="Together",K1910+L1910+2,marketing_campaign[[#This Row],[Marital_Status]]="Alone",K1910+L1910+1,marketing_campaign[[#This Row],[Marital_Status]]="Married",K1910+L1910+2,marketing_campaign[[#This Row],[Marital_Status]]="Divorced",K1910+L1910+1,marketing_campaign[[#This Row],[Marital_Status]]="YOLO",K1910+L1910+1,marketing_campaign[[#This Row],[Marital_Status]]="Absurd",K1910+L1910+1,marketing_campaign[[#This Row],[Marital_Status]]="Widow",K1910+L1910+1)</f>
        <v>2</v>
      </c>
      <c r="H1910" t="str" cm="1">
        <f t="array" ref="H1910">_xlfn.IFS(marketing_campaign[[#This Row],[Family_size]]=1,"Family_with_one_child",marketing_campaign[[#This Row],[Family_size]]&gt;1,"Family_with_more_children")</f>
        <v>Family_with_more_children</v>
      </c>
      <c r="I1910">
        <v>35701</v>
      </c>
      <c r="J1910" t="str">
        <f>IF(marketing_campaign[[#This Row],[Income]]&gt;=Sheet21!B1960,"high_income","low_income")</f>
        <v>high_income</v>
      </c>
      <c r="K1910">
        <v>0</v>
      </c>
      <c r="L1910">
        <v>0</v>
      </c>
      <c r="M1910" s="1">
        <v>41352</v>
      </c>
      <c r="N1910">
        <v>36</v>
      </c>
      <c r="O1910" t="str" cm="1">
        <f t="array" ref="O1910">_xlfn.IFS(AND(marketing_campaign[[#This Row],[Recency]]&gt;=0,marketing_campaign[[#This Row],[Recency]]&lt;=14),"Early Recency",AND(marketing_campaign[[#This Row],[Recency]]&gt;=15,marketing_campaign[[#This Row],[Recency]]&lt;=31),"Mid-Recency",marketing_campaign[[#This Row],[Recency]]&gt;=32,"high Recency")</f>
        <v>high Recency</v>
      </c>
      <c r="P1910">
        <v>21</v>
      </c>
      <c r="Q1910">
        <v>1</v>
      </c>
      <c r="R1910">
        <v>9</v>
      </c>
      <c r="S1910">
        <v>7</v>
      </c>
      <c r="T1910">
        <v>3</v>
      </c>
      <c r="U1910">
        <v>5</v>
      </c>
      <c r="V1910">
        <f>marketing_campaign[[#This Row],[MntGoldProds]]+marketing_campaign[[#This Row],[MntSweetProducts]]+marketing_campaign[[#This Row],[MntFishProducts]]+marketing_campaign[[#This Row],[MntMeatProducts]]+marketing_campaign[[#This Row],[MntFruits]]+marketing_campaign[[#This Row],[MntWines]]</f>
        <v>46</v>
      </c>
      <c r="W1910">
        <v>1</v>
      </c>
      <c r="X1910">
        <v>1</v>
      </c>
      <c r="Y1910">
        <v>0</v>
      </c>
      <c r="Z1910">
        <v>3</v>
      </c>
      <c r="AA1910">
        <f t="shared" si="59"/>
        <v>5</v>
      </c>
      <c r="AB1910" t="str" cm="1">
        <f t="array" ref="AB1910">_xlfn.IFS(AND(AA1910&gt;=0,AA1910&lt;=15),"low purchase",AND(AA1910&gt;=16,AA1910&lt;=30),"mid purchase",AA1910&gt;=31,"high purchase")</f>
        <v>low purchase</v>
      </c>
      <c r="AC1910">
        <v>6</v>
      </c>
      <c r="AD1910" t="str">
        <f>IF(marketing_campaign[[#This Row],[NumWebVisitsMonth]]&gt;=5.3,"higher_webvists","lower_webvisits")</f>
        <v>higher_webvists</v>
      </c>
      <c r="AE1910">
        <v>0</v>
      </c>
      <c r="AF1910">
        <v>0</v>
      </c>
      <c r="AG1910">
        <v>0</v>
      </c>
      <c r="AH1910">
        <v>0</v>
      </c>
      <c r="AI1910">
        <v>0</v>
      </c>
      <c r="AJ1910">
        <v>0</v>
      </c>
      <c r="AK1910">
        <v>3</v>
      </c>
      <c r="AL1910">
        <v>11</v>
      </c>
      <c r="AM1910">
        <v>0</v>
      </c>
      <c r="AN1910">
        <f>marketing_campaign[[#This Row],[AcceptedCmp2]]+marketing_campaign[[#This Row],[AcceptedCmp1]]+marketing_campaign[[#This Row],[AcceptedCmp5]]+marketing_campaign[[#This Row],[AcceptedCmp4]]+marketing_campaign[[#This Row],[AcceptedCmp3]]+marketing_campaign[[#This Row],[Response]]</f>
        <v>0</v>
      </c>
      <c r="AO1910" t="str" cm="1">
        <f t="array" ref="AO191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11" spans="1:41" x14ac:dyDescent="0.35">
      <c r="A1911">
        <v>5623</v>
      </c>
      <c r="B1911">
        <v>1980</v>
      </c>
      <c r="C1911">
        <f t="shared" ca="1" si="58"/>
        <v>46</v>
      </c>
      <c r="D1911" t="str" cm="1">
        <f t="array" aca="1" ref="D191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11" t="s">
        <v>34</v>
      </c>
      <c r="F1911" t="s">
        <v>33</v>
      </c>
      <c r="G1911" cm="1">
        <f t="array" ref="G1911">_xlfn.IFS(marketing_campaign[[#This Row],[Marital_Status]]="Single",K1911+L1911+1,marketing_campaign[[#This Row],[Marital_Status]]="Together",K1911+L1911+2,marketing_campaign[[#This Row],[Marital_Status]]="Alone",K1911+L1911+1,marketing_campaign[[#This Row],[Marital_Status]]="Married",K1911+L1911+2,marketing_campaign[[#This Row],[Marital_Status]]="Divorced",K1911+L1911+1,marketing_campaign[[#This Row],[Marital_Status]]="YOLO",K1911+L1911+1,marketing_campaign[[#This Row],[Marital_Status]]="Absurd",K1911+L1911+1,marketing_campaign[[#This Row],[Marital_Status]]="Widow",K1911+L1911+1)</f>
        <v>3</v>
      </c>
      <c r="H1911" t="str" cm="1">
        <f t="array" ref="H1911">_xlfn.IFS(marketing_campaign[[#This Row],[Family_size]]=1,"Family_with_one_child",marketing_campaign[[#This Row],[Family_size]]&gt;1,"Family_with_more_children")</f>
        <v>Family_with_more_children</v>
      </c>
      <c r="I1911">
        <v>31535</v>
      </c>
      <c r="J1911" t="str">
        <f>IF(marketing_campaign[[#This Row],[Income]]&gt;=Sheet21!B1961,"high_income","low_income")</f>
        <v>high_income</v>
      </c>
      <c r="K1911">
        <v>1</v>
      </c>
      <c r="L1911">
        <v>0</v>
      </c>
      <c r="M1911" s="1">
        <v>41543</v>
      </c>
      <c r="N1911">
        <v>95</v>
      </c>
      <c r="O1911" t="str" cm="1">
        <f t="array" ref="O1911">_xlfn.IFS(AND(marketing_campaign[[#This Row],[Recency]]&gt;=0,marketing_campaign[[#This Row],[Recency]]&lt;=14),"Early Recency",AND(marketing_campaign[[#This Row],[Recency]]&gt;=15,marketing_campaign[[#This Row],[Recency]]&lt;=31),"Mid-Recency",marketing_campaign[[#This Row],[Recency]]&gt;=32,"high Recency")</f>
        <v>high Recency</v>
      </c>
      <c r="P1911">
        <v>15</v>
      </c>
      <c r="Q1911">
        <v>4</v>
      </c>
      <c r="R1911">
        <v>13</v>
      </c>
      <c r="S1911">
        <v>0</v>
      </c>
      <c r="T1911">
        <v>0</v>
      </c>
      <c r="U1911">
        <v>19</v>
      </c>
      <c r="V1911">
        <f>marketing_campaign[[#This Row],[MntGoldProds]]+marketing_campaign[[#This Row],[MntSweetProducts]]+marketing_campaign[[#This Row],[MntFishProducts]]+marketing_campaign[[#This Row],[MntMeatProducts]]+marketing_campaign[[#This Row],[MntFruits]]+marketing_campaign[[#This Row],[MntWines]]</f>
        <v>51</v>
      </c>
      <c r="W1911">
        <v>1</v>
      </c>
      <c r="X1911">
        <v>1</v>
      </c>
      <c r="Y1911">
        <v>1</v>
      </c>
      <c r="Z1911">
        <v>2</v>
      </c>
      <c r="AA1911">
        <f t="shared" si="59"/>
        <v>5</v>
      </c>
      <c r="AB1911" t="str" cm="1">
        <f t="array" ref="AB1911">_xlfn.IFS(AND(AA1911&gt;=0,AA1911&lt;=15),"low purchase",AND(AA1911&gt;=16,AA1911&lt;=30),"mid purchase",AA1911&gt;=31,"high purchase")</f>
        <v>low purchase</v>
      </c>
      <c r="AC1911">
        <v>7</v>
      </c>
      <c r="AD1911" t="str">
        <f>IF(marketing_campaign[[#This Row],[NumWebVisitsMonth]]&gt;=5.3,"higher_webvists","lower_webvisits")</f>
        <v>higher_webvists</v>
      </c>
      <c r="AE1911">
        <v>1</v>
      </c>
      <c r="AF1911">
        <v>0</v>
      </c>
      <c r="AG1911">
        <v>0</v>
      </c>
      <c r="AH1911">
        <v>0</v>
      </c>
      <c r="AI1911">
        <v>0</v>
      </c>
      <c r="AJ1911">
        <v>0</v>
      </c>
      <c r="AK1911">
        <v>3</v>
      </c>
      <c r="AL1911">
        <v>11</v>
      </c>
      <c r="AM1911">
        <v>0</v>
      </c>
      <c r="AN1911">
        <f>marketing_campaign[[#This Row],[AcceptedCmp2]]+marketing_campaign[[#This Row],[AcceptedCmp1]]+marketing_campaign[[#This Row],[AcceptedCmp5]]+marketing_campaign[[#This Row],[AcceptedCmp4]]+marketing_campaign[[#This Row],[AcceptedCmp3]]+marketing_campaign[[#This Row],[Response]]</f>
        <v>1</v>
      </c>
      <c r="AO1911" t="str" cm="1">
        <f t="array" ref="AO191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912" spans="1:41" x14ac:dyDescent="0.35">
      <c r="A1912">
        <v>5832</v>
      </c>
      <c r="B1912">
        <v>1960</v>
      </c>
      <c r="C1912">
        <f t="shared" ca="1" si="58"/>
        <v>66</v>
      </c>
      <c r="D1912" t="str" cm="1">
        <f t="array" aca="1" ref="D191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12" t="s">
        <v>37</v>
      </c>
      <c r="F1912" t="s">
        <v>31</v>
      </c>
      <c r="G1912" cm="1">
        <f t="array" ref="G1912">_xlfn.IFS(marketing_campaign[[#This Row],[Marital_Status]]="Single",K1912+L1912+1,marketing_campaign[[#This Row],[Marital_Status]]="Together",K1912+L1912+2,marketing_campaign[[#This Row],[Marital_Status]]="Alone",K1912+L1912+1,marketing_campaign[[#This Row],[Marital_Status]]="Married",K1912+L1912+2,marketing_campaign[[#This Row],[Marital_Status]]="Divorced",K1912+L1912+1,marketing_campaign[[#This Row],[Marital_Status]]="YOLO",K1912+L1912+1,marketing_campaign[[#This Row],[Marital_Status]]="Absurd",K1912+L1912+1,marketing_campaign[[#This Row],[Marital_Status]]="Widow",K1912+L1912+1)</f>
        <v>2</v>
      </c>
      <c r="H1912" t="str" cm="1">
        <f t="array" ref="H1912">_xlfn.IFS(marketing_campaign[[#This Row],[Family_size]]=1,"Family_with_one_child",marketing_campaign[[#This Row],[Family_size]]&gt;1,"Family_with_more_children")</f>
        <v>Family_with_more_children</v>
      </c>
      <c r="I1912">
        <v>92556</v>
      </c>
      <c r="J1912" t="str">
        <f>IF(marketing_campaign[[#This Row],[Income]]&gt;=Sheet21!B1962,"high_income","low_income")</f>
        <v>high_income</v>
      </c>
      <c r="K1912">
        <v>0</v>
      </c>
      <c r="L1912">
        <v>0</v>
      </c>
      <c r="M1912" s="1">
        <v>41749</v>
      </c>
      <c r="N1912">
        <v>32</v>
      </c>
      <c r="O1912" t="str" cm="1">
        <f t="array" ref="O1912">_xlfn.IFS(AND(marketing_campaign[[#This Row],[Recency]]&gt;=0,marketing_campaign[[#This Row],[Recency]]&lt;=14),"Early Recency",AND(marketing_campaign[[#This Row],[Recency]]&gt;=15,marketing_campaign[[#This Row],[Recency]]&lt;=31),"Mid-Recency",marketing_campaign[[#This Row],[Recency]]&gt;=32,"high Recency")</f>
        <v>high Recency</v>
      </c>
      <c r="P1912">
        <v>493</v>
      </c>
      <c r="Q1912">
        <v>183</v>
      </c>
      <c r="R1912">
        <v>352</v>
      </c>
      <c r="S1912">
        <v>184</v>
      </c>
      <c r="T1912">
        <v>23</v>
      </c>
      <c r="U1912">
        <v>28</v>
      </c>
      <c r="V1912">
        <f>marketing_campaign[[#This Row],[MntGoldProds]]+marketing_campaign[[#This Row],[MntSweetProducts]]+marketing_campaign[[#This Row],[MntFishProducts]]+marketing_campaign[[#This Row],[MntMeatProducts]]+marketing_campaign[[#This Row],[MntFruits]]+marketing_campaign[[#This Row],[MntWines]]</f>
        <v>1263</v>
      </c>
      <c r="W1912">
        <v>0</v>
      </c>
      <c r="X1912">
        <v>3</v>
      </c>
      <c r="Y1912">
        <v>5</v>
      </c>
      <c r="Z1912">
        <v>13</v>
      </c>
      <c r="AA1912">
        <f t="shared" si="59"/>
        <v>21</v>
      </c>
      <c r="AB1912" t="str" cm="1">
        <f t="array" ref="AB1912">_xlfn.IFS(AND(AA1912&gt;=0,AA1912&lt;=15),"low purchase",AND(AA1912&gt;=16,AA1912&lt;=30),"mid purchase",AA1912&gt;=31,"high purchase")</f>
        <v>mid purchase</v>
      </c>
      <c r="AC1912">
        <v>0</v>
      </c>
      <c r="AD1912" t="str">
        <f>IF(marketing_campaign[[#This Row],[NumWebVisitsMonth]]&gt;=5.3,"higher_webvists","lower_webvisits")</f>
        <v>lower_webvisits</v>
      </c>
      <c r="AE1912">
        <v>0</v>
      </c>
      <c r="AF1912">
        <v>0</v>
      </c>
      <c r="AG1912">
        <v>0</v>
      </c>
      <c r="AH1912">
        <v>0</v>
      </c>
      <c r="AI1912">
        <v>0</v>
      </c>
      <c r="AJ1912">
        <v>0</v>
      </c>
      <c r="AK1912">
        <v>3</v>
      </c>
      <c r="AL1912">
        <v>11</v>
      </c>
      <c r="AM1912">
        <v>0</v>
      </c>
      <c r="AN1912">
        <f>marketing_campaign[[#This Row],[AcceptedCmp2]]+marketing_campaign[[#This Row],[AcceptedCmp1]]+marketing_campaign[[#This Row],[AcceptedCmp5]]+marketing_campaign[[#This Row],[AcceptedCmp4]]+marketing_campaign[[#This Row],[AcceptedCmp3]]+marketing_campaign[[#This Row],[Response]]</f>
        <v>0</v>
      </c>
      <c r="AO1912" t="str" cm="1">
        <f t="array" ref="AO191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13" spans="1:41" x14ac:dyDescent="0.35">
      <c r="A1913">
        <v>5544</v>
      </c>
      <c r="B1913">
        <v>1970</v>
      </c>
      <c r="C1913">
        <f t="shared" ca="1" si="58"/>
        <v>56</v>
      </c>
      <c r="D1913" t="str" cm="1">
        <f t="array" aca="1" ref="D191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13" t="s">
        <v>29</v>
      </c>
      <c r="F1913" t="s">
        <v>30</v>
      </c>
      <c r="G1913" cm="1">
        <f t="array" ref="G1913">_xlfn.IFS(marketing_campaign[[#This Row],[Marital_Status]]="Single",K1913+L1913+1,marketing_campaign[[#This Row],[Marital_Status]]="Together",K1913+L1913+2,marketing_campaign[[#This Row],[Marital_Status]]="Alone",K1913+L1913+1,marketing_campaign[[#This Row],[Marital_Status]]="Married",K1913+L1913+2,marketing_campaign[[#This Row],[Marital_Status]]="Divorced",K1913+L1913+1,marketing_campaign[[#This Row],[Marital_Status]]="YOLO",K1913+L1913+1,marketing_campaign[[#This Row],[Marital_Status]]="Absurd",K1913+L1913+1,marketing_campaign[[#This Row],[Marital_Status]]="Widow",K1913+L1913+1)</f>
        <v>2</v>
      </c>
      <c r="H1913" t="str" cm="1">
        <f t="array" ref="H1913">_xlfn.IFS(marketing_campaign[[#This Row],[Family_size]]=1,"Family_with_one_child",marketing_campaign[[#This Row],[Family_size]]&gt;1,"Family_with_more_children")</f>
        <v>Family_with_more_children</v>
      </c>
      <c r="I1913">
        <v>67384</v>
      </c>
      <c r="J1913" t="str">
        <f>IF(marketing_campaign[[#This Row],[Income]]&gt;=Sheet21!B1963,"high_income","low_income")</f>
        <v>high_income</v>
      </c>
      <c r="K1913">
        <v>0</v>
      </c>
      <c r="L1913">
        <v>1</v>
      </c>
      <c r="M1913" s="1">
        <v>41223</v>
      </c>
      <c r="N1913">
        <v>32</v>
      </c>
      <c r="O1913" t="str" cm="1">
        <f t="array" ref="O1913">_xlfn.IFS(AND(marketing_campaign[[#This Row],[Recency]]&gt;=0,marketing_campaign[[#This Row],[Recency]]&lt;=14),"Early Recency",AND(marketing_campaign[[#This Row],[Recency]]&gt;=15,marketing_campaign[[#This Row],[Recency]]&lt;=31),"Mid-Recency",marketing_campaign[[#This Row],[Recency]]&gt;=32,"high Recency")</f>
        <v>high Recency</v>
      </c>
      <c r="P1913">
        <v>957</v>
      </c>
      <c r="Q1913">
        <v>40</v>
      </c>
      <c r="R1913">
        <v>175</v>
      </c>
      <c r="S1913">
        <v>158</v>
      </c>
      <c r="T1913">
        <v>53</v>
      </c>
      <c r="U1913">
        <v>107</v>
      </c>
      <c r="V1913">
        <f>marketing_campaign[[#This Row],[MntGoldProds]]+marketing_campaign[[#This Row],[MntSweetProducts]]+marketing_campaign[[#This Row],[MntFishProducts]]+marketing_campaign[[#This Row],[MntMeatProducts]]+marketing_campaign[[#This Row],[MntFruits]]+marketing_campaign[[#This Row],[MntWines]]</f>
        <v>1490</v>
      </c>
      <c r="W1913">
        <v>2</v>
      </c>
      <c r="X1913">
        <v>7</v>
      </c>
      <c r="Y1913">
        <v>8</v>
      </c>
      <c r="Z1913">
        <v>5</v>
      </c>
      <c r="AA1913">
        <f t="shared" si="59"/>
        <v>22</v>
      </c>
      <c r="AB1913" t="str" cm="1">
        <f t="array" ref="AB1913">_xlfn.IFS(AND(AA1913&gt;=0,AA1913&lt;=15),"low purchase",AND(AA1913&gt;=16,AA1913&lt;=30),"mid purchase",AA1913&gt;=31,"high purchase")</f>
        <v>mid purchase</v>
      </c>
      <c r="AC1913">
        <v>5</v>
      </c>
      <c r="AD1913" t="str">
        <f>IF(marketing_campaign[[#This Row],[NumWebVisitsMonth]]&gt;=5.3,"higher_webvists","lower_webvisits")</f>
        <v>lower_webvisits</v>
      </c>
      <c r="AE1913">
        <v>0</v>
      </c>
      <c r="AF1913">
        <v>1</v>
      </c>
      <c r="AG1913">
        <v>0</v>
      </c>
      <c r="AH1913">
        <v>0</v>
      </c>
      <c r="AI1913">
        <v>0</v>
      </c>
      <c r="AJ1913">
        <v>0</v>
      </c>
      <c r="AK1913">
        <v>3</v>
      </c>
      <c r="AL1913">
        <v>11</v>
      </c>
      <c r="AM1913">
        <v>0</v>
      </c>
      <c r="AN1913">
        <f>marketing_campaign[[#This Row],[AcceptedCmp2]]+marketing_campaign[[#This Row],[AcceptedCmp1]]+marketing_campaign[[#This Row],[AcceptedCmp5]]+marketing_campaign[[#This Row],[AcceptedCmp4]]+marketing_campaign[[#This Row],[AcceptedCmp3]]+marketing_campaign[[#This Row],[Response]]</f>
        <v>1</v>
      </c>
      <c r="AO1913" t="str" cm="1">
        <f t="array" ref="AO191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914" spans="1:41" x14ac:dyDescent="0.35">
      <c r="A1914">
        <v>6417</v>
      </c>
      <c r="B1914">
        <v>1971</v>
      </c>
      <c r="C1914">
        <f t="shared" ca="1" si="58"/>
        <v>55</v>
      </c>
      <c r="D1914" t="str" cm="1">
        <f t="array" aca="1" ref="D191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14" t="s">
        <v>34</v>
      </c>
      <c r="F1914" t="s">
        <v>31</v>
      </c>
      <c r="G1914" cm="1">
        <f t="array" ref="G1914">_xlfn.IFS(marketing_campaign[[#This Row],[Marital_Status]]="Single",K1914+L1914+1,marketing_campaign[[#This Row],[Marital_Status]]="Together",K1914+L1914+2,marketing_campaign[[#This Row],[Marital_Status]]="Alone",K1914+L1914+1,marketing_campaign[[#This Row],[Marital_Status]]="Married",K1914+L1914+2,marketing_campaign[[#This Row],[Marital_Status]]="Divorced",K1914+L1914+1,marketing_campaign[[#This Row],[Marital_Status]]="YOLO",K1914+L1914+1,marketing_campaign[[#This Row],[Marital_Status]]="Absurd",K1914+L1914+1,marketing_campaign[[#This Row],[Marital_Status]]="Widow",K1914+L1914+1)</f>
        <v>2</v>
      </c>
      <c r="H1914" t="str" cm="1">
        <f t="array" ref="H1914">_xlfn.IFS(marketing_campaign[[#This Row],[Family_size]]=1,"Family_with_one_child",marketing_campaign[[#This Row],[Family_size]]&gt;1,"Family_with_more_children")</f>
        <v>Family_with_more_children</v>
      </c>
      <c r="I1914">
        <v>80573</v>
      </c>
      <c r="J1914" t="str">
        <f>IF(marketing_campaign[[#This Row],[Income]]&gt;=Sheet21!B1964,"high_income","low_income")</f>
        <v>high_income</v>
      </c>
      <c r="K1914">
        <v>0</v>
      </c>
      <c r="L1914">
        <v>0</v>
      </c>
      <c r="M1914" s="1">
        <v>41196</v>
      </c>
      <c r="N1914">
        <v>85</v>
      </c>
      <c r="O1914" t="str" cm="1">
        <f t="array" ref="O1914">_xlfn.IFS(AND(marketing_campaign[[#This Row],[Recency]]&gt;=0,marketing_campaign[[#This Row],[Recency]]&lt;=14),"Early Recency",AND(marketing_campaign[[#This Row],[Recency]]&gt;=15,marketing_campaign[[#This Row],[Recency]]&lt;=31),"Mid-Recency",marketing_campaign[[#This Row],[Recency]]&gt;=32,"high Recency")</f>
        <v>high Recency</v>
      </c>
      <c r="P1914">
        <v>829</v>
      </c>
      <c r="Q1914">
        <v>138</v>
      </c>
      <c r="R1914">
        <v>430</v>
      </c>
      <c r="S1914">
        <v>60</v>
      </c>
      <c r="T1914">
        <v>92</v>
      </c>
      <c r="U1914">
        <v>15</v>
      </c>
      <c r="V1914">
        <f>marketing_campaign[[#This Row],[MntGoldProds]]+marketing_campaign[[#This Row],[MntSweetProducts]]+marketing_campaign[[#This Row],[MntFishProducts]]+marketing_campaign[[#This Row],[MntMeatProducts]]+marketing_campaign[[#This Row],[MntFruits]]+marketing_campaign[[#This Row],[MntWines]]</f>
        <v>1564</v>
      </c>
      <c r="W1914">
        <v>1</v>
      </c>
      <c r="X1914">
        <v>4</v>
      </c>
      <c r="Y1914">
        <v>6</v>
      </c>
      <c r="Z1914">
        <v>13</v>
      </c>
      <c r="AA1914">
        <f t="shared" si="59"/>
        <v>24</v>
      </c>
      <c r="AB1914" t="str" cm="1">
        <f t="array" ref="AB1914">_xlfn.IFS(AND(AA1914&gt;=0,AA1914&lt;=15),"low purchase",AND(AA1914&gt;=16,AA1914&lt;=30),"mid purchase",AA1914&gt;=31,"high purchase")</f>
        <v>mid purchase</v>
      </c>
      <c r="AC1914">
        <v>2</v>
      </c>
      <c r="AD1914" t="str">
        <f>IF(marketing_campaign[[#This Row],[NumWebVisitsMonth]]&gt;=5.3,"higher_webvists","lower_webvisits")</f>
        <v>lower_webvisits</v>
      </c>
      <c r="AE1914">
        <v>0</v>
      </c>
      <c r="AF1914">
        <v>0</v>
      </c>
      <c r="AG1914">
        <v>0</v>
      </c>
      <c r="AH1914">
        <v>0</v>
      </c>
      <c r="AI1914">
        <v>0</v>
      </c>
      <c r="AJ1914">
        <v>0</v>
      </c>
      <c r="AK1914">
        <v>3</v>
      </c>
      <c r="AL1914">
        <v>11</v>
      </c>
      <c r="AM1914">
        <v>0</v>
      </c>
      <c r="AN1914">
        <f>marketing_campaign[[#This Row],[AcceptedCmp2]]+marketing_campaign[[#This Row],[AcceptedCmp1]]+marketing_campaign[[#This Row],[AcceptedCmp5]]+marketing_campaign[[#This Row],[AcceptedCmp4]]+marketing_campaign[[#This Row],[AcceptedCmp3]]+marketing_campaign[[#This Row],[Response]]</f>
        <v>0</v>
      </c>
      <c r="AO1914" t="str" cm="1">
        <f t="array" ref="AO191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15" spans="1:41" x14ac:dyDescent="0.35">
      <c r="A1915">
        <v>5831</v>
      </c>
      <c r="B1915">
        <v>1967</v>
      </c>
      <c r="C1915">
        <f t="shared" ca="1" si="58"/>
        <v>59</v>
      </c>
      <c r="D1915" t="str" cm="1">
        <f t="array" aca="1" ref="D191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15" t="s">
        <v>29</v>
      </c>
      <c r="F1915" t="s">
        <v>33</v>
      </c>
      <c r="G1915" cm="1">
        <f t="array" ref="G1915">_xlfn.IFS(marketing_campaign[[#This Row],[Marital_Status]]="Single",K1915+L1915+1,marketing_campaign[[#This Row],[Marital_Status]]="Together",K1915+L1915+2,marketing_campaign[[#This Row],[Marital_Status]]="Alone",K1915+L1915+1,marketing_campaign[[#This Row],[Marital_Status]]="Married",K1915+L1915+2,marketing_campaign[[#This Row],[Marital_Status]]="Divorced",K1915+L1915+1,marketing_campaign[[#This Row],[Marital_Status]]="YOLO",K1915+L1915+1,marketing_campaign[[#This Row],[Marital_Status]]="Absurd",K1915+L1915+1,marketing_campaign[[#This Row],[Marital_Status]]="Widow",K1915+L1915+1)</f>
        <v>3</v>
      </c>
      <c r="H1915" t="str" cm="1">
        <f t="array" ref="H1915">_xlfn.IFS(marketing_campaign[[#This Row],[Family_size]]=1,"Family_with_one_child",marketing_campaign[[#This Row],[Family_size]]&gt;1,"Family_with_more_children")</f>
        <v>Family_with_more_children</v>
      </c>
      <c r="I1915">
        <v>77870</v>
      </c>
      <c r="J1915" t="str">
        <f>IF(marketing_campaign[[#This Row],[Income]]&gt;=Sheet21!B1965,"high_income","low_income")</f>
        <v>high_income</v>
      </c>
      <c r="K1915">
        <v>0</v>
      </c>
      <c r="L1915">
        <v>1</v>
      </c>
      <c r="M1915" s="1">
        <v>41143</v>
      </c>
      <c r="N1915">
        <v>93</v>
      </c>
      <c r="O1915" t="str" cm="1">
        <f t="array" ref="O1915">_xlfn.IFS(AND(marketing_campaign[[#This Row],[Recency]]&gt;=0,marketing_campaign[[#This Row],[Recency]]&lt;=14),"Early Recency",AND(marketing_campaign[[#This Row],[Recency]]&gt;=15,marketing_campaign[[#This Row],[Recency]]&lt;=31),"Mid-Recency",marketing_campaign[[#This Row],[Recency]]&gt;=32,"high Recency")</f>
        <v>high Recency</v>
      </c>
      <c r="P1915">
        <v>1017</v>
      </c>
      <c r="Q1915">
        <v>50</v>
      </c>
      <c r="R1915">
        <v>500</v>
      </c>
      <c r="S1915">
        <v>65</v>
      </c>
      <c r="T1915">
        <v>50</v>
      </c>
      <c r="U1915">
        <v>133</v>
      </c>
      <c r="V1915">
        <f>marketing_campaign[[#This Row],[MntGoldProds]]+marketing_campaign[[#This Row],[MntSweetProducts]]+marketing_campaign[[#This Row],[MntFishProducts]]+marketing_campaign[[#This Row],[MntMeatProducts]]+marketing_campaign[[#This Row],[MntFruits]]+marketing_campaign[[#This Row],[MntWines]]</f>
        <v>1815</v>
      </c>
      <c r="W1915">
        <v>3</v>
      </c>
      <c r="X1915">
        <v>5</v>
      </c>
      <c r="Y1915">
        <v>5</v>
      </c>
      <c r="Z1915">
        <v>5</v>
      </c>
      <c r="AA1915">
        <f t="shared" si="59"/>
        <v>18</v>
      </c>
      <c r="AB1915" t="str" cm="1">
        <f t="array" ref="AB1915">_xlfn.IFS(AND(AA1915&gt;=0,AA1915&lt;=15),"low purchase",AND(AA1915&gt;=16,AA1915&lt;=30),"mid purchase",AA1915&gt;=31,"high purchase")</f>
        <v>mid purchase</v>
      </c>
      <c r="AC1915">
        <v>8</v>
      </c>
      <c r="AD1915" t="str">
        <f>IF(marketing_campaign[[#This Row],[NumWebVisitsMonth]]&gt;=5.3,"higher_webvists","lower_webvisits")</f>
        <v>higher_webvists</v>
      </c>
      <c r="AE1915">
        <v>0</v>
      </c>
      <c r="AF1915">
        <v>1</v>
      </c>
      <c r="AG1915">
        <v>0</v>
      </c>
      <c r="AH1915">
        <v>1</v>
      </c>
      <c r="AI1915">
        <v>0</v>
      </c>
      <c r="AJ1915">
        <v>0</v>
      </c>
      <c r="AK1915">
        <v>3</v>
      </c>
      <c r="AL1915">
        <v>11</v>
      </c>
      <c r="AM1915">
        <v>1</v>
      </c>
      <c r="AN1915">
        <f>marketing_campaign[[#This Row],[AcceptedCmp2]]+marketing_campaign[[#This Row],[AcceptedCmp1]]+marketing_campaign[[#This Row],[AcceptedCmp5]]+marketing_campaign[[#This Row],[AcceptedCmp4]]+marketing_campaign[[#This Row],[AcceptedCmp3]]+marketing_campaign[[#This Row],[Response]]</f>
        <v>3</v>
      </c>
      <c r="AO1915" t="str" cm="1">
        <f t="array" ref="AO191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3/5 campaign accepted</v>
      </c>
    </row>
    <row r="1916" spans="1:41" x14ac:dyDescent="0.35">
      <c r="A1916">
        <v>7101</v>
      </c>
      <c r="B1916">
        <v>1963</v>
      </c>
      <c r="C1916">
        <f t="shared" ca="1" si="58"/>
        <v>63</v>
      </c>
      <c r="D1916" t="str" cm="1">
        <f t="array" aca="1" ref="D191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16" t="s">
        <v>32</v>
      </c>
      <c r="F1916" t="s">
        <v>38</v>
      </c>
      <c r="G1916" cm="1">
        <f t="array" ref="G1916">_xlfn.IFS(marketing_campaign[[#This Row],[Marital_Status]]="Single",K1916+L1916+1,marketing_campaign[[#This Row],[Marital_Status]]="Together",K1916+L1916+2,marketing_campaign[[#This Row],[Marital_Status]]="Alone",K1916+L1916+1,marketing_campaign[[#This Row],[Marital_Status]]="Married",K1916+L1916+2,marketing_campaign[[#This Row],[Marital_Status]]="Divorced",K1916+L1916+1,marketing_campaign[[#This Row],[Marital_Status]]="YOLO",K1916+L1916+1,marketing_campaign[[#This Row],[Marital_Status]]="Absurd",K1916+L1916+1,marketing_campaign[[#This Row],[Marital_Status]]="Widow",K1916+L1916+1)</f>
        <v>2</v>
      </c>
      <c r="H1916" t="str" cm="1">
        <f t="array" ref="H1916">_xlfn.IFS(marketing_campaign[[#This Row],[Family_size]]=1,"Family_with_one_child",marketing_campaign[[#This Row],[Family_size]]&gt;1,"Family_with_more_children")</f>
        <v>Family_with_more_children</v>
      </c>
      <c r="I1916">
        <v>52278</v>
      </c>
      <c r="J1916" t="str">
        <f>IF(marketing_campaign[[#This Row],[Income]]&gt;=Sheet21!B1966,"high_income","low_income")</f>
        <v>high_income</v>
      </c>
      <c r="K1916">
        <v>0</v>
      </c>
      <c r="L1916">
        <v>1</v>
      </c>
      <c r="M1916" s="1">
        <v>41299</v>
      </c>
      <c r="N1916">
        <v>24</v>
      </c>
      <c r="O1916" t="str" cm="1">
        <f t="array" ref="O1916">_xlfn.IFS(AND(marketing_campaign[[#This Row],[Recency]]&gt;=0,marketing_campaign[[#This Row],[Recency]]&lt;=14),"Early Recency",AND(marketing_campaign[[#This Row],[Recency]]&gt;=15,marketing_campaign[[#This Row],[Recency]]&lt;=31),"Mid-Recency",marketing_campaign[[#This Row],[Recency]]&gt;=32,"high Recency")</f>
        <v>Mid-Recency</v>
      </c>
      <c r="P1916">
        <v>953</v>
      </c>
      <c r="Q1916">
        <v>0</v>
      </c>
      <c r="R1916">
        <v>71</v>
      </c>
      <c r="S1916">
        <v>0</v>
      </c>
      <c r="T1916">
        <v>0</v>
      </c>
      <c r="U1916">
        <v>174</v>
      </c>
      <c r="V1916">
        <f>marketing_campaign[[#This Row],[MntGoldProds]]+marketing_campaign[[#This Row],[MntSweetProducts]]+marketing_campaign[[#This Row],[MntFishProducts]]+marketing_campaign[[#This Row],[MntMeatProducts]]+marketing_campaign[[#This Row],[MntFruits]]+marketing_campaign[[#This Row],[MntWines]]</f>
        <v>1198</v>
      </c>
      <c r="W1916">
        <v>6</v>
      </c>
      <c r="X1916">
        <v>10</v>
      </c>
      <c r="Y1916">
        <v>5</v>
      </c>
      <c r="Z1916">
        <v>10</v>
      </c>
      <c r="AA1916">
        <f t="shared" si="59"/>
        <v>31</v>
      </c>
      <c r="AB1916" t="str" cm="1">
        <f t="array" ref="AB1916">_xlfn.IFS(AND(AA1916&gt;=0,AA1916&lt;=15),"low purchase",AND(AA1916&gt;=16,AA1916&lt;=30),"mid purchase",AA1916&gt;=31,"high purchase")</f>
        <v>high purchase</v>
      </c>
      <c r="AC1916">
        <v>8</v>
      </c>
      <c r="AD1916" t="str">
        <f>IF(marketing_campaign[[#This Row],[NumWebVisitsMonth]]&gt;=5.3,"higher_webvists","lower_webvisits")</f>
        <v>higher_webvists</v>
      </c>
      <c r="AE1916">
        <v>0</v>
      </c>
      <c r="AF1916">
        <v>0</v>
      </c>
      <c r="AG1916">
        <v>0</v>
      </c>
      <c r="AH1916">
        <v>0</v>
      </c>
      <c r="AI1916">
        <v>0</v>
      </c>
      <c r="AJ1916">
        <v>0</v>
      </c>
      <c r="AK1916">
        <v>3</v>
      </c>
      <c r="AL1916">
        <v>11</v>
      </c>
      <c r="AM1916">
        <v>0</v>
      </c>
      <c r="AN1916">
        <f>marketing_campaign[[#This Row],[AcceptedCmp2]]+marketing_campaign[[#This Row],[AcceptedCmp1]]+marketing_campaign[[#This Row],[AcceptedCmp5]]+marketing_campaign[[#This Row],[AcceptedCmp4]]+marketing_campaign[[#This Row],[AcceptedCmp3]]+marketing_campaign[[#This Row],[Response]]</f>
        <v>0</v>
      </c>
      <c r="AO1916" t="str" cm="1">
        <f t="array" ref="AO191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17" spans="1:41" x14ac:dyDescent="0.35">
      <c r="A1917">
        <v>10176</v>
      </c>
      <c r="B1917">
        <v>1968</v>
      </c>
      <c r="C1917">
        <f t="shared" ca="1" si="58"/>
        <v>58</v>
      </c>
      <c r="D1917" t="str" cm="1">
        <f t="array" aca="1" ref="D191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17" t="s">
        <v>29</v>
      </c>
      <c r="F1917" t="s">
        <v>30</v>
      </c>
      <c r="G1917" cm="1">
        <f t="array" ref="G1917">_xlfn.IFS(marketing_campaign[[#This Row],[Marital_Status]]="Single",K1917+L1917+1,marketing_campaign[[#This Row],[Marital_Status]]="Together",K1917+L1917+2,marketing_campaign[[#This Row],[Marital_Status]]="Alone",K1917+L1917+1,marketing_campaign[[#This Row],[Marital_Status]]="Married",K1917+L1917+2,marketing_campaign[[#This Row],[Marital_Status]]="Divorced",K1917+L1917+1,marketing_campaign[[#This Row],[Marital_Status]]="YOLO",K1917+L1917+1,marketing_campaign[[#This Row],[Marital_Status]]="Absurd",K1917+L1917+1,marketing_campaign[[#This Row],[Marital_Status]]="Widow",K1917+L1917+1)</f>
        <v>2</v>
      </c>
      <c r="H1917" t="str" cm="1">
        <f t="array" ref="H1917">_xlfn.IFS(marketing_campaign[[#This Row],[Family_size]]=1,"Family_with_one_child",marketing_campaign[[#This Row],[Family_size]]&gt;1,"Family_with_more_children")</f>
        <v>Family_with_more_children</v>
      </c>
      <c r="I1917">
        <v>57107</v>
      </c>
      <c r="J1917" t="str">
        <f>IF(marketing_campaign[[#This Row],[Income]]&gt;=Sheet21!B1967,"high_income","low_income")</f>
        <v>high_income</v>
      </c>
      <c r="K1917">
        <v>0</v>
      </c>
      <c r="L1917">
        <v>1</v>
      </c>
      <c r="M1917" s="1">
        <v>41145</v>
      </c>
      <c r="N1917">
        <v>44</v>
      </c>
      <c r="O1917" t="str" cm="1">
        <f t="array" ref="O1917">_xlfn.IFS(AND(marketing_campaign[[#This Row],[Recency]]&gt;=0,marketing_campaign[[#This Row],[Recency]]&lt;=14),"Early Recency",AND(marketing_campaign[[#This Row],[Recency]]&gt;=15,marketing_campaign[[#This Row],[Recency]]&lt;=31),"Mid-Recency",marketing_campaign[[#This Row],[Recency]]&gt;=32,"high Recency")</f>
        <v>high Recency</v>
      </c>
      <c r="P1917">
        <v>159</v>
      </c>
      <c r="Q1917">
        <v>0</v>
      </c>
      <c r="R1917">
        <v>120</v>
      </c>
      <c r="S1917">
        <v>0</v>
      </c>
      <c r="T1917">
        <v>0</v>
      </c>
      <c r="U1917">
        <v>137</v>
      </c>
      <c r="V1917">
        <f>marketing_campaign[[#This Row],[MntGoldProds]]+marketing_campaign[[#This Row],[MntSweetProducts]]+marketing_campaign[[#This Row],[MntFishProducts]]+marketing_campaign[[#This Row],[MntMeatProducts]]+marketing_campaign[[#This Row],[MntFruits]]+marketing_campaign[[#This Row],[MntWines]]</f>
        <v>416</v>
      </c>
      <c r="W1917">
        <v>7</v>
      </c>
      <c r="X1917">
        <v>4</v>
      </c>
      <c r="Y1917">
        <v>4</v>
      </c>
      <c r="Z1917">
        <v>8</v>
      </c>
      <c r="AA1917">
        <f t="shared" si="59"/>
        <v>23</v>
      </c>
      <c r="AB1917" t="str" cm="1">
        <f t="array" ref="AB1917">_xlfn.IFS(AND(AA1917&gt;=0,AA1917&lt;=15),"low purchase",AND(AA1917&gt;=16,AA1917&lt;=30),"mid purchase",AA1917&gt;=31,"high purchase")</f>
        <v>mid purchase</v>
      </c>
      <c r="AC1917">
        <v>8</v>
      </c>
      <c r="AD1917" t="str">
        <f>IF(marketing_campaign[[#This Row],[NumWebVisitsMonth]]&gt;=5.3,"higher_webvists","lower_webvisits")</f>
        <v>higher_webvists</v>
      </c>
      <c r="AE1917">
        <v>0</v>
      </c>
      <c r="AF1917">
        <v>1</v>
      </c>
      <c r="AG1917">
        <v>0</v>
      </c>
      <c r="AH1917">
        <v>0</v>
      </c>
      <c r="AI1917">
        <v>1</v>
      </c>
      <c r="AJ1917">
        <v>0</v>
      </c>
      <c r="AK1917">
        <v>3</v>
      </c>
      <c r="AL1917">
        <v>11</v>
      </c>
      <c r="AM1917">
        <v>1</v>
      </c>
      <c r="AN1917">
        <f>marketing_campaign[[#This Row],[AcceptedCmp2]]+marketing_campaign[[#This Row],[AcceptedCmp1]]+marketing_campaign[[#This Row],[AcceptedCmp5]]+marketing_campaign[[#This Row],[AcceptedCmp4]]+marketing_campaign[[#This Row],[AcceptedCmp3]]+marketing_campaign[[#This Row],[Response]]</f>
        <v>3</v>
      </c>
      <c r="AO1917" t="str" cm="1">
        <f t="array" ref="AO191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3/5 campaign accepted</v>
      </c>
    </row>
    <row r="1918" spans="1:41" x14ac:dyDescent="0.35">
      <c r="A1918">
        <v>2326</v>
      </c>
      <c r="B1918">
        <v>1990</v>
      </c>
      <c r="C1918">
        <f t="shared" ca="1" si="58"/>
        <v>36</v>
      </c>
      <c r="D1918" t="str" cm="1">
        <f t="array" aca="1" ref="D191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918" t="s">
        <v>29</v>
      </c>
      <c r="F1918" t="s">
        <v>33</v>
      </c>
      <c r="G1918" cm="1">
        <f t="array" ref="G1918">_xlfn.IFS(marketing_campaign[[#This Row],[Marital_Status]]="Single",K1918+L1918+1,marketing_campaign[[#This Row],[Marital_Status]]="Together",K1918+L1918+2,marketing_campaign[[#This Row],[Marital_Status]]="Alone",K1918+L1918+1,marketing_campaign[[#This Row],[Marital_Status]]="Married",K1918+L1918+2,marketing_campaign[[#This Row],[Marital_Status]]="Divorced",K1918+L1918+1,marketing_campaign[[#This Row],[Marital_Status]]="YOLO",K1918+L1918+1,marketing_campaign[[#This Row],[Marital_Status]]="Absurd",K1918+L1918+1,marketing_campaign[[#This Row],[Marital_Status]]="Widow",K1918+L1918+1)</f>
        <v>2</v>
      </c>
      <c r="H1918" t="str" cm="1">
        <f t="array" ref="H1918">_xlfn.IFS(marketing_campaign[[#This Row],[Family_size]]=1,"Family_with_one_child",marketing_campaign[[#This Row],[Family_size]]&gt;1,"Family_with_more_children")</f>
        <v>Family_with_more_children</v>
      </c>
      <c r="I1918">
        <v>18929</v>
      </c>
      <c r="J1918" t="str">
        <f>IF(marketing_campaign[[#This Row],[Income]]&gt;=Sheet21!B1968,"high_income","low_income")</f>
        <v>high_income</v>
      </c>
      <c r="K1918">
        <v>0</v>
      </c>
      <c r="L1918">
        <v>0</v>
      </c>
      <c r="M1918" s="1">
        <v>41321</v>
      </c>
      <c r="N1918">
        <v>15</v>
      </c>
      <c r="O1918" t="str" cm="1">
        <f t="array" ref="O1918">_xlfn.IFS(AND(marketing_campaign[[#This Row],[Recency]]&gt;=0,marketing_campaign[[#This Row],[Recency]]&lt;=14),"Early Recency",AND(marketing_campaign[[#This Row],[Recency]]&gt;=15,marketing_campaign[[#This Row],[Recency]]&lt;=31),"Mid-Recency",marketing_campaign[[#This Row],[Recency]]&gt;=32,"high Recency")</f>
        <v>Mid-Recency</v>
      </c>
      <c r="P1918">
        <v>32</v>
      </c>
      <c r="Q1918">
        <v>0</v>
      </c>
      <c r="R1918">
        <v>8</v>
      </c>
      <c r="S1918">
        <v>23</v>
      </c>
      <c r="T1918">
        <v>4</v>
      </c>
      <c r="U1918">
        <v>18</v>
      </c>
      <c r="V1918">
        <f>marketing_campaign[[#This Row],[MntGoldProds]]+marketing_campaign[[#This Row],[MntSweetProducts]]+marketing_campaign[[#This Row],[MntFishProducts]]+marketing_campaign[[#This Row],[MntMeatProducts]]+marketing_campaign[[#This Row],[MntFruits]]+marketing_campaign[[#This Row],[MntWines]]</f>
        <v>85</v>
      </c>
      <c r="W1918">
        <v>1</v>
      </c>
      <c r="X1918">
        <v>1</v>
      </c>
      <c r="Y1918">
        <v>0</v>
      </c>
      <c r="Z1918">
        <v>4</v>
      </c>
      <c r="AA1918">
        <f t="shared" si="59"/>
        <v>6</v>
      </c>
      <c r="AB1918" t="str" cm="1">
        <f t="array" ref="AB1918">_xlfn.IFS(AND(AA1918&gt;=0,AA1918&lt;=15),"low purchase",AND(AA1918&gt;=16,AA1918&lt;=30),"mid purchase",AA1918&gt;=31,"high purchase")</f>
        <v>low purchase</v>
      </c>
      <c r="AC1918">
        <v>6</v>
      </c>
      <c r="AD1918" t="str">
        <f>IF(marketing_campaign[[#This Row],[NumWebVisitsMonth]]&gt;=5.3,"higher_webvists","lower_webvisits")</f>
        <v>higher_webvists</v>
      </c>
      <c r="AE1918">
        <v>0</v>
      </c>
      <c r="AF1918">
        <v>0</v>
      </c>
      <c r="AG1918">
        <v>0</v>
      </c>
      <c r="AH1918">
        <v>0</v>
      </c>
      <c r="AI1918">
        <v>0</v>
      </c>
      <c r="AJ1918">
        <v>0</v>
      </c>
      <c r="AK1918">
        <v>3</v>
      </c>
      <c r="AL1918">
        <v>11</v>
      </c>
      <c r="AM1918">
        <v>0</v>
      </c>
      <c r="AN1918">
        <f>marketing_campaign[[#This Row],[AcceptedCmp2]]+marketing_campaign[[#This Row],[AcceptedCmp1]]+marketing_campaign[[#This Row],[AcceptedCmp5]]+marketing_campaign[[#This Row],[AcceptedCmp4]]+marketing_campaign[[#This Row],[AcceptedCmp3]]+marketing_campaign[[#This Row],[Response]]</f>
        <v>0</v>
      </c>
      <c r="AO1918" t="str" cm="1">
        <f t="array" ref="AO191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19" spans="1:41" x14ac:dyDescent="0.35">
      <c r="A1919">
        <v>4385</v>
      </c>
      <c r="B1919">
        <v>1981</v>
      </c>
      <c r="C1919">
        <f t="shared" ca="1" si="58"/>
        <v>45</v>
      </c>
      <c r="D1919" t="str" cm="1">
        <f t="array" aca="1" ref="D191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919" t="s">
        <v>32</v>
      </c>
      <c r="F1919" t="s">
        <v>30</v>
      </c>
      <c r="G1919" cm="1">
        <f t="array" ref="G1919">_xlfn.IFS(marketing_campaign[[#This Row],[Marital_Status]]="Single",K1919+L1919+1,marketing_campaign[[#This Row],[Marital_Status]]="Together",K1919+L1919+2,marketing_campaign[[#This Row],[Marital_Status]]="Alone",K1919+L1919+1,marketing_campaign[[#This Row],[Marital_Status]]="Married",K1919+L1919+2,marketing_campaign[[#This Row],[Marital_Status]]="Divorced",K1919+L1919+1,marketing_campaign[[#This Row],[Marital_Status]]="YOLO",K1919+L1919+1,marketing_campaign[[#This Row],[Marital_Status]]="Absurd",K1919+L1919+1,marketing_campaign[[#This Row],[Marital_Status]]="Widow",K1919+L1919+1)</f>
        <v>2</v>
      </c>
      <c r="H1919" t="str" cm="1">
        <f t="array" ref="H1919">_xlfn.IFS(marketing_campaign[[#This Row],[Family_size]]=1,"Family_with_one_child",marketing_campaign[[#This Row],[Family_size]]&gt;1,"Family_with_more_children")</f>
        <v>Family_with_more_children</v>
      </c>
      <c r="I1919">
        <v>36038</v>
      </c>
      <c r="J1919" t="str">
        <f>IF(marketing_campaign[[#This Row],[Income]]&gt;=Sheet21!B1969,"high_income","low_income")</f>
        <v>high_income</v>
      </c>
      <c r="K1919">
        <v>1</v>
      </c>
      <c r="L1919">
        <v>0</v>
      </c>
      <c r="M1919" s="1">
        <v>41425</v>
      </c>
      <c r="N1919">
        <v>82</v>
      </c>
      <c r="O1919" t="str" cm="1">
        <f t="array" ref="O1919">_xlfn.IFS(AND(marketing_campaign[[#This Row],[Recency]]&gt;=0,marketing_campaign[[#This Row],[Recency]]&lt;=14),"Early Recency",AND(marketing_campaign[[#This Row],[Recency]]&gt;=15,marketing_campaign[[#This Row],[Recency]]&lt;=31),"Mid-Recency",marketing_campaign[[#This Row],[Recency]]&gt;=32,"high Recency")</f>
        <v>high Recency</v>
      </c>
      <c r="P1919">
        <v>23</v>
      </c>
      <c r="Q1919">
        <v>0</v>
      </c>
      <c r="R1919">
        <v>15</v>
      </c>
      <c r="S1919">
        <v>0</v>
      </c>
      <c r="T1919">
        <v>2</v>
      </c>
      <c r="U1919">
        <v>7</v>
      </c>
      <c r="V1919">
        <f>marketing_campaign[[#This Row],[MntGoldProds]]+marketing_campaign[[#This Row],[MntSweetProducts]]+marketing_campaign[[#This Row],[MntFishProducts]]+marketing_campaign[[#This Row],[MntMeatProducts]]+marketing_campaign[[#This Row],[MntFruits]]+marketing_campaign[[#This Row],[MntWines]]</f>
        <v>47</v>
      </c>
      <c r="W1919">
        <v>2</v>
      </c>
      <c r="X1919">
        <v>3</v>
      </c>
      <c r="Y1919">
        <v>0</v>
      </c>
      <c r="Z1919">
        <v>3</v>
      </c>
      <c r="AA1919">
        <f t="shared" si="59"/>
        <v>8</v>
      </c>
      <c r="AB1919" t="str" cm="1">
        <f t="array" ref="AB1919">_xlfn.IFS(AND(AA1919&gt;=0,AA1919&lt;=15),"low purchase",AND(AA1919&gt;=16,AA1919&lt;=30),"mid purchase",AA1919&gt;=31,"high purchase")</f>
        <v>low purchase</v>
      </c>
      <c r="AC1919">
        <v>6</v>
      </c>
      <c r="AD1919" t="str">
        <f>IF(marketing_campaign[[#This Row],[NumWebVisitsMonth]]&gt;=5.3,"higher_webvists","lower_webvisits")</f>
        <v>higher_webvists</v>
      </c>
      <c r="AE1919">
        <v>0</v>
      </c>
      <c r="AF1919">
        <v>0</v>
      </c>
      <c r="AG1919">
        <v>0</v>
      </c>
      <c r="AH1919">
        <v>0</v>
      </c>
      <c r="AI1919">
        <v>0</v>
      </c>
      <c r="AJ1919">
        <v>0</v>
      </c>
      <c r="AK1919">
        <v>3</v>
      </c>
      <c r="AL1919">
        <v>11</v>
      </c>
      <c r="AM1919">
        <v>0</v>
      </c>
      <c r="AN1919">
        <f>marketing_campaign[[#This Row],[AcceptedCmp2]]+marketing_campaign[[#This Row],[AcceptedCmp1]]+marketing_campaign[[#This Row],[AcceptedCmp5]]+marketing_campaign[[#This Row],[AcceptedCmp4]]+marketing_campaign[[#This Row],[AcceptedCmp3]]+marketing_campaign[[#This Row],[Response]]</f>
        <v>0</v>
      </c>
      <c r="AO1919" t="str" cm="1">
        <f t="array" ref="AO191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20" spans="1:41" x14ac:dyDescent="0.35">
      <c r="A1920">
        <v>2929</v>
      </c>
      <c r="B1920">
        <v>1976</v>
      </c>
      <c r="C1920">
        <f t="shared" ca="1" si="58"/>
        <v>50</v>
      </c>
      <c r="D1920" t="str" cm="1">
        <f t="array" aca="1" ref="D192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20" t="s">
        <v>29</v>
      </c>
      <c r="F1920" t="s">
        <v>30</v>
      </c>
      <c r="G1920" cm="1">
        <f t="array" ref="G1920">_xlfn.IFS(marketing_campaign[[#This Row],[Marital_Status]]="Single",K1920+L1920+1,marketing_campaign[[#This Row],[Marital_Status]]="Together",K1920+L1920+2,marketing_campaign[[#This Row],[Marital_Status]]="Alone",K1920+L1920+1,marketing_campaign[[#This Row],[Marital_Status]]="Married",K1920+L1920+2,marketing_campaign[[#This Row],[Marital_Status]]="Divorced",K1920+L1920+1,marketing_campaign[[#This Row],[Marital_Status]]="YOLO",K1920+L1920+1,marketing_campaign[[#This Row],[Marital_Status]]="Absurd",K1920+L1920+1,marketing_campaign[[#This Row],[Marital_Status]]="Widow",K1920+L1920+1)</f>
        <v>1</v>
      </c>
      <c r="H1920" t="str" cm="1">
        <f t="array" ref="H1920">_xlfn.IFS(marketing_campaign[[#This Row],[Family_size]]=1,"Family_with_one_child",marketing_campaign[[#This Row],[Family_size]]&gt;1,"Family_with_more_children")</f>
        <v>Family_with_one_child</v>
      </c>
      <c r="I1920">
        <v>20180</v>
      </c>
      <c r="J1920" t="str">
        <f>IF(marketing_campaign[[#This Row],[Income]]&gt;=Sheet21!B1970,"high_income","low_income")</f>
        <v>high_income</v>
      </c>
      <c r="K1920">
        <v>0</v>
      </c>
      <c r="L1920">
        <v>0</v>
      </c>
      <c r="M1920" s="1">
        <v>41325</v>
      </c>
      <c r="N1920">
        <v>27</v>
      </c>
      <c r="O1920" t="str" cm="1">
        <f t="array" ref="O1920">_xlfn.IFS(AND(marketing_campaign[[#This Row],[Recency]]&gt;=0,marketing_campaign[[#This Row],[Recency]]&lt;=14),"Early Recency",AND(marketing_campaign[[#This Row],[Recency]]&gt;=15,marketing_campaign[[#This Row],[Recency]]&lt;=31),"Mid-Recency",marketing_campaign[[#This Row],[Recency]]&gt;=32,"high Recency")</f>
        <v>Mid-Recency</v>
      </c>
      <c r="P1920">
        <v>18</v>
      </c>
      <c r="Q1920">
        <v>42</v>
      </c>
      <c r="R1920">
        <v>24</v>
      </c>
      <c r="S1920">
        <v>15</v>
      </c>
      <c r="T1920">
        <v>20</v>
      </c>
      <c r="U1920">
        <v>18</v>
      </c>
      <c r="V1920">
        <f>marketing_campaign[[#This Row],[MntGoldProds]]+marketing_campaign[[#This Row],[MntSweetProducts]]+marketing_campaign[[#This Row],[MntFishProducts]]+marketing_campaign[[#This Row],[MntMeatProducts]]+marketing_campaign[[#This Row],[MntFruits]]+marketing_campaign[[#This Row],[MntWines]]</f>
        <v>137</v>
      </c>
      <c r="W1920">
        <v>1</v>
      </c>
      <c r="X1920">
        <v>2</v>
      </c>
      <c r="Y1920">
        <v>1</v>
      </c>
      <c r="Z1920">
        <v>4</v>
      </c>
      <c r="AA1920">
        <f t="shared" si="59"/>
        <v>8</v>
      </c>
      <c r="AB1920" t="str" cm="1">
        <f t="array" ref="AB1920">_xlfn.IFS(AND(AA1920&gt;=0,AA1920&lt;=15),"low purchase",AND(AA1920&gt;=16,AA1920&lt;=30),"mid purchase",AA1920&gt;=31,"high purchase")</f>
        <v>low purchase</v>
      </c>
      <c r="AC1920">
        <v>7</v>
      </c>
      <c r="AD1920" t="str">
        <f>IF(marketing_campaign[[#This Row],[NumWebVisitsMonth]]&gt;=5.3,"higher_webvists","lower_webvisits")</f>
        <v>higher_webvists</v>
      </c>
      <c r="AE1920">
        <v>0</v>
      </c>
      <c r="AF1920">
        <v>0</v>
      </c>
      <c r="AG1920">
        <v>0</v>
      </c>
      <c r="AH1920">
        <v>0</v>
      </c>
      <c r="AI1920">
        <v>0</v>
      </c>
      <c r="AJ1920">
        <v>0</v>
      </c>
      <c r="AK1920">
        <v>3</v>
      </c>
      <c r="AL1920">
        <v>11</v>
      </c>
      <c r="AM1920">
        <v>0</v>
      </c>
      <c r="AN1920">
        <f>marketing_campaign[[#This Row],[AcceptedCmp2]]+marketing_campaign[[#This Row],[AcceptedCmp1]]+marketing_campaign[[#This Row],[AcceptedCmp5]]+marketing_campaign[[#This Row],[AcceptedCmp4]]+marketing_campaign[[#This Row],[AcceptedCmp3]]+marketing_campaign[[#This Row],[Response]]</f>
        <v>0</v>
      </c>
      <c r="AO1920" t="str" cm="1">
        <f t="array" ref="AO192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21" spans="1:41" x14ac:dyDescent="0.35">
      <c r="A1921">
        <v>10686</v>
      </c>
      <c r="B1921">
        <v>1965</v>
      </c>
      <c r="C1921">
        <f t="shared" ca="1" si="58"/>
        <v>61</v>
      </c>
      <c r="D1921" t="str" cm="1">
        <f t="array" aca="1" ref="D192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21" t="s">
        <v>32</v>
      </c>
      <c r="F1921" t="s">
        <v>31</v>
      </c>
      <c r="G1921" cm="1">
        <f t="array" ref="G1921">_xlfn.IFS(marketing_campaign[[#This Row],[Marital_Status]]="Single",K1921+L1921+1,marketing_campaign[[#This Row],[Marital_Status]]="Together",K1921+L1921+2,marketing_campaign[[#This Row],[Marital_Status]]="Alone",K1921+L1921+1,marketing_campaign[[#This Row],[Marital_Status]]="Married",K1921+L1921+2,marketing_campaign[[#This Row],[Marital_Status]]="Divorced",K1921+L1921+1,marketing_campaign[[#This Row],[Marital_Status]]="YOLO",K1921+L1921+1,marketing_campaign[[#This Row],[Marital_Status]]="Absurd",K1921+L1921+1,marketing_campaign[[#This Row],[Marital_Status]]="Widow",K1921+L1921+1)</f>
        <v>4</v>
      </c>
      <c r="H1921" t="str" cm="1">
        <f t="array" ref="H1921">_xlfn.IFS(marketing_campaign[[#This Row],[Family_size]]=1,"Family_with_one_child",marketing_campaign[[#This Row],[Family_size]]&gt;1,"Family_with_more_children")</f>
        <v>Family_with_more_children</v>
      </c>
      <c r="I1921">
        <v>34230</v>
      </c>
      <c r="J1921" t="str">
        <f>IF(marketing_campaign[[#This Row],[Income]]&gt;=Sheet21!B1971,"high_income","low_income")</f>
        <v>high_income</v>
      </c>
      <c r="K1921">
        <v>1</v>
      </c>
      <c r="L1921">
        <v>1</v>
      </c>
      <c r="M1921" s="1">
        <v>41269</v>
      </c>
      <c r="N1921">
        <v>72</v>
      </c>
      <c r="O1921" t="str" cm="1">
        <f t="array" ref="O1921">_xlfn.IFS(AND(marketing_campaign[[#This Row],[Recency]]&gt;=0,marketing_campaign[[#This Row],[Recency]]&lt;=14),"Early Recency",AND(marketing_campaign[[#This Row],[Recency]]&gt;=15,marketing_campaign[[#This Row],[Recency]]&lt;=31),"Mid-Recency",marketing_campaign[[#This Row],[Recency]]&gt;=32,"high Recency")</f>
        <v>high Recency</v>
      </c>
      <c r="P1921">
        <v>15</v>
      </c>
      <c r="Q1921">
        <v>0</v>
      </c>
      <c r="R1921">
        <v>4</v>
      </c>
      <c r="S1921">
        <v>0</v>
      </c>
      <c r="T1921">
        <v>0</v>
      </c>
      <c r="U1921">
        <v>2</v>
      </c>
      <c r="V1921">
        <f>marketing_campaign[[#This Row],[MntGoldProds]]+marketing_campaign[[#This Row],[MntSweetProducts]]+marketing_campaign[[#This Row],[MntFishProducts]]+marketing_campaign[[#This Row],[MntMeatProducts]]+marketing_campaign[[#This Row],[MntFruits]]+marketing_campaign[[#This Row],[MntWines]]</f>
        <v>21</v>
      </c>
      <c r="W1921">
        <v>1</v>
      </c>
      <c r="X1921">
        <v>1</v>
      </c>
      <c r="Y1921">
        <v>0</v>
      </c>
      <c r="Z1921">
        <v>2</v>
      </c>
      <c r="AA1921">
        <f t="shared" si="59"/>
        <v>4</v>
      </c>
      <c r="AB1921" t="str" cm="1">
        <f t="array" ref="AB1921">_xlfn.IFS(AND(AA1921&gt;=0,AA1921&lt;=15),"low purchase",AND(AA1921&gt;=16,AA1921&lt;=30),"mid purchase",AA1921&gt;=31,"high purchase")</f>
        <v>low purchase</v>
      </c>
      <c r="AC1921">
        <v>7</v>
      </c>
      <c r="AD1921" t="str">
        <f>IF(marketing_campaign[[#This Row],[NumWebVisitsMonth]]&gt;=5.3,"higher_webvists","lower_webvisits")</f>
        <v>higher_webvists</v>
      </c>
      <c r="AE1921">
        <v>0</v>
      </c>
      <c r="AF1921">
        <v>0</v>
      </c>
      <c r="AG1921">
        <v>0</v>
      </c>
      <c r="AH1921">
        <v>0</v>
      </c>
      <c r="AI1921">
        <v>0</v>
      </c>
      <c r="AJ1921">
        <v>0</v>
      </c>
      <c r="AK1921">
        <v>3</v>
      </c>
      <c r="AL1921">
        <v>11</v>
      </c>
      <c r="AM1921">
        <v>0</v>
      </c>
      <c r="AN1921">
        <f>marketing_campaign[[#This Row],[AcceptedCmp2]]+marketing_campaign[[#This Row],[AcceptedCmp1]]+marketing_campaign[[#This Row],[AcceptedCmp5]]+marketing_campaign[[#This Row],[AcceptedCmp4]]+marketing_campaign[[#This Row],[AcceptedCmp3]]+marketing_campaign[[#This Row],[Response]]</f>
        <v>0</v>
      </c>
      <c r="AO1921" t="str" cm="1">
        <f t="array" ref="AO192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22" spans="1:41" x14ac:dyDescent="0.35">
      <c r="A1922">
        <v>2546</v>
      </c>
      <c r="B1922">
        <v>1977</v>
      </c>
      <c r="C1922">
        <f t="shared" ref="C1922:C1985" ca="1" si="60">YEAR(TODAY())-B1922</f>
        <v>49</v>
      </c>
      <c r="D1922" t="str" cm="1">
        <f t="array" aca="1" ref="D192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22" t="s">
        <v>37</v>
      </c>
      <c r="F1922" t="s">
        <v>30</v>
      </c>
      <c r="G1922" cm="1">
        <f t="array" ref="G1922">_xlfn.IFS(marketing_campaign[[#This Row],[Marital_Status]]="Single",K1922+L1922+1,marketing_campaign[[#This Row],[Marital_Status]]="Together",K1922+L1922+2,marketing_campaign[[#This Row],[Marital_Status]]="Alone",K1922+L1922+1,marketing_campaign[[#This Row],[Marital_Status]]="Married",K1922+L1922+2,marketing_campaign[[#This Row],[Marital_Status]]="Divorced",K1922+L1922+1,marketing_campaign[[#This Row],[Marital_Status]]="YOLO",K1922+L1922+1,marketing_campaign[[#This Row],[Marital_Status]]="Absurd",K1922+L1922+1,marketing_campaign[[#This Row],[Marital_Status]]="Widow",K1922+L1922+1)</f>
        <v>2</v>
      </c>
      <c r="H1922" t="str" cm="1">
        <f t="array" ref="H1922">_xlfn.IFS(marketing_campaign[[#This Row],[Family_size]]=1,"Family_with_one_child",marketing_campaign[[#This Row],[Family_size]]&gt;1,"Family_with_more_children")</f>
        <v>Family_with_more_children</v>
      </c>
      <c r="I1922">
        <v>31878</v>
      </c>
      <c r="J1922" t="str">
        <f>IF(marketing_campaign[[#This Row],[Income]]&gt;=Sheet21!B1972,"high_income","low_income")</f>
        <v>high_income</v>
      </c>
      <c r="K1922">
        <v>0</v>
      </c>
      <c r="L1922">
        <v>1</v>
      </c>
      <c r="M1922" s="1">
        <v>41812</v>
      </c>
      <c r="N1922">
        <v>7</v>
      </c>
      <c r="O1922" t="str" cm="1">
        <f t="array" ref="O1922">_xlfn.IFS(AND(marketing_campaign[[#This Row],[Recency]]&gt;=0,marketing_campaign[[#This Row],[Recency]]&lt;=14),"Early Recency",AND(marketing_campaign[[#This Row],[Recency]]&gt;=15,marketing_campaign[[#This Row],[Recency]]&lt;=31),"Mid-Recency",marketing_campaign[[#This Row],[Recency]]&gt;=32,"high Recency")</f>
        <v>Early Recency</v>
      </c>
      <c r="P1922">
        <v>23</v>
      </c>
      <c r="Q1922">
        <v>4</v>
      </c>
      <c r="R1922">
        <v>5</v>
      </c>
      <c r="S1922">
        <v>10</v>
      </c>
      <c r="T1922">
        <v>5</v>
      </c>
      <c r="U1922">
        <v>23</v>
      </c>
      <c r="V1922">
        <f>marketing_campaign[[#This Row],[MntGoldProds]]+marketing_campaign[[#This Row],[MntSweetProducts]]+marketing_campaign[[#This Row],[MntFishProducts]]+marketing_campaign[[#This Row],[MntMeatProducts]]+marketing_campaign[[#This Row],[MntFruits]]+marketing_campaign[[#This Row],[MntWines]]</f>
        <v>70</v>
      </c>
      <c r="W1922">
        <v>1</v>
      </c>
      <c r="X1922">
        <v>1</v>
      </c>
      <c r="Y1922">
        <v>0</v>
      </c>
      <c r="Z1922">
        <v>4</v>
      </c>
      <c r="AA1922">
        <f t="shared" ref="AA1922:AA1985" si="61">W1922+X1922+Y1922+Z1922</f>
        <v>6</v>
      </c>
      <c r="AB1922" t="str" cm="1">
        <f t="array" ref="AB1922">_xlfn.IFS(AND(AA1922&gt;=0,AA1922&lt;=15),"low purchase",AND(AA1922&gt;=16,AA1922&lt;=30),"mid purchase",AA1922&gt;=31,"high purchase")</f>
        <v>low purchase</v>
      </c>
      <c r="AC1922">
        <v>3</v>
      </c>
      <c r="AD1922" t="str">
        <f>IF(marketing_campaign[[#This Row],[NumWebVisitsMonth]]&gt;=5.3,"higher_webvists","lower_webvisits")</f>
        <v>lower_webvisits</v>
      </c>
      <c r="AE1922">
        <v>0</v>
      </c>
      <c r="AF1922">
        <v>0</v>
      </c>
      <c r="AG1922">
        <v>0</v>
      </c>
      <c r="AH1922">
        <v>0</v>
      </c>
      <c r="AI1922">
        <v>0</v>
      </c>
      <c r="AJ1922">
        <v>0</v>
      </c>
      <c r="AK1922">
        <v>3</v>
      </c>
      <c r="AL1922">
        <v>11</v>
      </c>
      <c r="AM1922">
        <v>0</v>
      </c>
      <c r="AN1922">
        <f>marketing_campaign[[#This Row],[AcceptedCmp2]]+marketing_campaign[[#This Row],[AcceptedCmp1]]+marketing_campaign[[#This Row],[AcceptedCmp5]]+marketing_campaign[[#This Row],[AcceptedCmp4]]+marketing_campaign[[#This Row],[AcceptedCmp3]]+marketing_campaign[[#This Row],[Response]]</f>
        <v>0</v>
      </c>
      <c r="AO1922" t="str" cm="1">
        <f t="array" ref="AO192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23" spans="1:41" x14ac:dyDescent="0.35">
      <c r="A1923">
        <v>3283</v>
      </c>
      <c r="B1923">
        <v>1972</v>
      </c>
      <c r="C1923">
        <f t="shared" ca="1" si="60"/>
        <v>54</v>
      </c>
      <c r="D1923" t="str" cm="1">
        <f t="array" aca="1" ref="D192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23" t="s">
        <v>37</v>
      </c>
      <c r="F1923" t="s">
        <v>33</v>
      </c>
      <c r="G1923" cm="1">
        <f t="array" ref="G1923">_xlfn.IFS(marketing_campaign[[#This Row],[Marital_Status]]="Single",K1923+L1923+1,marketing_campaign[[#This Row],[Marital_Status]]="Together",K1923+L1923+2,marketing_campaign[[#This Row],[Marital_Status]]="Alone",K1923+L1923+1,marketing_campaign[[#This Row],[Marital_Status]]="Married",K1923+L1923+2,marketing_campaign[[#This Row],[Marital_Status]]="Divorced",K1923+L1923+1,marketing_campaign[[#This Row],[Marital_Status]]="YOLO",K1923+L1923+1,marketing_campaign[[#This Row],[Marital_Status]]="Absurd",K1923+L1923+1,marketing_campaign[[#This Row],[Marital_Status]]="Widow",K1923+L1923+1)</f>
        <v>3</v>
      </c>
      <c r="H1923" t="str" cm="1">
        <f t="array" ref="H1923">_xlfn.IFS(marketing_campaign[[#This Row],[Family_size]]=1,"Family_with_one_child",marketing_campaign[[#This Row],[Family_size]]&gt;1,"Family_with_more_children")</f>
        <v>Family_with_more_children</v>
      </c>
      <c r="I1923">
        <v>70932</v>
      </c>
      <c r="J1923" t="str">
        <f>IF(marketing_campaign[[#This Row],[Income]]&gt;=Sheet21!B1973,"high_income","low_income")</f>
        <v>high_income</v>
      </c>
      <c r="K1923">
        <v>0</v>
      </c>
      <c r="L1923">
        <v>1</v>
      </c>
      <c r="M1923" s="1">
        <v>41658</v>
      </c>
      <c r="N1923">
        <v>57</v>
      </c>
      <c r="O1923" t="str" cm="1">
        <f t="array" ref="O1923">_xlfn.IFS(AND(marketing_campaign[[#This Row],[Recency]]&gt;=0,marketing_campaign[[#This Row],[Recency]]&lt;=14),"Early Recency",AND(marketing_campaign[[#This Row],[Recency]]&gt;=15,marketing_campaign[[#This Row],[Recency]]&lt;=31),"Mid-Recency",marketing_campaign[[#This Row],[Recency]]&gt;=32,"high Recency")</f>
        <v>high Recency</v>
      </c>
      <c r="P1923">
        <v>200</v>
      </c>
      <c r="Q1923">
        <v>193</v>
      </c>
      <c r="R1923">
        <v>100</v>
      </c>
      <c r="S1923">
        <v>46</v>
      </c>
      <c r="T1923">
        <v>185</v>
      </c>
      <c r="U1923">
        <v>185</v>
      </c>
      <c r="V1923">
        <f>marketing_campaign[[#This Row],[MntGoldProds]]+marketing_campaign[[#This Row],[MntSweetProducts]]+marketing_campaign[[#This Row],[MntFishProducts]]+marketing_campaign[[#This Row],[MntMeatProducts]]+marketing_campaign[[#This Row],[MntFruits]]+marketing_campaign[[#This Row],[MntWines]]</f>
        <v>909</v>
      </c>
      <c r="W1923">
        <v>2</v>
      </c>
      <c r="X1923">
        <v>6</v>
      </c>
      <c r="Y1923">
        <v>2</v>
      </c>
      <c r="Z1923">
        <v>12</v>
      </c>
      <c r="AA1923">
        <f t="shared" si="61"/>
        <v>22</v>
      </c>
      <c r="AB1923" t="str" cm="1">
        <f t="array" ref="AB1923">_xlfn.IFS(AND(AA1923&gt;=0,AA1923&lt;=15),"low purchase",AND(AA1923&gt;=16,AA1923&lt;=30),"mid purchase",AA1923&gt;=31,"high purchase")</f>
        <v>mid purchase</v>
      </c>
      <c r="AC1923">
        <v>3</v>
      </c>
      <c r="AD1923" t="str">
        <f>IF(marketing_campaign[[#This Row],[NumWebVisitsMonth]]&gt;=5.3,"higher_webvists","lower_webvisits")</f>
        <v>lower_webvisits</v>
      </c>
      <c r="AE1923">
        <v>0</v>
      </c>
      <c r="AF1923">
        <v>0</v>
      </c>
      <c r="AG1923">
        <v>0</v>
      </c>
      <c r="AH1923">
        <v>0</v>
      </c>
      <c r="AI1923">
        <v>0</v>
      </c>
      <c r="AJ1923">
        <v>0</v>
      </c>
      <c r="AK1923">
        <v>3</v>
      </c>
      <c r="AL1923">
        <v>11</v>
      </c>
      <c r="AM1923">
        <v>0</v>
      </c>
      <c r="AN1923">
        <f>marketing_campaign[[#This Row],[AcceptedCmp2]]+marketing_campaign[[#This Row],[AcceptedCmp1]]+marketing_campaign[[#This Row],[AcceptedCmp5]]+marketing_campaign[[#This Row],[AcceptedCmp4]]+marketing_campaign[[#This Row],[AcceptedCmp3]]+marketing_campaign[[#This Row],[Response]]</f>
        <v>0</v>
      </c>
      <c r="AO1923" t="str" cm="1">
        <f t="array" ref="AO192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24" spans="1:41" x14ac:dyDescent="0.35">
      <c r="A1924">
        <v>3138</v>
      </c>
      <c r="B1924">
        <v>1956</v>
      </c>
      <c r="C1924">
        <f t="shared" ca="1" si="60"/>
        <v>70</v>
      </c>
      <c r="D1924" t="str" cm="1">
        <f t="array" aca="1" ref="D192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24" t="s">
        <v>29</v>
      </c>
      <c r="F1924" t="s">
        <v>30</v>
      </c>
      <c r="G1924" cm="1">
        <f t="array" ref="G1924">_xlfn.IFS(marketing_campaign[[#This Row],[Marital_Status]]="Single",K1924+L1924+1,marketing_campaign[[#This Row],[Marital_Status]]="Together",K1924+L1924+2,marketing_campaign[[#This Row],[Marital_Status]]="Alone",K1924+L1924+1,marketing_campaign[[#This Row],[Marital_Status]]="Married",K1924+L1924+2,marketing_campaign[[#This Row],[Marital_Status]]="Divorced",K1924+L1924+1,marketing_campaign[[#This Row],[Marital_Status]]="YOLO",K1924+L1924+1,marketing_campaign[[#This Row],[Marital_Status]]="Absurd",K1924+L1924+1,marketing_campaign[[#This Row],[Marital_Status]]="Widow",K1924+L1924+1)</f>
        <v>1</v>
      </c>
      <c r="H1924" t="str" cm="1">
        <f t="array" ref="H1924">_xlfn.IFS(marketing_campaign[[#This Row],[Family_size]]=1,"Family_with_one_child",marketing_campaign[[#This Row],[Family_size]]&gt;1,"Family_with_more_children")</f>
        <v>Family_with_one_child</v>
      </c>
      <c r="I1924">
        <v>91249</v>
      </c>
      <c r="J1924" t="str">
        <f>IF(marketing_campaign[[#This Row],[Income]]&gt;=Sheet21!B1974,"high_income","low_income")</f>
        <v>high_income</v>
      </c>
      <c r="K1924">
        <v>0</v>
      </c>
      <c r="L1924">
        <v>0</v>
      </c>
      <c r="M1924" s="1">
        <v>41202</v>
      </c>
      <c r="N1924">
        <v>84</v>
      </c>
      <c r="O1924" t="str" cm="1">
        <f t="array" ref="O1924">_xlfn.IFS(AND(marketing_campaign[[#This Row],[Recency]]&gt;=0,marketing_campaign[[#This Row],[Recency]]&lt;=14),"Early Recency",AND(marketing_campaign[[#This Row],[Recency]]&gt;=15,marketing_campaign[[#This Row],[Recency]]&lt;=31),"Mid-Recency",marketing_campaign[[#This Row],[Recency]]&gt;=32,"high Recency")</f>
        <v>high Recency</v>
      </c>
      <c r="P1924">
        <v>1324</v>
      </c>
      <c r="Q1924">
        <v>27</v>
      </c>
      <c r="R1924">
        <v>119</v>
      </c>
      <c r="S1924">
        <v>71</v>
      </c>
      <c r="T1924">
        <v>108</v>
      </c>
      <c r="U1924">
        <v>27</v>
      </c>
      <c r="V1924">
        <f>marketing_campaign[[#This Row],[MntGoldProds]]+marketing_campaign[[#This Row],[MntSweetProducts]]+marketing_campaign[[#This Row],[MntFishProducts]]+marketing_campaign[[#This Row],[MntMeatProducts]]+marketing_campaign[[#This Row],[MntFruits]]+marketing_campaign[[#This Row],[MntWines]]</f>
        <v>1676</v>
      </c>
      <c r="W1924">
        <v>0</v>
      </c>
      <c r="X1924">
        <v>7</v>
      </c>
      <c r="Y1924">
        <v>9</v>
      </c>
      <c r="Z1924">
        <v>6</v>
      </c>
      <c r="AA1924">
        <f t="shared" si="61"/>
        <v>22</v>
      </c>
      <c r="AB1924" t="str" cm="1">
        <f t="array" ref="AB1924">_xlfn.IFS(AND(AA1924&gt;=0,AA1924&lt;=15),"low purchase",AND(AA1924&gt;=16,AA1924&lt;=30),"mid purchase",AA1924&gt;=31,"high purchase")</f>
        <v>mid purchase</v>
      </c>
      <c r="AC1924">
        <v>4</v>
      </c>
      <c r="AD1924" t="str">
        <f>IF(marketing_campaign[[#This Row],[NumWebVisitsMonth]]&gt;=5.3,"higher_webvists","lower_webvisits")</f>
        <v>lower_webvisits</v>
      </c>
      <c r="AE1924">
        <v>0</v>
      </c>
      <c r="AF1924">
        <v>1</v>
      </c>
      <c r="AG1924">
        <v>1</v>
      </c>
      <c r="AH1924">
        <v>1</v>
      </c>
      <c r="AI1924">
        <v>1</v>
      </c>
      <c r="AJ1924">
        <v>0</v>
      </c>
      <c r="AK1924">
        <v>3</v>
      </c>
      <c r="AL1924">
        <v>11</v>
      </c>
      <c r="AM1924">
        <v>1</v>
      </c>
      <c r="AN1924">
        <f>marketing_campaign[[#This Row],[AcceptedCmp2]]+marketing_campaign[[#This Row],[AcceptedCmp1]]+marketing_campaign[[#This Row],[AcceptedCmp5]]+marketing_campaign[[#This Row],[AcceptedCmp4]]+marketing_campaign[[#This Row],[AcceptedCmp3]]+marketing_campaign[[#This Row],[Response]]</f>
        <v>5</v>
      </c>
      <c r="AO1924" t="str" cm="1">
        <f t="array" ref="AO192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high campaign response</v>
      </c>
    </row>
    <row r="1925" spans="1:41" x14ac:dyDescent="0.35">
      <c r="A1925">
        <v>4994</v>
      </c>
      <c r="B1925">
        <v>1943</v>
      </c>
      <c r="C1925">
        <f t="shared" ca="1" si="60"/>
        <v>83</v>
      </c>
      <c r="D1925" t="str" cm="1">
        <f t="array" aca="1" ref="D192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925" t="s">
        <v>34</v>
      </c>
      <c r="F1925" t="s">
        <v>30</v>
      </c>
      <c r="G1925" cm="1">
        <f t="array" ref="G1925">_xlfn.IFS(marketing_campaign[[#This Row],[Marital_Status]]="Single",K1925+L1925+1,marketing_campaign[[#This Row],[Marital_Status]]="Together",K1925+L1925+2,marketing_campaign[[#This Row],[Marital_Status]]="Alone",K1925+L1925+1,marketing_campaign[[#This Row],[Marital_Status]]="Married",K1925+L1925+2,marketing_campaign[[#This Row],[Marital_Status]]="Divorced",K1925+L1925+1,marketing_campaign[[#This Row],[Marital_Status]]="YOLO",K1925+L1925+1,marketing_campaign[[#This Row],[Marital_Status]]="Absurd",K1925+L1925+1,marketing_campaign[[#This Row],[Marital_Status]]="Widow",K1925+L1925+1)</f>
        <v>1</v>
      </c>
      <c r="H1925" t="str" cm="1">
        <f t="array" ref="H1925">_xlfn.IFS(marketing_campaign[[#This Row],[Family_size]]=1,"Family_with_one_child",marketing_campaign[[#This Row],[Family_size]]&gt;1,"Family_with_more_children")</f>
        <v>Family_with_one_child</v>
      </c>
      <c r="I1925">
        <v>77598</v>
      </c>
      <c r="J1925" t="str">
        <f>IF(marketing_campaign[[#This Row],[Income]]&gt;=Sheet21!B1975,"high_income","low_income")</f>
        <v>high_income</v>
      </c>
      <c r="K1925">
        <v>0</v>
      </c>
      <c r="L1925">
        <v>0</v>
      </c>
      <c r="M1925" s="1">
        <v>41548</v>
      </c>
      <c r="N1925">
        <v>53</v>
      </c>
      <c r="O1925" t="str" cm="1">
        <f t="array" ref="O1925">_xlfn.IFS(AND(marketing_campaign[[#This Row],[Recency]]&gt;=0,marketing_campaign[[#This Row],[Recency]]&lt;=14),"Early Recency",AND(marketing_campaign[[#This Row],[Recency]]&gt;=15,marketing_campaign[[#This Row],[Recency]]&lt;=31),"Mid-Recency",marketing_campaign[[#This Row],[Recency]]&gt;=32,"high Recency")</f>
        <v>high Recency</v>
      </c>
      <c r="P1925">
        <v>1193</v>
      </c>
      <c r="Q1925">
        <v>33</v>
      </c>
      <c r="R1925">
        <v>281</v>
      </c>
      <c r="S1925">
        <v>129</v>
      </c>
      <c r="T1925">
        <v>66</v>
      </c>
      <c r="U1925">
        <v>33</v>
      </c>
      <c r="V1925">
        <f>marketing_campaign[[#This Row],[MntGoldProds]]+marketing_campaign[[#This Row],[MntSweetProducts]]+marketing_campaign[[#This Row],[MntFishProducts]]+marketing_campaign[[#This Row],[MntMeatProducts]]+marketing_campaign[[#This Row],[MntFruits]]+marketing_campaign[[#This Row],[MntWines]]</f>
        <v>1735</v>
      </c>
      <c r="W1925">
        <v>1</v>
      </c>
      <c r="X1925">
        <v>7</v>
      </c>
      <c r="Y1925">
        <v>5</v>
      </c>
      <c r="Z1925">
        <v>13</v>
      </c>
      <c r="AA1925">
        <f t="shared" si="61"/>
        <v>26</v>
      </c>
      <c r="AB1925" t="str" cm="1">
        <f t="array" ref="AB1925">_xlfn.IFS(AND(AA1925&gt;=0,AA1925&lt;=15),"low purchase",AND(AA1925&gt;=16,AA1925&lt;=30),"mid purchase",AA1925&gt;=31,"high purchase")</f>
        <v>mid purchase</v>
      </c>
      <c r="AC1925">
        <v>3</v>
      </c>
      <c r="AD1925" t="str">
        <f>IF(marketing_campaign[[#This Row],[NumWebVisitsMonth]]&gt;=5.3,"higher_webvists","lower_webvisits")</f>
        <v>lower_webvisits</v>
      </c>
      <c r="AE1925">
        <v>0</v>
      </c>
      <c r="AF1925">
        <v>0</v>
      </c>
      <c r="AG1925">
        <v>1</v>
      </c>
      <c r="AH1925">
        <v>0</v>
      </c>
      <c r="AI1925">
        <v>0</v>
      </c>
      <c r="AJ1925">
        <v>0</v>
      </c>
      <c r="AK1925">
        <v>3</v>
      </c>
      <c r="AL1925">
        <v>11</v>
      </c>
      <c r="AM1925">
        <v>0</v>
      </c>
      <c r="AN1925">
        <f>marketing_campaign[[#This Row],[AcceptedCmp2]]+marketing_campaign[[#This Row],[AcceptedCmp1]]+marketing_campaign[[#This Row],[AcceptedCmp5]]+marketing_campaign[[#This Row],[AcceptedCmp4]]+marketing_campaign[[#This Row],[AcceptedCmp3]]+marketing_campaign[[#This Row],[Response]]</f>
        <v>1</v>
      </c>
      <c r="AO1925" t="str" cm="1">
        <f t="array" ref="AO192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926" spans="1:41" x14ac:dyDescent="0.35">
      <c r="A1926">
        <v>7966</v>
      </c>
      <c r="B1926">
        <v>1959</v>
      </c>
      <c r="C1926">
        <f t="shared" ca="1" si="60"/>
        <v>67</v>
      </c>
      <c r="D1926" t="str" cm="1">
        <f t="array" aca="1" ref="D192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26" t="s">
        <v>29</v>
      </c>
      <c r="F1926" t="s">
        <v>30</v>
      </c>
      <c r="G1926" cm="1">
        <f t="array" ref="G1926">_xlfn.IFS(marketing_campaign[[#This Row],[Marital_Status]]="Single",K1926+L1926+1,marketing_campaign[[#This Row],[Marital_Status]]="Together",K1926+L1926+2,marketing_campaign[[#This Row],[Marital_Status]]="Alone",K1926+L1926+1,marketing_campaign[[#This Row],[Marital_Status]]="Married",K1926+L1926+2,marketing_campaign[[#This Row],[Marital_Status]]="Divorced",K1926+L1926+1,marketing_campaign[[#This Row],[Marital_Status]]="YOLO",K1926+L1926+1,marketing_campaign[[#This Row],[Marital_Status]]="Absurd",K1926+L1926+1,marketing_campaign[[#This Row],[Marital_Status]]="Widow",K1926+L1926+1)</f>
        <v>3</v>
      </c>
      <c r="H1926" t="str" cm="1">
        <f t="array" ref="H1926">_xlfn.IFS(marketing_campaign[[#This Row],[Family_size]]=1,"Family_with_one_child",marketing_campaign[[#This Row],[Family_size]]&gt;1,"Family_with_more_children")</f>
        <v>Family_with_more_children</v>
      </c>
      <c r="I1926">
        <v>80982</v>
      </c>
      <c r="J1926" t="str">
        <f>IF(marketing_campaign[[#This Row],[Income]]&gt;=Sheet21!B1976,"high_income","low_income")</f>
        <v>high_income</v>
      </c>
      <c r="K1926">
        <v>1</v>
      </c>
      <c r="L1926">
        <v>1</v>
      </c>
      <c r="M1926" s="1">
        <v>41282</v>
      </c>
      <c r="N1926">
        <v>48</v>
      </c>
      <c r="O1926" t="str" cm="1">
        <f t="array" ref="O1926">_xlfn.IFS(AND(marketing_campaign[[#This Row],[Recency]]&gt;=0,marketing_campaign[[#This Row],[Recency]]&lt;=14),"Early Recency",AND(marketing_campaign[[#This Row],[Recency]]&gt;=15,marketing_campaign[[#This Row],[Recency]]&lt;=31),"Mid-Recency",marketing_campaign[[#This Row],[Recency]]&gt;=32,"high Recency")</f>
        <v>high Recency</v>
      </c>
      <c r="P1926">
        <v>505</v>
      </c>
      <c r="Q1926">
        <v>137</v>
      </c>
      <c r="R1926">
        <v>401</v>
      </c>
      <c r="S1926">
        <v>104</v>
      </c>
      <c r="T1926">
        <v>22</v>
      </c>
      <c r="U1926">
        <v>22</v>
      </c>
      <c r="V1926">
        <f>marketing_campaign[[#This Row],[MntGoldProds]]+marketing_campaign[[#This Row],[MntSweetProducts]]+marketing_campaign[[#This Row],[MntFishProducts]]+marketing_campaign[[#This Row],[MntMeatProducts]]+marketing_campaign[[#This Row],[MntFruits]]+marketing_campaign[[#This Row],[MntWines]]</f>
        <v>1191</v>
      </c>
      <c r="W1926">
        <v>3</v>
      </c>
      <c r="X1926">
        <v>11</v>
      </c>
      <c r="Y1926">
        <v>5</v>
      </c>
      <c r="Z1926">
        <v>11</v>
      </c>
      <c r="AA1926">
        <f t="shared" si="61"/>
        <v>30</v>
      </c>
      <c r="AB1926" t="str" cm="1">
        <f t="array" ref="AB1926">_xlfn.IFS(AND(AA1926&gt;=0,AA1926&lt;=15),"low purchase",AND(AA1926&gt;=16,AA1926&lt;=30),"mid purchase",AA1926&gt;=31,"high purchase")</f>
        <v>mid purchase</v>
      </c>
      <c r="AC1926">
        <v>5</v>
      </c>
      <c r="AD1926" t="str">
        <f>IF(marketing_campaign[[#This Row],[NumWebVisitsMonth]]&gt;=5.3,"higher_webvists","lower_webvisits")</f>
        <v>lower_webvisits</v>
      </c>
      <c r="AE1926">
        <v>0</v>
      </c>
      <c r="AF1926">
        <v>0</v>
      </c>
      <c r="AG1926">
        <v>0</v>
      </c>
      <c r="AH1926">
        <v>0</v>
      </c>
      <c r="AI1926">
        <v>0</v>
      </c>
      <c r="AJ1926">
        <v>1</v>
      </c>
      <c r="AK1926">
        <v>3</v>
      </c>
      <c r="AL1926">
        <v>11</v>
      </c>
      <c r="AM1926">
        <v>0</v>
      </c>
      <c r="AN1926">
        <f>marketing_campaign[[#This Row],[AcceptedCmp2]]+marketing_campaign[[#This Row],[AcceptedCmp1]]+marketing_campaign[[#This Row],[AcceptedCmp5]]+marketing_campaign[[#This Row],[AcceptedCmp4]]+marketing_campaign[[#This Row],[AcceptedCmp3]]+marketing_campaign[[#This Row],[Response]]</f>
        <v>0</v>
      </c>
      <c r="AO1926" t="str" cm="1">
        <f t="array" ref="AO192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27" spans="1:41" x14ac:dyDescent="0.35">
      <c r="A1927">
        <v>3112</v>
      </c>
      <c r="B1927">
        <v>1977</v>
      </c>
      <c r="C1927">
        <f t="shared" ca="1" si="60"/>
        <v>49</v>
      </c>
      <c r="D1927" t="str" cm="1">
        <f t="array" aca="1" ref="D192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27" t="s">
        <v>34</v>
      </c>
      <c r="F1927" t="s">
        <v>33</v>
      </c>
      <c r="G1927" cm="1">
        <f t="array" ref="G1927">_xlfn.IFS(marketing_campaign[[#This Row],[Marital_Status]]="Single",K1927+L1927+1,marketing_campaign[[#This Row],[Marital_Status]]="Together",K1927+L1927+2,marketing_campaign[[#This Row],[Marital_Status]]="Alone",K1927+L1927+1,marketing_campaign[[#This Row],[Marital_Status]]="Married",K1927+L1927+2,marketing_campaign[[#This Row],[Marital_Status]]="Divorced",K1927+L1927+1,marketing_campaign[[#This Row],[Marital_Status]]="YOLO",K1927+L1927+1,marketing_campaign[[#This Row],[Marital_Status]]="Absurd",K1927+L1927+1,marketing_campaign[[#This Row],[Marital_Status]]="Widow",K1927+L1927+1)</f>
        <v>3</v>
      </c>
      <c r="H1927" t="str" cm="1">
        <f t="array" ref="H1927">_xlfn.IFS(marketing_campaign[[#This Row],[Family_size]]=1,"Family_with_one_child",marketing_campaign[[#This Row],[Family_size]]&gt;1,"Family_with_more_children")</f>
        <v>Family_with_more_children</v>
      </c>
      <c r="I1927">
        <v>22701</v>
      </c>
      <c r="J1927" t="str">
        <f>IF(marketing_campaign[[#This Row],[Income]]&gt;=Sheet21!B1977,"high_income","low_income")</f>
        <v>high_income</v>
      </c>
      <c r="K1927">
        <v>1</v>
      </c>
      <c r="L1927">
        <v>0</v>
      </c>
      <c r="M1927" s="1">
        <v>41522</v>
      </c>
      <c r="N1927">
        <v>2</v>
      </c>
      <c r="O1927" t="str" cm="1">
        <f t="array" ref="O1927">_xlfn.IFS(AND(marketing_campaign[[#This Row],[Recency]]&gt;=0,marketing_campaign[[#This Row],[Recency]]&lt;=14),"Early Recency",AND(marketing_campaign[[#This Row],[Recency]]&gt;=15,marketing_campaign[[#This Row],[Recency]]&lt;=31),"Mid-Recency",marketing_campaign[[#This Row],[Recency]]&gt;=32,"high Recency")</f>
        <v>Early Recency</v>
      </c>
      <c r="P1927">
        <v>2</v>
      </c>
      <c r="Q1927">
        <v>4</v>
      </c>
      <c r="R1927">
        <v>9</v>
      </c>
      <c r="S1927">
        <v>0</v>
      </c>
      <c r="T1927">
        <v>4</v>
      </c>
      <c r="U1927">
        <v>5</v>
      </c>
      <c r="V1927">
        <f>marketing_campaign[[#This Row],[MntGoldProds]]+marketing_campaign[[#This Row],[MntSweetProducts]]+marketing_campaign[[#This Row],[MntFishProducts]]+marketing_campaign[[#This Row],[MntMeatProducts]]+marketing_campaign[[#This Row],[MntFruits]]+marketing_campaign[[#This Row],[MntWines]]</f>
        <v>24</v>
      </c>
      <c r="W1927">
        <v>1</v>
      </c>
      <c r="X1927">
        <v>1</v>
      </c>
      <c r="Y1927">
        <v>0</v>
      </c>
      <c r="Z1927">
        <v>3</v>
      </c>
      <c r="AA1927">
        <f t="shared" si="61"/>
        <v>5</v>
      </c>
      <c r="AB1927" t="str" cm="1">
        <f t="array" ref="AB1927">_xlfn.IFS(AND(AA1927&gt;=0,AA1927&lt;=15),"low purchase",AND(AA1927&gt;=16,AA1927&lt;=30),"mid purchase",AA1927&gt;=31,"high purchase")</f>
        <v>low purchase</v>
      </c>
      <c r="AC1927">
        <v>5</v>
      </c>
      <c r="AD1927" t="str">
        <f>IF(marketing_campaign[[#This Row],[NumWebVisitsMonth]]&gt;=5.3,"higher_webvists","lower_webvisits")</f>
        <v>lower_webvisits</v>
      </c>
      <c r="AE1927">
        <v>0</v>
      </c>
      <c r="AF1927">
        <v>0</v>
      </c>
      <c r="AG1927">
        <v>0</v>
      </c>
      <c r="AH1927">
        <v>0</v>
      </c>
      <c r="AI1927">
        <v>0</v>
      </c>
      <c r="AJ1927">
        <v>0</v>
      </c>
      <c r="AK1927">
        <v>3</v>
      </c>
      <c r="AL1927">
        <v>11</v>
      </c>
      <c r="AM1927">
        <v>0</v>
      </c>
      <c r="AN1927">
        <f>marketing_campaign[[#This Row],[AcceptedCmp2]]+marketing_campaign[[#This Row],[AcceptedCmp1]]+marketing_campaign[[#This Row],[AcceptedCmp5]]+marketing_campaign[[#This Row],[AcceptedCmp4]]+marketing_campaign[[#This Row],[AcceptedCmp3]]+marketing_campaign[[#This Row],[Response]]</f>
        <v>0</v>
      </c>
      <c r="AO1927" t="str" cm="1">
        <f t="array" ref="AO192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28" spans="1:41" x14ac:dyDescent="0.35">
      <c r="A1928">
        <v>10872</v>
      </c>
      <c r="B1928">
        <v>1969</v>
      </c>
      <c r="C1928">
        <f t="shared" ca="1" si="60"/>
        <v>57</v>
      </c>
      <c r="D1928" t="str" cm="1">
        <f t="array" aca="1" ref="D192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28" t="s">
        <v>32</v>
      </c>
      <c r="F1928" t="s">
        <v>33</v>
      </c>
      <c r="G1928" cm="1">
        <f t="array" ref="G1928">_xlfn.IFS(marketing_campaign[[#This Row],[Marital_Status]]="Single",K1928+L1928+1,marketing_campaign[[#This Row],[Marital_Status]]="Together",K1928+L1928+2,marketing_campaign[[#This Row],[Marital_Status]]="Alone",K1928+L1928+1,marketing_campaign[[#This Row],[Marital_Status]]="Married",K1928+L1928+2,marketing_campaign[[#This Row],[Marital_Status]]="Divorced",K1928+L1928+1,marketing_campaign[[#This Row],[Marital_Status]]="YOLO",K1928+L1928+1,marketing_campaign[[#This Row],[Marital_Status]]="Absurd",K1928+L1928+1,marketing_campaign[[#This Row],[Marital_Status]]="Widow",K1928+L1928+1)</f>
        <v>3</v>
      </c>
      <c r="H1928" t="str" cm="1">
        <f t="array" ref="H1928">_xlfn.IFS(marketing_campaign[[#This Row],[Family_size]]=1,"Family_with_one_child",marketing_campaign[[#This Row],[Family_size]]&gt;1,"Family_with_more_children")</f>
        <v>Family_with_more_children</v>
      </c>
      <c r="I1928">
        <v>55212</v>
      </c>
      <c r="J1928" t="str">
        <f>IF(marketing_campaign[[#This Row],[Income]]&gt;=Sheet21!B1978,"high_income","low_income")</f>
        <v>high_income</v>
      </c>
      <c r="K1928">
        <v>0</v>
      </c>
      <c r="L1928">
        <v>1</v>
      </c>
      <c r="M1928" s="1">
        <v>41236</v>
      </c>
      <c r="N1928">
        <v>65</v>
      </c>
      <c r="O1928" t="str" cm="1">
        <f t="array" ref="O1928">_xlfn.IFS(AND(marketing_campaign[[#This Row],[Recency]]&gt;=0,marketing_campaign[[#This Row],[Recency]]&lt;=14),"Early Recency",AND(marketing_campaign[[#This Row],[Recency]]&gt;=15,marketing_campaign[[#This Row],[Recency]]&lt;=31),"Mid-Recency",marketing_campaign[[#This Row],[Recency]]&gt;=32,"high Recency")</f>
        <v>high Recency</v>
      </c>
      <c r="P1928">
        <v>1103</v>
      </c>
      <c r="Q1928">
        <v>0</v>
      </c>
      <c r="R1928">
        <v>45</v>
      </c>
      <c r="S1928">
        <v>0</v>
      </c>
      <c r="T1928">
        <v>0</v>
      </c>
      <c r="U1928">
        <v>34</v>
      </c>
      <c r="V1928">
        <f>marketing_campaign[[#This Row],[MntGoldProds]]+marketing_campaign[[#This Row],[MntSweetProducts]]+marketing_campaign[[#This Row],[MntFishProducts]]+marketing_campaign[[#This Row],[MntMeatProducts]]+marketing_campaign[[#This Row],[MntFruits]]+marketing_campaign[[#This Row],[MntWines]]</f>
        <v>1182</v>
      </c>
      <c r="W1928">
        <v>3</v>
      </c>
      <c r="X1928">
        <v>4</v>
      </c>
      <c r="Y1928">
        <v>2</v>
      </c>
      <c r="Z1928">
        <v>11</v>
      </c>
      <c r="AA1928">
        <f t="shared" si="61"/>
        <v>20</v>
      </c>
      <c r="AB1928" t="str" cm="1">
        <f t="array" ref="AB1928">_xlfn.IFS(AND(AA1928&gt;=0,AA1928&lt;=15),"low purchase",AND(AA1928&gt;=16,AA1928&lt;=30),"mid purchase",AA1928&gt;=31,"high purchase")</f>
        <v>mid purchase</v>
      </c>
      <c r="AC1928">
        <v>8</v>
      </c>
      <c r="AD1928" t="str">
        <f>IF(marketing_campaign[[#This Row],[NumWebVisitsMonth]]&gt;=5.3,"higher_webvists","lower_webvisits")</f>
        <v>higher_webvists</v>
      </c>
      <c r="AE1928">
        <v>0</v>
      </c>
      <c r="AF1928">
        <v>1</v>
      </c>
      <c r="AG1928">
        <v>0</v>
      </c>
      <c r="AH1928">
        <v>0</v>
      </c>
      <c r="AI1928">
        <v>1</v>
      </c>
      <c r="AJ1928">
        <v>0</v>
      </c>
      <c r="AK1928">
        <v>3</v>
      </c>
      <c r="AL1928">
        <v>11</v>
      </c>
      <c r="AM1928">
        <v>0</v>
      </c>
      <c r="AN1928">
        <f>marketing_campaign[[#This Row],[AcceptedCmp2]]+marketing_campaign[[#This Row],[AcceptedCmp1]]+marketing_campaign[[#This Row],[AcceptedCmp5]]+marketing_campaign[[#This Row],[AcceptedCmp4]]+marketing_campaign[[#This Row],[AcceptedCmp3]]+marketing_campaign[[#This Row],[Response]]</f>
        <v>2</v>
      </c>
      <c r="AO1928" t="str" cm="1">
        <f t="array" ref="AO192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929" spans="1:41" x14ac:dyDescent="0.35">
      <c r="A1929">
        <v>2181</v>
      </c>
      <c r="B1929">
        <v>1970</v>
      </c>
      <c r="C1929">
        <f t="shared" ca="1" si="60"/>
        <v>56</v>
      </c>
      <c r="D1929" t="str" cm="1">
        <f t="array" aca="1" ref="D192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29" t="s">
        <v>29</v>
      </c>
      <c r="F1929" t="s">
        <v>33</v>
      </c>
      <c r="G1929" cm="1">
        <f t="array" ref="G1929">_xlfn.IFS(marketing_campaign[[#This Row],[Marital_Status]]="Single",K1929+L1929+1,marketing_campaign[[#This Row],[Marital_Status]]="Together",K1929+L1929+2,marketing_campaign[[#This Row],[Marital_Status]]="Alone",K1929+L1929+1,marketing_campaign[[#This Row],[Marital_Status]]="Married",K1929+L1929+2,marketing_campaign[[#This Row],[Marital_Status]]="Divorced",K1929+L1929+1,marketing_campaign[[#This Row],[Marital_Status]]="YOLO",K1929+L1929+1,marketing_campaign[[#This Row],[Marital_Status]]="Absurd",K1929+L1929+1,marketing_campaign[[#This Row],[Marital_Status]]="Widow",K1929+L1929+1)</f>
        <v>2</v>
      </c>
      <c r="H1929" t="str" cm="1">
        <f t="array" ref="H1929">_xlfn.IFS(marketing_campaign[[#This Row],[Family_size]]=1,"Family_with_one_child",marketing_campaign[[#This Row],[Family_size]]&gt;1,"Family_with_more_children")</f>
        <v>Family_with_more_children</v>
      </c>
      <c r="I1929">
        <v>70617</v>
      </c>
      <c r="J1929" t="str">
        <f>IF(marketing_campaign[[#This Row],[Income]]&gt;=Sheet21!B1979,"high_income","low_income")</f>
        <v>high_income</v>
      </c>
      <c r="K1929">
        <v>0</v>
      </c>
      <c r="L1929">
        <v>0</v>
      </c>
      <c r="M1929" s="1">
        <v>41448</v>
      </c>
      <c r="N1929">
        <v>45</v>
      </c>
      <c r="O1929" t="str" cm="1">
        <f t="array" ref="O1929">_xlfn.IFS(AND(marketing_campaign[[#This Row],[Recency]]&gt;=0,marketing_campaign[[#This Row],[Recency]]&lt;=14),"Early Recency",AND(marketing_campaign[[#This Row],[Recency]]&gt;=15,marketing_campaign[[#This Row],[Recency]]&lt;=31),"Mid-Recency",marketing_campaign[[#This Row],[Recency]]&gt;=32,"high Recency")</f>
        <v>high Recency</v>
      </c>
      <c r="P1929">
        <v>353</v>
      </c>
      <c r="Q1929">
        <v>61</v>
      </c>
      <c r="R1929">
        <v>753</v>
      </c>
      <c r="S1929">
        <v>40</v>
      </c>
      <c r="T1929">
        <v>46</v>
      </c>
      <c r="U1929">
        <v>27</v>
      </c>
      <c r="V1929">
        <f>marketing_campaign[[#This Row],[MntGoldProds]]+marketing_campaign[[#This Row],[MntSweetProducts]]+marketing_campaign[[#This Row],[MntFishProducts]]+marketing_campaign[[#This Row],[MntMeatProducts]]+marketing_campaign[[#This Row],[MntFruits]]+marketing_campaign[[#This Row],[MntWines]]</f>
        <v>1280</v>
      </c>
      <c r="W1929">
        <v>1</v>
      </c>
      <c r="X1929">
        <v>3</v>
      </c>
      <c r="Y1929">
        <v>3</v>
      </c>
      <c r="Z1929">
        <v>7</v>
      </c>
      <c r="AA1929">
        <f t="shared" si="61"/>
        <v>14</v>
      </c>
      <c r="AB1929" t="str" cm="1">
        <f t="array" ref="AB1929">_xlfn.IFS(AND(AA1929&gt;=0,AA1929&lt;=15),"low purchase",AND(AA1929&gt;=16,AA1929&lt;=30),"mid purchase",AA1929&gt;=31,"high purchase")</f>
        <v>low purchase</v>
      </c>
      <c r="AC1929">
        <v>2</v>
      </c>
      <c r="AD1929" t="str">
        <f>IF(marketing_campaign[[#This Row],[NumWebVisitsMonth]]&gt;=5.3,"higher_webvists","lower_webvisits")</f>
        <v>lower_webvisits</v>
      </c>
      <c r="AE1929">
        <v>0</v>
      </c>
      <c r="AF1929">
        <v>0</v>
      </c>
      <c r="AG1929">
        <v>0</v>
      </c>
      <c r="AH1929">
        <v>0</v>
      </c>
      <c r="AI1929">
        <v>0</v>
      </c>
      <c r="AJ1929">
        <v>0</v>
      </c>
      <c r="AK1929">
        <v>3</v>
      </c>
      <c r="AL1929">
        <v>11</v>
      </c>
      <c r="AM1929">
        <v>0</v>
      </c>
      <c r="AN1929">
        <f>marketing_campaign[[#This Row],[AcceptedCmp2]]+marketing_campaign[[#This Row],[AcceptedCmp1]]+marketing_campaign[[#This Row],[AcceptedCmp5]]+marketing_campaign[[#This Row],[AcceptedCmp4]]+marketing_campaign[[#This Row],[AcceptedCmp3]]+marketing_campaign[[#This Row],[Response]]</f>
        <v>0</v>
      </c>
      <c r="AO1929" t="str" cm="1">
        <f t="array" ref="AO192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30" spans="1:41" x14ac:dyDescent="0.35">
      <c r="A1930">
        <v>1867</v>
      </c>
      <c r="B1930">
        <v>1957</v>
      </c>
      <c r="C1930">
        <f t="shared" ca="1" si="60"/>
        <v>69</v>
      </c>
      <c r="D1930" t="str" cm="1">
        <f t="array" aca="1" ref="D193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30" t="s">
        <v>29</v>
      </c>
      <c r="F1930" t="s">
        <v>30</v>
      </c>
      <c r="G1930" cm="1">
        <f t="array" ref="G1930">_xlfn.IFS(marketing_campaign[[#This Row],[Marital_Status]]="Single",K1930+L1930+1,marketing_campaign[[#This Row],[Marital_Status]]="Together",K1930+L1930+2,marketing_campaign[[#This Row],[Marital_Status]]="Alone",K1930+L1930+1,marketing_campaign[[#This Row],[Marital_Status]]="Married",K1930+L1930+2,marketing_campaign[[#This Row],[Marital_Status]]="Divorced",K1930+L1930+1,marketing_campaign[[#This Row],[Marital_Status]]="YOLO",K1930+L1930+1,marketing_campaign[[#This Row],[Marital_Status]]="Absurd",K1930+L1930+1,marketing_campaign[[#This Row],[Marital_Status]]="Widow",K1930+L1930+1)</f>
        <v>1</v>
      </c>
      <c r="H1930" t="str" cm="1">
        <f t="array" ref="H1930">_xlfn.IFS(marketing_campaign[[#This Row],[Family_size]]=1,"Family_with_one_child",marketing_campaign[[#This Row],[Family_size]]&gt;1,"Family_with_more_children")</f>
        <v>Family_with_one_child</v>
      </c>
      <c r="I1930">
        <v>64849</v>
      </c>
      <c r="J1930" t="str">
        <f>IF(marketing_campaign[[#This Row],[Income]]&gt;=Sheet21!B1980,"high_income","low_income")</f>
        <v>high_income</v>
      </c>
      <c r="K1930">
        <v>0</v>
      </c>
      <c r="L1930">
        <v>0</v>
      </c>
      <c r="M1930" s="1">
        <v>41226</v>
      </c>
      <c r="N1930">
        <v>42</v>
      </c>
      <c r="O1930" t="str" cm="1">
        <f t="array" ref="O1930">_xlfn.IFS(AND(marketing_campaign[[#This Row],[Recency]]&gt;=0,marketing_campaign[[#This Row],[Recency]]&lt;=14),"Early Recency",AND(marketing_campaign[[#This Row],[Recency]]&gt;=15,marketing_campaign[[#This Row],[Recency]]&lt;=31),"Mid-Recency",marketing_campaign[[#This Row],[Recency]]&gt;=32,"high Recency")</f>
        <v>high Recency</v>
      </c>
      <c r="P1930">
        <v>652</v>
      </c>
      <c r="Q1930">
        <v>48</v>
      </c>
      <c r="R1930">
        <v>350</v>
      </c>
      <c r="S1930">
        <v>94</v>
      </c>
      <c r="T1930">
        <v>84</v>
      </c>
      <c r="U1930">
        <v>108</v>
      </c>
      <c r="V1930">
        <f>marketing_campaign[[#This Row],[MntGoldProds]]+marketing_campaign[[#This Row],[MntSweetProducts]]+marketing_campaign[[#This Row],[MntFishProducts]]+marketing_campaign[[#This Row],[MntMeatProducts]]+marketing_campaign[[#This Row],[MntFruits]]+marketing_campaign[[#This Row],[MntWines]]</f>
        <v>1336</v>
      </c>
      <c r="W1930">
        <v>1</v>
      </c>
      <c r="X1930">
        <v>9</v>
      </c>
      <c r="Y1930">
        <v>3</v>
      </c>
      <c r="Z1930">
        <v>6</v>
      </c>
      <c r="AA1930">
        <f t="shared" si="61"/>
        <v>19</v>
      </c>
      <c r="AB1930" t="str" cm="1">
        <f t="array" ref="AB1930">_xlfn.IFS(AND(AA1930&gt;=0,AA1930&lt;=15),"low purchase",AND(AA1930&gt;=16,AA1930&lt;=30),"mid purchase",AA1930&gt;=31,"high purchase")</f>
        <v>mid purchase</v>
      </c>
      <c r="AC1930">
        <v>5</v>
      </c>
      <c r="AD1930" t="str">
        <f>IF(marketing_campaign[[#This Row],[NumWebVisitsMonth]]&gt;=5.3,"higher_webvists","lower_webvisits")</f>
        <v>lower_webvisits</v>
      </c>
      <c r="AE1930">
        <v>0</v>
      </c>
      <c r="AF1930">
        <v>0</v>
      </c>
      <c r="AG1930">
        <v>0</v>
      </c>
      <c r="AH1930">
        <v>0</v>
      </c>
      <c r="AI1930">
        <v>0</v>
      </c>
      <c r="AJ1930">
        <v>0</v>
      </c>
      <c r="AK1930">
        <v>3</v>
      </c>
      <c r="AL1930">
        <v>11</v>
      </c>
      <c r="AM1930">
        <v>1</v>
      </c>
      <c r="AN1930">
        <f>marketing_campaign[[#This Row],[AcceptedCmp2]]+marketing_campaign[[#This Row],[AcceptedCmp1]]+marketing_campaign[[#This Row],[AcceptedCmp5]]+marketing_campaign[[#This Row],[AcceptedCmp4]]+marketing_campaign[[#This Row],[AcceptedCmp3]]+marketing_campaign[[#This Row],[Response]]</f>
        <v>1</v>
      </c>
      <c r="AO1930" t="str" cm="1">
        <f t="array" ref="AO193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931" spans="1:41" x14ac:dyDescent="0.35">
      <c r="A1931">
        <v>1518</v>
      </c>
      <c r="B1931">
        <v>1965</v>
      </c>
      <c r="C1931">
        <f t="shared" ca="1" si="60"/>
        <v>61</v>
      </c>
      <c r="D1931" t="str" cm="1">
        <f t="array" aca="1" ref="D193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31" t="s">
        <v>34</v>
      </c>
      <c r="F1931" t="s">
        <v>33</v>
      </c>
      <c r="G1931" cm="1">
        <f t="array" ref="G1931">_xlfn.IFS(marketing_campaign[[#This Row],[Marital_Status]]="Single",K1931+L1931+1,marketing_campaign[[#This Row],[Marital_Status]]="Together",K1931+L1931+2,marketing_campaign[[#This Row],[Marital_Status]]="Alone",K1931+L1931+1,marketing_campaign[[#This Row],[Marital_Status]]="Married",K1931+L1931+2,marketing_campaign[[#This Row],[Marital_Status]]="Divorced",K1931+L1931+1,marketing_campaign[[#This Row],[Marital_Status]]="YOLO",K1931+L1931+1,marketing_campaign[[#This Row],[Marital_Status]]="Absurd",K1931+L1931+1,marketing_campaign[[#This Row],[Marital_Status]]="Widow",K1931+L1931+1)</f>
        <v>4</v>
      </c>
      <c r="H1931" t="str" cm="1">
        <f t="array" ref="H1931">_xlfn.IFS(marketing_campaign[[#This Row],[Family_size]]=1,"Family_with_one_child",marketing_campaign[[#This Row],[Family_size]]&gt;1,"Family_with_more_children")</f>
        <v>Family_with_more_children</v>
      </c>
      <c r="I1931">
        <v>62694</v>
      </c>
      <c r="J1931" t="str">
        <f>IF(marketing_campaign[[#This Row],[Income]]&gt;=Sheet21!B1981,"high_income","low_income")</f>
        <v>high_income</v>
      </c>
      <c r="K1931">
        <v>1</v>
      </c>
      <c r="L1931">
        <v>1</v>
      </c>
      <c r="M1931" s="1">
        <v>41442</v>
      </c>
      <c r="N1931">
        <v>29</v>
      </c>
      <c r="O1931" t="str" cm="1">
        <f t="array" ref="O1931">_xlfn.IFS(AND(marketing_campaign[[#This Row],[Recency]]&gt;=0,marketing_campaign[[#This Row],[Recency]]&lt;=14),"Early Recency",AND(marketing_campaign[[#This Row],[Recency]]&gt;=15,marketing_campaign[[#This Row],[Recency]]&lt;=31),"Mid-Recency",marketing_campaign[[#This Row],[Recency]]&gt;=32,"high Recency")</f>
        <v>Mid-Recency</v>
      </c>
      <c r="P1931">
        <v>379</v>
      </c>
      <c r="Q1931">
        <v>6</v>
      </c>
      <c r="R1931">
        <v>157</v>
      </c>
      <c r="S1931">
        <v>25</v>
      </c>
      <c r="T1931">
        <v>91</v>
      </c>
      <c r="U1931">
        <v>91</v>
      </c>
      <c r="V1931">
        <f>marketing_campaign[[#This Row],[MntGoldProds]]+marketing_campaign[[#This Row],[MntSweetProducts]]+marketing_campaign[[#This Row],[MntFishProducts]]+marketing_campaign[[#This Row],[MntMeatProducts]]+marketing_campaign[[#This Row],[MntFruits]]+marketing_campaign[[#This Row],[MntWines]]</f>
        <v>749</v>
      </c>
      <c r="W1931">
        <v>5</v>
      </c>
      <c r="X1931">
        <v>9</v>
      </c>
      <c r="Y1931">
        <v>3</v>
      </c>
      <c r="Z1931">
        <v>7</v>
      </c>
      <c r="AA1931">
        <f t="shared" si="61"/>
        <v>24</v>
      </c>
      <c r="AB1931" t="str" cm="1">
        <f t="array" ref="AB1931">_xlfn.IFS(AND(AA1931&gt;=0,AA1931&lt;=15),"low purchase",AND(AA1931&gt;=16,AA1931&lt;=30),"mid purchase",AA1931&gt;=31,"high purchase")</f>
        <v>mid purchase</v>
      </c>
      <c r="AC1931">
        <v>7</v>
      </c>
      <c r="AD1931" t="str">
        <f>IF(marketing_campaign[[#This Row],[NumWebVisitsMonth]]&gt;=5.3,"higher_webvists","lower_webvisits")</f>
        <v>higher_webvists</v>
      </c>
      <c r="AE1931">
        <v>0</v>
      </c>
      <c r="AF1931">
        <v>0</v>
      </c>
      <c r="AG1931">
        <v>0</v>
      </c>
      <c r="AH1931">
        <v>0</v>
      </c>
      <c r="AI1931">
        <v>0</v>
      </c>
      <c r="AJ1931">
        <v>0</v>
      </c>
      <c r="AK1931">
        <v>3</v>
      </c>
      <c r="AL1931">
        <v>11</v>
      </c>
      <c r="AM1931">
        <v>0</v>
      </c>
      <c r="AN1931">
        <f>marketing_campaign[[#This Row],[AcceptedCmp2]]+marketing_campaign[[#This Row],[AcceptedCmp1]]+marketing_campaign[[#This Row],[AcceptedCmp5]]+marketing_campaign[[#This Row],[AcceptedCmp4]]+marketing_campaign[[#This Row],[AcceptedCmp3]]+marketing_campaign[[#This Row],[Response]]</f>
        <v>0</v>
      </c>
      <c r="AO1931" t="str" cm="1">
        <f t="array" ref="AO193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32" spans="1:41" x14ac:dyDescent="0.35">
      <c r="A1932">
        <v>5734</v>
      </c>
      <c r="B1932">
        <v>1974</v>
      </c>
      <c r="C1932">
        <f t="shared" ca="1" si="60"/>
        <v>52</v>
      </c>
      <c r="D1932" t="str" cm="1">
        <f t="array" aca="1" ref="D193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32" t="s">
        <v>32</v>
      </c>
      <c r="F1932" t="s">
        <v>33</v>
      </c>
      <c r="G1932" cm="1">
        <f t="array" ref="G1932">_xlfn.IFS(marketing_campaign[[#This Row],[Marital_Status]]="Single",K1932+L1932+1,marketing_campaign[[#This Row],[Marital_Status]]="Together",K1932+L1932+2,marketing_campaign[[#This Row],[Marital_Status]]="Alone",K1932+L1932+1,marketing_campaign[[#This Row],[Marital_Status]]="Married",K1932+L1932+2,marketing_campaign[[#This Row],[Marital_Status]]="Divorced",K1932+L1932+1,marketing_campaign[[#This Row],[Marital_Status]]="YOLO",K1932+L1932+1,marketing_campaign[[#This Row],[Marital_Status]]="Absurd",K1932+L1932+1,marketing_campaign[[#This Row],[Marital_Status]]="Widow",K1932+L1932+1)</f>
        <v>4</v>
      </c>
      <c r="H1932" t="str" cm="1">
        <f t="array" ref="H1932">_xlfn.IFS(marketing_campaign[[#This Row],[Family_size]]=1,"Family_with_one_child",marketing_campaign[[#This Row],[Family_size]]&gt;1,"Family_with_more_children")</f>
        <v>Family_with_more_children</v>
      </c>
      <c r="I1932">
        <v>61917</v>
      </c>
      <c r="J1932" t="str">
        <f>IF(marketing_campaign[[#This Row],[Income]]&gt;=Sheet21!B1982,"high_income","low_income")</f>
        <v>high_income</v>
      </c>
      <c r="K1932">
        <v>1</v>
      </c>
      <c r="L1932">
        <v>1</v>
      </c>
      <c r="M1932" s="1">
        <v>41598</v>
      </c>
      <c r="N1932">
        <v>83</v>
      </c>
      <c r="O1932" t="str" cm="1">
        <f t="array" ref="O1932">_xlfn.IFS(AND(marketing_campaign[[#This Row],[Recency]]&gt;=0,marketing_campaign[[#This Row],[Recency]]&lt;=14),"Early Recency",AND(marketing_campaign[[#This Row],[Recency]]&gt;=15,marketing_campaign[[#This Row],[Recency]]&lt;=31),"Mid-Recency",marketing_campaign[[#This Row],[Recency]]&gt;=32,"high Recency")</f>
        <v>high Recency</v>
      </c>
      <c r="P1932">
        <v>46</v>
      </c>
      <c r="Q1932">
        <v>4</v>
      </c>
      <c r="R1932">
        <v>36</v>
      </c>
      <c r="S1932">
        <v>2</v>
      </c>
      <c r="T1932">
        <v>2</v>
      </c>
      <c r="U1932">
        <v>1</v>
      </c>
      <c r="V1932">
        <f>marketing_campaign[[#This Row],[MntGoldProds]]+marketing_campaign[[#This Row],[MntSweetProducts]]+marketing_campaign[[#This Row],[MntFishProducts]]+marketing_campaign[[#This Row],[MntMeatProducts]]+marketing_campaign[[#This Row],[MntFruits]]+marketing_campaign[[#This Row],[MntWines]]</f>
        <v>91</v>
      </c>
      <c r="W1932">
        <v>1</v>
      </c>
      <c r="X1932">
        <v>2</v>
      </c>
      <c r="Y1932">
        <v>0</v>
      </c>
      <c r="Z1932">
        <v>4</v>
      </c>
      <c r="AA1932">
        <f t="shared" si="61"/>
        <v>7</v>
      </c>
      <c r="AB1932" t="str" cm="1">
        <f t="array" ref="AB1932">_xlfn.IFS(AND(AA1932&gt;=0,AA1932&lt;=15),"low purchase",AND(AA1932&gt;=16,AA1932&lt;=30),"mid purchase",AA1932&gt;=31,"high purchase")</f>
        <v>low purchase</v>
      </c>
      <c r="AC1932">
        <v>5</v>
      </c>
      <c r="AD1932" t="str">
        <f>IF(marketing_campaign[[#This Row],[NumWebVisitsMonth]]&gt;=5.3,"higher_webvists","lower_webvisits")</f>
        <v>lower_webvisits</v>
      </c>
      <c r="AE1932">
        <v>0</v>
      </c>
      <c r="AF1932">
        <v>0</v>
      </c>
      <c r="AG1932">
        <v>0</v>
      </c>
      <c r="AH1932">
        <v>0</v>
      </c>
      <c r="AI1932">
        <v>0</v>
      </c>
      <c r="AJ1932">
        <v>0</v>
      </c>
      <c r="AK1932">
        <v>3</v>
      </c>
      <c r="AL1932">
        <v>11</v>
      </c>
      <c r="AM1932">
        <v>0</v>
      </c>
      <c r="AN1932">
        <f>marketing_campaign[[#This Row],[AcceptedCmp2]]+marketing_campaign[[#This Row],[AcceptedCmp1]]+marketing_campaign[[#This Row],[AcceptedCmp5]]+marketing_campaign[[#This Row],[AcceptedCmp4]]+marketing_campaign[[#This Row],[AcceptedCmp3]]+marketing_campaign[[#This Row],[Response]]</f>
        <v>0</v>
      </c>
      <c r="AO1932" t="str" cm="1">
        <f t="array" ref="AO193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33" spans="1:41" x14ac:dyDescent="0.35">
      <c r="A1933">
        <v>2878</v>
      </c>
      <c r="B1933">
        <v>1947</v>
      </c>
      <c r="C1933">
        <f t="shared" ca="1" si="60"/>
        <v>79</v>
      </c>
      <c r="D1933" t="str" cm="1">
        <f t="array" aca="1" ref="D193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933" t="s">
        <v>32</v>
      </c>
      <c r="F1933" t="s">
        <v>33</v>
      </c>
      <c r="G1933" cm="1">
        <f t="array" ref="G1933">_xlfn.IFS(marketing_campaign[[#This Row],[Marital_Status]]="Single",K1933+L1933+1,marketing_campaign[[#This Row],[Marital_Status]]="Together",K1933+L1933+2,marketing_campaign[[#This Row],[Marital_Status]]="Alone",K1933+L1933+1,marketing_campaign[[#This Row],[Marital_Status]]="Married",K1933+L1933+2,marketing_campaign[[#This Row],[Marital_Status]]="Divorced",K1933+L1933+1,marketing_campaign[[#This Row],[Marital_Status]]="YOLO",K1933+L1933+1,marketing_campaign[[#This Row],[Marital_Status]]="Absurd",K1933+L1933+1,marketing_campaign[[#This Row],[Marital_Status]]="Widow",K1933+L1933+1)</f>
        <v>3</v>
      </c>
      <c r="H1933" t="str" cm="1">
        <f t="array" ref="H1933">_xlfn.IFS(marketing_campaign[[#This Row],[Family_size]]=1,"Family_with_one_child",marketing_campaign[[#This Row],[Family_size]]&gt;1,"Family_with_more_children")</f>
        <v>Family_with_more_children</v>
      </c>
      <c r="I1933">
        <v>67472</v>
      </c>
      <c r="J1933" t="str">
        <f>IF(marketing_campaign[[#This Row],[Income]]&gt;=Sheet21!B1983,"high_income","low_income")</f>
        <v>high_income</v>
      </c>
      <c r="K1933">
        <v>0</v>
      </c>
      <c r="L1933">
        <v>1</v>
      </c>
      <c r="M1933" s="1">
        <v>41545</v>
      </c>
      <c r="N1933">
        <v>93</v>
      </c>
      <c r="O1933" t="str" cm="1">
        <f t="array" ref="O1933">_xlfn.IFS(AND(marketing_campaign[[#This Row],[Recency]]&gt;=0,marketing_campaign[[#This Row],[Recency]]&lt;=14),"Early Recency",AND(marketing_campaign[[#This Row],[Recency]]&gt;=15,marketing_campaign[[#This Row],[Recency]]&lt;=31),"Mid-Recency",marketing_campaign[[#This Row],[Recency]]&gt;=32,"high Recency")</f>
        <v>high Recency</v>
      </c>
      <c r="P1933">
        <v>162</v>
      </c>
      <c r="Q1933">
        <v>31</v>
      </c>
      <c r="R1933">
        <v>127</v>
      </c>
      <c r="S1933">
        <v>8</v>
      </c>
      <c r="T1933">
        <v>17</v>
      </c>
      <c r="U1933">
        <v>69</v>
      </c>
      <c r="V1933">
        <f>marketing_campaign[[#This Row],[MntGoldProds]]+marketing_campaign[[#This Row],[MntSweetProducts]]+marketing_campaign[[#This Row],[MntFishProducts]]+marketing_campaign[[#This Row],[MntMeatProducts]]+marketing_campaign[[#This Row],[MntFruits]]+marketing_campaign[[#This Row],[MntWines]]</f>
        <v>414</v>
      </c>
      <c r="W1933">
        <v>2</v>
      </c>
      <c r="X1933">
        <v>4</v>
      </c>
      <c r="Y1933">
        <v>2</v>
      </c>
      <c r="Z1933">
        <v>7</v>
      </c>
      <c r="AA1933">
        <f t="shared" si="61"/>
        <v>15</v>
      </c>
      <c r="AB1933" t="str" cm="1">
        <f t="array" ref="AB1933">_xlfn.IFS(AND(AA1933&gt;=0,AA1933&lt;=15),"low purchase",AND(AA1933&gt;=16,AA1933&lt;=30),"mid purchase",AA1933&gt;=31,"high purchase")</f>
        <v>low purchase</v>
      </c>
      <c r="AC1933">
        <v>3</v>
      </c>
      <c r="AD1933" t="str">
        <f>IF(marketing_campaign[[#This Row],[NumWebVisitsMonth]]&gt;=5.3,"higher_webvists","lower_webvisits")</f>
        <v>lower_webvisits</v>
      </c>
      <c r="AE1933">
        <v>0</v>
      </c>
      <c r="AF1933">
        <v>0</v>
      </c>
      <c r="AG1933">
        <v>0</v>
      </c>
      <c r="AH1933">
        <v>0</v>
      </c>
      <c r="AI1933">
        <v>0</v>
      </c>
      <c r="AJ1933">
        <v>0</v>
      </c>
      <c r="AK1933">
        <v>3</v>
      </c>
      <c r="AL1933">
        <v>11</v>
      </c>
      <c r="AM1933">
        <v>0</v>
      </c>
      <c r="AN1933">
        <f>marketing_campaign[[#This Row],[AcceptedCmp2]]+marketing_campaign[[#This Row],[AcceptedCmp1]]+marketing_campaign[[#This Row],[AcceptedCmp5]]+marketing_campaign[[#This Row],[AcceptedCmp4]]+marketing_campaign[[#This Row],[AcceptedCmp3]]+marketing_campaign[[#This Row],[Response]]</f>
        <v>0</v>
      </c>
      <c r="AO1933" t="str" cm="1">
        <f t="array" ref="AO193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34" spans="1:41" x14ac:dyDescent="0.35">
      <c r="A1934">
        <v>1458</v>
      </c>
      <c r="B1934">
        <v>1982</v>
      </c>
      <c r="C1934">
        <f t="shared" ca="1" si="60"/>
        <v>44</v>
      </c>
      <c r="D1934" t="str" cm="1">
        <f t="array" aca="1" ref="D193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934" t="s">
        <v>34</v>
      </c>
      <c r="F1934" t="s">
        <v>33</v>
      </c>
      <c r="G1934" cm="1">
        <f t="array" ref="G1934">_xlfn.IFS(marketing_campaign[[#This Row],[Marital_Status]]="Single",K1934+L1934+1,marketing_campaign[[#This Row],[Marital_Status]]="Together",K1934+L1934+2,marketing_campaign[[#This Row],[Marital_Status]]="Alone",K1934+L1934+1,marketing_campaign[[#This Row],[Marital_Status]]="Married",K1934+L1934+2,marketing_campaign[[#This Row],[Marital_Status]]="Divorced",K1934+L1934+1,marketing_campaign[[#This Row],[Marital_Status]]="YOLO",K1934+L1934+1,marketing_campaign[[#This Row],[Marital_Status]]="Absurd",K1934+L1934+1,marketing_campaign[[#This Row],[Marital_Status]]="Widow",K1934+L1934+1)</f>
        <v>3</v>
      </c>
      <c r="H1934" t="str" cm="1">
        <f t="array" ref="H1934">_xlfn.IFS(marketing_campaign[[#This Row],[Family_size]]=1,"Family_with_one_child",marketing_campaign[[#This Row],[Family_size]]&gt;1,"Family_with_more_children")</f>
        <v>Family_with_more_children</v>
      </c>
      <c r="I1934">
        <v>21059</v>
      </c>
      <c r="J1934" t="str">
        <f>IF(marketing_campaign[[#This Row],[Income]]&gt;=Sheet21!B1984,"high_income","low_income")</f>
        <v>high_income</v>
      </c>
      <c r="K1934">
        <v>1</v>
      </c>
      <c r="L1934">
        <v>0</v>
      </c>
      <c r="M1934" s="1">
        <v>41646</v>
      </c>
      <c r="N1934">
        <v>40</v>
      </c>
      <c r="O1934" t="str" cm="1">
        <f t="array" ref="O1934">_xlfn.IFS(AND(marketing_campaign[[#This Row],[Recency]]&gt;=0,marketing_campaign[[#This Row],[Recency]]&lt;=14),"Early Recency",AND(marketing_campaign[[#This Row],[Recency]]&gt;=15,marketing_campaign[[#This Row],[Recency]]&lt;=31),"Mid-Recency",marketing_campaign[[#This Row],[Recency]]&gt;=32,"high Recency")</f>
        <v>high Recency</v>
      </c>
      <c r="P1934">
        <v>8</v>
      </c>
      <c r="Q1934">
        <v>3</v>
      </c>
      <c r="R1934">
        <v>19</v>
      </c>
      <c r="S1934">
        <v>3</v>
      </c>
      <c r="T1934">
        <v>3</v>
      </c>
      <c r="U1934">
        <v>8</v>
      </c>
      <c r="V1934">
        <f>marketing_campaign[[#This Row],[MntGoldProds]]+marketing_campaign[[#This Row],[MntSweetProducts]]+marketing_campaign[[#This Row],[MntFishProducts]]+marketing_campaign[[#This Row],[MntMeatProducts]]+marketing_campaign[[#This Row],[MntFruits]]+marketing_campaign[[#This Row],[MntWines]]</f>
        <v>44</v>
      </c>
      <c r="W1934">
        <v>3</v>
      </c>
      <c r="X1934">
        <v>3</v>
      </c>
      <c r="Y1934">
        <v>0</v>
      </c>
      <c r="Z1934">
        <v>3</v>
      </c>
      <c r="AA1934">
        <f t="shared" si="61"/>
        <v>9</v>
      </c>
      <c r="AB1934" t="str" cm="1">
        <f t="array" ref="AB1934">_xlfn.IFS(AND(AA1934&gt;=0,AA1934&lt;=15),"low purchase",AND(AA1934&gt;=16,AA1934&lt;=30),"mid purchase",AA1934&gt;=31,"high purchase")</f>
        <v>low purchase</v>
      </c>
      <c r="AC1934">
        <v>6</v>
      </c>
      <c r="AD1934" t="str">
        <f>IF(marketing_campaign[[#This Row],[NumWebVisitsMonth]]&gt;=5.3,"higher_webvists","lower_webvisits")</f>
        <v>higher_webvists</v>
      </c>
      <c r="AE1934">
        <v>0</v>
      </c>
      <c r="AF1934">
        <v>0</v>
      </c>
      <c r="AG1934">
        <v>0</v>
      </c>
      <c r="AH1934">
        <v>0</v>
      </c>
      <c r="AI1934">
        <v>0</v>
      </c>
      <c r="AJ1934">
        <v>0</v>
      </c>
      <c r="AK1934">
        <v>3</v>
      </c>
      <c r="AL1934">
        <v>11</v>
      </c>
      <c r="AM1934">
        <v>0</v>
      </c>
      <c r="AN1934">
        <f>marketing_campaign[[#This Row],[AcceptedCmp2]]+marketing_campaign[[#This Row],[AcceptedCmp1]]+marketing_campaign[[#This Row],[AcceptedCmp5]]+marketing_campaign[[#This Row],[AcceptedCmp4]]+marketing_campaign[[#This Row],[AcceptedCmp3]]+marketing_campaign[[#This Row],[Response]]</f>
        <v>0</v>
      </c>
      <c r="AO1934" t="str" cm="1">
        <f t="array" ref="AO193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35" spans="1:41" x14ac:dyDescent="0.35">
      <c r="A1935">
        <v>7007</v>
      </c>
      <c r="B1935">
        <v>1968</v>
      </c>
      <c r="C1935">
        <f t="shared" ca="1" si="60"/>
        <v>58</v>
      </c>
      <c r="D1935" t="str" cm="1">
        <f t="array" aca="1" ref="D193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35" t="s">
        <v>34</v>
      </c>
      <c r="F1935" t="s">
        <v>33</v>
      </c>
      <c r="G1935" cm="1">
        <f t="array" ref="G1935">_xlfn.IFS(marketing_campaign[[#This Row],[Marital_Status]]="Single",K1935+L1935+1,marketing_campaign[[#This Row],[Marital_Status]]="Together",K1935+L1935+2,marketing_campaign[[#This Row],[Marital_Status]]="Alone",K1935+L1935+1,marketing_campaign[[#This Row],[Marital_Status]]="Married",K1935+L1935+2,marketing_campaign[[#This Row],[Marital_Status]]="Divorced",K1935+L1935+1,marketing_campaign[[#This Row],[Marital_Status]]="YOLO",K1935+L1935+1,marketing_campaign[[#This Row],[Marital_Status]]="Absurd",K1935+L1935+1,marketing_campaign[[#This Row],[Marital_Status]]="Widow",K1935+L1935+1)</f>
        <v>4</v>
      </c>
      <c r="H1935" t="str" cm="1">
        <f t="array" ref="H1935">_xlfn.IFS(marketing_campaign[[#This Row],[Family_size]]=1,"Family_with_one_child",marketing_campaign[[#This Row],[Family_size]]&gt;1,"Family_with_more_children")</f>
        <v>Family_with_more_children</v>
      </c>
      <c r="I1935">
        <v>29543</v>
      </c>
      <c r="J1935" t="str">
        <f>IF(marketing_campaign[[#This Row],[Income]]&gt;=Sheet21!B1985,"high_income","low_income")</f>
        <v>high_income</v>
      </c>
      <c r="K1935">
        <v>2</v>
      </c>
      <c r="L1935">
        <v>0</v>
      </c>
      <c r="M1935" s="1">
        <v>41730</v>
      </c>
      <c r="N1935">
        <v>47</v>
      </c>
      <c r="O1935" t="str" cm="1">
        <f t="array" ref="O1935">_xlfn.IFS(AND(marketing_campaign[[#This Row],[Recency]]&gt;=0,marketing_campaign[[#This Row],[Recency]]&lt;=14),"Early Recency",AND(marketing_campaign[[#This Row],[Recency]]&gt;=15,marketing_campaign[[#This Row],[Recency]]&lt;=31),"Mid-Recency",marketing_campaign[[#This Row],[Recency]]&gt;=32,"high Recency")</f>
        <v>high Recency</v>
      </c>
      <c r="P1935">
        <v>17</v>
      </c>
      <c r="Q1935">
        <v>3</v>
      </c>
      <c r="R1935">
        <v>18</v>
      </c>
      <c r="S1935">
        <v>3</v>
      </c>
      <c r="T1935">
        <v>4</v>
      </c>
      <c r="U1935">
        <v>18</v>
      </c>
      <c r="V1935">
        <f>marketing_campaign[[#This Row],[MntGoldProds]]+marketing_campaign[[#This Row],[MntSweetProducts]]+marketing_campaign[[#This Row],[MntFishProducts]]+marketing_campaign[[#This Row],[MntMeatProducts]]+marketing_campaign[[#This Row],[MntFruits]]+marketing_campaign[[#This Row],[MntWines]]</f>
        <v>63</v>
      </c>
      <c r="W1935">
        <v>2</v>
      </c>
      <c r="X1935">
        <v>3</v>
      </c>
      <c r="Y1935">
        <v>1</v>
      </c>
      <c r="Z1935">
        <v>2</v>
      </c>
      <c r="AA1935">
        <f t="shared" si="61"/>
        <v>8</v>
      </c>
      <c r="AB1935" t="str" cm="1">
        <f t="array" ref="AB1935">_xlfn.IFS(AND(AA1935&gt;=0,AA1935&lt;=15),"low purchase",AND(AA1935&gt;=16,AA1935&lt;=30),"mid purchase",AA1935&gt;=31,"high purchase")</f>
        <v>low purchase</v>
      </c>
      <c r="AC1935">
        <v>7</v>
      </c>
      <c r="AD1935" t="str">
        <f>IF(marketing_campaign[[#This Row],[NumWebVisitsMonth]]&gt;=5.3,"higher_webvists","lower_webvisits")</f>
        <v>higher_webvists</v>
      </c>
      <c r="AE1935">
        <v>0</v>
      </c>
      <c r="AF1935">
        <v>0</v>
      </c>
      <c r="AG1935">
        <v>0</v>
      </c>
      <c r="AH1935">
        <v>0</v>
      </c>
      <c r="AI1935">
        <v>0</v>
      </c>
      <c r="AJ1935">
        <v>0</v>
      </c>
      <c r="AK1935">
        <v>3</v>
      </c>
      <c r="AL1935">
        <v>11</v>
      </c>
      <c r="AM1935">
        <v>0</v>
      </c>
      <c r="AN1935">
        <f>marketing_campaign[[#This Row],[AcceptedCmp2]]+marketing_campaign[[#This Row],[AcceptedCmp1]]+marketing_campaign[[#This Row],[AcceptedCmp5]]+marketing_campaign[[#This Row],[AcceptedCmp4]]+marketing_campaign[[#This Row],[AcceptedCmp3]]+marketing_campaign[[#This Row],[Response]]</f>
        <v>0</v>
      </c>
      <c r="AO1935" t="str" cm="1">
        <f t="array" ref="AO193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36" spans="1:41" x14ac:dyDescent="0.35">
      <c r="A1936">
        <v>6200</v>
      </c>
      <c r="B1936">
        <v>1951</v>
      </c>
      <c r="C1936">
        <f t="shared" ca="1" si="60"/>
        <v>75</v>
      </c>
      <c r="D1936" t="str" cm="1">
        <f t="array" aca="1" ref="D193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36" t="s">
        <v>29</v>
      </c>
      <c r="F1936" t="s">
        <v>33</v>
      </c>
      <c r="G1936" cm="1">
        <f t="array" ref="G1936">_xlfn.IFS(marketing_campaign[[#This Row],[Marital_Status]]="Single",K1936+L1936+1,marketing_campaign[[#This Row],[Marital_Status]]="Together",K1936+L1936+2,marketing_campaign[[#This Row],[Marital_Status]]="Alone",K1936+L1936+1,marketing_campaign[[#This Row],[Marital_Status]]="Married",K1936+L1936+2,marketing_campaign[[#This Row],[Marital_Status]]="Divorced",K1936+L1936+1,marketing_campaign[[#This Row],[Marital_Status]]="YOLO",K1936+L1936+1,marketing_campaign[[#This Row],[Marital_Status]]="Absurd",K1936+L1936+1,marketing_campaign[[#This Row],[Marital_Status]]="Widow",K1936+L1936+1)</f>
        <v>3</v>
      </c>
      <c r="H1936" t="str" cm="1">
        <f t="array" ref="H1936">_xlfn.IFS(marketing_campaign[[#This Row],[Family_size]]=1,"Family_with_one_child",marketing_campaign[[#This Row],[Family_size]]&gt;1,"Family_with_more_children")</f>
        <v>Family_with_more_children</v>
      </c>
      <c r="I1936">
        <v>75903</v>
      </c>
      <c r="J1936" t="str">
        <f>IF(marketing_campaign[[#This Row],[Income]]&gt;=Sheet21!B1986,"high_income","low_income")</f>
        <v>high_income</v>
      </c>
      <c r="K1936">
        <v>0</v>
      </c>
      <c r="L1936">
        <v>1</v>
      </c>
      <c r="M1936" s="1">
        <v>41372</v>
      </c>
      <c r="N1936">
        <v>50</v>
      </c>
      <c r="O1936" t="str" cm="1">
        <f t="array" ref="O1936">_xlfn.IFS(AND(marketing_campaign[[#This Row],[Recency]]&gt;=0,marketing_campaign[[#This Row],[Recency]]&lt;=14),"Early Recency",AND(marketing_campaign[[#This Row],[Recency]]&gt;=15,marketing_campaign[[#This Row],[Recency]]&lt;=31),"Mid-Recency",marketing_campaign[[#This Row],[Recency]]&gt;=32,"high Recency")</f>
        <v>high Recency</v>
      </c>
      <c r="P1936">
        <v>340</v>
      </c>
      <c r="Q1936">
        <v>108</v>
      </c>
      <c r="R1936">
        <v>185</v>
      </c>
      <c r="S1936">
        <v>130</v>
      </c>
      <c r="T1936">
        <v>38</v>
      </c>
      <c r="U1936">
        <v>100</v>
      </c>
      <c r="V1936">
        <f>marketing_campaign[[#This Row],[MntGoldProds]]+marketing_campaign[[#This Row],[MntSweetProducts]]+marketing_campaign[[#This Row],[MntFishProducts]]+marketing_campaign[[#This Row],[MntMeatProducts]]+marketing_campaign[[#This Row],[MntFruits]]+marketing_campaign[[#This Row],[MntWines]]</f>
        <v>901</v>
      </c>
      <c r="W1936">
        <v>2</v>
      </c>
      <c r="X1936">
        <v>6</v>
      </c>
      <c r="Y1936">
        <v>6</v>
      </c>
      <c r="Z1936">
        <v>9</v>
      </c>
      <c r="AA1936">
        <f t="shared" si="61"/>
        <v>23</v>
      </c>
      <c r="AB1936" t="str" cm="1">
        <f t="array" ref="AB1936">_xlfn.IFS(AND(AA1936&gt;=0,AA1936&lt;=15),"low purchase",AND(AA1936&gt;=16,AA1936&lt;=30),"mid purchase",AA1936&gt;=31,"high purchase")</f>
        <v>mid purchase</v>
      </c>
      <c r="AC1936">
        <v>3</v>
      </c>
      <c r="AD1936" t="str">
        <f>IF(marketing_campaign[[#This Row],[NumWebVisitsMonth]]&gt;=5.3,"higher_webvists","lower_webvisits")</f>
        <v>lower_webvisits</v>
      </c>
      <c r="AE1936">
        <v>0</v>
      </c>
      <c r="AF1936">
        <v>0</v>
      </c>
      <c r="AG1936">
        <v>0</v>
      </c>
      <c r="AH1936">
        <v>0</v>
      </c>
      <c r="AI1936">
        <v>0</v>
      </c>
      <c r="AJ1936">
        <v>0</v>
      </c>
      <c r="AK1936">
        <v>3</v>
      </c>
      <c r="AL1936">
        <v>11</v>
      </c>
      <c r="AM1936">
        <v>0</v>
      </c>
      <c r="AN1936">
        <f>marketing_campaign[[#This Row],[AcceptedCmp2]]+marketing_campaign[[#This Row],[AcceptedCmp1]]+marketing_campaign[[#This Row],[AcceptedCmp5]]+marketing_campaign[[#This Row],[AcceptedCmp4]]+marketing_campaign[[#This Row],[AcceptedCmp3]]+marketing_campaign[[#This Row],[Response]]</f>
        <v>0</v>
      </c>
      <c r="AO1936" t="str" cm="1">
        <f t="array" ref="AO193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37" spans="1:41" x14ac:dyDescent="0.35">
      <c r="A1937">
        <v>1403</v>
      </c>
      <c r="B1937">
        <v>1975</v>
      </c>
      <c r="C1937">
        <f t="shared" ca="1" si="60"/>
        <v>51</v>
      </c>
      <c r="D1937" t="str" cm="1">
        <f t="array" aca="1" ref="D193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37" t="s">
        <v>37</v>
      </c>
      <c r="F1937" t="s">
        <v>31</v>
      </c>
      <c r="G1937" cm="1">
        <f t="array" ref="G1937">_xlfn.IFS(marketing_campaign[[#This Row],[Marital_Status]]="Single",K1937+L1937+1,marketing_campaign[[#This Row],[Marital_Status]]="Together",K1937+L1937+2,marketing_campaign[[#This Row],[Marital_Status]]="Alone",K1937+L1937+1,marketing_campaign[[#This Row],[Marital_Status]]="Married",K1937+L1937+2,marketing_campaign[[#This Row],[Marital_Status]]="Divorced",K1937+L1937+1,marketing_campaign[[#This Row],[Marital_Status]]="YOLO",K1937+L1937+1,marketing_campaign[[#This Row],[Marital_Status]]="Absurd",K1937+L1937+1,marketing_campaign[[#This Row],[Marital_Status]]="Widow",K1937+L1937+1)</f>
        <v>4</v>
      </c>
      <c r="H1937" t="str" cm="1">
        <f t="array" ref="H1937">_xlfn.IFS(marketing_campaign[[#This Row],[Family_size]]=1,"Family_with_one_child",marketing_campaign[[#This Row],[Family_size]]&gt;1,"Family_with_more_children")</f>
        <v>Family_with_more_children</v>
      </c>
      <c r="I1937">
        <v>34984</v>
      </c>
      <c r="J1937" t="str">
        <f>IF(marketing_campaign[[#This Row],[Income]]&gt;=Sheet21!B1987,"high_income","low_income")</f>
        <v>high_income</v>
      </c>
      <c r="K1937">
        <v>1</v>
      </c>
      <c r="L1937">
        <v>1</v>
      </c>
      <c r="M1937" s="1">
        <v>41158</v>
      </c>
      <c r="N1937">
        <v>40</v>
      </c>
      <c r="O1937" t="str" cm="1">
        <f t="array" ref="O1937">_xlfn.IFS(AND(marketing_campaign[[#This Row],[Recency]]&gt;=0,marketing_campaign[[#This Row],[Recency]]&lt;=14),"Early Recency",AND(marketing_campaign[[#This Row],[Recency]]&gt;=15,marketing_campaign[[#This Row],[Recency]]&lt;=31),"Mid-Recency",marketing_campaign[[#This Row],[Recency]]&gt;=32,"high Recency")</f>
        <v>high Recency</v>
      </c>
      <c r="P1937">
        <v>8</v>
      </c>
      <c r="Q1937">
        <v>4</v>
      </c>
      <c r="R1937">
        <v>15</v>
      </c>
      <c r="S1937">
        <v>3</v>
      </c>
      <c r="T1937">
        <v>5</v>
      </c>
      <c r="U1937">
        <v>3</v>
      </c>
      <c r="V1937">
        <f>marketing_campaign[[#This Row],[MntGoldProds]]+marketing_campaign[[#This Row],[MntSweetProducts]]+marketing_campaign[[#This Row],[MntFishProducts]]+marketing_campaign[[#This Row],[MntMeatProducts]]+marketing_campaign[[#This Row],[MntFruits]]+marketing_campaign[[#This Row],[MntWines]]</f>
        <v>38</v>
      </c>
      <c r="W1937">
        <v>2</v>
      </c>
      <c r="X1937">
        <v>1</v>
      </c>
      <c r="Y1937">
        <v>0</v>
      </c>
      <c r="Z1937">
        <v>3</v>
      </c>
      <c r="AA1937">
        <f t="shared" si="61"/>
        <v>6</v>
      </c>
      <c r="AB1937" t="str" cm="1">
        <f t="array" ref="AB1937">_xlfn.IFS(AND(AA1937&gt;=0,AA1937&lt;=15),"low purchase",AND(AA1937&gt;=16,AA1937&lt;=30),"mid purchase",AA1937&gt;=31,"high purchase")</f>
        <v>low purchase</v>
      </c>
      <c r="AC1937">
        <v>7</v>
      </c>
      <c r="AD1937" t="str">
        <f>IF(marketing_campaign[[#This Row],[NumWebVisitsMonth]]&gt;=5.3,"higher_webvists","lower_webvisits")</f>
        <v>higher_webvists</v>
      </c>
      <c r="AE1937">
        <v>0</v>
      </c>
      <c r="AF1937">
        <v>0</v>
      </c>
      <c r="AG1937">
        <v>0</v>
      </c>
      <c r="AH1937">
        <v>0</v>
      </c>
      <c r="AI1937">
        <v>0</v>
      </c>
      <c r="AJ1937">
        <v>0</v>
      </c>
      <c r="AK1937">
        <v>3</v>
      </c>
      <c r="AL1937">
        <v>11</v>
      </c>
      <c r="AM1937">
        <v>0</v>
      </c>
      <c r="AN1937">
        <f>marketing_campaign[[#This Row],[AcceptedCmp2]]+marketing_campaign[[#This Row],[AcceptedCmp1]]+marketing_campaign[[#This Row],[AcceptedCmp5]]+marketing_campaign[[#This Row],[AcceptedCmp4]]+marketing_campaign[[#This Row],[AcceptedCmp3]]+marketing_campaign[[#This Row],[Response]]</f>
        <v>0</v>
      </c>
      <c r="AO1937" t="str" cm="1">
        <f t="array" ref="AO193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38" spans="1:41" x14ac:dyDescent="0.35">
      <c r="A1938">
        <v>4827</v>
      </c>
      <c r="B1938">
        <v>1956</v>
      </c>
      <c r="C1938">
        <f t="shared" ca="1" si="60"/>
        <v>70</v>
      </c>
      <c r="D1938" t="str" cm="1">
        <f t="array" aca="1" ref="D193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38" t="s">
        <v>32</v>
      </c>
      <c r="F1938" t="s">
        <v>30</v>
      </c>
      <c r="G1938" cm="1">
        <f t="array" ref="G1938">_xlfn.IFS(marketing_campaign[[#This Row],[Marital_Status]]="Single",K1938+L1938+1,marketing_campaign[[#This Row],[Marital_Status]]="Together",K1938+L1938+2,marketing_campaign[[#This Row],[Marital_Status]]="Alone",K1938+L1938+1,marketing_campaign[[#This Row],[Marital_Status]]="Married",K1938+L1938+2,marketing_campaign[[#This Row],[Marital_Status]]="Divorced",K1938+L1938+1,marketing_campaign[[#This Row],[Marital_Status]]="YOLO",K1938+L1938+1,marketing_campaign[[#This Row],[Marital_Status]]="Absurd",K1938+L1938+1,marketing_campaign[[#This Row],[Marital_Status]]="Widow",K1938+L1938+1)</f>
        <v>2</v>
      </c>
      <c r="H1938" t="str" cm="1">
        <f t="array" ref="H1938">_xlfn.IFS(marketing_campaign[[#This Row],[Family_size]]=1,"Family_with_one_child",marketing_campaign[[#This Row],[Family_size]]&gt;1,"Family_with_more_children")</f>
        <v>Family_with_more_children</v>
      </c>
      <c r="I1938">
        <v>54998</v>
      </c>
      <c r="J1938" t="str">
        <f>IF(marketing_campaign[[#This Row],[Income]]&gt;=Sheet21!B1988,"high_income","low_income")</f>
        <v>high_income</v>
      </c>
      <c r="K1938">
        <v>0</v>
      </c>
      <c r="L1938">
        <v>1</v>
      </c>
      <c r="M1938" s="1">
        <v>41343</v>
      </c>
      <c r="N1938">
        <v>3</v>
      </c>
      <c r="O1938" t="str" cm="1">
        <f t="array" ref="O1938">_xlfn.IFS(AND(marketing_campaign[[#This Row],[Recency]]&gt;=0,marketing_campaign[[#This Row],[Recency]]&lt;=14),"Early Recency",AND(marketing_campaign[[#This Row],[Recency]]&gt;=15,marketing_campaign[[#This Row],[Recency]]&lt;=31),"Mid-Recency",marketing_campaign[[#This Row],[Recency]]&gt;=32,"high Recency")</f>
        <v>Early Recency</v>
      </c>
      <c r="P1938">
        <v>154</v>
      </c>
      <c r="Q1938">
        <v>22</v>
      </c>
      <c r="R1938">
        <v>202</v>
      </c>
      <c r="S1938">
        <v>39</v>
      </c>
      <c r="T1938">
        <v>30</v>
      </c>
      <c r="U1938">
        <v>8</v>
      </c>
      <c r="V1938">
        <f>marketing_campaign[[#This Row],[MntGoldProds]]+marketing_campaign[[#This Row],[MntSweetProducts]]+marketing_campaign[[#This Row],[MntFishProducts]]+marketing_campaign[[#This Row],[MntMeatProducts]]+marketing_campaign[[#This Row],[MntFruits]]+marketing_campaign[[#This Row],[MntWines]]</f>
        <v>455</v>
      </c>
      <c r="W1938">
        <v>5</v>
      </c>
      <c r="X1938">
        <v>4</v>
      </c>
      <c r="Y1938">
        <v>2</v>
      </c>
      <c r="Z1938">
        <v>9</v>
      </c>
      <c r="AA1938">
        <f t="shared" si="61"/>
        <v>20</v>
      </c>
      <c r="AB1938" t="str" cm="1">
        <f t="array" ref="AB1938">_xlfn.IFS(AND(AA1938&gt;=0,AA1938&lt;=15),"low purchase",AND(AA1938&gt;=16,AA1938&lt;=30),"mid purchase",AA1938&gt;=31,"high purchase")</f>
        <v>mid purchase</v>
      </c>
      <c r="AC1938">
        <v>4</v>
      </c>
      <c r="AD1938" t="str">
        <f>IF(marketing_campaign[[#This Row],[NumWebVisitsMonth]]&gt;=5.3,"higher_webvists","lower_webvisits")</f>
        <v>lower_webvisits</v>
      </c>
      <c r="AE1938">
        <v>0</v>
      </c>
      <c r="AF1938">
        <v>0</v>
      </c>
      <c r="AG1938">
        <v>0</v>
      </c>
      <c r="AH1938">
        <v>0</v>
      </c>
      <c r="AI1938">
        <v>0</v>
      </c>
      <c r="AJ1938">
        <v>0</v>
      </c>
      <c r="AK1938">
        <v>3</v>
      </c>
      <c r="AL1938">
        <v>11</v>
      </c>
      <c r="AM1938">
        <v>1</v>
      </c>
      <c r="AN1938">
        <f>marketing_campaign[[#This Row],[AcceptedCmp2]]+marketing_campaign[[#This Row],[AcceptedCmp1]]+marketing_campaign[[#This Row],[AcceptedCmp5]]+marketing_campaign[[#This Row],[AcceptedCmp4]]+marketing_campaign[[#This Row],[AcceptedCmp3]]+marketing_campaign[[#This Row],[Response]]</f>
        <v>1</v>
      </c>
      <c r="AO1938" t="str" cm="1">
        <f t="array" ref="AO193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939" spans="1:41" x14ac:dyDescent="0.35">
      <c r="A1939">
        <v>6250</v>
      </c>
      <c r="B1939">
        <v>1949</v>
      </c>
      <c r="C1939">
        <f t="shared" ca="1" si="60"/>
        <v>77</v>
      </c>
      <c r="D1939" t="str" cm="1">
        <f t="array" aca="1" ref="D193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39" t="s">
        <v>32</v>
      </c>
      <c r="F1939" t="s">
        <v>38</v>
      </c>
      <c r="G1939" cm="1">
        <f t="array" ref="G1939">_xlfn.IFS(marketing_campaign[[#This Row],[Marital_Status]]="Single",K1939+L1939+1,marketing_campaign[[#This Row],[Marital_Status]]="Together",K1939+L1939+2,marketing_campaign[[#This Row],[Marital_Status]]="Alone",K1939+L1939+1,marketing_campaign[[#This Row],[Marital_Status]]="Married",K1939+L1939+2,marketing_campaign[[#This Row],[Marital_Status]]="Divorced",K1939+L1939+1,marketing_campaign[[#This Row],[Marital_Status]]="YOLO",K1939+L1939+1,marketing_campaign[[#This Row],[Marital_Status]]="Absurd",K1939+L1939+1,marketing_campaign[[#This Row],[Marital_Status]]="Widow",K1939+L1939+1)</f>
        <v>2</v>
      </c>
      <c r="H1939" t="str" cm="1">
        <f t="array" ref="H1939">_xlfn.IFS(marketing_campaign[[#This Row],[Family_size]]=1,"Family_with_one_child",marketing_campaign[[#This Row],[Family_size]]&gt;1,"Family_with_more_children")</f>
        <v>Family_with_more_children</v>
      </c>
      <c r="I1939">
        <v>54356</v>
      </c>
      <c r="J1939" t="str">
        <f>IF(marketing_campaign[[#This Row],[Income]]&gt;=Sheet21!B1989,"high_income","low_income")</f>
        <v>high_income</v>
      </c>
      <c r="K1939">
        <v>0</v>
      </c>
      <c r="L1939">
        <v>1</v>
      </c>
      <c r="M1939" s="1">
        <v>41232</v>
      </c>
      <c r="N1939">
        <v>62</v>
      </c>
      <c r="O1939" t="str" cm="1">
        <f t="array" ref="O1939">_xlfn.IFS(AND(marketing_campaign[[#This Row],[Recency]]&gt;=0,marketing_campaign[[#This Row],[Recency]]&lt;=14),"Early Recency",AND(marketing_campaign[[#This Row],[Recency]]&gt;=15,marketing_campaign[[#This Row],[Recency]]&lt;=31),"Mid-Recency",marketing_campaign[[#This Row],[Recency]]&gt;=32,"high Recency")</f>
        <v>high Recency</v>
      </c>
      <c r="P1939">
        <v>710</v>
      </c>
      <c r="Q1939">
        <v>15</v>
      </c>
      <c r="R1939">
        <v>30</v>
      </c>
      <c r="S1939">
        <v>20</v>
      </c>
      <c r="T1939">
        <v>0</v>
      </c>
      <c r="U1939">
        <v>0</v>
      </c>
      <c r="V1939">
        <f>marketing_campaign[[#This Row],[MntGoldProds]]+marketing_campaign[[#This Row],[MntSweetProducts]]+marketing_campaign[[#This Row],[MntFishProducts]]+marketing_campaign[[#This Row],[MntMeatProducts]]+marketing_campaign[[#This Row],[MntFruits]]+marketing_campaign[[#This Row],[MntWines]]</f>
        <v>775</v>
      </c>
      <c r="W1939">
        <v>3</v>
      </c>
      <c r="X1939">
        <v>11</v>
      </c>
      <c r="Y1939">
        <v>2</v>
      </c>
      <c r="Z1939">
        <v>8</v>
      </c>
      <c r="AA1939">
        <f t="shared" si="61"/>
        <v>24</v>
      </c>
      <c r="AB1939" t="str" cm="1">
        <f t="array" ref="AB1939">_xlfn.IFS(AND(AA1939&gt;=0,AA1939&lt;=15),"low purchase",AND(AA1939&gt;=16,AA1939&lt;=30),"mid purchase",AA1939&gt;=31,"high purchase")</f>
        <v>mid purchase</v>
      </c>
      <c r="AC1939">
        <v>8</v>
      </c>
      <c r="AD1939" t="str">
        <f>IF(marketing_campaign[[#This Row],[NumWebVisitsMonth]]&gt;=5.3,"higher_webvists","lower_webvisits")</f>
        <v>higher_webvists</v>
      </c>
      <c r="AE1939">
        <v>0</v>
      </c>
      <c r="AF1939">
        <v>0</v>
      </c>
      <c r="AG1939">
        <v>0</v>
      </c>
      <c r="AH1939">
        <v>0</v>
      </c>
      <c r="AI1939">
        <v>0</v>
      </c>
      <c r="AJ1939">
        <v>0</v>
      </c>
      <c r="AK1939">
        <v>3</v>
      </c>
      <c r="AL1939">
        <v>11</v>
      </c>
      <c r="AM1939">
        <v>1</v>
      </c>
      <c r="AN1939">
        <f>marketing_campaign[[#This Row],[AcceptedCmp2]]+marketing_campaign[[#This Row],[AcceptedCmp1]]+marketing_campaign[[#This Row],[AcceptedCmp5]]+marketing_campaign[[#This Row],[AcceptedCmp4]]+marketing_campaign[[#This Row],[AcceptedCmp3]]+marketing_campaign[[#This Row],[Response]]</f>
        <v>1</v>
      </c>
      <c r="AO1939" t="str" cm="1">
        <f t="array" ref="AO193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940" spans="1:41" x14ac:dyDescent="0.35">
      <c r="A1940">
        <v>9291</v>
      </c>
      <c r="B1940">
        <v>1959</v>
      </c>
      <c r="C1940">
        <f t="shared" ca="1" si="60"/>
        <v>67</v>
      </c>
      <c r="D1940" t="str" cm="1">
        <f t="array" aca="1" ref="D194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40" t="s">
        <v>34</v>
      </c>
      <c r="F1940" t="s">
        <v>33</v>
      </c>
      <c r="G1940" cm="1">
        <f t="array" ref="G1940">_xlfn.IFS(marketing_campaign[[#This Row],[Marital_Status]]="Single",K1940+L1940+1,marketing_campaign[[#This Row],[Marital_Status]]="Together",K1940+L1940+2,marketing_campaign[[#This Row],[Marital_Status]]="Alone",K1940+L1940+1,marketing_campaign[[#This Row],[Marital_Status]]="Married",K1940+L1940+2,marketing_campaign[[#This Row],[Marital_Status]]="Divorced",K1940+L1940+1,marketing_campaign[[#This Row],[Marital_Status]]="YOLO",K1940+L1940+1,marketing_campaign[[#This Row],[Marital_Status]]="Absurd",K1940+L1940+1,marketing_campaign[[#This Row],[Marital_Status]]="Widow",K1940+L1940+1)</f>
        <v>3</v>
      </c>
      <c r="H1940" t="str" cm="1">
        <f t="array" ref="H1940">_xlfn.IFS(marketing_campaign[[#This Row],[Family_size]]=1,"Family_with_one_child",marketing_campaign[[#This Row],[Family_size]]&gt;1,"Family_with_more_children")</f>
        <v>Family_with_more_children</v>
      </c>
      <c r="I1940">
        <v>34242</v>
      </c>
      <c r="J1940" t="str">
        <f>IF(marketing_campaign[[#This Row],[Income]]&gt;=Sheet21!B1990,"high_income","low_income")</f>
        <v>high_income</v>
      </c>
      <c r="K1940">
        <v>0</v>
      </c>
      <c r="L1940">
        <v>1</v>
      </c>
      <c r="M1940" s="1">
        <v>41721</v>
      </c>
      <c r="N1940">
        <v>25</v>
      </c>
      <c r="O1940" t="str" cm="1">
        <f t="array" ref="O1940">_xlfn.IFS(AND(marketing_campaign[[#This Row],[Recency]]&gt;=0,marketing_campaign[[#This Row],[Recency]]&lt;=14),"Early Recency",AND(marketing_campaign[[#This Row],[Recency]]&gt;=15,marketing_campaign[[#This Row],[Recency]]&lt;=31),"Mid-Recency",marketing_campaign[[#This Row],[Recency]]&gt;=32,"high Recency")</f>
        <v>Mid-Recency</v>
      </c>
      <c r="P1940">
        <v>8</v>
      </c>
      <c r="Q1940">
        <v>2</v>
      </c>
      <c r="R1940">
        <v>4</v>
      </c>
      <c r="S1940">
        <v>0</v>
      </c>
      <c r="T1940">
        <v>0</v>
      </c>
      <c r="U1940">
        <v>1</v>
      </c>
      <c r="V1940">
        <f>marketing_campaign[[#This Row],[MntGoldProds]]+marketing_campaign[[#This Row],[MntSweetProducts]]+marketing_campaign[[#This Row],[MntFishProducts]]+marketing_campaign[[#This Row],[MntMeatProducts]]+marketing_campaign[[#This Row],[MntFruits]]+marketing_campaign[[#This Row],[MntWines]]</f>
        <v>15</v>
      </c>
      <c r="W1940">
        <v>1</v>
      </c>
      <c r="X1940">
        <v>0</v>
      </c>
      <c r="Y1940">
        <v>0</v>
      </c>
      <c r="Z1940">
        <v>3</v>
      </c>
      <c r="AA1940">
        <f t="shared" si="61"/>
        <v>4</v>
      </c>
      <c r="AB1940" t="str" cm="1">
        <f t="array" ref="AB1940">_xlfn.IFS(AND(AA1940&gt;=0,AA1940&lt;=15),"low purchase",AND(AA1940&gt;=16,AA1940&lt;=30),"mid purchase",AA1940&gt;=31,"high purchase")</f>
        <v>low purchase</v>
      </c>
      <c r="AC1940">
        <v>5</v>
      </c>
      <c r="AD1940" t="str">
        <f>IF(marketing_campaign[[#This Row],[NumWebVisitsMonth]]&gt;=5.3,"higher_webvists","lower_webvisits")</f>
        <v>lower_webvisits</v>
      </c>
      <c r="AE1940">
        <v>0</v>
      </c>
      <c r="AF1940">
        <v>0</v>
      </c>
      <c r="AG1940">
        <v>0</v>
      </c>
      <c r="AH1940">
        <v>0</v>
      </c>
      <c r="AI1940">
        <v>0</v>
      </c>
      <c r="AJ1940">
        <v>0</v>
      </c>
      <c r="AK1940">
        <v>3</v>
      </c>
      <c r="AL1940">
        <v>11</v>
      </c>
      <c r="AM1940">
        <v>0</v>
      </c>
      <c r="AN1940">
        <f>marketing_campaign[[#This Row],[AcceptedCmp2]]+marketing_campaign[[#This Row],[AcceptedCmp1]]+marketing_campaign[[#This Row],[AcceptedCmp5]]+marketing_campaign[[#This Row],[AcceptedCmp4]]+marketing_campaign[[#This Row],[AcceptedCmp3]]+marketing_campaign[[#This Row],[Response]]</f>
        <v>0</v>
      </c>
      <c r="AO1940" t="str" cm="1">
        <f t="array" ref="AO194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41" spans="1:41" x14ac:dyDescent="0.35">
      <c r="A1941">
        <v>2478</v>
      </c>
      <c r="B1941">
        <v>1973</v>
      </c>
      <c r="C1941">
        <f t="shared" ca="1" si="60"/>
        <v>53</v>
      </c>
      <c r="D1941" t="str" cm="1">
        <f t="array" aca="1" ref="D194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41" t="s">
        <v>29</v>
      </c>
      <c r="F1941" t="s">
        <v>33</v>
      </c>
      <c r="G1941" cm="1">
        <f t="array" ref="G1941">_xlfn.IFS(marketing_campaign[[#This Row],[Marital_Status]]="Single",K1941+L1941+1,marketing_campaign[[#This Row],[Marital_Status]]="Together",K1941+L1941+2,marketing_campaign[[#This Row],[Marital_Status]]="Alone",K1941+L1941+1,marketing_campaign[[#This Row],[Marital_Status]]="Married",K1941+L1941+2,marketing_campaign[[#This Row],[Marital_Status]]="Divorced",K1941+L1941+1,marketing_campaign[[#This Row],[Marital_Status]]="YOLO",K1941+L1941+1,marketing_campaign[[#This Row],[Marital_Status]]="Absurd",K1941+L1941+1,marketing_campaign[[#This Row],[Marital_Status]]="Widow",K1941+L1941+1)</f>
        <v>3</v>
      </c>
      <c r="H1941" t="str" cm="1">
        <f t="array" ref="H1941">_xlfn.IFS(marketing_campaign[[#This Row],[Family_size]]=1,"Family_with_one_child",marketing_campaign[[#This Row],[Family_size]]&gt;1,"Family_with_more_children")</f>
        <v>Family_with_more_children</v>
      </c>
      <c r="I1941">
        <v>25410</v>
      </c>
      <c r="J1941" t="str">
        <f>IF(marketing_campaign[[#This Row],[Income]]&gt;=Sheet21!B1991,"high_income","low_income")</f>
        <v>high_income</v>
      </c>
      <c r="K1941">
        <v>1</v>
      </c>
      <c r="L1941">
        <v>0</v>
      </c>
      <c r="M1941" s="1">
        <v>41517</v>
      </c>
      <c r="N1941">
        <v>48</v>
      </c>
      <c r="O1941" t="str" cm="1">
        <f t="array" ref="O1941">_xlfn.IFS(AND(marketing_campaign[[#This Row],[Recency]]&gt;=0,marketing_campaign[[#This Row],[Recency]]&lt;=14),"Early Recency",AND(marketing_campaign[[#This Row],[Recency]]&gt;=15,marketing_campaign[[#This Row],[Recency]]&lt;=31),"Mid-Recency",marketing_campaign[[#This Row],[Recency]]&gt;=32,"high Recency")</f>
        <v>high Recency</v>
      </c>
      <c r="P1941">
        <v>2</v>
      </c>
      <c r="Q1941">
        <v>2</v>
      </c>
      <c r="R1941">
        <v>4</v>
      </c>
      <c r="S1941">
        <v>13</v>
      </c>
      <c r="T1941">
        <v>13</v>
      </c>
      <c r="U1941">
        <v>4</v>
      </c>
      <c r="V1941">
        <f>marketing_campaign[[#This Row],[MntGoldProds]]+marketing_campaign[[#This Row],[MntSweetProducts]]+marketing_campaign[[#This Row],[MntFishProducts]]+marketing_campaign[[#This Row],[MntMeatProducts]]+marketing_campaign[[#This Row],[MntFruits]]+marketing_campaign[[#This Row],[MntWines]]</f>
        <v>38</v>
      </c>
      <c r="W1941">
        <v>1</v>
      </c>
      <c r="X1941">
        <v>1</v>
      </c>
      <c r="Y1941">
        <v>0</v>
      </c>
      <c r="Z1941">
        <v>4</v>
      </c>
      <c r="AA1941">
        <f t="shared" si="61"/>
        <v>6</v>
      </c>
      <c r="AB1941" t="str" cm="1">
        <f t="array" ref="AB1941">_xlfn.IFS(AND(AA1941&gt;=0,AA1941&lt;=15),"low purchase",AND(AA1941&gt;=16,AA1941&lt;=30),"mid purchase",AA1941&gt;=31,"high purchase")</f>
        <v>low purchase</v>
      </c>
      <c r="AC1941">
        <v>4</v>
      </c>
      <c r="AD1941" t="str">
        <f>IF(marketing_campaign[[#This Row],[NumWebVisitsMonth]]&gt;=5.3,"higher_webvists","lower_webvisits")</f>
        <v>lower_webvisits</v>
      </c>
      <c r="AE1941">
        <v>0</v>
      </c>
      <c r="AF1941">
        <v>0</v>
      </c>
      <c r="AG1941">
        <v>0</v>
      </c>
      <c r="AH1941">
        <v>0</v>
      </c>
      <c r="AI1941">
        <v>0</v>
      </c>
      <c r="AJ1941">
        <v>0</v>
      </c>
      <c r="AK1941">
        <v>3</v>
      </c>
      <c r="AL1941">
        <v>11</v>
      </c>
      <c r="AM1941">
        <v>0</v>
      </c>
      <c r="AN1941">
        <f>marketing_campaign[[#This Row],[AcceptedCmp2]]+marketing_campaign[[#This Row],[AcceptedCmp1]]+marketing_campaign[[#This Row],[AcceptedCmp5]]+marketing_campaign[[#This Row],[AcceptedCmp4]]+marketing_campaign[[#This Row],[AcceptedCmp3]]+marketing_campaign[[#This Row],[Response]]</f>
        <v>0</v>
      </c>
      <c r="AO1941" t="str" cm="1">
        <f t="array" ref="AO194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42" spans="1:41" x14ac:dyDescent="0.35">
      <c r="A1942">
        <v>1139</v>
      </c>
      <c r="B1942">
        <v>1984</v>
      </c>
      <c r="C1942">
        <f t="shared" ca="1" si="60"/>
        <v>42</v>
      </c>
      <c r="D1942" t="str" cm="1">
        <f t="array" aca="1" ref="D194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942" t="s">
        <v>32</v>
      </c>
      <c r="F1942" t="s">
        <v>33</v>
      </c>
      <c r="G1942" cm="1">
        <f t="array" ref="G1942">_xlfn.IFS(marketing_campaign[[#This Row],[Marital_Status]]="Single",K1942+L1942+1,marketing_campaign[[#This Row],[Marital_Status]]="Together",K1942+L1942+2,marketing_campaign[[#This Row],[Marital_Status]]="Alone",K1942+L1942+1,marketing_campaign[[#This Row],[Marital_Status]]="Married",K1942+L1942+2,marketing_campaign[[#This Row],[Marital_Status]]="Divorced",K1942+L1942+1,marketing_campaign[[#This Row],[Marital_Status]]="YOLO",K1942+L1942+1,marketing_campaign[[#This Row],[Marital_Status]]="Absurd",K1942+L1942+1,marketing_campaign[[#This Row],[Marital_Status]]="Widow",K1942+L1942+1)</f>
        <v>2</v>
      </c>
      <c r="H1942" t="str" cm="1">
        <f t="array" ref="H1942">_xlfn.IFS(marketing_campaign[[#This Row],[Family_size]]=1,"Family_with_one_child",marketing_campaign[[#This Row],[Family_size]]&gt;1,"Family_with_more_children")</f>
        <v>Family_with_more_children</v>
      </c>
      <c r="I1942">
        <v>73356</v>
      </c>
      <c r="J1942" t="str">
        <f>IF(marketing_campaign[[#This Row],[Income]]&gt;=Sheet21!B1992,"high_income","low_income")</f>
        <v>high_income</v>
      </c>
      <c r="K1942">
        <v>0</v>
      </c>
      <c r="L1942">
        <v>0</v>
      </c>
      <c r="M1942" s="1">
        <v>41676</v>
      </c>
      <c r="N1942">
        <v>56</v>
      </c>
      <c r="O1942" t="str" cm="1">
        <f t="array" ref="O1942">_xlfn.IFS(AND(marketing_campaign[[#This Row],[Recency]]&gt;=0,marketing_campaign[[#This Row],[Recency]]&lt;=14),"Early Recency",AND(marketing_campaign[[#This Row],[Recency]]&gt;=15,marketing_campaign[[#This Row],[Recency]]&lt;=31),"Mid-Recency",marketing_campaign[[#This Row],[Recency]]&gt;=32,"high Recency")</f>
        <v>high Recency</v>
      </c>
      <c r="P1942">
        <v>1050</v>
      </c>
      <c r="Q1942">
        <v>14</v>
      </c>
      <c r="R1942">
        <v>322</v>
      </c>
      <c r="S1942">
        <v>0</v>
      </c>
      <c r="T1942">
        <v>14</v>
      </c>
      <c r="U1942">
        <v>112</v>
      </c>
      <c r="V1942">
        <f>marketing_campaign[[#This Row],[MntGoldProds]]+marketing_campaign[[#This Row],[MntSweetProducts]]+marketing_campaign[[#This Row],[MntFishProducts]]+marketing_campaign[[#This Row],[MntMeatProducts]]+marketing_campaign[[#This Row],[MntFruits]]+marketing_campaign[[#This Row],[MntWines]]</f>
        <v>1512</v>
      </c>
      <c r="W1942">
        <v>1</v>
      </c>
      <c r="X1942">
        <v>5</v>
      </c>
      <c r="Y1942">
        <v>11</v>
      </c>
      <c r="Z1942">
        <v>5</v>
      </c>
      <c r="AA1942">
        <f t="shared" si="61"/>
        <v>22</v>
      </c>
      <c r="AB1942" t="str" cm="1">
        <f t="array" ref="AB1942">_xlfn.IFS(AND(AA1942&gt;=0,AA1942&lt;=15),"low purchase",AND(AA1942&gt;=16,AA1942&lt;=30),"mid purchase",AA1942&gt;=31,"high purchase")</f>
        <v>mid purchase</v>
      </c>
      <c r="AC1942">
        <v>2</v>
      </c>
      <c r="AD1942" t="str">
        <f>IF(marketing_campaign[[#This Row],[NumWebVisitsMonth]]&gt;=5.3,"higher_webvists","lower_webvisits")</f>
        <v>lower_webvisits</v>
      </c>
      <c r="AE1942">
        <v>1</v>
      </c>
      <c r="AF1942">
        <v>0</v>
      </c>
      <c r="AG1942">
        <v>1</v>
      </c>
      <c r="AH1942">
        <v>1</v>
      </c>
      <c r="AI1942">
        <v>0</v>
      </c>
      <c r="AJ1942">
        <v>0</v>
      </c>
      <c r="AK1942">
        <v>3</v>
      </c>
      <c r="AL1942">
        <v>11</v>
      </c>
      <c r="AM1942">
        <v>1</v>
      </c>
      <c r="AN1942">
        <f>marketing_campaign[[#This Row],[AcceptedCmp2]]+marketing_campaign[[#This Row],[AcceptedCmp1]]+marketing_campaign[[#This Row],[AcceptedCmp5]]+marketing_campaign[[#This Row],[AcceptedCmp4]]+marketing_campaign[[#This Row],[AcceptedCmp3]]+marketing_campaign[[#This Row],[Response]]</f>
        <v>4</v>
      </c>
      <c r="AO1942" t="str" cm="1">
        <f t="array" ref="AO194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4/5 campaign accepted</v>
      </c>
    </row>
    <row r="1943" spans="1:41" x14ac:dyDescent="0.35">
      <c r="A1943">
        <v>5138</v>
      </c>
      <c r="B1943">
        <v>1950</v>
      </c>
      <c r="C1943">
        <f t="shared" ca="1" si="60"/>
        <v>76</v>
      </c>
      <c r="D1943" t="str" cm="1">
        <f t="array" aca="1" ref="D194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43" t="s">
        <v>29</v>
      </c>
      <c r="F1943" t="s">
        <v>31</v>
      </c>
      <c r="G1943" cm="1">
        <f t="array" ref="G1943">_xlfn.IFS(marketing_campaign[[#This Row],[Marital_Status]]="Single",K1943+L1943+1,marketing_campaign[[#This Row],[Marital_Status]]="Together",K1943+L1943+2,marketing_campaign[[#This Row],[Marital_Status]]="Alone",K1943+L1943+1,marketing_campaign[[#This Row],[Marital_Status]]="Married",K1943+L1943+2,marketing_campaign[[#This Row],[Marital_Status]]="Divorced",K1943+L1943+1,marketing_campaign[[#This Row],[Marital_Status]]="YOLO",K1943+L1943+1,marketing_campaign[[#This Row],[Marital_Status]]="Absurd",K1943+L1943+1,marketing_campaign[[#This Row],[Marital_Status]]="Widow",K1943+L1943+1)</f>
        <v>3</v>
      </c>
      <c r="H1943" t="str" cm="1">
        <f t="array" ref="H1943">_xlfn.IFS(marketing_campaign[[#This Row],[Family_size]]=1,"Family_with_one_child",marketing_campaign[[#This Row],[Family_size]]&gt;1,"Family_with_more_children")</f>
        <v>Family_with_more_children</v>
      </c>
      <c r="I1943">
        <v>28320</v>
      </c>
      <c r="J1943" t="str">
        <f>IF(marketing_campaign[[#This Row],[Income]]&gt;=Sheet21!B1993,"high_income","low_income")</f>
        <v>high_income</v>
      </c>
      <c r="K1943">
        <v>0</v>
      </c>
      <c r="L1943">
        <v>1</v>
      </c>
      <c r="M1943" s="1">
        <v>41288</v>
      </c>
      <c r="N1943">
        <v>68</v>
      </c>
      <c r="O1943" t="str" cm="1">
        <f t="array" ref="O1943">_xlfn.IFS(AND(marketing_campaign[[#This Row],[Recency]]&gt;=0,marketing_campaign[[#This Row],[Recency]]&lt;=14),"Early Recency",AND(marketing_campaign[[#This Row],[Recency]]&gt;=15,marketing_campaign[[#This Row],[Recency]]&lt;=31),"Mid-Recency",marketing_campaign[[#This Row],[Recency]]&gt;=32,"high Recency")</f>
        <v>high Recency</v>
      </c>
      <c r="P1943">
        <v>19</v>
      </c>
      <c r="Q1943">
        <v>1</v>
      </c>
      <c r="R1943">
        <v>14</v>
      </c>
      <c r="S1943">
        <v>3</v>
      </c>
      <c r="T1943">
        <v>2</v>
      </c>
      <c r="U1943">
        <v>4</v>
      </c>
      <c r="V1943">
        <f>marketing_campaign[[#This Row],[MntGoldProds]]+marketing_campaign[[#This Row],[MntSweetProducts]]+marketing_campaign[[#This Row],[MntFishProducts]]+marketing_campaign[[#This Row],[MntMeatProducts]]+marketing_campaign[[#This Row],[MntFruits]]+marketing_campaign[[#This Row],[MntWines]]</f>
        <v>43</v>
      </c>
      <c r="W1943">
        <v>1</v>
      </c>
      <c r="X1943">
        <v>1</v>
      </c>
      <c r="Y1943">
        <v>0</v>
      </c>
      <c r="Z1943">
        <v>3</v>
      </c>
      <c r="AA1943">
        <f t="shared" si="61"/>
        <v>5</v>
      </c>
      <c r="AB1943" t="str" cm="1">
        <f t="array" ref="AB1943">_xlfn.IFS(AND(AA1943&gt;=0,AA1943&lt;=15),"low purchase",AND(AA1943&gt;=16,AA1943&lt;=30),"mid purchase",AA1943&gt;=31,"high purchase")</f>
        <v>low purchase</v>
      </c>
      <c r="AC1943">
        <v>8</v>
      </c>
      <c r="AD1943" t="str">
        <f>IF(marketing_campaign[[#This Row],[NumWebVisitsMonth]]&gt;=5.3,"higher_webvists","lower_webvisits")</f>
        <v>higher_webvists</v>
      </c>
      <c r="AE1943">
        <v>0</v>
      </c>
      <c r="AF1943">
        <v>0</v>
      </c>
      <c r="AG1943">
        <v>0</v>
      </c>
      <c r="AH1943">
        <v>0</v>
      </c>
      <c r="AI1943">
        <v>0</v>
      </c>
      <c r="AJ1943">
        <v>0</v>
      </c>
      <c r="AK1943">
        <v>3</v>
      </c>
      <c r="AL1943">
        <v>11</v>
      </c>
      <c r="AM1943">
        <v>0</v>
      </c>
      <c r="AN1943">
        <f>marketing_campaign[[#This Row],[AcceptedCmp2]]+marketing_campaign[[#This Row],[AcceptedCmp1]]+marketing_campaign[[#This Row],[AcceptedCmp5]]+marketing_campaign[[#This Row],[AcceptedCmp4]]+marketing_campaign[[#This Row],[AcceptedCmp3]]+marketing_campaign[[#This Row],[Response]]</f>
        <v>0</v>
      </c>
      <c r="AO1943" t="str" cm="1">
        <f t="array" ref="AO194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44" spans="1:41" x14ac:dyDescent="0.35">
      <c r="A1944">
        <v>5393</v>
      </c>
      <c r="B1944">
        <v>1977</v>
      </c>
      <c r="C1944">
        <f t="shared" ca="1" si="60"/>
        <v>49</v>
      </c>
      <c r="D1944" t="str" cm="1">
        <f t="array" aca="1" ref="D194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44" t="s">
        <v>29</v>
      </c>
      <c r="F1944" t="s">
        <v>30</v>
      </c>
      <c r="G1944" cm="1">
        <f t="array" ref="G1944">_xlfn.IFS(marketing_campaign[[#This Row],[Marital_Status]]="Single",K1944+L1944+1,marketing_campaign[[#This Row],[Marital_Status]]="Together",K1944+L1944+2,marketing_campaign[[#This Row],[Marital_Status]]="Alone",K1944+L1944+1,marketing_campaign[[#This Row],[Marital_Status]]="Married",K1944+L1944+2,marketing_campaign[[#This Row],[Marital_Status]]="Divorced",K1944+L1944+1,marketing_campaign[[#This Row],[Marital_Status]]="YOLO",K1944+L1944+1,marketing_campaign[[#This Row],[Marital_Status]]="Absurd",K1944+L1944+1,marketing_campaign[[#This Row],[Marital_Status]]="Widow",K1944+L1944+1)</f>
        <v>2</v>
      </c>
      <c r="H1944" t="str" cm="1">
        <f t="array" ref="H1944">_xlfn.IFS(marketing_campaign[[#This Row],[Family_size]]=1,"Family_with_one_child",marketing_campaign[[#This Row],[Family_size]]&gt;1,"Family_with_more_children")</f>
        <v>Family_with_more_children</v>
      </c>
      <c r="I1944">
        <v>23763</v>
      </c>
      <c r="J1944" t="str">
        <f>IF(marketing_campaign[[#This Row],[Income]]&gt;=Sheet21!B1994,"high_income","low_income")</f>
        <v>high_income</v>
      </c>
      <c r="K1944">
        <v>1</v>
      </c>
      <c r="L1944">
        <v>0</v>
      </c>
      <c r="M1944" s="1">
        <v>41128</v>
      </c>
      <c r="N1944">
        <v>64</v>
      </c>
      <c r="O1944" t="str" cm="1">
        <f t="array" ref="O1944">_xlfn.IFS(AND(marketing_campaign[[#This Row],[Recency]]&gt;=0,marketing_campaign[[#This Row],[Recency]]&lt;=14),"Early Recency",AND(marketing_campaign[[#This Row],[Recency]]&gt;=15,marketing_campaign[[#This Row],[Recency]]&lt;=31),"Mid-Recency",marketing_campaign[[#This Row],[Recency]]&gt;=32,"high Recency")</f>
        <v>high Recency</v>
      </c>
      <c r="P1944">
        <v>22</v>
      </c>
      <c r="Q1944">
        <v>0</v>
      </c>
      <c r="R1944">
        <v>6</v>
      </c>
      <c r="S1944">
        <v>6</v>
      </c>
      <c r="T1944">
        <v>2</v>
      </c>
      <c r="U1944">
        <v>6</v>
      </c>
      <c r="V1944">
        <f>marketing_campaign[[#This Row],[MntGoldProds]]+marketing_campaign[[#This Row],[MntSweetProducts]]+marketing_campaign[[#This Row],[MntFishProducts]]+marketing_campaign[[#This Row],[MntMeatProducts]]+marketing_campaign[[#This Row],[MntFruits]]+marketing_campaign[[#This Row],[MntWines]]</f>
        <v>42</v>
      </c>
      <c r="W1944">
        <v>1</v>
      </c>
      <c r="X1944">
        <v>1</v>
      </c>
      <c r="Y1944">
        <v>0</v>
      </c>
      <c r="Z1944">
        <v>3</v>
      </c>
      <c r="AA1944">
        <f t="shared" si="61"/>
        <v>5</v>
      </c>
      <c r="AB1944" t="str" cm="1">
        <f t="array" ref="AB1944">_xlfn.IFS(AND(AA1944&gt;=0,AA1944&lt;=15),"low purchase",AND(AA1944&gt;=16,AA1944&lt;=30),"mid purchase",AA1944&gt;=31,"high purchase")</f>
        <v>low purchase</v>
      </c>
      <c r="AC1944">
        <v>7</v>
      </c>
      <c r="AD1944" t="str">
        <f>IF(marketing_campaign[[#This Row],[NumWebVisitsMonth]]&gt;=5.3,"higher_webvists","lower_webvisits")</f>
        <v>higher_webvists</v>
      </c>
      <c r="AE1944">
        <v>0</v>
      </c>
      <c r="AF1944">
        <v>0</v>
      </c>
      <c r="AG1944">
        <v>0</v>
      </c>
      <c r="AH1944">
        <v>0</v>
      </c>
      <c r="AI1944">
        <v>0</v>
      </c>
      <c r="AJ1944">
        <v>0</v>
      </c>
      <c r="AK1944">
        <v>3</v>
      </c>
      <c r="AL1944">
        <v>11</v>
      </c>
      <c r="AM1944">
        <v>0</v>
      </c>
      <c r="AN1944">
        <f>marketing_campaign[[#This Row],[AcceptedCmp2]]+marketing_campaign[[#This Row],[AcceptedCmp1]]+marketing_campaign[[#This Row],[AcceptedCmp5]]+marketing_campaign[[#This Row],[AcceptedCmp4]]+marketing_campaign[[#This Row],[AcceptedCmp3]]+marketing_campaign[[#This Row],[Response]]</f>
        <v>0</v>
      </c>
      <c r="AO1944" t="str" cm="1">
        <f t="array" ref="AO194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45" spans="1:41" x14ac:dyDescent="0.35">
      <c r="A1945">
        <v>10413</v>
      </c>
      <c r="B1945">
        <v>1984</v>
      </c>
      <c r="C1945">
        <f t="shared" ca="1" si="60"/>
        <v>42</v>
      </c>
      <c r="D1945" t="str" cm="1">
        <f t="array" aca="1" ref="D194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945" t="s">
        <v>29</v>
      </c>
      <c r="F1945" t="s">
        <v>33</v>
      </c>
      <c r="G1945" cm="1">
        <f t="array" ref="G1945">_xlfn.IFS(marketing_campaign[[#This Row],[Marital_Status]]="Single",K1945+L1945+1,marketing_campaign[[#This Row],[Marital_Status]]="Together",K1945+L1945+2,marketing_campaign[[#This Row],[Marital_Status]]="Alone",K1945+L1945+1,marketing_campaign[[#This Row],[Marital_Status]]="Married",K1945+L1945+2,marketing_campaign[[#This Row],[Marital_Status]]="Divorced",K1945+L1945+1,marketing_campaign[[#This Row],[Marital_Status]]="YOLO",K1945+L1945+1,marketing_campaign[[#This Row],[Marital_Status]]="Absurd",K1945+L1945+1,marketing_campaign[[#This Row],[Marital_Status]]="Widow",K1945+L1945+1)</f>
        <v>2</v>
      </c>
      <c r="H1945" t="str" cm="1">
        <f t="array" ref="H1945">_xlfn.IFS(marketing_campaign[[#This Row],[Family_size]]=1,"Family_with_one_child",marketing_campaign[[#This Row],[Family_size]]&gt;1,"Family_with_more_children")</f>
        <v>Family_with_more_children</v>
      </c>
      <c r="I1945">
        <v>72570</v>
      </c>
      <c r="J1945" t="str">
        <f>IF(marketing_campaign[[#This Row],[Income]]&gt;=Sheet21!B1995,"high_income","low_income")</f>
        <v>high_income</v>
      </c>
      <c r="K1945">
        <v>0</v>
      </c>
      <c r="L1945">
        <v>0</v>
      </c>
      <c r="M1945" s="1">
        <v>41754</v>
      </c>
      <c r="N1945">
        <v>67</v>
      </c>
      <c r="O1945" t="str" cm="1">
        <f t="array" ref="O1945">_xlfn.IFS(AND(marketing_campaign[[#This Row],[Recency]]&gt;=0,marketing_campaign[[#This Row],[Recency]]&lt;=14),"Early Recency",AND(marketing_campaign[[#This Row],[Recency]]&gt;=15,marketing_campaign[[#This Row],[Recency]]&lt;=31),"Mid-Recency",marketing_campaign[[#This Row],[Recency]]&gt;=32,"high Recency")</f>
        <v>high Recency</v>
      </c>
      <c r="P1945">
        <v>274</v>
      </c>
      <c r="Q1945">
        <v>83</v>
      </c>
      <c r="R1945">
        <v>216</v>
      </c>
      <c r="S1945">
        <v>151</v>
      </c>
      <c r="T1945">
        <v>141</v>
      </c>
      <c r="U1945">
        <v>224</v>
      </c>
      <c r="V1945">
        <f>marketing_campaign[[#This Row],[MntGoldProds]]+marketing_campaign[[#This Row],[MntSweetProducts]]+marketing_campaign[[#This Row],[MntFishProducts]]+marketing_campaign[[#This Row],[MntMeatProducts]]+marketing_campaign[[#This Row],[MntFruits]]+marketing_campaign[[#This Row],[MntWines]]</f>
        <v>1089</v>
      </c>
      <c r="W1945">
        <v>1</v>
      </c>
      <c r="X1945">
        <v>4</v>
      </c>
      <c r="Y1945">
        <v>6</v>
      </c>
      <c r="Z1945">
        <v>12</v>
      </c>
      <c r="AA1945">
        <f t="shared" si="61"/>
        <v>23</v>
      </c>
      <c r="AB1945" t="str" cm="1">
        <f t="array" ref="AB1945">_xlfn.IFS(AND(AA1945&gt;=0,AA1945&lt;=15),"low purchase",AND(AA1945&gt;=16,AA1945&lt;=30),"mid purchase",AA1945&gt;=31,"high purchase")</f>
        <v>mid purchase</v>
      </c>
      <c r="AC1945">
        <v>1</v>
      </c>
      <c r="AD1945" t="str">
        <f>IF(marketing_campaign[[#This Row],[NumWebVisitsMonth]]&gt;=5.3,"higher_webvists","lower_webvisits")</f>
        <v>lower_webvisits</v>
      </c>
      <c r="AE1945">
        <v>0</v>
      </c>
      <c r="AF1945">
        <v>0</v>
      </c>
      <c r="AG1945">
        <v>0</v>
      </c>
      <c r="AH1945">
        <v>0</v>
      </c>
      <c r="AI1945">
        <v>0</v>
      </c>
      <c r="AJ1945">
        <v>0</v>
      </c>
      <c r="AK1945">
        <v>3</v>
      </c>
      <c r="AL1945">
        <v>11</v>
      </c>
      <c r="AM1945">
        <v>0</v>
      </c>
      <c r="AN1945">
        <f>marketing_campaign[[#This Row],[AcceptedCmp2]]+marketing_campaign[[#This Row],[AcceptedCmp1]]+marketing_campaign[[#This Row],[AcceptedCmp5]]+marketing_campaign[[#This Row],[AcceptedCmp4]]+marketing_campaign[[#This Row],[AcceptedCmp3]]+marketing_campaign[[#This Row],[Response]]</f>
        <v>0</v>
      </c>
      <c r="AO1945" t="str" cm="1">
        <f t="array" ref="AO194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46" spans="1:41" x14ac:dyDescent="0.35">
      <c r="A1946">
        <v>5015</v>
      </c>
      <c r="B1946">
        <v>1976</v>
      </c>
      <c r="C1946">
        <f t="shared" ca="1" si="60"/>
        <v>50</v>
      </c>
      <c r="D1946" t="str" cm="1">
        <f t="array" aca="1" ref="D194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46" t="s">
        <v>34</v>
      </c>
      <c r="F1946" t="s">
        <v>33</v>
      </c>
      <c r="G1946" cm="1">
        <f t="array" ref="G1946">_xlfn.IFS(marketing_campaign[[#This Row],[Marital_Status]]="Single",K1946+L1946+1,marketing_campaign[[#This Row],[Marital_Status]]="Together",K1946+L1946+2,marketing_campaign[[#This Row],[Marital_Status]]="Alone",K1946+L1946+1,marketing_campaign[[#This Row],[Marital_Status]]="Married",K1946+L1946+2,marketing_campaign[[#This Row],[Marital_Status]]="Divorced",K1946+L1946+1,marketing_campaign[[#This Row],[Marital_Status]]="YOLO",K1946+L1946+1,marketing_campaign[[#This Row],[Marital_Status]]="Absurd",K1946+L1946+1,marketing_campaign[[#This Row],[Marital_Status]]="Widow",K1946+L1946+1)</f>
        <v>3</v>
      </c>
      <c r="H1946" t="str" cm="1">
        <f t="array" ref="H1946">_xlfn.IFS(marketing_campaign[[#This Row],[Family_size]]=1,"Family_with_one_child",marketing_campaign[[#This Row],[Family_size]]&gt;1,"Family_with_more_children")</f>
        <v>Family_with_more_children</v>
      </c>
      <c r="I1946">
        <v>34529</v>
      </c>
      <c r="J1946" t="str">
        <f>IF(marketing_campaign[[#This Row],[Income]]&gt;=Sheet21!B1996,"high_income","low_income")</f>
        <v>high_income</v>
      </c>
      <c r="K1946">
        <v>1</v>
      </c>
      <c r="L1946">
        <v>0</v>
      </c>
      <c r="M1946" s="1">
        <v>41166</v>
      </c>
      <c r="N1946">
        <v>94</v>
      </c>
      <c r="O1946" t="str" cm="1">
        <f t="array" ref="O1946">_xlfn.IFS(AND(marketing_campaign[[#This Row],[Recency]]&gt;=0,marketing_campaign[[#This Row],[Recency]]&lt;=14),"Early Recency",AND(marketing_campaign[[#This Row],[Recency]]&gt;=15,marketing_campaign[[#This Row],[Recency]]&lt;=31),"Mid-Recency",marketing_campaign[[#This Row],[Recency]]&gt;=32,"high Recency")</f>
        <v>high Recency</v>
      </c>
      <c r="P1946">
        <v>68</v>
      </c>
      <c r="Q1946">
        <v>6</v>
      </c>
      <c r="R1946">
        <v>38</v>
      </c>
      <c r="S1946">
        <v>3</v>
      </c>
      <c r="T1946">
        <v>6</v>
      </c>
      <c r="U1946">
        <v>41</v>
      </c>
      <c r="V1946">
        <f>marketing_campaign[[#This Row],[MntGoldProds]]+marketing_campaign[[#This Row],[MntSweetProducts]]+marketing_campaign[[#This Row],[MntFishProducts]]+marketing_campaign[[#This Row],[MntMeatProducts]]+marketing_campaign[[#This Row],[MntFruits]]+marketing_campaign[[#This Row],[MntWines]]</f>
        <v>162</v>
      </c>
      <c r="W1946">
        <v>2</v>
      </c>
      <c r="X1946">
        <v>2</v>
      </c>
      <c r="Y1946">
        <v>2</v>
      </c>
      <c r="Z1946">
        <v>3</v>
      </c>
      <c r="AA1946">
        <f t="shared" si="61"/>
        <v>9</v>
      </c>
      <c r="AB1946" t="str" cm="1">
        <f t="array" ref="AB1946">_xlfn.IFS(AND(AA1946&gt;=0,AA1946&lt;=15),"low purchase",AND(AA1946&gt;=16,AA1946&lt;=30),"mid purchase",AA1946&gt;=31,"high purchase")</f>
        <v>low purchase</v>
      </c>
      <c r="AC1946">
        <v>7</v>
      </c>
      <c r="AD1946" t="str">
        <f>IF(marketing_campaign[[#This Row],[NumWebVisitsMonth]]&gt;=5.3,"higher_webvists","lower_webvisits")</f>
        <v>higher_webvists</v>
      </c>
      <c r="AE1946">
        <v>0</v>
      </c>
      <c r="AF1946">
        <v>0</v>
      </c>
      <c r="AG1946">
        <v>0</v>
      </c>
      <c r="AH1946">
        <v>0</v>
      </c>
      <c r="AI1946">
        <v>0</v>
      </c>
      <c r="AJ1946">
        <v>0</v>
      </c>
      <c r="AK1946">
        <v>3</v>
      </c>
      <c r="AL1946">
        <v>11</v>
      </c>
      <c r="AM1946">
        <v>0</v>
      </c>
      <c r="AN1946">
        <f>marketing_campaign[[#This Row],[AcceptedCmp2]]+marketing_campaign[[#This Row],[AcceptedCmp1]]+marketing_campaign[[#This Row],[AcceptedCmp5]]+marketing_campaign[[#This Row],[AcceptedCmp4]]+marketing_campaign[[#This Row],[AcceptedCmp3]]+marketing_campaign[[#This Row],[Response]]</f>
        <v>0</v>
      </c>
      <c r="AO1946" t="str" cm="1">
        <f t="array" ref="AO194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47" spans="1:41" x14ac:dyDescent="0.35">
      <c r="A1947">
        <v>10868</v>
      </c>
      <c r="B1947">
        <v>1951</v>
      </c>
      <c r="C1947">
        <f t="shared" ca="1" si="60"/>
        <v>75</v>
      </c>
      <c r="D1947" t="str" cm="1">
        <f t="array" aca="1" ref="D194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47" t="s">
        <v>29</v>
      </c>
      <c r="F1947" t="s">
        <v>38</v>
      </c>
      <c r="G1947" cm="1">
        <f t="array" ref="G1947">_xlfn.IFS(marketing_campaign[[#This Row],[Marital_Status]]="Single",K1947+L1947+1,marketing_campaign[[#This Row],[Marital_Status]]="Together",K1947+L1947+2,marketing_campaign[[#This Row],[Marital_Status]]="Alone",K1947+L1947+1,marketing_campaign[[#This Row],[Marital_Status]]="Married",K1947+L1947+2,marketing_campaign[[#This Row],[Marital_Status]]="Divorced",K1947+L1947+1,marketing_campaign[[#This Row],[Marital_Status]]="YOLO",K1947+L1947+1,marketing_campaign[[#This Row],[Marital_Status]]="Absurd",K1947+L1947+1,marketing_campaign[[#This Row],[Marital_Status]]="Widow",K1947+L1947+1)</f>
        <v>1</v>
      </c>
      <c r="H1947" t="str" cm="1">
        <f t="array" ref="H1947">_xlfn.IFS(marketing_campaign[[#This Row],[Family_size]]=1,"Family_with_one_child",marketing_campaign[[#This Row],[Family_size]]&gt;1,"Family_with_more_children")</f>
        <v>Family_with_one_child</v>
      </c>
      <c r="I1947">
        <v>70792</v>
      </c>
      <c r="J1947" t="str">
        <f>IF(marketing_campaign[[#This Row],[Income]]&gt;=Sheet21!B1997,"high_income","low_income")</f>
        <v>high_income</v>
      </c>
      <c r="K1947">
        <v>0</v>
      </c>
      <c r="L1947">
        <v>0</v>
      </c>
      <c r="M1947" s="1">
        <v>41311</v>
      </c>
      <c r="N1947">
        <v>82</v>
      </c>
      <c r="O1947" t="str" cm="1">
        <f t="array" ref="O1947">_xlfn.IFS(AND(marketing_campaign[[#This Row],[Recency]]&gt;=0,marketing_campaign[[#This Row],[Recency]]&lt;=14),"Early Recency",AND(marketing_campaign[[#This Row],[Recency]]&gt;=15,marketing_campaign[[#This Row],[Recency]]&lt;=31),"Mid-Recency",marketing_campaign[[#This Row],[Recency]]&gt;=32,"high Recency")</f>
        <v>high Recency</v>
      </c>
      <c r="P1947">
        <v>344</v>
      </c>
      <c r="Q1947">
        <v>45</v>
      </c>
      <c r="R1947">
        <v>654</v>
      </c>
      <c r="S1947">
        <v>104</v>
      </c>
      <c r="T1947">
        <v>11</v>
      </c>
      <c r="U1947">
        <v>114</v>
      </c>
      <c r="V1947">
        <f>marketing_campaign[[#This Row],[MntGoldProds]]+marketing_campaign[[#This Row],[MntSweetProducts]]+marketing_campaign[[#This Row],[MntFishProducts]]+marketing_campaign[[#This Row],[MntMeatProducts]]+marketing_campaign[[#This Row],[MntFruits]]+marketing_campaign[[#This Row],[MntWines]]</f>
        <v>1272</v>
      </c>
      <c r="W1947">
        <v>2</v>
      </c>
      <c r="X1947">
        <v>3</v>
      </c>
      <c r="Y1947">
        <v>4</v>
      </c>
      <c r="Z1947">
        <v>10</v>
      </c>
      <c r="AA1947">
        <f t="shared" si="61"/>
        <v>19</v>
      </c>
      <c r="AB1947" t="str" cm="1">
        <f t="array" ref="AB1947">_xlfn.IFS(AND(AA1947&gt;=0,AA1947&lt;=15),"low purchase",AND(AA1947&gt;=16,AA1947&lt;=30),"mid purchase",AA1947&gt;=31,"high purchase")</f>
        <v>mid purchase</v>
      </c>
      <c r="AC1947">
        <v>3</v>
      </c>
      <c r="AD1947" t="str">
        <f>IF(marketing_campaign[[#This Row],[NumWebVisitsMonth]]&gt;=5.3,"higher_webvists","lower_webvisits")</f>
        <v>lower_webvisits</v>
      </c>
      <c r="AE1947">
        <v>0</v>
      </c>
      <c r="AF1947">
        <v>0</v>
      </c>
      <c r="AG1947">
        <v>0</v>
      </c>
      <c r="AH1947">
        <v>0</v>
      </c>
      <c r="AI1947">
        <v>0</v>
      </c>
      <c r="AJ1947">
        <v>0</v>
      </c>
      <c r="AK1947">
        <v>3</v>
      </c>
      <c r="AL1947">
        <v>11</v>
      </c>
      <c r="AM1947">
        <v>0</v>
      </c>
      <c r="AN1947">
        <f>marketing_campaign[[#This Row],[AcceptedCmp2]]+marketing_campaign[[#This Row],[AcceptedCmp1]]+marketing_campaign[[#This Row],[AcceptedCmp5]]+marketing_campaign[[#This Row],[AcceptedCmp4]]+marketing_campaign[[#This Row],[AcceptedCmp3]]+marketing_campaign[[#This Row],[Response]]</f>
        <v>0</v>
      </c>
      <c r="AO1947" t="str" cm="1">
        <f t="array" ref="AO194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48" spans="1:41" x14ac:dyDescent="0.35">
      <c r="A1948">
        <v>10676</v>
      </c>
      <c r="B1948">
        <v>1982</v>
      </c>
      <c r="C1948">
        <f t="shared" ca="1" si="60"/>
        <v>44</v>
      </c>
      <c r="D1948" t="str" cm="1">
        <f t="array" aca="1" ref="D194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948" t="s">
        <v>29</v>
      </c>
      <c r="F1948" t="s">
        <v>33</v>
      </c>
      <c r="G1948" cm="1">
        <f t="array" ref="G1948">_xlfn.IFS(marketing_campaign[[#This Row],[Marital_Status]]="Single",K1948+L1948+1,marketing_campaign[[#This Row],[Marital_Status]]="Together",K1948+L1948+2,marketing_campaign[[#This Row],[Marital_Status]]="Alone",K1948+L1948+1,marketing_campaign[[#This Row],[Marital_Status]]="Married",K1948+L1948+2,marketing_campaign[[#This Row],[Marital_Status]]="Divorced",K1948+L1948+1,marketing_campaign[[#This Row],[Marital_Status]]="YOLO",K1948+L1948+1,marketing_campaign[[#This Row],[Marital_Status]]="Absurd",K1948+L1948+1,marketing_campaign[[#This Row],[Marital_Status]]="Widow",K1948+L1948+1)</f>
        <v>2</v>
      </c>
      <c r="H1948" t="str" cm="1">
        <f t="array" ref="H1948">_xlfn.IFS(marketing_campaign[[#This Row],[Family_size]]=1,"Family_with_one_child",marketing_campaign[[#This Row],[Family_size]]&gt;1,"Family_with_more_children")</f>
        <v>Family_with_more_children</v>
      </c>
      <c r="I1948">
        <v>63211</v>
      </c>
      <c r="J1948" t="str">
        <f>IF(marketing_campaign[[#This Row],[Income]]&gt;=Sheet21!B1998,"high_income","low_income")</f>
        <v>high_income</v>
      </c>
      <c r="K1948">
        <v>0</v>
      </c>
      <c r="L1948">
        <v>0</v>
      </c>
      <c r="M1948" s="1">
        <v>41215</v>
      </c>
      <c r="N1948">
        <v>3</v>
      </c>
      <c r="O1948" t="str" cm="1">
        <f t="array" ref="O1948">_xlfn.IFS(AND(marketing_campaign[[#This Row],[Recency]]&gt;=0,marketing_campaign[[#This Row],[Recency]]&lt;=14),"Early Recency",AND(marketing_campaign[[#This Row],[Recency]]&gt;=15,marketing_campaign[[#This Row],[Recency]]&lt;=31),"Mid-Recency",marketing_campaign[[#This Row],[Recency]]&gt;=32,"high Recency")</f>
        <v>Early Recency</v>
      </c>
      <c r="P1948">
        <v>145</v>
      </c>
      <c r="Q1948">
        <v>193</v>
      </c>
      <c r="R1948">
        <v>459</v>
      </c>
      <c r="S1948">
        <v>205</v>
      </c>
      <c r="T1948">
        <v>26</v>
      </c>
      <c r="U1948">
        <v>145</v>
      </c>
      <c r="V1948">
        <f>marketing_campaign[[#This Row],[MntGoldProds]]+marketing_campaign[[#This Row],[MntSweetProducts]]+marketing_campaign[[#This Row],[MntFishProducts]]+marketing_campaign[[#This Row],[MntMeatProducts]]+marketing_campaign[[#This Row],[MntFruits]]+marketing_campaign[[#This Row],[MntWines]]</f>
        <v>1173</v>
      </c>
      <c r="W1948">
        <v>2</v>
      </c>
      <c r="X1948">
        <v>3</v>
      </c>
      <c r="Y1948">
        <v>8</v>
      </c>
      <c r="Z1948">
        <v>7</v>
      </c>
      <c r="AA1948">
        <f t="shared" si="61"/>
        <v>20</v>
      </c>
      <c r="AB1948" t="str" cm="1">
        <f t="array" ref="AB1948">_xlfn.IFS(AND(AA1948&gt;=0,AA1948&lt;=15),"low purchase",AND(AA1948&gt;=16,AA1948&lt;=30),"mid purchase",AA1948&gt;=31,"high purchase")</f>
        <v>mid purchase</v>
      </c>
      <c r="AC1948">
        <v>2</v>
      </c>
      <c r="AD1948" t="str">
        <f>IF(marketing_campaign[[#This Row],[NumWebVisitsMonth]]&gt;=5.3,"higher_webvists","lower_webvisits")</f>
        <v>lower_webvisits</v>
      </c>
      <c r="AE1948">
        <v>0</v>
      </c>
      <c r="AF1948">
        <v>0</v>
      </c>
      <c r="AG1948">
        <v>0</v>
      </c>
      <c r="AH1948">
        <v>0</v>
      </c>
      <c r="AI1948">
        <v>0</v>
      </c>
      <c r="AJ1948">
        <v>0</v>
      </c>
      <c r="AK1948">
        <v>3</v>
      </c>
      <c r="AL1948">
        <v>11</v>
      </c>
      <c r="AM1948">
        <v>1</v>
      </c>
      <c r="AN1948">
        <f>marketing_campaign[[#This Row],[AcceptedCmp2]]+marketing_campaign[[#This Row],[AcceptedCmp1]]+marketing_campaign[[#This Row],[AcceptedCmp5]]+marketing_campaign[[#This Row],[AcceptedCmp4]]+marketing_campaign[[#This Row],[AcceptedCmp3]]+marketing_campaign[[#This Row],[Response]]</f>
        <v>1</v>
      </c>
      <c r="AO1948" t="str" cm="1">
        <f t="array" ref="AO194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949" spans="1:41" x14ac:dyDescent="0.35">
      <c r="A1949">
        <v>2495</v>
      </c>
      <c r="B1949">
        <v>1974</v>
      </c>
      <c r="C1949">
        <f t="shared" ca="1" si="60"/>
        <v>52</v>
      </c>
      <c r="D1949" t="str" cm="1">
        <f t="array" aca="1" ref="D194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49" t="s">
        <v>34</v>
      </c>
      <c r="F1949" t="s">
        <v>33</v>
      </c>
      <c r="G1949" cm="1">
        <f t="array" ref="G1949">_xlfn.IFS(marketing_campaign[[#This Row],[Marital_Status]]="Single",K1949+L1949+1,marketing_campaign[[#This Row],[Marital_Status]]="Together",K1949+L1949+2,marketing_campaign[[#This Row],[Marital_Status]]="Alone",K1949+L1949+1,marketing_campaign[[#This Row],[Marital_Status]]="Married",K1949+L1949+2,marketing_campaign[[#This Row],[Marital_Status]]="Divorced",K1949+L1949+1,marketing_campaign[[#This Row],[Marital_Status]]="YOLO",K1949+L1949+1,marketing_campaign[[#This Row],[Marital_Status]]="Absurd",K1949+L1949+1,marketing_campaign[[#This Row],[Marital_Status]]="Widow",K1949+L1949+1)</f>
        <v>3</v>
      </c>
      <c r="H1949" t="str" cm="1">
        <f t="array" ref="H1949">_xlfn.IFS(marketing_campaign[[#This Row],[Family_size]]=1,"Family_with_one_child",marketing_campaign[[#This Row],[Family_size]]&gt;1,"Family_with_more_children")</f>
        <v>Family_with_more_children</v>
      </c>
      <c r="I1949">
        <v>83891</v>
      </c>
      <c r="J1949" t="str">
        <f>IF(marketing_campaign[[#This Row],[Income]]&gt;=Sheet21!B1999,"high_income","low_income")</f>
        <v>high_income</v>
      </c>
      <c r="K1949">
        <v>0</v>
      </c>
      <c r="L1949">
        <v>1</v>
      </c>
      <c r="M1949" s="1">
        <v>41810</v>
      </c>
      <c r="N1949">
        <v>24</v>
      </c>
      <c r="O1949" t="str" cm="1">
        <f t="array" ref="O1949">_xlfn.IFS(AND(marketing_campaign[[#This Row],[Recency]]&gt;=0,marketing_campaign[[#This Row],[Recency]]&lt;=14),"Early Recency",AND(marketing_campaign[[#This Row],[Recency]]&gt;=15,marketing_campaign[[#This Row],[Recency]]&lt;=31),"Mid-Recency",marketing_campaign[[#This Row],[Recency]]&gt;=32,"high Recency")</f>
        <v>Mid-Recency</v>
      </c>
      <c r="P1949">
        <v>217</v>
      </c>
      <c r="Q1949">
        <v>38</v>
      </c>
      <c r="R1949">
        <v>350</v>
      </c>
      <c r="S1949">
        <v>111</v>
      </c>
      <c r="T1949">
        <v>85</v>
      </c>
      <c r="U1949">
        <v>15</v>
      </c>
      <c r="V1949">
        <f>marketing_campaign[[#This Row],[MntGoldProds]]+marketing_campaign[[#This Row],[MntSweetProducts]]+marketing_campaign[[#This Row],[MntFishProducts]]+marketing_campaign[[#This Row],[MntMeatProducts]]+marketing_campaign[[#This Row],[MntFruits]]+marketing_campaign[[#This Row],[MntWines]]</f>
        <v>816</v>
      </c>
      <c r="W1949">
        <v>1</v>
      </c>
      <c r="X1949">
        <v>4</v>
      </c>
      <c r="Y1949">
        <v>7</v>
      </c>
      <c r="Z1949">
        <v>10</v>
      </c>
      <c r="AA1949">
        <f t="shared" si="61"/>
        <v>22</v>
      </c>
      <c r="AB1949" t="str" cm="1">
        <f t="array" ref="AB1949">_xlfn.IFS(AND(AA1949&gt;=0,AA1949&lt;=15),"low purchase",AND(AA1949&gt;=16,AA1949&lt;=30),"mid purchase",AA1949&gt;=31,"high purchase")</f>
        <v>mid purchase</v>
      </c>
      <c r="AC1949">
        <v>1</v>
      </c>
      <c r="AD1949" t="str">
        <f>IF(marketing_campaign[[#This Row],[NumWebVisitsMonth]]&gt;=5.3,"higher_webvists","lower_webvisits")</f>
        <v>lower_webvisits</v>
      </c>
      <c r="AE1949">
        <v>0</v>
      </c>
      <c r="AF1949">
        <v>0</v>
      </c>
      <c r="AG1949">
        <v>0</v>
      </c>
      <c r="AH1949">
        <v>0</v>
      </c>
      <c r="AI1949">
        <v>0</v>
      </c>
      <c r="AJ1949">
        <v>0</v>
      </c>
      <c r="AK1949">
        <v>3</v>
      </c>
      <c r="AL1949">
        <v>11</v>
      </c>
      <c r="AM1949">
        <v>0</v>
      </c>
      <c r="AN1949">
        <f>marketing_campaign[[#This Row],[AcceptedCmp2]]+marketing_campaign[[#This Row],[AcceptedCmp1]]+marketing_campaign[[#This Row],[AcceptedCmp5]]+marketing_campaign[[#This Row],[AcceptedCmp4]]+marketing_campaign[[#This Row],[AcceptedCmp3]]+marketing_campaign[[#This Row],[Response]]</f>
        <v>0</v>
      </c>
      <c r="AO1949" t="str" cm="1">
        <f t="array" ref="AO194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50" spans="1:41" x14ac:dyDescent="0.35">
      <c r="A1950">
        <v>7842</v>
      </c>
      <c r="B1950">
        <v>1968</v>
      </c>
      <c r="C1950">
        <f t="shared" ca="1" si="60"/>
        <v>58</v>
      </c>
      <c r="D1950" t="str" cm="1">
        <f t="array" aca="1" ref="D195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50" t="s">
        <v>29</v>
      </c>
      <c r="F1950" t="s">
        <v>30</v>
      </c>
      <c r="G1950" cm="1">
        <f t="array" ref="G1950">_xlfn.IFS(marketing_campaign[[#This Row],[Marital_Status]]="Single",K1950+L1950+1,marketing_campaign[[#This Row],[Marital_Status]]="Together",K1950+L1950+2,marketing_campaign[[#This Row],[Marital_Status]]="Alone",K1950+L1950+1,marketing_campaign[[#This Row],[Marital_Status]]="Married",K1950+L1950+2,marketing_campaign[[#This Row],[Marital_Status]]="Divorced",K1950+L1950+1,marketing_campaign[[#This Row],[Marital_Status]]="YOLO",K1950+L1950+1,marketing_campaign[[#This Row],[Marital_Status]]="Absurd",K1950+L1950+1,marketing_campaign[[#This Row],[Marital_Status]]="Widow",K1950+L1950+1)</f>
        <v>3</v>
      </c>
      <c r="H1950" t="str" cm="1">
        <f t="array" ref="H1950">_xlfn.IFS(marketing_campaign[[#This Row],[Family_size]]=1,"Family_with_one_child",marketing_campaign[[#This Row],[Family_size]]&gt;1,"Family_with_more_children")</f>
        <v>Family_with_more_children</v>
      </c>
      <c r="I1950">
        <v>36065</v>
      </c>
      <c r="J1950" t="str">
        <f>IF(marketing_campaign[[#This Row],[Income]]&gt;=Sheet21!B2000,"high_income","low_income")</f>
        <v>high_income</v>
      </c>
      <c r="K1950">
        <v>1</v>
      </c>
      <c r="L1950">
        <v>1</v>
      </c>
      <c r="M1950" s="1">
        <v>41364</v>
      </c>
      <c r="N1950">
        <v>54</v>
      </c>
      <c r="O1950" t="str" cm="1">
        <f t="array" ref="O1950">_xlfn.IFS(AND(marketing_campaign[[#This Row],[Recency]]&gt;=0,marketing_campaign[[#This Row],[Recency]]&lt;=14),"Early Recency",AND(marketing_campaign[[#This Row],[Recency]]&gt;=15,marketing_campaign[[#This Row],[Recency]]&lt;=31),"Mid-Recency",marketing_campaign[[#This Row],[Recency]]&gt;=32,"high Recency")</f>
        <v>high Recency</v>
      </c>
      <c r="P1950">
        <v>18</v>
      </c>
      <c r="Q1950">
        <v>7</v>
      </c>
      <c r="R1950">
        <v>34</v>
      </c>
      <c r="S1950">
        <v>10</v>
      </c>
      <c r="T1950">
        <v>2</v>
      </c>
      <c r="U1950">
        <v>3</v>
      </c>
      <c r="V1950">
        <f>marketing_campaign[[#This Row],[MntGoldProds]]+marketing_campaign[[#This Row],[MntSweetProducts]]+marketing_campaign[[#This Row],[MntFishProducts]]+marketing_campaign[[#This Row],[MntMeatProducts]]+marketing_campaign[[#This Row],[MntFruits]]+marketing_campaign[[#This Row],[MntWines]]</f>
        <v>74</v>
      </c>
      <c r="W1950">
        <v>3</v>
      </c>
      <c r="X1950">
        <v>3</v>
      </c>
      <c r="Y1950">
        <v>0</v>
      </c>
      <c r="Z1950">
        <v>3</v>
      </c>
      <c r="AA1950">
        <f t="shared" si="61"/>
        <v>9</v>
      </c>
      <c r="AB1950" t="str" cm="1">
        <f t="array" ref="AB1950">_xlfn.IFS(AND(AA1950&gt;=0,AA1950&lt;=15),"low purchase",AND(AA1950&gt;=16,AA1950&lt;=30),"mid purchase",AA1950&gt;=31,"high purchase")</f>
        <v>low purchase</v>
      </c>
      <c r="AC1950">
        <v>8</v>
      </c>
      <c r="AD1950" t="str">
        <f>IF(marketing_campaign[[#This Row],[NumWebVisitsMonth]]&gt;=5.3,"higher_webvists","lower_webvisits")</f>
        <v>higher_webvists</v>
      </c>
      <c r="AE1950">
        <v>0</v>
      </c>
      <c r="AF1950">
        <v>0</v>
      </c>
      <c r="AG1950">
        <v>0</v>
      </c>
      <c r="AH1950">
        <v>0</v>
      </c>
      <c r="AI1950">
        <v>0</v>
      </c>
      <c r="AJ1950">
        <v>0</v>
      </c>
      <c r="AK1950">
        <v>3</v>
      </c>
      <c r="AL1950">
        <v>11</v>
      </c>
      <c r="AM1950">
        <v>0</v>
      </c>
      <c r="AN1950">
        <f>marketing_campaign[[#This Row],[AcceptedCmp2]]+marketing_campaign[[#This Row],[AcceptedCmp1]]+marketing_campaign[[#This Row],[AcceptedCmp5]]+marketing_campaign[[#This Row],[AcceptedCmp4]]+marketing_campaign[[#This Row],[AcceptedCmp3]]+marketing_campaign[[#This Row],[Response]]</f>
        <v>0</v>
      </c>
      <c r="AO1950" t="str" cm="1">
        <f t="array" ref="AO195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51" spans="1:41" x14ac:dyDescent="0.35">
      <c r="A1951">
        <v>9955</v>
      </c>
      <c r="B1951">
        <v>1954</v>
      </c>
      <c r="C1951">
        <f t="shared" ca="1" si="60"/>
        <v>72</v>
      </c>
      <c r="D1951" t="str" cm="1">
        <f t="array" aca="1" ref="D195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51" t="s">
        <v>29</v>
      </c>
      <c r="F1951" t="s">
        <v>31</v>
      </c>
      <c r="G1951" cm="1">
        <f t="array" ref="G1951">_xlfn.IFS(marketing_campaign[[#This Row],[Marital_Status]]="Single",K1951+L1951+1,marketing_campaign[[#This Row],[Marital_Status]]="Together",K1951+L1951+2,marketing_campaign[[#This Row],[Marital_Status]]="Alone",K1951+L1951+1,marketing_campaign[[#This Row],[Marital_Status]]="Married",K1951+L1951+2,marketing_campaign[[#This Row],[Marital_Status]]="Divorced",K1951+L1951+1,marketing_campaign[[#This Row],[Marital_Status]]="YOLO",K1951+L1951+1,marketing_campaign[[#This Row],[Marital_Status]]="Absurd",K1951+L1951+1,marketing_campaign[[#This Row],[Marital_Status]]="Widow",K1951+L1951+1)</f>
        <v>3</v>
      </c>
      <c r="H1951" t="str" cm="1">
        <f t="array" ref="H1951">_xlfn.IFS(marketing_campaign[[#This Row],[Family_size]]=1,"Family_with_one_child",marketing_campaign[[#This Row],[Family_size]]&gt;1,"Family_with_more_children")</f>
        <v>Family_with_more_children</v>
      </c>
      <c r="I1951">
        <v>39898</v>
      </c>
      <c r="J1951" t="str">
        <f>IF(marketing_campaign[[#This Row],[Income]]&gt;=Sheet21!B2001,"high_income","low_income")</f>
        <v>high_income</v>
      </c>
      <c r="K1951">
        <v>0</v>
      </c>
      <c r="L1951">
        <v>1</v>
      </c>
      <c r="M1951" s="1">
        <v>41317</v>
      </c>
      <c r="N1951">
        <v>20</v>
      </c>
      <c r="O1951" t="str" cm="1">
        <f t="array" ref="O1951">_xlfn.IFS(AND(marketing_campaign[[#This Row],[Recency]]&gt;=0,marketing_campaign[[#This Row],[Recency]]&lt;=14),"Early Recency",AND(marketing_campaign[[#This Row],[Recency]]&gt;=15,marketing_campaign[[#This Row],[Recency]]&lt;=31),"Mid-Recency",marketing_campaign[[#This Row],[Recency]]&gt;=32,"high Recency")</f>
        <v>Mid-Recency</v>
      </c>
      <c r="P1951">
        <v>69</v>
      </c>
      <c r="Q1951">
        <v>8</v>
      </c>
      <c r="R1951">
        <v>26</v>
      </c>
      <c r="S1951">
        <v>12</v>
      </c>
      <c r="T1951">
        <v>7</v>
      </c>
      <c r="U1951">
        <v>12</v>
      </c>
      <c r="V1951">
        <f>marketing_campaign[[#This Row],[MntGoldProds]]+marketing_campaign[[#This Row],[MntSweetProducts]]+marketing_campaign[[#This Row],[MntFishProducts]]+marketing_campaign[[#This Row],[MntMeatProducts]]+marketing_campaign[[#This Row],[MntFruits]]+marketing_campaign[[#This Row],[MntWines]]</f>
        <v>134</v>
      </c>
      <c r="W1951">
        <v>2</v>
      </c>
      <c r="X1951">
        <v>3</v>
      </c>
      <c r="Y1951">
        <v>0</v>
      </c>
      <c r="Z1951">
        <v>4</v>
      </c>
      <c r="AA1951">
        <f t="shared" si="61"/>
        <v>9</v>
      </c>
      <c r="AB1951" t="str" cm="1">
        <f t="array" ref="AB1951">_xlfn.IFS(AND(AA1951&gt;=0,AA1951&lt;=15),"low purchase",AND(AA1951&gt;=16,AA1951&lt;=30),"mid purchase",AA1951&gt;=31,"high purchase")</f>
        <v>low purchase</v>
      </c>
      <c r="AC1951">
        <v>7</v>
      </c>
      <c r="AD1951" t="str">
        <f>IF(marketing_campaign[[#This Row],[NumWebVisitsMonth]]&gt;=5.3,"higher_webvists","lower_webvisits")</f>
        <v>higher_webvists</v>
      </c>
      <c r="AE1951">
        <v>0</v>
      </c>
      <c r="AF1951">
        <v>0</v>
      </c>
      <c r="AG1951">
        <v>0</v>
      </c>
      <c r="AH1951">
        <v>0</v>
      </c>
      <c r="AI1951">
        <v>0</v>
      </c>
      <c r="AJ1951">
        <v>0</v>
      </c>
      <c r="AK1951">
        <v>3</v>
      </c>
      <c r="AL1951">
        <v>11</v>
      </c>
      <c r="AM1951">
        <v>0</v>
      </c>
      <c r="AN1951">
        <f>marketing_campaign[[#This Row],[AcceptedCmp2]]+marketing_campaign[[#This Row],[AcceptedCmp1]]+marketing_campaign[[#This Row],[AcceptedCmp5]]+marketing_campaign[[#This Row],[AcceptedCmp4]]+marketing_campaign[[#This Row],[AcceptedCmp3]]+marketing_campaign[[#This Row],[Response]]</f>
        <v>0</v>
      </c>
      <c r="AO1951" t="str" cm="1">
        <f t="array" ref="AO195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52" spans="1:41" x14ac:dyDescent="0.35">
      <c r="A1952">
        <v>6663</v>
      </c>
      <c r="B1952">
        <v>1940</v>
      </c>
      <c r="C1952">
        <f t="shared" ca="1" si="60"/>
        <v>86</v>
      </c>
      <c r="D1952" t="str" cm="1">
        <f t="array" aca="1" ref="D195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952" t="s">
        <v>32</v>
      </c>
      <c r="F1952" t="s">
        <v>30</v>
      </c>
      <c r="G1952" cm="1">
        <f t="array" ref="G1952">_xlfn.IFS(marketing_campaign[[#This Row],[Marital_Status]]="Single",K1952+L1952+1,marketing_campaign[[#This Row],[Marital_Status]]="Together",K1952+L1952+2,marketing_campaign[[#This Row],[Marital_Status]]="Alone",K1952+L1952+1,marketing_campaign[[#This Row],[Marital_Status]]="Married",K1952+L1952+2,marketing_campaign[[#This Row],[Marital_Status]]="Divorced",K1952+L1952+1,marketing_campaign[[#This Row],[Marital_Status]]="YOLO",K1952+L1952+1,marketing_campaign[[#This Row],[Marital_Status]]="Absurd",K1952+L1952+1,marketing_campaign[[#This Row],[Marital_Status]]="Widow",K1952+L1952+1)</f>
        <v>1</v>
      </c>
      <c r="H1952" t="str" cm="1">
        <f t="array" ref="H1952">_xlfn.IFS(marketing_campaign[[#This Row],[Family_size]]=1,"Family_with_one_child",marketing_campaign[[#This Row],[Family_size]]&gt;1,"Family_with_more_children")</f>
        <v>Family_with_one_child</v>
      </c>
      <c r="I1952">
        <v>51141</v>
      </c>
      <c r="J1952" t="str">
        <f>IF(marketing_campaign[[#This Row],[Income]]&gt;=Sheet21!B2002,"high_income","low_income")</f>
        <v>high_income</v>
      </c>
      <c r="K1952">
        <v>0</v>
      </c>
      <c r="L1952">
        <v>0</v>
      </c>
      <c r="M1952" s="1">
        <v>41463</v>
      </c>
      <c r="N1952">
        <v>96</v>
      </c>
      <c r="O1952" t="str" cm="1">
        <f t="array" ref="O1952">_xlfn.IFS(AND(marketing_campaign[[#This Row],[Recency]]&gt;=0,marketing_campaign[[#This Row],[Recency]]&lt;=14),"Early Recency",AND(marketing_campaign[[#This Row],[Recency]]&gt;=15,marketing_campaign[[#This Row],[Recency]]&lt;=31),"Mid-Recency",marketing_campaign[[#This Row],[Recency]]&gt;=32,"high Recency")</f>
        <v>high Recency</v>
      </c>
      <c r="P1952">
        <v>144</v>
      </c>
      <c r="Q1952">
        <v>0</v>
      </c>
      <c r="R1952">
        <v>7</v>
      </c>
      <c r="S1952">
        <v>0</v>
      </c>
      <c r="T1952">
        <v>0</v>
      </c>
      <c r="U1952">
        <v>6</v>
      </c>
      <c r="V1952">
        <f>marketing_campaign[[#This Row],[MntGoldProds]]+marketing_campaign[[#This Row],[MntSweetProducts]]+marketing_campaign[[#This Row],[MntFishProducts]]+marketing_campaign[[#This Row],[MntMeatProducts]]+marketing_campaign[[#This Row],[MntFruits]]+marketing_campaign[[#This Row],[MntWines]]</f>
        <v>157</v>
      </c>
      <c r="W1952">
        <v>1</v>
      </c>
      <c r="X1952">
        <v>3</v>
      </c>
      <c r="Y1952">
        <v>1</v>
      </c>
      <c r="Z1952">
        <v>4</v>
      </c>
      <c r="AA1952">
        <f t="shared" si="61"/>
        <v>9</v>
      </c>
      <c r="AB1952" t="str" cm="1">
        <f t="array" ref="AB1952">_xlfn.IFS(AND(AA1952&gt;=0,AA1952&lt;=15),"low purchase",AND(AA1952&gt;=16,AA1952&lt;=30),"mid purchase",AA1952&gt;=31,"high purchase")</f>
        <v>low purchase</v>
      </c>
      <c r="AC1952">
        <v>5</v>
      </c>
      <c r="AD1952" t="str">
        <f>IF(marketing_campaign[[#This Row],[NumWebVisitsMonth]]&gt;=5.3,"higher_webvists","lower_webvisits")</f>
        <v>lower_webvisits</v>
      </c>
      <c r="AE1952">
        <v>0</v>
      </c>
      <c r="AF1952">
        <v>0</v>
      </c>
      <c r="AG1952">
        <v>0</v>
      </c>
      <c r="AH1952">
        <v>0</v>
      </c>
      <c r="AI1952">
        <v>0</v>
      </c>
      <c r="AJ1952">
        <v>0</v>
      </c>
      <c r="AK1952">
        <v>3</v>
      </c>
      <c r="AL1952">
        <v>11</v>
      </c>
      <c r="AM1952">
        <v>0</v>
      </c>
      <c r="AN1952">
        <f>marketing_campaign[[#This Row],[AcceptedCmp2]]+marketing_campaign[[#This Row],[AcceptedCmp1]]+marketing_campaign[[#This Row],[AcceptedCmp5]]+marketing_campaign[[#This Row],[AcceptedCmp4]]+marketing_campaign[[#This Row],[AcceptedCmp3]]+marketing_campaign[[#This Row],[Response]]</f>
        <v>0</v>
      </c>
      <c r="AO1952" t="str" cm="1">
        <f t="array" ref="AO195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53" spans="1:41" x14ac:dyDescent="0.35">
      <c r="A1953">
        <v>2162</v>
      </c>
      <c r="B1953">
        <v>1976</v>
      </c>
      <c r="C1953">
        <f t="shared" ca="1" si="60"/>
        <v>50</v>
      </c>
      <c r="D1953" t="str" cm="1">
        <f t="array" aca="1" ref="D195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53" t="s">
        <v>29</v>
      </c>
      <c r="F1953" t="s">
        <v>33</v>
      </c>
      <c r="G1953" cm="1">
        <f t="array" ref="G1953">_xlfn.IFS(marketing_campaign[[#This Row],[Marital_Status]]="Single",K1953+L1953+1,marketing_campaign[[#This Row],[Marital_Status]]="Together",K1953+L1953+2,marketing_campaign[[#This Row],[Marital_Status]]="Alone",K1953+L1953+1,marketing_campaign[[#This Row],[Marital_Status]]="Married",K1953+L1953+2,marketing_campaign[[#This Row],[Marital_Status]]="Divorced",K1953+L1953+1,marketing_campaign[[#This Row],[Marital_Status]]="YOLO",K1953+L1953+1,marketing_campaign[[#This Row],[Marital_Status]]="Absurd",K1953+L1953+1,marketing_campaign[[#This Row],[Marital_Status]]="Widow",K1953+L1953+1)</f>
        <v>3</v>
      </c>
      <c r="H1953" t="str" cm="1">
        <f t="array" ref="H1953">_xlfn.IFS(marketing_campaign[[#This Row],[Family_size]]=1,"Family_with_one_child",marketing_campaign[[#This Row],[Family_size]]&gt;1,"Family_with_more_children")</f>
        <v>Family_with_more_children</v>
      </c>
      <c r="I1953">
        <v>56939</v>
      </c>
      <c r="J1953" t="str">
        <f>IF(marketing_campaign[[#This Row],[Income]]&gt;=Sheet21!B2003,"high_income","low_income")</f>
        <v>high_income</v>
      </c>
      <c r="K1953">
        <v>0</v>
      </c>
      <c r="L1953">
        <v>1</v>
      </c>
      <c r="M1953" s="1">
        <v>41535</v>
      </c>
      <c r="N1953">
        <v>19</v>
      </c>
      <c r="O1953" t="str" cm="1">
        <f t="array" ref="O1953">_xlfn.IFS(AND(marketing_campaign[[#This Row],[Recency]]&gt;=0,marketing_campaign[[#This Row],[Recency]]&lt;=14),"Early Recency",AND(marketing_campaign[[#This Row],[Recency]]&gt;=15,marketing_campaign[[#This Row],[Recency]]&lt;=31),"Mid-Recency",marketing_campaign[[#This Row],[Recency]]&gt;=32,"high Recency")</f>
        <v>Mid-Recency</v>
      </c>
      <c r="P1953">
        <v>256</v>
      </c>
      <c r="Q1953">
        <v>34</v>
      </c>
      <c r="R1953">
        <v>103</v>
      </c>
      <c r="S1953">
        <v>90</v>
      </c>
      <c r="T1953">
        <v>29</v>
      </c>
      <c r="U1953">
        <v>49</v>
      </c>
      <c r="V1953">
        <f>marketing_campaign[[#This Row],[MntGoldProds]]+marketing_campaign[[#This Row],[MntSweetProducts]]+marketing_campaign[[#This Row],[MntFishProducts]]+marketing_campaign[[#This Row],[MntMeatProducts]]+marketing_campaign[[#This Row],[MntFruits]]+marketing_campaign[[#This Row],[MntWines]]</f>
        <v>561</v>
      </c>
      <c r="W1953">
        <v>2</v>
      </c>
      <c r="X1953">
        <v>3</v>
      </c>
      <c r="Y1953">
        <v>3</v>
      </c>
      <c r="Z1953">
        <v>10</v>
      </c>
      <c r="AA1953">
        <f t="shared" si="61"/>
        <v>18</v>
      </c>
      <c r="AB1953" t="str" cm="1">
        <f t="array" ref="AB1953">_xlfn.IFS(AND(AA1953&gt;=0,AA1953&lt;=15),"low purchase",AND(AA1953&gt;=16,AA1953&lt;=30),"mid purchase",AA1953&gt;=31,"high purchase")</f>
        <v>mid purchase</v>
      </c>
      <c r="AC1953">
        <v>3</v>
      </c>
      <c r="AD1953" t="str">
        <f>IF(marketing_campaign[[#This Row],[NumWebVisitsMonth]]&gt;=5.3,"higher_webvists","lower_webvisits")</f>
        <v>lower_webvisits</v>
      </c>
      <c r="AE1953">
        <v>0</v>
      </c>
      <c r="AF1953">
        <v>0</v>
      </c>
      <c r="AG1953">
        <v>0</v>
      </c>
      <c r="AH1953">
        <v>0</v>
      </c>
      <c r="AI1953">
        <v>0</v>
      </c>
      <c r="AJ1953">
        <v>0</v>
      </c>
      <c r="AK1953">
        <v>3</v>
      </c>
      <c r="AL1953">
        <v>11</v>
      </c>
      <c r="AM1953">
        <v>0</v>
      </c>
      <c r="AN1953">
        <f>marketing_campaign[[#This Row],[AcceptedCmp2]]+marketing_campaign[[#This Row],[AcceptedCmp1]]+marketing_campaign[[#This Row],[AcceptedCmp5]]+marketing_campaign[[#This Row],[AcceptedCmp4]]+marketing_campaign[[#This Row],[AcceptedCmp3]]+marketing_campaign[[#This Row],[Response]]</f>
        <v>0</v>
      </c>
      <c r="AO1953" t="str" cm="1">
        <f t="array" ref="AO195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54" spans="1:41" x14ac:dyDescent="0.35">
      <c r="A1954">
        <v>3434</v>
      </c>
      <c r="B1954">
        <v>1951</v>
      </c>
      <c r="C1954">
        <f t="shared" ca="1" si="60"/>
        <v>75</v>
      </c>
      <c r="D1954" t="str" cm="1">
        <f t="array" aca="1" ref="D195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54" t="s">
        <v>29</v>
      </c>
      <c r="F1954" t="s">
        <v>30</v>
      </c>
      <c r="G1954" cm="1">
        <f t="array" ref="G1954">_xlfn.IFS(marketing_campaign[[#This Row],[Marital_Status]]="Single",K1954+L1954+1,marketing_campaign[[#This Row],[Marital_Status]]="Together",K1954+L1954+2,marketing_campaign[[#This Row],[Marital_Status]]="Alone",K1954+L1954+1,marketing_campaign[[#This Row],[Marital_Status]]="Married",K1954+L1954+2,marketing_campaign[[#This Row],[Marital_Status]]="Divorced",K1954+L1954+1,marketing_campaign[[#This Row],[Marital_Status]]="YOLO",K1954+L1954+1,marketing_campaign[[#This Row],[Marital_Status]]="Absurd",K1954+L1954+1,marketing_campaign[[#This Row],[Marital_Status]]="Widow",K1954+L1954+1)</f>
        <v>1</v>
      </c>
      <c r="H1954" t="str" cm="1">
        <f t="array" ref="H1954">_xlfn.IFS(marketing_campaign[[#This Row],[Family_size]]=1,"Family_with_one_child",marketing_campaign[[#This Row],[Family_size]]&gt;1,"Family_with_more_children")</f>
        <v>Family_with_one_child</v>
      </c>
      <c r="I1954">
        <v>80872</v>
      </c>
      <c r="J1954" t="str">
        <f>IF(marketing_campaign[[#This Row],[Income]]&gt;=Sheet21!B2004,"high_income","low_income")</f>
        <v>high_income</v>
      </c>
      <c r="K1954">
        <v>0</v>
      </c>
      <c r="L1954">
        <v>0</v>
      </c>
      <c r="M1954" s="1">
        <v>41771</v>
      </c>
      <c r="N1954">
        <v>60</v>
      </c>
      <c r="O1954" t="str" cm="1">
        <f t="array" ref="O1954">_xlfn.IFS(AND(marketing_campaign[[#This Row],[Recency]]&gt;=0,marketing_campaign[[#This Row],[Recency]]&lt;=14),"Early Recency",AND(marketing_campaign[[#This Row],[Recency]]&gt;=15,marketing_campaign[[#This Row],[Recency]]&lt;=31),"Mid-Recency",marketing_campaign[[#This Row],[Recency]]&gt;=32,"high Recency")</f>
        <v>high Recency</v>
      </c>
      <c r="P1954">
        <v>483</v>
      </c>
      <c r="Q1954">
        <v>72</v>
      </c>
      <c r="R1954">
        <v>567</v>
      </c>
      <c r="S1954">
        <v>94</v>
      </c>
      <c r="T1954">
        <v>12</v>
      </c>
      <c r="U1954">
        <v>108</v>
      </c>
      <c r="V1954">
        <f>marketing_campaign[[#This Row],[MntGoldProds]]+marketing_campaign[[#This Row],[MntSweetProducts]]+marketing_campaign[[#This Row],[MntFishProducts]]+marketing_campaign[[#This Row],[MntMeatProducts]]+marketing_campaign[[#This Row],[MntFruits]]+marketing_campaign[[#This Row],[MntWines]]</f>
        <v>1336</v>
      </c>
      <c r="W1954">
        <v>1</v>
      </c>
      <c r="X1954">
        <v>4</v>
      </c>
      <c r="Y1954">
        <v>4</v>
      </c>
      <c r="Z1954">
        <v>10</v>
      </c>
      <c r="AA1954">
        <f t="shared" si="61"/>
        <v>19</v>
      </c>
      <c r="AB1954" t="str" cm="1">
        <f t="array" ref="AB1954">_xlfn.IFS(AND(AA1954&gt;=0,AA1954&lt;=15),"low purchase",AND(AA1954&gt;=16,AA1954&lt;=30),"mid purchase",AA1954&gt;=31,"high purchase")</f>
        <v>mid purchase</v>
      </c>
      <c r="AC1954">
        <v>1</v>
      </c>
      <c r="AD1954" t="str">
        <f>IF(marketing_campaign[[#This Row],[NumWebVisitsMonth]]&gt;=5.3,"higher_webvists","lower_webvisits")</f>
        <v>lower_webvisits</v>
      </c>
      <c r="AE1954">
        <v>0</v>
      </c>
      <c r="AF1954">
        <v>0</v>
      </c>
      <c r="AG1954">
        <v>0</v>
      </c>
      <c r="AH1954">
        <v>0</v>
      </c>
      <c r="AI1954">
        <v>0</v>
      </c>
      <c r="AJ1954">
        <v>0</v>
      </c>
      <c r="AK1954">
        <v>3</v>
      </c>
      <c r="AL1954">
        <v>11</v>
      </c>
      <c r="AM1954">
        <v>0</v>
      </c>
      <c r="AN1954">
        <f>marketing_campaign[[#This Row],[AcceptedCmp2]]+marketing_campaign[[#This Row],[AcceptedCmp1]]+marketing_campaign[[#This Row],[AcceptedCmp5]]+marketing_campaign[[#This Row],[AcceptedCmp4]]+marketing_campaign[[#This Row],[AcceptedCmp3]]+marketing_campaign[[#This Row],[Response]]</f>
        <v>0</v>
      </c>
      <c r="AO1954" t="str" cm="1">
        <f t="array" ref="AO195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55" spans="1:41" x14ac:dyDescent="0.35">
      <c r="A1955">
        <v>7919</v>
      </c>
      <c r="B1955">
        <v>1976</v>
      </c>
      <c r="C1955">
        <f t="shared" ca="1" si="60"/>
        <v>50</v>
      </c>
      <c r="D1955" t="str" cm="1">
        <f t="array" aca="1" ref="D195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55" t="s">
        <v>32</v>
      </c>
      <c r="F1955" t="s">
        <v>31</v>
      </c>
      <c r="G1955" cm="1">
        <f t="array" ref="G1955">_xlfn.IFS(marketing_campaign[[#This Row],[Marital_Status]]="Single",K1955+L1955+1,marketing_campaign[[#This Row],[Marital_Status]]="Together",K1955+L1955+2,marketing_campaign[[#This Row],[Marital_Status]]="Alone",K1955+L1955+1,marketing_campaign[[#This Row],[Marital_Status]]="Married",K1955+L1955+2,marketing_campaign[[#This Row],[Marital_Status]]="Divorced",K1955+L1955+1,marketing_campaign[[#This Row],[Marital_Status]]="YOLO",K1955+L1955+1,marketing_campaign[[#This Row],[Marital_Status]]="Absurd",K1955+L1955+1,marketing_campaign[[#This Row],[Marital_Status]]="Widow",K1955+L1955+1)</f>
        <v>2</v>
      </c>
      <c r="H1955" t="str" cm="1">
        <f t="array" ref="H1955">_xlfn.IFS(marketing_campaign[[#This Row],[Family_size]]=1,"Family_with_one_child",marketing_campaign[[#This Row],[Family_size]]&gt;1,"Family_with_more_children")</f>
        <v>Family_with_more_children</v>
      </c>
      <c r="I1955">
        <v>72335</v>
      </c>
      <c r="J1955" t="str">
        <f>IF(marketing_campaign[[#This Row],[Income]]&gt;=Sheet21!B2005,"high_income","low_income")</f>
        <v>high_income</v>
      </c>
      <c r="K1955">
        <v>0</v>
      </c>
      <c r="L1955">
        <v>0</v>
      </c>
      <c r="M1955" s="1">
        <v>41134</v>
      </c>
      <c r="N1955">
        <v>2</v>
      </c>
      <c r="O1955" t="str" cm="1">
        <f t="array" ref="O1955">_xlfn.IFS(AND(marketing_campaign[[#This Row],[Recency]]&gt;=0,marketing_campaign[[#This Row],[Recency]]&lt;=14),"Early Recency",AND(marketing_campaign[[#This Row],[Recency]]&gt;=15,marketing_campaign[[#This Row],[Recency]]&lt;=31),"Mid-Recency",marketing_campaign[[#This Row],[Recency]]&gt;=32,"high Recency")</f>
        <v>Early Recency</v>
      </c>
      <c r="P1955">
        <v>1285</v>
      </c>
      <c r="Q1955">
        <v>105</v>
      </c>
      <c r="R1955">
        <v>653</v>
      </c>
      <c r="S1955">
        <v>28</v>
      </c>
      <c r="T1955">
        <v>21</v>
      </c>
      <c r="U1955">
        <v>0</v>
      </c>
      <c r="V1955">
        <f>marketing_campaign[[#This Row],[MntGoldProds]]+marketing_campaign[[#This Row],[MntSweetProducts]]+marketing_campaign[[#This Row],[MntFishProducts]]+marketing_campaign[[#This Row],[MntMeatProducts]]+marketing_campaign[[#This Row],[MntFruits]]+marketing_campaign[[#This Row],[MntWines]]</f>
        <v>2092</v>
      </c>
      <c r="W1955">
        <v>1</v>
      </c>
      <c r="X1955">
        <v>10</v>
      </c>
      <c r="Y1955">
        <v>4</v>
      </c>
      <c r="Z1955">
        <v>8</v>
      </c>
      <c r="AA1955">
        <f t="shared" si="61"/>
        <v>23</v>
      </c>
      <c r="AB1955" t="str" cm="1">
        <f t="array" ref="AB1955">_xlfn.IFS(AND(AA1955&gt;=0,AA1955&lt;=15),"low purchase",AND(AA1955&gt;=16,AA1955&lt;=30),"mid purchase",AA1955&gt;=31,"high purchase")</f>
        <v>mid purchase</v>
      </c>
      <c r="AC1955">
        <v>8</v>
      </c>
      <c r="AD1955" t="str">
        <f>IF(marketing_campaign[[#This Row],[NumWebVisitsMonth]]&gt;=5.3,"higher_webvists","lower_webvisits")</f>
        <v>higher_webvists</v>
      </c>
      <c r="AE1955">
        <v>0</v>
      </c>
      <c r="AF1955">
        <v>0</v>
      </c>
      <c r="AG1955">
        <v>0</v>
      </c>
      <c r="AH1955">
        <v>0</v>
      </c>
      <c r="AI1955">
        <v>0</v>
      </c>
      <c r="AJ1955">
        <v>0</v>
      </c>
      <c r="AK1955">
        <v>3</v>
      </c>
      <c r="AL1955">
        <v>11</v>
      </c>
      <c r="AM1955">
        <v>1</v>
      </c>
      <c r="AN1955">
        <f>marketing_campaign[[#This Row],[AcceptedCmp2]]+marketing_campaign[[#This Row],[AcceptedCmp1]]+marketing_campaign[[#This Row],[AcceptedCmp5]]+marketing_campaign[[#This Row],[AcceptedCmp4]]+marketing_campaign[[#This Row],[AcceptedCmp3]]+marketing_campaign[[#This Row],[Response]]</f>
        <v>1</v>
      </c>
      <c r="AO1955" t="str" cm="1">
        <f t="array" ref="AO195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956" spans="1:41" x14ac:dyDescent="0.35">
      <c r="A1956">
        <v>5626</v>
      </c>
      <c r="B1956">
        <v>1964</v>
      </c>
      <c r="C1956">
        <f t="shared" ca="1" si="60"/>
        <v>62</v>
      </c>
      <c r="D1956" t="str" cm="1">
        <f t="array" aca="1" ref="D195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56" t="s">
        <v>32</v>
      </c>
      <c r="F1956" t="s">
        <v>30</v>
      </c>
      <c r="G1956" cm="1">
        <f t="array" ref="G1956">_xlfn.IFS(marketing_campaign[[#This Row],[Marital_Status]]="Single",K1956+L1956+1,marketing_campaign[[#This Row],[Marital_Status]]="Together",K1956+L1956+2,marketing_campaign[[#This Row],[Marital_Status]]="Alone",K1956+L1956+1,marketing_campaign[[#This Row],[Marital_Status]]="Married",K1956+L1956+2,marketing_campaign[[#This Row],[Marital_Status]]="Divorced",K1956+L1956+1,marketing_campaign[[#This Row],[Marital_Status]]="YOLO",K1956+L1956+1,marketing_campaign[[#This Row],[Marital_Status]]="Absurd",K1956+L1956+1,marketing_campaign[[#This Row],[Marital_Status]]="Widow",K1956+L1956+1)</f>
        <v>1</v>
      </c>
      <c r="H1956" t="str" cm="1">
        <f t="array" ref="H1956">_xlfn.IFS(marketing_campaign[[#This Row],[Family_size]]=1,"Family_with_one_child",marketing_campaign[[#This Row],[Family_size]]&gt;1,"Family_with_more_children")</f>
        <v>Family_with_one_child</v>
      </c>
      <c r="I1956">
        <v>61798</v>
      </c>
      <c r="J1956" t="str">
        <f>IF(marketing_campaign[[#This Row],[Income]]&gt;=Sheet21!B2006,"high_income","low_income")</f>
        <v>high_income</v>
      </c>
      <c r="K1956">
        <v>0</v>
      </c>
      <c r="L1956">
        <v>0</v>
      </c>
      <c r="M1956" s="1">
        <v>41601</v>
      </c>
      <c r="N1956">
        <v>13</v>
      </c>
      <c r="O1956" t="str" cm="1">
        <f t="array" ref="O1956">_xlfn.IFS(AND(marketing_campaign[[#This Row],[Recency]]&gt;=0,marketing_campaign[[#This Row],[Recency]]&lt;=14),"Early Recency",AND(marketing_campaign[[#This Row],[Recency]]&gt;=15,marketing_campaign[[#This Row],[Recency]]&lt;=31),"Mid-Recency",marketing_campaign[[#This Row],[Recency]]&gt;=32,"high Recency")</f>
        <v>Early Recency</v>
      </c>
      <c r="P1956">
        <v>338</v>
      </c>
      <c r="Q1956">
        <v>4</v>
      </c>
      <c r="R1956">
        <v>89</v>
      </c>
      <c r="S1956">
        <v>11</v>
      </c>
      <c r="T1956">
        <v>8</v>
      </c>
      <c r="U1956">
        <v>13</v>
      </c>
      <c r="V1956">
        <f>marketing_campaign[[#This Row],[MntGoldProds]]+marketing_campaign[[#This Row],[MntSweetProducts]]+marketing_campaign[[#This Row],[MntFishProducts]]+marketing_campaign[[#This Row],[MntMeatProducts]]+marketing_campaign[[#This Row],[MntFruits]]+marketing_campaign[[#This Row],[MntWines]]</f>
        <v>463</v>
      </c>
      <c r="W1956">
        <v>1</v>
      </c>
      <c r="X1956">
        <v>4</v>
      </c>
      <c r="Y1956">
        <v>2</v>
      </c>
      <c r="Z1956">
        <v>9</v>
      </c>
      <c r="AA1956">
        <f t="shared" si="61"/>
        <v>16</v>
      </c>
      <c r="AB1956" t="str" cm="1">
        <f t="array" ref="AB1956">_xlfn.IFS(AND(AA1956&gt;=0,AA1956&lt;=15),"low purchase",AND(AA1956&gt;=16,AA1956&lt;=30),"mid purchase",AA1956&gt;=31,"high purchase")</f>
        <v>mid purchase</v>
      </c>
      <c r="AC1956">
        <v>4</v>
      </c>
      <c r="AD1956" t="str">
        <f>IF(marketing_campaign[[#This Row],[NumWebVisitsMonth]]&gt;=5.3,"higher_webvists","lower_webvisits")</f>
        <v>lower_webvisits</v>
      </c>
      <c r="AE1956">
        <v>0</v>
      </c>
      <c r="AF1956">
        <v>0</v>
      </c>
      <c r="AG1956">
        <v>0</v>
      </c>
      <c r="AH1956">
        <v>0</v>
      </c>
      <c r="AI1956">
        <v>0</v>
      </c>
      <c r="AJ1956">
        <v>0</v>
      </c>
      <c r="AK1956">
        <v>3</v>
      </c>
      <c r="AL1956">
        <v>11</v>
      </c>
      <c r="AM1956">
        <v>0</v>
      </c>
      <c r="AN1956">
        <f>marketing_campaign[[#This Row],[AcceptedCmp2]]+marketing_campaign[[#This Row],[AcceptedCmp1]]+marketing_campaign[[#This Row],[AcceptedCmp5]]+marketing_campaign[[#This Row],[AcceptedCmp4]]+marketing_campaign[[#This Row],[AcceptedCmp3]]+marketing_campaign[[#This Row],[Response]]</f>
        <v>0</v>
      </c>
      <c r="AO1956" t="str" cm="1">
        <f t="array" ref="AO195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57" spans="1:41" x14ac:dyDescent="0.35">
      <c r="A1957">
        <v>6428</v>
      </c>
      <c r="B1957">
        <v>1950</v>
      </c>
      <c r="C1957">
        <f t="shared" ca="1" si="60"/>
        <v>76</v>
      </c>
      <c r="D1957" t="str" cm="1">
        <f t="array" aca="1" ref="D195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57" t="s">
        <v>32</v>
      </c>
      <c r="F1957" t="s">
        <v>38</v>
      </c>
      <c r="G1957" cm="1">
        <f t="array" ref="G1957">_xlfn.IFS(marketing_campaign[[#This Row],[Marital_Status]]="Single",K1957+L1957+1,marketing_campaign[[#This Row],[Marital_Status]]="Together",K1957+L1957+2,marketing_campaign[[#This Row],[Marital_Status]]="Alone",K1957+L1957+1,marketing_campaign[[#This Row],[Marital_Status]]="Married",K1957+L1957+2,marketing_campaign[[#This Row],[Marital_Status]]="Divorced",K1957+L1957+1,marketing_campaign[[#This Row],[Marital_Status]]="YOLO",K1957+L1957+1,marketing_campaign[[#This Row],[Marital_Status]]="Absurd",K1957+L1957+1,marketing_campaign[[#This Row],[Marital_Status]]="Widow",K1957+L1957+1)</f>
        <v>1</v>
      </c>
      <c r="H1957" t="str" cm="1">
        <f t="array" ref="H1957">_xlfn.IFS(marketing_campaign[[#This Row],[Family_size]]=1,"Family_with_one_child",marketing_campaign[[#This Row],[Family_size]]&gt;1,"Family_with_more_children")</f>
        <v>Family_with_one_child</v>
      </c>
      <c r="I1957">
        <v>76842</v>
      </c>
      <c r="J1957" t="str">
        <f>IF(marketing_campaign[[#This Row],[Income]]&gt;=Sheet21!B2007,"high_income","low_income")</f>
        <v>high_income</v>
      </c>
      <c r="K1957">
        <v>0</v>
      </c>
      <c r="L1957">
        <v>0</v>
      </c>
      <c r="M1957" s="1">
        <v>41762</v>
      </c>
      <c r="N1957">
        <v>37</v>
      </c>
      <c r="O1957" t="str" cm="1">
        <f t="array" ref="O1957">_xlfn.IFS(AND(marketing_campaign[[#This Row],[Recency]]&gt;=0,marketing_campaign[[#This Row],[Recency]]&lt;=14),"Early Recency",AND(marketing_campaign[[#This Row],[Recency]]&gt;=15,marketing_campaign[[#This Row],[Recency]]&lt;=31),"Mid-Recency",marketing_campaign[[#This Row],[Recency]]&gt;=32,"high Recency")</f>
        <v>high Recency</v>
      </c>
      <c r="P1957">
        <v>605</v>
      </c>
      <c r="Q1957">
        <v>10</v>
      </c>
      <c r="R1957">
        <v>345</v>
      </c>
      <c r="S1957">
        <v>84</v>
      </c>
      <c r="T1957">
        <v>54</v>
      </c>
      <c r="U1957">
        <v>32</v>
      </c>
      <c r="V1957">
        <f>marketing_campaign[[#This Row],[MntGoldProds]]+marketing_campaign[[#This Row],[MntSweetProducts]]+marketing_campaign[[#This Row],[MntFishProducts]]+marketing_campaign[[#This Row],[MntMeatProducts]]+marketing_campaign[[#This Row],[MntFruits]]+marketing_campaign[[#This Row],[MntWines]]</f>
        <v>1130</v>
      </c>
      <c r="W1957">
        <v>1</v>
      </c>
      <c r="X1957">
        <v>1</v>
      </c>
      <c r="Y1957">
        <v>8</v>
      </c>
      <c r="Z1957">
        <v>7</v>
      </c>
      <c r="AA1957">
        <f t="shared" si="61"/>
        <v>17</v>
      </c>
      <c r="AB1957" t="str" cm="1">
        <f t="array" ref="AB1957">_xlfn.IFS(AND(AA1957&gt;=0,AA1957&lt;=15),"low purchase",AND(AA1957&gt;=16,AA1957&lt;=30),"mid purchase",AA1957&gt;=31,"high purchase")</f>
        <v>mid purchase</v>
      </c>
      <c r="AC1957">
        <v>0</v>
      </c>
      <c r="AD1957" t="str">
        <f>IF(marketing_campaign[[#This Row],[NumWebVisitsMonth]]&gt;=5.3,"higher_webvists","lower_webvisits")</f>
        <v>lower_webvisits</v>
      </c>
      <c r="AE1957">
        <v>0</v>
      </c>
      <c r="AF1957">
        <v>0</v>
      </c>
      <c r="AG1957">
        <v>0</v>
      </c>
      <c r="AH1957">
        <v>0</v>
      </c>
      <c r="AI1957">
        <v>0</v>
      </c>
      <c r="AJ1957">
        <v>0</v>
      </c>
      <c r="AK1957">
        <v>3</v>
      </c>
      <c r="AL1957">
        <v>11</v>
      </c>
      <c r="AM1957">
        <v>0</v>
      </c>
      <c r="AN1957">
        <f>marketing_campaign[[#This Row],[AcceptedCmp2]]+marketing_campaign[[#This Row],[AcceptedCmp1]]+marketing_campaign[[#This Row],[AcceptedCmp5]]+marketing_campaign[[#This Row],[AcceptedCmp4]]+marketing_campaign[[#This Row],[AcceptedCmp3]]+marketing_campaign[[#This Row],[Response]]</f>
        <v>0</v>
      </c>
      <c r="AO1957" t="str" cm="1">
        <f t="array" ref="AO195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58" spans="1:41" x14ac:dyDescent="0.35">
      <c r="A1958">
        <v>8514</v>
      </c>
      <c r="B1958">
        <v>1976</v>
      </c>
      <c r="C1958">
        <f t="shared" ca="1" si="60"/>
        <v>50</v>
      </c>
      <c r="D1958" t="str" cm="1">
        <f t="array" aca="1" ref="D195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58" t="s">
        <v>29</v>
      </c>
      <c r="F1958" t="s">
        <v>31</v>
      </c>
      <c r="G1958" cm="1">
        <f t="array" ref="G1958">_xlfn.IFS(marketing_campaign[[#This Row],[Marital_Status]]="Single",K1958+L1958+1,marketing_campaign[[#This Row],[Marital_Status]]="Together",K1958+L1958+2,marketing_campaign[[#This Row],[Marital_Status]]="Alone",K1958+L1958+1,marketing_campaign[[#This Row],[Marital_Status]]="Married",K1958+L1958+2,marketing_campaign[[#This Row],[Marital_Status]]="Divorced",K1958+L1958+1,marketing_campaign[[#This Row],[Marital_Status]]="YOLO",K1958+L1958+1,marketing_campaign[[#This Row],[Marital_Status]]="Absurd",K1958+L1958+1,marketing_campaign[[#This Row],[Marital_Status]]="Widow",K1958+L1958+1)</f>
        <v>3</v>
      </c>
      <c r="H1958" t="str" cm="1">
        <f t="array" ref="H1958">_xlfn.IFS(marketing_campaign[[#This Row],[Family_size]]=1,"Family_with_one_child",marketing_campaign[[#This Row],[Family_size]]&gt;1,"Family_with_more_children")</f>
        <v>Family_with_more_children</v>
      </c>
      <c r="I1958">
        <v>29478</v>
      </c>
      <c r="J1958" t="str">
        <f>IF(marketing_campaign[[#This Row],[Income]]&gt;=Sheet21!B2008,"high_income","low_income")</f>
        <v>high_income</v>
      </c>
      <c r="K1958">
        <v>1</v>
      </c>
      <c r="L1958">
        <v>0</v>
      </c>
      <c r="M1958" s="1">
        <v>41656</v>
      </c>
      <c r="N1958">
        <v>59</v>
      </c>
      <c r="O1958" t="str" cm="1">
        <f t="array" ref="O1958">_xlfn.IFS(AND(marketing_campaign[[#This Row],[Recency]]&gt;=0,marketing_campaign[[#This Row],[Recency]]&lt;=14),"Early Recency",AND(marketing_campaign[[#This Row],[Recency]]&gt;=15,marketing_campaign[[#This Row],[Recency]]&lt;=31),"Mid-Recency",marketing_campaign[[#This Row],[Recency]]&gt;=32,"high Recency")</f>
        <v>high Recency</v>
      </c>
      <c r="P1958">
        <v>8</v>
      </c>
      <c r="Q1958">
        <v>0</v>
      </c>
      <c r="R1958">
        <v>7</v>
      </c>
      <c r="S1958">
        <v>3</v>
      </c>
      <c r="T1958">
        <v>1</v>
      </c>
      <c r="U1958">
        <v>1</v>
      </c>
      <c r="V1958">
        <f>marketing_campaign[[#This Row],[MntGoldProds]]+marketing_campaign[[#This Row],[MntSweetProducts]]+marketing_campaign[[#This Row],[MntFishProducts]]+marketing_campaign[[#This Row],[MntMeatProducts]]+marketing_campaign[[#This Row],[MntFruits]]+marketing_campaign[[#This Row],[MntWines]]</f>
        <v>20</v>
      </c>
      <c r="W1958">
        <v>1</v>
      </c>
      <c r="X1958">
        <v>1</v>
      </c>
      <c r="Y1958">
        <v>0</v>
      </c>
      <c r="Z1958">
        <v>3</v>
      </c>
      <c r="AA1958">
        <f t="shared" si="61"/>
        <v>5</v>
      </c>
      <c r="AB1958" t="str" cm="1">
        <f t="array" ref="AB1958">_xlfn.IFS(AND(AA1958&gt;=0,AA1958&lt;=15),"low purchase",AND(AA1958&gt;=16,AA1958&lt;=30),"mid purchase",AA1958&gt;=31,"high purchase")</f>
        <v>low purchase</v>
      </c>
      <c r="AC1958">
        <v>6</v>
      </c>
      <c r="AD1958" t="str">
        <f>IF(marketing_campaign[[#This Row],[NumWebVisitsMonth]]&gt;=5.3,"higher_webvists","lower_webvisits")</f>
        <v>higher_webvists</v>
      </c>
      <c r="AE1958">
        <v>0</v>
      </c>
      <c r="AF1958">
        <v>0</v>
      </c>
      <c r="AG1958">
        <v>0</v>
      </c>
      <c r="AH1958">
        <v>0</v>
      </c>
      <c r="AI1958">
        <v>0</v>
      </c>
      <c r="AJ1958">
        <v>0</v>
      </c>
      <c r="AK1958">
        <v>3</v>
      </c>
      <c r="AL1958">
        <v>11</v>
      </c>
      <c r="AM1958">
        <v>0</v>
      </c>
      <c r="AN1958">
        <f>marketing_campaign[[#This Row],[AcceptedCmp2]]+marketing_campaign[[#This Row],[AcceptedCmp1]]+marketing_campaign[[#This Row],[AcceptedCmp5]]+marketing_campaign[[#This Row],[AcceptedCmp4]]+marketing_campaign[[#This Row],[AcceptedCmp3]]+marketing_campaign[[#This Row],[Response]]</f>
        <v>0</v>
      </c>
      <c r="AO1958" t="str" cm="1">
        <f t="array" ref="AO195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59" spans="1:41" x14ac:dyDescent="0.35">
      <c r="A1959">
        <v>10448</v>
      </c>
      <c r="B1959">
        <v>1956</v>
      </c>
      <c r="C1959">
        <f t="shared" ca="1" si="60"/>
        <v>70</v>
      </c>
      <c r="D1959" t="str" cm="1">
        <f t="array" aca="1" ref="D195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59" t="s">
        <v>29</v>
      </c>
      <c r="F1959" t="s">
        <v>30</v>
      </c>
      <c r="G1959" cm="1">
        <f t="array" ref="G1959">_xlfn.IFS(marketing_campaign[[#This Row],[Marital_Status]]="Single",K1959+L1959+1,marketing_campaign[[#This Row],[Marital_Status]]="Together",K1959+L1959+2,marketing_campaign[[#This Row],[Marital_Status]]="Alone",K1959+L1959+1,marketing_campaign[[#This Row],[Marital_Status]]="Married",K1959+L1959+2,marketing_campaign[[#This Row],[Marital_Status]]="Divorced",K1959+L1959+1,marketing_campaign[[#This Row],[Marital_Status]]="YOLO",K1959+L1959+1,marketing_campaign[[#This Row],[Marital_Status]]="Absurd",K1959+L1959+1,marketing_campaign[[#This Row],[Marital_Status]]="Widow",K1959+L1959+1)</f>
        <v>2</v>
      </c>
      <c r="H1959" t="str" cm="1">
        <f t="array" ref="H1959">_xlfn.IFS(marketing_campaign[[#This Row],[Family_size]]=1,"Family_with_one_child",marketing_campaign[[#This Row],[Family_size]]&gt;1,"Family_with_more_children")</f>
        <v>Family_with_more_children</v>
      </c>
      <c r="I1959">
        <v>46998</v>
      </c>
      <c r="J1959" t="str">
        <f>IF(marketing_campaign[[#This Row],[Income]]&gt;=Sheet21!B2009,"high_income","low_income")</f>
        <v>high_income</v>
      </c>
      <c r="K1959">
        <v>0</v>
      </c>
      <c r="L1959">
        <v>1</v>
      </c>
      <c r="M1959" s="1">
        <v>41204</v>
      </c>
      <c r="N1959">
        <v>55</v>
      </c>
      <c r="O1959" t="str" cm="1">
        <f t="array" ref="O1959">_xlfn.IFS(AND(marketing_campaign[[#This Row],[Recency]]&gt;=0,marketing_campaign[[#This Row],[Recency]]&lt;=14),"Early Recency",AND(marketing_campaign[[#This Row],[Recency]]&gt;=15,marketing_campaign[[#This Row],[Recency]]&lt;=31),"Mid-Recency",marketing_campaign[[#This Row],[Recency]]&gt;=32,"high Recency")</f>
        <v>high Recency</v>
      </c>
      <c r="P1959">
        <v>172</v>
      </c>
      <c r="Q1959">
        <v>41</v>
      </c>
      <c r="R1959">
        <v>86</v>
      </c>
      <c r="S1959">
        <v>45</v>
      </c>
      <c r="T1959">
        <v>6</v>
      </c>
      <c r="U1959">
        <v>27</v>
      </c>
      <c r="V1959">
        <f>marketing_campaign[[#This Row],[MntGoldProds]]+marketing_campaign[[#This Row],[MntSweetProducts]]+marketing_campaign[[#This Row],[MntFishProducts]]+marketing_campaign[[#This Row],[MntMeatProducts]]+marketing_campaign[[#This Row],[MntFruits]]+marketing_campaign[[#This Row],[MntWines]]</f>
        <v>377</v>
      </c>
      <c r="W1959">
        <v>5</v>
      </c>
      <c r="X1959">
        <v>5</v>
      </c>
      <c r="Y1959">
        <v>3</v>
      </c>
      <c r="Z1959">
        <v>5</v>
      </c>
      <c r="AA1959">
        <f t="shared" si="61"/>
        <v>18</v>
      </c>
      <c r="AB1959" t="str" cm="1">
        <f t="array" ref="AB1959">_xlfn.IFS(AND(AA1959&gt;=0,AA1959&lt;=15),"low purchase",AND(AA1959&gt;=16,AA1959&lt;=30),"mid purchase",AA1959&gt;=31,"high purchase")</f>
        <v>mid purchase</v>
      </c>
      <c r="AC1959">
        <v>7</v>
      </c>
      <c r="AD1959" t="str">
        <f>IF(marketing_campaign[[#This Row],[NumWebVisitsMonth]]&gt;=5.3,"higher_webvists","lower_webvisits")</f>
        <v>higher_webvists</v>
      </c>
      <c r="AE1959">
        <v>1</v>
      </c>
      <c r="AF1959">
        <v>0</v>
      </c>
      <c r="AG1959">
        <v>0</v>
      </c>
      <c r="AH1959">
        <v>0</v>
      </c>
      <c r="AI1959">
        <v>0</v>
      </c>
      <c r="AJ1959">
        <v>0</v>
      </c>
      <c r="AK1959">
        <v>3</v>
      </c>
      <c r="AL1959">
        <v>11</v>
      </c>
      <c r="AM1959">
        <v>0</v>
      </c>
      <c r="AN1959">
        <f>marketing_campaign[[#This Row],[AcceptedCmp2]]+marketing_campaign[[#This Row],[AcceptedCmp1]]+marketing_campaign[[#This Row],[AcceptedCmp5]]+marketing_campaign[[#This Row],[AcceptedCmp4]]+marketing_campaign[[#This Row],[AcceptedCmp3]]+marketing_campaign[[#This Row],[Response]]</f>
        <v>1</v>
      </c>
      <c r="AO1959" t="str" cm="1">
        <f t="array" ref="AO195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960" spans="1:41" x14ac:dyDescent="0.35">
      <c r="A1960">
        <v>2109</v>
      </c>
      <c r="B1960">
        <v>1990</v>
      </c>
      <c r="C1960">
        <f t="shared" ca="1" si="60"/>
        <v>36</v>
      </c>
      <c r="D1960" t="str" cm="1">
        <f t="array" aca="1" ref="D196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960" t="s">
        <v>29</v>
      </c>
      <c r="F1960" t="s">
        <v>30</v>
      </c>
      <c r="G1960" cm="1">
        <f t="array" ref="G1960">_xlfn.IFS(marketing_campaign[[#This Row],[Marital_Status]]="Single",K1960+L1960+1,marketing_campaign[[#This Row],[Marital_Status]]="Together",K1960+L1960+2,marketing_campaign[[#This Row],[Marital_Status]]="Alone",K1960+L1960+1,marketing_campaign[[#This Row],[Marital_Status]]="Married",K1960+L1960+2,marketing_campaign[[#This Row],[Marital_Status]]="Divorced",K1960+L1960+1,marketing_campaign[[#This Row],[Marital_Status]]="YOLO",K1960+L1960+1,marketing_campaign[[#This Row],[Marital_Status]]="Absurd",K1960+L1960+1,marketing_campaign[[#This Row],[Marital_Status]]="Widow",K1960+L1960+1)</f>
        <v>1</v>
      </c>
      <c r="H1960" t="str" cm="1">
        <f t="array" ref="H1960">_xlfn.IFS(marketing_campaign[[#This Row],[Family_size]]=1,"Family_with_one_child",marketing_campaign[[#This Row],[Family_size]]&gt;1,"Family_with_more_children")</f>
        <v>Family_with_one_child</v>
      </c>
      <c r="I1960">
        <v>96843</v>
      </c>
      <c r="J1960" t="str">
        <f>IF(marketing_campaign[[#This Row],[Income]]&gt;=Sheet21!B2010,"high_income","low_income")</f>
        <v>high_income</v>
      </c>
      <c r="K1960">
        <v>0</v>
      </c>
      <c r="L1960">
        <v>0</v>
      </c>
      <c r="M1960" s="1">
        <v>41387</v>
      </c>
      <c r="N1960">
        <v>60</v>
      </c>
      <c r="O1960" t="str" cm="1">
        <f t="array" ref="O1960">_xlfn.IFS(AND(marketing_campaign[[#This Row],[Recency]]&gt;=0,marketing_campaign[[#This Row],[Recency]]&lt;=14),"Early Recency",AND(marketing_campaign[[#This Row],[Recency]]&gt;=15,marketing_campaign[[#This Row],[Recency]]&lt;=31),"Mid-Recency",marketing_campaign[[#This Row],[Recency]]&gt;=32,"high Recency")</f>
        <v>high Recency</v>
      </c>
      <c r="P1960">
        <v>448</v>
      </c>
      <c r="Q1960">
        <v>71</v>
      </c>
      <c r="R1960">
        <v>951</v>
      </c>
      <c r="S1960">
        <v>40</v>
      </c>
      <c r="T1960">
        <v>17</v>
      </c>
      <c r="U1960">
        <v>17</v>
      </c>
      <c r="V1960">
        <f>marketing_campaign[[#This Row],[MntGoldProds]]+marketing_campaign[[#This Row],[MntSweetProducts]]+marketing_campaign[[#This Row],[MntFishProducts]]+marketing_campaign[[#This Row],[MntMeatProducts]]+marketing_campaign[[#This Row],[MntFruits]]+marketing_campaign[[#This Row],[MntWines]]</f>
        <v>1544</v>
      </c>
      <c r="W1960">
        <v>1</v>
      </c>
      <c r="X1960">
        <v>6</v>
      </c>
      <c r="Y1960">
        <v>11</v>
      </c>
      <c r="Z1960">
        <v>10</v>
      </c>
      <c r="AA1960">
        <f t="shared" si="61"/>
        <v>28</v>
      </c>
      <c r="AB1960" t="str" cm="1">
        <f t="array" ref="AB1960">_xlfn.IFS(AND(AA1960&gt;=0,AA1960&lt;=15),"low purchase",AND(AA1960&gt;=16,AA1960&lt;=30),"mid purchase",AA1960&gt;=31,"high purchase")</f>
        <v>mid purchase</v>
      </c>
      <c r="AC1960">
        <v>2</v>
      </c>
      <c r="AD1960" t="str">
        <f>IF(marketing_campaign[[#This Row],[NumWebVisitsMonth]]&gt;=5.3,"higher_webvists","lower_webvisits")</f>
        <v>lower_webvisits</v>
      </c>
      <c r="AE1960">
        <v>0</v>
      </c>
      <c r="AF1960">
        <v>0</v>
      </c>
      <c r="AG1960">
        <v>1</v>
      </c>
      <c r="AH1960">
        <v>0</v>
      </c>
      <c r="AI1960">
        <v>0</v>
      </c>
      <c r="AJ1960">
        <v>0</v>
      </c>
      <c r="AK1960">
        <v>3</v>
      </c>
      <c r="AL1960">
        <v>11</v>
      </c>
      <c r="AM1960">
        <v>1</v>
      </c>
      <c r="AN1960">
        <f>marketing_campaign[[#This Row],[AcceptedCmp2]]+marketing_campaign[[#This Row],[AcceptedCmp1]]+marketing_campaign[[#This Row],[AcceptedCmp5]]+marketing_campaign[[#This Row],[AcceptedCmp4]]+marketing_campaign[[#This Row],[AcceptedCmp3]]+marketing_campaign[[#This Row],[Response]]</f>
        <v>2</v>
      </c>
      <c r="AO1960" t="str" cm="1">
        <f t="array" ref="AO196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961" spans="1:41" x14ac:dyDescent="0.35">
      <c r="A1961">
        <v>7530</v>
      </c>
      <c r="B1961">
        <v>1950</v>
      </c>
      <c r="C1961">
        <f t="shared" ca="1" si="60"/>
        <v>76</v>
      </c>
      <c r="D1961" t="str" cm="1">
        <f t="array" aca="1" ref="D196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61" t="s">
        <v>32</v>
      </c>
      <c r="F1961" t="s">
        <v>38</v>
      </c>
      <c r="G1961" cm="1">
        <f t="array" ref="G1961">_xlfn.IFS(marketing_campaign[[#This Row],[Marital_Status]]="Single",K1961+L1961+1,marketing_campaign[[#This Row],[Marital_Status]]="Together",K1961+L1961+2,marketing_campaign[[#This Row],[Marital_Status]]="Alone",K1961+L1961+1,marketing_campaign[[#This Row],[Marital_Status]]="Married",K1961+L1961+2,marketing_campaign[[#This Row],[Marital_Status]]="Divorced",K1961+L1961+1,marketing_campaign[[#This Row],[Marital_Status]]="YOLO",K1961+L1961+1,marketing_campaign[[#This Row],[Marital_Status]]="Absurd",K1961+L1961+1,marketing_campaign[[#This Row],[Marital_Status]]="Widow",K1961+L1961+1)</f>
        <v>3</v>
      </c>
      <c r="H1961" t="str" cm="1">
        <f t="array" ref="H1961">_xlfn.IFS(marketing_campaign[[#This Row],[Family_size]]=1,"Family_with_one_child",marketing_campaign[[#This Row],[Family_size]]&gt;1,"Family_with_more_children")</f>
        <v>Family_with_more_children</v>
      </c>
      <c r="I1961">
        <v>56551</v>
      </c>
      <c r="J1961" t="str">
        <f>IF(marketing_campaign[[#This Row],[Income]]&gt;=Sheet21!B2011,"high_income","low_income")</f>
        <v>high_income</v>
      </c>
      <c r="K1961">
        <v>1</v>
      </c>
      <c r="L1961">
        <v>1</v>
      </c>
      <c r="M1961" s="1">
        <v>41766</v>
      </c>
      <c r="N1961">
        <v>48</v>
      </c>
      <c r="O1961" t="str" cm="1">
        <f t="array" ref="O1961">_xlfn.IFS(AND(marketing_campaign[[#This Row],[Recency]]&gt;=0,marketing_campaign[[#This Row],[Recency]]&lt;=14),"Early Recency",AND(marketing_campaign[[#This Row],[Recency]]&gt;=15,marketing_campaign[[#This Row],[Recency]]&lt;=31),"Mid-Recency",marketing_campaign[[#This Row],[Recency]]&gt;=32,"high Recency")</f>
        <v>high Recency</v>
      </c>
      <c r="P1961">
        <v>67</v>
      </c>
      <c r="Q1961">
        <v>4</v>
      </c>
      <c r="R1961">
        <v>32</v>
      </c>
      <c r="S1961">
        <v>17</v>
      </c>
      <c r="T1961">
        <v>2</v>
      </c>
      <c r="U1961">
        <v>16</v>
      </c>
      <c r="V1961">
        <f>marketing_campaign[[#This Row],[MntGoldProds]]+marketing_campaign[[#This Row],[MntSweetProducts]]+marketing_campaign[[#This Row],[MntFishProducts]]+marketing_campaign[[#This Row],[MntMeatProducts]]+marketing_campaign[[#This Row],[MntFruits]]+marketing_campaign[[#This Row],[MntWines]]</f>
        <v>138</v>
      </c>
      <c r="W1961">
        <v>3</v>
      </c>
      <c r="X1961">
        <v>2</v>
      </c>
      <c r="Y1961">
        <v>1</v>
      </c>
      <c r="Z1961">
        <v>4</v>
      </c>
      <c r="AA1961">
        <f t="shared" si="61"/>
        <v>10</v>
      </c>
      <c r="AB1961" t="str" cm="1">
        <f t="array" ref="AB1961">_xlfn.IFS(AND(AA1961&gt;=0,AA1961&lt;=15),"low purchase",AND(AA1961&gt;=16,AA1961&lt;=30),"mid purchase",AA1961&gt;=31,"high purchase")</f>
        <v>low purchase</v>
      </c>
      <c r="AC1961">
        <v>4</v>
      </c>
      <c r="AD1961" t="str">
        <f>IF(marketing_campaign[[#This Row],[NumWebVisitsMonth]]&gt;=5.3,"higher_webvists","lower_webvisits")</f>
        <v>lower_webvisits</v>
      </c>
      <c r="AE1961">
        <v>0</v>
      </c>
      <c r="AF1961">
        <v>0</v>
      </c>
      <c r="AG1961">
        <v>0</v>
      </c>
      <c r="AH1961">
        <v>0</v>
      </c>
      <c r="AI1961">
        <v>0</v>
      </c>
      <c r="AJ1961">
        <v>0</v>
      </c>
      <c r="AK1961">
        <v>3</v>
      </c>
      <c r="AL1961">
        <v>11</v>
      </c>
      <c r="AM1961">
        <v>0</v>
      </c>
      <c r="AN1961">
        <f>marketing_campaign[[#This Row],[AcceptedCmp2]]+marketing_campaign[[#This Row],[AcceptedCmp1]]+marketing_campaign[[#This Row],[AcceptedCmp5]]+marketing_campaign[[#This Row],[AcceptedCmp4]]+marketing_campaign[[#This Row],[AcceptedCmp3]]+marketing_campaign[[#This Row],[Response]]</f>
        <v>0</v>
      </c>
      <c r="AO1961" t="str" cm="1">
        <f t="array" ref="AO196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62" spans="1:41" x14ac:dyDescent="0.35">
      <c r="A1962">
        <v>8925</v>
      </c>
      <c r="B1962">
        <v>1965</v>
      </c>
      <c r="C1962">
        <f t="shared" ca="1" si="60"/>
        <v>61</v>
      </c>
      <c r="D1962" t="str" cm="1">
        <f t="array" aca="1" ref="D196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62" t="s">
        <v>34</v>
      </c>
      <c r="F1962" t="s">
        <v>33</v>
      </c>
      <c r="G1962" cm="1">
        <f t="array" ref="G1962">_xlfn.IFS(marketing_campaign[[#This Row],[Marital_Status]]="Single",K1962+L1962+1,marketing_campaign[[#This Row],[Marital_Status]]="Together",K1962+L1962+2,marketing_campaign[[#This Row],[Marital_Status]]="Alone",K1962+L1962+1,marketing_campaign[[#This Row],[Marital_Status]]="Married",K1962+L1962+2,marketing_campaign[[#This Row],[Marital_Status]]="Divorced",K1962+L1962+1,marketing_campaign[[#This Row],[Marital_Status]]="YOLO",K1962+L1962+1,marketing_campaign[[#This Row],[Marital_Status]]="Absurd",K1962+L1962+1,marketing_campaign[[#This Row],[Marital_Status]]="Widow",K1962+L1962+1)</f>
        <v>3</v>
      </c>
      <c r="H1962" t="str" cm="1">
        <f t="array" ref="H1962">_xlfn.IFS(marketing_campaign[[#This Row],[Family_size]]=1,"Family_with_one_child",marketing_campaign[[#This Row],[Family_size]]&gt;1,"Family_with_more_children")</f>
        <v>Family_with_more_children</v>
      </c>
      <c r="I1962">
        <v>70053</v>
      </c>
      <c r="J1962" t="str">
        <f>IF(marketing_campaign[[#This Row],[Income]]&gt;=Sheet21!B2012,"high_income","low_income")</f>
        <v>high_income</v>
      </c>
      <c r="K1962">
        <v>0</v>
      </c>
      <c r="L1962">
        <v>1</v>
      </c>
      <c r="M1962" s="1">
        <v>41458</v>
      </c>
      <c r="N1962">
        <v>38</v>
      </c>
      <c r="O1962" t="str" cm="1">
        <f t="array" ref="O1962">_xlfn.IFS(AND(marketing_campaign[[#This Row],[Recency]]&gt;=0,marketing_campaign[[#This Row],[Recency]]&lt;=14),"Early Recency",AND(marketing_campaign[[#This Row],[Recency]]&gt;=15,marketing_campaign[[#This Row],[Recency]]&lt;=31),"Mid-Recency",marketing_campaign[[#This Row],[Recency]]&gt;=32,"high Recency")</f>
        <v>high Recency</v>
      </c>
      <c r="P1962">
        <v>512</v>
      </c>
      <c r="Q1962">
        <v>53</v>
      </c>
      <c r="R1962">
        <v>98</v>
      </c>
      <c r="S1962">
        <v>81</v>
      </c>
      <c r="T1962">
        <v>179</v>
      </c>
      <c r="U1962">
        <v>89</v>
      </c>
      <c r="V1962">
        <f>marketing_campaign[[#This Row],[MntGoldProds]]+marketing_campaign[[#This Row],[MntSweetProducts]]+marketing_campaign[[#This Row],[MntFishProducts]]+marketing_campaign[[#This Row],[MntMeatProducts]]+marketing_campaign[[#This Row],[MntFruits]]+marketing_campaign[[#This Row],[MntWines]]</f>
        <v>1012</v>
      </c>
      <c r="W1962">
        <v>3</v>
      </c>
      <c r="X1962">
        <v>8</v>
      </c>
      <c r="Y1962">
        <v>5</v>
      </c>
      <c r="Z1962">
        <v>10</v>
      </c>
      <c r="AA1962">
        <f t="shared" si="61"/>
        <v>26</v>
      </c>
      <c r="AB1962" t="str" cm="1">
        <f t="array" ref="AB1962">_xlfn.IFS(AND(AA1962&gt;=0,AA1962&lt;=15),"low purchase",AND(AA1962&gt;=16,AA1962&lt;=30),"mid purchase",AA1962&gt;=31,"high purchase")</f>
        <v>mid purchase</v>
      </c>
      <c r="AC1962">
        <v>5</v>
      </c>
      <c r="AD1962" t="str">
        <f>IF(marketing_campaign[[#This Row],[NumWebVisitsMonth]]&gt;=5.3,"higher_webvists","lower_webvisits")</f>
        <v>lower_webvisits</v>
      </c>
      <c r="AE1962">
        <v>0</v>
      </c>
      <c r="AF1962">
        <v>0</v>
      </c>
      <c r="AG1962">
        <v>0</v>
      </c>
      <c r="AH1962">
        <v>0</v>
      </c>
      <c r="AI1962">
        <v>0</v>
      </c>
      <c r="AJ1962">
        <v>0</v>
      </c>
      <c r="AK1962">
        <v>3</v>
      </c>
      <c r="AL1962">
        <v>11</v>
      </c>
      <c r="AM1962">
        <v>0</v>
      </c>
      <c r="AN1962">
        <f>marketing_campaign[[#This Row],[AcceptedCmp2]]+marketing_campaign[[#This Row],[AcceptedCmp1]]+marketing_campaign[[#This Row],[AcceptedCmp5]]+marketing_campaign[[#This Row],[AcceptedCmp4]]+marketing_campaign[[#This Row],[AcceptedCmp3]]+marketing_campaign[[#This Row],[Response]]</f>
        <v>0</v>
      </c>
      <c r="AO1962" t="str" cm="1">
        <f t="array" ref="AO196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63" spans="1:41" x14ac:dyDescent="0.35">
      <c r="A1963">
        <v>3009</v>
      </c>
      <c r="B1963">
        <v>1962</v>
      </c>
      <c r="C1963">
        <f t="shared" ca="1" si="60"/>
        <v>64</v>
      </c>
      <c r="D1963" t="str" cm="1">
        <f t="array" aca="1" ref="D196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63" t="s">
        <v>32</v>
      </c>
      <c r="F1963" t="s">
        <v>38</v>
      </c>
      <c r="G1963" cm="1">
        <f t="array" ref="G1963">_xlfn.IFS(marketing_campaign[[#This Row],[Marital_Status]]="Single",K1963+L1963+1,marketing_campaign[[#This Row],[Marital_Status]]="Together",K1963+L1963+2,marketing_campaign[[#This Row],[Marital_Status]]="Alone",K1963+L1963+1,marketing_campaign[[#This Row],[Marital_Status]]="Married",K1963+L1963+2,marketing_campaign[[#This Row],[Marital_Status]]="Divorced",K1963+L1963+1,marketing_campaign[[#This Row],[Marital_Status]]="YOLO",K1963+L1963+1,marketing_campaign[[#This Row],[Marital_Status]]="Absurd",K1963+L1963+1,marketing_campaign[[#This Row],[Marital_Status]]="Widow",K1963+L1963+1)</f>
        <v>1</v>
      </c>
      <c r="H1963" t="str" cm="1">
        <f t="array" ref="H1963">_xlfn.IFS(marketing_campaign[[#This Row],[Family_size]]=1,"Family_with_one_child",marketing_campaign[[#This Row],[Family_size]]&gt;1,"Family_with_more_children")</f>
        <v>Family_with_one_child</v>
      </c>
      <c r="I1963">
        <v>71670</v>
      </c>
      <c r="J1963" t="str">
        <f>IF(marketing_campaign[[#This Row],[Income]]&gt;=Sheet21!B2013,"high_income","low_income")</f>
        <v>high_income</v>
      </c>
      <c r="K1963">
        <v>0</v>
      </c>
      <c r="L1963">
        <v>0</v>
      </c>
      <c r="M1963" s="1">
        <v>41464</v>
      </c>
      <c r="N1963">
        <v>8</v>
      </c>
      <c r="O1963" t="str" cm="1">
        <f t="array" ref="O1963">_xlfn.IFS(AND(marketing_campaign[[#This Row],[Recency]]&gt;=0,marketing_campaign[[#This Row],[Recency]]&lt;=14),"Early Recency",AND(marketing_campaign[[#This Row],[Recency]]&gt;=15,marketing_campaign[[#This Row],[Recency]]&lt;=31),"Mid-Recency",marketing_campaign[[#This Row],[Recency]]&gt;=32,"high Recency")</f>
        <v>Early Recency</v>
      </c>
      <c r="P1963">
        <v>1462</v>
      </c>
      <c r="Q1963">
        <v>16</v>
      </c>
      <c r="R1963">
        <v>128</v>
      </c>
      <c r="S1963">
        <v>0</v>
      </c>
      <c r="T1963">
        <v>0</v>
      </c>
      <c r="U1963">
        <v>160</v>
      </c>
      <c r="V1963">
        <f>marketing_campaign[[#This Row],[MntGoldProds]]+marketing_campaign[[#This Row],[MntSweetProducts]]+marketing_campaign[[#This Row],[MntFishProducts]]+marketing_campaign[[#This Row],[MntMeatProducts]]+marketing_campaign[[#This Row],[MntFruits]]+marketing_campaign[[#This Row],[MntWines]]</f>
        <v>1766</v>
      </c>
      <c r="W1963">
        <v>1</v>
      </c>
      <c r="X1963">
        <v>5</v>
      </c>
      <c r="Y1963">
        <v>3</v>
      </c>
      <c r="Z1963">
        <v>6</v>
      </c>
      <c r="AA1963">
        <f t="shared" si="61"/>
        <v>15</v>
      </c>
      <c r="AB1963" t="str" cm="1">
        <f t="array" ref="AB1963">_xlfn.IFS(AND(AA1963&gt;=0,AA1963&lt;=15),"low purchase",AND(AA1963&gt;=16,AA1963&lt;=30),"mid purchase",AA1963&gt;=31,"high purchase")</f>
        <v>low purchase</v>
      </c>
      <c r="AC1963">
        <v>6</v>
      </c>
      <c r="AD1963" t="str">
        <f>IF(marketing_campaign[[#This Row],[NumWebVisitsMonth]]&gt;=5.3,"higher_webvists","lower_webvisits")</f>
        <v>higher_webvists</v>
      </c>
      <c r="AE1963">
        <v>0</v>
      </c>
      <c r="AF1963">
        <v>1</v>
      </c>
      <c r="AG1963">
        <v>1</v>
      </c>
      <c r="AH1963">
        <v>0</v>
      </c>
      <c r="AI1963">
        <v>1</v>
      </c>
      <c r="AJ1963">
        <v>0</v>
      </c>
      <c r="AK1963">
        <v>3</v>
      </c>
      <c r="AL1963">
        <v>11</v>
      </c>
      <c r="AM1963">
        <v>1</v>
      </c>
      <c r="AN1963">
        <f>marketing_campaign[[#This Row],[AcceptedCmp2]]+marketing_campaign[[#This Row],[AcceptedCmp1]]+marketing_campaign[[#This Row],[AcceptedCmp5]]+marketing_campaign[[#This Row],[AcceptedCmp4]]+marketing_campaign[[#This Row],[AcceptedCmp3]]+marketing_campaign[[#This Row],[Response]]</f>
        <v>4</v>
      </c>
      <c r="AO1963" t="str" cm="1">
        <f t="array" ref="AO196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4/5 campaign accepted</v>
      </c>
    </row>
    <row r="1964" spans="1:41" x14ac:dyDescent="0.35">
      <c r="A1964">
        <v>6355</v>
      </c>
      <c r="B1964">
        <v>1978</v>
      </c>
      <c r="C1964">
        <f t="shared" ca="1" si="60"/>
        <v>48</v>
      </c>
      <c r="D1964" t="str" cm="1">
        <f t="array" aca="1" ref="D196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64" t="s">
        <v>29</v>
      </c>
      <c r="F1964" t="s">
        <v>33</v>
      </c>
      <c r="G1964" cm="1">
        <f t="array" ref="G1964">_xlfn.IFS(marketing_campaign[[#This Row],[Marital_Status]]="Single",K1964+L1964+1,marketing_campaign[[#This Row],[Marital_Status]]="Together",K1964+L1964+2,marketing_campaign[[#This Row],[Marital_Status]]="Alone",K1964+L1964+1,marketing_campaign[[#This Row],[Marital_Status]]="Married",K1964+L1964+2,marketing_campaign[[#This Row],[Marital_Status]]="Divorced",K1964+L1964+1,marketing_campaign[[#This Row],[Marital_Status]]="YOLO",K1964+L1964+1,marketing_campaign[[#This Row],[Marital_Status]]="Absurd",K1964+L1964+1,marketing_campaign[[#This Row],[Marital_Status]]="Widow",K1964+L1964+1)</f>
        <v>4</v>
      </c>
      <c r="H1964" t="str" cm="1">
        <f t="array" ref="H1964">_xlfn.IFS(marketing_campaign[[#This Row],[Family_size]]=1,"Family_with_one_child",marketing_campaign[[#This Row],[Family_size]]&gt;1,"Family_with_more_children")</f>
        <v>Family_with_more_children</v>
      </c>
      <c r="I1964">
        <v>44359</v>
      </c>
      <c r="J1964" t="str">
        <f>IF(marketing_campaign[[#This Row],[Income]]&gt;=Sheet21!B2014,"high_income","low_income")</f>
        <v>high_income</v>
      </c>
      <c r="K1964">
        <v>1</v>
      </c>
      <c r="L1964">
        <v>1</v>
      </c>
      <c r="M1964" s="1">
        <v>41807</v>
      </c>
      <c r="N1964">
        <v>19</v>
      </c>
      <c r="O1964" t="str" cm="1">
        <f t="array" ref="O1964">_xlfn.IFS(AND(marketing_campaign[[#This Row],[Recency]]&gt;=0,marketing_campaign[[#This Row],[Recency]]&lt;=14),"Early Recency",AND(marketing_campaign[[#This Row],[Recency]]&gt;=15,marketing_campaign[[#This Row],[Recency]]&lt;=31),"Mid-Recency",marketing_campaign[[#This Row],[Recency]]&gt;=32,"high Recency")</f>
        <v>Mid-Recency</v>
      </c>
      <c r="P1964">
        <v>20</v>
      </c>
      <c r="Q1964">
        <v>0</v>
      </c>
      <c r="R1964">
        <v>14</v>
      </c>
      <c r="S1964">
        <v>7</v>
      </c>
      <c r="T1964">
        <v>3</v>
      </c>
      <c r="U1964">
        <v>1</v>
      </c>
      <c r="V1964">
        <f>marketing_campaign[[#This Row],[MntGoldProds]]+marketing_campaign[[#This Row],[MntSweetProducts]]+marketing_campaign[[#This Row],[MntFishProducts]]+marketing_campaign[[#This Row],[MntMeatProducts]]+marketing_campaign[[#This Row],[MntFruits]]+marketing_campaign[[#This Row],[MntWines]]</f>
        <v>45</v>
      </c>
      <c r="W1964">
        <v>3</v>
      </c>
      <c r="X1964">
        <v>2</v>
      </c>
      <c r="Y1964">
        <v>0</v>
      </c>
      <c r="Z1964">
        <v>4</v>
      </c>
      <c r="AA1964">
        <f t="shared" si="61"/>
        <v>9</v>
      </c>
      <c r="AB1964" t="str" cm="1">
        <f t="array" ref="AB1964">_xlfn.IFS(AND(AA1964&gt;=0,AA1964&lt;=15),"low purchase",AND(AA1964&gt;=16,AA1964&lt;=30),"mid purchase",AA1964&gt;=31,"high purchase")</f>
        <v>low purchase</v>
      </c>
      <c r="AC1964">
        <v>3</v>
      </c>
      <c r="AD1964" t="str">
        <f>IF(marketing_campaign[[#This Row],[NumWebVisitsMonth]]&gt;=5.3,"higher_webvists","lower_webvisits")</f>
        <v>lower_webvisits</v>
      </c>
      <c r="AE1964">
        <v>0</v>
      </c>
      <c r="AF1964">
        <v>0</v>
      </c>
      <c r="AG1964">
        <v>0</v>
      </c>
      <c r="AH1964">
        <v>0</v>
      </c>
      <c r="AI1964">
        <v>0</v>
      </c>
      <c r="AJ1964">
        <v>0</v>
      </c>
      <c r="AK1964">
        <v>3</v>
      </c>
      <c r="AL1964">
        <v>11</v>
      </c>
      <c r="AM1964">
        <v>0</v>
      </c>
      <c r="AN1964">
        <f>marketing_campaign[[#This Row],[AcceptedCmp2]]+marketing_campaign[[#This Row],[AcceptedCmp1]]+marketing_campaign[[#This Row],[AcceptedCmp5]]+marketing_campaign[[#This Row],[AcceptedCmp4]]+marketing_campaign[[#This Row],[AcceptedCmp3]]+marketing_campaign[[#This Row],[Response]]</f>
        <v>0</v>
      </c>
      <c r="AO1964" t="str" cm="1">
        <f t="array" ref="AO196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65" spans="1:41" x14ac:dyDescent="0.35">
      <c r="A1965">
        <v>3517</v>
      </c>
      <c r="B1965">
        <v>1952</v>
      </c>
      <c r="C1965">
        <f t="shared" ca="1" si="60"/>
        <v>74</v>
      </c>
      <c r="D1965" t="str" cm="1">
        <f t="array" aca="1" ref="D196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65" t="s">
        <v>29</v>
      </c>
      <c r="F1965" t="s">
        <v>30</v>
      </c>
      <c r="G1965" cm="1">
        <f t="array" ref="G1965">_xlfn.IFS(marketing_campaign[[#This Row],[Marital_Status]]="Single",K1965+L1965+1,marketing_campaign[[#This Row],[Marital_Status]]="Together",K1965+L1965+2,marketing_campaign[[#This Row],[Marital_Status]]="Alone",K1965+L1965+1,marketing_campaign[[#This Row],[Marital_Status]]="Married",K1965+L1965+2,marketing_campaign[[#This Row],[Marital_Status]]="Divorced",K1965+L1965+1,marketing_campaign[[#This Row],[Marital_Status]]="YOLO",K1965+L1965+1,marketing_campaign[[#This Row],[Marital_Status]]="Absurd",K1965+L1965+1,marketing_campaign[[#This Row],[Marital_Status]]="Widow",K1965+L1965+1)</f>
        <v>3</v>
      </c>
      <c r="H1965" t="str" cm="1">
        <f t="array" ref="H1965">_xlfn.IFS(marketing_campaign[[#This Row],[Family_size]]=1,"Family_with_one_child",marketing_campaign[[#This Row],[Family_size]]&gt;1,"Family_with_more_children")</f>
        <v>Family_with_more_children</v>
      </c>
      <c r="I1965">
        <v>40887</v>
      </c>
      <c r="J1965" t="str">
        <f>IF(marketing_campaign[[#This Row],[Income]]&gt;=Sheet21!B2015,"high_income","low_income")</f>
        <v>high_income</v>
      </c>
      <c r="K1965">
        <v>1</v>
      </c>
      <c r="L1965">
        <v>1</v>
      </c>
      <c r="M1965" s="1">
        <v>41400</v>
      </c>
      <c r="N1965">
        <v>32</v>
      </c>
      <c r="O1965" t="str" cm="1">
        <f t="array" ref="O1965">_xlfn.IFS(AND(marketing_campaign[[#This Row],[Recency]]&gt;=0,marketing_campaign[[#This Row],[Recency]]&lt;=14),"Early Recency",AND(marketing_campaign[[#This Row],[Recency]]&gt;=15,marketing_campaign[[#This Row],[Recency]]&lt;=31),"Mid-Recency",marketing_campaign[[#This Row],[Recency]]&gt;=32,"high Recency")</f>
        <v>high Recency</v>
      </c>
      <c r="P1965">
        <v>50</v>
      </c>
      <c r="Q1965">
        <v>4</v>
      </c>
      <c r="R1965">
        <v>44</v>
      </c>
      <c r="S1965">
        <v>10</v>
      </c>
      <c r="T1965">
        <v>10</v>
      </c>
      <c r="U1965">
        <v>43</v>
      </c>
      <c r="V1965">
        <f>marketing_campaign[[#This Row],[MntGoldProds]]+marketing_campaign[[#This Row],[MntSweetProducts]]+marketing_campaign[[#This Row],[MntFishProducts]]+marketing_campaign[[#This Row],[MntMeatProducts]]+marketing_campaign[[#This Row],[MntFruits]]+marketing_campaign[[#This Row],[MntWines]]</f>
        <v>161</v>
      </c>
      <c r="W1965">
        <v>3</v>
      </c>
      <c r="X1965">
        <v>3</v>
      </c>
      <c r="Y1965">
        <v>1</v>
      </c>
      <c r="Z1965">
        <v>3</v>
      </c>
      <c r="AA1965">
        <f t="shared" si="61"/>
        <v>10</v>
      </c>
      <c r="AB1965" t="str" cm="1">
        <f t="array" ref="AB1965">_xlfn.IFS(AND(AA1965&gt;=0,AA1965&lt;=15),"low purchase",AND(AA1965&gt;=16,AA1965&lt;=30),"mid purchase",AA1965&gt;=31,"high purchase")</f>
        <v>low purchase</v>
      </c>
      <c r="AC1965">
        <v>9</v>
      </c>
      <c r="AD1965" t="str">
        <f>IF(marketing_campaign[[#This Row],[NumWebVisitsMonth]]&gt;=5.3,"higher_webvists","lower_webvisits")</f>
        <v>higher_webvists</v>
      </c>
      <c r="AE1965">
        <v>0</v>
      </c>
      <c r="AF1965">
        <v>0</v>
      </c>
      <c r="AG1965">
        <v>0</v>
      </c>
      <c r="AH1965">
        <v>0</v>
      </c>
      <c r="AI1965">
        <v>0</v>
      </c>
      <c r="AJ1965">
        <v>0</v>
      </c>
      <c r="AK1965">
        <v>3</v>
      </c>
      <c r="AL1965">
        <v>11</v>
      </c>
      <c r="AM1965">
        <v>1</v>
      </c>
      <c r="AN1965">
        <f>marketing_campaign[[#This Row],[AcceptedCmp2]]+marketing_campaign[[#This Row],[AcceptedCmp1]]+marketing_campaign[[#This Row],[AcceptedCmp5]]+marketing_campaign[[#This Row],[AcceptedCmp4]]+marketing_campaign[[#This Row],[AcceptedCmp3]]+marketing_campaign[[#This Row],[Response]]</f>
        <v>1</v>
      </c>
      <c r="AO1965" t="str" cm="1">
        <f t="array" ref="AO196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966" spans="1:41" x14ac:dyDescent="0.35">
      <c r="A1966">
        <v>1158</v>
      </c>
      <c r="B1966">
        <v>1966</v>
      </c>
      <c r="C1966">
        <f t="shared" ca="1" si="60"/>
        <v>60</v>
      </c>
      <c r="D1966" t="str" cm="1">
        <f t="array" aca="1" ref="D196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66" t="s">
        <v>29</v>
      </c>
      <c r="F1966" t="s">
        <v>35</v>
      </c>
      <c r="G1966" cm="1">
        <f t="array" ref="G1966">_xlfn.IFS(marketing_campaign[[#This Row],[Marital_Status]]="Single",K1966+L1966+1,marketing_campaign[[#This Row],[Marital_Status]]="Together",K1966+L1966+2,marketing_campaign[[#This Row],[Marital_Status]]="Alone",K1966+L1966+1,marketing_campaign[[#This Row],[Marital_Status]]="Married",K1966+L1966+2,marketing_campaign[[#This Row],[Marital_Status]]="Divorced",K1966+L1966+1,marketing_campaign[[#This Row],[Marital_Status]]="YOLO",K1966+L1966+1,marketing_campaign[[#This Row],[Marital_Status]]="Absurd",K1966+L1966+1,marketing_campaign[[#This Row],[Marital_Status]]="Widow",K1966+L1966+1)</f>
        <v>2</v>
      </c>
      <c r="H1966" t="str" cm="1">
        <f t="array" ref="H1966">_xlfn.IFS(marketing_campaign[[#This Row],[Family_size]]=1,"Family_with_one_child",marketing_campaign[[#This Row],[Family_size]]&gt;1,"Family_with_more_children")</f>
        <v>Family_with_more_children</v>
      </c>
      <c r="I1966">
        <v>48877</v>
      </c>
      <c r="J1966" t="str">
        <f>IF(marketing_campaign[[#This Row],[Income]]&gt;=Sheet21!B2016,"high_income","low_income")</f>
        <v>high_income</v>
      </c>
      <c r="K1966">
        <v>0</v>
      </c>
      <c r="L1966">
        <v>1</v>
      </c>
      <c r="M1966" s="1">
        <v>41644</v>
      </c>
      <c r="N1966">
        <v>27</v>
      </c>
      <c r="O1966" t="str" cm="1">
        <f t="array" ref="O1966">_xlfn.IFS(AND(marketing_campaign[[#This Row],[Recency]]&gt;=0,marketing_campaign[[#This Row],[Recency]]&lt;=14),"Early Recency",AND(marketing_campaign[[#This Row],[Recency]]&gt;=15,marketing_campaign[[#This Row],[Recency]]&lt;=31),"Mid-Recency",marketing_campaign[[#This Row],[Recency]]&gt;=32,"high Recency")</f>
        <v>Mid-Recency</v>
      </c>
      <c r="P1966">
        <v>102</v>
      </c>
      <c r="Q1966">
        <v>1</v>
      </c>
      <c r="R1966">
        <v>15</v>
      </c>
      <c r="S1966">
        <v>2</v>
      </c>
      <c r="T1966">
        <v>0</v>
      </c>
      <c r="U1966">
        <v>24</v>
      </c>
      <c r="V1966">
        <f>marketing_campaign[[#This Row],[MntGoldProds]]+marketing_campaign[[#This Row],[MntSweetProducts]]+marketing_campaign[[#This Row],[MntFishProducts]]+marketing_campaign[[#This Row],[MntMeatProducts]]+marketing_campaign[[#This Row],[MntFruits]]+marketing_campaign[[#This Row],[MntWines]]</f>
        <v>144</v>
      </c>
      <c r="W1966">
        <v>1</v>
      </c>
      <c r="X1966">
        <v>3</v>
      </c>
      <c r="Y1966">
        <v>0</v>
      </c>
      <c r="Z1966">
        <v>4</v>
      </c>
      <c r="AA1966">
        <f t="shared" si="61"/>
        <v>8</v>
      </c>
      <c r="AB1966" t="str" cm="1">
        <f t="array" ref="AB1966">_xlfn.IFS(AND(AA1966&gt;=0,AA1966&lt;=15),"low purchase",AND(AA1966&gt;=16,AA1966&lt;=30),"mid purchase",AA1966&gt;=31,"high purchase")</f>
        <v>low purchase</v>
      </c>
      <c r="AC1966">
        <v>7</v>
      </c>
      <c r="AD1966" t="str">
        <f>IF(marketing_campaign[[#This Row],[NumWebVisitsMonth]]&gt;=5.3,"higher_webvists","lower_webvisits")</f>
        <v>higher_webvists</v>
      </c>
      <c r="AE1966">
        <v>0</v>
      </c>
      <c r="AF1966">
        <v>0</v>
      </c>
      <c r="AG1966">
        <v>0</v>
      </c>
      <c r="AH1966">
        <v>0</v>
      </c>
      <c r="AI1966">
        <v>0</v>
      </c>
      <c r="AJ1966">
        <v>0</v>
      </c>
      <c r="AK1966">
        <v>3</v>
      </c>
      <c r="AL1966">
        <v>11</v>
      </c>
      <c r="AM1966">
        <v>0</v>
      </c>
      <c r="AN1966">
        <f>marketing_campaign[[#This Row],[AcceptedCmp2]]+marketing_campaign[[#This Row],[AcceptedCmp1]]+marketing_campaign[[#This Row],[AcceptedCmp5]]+marketing_campaign[[#This Row],[AcceptedCmp4]]+marketing_campaign[[#This Row],[AcceptedCmp3]]+marketing_campaign[[#This Row],[Response]]</f>
        <v>0</v>
      </c>
      <c r="AO1966" t="str" cm="1">
        <f t="array" ref="AO196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67" spans="1:41" x14ac:dyDescent="0.35">
      <c r="A1967">
        <v>6203</v>
      </c>
      <c r="B1967">
        <v>1947</v>
      </c>
      <c r="C1967">
        <f t="shared" ca="1" si="60"/>
        <v>79</v>
      </c>
      <c r="D1967" t="str" cm="1">
        <f t="array" aca="1" ref="D196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967" t="s">
        <v>29</v>
      </c>
      <c r="F1967" t="s">
        <v>31</v>
      </c>
      <c r="G1967" cm="1">
        <f t="array" ref="G1967">_xlfn.IFS(marketing_campaign[[#This Row],[Marital_Status]]="Single",K1967+L1967+1,marketing_campaign[[#This Row],[Marital_Status]]="Together",K1967+L1967+2,marketing_campaign[[#This Row],[Marital_Status]]="Alone",K1967+L1967+1,marketing_campaign[[#This Row],[Marital_Status]]="Married",K1967+L1967+2,marketing_campaign[[#This Row],[Marital_Status]]="Divorced",K1967+L1967+1,marketing_campaign[[#This Row],[Marital_Status]]="YOLO",K1967+L1967+1,marketing_campaign[[#This Row],[Marital_Status]]="Absurd",K1967+L1967+1,marketing_campaign[[#This Row],[Marital_Status]]="Widow",K1967+L1967+1)</f>
        <v>2</v>
      </c>
      <c r="H1967" t="str" cm="1">
        <f t="array" ref="H1967">_xlfn.IFS(marketing_campaign[[#This Row],[Family_size]]=1,"Family_with_one_child",marketing_campaign[[#This Row],[Family_size]]&gt;1,"Family_with_more_children")</f>
        <v>Family_with_more_children</v>
      </c>
      <c r="I1967">
        <v>74485</v>
      </c>
      <c r="J1967" t="str">
        <f>IF(marketing_campaign[[#This Row],[Income]]&gt;=Sheet21!B2017,"high_income","low_income")</f>
        <v>high_income</v>
      </c>
      <c r="K1967">
        <v>0</v>
      </c>
      <c r="L1967">
        <v>0</v>
      </c>
      <c r="M1967" s="1">
        <v>41510</v>
      </c>
      <c r="N1967">
        <v>58</v>
      </c>
      <c r="O1967" t="str" cm="1">
        <f t="array" ref="O1967">_xlfn.IFS(AND(marketing_campaign[[#This Row],[Recency]]&gt;=0,marketing_campaign[[#This Row],[Recency]]&lt;=14),"Early Recency",AND(marketing_campaign[[#This Row],[Recency]]&gt;=15,marketing_campaign[[#This Row],[Recency]]&lt;=31),"Mid-Recency",marketing_campaign[[#This Row],[Recency]]&gt;=32,"high Recency")</f>
        <v>high Recency</v>
      </c>
      <c r="P1967">
        <v>499</v>
      </c>
      <c r="Q1967">
        <v>149</v>
      </c>
      <c r="R1967">
        <v>815</v>
      </c>
      <c r="S1967">
        <v>173</v>
      </c>
      <c r="T1967">
        <v>49</v>
      </c>
      <c r="U1967">
        <v>49</v>
      </c>
      <c r="V1967">
        <f>marketing_campaign[[#This Row],[MntGoldProds]]+marketing_campaign[[#This Row],[MntSweetProducts]]+marketing_campaign[[#This Row],[MntFishProducts]]+marketing_campaign[[#This Row],[MntMeatProducts]]+marketing_campaign[[#This Row],[MntFruits]]+marketing_campaign[[#This Row],[MntWines]]</f>
        <v>1734</v>
      </c>
      <c r="W1967">
        <v>1</v>
      </c>
      <c r="X1967">
        <v>6</v>
      </c>
      <c r="Y1967">
        <v>7</v>
      </c>
      <c r="Z1967">
        <v>12</v>
      </c>
      <c r="AA1967">
        <f t="shared" si="61"/>
        <v>26</v>
      </c>
      <c r="AB1967" t="str" cm="1">
        <f t="array" ref="AB1967">_xlfn.IFS(AND(AA1967&gt;=0,AA1967&lt;=15),"low purchase",AND(AA1967&gt;=16,AA1967&lt;=30),"mid purchase",AA1967&gt;=31,"high purchase")</f>
        <v>mid purchase</v>
      </c>
      <c r="AC1967">
        <v>3</v>
      </c>
      <c r="AD1967" t="str">
        <f>IF(marketing_campaign[[#This Row],[NumWebVisitsMonth]]&gt;=5.3,"higher_webvists","lower_webvisits")</f>
        <v>lower_webvisits</v>
      </c>
      <c r="AE1967">
        <v>0</v>
      </c>
      <c r="AF1967">
        <v>0</v>
      </c>
      <c r="AG1967">
        <v>0</v>
      </c>
      <c r="AH1967">
        <v>0</v>
      </c>
      <c r="AI1967">
        <v>0</v>
      </c>
      <c r="AJ1967">
        <v>0</v>
      </c>
      <c r="AK1967">
        <v>3</v>
      </c>
      <c r="AL1967">
        <v>11</v>
      </c>
      <c r="AM1967">
        <v>0</v>
      </c>
      <c r="AN1967">
        <f>marketing_campaign[[#This Row],[AcceptedCmp2]]+marketing_campaign[[#This Row],[AcceptedCmp1]]+marketing_campaign[[#This Row],[AcceptedCmp5]]+marketing_campaign[[#This Row],[AcceptedCmp4]]+marketing_campaign[[#This Row],[AcceptedCmp3]]+marketing_campaign[[#This Row],[Response]]</f>
        <v>0</v>
      </c>
      <c r="AO1967" t="str" cm="1">
        <f t="array" ref="AO196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68" spans="1:41" x14ac:dyDescent="0.35">
      <c r="A1968">
        <v>7165</v>
      </c>
      <c r="B1968">
        <v>1972</v>
      </c>
      <c r="C1968">
        <f t="shared" ca="1" si="60"/>
        <v>54</v>
      </c>
      <c r="D1968" t="str" cm="1">
        <f t="array" aca="1" ref="D196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68" t="s">
        <v>29</v>
      </c>
      <c r="F1968" t="s">
        <v>31</v>
      </c>
      <c r="G1968" cm="1">
        <f t="array" ref="G1968">_xlfn.IFS(marketing_campaign[[#This Row],[Marital_Status]]="Single",K1968+L1968+1,marketing_campaign[[#This Row],[Marital_Status]]="Together",K1968+L1968+2,marketing_campaign[[#This Row],[Marital_Status]]="Alone",K1968+L1968+1,marketing_campaign[[#This Row],[Marital_Status]]="Married",K1968+L1968+2,marketing_campaign[[#This Row],[Marital_Status]]="Divorced",K1968+L1968+1,marketing_campaign[[#This Row],[Marital_Status]]="YOLO",K1968+L1968+1,marketing_campaign[[#This Row],[Marital_Status]]="Absurd",K1968+L1968+1,marketing_campaign[[#This Row],[Marital_Status]]="Widow",K1968+L1968+1)</f>
        <v>3</v>
      </c>
      <c r="H1968" t="str" cm="1">
        <f t="array" ref="H1968">_xlfn.IFS(marketing_campaign[[#This Row],[Family_size]]=1,"Family_with_one_child",marketing_campaign[[#This Row],[Family_size]]&gt;1,"Family_with_more_children")</f>
        <v>Family_with_more_children</v>
      </c>
      <c r="I1968">
        <v>64474</v>
      </c>
      <c r="J1968" t="str">
        <f>IF(marketing_campaign[[#This Row],[Income]]&gt;=Sheet21!B2018,"high_income","low_income")</f>
        <v>high_income</v>
      </c>
      <c r="K1968">
        <v>0</v>
      </c>
      <c r="L1968">
        <v>1</v>
      </c>
      <c r="M1968" s="1">
        <v>41569</v>
      </c>
      <c r="N1968">
        <v>59</v>
      </c>
      <c r="O1968" t="str" cm="1">
        <f t="array" ref="O1968">_xlfn.IFS(AND(marketing_campaign[[#This Row],[Recency]]&gt;=0,marketing_campaign[[#This Row],[Recency]]&lt;=14),"Early Recency",AND(marketing_campaign[[#This Row],[Recency]]&gt;=15,marketing_campaign[[#This Row],[Recency]]&lt;=31),"Mid-Recency",marketing_campaign[[#This Row],[Recency]]&gt;=32,"high Recency")</f>
        <v>high Recency</v>
      </c>
      <c r="P1968">
        <v>381</v>
      </c>
      <c r="Q1968">
        <v>35</v>
      </c>
      <c r="R1968">
        <v>172</v>
      </c>
      <c r="S1968">
        <v>56</v>
      </c>
      <c r="T1968">
        <v>86</v>
      </c>
      <c r="U1968">
        <v>93</v>
      </c>
      <c r="V1968">
        <f>marketing_campaign[[#This Row],[MntGoldProds]]+marketing_campaign[[#This Row],[MntSweetProducts]]+marketing_campaign[[#This Row],[MntFishProducts]]+marketing_campaign[[#This Row],[MntMeatProducts]]+marketing_campaign[[#This Row],[MntFruits]]+marketing_campaign[[#This Row],[MntWines]]</f>
        <v>823</v>
      </c>
      <c r="W1968">
        <v>2</v>
      </c>
      <c r="X1968">
        <v>8</v>
      </c>
      <c r="Y1968">
        <v>2</v>
      </c>
      <c r="Z1968">
        <v>10</v>
      </c>
      <c r="AA1968">
        <f t="shared" si="61"/>
        <v>22</v>
      </c>
      <c r="AB1968" t="str" cm="1">
        <f t="array" ref="AB1968">_xlfn.IFS(AND(AA1968&gt;=0,AA1968&lt;=15),"low purchase",AND(AA1968&gt;=16,AA1968&lt;=30),"mid purchase",AA1968&gt;=31,"high purchase")</f>
        <v>mid purchase</v>
      </c>
      <c r="AC1968">
        <v>5</v>
      </c>
      <c r="AD1968" t="str">
        <f>IF(marketing_campaign[[#This Row],[NumWebVisitsMonth]]&gt;=5.3,"higher_webvists","lower_webvisits")</f>
        <v>lower_webvisits</v>
      </c>
      <c r="AE1968">
        <v>0</v>
      </c>
      <c r="AF1968">
        <v>0</v>
      </c>
      <c r="AG1968">
        <v>0</v>
      </c>
      <c r="AH1968">
        <v>0</v>
      </c>
      <c r="AI1968">
        <v>0</v>
      </c>
      <c r="AJ1968">
        <v>0</v>
      </c>
      <c r="AK1968">
        <v>3</v>
      </c>
      <c r="AL1968">
        <v>11</v>
      </c>
      <c r="AM1968">
        <v>0</v>
      </c>
      <c r="AN1968">
        <f>marketing_campaign[[#This Row],[AcceptedCmp2]]+marketing_campaign[[#This Row],[AcceptedCmp1]]+marketing_campaign[[#This Row],[AcceptedCmp5]]+marketing_campaign[[#This Row],[AcceptedCmp4]]+marketing_campaign[[#This Row],[AcceptedCmp3]]+marketing_campaign[[#This Row],[Response]]</f>
        <v>0</v>
      </c>
      <c r="AO1968" t="str" cm="1">
        <f t="array" ref="AO196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69" spans="1:41" x14ac:dyDescent="0.35">
      <c r="A1969">
        <v>3595</v>
      </c>
      <c r="B1969">
        <v>1963</v>
      </c>
      <c r="C1969">
        <f t="shared" ca="1" si="60"/>
        <v>63</v>
      </c>
      <c r="D1969" t="str" cm="1">
        <f t="array" aca="1" ref="D196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69" t="s">
        <v>29</v>
      </c>
      <c r="F1969" t="s">
        <v>31</v>
      </c>
      <c r="G1969" cm="1">
        <f t="array" ref="G1969">_xlfn.IFS(marketing_campaign[[#This Row],[Marital_Status]]="Single",K1969+L1969+1,marketing_campaign[[#This Row],[Marital_Status]]="Together",K1969+L1969+2,marketing_campaign[[#This Row],[Marital_Status]]="Alone",K1969+L1969+1,marketing_campaign[[#This Row],[Marital_Status]]="Married",K1969+L1969+2,marketing_campaign[[#This Row],[Marital_Status]]="Divorced",K1969+L1969+1,marketing_campaign[[#This Row],[Marital_Status]]="YOLO",K1969+L1969+1,marketing_campaign[[#This Row],[Marital_Status]]="Absurd",K1969+L1969+1,marketing_campaign[[#This Row],[Marital_Status]]="Widow",K1969+L1969+1)</f>
        <v>3</v>
      </c>
      <c r="H1969" t="str" cm="1">
        <f t="array" ref="H1969">_xlfn.IFS(marketing_campaign[[#This Row],[Family_size]]=1,"Family_with_one_child",marketing_campaign[[#This Row],[Family_size]]&gt;1,"Family_with_more_children")</f>
        <v>Family_with_more_children</v>
      </c>
      <c r="I1969">
        <v>77226</v>
      </c>
      <c r="J1969" t="str">
        <f>IF(marketing_campaign[[#This Row],[Income]]&gt;=Sheet21!B2019,"high_income","low_income")</f>
        <v>high_income</v>
      </c>
      <c r="K1969">
        <v>0</v>
      </c>
      <c r="L1969">
        <v>1</v>
      </c>
      <c r="M1969" s="1">
        <v>41698</v>
      </c>
      <c r="N1969">
        <v>29</v>
      </c>
      <c r="O1969" t="str" cm="1">
        <f t="array" ref="O1969">_xlfn.IFS(AND(marketing_campaign[[#This Row],[Recency]]&gt;=0,marketing_campaign[[#This Row],[Recency]]&lt;=14),"Early Recency",AND(marketing_campaign[[#This Row],[Recency]]&gt;=15,marketing_campaign[[#This Row],[Recency]]&lt;=31),"Mid-Recency",marketing_campaign[[#This Row],[Recency]]&gt;=32,"high Recency")</f>
        <v>Mid-Recency</v>
      </c>
      <c r="P1969">
        <v>631</v>
      </c>
      <c r="Q1969">
        <v>43</v>
      </c>
      <c r="R1969">
        <v>239</v>
      </c>
      <c r="S1969">
        <v>128</v>
      </c>
      <c r="T1969">
        <v>76</v>
      </c>
      <c r="U1969">
        <v>21</v>
      </c>
      <c r="V1969">
        <f>marketing_campaign[[#This Row],[MntGoldProds]]+marketing_campaign[[#This Row],[MntSweetProducts]]+marketing_campaign[[#This Row],[MntFishProducts]]+marketing_campaign[[#This Row],[MntMeatProducts]]+marketing_campaign[[#This Row],[MntFruits]]+marketing_campaign[[#This Row],[MntWines]]</f>
        <v>1138</v>
      </c>
      <c r="W1969">
        <v>2</v>
      </c>
      <c r="X1969">
        <v>6</v>
      </c>
      <c r="Y1969">
        <v>8</v>
      </c>
      <c r="Z1969">
        <v>12</v>
      </c>
      <c r="AA1969">
        <f t="shared" si="61"/>
        <v>28</v>
      </c>
      <c r="AB1969" t="str" cm="1">
        <f t="array" ref="AB1969">_xlfn.IFS(AND(AA1969&gt;=0,AA1969&lt;=15),"low purchase",AND(AA1969&gt;=16,AA1969&lt;=30),"mid purchase",AA1969&gt;=31,"high purchase")</f>
        <v>mid purchase</v>
      </c>
      <c r="AC1969">
        <v>3</v>
      </c>
      <c r="AD1969" t="str">
        <f>IF(marketing_campaign[[#This Row],[NumWebVisitsMonth]]&gt;=5.3,"higher_webvists","lower_webvisits")</f>
        <v>lower_webvisits</v>
      </c>
      <c r="AE1969">
        <v>0</v>
      </c>
      <c r="AF1969">
        <v>0</v>
      </c>
      <c r="AG1969">
        <v>0</v>
      </c>
      <c r="AH1969">
        <v>0</v>
      </c>
      <c r="AI1969">
        <v>0</v>
      </c>
      <c r="AJ1969">
        <v>0</v>
      </c>
      <c r="AK1969">
        <v>3</v>
      </c>
      <c r="AL1969">
        <v>11</v>
      </c>
      <c r="AM1969">
        <v>0</v>
      </c>
      <c r="AN1969">
        <f>marketing_campaign[[#This Row],[AcceptedCmp2]]+marketing_campaign[[#This Row],[AcceptedCmp1]]+marketing_campaign[[#This Row],[AcceptedCmp5]]+marketing_campaign[[#This Row],[AcceptedCmp4]]+marketing_campaign[[#This Row],[AcceptedCmp3]]+marketing_campaign[[#This Row],[Response]]</f>
        <v>0</v>
      </c>
      <c r="AO1969" t="str" cm="1">
        <f t="array" ref="AO196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70" spans="1:41" x14ac:dyDescent="0.35">
      <c r="A1970">
        <v>8537</v>
      </c>
      <c r="B1970">
        <v>1949</v>
      </c>
      <c r="C1970">
        <f t="shared" ca="1" si="60"/>
        <v>77</v>
      </c>
      <c r="D1970" t="str" cm="1">
        <f t="array" aca="1" ref="D197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70" t="s">
        <v>29</v>
      </c>
      <c r="F1970" t="s">
        <v>38</v>
      </c>
      <c r="G1970" cm="1">
        <f t="array" ref="G1970">_xlfn.IFS(marketing_campaign[[#This Row],[Marital_Status]]="Single",K1970+L1970+1,marketing_campaign[[#This Row],[Marital_Status]]="Together",K1970+L1970+2,marketing_campaign[[#This Row],[Marital_Status]]="Alone",K1970+L1970+1,marketing_campaign[[#This Row],[Marital_Status]]="Married",K1970+L1970+2,marketing_campaign[[#This Row],[Marital_Status]]="Divorced",K1970+L1970+1,marketing_campaign[[#This Row],[Marital_Status]]="YOLO",K1970+L1970+1,marketing_campaign[[#This Row],[Marital_Status]]="Absurd",K1970+L1970+1,marketing_campaign[[#This Row],[Marital_Status]]="Widow",K1970+L1970+1)</f>
        <v>1</v>
      </c>
      <c r="H1970" t="str" cm="1">
        <f t="array" ref="H1970">_xlfn.IFS(marketing_campaign[[#This Row],[Family_size]]=1,"Family_with_one_child",marketing_campaign[[#This Row],[Family_size]]&gt;1,"Family_with_more_children")</f>
        <v>Family_with_one_child</v>
      </c>
      <c r="I1970">
        <v>72643</v>
      </c>
      <c r="J1970" t="str">
        <f>IF(marketing_campaign[[#This Row],[Income]]&gt;=Sheet21!B2020,"high_income","low_income")</f>
        <v>high_income</v>
      </c>
      <c r="K1970">
        <v>0</v>
      </c>
      <c r="L1970">
        <v>0</v>
      </c>
      <c r="M1970" s="1">
        <v>41332</v>
      </c>
      <c r="N1970">
        <v>60</v>
      </c>
      <c r="O1970" t="str" cm="1">
        <f t="array" ref="O1970">_xlfn.IFS(AND(marketing_campaign[[#This Row],[Recency]]&gt;=0,marketing_campaign[[#This Row],[Recency]]&lt;=14),"Early Recency",AND(marketing_campaign[[#This Row],[Recency]]&gt;=15,marketing_campaign[[#This Row],[Recency]]&lt;=31),"Mid-Recency",marketing_campaign[[#This Row],[Recency]]&gt;=32,"high Recency")</f>
        <v>high Recency</v>
      </c>
      <c r="P1970">
        <v>526</v>
      </c>
      <c r="Q1970">
        <v>80</v>
      </c>
      <c r="R1970">
        <v>553</v>
      </c>
      <c r="S1970">
        <v>123</v>
      </c>
      <c r="T1970">
        <v>94</v>
      </c>
      <c r="U1970">
        <v>53</v>
      </c>
      <c r="V1970">
        <f>marketing_campaign[[#This Row],[MntGoldProds]]+marketing_campaign[[#This Row],[MntSweetProducts]]+marketing_campaign[[#This Row],[MntFishProducts]]+marketing_campaign[[#This Row],[MntMeatProducts]]+marketing_campaign[[#This Row],[MntFruits]]+marketing_campaign[[#This Row],[MntWines]]</f>
        <v>1429</v>
      </c>
      <c r="W1970">
        <v>1</v>
      </c>
      <c r="X1970">
        <v>3</v>
      </c>
      <c r="Y1970">
        <v>10</v>
      </c>
      <c r="Z1970">
        <v>7</v>
      </c>
      <c r="AA1970">
        <f t="shared" si="61"/>
        <v>21</v>
      </c>
      <c r="AB1970" t="str" cm="1">
        <f t="array" ref="AB1970">_xlfn.IFS(AND(AA1970&gt;=0,AA1970&lt;=15),"low purchase",AND(AA1970&gt;=16,AA1970&lt;=30),"mid purchase",AA1970&gt;=31,"high purchase")</f>
        <v>mid purchase</v>
      </c>
      <c r="AC1970">
        <v>2</v>
      </c>
      <c r="AD1970" t="str">
        <f>IF(marketing_campaign[[#This Row],[NumWebVisitsMonth]]&gt;=5.3,"higher_webvists","lower_webvisits")</f>
        <v>lower_webvisits</v>
      </c>
      <c r="AE1970">
        <v>0</v>
      </c>
      <c r="AF1970">
        <v>0</v>
      </c>
      <c r="AG1970">
        <v>0</v>
      </c>
      <c r="AH1970">
        <v>1</v>
      </c>
      <c r="AI1970">
        <v>0</v>
      </c>
      <c r="AJ1970">
        <v>0</v>
      </c>
      <c r="AK1970">
        <v>3</v>
      </c>
      <c r="AL1970">
        <v>11</v>
      </c>
      <c r="AM1970">
        <v>1</v>
      </c>
      <c r="AN1970">
        <f>marketing_campaign[[#This Row],[AcceptedCmp2]]+marketing_campaign[[#This Row],[AcceptedCmp1]]+marketing_campaign[[#This Row],[AcceptedCmp5]]+marketing_campaign[[#This Row],[AcceptedCmp4]]+marketing_campaign[[#This Row],[AcceptedCmp3]]+marketing_campaign[[#This Row],[Response]]</f>
        <v>2</v>
      </c>
      <c r="AO1970" t="str" cm="1">
        <f t="array" ref="AO197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971" spans="1:41" x14ac:dyDescent="0.35">
      <c r="A1971">
        <v>4331</v>
      </c>
      <c r="B1971">
        <v>1978</v>
      </c>
      <c r="C1971">
        <f t="shared" ca="1" si="60"/>
        <v>48</v>
      </c>
      <c r="D1971" t="str" cm="1">
        <f t="array" aca="1" ref="D197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71" t="s">
        <v>34</v>
      </c>
      <c r="F1971" t="s">
        <v>31</v>
      </c>
      <c r="G1971" cm="1">
        <f t="array" ref="G1971">_xlfn.IFS(marketing_campaign[[#This Row],[Marital_Status]]="Single",K1971+L1971+1,marketing_campaign[[#This Row],[Marital_Status]]="Together",K1971+L1971+2,marketing_campaign[[#This Row],[Marital_Status]]="Alone",K1971+L1971+1,marketing_campaign[[#This Row],[Marital_Status]]="Married",K1971+L1971+2,marketing_campaign[[#This Row],[Marital_Status]]="Divorced",K1971+L1971+1,marketing_campaign[[#This Row],[Marital_Status]]="YOLO",K1971+L1971+1,marketing_campaign[[#This Row],[Marital_Status]]="Absurd",K1971+L1971+1,marketing_campaign[[#This Row],[Marital_Status]]="Widow",K1971+L1971+1)</f>
        <v>2</v>
      </c>
      <c r="H1971" t="str" cm="1">
        <f t="array" ref="H1971">_xlfn.IFS(marketing_campaign[[#This Row],[Family_size]]=1,"Family_with_one_child",marketing_campaign[[#This Row],[Family_size]]&gt;1,"Family_with_more_children")</f>
        <v>Family_with_more_children</v>
      </c>
      <c r="I1971">
        <v>85738</v>
      </c>
      <c r="J1971" t="str">
        <f>IF(marketing_campaign[[#This Row],[Income]]&gt;=Sheet21!B2021,"high_income","low_income")</f>
        <v>high_income</v>
      </c>
      <c r="K1971">
        <v>0</v>
      </c>
      <c r="L1971">
        <v>0</v>
      </c>
      <c r="M1971" s="1">
        <v>41662</v>
      </c>
      <c r="N1971">
        <v>41</v>
      </c>
      <c r="O1971" t="str" cm="1">
        <f t="array" ref="O1971">_xlfn.IFS(AND(marketing_campaign[[#This Row],[Recency]]&gt;=0,marketing_campaign[[#This Row],[Recency]]&lt;=14),"Early Recency",AND(marketing_campaign[[#This Row],[Recency]]&gt;=15,marketing_campaign[[#This Row],[Recency]]&lt;=31),"Mid-Recency",marketing_campaign[[#This Row],[Recency]]&gt;=32,"high Recency")</f>
        <v>high Recency</v>
      </c>
      <c r="P1971">
        <v>913</v>
      </c>
      <c r="Q1971">
        <v>26</v>
      </c>
      <c r="R1971">
        <v>376</v>
      </c>
      <c r="S1971">
        <v>17</v>
      </c>
      <c r="T1971">
        <v>26</v>
      </c>
      <c r="U1971">
        <v>13</v>
      </c>
      <c r="V1971">
        <f>marketing_campaign[[#This Row],[MntGoldProds]]+marketing_campaign[[#This Row],[MntSweetProducts]]+marketing_campaign[[#This Row],[MntFishProducts]]+marketing_campaign[[#This Row],[MntMeatProducts]]+marketing_campaign[[#This Row],[MntFruits]]+marketing_campaign[[#This Row],[MntWines]]</f>
        <v>1371</v>
      </c>
      <c r="W1971">
        <v>1</v>
      </c>
      <c r="X1971">
        <v>3</v>
      </c>
      <c r="Y1971">
        <v>6</v>
      </c>
      <c r="Z1971">
        <v>11</v>
      </c>
      <c r="AA1971">
        <f t="shared" si="61"/>
        <v>21</v>
      </c>
      <c r="AB1971" t="str" cm="1">
        <f t="array" ref="AB1971">_xlfn.IFS(AND(AA1971&gt;=0,AA1971&lt;=15),"low purchase",AND(AA1971&gt;=16,AA1971&lt;=30),"mid purchase",AA1971&gt;=31,"high purchase")</f>
        <v>mid purchase</v>
      </c>
      <c r="AC1971">
        <v>1</v>
      </c>
      <c r="AD1971" t="str">
        <f>IF(marketing_campaign[[#This Row],[NumWebVisitsMonth]]&gt;=5.3,"higher_webvists","lower_webvisits")</f>
        <v>lower_webvisits</v>
      </c>
      <c r="AE1971">
        <v>0</v>
      </c>
      <c r="AF1971">
        <v>1</v>
      </c>
      <c r="AG1971">
        <v>1</v>
      </c>
      <c r="AH1971">
        <v>0</v>
      </c>
      <c r="AI1971">
        <v>0</v>
      </c>
      <c r="AJ1971">
        <v>0</v>
      </c>
      <c r="AK1971">
        <v>3</v>
      </c>
      <c r="AL1971">
        <v>11</v>
      </c>
      <c r="AM1971">
        <v>0</v>
      </c>
      <c r="AN1971">
        <f>marketing_campaign[[#This Row],[AcceptedCmp2]]+marketing_campaign[[#This Row],[AcceptedCmp1]]+marketing_campaign[[#This Row],[AcceptedCmp5]]+marketing_campaign[[#This Row],[AcceptedCmp4]]+marketing_campaign[[#This Row],[AcceptedCmp3]]+marketing_campaign[[#This Row],[Response]]</f>
        <v>2</v>
      </c>
      <c r="AO1971" t="str" cm="1">
        <f t="array" ref="AO197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972" spans="1:41" x14ac:dyDescent="0.35">
      <c r="A1972">
        <v>6281</v>
      </c>
      <c r="B1972">
        <v>1966</v>
      </c>
      <c r="C1972">
        <f t="shared" ca="1" si="60"/>
        <v>60</v>
      </c>
      <c r="D1972" t="str" cm="1">
        <f t="array" aca="1" ref="D197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72" t="s">
        <v>29</v>
      </c>
      <c r="F1972" t="s">
        <v>35</v>
      </c>
      <c r="G1972" cm="1">
        <f t="array" ref="G1972">_xlfn.IFS(marketing_campaign[[#This Row],[Marital_Status]]="Single",K1972+L1972+1,marketing_campaign[[#This Row],[Marital_Status]]="Together",K1972+L1972+2,marketing_campaign[[#This Row],[Marital_Status]]="Alone",K1972+L1972+1,marketing_campaign[[#This Row],[Marital_Status]]="Married",K1972+L1972+2,marketing_campaign[[#This Row],[Marital_Status]]="Divorced",K1972+L1972+1,marketing_campaign[[#This Row],[Marital_Status]]="YOLO",K1972+L1972+1,marketing_campaign[[#This Row],[Marital_Status]]="Absurd",K1972+L1972+1,marketing_campaign[[#This Row],[Marital_Status]]="Widow",K1972+L1972+1)</f>
        <v>2</v>
      </c>
      <c r="H1972" t="str" cm="1">
        <f t="array" ref="H1972">_xlfn.IFS(marketing_campaign[[#This Row],[Family_size]]=1,"Family_with_one_child",marketing_campaign[[#This Row],[Family_size]]&gt;1,"Family_with_more_children")</f>
        <v>Family_with_more_children</v>
      </c>
      <c r="I1972">
        <v>55686</v>
      </c>
      <c r="J1972" t="str">
        <f>IF(marketing_campaign[[#This Row],[Income]]&gt;=Sheet21!B2022,"high_income","low_income")</f>
        <v>high_income</v>
      </c>
      <c r="K1972">
        <v>0</v>
      </c>
      <c r="L1972">
        <v>1</v>
      </c>
      <c r="M1972" s="1">
        <v>41319</v>
      </c>
      <c r="N1972">
        <v>27</v>
      </c>
      <c r="O1972" t="str" cm="1">
        <f t="array" ref="O1972">_xlfn.IFS(AND(marketing_campaign[[#This Row],[Recency]]&gt;=0,marketing_campaign[[#This Row],[Recency]]&lt;=14),"Early Recency",AND(marketing_campaign[[#This Row],[Recency]]&gt;=15,marketing_campaign[[#This Row],[Recency]]&lt;=31),"Mid-Recency",marketing_campaign[[#This Row],[Recency]]&gt;=32,"high Recency")</f>
        <v>Mid-Recency</v>
      </c>
      <c r="P1972">
        <v>673</v>
      </c>
      <c r="Q1972">
        <v>0</v>
      </c>
      <c r="R1972">
        <v>199</v>
      </c>
      <c r="S1972">
        <v>37</v>
      </c>
      <c r="T1972">
        <v>47</v>
      </c>
      <c r="U1972">
        <v>26</v>
      </c>
      <c r="V1972">
        <f>marketing_campaign[[#This Row],[MntGoldProds]]+marketing_campaign[[#This Row],[MntSweetProducts]]+marketing_campaign[[#This Row],[MntFishProducts]]+marketing_campaign[[#This Row],[MntMeatProducts]]+marketing_campaign[[#This Row],[MntFruits]]+marketing_campaign[[#This Row],[MntWines]]</f>
        <v>982</v>
      </c>
      <c r="W1972">
        <v>2</v>
      </c>
      <c r="X1972">
        <v>6</v>
      </c>
      <c r="Y1972">
        <v>3</v>
      </c>
      <c r="Z1972">
        <v>5</v>
      </c>
      <c r="AA1972">
        <f t="shared" si="61"/>
        <v>16</v>
      </c>
      <c r="AB1972" t="str" cm="1">
        <f t="array" ref="AB1972">_xlfn.IFS(AND(AA1972&gt;=0,AA1972&lt;=15),"low purchase",AND(AA1972&gt;=16,AA1972&lt;=30),"mid purchase",AA1972&gt;=31,"high purchase")</f>
        <v>mid purchase</v>
      </c>
      <c r="AC1972">
        <v>4</v>
      </c>
      <c r="AD1972" t="str">
        <f>IF(marketing_campaign[[#This Row],[NumWebVisitsMonth]]&gt;=5.3,"higher_webvists","lower_webvisits")</f>
        <v>lower_webvisits</v>
      </c>
      <c r="AE1972">
        <v>1</v>
      </c>
      <c r="AF1972">
        <v>0</v>
      </c>
      <c r="AG1972">
        <v>0</v>
      </c>
      <c r="AH1972">
        <v>0</v>
      </c>
      <c r="AI1972">
        <v>0</v>
      </c>
      <c r="AJ1972">
        <v>0</v>
      </c>
      <c r="AK1972">
        <v>3</v>
      </c>
      <c r="AL1972">
        <v>11</v>
      </c>
      <c r="AM1972">
        <v>0</v>
      </c>
      <c r="AN1972">
        <f>marketing_campaign[[#This Row],[AcceptedCmp2]]+marketing_campaign[[#This Row],[AcceptedCmp1]]+marketing_campaign[[#This Row],[AcceptedCmp5]]+marketing_campaign[[#This Row],[AcceptedCmp4]]+marketing_campaign[[#This Row],[AcceptedCmp3]]+marketing_campaign[[#This Row],[Response]]</f>
        <v>1</v>
      </c>
      <c r="AO1972" t="str" cm="1">
        <f t="array" ref="AO197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973" spans="1:41" x14ac:dyDescent="0.35">
      <c r="A1973">
        <v>4338</v>
      </c>
      <c r="B1973">
        <v>1983</v>
      </c>
      <c r="C1973">
        <f t="shared" ca="1" si="60"/>
        <v>43</v>
      </c>
      <c r="D1973" t="str" cm="1">
        <f t="array" aca="1" ref="D197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973" t="s">
        <v>29</v>
      </c>
      <c r="F1973" t="s">
        <v>30</v>
      </c>
      <c r="G1973" cm="1">
        <f t="array" ref="G1973">_xlfn.IFS(marketing_campaign[[#This Row],[Marital_Status]]="Single",K1973+L1973+1,marketing_campaign[[#This Row],[Marital_Status]]="Together",K1973+L1973+2,marketing_campaign[[#This Row],[Marital_Status]]="Alone",K1973+L1973+1,marketing_campaign[[#This Row],[Marital_Status]]="Married",K1973+L1973+2,marketing_campaign[[#This Row],[Marital_Status]]="Divorced",K1973+L1973+1,marketing_campaign[[#This Row],[Marital_Status]]="YOLO",K1973+L1973+1,marketing_campaign[[#This Row],[Marital_Status]]="Absurd",K1973+L1973+1,marketing_campaign[[#This Row],[Marital_Status]]="Widow",K1973+L1973+1)</f>
        <v>2</v>
      </c>
      <c r="H1973" t="str" cm="1">
        <f t="array" ref="H1973">_xlfn.IFS(marketing_campaign[[#This Row],[Family_size]]=1,"Family_with_one_child",marketing_campaign[[#This Row],[Family_size]]&gt;1,"Family_with_more_children")</f>
        <v>Family_with_more_children</v>
      </c>
      <c r="I1973">
        <v>39062</v>
      </c>
      <c r="J1973" t="str">
        <f>IF(marketing_campaign[[#This Row],[Income]]&gt;=Sheet21!B2023,"high_income","low_income")</f>
        <v>high_income</v>
      </c>
      <c r="K1973">
        <v>1</v>
      </c>
      <c r="L1973">
        <v>0</v>
      </c>
      <c r="M1973" s="1">
        <v>41723</v>
      </c>
      <c r="N1973">
        <v>28</v>
      </c>
      <c r="O1973" t="str" cm="1">
        <f t="array" ref="O1973">_xlfn.IFS(AND(marketing_campaign[[#This Row],[Recency]]&gt;=0,marketing_campaign[[#This Row],[Recency]]&lt;=14),"Early Recency",AND(marketing_campaign[[#This Row],[Recency]]&gt;=15,marketing_campaign[[#This Row],[Recency]]&lt;=31),"Mid-Recency",marketing_campaign[[#This Row],[Recency]]&gt;=32,"high Recency")</f>
        <v>Mid-Recency</v>
      </c>
      <c r="P1973">
        <v>23</v>
      </c>
      <c r="Q1973">
        <v>0</v>
      </c>
      <c r="R1973">
        <v>9</v>
      </c>
      <c r="S1973">
        <v>0</v>
      </c>
      <c r="T1973">
        <v>0</v>
      </c>
      <c r="U1973">
        <v>12</v>
      </c>
      <c r="V1973">
        <f>marketing_campaign[[#This Row],[MntGoldProds]]+marketing_campaign[[#This Row],[MntSweetProducts]]+marketing_campaign[[#This Row],[MntFishProducts]]+marketing_campaign[[#This Row],[MntMeatProducts]]+marketing_campaign[[#This Row],[MntFruits]]+marketing_campaign[[#This Row],[MntWines]]</f>
        <v>44</v>
      </c>
      <c r="W1973">
        <v>1</v>
      </c>
      <c r="X1973">
        <v>1</v>
      </c>
      <c r="Y1973">
        <v>0</v>
      </c>
      <c r="Z1973">
        <v>3</v>
      </c>
      <c r="AA1973">
        <f t="shared" si="61"/>
        <v>5</v>
      </c>
      <c r="AB1973" t="str" cm="1">
        <f t="array" ref="AB1973">_xlfn.IFS(AND(AA1973&gt;=0,AA1973&lt;=15),"low purchase",AND(AA1973&gt;=16,AA1973&lt;=30),"mid purchase",AA1973&gt;=31,"high purchase")</f>
        <v>low purchase</v>
      </c>
      <c r="AC1973">
        <v>4</v>
      </c>
      <c r="AD1973" t="str">
        <f>IF(marketing_campaign[[#This Row],[NumWebVisitsMonth]]&gt;=5.3,"higher_webvists","lower_webvisits")</f>
        <v>lower_webvisits</v>
      </c>
      <c r="AE1973">
        <v>1</v>
      </c>
      <c r="AF1973">
        <v>0</v>
      </c>
      <c r="AG1973">
        <v>0</v>
      </c>
      <c r="AH1973">
        <v>0</v>
      </c>
      <c r="AI1973">
        <v>0</v>
      </c>
      <c r="AJ1973">
        <v>0</v>
      </c>
      <c r="AK1973">
        <v>3</v>
      </c>
      <c r="AL1973">
        <v>11</v>
      </c>
      <c r="AM1973">
        <v>0</v>
      </c>
      <c r="AN1973">
        <f>marketing_campaign[[#This Row],[AcceptedCmp2]]+marketing_campaign[[#This Row],[AcceptedCmp1]]+marketing_campaign[[#This Row],[AcceptedCmp5]]+marketing_campaign[[#This Row],[AcceptedCmp4]]+marketing_campaign[[#This Row],[AcceptedCmp3]]+marketing_campaign[[#This Row],[Response]]</f>
        <v>1</v>
      </c>
      <c r="AO1973" t="str" cm="1">
        <f t="array" ref="AO197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974" spans="1:41" x14ac:dyDescent="0.35">
      <c r="A1974">
        <v>2452</v>
      </c>
      <c r="B1974">
        <v>1971</v>
      </c>
      <c r="C1974">
        <f t="shared" ca="1" si="60"/>
        <v>55</v>
      </c>
      <c r="D1974" t="str" cm="1">
        <f t="array" aca="1" ref="D197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74" t="s">
        <v>29</v>
      </c>
      <c r="F1974" t="s">
        <v>31</v>
      </c>
      <c r="G1974" cm="1">
        <f t="array" ref="G1974">_xlfn.IFS(marketing_campaign[[#This Row],[Marital_Status]]="Single",K1974+L1974+1,marketing_campaign[[#This Row],[Marital_Status]]="Together",K1974+L1974+2,marketing_campaign[[#This Row],[Marital_Status]]="Alone",K1974+L1974+1,marketing_campaign[[#This Row],[Marital_Status]]="Married",K1974+L1974+2,marketing_campaign[[#This Row],[Marital_Status]]="Divorced",K1974+L1974+1,marketing_campaign[[#This Row],[Marital_Status]]="YOLO",K1974+L1974+1,marketing_campaign[[#This Row],[Marital_Status]]="Absurd",K1974+L1974+1,marketing_campaign[[#This Row],[Marital_Status]]="Widow",K1974+L1974+1)</f>
        <v>4</v>
      </c>
      <c r="H1974" t="str" cm="1">
        <f t="array" ref="H1974">_xlfn.IFS(marketing_campaign[[#This Row],[Family_size]]=1,"Family_with_one_child",marketing_campaign[[#This Row],[Family_size]]&gt;1,"Family_with_more_children")</f>
        <v>Family_with_more_children</v>
      </c>
      <c r="I1974">
        <v>34600</v>
      </c>
      <c r="J1974" t="str">
        <f>IF(marketing_campaign[[#This Row],[Income]]&gt;=Sheet21!B2024,"high_income","low_income")</f>
        <v>high_income</v>
      </c>
      <c r="K1974">
        <v>1</v>
      </c>
      <c r="L1974">
        <v>1</v>
      </c>
      <c r="M1974" s="1">
        <v>41275</v>
      </c>
      <c r="N1974">
        <v>8</v>
      </c>
      <c r="O1974" t="str" cm="1">
        <f t="array" ref="O1974">_xlfn.IFS(AND(marketing_campaign[[#This Row],[Recency]]&gt;=0,marketing_campaign[[#This Row],[Recency]]&lt;=14),"Early Recency",AND(marketing_campaign[[#This Row],[Recency]]&gt;=15,marketing_campaign[[#This Row],[Recency]]&lt;=31),"Mid-Recency",marketing_campaign[[#This Row],[Recency]]&gt;=32,"high Recency")</f>
        <v>Early Recency</v>
      </c>
      <c r="P1974">
        <v>199</v>
      </c>
      <c r="Q1974">
        <v>33</v>
      </c>
      <c r="R1974">
        <v>60</v>
      </c>
      <c r="S1974">
        <v>8</v>
      </c>
      <c r="T1974">
        <v>3</v>
      </c>
      <c r="U1974">
        <v>15</v>
      </c>
      <c r="V1974">
        <f>marketing_campaign[[#This Row],[MntGoldProds]]+marketing_campaign[[#This Row],[MntSweetProducts]]+marketing_campaign[[#This Row],[MntFishProducts]]+marketing_campaign[[#This Row],[MntMeatProducts]]+marketing_campaign[[#This Row],[MntFruits]]+marketing_campaign[[#This Row],[MntWines]]</f>
        <v>318</v>
      </c>
      <c r="W1974">
        <v>5</v>
      </c>
      <c r="X1974">
        <v>5</v>
      </c>
      <c r="Y1974">
        <v>2</v>
      </c>
      <c r="Z1974">
        <v>5</v>
      </c>
      <c r="AA1974">
        <f t="shared" si="61"/>
        <v>17</v>
      </c>
      <c r="AB1974" t="str" cm="1">
        <f t="array" ref="AB1974">_xlfn.IFS(AND(AA1974&gt;=0,AA1974&lt;=15),"low purchase",AND(AA1974&gt;=16,AA1974&lt;=30),"mid purchase",AA1974&gt;=31,"high purchase")</f>
        <v>mid purchase</v>
      </c>
      <c r="AC1974">
        <v>8</v>
      </c>
      <c r="AD1974" t="str">
        <f>IF(marketing_campaign[[#This Row],[NumWebVisitsMonth]]&gt;=5.3,"higher_webvists","lower_webvisits")</f>
        <v>higher_webvists</v>
      </c>
      <c r="AE1974">
        <v>0</v>
      </c>
      <c r="AF1974">
        <v>0</v>
      </c>
      <c r="AG1974">
        <v>0</v>
      </c>
      <c r="AH1974">
        <v>0</v>
      </c>
      <c r="AI1974">
        <v>0</v>
      </c>
      <c r="AJ1974">
        <v>0</v>
      </c>
      <c r="AK1974">
        <v>3</v>
      </c>
      <c r="AL1974">
        <v>11</v>
      </c>
      <c r="AM1974">
        <v>1</v>
      </c>
      <c r="AN1974">
        <f>marketing_campaign[[#This Row],[AcceptedCmp2]]+marketing_campaign[[#This Row],[AcceptedCmp1]]+marketing_campaign[[#This Row],[AcceptedCmp5]]+marketing_campaign[[#This Row],[AcceptedCmp4]]+marketing_campaign[[#This Row],[AcceptedCmp3]]+marketing_campaign[[#This Row],[Response]]</f>
        <v>1</v>
      </c>
      <c r="AO1974" t="str" cm="1">
        <f t="array" ref="AO197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975" spans="1:41" x14ac:dyDescent="0.35">
      <c r="A1975">
        <v>9507</v>
      </c>
      <c r="B1975">
        <v>1975</v>
      </c>
      <c r="C1975">
        <f t="shared" ca="1" si="60"/>
        <v>51</v>
      </c>
      <c r="D1975" t="str" cm="1">
        <f t="array" aca="1" ref="D197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75" t="s">
        <v>29</v>
      </c>
      <c r="F1975" t="s">
        <v>33</v>
      </c>
      <c r="G1975" cm="1">
        <f t="array" ref="G1975">_xlfn.IFS(marketing_campaign[[#This Row],[Marital_Status]]="Single",K1975+L1975+1,marketing_campaign[[#This Row],[Marital_Status]]="Together",K1975+L1975+2,marketing_campaign[[#This Row],[Marital_Status]]="Alone",K1975+L1975+1,marketing_campaign[[#This Row],[Marital_Status]]="Married",K1975+L1975+2,marketing_campaign[[#This Row],[Marital_Status]]="Divorced",K1975+L1975+1,marketing_campaign[[#This Row],[Marital_Status]]="YOLO",K1975+L1975+1,marketing_campaign[[#This Row],[Marital_Status]]="Absurd",K1975+L1975+1,marketing_campaign[[#This Row],[Marital_Status]]="Widow",K1975+L1975+1)</f>
        <v>3</v>
      </c>
      <c r="H1975" t="str" cm="1">
        <f t="array" ref="H1975">_xlfn.IFS(marketing_campaign[[#This Row],[Family_size]]=1,"Family_with_one_child",marketing_campaign[[#This Row],[Family_size]]&gt;1,"Family_with_more_children")</f>
        <v>Family_with_more_children</v>
      </c>
      <c r="I1975">
        <v>40794</v>
      </c>
      <c r="J1975" t="str">
        <f>IF(marketing_campaign[[#This Row],[Income]]&gt;=Sheet21!B2025,"high_income","low_income")</f>
        <v>high_income</v>
      </c>
      <c r="K1975">
        <v>0</v>
      </c>
      <c r="L1975">
        <v>1</v>
      </c>
      <c r="M1975" s="1">
        <v>41371</v>
      </c>
      <c r="N1975">
        <v>18</v>
      </c>
      <c r="O1975" t="str" cm="1">
        <f t="array" ref="O1975">_xlfn.IFS(AND(marketing_campaign[[#This Row],[Recency]]&gt;=0,marketing_campaign[[#This Row],[Recency]]&lt;=14),"Early Recency",AND(marketing_campaign[[#This Row],[Recency]]&gt;=15,marketing_campaign[[#This Row],[Recency]]&lt;=31),"Mid-Recency",marketing_campaign[[#This Row],[Recency]]&gt;=32,"high Recency")</f>
        <v>Mid-Recency</v>
      </c>
      <c r="P1975">
        <v>261</v>
      </c>
      <c r="Q1975">
        <v>23</v>
      </c>
      <c r="R1975">
        <v>73</v>
      </c>
      <c r="S1975">
        <v>4</v>
      </c>
      <c r="T1975">
        <v>23</v>
      </c>
      <c r="U1975">
        <v>50</v>
      </c>
      <c r="V1975">
        <f>marketing_campaign[[#This Row],[MntGoldProds]]+marketing_campaign[[#This Row],[MntSweetProducts]]+marketing_campaign[[#This Row],[MntFishProducts]]+marketing_campaign[[#This Row],[MntMeatProducts]]+marketing_campaign[[#This Row],[MntFruits]]+marketing_campaign[[#This Row],[MntWines]]</f>
        <v>434</v>
      </c>
      <c r="W1975">
        <v>2</v>
      </c>
      <c r="X1975">
        <v>6</v>
      </c>
      <c r="Y1975">
        <v>3</v>
      </c>
      <c r="Z1975">
        <v>5</v>
      </c>
      <c r="AA1975">
        <f t="shared" si="61"/>
        <v>16</v>
      </c>
      <c r="AB1975" t="str" cm="1">
        <f t="array" ref="AB1975">_xlfn.IFS(AND(AA1975&gt;=0,AA1975&lt;=15),"low purchase",AND(AA1975&gt;=16,AA1975&lt;=30),"mid purchase",AA1975&gt;=31,"high purchase")</f>
        <v>mid purchase</v>
      </c>
      <c r="AC1975">
        <v>7</v>
      </c>
      <c r="AD1975" t="str">
        <f>IF(marketing_campaign[[#This Row],[NumWebVisitsMonth]]&gt;=5.3,"higher_webvists","lower_webvisits")</f>
        <v>higher_webvists</v>
      </c>
      <c r="AE1975">
        <v>0</v>
      </c>
      <c r="AF1975">
        <v>0</v>
      </c>
      <c r="AG1975">
        <v>0</v>
      </c>
      <c r="AH1975">
        <v>0</v>
      </c>
      <c r="AI1975">
        <v>0</v>
      </c>
      <c r="AJ1975">
        <v>0</v>
      </c>
      <c r="AK1975">
        <v>3</v>
      </c>
      <c r="AL1975">
        <v>11</v>
      </c>
      <c r="AM1975">
        <v>0</v>
      </c>
      <c r="AN1975">
        <f>marketing_campaign[[#This Row],[AcceptedCmp2]]+marketing_campaign[[#This Row],[AcceptedCmp1]]+marketing_campaign[[#This Row],[AcceptedCmp5]]+marketing_campaign[[#This Row],[AcceptedCmp4]]+marketing_campaign[[#This Row],[AcceptedCmp3]]+marketing_campaign[[#This Row],[Response]]</f>
        <v>0</v>
      </c>
      <c r="AO1975" t="str" cm="1">
        <f t="array" ref="AO197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76" spans="1:41" x14ac:dyDescent="0.35">
      <c r="A1976">
        <v>8360</v>
      </c>
      <c r="B1976">
        <v>1971</v>
      </c>
      <c r="C1976">
        <f t="shared" ca="1" si="60"/>
        <v>55</v>
      </c>
      <c r="D1976" t="str" cm="1">
        <f t="array" aca="1" ref="D197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76" t="s">
        <v>37</v>
      </c>
      <c r="F1976" t="s">
        <v>33</v>
      </c>
      <c r="G1976" cm="1">
        <f t="array" ref="G1976">_xlfn.IFS(marketing_campaign[[#This Row],[Marital_Status]]="Single",K1976+L1976+1,marketing_campaign[[#This Row],[Marital_Status]]="Together",K1976+L1976+2,marketing_campaign[[#This Row],[Marital_Status]]="Alone",K1976+L1976+1,marketing_campaign[[#This Row],[Marital_Status]]="Married",K1976+L1976+2,marketing_campaign[[#This Row],[Marital_Status]]="Divorced",K1976+L1976+1,marketing_campaign[[#This Row],[Marital_Status]]="YOLO",K1976+L1976+1,marketing_campaign[[#This Row],[Marital_Status]]="Absurd",K1976+L1976+1,marketing_campaign[[#This Row],[Marital_Status]]="Widow",K1976+L1976+1)</f>
        <v>4</v>
      </c>
      <c r="H1976" t="str" cm="1">
        <f t="array" ref="H1976">_xlfn.IFS(marketing_campaign[[#This Row],[Family_size]]=1,"Family_with_one_child",marketing_campaign[[#This Row],[Family_size]]&gt;1,"Family_with_more_children")</f>
        <v>Family_with_more_children</v>
      </c>
      <c r="I1976">
        <v>54690</v>
      </c>
      <c r="J1976" t="str">
        <f>IF(marketing_campaign[[#This Row],[Income]]&gt;=Sheet21!B2026,"high_income","low_income")</f>
        <v>high_income</v>
      </c>
      <c r="K1976">
        <v>1</v>
      </c>
      <c r="L1976">
        <v>1</v>
      </c>
      <c r="M1976" s="1">
        <v>41585</v>
      </c>
      <c r="N1976">
        <v>76</v>
      </c>
      <c r="O1976" t="str" cm="1">
        <f t="array" ref="O1976">_xlfn.IFS(AND(marketing_campaign[[#This Row],[Recency]]&gt;=0,marketing_campaign[[#This Row],[Recency]]&lt;=14),"Early Recency",AND(marketing_campaign[[#This Row],[Recency]]&gt;=15,marketing_campaign[[#This Row],[Recency]]&lt;=31),"Mid-Recency",marketing_campaign[[#This Row],[Recency]]&gt;=32,"high Recency")</f>
        <v>high Recency</v>
      </c>
      <c r="P1976">
        <v>111</v>
      </c>
      <c r="Q1976">
        <v>16</v>
      </c>
      <c r="R1976">
        <v>37</v>
      </c>
      <c r="S1976">
        <v>7</v>
      </c>
      <c r="T1976">
        <v>9</v>
      </c>
      <c r="U1976">
        <v>18</v>
      </c>
      <c r="V1976">
        <f>marketing_campaign[[#This Row],[MntGoldProds]]+marketing_campaign[[#This Row],[MntSweetProducts]]+marketing_campaign[[#This Row],[MntFishProducts]]+marketing_campaign[[#This Row],[MntMeatProducts]]+marketing_campaign[[#This Row],[MntFruits]]+marketing_campaign[[#This Row],[MntWines]]</f>
        <v>198</v>
      </c>
      <c r="W1976">
        <v>3</v>
      </c>
      <c r="X1976">
        <v>3</v>
      </c>
      <c r="Y1976">
        <v>1</v>
      </c>
      <c r="Z1976">
        <v>5</v>
      </c>
      <c r="AA1976">
        <f t="shared" si="61"/>
        <v>12</v>
      </c>
      <c r="AB1976" t="str" cm="1">
        <f t="array" ref="AB1976">_xlfn.IFS(AND(AA1976&gt;=0,AA1976&lt;=15),"low purchase",AND(AA1976&gt;=16,AA1976&lt;=30),"mid purchase",AA1976&gt;=31,"high purchase")</f>
        <v>low purchase</v>
      </c>
      <c r="AC1976">
        <v>3</v>
      </c>
      <c r="AD1976" t="str">
        <f>IF(marketing_campaign[[#This Row],[NumWebVisitsMonth]]&gt;=5.3,"higher_webvists","lower_webvisits")</f>
        <v>lower_webvisits</v>
      </c>
      <c r="AE1976">
        <v>0</v>
      </c>
      <c r="AF1976">
        <v>0</v>
      </c>
      <c r="AG1976">
        <v>0</v>
      </c>
      <c r="AH1976">
        <v>0</v>
      </c>
      <c r="AI1976">
        <v>0</v>
      </c>
      <c r="AJ1976">
        <v>0</v>
      </c>
      <c r="AK1976">
        <v>3</v>
      </c>
      <c r="AL1976">
        <v>11</v>
      </c>
      <c r="AM1976">
        <v>0</v>
      </c>
      <c r="AN1976">
        <f>marketing_campaign[[#This Row],[AcceptedCmp2]]+marketing_campaign[[#This Row],[AcceptedCmp1]]+marketing_campaign[[#This Row],[AcceptedCmp5]]+marketing_campaign[[#This Row],[AcceptedCmp4]]+marketing_campaign[[#This Row],[AcceptedCmp3]]+marketing_campaign[[#This Row],[Response]]</f>
        <v>0</v>
      </c>
      <c r="AO1976" t="str" cm="1">
        <f t="array" ref="AO197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77" spans="1:41" x14ac:dyDescent="0.35">
      <c r="A1977">
        <v>10311</v>
      </c>
      <c r="B1977">
        <v>1969</v>
      </c>
      <c r="C1977">
        <f t="shared" ca="1" si="60"/>
        <v>57</v>
      </c>
      <c r="D1977" t="str" cm="1">
        <f t="array" aca="1" ref="D197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77" t="s">
        <v>29</v>
      </c>
      <c r="F1977" t="s">
        <v>33</v>
      </c>
      <c r="G1977" cm="1">
        <f t="array" ref="G1977">_xlfn.IFS(marketing_campaign[[#This Row],[Marital_Status]]="Single",K1977+L1977+1,marketing_campaign[[#This Row],[Marital_Status]]="Together",K1977+L1977+2,marketing_campaign[[#This Row],[Marital_Status]]="Alone",K1977+L1977+1,marketing_campaign[[#This Row],[Marital_Status]]="Married",K1977+L1977+2,marketing_campaign[[#This Row],[Marital_Status]]="Divorced",K1977+L1977+1,marketing_campaign[[#This Row],[Marital_Status]]="YOLO",K1977+L1977+1,marketing_campaign[[#This Row],[Marital_Status]]="Absurd",K1977+L1977+1,marketing_campaign[[#This Row],[Marital_Status]]="Widow",K1977+L1977+1)</f>
        <v>3</v>
      </c>
      <c r="H1977" t="str" cm="1">
        <f t="array" ref="H1977">_xlfn.IFS(marketing_campaign[[#This Row],[Family_size]]=1,"Family_with_one_child",marketing_campaign[[#This Row],[Family_size]]&gt;1,"Family_with_more_children")</f>
        <v>Family_with_more_children</v>
      </c>
      <c r="I1977">
        <v>4428</v>
      </c>
      <c r="J1977" t="str">
        <f>IF(marketing_campaign[[#This Row],[Income]]&gt;=Sheet21!B2027,"high_income","low_income")</f>
        <v>high_income</v>
      </c>
      <c r="K1977">
        <v>0</v>
      </c>
      <c r="L1977">
        <v>1</v>
      </c>
      <c r="M1977" s="1">
        <v>41552</v>
      </c>
      <c r="N1977">
        <v>0</v>
      </c>
      <c r="O1977" t="str" cm="1">
        <f t="array" ref="O1977">_xlfn.IFS(AND(marketing_campaign[[#This Row],[Recency]]&gt;=0,marketing_campaign[[#This Row],[Recency]]&lt;=14),"Early Recency",AND(marketing_campaign[[#This Row],[Recency]]&gt;=15,marketing_campaign[[#This Row],[Recency]]&lt;=31),"Mid-Recency",marketing_campaign[[#This Row],[Recency]]&gt;=32,"high Recency")</f>
        <v>Early Recency</v>
      </c>
      <c r="P1977">
        <v>16</v>
      </c>
      <c r="Q1977">
        <v>4</v>
      </c>
      <c r="R1977">
        <v>12</v>
      </c>
      <c r="S1977">
        <v>2</v>
      </c>
      <c r="T1977">
        <v>4</v>
      </c>
      <c r="U1977">
        <v>321</v>
      </c>
      <c r="V1977">
        <f>marketing_campaign[[#This Row],[MntGoldProds]]+marketing_campaign[[#This Row],[MntSweetProducts]]+marketing_campaign[[#This Row],[MntFishProducts]]+marketing_campaign[[#This Row],[MntMeatProducts]]+marketing_campaign[[#This Row],[MntFruits]]+marketing_campaign[[#This Row],[MntWines]]</f>
        <v>359</v>
      </c>
      <c r="W1977">
        <v>0</v>
      </c>
      <c r="X1977">
        <v>25</v>
      </c>
      <c r="Y1977">
        <v>0</v>
      </c>
      <c r="Z1977">
        <v>0</v>
      </c>
      <c r="AA1977">
        <f t="shared" si="61"/>
        <v>25</v>
      </c>
      <c r="AB1977" t="str" cm="1">
        <f t="array" ref="AB1977">_xlfn.IFS(AND(AA1977&gt;=0,AA1977&lt;=15),"low purchase",AND(AA1977&gt;=16,AA1977&lt;=30),"mid purchase",AA1977&gt;=31,"high purchase")</f>
        <v>mid purchase</v>
      </c>
      <c r="AC1977">
        <v>1</v>
      </c>
      <c r="AD1977" t="str">
        <f>IF(marketing_campaign[[#This Row],[NumWebVisitsMonth]]&gt;=5.3,"higher_webvists","lower_webvisits")</f>
        <v>lower_webvisits</v>
      </c>
      <c r="AE1977">
        <v>0</v>
      </c>
      <c r="AF1977">
        <v>0</v>
      </c>
      <c r="AG1977">
        <v>0</v>
      </c>
      <c r="AH1977">
        <v>0</v>
      </c>
      <c r="AI1977">
        <v>0</v>
      </c>
      <c r="AJ1977">
        <v>0</v>
      </c>
      <c r="AK1977">
        <v>3</v>
      </c>
      <c r="AL1977">
        <v>11</v>
      </c>
      <c r="AM1977">
        <v>0</v>
      </c>
      <c r="AN1977">
        <f>marketing_campaign[[#This Row],[AcceptedCmp2]]+marketing_campaign[[#This Row],[AcceptedCmp1]]+marketing_campaign[[#This Row],[AcceptedCmp5]]+marketing_campaign[[#This Row],[AcceptedCmp4]]+marketing_campaign[[#This Row],[AcceptedCmp3]]+marketing_campaign[[#This Row],[Response]]</f>
        <v>0</v>
      </c>
      <c r="AO1977" t="str" cm="1">
        <f t="array" ref="AO197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78" spans="1:41" x14ac:dyDescent="0.35">
      <c r="A1978">
        <v>5117</v>
      </c>
      <c r="B1978">
        <v>1963</v>
      </c>
      <c r="C1978">
        <f t="shared" ca="1" si="60"/>
        <v>63</v>
      </c>
      <c r="D1978" t="str" cm="1">
        <f t="array" aca="1" ref="D197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78" t="s">
        <v>37</v>
      </c>
      <c r="F1978" t="s">
        <v>33</v>
      </c>
      <c r="G1978" cm="1">
        <f t="array" ref="G1978">_xlfn.IFS(marketing_campaign[[#This Row],[Marital_Status]]="Single",K1978+L1978+1,marketing_campaign[[#This Row],[Marital_Status]]="Together",K1978+L1978+2,marketing_campaign[[#This Row],[Marital_Status]]="Alone",K1978+L1978+1,marketing_campaign[[#This Row],[Marital_Status]]="Married",K1978+L1978+2,marketing_campaign[[#This Row],[Marital_Status]]="Divorced",K1978+L1978+1,marketing_campaign[[#This Row],[Marital_Status]]="YOLO",K1978+L1978+1,marketing_campaign[[#This Row],[Marital_Status]]="Absurd",K1978+L1978+1,marketing_campaign[[#This Row],[Marital_Status]]="Widow",K1978+L1978+1)</f>
        <v>2</v>
      </c>
      <c r="H1978" t="str" cm="1">
        <f t="array" ref="H1978">_xlfn.IFS(marketing_campaign[[#This Row],[Family_size]]=1,"Family_with_one_child",marketing_campaign[[#This Row],[Family_size]]&gt;1,"Family_with_more_children")</f>
        <v>Family_with_more_children</v>
      </c>
      <c r="I1978">
        <v>32632</v>
      </c>
      <c r="J1978" t="str">
        <f>IF(marketing_campaign[[#This Row],[Income]]&gt;=Sheet21!B2028,"high_income","low_income")</f>
        <v>high_income</v>
      </c>
      <c r="K1978">
        <v>0</v>
      </c>
      <c r="L1978">
        <v>0</v>
      </c>
      <c r="M1978" s="1">
        <v>41123</v>
      </c>
      <c r="N1978">
        <v>32</v>
      </c>
      <c r="O1978" t="str" cm="1">
        <f t="array" ref="O1978">_xlfn.IFS(AND(marketing_campaign[[#This Row],[Recency]]&gt;=0,marketing_campaign[[#This Row],[Recency]]&lt;=14),"Early Recency",AND(marketing_campaign[[#This Row],[Recency]]&gt;=15,marketing_campaign[[#This Row],[Recency]]&lt;=31),"Mid-Recency",marketing_campaign[[#This Row],[Recency]]&gt;=32,"high Recency")</f>
        <v>high Recency</v>
      </c>
      <c r="P1978">
        <v>63</v>
      </c>
      <c r="Q1978">
        <v>151</v>
      </c>
      <c r="R1978">
        <v>137</v>
      </c>
      <c r="S1978">
        <v>153</v>
      </c>
      <c r="T1978">
        <v>19</v>
      </c>
      <c r="U1978">
        <v>53</v>
      </c>
      <c r="V1978">
        <f>marketing_campaign[[#This Row],[MntGoldProds]]+marketing_campaign[[#This Row],[MntSweetProducts]]+marketing_campaign[[#This Row],[MntFishProducts]]+marketing_campaign[[#This Row],[MntMeatProducts]]+marketing_campaign[[#This Row],[MntFruits]]+marketing_campaign[[#This Row],[MntWines]]</f>
        <v>576</v>
      </c>
      <c r="W1978">
        <v>2</v>
      </c>
      <c r="X1978">
        <v>4</v>
      </c>
      <c r="Y1978">
        <v>4</v>
      </c>
      <c r="Z1978">
        <v>8</v>
      </c>
      <c r="AA1978">
        <f t="shared" si="61"/>
        <v>18</v>
      </c>
      <c r="AB1978" t="str" cm="1">
        <f t="array" ref="AB1978">_xlfn.IFS(AND(AA1978&gt;=0,AA1978&lt;=15),"low purchase",AND(AA1978&gt;=16,AA1978&lt;=30),"mid purchase",AA1978&gt;=31,"high purchase")</f>
        <v>mid purchase</v>
      </c>
      <c r="AC1978">
        <v>5</v>
      </c>
      <c r="AD1978" t="str">
        <f>IF(marketing_campaign[[#This Row],[NumWebVisitsMonth]]&gt;=5.3,"higher_webvists","lower_webvisits")</f>
        <v>lower_webvisits</v>
      </c>
      <c r="AE1978">
        <v>0</v>
      </c>
      <c r="AF1978">
        <v>0</v>
      </c>
      <c r="AG1978">
        <v>0</v>
      </c>
      <c r="AH1978">
        <v>0</v>
      </c>
      <c r="AI1978">
        <v>0</v>
      </c>
      <c r="AJ1978">
        <v>0</v>
      </c>
      <c r="AK1978">
        <v>3</v>
      </c>
      <c r="AL1978">
        <v>11</v>
      </c>
      <c r="AM1978">
        <v>0</v>
      </c>
      <c r="AN1978">
        <f>marketing_campaign[[#This Row],[AcceptedCmp2]]+marketing_campaign[[#This Row],[AcceptedCmp1]]+marketing_campaign[[#This Row],[AcceptedCmp5]]+marketing_campaign[[#This Row],[AcceptedCmp4]]+marketing_campaign[[#This Row],[AcceptedCmp3]]+marketing_campaign[[#This Row],[Response]]</f>
        <v>0</v>
      </c>
      <c r="AO1978" t="str" cm="1">
        <f t="array" ref="AO197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79" spans="1:41" x14ac:dyDescent="0.35">
      <c r="A1979">
        <v>4867</v>
      </c>
      <c r="B1979">
        <v>1968</v>
      </c>
      <c r="C1979">
        <f t="shared" ca="1" si="60"/>
        <v>58</v>
      </c>
      <c r="D1979" t="str" cm="1">
        <f t="array" aca="1" ref="D197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79" t="s">
        <v>32</v>
      </c>
      <c r="F1979" t="s">
        <v>30</v>
      </c>
      <c r="G1979" cm="1">
        <f t="array" ref="G1979">_xlfn.IFS(marketing_campaign[[#This Row],[Marital_Status]]="Single",K1979+L1979+1,marketing_campaign[[#This Row],[Marital_Status]]="Together",K1979+L1979+2,marketing_campaign[[#This Row],[Marital_Status]]="Alone",K1979+L1979+1,marketing_campaign[[#This Row],[Marital_Status]]="Married",K1979+L1979+2,marketing_campaign[[#This Row],[Marital_Status]]="Divorced",K1979+L1979+1,marketing_campaign[[#This Row],[Marital_Status]]="YOLO",K1979+L1979+1,marketing_campaign[[#This Row],[Marital_Status]]="Absurd",K1979+L1979+1,marketing_campaign[[#This Row],[Marital_Status]]="Widow",K1979+L1979+1)</f>
        <v>3</v>
      </c>
      <c r="H1979" t="str" cm="1">
        <f t="array" ref="H1979">_xlfn.IFS(marketing_campaign[[#This Row],[Family_size]]=1,"Family_with_one_child",marketing_campaign[[#This Row],[Family_size]]&gt;1,"Family_with_more_children")</f>
        <v>Family_with_more_children</v>
      </c>
      <c r="I1979">
        <v>38236</v>
      </c>
      <c r="J1979" t="str">
        <f>IF(marketing_campaign[[#This Row],[Income]]&gt;=Sheet21!B2029,"high_income","low_income")</f>
        <v>high_income</v>
      </c>
      <c r="K1979">
        <v>1</v>
      </c>
      <c r="L1979">
        <v>1</v>
      </c>
      <c r="M1979" s="1">
        <v>41537</v>
      </c>
      <c r="N1979">
        <v>2</v>
      </c>
      <c r="O1979" t="str" cm="1">
        <f t="array" ref="O1979">_xlfn.IFS(AND(marketing_campaign[[#This Row],[Recency]]&gt;=0,marketing_campaign[[#This Row],[Recency]]&lt;=14),"Early Recency",AND(marketing_campaign[[#This Row],[Recency]]&gt;=15,marketing_campaign[[#This Row],[Recency]]&lt;=31),"Mid-Recency",marketing_campaign[[#This Row],[Recency]]&gt;=32,"high Recency")</f>
        <v>Early Recency</v>
      </c>
      <c r="P1979">
        <v>58</v>
      </c>
      <c r="Q1979">
        <v>0</v>
      </c>
      <c r="R1979">
        <v>18</v>
      </c>
      <c r="S1979">
        <v>2</v>
      </c>
      <c r="T1979">
        <v>0</v>
      </c>
      <c r="U1979">
        <v>10</v>
      </c>
      <c r="V1979">
        <f>marketing_campaign[[#This Row],[MntGoldProds]]+marketing_campaign[[#This Row],[MntSweetProducts]]+marketing_campaign[[#This Row],[MntFishProducts]]+marketing_campaign[[#This Row],[MntMeatProducts]]+marketing_campaign[[#This Row],[MntFruits]]+marketing_campaign[[#This Row],[MntWines]]</f>
        <v>88</v>
      </c>
      <c r="W1979">
        <v>4</v>
      </c>
      <c r="X1979">
        <v>3</v>
      </c>
      <c r="Y1979">
        <v>0</v>
      </c>
      <c r="Z1979">
        <v>4</v>
      </c>
      <c r="AA1979">
        <f t="shared" si="61"/>
        <v>11</v>
      </c>
      <c r="AB1979" t="str" cm="1">
        <f t="array" ref="AB1979">_xlfn.IFS(AND(AA1979&gt;=0,AA1979&lt;=15),"low purchase",AND(AA1979&gt;=16,AA1979&lt;=30),"mid purchase",AA1979&gt;=31,"high purchase")</f>
        <v>low purchase</v>
      </c>
      <c r="AC1979">
        <v>7</v>
      </c>
      <c r="AD1979" t="str">
        <f>IF(marketing_campaign[[#This Row],[NumWebVisitsMonth]]&gt;=5.3,"higher_webvists","lower_webvisits")</f>
        <v>higher_webvists</v>
      </c>
      <c r="AE1979">
        <v>0</v>
      </c>
      <c r="AF1979">
        <v>0</v>
      </c>
      <c r="AG1979">
        <v>0</v>
      </c>
      <c r="AH1979">
        <v>0</v>
      </c>
      <c r="AI1979">
        <v>0</v>
      </c>
      <c r="AJ1979">
        <v>0</v>
      </c>
      <c r="AK1979">
        <v>3</v>
      </c>
      <c r="AL1979">
        <v>11</v>
      </c>
      <c r="AM1979">
        <v>0</v>
      </c>
      <c r="AN1979">
        <f>marketing_campaign[[#This Row],[AcceptedCmp2]]+marketing_campaign[[#This Row],[AcceptedCmp1]]+marketing_campaign[[#This Row],[AcceptedCmp5]]+marketing_campaign[[#This Row],[AcceptedCmp4]]+marketing_campaign[[#This Row],[AcceptedCmp3]]+marketing_campaign[[#This Row],[Response]]</f>
        <v>0</v>
      </c>
      <c r="AO1979" t="str" cm="1">
        <f t="array" ref="AO197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80" spans="1:41" x14ac:dyDescent="0.35">
      <c r="A1980">
        <v>9289</v>
      </c>
      <c r="B1980">
        <v>1979</v>
      </c>
      <c r="C1980">
        <f t="shared" ca="1" si="60"/>
        <v>47</v>
      </c>
      <c r="D1980" t="str" cm="1">
        <f t="array" aca="1" ref="D198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80" t="s">
        <v>29</v>
      </c>
      <c r="F1980" t="s">
        <v>33</v>
      </c>
      <c r="G1980" cm="1">
        <f t="array" ref="G1980">_xlfn.IFS(marketing_campaign[[#This Row],[Marital_Status]]="Single",K1980+L1980+1,marketing_campaign[[#This Row],[Marital_Status]]="Together",K1980+L1980+2,marketing_campaign[[#This Row],[Marital_Status]]="Alone",K1980+L1980+1,marketing_campaign[[#This Row],[Marital_Status]]="Married",K1980+L1980+2,marketing_campaign[[#This Row],[Marital_Status]]="Divorced",K1980+L1980+1,marketing_campaign[[#This Row],[Marital_Status]]="YOLO",K1980+L1980+1,marketing_campaign[[#This Row],[Marital_Status]]="Absurd",K1980+L1980+1,marketing_campaign[[#This Row],[Marital_Status]]="Widow",K1980+L1980+1)</f>
        <v>3</v>
      </c>
      <c r="H1980" t="str" cm="1">
        <f t="array" ref="H1980">_xlfn.IFS(marketing_campaign[[#This Row],[Family_size]]=1,"Family_with_one_child",marketing_campaign[[#This Row],[Family_size]]&gt;1,"Family_with_more_children")</f>
        <v>Family_with_more_children</v>
      </c>
      <c r="I1980">
        <v>36781</v>
      </c>
      <c r="J1980" t="str">
        <f>IF(marketing_campaign[[#This Row],[Income]]&gt;=Sheet21!B2030,"high_income","low_income")</f>
        <v>high_income</v>
      </c>
      <c r="K1980">
        <v>1</v>
      </c>
      <c r="L1980">
        <v>0</v>
      </c>
      <c r="M1980" s="1">
        <v>41739</v>
      </c>
      <c r="N1980">
        <v>16</v>
      </c>
      <c r="O1980" t="str" cm="1">
        <f t="array" ref="O1980">_xlfn.IFS(AND(marketing_campaign[[#This Row],[Recency]]&gt;=0,marketing_campaign[[#This Row],[Recency]]&lt;=14),"Early Recency",AND(marketing_campaign[[#This Row],[Recency]]&gt;=15,marketing_campaign[[#This Row],[Recency]]&lt;=31),"Mid-Recency",marketing_campaign[[#This Row],[Recency]]&gt;=32,"high Recency")</f>
        <v>Mid-Recency</v>
      </c>
      <c r="P1980">
        <v>29</v>
      </c>
      <c r="Q1980">
        <v>1</v>
      </c>
      <c r="R1980">
        <v>17</v>
      </c>
      <c r="S1980">
        <v>0</v>
      </c>
      <c r="T1980">
        <v>3</v>
      </c>
      <c r="U1980">
        <v>13</v>
      </c>
      <c r="V1980">
        <f>marketing_campaign[[#This Row],[MntGoldProds]]+marketing_campaign[[#This Row],[MntSweetProducts]]+marketing_campaign[[#This Row],[MntFishProducts]]+marketing_campaign[[#This Row],[MntMeatProducts]]+marketing_campaign[[#This Row],[MntFruits]]+marketing_campaign[[#This Row],[MntWines]]</f>
        <v>63</v>
      </c>
      <c r="W1980">
        <v>1</v>
      </c>
      <c r="X1980">
        <v>2</v>
      </c>
      <c r="Y1980">
        <v>1</v>
      </c>
      <c r="Z1980">
        <v>2</v>
      </c>
      <c r="AA1980">
        <f t="shared" si="61"/>
        <v>6</v>
      </c>
      <c r="AB1980" t="str" cm="1">
        <f t="array" ref="AB1980">_xlfn.IFS(AND(AA1980&gt;=0,AA1980&lt;=15),"low purchase",AND(AA1980&gt;=16,AA1980&lt;=30),"mid purchase",AA1980&gt;=31,"high purchase")</f>
        <v>low purchase</v>
      </c>
      <c r="AC1980">
        <v>8</v>
      </c>
      <c r="AD1980" t="str">
        <f>IF(marketing_campaign[[#This Row],[NumWebVisitsMonth]]&gt;=5.3,"higher_webvists","lower_webvisits")</f>
        <v>higher_webvists</v>
      </c>
      <c r="AE1980">
        <v>0</v>
      </c>
      <c r="AF1980">
        <v>0</v>
      </c>
      <c r="AG1980">
        <v>0</v>
      </c>
      <c r="AH1980">
        <v>0</v>
      </c>
      <c r="AI1980">
        <v>0</v>
      </c>
      <c r="AJ1980">
        <v>0</v>
      </c>
      <c r="AK1980">
        <v>3</v>
      </c>
      <c r="AL1980">
        <v>11</v>
      </c>
      <c r="AM1980">
        <v>1</v>
      </c>
      <c r="AN1980">
        <f>marketing_campaign[[#This Row],[AcceptedCmp2]]+marketing_campaign[[#This Row],[AcceptedCmp1]]+marketing_campaign[[#This Row],[AcceptedCmp5]]+marketing_campaign[[#This Row],[AcceptedCmp4]]+marketing_campaign[[#This Row],[AcceptedCmp3]]+marketing_campaign[[#This Row],[Response]]</f>
        <v>1</v>
      </c>
      <c r="AO1980" t="str" cm="1">
        <f t="array" ref="AO198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981" spans="1:41" x14ac:dyDescent="0.35">
      <c r="A1981">
        <v>10913</v>
      </c>
      <c r="B1981">
        <v>1984</v>
      </c>
      <c r="C1981">
        <f t="shared" ca="1" si="60"/>
        <v>42</v>
      </c>
      <c r="D1981" t="str" cm="1">
        <f t="array" aca="1" ref="D198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981" t="s">
        <v>34</v>
      </c>
      <c r="F1981" t="s">
        <v>30</v>
      </c>
      <c r="G1981" cm="1">
        <f t="array" ref="G1981">_xlfn.IFS(marketing_campaign[[#This Row],[Marital_Status]]="Single",K1981+L1981+1,marketing_campaign[[#This Row],[Marital_Status]]="Together",K1981+L1981+2,marketing_campaign[[#This Row],[Marital_Status]]="Alone",K1981+L1981+1,marketing_campaign[[#This Row],[Marital_Status]]="Married",K1981+L1981+2,marketing_campaign[[#This Row],[Marital_Status]]="Divorced",K1981+L1981+1,marketing_campaign[[#This Row],[Marital_Status]]="YOLO",K1981+L1981+1,marketing_campaign[[#This Row],[Marital_Status]]="Absurd",K1981+L1981+1,marketing_campaign[[#This Row],[Marital_Status]]="Widow",K1981+L1981+1)</f>
        <v>2</v>
      </c>
      <c r="H1981" t="str" cm="1">
        <f t="array" ref="H1981">_xlfn.IFS(marketing_campaign[[#This Row],[Family_size]]=1,"Family_with_one_child",marketing_campaign[[#This Row],[Family_size]]&gt;1,"Family_with_more_children")</f>
        <v>Family_with_more_children</v>
      </c>
      <c r="I1981">
        <v>31385</v>
      </c>
      <c r="J1981" t="str">
        <f>IF(marketing_campaign[[#This Row],[Income]]&gt;=Sheet21!B2031,"high_income","low_income")</f>
        <v>high_income</v>
      </c>
      <c r="K1981">
        <v>1</v>
      </c>
      <c r="L1981">
        <v>0</v>
      </c>
      <c r="M1981" s="1">
        <v>41248</v>
      </c>
      <c r="N1981">
        <v>56</v>
      </c>
      <c r="O1981" t="str" cm="1">
        <f t="array" ref="O1981">_xlfn.IFS(AND(marketing_campaign[[#This Row],[Recency]]&gt;=0,marketing_campaign[[#This Row],[Recency]]&lt;=14),"Early Recency",AND(marketing_campaign[[#This Row],[Recency]]&gt;=15,marketing_campaign[[#This Row],[Recency]]&lt;=31),"Mid-Recency",marketing_campaign[[#This Row],[Recency]]&gt;=32,"high Recency")</f>
        <v>high Recency</v>
      </c>
      <c r="P1981">
        <v>3</v>
      </c>
      <c r="Q1981">
        <v>2</v>
      </c>
      <c r="R1981">
        <v>12</v>
      </c>
      <c r="S1981">
        <v>0</v>
      </c>
      <c r="T1981">
        <v>1</v>
      </c>
      <c r="U1981">
        <v>9</v>
      </c>
      <c r="V1981">
        <f>marketing_campaign[[#This Row],[MntGoldProds]]+marketing_campaign[[#This Row],[MntSweetProducts]]+marketing_campaign[[#This Row],[MntFishProducts]]+marketing_campaign[[#This Row],[MntMeatProducts]]+marketing_campaign[[#This Row],[MntFruits]]+marketing_campaign[[#This Row],[MntWines]]</f>
        <v>27</v>
      </c>
      <c r="W1981">
        <v>1</v>
      </c>
      <c r="X1981">
        <v>1</v>
      </c>
      <c r="Y1981">
        <v>0</v>
      </c>
      <c r="Z1981">
        <v>2</v>
      </c>
      <c r="AA1981">
        <f t="shared" si="61"/>
        <v>4</v>
      </c>
      <c r="AB1981" t="str" cm="1">
        <f t="array" ref="AB1981">_xlfn.IFS(AND(AA1981&gt;=0,AA1981&lt;=15),"low purchase",AND(AA1981&gt;=16,AA1981&lt;=30),"mid purchase",AA1981&gt;=31,"high purchase")</f>
        <v>low purchase</v>
      </c>
      <c r="AC1981">
        <v>8</v>
      </c>
      <c r="AD1981" t="str">
        <f>IF(marketing_campaign[[#This Row],[NumWebVisitsMonth]]&gt;=5.3,"higher_webvists","lower_webvisits")</f>
        <v>higher_webvists</v>
      </c>
      <c r="AE1981">
        <v>1</v>
      </c>
      <c r="AF1981">
        <v>0</v>
      </c>
      <c r="AG1981">
        <v>0</v>
      </c>
      <c r="AH1981">
        <v>0</v>
      </c>
      <c r="AI1981">
        <v>0</v>
      </c>
      <c r="AJ1981">
        <v>0</v>
      </c>
      <c r="AK1981">
        <v>3</v>
      </c>
      <c r="AL1981">
        <v>11</v>
      </c>
      <c r="AM1981">
        <v>1</v>
      </c>
      <c r="AN1981">
        <f>marketing_campaign[[#This Row],[AcceptedCmp2]]+marketing_campaign[[#This Row],[AcceptedCmp1]]+marketing_campaign[[#This Row],[AcceptedCmp5]]+marketing_campaign[[#This Row],[AcceptedCmp4]]+marketing_campaign[[#This Row],[AcceptedCmp3]]+marketing_campaign[[#This Row],[Response]]</f>
        <v>2</v>
      </c>
      <c r="AO1981" t="str" cm="1">
        <f t="array" ref="AO198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982" spans="1:41" x14ac:dyDescent="0.35">
      <c r="A1982">
        <v>3032</v>
      </c>
      <c r="B1982">
        <v>1984</v>
      </c>
      <c r="C1982">
        <f t="shared" ca="1" si="60"/>
        <v>42</v>
      </c>
      <c r="D1982" t="str" cm="1">
        <f t="array" aca="1" ref="D198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982" t="s">
        <v>29</v>
      </c>
      <c r="F1982" t="s">
        <v>33</v>
      </c>
      <c r="G1982" cm="1">
        <f t="array" ref="G1982">_xlfn.IFS(marketing_campaign[[#This Row],[Marital_Status]]="Single",K1982+L1982+1,marketing_campaign[[#This Row],[Marital_Status]]="Together",K1982+L1982+2,marketing_campaign[[#This Row],[Marital_Status]]="Alone",K1982+L1982+1,marketing_campaign[[#This Row],[Marital_Status]]="Married",K1982+L1982+2,marketing_campaign[[#This Row],[Marital_Status]]="Divorced",K1982+L1982+1,marketing_campaign[[#This Row],[Marital_Status]]="YOLO",K1982+L1982+1,marketing_campaign[[#This Row],[Marital_Status]]="Absurd",K1982+L1982+1,marketing_campaign[[#This Row],[Marital_Status]]="Widow",K1982+L1982+1)</f>
        <v>3</v>
      </c>
      <c r="H1982" t="str" cm="1">
        <f t="array" ref="H1982">_xlfn.IFS(marketing_campaign[[#This Row],[Family_size]]=1,"Family_with_one_child",marketing_campaign[[#This Row],[Family_size]]&gt;1,"Family_with_more_children")</f>
        <v>Family_with_more_children</v>
      </c>
      <c r="I1982">
        <v>24570</v>
      </c>
      <c r="J1982" t="str">
        <f>IF(marketing_campaign[[#This Row],[Income]]&gt;=Sheet21!B2032,"high_income","low_income")</f>
        <v>high_income</v>
      </c>
      <c r="K1982">
        <v>1</v>
      </c>
      <c r="L1982">
        <v>0</v>
      </c>
      <c r="M1982" s="1">
        <v>41332</v>
      </c>
      <c r="N1982">
        <v>97</v>
      </c>
      <c r="O1982" t="str" cm="1">
        <f t="array" ref="O1982">_xlfn.IFS(AND(marketing_campaign[[#This Row],[Recency]]&gt;=0,marketing_campaign[[#This Row],[Recency]]&lt;=14),"Early Recency",AND(marketing_campaign[[#This Row],[Recency]]&gt;=15,marketing_campaign[[#This Row],[Recency]]&lt;=31),"Mid-Recency",marketing_campaign[[#This Row],[Recency]]&gt;=32,"high Recency")</f>
        <v>high Recency</v>
      </c>
      <c r="P1982">
        <v>28</v>
      </c>
      <c r="Q1982">
        <v>34</v>
      </c>
      <c r="R1982">
        <v>62</v>
      </c>
      <c r="S1982">
        <v>11</v>
      </c>
      <c r="T1982">
        <v>14</v>
      </c>
      <c r="U1982">
        <v>44</v>
      </c>
      <c r="V1982">
        <f>marketing_campaign[[#This Row],[MntGoldProds]]+marketing_campaign[[#This Row],[MntSweetProducts]]+marketing_campaign[[#This Row],[MntFishProducts]]+marketing_campaign[[#This Row],[MntMeatProducts]]+marketing_campaign[[#This Row],[MntFruits]]+marketing_campaign[[#This Row],[MntWines]]</f>
        <v>193</v>
      </c>
      <c r="W1982">
        <v>3</v>
      </c>
      <c r="X1982">
        <v>4</v>
      </c>
      <c r="Y1982">
        <v>0</v>
      </c>
      <c r="Z1982">
        <v>4</v>
      </c>
      <c r="AA1982">
        <f t="shared" si="61"/>
        <v>11</v>
      </c>
      <c r="AB1982" t="str" cm="1">
        <f t="array" ref="AB1982">_xlfn.IFS(AND(AA1982&gt;=0,AA1982&lt;=15),"low purchase",AND(AA1982&gt;=16,AA1982&lt;=30),"mid purchase",AA1982&gt;=31,"high purchase")</f>
        <v>low purchase</v>
      </c>
      <c r="AC1982">
        <v>9</v>
      </c>
      <c r="AD1982" t="str">
        <f>IF(marketing_campaign[[#This Row],[NumWebVisitsMonth]]&gt;=5.3,"higher_webvists","lower_webvisits")</f>
        <v>higher_webvists</v>
      </c>
      <c r="AE1982">
        <v>0</v>
      </c>
      <c r="AF1982">
        <v>0</v>
      </c>
      <c r="AG1982">
        <v>0</v>
      </c>
      <c r="AH1982">
        <v>0</v>
      </c>
      <c r="AI1982">
        <v>0</v>
      </c>
      <c r="AJ1982">
        <v>0</v>
      </c>
      <c r="AK1982">
        <v>3</v>
      </c>
      <c r="AL1982">
        <v>11</v>
      </c>
      <c r="AM1982">
        <v>0</v>
      </c>
      <c r="AN1982">
        <f>marketing_campaign[[#This Row],[AcceptedCmp2]]+marketing_campaign[[#This Row],[AcceptedCmp1]]+marketing_campaign[[#This Row],[AcceptedCmp5]]+marketing_campaign[[#This Row],[AcceptedCmp4]]+marketing_campaign[[#This Row],[AcceptedCmp3]]+marketing_campaign[[#This Row],[Response]]</f>
        <v>0</v>
      </c>
      <c r="AO1982" t="str" cm="1">
        <f t="array" ref="AO198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83" spans="1:41" x14ac:dyDescent="0.35">
      <c r="A1983">
        <v>8524</v>
      </c>
      <c r="B1983">
        <v>1974</v>
      </c>
      <c r="C1983">
        <f t="shared" ca="1" si="60"/>
        <v>52</v>
      </c>
      <c r="D1983" t="str" cm="1">
        <f t="array" aca="1" ref="D198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83" t="s">
        <v>32</v>
      </c>
      <c r="F1983" t="s">
        <v>35</v>
      </c>
      <c r="G1983" cm="1">
        <f t="array" ref="G1983">_xlfn.IFS(marketing_campaign[[#This Row],[Marital_Status]]="Single",K1983+L1983+1,marketing_campaign[[#This Row],[Marital_Status]]="Together",K1983+L1983+2,marketing_campaign[[#This Row],[Marital_Status]]="Alone",K1983+L1983+1,marketing_campaign[[#This Row],[Marital_Status]]="Married",K1983+L1983+2,marketing_campaign[[#This Row],[Marital_Status]]="Divorced",K1983+L1983+1,marketing_campaign[[#This Row],[Marital_Status]]="YOLO",K1983+L1983+1,marketing_campaign[[#This Row],[Marital_Status]]="Absurd",K1983+L1983+1,marketing_campaign[[#This Row],[Marital_Status]]="Widow",K1983+L1983+1)</f>
        <v>2</v>
      </c>
      <c r="H1983" t="str" cm="1">
        <f t="array" ref="H1983">_xlfn.IFS(marketing_campaign[[#This Row],[Family_size]]=1,"Family_with_one_child",marketing_campaign[[#This Row],[Family_size]]&gt;1,"Family_with_more_children")</f>
        <v>Family_with_more_children</v>
      </c>
      <c r="I1983">
        <v>25509</v>
      </c>
      <c r="J1983" t="str">
        <f>IF(marketing_campaign[[#This Row],[Income]]&gt;=Sheet21!B2033,"high_income","low_income")</f>
        <v>high_income</v>
      </c>
      <c r="K1983">
        <v>1</v>
      </c>
      <c r="L1983">
        <v>0</v>
      </c>
      <c r="M1983" s="1">
        <v>41170</v>
      </c>
      <c r="N1983">
        <v>15</v>
      </c>
      <c r="O1983" t="str" cm="1">
        <f t="array" ref="O1983">_xlfn.IFS(AND(marketing_campaign[[#This Row],[Recency]]&gt;=0,marketing_campaign[[#This Row],[Recency]]&lt;=14),"Early Recency",AND(marketing_campaign[[#This Row],[Recency]]&gt;=15,marketing_campaign[[#This Row],[Recency]]&lt;=31),"Mid-Recency",marketing_campaign[[#This Row],[Recency]]&gt;=32,"high Recency")</f>
        <v>Mid-Recency</v>
      </c>
      <c r="P1983">
        <v>40</v>
      </c>
      <c r="Q1983">
        <v>3</v>
      </c>
      <c r="R1983">
        <v>30</v>
      </c>
      <c r="S1983">
        <v>10</v>
      </c>
      <c r="T1983">
        <v>7</v>
      </c>
      <c r="U1983">
        <v>11</v>
      </c>
      <c r="V1983">
        <f>marketing_campaign[[#This Row],[MntGoldProds]]+marketing_campaign[[#This Row],[MntSweetProducts]]+marketing_campaign[[#This Row],[MntFishProducts]]+marketing_campaign[[#This Row],[MntMeatProducts]]+marketing_campaign[[#This Row],[MntFruits]]+marketing_campaign[[#This Row],[MntWines]]</f>
        <v>101</v>
      </c>
      <c r="W1983">
        <v>3</v>
      </c>
      <c r="X1983">
        <v>3</v>
      </c>
      <c r="Y1983">
        <v>0</v>
      </c>
      <c r="Z1983">
        <v>3</v>
      </c>
      <c r="AA1983">
        <f t="shared" si="61"/>
        <v>9</v>
      </c>
      <c r="AB1983" t="str" cm="1">
        <f t="array" ref="AB1983">_xlfn.IFS(AND(AA1983&gt;=0,AA1983&lt;=15),"low purchase",AND(AA1983&gt;=16,AA1983&lt;=30),"mid purchase",AA1983&gt;=31,"high purchase")</f>
        <v>low purchase</v>
      </c>
      <c r="AC1983">
        <v>9</v>
      </c>
      <c r="AD1983" t="str">
        <f>IF(marketing_campaign[[#This Row],[NumWebVisitsMonth]]&gt;=5.3,"higher_webvists","lower_webvisits")</f>
        <v>higher_webvists</v>
      </c>
      <c r="AE1983">
        <v>0</v>
      </c>
      <c r="AF1983">
        <v>0</v>
      </c>
      <c r="AG1983">
        <v>0</v>
      </c>
      <c r="AH1983">
        <v>0</v>
      </c>
      <c r="AI1983">
        <v>0</v>
      </c>
      <c r="AJ1983">
        <v>0</v>
      </c>
      <c r="AK1983">
        <v>3</v>
      </c>
      <c r="AL1983">
        <v>11</v>
      </c>
      <c r="AM1983">
        <v>1</v>
      </c>
      <c r="AN1983">
        <f>marketing_campaign[[#This Row],[AcceptedCmp2]]+marketing_campaign[[#This Row],[AcceptedCmp1]]+marketing_campaign[[#This Row],[AcceptedCmp5]]+marketing_campaign[[#This Row],[AcceptedCmp4]]+marketing_campaign[[#This Row],[AcceptedCmp3]]+marketing_campaign[[#This Row],[Response]]</f>
        <v>1</v>
      </c>
      <c r="AO1983" t="str" cm="1">
        <f t="array" ref="AO198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1984" spans="1:41" x14ac:dyDescent="0.35">
      <c r="A1984">
        <v>3334</v>
      </c>
      <c r="B1984">
        <v>1951</v>
      </c>
      <c r="C1984">
        <f t="shared" ca="1" si="60"/>
        <v>75</v>
      </c>
      <c r="D1984" t="str" cm="1">
        <f t="array" aca="1" ref="D198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84" t="s">
        <v>29</v>
      </c>
      <c r="F1984" t="s">
        <v>33</v>
      </c>
      <c r="G1984" cm="1">
        <f t="array" ref="G1984">_xlfn.IFS(marketing_campaign[[#This Row],[Marital_Status]]="Single",K1984+L1984+1,marketing_campaign[[#This Row],[Marital_Status]]="Together",K1984+L1984+2,marketing_campaign[[#This Row],[Marital_Status]]="Alone",K1984+L1984+1,marketing_campaign[[#This Row],[Marital_Status]]="Married",K1984+L1984+2,marketing_campaign[[#This Row],[Marital_Status]]="Divorced",K1984+L1984+1,marketing_campaign[[#This Row],[Marital_Status]]="YOLO",K1984+L1984+1,marketing_campaign[[#This Row],[Marital_Status]]="Absurd",K1984+L1984+1,marketing_campaign[[#This Row],[Marital_Status]]="Widow",K1984+L1984+1)</f>
        <v>2</v>
      </c>
      <c r="H1984" t="str" cm="1">
        <f t="array" ref="H1984">_xlfn.IFS(marketing_campaign[[#This Row],[Family_size]]=1,"Family_with_one_child",marketing_campaign[[#This Row],[Family_size]]&gt;1,"Family_with_more_children")</f>
        <v>Family_with_more_children</v>
      </c>
      <c r="I1984">
        <v>94642</v>
      </c>
      <c r="J1984" t="str">
        <f>IF(marketing_campaign[[#This Row],[Income]]&gt;=Sheet21!B2034,"high_income","low_income")</f>
        <v>high_income</v>
      </c>
      <c r="K1984">
        <v>0</v>
      </c>
      <c r="L1984">
        <v>0</v>
      </c>
      <c r="M1984" s="1">
        <v>41682</v>
      </c>
      <c r="N1984">
        <v>35</v>
      </c>
      <c r="O1984" t="str" cm="1">
        <f t="array" ref="O1984">_xlfn.IFS(AND(marketing_campaign[[#This Row],[Recency]]&gt;=0,marketing_campaign[[#This Row],[Recency]]&lt;=14),"Early Recency",AND(marketing_campaign[[#This Row],[Recency]]&gt;=15,marketing_campaign[[#This Row],[Recency]]&lt;=31),"Mid-Recency",marketing_campaign[[#This Row],[Recency]]&gt;=32,"high Recency")</f>
        <v>high Recency</v>
      </c>
      <c r="P1984">
        <v>879</v>
      </c>
      <c r="Q1984">
        <v>143</v>
      </c>
      <c r="R1984">
        <v>797</v>
      </c>
      <c r="S1984">
        <v>106</v>
      </c>
      <c r="T1984">
        <v>143</v>
      </c>
      <c r="U1984">
        <v>143</v>
      </c>
      <c r="V1984">
        <f>marketing_campaign[[#This Row],[MntGoldProds]]+marketing_campaign[[#This Row],[MntSweetProducts]]+marketing_campaign[[#This Row],[MntFishProducts]]+marketing_campaign[[#This Row],[MntMeatProducts]]+marketing_campaign[[#This Row],[MntFruits]]+marketing_campaign[[#This Row],[MntWines]]</f>
        <v>2211</v>
      </c>
      <c r="W1984">
        <v>0</v>
      </c>
      <c r="X1984">
        <v>5</v>
      </c>
      <c r="Y1984">
        <v>7</v>
      </c>
      <c r="Z1984">
        <v>9</v>
      </c>
      <c r="AA1984">
        <f t="shared" si="61"/>
        <v>21</v>
      </c>
      <c r="AB1984" t="str" cm="1">
        <f t="array" ref="AB1984">_xlfn.IFS(AND(AA1984&gt;=0,AA1984&lt;=15),"low purchase",AND(AA1984&gt;=16,AA1984&lt;=30),"mid purchase",AA1984&gt;=31,"high purchase")</f>
        <v>mid purchase</v>
      </c>
      <c r="AC1984">
        <v>1</v>
      </c>
      <c r="AD1984" t="str">
        <f>IF(marketing_campaign[[#This Row],[NumWebVisitsMonth]]&gt;=5.3,"higher_webvists","lower_webvisits")</f>
        <v>lower_webvisits</v>
      </c>
      <c r="AE1984">
        <v>0</v>
      </c>
      <c r="AF1984">
        <v>0</v>
      </c>
      <c r="AG1984">
        <v>1</v>
      </c>
      <c r="AH1984">
        <v>1</v>
      </c>
      <c r="AI1984">
        <v>0</v>
      </c>
      <c r="AJ1984">
        <v>0</v>
      </c>
      <c r="AK1984">
        <v>3</v>
      </c>
      <c r="AL1984">
        <v>11</v>
      </c>
      <c r="AM1984">
        <v>0</v>
      </c>
      <c r="AN1984">
        <f>marketing_campaign[[#This Row],[AcceptedCmp2]]+marketing_campaign[[#This Row],[AcceptedCmp1]]+marketing_campaign[[#This Row],[AcceptedCmp5]]+marketing_campaign[[#This Row],[AcceptedCmp4]]+marketing_campaign[[#This Row],[AcceptedCmp3]]+marketing_campaign[[#This Row],[Response]]</f>
        <v>2</v>
      </c>
      <c r="AO1984" t="str" cm="1">
        <f t="array" ref="AO198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985" spans="1:41" x14ac:dyDescent="0.35">
      <c r="A1985">
        <v>4470</v>
      </c>
      <c r="B1985">
        <v>1962</v>
      </c>
      <c r="C1985">
        <f t="shared" ca="1" si="60"/>
        <v>64</v>
      </c>
      <c r="D1985" t="str" cm="1">
        <f t="array" aca="1" ref="D198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85" t="s">
        <v>34</v>
      </c>
      <c r="F1985" t="s">
        <v>33</v>
      </c>
      <c r="G1985" cm="1">
        <f t="array" ref="G1985">_xlfn.IFS(marketing_campaign[[#This Row],[Marital_Status]]="Single",K1985+L1985+1,marketing_campaign[[#This Row],[Marital_Status]]="Together",K1985+L1985+2,marketing_campaign[[#This Row],[Marital_Status]]="Alone",K1985+L1985+1,marketing_campaign[[#This Row],[Marital_Status]]="Married",K1985+L1985+2,marketing_campaign[[#This Row],[Marital_Status]]="Divorced",K1985+L1985+1,marketing_campaign[[#This Row],[Marital_Status]]="YOLO",K1985+L1985+1,marketing_campaign[[#This Row],[Marital_Status]]="Absurd",K1985+L1985+1,marketing_campaign[[#This Row],[Marital_Status]]="Widow",K1985+L1985+1)</f>
        <v>3</v>
      </c>
      <c r="H1985" t="str" cm="1">
        <f t="array" ref="H1985">_xlfn.IFS(marketing_campaign[[#This Row],[Family_size]]=1,"Family_with_one_child",marketing_campaign[[#This Row],[Family_size]]&gt;1,"Family_with_more_children")</f>
        <v>Family_with_more_children</v>
      </c>
      <c r="I1985">
        <v>58646</v>
      </c>
      <c r="J1985" t="str">
        <f>IF(marketing_campaign[[#This Row],[Income]]&gt;=Sheet21!B2035,"high_income","low_income")</f>
        <v>high_income</v>
      </c>
      <c r="K1985">
        <v>0</v>
      </c>
      <c r="L1985">
        <v>1</v>
      </c>
      <c r="M1985" s="1">
        <v>41435</v>
      </c>
      <c r="N1985">
        <v>3</v>
      </c>
      <c r="O1985" t="str" cm="1">
        <f t="array" ref="O1985">_xlfn.IFS(AND(marketing_campaign[[#This Row],[Recency]]&gt;=0,marketing_campaign[[#This Row],[Recency]]&lt;=14),"Early Recency",AND(marketing_campaign[[#This Row],[Recency]]&gt;=15,marketing_campaign[[#This Row],[Recency]]&lt;=31),"Mid-Recency",marketing_campaign[[#This Row],[Recency]]&gt;=32,"high Recency")</f>
        <v>Early Recency</v>
      </c>
      <c r="P1985">
        <v>62</v>
      </c>
      <c r="Q1985">
        <v>1</v>
      </c>
      <c r="R1985">
        <v>44</v>
      </c>
      <c r="S1985">
        <v>6</v>
      </c>
      <c r="T1985">
        <v>5</v>
      </c>
      <c r="U1985">
        <v>22</v>
      </c>
      <c r="V1985">
        <f>marketing_campaign[[#This Row],[MntGoldProds]]+marketing_campaign[[#This Row],[MntSweetProducts]]+marketing_campaign[[#This Row],[MntFishProducts]]+marketing_campaign[[#This Row],[MntMeatProducts]]+marketing_campaign[[#This Row],[MntFruits]]+marketing_campaign[[#This Row],[MntWines]]</f>
        <v>140</v>
      </c>
      <c r="W1985">
        <v>1</v>
      </c>
      <c r="X1985">
        <v>2</v>
      </c>
      <c r="Y1985">
        <v>1</v>
      </c>
      <c r="Z1985">
        <v>4</v>
      </c>
      <c r="AA1985">
        <f t="shared" si="61"/>
        <v>8</v>
      </c>
      <c r="AB1985" t="str" cm="1">
        <f t="array" ref="AB1985">_xlfn.IFS(AND(AA1985&gt;=0,AA1985&lt;=15),"low purchase",AND(AA1985&gt;=16,AA1985&lt;=30),"mid purchase",AA1985&gt;=31,"high purchase")</f>
        <v>low purchase</v>
      </c>
      <c r="AC1985">
        <v>4</v>
      </c>
      <c r="AD1985" t="str">
        <f>IF(marketing_campaign[[#This Row],[NumWebVisitsMonth]]&gt;=5.3,"higher_webvists","lower_webvisits")</f>
        <v>lower_webvisits</v>
      </c>
      <c r="AE1985">
        <v>0</v>
      </c>
      <c r="AF1985">
        <v>0</v>
      </c>
      <c r="AG1985">
        <v>0</v>
      </c>
      <c r="AH1985">
        <v>0</v>
      </c>
      <c r="AI1985">
        <v>0</v>
      </c>
      <c r="AJ1985">
        <v>0</v>
      </c>
      <c r="AK1985">
        <v>3</v>
      </c>
      <c r="AL1985">
        <v>11</v>
      </c>
      <c r="AM1985">
        <v>0</v>
      </c>
      <c r="AN1985">
        <f>marketing_campaign[[#This Row],[AcceptedCmp2]]+marketing_campaign[[#This Row],[AcceptedCmp1]]+marketing_campaign[[#This Row],[AcceptedCmp5]]+marketing_campaign[[#This Row],[AcceptedCmp4]]+marketing_campaign[[#This Row],[AcceptedCmp3]]+marketing_campaign[[#This Row],[Response]]</f>
        <v>0</v>
      </c>
      <c r="AO1985" t="str" cm="1">
        <f t="array" ref="AO198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86" spans="1:41" x14ac:dyDescent="0.35">
      <c r="A1986">
        <v>1406</v>
      </c>
      <c r="B1986">
        <v>1975</v>
      </c>
      <c r="C1986">
        <f t="shared" ref="C1986:C2049" ca="1" si="62">YEAR(TODAY())-B1986</f>
        <v>51</v>
      </c>
      <c r="D1986" t="str" cm="1">
        <f t="array" aca="1" ref="D198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86" t="s">
        <v>29</v>
      </c>
      <c r="F1986" t="s">
        <v>30</v>
      </c>
      <c r="G1986" cm="1">
        <f t="array" ref="G1986">_xlfn.IFS(marketing_campaign[[#This Row],[Marital_Status]]="Single",K1986+L1986+1,marketing_campaign[[#This Row],[Marital_Status]]="Together",K1986+L1986+2,marketing_campaign[[#This Row],[Marital_Status]]="Alone",K1986+L1986+1,marketing_campaign[[#This Row],[Marital_Status]]="Married",K1986+L1986+2,marketing_campaign[[#This Row],[Marital_Status]]="Divorced",K1986+L1986+1,marketing_campaign[[#This Row],[Marital_Status]]="YOLO",K1986+L1986+1,marketing_campaign[[#This Row],[Marital_Status]]="Absurd",K1986+L1986+1,marketing_campaign[[#This Row],[Marital_Status]]="Widow",K1986+L1986+1)</f>
        <v>3</v>
      </c>
      <c r="H1986" t="str" cm="1">
        <f t="array" ref="H1986">_xlfn.IFS(marketing_campaign[[#This Row],[Family_size]]=1,"Family_with_one_child",marketing_campaign[[#This Row],[Family_size]]&gt;1,"Family_with_more_children")</f>
        <v>Family_with_more_children</v>
      </c>
      <c r="I1986">
        <v>53201</v>
      </c>
      <c r="J1986" t="str">
        <f>IF(marketing_campaign[[#This Row],[Income]]&gt;=Sheet21!B2036,"high_income","low_income")</f>
        <v>high_income</v>
      </c>
      <c r="K1986">
        <v>1</v>
      </c>
      <c r="L1986">
        <v>1</v>
      </c>
      <c r="M1986" s="1">
        <v>41317</v>
      </c>
      <c r="N1986">
        <v>49</v>
      </c>
      <c r="O1986" t="str" cm="1">
        <f t="array" ref="O1986">_xlfn.IFS(AND(marketing_campaign[[#This Row],[Recency]]&gt;=0,marketing_campaign[[#This Row],[Recency]]&lt;=14),"Early Recency",AND(marketing_campaign[[#This Row],[Recency]]&gt;=15,marketing_campaign[[#This Row],[Recency]]&lt;=31),"Mid-Recency",marketing_campaign[[#This Row],[Recency]]&gt;=32,"high Recency")</f>
        <v>high Recency</v>
      </c>
      <c r="P1986">
        <v>280</v>
      </c>
      <c r="Q1986">
        <v>7</v>
      </c>
      <c r="R1986">
        <v>81</v>
      </c>
      <c r="S1986">
        <v>20</v>
      </c>
      <c r="T1986">
        <v>0</v>
      </c>
      <c r="U1986">
        <v>27</v>
      </c>
      <c r="V1986">
        <f>marketing_campaign[[#This Row],[MntGoldProds]]+marketing_campaign[[#This Row],[MntSweetProducts]]+marketing_campaign[[#This Row],[MntFishProducts]]+marketing_campaign[[#This Row],[MntMeatProducts]]+marketing_campaign[[#This Row],[MntFruits]]+marketing_campaign[[#This Row],[MntWines]]</f>
        <v>415</v>
      </c>
      <c r="W1986">
        <v>8</v>
      </c>
      <c r="X1986">
        <v>6</v>
      </c>
      <c r="Y1986">
        <v>3</v>
      </c>
      <c r="Z1986">
        <v>5</v>
      </c>
      <c r="AA1986">
        <f t="shared" ref="AA1986:AA2049" si="63">W1986+X1986+Y1986+Z1986</f>
        <v>22</v>
      </c>
      <c r="AB1986" t="str" cm="1">
        <f t="array" ref="AB1986">_xlfn.IFS(AND(AA1986&gt;=0,AA1986&lt;=15),"low purchase",AND(AA1986&gt;=16,AA1986&lt;=30),"mid purchase",AA1986&gt;=31,"high purchase")</f>
        <v>mid purchase</v>
      </c>
      <c r="AC1986">
        <v>7</v>
      </c>
      <c r="AD1986" t="str">
        <f>IF(marketing_campaign[[#This Row],[NumWebVisitsMonth]]&gt;=5.3,"higher_webvists","lower_webvisits")</f>
        <v>higher_webvists</v>
      </c>
      <c r="AE1986">
        <v>0</v>
      </c>
      <c r="AF1986">
        <v>0</v>
      </c>
      <c r="AG1986">
        <v>0</v>
      </c>
      <c r="AH1986">
        <v>0</v>
      </c>
      <c r="AI1986">
        <v>0</v>
      </c>
      <c r="AJ1986">
        <v>0</v>
      </c>
      <c r="AK1986">
        <v>3</v>
      </c>
      <c r="AL1986">
        <v>11</v>
      </c>
      <c r="AM1986">
        <v>0</v>
      </c>
      <c r="AN1986">
        <f>marketing_campaign[[#This Row],[AcceptedCmp2]]+marketing_campaign[[#This Row],[AcceptedCmp1]]+marketing_campaign[[#This Row],[AcceptedCmp5]]+marketing_campaign[[#This Row],[AcceptedCmp4]]+marketing_campaign[[#This Row],[AcceptedCmp3]]+marketing_campaign[[#This Row],[Response]]</f>
        <v>0</v>
      </c>
      <c r="AO1986" t="str" cm="1">
        <f t="array" ref="AO198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87" spans="1:41" x14ac:dyDescent="0.35">
      <c r="A1987">
        <v>8619</v>
      </c>
      <c r="B1987">
        <v>1957</v>
      </c>
      <c r="C1987">
        <f t="shared" ca="1" si="62"/>
        <v>69</v>
      </c>
      <c r="D1987" t="str" cm="1">
        <f t="array" aca="1" ref="D198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87" t="s">
        <v>29</v>
      </c>
      <c r="F1987" t="s">
        <v>31</v>
      </c>
      <c r="G1987" cm="1">
        <f t="array" ref="G1987">_xlfn.IFS(marketing_campaign[[#This Row],[Marital_Status]]="Single",K1987+L1987+1,marketing_campaign[[#This Row],[Marital_Status]]="Together",K1987+L1987+2,marketing_campaign[[#This Row],[Marital_Status]]="Alone",K1987+L1987+1,marketing_campaign[[#This Row],[Marital_Status]]="Married",K1987+L1987+2,marketing_campaign[[#This Row],[Marital_Status]]="Divorced",K1987+L1987+1,marketing_campaign[[#This Row],[Marital_Status]]="YOLO",K1987+L1987+1,marketing_campaign[[#This Row],[Marital_Status]]="Absurd",K1987+L1987+1,marketing_campaign[[#This Row],[Marital_Status]]="Widow",K1987+L1987+1)</f>
        <v>3</v>
      </c>
      <c r="H1987" t="str" cm="1">
        <f t="array" ref="H1987">_xlfn.IFS(marketing_campaign[[#This Row],[Family_size]]=1,"Family_with_one_child",marketing_campaign[[#This Row],[Family_size]]&gt;1,"Family_with_more_children")</f>
        <v>Family_with_more_children</v>
      </c>
      <c r="I1987">
        <v>21994</v>
      </c>
      <c r="J1987" t="str">
        <f>IF(marketing_campaign[[#This Row],[Income]]&gt;=Sheet21!B2037,"high_income","low_income")</f>
        <v>high_income</v>
      </c>
      <c r="K1987">
        <v>0</v>
      </c>
      <c r="L1987">
        <v>1</v>
      </c>
      <c r="M1987" s="1">
        <v>41267</v>
      </c>
      <c r="N1987">
        <v>4</v>
      </c>
      <c r="O1987" t="str" cm="1">
        <f t="array" ref="O1987">_xlfn.IFS(AND(marketing_campaign[[#This Row],[Recency]]&gt;=0,marketing_campaign[[#This Row],[Recency]]&lt;=14),"Early Recency",AND(marketing_campaign[[#This Row],[Recency]]&gt;=15,marketing_campaign[[#This Row],[Recency]]&lt;=31),"Mid-Recency",marketing_campaign[[#This Row],[Recency]]&gt;=32,"high Recency")</f>
        <v>Early Recency</v>
      </c>
      <c r="P1987">
        <v>9</v>
      </c>
      <c r="Q1987">
        <v>0</v>
      </c>
      <c r="R1987">
        <v>6</v>
      </c>
      <c r="S1987">
        <v>3</v>
      </c>
      <c r="T1987">
        <v>1</v>
      </c>
      <c r="U1987">
        <v>3</v>
      </c>
      <c r="V1987">
        <f>marketing_campaign[[#This Row],[MntGoldProds]]+marketing_campaign[[#This Row],[MntSweetProducts]]+marketing_campaign[[#This Row],[MntFishProducts]]+marketing_campaign[[#This Row],[MntMeatProducts]]+marketing_campaign[[#This Row],[MntFruits]]+marketing_campaign[[#This Row],[MntWines]]</f>
        <v>22</v>
      </c>
      <c r="W1987">
        <v>1</v>
      </c>
      <c r="X1987">
        <v>0</v>
      </c>
      <c r="Y1987">
        <v>0</v>
      </c>
      <c r="Z1987">
        <v>3</v>
      </c>
      <c r="AA1987">
        <f t="shared" si="63"/>
        <v>4</v>
      </c>
      <c r="AB1987" t="str" cm="1">
        <f t="array" ref="AB1987">_xlfn.IFS(AND(AA1987&gt;=0,AA1987&lt;=15),"low purchase",AND(AA1987&gt;=16,AA1987&lt;=30),"mid purchase",AA1987&gt;=31,"high purchase")</f>
        <v>low purchase</v>
      </c>
      <c r="AC1987">
        <v>5</v>
      </c>
      <c r="AD1987" t="str">
        <f>IF(marketing_campaign[[#This Row],[NumWebVisitsMonth]]&gt;=5.3,"higher_webvists","lower_webvisits")</f>
        <v>lower_webvisits</v>
      </c>
      <c r="AE1987">
        <v>0</v>
      </c>
      <c r="AF1987">
        <v>0</v>
      </c>
      <c r="AG1987">
        <v>0</v>
      </c>
      <c r="AH1987">
        <v>0</v>
      </c>
      <c r="AI1987">
        <v>0</v>
      </c>
      <c r="AJ1987">
        <v>0</v>
      </c>
      <c r="AK1987">
        <v>3</v>
      </c>
      <c r="AL1987">
        <v>11</v>
      </c>
      <c r="AM1987">
        <v>0</v>
      </c>
      <c r="AN1987">
        <f>marketing_campaign[[#This Row],[AcceptedCmp2]]+marketing_campaign[[#This Row],[AcceptedCmp1]]+marketing_campaign[[#This Row],[AcceptedCmp5]]+marketing_campaign[[#This Row],[AcceptedCmp4]]+marketing_campaign[[#This Row],[AcceptedCmp3]]+marketing_campaign[[#This Row],[Response]]</f>
        <v>0</v>
      </c>
      <c r="AO1987" t="str" cm="1">
        <f t="array" ref="AO198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88" spans="1:41" x14ac:dyDescent="0.35">
      <c r="A1988">
        <v>10821</v>
      </c>
      <c r="B1988">
        <v>1978</v>
      </c>
      <c r="C1988">
        <f t="shared" ca="1" si="62"/>
        <v>48</v>
      </c>
      <c r="D1988" t="str" cm="1">
        <f t="array" aca="1" ref="D198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88" t="s">
        <v>29</v>
      </c>
      <c r="F1988" t="s">
        <v>33</v>
      </c>
      <c r="G1988" cm="1">
        <f t="array" ref="G1988">_xlfn.IFS(marketing_campaign[[#This Row],[Marital_Status]]="Single",K1988+L1988+1,marketing_campaign[[#This Row],[Marital_Status]]="Together",K1988+L1988+2,marketing_campaign[[#This Row],[Marital_Status]]="Alone",K1988+L1988+1,marketing_campaign[[#This Row],[Marital_Status]]="Married",K1988+L1988+2,marketing_campaign[[#This Row],[Marital_Status]]="Divorced",K1988+L1988+1,marketing_campaign[[#This Row],[Marital_Status]]="YOLO",K1988+L1988+1,marketing_campaign[[#This Row],[Marital_Status]]="Absurd",K1988+L1988+1,marketing_campaign[[#This Row],[Marital_Status]]="Widow",K1988+L1988+1)</f>
        <v>4</v>
      </c>
      <c r="H1988" t="str" cm="1">
        <f t="array" ref="H1988">_xlfn.IFS(marketing_campaign[[#This Row],[Family_size]]=1,"Family_with_one_child",marketing_campaign[[#This Row],[Family_size]]&gt;1,"Family_with_more_children")</f>
        <v>Family_with_more_children</v>
      </c>
      <c r="I1988">
        <v>57113</v>
      </c>
      <c r="J1988" t="str">
        <f>IF(marketing_campaign[[#This Row],[Income]]&gt;=Sheet21!B2038,"high_income","low_income")</f>
        <v>high_income</v>
      </c>
      <c r="K1988">
        <v>1</v>
      </c>
      <c r="L1988">
        <v>1</v>
      </c>
      <c r="M1988" s="1">
        <v>41311</v>
      </c>
      <c r="N1988">
        <v>45</v>
      </c>
      <c r="O1988" t="str" cm="1">
        <f t="array" ref="O1988">_xlfn.IFS(AND(marketing_campaign[[#This Row],[Recency]]&gt;=0,marketing_campaign[[#This Row],[Recency]]&lt;=14),"Early Recency",AND(marketing_campaign[[#This Row],[Recency]]&gt;=15,marketing_campaign[[#This Row],[Recency]]&lt;=31),"Mid-Recency",marketing_campaign[[#This Row],[Recency]]&gt;=32,"high Recency")</f>
        <v>high Recency</v>
      </c>
      <c r="P1988">
        <v>182</v>
      </c>
      <c r="Q1988">
        <v>4</v>
      </c>
      <c r="R1988">
        <v>33</v>
      </c>
      <c r="S1988">
        <v>0</v>
      </c>
      <c r="T1988">
        <v>2</v>
      </c>
      <c r="U1988">
        <v>42</v>
      </c>
      <c r="V1988">
        <f>marketing_campaign[[#This Row],[MntGoldProds]]+marketing_campaign[[#This Row],[MntSweetProducts]]+marketing_campaign[[#This Row],[MntFishProducts]]+marketing_campaign[[#This Row],[MntMeatProducts]]+marketing_campaign[[#This Row],[MntFruits]]+marketing_campaign[[#This Row],[MntWines]]</f>
        <v>263</v>
      </c>
      <c r="W1988">
        <v>6</v>
      </c>
      <c r="X1988">
        <v>4</v>
      </c>
      <c r="Y1988">
        <v>1</v>
      </c>
      <c r="Z1988">
        <v>5</v>
      </c>
      <c r="AA1988">
        <f t="shared" si="63"/>
        <v>16</v>
      </c>
      <c r="AB1988" t="str" cm="1">
        <f t="array" ref="AB1988">_xlfn.IFS(AND(AA1988&gt;=0,AA1988&lt;=15),"low purchase",AND(AA1988&gt;=16,AA1988&lt;=30),"mid purchase",AA1988&gt;=31,"high purchase")</f>
        <v>mid purchase</v>
      </c>
      <c r="AC1988">
        <v>7</v>
      </c>
      <c r="AD1988" t="str">
        <f>IF(marketing_campaign[[#This Row],[NumWebVisitsMonth]]&gt;=5.3,"higher_webvists","lower_webvisits")</f>
        <v>higher_webvists</v>
      </c>
      <c r="AE1988">
        <v>0</v>
      </c>
      <c r="AF1988">
        <v>0</v>
      </c>
      <c r="AG1988">
        <v>0</v>
      </c>
      <c r="AH1988">
        <v>0</v>
      </c>
      <c r="AI1988">
        <v>0</v>
      </c>
      <c r="AJ1988">
        <v>0</v>
      </c>
      <c r="AK1988">
        <v>3</v>
      </c>
      <c r="AL1988">
        <v>11</v>
      </c>
      <c r="AM1988">
        <v>0</v>
      </c>
      <c r="AN1988">
        <f>marketing_campaign[[#This Row],[AcceptedCmp2]]+marketing_campaign[[#This Row],[AcceptedCmp1]]+marketing_campaign[[#This Row],[AcceptedCmp5]]+marketing_campaign[[#This Row],[AcceptedCmp4]]+marketing_campaign[[#This Row],[AcceptedCmp3]]+marketing_campaign[[#This Row],[Response]]</f>
        <v>0</v>
      </c>
      <c r="AO1988" t="str" cm="1">
        <f t="array" ref="AO198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89" spans="1:41" x14ac:dyDescent="0.35">
      <c r="A1989">
        <v>4552</v>
      </c>
      <c r="B1989">
        <v>1991</v>
      </c>
      <c r="C1989">
        <f t="shared" ca="1" si="62"/>
        <v>35</v>
      </c>
      <c r="D1989" t="str" cm="1">
        <f t="array" aca="1" ref="D198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989" t="s">
        <v>29</v>
      </c>
      <c r="F1989" t="s">
        <v>33</v>
      </c>
      <c r="G1989" cm="1">
        <f t="array" ref="G1989">_xlfn.IFS(marketing_campaign[[#This Row],[Marital_Status]]="Single",K1989+L1989+1,marketing_campaign[[#This Row],[Marital_Status]]="Together",K1989+L1989+2,marketing_campaign[[#This Row],[Marital_Status]]="Alone",K1989+L1989+1,marketing_campaign[[#This Row],[Marital_Status]]="Married",K1989+L1989+2,marketing_campaign[[#This Row],[Marital_Status]]="Divorced",K1989+L1989+1,marketing_campaign[[#This Row],[Marital_Status]]="YOLO",K1989+L1989+1,marketing_campaign[[#This Row],[Marital_Status]]="Absurd",K1989+L1989+1,marketing_campaign[[#This Row],[Marital_Status]]="Widow",K1989+L1989+1)</f>
        <v>2</v>
      </c>
      <c r="H1989" t="str" cm="1">
        <f t="array" ref="H1989">_xlfn.IFS(marketing_campaign[[#This Row],[Family_size]]=1,"Family_with_one_child",marketing_campaign[[#This Row],[Family_size]]&gt;1,"Family_with_more_children")</f>
        <v>Family_with_more_children</v>
      </c>
      <c r="I1989">
        <v>51373</v>
      </c>
      <c r="J1989" t="str">
        <f>IF(marketing_campaign[[#This Row],[Income]]&gt;=Sheet21!B2039,"high_income","low_income")</f>
        <v>high_income</v>
      </c>
      <c r="K1989">
        <v>0</v>
      </c>
      <c r="L1989">
        <v>0</v>
      </c>
      <c r="M1989" s="1">
        <v>41447</v>
      </c>
      <c r="N1989">
        <v>37</v>
      </c>
      <c r="O1989" t="str" cm="1">
        <f t="array" ref="O1989">_xlfn.IFS(AND(marketing_campaign[[#This Row],[Recency]]&gt;=0,marketing_campaign[[#This Row],[Recency]]&lt;=14),"Early Recency",AND(marketing_campaign[[#This Row],[Recency]]&gt;=15,marketing_campaign[[#This Row],[Recency]]&lt;=31),"Mid-Recency",marketing_campaign[[#This Row],[Recency]]&gt;=32,"high Recency")</f>
        <v>high Recency</v>
      </c>
      <c r="P1989">
        <v>83</v>
      </c>
      <c r="Q1989">
        <v>2</v>
      </c>
      <c r="R1989">
        <v>101</v>
      </c>
      <c r="S1989">
        <v>64</v>
      </c>
      <c r="T1989">
        <v>26</v>
      </c>
      <c r="U1989">
        <v>117</v>
      </c>
      <c r="V1989">
        <f>marketing_campaign[[#This Row],[MntGoldProds]]+marketing_campaign[[#This Row],[MntSweetProducts]]+marketing_campaign[[#This Row],[MntFishProducts]]+marketing_campaign[[#This Row],[MntMeatProducts]]+marketing_campaign[[#This Row],[MntFruits]]+marketing_campaign[[#This Row],[MntWines]]</f>
        <v>393</v>
      </c>
      <c r="W1989">
        <v>1</v>
      </c>
      <c r="X1989">
        <v>3</v>
      </c>
      <c r="Y1989">
        <v>5</v>
      </c>
      <c r="Z1989">
        <v>3</v>
      </c>
      <c r="AA1989">
        <f t="shared" si="63"/>
        <v>12</v>
      </c>
      <c r="AB1989" t="str" cm="1">
        <f t="array" ref="AB1989">_xlfn.IFS(AND(AA1989&gt;=0,AA1989&lt;=15),"low purchase",AND(AA1989&gt;=16,AA1989&lt;=30),"mid purchase",AA1989&gt;=31,"high purchase")</f>
        <v>low purchase</v>
      </c>
      <c r="AC1989">
        <v>4</v>
      </c>
      <c r="AD1989" t="str">
        <f>IF(marketing_campaign[[#This Row],[NumWebVisitsMonth]]&gt;=5.3,"higher_webvists","lower_webvisits")</f>
        <v>lower_webvisits</v>
      </c>
      <c r="AE1989">
        <v>0</v>
      </c>
      <c r="AF1989">
        <v>0</v>
      </c>
      <c r="AG1989">
        <v>0</v>
      </c>
      <c r="AH1989">
        <v>0</v>
      </c>
      <c r="AI1989">
        <v>0</v>
      </c>
      <c r="AJ1989">
        <v>0</v>
      </c>
      <c r="AK1989">
        <v>3</v>
      </c>
      <c r="AL1989">
        <v>11</v>
      </c>
      <c r="AM1989">
        <v>0</v>
      </c>
      <c r="AN1989">
        <f>marketing_campaign[[#This Row],[AcceptedCmp2]]+marketing_campaign[[#This Row],[AcceptedCmp1]]+marketing_campaign[[#This Row],[AcceptedCmp5]]+marketing_campaign[[#This Row],[AcceptedCmp4]]+marketing_campaign[[#This Row],[AcceptedCmp3]]+marketing_campaign[[#This Row],[Response]]</f>
        <v>0</v>
      </c>
      <c r="AO1989" t="str" cm="1">
        <f t="array" ref="AO198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90" spans="1:41" x14ac:dyDescent="0.35">
      <c r="A1990">
        <v>898</v>
      </c>
      <c r="B1990">
        <v>1986</v>
      </c>
      <c r="C1990">
        <f t="shared" ca="1" si="62"/>
        <v>40</v>
      </c>
      <c r="D1990" t="str" cm="1">
        <f t="array" aca="1" ref="D199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990" t="s">
        <v>29</v>
      </c>
      <c r="F1990" t="s">
        <v>33</v>
      </c>
      <c r="G1990" cm="1">
        <f t="array" ref="G1990">_xlfn.IFS(marketing_campaign[[#This Row],[Marital_Status]]="Single",K1990+L1990+1,marketing_campaign[[#This Row],[Marital_Status]]="Together",K1990+L1990+2,marketing_campaign[[#This Row],[Marital_Status]]="Alone",K1990+L1990+1,marketing_campaign[[#This Row],[Marital_Status]]="Married",K1990+L1990+2,marketing_campaign[[#This Row],[Marital_Status]]="Divorced",K1990+L1990+1,marketing_campaign[[#This Row],[Marital_Status]]="YOLO",K1990+L1990+1,marketing_campaign[[#This Row],[Marital_Status]]="Absurd",K1990+L1990+1,marketing_campaign[[#This Row],[Marital_Status]]="Widow",K1990+L1990+1)</f>
        <v>3</v>
      </c>
      <c r="H1990" t="str" cm="1">
        <f t="array" ref="H1990">_xlfn.IFS(marketing_campaign[[#This Row],[Family_size]]=1,"Family_with_one_child",marketing_campaign[[#This Row],[Family_size]]&gt;1,"Family_with_more_children")</f>
        <v>Family_with_more_children</v>
      </c>
      <c r="I1990">
        <v>23477</v>
      </c>
      <c r="J1990" t="str">
        <f>IF(marketing_campaign[[#This Row],[Income]]&gt;=Sheet21!B2040,"high_income","low_income")</f>
        <v>high_income</v>
      </c>
      <c r="K1990">
        <v>1</v>
      </c>
      <c r="L1990">
        <v>0</v>
      </c>
      <c r="M1990" s="1">
        <v>41568</v>
      </c>
      <c r="N1990">
        <v>39</v>
      </c>
      <c r="O1990" t="str" cm="1">
        <f t="array" ref="O1990">_xlfn.IFS(AND(marketing_campaign[[#This Row],[Recency]]&gt;=0,marketing_campaign[[#This Row],[Recency]]&lt;=14),"Early Recency",AND(marketing_campaign[[#This Row],[Recency]]&gt;=15,marketing_campaign[[#This Row],[Recency]]&lt;=31),"Mid-Recency",marketing_campaign[[#This Row],[Recency]]&gt;=32,"high Recency")</f>
        <v>high Recency</v>
      </c>
      <c r="P1990">
        <v>38</v>
      </c>
      <c r="Q1990">
        <v>15</v>
      </c>
      <c r="R1990">
        <v>54</v>
      </c>
      <c r="S1990">
        <v>3</v>
      </c>
      <c r="T1990">
        <v>8</v>
      </c>
      <c r="U1990">
        <v>29</v>
      </c>
      <c r="V1990">
        <f>marketing_campaign[[#This Row],[MntGoldProds]]+marketing_campaign[[#This Row],[MntSweetProducts]]+marketing_campaign[[#This Row],[MntFishProducts]]+marketing_campaign[[#This Row],[MntMeatProducts]]+marketing_campaign[[#This Row],[MntFruits]]+marketing_campaign[[#This Row],[MntWines]]</f>
        <v>147</v>
      </c>
      <c r="W1990">
        <v>3</v>
      </c>
      <c r="X1990">
        <v>3</v>
      </c>
      <c r="Y1990">
        <v>0</v>
      </c>
      <c r="Z1990">
        <v>4</v>
      </c>
      <c r="AA1990">
        <f t="shared" si="63"/>
        <v>10</v>
      </c>
      <c r="AB1990" t="str" cm="1">
        <f t="array" ref="AB1990">_xlfn.IFS(AND(AA1990&gt;=0,AA1990&lt;=15),"low purchase",AND(AA1990&gt;=16,AA1990&lt;=30),"mid purchase",AA1990&gt;=31,"high purchase")</f>
        <v>low purchase</v>
      </c>
      <c r="AC1990">
        <v>8</v>
      </c>
      <c r="AD1990" t="str">
        <f>IF(marketing_campaign[[#This Row],[NumWebVisitsMonth]]&gt;=5.3,"higher_webvists","lower_webvisits")</f>
        <v>higher_webvists</v>
      </c>
      <c r="AE1990">
        <v>0</v>
      </c>
      <c r="AF1990">
        <v>0</v>
      </c>
      <c r="AG1990">
        <v>0</v>
      </c>
      <c r="AH1990">
        <v>0</v>
      </c>
      <c r="AI1990">
        <v>0</v>
      </c>
      <c r="AJ1990">
        <v>0</v>
      </c>
      <c r="AK1990">
        <v>3</v>
      </c>
      <c r="AL1990">
        <v>11</v>
      </c>
      <c r="AM1990">
        <v>0</v>
      </c>
      <c r="AN1990">
        <f>marketing_campaign[[#This Row],[AcceptedCmp2]]+marketing_campaign[[#This Row],[AcceptedCmp1]]+marketing_campaign[[#This Row],[AcceptedCmp5]]+marketing_campaign[[#This Row],[AcceptedCmp4]]+marketing_campaign[[#This Row],[AcceptedCmp3]]+marketing_campaign[[#This Row],[Response]]</f>
        <v>0</v>
      </c>
      <c r="AO1990" t="str" cm="1">
        <f t="array" ref="AO199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91" spans="1:41" x14ac:dyDescent="0.35">
      <c r="A1991">
        <v>9797</v>
      </c>
      <c r="B1991">
        <v>1956</v>
      </c>
      <c r="C1991">
        <f t="shared" ca="1" si="62"/>
        <v>70</v>
      </c>
      <c r="D1991" t="str" cm="1">
        <f t="array" aca="1" ref="D199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91" t="s">
        <v>29</v>
      </c>
      <c r="F1991" t="s">
        <v>33</v>
      </c>
      <c r="G1991" cm="1">
        <f t="array" ref="G1991">_xlfn.IFS(marketing_campaign[[#This Row],[Marital_Status]]="Single",K1991+L1991+1,marketing_campaign[[#This Row],[Marital_Status]]="Together",K1991+L1991+2,marketing_campaign[[#This Row],[Marital_Status]]="Alone",K1991+L1991+1,marketing_campaign[[#This Row],[Marital_Status]]="Married",K1991+L1991+2,marketing_campaign[[#This Row],[Marital_Status]]="Divorced",K1991+L1991+1,marketing_campaign[[#This Row],[Marital_Status]]="YOLO",K1991+L1991+1,marketing_campaign[[#This Row],[Marital_Status]]="Absurd",K1991+L1991+1,marketing_campaign[[#This Row],[Marital_Status]]="Widow",K1991+L1991+1)</f>
        <v>3</v>
      </c>
      <c r="H1991" t="str" cm="1">
        <f t="array" ref="H1991">_xlfn.IFS(marketing_campaign[[#This Row],[Family_size]]=1,"Family_with_one_child",marketing_campaign[[#This Row],[Family_size]]&gt;1,"Family_with_more_children")</f>
        <v>Family_with_more_children</v>
      </c>
      <c r="I1991">
        <v>58116</v>
      </c>
      <c r="J1991" t="str">
        <f>IF(marketing_campaign[[#This Row],[Income]]&gt;=Sheet21!B2041,"high_income","low_income")</f>
        <v>high_income</v>
      </c>
      <c r="K1991">
        <v>0</v>
      </c>
      <c r="L1991">
        <v>1</v>
      </c>
      <c r="M1991" s="1">
        <v>41742</v>
      </c>
      <c r="N1991">
        <v>38</v>
      </c>
      <c r="O1991" t="str" cm="1">
        <f t="array" ref="O1991">_xlfn.IFS(AND(marketing_campaign[[#This Row],[Recency]]&gt;=0,marketing_campaign[[#This Row],[Recency]]&lt;=14),"Early Recency",AND(marketing_campaign[[#This Row],[Recency]]&gt;=15,marketing_campaign[[#This Row],[Recency]]&lt;=31),"Mid-Recency",marketing_campaign[[#This Row],[Recency]]&gt;=32,"high Recency")</f>
        <v>high Recency</v>
      </c>
      <c r="P1991">
        <v>228</v>
      </c>
      <c r="Q1991">
        <v>19</v>
      </c>
      <c r="R1991">
        <v>130</v>
      </c>
      <c r="S1991">
        <v>4</v>
      </c>
      <c r="T1991">
        <v>11</v>
      </c>
      <c r="U1991">
        <v>51</v>
      </c>
      <c r="V1991">
        <f>marketing_campaign[[#This Row],[MntGoldProds]]+marketing_campaign[[#This Row],[MntSweetProducts]]+marketing_campaign[[#This Row],[MntFishProducts]]+marketing_campaign[[#This Row],[MntMeatProducts]]+marketing_campaign[[#This Row],[MntFruits]]+marketing_campaign[[#This Row],[MntWines]]</f>
        <v>443</v>
      </c>
      <c r="W1991">
        <v>2</v>
      </c>
      <c r="X1991">
        <v>3</v>
      </c>
      <c r="Y1991">
        <v>3</v>
      </c>
      <c r="Z1991">
        <v>8</v>
      </c>
      <c r="AA1991">
        <f t="shared" si="63"/>
        <v>16</v>
      </c>
      <c r="AB1991" t="str" cm="1">
        <f t="array" ref="AB1991">_xlfn.IFS(AND(AA1991&gt;=0,AA1991&lt;=15),"low purchase",AND(AA1991&gt;=16,AA1991&lt;=30),"mid purchase",AA1991&gt;=31,"high purchase")</f>
        <v>mid purchase</v>
      </c>
      <c r="AC1991">
        <v>2</v>
      </c>
      <c r="AD1991" t="str">
        <f>IF(marketing_campaign[[#This Row],[NumWebVisitsMonth]]&gt;=5.3,"higher_webvists","lower_webvisits")</f>
        <v>lower_webvisits</v>
      </c>
      <c r="AE1991">
        <v>0</v>
      </c>
      <c r="AF1991">
        <v>0</v>
      </c>
      <c r="AG1991">
        <v>0</v>
      </c>
      <c r="AH1991">
        <v>0</v>
      </c>
      <c r="AI1991">
        <v>0</v>
      </c>
      <c r="AJ1991">
        <v>0</v>
      </c>
      <c r="AK1991">
        <v>3</v>
      </c>
      <c r="AL1991">
        <v>11</v>
      </c>
      <c r="AM1991">
        <v>0</v>
      </c>
      <c r="AN1991">
        <f>marketing_campaign[[#This Row],[AcceptedCmp2]]+marketing_campaign[[#This Row],[AcceptedCmp1]]+marketing_campaign[[#This Row],[AcceptedCmp5]]+marketing_campaign[[#This Row],[AcceptedCmp4]]+marketing_campaign[[#This Row],[AcceptedCmp3]]+marketing_campaign[[#This Row],[Response]]</f>
        <v>0</v>
      </c>
      <c r="AO1991" t="str" cm="1">
        <f t="array" ref="AO199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92" spans="1:41" x14ac:dyDescent="0.35">
      <c r="A1992">
        <v>10949</v>
      </c>
      <c r="B1992">
        <v>1963</v>
      </c>
      <c r="C1992">
        <f t="shared" ca="1" si="62"/>
        <v>63</v>
      </c>
      <c r="D1992" t="str" cm="1">
        <f t="array" aca="1" ref="D199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92" t="s">
        <v>32</v>
      </c>
      <c r="F1992" t="s">
        <v>35</v>
      </c>
      <c r="G1992" cm="1">
        <f t="array" ref="G1992">_xlfn.IFS(marketing_campaign[[#This Row],[Marital_Status]]="Single",K1992+L1992+1,marketing_campaign[[#This Row],[Marital_Status]]="Together",K1992+L1992+2,marketing_campaign[[#This Row],[Marital_Status]]="Alone",K1992+L1992+1,marketing_campaign[[#This Row],[Marital_Status]]="Married",K1992+L1992+2,marketing_campaign[[#This Row],[Marital_Status]]="Divorced",K1992+L1992+1,marketing_campaign[[#This Row],[Marital_Status]]="YOLO",K1992+L1992+1,marketing_campaign[[#This Row],[Marital_Status]]="Absurd",K1992+L1992+1,marketing_campaign[[#This Row],[Marital_Status]]="Widow",K1992+L1992+1)</f>
        <v>1</v>
      </c>
      <c r="H1992" t="str" cm="1">
        <f t="array" ref="H1992">_xlfn.IFS(marketing_campaign[[#This Row],[Family_size]]=1,"Family_with_one_child",marketing_campaign[[#This Row],[Family_size]]&gt;1,"Family_with_more_children")</f>
        <v>Family_with_one_child</v>
      </c>
      <c r="I1992">
        <v>72968</v>
      </c>
      <c r="J1992" t="str">
        <f>IF(marketing_campaign[[#This Row],[Income]]&gt;=Sheet21!B2042,"high_income","low_income")</f>
        <v>high_income</v>
      </c>
      <c r="K1992">
        <v>0</v>
      </c>
      <c r="L1992">
        <v>0</v>
      </c>
      <c r="M1992" s="1">
        <v>41624</v>
      </c>
      <c r="N1992">
        <v>8</v>
      </c>
      <c r="O1992" t="str" cm="1">
        <f t="array" ref="O1992">_xlfn.IFS(AND(marketing_campaign[[#This Row],[Recency]]&gt;=0,marketing_campaign[[#This Row],[Recency]]&lt;=14),"Early Recency",AND(marketing_campaign[[#This Row],[Recency]]&gt;=15,marketing_campaign[[#This Row],[Recency]]&lt;=31),"Mid-Recency",marketing_campaign[[#This Row],[Recency]]&gt;=32,"high Recency")</f>
        <v>Early Recency</v>
      </c>
      <c r="P1992">
        <v>1092</v>
      </c>
      <c r="Q1992">
        <v>37</v>
      </c>
      <c r="R1992">
        <v>592</v>
      </c>
      <c r="S1992">
        <v>145</v>
      </c>
      <c r="T1992">
        <v>37</v>
      </c>
      <c r="U1992">
        <v>55</v>
      </c>
      <c r="V1992">
        <f>marketing_campaign[[#This Row],[MntGoldProds]]+marketing_campaign[[#This Row],[MntSweetProducts]]+marketing_campaign[[#This Row],[MntFishProducts]]+marketing_campaign[[#This Row],[MntMeatProducts]]+marketing_campaign[[#This Row],[MntFruits]]+marketing_campaign[[#This Row],[MntWines]]</f>
        <v>1958</v>
      </c>
      <c r="W1992">
        <v>1</v>
      </c>
      <c r="X1992">
        <v>5</v>
      </c>
      <c r="Y1992">
        <v>5</v>
      </c>
      <c r="Z1992">
        <v>8</v>
      </c>
      <c r="AA1992">
        <f t="shared" si="63"/>
        <v>19</v>
      </c>
      <c r="AB1992" t="str" cm="1">
        <f t="array" ref="AB1992">_xlfn.IFS(AND(AA1992&gt;=0,AA1992&lt;=15),"low purchase",AND(AA1992&gt;=16,AA1992&lt;=30),"mid purchase",AA1992&gt;=31,"high purchase")</f>
        <v>mid purchase</v>
      </c>
      <c r="AC1992">
        <v>3</v>
      </c>
      <c r="AD1992" t="str">
        <f>IF(marketing_campaign[[#This Row],[NumWebVisitsMonth]]&gt;=5.3,"higher_webvists","lower_webvisits")</f>
        <v>lower_webvisits</v>
      </c>
      <c r="AE1992">
        <v>0</v>
      </c>
      <c r="AF1992">
        <v>0</v>
      </c>
      <c r="AG1992">
        <v>0</v>
      </c>
      <c r="AH1992">
        <v>1</v>
      </c>
      <c r="AI1992">
        <v>0</v>
      </c>
      <c r="AJ1992">
        <v>0</v>
      </c>
      <c r="AK1992">
        <v>3</v>
      </c>
      <c r="AL1992">
        <v>11</v>
      </c>
      <c r="AM1992">
        <v>1</v>
      </c>
      <c r="AN1992">
        <f>marketing_campaign[[#This Row],[AcceptedCmp2]]+marketing_campaign[[#This Row],[AcceptedCmp1]]+marketing_campaign[[#This Row],[AcceptedCmp5]]+marketing_campaign[[#This Row],[AcceptedCmp4]]+marketing_campaign[[#This Row],[AcceptedCmp3]]+marketing_campaign[[#This Row],[Response]]</f>
        <v>2</v>
      </c>
      <c r="AO1992" t="str" cm="1">
        <f t="array" ref="AO199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993" spans="1:41" x14ac:dyDescent="0.35">
      <c r="A1993">
        <v>8212</v>
      </c>
      <c r="B1993">
        <v>1971</v>
      </c>
      <c r="C1993">
        <f t="shared" ca="1" si="62"/>
        <v>55</v>
      </c>
      <c r="D1993" t="str" cm="1">
        <f t="array" aca="1" ref="D199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93" t="s">
        <v>34</v>
      </c>
      <c r="F1993" t="s">
        <v>33</v>
      </c>
      <c r="G1993" cm="1">
        <f t="array" ref="G1993">_xlfn.IFS(marketing_campaign[[#This Row],[Marital_Status]]="Single",K1993+L1993+1,marketing_campaign[[#This Row],[Marital_Status]]="Together",K1993+L1993+2,marketing_campaign[[#This Row],[Marital_Status]]="Alone",K1993+L1993+1,marketing_campaign[[#This Row],[Marital_Status]]="Married",K1993+L1993+2,marketing_campaign[[#This Row],[Marital_Status]]="Divorced",K1993+L1993+1,marketing_campaign[[#This Row],[Marital_Status]]="YOLO",K1993+L1993+1,marketing_campaign[[#This Row],[Marital_Status]]="Absurd",K1993+L1993+1,marketing_campaign[[#This Row],[Marital_Status]]="Widow",K1993+L1993+1)</f>
        <v>3</v>
      </c>
      <c r="H1993" t="str" cm="1">
        <f t="array" ref="H1993">_xlfn.IFS(marketing_campaign[[#This Row],[Family_size]]=1,"Family_with_one_child",marketing_campaign[[#This Row],[Family_size]]&gt;1,"Family_with_more_children")</f>
        <v>Family_with_more_children</v>
      </c>
      <c r="I1993">
        <v>39791</v>
      </c>
      <c r="J1993" t="str">
        <f>IF(marketing_campaign[[#This Row],[Income]]&gt;=Sheet21!B2043,"high_income","low_income")</f>
        <v>high_income</v>
      </c>
      <c r="K1993">
        <v>0</v>
      </c>
      <c r="L1993">
        <v>1</v>
      </c>
      <c r="M1993" s="1">
        <v>41361</v>
      </c>
      <c r="N1993">
        <v>89</v>
      </c>
      <c r="O1993" t="str" cm="1">
        <f t="array" ref="O1993">_xlfn.IFS(AND(marketing_campaign[[#This Row],[Recency]]&gt;=0,marketing_campaign[[#This Row],[Recency]]&lt;=14),"Early Recency",AND(marketing_campaign[[#This Row],[Recency]]&gt;=15,marketing_campaign[[#This Row],[Recency]]&lt;=31),"Mid-Recency",marketing_campaign[[#This Row],[Recency]]&gt;=32,"high Recency")</f>
        <v>high Recency</v>
      </c>
      <c r="P1993">
        <v>85</v>
      </c>
      <c r="Q1993">
        <v>15</v>
      </c>
      <c r="R1993">
        <v>27</v>
      </c>
      <c r="S1993">
        <v>13</v>
      </c>
      <c r="T1993">
        <v>13</v>
      </c>
      <c r="U1993">
        <v>21</v>
      </c>
      <c r="V1993">
        <f>marketing_campaign[[#This Row],[MntGoldProds]]+marketing_campaign[[#This Row],[MntSweetProducts]]+marketing_campaign[[#This Row],[MntFishProducts]]+marketing_campaign[[#This Row],[MntMeatProducts]]+marketing_campaign[[#This Row],[MntFruits]]+marketing_campaign[[#This Row],[MntWines]]</f>
        <v>174</v>
      </c>
      <c r="W1993">
        <v>2</v>
      </c>
      <c r="X1993">
        <v>3</v>
      </c>
      <c r="Y1993">
        <v>1</v>
      </c>
      <c r="Z1993">
        <v>4</v>
      </c>
      <c r="AA1993">
        <f t="shared" si="63"/>
        <v>10</v>
      </c>
      <c r="AB1993" t="str" cm="1">
        <f t="array" ref="AB1993">_xlfn.IFS(AND(AA1993&gt;=0,AA1993&lt;=15),"low purchase",AND(AA1993&gt;=16,AA1993&lt;=30),"mid purchase",AA1993&gt;=31,"high purchase")</f>
        <v>low purchase</v>
      </c>
      <c r="AC1993">
        <v>7</v>
      </c>
      <c r="AD1993" t="str">
        <f>IF(marketing_campaign[[#This Row],[NumWebVisitsMonth]]&gt;=5.3,"higher_webvists","lower_webvisits")</f>
        <v>higher_webvists</v>
      </c>
      <c r="AE1993">
        <v>0</v>
      </c>
      <c r="AF1993">
        <v>0</v>
      </c>
      <c r="AG1993">
        <v>0</v>
      </c>
      <c r="AH1993">
        <v>0</v>
      </c>
      <c r="AI1993">
        <v>0</v>
      </c>
      <c r="AJ1993">
        <v>0</v>
      </c>
      <c r="AK1993">
        <v>3</v>
      </c>
      <c r="AL1993">
        <v>11</v>
      </c>
      <c r="AM1993">
        <v>0</v>
      </c>
      <c r="AN1993">
        <f>marketing_campaign[[#This Row],[AcceptedCmp2]]+marketing_campaign[[#This Row],[AcceptedCmp1]]+marketing_campaign[[#This Row],[AcceptedCmp5]]+marketing_campaign[[#This Row],[AcceptedCmp4]]+marketing_campaign[[#This Row],[AcceptedCmp3]]+marketing_campaign[[#This Row],[Response]]</f>
        <v>0</v>
      </c>
      <c r="AO1993" t="str" cm="1">
        <f t="array" ref="AO199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94" spans="1:41" x14ac:dyDescent="0.35">
      <c r="A1994">
        <v>6248</v>
      </c>
      <c r="B1994">
        <v>1947</v>
      </c>
      <c r="C1994">
        <f t="shared" ca="1" si="62"/>
        <v>79</v>
      </c>
      <c r="D1994" t="str" cm="1">
        <f t="array" aca="1" ref="D199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994" t="s">
        <v>34</v>
      </c>
      <c r="F1994" t="s">
        <v>30</v>
      </c>
      <c r="G1994" cm="1">
        <f t="array" ref="G1994">_xlfn.IFS(marketing_campaign[[#This Row],[Marital_Status]]="Single",K1994+L1994+1,marketing_campaign[[#This Row],[Marital_Status]]="Together",K1994+L1994+2,marketing_campaign[[#This Row],[Marital_Status]]="Alone",K1994+L1994+1,marketing_campaign[[#This Row],[Marital_Status]]="Married",K1994+L1994+2,marketing_campaign[[#This Row],[Marital_Status]]="Divorced",K1994+L1994+1,marketing_campaign[[#This Row],[Marital_Status]]="YOLO",K1994+L1994+1,marketing_campaign[[#This Row],[Marital_Status]]="Absurd",K1994+L1994+1,marketing_campaign[[#This Row],[Marital_Status]]="Widow",K1994+L1994+1)</f>
        <v>1</v>
      </c>
      <c r="H1994" t="str" cm="1">
        <f t="array" ref="H1994">_xlfn.IFS(marketing_campaign[[#This Row],[Family_size]]=1,"Family_with_one_child",marketing_campaign[[#This Row],[Family_size]]&gt;1,"Family_with_more_children")</f>
        <v>Family_with_one_child</v>
      </c>
      <c r="I1994">
        <v>91712</v>
      </c>
      <c r="J1994" t="str">
        <f>IF(marketing_campaign[[#This Row],[Income]]&gt;=Sheet21!B2044,"high_income","low_income")</f>
        <v>high_income</v>
      </c>
      <c r="K1994">
        <v>0</v>
      </c>
      <c r="L1994">
        <v>0</v>
      </c>
      <c r="M1994" s="1">
        <v>41564</v>
      </c>
      <c r="N1994">
        <v>47</v>
      </c>
      <c r="O1994" t="str" cm="1">
        <f t="array" ref="O1994">_xlfn.IFS(AND(marketing_campaign[[#This Row],[Recency]]&gt;=0,marketing_campaign[[#This Row],[Recency]]&lt;=14),"Early Recency",AND(marketing_campaign[[#This Row],[Recency]]&gt;=15,marketing_campaign[[#This Row],[Recency]]&lt;=31),"Mid-Recency",marketing_campaign[[#This Row],[Recency]]&gt;=32,"high Recency")</f>
        <v>high Recency</v>
      </c>
      <c r="P1994">
        <v>1276</v>
      </c>
      <c r="Q1994">
        <v>24</v>
      </c>
      <c r="R1994">
        <v>746</v>
      </c>
      <c r="S1994">
        <v>94</v>
      </c>
      <c r="T1994">
        <v>29</v>
      </c>
      <c r="U1994">
        <v>48</v>
      </c>
      <c r="V1994">
        <f>marketing_campaign[[#This Row],[MntGoldProds]]+marketing_campaign[[#This Row],[MntSweetProducts]]+marketing_campaign[[#This Row],[MntFishProducts]]+marketing_campaign[[#This Row],[MntMeatProducts]]+marketing_campaign[[#This Row],[MntFruits]]+marketing_campaign[[#This Row],[MntWines]]</f>
        <v>2217</v>
      </c>
      <c r="W1994">
        <v>0</v>
      </c>
      <c r="X1994">
        <v>9</v>
      </c>
      <c r="Y1994">
        <v>7</v>
      </c>
      <c r="Z1994">
        <v>11</v>
      </c>
      <c r="AA1994">
        <f t="shared" si="63"/>
        <v>27</v>
      </c>
      <c r="AB1994" t="str" cm="1">
        <f t="array" ref="AB1994">_xlfn.IFS(AND(AA1994&gt;=0,AA1994&lt;=15),"low purchase",AND(AA1994&gt;=16,AA1994&lt;=30),"mid purchase",AA1994&gt;=31,"high purchase")</f>
        <v>mid purchase</v>
      </c>
      <c r="AC1994">
        <v>3</v>
      </c>
      <c r="AD1994" t="str">
        <f>IF(marketing_campaign[[#This Row],[NumWebVisitsMonth]]&gt;=5.3,"higher_webvists","lower_webvisits")</f>
        <v>lower_webvisits</v>
      </c>
      <c r="AE1994">
        <v>0</v>
      </c>
      <c r="AF1994">
        <v>0</v>
      </c>
      <c r="AG1994">
        <v>1</v>
      </c>
      <c r="AH1994">
        <v>0</v>
      </c>
      <c r="AI1994">
        <v>0</v>
      </c>
      <c r="AJ1994">
        <v>0</v>
      </c>
      <c r="AK1994">
        <v>3</v>
      </c>
      <c r="AL1994">
        <v>11</v>
      </c>
      <c r="AM1994">
        <v>1</v>
      </c>
      <c r="AN1994">
        <f>marketing_campaign[[#This Row],[AcceptedCmp2]]+marketing_campaign[[#This Row],[AcceptedCmp1]]+marketing_campaign[[#This Row],[AcceptedCmp5]]+marketing_campaign[[#This Row],[AcceptedCmp4]]+marketing_campaign[[#This Row],[AcceptedCmp3]]+marketing_campaign[[#This Row],[Response]]</f>
        <v>2</v>
      </c>
      <c r="AO1994" t="str" cm="1">
        <f t="array" ref="AO199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995" spans="1:41" x14ac:dyDescent="0.35">
      <c r="A1995">
        <v>10164</v>
      </c>
      <c r="B1995">
        <v>1958</v>
      </c>
      <c r="C1995">
        <f t="shared" ca="1" si="62"/>
        <v>68</v>
      </c>
      <c r="D1995" t="str" cm="1">
        <f t="array" aca="1" ref="D199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95" t="s">
        <v>29</v>
      </c>
      <c r="F1995" t="s">
        <v>30</v>
      </c>
      <c r="G1995" cm="1">
        <f t="array" ref="G1995">_xlfn.IFS(marketing_campaign[[#This Row],[Marital_Status]]="Single",K1995+L1995+1,marketing_campaign[[#This Row],[Marital_Status]]="Together",K1995+L1995+2,marketing_campaign[[#This Row],[Marital_Status]]="Alone",K1995+L1995+1,marketing_campaign[[#This Row],[Marital_Status]]="Married",K1995+L1995+2,marketing_campaign[[#This Row],[Marital_Status]]="Divorced",K1995+L1995+1,marketing_campaign[[#This Row],[Marital_Status]]="YOLO",K1995+L1995+1,marketing_campaign[[#This Row],[Marital_Status]]="Absurd",K1995+L1995+1,marketing_campaign[[#This Row],[Marital_Status]]="Widow",K1995+L1995+1)</f>
        <v>2</v>
      </c>
      <c r="H1995" t="str" cm="1">
        <f t="array" ref="H1995">_xlfn.IFS(marketing_campaign[[#This Row],[Family_size]]=1,"Family_with_one_child",marketing_campaign[[#This Row],[Family_size]]&gt;1,"Family_with_more_children")</f>
        <v>Family_with_more_children</v>
      </c>
      <c r="I1995">
        <v>94472</v>
      </c>
      <c r="J1995" t="str">
        <f>IF(marketing_campaign[[#This Row],[Income]]&gt;=Sheet21!B2045,"high_income","low_income")</f>
        <v>high_income</v>
      </c>
      <c r="K1995">
        <v>0</v>
      </c>
      <c r="L1995">
        <v>1</v>
      </c>
      <c r="M1995" s="1">
        <v>41732</v>
      </c>
      <c r="N1995">
        <v>75</v>
      </c>
      <c r="O1995" t="str" cm="1">
        <f t="array" ref="O1995">_xlfn.IFS(AND(marketing_campaign[[#This Row],[Recency]]&gt;=0,marketing_campaign[[#This Row],[Recency]]&lt;=14),"Early Recency",AND(marketing_campaign[[#This Row],[Recency]]&gt;=15,marketing_campaign[[#This Row],[Recency]]&lt;=31),"Mid-Recency",marketing_campaign[[#This Row],[Recency]]&gt;=32,"high Recency")</f>
        <v>high Recency</v>
      </c>
      <c r="P1995">
        <v>1017</v>
      </c>
      <c r="Q1995">
        <v>33</v>
      </c>
      <c r="R1995">
        <v>417</v>
      </c>
      <c r="S1995">
        <v>108</v>
      </c>
      <c r="T1995">
        <v>100</v>
      </c>
      <c r="U1995">
        <v>16</v>
      </c>
      <c r="V1995">
        <f>marketing_campaign[[#This Row],[MntGoldProds]]+marketing_campaign[[#This Row],[MntSweetProducts]]+marketing_campaign[[#This Row],[MntFishProducts]]+marketing_campaign[[#This Row],[MntMeatProducts]]+marketing_campaign[[#This Row],[MntFruits]]+marketing_campaign[[#This Row],[MntWines]]</f>
        <v>1691</v>
      </c>
      <c r="W1995">
        <v>1</v>
      </c>
      <c r="X1995">
        <v>5</v>
      </c>
      <c r="Y1995">
        <v>5</v>
      </c>
      <c r="Z1995">
        <v>5</v>
      </c>
      <c r="AA1995">
        <f t="shared" si="63"/>
        <v>16</v>
      </c>
      <c r="AB1995" t="str" cm="1">
        <f t="array" ref="AB1995">_xlfn.IFS(AND(AA1995&gt;=0,AA1995&lt;=15),"low purchase",AND(AA1995&gt;=16,AA1995&lt;=30),"mid purchase",AA1995&gt;=31,"high purchase")</f>
        <v>mid purchase</v>
      </c>
      <c r="AC1995">
        <v>5</v>
      </c>
      <c r="AD1995" t="str">
        <f>IF(marketing_campaign[[#This Row],[NumWebVisitsMonth]]&gt;=5.3,"higher_webvists","lower_webvisits")</f>
        <v>lower_webvisits</v>
      </c>
      <c r="AE1995">
        <v>0</v>
      </c>
      <c r="AF1995">
        <v>1</v>
      </c>
      <c r="AG1995">
        <v>1</v>
      </c>
      <c r="AH1995">
        <v>0</v>
      </c>
      <c r="AI1995">
        <v>0</v>
      </c>
      <c r="AJ1995">
        <v>0</v>
      </c>
      <c r="AK1995">
        <v>3</v>
      </c>
      <c r="AL1995">
        <v>11</v>
      </c>
      <c r="AM1995">
        <v>0</v>
      </c>
      <c r="AN1995">
        <f>marketing_campaign[[#This Row],[AcceptedCmp2]]+marketing_campaign[[#This Row],[AcceptedCmp1]]+marketing_campaign[[#This Row],[AcceptedCmp5]]+marketing_campaign[[#This Row],[AcceptedCmp4]]+marketing_campaign[[#This Row],[AcceptedCmp3]]+marketing_campaign[[#This Row],[Response]]</f>
        <v>2</v>
      </c>
      <c r="AO1995" t="str" cm="1">
        <f t="array" ref="AO199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996" spans="1:41" x14ac:dyDescent="0.35">
      <c r="A1996">
        <v>4547</v>
      </c>
      <c r="B1996">
        <v>1960</v>
      </c>
      <c r="C1996">
        <f t="shared" ca="1" si="62"/>
        <v>66</v>
      </c>
      <c r="D1996" t="str" cm="1">
        <f t="array" aca="1" ref="D199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96" t="s">
        <v>29</v>
      </c>
      <c r="F1996" t="s">
        <v>31</v>
      </c>
      <c r="G1996" cm="1">
        <f t="array" ref="G1996">_xlfn.IFS(marketing_campaign[[#This Row],[Marital_Status]]="Single",K1996+L1996+1,marketing_campaign[[#This Row],[Marital_Status]]="Together",K1996+L1996+2,marketing_campaign[[#This Row],[Marital_Status]]="Alone",K1996+L1996+1,marketing_campaign[[#This Row],[Marital_Status]]="Married",K1996+L1996+2,marketing_campaign[[#This Row],[Marital_Status]]="Divorced",K1996+L1996+1,marketing_campaign[[#This Row],[Marital_Status]]="YOLO",K1996+L1996+1,marketing_campaign[[#This Row],[Marital_Status]]="Absurd",K1996+L1996+1,marketing_campaign[[#This Row],[Marital_Status]]="Widow",K1996+L1996+1)</f>
        <v>4</v>
      </c>
      <c r="H1996" t="str" cm="1">
        <f t="array" ref="H1996">_xlfn.IFS(marketing_campaign[[#This Row],[Family_size]]=1,"Family_with_one_child",marketing_campaign[[#This Row],[Family_size]]&gt;1,"Family_with_more_children")</f>
        <v>Family_with_more_children</v>
      </c>
      <c r="I1996">
        <v>13672</v>
      </c>
      <c r="J1996" t="str">
        <f>IF(marketing_campaign[[#This Row],[Income]]&gt;=Sheet21!B2046,"high_income","low_income")</f>
        <v>high_income</v>
      </c>
      <c r="K1996">
        <v>1</v>
      </c>
      <c r="L1996">
        <v>1</v>
      </c>
      <c r="M1996" s="1">
        <v>41381</v>
      </c>
      <c r="N1996">
        <v>86</v>
      </c>
      <c r="O1996" t="str" cm="1">
        <f t="array" ref="O1996">_xlfn.IFS(AND(marketing_campaign[[#This Row],[Recency]]&gt;=0,marketing_campaign[[#This Row],[Recency]]&lt;=14),"Early Recency",AND(marketing_campaign[[#This Row],[Recency]]&gt;=15,marketing_campaign[[#This Row],[Recency]]&lt;=31),"Mid-Recency",marketing_campaign[[#This Row],[Recency]]&gt;=32,"high Recency")</f>
        <v>high Recency</v>
      </c>
      <c r="P1996">
        <v>6</v>
      </c>
      <c r="Q1996">
        <v>2</v>
      </c>
      <c r="R1996">
        <v>9</v>
      </c>
      <c r="S1996">
        <v>2</v>
      </c>
      <c r="T1996">
        <v>1</v>
      </c>
      <c r="U1996">
        <v>5</v>
      </c>
      <c r="V1996">
        <f>marketing_campaign[[#This Row],[MntGoldProds]]+marketing_campaign[[#This Row],[MntSweetProducts]]+marketing_campaign[[#This Row],[MntFishProducts]]+marketing_campaign[[#This Row],[MntMeatProducts]]+marketing_campaign[[#This Row],[MntFruits]]+marketing_campaign[[#This Row],[MntWines]]</f>
        <v>25</v>
      </c>
      <c r="W1996">
        <v>2</v>
      </c>
      <c r="X1996">
        <v>1</v>
      </c>
      <c r="Y1996">
        <v>0</v>
      </c>
      <c r="Z1996">
        <v>3</v>
      </c>
      <c r="AA1996">
        <f t="shared" si="63"/>
        <v>6</v>
      </c>
      <c r="AB1996" t="str" cm="1">
        <f t="array" ref="AB1996">_xlfn.IFS(AND(AA1996&gt;=0,AA1996&lt;=15),"low purchase",AND(AA1996&gt;=16,AA1996&lt;=30),"mid purchase",AA1996&gt;=31,"high purchase")</f>
        <v>low purchase</v>
      </c>
      <c r="AC1996">
        <v>8</v>
      </c>
      <c r="AD1996" t="str">
        <f>IF(marketing_campaign[[#This Row],[NumWebVisitsMonth]]&gt;=5.3,"higher_webvists","lower_webvisits")</f>
        <v>higher_webvists</v>
      </c>
      <c r="AE1996">
        <v>0</v>
      </c>
      <c r="AF1996">
        <v>0</v>
      </c>
      <c r="AG1996">
        <v>0</v>
      </c>
      <c r="AH1996">
        <v>0</v>
      </c>
      <c r="AI1996">
        <v>0</v>
      </c>
      <c r="AJ1996">
        <v>0</v>
      </c>
      <c r="AK1996">
        <v>3</v>
      </c>
      <c r="AL1996">
        <v>11</v>
      </c>
      <c r="AM1996">
        <v>0</v>
      </c>
      <c r="AN1996">
        <f>marketing_campaign[[#This Row],[AcceptedCmp2]]+marketing_campaign[[#This Row],[AcceptedCmp1]]+marketing_campaign[[#This Row],[AcceptedCmp5]]+marketing_campaign[[#This Row],[AcceptedCmp4]]+marketing_campaign[[#This Row],[AcceptedCmp3]]+marketing_campaign[[#This Row],[Response]]</f>
        <v>0</v>
      </c>
      <c r="AO1996" t="str" cm="1">
        <f t="array" ref="AO199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1997" spans="1:41" x14ac:dyDescent="0.35">
      <c r="A1997">
        <v>6815</v>
      </c>
      <c r="B1997">
        <v>1980</v>
      </c>
      <c r="C1997">
        <f t="shared" ca="1" si="62"/>
        <v>46</v>
      </c>
      <c r="D1997" t="str" cm="1">
        <f t="array" aca="1" ref="D199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97" t="s">
        <v>37</v>
      </c>
      <c r="F1997" t="s">
        <v>33</v>
      </c>
      <c r="G1997" cm="1">
        <f t="array" ref="G1997">_xlfn.IFS(marketing_campaign[[#This Row],[Marital_Status]]="Single",K1997+L1997+1,marketing_campaign[[#This Row],[Marital_Status]]="Together",K1997+L1997+2,marketing_campaign[[#This Row],[Marital_Status]]="Alone",K1997+L1997+1,marketing_campaign[[#This Row],[Marital_Status]]="Married",K1997+L1997+2,marketing_campaign[[#This Row],[Marital_Status]]="Divorced",K1997+L1997+1,marketing_campaign[[#This Row],[Marital_Status]]="YOLO",K1997+L1997+1,marketing_campaign[[#This Row],[Marital_Status]]="Absurd",K1997+L1997+1,marketing_campaign[[#This Row],[Marital_Status]]="Widow",K1997+L1997+1)</f>
        <v>2</v>
      </c>
      <c r="H1997" t="str" cm="1">
        <f t="array" ref="H1997">_xlfn.IFS(marketing_campaign[[#This Row],[Family_size]]=1,"Family_with_one_child",marketing_campaign[[#This Row],[Family_size]]&gt;1,"Family_with_more_children")</f>
        <v>Family_with_more_children</v>
      </c>
      <c r="I1997">
        <v>96547</v>
      </c>
      <c r="J1997" t="str">
        <f>IF(marketing_campaign[[#This Row],[Income]]&gt;=Sheet21!B2047,"high_income","low_income")</f>
        <v>high_income</v>
      </c>
      <c r="K1997">
        <v>0</v>
      </c>
      <c r="L1997">
        <v>0</v>
      </c>
      <c r="M1997" s="1">
        <v>41782</v>
      </c>
      <c r="N1997">
        <v>4</v>
      </c>
      <c r="O1997" t="str" cm="1">
        <f t="array" ref="O1997">_xlfn.IFS(AND(marketing_campaign[[#This Row],[Recency]]&gt;=0,marketing_campaign[[#This Row],[Recency]]&lt;=14),"Early Recency",AND(marketing_campaign[[#This Row],[Recency]]&gt;=15,marketing_campaign[[#This Row],[Recency]]&lt;=31),"Mid-Recency",marketing_campaign[[#This Row],[Recency]]&gt;=32,"high Recency")</f>
        <v>Early Recency</v>
      </c>
      <c r="P1997">
        <v>448</v>
      </c>
      <c r="Q1997">
        <v>21</v>
      </c>
      <c r="R1997">
        <v>125</v>
      </c>
      <c r="S1997">
        <v>52</v>
      </c>
      <c r="T1997">
        <v>101</v>
      </c>
      <c r="U1997">
        <v>62</v>
      </c>
      <c r="V1997">
        <f>marketing_campaign[[#This Row],[MntGoldProds]]+marketing_campaign[[#This Row],[MntSweetProducts]]+marketing_campaign[[#This Row],[MntFishProducts]]+marketing_campaign[[#This Row],[MntMeatProducts]]+marketing_campaign[[#This Row],[MntFruits]]+marketing_campaign[[#This Row],[MntWines]]</f>
        <v>809</v>
      </c>
      <c r="W1997">
        <v>0</v>
      </c>
      <c r="X1997">
        <v>7</v>
      </c>
      <c r="Y1997">
        <v>6</v>
      </c>
      <c r="Z1997">
        <v>8</v>
      </c>
      <c r="AA1997">
        <f t="shared" si="63"/>
        <v>21</v>
      </c>
      <c r="AB1997" t="str" cm="1">
        <f t="array" ref="AB1997">_xlfn.IFS(AND(AA1997&gt;=0,AA1997&lt;=15),"low purchase",AND(AA1997&gt;=16,AA1997&lt;=30),"mid purchase",AA1997&gt;=31,"high purchase")</f>
        <v>mid purchase</v>
      </c>
      <c r="AC1997">
        <v>2</v>
      </c>
      <c r="AD1997" t="str">
        <f>IF(marketing_campaign[[#This Row],[NumWebVisitsMonth]]&gt;=5.3,"higher_webvists","lower_webvisits")</f>
        <v>lower_webvisits</v>
      </c>
      <c r="AE1997">
        <v>1</v>
      </c>
      <c r="AF1997">
        <v>0</v>
      </c>
      <c r="AG1997">
        <v>1</v>
      </c>
      <c r="AH1997">
        <v>1</v>
      </c>
      <c r="AI1997">
        <v>0</v>
      </c>
      <c r="AJ1997">
        <v>0</v>
      </c>
      <c r="AK1997">
        <v>3</v>
      </c>
      <c r="AL1997">
        <v>11</v>
      </c>
      <c r="AM1997">
        <v>1</v>
      </c>
      <c r="AN1997">
        <f>marketing_campaign[[#This Row],[AcceptedCmp2]]+marketing_campaign[[#This Row],[AcceptedCmp1]]+marketing_campaign[[#This Row],[AcceptedCmp5]]+marketing_campaign[[#This Row],[AcceptedCmp4]]+marketing_campaign[[#This Row],[AcceptedCmp3]]+marketing_campaign[[#This Row],[Response]]</f>
        <v>4</v>
      </c>
      <c r="AO1997" t="str" cm="1">
        <f t="array" ref="AO199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4/5 campaign accepted</v>
      </c>
    </row>
    <row r="1998" spans="1:41" x14ac:dyDescent="0.35">
      <c r="A1998">
        <v>4122</v>
      </c>
      <c r="B1998">
        <v>1975</v>
      </c>
      <c r="C1998">
        <f t="shared" ca="1" si="62"/>
        <v>51</v>
      </c>
      <c r="D1998" t="str" cm="1">
        <f t="array" aca="1" ref="D199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98" t="s">
        <v>29</v>
      </c>
      <c r="F1998" t="s">
        <v>33</v>
      </c>
      <c r="G1998" cm="1">
        <f t="array" ref="G1998">_xlfn.IFS(marketing_campaign[[#This Row],[Marital_Status]]="Single",K1998+L1998+1,marketing_campaign[[#This Row],[Marital_Status]]="Together",K1998+L1998+2,marketing_campaign[[#This Row],[Marital_Status]]="Alone",K1998+L1998+1,marketing_campaign[[#This Row],[Marital_Status]]="Married",K1998+L1998+2,marketing_campaign[[#This Row],[Marital_Status]]="Divorced",K1998+L1998+1,marketing_campaign[[#This Row],[Marital_Status]]="YOLO",K1998+L1998+1,marketing_campaign[[#This Row],[Marital_Status]]="Absurd",K1998+L1998+1,marketing_campaign[[#This Row],[Marital_Status]]="Widow",K1998+L1998+1)</f>
        <v>2</v>
      </c>
      <c r="H1998" t="str" cm="1">
        <f t="array" ref="H1998">_xlfn.IFS(marketing_campaign[[#This Row],[Family_size]]=1,"Family_with_one_child",marketing_campaign[[#This Row],[Family_size]]&gt;1,"Family_with_more_children")</f>
        <v>Family_with_more_children</v>
      </c>
      <c r="I1998">
        <v>79205</v>
      </c>
      <c r="J1998" t="str">
        <f>IF(marketing_campaign[[#This Row],[Income]]&gt;=Sheet21!B2048,"high_income","low_income")</f>
        <v>high_income</v>
      </c>
      <c r="K1998">
        <v>0</v>
      </c>
      <c r="L1998">
        <v>0</v>
      </c>
      <c r="M1998" s="1">
        <v>41150</v>
      </c>
      <c r="N1998">
        <v>73</v>
      </c>
      <c r="O1998" t="str" cm="1">
        <f t="array" ref="O1998">_xlfn.IFS(AND(marketing_campaign[[#This Row],[Recency]]&gt;=0,marketing_campaign[[#This Row],[Recency]]&lt;=14),"Early Recency",AND(marketing_campaign[[#This Row],[Recency]]&gt;=15,marketing_campaign[[#This Row],[Recency]]&lt;=31),"Mid-Recency",marketing_campaign[[#This Row],[Recency]]&gt;=32,"high Recency")</f>
        <v>high Recency</v>
      </c>
      <c r="P1998">
        <v>504</v>
      </c>
      <c r="Q1998">
        <v>23</v>
      </c>
      <c r="R1998">
        <v>117</v>
      </c>
      <c r="S1998">
        <v>179</v>
      </c>
      <c r="T1998">
        <v>28</v>
      </c>
      <c r="U1998">
        <v>44</v>
      </c>
      <c r="V1998">
        <f>marketing_campaign[[#This Row],[MntGoldProds]]+marketing_campaign[[#This Row],[MntSweetProducts]]+marketing_campaign[[#This Row],[MntFishProducts]]+marketing_campaign[[#This Row],[MntMeatProducts]]+marketing_campaign[[#This Row],[MntFruits]]+marketing_campaign[[#This Row],[MntWines]]</f>
        <v>895</v>
      </c>
      <c r="W1998">
        <v>1</v>
      </c>
      <c r="X1998">
        <v>6</v>
      </c>
      <c r="Y1998">
        <v>5</v>
      </c>
      <c r="Z1998">
        <v>4</v>
      </c>
      <c r="AA1998">
        <f t="shared" si="63"/>
        <v>16</v>
      </c>
      <c r="AB1998" t="str" cm="1">
        <f t="array" ref="AB1998">_xlfn.IFS(AND(AA1998&gt;=0,AA1998&lt;=15),"low purchase",AND(AA1998&gt;=16,AA1998&lt;=30),"mid purchase",AA1998&gt;=31,"high purchase")</f>
        <v>mid purchase</v>
      </c>
      <c r="AC1998">
        <v>4</v>
      </c>
      <c r="AD1998" t="str">
        <f>IF(marketing_campaign[[#This Row],[NumWebVisitsMonth]]&gt;=5.3,"higher_webvists","lower_webvisits")</f>
        <v>lower_webvisits</v>
      </c>
      <c r="AE1998">
        <v>0</v>
      </c>
      <c r="AF1998">
        <v>0</v>
      </c>
      <c r="AG1998">
        <v>0</v>
      </c>
      <c r="AH1998">
        <v>1</v>
      </c>
      <c r="AI1998">
        <v>0</v>
      </c>
      <c r="AJ1998">
        <v>0</v>
      </c>
      <c r="AK1998">
        <v>3</v>
      </c>
      <c r="AL1998">
        <v>11</v>
      </c>
      <c r="AM1998">
        <v>1</v>
      </c>
      <c r="AN1998">
        <f>marketing_campaign[[#This Row],[AcceptedCmp2]]+marketing_campaign[[#This Row],[AcceptedCmp1]]+marketing_campaign[[#This Row],[AcceptedCmp5]]+marketing_campaign[[#This Row],[AcceptedCmp4]]+marketing_campaign[[#This Row],[AcceptedCmp3]]+marketing_campaign[[#This Row],[Response]]</f>
        <v>2</v>
      </c>
      <c r="AO1998" t="str" cm="1">
        <f t="array" ref="AO199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1999" spans="1:41" x14ac:dyDescent="0.35">
      <c r="A1999">
        <v>10841</v>
      </c>
      <c r="B1999">
        <v>1975</v>
      </c>
      <c r="C1999">
        <f t="shared" ca="1" si="62"/>
        <v>51</v>
      </c>
      <c r="D1999" t="str" cm="1">
        <f t="array" aca="1" ref="D199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99" t="s">
        <v>32</v>
      </c>
      <c r="F1999" t="s">
        <v>31</v>
      </c>
      <c r="G1999" cm="1">
        <f t="array" ref="G1999">_xlfn.IFS(marketing_campaign[[#This Row],[Marital_Status]]="Single",K1999+L1999+1,marketing_campaign[[#This Row],[Marital_Status]]="Together",K1999+L1999+2,marketing_campaign[[#This Row],[Marital_Status]]="Alone",K1999+L1999+1,marketing_campaign[[#This Row],[Marital_Status]]="Married",K1999+L1999+2,marketing_campaign[[#This Row],[Marital_Status]]="Divorced",K1999+L1999+1,marketing_campaign[[#This Row],[Marital_Status]]="YOLO",K1999+L1999+1,marketing_campaign[[#This Row],[Marital_Status]]="Absurd",K1999+L1999+1,marketing_campaign[[#This Row],[Marital_Status]]="Widow",K1999+L1999+1)</f>
        <v>3</v>
      </c>
      <c r="H1999" t="str" cm="1">
        <f t="array" ref="H1999">_xlfn.IFS(marketing_campaign[[#This Row],[Family_size]]=1,"Family_with_one_child",marketing_campaign[[#This Row],[Family_size]]&gt;1,"Family_with_more_children")</f>
        <v>Family_with_more_children</v>
      </c>
      <c r="I1999">
        <v>56559</v>
      </c>
      <c r="J1999" t="str">
        <f>IF(marketing_campaign[[#This Row],[Income]]&gt;=Sheet21!B2049,"high_income","low_income")</f>
        <v>high_income</v>
      </c>
      <c r="K1999">
        <v>0</v>
      </c>
      <c r="L1999">
        <v>1</v>
      </c>
      <c r="M1999" s="1">
        <v>41268</v>
      </c>
      <c r="N1999">
        <v>46</v>
      </c>
      <c r="O1999" t="str" cm="1">
        <f t="array" ref="O1999">_xlfn.IFS(AND(marketing_campaign[[#This Row],[Recency]]&gt;=0,marketing_campaign[[#This Row],[Recency]]&lt;=14),"Early Recency",AND(marketing_campaign[[#This Row],[Recency]]&gt;=15,marketing_campaign[[#This Row],[Recency]]&lt;=31),"Mid-Recency",marketing_campaign[[#This Row],[Recency]]&gt;=32,"high Recency")</f>
        <v>high Recency</v>
      </c>
      <c r="P1999">
        <v>226</v>
      </c>
      <c r="Q1999">
        <v>22</v>
      </c>
      <c r="R1999">
        <v>133</v>
      </c>
      <c r="S1999">
        <v>41</v>
      </c>
      <c r="T1999">
        <v>31</v>
      </c>
      <c r="U1999">
        <v>31</v>
      </c>
      <c r="V1999">
        <f>marketing_campaign[[#This Row],[MntGoldProds]]+marketing_campaign[[#This Row],[MntSweetProducts]]+marketing_campaign[[#This Row],[MntFishProducts]]+marketing_campaign[[#This Row],[MntMeatProducts]]+marketing_campaign[[#This Row],[MntFruits]]+marketing_campaign[[#This Row],[MntWines]]</f>
        <v>484</v>
      </c>
      <c r="W1999">
        <v>3</v>
      </c>
      <c r="X1999">
        <v>4</v>
      </c>
      <c r="Y1999">
        <v>3</v>
      </c>
      <c r="Z1999">
        <v>8</v>
      </c>
      <c r="AA1999">
        <f t="shared" si="63"/>
        <v>18</v>
      </c>
      <c r="AB1999" t="str" cm="1">
        <f t="array" ref="AB1999">_xlfn.IFS(AND(AA1999&gt;=0,AA1999&lt;=15),"low purchase",AND(AA1999&gt;=16,AA1999&lt;=30),"mid purchase",AA1999&gt;=31,"high purchase")</f>
        <v>mid purchase</v>
      </c>
      <c r="AC1999">
        <v>4</v>
      </c>
      <c r="AD1999" t="str">
        <f>IF(marketing_campaign[[#This Row],[NumWebVisitsMonth]]&gt;=5.3,"higher_webvists","lower_webvisits")</f>
        <v>lower_webvisits</v>
      </c>
      <c r="AE1999">
        <v>0</v>
      </c>
      <c r="AF1999">
        <v>0</v>
      </c>
      <c r="AG1999">
        <v>0</v>
      </c>
      <c r="AH1999">
        <v>0</v>
      </c>
      <c r="AI1999">
        <v>0</v>
      </c>
      <c r="AJ1999">
        <v>0</v>
      </c>
      <c r="AK1999">
        <v>3</v>
      </c>
      <c r="AL1999">
        <v>11</v>
      </c>
      <c r="AM1999">
        <v>0</v>
      </c>
      <c r="AN1999">
        <f>marketing_campaign[[#This Row],[AcceptedCmp2]]+marketing_campaign[[#This Row],[AcceptedCmp1]]+marketing_campaign[[#This Row],[AcceptedCmp5]]+marketing_campaign[[#This Row],[AcceptedCmp4]]+marketing_campaign[[#This Row],[AcceptedCmp3]]+marketing_campaign[[#This Row],[Response]]</f>
        <v>0</v>
      </c>
      <c r="AO1999" t="str" cm="1">
        <f t="array" ref="AO199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00" spans="1:41" x14ac:dyDescent="0.35">
      <c r="A2000">
        <v>5370</v>
      </c>
      <c r="B2000">
        <v>1973</v>
      </c>
      <c r="C2000">
        <f t="shared" ca="1" si="62"/>
        <v>53</v>
      </c>
      <c r="D2000" t="str" cm="1">
        <f t="array" aca="1" ref="D200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00" t="s">
        <v>32</v>
      </c>
      <c r="F2000" t="s">
        <v>33</v>
      </c>
      <c r="G2000" cm="1">
        <f t="array" ref="G2000">_xlfn.IFS(marketing_campaign[[#This Row],[Marital_Status]]="Single",K2000+L2000+1,marketing_campaign[[#This Row],[Marital_Status]]="Together",K2000+L2000+2,marketing_campaign[[#This Row],[Marital_Status]]="Alone",K2000+L2000+1,marketing_campaign[[#This Row],[Marital_Status]]="Married",K2000+L2000+2,marketing_campaign[[#This Row],[Marital_Status]]="Divorced",K2000+L2000+1,marketing_campaign[[#This Row],[Marital_Status]]="YOLO",K2000+L2000+1,marketing_campaign[[#This Row],[Marital_Status]]="Absurd",K2000+L2000+1,marketing_campaign[[#This Row],[Marital_Status]]="Widow",K2000+L2000+1)</f>
        <v>3</v>
      </c>
      <c r="H2000" t="str" cm="1">
        <f t="array" ref="H2000">_xlfn.IFS(marketing_campaign[[#This Row],[Family_size]]=1,"Family_with_one_child",marketing_campaign[[#This Row],[Family_size]]&gt;1,"Family_with_more_children")</f>
        <v>Family_with_more_children</v>
      </c>
      <c r="I2000">
        <v>32644</v>
      </c>
      <c r="J2000" t="str">
        <f>IF(marketing_campaign[[#This Row],[Income]]&gt;=Sheet21!B2050,"high_income","low_income")</f>
        <v>high_income</v>
      </c>
      <c r="K2000">
        <v>1</v>
      </c>
      <c r="L2000">
        <v>0</v>
      </c>
      <c r="M2000" s="1">
        <v>41290</v>
      </c>
      <c r="N2000">
        <v>38</v>
      </c>
      <c r="O2000" t="str" cm="1">
        <f t="array" ref="O2000">_xlfn.IFS(AND(marketing_campaign[[#This Row],[Recency]]&gt;=0,marketing_campaign[[#This Row],[Recency]]&lt;=14),"Early Recency",AND(marketing_campaign[[#This Row],[Recency]]&gt;=15,marketing_campaign[[#This Row],[Recency]]&lt;=31),"Mid-Recency",marketing_campaign[[#This Row],[Recency]]&gt;=32,"high Recency")</f>
        <v>high Recency</v>
      </c>
      <c r="P2000">
        <v>239</v>
      </c>
      <c r="Q2000">
        <v>3</v>
      </c>
      <c r="R2000">
        <v>141</v>
      </c>
      <c r="S2000">
        <v>0</v>
      </c>
      <c r="T2000">
        <v>7</v>
      </c>
      <c r="U2000">
        <v>23</v>
      </c>
      <c r="V2000">
        <f>marketing_campaign[[#This Row],[MntGoldProds]]+marketing_campaign[[#This Row],[MntSweetProducts]]+marketing_campaign[[#This Row],[MntFishProducts]]+marketing_campaign[[#This Row],[MntMeatProducts]]+marketing_campaign[[#This Row],[MntFruits]]+marketing_campaign[[#This Row],[MntWines]]</f>
        <v>413</v>
      </c>
      <c r="W2000">
        <v>4</v>
      </c>
      <c r="X2000">
        <v>7</v>
      </c>
      <c r="Y2000">
        <v>1</v>
      </c>
      <c r="Z2000">
        <v>6</v>
      </c>
      <c r="AA2000">
        <f t="shared" si="63"/>
        <v>18</v>
      </c>
      <c r="AB2000" t="str" cm="1">
        <f t="array" ref="AB2000">_xlfn.IFS(AND(AA2000&gt;=0,AA2000&lt;=15),"low purchase",AND(AA2000&gt;=16,AA2000&lt;=30),"mid purchase",AA2000&gt;=31,"high purchase")</f>
        <v>mid purchase</v>
      </c>
      <c r="AC2000">
        <v>8</v>
      </c>
      <c r="AD2000" t="str">
        <f>IF(marketing_campaign[[#This Row],[NumWebVisitsMonth]]&gt;=5.3,"higher_webvists","lower_webvisits")</f>
        <v>higher_webvists</v>
      </c>
      <c r="AE2000">
        <v>1</v>
      </c>
      <c r="AF2000">
        <v>0</v>
      </c>
      <c r="AG2000">
        <v>0</v>
      </c>
      <c r="AH2000">
        <v>0</v>
      </c>
      <c r="AI2000">
        <v>0</v>
      </c>
      <c r="AJ2000">
        <v>0</v>
      </c>
      <c r="AK2000">
        <v>3</v>
      </c>
      <c r="AL2000">
        <v>11</v>
      </c>
      <c r="AM2000">
        <v>0</v>
      </c>
      <c r="AN2000">
        <f>marketing_campaign[[#This Row],[AcceptedCmp2]]+marketing_campaign[[#This Row],[AcceptedCmp1]]+marketing_campaign[[#This Row],[AcceptedCmp5]]+marketing_campaign[[#This Row],[AcceptedCmp4]]+marketing_campaign[[#This Row],[AcceptedCmp3]]+marketing_campaign[[#This Row],[Response]]</f>
        <v>1</v>
      </c>
      <c r="AO2000" t="str" cm="1">
        <f t="array" ref="AO200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2001" spans="1:41" x14ac:dyDescent="0.35">
      <c r="A2001">
        <v>176</v>
      </c>
      <c r="B2001">
        <v>1980</v>
      </c>
      <c r="C2001">
        <f t="shared" ca="1" si="62"/>
        <v>46</v>
      </c>
      <c r="D2001" t="str" cm="1">
        <f t="array" aca="1" ref="D200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01" t="s">
        <v>37</v>
      </c>
      <c r="F2001" t="s">
        <v>30</v>
      </c>
      <c r="G2001" cm="1">
        <f t="array" ref="G2001">_xlfn.IFS(marketing_campaign[[#This Row],[Marital_Status]]="Single",K2001+L2001+1,marketing_campaign[[#This Row],[Marital_Status]]="Together",K2001+L2001+2,marketing_campaign[[#This Row],[Marital_Status]]="Alone",K2001+L2001+1,marketing_campaign[[#This Row],[Marital_Status]]="Married",K2001+L2001+2,marketing_campaign[[#This Row],[Marital_Status]]="Divorced",K2001+L2001+1,marketing_campaign[[#This Row],[Marital_Status]]="YOLO",K2001+L2001+1,marketing_campaign[[#This Row],[Marital_Status]]="Absurd",K2001+L2001+1,marketing_campaign[[#This Row],[Marital_Status]]="Widow",K2001+L2001+1)</f>
        <v>2</v>
      </c>
      <c r="H2001" t="str" cm="1">
        <f t="array" ref="H2001">_xlfn.IFS(marketing_campaign[[#This Row],[Family_size]]=1,"Family_with_one_child",marketing_campaign[[#This Row],[Family_size]]&gt;1,"Family_with_more_children")</f>
        <v>Family_with_more_children</v>
      </c>
      <c r="I2001">
        <v>67506</v>
      </c>
      <c r="J2001" t="str">
        <f>IF(marketing_campaign[[#This Row],[Income]]&gt;=Sheet21!B2051,"high_income","low_income")</f>
        <v>high_income</v>
      </c>
      <c r="K2001">
        <v>0</v>
      </c>
      <c r="L2001">
        <v>1</v>
      </c>
      <c r="M2001" s="1">
        <v>41641</v>
      </c>
      <c r="N2001">
        <v>73</v>
      </c>
      <c r="O2001" t="str" cm="1">
        <f t="array" ref="O2001">_xlfn.IFS(AND(marketing_campaign[[#This Row],[Recency]]&gt;=0,marketing_campaign[[#This Row],[Recency]]&lt;=14),"Early Recency",AND(marketing_campaign[[#This Row],[Recency]]&gt;=15,marketing_campaign[[#This Row],[Recency]]&lt;=31),"Mid-Recency",marketing_campaign[[#This Row],[Recency]]&gt;=32,"high Recency")</f>
        <v>high Recency</v>
      </c>
      <c r="P2001">
        <v>90</v>
      </c>
      <c r="Q2001">
        <v>38</v>
      </c>
      <c r="R2001">
        <v>67</v>
      </c>
      <c r="S2001">
        <v>33</v>
      </c>
      <c r="T2001">
        <v>36</v>
      </c>
      <c r="U2001">
        <v>67</v>
      </c>
      <c r="V2001">
        <f>marketing_campaign[[#This Row],[MntGoldProds]]+marketing_campaign[[#This Row],[MntSweetProducts]]+marketing_campaign[[#This Row],[MntFishProducts]]+marketing_campaign[[#This Row],[MntMeatProducts]]+marketing_campaign[[#This Row],[MntFruits]]+marketing_campaign[[#This Row],[MntWines]]</f>
        <v>331</v>
      </c>
      <c r="W2001">
        <v>1</v>
      </c>
      <c r="X2001">
        <v>4</v>
      </c>
      <c r="Y2001">
        <v>1</v>
      </c>
      <c r="Z2001">
        <v>6</v>
      </c>
      <c r="AA2001">
        <f t="shared" si="63"/>
        <v>12</v>
      </c>
      <c r="AB2001" t="str" cm="1">
        <f t="array" ref="AB2001">_xlfn.IFS(AND(AA2001&gt;=0,AA2001&lt;=15),"low purchase",AND(AA2001&gt;=16,AA2001&lt;=30),"mid purchase",AA2001&gt;=31,"high purchase")</f>
        <v>low purchase</v>
      </c>
      <c r="AC2001">
        <v>3</v>
      </c>
      <c r="AD2001" t="str">
        <f>IF(marketing_campaign[[#This Row],[NumWebVisitsMonth]]&gt;=5.3,"higher_webvists","lower_webvisits")</f>
        <v>lower_webvisits</v>
      </c>
      <c r="AE2001">
        <v>0</v>
      </c>
      <c r="AF2001">
        <v>0</v>
      </c>
      <c r="AG2001">
        <v>0</v>
      </c>
      <c r="AH2001">
        <v>0</v>
      </c>
      <c r="AI2001">
        <v>0</v>
      </c>
      <c r="AJ2001">
        <v>0</v>
      </c>
      <c r="AK2001">
        <v>3</v>
      </c>
      <c r="AL2001">
        <v>11</v>
      </c>
      <c r="AM2001">
        <v>0</v>
      </c>
      <c r="AN2001">
        <f>marketing_campaign[[#This Row],[AcceptedCmp2]]+marketing_campaign[[#This Row],[AcceptedCmp1]]+marketing_campaign[[#This Row],[AcceptedCmp5]]+marketing_campaign[[#This Row],[AcceptedCmp4]]+marketing_campaign[[#This Row],[AcceptedCmp3]]+marketing_campaign[[#This Row],[Response]]</f>
        <v>0</v>
      </c>
      <c r="AO2001" t="str" cm="1">
        <f t="array" ref="AO200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02" spans="1:41" x14ac:dyDescent="0.35">
      <c r="A2002">
        <v>4860</v>
      </c>
      <c r="B2002">
        <v>1970</v>
      </c>
      <c r="C2002">
        <f t="shared" ca="1" si="62"/>
        <v>56</v>
      </c>
      <c r="D2002" t="str" cm="1">
        <f t="array" aca="1" ref="D200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02" t="s">
        <v>29</v>
      </c>
      <c r="F2002" t="s">
        <v>30</v>
      </c>
      <c r="G2002" cm="1">
        <f t="array" ref="G2002">_xlfn.IFS(marketing_campaign[[#This Row],[Marital_Status]]="Single",K2002+L2002+1,marketing_campaign[[#This Row],[Marital_Status]]="Together",K2002+L2002+2,marketing_campaign[[#This Row],[Marital_Status]]="Alone",K2002+L2002+1,marketing_campaign[[#This Row],[Marital_Status]]="Married",K2002+L2002+2,marketing_campaign[[#This Row],[Marital_Status]]="Divorced",K2002+L2002+1,marketing_campaign[[#This Row],[Marital_Status]]="YOLO",K2002+L2002+1,marketing_campaign[[#This Row],[Marital_Status]]="Absurd",K2002+L2002+1,marketing_campaign[[#This Row],[Marital_Status]]="Widow",K2002+L2002+1)</f>
        <v>2</v>
      </c>
      <c r="H2002" t="str" cm="1">
        <f t="array" ref="H2002">_xlfn.IFS(marketing_campaign[[#This Row],[Family_size]]=1,"Family_with_one_child",marketing_campaign[[#This Row],[Family_size]]&gt;1,"Family_with_more_children")</f>
        <v>Family_with_more_children</v>
      </c>
      <c r="I2002">
        <v>24206</v>
      </c>
      <c r="J2002" t="str">
        <f>IF(marketing_campaign[[#This Row],[Income]]&gt;=Sheet21!B2052,"high_income","low_income")</f>
        <v>high_income</v>
      </c>
      <c r="K2002">
        <v>1</v>
      </c>
      <c r="L2002">
        <v>0</v>
      </c>
      <c r="M2002" s="1">
        <v>41341</v>
      </c>
      <c r="N2002">
        <v>66</v>
      </c>
      <c r="O2002" t="str" cm="1">
        <f t="array" ref="O2002">_xlfn.IFS(AND(marketing_campaign[[#This Row],[Recency]]&gt;=0,marketing_campaign[[#This Row],[Recency]]&lt;=14),"Early Recency",AND(marketing_campaign[[#This Row],[Recency]]&gt;=15,marketing_campaign[[#This Row],[Recency]]&lt;=31),"Mid-Recency",marketing_campaign[[#This Row],[Recency]]&gt;=32,"high Recency")</f>
        <v>high Recency</v>
      </c>
      <c r="P2002">
        <v>7</v>
      </c>
      <c r="Q2002">
        <v>2</v>
      </c>
      <c r="R2002">
        <v>8</v>
      </c>
      <c r="S2002">
        <v>3</v>
      </c>
      <c r="T2002">
        <v>2</v>
      </c>
      <c r="U2002">
        <v>3</v>
      </c>
      <c r="V2002">
        <f>marketing_campaign[[#This Row],[MntGoldProds]]+marketing_campaign[[#This Row],[MntSweetProducts]]+marketing_campaign[[#This Row],[MntFishProducts]]+marketing_campaign[[#This Row],[MntMeatProducts]]+marketing_campaign[[#This Row],[MntFruits]]+marketing_campaign[[#This Row],[MntWines]]</f>
        <v>25</v>
      </c>
      <c r="W2002">
        <v>1</v>
      </c>
      <c r="X2002">
        <v>1</v>
      </c>
      <c r="Y2002">
        <v>0</v>
      </c>
      <c r="Z2002">
        <v>3</v>
      </c>
      <c r="AA2002">
        <f t="shared" si="63"/>
        <v>5</v>
      </c>
      <c r="AB2002" t="str" cm="1">
        <f t="array" ref="AB2002">_xlfn.IFS(AND(AA2002&gt;=0,AA2002&lt;=15),"low purchase",AND(AA2002&gt;=16,AA2002&lt;=30),"mid purchase",AA2002&gt;=31,"high purchase")</f>
        <v>low purchase</v>
      </c>
      <c r="AC2002">
        <v>6</v>
      </c>
      <c r="AD2002" t="str">
        <f>IF(marketing_campaign[[#This Row],[NumWebVisitsMonth]]&gt;=5.3,"higher_webvists","lower_webvisits")</f>
        <v>higher_webvists</v>
      </c>
      <c r="AE2002">
        <v>0</v>
      </c>
      <c r="AF2002">
        <v>0</v>
      </c>
      <c r="AG2002">
        <v>0</v>
      </c>
      <c r="AH2002">
        <v>0</v>
      </c>
      <c r="AI2002">
        <v>0</v>
      </c>
      <c r="AJ2002">
        <v>0</v>
      </c>
      <c r="AK2002">
        <v>3</v>
      </c>
      <c r="AL2002">
        <v>11</v>
      </c>
      <c r="AM2002">
        <v>0</v>
      </c>
      <c r="AN2002">
        <f>marketing_campaign[[#This Row],[AcceptedCmp2]]+marketing_campaign[[#This Row],[AcceptedCmp1]]+marketing_campaign[[#This Row],[AcceptedCmp5]]+marketing_campaign[[#This Row],[AcceptedCmp4]]+marketing_campaign[[#This Row],[AcceptedCmp3]]+marketing_campaign[[#This Row],[Response]]</f>
        <v>0</v>
      </c>
      <c r="AO2002" t="str" cm="1">
        <f t="array" ref="AO200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03" spans="1:41" x14ac:dyDescent="0.35">
      <c r="A2003">
        <v>10757</v>
      </c>
      <c r="B2003">
        <v>1967</v>
      </c>
      <c r="C2003">
        <f t="shared" ca="1" si="62"/>
        <v>59</v>
      </c>
      <c r="D2003" t="str" cm="1">
        <f t="array" aca="1" ref="D200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03" t="s">
        <v>32</v>
      </c>
      <c r="F2003" t="s">
        <v>35</v>
      </c>
      <c r="G2003" cm="1">
        <f t="array" ref="G2003">_xlfn.IFS(marketing_campaign[[#This Row],[Marital_Status]]="Single",K2003+L2003+1,marketing_campaign[[#This Row],[Marital_Status]]="Together",K2003+L2003+2,marketing_campaign[[#This Row],[Marital_Status]]="Alone",K2003+L2003+1,marketing_campaign[[#This Row],[Marital_Status]]="Married",K2003+L2003+2,marketing_campaign[[#This Row],[Marital_Status]]="Divorced",K2003+L2003+1,marketing_campaign[[#This Row],[Marital_Status]]="YOLO",K2003+L2003+1,marketing_campaign[[#This Row],[Marital_Status]]="Absurd",K2003+L2003+1,marketing_campaign[[#This Row],[Marital_Status]]="Widow",K2003+L2003+1)</f>
        <v>2</v>
      </c>
      <c r="H2003" t="str" cm="1">
        <f t="array" ref="H2003">_xlfn.IFS(marketing_campaign[[#This Row],[Family_size]]=1,"Family_with_one_child",marketing_campaign[[#This Row],[Family_size]]&gt;1,"Family_with_more_children")</f>
        <v>Family_with_more_children</v>
      </c>
      <c r="I2003">
        <v>28420</v>
      </c>
      <c r="J2003" t="str">
        <f>IF(marketing_campaign[[#This Row],[Income]]&gt;=Sheet21!B2053,"high_income","low_income")</f>
        <v>high_income</v>
      </c>
      <c r="K2003">
        <v>1</v>
      </c>
      <c r="L2003">
        <v>0</v>
      </c>
      <c r="M2003" s="1">
        <v>41632</v>
      </c>
      <c r="N2003">
        <v>36</v>
      </c>
      <c r="O2003" t="str" cm="1">
        <f t="array" ref="O2003">_xlfn.IFS(AND(marketing_campaign[[#This Row],[Recency]]&gt;=0,marketing_campaign[[#This Row],[Recency]]&lt;=14),"Early Recency",AND(marketing_campaign[[#This Row],[Recency]]&gt;=15,marketing_campaign[[#This Row],[Recency]]&lt;=31),"Mid-Recency",marketing_campaign[[#This Row],[Recency]]&gt;=32,"high Recency")</f>
        <v>high Recency</v>
      </c>
      <c r="P2003">
        <v>4</v>
      </c>
      <c r="Q2003">
        <v>2</v>
      </c>
      <c r="R2003">
        <v>5</v>
      </c>
      <c r="S2003">
        <v>2</v>
      </c>
      <c r="T2003">
        <v>0</v>
      </c>
      <c r="U2003">
        <v>0</v>
      </c>
      <c r="V2003">
        <f>marketing_campaign[[#This Row],[MntGoldProds]]+marketing_campaign[[#This Row],[MntSweetProducts]]+marketing_campaign[[#This Row],[MntFishProducts]]+marketing_campaign[[#This Row],[MntMeatProducts]]+marketing_campaign[[#This Row],[MntFruits]]+marketing_campaign[[#This Row],[MntWines]]</f>
        <v>13</v>
      </c>
      <c r="W2003">
        <v>1</v>
      </c>
      <c r="X2003">
        <v>1</v>
      </c>
      <c r="Y2003">
        <v>0</v>
      </c>
      <c r="Z2003">
        <v>2</v>
      </c>
      <c r="AA2003">
        <f t="shared" si="63"/>
        <v>4</v>
      </c>
      <c r="AB2003" t="str" cm="1">
        <f t="array" ref="AB2003">_xlfn.IFS(AND(AA2003&gt;=0,AA2003&lt;=15),"low purchase",AND(AA2003&gt;=16,AA2003&lt;=30),"mid purchase",AA2003&gt;=31,"high purchase")</f>
        <v>low purchase</v>
      </c>
      <c r="AC2003">
        <v>6</v>
      </c>
      <c r="AD2003" t="str">
        <f>IF(marketing_campaign[[#This Row],[NumWebVisitsMonth]]&gt;=5.3,"higher_webvists","lower_webvisits")</f>
        <v>higher_webvists</v>
      </c>
      <c r="AE2003">
        <v>0</v>
      </c>
      <c r="AF2003">
        <v>0</v>
      </c>
      <c r="AG2003">
        <v>0</v>
      </c>
      <c r="AH2003">
        <v>0</v>
      </c>
      <c r="AI2003">
        <v>0</v>
      </c>
      <c r="AJ2003">
        <v>0</v>
      </c>
      <c r="AK2003">
        <v>3</v>
      </c>
      <c r="AL2003">
        <v>11</v>
      </c>
      <c r="AM2003">
        <v>0</v>
      </c>
      <c r="AN2003">
        <f>marketing_campaign[[#This Row],[AcceptedCmp2]]+marketing_campaign[[#This Row],[AcceptedCmp1]]+marketing_campaign[[#This Row],[AcceptedCmp5]]+marketing_campaign[[#This Row],[AcceptedCmp4]]+marketing_campaign[[#This Row],[AcceptedCmp3]]+marketing_campaign[[#This Row],[Response]]</f>
        <v>0</v>
      </c>
      <c r="AO2003" t="str" cm="1">
        <f t="array" ref="AO200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04" spans="1:41" x14ac:dyDescent="0.35">
      <c r="A2004">
        <v>4023</v>
      </c>
      <c r="B2004">
        <v>1970</v>
      </c>
      <c r="C2004">
        <f t="shared" ca="1" si="62"/>
        <v>56</v>
      </c>
      <c r="D2004" t="str" cm="1">
        <f t="array" aca="1" ref="D200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04" t="s">
        <v>29</v>
      </c>
      <c r="F2004" t="s">
        <v>33</v>
      </c>
      <c r="G2004" cm="1">
        <f t="array" ref="G2004">_xlfn.IFS(marketing_campaign[[#This Row],[Marital_Status]]="Single",K2004+L2004+1,marketing_campaign[[#This Row],[Marital_Status]]="Together",K2004+L2004+2,marketing_campaign[[#This Row],[Marital_Status]]="Alone",K2004+L2004+1,marketing_campaign[[#This Row],[Marital_Status]]="Married",K2004+L2004+2,marketing_campaign[[#This Row],[Marital_Status]]="Divorced",K2004+L2004+1,marketing_campaign[[#This Row],[Marital_Status]]="YOLO",K2004+L2004+1,marketing_campaign[[#This Row],[Marital_Status]]="Absurd",K2004+L2004+1,marketing_campaign[[#This Row],[Marital_Status]]="Widow",K2004+L2004+1)</f>
        <v>3</v>
      </c>
      <c r="H2004" t="str" cm="1">
        <f t="array" ref="H2004">_xlfn.IFS(marketing_campaign[[#This Row],[Family_size]]=1,"Family_with_one_child",marketing_campaign[[#This Row],[Family_size]]&gt;1,"Family_with_more_children")</f>
        <v>Family_with_more_children</v>
      </c>
      <c r="I2004">
        <v>22979</v>
      </c>
      <c r="J2004" t="str">
        <f>IF(marketing_campaign[[#This Row],[Income]]&gt;=Sheet21!B2054,"high_income","low_income")</f>
        <v>high_income</v>
      </c>
      <c r="K2004">
        <v>1</v>
      </c>
      <c r="L2004">
        <v>0</v>
      </c>
      <c r="M2004" s="1">
        <v>41158</v>
      </c>
      <c r="N2004">
        <v>29</v>
      </c>
      <c r="O2004" t="str" cm="1">
        <f t="array" ref="O2004">_xlfn.IFS(AND(marketing_campaign[[#This Row],[Recency]]&gt;=0,marketing_campaign[[#This Row],[Recency]]&lt;=14),"Early Recency",AND(marketing_campaign[[#This Row],[Recency]]&gt;=15,marketing_campaign[[#This Row],[Recency]]&lt;=31),"Mid-Recency",marketing_campaign[[#This Row],[Recency]]&gt;=32,"high Recency")</f>
        <v>Mid-Recency</v>
      </c>
      <c r="P2004">
        <v>16</v>
      </c>
      <c r="Q2004">
        <v>17</v>
      </c>
      <c r="R2004">
        <v>19</v>
      </c>
      <c r="S2004">
        <v>20</v>
      </c>
      <c r="T2004">
        <v>21</v>
      </c>
      <c r="U2004">
        <v>22</v>
      </c>
      <c r="V2004">
        <f>marketing_campaign[[#This Row],[MntGoldProds]]+marketing_campaign[[#This Row],[MntSweetProducts]]+marketing_campaign[[#This Row],[MntFishProducts]]+marketing_campaign[[#This Row],[MntMeatProducts]]+marketing_campaign[[#This Row],[MntFruits]]+marketing_campaign[[#This Row],[MntWines]]</f>
        <v>115</v>
      </c>
      <c r="W2004">
        <v>3</v>
      </c>
      <c r="X2004">
        <v>3</v>
      </c>
      <c r="Y2004">
        <v>2</v>
      </c>
      <c r="Z2004">
        <v>2</v>
      </c>
      <c r="AA2004">
        <f t="shared" si="63"/>
        <v>10</v>
      </c>
      <c r="AB2004" t="str" cm="1">
        <f t="array" ref="AB2004">_xlfn.IFS(AND(AA2004&gt;=0,AA2004&lt;=15),"low purchase",AND(AA2004&gt;=16,AA2004&lt;=30),"mid purchase",AA2004&gt;=31,"high purchase")</f>
        <v>low purchase</v>
      </c>
      <c r="AC2004">
        <v>8</v>
      </c>
      <c r="AD2004" t="str">
        <f>IF(marketing_campaign[[#This Row],[NumWebVisitsMonth]]&gt;=5.3,"higher_webvists","lower_webvisits")</f>
        <v>higher_webvists</v>
      </c>
      <c r="AE2004">
        <v>0</v>
      </c>
      <c r="AF2004">
        <v>0</v>
      </c>
      <c r="AG2004">
        <v>0</v>
      </c>
      <c r="AH2004">
        <v>0</v>
      </c>
      <c r="AI2004">
        <v>0</v>
      </c>
      <c r="AJ2004">
        <v>0</v>
      </c>
      <c r="AK2004">
        <v>3</v>
      </c>
      <c r="AL2004">
        <v>11</v>
      </c>
      <c r="AM2004">
        <v>1</v>
      </c>
      <c r="AN2004">
        <f>marketing_campaign[[#This Row],[AcceptedCmp2]]+marketing_campaign[[#This Row],[AcceptedCmp1]]+marketing_campaign[[#This Row],[AcceptedCmp5]]+marketing_campaign[[#This Row],[AcceptedCmp4]]+marketing_campaign[[#This Row],[AcceptedCmp3]]+marketing_campaign[[#This Row],[Response]]</f>
        <v>1</v>
      </c>
      <c r="AO2004" t="str" cm="1">
        <f t="array" ref="AO200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2005" spans="1:41" x14ac:dyDescent="0.35">
      <c r="A2005">
        <v>6679</v>
      </c>
      <c r="B2005">
        <v>1966</v>
      </c>
      <c r="C2005">
        <f t="shared" ca="1" si="62"/>
        <v>60</v>
      </c>
      <c r="D2005" t="str" cm="1">
        <f t="array" aca="1" ref="D200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05" t="s">
        <v>29</v>
      </c>
      <c r="F2005" t="s">
        <v>30</v>
      </c>
      <c r="G2005" cm="1">
        <f t="array" ref="G2005">_xlfn.IFS(marketing_campaign[[#This Row],[Marital_Status]]="Single",K2005+L2005+1,marketing_campaign[[#This Row],[Marital_Status]]="Together",K2005+L2005+2,marketing_campaign[[#This Row],[Marital_Status]]="Alone",K2005+L2005+1,marketing_campaign[[#This Row],[Marital_Status]]="Married",K2005+L2005+2,marketing_campaign[[#This Row],[Marital_Status]]="Divorced",K2005+L2005+1,marketing_campaign[[#This Row],[Marital_Status]]="YOLO",K2005+L2005+1,marketing_campaign[[#This Row],[Marital_Status]]="Absurd",K2005+L2005+1,marketing_campaign[[#This Row],[Marital_Status]]="Widow",K2005+L2005+1)</f>
        <v>1</v>
      </c>
      <c r="H2005" t="str" cm="1">
        <f t="array" ref="H2005">_xlfn.IFS(marketing_campaign[[#This Row],[Family_size]]=1,"Family_with_one_child",marketing_campaign[[#This Row],[Family_size]]&gt;1,"Family_with_more_children")</f>
        <v>Family_with_one_child</v>
      </c>
      <c r="I2005">
        <v>33279</v>
      </c>
      <c r="J2005" t="str">
        <f>IF(marketing_campaign[[#This Row],[Income]]&gt;=Sheet21!B2055,"high_income","low_income")</f>
        <v>high_income</v>
      </c>
      <c r="K2005">
        <v>0</v>
      </c>
      <c r="L2005">
        <v>0</v>
      </c>
      <c r="M2005" s="1">
        <v>41802</v>
      </c>
      <c r="N2005">
        <v>29</v>
      </c>
      <c r="O2005" t="str" cm="1">
        <f t="array" ref="O2005">_xlfn.IFS(AND(marketing_campaign[[#This Row],[Recency]]&gt;=0,marketing_campaign[[#This Row],[Recency]]&lt;=14),"Early Recency",AND(marketing_campaign[[#This Row],[Recency]]&gt;=15,marketing_campaign[[#This Row],[Recency]]&lt;=31),"Mid-Recency",marketing_campaign[[#This Row],[Recency]]&gt;=32,"high Recency")</f>
        <v>Mid-Recency</v>
      </c>
      <c r="P2005">
        <v>10</v>
      </c>
      <c r="Q2005">
        <v>3</v>
      </c>
      <c r="R2005">
        <v>3</v>
      </c>
      <c r="S2005">
        <v>0</v>
      </c>
      <c r="T2005">
        <v>0</v>
      </c>
      <c r="U2005">
        <v>0</v>
      </c>
      <c r="V2005">
        <f>marketing_campaign[[#This Row],[MntGoldProds]]+marketing_campaign[[#This Row],[MntSweetProducts]]+marketing_campaign[[#This Row],[MntFishProducts]]+marketing_campaign[[#This Row],[MntMeatProducts]]+marketing_campaign[[#This Row],[MntFruits]]+marketing_campaign[[#This Row],[MntWines]]</f>
        <v>16</v>
      </c>
      <c r="W2005">
        <v>1</v>
      </c>
      <c r="X2005">
        <v>0</v>
      </c>
      <c r="Y2005">
        <v>0</v>
      </c>
      <c r="Z2005">
        <v>3</v>
      </c>
      <c r="AA2005">
        <f t="shared" si="63"/>
        <v>4</v>
      </c>
      <c r="AB2005" t="str" cm="1">
        <f t="array" ref="AB2005">_xlfn.IFS(AND(AA2005&gt;=0,AA2005&lt;=15),"low purchase",AND(AA2005&gt;=16,AA2005&lt;=30),"mid purchase",AA2005&gt;=31,"high purchase")</f>
        <v>low purchase</v>
      </c>
      <c r="AC2005">
        <v>3</v>
      </c>
      <c r="AD2005" t="str">
        <f>IF(marketing_campaign[[#This Row],[NumWebVisitsMonth]]&gt;=5.3,"higher_webvists","lower_webvisits")</f>
        <v>lower_webvisits</v>
      </c>
      <c r="AE2005">
        <v>0</v>
      </c>
      <c r="AF2005">
        <v>0</v>
      </c>
      <c r="AG2005">
        <v>0</v>
      </c>
      <c r="AH2005">
        <v>0</v>
      </c>
      <c r="AI2005">
        <v>0</v>
      </c>
      <c r="AJ2005">
        <v>0</v>
      </c>
      <c r="AK2005">
        <v>3</v>
      </c>
      <c r="AL2005">
        <v>11</v>
      </c>
      <c r="AM2005">
        <v>0</v>
      </c>
      <c r="AN2005">
        <f>marketing_campaign[[#This Row],[AcceptedCmp2]]+marketing_campaign[[#This Row],[AcceptedCmp1]]+marketing_campaign[[#This Row],[AcceptedCmp5]]+marketing_campaign[[#This Row],[AcceptedCmp4]]+marketing_campaign[[#This Row],[AcceptedCmp3]]+marketing_campaign[[#This Row],[Response]]</f>
        <v>0</v>
      </c>
      <c r="AO2005" t="str" cm="1">
        <f t="array" ref="AO200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06" spans="1:41" x14ac:dyDescent="0.35">
      <c r="A2006">
        <v>9923</v>
      </c>
      <c r="B2006">
        <v>1972</v>
      </c>
      <c r="C2006">
        <f t="shared" ca="1" si="62"/>
        <v>54</v>
      </c>
      <c r="D2006" t="str" cm="1">
        <f t="array" aca="1" ref="D200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06" t="s">
        <v>34</v>
      </c>
      <c r="F2006" t="s">
        <v>30</v>
      </c>
      <c r="G2006" cm="1">
        <f t="array" ref="G2006">_xlfn.IFS(marketing_campaign[[#This Row],[Marital_Status]]="Single",K2006+L2006+1,marketing_campaign[[#This Row],[Marital_Status]]="Together",K2006+L2006+2,marketing_campaign[[#This Row],[Marital_Status]]="Alone",K2006+L2006+1,marketing_campaign[[#This Row],[Marital_Status]]="Married",K2006+L2006+2,marketing_campaign[[#This Row],[Marital_Status]]="Divorced",K2006+L2006+1,marketing_campaign[[#This Row],[Marital_Status]]="YOLO",K2006+L2006+1,marketing_campaign[[#This Row],[Marital_Status]]="Absurd",K2006+L2006+1,marketing_campaign[[#This Row],[Marital_Status]]="Widow",K2006+L2006+1)</f>
        <v>3</v>
      </c>
      <c r="H2006" t="str" cm="1">
        <f t="array" ref="H2006">_xlfn.IFS(marketing_campaign[[#This Row],[Family_size]]=1,"Family_with_one_child",marketing_campaign[[#This Row],[Family_size]]&gt;1,"Family_with_more_children")</f>
        <v>Family_with_more_children</v>
      </c>
      <c r="I2006">
        <v>46423</v>
      </c>
      <c r="J2006" t="str">
        <f>IF(marketing_campaign[[#This Row],[Income]]&gt;=Sheet21!B2056,"high_income","low_income")</f>
        <v>high_income</v>
      </c>
      <c r="K2006">
        <v>1</v>
      </c>
      <c r="L2006">
        <v>1</v>
      </c>
      <c r="M2006" s="1">
        <v>41535</v>
      </c>
      <c r="N2006">
        <v>6</v>
      </c>
      <c r="O2006" t="str" cm="1">
        <f t="array" ref="O2006">_xlfn.IFS(AND(marketing_campaign[[#This Row],[Recency]]&gt;=0,marketing_campaign[[#This Row],[Recency]]&lt;=14),"Early Recency",AND(marketing_campaign[[#This Row],[Recency]]&gt;=15,marketing_campaign[[#This Row],[Recency]]&lt;=31),"Mid-Recency",marketing_campaign[[#This Row],[Recency]]&gt;=32,"high Recency")</f>
        <v>Early Recency</v>
      </c>
      <c r="P2006">
        <v>68</v>
      </c>
      <c r="Q2006">
        <v>0</v>
      </c>
      <c r="R2006">
        <v>16</v>
      </c>
      <c r="S2006">
        <v>0</v>
      </c>
      <c r="T2006">
        <v>0</v>
      </c>
      <c r="U2006">
        <v>8</v>
      </c>
      <c r="V2006">
        <f>marketing_campaign[[#This Row],[MntGoldProds]]+marketing_campaign[[#This Row],[MntSweetProducts]]+marketing_campaign[[#This Row],[MntFishProducts]]+marketing_campaign[[#This Row],[MntMeatProducts]]+marketing_campaign[[#This Row],[MntFruits]]+marketing_campaign[[#This Row],[MntWines]]</f>
        <v>92</v>
      </c>
      <c r="W2006">
        <v>3</v>
      </c>
      <c r="X2006">
        <v>2</v>
      </c>
      <c r="Y2006">
        <v>0</v>
      </c>
      <c r="Z2006">
        <v>4</v>
      </c>
      <c r="AA2006">
        <f t="shared" si="63"/>
        <v>9</v>
      </c>
      <c r="AB2006" t="str" cm="1">
        <f t="array" ref="AB2006">_xlfn.IFS(AND(AA2006&gt;=0,AA2006&lt;=15),"low purchase",AND(AA2006&gt;=16,AA2006&lt;=30),"mid purchase",AA2006&gt;=31,"high purchase")</f>
        <v>low purchase</v>
      </c>
      <c r="AC2006">
        <v>7</v>
      </c>
      <c r="AD2006" t="str">
        <f>IF(marketing_campaign[[#This Row],[NumWebVisitsMonth]]&gt;=5.3,"higher_webvists","lower_webvisits")</f>
        <v>higher_webvists</v>
      </c>
      <c r="AE2006">
        <v>0</v>
      </c>
      <c r="AF2006">
        <v>0</v>
      </c>
      <c r="AG2006">
        <v>0</v>
      </c>
      <c r="AH2006">
        <v>0</v>
      </c>
      <c r="AI2006">
        <v>0</v>
      </c>
      <c r="AJ2006">
        <v>0</v>
      </c>
      <c r="AK2006">
        <v>3</v>
      </c>
      <c r="AL2006">
        <v>11</v>
      </c>
      <c r="AM2006">
        <v>0</v>
      </c>
      <c r="AN2006">
        <f>marketing_campaign[[#This Row],[AcceptedCmp2]]+marketing_campaign[[#This Row],[AcceptedCmp1]]+marketing_campaign[[#This Row],[AcceptedCmp5]]+marketing_campaign[[#This Row],[AcceptedCmp4]]+marketing_campaign[[#This Row],[AcceptedCmp3]]+marketing_campaign[[#This Row],[Response]]</f>
        <v>0</v>
      </c>
      <c r="AO2006" t="str" cm="1">
        <f t="array" ref="AO200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07" spans="1:41" x14ac:dyDescent="0.35">
      <c r="A2007">
        <v>7181</v>
      </c>
      <c r="B2007">
        <v>1977</v>
      </c>
      <c r="C2007">
        <f t="shared" ca="1" si="62"/>
        <v>49</v>
      </c>
      <c r="D2007" t="str" cm="1">
        <f t="array" aca="1" ref="D200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07" t="s">
        <v>29</v>
      </c>
      <c r="F2007" t="s">
        <v>33</v>
      </c>
      <c r="G2007" cm="1">
        <f t="array" ref="G2007">_xlfn.IFS(marketing_campaign[[#This Row],[Marital_Status]]="Single",K2007+L2007+1,marketing_campaign[[#This Row],[Marital_Status]]="Together",K2007+L2007+2,marketing_campaign[[#This Row],[Marital_Status]]="Alone",K2007+L2007+1,marketing_campaign[[#This Row],[Marital_Status]]="Married",K2007+L2007+2,marketing_campaign[[#This Row],[Marital_Status]]="Divorced",K2007+L2007+1,marketing_campaign[[#This Row],[Marital_Status]]="YOLO",K2007+L2007+1,marketing_campaign[[#This Row],[Marital_Status]]="Absurd",K2007+L2007+1,marketing_campaign[[#This Row],[Marital_Status]]="Widow",K2007+L2007+1)</f>
        <v>3</v>
      </c>
      <c r="H2007" t="str" cm="1">
        <f t="array" ref="H2007">_xlfn.IFS(marketing_campaign[[#This Row],[Family_size]]=1,"Family_with_one_child",marketing_campaign[[#This Row],[Family_size]]&gt;1,"Family_with_more_children")</f>
        <v>Family_with_more_children</v>
      </c>
      <c r="I2007">
        <v>30368</v>
      </c>
      <c r="J2007" t="str">
        <f>IF(marketing_campaign[[#This Row],[Income]]&gt;=Sheet21!B2057,"high_income","low_income")</f>
        <v>high_income</v>
      </c>
      <c r="K2007">
        <v>0</v>
      </c>
      <c r="L2007">
        <v>1</v>
      </c>
      <c r="M2007" s="1">
        <v>41585</v>
      </c>
      <c r="N2007">
        <v>97</v>
      </c>
      <c r="O2007" t="str" cm="1">
        <f t="array" ref="O2007">_xlfn.IFS(AND(marketing_campaign[[#This Row],[Recency]]&gt;=0,marketing_campaign[[#This Row],[Recency]]&lt;=14),"Early Recency",AND(marketing_campaign[[#This Row],[Recency]]&gt;=15,marketing_campaign[[#This Row],[Recency]]&lt;=31),"Mid-Recency",marketing_campaign[[#This Row],[Recency]]&gt;=32,"high Recency")</f>
        <v>high Recency</v>
      </c>
      <c r="P2007">
        <v>35</v>
      </c>
      <c r="Q2007">
        <v>0</v>
      </c>
      <c r="R2007">
        <v>13</v>
      </c>
      <c r="S2007">
        <v>2</v>
      </c>
      <c r="T2007">
        <v>0</v>
      </c>
      <c r="U2007">
        <v>2</v>
      </c>
      <c r="V2007">
        <f>marketing_campaign[[#This Row],[MntGoldProds]]+marketing_campaign[[#This Row],[MntSweetProducts]]+marketing_campaign[[#This Row],[MntFishProducts]]+marketing_campaign[[#This Row],[MntMeatProducts]]+marketing_campaign[[#This Row],[MntFruits]]+marketing_campaign[[#This Row],[MntWines]]</f>
        <v>52</v>
      </c>
      <c r="W2007">
        <v>2</v>
      </c>
      <c r="X2007">
        <v>2</v>
      </c>
      <c r="Y2007">
        <v>0</v>
      </c>
      <c r="Z2007">
        <v>3</v>
      </c>
      <c r="AA2007">
        <f t="shared" si="63"/>
        <v>7</v>
      </c>
      <c r="AB2007" t="str" cm="1">
        <f t="array" ref="AB2007">_xlfn.IFS(AND(AA2007&gt;=0,AA2007&lt;=15),"low purchase",AND(AA2007&gt;=16,AA2007&lt;=30),"mid purchase",AA2007&gt;=31,"high purchase")</f>
        <v>low purchase</v>
      </c>
      <c r="AC2007">
        <v>8</v>
      </c>
      <c r="AD2007" t="str">
        <f>IF(marketing_campaign[[#This Row],[NumWebVisitsMonth]]&gt;=5.3,"higher_webvists","lower_webvisits")</f>
        <v>higher_webvists</v>
      </c>
      <c r="AE2007">
        <v>0</v>
      </c>
      <c r="AF2007">
        <v>0</v>
      </c>
      <c r="AG2007">
        <v>0</v>
      </c>
      <c r="AH2007">
        <v>0</v>
      </c>
      <c r="AI2007">
        <v>0</v>
      </c>
      <c r="AJ2007">
        <v>0</v>
      </c>
      <c r="AK2007">
        <v>3</v>
      </c>
      <c r="AL2007">
        <v>11</v>
      </c>
      <c r="AM2007">
        <v>0</v>
      </c>
      <c r="AN2007">
        <f>marketing_campaign[[#This Row],[AcceptedCmp2]]+marketing_campaign[[#This Row],[AcceptedCmp1]]+marketing_campaign[[#This Row],[AcceptedCmp5]]+marketing_campaign[[#This Row],[AcceptedCmp4]]+marketing_campaign[[#This Row],[AcceptedCmp3]]+marketing_campaign[[#This Row],[Response]]</f>
        <v>0</v>
      </c>
      <c r="AO2007" t="str" cm="1">
        <f t="array" ref="AO200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08" spans="1:41" x14ac:dyDescent="0.35">
      <c r="A2008">
        <v>3599</v>
      </c>
      <c r="B2008">
        <v>1970</v>
      </c>
      <c r="C2008">
        <f t="shared" ca="1" si="62"/>
        <v>56</v>
      </c>
      <c r="D2008" t="str" cm="1">
        <f t="array" aca="1" ref="D200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08" t="s">
        <v>29</v>
      </c>
      <c r="F2008" t="s">
        <v>33</v>
      </c>
      <c r="G2008" cm="1">
        <f t="array" ref="G2008">_xlfn.IFS(marketing_campaign[[#This Row],[Marital_Status]]="Single",K2008+L2008+1,marketing_campaign[[#This Row],[Marital_Status]]="Together",K2008+L2008+2,marketing_campaign[[#This Row],[Marital_Status]]="Alone",K2008+L2008+1,marketing_campaign[[#This Row],[Marital_Status]]="Married",K2008+L2008+2,marketing_campaign[[#This Row],[Marital_Status]]="Divorced",K2008+L2008+1,marketing_campaign[[#This Row],[Marital_Status]]="YOLO",K2008+L2008+1,marketing_campaign[[#This Row],[Marital_Status]]="Absurd",K2008+L2008+1,marketing_campaign[[#This Row],[Marital_Status]]="Widow",K2008+L2008+1)</f>
        <v>3</v>
      </c>
      <c r="H2008" t="str" cm="1">
        <f t="array" ref="H2008">_xlfn.IFS(marketing_campaign[[#This Row],[Family_size]]=1,"Family_with_one_child",marketing_campaign[[#This Row],[Family_size]]&gt;1,"Family_with_more_children")</f>
        <v>Family_with_more_children</v>
      </c>
      <c r="I2008">
        <v>63684</v>
      </c>
      <c r="J2008" t="str">
        <f>IF(marketing_campaign[[#This Row],[Income]]&gt;=Sheet21!B2058,"high_income","low_income")</f>
        <v>high_income</v>
      </c>
      <c r="K2008">
        <v>0</v>
      </c>
      <c r="L2008">
        <v>1</v>
      </c>
      <c r="M2008" s="1">
        <v>41239</v>
      </c>
      <c r="N2008">
        <v>61</v>
      </c>
      <c r="O2008" t="str" cm="1">
        <f t="array" ref="O2008">_xlfn.IFS(AND(marketing_campaign[[#This Row],[Recency]]&gt;=0,marketing_campaign[[#This Row],[Recency]]&lt;=14),"Early Recency",AND(marketing_campaign[[#This Row],[Recency]]&gt;=15,marketing_campaign[[#This Row],[Recency]]&lt;=31),"Mid-Recency",marketing_campaign[[#This Row],[Recency]]&gt;=32,"high Recency")</f>
        <v>high Recency</v>
      </c>
      <c r="P2008">
        <v>575</v>
      </c>
      <c r="Q2008">
        <v>80</v>
      </c>
      <c r="R2008">
        <v>428</v>
      </c>
      <c r="S2008">
        <v>208</v>
      </c>
      <c r="T2008">
        <v>93</v>
      </c>
      <c r="U2008">
        <v>80</v>
      </c>
      <c r="V2008">
        <f>marketing_campaign[[#This Row],[MntGoldProds]]+marketing_campaign[[#This Row],[MntSweetProducts]]+marketing_campaign[[#This Row],[MntFishProducts]]+marketing_campaign[[#This Row],[MntMeatProducts]]+marketing_campaign[[#This Row],[MntFruits]]+marketing_campaign[[#This Row],[MntWines]]</f>
        <v>1464</v>
      </c>
      <c r="W2008">
        <v>3</v>
      </c>
      <c r="X2008">
        <v>8</v>
      </c>
      <c r="Y2008">
        <v>4</v>
      </c>
      <c r="Z2008">
        <v>8</v>
      </c>
      <c r="AA2008">
        <f t="shared" si="63"/>
        <v>23</v>
      </c>
      <c r="AB2008" t="str" cm="1">
        <f t="array" ref="AB2008">_xlfn.IFS(AND(AA2008&gt;=0,AA2008&lt;=15),"low purchase",AND(AA2008&gt;=16,AA2008&lt;=30),"mid purchase",AA2008&gt;=31,"high purchase")</f>
        <v>mid purchase</v>
      </c>
      <c r="AC2008">
        <v>5</v>
      </c>
      <c r="AD2008" t="str">
        <f>IF(marketing_campaign[[#This Row],[NumWebVisitsMonth]]&gt;=5.3,"higher_webvists","lower_webvisits")</f>
        <v>lower_webvisits</v>
      </c>
      <c r="AE2008">
        <v>0</v>
      </c>
      <c r="AF2008">
        <v>0</v>
      </c>
      <c r="AG2008">
        <v>0</v>
      </c>
      <c r="AH2008">
        <v>0</v>
      </c>
      <c r="AI2008">
        <v>0</v>
      </c>
      <c r="AJ2008">
        <v>0</v>
      </c>
      <c r="AK2008">
        <v>3</v>
      </c>
      <c r="AL2008">
        <v>11</v>
      </c>
      <c r="AM2008">
        <v>0</v>
      </c>
      <c r="AN2008">
        <f>marketing_campaign[[#This Row],[AcceptedCmp2]]+marketing_campaign[[#This Row],[AcceptedCmp1]]+marketing_campaign[[#This Row],[AcceptedCmp5]]+marketing_campaign[[#This Row],[AcceptedCmp4]]+marketing_campaign[[#This Row],[AcceptedCmp3]]+marketing_campaign[[#This Row],[Response]]</f>
        <v>0</v>
      </c>
      <c r="AO2008" t="str" cm="1">
        <f t="array" ref="AO200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09" spans="1:41" x14ac:dyDescent="0.35">
      <c r="A2009">
        <v>405</v>
      </c>
      <c r="B2009">
        <v>1964</v>
      </c>
      <c r="C2009">
        <f t="shared" ca="1" si="62"/>
        <v>62</v>
      </c>
      <c r="D2009" t="str" cm="1">
        <f t="array" aca="1" ref="D200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09" t="s">
        <v>29</v>
      </c>
      <c r="F2009" t="s">
        <v>35</v>
      </c>
      <c r="G2009" cm="1">
        <f t="array" ref="G2009">_xlfn.IFS(marketing_campaign[[#This Row],[Marital_Status]]="Single",K2009+L2009+1,marketing_campaign[[#This Row],[Marital_Status]]="Together",K2009+L2009+2,marketing_campaign[[#This Row],[Marital_Status]]="Alone",K2009+L2009+1,marketing_campaign[[#This Row],[Marital_Status]]="Married",K2009+L2009+2,marketing_campaign[[#This Row],[Marital_Status]]="Divorced",K2009+L2009+1,marketing_campaign[[#This Row],[Marital_Status]]="YOLO",K2009+L2009+1,marketing_campaign[[#This Row],[Marital_Status]]="Absurd",K2009+L2009+1,marketing_campaign[[#This Row],[Marital_Status]]="Widow",K2009+L2009+1)</f>
        <v>2</v>
      </c>
      <c r="H2009" t="str" cm="1">
        <f t="array" ref="H2009">_xlfn.IFS(marketing_campaign[[#This Row],[Family_size]]=1,"Family_with_one_child",marketing_campaign[[#This Row],[Family_size]]&gt;1,"Family_with_more_children")</f>
        <v>Family_with_more_children</v>
      </c>
      <c r="I2009">
        <v>41638</v>
      </c>
      <c r="J2009" t="str">
        <f>IF(marketing_campaign[[#This Row],[Income]]&gt;=Sheet21!B2059,"high_income","low_income")</f>
        <v>high_income</v>
      </c>
      <c r="K2009">
        <v>0</v>
      </c>
      <c r="L2009">
        <v>1</v>
      </c>
      <c r="M2009" s="1">
        <v>41318</v>
      </c>
      <c r="N2009">
        <v>68</v>
      </c>
      <c r="O2009" t="str" cm="1">
        <f t="array" ref="O2009">_xlfn.IFS(AND(marketing_campaign[[#This Row],[Recency]]&gt;=0,marketing_campaign[[#This Row],[Recency]]&lt;=14),"Early Recency",AND(marketing_campaign[[#This Row],[Recency]]&gt;=15,marketing_campaign[[#This Row],[Recency]]&lt;=31),"Mid-Recency",marketing_campaign[[#This Row],[Recency]]&gt;=32,"high Recency")</f>
        <v>high Recency</v>
      </c>
      <c r="P2009">
        <v>315</v>
      </c>
      <c r="Q2009">
        <v>0</v>
      </c>
      <c r="R2009">
        <v>31</v>
      </c>
      <c r="S2009">
        <v>4</v>
      </c>
      <c r="T2009">
        <v>0</v>
      </c>
      <c r="U2009">
        <v>91</v>
      </c>
      <c r="V2009">
        <f>marketing_campaign[[#This Row],[MntGoldProds]]+marketing_campaign[[#This Row],[MntSweetProducts]]+marketing_campaign[[#This Row],[MntFishProducts]]+marketing_campaign[[#This Row],[MntMeatProducts]]+marketing_campaign[[#This Row],[MntFruits]]+marketing_campaign[[#This Row],[MntWines]]</f>
        <v>441</v>
      </c>
      <c r="W2009">
        <v>4</v>
      </c>
      <c r="X2009">
        <v>5</v>
      </c>
      <c r="Y2009">
        <v>5</v>
      </c>
      <c r="Z2009">
        <v>3</v>
      </c>
      <c r="AA2009">
        <f t="shared" si="63"/>
        <v>17</v>
      </c>
      <c r="AB2009" t="str" cm="1">
        <f t="array" ref="AB2009">_xlfn.IFS(AND(AA2009&gt;=0,AA2009&lt;=15),"low purchase",AND(AA2009&gt;=16,AA2009&lt;=30),"mid purchase",AA2009&gt;=31,"high purchase")</f>
        <v>mid purchase</v>
      </c>
      <c r="AC2009">
        <v>8</v>
      </c>
      <c r="AD2009" t="str">
        <f>IF(marketing_campaign[[#This Row],[NumWebVisitsMonth]]&gt;=5.3,"higher_webvists","lower_webvisits")</f>
        <v>higher_webvists</v>
      </c>
      <c r="AE2009">
        <v>1</v>
      </c>
      <c r="AF2009">
        <v>0</v>
      </c>
      <c r="AG2009">
        <v>0</v>
      </c>
      <c r="AH2009">
        <v>0</v>
      </c>
      <c r="AI2009">
        <v>0</v>
      </c>
      <c r="AJ2009">
        <v>0</v>
      </c>
      <c r="AK2009">
        <v>3</v>
      </c>
      <c r="AL2009">
        <v>11</v>
      </c>
      <c r="AM2009">
        <v>0</v>
      </c>
      <c r="AN2009">
        <f>marketing_campaign[[#This Row],[AcceptedCmp2]]+marketing_campaign[[#This Row],[AcceptedCmp1]]+marketing_campaign[[#This Row],[AcceptedCmp5]]+marketing_campaign[[#This Row],[AcceptedCmp4]]+marketing_campaign[[#This Row],[AcceptedCmp3]]+marketing_campaign[[#This Row],[Response]]</f>
        <v>1</v>
      </c>
      <c r="AO2009" t="str" cm="1">
        <f t="array" ref="AO200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2010" spans="1:41" x14ac:dyDescent="0.35">
      <c r="A2010">
        <v>6870</v>
      </c>
      <c r="B2010">
        <v>1959</v>
      </c>
      <c r="C2010">
        <f t="shared" ca="1" si="62"/>
        <v>67</v>
      </c>
      <c r="D2010" t="str" cm="1">
        <f t="array" aca="1" ref="D201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10" t="s">
        <v>32</v>
      </c>
      <c r="F2010" t="s">
        <v>35</v>
      </c>
      <c r="G2010" cm="1">
        <f t="array" ref="G2010">_xlfn.IFS(marketing_campaign[[#This Row],[Marital_Status]]="Single",K2010+L2010+1,marketing_campaign[[#This Row],[Marital_Status]]="Together",K2010+L2010+2,marketing_campaign[[#This Row],[Marital_Status]]="Alone",K2010+L2010+1,marketing_campaign[[#This Row],[Marital_Status]]="Married",K2010+L2010+2,marketing_campaign[[#This Row],[Marital_Status]]="Divorced",K2010+L2010+1,marketing_campaign[[#This Row],[Marital_Status]]="YOLO",K2010+L2010+1,marketing_campaign[[#This Row],[Marital_Status]]="Absurd",K2010+L2010+1,marketing_campaign[[#This Row],[Marital_Status]]="Widow",K2010+L2010+1)</f>
        <v>2</v>
      </c>
      <c r="H2010" t="str" cm="1">
        <f t="array" ref="H2010">_xlfn.IFS(marketing_campaign[[#This Row],[Family_size]]=1,"Family_with_one_child",marketing_campaign[[#This Row],[Family_size]]&gt;1,"Family_with_more_children")</f>
        <v>Family_with_more_children</v>
      </c>
      <c r="I2010">
        <v>68805</v>
      </c>
      <c r="J2010" t="str">
        <f>IF(marketing_campaign[[#This Row],[Income]]&gt;=Sheet21!B2060,"high_income","low_income")</f>
        <v>high_income</v>
      </c>
      <c r="K2010">
        <v>0</v>
      </c>
      <c r="L2010">
        <v>1</v>
      </c>
      <c r="M2010" s="1">
        <v>41534</v>
      </c>
      <c r="N2010">
        <v>73</v>
      </c>
      <c r="O2010" t="str" cm="1">
        <f t="array" ref="O2010">_xlfn.IFS(AND(marketing_campaign[[#This Row],[Recency]]&gt;=0,marketing_campaign[[#This Row],[Recency]]&lt;=14),"Early Recency",AND(marketing_campaign[[#This Row],[Recency]]&gt;=15,marketing_campaign[[#This Row],[Recency]]&lt;=31),"Mid-Recency",marketing_campaign[[#This Row],[Recency]]&gt;=32,"high Recency")</f>
        <v>high Recency</v>
      </c>
      <c r="P2010">
        <v>182</v>
      </c>
      <c r="Q2010">
        <v>2</v>
      </c>
      <c r="R2010">
        <v>49</v>
      </c>
      <c r="S2010">
        <v>17</v>
      </c>
      <c r="T2010">
        <v>13</v>
      </c>
      <c r="U2010">
        <v>20</v>
      </c>
      <c r="V2010">
        <f>marketing_campaign[[#This Row],[MntGoldProds]]+marketing_campaign[[#This Row],[MntSweetProducts]]+marketing_campaign[[#This Row],[MntFishProducts]]+marketing_campaign[[#This Row],[MntMeatProducts]]+marketing_campaign[[#This Row],[MntFruits]]+marketing_campaign[[#This Row],[MntWines]]</f>
        <v>283</v>
      </c>
      <c r="W2010">
        <v>1</v>
      </c>
      <c r="X2010">
        <v>3</v>
      </c>
      <c r="Y2010">
        <v>1</v>
      </c>
      <c r="Z2010">
        <v>7</v>
      </c>
      <c r="AA2010">
        <f t="shared" si="63"/>
        <v>12</v>
      </c>
      <c r="AB2010" t="str" cm="1">
        <f t="array" ref="AB2010">_xlfn.IFS(AND(AA2010&gt;=0,AA2010&lt;=15),"low purchase",AND(AA2010&gt;=16,AA2010&lt;=30),"mid purchase",AA2010&gt;=31,"high purchase")</f>
        <v>low purchase</v>
      </c>
      <c r="AC2010">
        <v>2</v>
      </c>
      <c r="AD2010" t="str">
        <f>IF(marketing_campaign[[#This Row],[NumWebVisitsMonth]]&gt;=5.3,"higher_webvists","lower_webvisits")</f>
        <v>lower_webvisits</v>
      </c>
      <c r="AE2010">
        <v>0</v>
      </c>
      <c r="AF2010">
        <v>0</v>
      </c>
      <c r="AG2010">
        <v>0</v>
      </c>
      <c r="AH2010">
        <v>0</v>
      </c>
      <c r="AI2010">
        <v>0</v>
      </c>
      <c r="AJ2010">
        <v>0</v>
      </c>
      <c r="AK2010">
        <v>3</v>
      </c>
      <c r="AL2010">
        <v>11</v>
      </c>
      <c r="AM2010">
        <v>0</v>
      </c>
      <c r="AN2010">
        <f>marketing_campaign[[#This Row],[AcceptedCmp2]]+marketing_campaign[[#This Row],[AcceptedCmp1]]+marketing_campaign[[#This Row],[AcceptedCmp5]]+marketing_campaign[[#This Row],[AcceptedCmp4]]+marketing_campaign[[#This Row],[AcceptedCmp3]]+marketing_campaign[[#This Row],[Response]]</f>
        <v>0</v>
      </c>
      <c r="AO2010" t="str" cm="1">
        <f t="array" ref="AO201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11" spans="1:41" x14ac:dyDescent="0.35">
      <c r="A2011">
        <v>832</v>
      </c>
      <c r="B2011">
        <v>1966</v>
      </c>
      <c r="C2011">
        <f t="shared" ca="1" si="62"/>
        <v>60</v>
      </c>
      <c r="D2011" t="str" cm="1">
        <f t="array" aca="1" ref="D201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11" t="s">
        <v>32</v>
      </c>
      <c r="F2011" t="s">
        <v>31</v>
      </c>
      <c r="G2011" cm="1">
        <f t="array" ref="G2011">_xlfn.IFS(marketing_campaign[[#This Row],[Marital_Status]]="Single",K2011+L2011+1,marketing_campaign[[#This Row],[Marital_Status]]="Together",K2011+L2011+2,marketing_campaign[[#This Row],[Marital_Status]]="Alone",K2011+L2011+1,marketing_campaign[[#This Row],[Marital_Status]]="Married",K2011+L2011+2,marketing_campaign[[#This Row],[Marital_Status]]="Divorced",K2011+L2011+1,marketing_campaign[[#This Row],[Marital_Status]]="YOLO",K2011+L2011+1,marketing_campaign[[#This Row],[Marital_Status]]="Absurd",K2011+L2011+1,marketing_campaign[[#This Row],[Marital_Status]]="Widow",K2011+L2011+1)</f>
        <v>3</v>
      </c>
      <c r="H2011" t="str" cm="1">
        <f t="array" ref="H2011">_xlfn.IFS(marketing_campaign[[#This Row],[Family_size]]=1,"Family_with_one_child",marketing_campaign[[#This Row],[Family_size]]&gt;1,"Family_with_more_children")</f>
        <v>Family_with_more_children</v>
      </c>
      <c r="I2011">
        <v>65814</v>
      </c>
      <c r="J2011" t="str">
        <f>IF(marketing_campaign[[#This Row],[Income]]&gt;=Sheet21!B2061,"high_income","low_income")</f>
        <v>high_income</v>
      </c>
      <c r="K2011">
        <v>0</v>
      </c>
      <c r="L2011">
        <v>1</v>
      </c>
      <c r="M2011" s="1">
        <v>41700</v>
      </c>
      <c r="N2011">
        <v>90</v>
      </c>
      <c r="O2011" t="str" cm="1">
        <f t="array" ref="O2011">_xlfn.IFS(AND(marketing_campaign[[#This Row],[Recency]]&gt;=0,marketing_campaign[[#This Row],[Recency]]&lt;=14),"Early Recency",AND(marketing_campaign[[#This Row],[Recency]]&gt;=15,marketing_campaign[[#This Row],[Recency]]&lt;=31),"Mid-Recency",marketing_campaign[[#This Row],[Recency]]&gt;=32,"high Recency")</f>
        <v>high Recency</v>
      </c>
      <c r="P2011">
        <v>561</v>
      </c>
      <c r="Q2011">
        <v>14</v>
      </c>
      <c r="R2011">
        <v>113</v>
      </c>
      <c r="S2011">
        <v>10</v>
      </c>
      <c r="T2011">
        <v>14</v>
      </c>
      <c r="U2011">
        <v>35</v>
      </c>
      <c r="V2011">
        <f>marketing_campaign[[#This Row],[MntGoldProds]]+marketing_campaign[[#This Row],[MntSweetProducts]]+marketing_campaign[[#This Row],[MntFishProducts]]+marketing_campaign[[#This Row],[MntMeatProducts]]+marketing_campaign[[#This Row],[MntFruits]]+marketing_campaign[[#This Row],[MntWines]]</f>
        <v>747</v>
      </c>
      <c r="W2011">
        <v>3</v>
      </c>
      <c r="X2011">
        <v>8</v>
      </c>
      <c r="Y2011">
        <v>2</v>
      </c>
      <c r="Z2011">
        <v>10</v>
      </c>
      <c r="AA2011">
        <f t="shared" si="63"/>
        <v>23</v>
      </c>
      <c r="AB2011" t="str" cm="1">
        <f t="array" ref="AB2011">_xlfn.IFS(AND(AA2011&gt;=0,AA2011&lt;=15),"low purchase",AND(AA2011&gt;=16,AA2011&lt;=30),"mid purchase",AA2011&gt;=31,"high purchase")</f>
        <v>mid purchase</v>
      </c>
      <c r="AC2011">
        <v>5</v>
      </c>
      <c r="AD2011" t="str">
        <f>IF(marketing_campaign[[#This Row],[NumWebVisitsMonth]]&gt;=5.3,"higher_webvists","lower_webvisits")</f>
        <v>lower_webvisits</v>
      </c>
      <c r="AE2011">
        <v>0</v>
      </c>
      <c r="AF2011">
        <v>0</v>
      </c>
      <c r="AG2011">
        <v>0</v>
      </c>
      <c r="AH2011">
        <v>0</v>
      </c>
      <c r="AI2011">
        <v>0</v>
      </c>
      <c r="AJ2011">
        <v>0</v>
      </c>
      <c r="AK2011">
        <v>3</v>
      </c>
      <c r="AL2011">
        <v>11</v>
      </c>
      <c r="AM2011">
        <v>0</v>
      </c>
      <c r="AN2011">
        <f>marketing_campaign[[#This Row],[AcceptedCmp2]]+marketing_campaign[[#This Row],[AcceptedCmp1]]+marketing_campaign[[#This Row],[AcceptedCmp5]]+marketing_campaign[[#This Row],[AcceptedCmp4]]+marketing_campaign[[#This Row],[AcceptedCmp3]]+marketing_campaign[[#This Row],[Response]]</f>
        <v>0</v>
      </c>
      <c r="AO2011" t="str" cm="1">
        <f t="array" ref="AO201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12" spans="1:41" x14ac:dyDescent="0.35">
      <c r="A2012">
        <v>2002</v>
      </c>
      <c r="B2012">
        <v>1958</v>
      </c>
      <c r="C2012">
        <f t="shared" ca="1" si="62"/>
        <v>68</v>
      </c>
      <c r="D2012" t="str" cm="1">
        <f t="array" aca="1" ref="D201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12" t="s">
        <v>29</v>
      </c>
      <c r="F2012" t="s">
        <v>35</v>
      </c>
      <c r="G2012" cm="1">
        <f t="array" ref="G2012">_xlfn.IFS(marketing_campaign[[#This Row],[Marital_Status]]="Single",K2012+L2012+1,marketing_campaign[[#This Row],[Marital_Status]]="Together",K2012+L2012+2,marketing_campaign[[#This Row],[Marital_Status]]="Alone",K2012+L2012+1,marketing_campaign[[#This Row],[Marital_Status]]="Married",K2012+L2012+2,marketing_campaign[[#This Row],[Marital_Status]]="Divorced",K2012+L2012+1,marketing_campaign[[#This Row],[Marital_Status]]="YOLO",K2012+L2012+1,marketing_campaign[[#This Row],[Marital_Status]]="Absurd",K2012+L2012+1,marketing_campaign[[#This Row],[Marital_Status]]="Widow",K2012+L2012+1)</f>
        <v>1</v>
      </c>
      <c r="H2012" t="str" cm="1">
        <f t="array" ref="H2012">_xlfn.IFS(marketing_campaign[[#This Row],[Family_size]]=1,"Family_with_one_child",marketing_campaign[[#This Row],[Family_size]]&gt;1,"Family_with_more_children")</f>
        <v>Family_with_one_child</v>
      </c>
      <c r="I2012">
        <v>71964</v>
      </c>
      <c r="J2012" t="str">
        <f>IF(marketing_campaign[[#This Row],[Income]]&gt;=Sheet21!B2062,"high_income","low_income")</f>
        <v>high_income</v>
      </c>
      <c r="K2012">
        <v>0</v>
      </c>
      <c r="L2012">
        <v>0</v>
      </c>
      <c r="M2012" s="1">
        <v>41414</v>
      </c>
      <c r="N2012">
        <v>81</v>
      </c>
      <c r="O2012" t="str" cm="1">
        <f t="array" ref="O2012">_xlfn.IFS(AND(marketing_campaign[[#This Row],[Recency]]&gt;=0,marketing_campaign[[#This Row],[Recency]]&lt;=14),"Early Recency",AND(marketing_campaign[[#This Row],[Recency]]&gt;=15,marketing_campaign[[#This Row],[Recency]]&lt;=31),"Mid-Recency",marketing_campaign[[#This Row],[Recency]]&gt;=32,"high Recency")</f>
        <v>high Recency</v>
      </c>
      <c r="P2012">
        <v>587</v>
      </c>
      <c r="Q2012">
        <v>51</v>
      </c>
      <c r="R2012">
        <v>932</v>
      </c>
      <c r="S2012">
        <v>180</v>
      </c>
      <c r="T2012">
        <v>34</v>
      </c>
      <c r="U2012">
        <v>86</v>
      </c>
      <c r="V2012">
        <f>marketing_campaign[[#This Row],[MntGoldProds]]+marketing_campaign[[#This Row],[MntSweetProducts]]+marketing_campaign[[#This Row],[MntFishProducts]]+marketing_campaign[[#This Row],[MntMeatProducts]]+marketing_campaign[[#This Row],[MntFruits]]+marketing_campaign[[#This Row],[MntWines]]</f>
        <v>1870</v>
      </c>
      <c r="W2012">
        <v>1</v>
      </c>
      <c r="X2012">
        <v>5</v>
      </c>
      <c r="Y2012">
        <v>6</v>
      </c>
      <c r="Z2012">
        <v>5</v>
      </c>
      <c r="AA2012">
        <f t="shared" si="63"/>
        <v>17</v>
      </c>
      <c r="AB2012" t="str" cm="1">
        <f t="array" ref="AB2012">_xlfn.IFS(AND(AA2012&gt;=0,AA2012&lt;=15),"low purchase",AND(AA2012&gt;=16,AA2012&lt;=30),"mid purchase",AA2012&gt;=31,"high purchase")</f>
        <v>mid purchase</v>
      </c>
      <c r="AC2012">
        <v>3</v>
      </c>
      <c r="AD2012" t="str">
        <f>IF(marketing_campaign[[#This Row],[NumWebVisitsMonth]]&gt;=5.3,"higher_webvists","lower_webvisits")</f>
        <v>lower_webvisits</v>
      </c>
      <c r="AE2012">
        <v>0</v>
      </c>
      <c r="AF2012">
        <v>0</v>
      </c>
      <c r="AG2012">
        <v>0</v>
      </c>
      <c r="AH2012">
        <v>0</v>
      </c>
      <c r="AI2012">
        <v>0</v>
      </c>
      <c r="AJ2012">
        <v>0</v>
      </c>
      <c r="AK2012">
        <v>3</v>
      </c>
      <c r="AL2012">
        <v>11</v>
      </c>
      <c r="AM2012">
        <v>0</v>
      </c>
      <c r="AN2012">
        <f>marketing_campaign[[#This Row],[AcceptedCmp2]]+marketing_campaign[[#This Row],[AcceptedCmp1]]+marketing_campaign[[#This Row],[AcceptedCmp5]]+marketing_campaign[[#This Row],[AcceptedCmp4]]+marketing_campaign[[#This Row],[AcceptedCmp3]]+marketing_campaign[[#This Row],[Response]]</f>
        <v>0</v>
      </c>
      <c r="AO2012" t="str" cm="1">
        <f t="array" ref="AO201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13" spans="1:41" x14ac:dyDescent="0.35">
      <c r="A2013">
        <v>3657</v>
      </c>
      <c r="B2013">
        <v>1986</v>
      </c>
      <c r="C2013">
        <f t="shared" ca="1" si="62"/>
        <v>40</v>
      </c>
      <c r="D2013" t="str" cm="1">
        <f t="array" aca="1" ref="D201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013" t="s">
        <v>29</v>
      </c>
      <c r="F2013" t="s">
        <v>30</v>
      </c>
      <c r="G2013" cm="1">
        <f t="array" ref="G2013">_xlfn.IFS(marketing_campaign[[#This Row],[Marital_Status]]="Single",K2013+L2013+1,marketing_campaign[[#This Row],[Marital_Status]]="Together",K2013+L2013+2,marketing_campaign[[#This Row],[Marital_Status]]="Alone",K2013+L2013+1,marketing_campaign[[#This Row],[Marital_Status]]="Married",K2013+L2013+2,marketing_campaign[[#This Row],[Marital_Status]]="Divorced",K2013+L2013+1,marketing_campaign[[#This Row],[Marital_Status]]="YOLO",K2013+L2013+1,marketing_campaign[[#This Row],[Marital_Status]]="Absurd",K2013+L2013+1,marketing_campaign[[#This Row],[Marital_Status]]="Widow",K2013+L2013+1)</f>
        <v>2</v>
      </c>
      <c r="H2013" t="str" cm="1">
        <f t="array" ref="H2013">_xlfn.IFS(marketing_campaign[[#This Row],[Family_size]]=1,"Family_with_one_child",marketing_campaign[[#This Row],[Family_size]]&gt;1,"Family_with_more_children")</f>
        <v>Family_with_more_children</v>
      </c>
      <c r="I2013">
        <v>39146</v>
      </c>
      <c r="J2013" t="str">
        <f>IF(marketing_campaign[[#This Row],[Income]]&gt;=Sheet21!B2063,"high_income","low_income")</f>
        <v>high_income</v>
      </c>
      <c r="K2013">
        <v>1</v>
      </c>
      <c r="L2013">
        <v>0</v>
      </c>
      <c r="M2013" s="1">
        <v>41319</v>
      </c>
      <c r="N2013">
        <v>1</v>
      </c>
      <c r="O2013" t="str" cm="1">
        <f t="array" ref="O2013">_xlfn.IFS(AND(marketing_campaign[[#This Row],[Recency]]&gt;=0,marketing_campaign[[#This Row],[Recency]]&lt;=14),"Early Recency",AND(marketing_campaign[[#This Row],[Recency]]&gt;=15,marketing_campaign[[#This Row],[Recency]]&lt;=31),"Mid-Recency",marketing_campaign[[#This Row],[Recency]]&gt;=32,"high Recency")</f>
        <v>Early Recency</v>
      </c>
      <c r="P2013">
        <v>94</v>
      </c>
      <c r="Q2013">
        <v>1</v>
      </c>
      <c r="R2013">
        <v>33</v>
      </c>
      <c r="S2013">
        <v>13</v>
      </c>
      <c r="T2013">
        <v>12</v>
      </c>
      <c r="U2013">
        <v>12</v>
      </c>
      <c r="V2013">
        <f>marketing_campaign[[#This Row],[MntGoldProds]]+marketing_campaign[[#This Row],[MntSweetProducts]]+marketing_campaign[[#This Row],[MntFishProducts]]+marketing_campaign[[#This Row],[MntMeatProducts]]+marketing_campaign[[#This Row],[MntFruits]]+marketing_campaign[[#This Row],[MntWines]]</f>
        <v>165</v>
      </c>
      <c r="W2013">
        <v>3</v>
      </c>
      <c r="X2013">
        <v>4</v>
      </c>
      <c r="Y2013">
        <v>0</v>
      </c>
      <c r="Z2013">
        <v>4</v>
      </c>
      <c r="AA2013">
        <f t="shared" si="63"/>
        <v>11</v>
      </c>
      <c r="AB2013" t="str" cm="1">
        <f t="array" ref="AB2013">_xlfn.IFS(AND(AA2013&gt;=0,AA2013&lt;=15),"low purchase",AND(AA2013&gt;=16,AA2013&lt;=30),"mid purchase",AA2013&gt;=31,"high purchase")</f>
        <v>low purchase</v>
      </c>
      <c r="AC2013">
        <v>8</v>
      </c>
      <c r="AD2013" t="str">
        <f>IF(marketing_campaign[[#This Row],[NumWebVisitsMonth]]&gt;=5.3,"higher_webvists","lower_webvisits")</f>
        <v>higher_webvists</v>
      </c>
      <c r="AE2013">
        <v>0</v>
      </c>
      <c r="AF2013">
        <v>0</v>
      </c>
      <c r="AG2013">
        <v>0</v>
      </c>
      <c r="AH2013">
        <v>0</v>
      </c>
      <c r="AI2013">
        <v>0</v>
      </c>
      <c r="AJ2013">
        <v>0</v>
      </c>
      <c r="AK2013">
        <v>3</v>
      </c>
      <c r="AL2013">
        <v>11</v>
      </c>
      <c r="AM2013">
        <v>0</v>
      </c>
      <c r="AN2013">
        <f>marketing_campaign[[#This Row],[AcceptedCmp2]]+marketing_campaign[[#This Row],[AcceptedCmp1]]+marketing_campaign[[#This Row],[AcceptedCmp5]]+marketing_campaign[[#This Row],[AcceptedCmp4]]+marketing_campaign[[#This Row],[AcceptedCmp3]]+marketing_campaign[[#This Row],[Response]]</f>
        <v>0</v>
      </c>
      <c r="AO2013" t="str" cm="1">
        <f t="array" ref="AO201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14" spans="1:41" x14ac:dyDescent="0.35">
      <c r="A2014">
        <v>500</v>
      </c>
      <c r="B2014">
        <v>1977</v>
      </c>
      <c r="C2014">
        <f t="shared" ca="1" si="62"/>
        <v>49</v>
      </c>
      <c r="D2014" t="str" cm="1">
        <f t="array" aca="1" ref="D201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14" t="s">
        <v>29</v>
      </c>
      <c r="F2014" t="s">
        <v>31</v>
      </c>
      <c r="G2014" cm="1">
        <f t="array" ref="G2014">_xlfn.IFS(marketing_campaign[[#This Row],[Marital_Status]]="Single",K2014+L2014+1,marketing_campaign[[#This Row],[Marital_Status]]="Together",K2014+L2014+2,marketing_campaign[[#This Row],[Marital_Status]]="Alone",K2014+L2014+1,marketing_campaign[[#This Row],[Marital_Status]]="Married",K2014+L2014+2,marketing_campaign[[#This Row],[Marital_Status]]="Divorced",K2014+L2014+1,marketing_campaign[[#This Row],[Marital_Status]]="YOLO",K2014+L2014+1,marketing_campaign[[#This Row],[Marital_Status]]="Absurd",K2014+L2014+1,marketing_campaign[[#This Row],[Marital_Status]]="Widow",K2014+L2014+1)</f>
        <v>2</v>
      </c>
      <c r="H2014" t="str" cm="1">
        <f t="array" ref="H2014">_xlfn.IFS(marketing_campaign[[#This Row],[Family_size]]=1,"Family_with_one_child",marketing_campaign[[#This Row],[Family_size]]&gt;1,"Family_with_more_children")</f>
        <v>Family_with_more_children</v>
      </c>
      <c r="I2014">
        <v>96876</v>
      </c>
      <c r="J2014" t="str">
        <f>IF(marketing_campaign[[#This Row],[Income]]&gt;=Sheet21!B2064,"high_income","low_income")</f>
        <v>high_income</v>
      </c>
      <c r="K2014">
        <v>0</v>
      </c>
      <c r="L2014">
        <v>0</v>
      </c>
      <c r="M2014" s="1">
        <v>41492</v>
      </c>
      <c r="N2014">
        <v>79</v>
      </c>
      <c r="O2014" t="str" cm="1">
        <f t="array" ref="O2014">_xlfn.IFS(AND(marketing_campaign[[#This Row],[Recency]]&gt;=0,marketing_campaign[[#This Row],[Recency]]&lt;=14),"Early Recency",AND(marketing_campaign[[#This Row],[Recency]]&gt;=15,marketing_campaign[[#This Row],[Recency]]&lt;=31),"Mid-Recency",marketing_campaign[[#This Row],[Recency]]&gt;=32,"high Recency")</f>
        <v>high Recency</v>
      </c>
      <c r="P2014">
        <v>908</v>
      </c>
      <c r="Q2014">
        <v>43</v>
      </c>
      <c r="R2014">
        <v>735</v>
      </c>
      <c r="S2014">
        <v>40</v>
      </c>
      <c r="T2014">
        <v>194</v>
      </c>
      <c r="U2014">
        <v>21</v>
      </c>
      <c r="V2014">
        <f>marketing_campaign[[#This Row],[MntGoldProds]]+marketing_campaign[[#This Row],[MntSweetProducts]]+marketing_campaign[[#This Row],[MntFishProducts]]+marketing_campaign[[#This Row],[MntMeatProducts]]+marketing_campaign[[#This Row],[MntFruits]]+marketing_campaign[[#This Row],[MntWines]]</f>
        <v>1941</v>
      </c>
      <c r="W2014">
        <v>1</v>
      </c>
      <c r="X2014">
        <v>7</v>
      </c>
      <c r="Y2014">
        <v>7</v>
      </c>
      <c r="Z2014">
        <v>9</v>
      </c>
      <c r="AA2014">
        <f t="shared" si="63"/>
        <v>24</v>
      </c>
      <c r="AB2014" t="str" cm="1">
        <f t="array" ref="AB2014">_xlfn.IFS(AND(AA2014&gt;=0,AA2014&lt;=15),"low purchase",AND(AA2014&gt;=16,AA2014&lt;=30),"mid purchase",AA2014&gt;=31,"high purchase")</f>
        <v>mid purchase</v>
      </c>
      <c r="AC2014">
        <v>2</v>
      </c>
      <c r="AD2014" t="str">
        <f>IF(marketing_campaign[[#This Row],[NumWebVisitsMonth]]&gt;=5.3,"higher_webvists","lower_webvisits")</f>
        <v>lower_webvisits</v>
      </c>
      <c r="AE2014">
        <v>0</v>
      </c>
      <c r="AF2014">
        <v>1</v>
      </c>
      <c r="AG2014">
        <v>1</v>
      </c>
      <c r="AH2014">
        <v>1</v>
      </c>
      <c r="AI2014">
        <v>0</v>
      </c>
      <c r="AJ2014">
        <v>0</v>
      </c>
      <c r="AK2014">
        <v>3</v>
      </c>
      <c r="AL2014">
        <v>11</v>
      </c>
      <c r="AM2014">
        <v>1</v>
      </c>
      <c r="AN2014">
        <f>marketing_campaign[[#This Row],[AcceptedCmp2]]+marketing_campaign[[#This Row],[AcceptedCmp1]]+marketing_campaign[[#This Row],[AcceptedCmp5]]+marketing_campaign[[#This Row],[AcceptedCmp4]]+marketing_campaign[[#This Row],[AcceptedCmp3]]+marketing_campaign[[#This Row],[Response]]</f>
        <v>4</v>
      </c>
      <c r="AO2014" t="str" cm="1">
        <f t="array" ref="AO201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4/5 campaign accepted</v>
      </c>
    </row>
    <row r="2015" spans="1:41" x14ac:dyDescent="0.35">
      <c r="A2015">
        <v>1951</v>
      </c>
      <c r="B2015">
        <v>1981</v>
      </c>
      <c r="C2015">
        <f t="shared" ca="1" si="62"/>
        <v>45</v>
      </c>
      <c r="D2015" t="str" cm="1">
        <f t="array" aca="1" ref="D201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015" t="s">
        <v>36</v>
      </c>
      <c r="F2015" t="s">
        <v>33</v>
      </c>
      <c r="G2015" cm="1">
        <f t="array" ref="G2015">_xlfn.IFS(marketing_campaign[[#This Row],[Marital_Status]]="Single",K2015+L2015+1,marketing_campaign[[#This Row],[Marital_Status]]="Together",K2015+L2015+2,marketing_campaign[[#This Row],[Marital_Status]]="Alone",K2015+L2015+1,marketing_campaign[[#This Row],[Marital_Status]]="Married",K2015+L2015+2,marketing_campaign[[#This Row],[Marital_Status]]="Divorced",K2015+L2015+1,marketing_campaign[[#This Row],[Marital_Status]]="YOLO",K2015+L2015+1,marketing_campaign[[#This Row],[Marital_Status]]="Absurd",K2015+L2015+1,marketing_campaign[[#This Row],[Marital_Status]]="Widow",K2015+L2015+1)</f>
        <v>2</v>
      </c>
      <c r="H2015" t="str" cm="1">
        <f t="array" ref="H2015">_xlfn.IFS(marketing_campaign[[#This Row],[Family_size]]=1,"Family_with_one_child",marketing_campaign[[#This Row],[Family_size]]&gt;1,"Family_with_more_children")</f>
        <v>Family_with_more_children</v>
      </c>
      <c r="I2015">
        <v>34445</v>
      </c>
      <c r="J2015" t="str">
        <f>IF(marketing_campaign[[#This Row],[Income]]&gt;=Sheet21!B2065,"high_income","low_income")</f>
        <v>high_income</v>
      </c>
      <c r="K2015">
        <v>0</v>
      </c>
      <c r="L2015">
        <v>0</v>
      </c>
      <c r="M2015" s="1">
        <v>41301</v>
      </c>
      <c r="N2015">
        <v>92</v>
      </c>
      <c r="O2015" t="str" cm="1">
        <f t="array" ref="O2015">_xlfn.IFS(AND(marketing_campaign[[#This Row],[Recency]]&gt;=0,marketing_campaign[[#This Row],[Recency]]&lt;=14),"Early Recency",AND(marketing_campaign[[#This Row],[Recency]]&gt;=15,marketing_campaign[[#This Row],[Recency]]&lt;=31),"Mid-Recency",marketing_campaign[[#This Row],[Recency]]&gt;=32,"high Recency")</f>
        <v>high Recency</v>
      </c>
      <c r="P2015">
        <v>228</v>
      </c>
      <c r="Q2015">
        <v>122</v>
      </c>
      <c r="R2015">
        <v>122</v>
      </c>
      <c r="S2015">
        <v>208</v>
      </c>
      <c r="T2015">
        <v>129</v>
      </c>
      <c r="U2015">
        <v>30</v>
      </c>
      <c r="V2015">
        <f>marketing_campaign[[#This Row],[MntGoldProds]]+marketing_campaign[[#This Row],[MntSweetProducts]]+marketing_campaign[[#This Row],[MntFishProducts]]+marketing_campaign[[#This Row],[MntMeatProducts]]+marketing_campaign[[#This Row],[MntFruits]]+marketing_campaign[[#This Row],[MntWines]]</f>
        <v>839</v>
      </c>
      <c r="W2015">
        <v>6</v>
      </c>
      <c r="X2015">
        <v>11</v>
      </c>
      <c r="Y2015">
        <v>2</v>
      </c>
      <c r="Z2015">
        <v>8</v>
      </c>
      <c r="AA2015">
        <f t="shared" si="63"/>
        <v>27</v>
      </c>
      <c r="AB2015" t="str" cm="1">
        <f t="array" ref="AB2015">_xlfn.IFS(AND(AA2015&gt;=0,AA2015&lt;=15),"low purchase",AND(AA2015&gt;=16,AA2015&lt;=30),"mid purchase",AA2015&gt;=31,"high purchase")</f>
        <v>mid purchase</v>
      </c>
      <c r="AC2015">
        <v>9</v>
      </c>
      <c r="AD2015" t="str">
        <f>IF(marketing_campaign[[#This Row],[NumWebVisitsMonth]]&gt;=5.3,"higher_webvists","lower_webvisits")</f>
        <v>higher_webvists</v>
      </c>
      <c r="AE2015">
        <v>0</v>
      </c>
      <c r="AF2015">
        <v>0</v>
      </c>
      <c r="AG2015">
        <v>0</v>
      </c>
      <c r="AH2015">
        <v>0</v>
      </c>
      <c r="AI2015">
        <v>0</v>
      </c>
      <c r="AJ2015">
        <v>0</v>
      </c>
      <c r="AK2015">
        <v>3</v>
      </c>
      <c r="AL2015">
        <v>11</v>
      </c>
      <c r="AM2015">
        <v>0</v>
      </c>
      <c r="AN2015">
        <f>marketing_campaign[[#This Row],[AcceptedCmp2]]+marketing_campaign[[#This Row],[AcceptedCmp1]]+marketing_campaign[[#This Row],[AcceptedCmp5]]+marketing_campaign[[#This Row],[AcceptedCmp4]]+marketing_campaign[[#This Row],[AcceptedCmp3]]+marketing_campaign[[#This Row],[Response]]</f>
        <v>0</v>
      </c>
      <c r="AO2015" t="str" cm="1">
        <f t="array" ref="AO201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16" spans="1:41" x14ac:dyDescent="0.35">
      <c r="A2016">
        <v>3262</v>
      </c>
      <c r="B2016">
        <v>1958</v>
      </c>
      <c r="C2016">
        <f t="shared" ca="1" si="62"/>
        <v>68</v>
      </c>
      <c r="D2016" t="str" cm="1">
        <f t="array" aca="1" ref="D201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16" t="s">
        <v>29</v>
      </c>
      <c r="F2016" t="s">
        <v>30</v>
      </c>
      <c r="G2016" cm="1">
        <f t="array" ref="G2016">_xlfn.IFS(marketing_campaign[[#This Row],[Marital_Status]]="Single",K2016+L2016+1,marketing_campaign[[#This Row],[Marital_Status]]="Together",K2016+L2016+2,marketing_campaign[[#This Row],[Marital_Status]]="Alone",K2016+L2016+1,marketing_campaign[[#This Row],[Marital_Status]]="Married",K2016+L2016+2,marketing_campaign[[#This Row],[Marital_Status]]="Divorced",K2016+L2016+1,marketing_campaign[[#This Row],[Marital_Status]]="YOLO",K2016+L2016+1,marketing_campaign[[#This Row],[Marital_Status]]="Absurd",K2016+L2016+1,marketing_campaign[[#This Row],[Marital_Status]]="Widow",K2016+L2016+1)</f>
        <v>1</v>
      </c>
      <c r="H2016" t="str" cm="1">
        <f t="array" ref="H2016">_xlfn.IFS(marketing_campaign[[#This Row],[Family_size]]=1,"Family_with_one_child",marketing_campaign[[#This Row],[Family_size]]&gt;1,"Family_with_more_children")</f>
        <v>Family_with_one_child</v>
      </c>
      <c r="I2016">
        <v>68281</v>
      </c>
      <c r="J2016" t="str">
        <f>IF(marketing_campaign[[#This Row],[Income]]&gt;=Sheet21!B2066,"high_income","low_income")</f>
        <v>high_income</v>
      </c>
      <c r="K2016">
        <v>0</v>
      </c>
      <c r="L2016">
        <v>0</v>
      </c>
      <c r="M2016" s="1">
        <v>41128</v>
      </c>
      <c r="N2016">
        <v>31</v>
      </c>
      <c r="O2016" t="str" cm="1">
        <f t="array" ref="O2016">_xlfn.IFS(AND(marketing_campaign[[#This Row],[Recency]]&gt;=0,marketing_campaign[[#This Row],[Recency]]&lt;=14),"Early Recency",AND(marketing_campaign[[#This Row],[Recency]]&gt;=15,marketing_campaign[[#This Row],[Recency]]&lt;=31),"Mid-Recency",marketing_campaign[[#This Row],[Recency]]&gt;=32,"high Recency")</f>
        <v>Mid-Recency</v>
      </c>
      <c r="P2016">
        <v>995</v>
      </c>
      <c r="Q2016">
        <v>112</v>
      </c>
      <c r="R2016">
        <v>417</v>
      </c>
      <c r="S2016">
        <v>42</v>
      </c>
      <c r="T2016">
        <v>48</v>
      </c>
      <c r="U2016">
        <v>41</v>
      </c>
      <c r="V2016">
        <f>marketing_campaign[[#This Row],[MntGoldProds]]+marketing_campaign[[#This Row],[MntSweetProducts]]+marketing_campaign[[#This Row],[MntFishProducts]]+marketing_campaign[[#This Row],[MntMeatProducts]]+marketing_campaign[[#This Row],[MntFruits]]+marketing_campaign[[#This Row],[MntWines]]</f>
        <v>1655</v>
      </c>
      <c r="W2016">
        <v>1</v>
      </c>
      <c r="X2016">
        <v>2</v>
      </c>
      <c r="Y2016">
        <v>9</v>
      </c>
      <c r="Z2016">
        <v>13</v>
      </c>
      <c r="AA2016">
        <f t="shared" si="63"/>
        <v>25</v>
      </c>
      <c r="AB2016" t="str" cm="1">
        <f t="array" ref="AB2016">_xlfn.IFS(AND(AA2016&gt;=0,AA2016&lt;=15),"low purchase",AND(AA2016&gt;=16,AA2016&lt;=30),"mid purchase",AA2016&gt;=31,"high purchase")</f>
        <v>mid purchase</v>
      </c>
      <c r="AC2016">
        <v>5</v>
      </c>
      <c r="AD2016" t="str">
        <f>IF(marketing_campaign[[#This Row],[NumWebVisitsMonth]]&gt;=5.3,"higher_webvists","lower_webvisits")</f>
        <v>lower_webvisits</v>
      </c>
      <c r="AE2016">
        <v>0</v>
      </c>
      <c r="AF2016">
        <v>0</v>
      </c>
      <c r="AG2016">
        <v>0</v>
      </c>
      <c r="AH2016">
        <v>0</v>
      </c>
      <c r="AI2016">
        <v>0</v>
      </c>
      <c r="AJ2016">
        <v>0</v>
      </c>
      <c r="AK2016">
        <v>3</v>
      </c>
      <c r="AL2016">
        <v>11</v>
      </c>
      <c r="AM2016">
        <v>1</v>
      </c>
      <c r="AN2016">
        <f>marketing_campaign[[#This Row],[AcceptedCmp2]]+marketing_campaign[[#This Row],[AcceptedCmp1]]+marketing_campaign[[#This Row],[AcceptedCmp5]]+marketing_campaign[[#This Row],[AcceptedCmp4]]+marketing_campaign[[#This Row],[AcceptedCmp3]]+marketing_campaign[[#This Row],[Response]]</f>
        <v>1</v>
      </c>
      <c r="AO2016" t="str" cm="1">
        <f t="array" ref="AO201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2017" spans="1:41" x14ac:dyDescent="0.35">
      <c r="A2017">
        <v>4102</v>
      </c>
      <c r="B2017">
        <v>1975</v>
      </c>
      <c r="C2017">
        <f t="shared" ca="1" si="62"/>
        <v>51</v>
      </c>
      <c r="D2017" t="str" cm="1">
        <f t="array" aca="1" ref="D201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17" t="s">
        <v>37</v>
      </c>
      <c r="F2017" t="s">
        <v>33</v>
      </c>
      <c r="G2017" cm="1">
        <f t="array" ref="G2017">_xlfn.IFS(marketing_campaign[[#This Row],[Marital_Status]]="Single",K2017+L2017+1,marketing_campaign[[#This Row],[Marital_Status]]="Together",K2017+L2017+2,marketing_campaign[[#This Row],[Marital_Status]]="Alone",K2017+L2017+1,marketing_campaign[[#This Row],[Marital_Status]]="Married",K2017+L2017+2,marketing_campaign[[#This Row],[Marital_Status]]="Divorced",K2017+L2017+1,marketing_campaign[[#This Row],[Marital_Status]]="YOLO",K2017+L2017+1,marketing_campaign[[#This Row],[Marital_Status]]="Absurd",K2017+L2017+1,marketing_campaign[[#This Row],[Marital_Status]]="Widow",K2017+L2017+1)</f>
        <v>4</v>
      </c>
      <c r="H2017" t="str" cm="1">
        <f t="array" ref="H2017">_xlfn.IFS(marketing_campaign[[#This Row],[Family_size]]=1,"Family_with_one_child",marketing_campaign[[#This Row],[Family_size]]&gt;1,"Family_with_more_children")</f>
        <v>Family_with_more_children</v>
      </c>
      <c r="I2017">
        <v>37284</v>
      </c>
      <c r="J2017" t="str">
        <f>IF(marketing_campaign[[#This Row],[Income]]&gt;=Sheet21!B2067,"high_income","low_income")</f>
        <v>high_income</v>
      </c>
      <c r="K2017">
        <v>1</v>
      </c>
      <c r="L2017">
        <v>1</v>
      </c>
      <c r="M2017" s="1">
        <v>41362</v>
      </c>
      <c r="N2017">
        <v>46</v>
      </c>
      <c r="O2017" t="str" cm="1">
        <f t="array" ref="O2017">_xlfn.IFS(AND(marketing_campaign[[#This Row],[Recency]]&gt;=0,marketing_campaign[[#This Row],[Recency]]&lt;=14),"Early Recency",AND(marketing_campaign[[#This Row],[Recency]]&gt;=15,marketing_campaign[[#This Row],[Recency]]&lt;=31),"Mid-Recency",marketing_campaign[[#This Row],[Recency]]&gt;=32,"high Recency")</f>
        <v>high Recency</v>
      </c>
      <c r="P2017">
        <v>11</v>
      </c>
      <c r="Q2017">
        <v>1</v>
      </c>
      <c r="R2017">
        <v>2</v>
      </c>
      <c r="S2017">
        <v>2</v>
      </c>
      <c r="T2017">
        <v>1</v>
      </c>
      <c r="U2017">
        <v>6</v>
      </c>
      <c r="V2017">
        <f>marketing_campaign[[#This Row],[MntGoldProds]]+marketing_campaign[[#This Row],[MntSweetProducts]]+marketing_campaign[[#This Row],[MntFishProducts]]+marketing_campaign[[#This Row],[MntMeatProducts]]+marketing_campaign[[#This Row],[MntFruits]]+marketing_campaign[[#This Row],[MntWines]]</f>
        <v>23</v>
      </c>
      <c r="W2017">
        <v>1</v>
      </c>
      <c r="X2017">
        <v>0</v>
      </c>
      <c r="Y2017">
        <v>0</v>
      </c>
      <c r="Z2017">
        <v>3</v>
      </c>
      <c r="AA2017">
        <f t="shared" si="63"/>
        <v>4</v>
      </c>
      <c r="AB2017" t="str" cm="1">
        <f t="array" ref="AB2017">_xlfn.IFS(AND(AA2017&gt;=0,AA2017&lt;=15),"low purchase",AND(AA2017&gt;=16,AA2017&lt;=30),"mid purchase",AA2017&gt;=31,"high purchase")</f>
        <v>low purchase</v>
      </c>
      <c r="AC2017">
        <v>6</v>
      </c>
      <c r="AD2017" t="str">
        <f>IF(marketing_campaign[[#This Row],[NumWebVisitsMonth]]&gt;=5.3,"higher_webvists","lower_webvisits")</f>
        <v>higher_webvists</v>
      </c>
      <c r="AE2017">
        <v>0</v>
      </c>
      <c r="AF2017">
        <v>0</v>
      </c>
      <c r="AG2017">
        <v>0</v>
      </c>
      <c r="AH2017">
        <v>0</v>
      </c>
      <c r="AI2017">
        <v>0</v>
      </c>
      <c r="AJ2017">
        <v>0</v>
      </c>
      <c r="AK2017">
        <v>3</v>
      </c>
      <c r="AL2017">
        <v>11</v>
      </c>
      <c r="AM2017">
        <v>0</v>
      </c>
      <c r="AN2017">
        <f>marketing_campaign[[#This Row],[AcceptedCmp2]]+marketing_campaign[[#This Row],[AcceptedCmp1]]+marketing_campaign[[#This Row],[AcceptedCmp5]]+marketing_campaign[[#This Row],[AcceptedCmp4]]+marketing_campaign[[#This Row],[AcceptedCmp3]]+marketing_campaign[[#This Row],[Response]]</f>
        <v>0</v>
      </c>
      <c r="AO2017" t="str" cm="1">
        <f t="array" ref="AO201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18" spans="1:41" x14ac:dyDescent="0.35">
      <c r="A2018">
        <v>7042</v>
      </c>
      <c r="B2018">
        <v>1983</v>
      </c>
      <c r="C2018">
        <f t="shared" ca="1" si="62"/>
        <v>43</v>
      </c>
      <c r="D2018" t="str" cm="1">
        <f t="array" aca="1" ref="D201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018" t="s">
        <v>29</v>
      </c>
      <c r="F2018" t="s">
        <v>33</v>
      </c>
      <c r="G2018" cm="1">
        <f t="array" ref="G2018">_xlfn.IFS(marketing_campaign[[#This Row],[Marital_Status]]="Single",K2018+L2018+1,marketing_campaign[[#This Row],[Marital_Status]]="Together",K2018+L2018+2,marketing_campaign[[#This Row],[Marital_Status]]="Alone",K2018+L2018+1,marketing_campaign[[#This Row],[Marital_Status]]="Married",K2018+L2018+2,marketing_campaign[[#This Row],[Marital_Status]]="Divorced",K2018+L2018+1,marketing_campaign[[#This Row],[Marital_Status]]="YOLO",K2018+L2018+1,marketing_campaign[[#This Row],[Marital_Status]]="Absurd",K2018+L2018+1,marketing_campaign[[#This Row],[Marital_Status]]="Widow",K2018+L2018+1)</f>
        <v>2</v>
      </c>
      <c r="H2018" t="str" cm="1">
        <f t="array" ref="H2018">_xlfn.IFS(marketing_campaign[[#This Row],[Family_size]]=1,"Family_with_one_child",marketing_campaign[[#This Row],[Family_size]]&gt;1,"Family_with_more_children")</f>
        <v>Family_with_more_children</v>
      </c>
      <c r="I2018">
        <v>36790</v>
      </c>
      <c r="J2018" t="str">
        <f>IF(marketing_campaign[[#This Row],[Income]]&gt;=Sheet21!B2068,"high_income","low_income")</f>
        <v>high_income</v>
      </c>
      <c r="K2018">
        <v>0</v>
      </c>
      <c r="L2018">
        <v>0</v>
      </c>
      <c r="M2018" s="1">
        <v>41334</v>
      </c>
      <c r="N2018">
        <v>14</v>
      </c>
      <c r="O2018" t="str" cm="1">
        <f t="array" ref="O2018">_xlfn.IFS(AND(marketing_campaign[[#This Row],[Recency]]&gt;=0,marketing_campaign[[#This Row],[Recency]]&lt;=14),"Early Recency",AND(marketing_campaign[[#This Row],[Recency]]&gt;=15,marketing_campaign[[#This Row],[Recency]]&lt;=31),"Mid-Recency",marketing_campaign[[#This Row],[Recency]]&gt;=32,"high Recency")</f>
        <v>Early Recency</v>
      </c>
      <c r="P2018">
        <v>3</v>
      </c>
      <c r="Q2018">
        <v>3</v>
      </c>
      <c r="R2018">
        <v>14</v>
      </c>
      <c r="S2018">
        <v>15</v>
      </c>
      <c r="T2018">
        <v>21</v>
      </c>
      <c r="U2018">
        <v>10</v>
      </c>
      <c r="V2018">
        <f>marketing_campaign[[#This Row],[MntGoldProds]]+marketing_campaign[[#This Row],[MntSweetProducts]]+marketing_campaign[[#This Row],[MntFishProducts]]+marketing_campaign[[#This Row],[MntMeatProducts]]+marketing_campaign[[#This Row],[MntFruits]]+marketing_campaign[[#This Row],[MntWines]]</f>
        <v>66</v>
      </c>
      <c r="W2018">
        <v>1</v>
      </c>
      <c r="X2018">
        <v>2</v>
      </c>
      <c r="Y2018">
        <v>1</v>
      </c>
      <c r="Z2018">
        <v>2</v>
      </c>
      <c r="AA2018">
        <f t="shared" si="63"/>
        <v>6</v>
      </c>
      <c r="AB2018" t="str" cm="1">
        <f t="array" ref="AB2018">_xlfn.IFS(AND(AA2018&gt;=0,AA2018&lt;=15),"low purchase",AND(AA2018&gt;=16,AA2018&lt;=30),"mid purchase",AA2018&gt;=31,"high purchase")</f>
        <v>low purchase</v>
      </c>
      <c r="AC2018">
        <v>9</v>
      </c>
      <c r="AD2018" t="str">
        <f>IF(marketing_campaign[[#This Row],[NumWebVisitsMonth]]&gt;=5.3,"higher_webvists","lower_webvisits")</f>
        <v>higher_webvists</v>
      </c>
      <c r="AE2018">
        <v>0</v>
      </c>
      <c r="AF2018">
        <v>0</v>
      </c>
      <c r="AG2018">
        <v>0</v>
      </c>
      <c r="AH2018">
        <v>0</v>
      </c>
      <c r="AI2018">
        <v>0</v>
      </c>
      <c r="AJ2018">
        <v>0</v>
      </c>
      <c r="AK2018">
        <v>3</v>
      </c>
      <c r="AL2018">
        <v>11</v>
      </c>
      <c r="AM2018">
        <v>1</v>
      </c>
      <c r="AN2018">
        <f>marketing_campaign[[#This Row],[AcceptedCmp2]]+marketing_campaign[[#This Row],[AcceptedCmp1]]+marketing_campaign[[#This Row],[AcceptedCmp5]]+marketing_campaign[[#This Row],[AcceptedCmp4]]+marketing_campaign[[#This Row],[AcceptedCmp3]]+marketing_campaign[[#This Row],[Response]]</f>
        <v>1</v>
      </c>
      <c r="AO2018" t="str" cm="1">
        <f t="array" ref="AO201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2019" spans="1:41" x14ac:dyDescent="0.35">
      <c r="A2019">
        <v>10598</v>
      </c>
      <c r="B2019">
        <v>1967</v>
      </c>
      <c r="C2019">
        <f t="shared" ca="1" si="62"/>
        <v>59</v>
      </c>
      <c r="D2019" t="str" cm="1">
        <f t="array" aca="1" ref="D201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19" t="s">
        <v>29</v>
      </c>
      <c r="F2019" t="s">
        <v>31</v>
      </c>
      <c r="G2019" cm="1">
        <f t="array" ref="G2019">_xlfn.IFS(marketing_campaign[[#This Row],[Marital_Status]]="Single",K2019+L2019+1,marketing_campaign[[#This Row],[Marital_Status]]="Together",K2019+L2019+2,marketing_campaign[[#This Row],[Marital_Status]]="Alone",K2019+L2019+1,marketing_campaign[[#This Row],[Marital_Status]]="Married",K2019+L2019+2,marketing_campaign[[#This Row],[Marital_Status]]="Divorced",K2019+L2019+1,marketing_campaign[[#This Row],[Marital_Status]]="YOLO",K2019+L2019+1,marketing_campaign[[#This Row],[Marital_Status]]="Absurd",K2019+L2019+1,marketing_campaign[[#This Row],[Marital_Status]]="Widow",K2019+L2019+1)</f>
        <v>4</v>
      </c>
      <c r="H2019" t="str" cm="1">
        <f t="array" ref="H2019">_xlfn.IFS(marketing_campaign[[#This Row],[Family_size]]=1,"Family_with_one_child",marketing_campaign[[#This Row],[Family_size]]&gt;1,"Family_with_more_children")</f>
        <v>Family_with_more_children</v>
      </c>
      <c r="I2019">
        <v>27943</v>
      </c>
      <c r="J2019" t="str">
        <f>IF(marketing_campaign[[#This Row],[Income]]&gt;=Sheet21!B2069,"high_income","low_income")</f>
        <v>high_income</v>
      </c>
      <c r="K2019">
        <v>1</v>
      </c>
      <c r="L2019">
        <v>1</v>
      </c>
      <c r="M2019" s="1">
        <v>41379</v>
      </c>
      <c r="N2019">
        <v>89</v>
      </c>
      <c r="O2019" t="str" cm="1">
        <f t="array" ref="O2019">_xlfn.IFS(AND(marketing_campaign[[#This Row],[Recency]]&gt;=0,marketing_campaign[[#This Row],[Recency]]&lt;=14),"Early Recency",AND(marketing_campaign[[#This Row],[Recency]]&gt;=15,marketing_campaign[[#This Row],[Recency]]&lt;=31),"Mid-Recency",marketing_campaign[[#This Row],[Recency]]&gt;=32,"high Recency")</f>
        <v>high Recency</v>
      </c>
      <c r="P2019">
        <v>12</v>
      </c>
      <c r="Q2019">
        <v>1</v>
      </c>
      <c r="R2019">
        <v>16</v>
      </c>
      <c r="S2019">
        <v>4</v>
      </c>
      <c r="T2019">
        <v>1</v>
      </c>
      <c r="U2019">
        <v>3</v>
      </c>
      <c r="V2019">
        <f>marketing_campaign[[#This Row],[MntGoldProds]]+marketing_campaign[[#This Row],[MntSweetProducts]]+marketing_campaign[[#This Row],[MntFishProducts]]+marketing_campaign[[#This Row],[MntMeatProducts]]+marketing_campaign[[#This Row],[MntFruits]]+marketing_campaign[[#This Row],[MntWines]]</f>
        <v>37</v>
      </c>
      <c r="W2019">
        <v>3</v>
      </c>
      <c r="X2019">
        <v>2</v>
      </c>
      <c r="Y2019">
        <v>0</v>
      </c>
      <c r="Z2019">
        <v>3</v>
      </c>
      <c r="AA2019">
        <f t="shared" si="63"/>
        <v>8</v>
      </c>
      <c r="AB2019" t="str" cm="1">
        <f t="array" ref="AB2019">_xlfn.IFS(AND(AA2019&gt;=0,AA2019&lt;=15),"low purchase",AND(AA2019&gt;=16,AA2019&lt;=30),"mid purchase",AA2019&gt;=31,"high purchase")</f>
        <v>low purchase</v>
      </c>
      <c r="AC2019">
        <v>8</v>
      </c>
      <c r="AD2019" t="str">
        <f>IF(marketing_campaign[[#This Row],[NumWebVisitsMonth]]&gt;=5.3,"higher_webvists","lower_webvisits")</f>
        <v>higher_webvists</v>
      </c>
      <c r="AE2019">
        <v>0</v>
      </c>
      <c r="AF2019">
        <v>0</v>
      </c>
      <c r="AG2019">
        <v>0</v>
      </c>
      <c r="AH2019">
        <v>0</v>
      </c>
      <c r="AI2019">
        <v>0</v>
      </c>
      <c r="AJ2019">
        <v>0</v>
      </c>
      <c r="AK2019">
        <v>3</v>
      </c>
      <c r="AL2019">
        <v>11</v>
      </c>
      <c r="AM2019">
        <v>0</v>
      </c>
      <c r="AN2019">
        <f>marketing_campaign[[#This Row],[AcceptedCmp2]]+marketing_campaign[[#This Row],[AcceptedCmp1]]+marketing_campaign[[#This Row],[AcceptedCmp5]]+marketing_campaign[[#This Row],[AcceptedCmp4]]+marketing_campaign[[#This Row],[AcceptedCmp3]]+marketing_campaign[[#This Row],[Response]]</f>
        <v>0</v>
      </c>
      <c r="AO2019" t="str" cm="1">
        <f t="array" ref="AO201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20" spans="1:41" x14ac:dyDescent="0.35">
      <c r="A2020">
        <v>255</v>
      </c>
      <c r="B2020">
        <v>1951</v>
      </c>
      <c r="C2020">
        <f t="shared" ca="1" si="62"/>
        <v>75</v>
      </c>
      <c r="D2020" t="str" cm="1">
        <f t="array" aca="1" ref="D202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20" t="s">
        <v>29</v>
      </c>
      <c r="F2020" t="s">
        <v>35</v>
      </c>
      <c r="G2020" cm="1">
        <f t="array" ref="G2020">_xlfn.IFS(marketing_campaign[[#This Row],[Marital_Status]]="Single",K2020+L2020+1,marketing_campaign[[#This Row],[Marital_Status]]="Together",K2020+L2020+2,marketing_campaign[[#This Row],[Marital_Status]]="Alone",K2020+L2020+1,marketing_campaign[[#This Row],[Marital_Status]]="Married",K2020+L2020+2,marketing_campaign[[#This Row],[Marital_Status]]="Divorced",K2020+L2020+1,marketing_campaign[[#This Row],[Marital_Status]]="YOLO",K2020+L2020+1,marketing_campaign[[#This Row],[Marital_Status]]="Absurd",K2020+L2020+1,marketing_campaign[[#This Row],[Marital_Status]]="Widow",K2020+L2020+1)</f>
        <v>3</v>
      </c>
      <c r="H2020" t="str" cm="1">
        <f t="array" ref="H2020">_xlfn.IFS(marketing_campaign[[#This Row],[Family_size]]=1,"Family_with_one_child",marketing_campaign[[#This Row],[Family_size]]&gt;1,"Family_with_more_children")</f>
        <v>Family_with_more_children</v>
      </c>
      <c r="I2020">
        <v>22263</v>
      </c>
      <c r="J2020" t="str">
        <f>IF(marketing_campaign[[#This Row],[Income]]&gt;=Sheet21!B2070,"high_income","low_income")</f>
        <v>high_income</v>
      </c>
      <c r="K2020">
        <v>1</v>
      </c>
      <c r="L2020">
        <v>1</v>
      </c>
      <c r="M2020" s="1">
        <v>41728</v>
      </c>
      <c r="N2020">
        <v>31</v>
      </c>
      <c r="O2020" t="str" cm="1">
        <f t="array" ref="O2020">_xlfn.IFS(AND(marketing_campaign[[#This Row],[Recency]]&gt;=0,marketing_campaign[[#This Row],[Recency]]&lt;=14),"Early Recency",AND(marketing_campaign[[#This Row],[Recency]]&gt;=15,marketing_campaign[[#This Row],[Recency]]&lt;=31),"Mid-Recency",marketing_campaign[[#This Row],[Recency]]&gt;=32,"high Recency")</f>
        <v>Mid-Recency</v>
      </c>
      <c r="P2020">
        <v>17</v>
      </c>
      <c r="Q2020">
        <v>0</v>
      </c>
      <c r="R2020">
        <v>2</v>
      </c>
      <c r="S2020">
        <v>0</v>
      </c>
      <c r="T2020">
        <v>0</v>
      </c>
      <c r="U2020">
        <v>2</v>
      </c>
      <c r="V2020">
        <f>marketing_campaign[[#This Row],[MntGoldProds]]+marketing_campaign[[#This Row],[MntSweetProducts]]+marketing_campaign[[#This Row],[MntFishProducts]]+marketing_campaign[[#This Row],[MntMeatProducts]]+marketing_campaign[[#This Row],[MntFruits]]+marketing_campaign[[#This Row],[MntWines]]</f>
        <v>21</v>
      </c>
      <c r="W2020">
        <v>2</v>
      </c>
      <c r="X2020">
        <v>1</v>
      </c>
      <c r="Y2020">
        <v>0</v>
      </c>
      <c r="Z2020">
        <v>3</v>
      </c>
      <c r="AA2020">
        <f t="shared" si="63"/>
        <v>6</v>
      </c>
      <c r="AB2020" t="str" cm="1">
        <f t="array" ref="AB2020">_xlfn.IFS(AND(AA2020&gt;=0,AA2020&lt;=15),"low purchase",AND(AA2020&gt;=16,AA2020&lt;=30),"mid purchase",AA2020&gt;=31,"high purchase")</f>
        <v>low purchase</v>
      </c>
      <c r="AC2020">
        <v>6</v>
      </c>
      <c r="AD2020" t="str">
        <f>IF(marketing_campaign[[#This Row],[NumWebVisitsMonth]]&gt;=5.3,"higher_webvists","lower_webvisits")</f>
        <v>higher_webvists</v>
      </c>
      <c r="AE2020">
        <v>0</v>
      </c>
      <c r="AF2020">
        <v>0</v>
      </c>
      <c r="AG2020">
        <v>0</v>
      </c>
      <c r="AH2020">
        <v>0</v>
      </c>
      <c r="AI2020">
        <v>0</v>
      </c>
      <c r="AJ2020">
        <v>1</v>
      </c>
      <c r="AK2020">
        <v>3</v>
      </c>
      <c r="AL2020">
        <v>11</v>
      </c>
      <c r="AM2020">
        <v>0</v>
      </c>
      <c r="AN2020">
        <f>marketing_campaign[[#This Row],[AcceptedCmp2]]+marketing_campaign[[#This Row],[AcceptedCmp1]]+marketing_campaign[[#This Row],[AcceptedCmp5]]+marketing_campaign[[#This Row],[AcceptedCmp4]]+marketing_campaign[[#This Row],[AcceptedCmp3]]+marketing_campaign[[#This Row],[Response]]</f>
        <v>0</v>
      </c>
      <c r="AO2020" t="str" cm="1">
        <f t="array" ref="AO202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21" spans="1:41" x14ac:dyDescent="0.35">
      <c r="A2021">
        <v>2375</v>
      </c>
      <c r="B2021">
        <v>1972</v>
      </c>
      <c r="C2021">
        <f t="shared" ca="1" si="62"/>
        <v>54</v>
      </c>
      <c r="D2021" t="str" cm="1">
        <f t="array" aca="1" ref="D202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21" t="s">
        <v>29</v>
      </c>
      <c r="F2021" t="s">
        <v>31</v>
      </c>
      <c r="G2021" cm="1">
        <f t="array" ref="G2021">_xlfn.IFS(marketing_campaign[[#This Row],[Marital_Status]]="Single",K2021+L2021+1,marketing_campaign[[#This Row],[Marital_Status]]="Together",K2021+L2021+2,marketing_campaign[[#This Row],[Marital_Status]]="Alone",K2021+L2021+1,marketing_campaign[[#This Row],[Marital_Status]]="Married",K2021+L2021+2,marketing_campaign[[#This Row],[Marital_Status]]="Divorced",K2021+L2021+1,marketing_campaign[[#This Row],[Marital_Status]]="YOLO",K2021+L2021+1,marketing_campaign[[#This Row],[Marital_Status]]="Absurd",K2021+L2021+1,marketing_campaign[[#This Row],[Marital_Status]]="Widow",K2021+L2021+1)</f>
        <v>5</v>
      </c>
      <c r="H2021" t="str" cm="1">
        <f t="array" ref="H2021">_xlfn.IFS(marketing_campaign[[#This Row],[Family_size]]=1,"Family_with_one_child",marketing_campaign[[#This Row],[Family_size]]&gt;1,"Family_with_more_children")</f>
        <v>Family_with_more_children</v>
      </c>
      <c r="I2021">
        <v>30261</v>
      </c>
      <c r="J2021" t="str">
        <f>IF(marketing_campaign[[#This Row],[Income]]&gt;=Sheet21!B2071,"high_income","low_income")</f>
        <v>high_income</v>
      </c>
      <c r="K2021">
        <v>1</v>
      </c>
      <c r="L2021">
        <v>2</v>
      </c>
      <c r="M2021" s="1">
        <v>41177</v>
      </c>
      <c r="N2021">
        <v>75</v>
      </c>
      <c r="O2021" t="str" cm="1">
        <f t="array" ref="O2021">_xlfn.IFS(AND(marketing_campaign[[#This Row],[Recency]]&gt;=0,marketing_campaign[[#This Row],[Recency]]&lt;=14),"Early Recency",AND(marketing_campaign[[#This Row],[Recency]]&gt;=15,marketing_campaign[[#This Row],[Recency]]&lt;=31),"Mid-Recency",marketing_campaign[[#This Row],[Recency]]&gt;=32,"high Recency")</f>
        <v>high Recency</v>
      </c>
      <c r="P2021">
        <v>8</v>
      </c>
      <c r="Q2021">
        <v>0</v>
      </c>
      <c r="R2021">
        <v>5</v>
      </c>
      <c r="S2021">
        <v>0</v>
      </c>
      <c r="T2021">
        <v>3</v>
      </c>
      <c r="U2021">
        <v>6</v>
      </c>
      <c r="V2021">
        <f>marketing_campaign[[#This Row],[MntGoldProds]]+marketing_campaign[[#This Row],[MntSweetProducts]]+marketing_campaign[[#This Row],[MntFishProducts]]+marketing_campaign[[#This Row],[MntMeatProducts]]+marketing_campaign[[#This Row],[MntFruits]]+marketing_campaign[[#This Row],[MntWines]]</f>
        <v>22</v>
      </c>
      <c r="W2021">
        <v>1</v>
      </c>
      <c r="X2021">
        <v>0</v>
      </c>
      <c r="Y2021">
        <v>0</v>
      </c>
      <c r="Z2021">
        <v>3</v>
      </c>
      <c r="AA2021">
        <f t="shared" si="63"/>
        <v>4</v>
      </c>
      <c r="AB2021" t="str" cm="1">
        <f t="array" ref="AB2021">_xlfn.IFS(AND(AA2021&gt;=0,AA2021&lt;=15),"low purchase",AND(AA2021&gt;=16,AA2021&lt;=30),"mid purchase",AA2021&gt;=31,"high purchase")</f>
        <v>low purchase</v>
      </c>
      <c r="AC2021">
        <v>8</v>
      </c>
      <c r="AD2021" t="str">
        <f>IF(marketing_campaign[[#This Row],[NumWebVisitsMonth]]&gt;=5.3,"higher_webvists","lower_webvisits")</f>
        <v>higher_webvists</v>
      </c>
      <c r="AE2021">
        <v>0</v>
      </c>
      <c r="AF2021">
        <v>0</v>
      </c>
      <c r="AG2021">
        <v>0</v>
      </c>
      <c r="AH2021">
        <v>0</v>
      </c>
      <c r="AI2021">
        <v>0</v>
      </c>
      <c r="AJ2021">
        <v>0</v>
      </c>
      <c r="AK2021">
        <v>3</v>
      </c>
      <c r="AL2021">
        <v>11</v>
      </c>
      <c r="AM2021">
        <v>0</v>
      </c>
      <c r="AN2021">
        <f>marketing_campaign[[#This Row],[AcceptedCmp2]]+marketing_campaign[[#This Row],[AcceptedCmp1]]+marketing_campaign[[#This Row],[AcceptedCmp5]]+marketing_campaign[[#This Row],[AcceptedCmp4]]+marketing_campaign[[#This Row],[AcceptedCmp3]]+marketing_campaign[[#This Row],[Response]]</f>
        <v>0</v>
      </c>
      <c r="AO2021" t="str" cm="1">
        <f t="array" ref="AO202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22" spans="1:41" x14ac:dyDescent="0.35">
      <c r="A2022">
        <v>9829</v>
      </c>
      <c r="B2022">
        <v>1978</v>
      </c>
      <c r="C2022">
        <f t="shared" ca="1" si="62"/>
        <v>48</v>
      </c>
      <c r="D2022" t="str" cm="1">
        <f t="array" aca="1" ref="D202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22" t="s">
        <v>29</v>
      </c>
      <c r="F2022" t="s">
        <v>31</v>
      </c>
      <c r="G2022" cm="1">
        <f t="array" ref="G2022">_xlfn.IFS(marketing_campaign[[#This Row],[Marital_Status]]="Single",K2022+L2022+1,marketing_campaign[[#This Row],[Marital_Status]]="Together",K2022+L2022+2,marketing_campaign[[#This Row],[Marital_Status]]="Alone",K2022+L2022+1,marketing_campaign[[#This Row],[Marital_Status]]="Married",K2022+L2022+2,marketing_campaign[[#This Row],[Marital_Status]]="Divorced",K2022+L2022+1,marketing_campaign[[#This Row],[Marital_Status]]="YOLO",K2022+L2022+1,marketing_campaign[[#This Row],[Marital_Status]]="Absurd",K2022+L2022+1,marketing_campaign[[#This Row],[Marital_Status]]="Widow",K2022+L2022+1)</f>
        <v>3</v>
      </c>
      <c r="H2022" t="str" cm="1">
        <f t="array" ref="H2022">_xlfn.IFS(marketing_campaign[[#This Row],[Family_size]]=1,"Family_with_one_child",marketing_campaign[[#This Row],[Family_size]]&gt;1,"Family_with_more_children")</f>
        <v>Family_with_more_children</v>
      </c>
      <c r="I2022">
        <v>28587</v>
      </c>
      <c r="J2022" t="str">
        <f>IF(marketing_campaign[[#This Row],[Income]]&gt;=Sheet21!B2072,"high_income","low_income")</f>
        <v>high_income</v>
      </c>
      <c r="K2022">
        <v>1</v>
      </c>
      <c r="L2022">
        <v>0</v>
      </c>
      <c r="M2022" s="1">
        <v>41682</v>
      </c>
      <c r="N2022">
        <v>42</v>
      </c>
      <c r="O2022" t="str" cm="1">
        <f t="array" ref="O2022">_xlfn.IFS(AND(marketing_campaign[[#This Row],[Recency]]&gt;=0,marketing_campaign[[#This Row],[Recency]]&lt;=14),"Early Recency",AND(marketing_campaign[[#This Row],[Recency]]&gt;=15,marketing_campaign[[#This Row],[Recency]]&lt;=31),"Mid-Recency",marketing_campaign[[#This Row],[Recency]]&gt;=32,"high Recency")</f>
        <v>high Recency</v>
      </c>
      <c r="P2022">
        <v>22</v>
      </c>
      <c r="Q2022">
        <v>4</v>
      </c>
      <c r="R2022">
        <v>17</v>
      </c>
      <c r="S2022">
        <v>12</v>
      </c>
      <c r="T2022">
        <v>10</v>
      </c>
      <c r="U2022">
        <v>13</v>
      </c>
      <c r="V2022">
        <f>marketing_campaign[[#This Row],[MntGoldProds]]+marketing_campaign[[#This Row],[MntSweetProducts]]+marketing_campaign[[#This Row],[MntFishProducts]]+marketing_campaign[[#This Row],[MntMeatProducts]]+marketing_campaign[[#This Row],[MntFruits]]+marketing_campaign[[#This Row],[MntWines]]</f>
        <v>78</v>
      </c>
      <c r="W2022">
        <v>3</v>
      </c>
      <c r="X2022">
        <v>2</v>
      </c>
      <c r="Y2022">
        <v>0</v>
      </c>
      <c r="Z2022">
        <v>4</v>
      </c>
      <c r="AA2022">
        <f t="shared" si="63"/>
        <v>9</v>
      </c>
      <c r="AB2022" t="str" cm="1">
        <f t="array" ref="AB2022">_xlfn.IFS(AND(AA2022&gt;=0,AA2022&lt;=15),"low purchase",AND(AA2022&gt;=16,AA2022&lt;=30),"mid purchase",AA2022&gt;=31,"high purchase")</f>
        <v>low purchase</v>
      </c>
      <c r="AC2022">
        <v>6</v>
      </c>
      <c r="AD2022" t="str">
        <f>IF(marketing_campaign[[#This Row],[NumWebVisitsMonth]]&gt;=5.3,"higher_webvists","lower_webvisits")</f>
        <v>higher_webvists</v>
      </c>
      <c r="AE2022">
        <v>0</v>
      </c>
      <c r="AF2022">
        <v>0</v>
      </c>
      <c r="AG2022">
        <v>0</v>
      </c>
      <c r="AH2022">
        <v>0</v>
      </c>
      <c r="AI2022">
        <v>0</v>
      </c>
      <c r="AJ2022">
        <v>0</v>
      </c>
      <c r="AK2022">
        <v>3</v>
      </c>
      <c r="AL2022">
        <v>11</v>
      </c>
      <c r="AM2022">
        <v>0</v>
      </c>
      <c r="AN2022">
        <f>marketing_campaign[[#This Row],[AcceptedCmp2]]+marketing_campaign[[#This Row],[AcceptedCmp1]]+marketing_campaign[[#This Row],[AcceptedCmp5]]+marketing_campaign[[#This Row],[AcceptedCmp4]]+marketing_campaign[[#This Row],[AcceptedCmp3]]+marketing_campaign[[#This Row],[Response]]</f>
        <v>0</v>
      </c>
      <c r="AO2022" t="str" cm="1">
        <f t="array" ref="AO202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23" spans="1:41" x14ac:dyDescent="0.35">
      <c r="A2023">
        <v>6214</v>
      </c>
      <c r="B2023">
        <v>1982</v>
      </c>
      <c r="C2023">
        <f t="shared" ca="1" si="62"/>
        <v>44</v>
      </c>
      <c r="D2023" t="str" cm="1">
        <f t="array" aca="1" ref="D202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023" t="s">
        <v>34</v>
      </c>
      <c r="F2023" t="s">
        <v>33</v>
      </c>
      <c r="G2023" cm="1">
        <f t="array" ref="G2023">_xlfn.IFS(marketing_campaign[[#This Row],[Marital_Status]]="Single",K2023+L2023+1,marketing_campaign[[#This Row],[Marital_Status]]="Together",K2023+L2023+2,marketing_campaign[[#This Row],[Marital_Status]]="Alone",K2023+L2023+1,marketing_campaign[[#This Row],[Marital_Status]]="Married",K2023+L2023+2,marketing_campaign[[#This Row],[Marital_Status]]="Divorced",K2023+L2023+1,marketing_campaign[[#This Row],[Marital_Status]]="YOLO",K2023+L2023+1,marketing_campaign[[#This Row],[Marital_Status]]="Absurd",K2023+L2023+1,marketing_campaign[[#This Row],[Marital_Status]]="Widow",K2023+L2023+1)</f>
        <v>3</v>
      </c>
      <c r="H2023" t="str" cm="1">
        <f t="array" ref="H2023">_xlfn.IFS(marketing_campaign[[#This Row],[Family_size]]=1,"Family_with_one_child",marketing_campaign[[#This Row],[Family_size]]&gt;1,"Family_with_more_children")</f>
        <v>Family_with_more_children</v>
      </c>
      <c r="I2023">
        <v>43815</v>
      </c>
      <c r="J2023" t="str">
        <f>IF(marketing_campaign[[#This Row],[Income]]&gt;=Sheet21!B2073,"high_income","low_income")</f>
        <v>high_income</v>
      </c>
      <c r="K2023">
        <v>1</v>
      </c>
      <c r="L2023">
        <v>0</v>
      </c>
      <c r="M2023" s="1">
        <v>41369</v>
      </c>
      <c r="N2023">
        <v>53</v>
      </c>
      <c r="O2023" t="str" cm="1">
        <f t="array" ref="O2023">_xlfn.IFS(AND(marketing_campaign[[#This Row],[Recency]]&gt;=0,marketing_campaign[[#This Row],[Recency]]&lt;=14),"Early Recency",AND(marketing_campaign[[#This Row],[Recency]]&gt;=15,marketing_campaign[[#This Row],[Recency]]&lt;=31),"Mid-Recency",marketing_campaign[[#This Row],[Recency]]&gt;=32,"high Recency")</f>
        <v>high Recency</v>
      </c>
      <c r="P2023">
        <v>14</v>
      </c>
      <c r="Q2023">
        <v>10</v>
      </c>
      <c r="R2023">
        <v>29</v>
      </c>
      <c r="S2023">
        <v>4</v>
      </c>
      <c r="T2023">
        <v>7</v>
      </c>
      <c r="U2023">
        <v>15</v>
      </c>
      <c r="V2023">
        <f>marketing_campaign[[#This Row],[MntGoldProds]]+marketing_campaign[[#This Row],[MntSweetProducts]]+marketing_campaign[[#This Row],[MntFishProducts]]+marketing_campaign[[#This Row],[MntMeatProducts]]+marketing_campaign[[#This Row],[MntFruits]]+marketing_campaign[[#This Row],[MntWines]]</f>
        <v>79</v>
      </c>
      <c r="W2023">
        <v>1</v>
      </c>
      <c r="X2023">
        <v>2</v>
      </c>
      <c r="Y2023">
        <v>0</v>
      </c>
      <c r="Z2023">
        <v>3</v>
      </c>
      <c r="AA2023">
        <f t="shared" si="63"/>
        <v>6</v>
      </c>
      <c r="AB2023" t="str" cm="1">
        <f t="array" ref="AB2023">_xlfn.IFS(AND(AA2023&gt;=0,AA2023&lt;=15),"low purchase",AND(AA2023&gt;=16,AA2023&lt;=30),"mid purchase",AA2023&gt;=31,"high purchase")</f>
        <v>low purchase</v>
      </c>
      <c r="AC2023">
        <v>6</v>
      </c>
      <c r="AD2023" t="str">
        <f>IF(marketing_campaign[[#This Row],[NumWebVisitsMonth]]&gt;=5.3,"higher_webvists","lower_webvisits")</f>
        <v>higher_webvists</v>
      </c>
      <c r="AE2023">
        <v>0</v>
      </c>
      <c r="AF2023">
        <v>0</v>
      </c>
      <c r="AG2023">
        <v>0</v>
      </c>
      <c r="AH2023">
        <v>0</v>
      </c>
      <c r="AI2023">
        <v>0</v>
      </c>
      <c r="AJ2023">
        <v>0</v>
      </c>
      <c r="AK2023">
        <v>3</v>
      </c>
      <c r="AL2023">
        <v>11</v>
      </c>
      <c r="AM2023">
        <v>0</v>
      </c>
      <c r="AN2023">
        <f>marketing_campaign[[#This Row],[AcceptedCmp2]]+marketing_campaign[[#This Row],[AcceptedCmp1]]+marketing_campaign[[#This Row],[AcceptedCmp5]]+marketing_campaign[[#This Row],[AcceptedCmp4]]+marketing_campaign[[#This Row],[AcceptedCmp3]]+marketing_campaign[[#This Row],[Response]]</f>
        <v>0</v>
      </c>
      <c r="AO2023" t="str" cm="1">
        <f t="array" ref="AO202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24" spans="1:41" x14ac:dyDescent="0.35">
      <c r="A2024">
        <v>4954</v>
      </c>
      <c r="B2024">
        <v>1956</v>
      </c>
      <c r="C2024">
        <f t="shared" ca="1" si="62"/>
        <v>70</v>
      </c>
      <c r="D2024" t="str" cm="1">
        <f t="array" aca="1" ref="D202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24" t="s">
        <v>29</v>
      </c>
      <c r="F2024" t="s">
        <v>33</v>
      </c>
      <c r="G2024" cm="1">
        <f t="array" ref="G2024">_xlfn.IFS(marketing_campaign[[#This Row],[Marital_Status]]="Single",K2024+L2024+1,marketing_campaign[[#This Row],[Marital_Status]]="Together",K2024+L2024+2,marketing_campaign[[#This Row],[Marital_Status]]="Alone",K2024+L2024+1,marketing_campaign[[#This Row],[Marital_Status]]="Married",K2024+L2024+2,marketing_campaign[[#This Row],[Marital_Status]]="Divorced",K2024+L2024+1,marketing_campaign[[#This Row],[Marital_Status]]="YOLO",K2024+L2024+1,marketing_campaign[[#This Row],[Marital_Status]]="Absurd",K2024+L2024+1,marketing_campaign[[#This Row],[Marital_Status]]="Widow",K2024+L2024+1)</f>
        <v>4</v>
      </c>
      <c r="H2024" t="str" cm="1">
        <f t="array" ref="H2024">_xlfn.IFS(marketing_campaign[[#This Row],[Family_size]]=1,"Family_with_one_child",marketing_campaign[[#This Row],[Family_size]]&gt;1,"Family_with_more_children")</f>
        <v>Family_with_more_children</v>
      </c>
      <c r="I2024">
        <v>48195</v>
      </c>
      <c r="J2024" t="str">
        <f>IF(marketing_campaign[[#This Row],[Income]]&gt;=Sheet21!B2074,"high_income","low_income")</f>
        <v>high_income</v>
      </c>
      <c r="K2024">
        <v>1</v>
      </c>
      <c r="L2024">
        <v>1</v>
      </c>
      <c r="M2024" s="1">
        <v>41660</v>
      </c>
      <c r="N2024">
        <v>53</v>
      </c>
      <c r="O2024" t="str" cm="1">
        <f t="array" ref="O2024">_xlfn.IFS(AND(marketing_campaign[[#This Row],[Recency]]&gt;=0,marketing_campaign[[#This Row],[Recency]]&lt;=14),"Early Recency",AND(marketing_campaign[[#This Row],[Recency]]&gt;=15,marketing_campaign[[#This Row],[Recency]]&lt;=31),"Mid-Recency",marketing_campaign[[#This Row],[Recency]]&gt;=32,"high Recency")</f>
        <v>high Recency</v>
      </c>
      <c r="P2024">
        <v>106</v>
      </c>
      <c r="Q2024">
        <v>27</v>
      </c>
      <c r="R2024">
        <v>68</v>
      </c>
      <c r="S2024">
        <v>52</v>
      </c>
      <c r="T2024">
        <v>7</v>
      </c>
      <c r="U2024">
        <v>5</v>
      </c>
      <c r="V2024">
        <f>marketing_campaign[[#This Row],[MntGoldProds]]+marketing_campaign[[#This Row],[MntSweetProducts]]+marketing_campaign[[#This Row],[MntFishProducts]]+marketing_campaign[[#This Row],[MntMeatProducts]]+marketing_campaign[[#This Row],[MntFruits]]+marketing_campaign[[#This Row],[MntWines]]</f>
        <v>265</v>
      </c>
      <c r="W2024">
        <v>6</v>
      </c>
      <c r="X2024">
        <v>4</v>
      </c>
      <c r="Y2024">
        <v>2</v>
      </c>
      <c r="Z2024">
        <v>5</v>
      </c>
      <c r="AA2024">
        <f t="shared" si="63"/>
        <v>17</v>
      </c>
      <c r="AB2024" t="str" cm="1">
        <f t="array" ref="AB2024">_xlfn.IFS(AND(AA2024&gt;=0,AA2024&lt;=15),"low purchase",AND(AA2024&gt;=16,AA2024&lt;=30),"mid purchase",AA2024&gt;=31,"high purchase")</f>
        <v>mid purchase</v>
      </c>
      <c r="AC2024">
        <v>6</v>
      </c>
      <c r="AD2024" t="str">
        <f>IF(marketing_campaign[[#This Row],[NumWebVisitsMonth]]&gt;=5.3,"higher_webvists","lower_webvisits")</f>
        <v>higher_webvists</v>
      </c>
      <c r="AE2024">
        <v>0</v>
      </c>
      <c r="AF2024">
        <v>0</v>
      </c>
      <c r="AG2024">
        <v>0</v>
      </c>
      <c r="AH2024">
        <v>0</v>
      </c>
      <c r="AI2024">
        <v>0</v>
      </c>
      <c r="AJ2024">
        <v>0</v>
      </c>
      <c r="AK2024">
        <v>3</v>
      </c>
      <c r="AL2024">
        <v>11</v>
      </c>
      <c r="AM2024">
        <v>0</v>
      </c>
      <c r="AN2024">
        <f>marketing_campaign[[#This Row],[AcceptedCmp2]]+marketing_campaign[[#This Row],[AcceptedCmp1]]+marketing_campaign[[#This Row],[AcceptedCmp5]]+marketing_campaign[[#This Row],[AcceptedCmp4]]+marketing_campaign[[#This Row],[AcceptedCmp3]]+marketing_campaign[[#This Row],[Response]]</f>
        <v>0</v>
      </c>
      <c r="AO2024" t="str" cm="1">
        <f t="array" ref="AO202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25" spans="1:41" x14ac:dyDescent="0.35">
      <c r="A2025">
        <v>7861</v>
      </c>
      <c r="B2025">
        <v>1952</v>
      </c>
      <c r="C2025">
        <f t="shared" ca="1" si="62"/>
        <v>74</v>
      </c>
      <c r="D2025" t="str" cm="1">
        <f t="array" aca="1" ref="D202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25" t="s">
        <v>34</v>
      </c>
      <c r="F2025" t="s">
        <v>33</v>
      </c>
      <c r="G2025" cm="1">
        <f t="array" ref="G2025">_xlfn.IFS(marketing_campaign[[#This Row],[Marital_Status]]="Single",K2025+L2025+1,marketing_campaign[[#This Row],[Marital_Status]]="Together",K2025+L2025+2,marketing_campaign[[#This Row],[Marital_Status]]="Alone",K2025+L2025+1,marketing_campaign[[#This Row],[Marital_Status]]="Married",K2025+L2025+2,marketing_campaign[[#This Row],[Marital_Status]]="Divorced",K2025+L2025+1,marketing_campaign[[#This Row],[Marital_Status]]="YOLO",K2025+L2025+1,marketing_campaign[[#This Row],[Marital_Status]]="Absurd",K2025+L2025+1,marketing_campaign[[#This Row],[Marital_Status]]="Widow",K2025+L2025+1)</f>
        <v>3</v>
      </c>
      <c r="H2025" t="str" cm="1">
        <f t="array" ref="H2025">_xlfn.IFS(marketing_campaign[[#This Row],[Family_size]]=1,"Family_with_one_child",marketing_campaign[[#This Row],[Family_size]]&gt;1,"Family_with_more_children")</f>
        <v>Family_with_more_children</v>
      </c>
      <c r="I2025">
        <v>77027</v>
      </c>
      <c r="J2025" t="str">
        <f>IF(marketing_campaign[[#This Row],[Income]]&gt;=Sheet21!B2075,"high_income","low_income")</f>
        <v>high_income</v>
      </c>
      <c r="K2025">
        <v>0</v>
      </c>
      <c r="L2025">
        <v>1</v>
      </c>
      <c r="M2025" s="1">
        <v>41675</v>
      </c>
      <c r="N2025">
        <v>23</v>
      </c>
      <c r="O2025" t="str" cm="1">
        <f t="array" ref="O2025">_xlfn.IFS(AND(marketing_campaign[[#This Row],[Recency]]&gt;=0,marketing_campaign[[#This Row],[Recency]]&lt;=14),"Early Recency",AND(marketing_campaign[[#This Row],[Recency]]&gt;=15,marketing_campaign[[#This Row],[Recency]]&lt;=31),"Mid-Recency",marketing_campaign[[#This Row],[Recency]]&gt;=32,"high Recency")</f>
        <v>Mid-Recency</v>
      </c>
      <c r="P2025">
        <v>820</v>
      </c>
      <c r="Q2025">
        <v>57</v>
      </c>
      <c r="R2025">
        <v>242</v>
      </c>
      <c r="S2025">
        <v>45</v>
      </c>
      <c r="T2025">
        <v>0</v>
      </c>
      <c r="U2025">
        <v>11</v>
      </c>
      <c r="V2025">
        <f>marketing_campaign[[#This Row],[MntGoldProds]]+marketing_campaign[[#This Row],[MntSweetProducts]]+marketing_campaign[[#This Row],[MntFishProducts]]+marketing_campaign[[#This Row],[MntMeatProducts]]+marketing_campaign[[#This Row],[MntFruits]]+marketing_campaign[[#This Row],[MntWines]]</f>
        <v>1175</v>
      </c>
      <c r="W2025">
        <v>2</v>
      </c>
      <c r="X2025">
        <v>8</v>
      </c>
      <c r="Y2025">
        <v>3</v>
      </c>
      <c r="Z2025">
        <v>6</v>
      </c>
      <c r="AA2025">
        <f t="shared" si="63"/>
        <v>19</v>
      </c>
      <c r="AB2025" t="str" cm="1">
        <f t="array" ref="AB2025">_xlfn.IFS(AND(AA2025&gt;=0,AA2025&lt;=15),"low purchase",AND(AA2025&gt;=16,AA2025&lt;=30),"mid purchase",AA2025&gt;=31,"high purchase")</f>
        <v>mid purchase</v>
      </c>
      <c r="AC2025">
        <v>4</v>
      </c>
      <c r="AD2025" t="str">
        <f>IF(marketing_campaign[[#This Row],[NumWebVisitsMonth]]&gt;=5.3,"higher_webvists","lower_webvisits")</f>
        <v>lower_webvisits</v>
      </c>
      <c r="AE2025">
        <v>0</v>
      </c>
      <c r="AF2025">
        <v>0</v>
      </c>
      <c r="AG2025">
        <v>0</v>
      </c>
      <c r="AH2025">
        <v>0</v>
      </c>
      <c r="AI2025">
        <v>0</v>
      </c>
      <c r="AJ2025">
        <v>0</v>
      </c>
      <c r="AK2025">
        <v>3</v>
      </c>
      <c r="AL2025">
        <v>11</v>
      </c>
      <c r="AM2025">
        <v>0</v>
      </c>
      <c r="AN2025">
        <f>marketing_campaign[[#This Row],[AcceptedCmp2]]+marketing_campaign[[#This Row],[AcceptedCmp1]]+marketing_campaign[[#This Row],[AcceptedCmp5]]+marketing_campaign[[#This Row],[AcceptedCmp4]]+marketing_campaign[[#This Row],[AcceptedCmp3]]+marketing_campaign[[#This Row],[Response]]</f>
        <v>0</v>
      </c>
      <c r="AO2025" t="str" cm="1">
        <f t="array" ref="AO202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26" spans="1:41" x14ac:dyDescent="0.35">
      <c r="A2026">
        <v>4837</v>
      </c>
      <c r="B2026">
        <v>1965</v>
      </c>
      <c r="C2026">
        <f t="shared" ca="1" si="62"/>
        <v>61</v>
      </c>
      <c r="D2026" t="str" cm="1">
        <f t="array" aca="1" ref="D202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26" t="s">
        <v>32</v>
      </c>
      <c r="F2026" t="s">
        <v>33</v>
      </c>
      <c r="G2026" cm="1">
        <f t="array" ref="G2026">_xlfn.IFS(marketing_campaign[[#This Row],[Marital_Status]]="Single",K2026+L2026+1,marketing_campaign[[#This Row],[Marital_Status]]="Together",K2026+L2026+2,marketing_campaign[[#This Row],[Marital_Status]]="Alone",K2026+L2026+1,marketing_campaign[[#This Row],[Marital_Status]]="Married",K2026+L2026+2,marketing_campaign[[#This Row],[Marital_Status]]="Divorced",K2026+L2026+1,marketing_campaign[[#This Row],[Marital_Status]]="YOLO",K2026+L2026+1,marketing_campaign[[#This Row],[Marital_Status]]="Absurd",K2026+L2026+1,marketing_campaign[[#This Row],[Marital_Status]]="Widow",K2026+L2026+1)</f>
        <v>3</v>
      </c>
      <c r="H2026" t="str" cm="1">
        <f t="array" ref="H2026">_xlfn.IFS(marketing_campaign[[#This Row],[Family_size]]=1,"Family_with_one_child",marketing_campaign[[#This Row],[Family_size]]&gt;1,"Family_with_more_children")</f>
        <v>Family_with_more_children</v>
      </c>
      <c r="I2026">
        <v>71322</v>
      </c>
      <c r="J2026" t="str">
        <f>IF(marketing_campaign[[#This Row],[Income]]&gt;=Sheet21!B2076,"high_income","low_income")</f>
        <v>high_income</v>
      </c>
      <c r="K2026">
        <v>0</v>
      </c>
      <c r="L2026">
        <v>1</v>
      </c>
      <c r="M2026" s="1">
        <v>41321</v>
      </c>
      <c r="N2026">
        <v>57</v>
      </c>
      <c r="O2026" t="str" cm="1">
        <f t="array" ref="O2026">_xlfn.IFS(AND(marketing_campaign[[#This Row],[Recency]]&gt;=0,marketing_campaign[[#This Row],[Recency]]&lt;=14),"Early Recency",AND(marketing_campaign[[#This Row],[Recency]]&gt;=15,marketing_campaign[[#This Row],[Recency]]&lt;=31),"Mid-Recency",marketing_campaign[[#This Row],[Recency]]&gt;=32,"high Recency")</f>
        <v>high Recency</v>
      </c>
      <c r="P2026">
        <v>753</v>
      </c>
      <c r="Q2026">
        <v>43</v>
      </c>
      <c r="R2026">
        <v>226</v>
      </c>
      <c r="S2026">
        <v>69</v>
      </c>
      <c r="T2026">
        <v>10</v>
      </c>
      <c r="U2026">
        <v>204</v>
      </c>
      <c r="V2026">
        <f>marketing_campaign[[#This Row],[MntGoldProds]]+marketing_campaign[[#This Row],[MntSweetProducts]]+marketing_campaign[[#This Row],[MntFishProducts]]+marketing_campaign[[#This Row],[MntMeatProducts]]+marketing_campaign[[#This Row],[MntFruits]]+marketing_campaign[[#This Row],[MntWines]]</f>
        <v>1305</v>
      </c>
      <c r="W2026">
        <v>2</v>
      </c>
      <c r="X2026">
        <v>8</v>
      </c>
      <c r="Y2026">
        <v>5</v>
      </c>
      <c r="Z2026">
        <v>13</v>
      </c>
      <c r="AA2026">
        <f t="shared" si="63"/>
        <v>28</v>
      </c>
      <c r="AB2026" t="str" cm="1">
        <f t="array" ref="AB2026">_xlfn.IFS(AND(AA2026&gt;=0,AA2026&lt;=15),"low purchase",AND(AA2026&gt;=16,AA2026&lt;=30),"mid purchase",AA2026&gt;=31,"high purchase")</f>
        <v>mid purchase</v>
      </c>
      <c r="AC2026">
        <v>4</v>
      </c>
      <c r="AD2026" t="str">
        <f>IF(marketing_campaign[[#This Row],[NumWebVisitsMonth]]&gt;=5.3,"higher_webvists","lower_webvisits")</f>
        <v>lower_webvisits</v>
      </c>
      <c r="AE2026">
        <v>0</v>
      </c>
      <c r="AF2026">
        <v>0</v>
      </c>
      <c r="AG2026">
        <v>0</v>
      </c>
      <c r="AH2026">
        <v>0</v>
      </c>
      <c r="AI2026">
        <v>0</v>
      </c>
      <c r="AJ2026">
        <v>0</v>
      </c>
      <c r="AK2026">
        <v>3</v>
      </c>
      <c r="AL2026">
        <v>11</v>
      </c>
      <c r="AM2026">
        <v>0</v>
      </c>
      <c r="AN2026">
        <f>marketing_campaign[[#This Row],[AcceptedCmp2]]+marketing_campaign[[#This Row],[AcceptedCmp1]]+marketing_campaign[[#This Row],[AcceptedCmp5]]+marketing_campaign[[#This Row],[AcceptedCmp4]]+marketing_campaign[[#This Row],[AcceptedCmp3]]+marketing_campaign[[#This Row],[Response]]</f>
        <v>0</v>
      </c>
      <c r="AO2026" t="str" cm="1">
        <f t="array" ref="AO202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27" spans="1:41" x14ac:dyDescent="0.35">
      <c r="A2027">
        <v>9423</v>
      </c>
      <c r="B2027">
        <v>1979</v>
      </c>
      <c r="C2027">
        <f t="shared" ca="1" si="62"/>
        <v>47</v>
      </c>
      <c r="D2027" t="str" cm="1">
        <f t="array" aca="1" ref="D202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27" t="s">
        <v>34</v>
      </c>
      <c r="F2027" t="s">
        <v>33</v>
      </c>
      <c r="G2027" cm="1">
        <f t="array" ref="G2027">_xlfn.IFS(marketing_campaign[[#This Row],[Marital_Status]]="Single",K2027+L2027+1,marketing_campaign[[#This Row],[Marital_Status]]="Together",K2027+L2027+2,marketing_campaign[[#This Row],[Marital_Status]]="Alone",K2027+L2027+1,marketing_campaign[[#This Row],[Marital_Status]]="Married",K2027+L2027+2,marketing_campaign[[#This Row],[Marital_Status]]="Divorced",K2027+L2027+1,marketing_campaign[[#This Row],[Marital_Status]]="YOLO",K2027+L2027+1,marketing_campaign[[#This Row],[Marital_Status]]="Absurd",K2027+L2027+1,marketing_campaign[[#This Row],[Marital_Status]]="Widow",K2027+L2027+1)</f>
        <v>3</v>
      </c>
      <c r="H2027" t="str" cm="1">
        <f t="array" ref="H2027">_xlfn.IFS(marketing_campaign[[#This Row],[Family_size]]=1,"Family_with_one_child",marketing_campaign[[#This Row],[Family_size]]&gt;1,"Family_with_more_children")</f>
        <v>Family_with_more_children</v>
      </c>
      <c r="I2027">
        <v>32765</v>
      </c>
      <c r="J2027" t="str">
        <f>IF(marketing_campaign[[#This Row],[Income]]&gt;=Sheet21!B2077,"high_income","low_income")</f>
        <v>high_income</v>
      </c>
      <c r="K2027">
        <v>1</v>
      </c>
      <c r="L2027">
        <v>0</v>
      </c>
      <c r="M2027" s="1">
        <v>41693</v>
      </c>
      <c r="N2027">
        <v>49</v>
      </c>
      <c r="O2027" t="str" cm="1">
        <f t="array" ref="O2027">_xlfn.IFS(AND(marketing_campaign[[#This Row],[Recency]]&gt;=0,marketing_campaign[[#This Row],[Recency]]&lt;=14),"Early Recency",AND(marketing_campaign[[#This Row],[Recency]]&gt;=15,marketing_campaign[[#This Row],[Recency]]&lt;=31),"Mid-Recency",marketing_campaign[[#This Row],[Recency]]&gt;=32,"high Recency")</f>
        <v>high Recency</v>
      </c>
      <c r="P2027">
        <v>13</v>
      </c>
      <c r="Q2027">
        <v>3</v>
      </c>
      <c r="R2027">
        <v>17</v>
      </c>
      <c r="S2027">
        <v>7</v>
      </c>
      <c r="T2027">
        <v>3</v>
      </c>
      <c r="U2027">
        <v>3</v>
      </c>
      <c r="V2027">
        <f>marketing_campaign[[#This Row],[MntGoldProds]]+marketing_campaign[[#This Row],[MntSweetProducts]]+marketing_campaign[[#This Row],[MntFishProducts]]+marketing_campaign[[#This Row],[MntMeatProducts]]+marketing_campaign[[#This Row],[MntFruits]]+marketing_campaign[[#This Row],[MntWines]]</f>
        <v>46</v>
      </c>
      <c r="W2027">
        <v>2</v>
      </c>
      <c r="X2027">
        <v>2</v>
      </c>
      <c r="Y2027">
        <v>0</v>
      </c>
      <c r="Z2027">
        <v>4</v>
      </c>
      <c r="AA2027">
        <f t="shared" si="63"/>
        <v>8</v>
      </c>
      <c r="AB2027" t="str" cm="1">
        <f t="array" ref="AB2027">_xlfn.IFS(AND(AA2027&gt;=0,AA2027&lt;=15),"low purchase",AND(AA2027&gt;=16,AA2027&lt;=30),"mid purchase",AA2027&gt;=31,"high purchase")</f>
        <v>low purchase</v>
      </c>
      <c r="AC2027">
        <v>5</v>
      </c>
      <c r="AD2027" t="str">
        <f>IF(marketing_campaign[[#This Row],[NumWebVisitsMonth]]&gt;=5.3,"higher_webvists","lower_webvisits")</f>
        <v>lower_webvisits</v>
      </c>
      <c r="AE2027">
        <v>0</v>
      </c>
      <c r="AF2027">
        <v>0</v>
      </c>
      <c r="AG2027">
        <v>0</v>
      </c>
      <c r="AH2027">
        <v>0</v>
      </c>
      <c r="AI2027">
        <v>0</v>
      </c>
      <c r="AJ2027">
        <v>0</v>
      </c>
      <c r="AK2027">
        <v>3</v>
      </c>
      <c r="AL2027">
        <v>11</v>
      </c>
      <c r="AM2027">
        <v>0</v>
      </c>
      <c r="AN2027">
        <f>marketing_campaign[[#This Row],[AcceptedCmp2]]+marketing_campaign[[#This Row],[AcceptedCmp1]]+marketing_campaign[[#This Row],[AcceptedCmp5]]+marketing_campaign[[#This Row],[AcceptedCmp4]]+marketing_campaign[[#This Row],[AcceptedCmp3]]+marketing_campaign[[#This Row],[Response]]</f>
        <v>0</v>
      </c>
      <c r="AO2027" t="str" cm="1">
        <f t="array" ref="AO202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28" spans="1:41" x14ac:dyDescent="0.35">
      <c r="A2028">
        <v>4198</v>
      </c>
      <c r="B2028">
        <v>1965</v>
      </c>
      <c r="C2028">
        <f t="shared" ca="1" si="62"/>
        <v>61</v>
      </c>
      <c r="D2028" t="str" cm="1">
        <f t="array" aca="1" ref="D202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28" t="s">
        <v>29</v>
      </c>
      <c r="F2028" t="s">
        <v>31</v>
      </c>
      <c r="G2028" cm="1">
        <f t="array" ref="G2028">_xlfn.IFS(marketing_campaign[[#This Row],[Marital_Status]]="Single",K2028+L2028+1,marketing_campaign[[#This Row],[Marital_Status]]="Together",K2028+L2028+2,marketing_campaign[[#This Row],[Marital_Status]]="Alone",K2028+L2028+1,marketing_campaign[[#This Row],[Marital_Status]]="Married",K2028+L2028+2,marketing_campaign[[#This Row],[Marital_Status]]="Divorced",K2028+L2028+1,marketing_campaign[[#This Row],[Marital_Status]]="YOLO",K2028+L2028+1,marketing_campaign[[#This Row],[Marital_Status]]="Absurd",K2028+L2028+1,marketing_campaign[[#This Row],[Marital_Status]]="Widow",K2028+L2028+1)</f>
        <v>4</v>
      </c>
      <c r="H2028" t="str" cm="1">
        <f t="array" ref="H2028">_xlfn.IFS(marketing_campaign[[#This Row],[Family_size]]=1,"Family_with_one_child",marketing_campaign[[#This Row],[Family_size]]&gt;1,"Family_with_more_children")</f>
        <v>Family_with_more_children</v>
      </c>
      <c r="I2028">
        <v>29672</v>
      </c>
      <c r="J2028" t="str">
        <f>IF(marketing_campaign[[#This Row],[Income]]&gt;=Sheet21!B2078,"high_income","low_income")</f>
        <v>high_income</v>
      </c>
      <c r="K2028">
        <v>1</v>
      </c>
      <c r="L2028">
        <v>1</v>
      </c>
      <c r="M2028" s="1">
        <v>41345</v>
      </c>
      <c r="N2028">
        <v>6</v>
      </c>
      <c r="O2028" t="str" cm="1">
        <f t="array" ref="O2028">_xlfn.IFS(AND(marketing_campaign[[#This Row],[Recency]]&gt;=0,marketing_campaign[[#This Row],[Recency]]&lt;=14),"Early Recency",AND(marketing_campaign[[#This Row],[Recency]]&gt;=15,marketing_campaign[[#This Row],[Recency]]&lt;=31),"Mid-Recency",marketing_campaign[[#This Row],[Recency]]&gt;=32,"high Recency")</f>
        <v>Early Recency</v>
      </c>
      <c r="P2028">
        <v>9</v>
      </c>
      <c r="Q2028">
        <v>1</v>
      </c>
      <c r="R2028">
        <v>3</v>
      </c>
      <c r="S2028">
        <v>0</v>
      </c>
      <c r="T2028">
        <v>4</v>
      </c>
      <c r="U2028">
        <v>8</v>
      </c>
      <c r="V2028">
        <f>marketing_campaign[[#This Row],[MntGoldProds]]+marketing_campaign[[#This Row],[MntSweetProducts]]+marketing_campaign[[#This Row],[MntFishProducts]]+marketing_campaign[[#This Row],[MntMeatProducts]]+marketing_campaign[[#This Row],[MntFruits]]+marketing_campaign[[#This Row],[MntWines]]</f>
        <v>25</v>
      </c>
      <c r="W2028">
        <v>1</v>
      </c>
      <c r="X2028">
        <v>0</v>
      </c>
      <c r="Y2028">
        <v>0</v>
      </c>
      <c r="Z2028">
        <v>3</v>
      </c>
      <c r="AA2028">
        <f t="shared" si="63"/>
        <v>4</v>
      </c>
      <c r="AB2028" t="str" cm="1">
        <f t="array" ref="AB2028">_xlfn.IFS(AND(AA2028&gt;=0,AA2028&lt;=15),"low purchase",AND(AA2028&gt;=16,AA2028&lt;=30),"mid purchase",AA2028&gt;=31,"high purchase")</f>
        <v>low purchase</v>
      </c>
      <c r="AC2028">
        <v>6</v>
      </c>
      <c r="AD2028" t="str">
        <f>IF(marketing_campaign[[#This Row],[NumWebVisitsMonth]]&gt;=5.3,"higher_webvists","lower_webvisits")</f>
        <v>higher_webvists</v>
      </c>
      <c r="AE2028">
        <v>0</v>
      </c>
      <c r="AF2028">
        <v>0</v>
      </c>
      <c r="AG2028">
        <v>0</v>
      </c>
      <c r="AH2028">
        <v>0</v>
      </c>
      <c r="AI2028">
        <v>0</v>
      </c>
      <c r="AJ2028">
        <v>0</v>
      </c>
      <c r="AK2028">
        <v>3</v>
      </c>
      <c r="AL2028">
        <v>11</v>
      </c>
      <c r="AM2028">
        <v>0</v>
      </c>
      <c r="AN2028">
        <f>marketing_campaign[[#This Row],[AcceptedCmp2]]+marketing_campaign[[#This Row],[AcceptedCmp1]]+marketing_campaign[[#This Row],[AcceptedCmp5]]+marketing_campaign[[#This Row],[AcceptedCmp4]]+marketing_campaign[[#This Row],[AcceptedCmp3]]+marketing_campaign[[#This Row],[Response]]</f>
        <v>0</v>
      </c>
      <c r="AO2028" t="str" cm="1">
        <f t="array" ref="AO202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29" spans="1:41" x14ac:dyDescent="0.35">
      <c r="A2029">
        <v>153</v>
      </c>
      <c r="B2029">
        <v>1953</v>
      </c>
      <c r="C2029">
        <f t="shared" ca="1" si="62"/>
        <v>73</v>
      </c>
      <c r="D2029" t="str" cm="1">
        <f t="array" aca="1" ref="D202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29" t="s">
        <v>29</v>
      </c>
      <c r="F2029" t="s">
        <v>35</v>
      </c>
      <c r="G2029" cm="1">
        <f t="array" ref="G2029">_xlfn.IFS(marketing_campaign[[#This Row],[Marital_Status]]="Single",K2029+L2029+1,marketing_campaign[[#This Row],[Marital_Status]]="Together",K2029+L2029+2,marketing_campaign[[#This Row],[Marital_Status]]="Alone",K2029+L2029+1,marketing_campaign[[#This Row],[Marital_Status]]="Married",K2029+L2029+2,marketing_campaign[[#This Row],[Marital_Status]]="Divorced",K2029+L2029+1,marketing_campaign[[#This Row],[Marital_Status]]="YOLO",K2029+L2029+1,marketing_campaign[[#This Row],[Marital_Status]]="Absurd",K2029+L2029+1,marketing_campaign[[#This Row],[Marital_Status]]="Widow",K2029+L2029+1)</f>
        <v>1</v>
      </c>
      <c r="H2029" t="str" cm="1">
        <f t="array" ref="H2029">_xlfn.IFS(marketing_campaign[[#This Row],[Family_size]]=1,"Family_with_one_child",marketing_campaign[[#This Row],[Family_size]]&gt;1,"Family_with_more_children")</f>
        <v>Family_with_one_child</v>
      </c>
      <c r="I2029">
        <v>23272</v>
      </c>
      <c r="J2029" t="str">
        <f>IF(marketing_campaign[[#This Row],[Income]]&gt;=Sheet21!B2079,"high_income","low_income")</f>
        <v>high_income</v>
      </c>
      <c r="K2029">
        <v>0</v>
      </c>
      <c r="L2029">
        <v>0</v>
      </c>
      <c r="M2029" s="1">
        <v>41564</v>
      </c>
      <c r="N2029">
        <v>29</v>
      </c>
      <c r="O2029" t="str" cm="1">
        <f t="array" ref="O2029">_xlfn.IFS(AND(marketing_campaign[[#This Row],[Recency]]&gt;=0,marketing_campaign[[#This Row],[Recency]]&lt;=14),"Early Recency",AND(marketing_campaign[[#This Row],[Recency]]&gt;=15,marketing_campaign[[#This Row],[Recency]]&lt;=31),"Mid-Recency",marketing_campaign[[#This Row],[Recency]]&gt;=32,"high Recency")</f>
        <v>Mid-Recency</v>
      </c>
      <c r="P2029">
        <v>19</v>
      </c>
      <c r="Q2029">
        <v>3</v>
      </c>
      <c r="R2029">
        <v>6</v>
      </c>
      <c r="S2029">
        <v>4</v>
      </c>
      <c r="T2029">
        <v>2</v>
      </c>
      <c r="U2029">
        <v>12</v>
      </c>
      <c r="V2029">
        <f>marketing_campaign[[#This Row],[MntGoldProds]]+marketing_campaign[[#This Row],[MntSweetProducts]]+marketing_campaign[[#This Row],[MntFishProducts]]+marketing_campaign[[#This Row],[MntMeatProducts]]+marketing_campaign[[#This Row],[MntFruits]]+marketing_campaign[[#This Row],[MntWines]]</f>
        <v>46</v>
      </c>
      <c r="W2029">
        <v>1</v>
      </c>
      <c r="X2029">
        <v>1</v>
      </c>
      <c r="Y2029">
        <v>0</v>
      </c>
      <c r="Z2029">
        <v>3</v>
      </c>
      <c r="AA2029">
        <f t="shared" si="63"/>
        <v>5</v>
      </c>
      <c r="AB2029" t="str" cm="1">
        <f t="array" ref="AB2029">_xlfn.IFS(AND(AA2029&gt;=0,AA2029&lt;=15),"low purchase",AND(AA2029&gt;=16,AA2029&lt;=30),"mid purchase",AA2029&gt;=31,"high purchase")</f>
        <v>low purchase</v>
      </c>
      <c r="AC2029">
        <v>4</v>
      </c>
      <c r="AD2029" t="str">
        <f>IF(marketing_campaign[[#This Row],[NumWebVisitsMonth]]&gt;=5.3,"higher_webvists","lower_webvisits")</f>
        <v>lower_webvisits</v>
      </c>
      <c r="AE2029">
        <v>0</v>
      </c>
      <c r="AF2029">
        <v>0</v>
      </c>
      <c r="AG2029">
        <v>0</v>
      </c>
      <c r="AH2029">
        <v>0</v>
      </c>
      <c r="AI2029">
        <v>0</v>
      </c>
      <c r="AJ2029">
        <v>0</v>
      </c>
      <c r="AK2029">
        <v>3</v>
      </c>
      <c r="AL2029">
        <v>11</v>
      </c>
      <c r="AM2029">
        <v>0</v>
      </c>
      <c r="AN2029">
        <f>marketing_campaign[[#This Row],[AcceptedCmp2]]+marketing_campaign[[#This Row],[AcceptedCmp1]]+marketing_campaign[[#This Row],[AcceptedCmp5]]+marketing_campaign[[#This Row],[AcceptedCmp4]]+marketing_campaign[[#This Row],[AcceptedCmp3]]+marketing_campaign[[#This Row],[Response]]</f>
        <v>0</v>
      </c>
      <c r="AO2029" t="str" cm="1">
        <f t="array" ref="AO202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30" spans="1:41" x14ac:dyDescent="0.35">
      <c r="A2030">
        <v>9323</v>
      </c>
      <c r="B2030">
        <v>1949</v>
      </c>
      <c r="C2030">
        <f t="shared" ca="1" si="62"/>
        <v>77</v>
      </c>
      <c r="D2030" t="str" cm="1">
        <f t="array" aca="1" ref="D203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30" t="s">
        <v>34</v>
      </c>
      <c r="F2030" t="s">
        <v>31</v>
      </c>
      <c r="G2030" cm="1">
        <f t="array" ref="G2030">_xlfn.IFS(marketing_campaign[[#This Row],[Marital_Status]]="Single",K2030+L2030+1,marketing_campaign[[#This Row],[Marital_Status]]="Together",K2030+L2030+2,marketing_campaign[[#This Row],[Marital_Status]]="Alone",K2030+L2030+1,marketing_campaign[[#This Row],[Marital_Status]]="Married",K2030+L2030+2,marketing_campaign[[#This Row],[Marital_Status]]="Divorced",K2030+L2030+1,marketing_campaign[[#This Row],[Marital_Status]]="YOLO",K2030+L2030+1,marketing_campaign[[#This Row],[Marital_Status]]="Absurd",K2030+L2030+1,marketing_campaign[[#This Row],[Marital_Status]]="Widow",K2030+L2030+1)</f>
        <v>3</v>
      </c>
      <c r="H2030" t="str" cm="1">
        <f t="array" ref="H2030">_xlfn.IFS(marketing_campaign[[#This Row],[Family_size]]=1,"Family_with_one_child",marketing_campaign[[#This Row],[Family_size]]&gt;1,"Family_with_more_children")</f>
        <v>Family_with_more_children</v>
      </c>
      <c r="I2030">
        <v>49912</v>
      </c>
      <c r="J2030" t="str">
        <f>IF(marketing_campaign[[#This Row],[Income]]&gt;=Sheet21!B2080,"high_income","low_income")</f>
        <v>high_income</v>
      </c>
      <c r="K2030">
        <v>0</v>
      </c>
      <c r="L2030">
        <v>1</v>
      </c>
      <c r="M2030" s="1">
        <v>41159</v>
      </c>
      <c r="N2030">
        <v>5</v>
      </c>
      <c r="O2030" t="str" cm="1">
        <f t="array" ref="O2030">_xlfn.IFS(AND(marketing_campaign[[#This Row],[Recency]]&gt;=0,marketing_campaign[[#This Row],[Recency]]&lt;=14),"Early Recency",AND(marketing_campaign[[#This Row],[Recency]]&gt;=15,marketing_campaign[[#This Row],[Recency]]&lt;=31),"Mid-Recency",marketing_campaign[[#This Row],[Recency]]&gt;=32,"high Recency")</f>
        <v>Early Recency</v>
      </c>
      <c r="P2030">
        <v>520</v>
      </c>
      <c r="Q2030">
        <v>8</v>
      </c>
      <c r="R2030">
        <v>223</v>
      </c>
      <c r="S2030">
        <v>32</v>
      </c>
      <c r="T2030">
        <v>49</v>
      </c>
      <c r="U2030">
        <v>42</v>
      </c>
      <c r="V2030">
        <f>marketing_campaign[[#This Row],[MntGoldProds]]+marketing_campaign[[#This Row],[MntSweetProducts]]+marketing_campaign[[#This Row],[MntFishProducts]]+marketing_campaign[[#This Row],[MntMeatProducts]]+marketing_campaign[[#This Row],[MntFruits]]+marketing_campaign[[#This Row],[MntWines]]</f>
        <v>874</v>
      </c>
      <c r="W2030">
        <v>4</v>
      </c>
      <c r="X2030">
        <v>10</v>
      </c>
      <c r="Y2030">
        <v>5</v>
      </c>
      <c r="Z2030">
        <v>7</v>
      </c>
      <c r="AA2030">
        <f t="shared" si="63"/>
        <v>26</v>
      </c>
      <c r="AB2030" t="str" cm="1">
        <f t="array" ref="AB2030">_xlfn.IFS(AND(AA2030&gt;=0,AA2030&lt;=15),"low purchase",AND(AA2030&gt;=16,AA2030&lt;=30),"mid purchase",AA2030&gt;=31,"high purchase")</f>
        <v>mid purchase</v>
      </c>
      <c r="AC2030">
        <v>8</v>
      </c>
      <c r="AD2030" t="str">
        <f>IF(marketing_campaign[[#This Row],[NumWebVisitsMonth]]&gt;=5.3,"higher_webvists","lower_webvisits")</f>
        <v>higher_webvists</v>
      </c>
      <c r="AE2030">
        <v>1</v>
      </c>
      <c r="AF2030">
        <v>0</v>
      </c>
      <c r="AG2030">
        <v>0</v>
      </c>
      <c r="AH2030">
        <v>0</v>
      </c>
      <c r="AI2030">
        <v>0</v>
      </c>
      <c r="AJ2030">
        <v>0</v>
      </c>
      <c r="AK2030">
        <v>3</v>
      </c>
      <c r="AL2030">
        <v>11</v>
      </c>
      <c r="AM2030">
        <v>1</v>
      </c>
      <c r="AN2030">
        <f>marketing_campaign[[#This Row],[AcceptedCmp2]]+marketing_campaign[[#This Row],[AcceptedCmp1]]+marketing_campaign[[#This Row],[AcceptedCmp5]]+marketing_campaign[[#This Row],[AcceptedCmp4]]+marketing_campaign[[#This Row],[AcceptedCmp3]]+marketing_campaign[[#This Row],[Response]]</f>
        <v>2</v>
      </c>
      <c r="AO2030" t="str" cm="1">
        <f t="array" ref="AO203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2031" spans="1:41" x14ac:dyDescent="0.35">
      <c r="A2031">
        <v>10001</v>
      </c>
      <c r="B2031">
        <v>1985</v>
      </c>
      <c r="C2031">
        <f t="shared" ca="1" si="62"/>
        <v>41</v>
      </c>
      <c r="D2031" t="str" cm="1">
        <f t="array" aca="1" ref="D203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031" t="s">
        <v>37</v>
      </c>
      <c r="F2031" t="s">
        <v>31</v>
      </c>
      <c r="G2031" cm="1">
        <f t="array" ref="G2031">_xlfn.IFS(marketing_campaign[[#This Row],[Marital_Status]]="Single",K2031+L2031+1,marketing_campaign[[#This Row],[Marital_Status]]="Together",K2031+L2031+2,marketing_campaign[[#This Row],[Marital_Status]]="Alone",K2031+L2031+1,marketing_campaign[[#This Row],[Marital_Status]]="Married",K2031+L2031+2,marketing_campaign[[#This Row],[Marital_Status]]="Divorced",K2031+L2031+1,marketing_campaign[[#This Row],[Marital_Status]]="YOLO",K2031+L2031+1,marketing_campaign[[#This Row],[Marital_Status]]="Absurd",K2031+L2031+1,marketing_campaign[[#This Row],[Marital_Status]]="Widow",K2031+L2031+1)</f>
        <v>3</v>
      </c>
      <c r="H2031" t="str" cm="1">
        <f t="array" ref="H2031">_xlfn.IFS(marketing_campaign[[#This Row],[Family_size]]=1,"Family_with_one_child",marketing_campaign[[#This Row],[Family_size]]&gt;1,"Family_with_more_children")</f>
        <v>Family_with_more_children</v>
      </c>
      <c r="I2031">
        <v>7500</v>
      </c>
      <c r="J2031" t="str">
        <f>IF(marketing_campaign[[#This Row],[Income]]&gt;=Sheet21!B2081,"high_income","low_income")</f>
        <v>high_income</v>
      </c>
      <c r="K2031">
        <v>1</v>
      </c>
      <c r="L2031">
        <v>0</v>
      </c>
      <c r="M2031" s="1">
        <v>41122</v>
      </c>
      <c r="N2031">
        <v>98</v>
      </c>
      <c r="O2031" t="str" cm="1">
        <f t="array" ref="O2031">_xlfn.IFS(AND(marketing_campaign[[#This Row],[Recency]]&gt;=0,marketing_campaign[[#This Row],[Recency]]&lt;=14),"Early Recency",AND(marketing_campaign[[#This Row],[Recency]]&gt;=15,marketing_campaign[[#This Row],[Recency]]&lt;=31),"Mid-Recency",marketing_campaign[[#This Row],[Recency]]&gt;=32,"high Recency")</f>
        <v>high Recency</v>
      </c>
      <c r="P2031">
        <v>5</v>
      </c>
      <c r="Q2031">
        <v>17</v>
      </c>
      <c r="R2031">
        <v>17</v>
      </c>
      <c r="S2031">
        <v>13</v>
      </c>
      <c r="T2031">
        <v>14</v>
      </c>
      <c r="U2031">
        <v>34</v>
      </c>
      <c r="V2031">
        <f>marketing_campaign[[#This Row],[MntGoldProds]]+marketing_campaign[[#This Row],[MntSweetProducts]]+marketing_campaign[[#This Row],[MntFishProducts]]+marketing_campaign[[#This Row],[MntMeatProducts]]+marketing_campaign[[#This Row],[MntFruits]]+marketing_campaign[[#This Row],[MntWines]]</f>
        <v>100</v>
      </c>
      <c r="W2031">
        <v>4</v>
      </c>
      <c r="X2031">
        <v>2</v>
      </c>
      <c r="Y2031">
        <v>1</v>
      </c>
      <c r="Z2031">
        <v>3</v>
      </c>
      <c r="AA2031">
        <f t="shared" si="63"/>
        <v>10</v>
      </c>
      <c r="AB2031" t="str" cm="1">
        <f t="array" ref="AB2031">_xlfn.IFS(AND(AA2031&gt;=0,AA2031&lt;=15),"low purchase",AND(AA2031&gt;=16,AA2031&lt;=30),"mid purchase",AA2031&gt;=31,"high purchase")</f>
        <v>low purchase</v>
      </c>
      <c r="AC2031">
        <v>9</v>
      </c>
      <c r="AD2031" t="str">
        <f>IF(marketing_campaign[[#This Row],[NumWebVisitsMonth]]&gt;=5.3,"higher_webvists","lower_webvisits")</f>
        <v>higher_webvists</v>
      </c>
      <c r="AE2031">
        <v>0</v>
      </c>
      <c r="AF2031">
        <v>0</v>
      </c>
      <c r="AG2031">
        <v>0</v>
      </c>
      <c r="AH2031">
        <v>0</v>
      </c>
      <c r="AI2031">
        <v>0</v>
      </c>
      <c r="AJ2031">
        <v>0</v>
      </c>
      <c r="AK2031">
        <v>3</v>
      </c>
      <c r="AL2031">
        <v>11</v>
      </c>
      <c r="AM2031">
        <v>0</v>
      </c>
      <c r="AN2031">
        <f>marketing_campaign[[#This Row],[AcceptedCmp2]]+marketing_campaign[[#This Row],[AcceptedCmp1]]+marketing_campaign[[#This Row],[AcceptedCmp5]]+marketing_campaign[[#This Row],[AcceptedCmp4]]+marketing_campaign[[#This Row],[AcceptedCmp3]]+marketing_campaign[[#This Row],[Response]]</f>
        <v>0</v>
      </c>
      <c r="AO2031" t="str" cm="1">
        <f t="array" ref="AO203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32" spans="1:41" x14ac:dyDescent="0.35">
      <c r="A2032">
        <v>3945</v>
      </c>
      <c r="B2032">
        <v>1947</v>
      </c>
      <c r="C2032">
        <f t="shared" ca="1" si="62"/>
        <v>79</v>
      </c>
      <c r="D2032" t="str" cm="1">
        <f t="array" aca="1" ref="D203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2032" t="s">
        <v>32</v>
      </c>
      <c r="F2032" t="s">
        <v>38</v>
      </c>
      <c r="G2032" cm="1">
        <f t="array" ref="G2032">_xlfn.IFS(marketing_campaign[[#This Row],[Marital_Status]]="Single",K2032+L2032+1,marketing_campaign[[#This Row],[Marital_Status]]="Together",K2032+L2032+2,marketing_campaign[[#This Row],[Marital_Status]]="Alone",K2032+L2032+1,marketing_campaign[[#This Row],[Marital_Status]]="Married",K2032+L2032+2,marketing_campaign[[#This Row],[Marital_Status]]="Divorced",K2032+L2032+1,marketing_campaign[[#This Row],[Marital_Status]]="YOLO",K2032+L2032+1,marketing_campaign[[#This Row],[Marital_Status]]="Absurd",K2032+L2032+1,marketing_campaign[[#This Row],[Marital_Status]]="Widow",K2032+L2032+1)</f>
        <v>2</v>
      </c>
      <c r="H2032" t="str" cm="1">
        <f t="array" ref="H2032">_xlfn.IFS(marketing_campaign[[#This Row],[Family_size]]=1,"Family_with_one_child",marketing_campaign[[#This Row],[Family_size]]&gt;1,"Family_with_more_children")</f>
        <v>Family_with_more_children</v>
      </c>
      <c r="I2032">
        <v>68117</v>
      </c>
      <c r="J2032" t="str">
        <f>IF(marketing_campaign[[#This Row],[Income]]&gt;=Sheet21!B2082,"high_income","low_income")</f>
        <v>high_income</v>
      </c>
      <c r="K2032">
        <v>0</v>
      </c>
      <c r="L2032">
        <v>1</v>
      </c>
      <c r="M2032" s="1">
        <v>41343</v>
      </c>
      <c r="N2032">
        <v>80</v>
      </c>
      <c r="O2032" t="str" cm="1">
        <f t="array" ref="O2032">_xlfn.IFS(AND(marketing_campaign[[#This Row],[Recency]]&gt;=0,marketing_campaign[[#This Row],[Recency]]&lt;=14),"Early Recency",AND(marketing_campaign[[#This Row],[Recency]]&gt;=15,marketing_campaign[[#This Row],[Recency]]&lt;=31),"Mid-Recency",marketing_campaign[[#This Row],[Recency]]&gt;=32,"high Recency")</f>
        <v>high Recency</v>
      </c>
      <c r="P2032">
        <v>618</v>
      </c>
      <c r="Q2032">
        <v>44</v>
      </c>
      <c r="R2032">
        <v>215</v>
      </c>
      <c r="S2032">
        <v>0</v>
      </c>
      <c r="T2032">
        <v>17</v>
      </c>
      <c r="U2032">
        <v>36</v>
      </c>
      <c r="V2032">
        <f>marketing_campaign[[#This Row],[MntGoldProds]]+marketing_campaign[[#This Row],[MntSweetProducts]]+marketing_campaign[[#This Row],[MntFishProducts]]+marketing_campaign[[#This Row],[MntMeatProducts]]+marketing_campaign[[#This Row],[MntFruits]]+marketing_campaign[[#This Row],[MntWines]]</f>
        <v>930</v>
      </c>
      <c r="W2032">
        <v>2</v>
      </c>
      <c r="X2032">
        <v>11</v>
      </c>
      <c r="Y2032">
        <v>8</v>
      </c>
      <c r="Z2032">
        <v>4</v>
      </c>
      <c r="AA2032">
        <f t="shared" si="63"/>
        <v>25</v>
      </c>
      <c r="AB2032" t="str" cm="1">
        <f t="array" ref="AB2032">_xlfn.IFS(AND(AA2032&gt;=0,AA2032&lt;=15),"low purchase",AND(AA2032&gt;=16,AA2032&lt;=30),"mid purchase",AA2032&gt;=31,"high purchase")</f>
        <v>mid purchase</v>
      </c>
      <c r="AC2032">
        <v>6</v>
      </c>
      <c r="AD2032" t="str">
        <f>IF(marketing_campaign[[#This Row],[NumWebVisitsMonth]]&gt;=5.3,"higher_webvists","lower_webvisits")</f>
        <v>higher_webvists</v>
      </c>
      <c r="AE2032">
        <v>1</v>
      </c>
      <c r="AF2032">
        <v>0</v>
      </c>
      <c r="AG2032">
        <v>0</v>
      </c>
      <c r="AH2032">
        <v>0</v>
      </c>
      <c r="AI2032">
        <v>0</v>
      </c>
      <c r="AJ2032">
        <v>0</v>
      </c>
      <c r="AK2032">
        <v>3</v>
      </c>
      <c r="AL2032">
        <v>11</v>
      </c>
      <c r="AM2032">
        <v>1</v>
      </c>
      <c r="AN2032">
        <f>marketing_campaign[[#This Row],[AcceptedCmp2]]+marketing_campaign[[#This Row],[AcceptedCmp1]]+marketing_campaign[[#This Row],[AcceptedCmp5]]+marketing_campaign[[#This Row],[AcceptedCmp4]]+marketing_campaign[[#This Row],[AcceptedCmp3]]+marketing_campaign[[#This Row],[Response]]</f>
        <v>2</v>
      </c>
      <c r="AO2032" t="str" cm="1">
        <f t="array" ref="AO203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2033" spans="1:41" x14ac:dyDescent="0.35">
      <c r="A2033">
        <v>3799</v>
      </c>
      <c r="B2033">
        <v>1955</v>
      </c>
      <c r="C2033">
        <f t="shared" ca="1" si="62"/>
        <v>71</v>
      </c>
      <c r="D2033" t="str" cm="1">
        <f t="array" aca="1" ref="D203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33" t="s">
        <v>29</v>
      </c>
      <c r="F2033" t="s">
        <v>33</v>
      </c>
      <c r="G2033" cm="1">
        <f t="array" ref="G2033">_xlfn.IFS(marketing_campaign[[#This Row],[Marital_Status]]="Single",K2033+L2033+1,marketing_campaign[[#This Row],[Marital_Status]]="Together",K2033+L2033+2,marketing_campaign[[#This Row],[Marital_Status]]="Alone",K2033+L2033+1,marketing_campaign[[#This Row],[Marital_Status]]="Married",K2033+L2033+2,marketing_campaign[[#This Row],[Marital_Status]]="Divorced",K2033+L2033+1,marketing_campaign[[#This Row],[Marital_Status]]="YOLO",K2033+L2033+1,marketing_campaign[[#This Row],[Marital_Status]]="Absurd",K2033+L2033+1,marketing_campaign[[#This Row],[Marital_Status]]="Widow",K2033+L2033+1)</f>
        <v>3</v>
      </c>
      <c r="H2033" t="str" cm="1">
        <f t="array" ref="H2033">_xlfn.IFS(marketing_campaign[[#This Row],[Family_size]]=1,"Family_with_one_child",marketing_campaign[[#This Row],[Family_size]]&gt;1,"Family_with_more_children")</f>
        <v>Family_with_more_children</v>
      </c>
      <c r="I2033">
        <v>67225</v>
      </c>
      <c r="J2033" t="str">
        <f>IF(marketing_campaign[[#This Row],[Income]]&gt;=Sheet21!B2083,"high_income","low_income")</f>
        <v>high_income</v>
      </c>
      <c r="K2033">
        <v>0</v>
      </c>
      <c r="L2033">
        <v>1</v>
      </c>
      <c r="M2033" s="1">
        <v>41604</v>
      </c>
      <c r="N2033">
        <v>4</v>
      </c>
      <c r="O2033" t="str" cm="1">
        <f t="array" ref="O2033">_xlfn.IFS(AND(marketing_campaign[[#This Row],[Recency]]&gt;=0,marketing_campaign[[#This Row],[Recency]]&lt;=14),"Early Recency",AND(marketing_campaign[[#This Row],[Recency]]&gt;=15,marketing_campaign[[#This Row],[Recency]]&lt;=31),"Mid-Recency",marketing_campaign[[#This Row],[Recency]]&gt;=32,"high Recency")</f>
        <v>Early Recency</v>
      </c>
      <c r="P2033">
        <v>315</v>
      </c>
      <c r="Q2033">
        <v>35</v>
      </c>
      <c r="R2033">
        <v>322</v>
      </c>
      <c r="S2033">
        <v>46</v>
      </c>
      <c r="T2033">
        <v>7</v>
      </c>
      <c r="U2033">
        <v>143</v>
      </c>
      <c r="V2033">
        <f>marketing_campaign[[#This Row],[MntGoldProds]]+marketing_campaign[[#This Row],[MntSweetProducts]]+marketing_campaign[[#This Row],[MntFishProducts]]+marketing_campaign[[#This Row],[MntMeatProducts]]+marketing_campaign[[#This Row],[MntFruits]]+marketing_campaign[[#This Row],[MntWines]]</f>
        <v>868</v>
      </c>
      <c r="W2033">
        <v>3</v>
      </c>
      <c r="X2033">
        <v>7</v>
      </c>
      <c r="Y2033">
        <v>2</v>
      </c>
      <c r="Z2033">
        <v>11</v>
      </c>
      <c r="AA2033">
        <f t="shared" si="63"/>
        <v>23</v>
      </c>
      <c r="AB2033" t="str" cm="1">
        <f t="array" ref="AB2033">_xlfn.IFS(AND(AA2033&gt;=0,AA2033&lt;=15),"low purchase",AND(AA2033&gt;=16,AA2033&lt;=30),"mid purchase",AA2033&gt;=31,"high purchase")</f>
        <v>mid purchase</v>
      </c>
      <c r="AC2033">
        <v>5</v>
      </c>
      <c r="AD2033" t="str">
        <f>IF(marketing_campaign[[#This Row],[NumWebVisitsMonth]]&gt;=5.3,"higher_webvists","lower_webvisits")</f>
        <v>lower_webvisits</v>
      </c>
      <c r="AE2033">
        <v>0</v>
      </c>
      <c r="AF2033">
        <v>0</v>
      </c>
      <c r="AG2033">
        <v>0</v>
      </c>
      <c r="AH2033">
        <v>0</v>
      </c>
      <c r="AI2033">
        <v>0</v>
      </c>
      <c r="AJ2033">
        <v>0</v>
      </c>
      <c r="AK2033">
        <v>3</v>
      </c>
      <c r="AL2033">
        <v>11</v>
      </c>
      <c r="AM2033">
        <v>0</v>
      </c>
      <c r="AN2033">
        <f>marketing_campaign[[#This Row],[AcceptedCmp2]]+marketing_campaign[[#This Row],[AcceptedCmp1]]+marketing_campaign[[#This Row],[AcceptedCmp5]]+marketing_campaign[[#This Row],[AcceptedCmp4]]+marketing_campaign[[#This Row],[AcceptedCmp3]]+marketing_campaign[[#This Row],[Response]]</f>
        <v>0</v>
      </c>
      <c r="AO2033" t="str" cm="1">
        <f t="array" ref="AO203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34" spans="1:41" x14ac:dyDescent="0.35">
      <c r="A2034">
        <v>8625</v>
      </c>
      <c r="B2034">
        <v>1976</v>
      </c>
      <c r="C2034">
        <f t="shared" ca="1" si="62"/>
        <v>50</v>
      </c>
      <c r="D2034" t="str" cm="1">
        <f t="array" aca="1" ref="D203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34" t="s">
        <v>29</v>
      </c>
      <c r="F2034" t="s">
        <v>33</v>
      </c>
      <c r="G2034" cm="1">
        <f t="array" ref="G2034">_xlfn.IFS(marketing_campaign[[#This Row],[Marital_Status]]="Single",K2034+L2034+1,marketing_campaign[[#This Row],[Marital_Status]]="Together",K2034+L2034+2,marketing_campaign[[#This Row],[Marital_Status]]="Alone",K2034+L2034+1,marketing_campaign[[#This Row],[Marital_Status]]="Married",K2034+L2034+2,marketing_campaign[[#This Row],[Marital_Status]]="Divorced",K2034+L2034+1,marketing_campaign[[#This Row],[Marital_Status]]="YOLO",K2034+L2034+1,marketing_campaign[[#This Row],[Marital_Status]]="Absurd",K2034+L2034+1,marketing_campaign[[#This Row],[Marital_Status]]="Widow",K2034+L2034+1)</f>
        <v>3</v>
      </c>
      <c r="H2034" t="str" cm="1">
        <f t="array" ref="H2034">_xlfn.IFS(marketing_campaign[[#This Row],[Family_size]]=1,"Family_with_one_child",marketing_campaign[[#This Row],[Family_size]]&gt;1,"Family_with_more_children")</f>
        <v>Family_with_more_children</v>
      </c>
      <c r="I2034">
        <v>17649</v>
      </c>
      <c r="J2034" t="str">
        <f>IF(marketing_campaign[[#This Row],[Income]]&gt;=Sheet21!B2084,"high_income","low_income")</f>
        <v>high_income</v>
      </c>
      <c r="K2034">
        <v>1</v>
      </c>
      <c r="L2034">
        <v>0</v>
      </c>
      <c r="M2034" s="1">
        <v>41590</v>
      </c>
      <c r="N2034">
        <v>70</v>
      </c>
      <c r="O2034" t="str" cm="1">
        <f t="array" ref="O2034">_xlfn.IFS(AND(marketing_campaign[[#This Row],[Recency]]&gt;=0,marketing_campaign[[#This Row],[Recency]]&lt;=14),"Early Recency",AND(marketing_campaign[[#This Row],[Recency]]&gt;=15,marketing_campaign[[#This Row],[Recency]]&lt;=31),"Mid-Recency",marketing_campaign[[#This Row],[Recency]]&gt;=32,"high Recency")</f>
        <v>high Recency</v>
      </c>
      <c r="P2034">
        <v>15</v>
      </c>
      <c r="Q2034">
        <v>1</v>
      </c>
      <c r="R2034">
        <v>23</v>
      </c>
      <c r="S2034">
        <v>0</v>
      </c>
      <c r="T2034">
        <v>5</v>
      </c>
      <c r="U2034">
        <v>1</v>
      </c>
      <c r="V2034">
        <f>marketing_campaign[[#This Row],[MntGoldProds]]+marketing_campaign[[#This Row],[MntSweetProducts]]+marketing_campaign[[#This Row],[MntFishProducts]]+marketing_campaign[[#This Row],[MntMeatProducts]]+marketing_campaign[[#This Row],[MntFruits]]+marketing_campaign[[#This Row],[MntWines]]</f>
        <v>45</v>
      </c>
      <c r="W2034">
        <v>3</v>
      </c>
      <c r="X2034">
        <v>3</v>
      </c>
      <c r="Y2034">
        <v>0</v>
      </c>
      <c r="Z2034">
        <v>3</v>
      </c>
      <c r="AA2034">
        <f t="shared" si="63"/>
        <v>9</v>
      </c>
      <c r="AB2034" t="str" cm="1">
        <f t="array" ref="AB2034">_xlfn.IFS(AND(AA2034&gt;=0,AA2034&lt;=15),"low purchase",AND(AA2034&gt;=16,AA2034&lt;=30),"mid purchase",AA2034&gt;=31,"high purchase")</f>
        <v>low purchase</v>
      </c>
      <c r="AC2034">
        <v>8</v>
      </c>
      <c r="AD2034" t="str">
        <f>IF(marketing_campaign[[#This Row],[NumWebVisitsMonth]]&gt;=5.3,"higher_webvists","lower_webvisits")</f>
        <v>higher_webvists</v>
      </c>
      <c r="AE2034">
        <v>0</v>
      </c>
      <c r="AF2034">
        <v>0</v>
      </c>
      <c r="AG2034">
        <v>0</v>
      </c>
      <c r="AH2034">
        <v>0</v>
      </c>
      <c r="AI2034">
        <v>0</v>
      </c>
      <c r="AJ2034">
        <v>0</v>
      </c>
      <c r="AK2034">
        <v>3</v>
      </c>
      <c r="AL2034">
        <v>11</v>
      </c>
      <c r="AM2034">
        <v>0</v>
      </c>
      <c r="AN2034">
        <f>marketing_campaign[[#This Row],[AcceptedCmp2]]+marketing_campaign[[#This Row],[AcceptedCmp1]]+marketing_campaign[[#This Row],[AcceptedCmp5]]+marketing_campaign[[#This Row],[AcceptedCmp4]]+marketing_campaign[[#This Row],[AcceptedCmp3]]+marketing_campaign[[#This Row],[Response]]</f>
        <v>0</v>
      </c>
      <c r="AO2034" t="str" cm="1">
        <f t="array" ref="AO203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35" spans="1:41" x14ac:dyDescent="0.35">
      <c r="A2035">
        <v>3491</v>
      </c>
      <c r="B2035">
        <v>1975</v>
      </c>
      <c r="C2035">
        <f t="shared" ca="1" si="62"/>
        <v>51</v>
      </c>
      <c r="D2035" t="str" cm="1">
        <f t="array" aca="1" ref="D203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35" t="s">
        <v>29</v>
      </c>
      <c r="F2035" t="s">
        <v>31</v>
      </c>
      <c r="G2035" cm="1">
        <f t="array" ref="G2035">_xlfn.IFS(marketing_campaign[[#This Row],[Marital_Status]]="Single",K2035+L2035+1,marketing_campaign[[#This Row],[Marital_Status]]="Together",K2035+L2035+2,marketing_campaign[[#This Row],[Marital_Status]]="Alone",K2035+L2035+1,marketing_campaign[[#This Row],[Marital_Status]]="Married",K2035+L2035+2,marketing_campaign[[#This Row],[Marital_Status]]="Divorced",K2035+L2035+1,marketing_campaign[[#This Row],[Marital_Status]]="YOLO",K2035+L2035+1,marketing_campaign[[#This Row],[Marital_Status]]="Absurd",K2035+L2035+1,marketing_campaign[[#This Row],[Marital_Status]]="Widow",K2035+L2035+1)</f>
        <v>3</v>
      </c>
      <c r="H2035" t="str" cm="1">
        <f t="array" ref="H2035">_xlfn.IFS(marketing_campaign[[#This Row],[Family_size]]=1,"Family_with_one_child",marketing_campaign[[#This Row],[Family_size]]&gt;1,"Family_with_more_children")</f>
        <v>Family_with_more_children</v>
      </c>
      <c r="I2035">
        <v>55914</v>
      </c>
      <c r="J2035" t="str">
        <f>IF(marketing_campaign[[#This Row],[Income]]&gt;=Sheet21!B2085,"high_income","low_income")</f>
        <v>high_income</v>
      </c>
      <c r="K2035">
        <v>0</v>
      </c>
      <c r="L2035">
        <v>1</v>
      </c>
      <c r="M2035" s="1">
        <v>41393</v>
      </c>
      <c r="N2035">
        <v>32</v>
      </c>
      <c r="O2035" t="str" cm="1">
        <f t="array" ref="O2035">_xlfn.IFS(AND(marketing_campaign[[#This Row],[Recency]]&gt;=0,marketing_campaign[[#This Row],[Recency]]&lt;=14),"Early Recency",AND(marketing_campaign[[#This Row],[Recency]]&gt;=15,marketing_campaign[[#This Row],[Recency]]&lt;=31),"Mid-Recency",marketing_campaign[[#This Row],[Recency]]&gt;=32,"high Recency")</f>
        <v>high Recency</v>
      </c>
      <c r="P2035">
        <v>384</v>
      </c>
      <c r="Q2035">
        <v>60</v>
      </c>
      <c r="R2035">
        <v>364</v>
      </c>
      <c r="S2035">
        <v>119</v>
      </c>
      <c r="T2035">
        <v>101</v>
      </c>
      <c r="U2035">
        <v>232</v>
      </c>
      <c r="V2035">
        <f>marketing_campaign[[#This Row],[MntGoldProds]]+marketing_campaign[[#This Row],[MntSweetProducts]]+marketing_campaign[[#This Row],[MntFishProducts]]+marketing_campaign[[#This Row],[MntMeatProducts]]+marketing_campaign[[#This Row],[MntFruits]]+marketing_campaign[[#This Row],[MntWines]]</f>
        <v>1260</v>
      </c>
      <c r="W2035">
        <v>4</v>
      </c>
      <c r="X2035">
        <v>11</v>
      </c>
      <c r="Y2035">
        <v>6</v>
      </c>
      <c r="Z2035">
        <v>8</v>
      </c>
      <c r="AA2035">
        <f t="shared" si="63"/>
        <v>29</v>
      </c>
      <c r="AB2035" t="str" cm="1">
        <f t="array" ref="AB2035">_xlfn.IFS(AND(AA2035&gt;=0,AA2035&lt;=15),"low purchase",AND(AA2035&gt;=16,AA2035&lt;=30),"mid purchase",AA2035&gt;=31,"high purchase")</f>
        <v>mid purchase</v>
      </c>
      <c r="AC2035">
        <v>7</v>
      </c>
      <c r="AD2035" t="str">
        <f>IF(marketing_campaign[[#This Row],[NumWebVisitsMonth]]&gt;=5.3,"higher_webvists","lower_webvisits")</f>
        <v>higher_webvists</v>
      </c>
      <c r="AE2035">
        <v>0</v>
      </c>
      <c r="AF2035">
        <v>0</v>
      </c>
      <c r="AG2035">
        <v>0</v>
      </c>
      <c r="AH2035">
        <v>0</v>
      </c>
      <c r="AI2035">
        <v>0</v>
      </c>
      <c r="AJ2035">
        <v>0</v>
      </c>
      <c r="AK2035">
        <v>3</v>
      </c>
      <c r="AL2035">
        <v>11</v>
      </c>
      <c r="AM2035">
        <v>0</v>
      </c>
      <c r="AN2035">
        <f>marketing_campaign[[#This Row],[AcceptedCmp2]]+marketing_campaign[[#This Row],[AcceptedCmp1]]+marketing_campaign[[#This Row],[AcceptedCmp5]]+marketing_campaign[[#This Row],[AcceptedCmp4]]+marketing_campaign[[#This Row],[AcceptedCmp3]]+marketing_campaign[[#This Row],[Response]]</f>
        <v>0</v>
      </c>
      <c r="AO2035" t="str" cm="1">
        <f t="array" ref="AO203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36" spans="1:41" x14ac:dyDescent="0.35">
      <c r="A2036">
        <v>983</v>
      </c>
      <c r="B2036">
        <v>1984</v>
      </c>
      <c r="C2036">
        <f t="shared" ca="1" si="62"/>
        <v>42</v>
      </c>
      <c r="D2036" t="str" cm="1">
        <f t="array" aca="1" ref="D203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036" t="s">
        <v>29</v>
      </c>
      <c r="F2036" t="s">
        <v>33</v>
      </c>
      <c r="G2036" cm="1">
        <f t="array" ref="G2036">_xlfn.IFS(marketing_campaign[[#This Row],[Marital_Status]]="Single",K2036+L2036+1,marketing_campaign[[#This Row],[Marital_Status]]="Together",K2036+L2036+2,marketing_campaign[[#This Row],[Marital_Status]]="Alone",K2036+L2036+1,marketing_campaign[[#This Row],[Marital_Status]]="Married",K2036+L2036+2,marketing_campaign[[#This Row],[Marital_Status]]="Divorced",K2036+L2036+1,marketing_campaign[[#This Row],[Marital_Status]]="YOLO",K2036+L2036+1,marketing_campaign[[#This Row],[Marital_Status]]="Absurd",K2036+L2036+1,marketing_campaign[[#This Row],[Marital_Status]]="Widow",K2036+L2036+1)</f>
        <v>3</v>
      </c>
      <c r="H2036" t="str" cm="1">
        <f t="array" ref="H2036">_xlfn.IFS(marketing_campaign[[#This Row],[Family_size]]=1,"Family_with_one_child",marketing_campaign[[#This Row],[Family_size]]&gt;1,"Family_with_more_children")</f>
        <v>Family_with_more_children</v>
      </c>
      <c r="I2036">
        <v>40059</v>
      </c>
      <c r="J2036" t="str">
        <f>IF(marketing_campaign[[#This Row],[Income]]&gt;=Sheet21!B2086,"high_income","low_income")</f>
        <v>high_income</v>
      </c>
      <c r="K2036">
        <v>1</v>
      </c>
      <c r="L2036">
        <v>0</v>
      </c>
      <c r="M2036" s="1">
        <v>41545</v>
      </c>
      <c r="N2036">
        <v>82</v>
      </c>
      <c r="O2036" t="str" cm="1">
        <f t="array" ref="O2036">_xlfn.IFS(AND(marketing_campaign[[#This Row],[Recency]]&gt;=0,marketing_campaign[[#This Row],[Recency]]&lt;=14),"Early Recency",AND(marketing_campaign[[#This Row],[Recency]]&gt;=15,marketing_campaign[[#This Row],[Recency]]&lt;=31),"Mid-Recency",marketing_campaign[[#This Row],[Recency]]&gt;=32,"high Recency")</f>
        <v>high Recency</v>
      </c>
      <c r="P2036">
        <v>110</v>
      </c>
      <c r="Q2036">
        <v>29</v>
      </c>
      <c r="R2036">
        <v>92</v>
      </c>
      <c r="S2036">
        <v>28</v>
      </c>
      <c r="T2036">
        <v>10</v>
      </c>
      <c r="U2036">
        <v>145</v>
      </c>
      <c r="V2036">
        <f>marketing_campaign[[#This Row],[MntGoldProds]]+marketing_campaign[[#This Row],[MntSweetProducts]]+marketing_campaign[[#This Row],[MntFishProducts]]+marketing_campaign[[#This Row],[MntMeatProducts]]+marketing_campaign[[#This Row],[MntFruits]]+marketing_campaign[[#This Row],[MntWines]]</f>
        <v>414</v>
      </c>
      <c r="W2036">
        <v>1</v>
      </c>
      <c r="X2036">
        <v>6</v>
      </c>
      <c r="Y2036">
        <v>2</v>
      </c>
      <c r="Z2036">
        <v>3</v>
      </c>
      <c r="AA2036">
        <f t="shared" si="63"/>
        <v>12</v>
      </c>
      <c r="AB2036" t="str" cm="1">
        <f t="array" ref="AB2036">_xlfn.IFS(AND(AA2036&gt;=0,AA2036&lt;=15),"low purchase",AND(AA2036&gt;=16,AA2036&lt;=30),"mid purchase",AA2036&gt;=31,"high purchase")</f>
        <v>low purchase</v>
      </c>
      <c r="AC2036">
        <v>8</v>
      </c>
      <c r="AD2036" t="str">
        <f>IF(marketing_campaign[[#This Row],[NumWebVisitsMonth]]&gt;=5.3,"higher_webvists","lower_webvisits")</f>
        <v>higher_webvists</v>
      </c>
      <c r="AE2036">
        <v>1</v>
      </c>
      <c r="AF2036">
        <v>0</v>
      </c>
      <c r="AG2036">
        <v>0</v>
      </c>
      <c r="AH2036">
        <v>0</v>
      </c>
      <c r="AI2036">
        <v>0</v>
      </c>
      <c r="AJ2036">
        <v>0</v>
      </c>
      <c r="AK2036">
        <v>3</v>
      </c>
      <c r="AL2036">
        <v>11</v>
      </c>
      <c r="AM2036">
        <v>0</v>
      </c>
      <c r="AN2036">
        <f>marketing_campaign[[#This Row],[AcceptedCmp2]]+marketing_campaign[[#This Row],[AcceptedCmp1]]+marketing_campaign[[#This Row],[AcceptedCmp5]]+marketing_campaign[[#This Row],[AcceptedCmp4]]+marketing_campaign[[#This Row],[AcceptedCmp3]]+marketing_campaign[[#This Row],[Response]]</f>
        <v>1</v>
      </c>
      <c r="AO2036" t="str" cm="1">
        <f t="array" ref="AO203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2037" spans="1:41" x14ac:dyDescent="0.35">
      <c r="A2037">
        <v>9119</v>
      </c>
      <c r="B2037">
        <v>1950</v>
      </c>
      <c r="C2037">
        <f t="shared" ca="1" si="62"/>
        <v>76</v>
      </c>
      <c r="D2037" t="str" cm="1">
        <f t="array" aca="1" ref="D203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37" t="s">
        <v>29</v>
      </c>
      <c r="F2037" t="s">
        <v>31</v>
      </c>
      <c r="G2037" cm="1">
        <f t="array" ref="G2037">_xlfn.IFS(marketing_campaign[[#This Row],[Marital_Status]]="Single",K2037+L2037+1,marketing_campaign[[#This Row],[Marital_Status]]="Together",K2037+L2037+2,marketing_campaign[[#This Row],[Marital_Status]]="Alone",K2037+L2037+1,marketing_campaign[[#This Row],[Marital_Status]]="Married",K2037+L2037+2,marketing_campaign[[#This Row],[Marital_Status]]="Divorced",K2037+L2037+1,marketing_campaign[[#This Row],[Marital_Status]]="YOLO",K2037+L2037+1,marketing_campaign[[#This Row],[Marital_Status]]="Absurd",K2037+L2037+1,marketing_campaign[[#This Row],[Marital_Status]]="Widow",K2037+L2037+1)</f>
        <v>3</v>
      </c>
      <c r="H2037" t="str" cm="1">
        <f t="array" ref="H2037">_xlfn.IFS(marketing_campaign[[#This Row],[Family_size]]=1,"Family_with_one_child",marketing_campaign[[#This Row],[Family_size]]&gt;1,"Family_with_more_children")</f>
        <v>Family_with_more_children</v>
      </c>
      <c r="I2037">
        <v>60905</v>
      </c>
      <c r="J2037" t="str">
        <f>IF(marketing_campaign[[#This Row],[Income]]&gt;=Sheet21!B2087,"high_income","low_income")</f>
        <v>high_income</v>
      </c>
      <c r="K2037">
        <v>0</v>
      </c>
      <c r="L2037">
        <v>1</v>
      </c>
      <c r="M2037" s="1">
        <v>41613</v>
      </c>
      <c r="N2037">
        <v>27</v>
      </c>
      <c r="O2037" t="str" cm="1">
        <f t="array" ref="O2037">_xlfn.IFS(AND(marketing_campaign[[#This Row],[Recency]]&gt;=0,marketing_campaign[[#This Row],[Recency]]&lt;=14),"Early Recency",AND(marketing_campaign[[#This Row],[Recency]]&gt;=15,marketing_campaign[[#This Row],[Recency]]&lt;=31),"Mid-Recency",marketing_campaign[[#This Row],[Recency]]&gt;=32,"high Recency")</f>
        <v>Mid-Recency</v>
      </c>
      <c r="P2037">
        <v>208</v>
      </c>
      <c r="Q2037">
        <v>17</v>
      </c>
      <c r="R2037">
        <v>76</v>
      </c>
      <c r="S2037">
        <v>36</v>
      </c>
      <c r="T2037">
        <v>17</v>
      </c>
      <c r="U2037">
        <v>38</v>
      </c>
      <c r="V2037">
        <f>marketing_campaign[[#This Row],[MntGoldProds]]+marketing_campaign[[#This Row],[MntSweetProducts]]+marketing_campaign[[#This Row],[MntFishProducts]]+marketing_campaign[[#This Row],[MntMeatProducts]]+marketing_campaign[[#This Row],[MntFruits]]+marketing_campaign[[#This Row],[MntWines]]</f>
        <v>392</v>
      </c>
      <c r="W2037">
        <v>2</v>
      </c>
      <c r="X2037">
        <v>3</v>
      </c>
      <c r="Y2037">
        <v>3</v>
      </c>
      <c r="Z2037">
        <v>7</v>
      </c>
      <c r="AA2037">
        <f t="shared" si="63"/>
        <v>15</v>
      </c>
      <c r="AB2037" t="str" cm="1">
        <f t="array" ref="AB2037">_xlfn.IFS(AND(AA2037&gt;=0,AA2037&lt;=15),"low purchase",AND(AA2037&gt;=16,AA2037&lt;=30),"mid purchase",AA2037&gt;=31,"high purchase")</f>
        <v>low purchase</v>
      </c>
      <c r="AC2037">
        <v>2</v>
      </c>
      <c r="AD2037" t="str">
        <f>IF(marketing_campaign[[#This Row],[NumWebVisitsMonth]]&gt;=5.3,"higher_webvists","lower_webvisits")</f>
        <v>lower_webvisits</v>
      </c>
      <c r="AE2037">
        <v>0</v>
      </c>
      <c r="AF2037">
        <v>0</v>
      </c>
      <c r="AG2037">
        <v>0</v>
      </c>
      <c r="AH2037">
        <v>0</v>
      </c>
      <c r="AI2037">
        <v>0</v>
      </c>
      <c r="AJ2037">
        <v>0</v>
      </c>
      <c r="AK2037">
        <v>3</v>
      </c>
      <c r="AL2037">
        <v>11</v>
      </c>
      <c r="AM2037">
        <v>0</v>
      </c>
      <c r="AN2037">
        <f>marketing_campaign[[#This Row],[AcceptedCmp2]]+marketing_campaign[[#This Row],[AcceptedCmp1]]+marketing_campaign[[#This Row],[AcceptedCmp5]]+marketing_campaign[[#This Row],[AcceptedCmp4]]+marketing_campaign[[#This Row],[AcceptedCmp3]]+marketing_campaign[[#This Row],[Response]]</f>
        <v>0</v>
      </c>
      <c r="AO2037" t="str" cm="1">
        <f t="array" ref="AO203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38" spans="1:41" x14ac:dyDescent="0.35">
      <c r="A2038">
        <v>4786</v>
      </c>
      <c r="B2038">
        <v>1977</v>
      </c>
      <c r="C2038">
        <f t="shared" ca="1" si="62"/>
        <v>49</v>
      </c>
      <c r="D2038" t="str" cm="1">
        <f t="array" aca="1" ref="D203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38" t="s">
        <v>29</v>
      </c>
      <c r="F2038" t="s">
        <v>33</v>
      </c>
      <c r="G2038" cm="1">
        <f t="array" ref="G2038">_xlfn.IFS(marketing_campaign[[#This Row],[Marital_Status]]="Single",K2038+L2038+1,marketing_campaign[[#This Row],[Marital_Status]]="Together",K2038+L2038+2,marketing_campaign[[#This Row],[Marital_Status]]="Alone",K2038+L2038+1,marketing_campaign[[#This Row],[Marital_Status]]="Married",K2038+L2038+2,marketing_campaign[[#This Row],[Marital_Status]]="Divorced",K2038+L2038+1,marketing_campaign[[#This Row],[Marital_Status]]="YOLO",K2038+L2038+1,marketing_campaign[[#This Row],[Marital_Status]]="Absurd",K2038+L2038+1,marketing_campaign[[#This Row],[Marital_Status]]="Widow",K2038+L2038+1)</f>
        <v>4</v>
      </c>
      <c r="H2038" t="str" cm="1">
        <f t="array" ref="H2038">_xlfn.IFS(marketing_campaign[[#This Row],[Family_size]]=1,"Family_with_one_child",marketing_campaign[[#This Row],[Family_size]]&gt;1,"Family_with_more_children")</f>
        <v>Family_with_more_children</v>
      </c>
      <c r="I2038">
        <v>75330</v>
      </c>
      <c r="J2038" t="str">
        <f>IF(marketing_campaign[[#This Row],[Income]]&gt;=Sheet21!B2088,"high_income","low_income")</f>
        <v>high_income</v>
      </c>
      <c r="K2038">
        <v>1</v>
      </c>
      <c r="L2038">
        <v>1</v>
      </c>
      <c r="M2038" s="1">
        <v>41186</v>
      </c>
      <c r="N2038">
        <v>94</v>
      </c>
      <c r="O2038" t="str" cm="1">
        <f t="array" ref="O2038">_xlfn.IFS(AND(marketing_campaign[[#This Row],[Recency]]&gt;=0,marketing_campaign[[#This Row],[Recency]]&lt;=14),"Early Recency",AND(marketing_campaign[[#This Row],[Recency]]&gt;=15,marketing_campaign[[#This Row],[Recency]]&lt;=31),"Mid-Recency",marketing_campaign[[#This Row],[Recency]]&gt;=32,"high Recency")</f>
        <v>high Recency</v>
      </c>
      <c r="P2038">
        <v>555</v>
      </c>
      <c r="Q2038">
        <v>82</v>
      </c>
      <c r="R2038">
        <v>257</v>
      </c>
      <c r="S2038">
        <v>93</v>
      </c>
      <c r="T2038">
        <v>61</v>
      </c>
      <c r="U2038">
        <v>61</v>
      </c>
      <c r="V2038">
        <f>marketing_campaign[[#This Row],[MntGoldProds]]+marketing_campaign[[#This Row],[MntSweetProducts]]+marketing_campaign[[#This Row],[MntFishProducts]]+marketing_campaign[[#This Row],[MntMeatProducts]]+marketing_campaign[[#This Row],[MntFruits]]+marketing_campaign[[#This Row],[MntWines]]</f>
        <v>1109</v>
      </c>
      <c r="W2038">
        <v>4</v>
      </c>
      <c r="X2038">
        <v>10</v>
      </c>
      <c r="Y2038">
        <v>3</v>
      </c>
      <c r="Z2038">
        <v>12</v>
      </c>
      <c r="AA2038">
        <f t="shared" si="63"/>
        <v>29</v>
      </c>
      <c r="AB2038" t="str" cm="1">
        <f t="array" ref="AB2038">_xlfn.IFS(AND(AA2038&gt;=0,AA2038&lt;=15),"low purchase",AND(AA2038&gt;=16,AA2038&lt;=30),"mid purchase",AA2038&gt;=31,"high purchase")</f>
        <v>mid purchase</v>
      </c>
      <c r="AC2038">
        <v>6</v>
      </c>
      <c r="AD2038" t="str">
        <f>IF(marketing_campaign[[#This Row],[NumWebVisitsMonth]]&gt;=5.3,"higher_webvists","lower_webvisits")</f>
        <v>higher_webvists</v>
      </c>
      <c r="AE2038">
        <v>0</v>
      </c>
      <c r="AF2038">
        <v>0</v>
      </c>
      <c r="AG2038">
        <v>0</v>
      </c>
      <c r="AH2038">
        <v>0</v>
      </c>
      <c r="AI2038">
        <v>0</v>
      </c>
      <c r="AJ2038">
        <v>0</v>
      </c>
      <c r="AK2038">
        <v>3</v>
      </c>
      <c r="AL2038">
        <v>11</v>
      </c>
      <c r="AM2038">
        <v>0</v>
      </c>
      <c r="AN2038">
        <f>marketing_campaign[[#This Row],[AcceptedCmp2]]+marketing_campaign[[#This Row],[AcceptedCmp1]]+marketing_campaign[[#This Row],[AcceptedCmp5]]+marketing_campaign[[#This Row],[AcceptedCmp4]]+marketing_campaign[[#This Row],[AcceptedCmp3]]+marketing_campaign[[#This Row],[Response]]</f>
        <v>0</v>
      </c>
      <c r="AO2038" t="str" cm="1">
        <f t="array" ref="AO203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39" spans="1:41" x14ac:dyDescent="0.35">
      <c r="A2039">
        <v>5872</v>
      </c>
      <c r="B2039">
        <v>1951</v>
      </c>
      <c r="C2039">
        <f t="shared" ca="1" si="62"/>
        <v>75</v>
      </c>
      <c r="D2039" t="str" cm="1">
        <f t="array" aca="1" ref="D203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39" t="s">
        <v>29</v>
      </c>
      <c r="F2039" t="s">
        <v>30</v>
      </c>
      <c r="G2039" cm="1">
        <f t="array" ref="G2039">_xlfn.IFS(marketing_campaign[[#This Row],[Marital_Status]]="Single",K2039+L2039+1,marketing_campaign[[#This Row],[Marital_Status]]="Together",K2039+L2039+2,marketing_campaign[[#This Row],[Marital_Status]]="Alone",K2039+L2039+1,marketing_campaign[[#This Row],[Marital_Status]]="Married",K2039+L2039+2,marketing_campaign[[#This Row],[Marital_Status]]="Divorced",K2039+L2039+1,marketing_campaign[[#This Row],[Marital_Status]]="YOLO",K2039+L2039+1,marketing_campaign[[#This Row],[Marital_Status]]="Absurd",K2039+L2039+1,marketing_campaign[[#This Row],[Marital_Status]]="Widow",K2039+L2039+1)</f>
        <v>2</v>
      </c>
      <c r="H2039" t="str" cm="1">
        <f t="array" ref="H2039">_xlfn.IFS(marketing_campaign[[#This Row],[Family_size]]=1,"Family_with_one_child",marketing_campaign[[#This Row],[Family_size]]&gt;1,"Family_with_more_children")</f>
        <v>Family_with_more_children</v>
      </c>
      <c r="I2039">
        <v>60689</v>
      </c>
      <c r="J2039" t="str">
        <f>IF(marketing_campaign[[#This Row],[Income]]&gt;=Sheet21!B2089,"high_income","low_income")</f>
        <v>high_income</v>
      </c>
      <c r="K2039">
        <v>0</v>
      </c>
      <c r="L2039">
        <v>1</v>
      </c>
      <c r="M2039" s="1">
        <v>41426</v>
      </c>
      <c r="N2039">
        <v>23</v>
      </c>
      <c r="O2039" t="str" cm="1">
        <f t="array" ref="O2039">_xlfn.IFS(AND(marketing_campaign[[#This Row],[Recency]]&gt;=0,marketing_campaign[[#This Row],[Recency]]&lt;=14),"Early Recency",AND(marketing_campaign[[#This Row],[Recency]]&gt;=15,marketing_campaign[[#This Row],[Recency]]&lt;=31),"Mid-Recency",marketing_campaign[[#This Row],[Recency]]&gt;=32,"high Recency")</f>
        <v>Mid-Recency</v>
      </c>
      <c r="P2039">
        <v>240</v>
      </c>
      <c r="Q2039">
        <v>90</v>
      </c>
      <c r="R2039">
        <v>216</v>
      </c>
      <c r="S2039">
        <v>63</v>
      </c>
      <c r="T2039">
        <v>6</v>
      </c>
      <c r="U2039">
        <v>24</v>
      </c>
      <c r="V2039">
        <f>marketing_campaign[[#This Row],[MntGoldProds]]+marketing_campaign[[#This Row],[MntSweetProducts]]+marketing_campaign[[#This Row],[MntFishProducts]]+marketing_campaign[[#This Row],[MntMeatProducts]]+marketing_campaign[[#This Row],[MntFruits]]+marketing_campaign[[#This Row],[MntWines]]</f>
        <v>639</v>
      </c>
      <c r="W2039">
        <v>4</v>
      </c>
      <c r="X2039">
        <v>4</v>
      </c>
      <c r="Y2039">
        <v>4</v>
      </c>
      <c r="Z2039">
        <v>10</v>
      </c>
      <c r="AA2039">
        <f t="shared" si="63"/>
        <v>22</v>
      </c>
      <c r="AB2039" t="str" cm="1">
        <f t="array" ref="AB2039">_xlfn.IFS(AND(AA2039&gt;=0,AA2039&lt;=15),"low purchase",AND(AA2039&gt;=16,AA2039&lt;=30),"mid purchase",AA2039&gt;=31,"high purchase")</f>
        <v>mid purchase</v>
      </c>
      <c r="AC2039">
        <v>3</v>
      </c>
      <c r="AD2039" t="str">
        <f>IF(marketing_campaign[[#This Row],[NumWebVisitsMonth]]&gt;=5.3,"higher_webvists","lower_webvisits")</f>
        <v>lower_webvisits</v>
      </c>
      <c r="AE2039">
        <v>0</v>
      </c>
      <c r="AF2039">
        <v>0</v>
      </c>
      <c r="AG2039">
        <v>0</v>
      </c>
      <c r="AH2039">
        <v>0</v>
      </c>
      <c r="AI2039">
        <v>0</v>
      </c>
      <c r="AJ2039">
        <v>0</v>
      </c>
      <c r="AK2039">
        <v>3</v>
      </c>
      <c r="AL2039">
        <v>11</v>
      </c>
      <c r="AM2039">
        <v>0</v>
      </c>
      <c r="AN2039">
        <f>marketing_campaign[[#This Row],[AcceptedCmp2]]+marketing_campaign[[#This Row],[AcceptedCmp1]]+marketing_campaign[[#This Row],[AcceptedCmp5]]+marketing_campaign[[#This Row],[AcceptedCmp4]]+marketing_campaign[[#This Row],[AcceptedCmp3]]+marketing_campaign[[#This Row],[Response]]</f>
        <v>0</v>
      </c>
      <c r="AO2039" t="str" cm="1">
        <f t="array" ref="AO203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40" spans="1:41" x14ac:dyDescent="0.35">
      <c r="A2040">
        <v>6568</v>
      </c>
      <c r="B2040">
        <v>1984</v>
      </c>
      <c r="C2040">
        <f t="shared" ca="1" si="62"/>
        <v>42</v>
      </c>
      <c r="D2040" t="str" cm="1">
        <f t="array" aca="1" ref="D204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040" t="s">
        <v>29</v>
      </c>
      <c r="F2040" t="s">
        <v>33</v>
      </c>
      <c r="G2040" cm="1">
        <f t="array" ref="G2040">_xlfn.IFS(marketing_campaign[[#This Row],[Marital_Status]]="Single",K2040+L2040+1,marketing_campaign[[#This Row],[Marital_Status]]="Together",K2040+L2040+2,marketing_campaign[[#This Row],[Marital_Status]]="Alone",K2040+L2040+1,marketing_campaign[[#This Row],[Marital_Status]]="Married",K2040+L2040+2,marketing_campaign[[#This Row],[Marital_Status]]="Divorced",K2040+L2040+1,marketing_campaign[[#This Row],[Marital_Status]]="YOLO",K2040+L2040+1,marketing_campaign[[#This Row],[Marital_Status]]="Absurd",K2040+L2040+1,marketing_campaign[[#This Row],[Marital_Status]]="Widow",K2040+L2040+1)</f>
        <v>3</v>
      </c>
      <c r="H2040" t="str" cm="1">
        <f t="array" ref="H2040">_xlfn.IFS(marketing_campaign[[#This Row],[Family_size]]=1,"Family_with_one_child",marketing_campaign[[#This Row],[Family_size]]&gt;1,"Family_with_more_children")</f>
        <v>Family_with_more_children</v>
      </c>
      <c r="I2040">
        <v>38680</v>
      </c>
      <c r="J2040" t="str">
        <f>IF(marketing_campaign[[#This Row],[Income]]&gt;=Sheet21!B2090,"high_income","low_income")</f>
        <v>high_income</v>
      </c>
      <c r="K2040">
        <v>1</v>
      </c>
      <c r="L2040">
        <v>0</v>
      </c>
      <c r="M2040" s="1">
        <v>41361</v>
      </c>
      <c r="N2040">
        <v>97</v>
      </c>
      <c r="O2040" t="str" cm="1">
        <f t="array" ref="O2040">_xlfn.IFS(AND(marketing_campaign[[#This Row],[Recency]]&gt;=0,marketing_campaign[[#This Row],[Recency]]&lt;=14),"Early Recency",AND(marketing_campaign[[#This Row],[Recency]]&gt;=15,marketing_campaign[[#This Row],[Recency]]&lt;=31),"Mid-Recency",marketing_campaign[[#This Row],[Recency]]&gt;=32,"high Recency")</f>
        <v>high Recency</v>
      </c>
      <c r="P2040">
        <v>11</v>
      </c>
      <c r="Q2040">
        <v>0</v>
      </c>
      <c r="R2040">
        <v>36</v>
      </c>
      <c r="S2040">
        <v>15</v>
      </c>
      <c r="T2040">
        <v>5</v>
      </c>
      <c r="U2040">
        <v>12</v>
      </c>
      <c r="V2040">
        <f>marketing_campaign[[#This Row],[MntGoldProds]]+marketing_campaign[[#This Row],[MntSweetProducts]]+marketing_campaign[[#This Row],[MntFishProducts]]+marketing_campaign[[#This Row],[MntMeatProducts]]+marketing_campaign[[#This Row],[MntFruits]]+marketing_campaign[[#This Row],[MntWines]]</f>
        <v>79</v>
      </c>
      <c r="W2040">
        <v>1</v>
      </c>
      <c r="X2040">
        <v>2</v>
      </c>
      <c r="Y2040">
        <v>0</v>
      </c>
      <c r="Z2040">
        <v>3</v>
      </c>
      <c r="AA2040">
        <f t="shared" si="63"/>
        <v>6</v>
      </c>
      <c r="AB2040" t="str" cm="1">
        <f t="array" ref="AB2040">_xlfn.IFS(AND(AA2040&gt;=0,AA2040&lt;=15),"low purchase",AND(AA2040&gt;=16,AA2040&lt;=30),"mid purchase",AA2040&gt;=31,"high purchase")</f>
        <v>low purchase</v>
      </c>
      <c r="AC2040">
        <v>7</v>
      </c>
      <c r="AD2040" t="str">
        <f>IF(marketing_campaign[[#This Row],[NumWebVisitsMonth]]&gt;=5.3,"higher_webvists","lower_webvisits")</f>
        <v>higher_webvists</v>
      </c>
      <c r="AE2040">
        <v>0</v>
      </c>
      <c r="AF2040">
        <v>0</v>
      </c>
      <c r="AG2040">
        <v>0</v>
      </c>
      <c r="AH2040">
        <v>0</v>
      </c>
      <c r="AI2040">
        <v>0</v>
      </c>
      <c r="AJ2040">
        <v>0</v>
      </c>
      <c r="AK2040">
        <v>3</v>
      </c>
      <c r="AL2040">
        <v>11</v>
      </c>
      <c r="AM2040">
        <v>0</v>
      </c>
      <c r="AN2040">
        <f>marketing_campaign[[#This Row],[AcceptedCmp2]]+marketing_campaign[[#This Row],[AcceptedCmp1]]+marketing_campaign[[#This Row],[AcceptedCmp5]]+marketing_campaign[[#This Row],[AcceptedCmp4]]+marketing_campaign[[#This Row],[AcceptedCmp3]]+marketing_campaign[[#This Row],[Response]]</f>
        <v>0</v>
      </c>
      <c r="AO2040" t="str" cm="1">
        <f t="array" ref="AO204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41" spans="1:41" x14ac:dyDescent="0.35">
      <c r="A2041">
        <v>5628</v>
      </c>
      <c r="B2041">
        <v>1982</v>
      </c>
      <c r="C2041">
        <f t="shared" ca="1" si="62"/>
        <v>44</v>
      </c>
      <c r="D2041" t="str" cm="1">
        <f t="array" aca="1" ref="D204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041" t="s">
        <v>29</v>
      </c>
      <c r="F2041" t="s">
        <v>31</v>
      </c>
      <c r="G2041" cm="1">
        <f t="array" ref="G2041">_xlfn.IFS(marketing_campaign[[#This Row],[Marital_Status]]="Single",K2041+L2041+1,marketing_campaign[[#This Row],[Marital_Status]]="Together",K2041+L2041+2,marketing_campaign[[#This Row],[Marital_Status]]="Alone",K2041+L2041+1,marketing_campaign[[#This Row],[Marital_Status]]="Married",K2041+L2041+2,marketing_campaign[[#This Row],[Marital_Status]]="Divorced",K2041+L2041+1,marketing_campaign[[#This Row],[Marital_Status]]="YOLO",K2041+L2041+1,marketing_campaign[[#This Row],[Marital_Status]]="Absurd",K2041+L2041+1,marketing_campaign[[#This Row],[Marital_Status]]="Widow",K2041+L2041+1)</f>
        <v>2</v>
      </c>
      <c r="H2041" t="str" cm="1">
        <f t="array" ref="H2041">_xlfn.IFS(marketing_campaign[[#This Row],[Family_size]]=1,"Family_with_one_child",marketing_campaign[[#This Row],[Family_size]]&gt;1,"Family_with_more_children")</f>
        <v>Family_with_more_children</v>
      </c>
      <c r="I2041">
        <v>61416</v>
      </c>
      <c r="J2041" t="str">
        <f>IF(marketing_campaign[[#This Row],[Income]]&gt;=Sheet21!B2091,"high_income","low_income")</f>
        <v>high_income</v>
      </c>
      <c r="K2041">
        <v>0</v>
      </c>
      <c r="L2041">
        <v>0</v>
      </c>
      <c r="M2041" s="1">
        <v>41313</v>
      </c>
      <c r="N2041">
        <v>25</v>
      </c>
      <c r="O2041" t="str" cm="1">
        <f t="array" ref="O2041">_xlfn.IFS(AND(marketing_campaign[[#This Row],[Recency]]&gt;=0,marketing_campaign[[#This Row],[Recency]]&lt;=14),"Early Recency",AND(marketing_campaign[[#This Row],[Recency]]&gt;=15,marketing_campaign[[#This Row],[Recency]]&lt;=31),"Mid-Recency",marketing_campaign[[#This Row],[Recency]]&gt;=32,"high Recency")</f>
        <v>Mid-Recency</v>
      </c>
      <c r="P2041">
        <v>848</v>
      </c>
      <c r="Q2041">
        <v>154</v>
      </c>
      <c r="R2041">
        <v>323</v>
      </c>
      <c r="S2041">
        <v>201</v>
      </c>
      <c r="T2041">
        <v>61</v>
      </c>
      <c r="U2041">
        <v>78</v>
      </c>
      <c r="V2041">
        <f>marketing_campaign[[#This Row],[MntGoldProds]]+marketing_campaign[[#This Row],[MntSweetProducts]]+marketing_campaign[[#This Row],[MntFishProducts]]+marketing_campaign[[#This Row],[MntMeatProducts]]+marketing_campaign[[#This Row],[MntFruits]]+marketing_campaign[[#This Row],[MntWines]]</f>
        <v>1665</v>
      </c>
      <c r="W2041">
        <v>1</v>
      </c>
      <c r="X2041">
        <v>10</v>
      </c>
      <c r="Y2041">
        <v>3</v>
      </c>
      <c r="Z2041">
        <v>10</v>
      </c>
      <c r="AA2041">
        <f t="shared" si="63"/>
        <v>24</v>
      </c>
      <c r="AB2041" t="str" cm="1">
        <f t="array" ref="AB2041">_xlfn.IFS(AND(AA2041&gt;=0,AA2041&lt;=15),"low purchase",AND(AA2041&gt;=16,AA2041&lt;=30),"mid purchase",AA2041&gt;=31,"high purchase")</f>
        <v>mid purchase</v>
      </c>
      <c r="AC2041">
        <v>6</v>
      </c>
      <c r="AD2041" t="str">
        <f>IF(marketing_campaign[[#This Row],[NumWebVisitsMonth]]&gt;=5.3,"higher_webvists","lower_webvisits")</f>
        <v>higher_webvists</v>
      </c>
      <c r="AE2041">
        <v>1</v>
      </c>
      <c r="AF2041">
        <v>0</v>
      </c>
      <c r="AG2041">
        <v>0</v>
      </c>
      <c r="AH2041">
        <v>0</v>
      </c>
      <c r="AI2041">
        <v>0</v>
      </c>
      <c r="AJ2041">
        <v>0</v>
      </c>
      <c r="AK2041">
        <v>3</v>
      </c>
      <c r="AL2041">
        <v>11</v>
      </c>
      <c r="AM2041">
        <v>0</v>
      </c>
      <c r="AN2041">
        <f>marketing_campaign[[#This Row],[AcceptedCmp2]]+marketing_campaign[[#This Row],[AcceptedCmp1]]+marketing_campaign[[#This Row],[AcceptedCmp5]]+marketing_campaign[[#This Row],[AcceptedCmp4]]+marketing_campaign[[#This Row],[AcceptedCmp3]]+marketing_campaign[[#This Row],[Response]]</f>
        <v>1</v>
      </c>
      <c r="AO2041" t="str" cm="1">
        <f t="array" ref="AO204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2042" spans="1:41" x14ac:dyDescent="0.35">
      <c r="A2042">
        <v>5631</v>
      </c>
      <c r="B2042">
        <v>1991</v>
      </c>
      <c r="C2042">
        <f t="shared" ca="1" si="62"/>
        <v>35</v>
      </c>
      <c r="D2042" t="str" cm="1">
        <f t="array" aca="1" ref="D204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042" t="s">
        <v>29</v>
      </c>
      <c r="F2042" t="s">
        <v>30</v>
      </c>
      <c r="G2042" cm="1">
        <f t="array" ref="G2042">_xlfn.IFS(marketing_campaign[[#This Row],[Marital_Status]]="Single",K2042+L2042+1,marketing_campaign[[#This Row],[Marital_Status]]="Together",K2042+L2042+2,marketing_campaign[[#This Row],[Marital_Status]]="Alone",K2042+L2042+1,marketing_campaign[[#This Row],[Marital_Status]]="Married",K2042+L2042+2,marketing_campaign[[#This Row],[Marital_Status]]="Divorced",K2042+L2042+1,marketing_campaign[[#This Row],[Marital_Status]]="YOLO",K2042+L2042+1,marketing_campaign[[#This Row],[Marital_Status]]="Absurd",K2042+L2042+1,marketing_campaign[[#This Row],[Marital_Status]]="Widow",K2042+L2042+1)</f>
        <v>1</v>
      </c>
      <c r="H2042" t="str" cm="1">
        <f t="array" ref="H2042">_xlfn.IFS(marketing_campaign[[#This Row],[Family_size]]=1,"Family_with_one_child",marketing_campaign[[#This Row],[Family_size]]&gt;1,"Family_with_more_children")</f>
        <v>Family_with_one_child</v>
      </c>
      <c r="I2042">
        <v>49767</v>
      </c>
      <c r="J2042" t="str">
        <f>IF(marketing_campaign[[#This Row],[Income]]&gt;=Sheet21!B2092,"high_income","low_income")</f>
        <v>high_income</v>
      </c>
      <c r="K2042">
        <v>0</v>
      </c>
      <c r="L2042">
        <v>0</v>
      </c>
      <c r="M2042" s="1">
        <v>41396</v>
      </c>
      <c r="N2042">
        <v>92</v>
      </c>
      <c r="O2042" t="str" cm="1">
        <f t="array" ref="O2042">_xlfn.IFS(AND(marketing_campaign[[#This Row],[Recency]]&gt;=0,marketing_campaign[[#This Row],[Recency]]&lt;=14),"Early Recency",AND(marketing_campaign[[#This Row],[Recency]]&gt;=15,marketing_campaign[[#This Row],[Recency]]&lt;=31),"Mid-Recency",marketing_campaign[[#This Row],[Recency]]&gt;=32,"high Recency")</f>
        <v>high Recency</v>
      </c>
      <c r="P2042">
        <v>202</v>
      </c>
      <c r="Q2042">
        <v>47</v>
      </c>
      <c r="R2042">
        <v>197</v>
      </c>
      <c r="S2042">
        <v>55</v>
      </c>
      <c r="T2042">
        <v>42</v>
      </c>
      <c r="U2042">
        <v>149</v>
      </c>
      <c r="V2042">
        <f>marketing_campaign[[#This Row],[MntGoldProds]]+marketing_campaign[[#This Row],[MntSweetProducts]]+marketing_campaign[[#This Row],[MntFishProducts]]+marketing_campaign[[#This Row],[MntMeatProducts]]+marketing_campaign[[#This Row],[MntFruits]]+marketing_campaign[[#This Row],[MntWines]]</f>
        <v>692</v>
      </c>
      <c r="W2042">
        <v>1</v>
      </c>
      <c r="X2042">
        <v>5</v>
      </c>
      <c r="Y2042">
        <v>4</v>
      </c>
      <c r="Z2042">
        <v>8</v>
      </c>
      <c r="AA2042">
        <f t="shared" si="63"/>
        <v>18</v>
      </c>
      <c r="AB2042" t="str" cm="1">
        <f t="array" ref="AB2042">_xlfn.IFS(AND(AA2042&gt;=0,AA2042&lt;=15),"low purchase",AND(AA2042&gt;=16,AA2042&lt;=30),"mid purchase",AA2042&gt;=31,"high purchase")</f>
        <v>mid purchase</v>
      </c>
      <c r="AC2042">
        <v>4</v>
      </c>
      <c r="AD2042" t="str">
        <f>IF(marketing_campaign[[#This Row],[NumWebVisitsMonth]]&gt;=5.3,"higher_webvists","lower_webvisits")</f>
        <v>lower_webvisits</v>
      </c>
      <c r="AE2042">
        <v>0</v>
      </c>
      <c r="AF2042">
        <v>0</v>
      </c>
      <c r="AG2042">
        <v>0</v>
      </c>
      <c r="AH2042">
        <v>0</v>
      </c>
      <c r="AI2042">
        <v>0</v>
      </c>
      <c r="AJ2042">
        <v>0</v>
      </c>
      <c r="AK2042">
        <v>3</v>
      </c>
      <c r="AL2042">
        <v>11</v>
      </c>
      <c r="AM2042">
        <v>0</v>
      </c>
      <c r="AN2042">
        <f>marketing_campaign[[#This Row],[AcceptedCmp2]]+marketing_campaign[[#This Row],[AcceptedCmp1]]+marketing_campaign[[#This Row],[AcceptedCmp5]]+marketing_campaign[[#This Row],[AcceptedCmp4]]+marketing_campaign[[#This Row],[AcceptedCmp3]]+marketing_campaign[[#This Row],[Response]]</f>
        <v>0</v>
      </c>
      <c r="AO2042" t="str" cm="1">
        <f t="array" ref="AO204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43" spans="1:41" x14ac:dyDescent="0.35">
      <c r="A2043">
        <v>4974</v>
      </c>
      <c r="B2043">
        <v>1970</v>
      </c>
      <c r="C2043">
        <f t="shared" ca="1" si="62"/>
        <v>56</v>
      </c>
      <c r="D2043" t="str" cm="1">
        <f t="array" aca="1" ref="D204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43" t="s">
        <v>29</v>
      </c>
      <c r="F2043" t="s">
        <v>30</v>
      </c>
      <c r="G2043" cm="1">
        <f t="array" ref="G2043">_xlfn.IFS(marketing_campaign[[#This Row],[Marital_Status]]="Single",K2043+L2043+1,marketing_campaign[[#This Row],[Marital_Status]]="Together",K2043+L2043+2,marketing_campaign[[#This Row],[Marital_Status]]="Alone",K2043+L2043+1,marketing_campaign[[#This Row],[Marital_Status]]="Married",K2043+L2043+2,marketing_campaign[[#This Row],[Marital_Status]]="Divorced",K2043+L2043+1,marketing_campaign[[#This Row],[Marital_Status]]="YOLO",K2043+L2043+1,marketing_campaign[[#This Row],[Marital_Status]]="Absurd",K2043+L2043+1,marketing_campaign[[#This Row],[Marital_Status]]="Widow",K2043+L2043+1)</f>
        <v>4</v>
      </c>
      <c r="H2043" t="str" cm="1">
        <f t="array" ref="H2043">_xlfn.IFS(marketing_campaign[[#This Row],[Family_size]]=1,"Family_with_one_child",marketing_campaign[[#This Row],[Family_size]]&gt;1,"Family_with_more_children")</f>
        <v>Family_with_more_children</v>
      </c>
      <c r="I2043">
        <v>83273</v>
      </c>
      <c r="J2043" t="str">
        <f>IF(marketing_campaign[[#This Row],[Income]]&gt;=Sheet21!B2093,"high_income","low_income")</f>
        <v>high_income</v>
      </c>
      <c r="K2043">
        <v>1</v>
      </c>
      <c r="L2043">
        <v>2</v>
      </c>
      <c r="M2043" s="1">
        <v>41177</v>
      </c>
      <c r="N2043">
        <v>98</v>
      </c>
      <c r="O2043" t="str" cm="1">
        <f t="array" ref="O2043">_xlfn.IFS(AND(marketing_campaign[[#This Row],[Recency]]&gt;=0,marketing_campaign[[#This Row],[Recency]]&lt;=14),"Early Recency",AND(marketing_campaign[[#This Row],[Recency]]&gt;=15,marketing_campaign[[#This Row],[Recency]]&lt;=31),"Mid-Recency",marketing_campaign[[#This Row],[Recency]]&gt;=32,"high Recency")</f>
        <v>high Recency</v>
      </c>
      <c r="P2043">
        <v>433</v>
      </c>
      <c r="Q2043">
        <v>89</v>
      </c>
      <c r="R2043">
        <v>650</v>
      </c>
      <c r="S2043">
        <v>16</v>
      </c>
      <c r="T2043">
        <v>102</v>
      </c>
      <c r="U2043">
        <v>102</v>
      </c>
      <c r="V2043">
        <f>marketing_campaign[[#This Row],[MntGoldProds]]+marketing_campaign[[#This Row],[MntSweetProducts]]+marketing_campaign[[#This Row],[MntFishProducts]]+marketing_campaign[[#This Row],[MntMeatProducts]]+marketing_campaign[[#This Row],[MntFruits]]+marketing_campaign[[#This Row],[MntWines]]</f>
        <v>1392</v>
      </c>
      <c r="W2043">
        <v>10</v>
      </c>
      <c r="X2043">
        <v>4</v>
      </c>
      <c r="Y2043">
        <v>6</v>
      </c>
      <c r="Z2043">
        <v>9</v>
      </c>
      <c r="AA2043">
        <f t="shared" si="63"/>
        <v>29</v>
      </c>
      <c r="AB2043" t="str" cm="1">
        <f t="array" ref="AB2043">_xlfn.IFS(AND(AA2043&gt;=0,AA2043&lt;=15),"low purchase",AND(AA2043&gt;=16,AA2043&lt;=30),"mid purchase",AA2043&gt;=31,"high purchase")</f>
        <v>mid purchase</v>
      </c>
      <c r="AC2043">
        <v>7</v>
      </c>
      <c r="AD2043" t="str">
        <f>IF(marketing_campaign[[#This Row],[NumWebVisitsMonth]]&gt;=5.3,"higher_webvists","lower_webvisits")</f>
        <v>higher_webvists</v>
      </c>
      <c r="AE2043">
        <v>0</v>
      </c>
      <c r="AF2043">
        <v>0</v>
      </c>
      <c r="AG2043">
        <v>0</v>
      </c>
      <c r="AH2043">
        <v>0</v>
      </c>
      <c r="AI2043">
        <v>0</v>
      </c>
      <c r="AJ2043">
        <v>0</v>
      </c>
      <c r="AK2043">
        <v>3</v>
      </c>
      <c r="AL2043">
        <v>11</v>
      </c>
      <c r="AM2043">
        <v>0</v>
      </c>
      <c r="AN2043">
        <f>marketing_campaign[[#This Row],[AcceptedCmp2]]+marketing_campaign[[#This Row],[AcceptedCmp1]]+marketing_campaign[[#This Row],[AcceptedCmp5]]+marketing_campaign[[#This Row],[AcceptedCmp4]]+marketing_campaign[[#This Row],[AcceptedCmp3]]+marketing_campaign[[#This Row],[Response]]</f>
        <v>0</v>
      </c>
      <c r="AO2043" t="str" cm="1">
        <f t="array" ref="AO204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44" spans="1:41" x14ac:dyDescent="0.35">
      <c r="A2044">
        <v>8416</v>
      </c>
      <c r="B2044">
        <v>1981</v>
      </c>
      <c r="C2044">
        <f t="shared" ca="1" si="62"/>
        <v>45</v>
      </c>
      <c r="D2044" t="str" cm="1">
        <f t="array" aca="1" ref="D204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044" t="s">
        <v>29</v>
      </c>
      <c r="F2044" t="s">
        <v>33</v>
      </c>
      <c r="G2044" cm="1">
        <f t="array" ref="G2044">_xlfn.IFS(marketing_campaign[[#This Row],[Marital_Status]]="Single",K2044+L2044+1,marketing_campaign[[#This Row],[Marital_Status]]="Together",K2044+L2044+2,marketing_campaign[[#This Row],[Marital_Status]]="Alone",K2044+L2044+1,marketing_campaign[[#This Row],[Marital_Status]]="Married",K2044+L2044+2,marketing_campaign[[#This Row],[Marital_Status]]="Divorced",K2044+L2044+1,marketing_campaign[[#This Row],[Marital_Status]]="YOLO",K2044+L2044+1,marketing_campaign[[#This Row],[Marital_Status]]="Absurd",K2044+L2044+1,marketing_campaign[[#This Row],[Marital_Status]]="Widow",K2044+L2044+1)</f>
        <v>3</v>
      </c>
      <c r="H2044" t="str" cm="1">
        <f t="array" ref="H2044">_xlfn.IFS(marketing_campaign[[#This Row],[Family_size]]=1,"Family_with_one_child",marketing_campaign[[#This Row],[Family_size]]&gt;1,"Family_with_more_children")</f>
        <v>Family_with_more_children</v>
      </c>
      <c r="I2044">
        <v>29009</v>
      </c>
      <c r="J2044" t="str">
        <f>IF(marketing_campaign[[#This Row],[Income]]&gt;=Sheet21!B2094,"high_income","low_income")</f>
        <v>high_income</v>
      </c>
      <c r="K2044">
        <v>1</v>
      </c>
      <c r="L2044">
        <v>0</v>
      </c>
      <c r="M2044" s="1">
        <v>41607</v>
      </c>
      <c r="N2044">
        <v>19</v>
      </c>
      <c r="O2044" t="str" cm="1">
        <f t="array" ref="O2044">_xlfn.IFS(AND(marketing_campaign[[#This Row],[Recency]]&gt;=0,marketing_campaign[[#This Row],[Recency]]&lt;=14),"Early Recency",AND(marketing_campaign[[#This Row],[Recency]]&gt;=15,marketing_campaign[[#This Row],[Recency]]&lt;=31),"Mid-Recency",marketing_campaign[[#This Row],[Recency]]&gt;=32,"high Recency")</f>
        <v>Mid-Recency</v>
      </c>
      <c r="P2044">
        <v>6</v>
      </c>
      <c r="Q2044">
        <v>6</v>
      </c>
      <c r="R2044">
        <v>15</v>
      </c>
      <c r="S2044">
        <v>10</v>
      </c>
      <c r="T2044">
        <v>5</v>
      </c>
      <c r="U2044">
        <v>2</v>
      </c>
      <c r="V2044">
        <f>marketing_campaign[[#This Row],[MntGoldProds]]+marketing_campaign[[#This Row],[MntSweetProducts]]+marketing_campaign[[#This Row],[MntFishProducts]]+marketing_campaign[[#This Row],[MntMeatProducts]]+marketing_campaign[[#This Row],[MntFruits]]+marketing_campaign[[#This Row],[MntWines]]</f>
        <v>44</v>
      </c>
      <c r="W2044">
        <v>2</v>
      </c>
      <c r="X2044">
        <v>2</v>
      </c>
      <c r="Y2044">
        <v>0</v>
      </c>
      <c r="Z2044">
        <v>3</v>
      </c>
      <c r="AA2044">
        <f t="shared" si="63"/>
        <v>7</v>
      </c>
      <c r="AB2044" t="str" cm="1">
        <f t="array" ref="AB2044">_xlfn.IFS(AND(AA2044&gt;=0,AA2044&lt;=15),"low purchase",AND(AA2044&gt;=16,AA2044&lt;=30),"mid purchase",AA2044&gt;=31,"high purchase")</f>
        <v>low purchase</v>
      </c>
      <c r="AC2044">
        <v>6</v>
      </c>
      <c r="AD2044" t="str">
        <f>IF(marketing_campaign[[#This Row],[NumWebVisitsMonth]]&gt;=5.3,"higher_webvists","lower_webvisits")</f>
        <v>higher_webvists</v>
      </c>
      <c r="AE2044">
        <v>0</v>
      </c>
      <c r="AF2044">
        <v>0</v>
      </c>
      <c r="AG2044">
        <v>0</v>
      </c>
      <c r="AH2044">
        <v>0</v>
      </c>
      <c r="AI2044">
        <v>0</v>
      </c>
      <c r="AJ2044">
        <v>0</v>
      </c>
      <c r="AK2044">
        <v>3</v>
      </c>
      <c r="AL2044">
        <v>11</v>
      </c>
      <c r="AM2044">
        <v>0</v>
      </c>
      <c r="AN2044">
        <f>marketing_campaign[[#This Row],[AcceptedCmp2]]+marketing_campaign[[#This Row],[AcceptedCmp1]]+marketing_campaign[[#This Row],[AcceptedCmp5]]+marketing_campaign[[#This Row],[AcceptedCmp4]]+marketing_campaign[[#This Row],[AcceptedCmp3]]+marketing_campaign[[#This Row],[Response]]</f>
        <v>0</v>
      </c>
      <c r="AO2044" t="str" cm="1">
        <f t="array" ref="AO204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45" spans="1:41" x14ac:dyDescent="0.35">
      <c r="A2045">
        <v>5454</v>
      </c>
      <c r="B2045">
        <v>1979</v>
      </c>
      <c r="C2045">
        <f t="shared" ca="1" si="62"/>
        <v>47</v>
      </c>
      <c r="D2045" t="str" cm="1">
        <f t="array" aca="1" ref="D204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45" t="s">
        <v>34</v>
      </c>
      <c r="F2045" t="s">
        <v>33</v>
      </c>
      <c r="G2045" cm="1">
        <f t="array" ref="G2045">_xlfn.IFS(marketing_campaign[[#This Row],[Marital_Status]]="Single",K2045+L2045+1,marketing_campaign[[#This Row],[Marital_Status]]="Together",K2045+L2045+2,marketing_campaign[[#This Row],[Marital_Status]]="Alone",K2045+L2045+1,marketing_campaign[[#This Row],[Marital_Status]]="Married",K2045+L2045+2,marketing_campaign[[#This Row],[Marital_Status]]="Divorced",K2045+L2045+1,marketing_campaign[[#This Row],[Marital_Status]]="YOLO",K2045+L2045+1,marketing_campaign[[#This Row],[Marital_Status]]="Absurd",K2045+L2045+1,marketing_campaign[[#This Row],[Marital_Status]]="Widow",K2045+L2045+1)</f>
        <v>3</v>
      </c>
      <c r="H2045" t="str" cm="1">
        <f t="array" ref="H2045">_xlfn.IFS(marketing_campaign[[#This Row],[Family_size]]=1,"Family_with_one_child",marketing_campaign[[#This Row],[Family_size]]&gt;1,"Family_with_more_children")</f>
        <v>Family_with_more_children</v>
      </c>
      <c r="I2045">
        <v>45057</v>
      </c>
      <c r="J2045" t="str">
        <f>IF(marketing_campaign[[#This Row],[Income]]&gt;=Sheet21!B2095,"high_income","low_income")</f>
        <v>high_income</v>
      </c>
      <c r="K2045">
        <v>1</v>
      </c>
      <c r="L2045">
        <v>0</v>
      </c>
      <c r="M2045" s="1">
        <v>41609</v>
      </c>
      <c r="N2045">
        <v>80</v>
      </c>
      <c r="O2045" t="str" cm="1">
        <f t="array" ref="O2045">_xlfn.IFS(AND(marketing_campaign[[#This Row],[Recency]]&gt;=0,marketing_campaign[[#This Row],[Recency]]&lt;=14),"Early Recency",AND(marketing_campaign[[#This Row],[Recency]]&gt;=15,marketing_campaign[[#This Row],[Recency]]&lt;=31),"Mid-Recency",marketing_campaign[[#This Row],[Recency]]&gt;=32,"high Recency")</f>
        <v>high Recency</v>
      </c>
      <c r="P2045">
        <v>37</v>
      </c>
      <c r="Q2045">
        <v>0</v>
      </c>
      <c r="R2045">
        <v>7</v>
      </c>
      <c r="S2045">
        <v>3</v>
      </c>
      <c r="T2045">
        <v>0</v>
      </c>
      <c r="U2045">
        <v>3</v>
      </c>
      <c r="V2045">
        <f>marketing_campaign[[#This Row],[MntGoldProds]]+marketing_campaign[[#This Row],[MntSweetProducts]]+marketing_campaign[[#This Row],[MntFishProducts]]+marketing_campaign[[#This Row],[MntMeatProducts]]+marketing_campaign[[#This Row],[MntFruits]]+marketing_campaign[[#This Row],[MntWines]]</f>
        <v>50</v>
      </c>
      <c r="W2045">
        <v>1</v>
      </c>
      <c r="X2045">
        <v>2</v>
      </c>
      <c r="Y2045">
        <v>0</v>
      </c>
      <c r="Z2045">
        <v>3</v>
      </c>
      <c r="AA2045">
        <f t="shared" si="63"/>
        <v>6</v>
      </c>
      <c r="AB2045" t="str" cm="1">
        <f t="array" ref="AB2045">_xlfn.IFS(AND(AA2045&gt;=0,AA2045&lt;=15),"low purchase",AND(AA2045&gt;=16,AA2045&lt;=30),"mid purchase",AA2045&gt;=31,"high purchase")</f>
        <v>low purchase</v>
      </c>
      <c r="AC2045">
        <v>5</v>
      </c>
      <c r="AD2045" t="str">
        <f>IF(marketing_campaign[[#This Row],[NumWebVisitsMonth]]&gt;=5.3,"higher_webvists","lower_webvisits")</f>
        <v>lower_webvisits</v>
      </c>
      <c r="AE2045">
        <v>0</v>
      </c>
      <c r="AF2045">
        <v>0</v>
      </c>
      <c r="AG2045">
        <v>0</v>
      </c>
      <c r="AH2045">
        <v>0</v>
      </c>
      <c r="AI2045">
        <v>0</v>
      </c>
      <c r="AJ2045">
        <v>0</v>
      </c>
      <c r="AK2045">
        <v>3</v>
      </c>
      <c r="AL2045">
        <v>11</v>
      </c>
      <c r="AM2045">
        <v>0</v>
      </c>
      <c r="AN2045">
        <f>marketing_campaign[[#This Row],[AcceptedCmp2]]+marketing_campaign[[#This Row],[AcceptedCmp1]]+marketing_campaign[[#This Row],[AcceptedCmp5]]+marketing_campaign[[#This Row],[AcceptedCmp4]]+marketing_campaign[[#This Row],[AcceptedCmp3]]+marketing_campaign[[#This Row],[Response]]</f>
        <v>0</v>
      </c>
      <c r="AO2045" t="str" cm="1">
        <f t="array" ref="AO204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46" spans="1:41" x14ac:dyDescent="0.35">
      <c r="A2046">
        <v>4095</v>
      </c>
      <c r="B2046">
        <v>1971</v>
      </c>
      <c r="C2046">
        <f t="shared" ca="1" si="62"/>
        <v>55</v>
      </c>
      <c r="D2046" t="str" cm="1">
        <f t="array" aca="1" ref="D204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46" t="s">
        <v>29</v>
      </c>
      <c r="F2046" t="s">
        <v>33</v>
      </c>
      <c r="G2046" cm="1">
        <f t="array" ref="G2046">_xlfn.IFS(marketing_campaign[[#This Row],[Marital_Status]]="Single",K2046+L2046+1,marketing_campaign[[#This Row],[Marital_Status]]="Together",K2046+L2046+2,marketing_campaign[[#This Row],[Marital_Status]]="Alone",K2046+L2046+1,marketing_campaign[[#This Row],[Marital_Status]]="Married",K2046+L2046+2,marketing_campaign[[#This Row],[Marital_Status]]="Divorced",K2046+L2046+1,marketing_campaign[[#This Row],[Marital_Status]]="YOLO",K2046+L2046+1,marketing_campaign[[#This Row],[Marital_Status]]="Absurd",K2046+L2046+1,marketing_campaign[[#This Row],[Marital_Status]]="Widow",K2046+L2046+1)</f>
        <v>3</v>
      </c>
      <c r="H2046" t="str" cm="1">
        <f t="array" ref="H2046">_xlfn.IFS(marketing_campaign[[#This Row],[Family_size]]=1,"Family_with_one_child",marketing_campaign[[#This Row],[Family_size]]&gt;1,"Family_with_more_children")</f>
        <v>Family_with_more_children</v>
      </c>
      <c r="I2046">
        <v>37150</v>
      </c>
      <c r="J2046" t="str">
        <f>IF(marketing_campaign[[#This Row],[Income]]&gt;=Sheet21!B2096,"high_income","low_income")</f>
        <v>high_income</v>
      </c>
      <c r="K2046">
        <v>1</v>
      </c>
      <c r="L2046">
        <v>0</v>
      </c>
      <c r="M2046" s="1">
        <v>41163</v>
      </c>
      <c r="N2046">
        <v>80</v>
      </c>
      <c r="O2046" t="str" cm="1">
        <f t="array" ref="O2046">_xlfn.IFS(AND(marketing_campaign[[#This Row],[Recency]]&gt;=0,marketing_campaign[[#This Row],[Recency]]&lt;=14),"Early Recency",AND(marketing_campaign[[#This Row],[Recency]]&gt;=15,marketing_campaign[[#This Row],[Recency]]&lt;=31),"Mid-Recency",marketing_campaign[[#This Row],[Recency]]&gt;=32,"high Recency")</f>
        <v>high Recency</v>
      </c>
      <c r="P2046">
        <v>167</v>
      </c>
      <c r="Q2046">
        <v>37</v>
      </c>
      <c r="R2046">
        <v>64</v>
      </c>
      <c r="S2046">
        <v>49</v>
      </c>
      <c r="T2046">
        <v>34</v>
      </c>
      <c r="U2046">
        <v>116</v>
      </c>
      <c r="V2046">
        <f>marketing_campaign[[#This Row],[MntGoldProds]]+marketing_campaign[[#This Row],[MntSweetProducts]]+marketing_campaign[[#This Row],[MntFishProducts]]+marketing_campaign[[#This Row],[MntMeatProducts]]+marketing_campaign[[#This Row],[MntFruits]]+marketing_campaign[[#This Row],[MntWines]]</f>
        <v>467</v>
      </c>
      <c r="W2046">
        <v>8</v>
      </c>
      <c r="X2046">
        <v>4</v>
      </c>
      <c r="Y2046">
        <v>3</v>
      </c>
      <c r="Z2046">
        <v>6</v>
      </c>
      <c r="AA2046">
        <f t="shared" si="63"/>
        <v>21</v>
      </c>
      <c r="AB2046" t="str" cm="1">
        <f t="array" ref="AB2046">_xlfn.IFS(AND(AA2046&gt;=0,AA2046&lt;=15),"low purchase",AND(AA2046&gt;=16,AA2046&lt;=30),"mid purchase",AA2046&gt;=31,"high purchase")</f>
        <v>mid purchase</v>
      </c>
      <c r="AC2046">
        <v>7</v>
      </c>
      <c r="AD2046" t="str">
        <f>IF(marketing_campaign[[#This Row],[NumWebVisitsMonth]]&gt;=5.3,"higher_webvists","lower_webvisits")</f>
        <v>higher_webvists</v>
      </c>
      <c r="AE2046">
        <v>0</v>
      </c>
      <c r="AF2046">
        <v>0</v>
      </c>
      <c r="AG2046">
        <v>0</v>
      </c>
      <c r="AH2046">
        <v>0</v>
      </c>
      <c r="AI2046">
        <v>0</v>
      </c>
      <c r="AJ2046">
        <v>0</v>
      </c>
      <c r="AK2046">
        <v>3</v>
      </c>
      <c r="AL2046">
        <v>11</v>
      </c>
      <c r="AM2046">
        <v>0</v>
      </c>
      <c r="AN2046">
        <f>marketing_campaign[[#This Row],[AcceptedCmp2]]+marketing_campaign[[#This Row],[AcceptedCmp1]]+marketing_campaign[[#This Row],[AcceptedCmp5]]+marketing_campaign[[#This Row],[AcceptedCmp4]]+marketing_campaign[[#This Row],[AcceptedCmp3]]+marketing_campaign[[#This Row],[Response]]</f>
        <v>0</v>
      </c>
      <c r="AO2046" t="str" cm="1">
        <f t="array" ref="AO204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47" spans="1:41" x14ac:dyDescent="0.35">
      <c r="A2047">
        <v>5474</v>
      </c>
      <c r="B2047">
        <v>1970</v>
      </c>
      <c r="C2047">
        <f t="shared" ca="1" si="62"/>
        <v>56</v>
      </c>
      <c r="D2047" t="str" cm="1">
        <f t="array" aca="1" ref="D204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47" t="s">
        <v>29</v>
      </c>
      <c r="F2047" t="s">
        <v>30</v>
      </c>
      <c r="G2047" cm="1">
        <f t="array" ref="G2047">_xlfn.IFS(marketing_campaign[[#This Row],[Marital_Status]]="Single",K2047+L2047+1,marketing_campaign[[#This Row],[Marital_Status]]="Together",K2047+L2047+2,marketing_campaign[[#This Row],[Marital_Status]]="Alone",K2047+L2047+1,marketing_campaign[[#This Row],[Marital_Status]]="Married",K2047+L2047+2,marketing_campaign[[#This Row],[Marital_Status]]="Divorced",K2047+L2047+1,marketing_campaign[[#This Row],[Marital_Status]]="YOLO",K2047+L2047+1,marketing_campaign[[#This Row],[Marital_Status]]="Absurd",K2047+L2047+1,marketing_campaign[[#This Row],[Marital_Status]]="Widow",K2047+L2047+1)</f>
        <v>2</v>
      </c>
      <c r="H2047" t="str" cm="1">
        <f t="array" ref="H2047">_xlfn.IFS(marketing_campaign[[#This Row],[Family_size]]=1,"Family_with_one_child",marketing_campaign[[#This Row],[Family_size]]&gt;1,"Family_with_more_children")</f>
        <v>Family_with_more_children</v>
      </c>
      <c r="I2047">
        <v>43020</v>
      </c>
      <c r="J2047" t="str">
        <f>IF(marketing_campaign[[#This Row],[Income]]&gt;=Sheet21!B2097,"high_income","low_income")</f>
        <v>high_income</v>
      </c>
      <c r="K2047">
        <v>1</v>
      </c>
      <c r="L2047">
        <v>0</v>
      </c>
      <c r="M2047" s="1">
        <v>41608</v>
      </c>
      <c r="N2047">
        <v>79</v>
      </c>
      <c r="O2047" t="str" cm="1">
        <f t="array" ref="O2047">_xlfn.IFS(AND(marketing_campaign[[#This Row],[Recency]]&gt;=0,marketing_campaign[[#This Row],[Recency]]&lt;=14),"Early Recency",AND(marketing_campaign[[#This Row],[Recency]]&gt;=15,marketing_campaign[[#This Row],[Recency]]&lt;=31),"Mid-Recency",marketing_campaign[[#This Row],[Recency]]&gt;=32,"high Recency")</f>
        <v>high Recency</v>
      </c>
      <c r="P2047">
        <v>45</v>
      </c>
      <c r="Q2047">
        <v>7</v>
      </c>
      <c r="R2047">
        <v>99</v>
      </c>
      <c r="S2047">
        <v>4</v>
      </c>
      <c r="T2047">
        <v>25</v>
      </c>
      <c r="U2047">
        <v>43</v>
      </c>
      <c r="V2047">
        <f>marketing_campaign[[#This Row],[MntGoldProds]]+marketing_campaign[[#This Row],[MntSweetProducts]]+marketing_campaign[[#This Row],[MntFishProducts]]+marketing_campaign[[#This Row],[MntMeatProducts]]+marketing_campaign[[#This Row],[MntFruits]]+marketing_campaign[[#This Row],[MntWines]]</f>
        <v>223</v>
      </c>
      <c r="W2047">
        <v>3</v>
      </c>
      <c r="X2047">
        <v>4</v>
      </c>
      <c r="Y2047">
        <v>1</v>
      </c>
      <c r="Z2047">
        <v>4</v>
      </c>
      <c r="AA2047">
        <f t="shared" si="63"/>
        <v>12</v>
      </c>
      <c r="AB2047" t="str" cm="1">
        <f t="array" ref="AB2047">_xlfn.IFS(AND(AA2047&gt;=0,AA2047&lt;=15),"low purchase",AND(AA2047&gt;=16,AA2047&lt;=30),"mid purchase",AA2047&gt;=31,"high purchase")</f>
        <v>low purchase</v>
      </c>
      <c r="AC2047">
        <v>6</v>
      </c>
      <c r="AD2047" t="str">
        <f>IF(marketing_campaign[[#This Row],[NumWebVisitsMonth]]&gt;=5.3,"higher_webvists","lower_webvisits")</f>
        <v>higher_webvists</v>
      </c>
      <c r="AE2047">
        <v>0</v>
      </c>
      <c r="AF2047">
        <v>0</v>
      </c>
      <c r="AG2047">
        <v>0</v>
      </c>
      <c r="AH2047">
        <v>0</v>
      </c>
      <c r="AI2047">
        <v>0</v>
      </c>
      <c r="AJ2047">
        <v>0</v>
      </c>
      <c r="AK2047">
        <v>3</v>
      </c>
      <c r="AL2047">
        <v>11</v>
      </c>
      <c r="AM2047">
        <v>0</v>
      </c>
      <c r="AN2047">
        <f>marketing_campaign[[#This Row],[AcceptedCmp2]]+marketing_campaign[[#This Row],[AcceptedCmp1]]+marketing_campaign[[#This Row],[AcceptedCmp5]]+marketing_campaign[[#This Row],[AcceptedCmp4]]+marketing_campaign[[#This Row],[AcceptedCmp3]]+marketing_campaign[[#This Row],[Response]]</f>
        <v>0</v>
      </c>
      <c r="AO2047" t="str" cm="1">
        <f t="array" ref="AO204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48" spans="1:41" x14ac:dyDescent="0.35">
      <c r="A2048">
        <v>4268</v>
      </c>
      <c r="B2048">
        <v>1959</v>
      </c>
      <c r="C2048">
        <f t="shared" ca="1" si="62"/>
        <v>67</v>
      </c>
      <c r="D2048" t="str" cm="1">
        <f t="array" aca="1" ref="D204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48" t="s">
        <v>29</v>
      </c>
      <c r="F2048" t="s">
        <v>33</v>
      </c>
      <c r="G2048" cm="1">
        <f t="array" ref="G2048">_xlfn.IFS(marketing_campaign[[#This Row],[Marital_Status]]="Single",K2048+L2048+1,marketing_campaign[[#This Row],[Marital_Status]]="Together",K2048+L2048+2,marketing_campaign[[#This Row],[Marital_Status]]="Alone",K2048+L2048+1,marketing_campaign[[#This Row],[Marital_Status]]="Married",K2048+L2048+2,marketing_campaign[[#This Row],[Marital_Status]]="Divorced",K2048+L2048+1,marketing_campaign[[#This Row],[Marital_Status]]="YOLO",K2048+L2048+1,marketing_campaign[[#This Row],[Marital_Status]]="Absurd",K2048+L2048+1,marketing_campaign[[#This Row],[Marital_Status]]="Widow",K2048+L2048+1)</f>
        <v>3</v>
      </c>
      <c r="H2048" t="str" cm="1">
        <f t="array" ref="H2048">_xlfn.IFS(marketing_campaign[[#This Row],[Family_size]]=1,"Family_with_one_child",marketing_campaign[[#This Row],[Family_size]]&gt;1,"Family_with_more_children")</f>
        <v>Family_with_more_children</v>
      </c>
      <c r="I2048">
        <v>53154</v>
      </c>
      <c r="J2048" t="str">
        <f>IF(marketing_campaign[[#This Row],[Income]]&gt;=Sheet21!B2098,"high_income","low_income")</f>
        <v>high_income</v>
      </c>
      <c r="K2048">
        <v>0</v>
      </c>
      <c r="L2048">
        <v>1</v>
      </c>
      <c r="M2048" s="1">
        <v>41799</v>
      </c>
      <c r="N2048">
        <v>50</v>
      </c>
      <c r="O2048" t="str" cm="1">
        <f t="array" ref="O2048">_xlfn.IFS(AND(marketing_campaign[[#This Row],[Recency]]&gt;=0,marketing_campaign[[#This Row],[Recency]]&lt;=14),"Early Recency",AND(marketing_campaign[[#This Row],[Recency]]&gt;=15,marketing_campaign[[#This Row],[Recency]]&lt;=31),"Mid-Recency",marketing_campaign[[#This Row],[Recency]]&gt;=32,"high Recency")</f>
        <v>high Recency</v>
      </c>
      <c r="P2048">
        <v>129</v>
      </c>
      <c r="Q2048">
        <v>0</v>
      </c>
      <c r="R2048">
        <v>21</v>
      </c>
      <c r="S2048">
        <v>0</v>
      </c>
      <c r="T2048">
        <v>1</v>
      </c>
      <c r="U2048">
        <v>7</v>
      </c>
      <c r="V2048">
        <f>marketing_campaign[[#This Row],[MntGoldProds]]+marketing_campaign[[#This Row],[MntSweetProducts]]+marketing_campaign[[#This Row],[MntFishProducts]]+marketing_campaign[[#This Row],[MntMeatProducts]]+marketing_campaign[[#This Row],[MntFruits]]+marketing_campaign[[#This Row],[MntWines]]</f>
        <v>158</v>
      </c>
      <c r="W2048">
        <v>1</v>
      </c>
      <c r="X2048">
        <v>3</v>
      </c>
      <c r="Y2048">
        <v>1</v>
      </c>
      <c r="Z2048">
        <v>4</v>
      </c>
      <c r="AA2048">
        <f t="shared" si="63"/>
        <v>9</v>
      </c>
      <c r="AB2048" t="str" cm="1">
        <f t="array" ref="AB2048">_xlfn.IFS(AND(AA2048&gt;=0,AA2048&lt;=15),"low purchase",AND(AA2048&gt;=16,AA2048&lt;=30),"mid purchase",AA2048&gt;=31,"high purchase")</f>
        <v>low purchase</v>
      </c>
      <c r="AC2048">
        <v>4</v>
      </c>
      <c r="AD2048" t="str">
        <f>IF(marketing_campaign[[#This Row],[NumWebVisitsMonth]]&gt;=5.3,"higher_webvists","lower_webvisits")</f>
        <v>lower_webvisits</v>
      </c>
      <c r="AE2048">
        <v>0</v>
      </c>
      <c r="AF2048">
        <v>0</v>
      </c>
      <c r="AG2048">
        <v>0</v>
      </c>
      <c r="AH2048">
        <v>0</v>
      </c>
      <c r="AI2048">
        <v>0</v>
      </c>
      <c r="AJ2048">
        <v>0</v>
      </c>
      <c r="AK2048">
        <v>3</v>
      </c>
      <c r="AL2048">
        <v>11</v>
      </c>
      <c r="AM2048">
        <v>0</v>
      </c>
      <c r="AN2048">
        <f>marketing_campaign[[#This Row],[AcceptedCmp2]]+marketing_campaign[[#This Row],[AcceptedCmp1]]+marketing_campaign[[#This Row],[AcceptedCmp5]]+marketing_campaign[[#This Row],[AcceptedCmp4]]+marketing_campaign[[#This Row],[AcceptedCmp3]]+marketing_campaign[[#This Row],[Response]]</f>
        <v>0</v>
      </c>
      <c r="AO2048" t="str" cm="1">
        <f t="array" ref="AO204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49" spans="1:41" x14ac:dyDescent="0.35">
      <c r="A2049">
        <v>10701</v>
      </c>
      <c r="B2049">
        <v>1973</v>
      </c>
      <c r="C2049">
        <f t="shared" ca="1" si="62"/>
        <v>53</v>
      </c>
      <c r="D2049" t="str" cm="1">
        <f t="array" aca="1" ref="D204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49" t="s">
        <v>29</v>
      </c>
      <c r="F2049" t="s">
        <v>33</v>
      </c>
      <c r="G2049" cm="1">
        <f t="array" ref="G2049">_xlfn.IFS(marketing_campaign[[#This Row],[Marital_Status]]="Single",K2049+L2049+1,marketing_campaign[[#This Row],[Marital_Status]]="Together",K2049+L2049+2,marketing_campaign[[#This Row],[Marital_Status]]="Alone",K2049+L2049+1,marketing_campaign[[#This Row],[Marital_Status]]="Married",K2049+L2049+2,marketing_campaign[[#This Row],[Marital_Status]]="Divorced",K2049+L2049+1,marketing_campaign[[#This Row],[Marital_Status]]="YOLO",K2049+L2049+1,marketing_campaign[[#This Row],[Marital_Status]]="Absurd",K2049+L2049+1,marketing_campaign[[#This Row],[Marital_Status]]="Widow",K2049+L2049+1)</f>
        <v>2</v>
      </c>
      <c r="H2049" t="str" cm="1">
        <f t="array" ref="H2049">_xlfn.IFS(marketing_campaign[[#This Row],[Family_size]]=1,"Family_with_one_child",marketing_campaign[[#This Row],[Family_size]]&gt;1,"Family_with_more_children")</f>
        <v>Family_with_more_children</v>
      </c>
      <c r="I2049">
        <v>65308</v>
      </c>
      <c r="J2049" t="str">
        <f>IF(marketing_campaign[[#This Row],[Income]]&gt;=Sheet21!B2099,"high_income","low_income")</f>
        <v>high_income</v>
      </c>
      <c r="K2049">
        <v>0</v>
      </c>
      <c r="L2049">
        <v>0</v>
      </c>
      <c r="M2049" s="1">
        <v>41528</v>
      </c>
      <c r="N2049">
        <v>60</v>
      </c>
      <c r="O2049" t="str" cm="1">
        <f t="array" ref="O2049">_xlfn.IFS(AND(marketing_campaign[[#This Row],[Recency]]&gt;=0,marketing_campaign[[#This Row],[Recency]]&lt;=14),"Early Recency",AND(marketing_campaign[[#This Row],[Recency]]&gt;=15,marketing_campaign[[#This Row],[Recency]]&lt;=31),"Mid-Recency",marketing_campaign[[#This Row],[Recency]]&gt;=32,"high Recency")</f>
        <v>high Recency</v>
      </c>
      <c r="P2049">
        <v>713</v>
      </c>
      <c r="Q2049">
        <v>0</v>
      </c>
      <c r="R2049">
        <v>264</v>
      </c>
      <c r="S2049">
        <v>120</v>
      </c>
      <c r="T2049">
        <v>80</v>
      </c>
      <c r="U2049">
        <v>34</v>
      </c>
      <c r="V2049">
        <f>marketing_campaign[[#This Row],[MntGoldProds]]+marketing_campaign[[#This Row],[MntSweetProducts]]+marketing_campaign[[#This Row],[MntFishProducts]]+marketing_campaign[[#This Row],[MntMeatProducts]]+marketing_campaign[[#This Row],[MntFruits]]+marketing_campaign[[#This Row],[MntWines]]</f>
        <v>1211</v>
      </c>
      <c r="W2049">
        <v>1</v>
      </c>
      <c r="X2049">
        <v>7</v>
      </c>
      <c r="Y2049">
        <v>8</v>
      </c>
      <c r="Z2049">
        <v>12</v>
      </c>
      <c r="AA2049">
        <f t="shared" si="63"/>
        <v>28</v>
      </c>
      <c r="AB2049" t="str" cm="1">
        <f t="array" ref="AB2049">_xlfn.IFS(AND(AA2049&gt;=0,AA2049&lt;=15),"low purchase",AND(AA2049&gt;=16,AA2049&lt;=30),"mid purchase",AA2049&gt;=31,"high purchase")</f>
        <v>mid purchase</v>
      </c>
      <c r="AC2049">
        <v>4</v>
      </c>
      <c r="AD2049" t="str">
        <f>IF(marketing_campaign[[#This Row],[NumWebVisitsMonth]]&gt;=5.3,"higher_webvists","lower_webvisits")</f>
        <v>lower_webvisits</v>
      </c>
      <c r="AE2049">
        <v>0</v>
      </c>
      <c r="AF2049">
        <v>0</v>
      </c>
      <c r="AG2049">
        <v>1</v>
      </c>
      <c r="AH2049">
        <v>1</v>
      </c>
      <c r="AI2049">
        <v>0</v>
      </c>
      <c r="AJ2049">
        <v>0</v>
      </c>
      <c r="AK2049">
        <v>3</v>
      </c>
      <c r="AL2049">
        <v>11</v>
      </c>
      <c r="AM2049">
        <v>0</v>
      </c>
      <c r="AN2049">
        <f>marketing_campaign[[#This Row],[AcceptedCmp2]]+marketing_campaign[[#This Row],[AcceptedCmp1]]+marketing_campaign[[#This Row],[AcceptedCmp5]]+marketing_campaign[[#This Row],[AcceptedCmp4]]+marketing_campaign[[#This Row],[AcceptedCmp3]]+marketing_campaign[[#This Row],[Response]]</f>
        <v>2</v>
      </c>
      <c r="AO2049" t="str" cm="1">
        <f t="array" ref="AO204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2050" spans="1:41" x14ac:dyDescent="0.35">
      <c r="A2050">
        <v>3507</v>
      </c>
      <c r="B2050">
        <v>1970</v>
      </c>
      <c r="C2050">
        <f t="shared" ref="C2050:C2113" ca="1" si="64">YEAR(TODAY())-B2050</f>
        <v>56</v>
      </c>
      <c r="D2050" t="str" cm="1">
        <f t="array" aca="1" ref="D205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50" t="s">
        <v>29</v>
      </c>
      <c r="F2050" t="s">
        <v>30</v>
      </c>
      <c r="G2050" cm="1">
        <f t="array" ref="G2050">_xlfn.IFS(marketing_campaign[[#This Row],[Marital_Status]]="Single",K2050+L2050+1,marketing_campaign[[#This Row],[Marital_Status]]="Together",K2050+L2050+2,marketing_campaign[[#This Row],[Marital_Status]]="Alone",K2050+L2050+1,marketing_campaign[[#This Row],[Marital_Status]]="Married",K2050+L2050+2,marketing_campaign[[#This Row],[Marital_Status]]="Divorced",K2050+L2050+1,marketing_campaign[[#This Row],[Marital_Status]]="YOLO",K2050+L2050+1,marketing_campaign[[#This Row],[Marital_Status]]="Absurd",K2050+L2050+1,marketing_campaign[[#This Row],[Marital_Status]]="Widow",K2050+L2050+1)</f>
        <v>2</v>
      </c>
      <c r="H2050" t="str" cm="1">
        <f t="array" ref="H2050">_xlfn.IFS(marketing_campaign[[#This Row],[Family_size]]=1,"Family_with_one_child",marketing_campaign[[#This Row],[Family_size]]&gt;1,"Family_with_more_children")</f>
        <v>Family_with_more_children</v>
      </c>
      <c r="I2050">
        <v>76467</v>
      </c>
      <c r="J2050" t="str">
        <f>IF(marketing_campaign[[#This Row],[Income]]&gt;=Sheet21!B2100,"high_income","low_income")</f>
        <v>high_income</v>
      </c>
      <c r="K2050">
        <v>1</v>
      </c>
      <c r="L2050">
        <v>0</v>
      </c>
      <c r="M2050" s="1">
        <v>41138</v>
      </c>
      <c r="N2050">
        <v>44</v>
      </c>
      <c r="O2050" t="str" cm="1">
        <f t="array" ref="O2050">_xlfn.IFS(AND(marketing_campaign[[#This Row],[Recency]]&gt;=0,marketing_campaign[[#This Row],[Recency]]&lt;=14),"Early Recency",AND(marketing_campaign[[#This Row],[Recency]]&gt;=15,marketing_campaign[[#This Row],[Recency]]&lt;=31),"Mid-Recency",marketing_campaign[[#This Row],[Recency]]&gt;=32,"high Recency")</f>
        <v>high Recency</v>
      </c>
      <c r="P2050">
        <v>676</v>
      </c>
      <c r="Q2050">
        <v>161</v>
      </c>
      <c r="R2050">
        <v>426</v>
      </c>
      <c r="S2050">
        <v>210</v>
      </c>
      <c r="T2050">
        <v>44</v>
      </c>
      <c r="U2050">
        <v>58</v>
      </c>
      <c r="V2050">
        <f>marketing_campaign[[#This Row],[MntGoldProds]]+marketing_campaign[[#This Row],[MntSweetProducts]]+marketing_campaign[[#This Row],[MntFishProducts]]+marketing_campaign[[#This Row],[MntMeatProducts]]+marketing_campaign[[#This Row],[MntFruits]]+marketing_campaign[[#This Row],[MntWines]]</f>
        <v>1575</v>
      </c>
      <c r="W2050">
        <v>2</v>
      </c>
      <c r="X2050">
        <v>2</v>
      </c>
      <c r="Y2050">
        <v>5</v>
      </c>
      <c r="Z2050">
        <v>5</v>
      </c>
      <c r="AA2050">
        <f t="shared" ref="AA2050:AA2113" si="65">W2050+X2050+Y2050+Z2050</f>
        <v>14</v>
      </c>
      <c r="AB2050" t="str" cm="1">
        <f t="array" ref="AB2050">_xlfn.IFS(AND(AA2050&gt;=0,AA2050&lt;=15),"low purchase",AND(AA2050&gt;=16,AA2050&lt;=30),"mid purchase",AA2050&gt;=31,"high purchase")</f>
        <v>low purchase</v>
      </c>
      <c r="AC2050">
        <v>6</v>
      </c>
      <c r="AD2050" t="str">
        <f>IF(marketing_campaign[[#This Row],[NumWebVisitsMonth]]&gt;=5.3,"higher_webvists","lower_webvisits")</f>
        <v>higher_webvists</v>
      </c>
      <c r="AE2050">
        <v>0</v>
      </c>
      <c r="AF2050">
        <v>0</v>
      </c>
      <c r="AG2050">
        <v>0</v>
      </c>
      <c r="AH2050">
        <v>0</v>
      </c>
      <c r="AI2050">
        <v>0</v>
      </c>
      <c r="AJ2050">
        <v>0</v>
      </c>
      <c r="AK2050">
        <v>3</v>
      </c>
      <c r="AL2050">
        <v>11</v>
      </c>
      <c r="AM2050">
        <v>1</v>
      </c>
      <c r="AN2050">
        <f>marketing_campaign[[#This Row],[AcceptedCmp2]]+marketing_campaign[[#This Row],[AcceptedCmp1]]+marketing_campaign[[#This Row],[AcceptedCmp5]]+marketing_campaign[[#This Row],[AcceptedCmp4]]+marketing_campaign[[#This Row],[AcceptedCmp3]]+marketing_campaign[[#This Row],[Response]]</f>
        <v>1</v>
      </c>
      <c r="AO2050" t="str" cm="1">
        <f t="array" ref="AO205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2051" spans="1:41" x14ac:dyDescent="0.35">
      <c r="A2051">
        <v>2079</v>
      </c>
      <c r="B2051">
        <v>1947</v>
      </c>
      <c r="C2051">
        <f t="shared" ca="1" si="64"/>
        <v>79</v>
      </c>
      <c r="D2051" t="str" cm="1">
        <f t="array" aca="1" ref="D205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2051" t="s">
        <v>37</v>
      </c>
      <c r="F2051" t="s">
        <v>33</v>
      </c>
      <c r="G2051" cm="1">
        <f t="array" ref="G2051">_xlfn.IFS(marketing_campaign[[#This Row],[Marital_Status]]="Single",K2051+L2051+1,marketing_campaign[[#This Row],[Marital_Status]]="Together",K2051+L2051+2,marketing_campaign[[#This Row],[Marital_Status]]="Alone",K2051+L2051+1,marketing_campaign[[#This Row],[Marital_Status]]="Married",K2051+L2051+2,marketing_campaign[[#This Row],[Marital_Status]]="Divorced",K2051+L2051+1,marketing_campaign[[#This Row],[Marital_Status]]="YOLO",K2051+L2051+1,marketing_campaign[[#This Row],[Marital_Status]]="Absurd",K2051+L2051+1,marketing_campaign[[#This Row],[Marital_Status]]="Widow",K2051+L2051+1)</f>
        <v>2</v>
      </c>
      <c r="H2051" t="str" cm="1">
        <f t="array" ref="H2051">_xlfn.IFS(marketing_campaign[[#This Row],[Family_size]]=1,"Family_with_one_child",marketing_campaign[[#This Row],[Family_size]]&gt;1,"Family_with_more_children")</f>
        <v>Family_with_more_children</v>
      </c>
      <c r="I2051">
        <v>81044</v>
      </c>
      <c r="J2051" t="str">
        <f>IF(marketing_campaign[[#This Row],[Income]]&gt;=Sheet21!B2101,"high_income","low_income")</f>
        <v>high_income</v>
      </c>
      <c r="K2051">
        <v>0</v>
      </c>
      <c r="L2051">
        <v>0</v>
      </c>
      <c r="M2051" s="1">
        <v>41635</v>
      </c>
      <c r="N2051">
        <v>0</v>
      </c>
      <c r="O2051" t="str" cm="1">
        <f t="array" ref="O2051">_xlfn.IFS(AND(marketing_campaign[[#This Row],[Recency]]&gt;=0,marketing_campaign[[#This Row],[Recency]]&lt;=14),"Early Recency",AND(marketing_campaign[[#This Row],[Recency]]&gt;=15,marketing_campaign[[#This Row],[Recency]]&lt;=31),"Mid-Recency",marketing_campaign[[#This Row],[Recency]]&gt;=32,"high Recency")</f>
        <v>Early Recency</v>
      </c>
      <c r="P2051">
        <v>450</v>
      </c>
      <c r="Q2051">
        <v>26</v>
      </c>
      <c r="R2051">
        <v>535</v>
      </c>
      <c r="S2051">
        <v>73</v>
      </c>
      <c r="T2051">
        <v>98</v>
      </c>
      <c r="U2051">
        <v>26</v>
      </c>
      <c r="V2051">
        <f>marketing_campaign[[#This Row],[MntGoldProds]]+marketing_campaign[[#This Row],[MntSweetProducts]]+marketing_campaign[[#This Row],[MntFishProducts]]+marketing_campaign[[#This Row],[MntMeatProducts]]+marketing_campaign[[#This Row],[MntFruits]]+marketing_campaign[[#This Row],[MntWines]]</f>
        <v>1208</v>
      </c>
      <c r="W2051">
        <v>1</v>
      </c>
      <c r="X2051">
        <v>5</v>
      </c>
      <c r="Y2051">
        <v>6</v>
      </c>
      <c r="Z2051">
        <v>10</v>
      </c>
      <c r="AA2051">
        <f t="shared" si="65"/>
        <v>22</v>
      </c>
      <c r="AB2051" t="str" cm="1">
        <f t="array" ref="AB2051">_xlfn.IFS(AND(AA2051&gt;=0,AA2051&lt;=15),"low purchase",AND(AA2051&gt;=16,AA2051&lt;=30),"mid purchase",AA2051&gt;=31,"high purchase")</f>
        <v>mid purchase</v>
      </c>
      <c r="AC2051">
        <v>1</v>
      </c>
      <c r="AD2051" t="str">
        <f>IF(marketing_campaign[[#This Row],[NumWebVisitsMonth]]&gt;=5.3,"higher_webvists","lower_webvisits")</f>
        <v>lower_webvisits</v>
      </c>
      <c r="AE2051">
        <v>0</v>
      </c>
      <c r="AF2051">
        <v>0</v>
      </c>
      <c r="AG2051">
        <v>0</v>
      </c>
      <c r="AH2051">
        <v>0</v>
      </c>
      <c r="AI2051">
        <v>0</v>
      </c>
      <c r="AJ2051">
        <v>0</v>
      </c>
      <c r="AK2051">
        <v>3</v>
      </c>
      <c r="AL2051">
        <v>11</v>
      </c>
      <c r="AM2051">
        <v>0</v>
      </c>
      <c r="AN2051">
        <f>marketing_campaign[[#This Row],[AcceptedCmp2]]+marketing_campaign[[#This Row],[AcceptedCmp1]]+marketing_campaign[[#This Row],[AcceptedCmp5]]+marketing_campaign[[#This Row],[AcceptedCmp4]]+marketing_campaign[[#This Row],[AcceptedCmp3]]+marketing_campaign[[#This Row],[Response]]</f>
        <v>0</v>
      </c>
      <c r="AO2051" t="str" cm="1">
        <f t="array" ref="AO205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52" spans="1:41" x14ac:dyDescent="0.35">
      <c r="A2052">
        <v>626</v>
      </c>
      <c r="B2052">
        <v>1951</v>
      </c>
      <c r="C2052">
        <f t="shared" ca="1" si="64"/>
        <v>75</v>
      </c>
      <c r="D2052" t="str" cm="1">
        <f t="array" aca="1" ref="D205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52" t="s">
        <v>29</v>
      </c>
      <c r="F2052" t="s">
        <v>33</v>
      </c>
      <c r="G2052" cm="1">
        <f t="array" ref="G2052">_xlfn.IFS(marketing_campaign[[#This Row],[Marital_Status]]="Single",K2052+L2052+1,marketing_campaign[[#This Row],[Marital_Status]]="Together",K2052+L2052+2,marketing_campaign[[#This Row],[Marital_Status]]="Alone",K2052+L2052+1,marketing_campaign[[#This Row],[Marital_Status]]="Married",K2052+L2052+2,marketing_campaign[[#This Row],[Marital_Status]]="Divorced",K2052+L2052+1,marketing_campaign[[#This Row],[Marital_Status]]="YOLO",K2052+L2052+1,marketing_campaign[[#This Row],[Marital_Status]]="Absurd",K2052+L2052+1,marketing_campaign[[#This Row],[Marital_Status]]="Widow",K2052+L2052+1)</f>
        <v>4</v>
      </c>
      <c r="H2052" t="str" cm="1">
        <f t="array" ref="H2052">_xlfn.IFS(marketing_campaign[[#This Row],[Family_size]]=1,"Family_with_one_child",marketing_campaign[[#This Row],[Family_size]]&gt;1,"Family_with_more_children")</f>
        <v>Family_with_more_children</v>
      </c>
      <c r="I2052">
        <v>32871</v>
      </c>
      <c r="J2052" t="str">
        <f>IF(marketing_campaign[[#This Row],[Income]]&gt;=Sheet21!B2102,"high_income","low_income")</f>
        <v>high_income</v>
      </c>
      <c r="K2052">
        <v>1</v>
      </c>
      <c r="L2052">
        <v>1</v>
      </c>
      <c r="M2052" s="1">
        <v>41342</v>
      </c>
      <c r="N2052">
        <v>28</v>
      </c>
      <c r="O2052" t="str" cm="1">
        <f t="array" ref="O2052">_xlfn.IFS(AND(marketing_campaign[[#This Row],[Recency]]&gt;=0,marketing_campaign[[#This Row],[Recency]]&lt;=14),"Early Recency",AND(marketing_campaign[[#This Row],[Recency]]&gt;=15,marketing_campaign[[#This Row],[Recency]]&lt;=31),"Mid-Recency",marketing_campaign[[#This Row],[Recency]]&gt;=32,"high Recency")</f>
        <v>Mid-Recency</v>
      </c>
      <c r="P2052">
        <v>22</v>
      </c>
      <c r="Q2052">
        <v>2</v>
      </c>
      <c r="R2052">
        <v>12</v>
      </c>
      <c r="S2052">
        <v>0</v>
      </c>
      <c r="T2052">
        <v>2</v>
      </c>
      <c r="U2052">
        <v>5</v>
      </c>
      <c r="V2052">
        <f>marketing_campaign[[#This Row],[MntGoldProds]]+marketing_campaign[[#This Row],[MntSweetProducts]]+marketing_campaign[[#This Row],[MntFishProducts]]+marketing_campaign[[#This Row],[MntMeatProducts]]+marketing_campaign[[#This Row],[MntFruits]]+marketing_campaign[[#This Row],[MntWines]]</f>
        <v>43</v>
      </c>
      <c r="W2052">
        <v>1</v>
      </c>
      <c r="X2052">
        <v>1</v>
      </c>
      <c r="Y2052">
        <v>0</v>
      </c>
      <c r="Z2052">
        <v>3</v>
      </c>
      <c r="AA2052">
        <f t="shared" si="65"/>
        <v>5</v>
      </c>
      <c r="AB2052" t="str" cm="1">
        <f t="array" ref="AB2052">_xlfn.IFS(AND(AA2052&gt;=0,AA2052&lt;=15),"low purchase",AND(AA2052&gt;=16,AA2052&lt;=30),"mid purchase",AA2052&gt;=31,"high purchase")</f>
        <v>low purchase</v>
      </c>
      <c r="AC2052">
        <v>4</v>
      </c>
      <c r="AD2052" t="str">
        <f>IF(marketing_campaign[[#This Row],[NumWebVisitsMonth]]&gt;=5.3,"higher_webvists","lower_webvisits")</f>
        <v>lower_webvisits</v>
      </c>
      <c r="AE2052">
        <v>0</v>
      </c>
      <c r="AF2052">
        <v>0</v>
      </c>
      <c r="AG2052">
        <v>0</v>
      </c>
      <c r="AH2052">
        <v>0</v>
      </c>
      <c r="AI2052">
        <v>0</v>
      </c>
      <c r="AJ2052">
        <v>0</v>
      </c>
      <c r="AK2052">
        <v>3</v>
      </c>
      <c r="AL2052">
        <v>11</v>
      </c>
      <c r="AM2052">
        <v>0</v>
      </c>
      <c r="AN2052">
        <f>marketing_campaign[[#This Row],[AcceptedCmp2]]+marketing_campaign[[#This Row],[AcceptedCmp1]]+marketing_campaign[[#This Row],[AcceptedCmp5]]+marketing_campaign[[#This Row],[AcceptedCmp4]]+marketing_campaign[[#This Row],[AcceptedCmp3]]+marketing_campaign[[#This Row],[Response]]</f>
        <v>0</v>
      </c>
      <c r="AO2052" t="str" cm="1">
        <f t="array" ref="AO205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53" spans="1:41" x14ac:dyDescent="0.35">
      <c r="A2053">
        <v>4426</v>
      </c>
      <c r="B2053">
        <v>1975</v>
      </c>
      <c r="C2053">
        <f t="shared" ca="1" si="64"/>
        <v>51</v>
      </c>
      <c r="D2053" t="str" cm="1">
        <f t="array" aca="1" ref="D205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53" t="s">
        <v>29</v>
      </c>
      <c r="F2053" t="s">
        <v>30</v>
      </c>
      <c r="G2053" cm="1">
        <f t="array" ref="G2053">_xlfn.IFS(marketing_campaign[[#This Row],[Marital_Status]]="Single",K2053+L2053+1,marketing_campaign[[#This Row],[Marital_Status]]="Together",K2053+L2053+2,marketing_campaign[[#This Row],[Marital_Status]]="Alone",K2053+L2053+1,marketing_campaign[[#This Row],[Marital_Status]]="Married",K2053+L2053+2,marketing_campaign[[#This Row],[Marital_Status]]="Divorced",K2053+L2053+1,marketing_campaign[[#This Row],[Marital_Status]]="YOLO",K2053+L2053+1,marketing_campaign[[#This Row],[Marital_Status]]="Absurd",K2053+L2053+1,marketing_campaign[[#This Row],[Marital_Status]]="Widow",K2053+L2053+1)</f>
        <v>3</v>
      </c>
      <c r="H2053" t="str" cm="1">
        <f t="array" ref="H2053">_xlfn.IFS(marketing_campaign[[#This Row],[Family_size]]=1,"Family_with_one_child",marketing_campaign[[#This Row],[Family_size]]&gt;1,"Family_with_more_children")</f>
        <v>Family_with_more_children</v>
      </c>
      <c r="I2053">
        <v>55801</v>
      </c>
      <c r="J2053" t="str">
        <f>IF(marketing_campaign[[#This Row],[Income]]&gt;=Sheet21!B2103,"high_income","low_income")</f>
        <v>high_income</v>
      </c>
      <c r="K2053">
        <v>1</v>
      </c>
      <c r="L2053">
        <v>1</v>
      </c>
      <c r="M2053" s="1">
        <v>41539</v>
      </c>
      <c r="N2053">
        <v>35</v>
      </c>
      <c r="O2053" t="str" cm="1">
        <f t="array" ref="O2053">_xlfn.IFS(AND(marketing_campaign[[#This Row],[Recency]]&gt;=0,marketing_campaign[[#This Row],[Recency]]&lt;=14),"Early Recency",AND(marketing_campaign[[#This Row],[Recency]]&gt;=15,marketing_campaign[[#This Row],[Recency]]&lt;=31),"Mid-Recency",marketing_campaign[[#This Row],[Recency]]&gt;=32,"high Recency")</f>
        <v>high Recency</v>
      </c>
      <c r="P2053">
        <v>367</v>
      </c>
      <c r="Q2053">
        <v>4</v>
      </c>
      <c r="R2053">
        <v>51</v>
      </c>
      <c r="S2053">
        <v>6</v>
      </c>
      <c r="T2053">
        <v>4</v>
      </c>
      <c r="U2053">
        <v>95</v>
      </c>
      <c r="V2053">
        <f>marketing_campaign[[#This Row],[MntGoldProds]]+marketing_campaign[[#This Row],[MntSweetProducts]]+marketing_campaign[[#This Row],[MntFishProducts]]+marketing_campaign[[#This Row],[MntMeatProducts]]+marketing_campaign[[#This Row],[MntFruits]]+marketing_campaign[[#This Row],[MntWines]]</f>
        <v>527</v>
      </c>
      <c r="W2053">
        <v>6</v>
      </c>
      <c r="X2053">
        <v>7</v>
      </c>
      <c r="Y2053">
        <v>2</v>
      </c>
      <c r="Z2053">
        <v>6</v>
      </c>
      <c r="AA2053">
        <f t="shared" si="65"/>
        <v>21</v>
      </c>
      <c r="AB2053" t="str" cm="1">
        <f t="array" ref="AB2053">_xlfn.IFS(AND(AA2053&gt;=0,AA2053&lt;=15),"low purchase",AND(AA2053&gt;=16,AA2053&lt;=30),"mid purchase",AA2053&gt;=31,"high purchase")</f>
        <v>mid purchase</v>
      </c>
      <c r="AC2053">
        <v>7</v>
      </c>
      <c r="AD2053" t="str">
        <f>IF(marketing_campaign[[#This Row],[NumWebVisitsMonth]]&gt;=5.3,"higher_webvists","lower_webvisits")</f>
        <v>higher_webvists</v>
      </c>
      <c r="AE2053">
        <v>0</v>
      </c>
      <c r="AF2053">
        <v>0</v>
      </c>
      <c r="AG2053">
        <v>0</v>
      </c>
      <c r="AH2053">
        <v>1</v>
      </c>
      <c r="AI2053">
        <v>0</v>
      </c>
      <c r="AJ2053">
        <v>0</v>
      </c>
      <c r="AK2053">
        <v>3</v>
      </c>
      <c r="AL2053">
        <v>11</v>
      </c>
      <c r="AM2053">
        <v>0</v>
      </c>
      <c r="AN2053">
        <f>marketing_campaign[[#This Row],[AcceptedCmp2]]+marketing_campaign[[#This Row],[AcceptedCmp1]]+marketing_campaign[[#This Row],[AcceptedCmp5]]+marketing_campaign[[#This Row],[AcceptedCmp4]]+marketing_campaign[[#This Row],[AcceptedCmp3]]+marketing_campaign[[#This Row],[Response]]</f>
        <v>1</v>
      </c>
      <c r="AO2053" t="str" cm="1">
        <f t="array" ref="AO205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2054" spans="1:41" x14ac:dyDescent="0.35">
      <c r="A2054">
        <v>2591</v>
      </c>
      <c r="B2054">
        <v>1959</v>
      </c>
      <c r="C2054">
        <f t="shared" ca="1" si="64"/>
        <v>67</v>
      </c>
      <c r="D2054" t="str" cm="1">
        <f t="array" aca="1" ref="D205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54" t="s">
        <v>29</v>
      </c>
      <c r="F2054" t="s">
        <v>38</v>
      </c>
      <c r="G2054" cm="1">
        <f t="array" ref="G2054">_xlfn.IFS(marketing_campaign[[#This Row],[Marital_Status]]="Single",K2054+L2054+1,marketing_campaign[[#This Row],[Marital_Status]]="Together",K2054+L2054+2,marketing_campaign[[#This Row],[Marital_Status]]="Alone",K2054+L2054+1,marketing_campaign[[#This Row],[Marital_Status]]="Married",K2054+L2054+2,marketing_campaign[[#This Row],[Marital_Status]]="Divorced",K2054+L2054+1,marketing_campaign[[#This Row],[Marital_Status]]="YOLO",K2054+L2054+1,marketing_campaign[[#This Row],[Marital_Status]]="Absurd",K2054+L2054+1,marketing_campaign[[#This Row],[Marital_Status]]="Widow",K2054+L2054+1)</f>
        <v>2</v>
      </c>
      <c r="H2054" t="str" cm="1">
        <f t="array" ref="H2054">_xlfn.IFS(marketing_campaign[[#This Row],[Family_size]]=1,"Family_with_one_child",marketing_campaign[[#This Row],[Family_size]]&gt;1,"Family_with_more_children")</f>
        <v>Family_with_more_children</v>
      </c>
      <c r="I2054">
        <v>76320</v>
      </c>
      <c r="J2054" t="str">
        <f>IF(marketing_campaign[[#This Row],[Income]]&gt;=Sheet21!B2104,"high_income","low_income")</f>
        <v>high_income</v>
      </c>
      <c r="K2054">
        <v>0</v>
      </c>
      <c r="L2054">
        <v>1</v>
      </c>
      <c r="M2054" s="1">
        <v>41812</v>
      </c>
      <c r="N2054">
        <v>49</v>
      </c>
      <c r="O2054" t="str" cm="1">
        <f t="array" ref="O2054">_xlfn.IFS(AND(marketing_campaign[[#This Row],[Recency]]&gt;=0,marketing_campaign[[#This Row],[Recency]]&lt;=14),"Early Recency",AND(marketing_campaign[[#This Row],[Recency]]&gt;=15,marketing_campaign[[#This Row],[Recency]]&lt;=31),"Mid-Recency",marketing_campaign[[#This Row],[Recency]]&gt;=32,"high Recency")</f>
        <v>high Recency</v>
      </c>
      <c r="P2054">
        <v>526</v>
      </c>
      <c r="Q2054">
        <v>35</v>
      </c>
      <c r="R2054">
        <v>214</v>
      </c>
      <c r="S2054">
        <v>69</v>
      </c>
      <c r="T2054">
        <v>53</v>
      </c>
      <c r="U2054">
        <v>35</v>
      </c>
      <c r="V2054">
        <f>marketing_campaign[[#This Row],[MntGoldProds]]+marketing_campaign[[#This Row],[MntSweetProducts]]+marketing_campaign[[#This Row],[MntFishProducts]]+marketing_campaign[[#This Row],[MntMeatProducts]]+marketing_campaign[[#This Row],[MntFruits]]+marketing_campaign[[#This Row],[MntWines]]</f>
        <v>932</v>
      </c>
      <c r="W2054">
        <v>2</v>
      </c>
      <c r="X2054">
        <v>6</v>
      </c>
      <c r="Y2054">
        <v>3</v>
      </c>
      <c r="Z2054">
        <v>4</v>
      </c>
      <c r="AA2054">
        <f t="shared" si="65"/>
        <v>15</v>
      </c>
      <c r="AB2054" t="str" cm="1">
        <f t="array" ref="AB2054">_xlfn.IFS(AND(AA2054&gt;=0,AA2054&lt;=15),"low purchase",AND(AA2054&gt;=16,AA2054&lt;=30),"mid purchase",AA2054&gt;=31,"high purchase")</f>
        <v>low purchase</v>
      </c>
      <c r="AC2054">
        <v>2</v>
      </c>
      <c r="AD2054" t="str">
        <f>IF(marketing_campaign[[#This Row],[NumWebVisitsMonth]]&gt;=5.3,"higher_webvists","lower_webvisits")</f>
        <v>lower_webvisits</v>
      </c>
      <c r="AE2054">
        <v>0</v>
      </c>
      <c r="AF2054">
        <v>0</v>
      </c>
      <c r="AG2054">
        <v>0</v>
      </c>
      <c r="AH2054">
        <v>0</v>
      </c>
      <c r="AI2054">
        <v>0</v>
      </c>
      <c r="AJ2054">
        <v>0</v>
      </c>
      <c r="AK2054">
        <v>3</v>
      </c>
      <c r="AL2054">
        <v>11</v>
      </c>
      <c r="AM2054">
        <v>0</v>
      </c>
      <c r="AN2054">
        <f>marketing_campaign[[#This Row],[AcceptedCmp2]]+marketing_campaign[[#This Row],[AcceptedCmp1]]+marketing_campaign[[#This Row],[AcceptedCmp5]]+marketing_campaign[[#This Row],[AcceptedCmp4]]+marketing_campaign[[#This Row],[AcceptedCmp3]]+marketing_campaign[[#This Row],[Response]]</f>
        <v>0</v>
      </c>
      <c r="AO2054" t="str" cm="1">
        <f t="array" ref="AO205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55" spans="1:41" x14ac:dyDescent="0.35">
      <c r="A2055">
        <v>10509</v>
      </c>
      <c r="B2055">
        <v>1955</v>
      </c>
      <c r="C2055">
        <f t="shared" ca="1" si="64"/>
        <v>71</v>
      </c>
      <c r="D2055" t="str" cm="1">
        <f t="array" aca="1" ref="D205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55" t="s">
        <v>34</v>
      </c>
      <c r="F2055" t="s">
        <v>30</v>
      </c>
      <c r="G2055" cm="1">
        <f t="array" ref="G2055">_xlfn.IFS(marketing_campaign[[#This Row],[Marital_Status]]="Single",K2055+L2055+1,marketing_campaign[[#This Row],[Marital_Status]]="Together",K2055+L2055+2,marketing_campaign[[#This Row],[Marital_Status]]="Alone",K2055+L2055+1,marketing_campaign[[#This Row],[Marital_Status]]="Married",K2055+L2055+2,marketing_campaign[[#This Row],[Marital_Status]]="Divorced",K2055+L2055+1,marketing_campaign[[#This Row],[Marital_Status]]="YOLO",K2055+L2055+1,marketing_campaign[[#This Row],[Marital_Status]]="Absurd",K2055+L2055+1,marketing_campaign[[#This Row],[Marital_Status]]="Widow",K2055+L2055+1)</f>
        <v>3</v>
      </c>
      <c r="H2055" t="str" cm="1">
        <f t="array" ref="H2055">_xlfn.IFS(marketing_campaign[[#This Row],[Family_size]]=1,"Family_with_one_child",marketing_campaign[[#This Row],[Family_size]]&gt;1,"Family_with_more_children")</f>
        <v>Family_with_more_children</v>
      </c>
      <c r="I2055">
        <v>36927</v>
      </c>
      <c r="J2055" t="str">
        <f>IF(marketing_campaign[[#This Row],[Income]]&gt;=Sheet21!B2105,"high_income","low_income")</f>
        <v>high_income</v>
      </c>
      <c r="K2055">
        <v>1</v>
      </c>
      <c r="L2055">
        <v>1</v>
      </c>
      <c r="M2055" s="1">
        <v>41792</v>
      </c>
      <c r="N2055">
        <v>46</v>
      </c>
      <c r="O2055" t="str" cm="1">
        <f t="array" ref="O2055">_xlfn.IFS(AND(marketing_campaign[[#This Row],[Recency]]&gt;=0,marketing_campaign[[#This Row],[Recency]]&lt;=14),"Early Recency",AND(marketing_campaign[[#This Row],[Recency]]&gt;=15,marketing_campaign[[#This Row],[Recency]]&lt;=31),"Mid-Recency",marketing_campaign[[#This Row],[Recency]]&gt;=32,"high Recency")</f>
        <v>high Recency</v>
      </c>
      <c r="P2055">
        <v>51</v>
      </c>
      <c r="Q2055">
        <v>0</v>
      </c>
      <c r="R2055">
        <v>16</v>
      </c>
      <c r="S2055">
        <v>0</v>
      </c>
      <c r="T2055">
        <v>0</v>
      </c>
      <c r="U2055">
        <v>4</v>
      </c>
      <c r="V2055">
        <f>marketing_campaign[[#This Row],[MntGoldProds]]+marketing_campaign[[#This Row],[MntSweetProducts]]+marketing_campaign[[#This Row],[MntFishProducts]]+marketing_campaign[[#This Row],[MntMeatProducts]]+marketing_campaign[[#This Row],[MntFruits]]+marketing_campaign[[#This Row],[MntWines]]</f>
        <v>71</v>
      </c>
      <c r="W2055">
        <v>2</v>
      </c>
      <c r="X2055">
        <v>3</v>
      </c>
      <c r="Y2055">
        <v>0</v>
      </c>
      <c r="Z2055">
        <v>3</v>
      </c>
      <c r="AA2055">
        <f t="shared" si="65"/>
        <v>8</v>
      </c>
      <c r="AB2055" t="str" cm="1">
        <f t="array" ref="AB2055">_xlfn.IFS(AND(AA2055&gt;=0,AA2055&lt;=15),"low purchase",AND(AA2055&gt;=16,AA2055&lt;=30),"mid purchase",AA2055&gt;=31,"high purchase")</f>
        <v>low purchase</v>
      </c>
      <c r="AC2055">
        <v>8</v>
      </c>
      <c r="AD2055" t="str">
        <f>IF(marketing_campaign[[#This Row],[NumWebVisitsMonth]]&gt;=5.3,"higher_webvists","lower_webvisits")</f>
        <v>higher_webvists</v>
      </c>
      <c r="AE2055">
        <v>0</v>
      </c>
      <c r="AF2055">
        <v>0</v>
      </c>
      <c r="AG2055">
        <v>0</v>
      </c>
      <c r="AH2055">
        <v>0</v>
      </c>
      <c r="AI2055">
        <v>0</v>
      </c>
      <c r="AJ2055">
        <v>0</v>
      </c>
      <c r="AK2055">
        <v>3</v>
      </c>
      <c r="AL2055">
        <v>11</v>
      </c>
      <c r="AM2055">
        <v>0</v>
      </c>
      <c r="AN2055">
        <f>marketing_campaign[[#This Row],[AcceptedCmp2]]+marketing_campaign[[#This Row],[AcceptedCmp1]]+marketing_campaign[[#This Row],[AcceptedCmp5]]+marketing_campaign[[#This Row],[AcceptedCmp4]]+marketing_campaign[[#This Row],[AcceptedCmp3]]+marketing_campaign[[#This Row],[Response]]</f>
        <v>0</v>
      </c>
      <c r="AO2055" t="str" cm="1">
        <f t="array" ref="AO205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56" spans="1:41" x14ac:dyDescent="0.35">
      <c r="A2056">
        <v>6382</v>
      </c>
      <c r="B2056">
        <v>1953</v>
      </c>
      <c r="C2056">
        <f t="shared" ca="1" si="64"/>
        <v>73</v>
      </c>
      <c r="D2056" t="str" cm="1">
        <f t="array" aca="1" ref="D205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56" t="s">
        <v>29</v>
      </c>
      <c r="F2056" t="s">
        <v>31</v>
      </c>
      <c r="G2056" cm="1">
        <f t="array" ref="G2056">_xlfn.IFS(marketing_campaign[[#This Row],[Marital_Status]]="Single",K2056+L2056+1,marketing_campaign[[#This Row],[Marital_Status]]="Together",K2056+L2056+2,marketing_campaign[[#This Row],[Marital_Status]]="Alone",K2056+L2056+1,marketing_campaign[[#This Row],[Marital_Status]]="Married",K2056+L2056+2,marketing_campaign[[#This Row],[Marital_Status]]="Divorced",K2056+L2056+1,marketing_campaign[[#This Row],[Marital_Status]]="YOLO",K2056+L2056+1,marketing_campaign[[#This Row],[Marital_Status]]="Absurd",K2056+L2056+1,marketing_campaign[[#This Row],[Marital_Status]]="Widow",K2056+L2056+1)</f>
        <v>4</v>
      </c>
      <c r="H2056" t="str" cm="1">
        <f t="array" ref="H2056">_xlfn.IFS(marketing_campaign[[#This Row],[Family_size]]=1,"Family_with_one_child",marketing_campaign[[#This Row],[Family_size]]&gt;1,"Family_with_more_children")</f>
        <v>Family_with_more_children</v>
      </c>
      <c r="I2056">
        <v>48794</v>
      </c>
      <c r="J2056" t="str">
        <f>IF(marketing_campaign[[#This Row],[Income]]&gt;=Sheet21!B2106,"high_income","low_income")</f>
        <v>high_income</v>
      </c>
      <c r="K2056">
        <v>1</v>
      </c>
      <c r="L2056">
        <v>1</v>
      </c>
      <c r="M2056" s="1">
        <v>41816</v>
      </c>
      <c r="N2056">
        <v>97</v>
      </c>
      <c r="O2056" t="str" cm="1">
        <f t="array" ref="O2056">_xlfn.IFS(AND(marketing_campaign[[#This Row],[Recency]]&gt;=0,marketing_campaign[[#This Row],[Recency]]&lt;=14),"Early Recency",AND(marketing_campaign[[#This Row],[Recency]]&gt;=15,marketing_campaign[[#This Row],[Recency]]&lt;=31),"Mid-Recency",marketing_campaign[[#This Row],[Recency]]&gt;=32,"high Recency")</f>
        <v>high Recency</v>
      </c>
      <c r="P2056">
        <v>25</v>
      </c>
      <c r="Q2056">
        <v>0</v>
      </c>
      <c r="R2056">
        <v>11</v>
      </c>
      <c r="S2056">
        <v>3</v>
      </c>
      <c r="T2056">
        <v>0</v>
      </c>
      <c r="U2056">
        <v>15</v>
      </c>
      <c r="V2056">
        <f>marketing_campaign[[#This Row],[MntGoldProds]]+marketing_campaign[[#This Row],[MntSweetProducts]]+marketing_campaign[[#This Row],[MntFishProducts]]+marketing_campaign[[#This Row],[MntMeatProducts]]+marketing_campaign[[#This Row],[MntFruits]]+marketing_campaign[[#This Row],[MntWines]]</f>
        <v>54</v>
      </c>
      <c r="W2056">
        <v>1</v>
      </c>
      <c r="X2056">
        <v>1</v>
      </c>
      <c r="Y2056">
        <v>0</v>
      </c>
      <c r="Z2056">
        <v>3</v>
      </c>
      <c r="AA2056">
        <f t="shared" si="65"/>
        <v>5</v>
      </c>
      <c r="AB2056" t="str" cm="1">
        <f t="array" ref="AB2056">_xlfn.IFS(AND(AA2056&gt;=0,AA2056&lt;=15),"low purchase",AND(AA2056&gt;=16,AA2056&lt;=30),"mid purchase",AA2056&gt;=31,"high purchase")</f>
        <v>low purchase</v>
      </c>
      <c r="AC2056">
        <v>4</v>
      </c>
      <c r="AD2056" t="str">
        <f>IF(marketing_campaign[[#This Row],[NumWebVisitsMonth]]&gt;=5.3,"higher_webvists","lower_webvisits")</f>
        <v>lower_webvisits</v>
      </c>
      <c r="AE2056">
        <v>0</v>
      </c>
      <c r="AF2056">
        <v>0</v>
      </c>
      <c r="AG2056">
        <v>0</v>
      </c>
      <c r="AH2056">
        <v>0</v>
      </c>
      <c r="AI2056">
        <v>0</v>
      </c>
      <c r="AJ2056">
        <v>0</v>
      </c>
      <c r="AK2056">
        <v>3</v>
      </c>
      <c r="AL2056">
        <v>11</v>
      </c>
      <c r="AM2056">
        <v>0</v>
      </c>
      <c r="AN2056">
        <f>marketing_campaign[[#This Row],[AcceptedCmp2]]+marketing_campaign[[#This Row],[AcceptedCmp1]]+marketing_campaign[[#This Row],[AcceptedCmp5]]+marketing_campaign[[#This Row],[AcceptedCmp4]]+marketing_campaign[[#This Row],[AcceptedCmp3]]+marketing_campaign[[#This Row],[Response]]</f>
        <v>0</v>
      </c>
      <c r="AO2056" t="str" cm="1">
        <f t="array" ref="AO205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57" spans="1:41" x14ac:dyDescent="0.35">
      <c r="A2057">
        <v>6673</v>
      </c>
      <c r="B2057">
        <v>1965</v>
      </c>
      <c r="C2057">
        <f t="shared" ca="1" si="64"/>
        <v>61</v>
      </c>
      <c r="D2057" t="str" cm="1">
        <f t="array" aca="1" ref="D205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57" t="s">
        <v>29</v>
      </c>
      <c r="F2057" t="s">
        <v>30</v>
      </c>
      <c r="G2057" cm="1">
        <f t="array" ref="G2057">_xlfn.IFS(marketing_campaign[[#This Row],[Marital_Status]]="Single",K2057+L2057+1,marketing_campaign[[#This Row],[Marital_Status]]="Together",K2057+L2057+2,marketing_campaign[[#This Row],[Marital_Status]]="Alone",K2057+L2057+1,marketing_campaign[[#This Row],[Marital_Status]]="Married",K2057+L2057+2,marketing_campaign[[#This Row],[Marital_Status]]="Divorced",K2057+L2057+1,marketing_campaign[[#This Row],[Marital_Status]]="YOLO",K2057+L2057+1,marketing_campaign[[#This Row],[Marital_Status]]="Absurd",K2057+L2057+1,marketing_campaign[[#This Row],[Marital_Status]]="Widow",K2057+L2057+1)</f>
        <v>1</v>
      </c>
      <c r="H2057" t="str" cm="1">
        <f t="array" ref="H2057">_xlfn.IFS(marketing_campaign[[#This Row],[Family_size]]=1,"Family_with_one_child",marketing_campaign[[#This Row],[Family_size]]&gt;1,"Family_with_more_children")</f>
        <v>Family_with_one_child</v>
      </c>
      <c r="I2057">
        <v>23478</v>
      </c>
      <c r="J2057" t="str">
        <f>IF(marketing_campaign[[#This Row],[Income]]&gt;=Sheet21!B2107,"high_income","low_income")</f>
        <v>high_income</v>
      </c>
      <c r="K2057">
        <v>0</v>
      </c>
      <c r="L2057">
        <v>0</v>
      </c>
      <c r="M2057" s="1">
        <v>41352</v>
      </c>
      <c r="N2057">
        <v>51</v>
      </c>
      <c r="O2057" t="str" cm="1">
        <f t="array" ref="O2057">_xlfn.IFS(AND(marketing_campaign[[#This Row],[Recency]]&gt;=0,marketing_campaign[[#This Row],[Recency]]&lt;=14),"Early Recency",AND(marketing_campaign[[#This Row],[Recency]]&gt;=15,marketing_campaign[[#This Row],[Recency]]&lt;=31),"Mid-Recency",marketing_campaign[[#This Row],[Recency]]&gt;=32,"high Recency")</f>
        <v>high Recency</v>
      </c>
      <c r="P2057">
        <v>28</v>
      </c>
      <c r="Q2057">
        <v>6</v>
      </c>
      <c r="R2057">
        <v>27</v>
      </c>
      <c r="S2057">
        <v>12</v>
      </c>
      <c r="T2057">
        <v>17</v>
      </c>
      <c r="U2057">
        <v>39</v>
      </c>
      <c r="V2057">
        <f>marketing_campaign[[#This Row],[MntGoldProds]]+marketing_campaign[[#This Row],[MntSweetProducts]]+marketing_campaign[[#This Row],[MntFishProducts]]+marketing_campaign[[#This Row],[MntMeatProducts]]+marketing_campaign[[#This Row],[MntFruits]]+marketing_campaign[[#This Row],[MntWines]]</f>
        <v>129</v>
      </c>
      <c r="W2057">
        <v>1</v>
      </c>
      <c r="X2057">
        <v>3</v>
      </c>
      <c r="Y2057">
        <v>0</v>
      </c>
      <c r="Z2057">
        <v>3</v>
      </c>
      <c r="AA2057">
        <f t="shared" si="65"/>
        <v>7</v>
      </c>
      <c r="AB2057" t="str" cm="1">
        <f t="array" ref="AB2057">_xlfn.IFS(AND(AA2057&gt;=0,AA2057&lt;=15),"low purchase",AND(AA2057&gt;=16,AA2057&lt;=30),"mid purchase",AA2057&gt;=31,"high purchase")</f>
        <v>low purchase</v>
      </c>
      <c r="AC2057">
        <v>8</v>
      </c>
      <c r="AD2057" t="str">
        <f>IF(marketing_campaign[[#This Row],[NumWebVisitsMonth]]&gt;=5.3,"higher_webvists","lower_webvisits")</f>
        <v>higher_webvists</v>
      </c>
      <c r="AE2057">
        <v>0</v>
      </c>
      <c r="AF2057">
        <v>0</v>
      </c>
      <c r="AG2057">
        <v>0</v>
      </c>
      <c r="AH2057">
        <v>0</v>
      </c>
      <c r="AI2057">
        <v>0</v>
      </c>
      <c r="AJ2057">
        <v>0</v>
      </c>
      <c r="AK2057">
        <v>3</v>
      </c>
      <c r="AL2057">
        <v>11</v>
      </c>
      <c r="AM2057">
        <v>0</v>
      </c>
      <c r="AN2057">
        <f>marketing_campaign[[#This Row],[AcceptedCmp2]]+marketing_campaign[[#This Row],[AcceptedCmp1]]+marketing_campaign[[#This Row],[AcceptedCmp5]]+marketing_campaign[[#This Row],[AcceptedCmp4]]+marketing_campaign[[#This Row],[AcceptedCmp3]]+marketing_campaign[[#This Row],[Response]]</f>
        <v>0</v>
      </c>
      <c r="AO2057" t="str" cm="1">
        <f t="array" ref="AO205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58" spans="1:41" x14ac:dyDescent="0.35">
      <c r="A2058">
        <v>7441</v>
      </c>
      <c r="B2058">
        <v>1973</v>
      </c>
      <c r="C2058">
        <f t="shared" ca="1" si="64"/>
        <v>53</v>
      </c>
      <c r="D2058" t="str" cm="1">
        <f t="array" aca="1" ref="D205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58" t="s">
        <v>29</v>
      </c>
      <c r="F2058" t="s">
        <v>35</v>
      </c>
      <c r="G2058" cm="1">
        <f t="array" ref="G2058">_xlfn.IFS(marketing_campaign[[#This Row],[Marital_Status]]="Single",K2058+L2058+1,marketing_campaign[[#This Row],[Marital_Status]]="Together",K2058+L2058+2,marketing_campaign[[#This Row],[Marital_Status]]="Alone",K2058+L2058+1,marketing_campaign[[#This Row],[Marital_Status]]="Married",K2058+L2058+2,marketing_campaign[[#This Row],[Marital_Status]]="Divorced",K2058+L2058+1,marketing_campaign[[#This Row],[Marital_Status]]="YOLO",K2058+L2058+1,marketing_campaign[[#This Row],[Marital_Status]]="Absurd",K2058+L2058+1,marketing_campaign[[#This Row],[Marital_Status]]="Widow",K2058+L2058+1)</f>
        <v>2</v>
      </c>
      <c r="H2058" t="str" cm="1">
        <f t="array" ref="H2058">_xlfn.IFS(marketing_campaign[[#This Row],[Family_size]]=1,"Family_with_one_child",marketing_campaign[[#This Row],[Family_size]]&gt;1,"Family_with_more_children")</f>
        <v>Family_with_more_children</v>
      </c>
      <c r="I2058">
        <v>71128</v>
      </c>
      <c r="J2058" t="str">
        <f>IF(marketing_campaign[[#This Row],[Income]]&gt;=Sheet21!B2108,"high_income","low_income")</f>
        <v>high_income</v>
      </c>
      <c r="K2058">
        <v>1</v>
      </c>
      <c r="L2058">
        <v>0</v>
      </c>
      <c r="M2058" s="1">
        <v>41188</v>
      </c>
      <c r="N2058">
        <v>80</v>
      </c>
      <c r="O2058" t="str" cm="1">
        <f t="array" ref="O2058">_xlfn.IFS(AND(marketing_campaign[[#This Row],[Recency]]&gt;=0,marketing_campaign[[#This Row],[Recency]]&lt;=14),"Early Recency",AND(marketing_campaign[[#This Row],[Recency]]&gt;=15,marketing_campaign[[#This Row],[Recency]]&lt;=31),"Mid-Recency",marketing_campaign[[#This Row],[Recency]]&gt;=32,"high Recency")</f>
        <v>high Recency</v>
      </c>
      <c r="P2058">
        <v>958</v>
      </c>
      <c r="Q2058">
        <v>159</v>
      </c>
      <c r="R2058">
        <v>447</v>
      </c>
      <c r="S2058">
        <v>20</v>
      </c>
      <c r="T2058">
        <v>0</v>
      </c>
      <c r="U2058">
        <v>31</v>
      </c>
      <c r="V2058">
        <f>marketing_campaign[[#This Row],[MntGoldProds]]+marketing_campaign[[#This Row],[MntSweetProducts]]+marketing_campaign[[#This Row],[MntFishProducts]]+marketing_campaign[[#This Row],[MntMeatProducts]]+marketing_campaign[[#This Row],[MntFruits]]+marketing_campaign[[#This Row],[MntWines]]</f>
        <v>1615</v>
      </c>
      <c r="W2058">
        <v>3</v>
      </c>
      <c r="X2058">
        <v>2</v>
      </c>
      <c r="Y2058">
        <v>10</v>
      </c>
      <c r="Z2058">
        <v>12</v>
      </c>
      <c r="AA2058">
        <f t="shared" si="65"/>
        <v>27</v>
      </c>
      <c r="AB2058" t="str" cm="1">
        <f t="array" ref="AB2058">_xlfn.IFS(AND(AA2058&gt;=0,AA2058&lt;=15),"low purchase",AND(AA2058&gt;=16,AA2058&lt;=30),"mid purchase",AA2058&gt;=31,"high purchase")</f>
        <v>mid purchase</v>
      </c>
      <c r="AC2058">
        <v>7</v>
      </c>
      <c r="AD2058" t="str">
        <f>IF(marketing_campaign[[#This Row],[NumWebVisitsMonth]]&gt;=5.3,"higher_webvists","lower_webvisits")</f>
        <v>higher_webvists</v>
      </c>
      <c r="AE2058">
        <v>0</v>
      </c>
      <c r="AF2058">
        <v>0</v>
      </c>
      <c r="AG2058">
        <v>0</v>
      </c>
      <c r="AH2058">
        <v>0</v>
      </c>
      <c r="AI2058">
        <v>0</v>
      </c>
      <c r="AJ2058">
        <v>0</v>
      </c>
      <c r="AK2058">
        <v>3</v>
      </c>
      <c r="AL2058">
        <v>11</v>
      </c>
      <c r="AM2058">
        <v>0</v>
      </c>
      <c r="AN2058">
        <f>marketing_campaign[[#This Row],[AcceptedCmp2]]+marketing_campaign[[#This Row],[AcceptedCmp1]]+marketing_campaign[[#This Row],[AcceptedCmp5]]+marketing_campaign[[#This Row],[AcceptedCmp4]]+marketing_campaign[[#This Row],[AcceptedCmp3]]+marketing_campaign[[#This Row],[Response]]</f>
        <v>0</v>
      </c>
      <c r="AO2058" t="str" cm="1">
        <f t="array" ref="AO205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59" spans="1:41" x14ac:dyDescent="0.35">
      <c r="A2059">
        <v>1071</v>
      </c>
      <c r="B2059">
        <v>1976</v>
      </c>
      <c r="C2059">
        <f t="shared" ca="1" si="64"/>
        <v>50</v>
      </c>
      <c r="D2059" t="str" cm="1">
        <f t="array" aca="1" ref="D205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59" t="s">
        <v>32</v>
      </c>
      <c r="F2059" t="s">
        <v>35</v>
      </c>
      <c r="G2059" cm="1">
        <f t="array" ref="G2059">_xlfn.IFS(marketing_campaign[[#This Row],[Marital_Status]]="Single",K2059+L2059+1,marketing_campaign[[#This Row],[Marital_Status]]="Together",K2059+L2059+2,marketing_campaign[[#This Row],[Marital_Status]]="Alone",K2059+L2059+1,marketing_campaign[[#This Row],[Marital_Status]]="Married",K2059+L2059+2,marketing_campaign[[#This Row],[Marital_Status]]="Divorced",K2059+L2059+1,marketing_campaign[[#This Row],[Marital_Status]]="YOLO",K2059+L2059+1,marketing_campaign[[#This Row],[Marital_Status]]="Absurd",K2059+L2059+1,marketing_campaign[[#This Row],[Marital_Status]]="Widow",K2059+L2059+1)</f>
        <v>2</v>
      </c>
      <c r="H2059" t="str" cm="1">
        <f t="array" ref="H2059">_xlfn.IFS(marketing_campaign[[#This Row],[Family_size]]=1,"Family_with_one_child",marketing_campaign[[#This Row],[Family_size]]&gt;1,"Family_with_more_children")</f>
        <v>Family_with_more_children</v>
      </c>
      <c r="I2059">
        <v>70179</v>
      </c>
      <c r="J2059" t="str">
        <f>IF(marketing_campaign[[#This Row],[Income]]&gt;=Sheet21!B2109,"high_income","low_income")</f>
        <v>high_income</v>
      </c>
      <c r="K2059">
        <v>0</v>
      </c>
      <c r="L2059">
        <v>1</v>
      </c>
      <c r="M2059" s="1">
        <v>41476</v>
      </c>
      <c r="N2059">
        <v>10</v>
      </c>
      <c r="O2059" t="str" cm="1">
        <f t="array" ref="O2059">_xlfn.IFS(AND(marketing_campaign[[#This Row],[Recency]]&gt;=0,marketing_campaign[[#This Row],[Recency]]&lt;=14),"Early Recency",AND(marketing_campaign[[#This Row],[Recency]]&gt;=15,marketing_campaign[[#This Row],[Recency]]&lt;=31),"Mid-Recency",marketing_campaign[[#This Row],[Recency]]&gt;=32,"high Recency")</f>
        <v>Early Recency</v>
      </c>
      <c r="P2059">
        <v>532</v>
      </c>
      <c r="Q2059">
        <v>88</v>
      </c>
      <c r="R2059">
        <v>168</v>
      </c>
      <c r="S2059">
        <v>69</v>
      </c>
      <c r="T2059">
        <v>44</v>
      </c>
      <c r="U2059">
        <v>133</v>
      </c>
      <c r="V2059">
        <f>marketing_campaign[[#This Row],[MntGoldProds]]+marketing_campaign[[#This Row],[MntSweetProducts]]+marketing_campaign[[#This Row],[MntFishProducts]]+marketing_campaign[[#This Row],[MntMeatProducts]]+marketing_campaign[[#This Row],[MntFruits]]+marketing_campaign[[#This Row],[MntWines]]</f>
        <v>1034</v>
      </c>
      <c r="W2059">
        <v>3</v>
      </c>
      <c r="X2059">
        <v>7</v>
      </c>
      <c r="Y2059">
        <v>3</v>
      </c>
      <c r="Z2059">
        <v>13</v>
      </c>
      <c r="AA2059">
        <f t="shared" si="65"/>
        <v>26</v>
      </c>
      <c r="AB2059" t="str" cm="1">
        <f t="array" ref="AB2059">_xlfn.IFS(AND(AA2059&gt;=0,AA2059&lt;=15),"low purchase",AND(AA2059&gt;=16,AA2059&lt;=30),"mid purchase",AA2059&gt;=31,"high purchase")</f>
        <v>mid purchase</v>
      </c>
      <c r="AC2059">
        <v>5</v>
      </c>
      <c r="AD2059" t="str">
        <f>IF(marketing_campaign[[#This Row],[NumWebVisitsMonth]]&gt;=5.3,"higher_webvists","lower_webvisits")</f>
        <v>lower_webvisits</v>
      </c>
      <c r="AE2059">
        <v>0</v>
      </c>
      <c r="AF2059">
        <v>0</v>
      </c>
      <c r="AG2059">
        <v>0</v>
      </c>
      <c r="AH2059">
        <v>0</v>
      </c>
      <c r="AI2059">
        <v>0</v>
      </c>
      <c r="AJ2059">
        <v>0</v>
      </c>
      <c r="AK2059">
        <v>3</v>
      </c>
      <c r="AL2059">
        <v>11</v>
      </c>
      <c r="AM2059">
        <v>0</v>
      </c>
      <c r="AN2059">
        <f>marketing_campaign[[#This Row],[AcceptedCmp2]]+marketing_campaign[[#This Row],[AcceptedCmp1]]+marketing_campaign[[#This Row],[AcceptedCmp5]]+marketing_campaign[[#This Row],[AcceptedCmp4]]+marketing_campaign[[#This Row],[AcceptedCmp3]]+marketing_campaign[[#This Row],[Response]]</f>
        <v>0</v>
      </c>
      <c r="AO2059" t="str" cm="1">
        <f t="array" ref="AO205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60" spans="1:41" x14ac:dyDescent="0.35">
      <c r="A2060">
        <v>10061</v>
      </c>
      <c r="B2060">
        <v>1950</v>
      </c>
      <c r="C2060">
        <f t="shared" ca="1" si="64"/>
        <v>76</v>
      </c>
      <c r="D2060" t="str" cm="1">
        <f t="array" aca="1" ref="D206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60" t="s">
        <v>29</v>
      </c>
      <c r="F2060" t="s">
        <v>33</v>
      </c>
      <c r="G2060" cm="1">
        <f t="array" ref="G2060">_xlfn.IFS(marketing_campaign[[#This Row],[Marital_Status]]="Single",K2060+L2060+1,marketing_campaign[[#This Row],[Marital_Status]]="Together",K2060+L2060+2,marketing_campaign[[#This Row],[Marital_Status]]="Alone",K2060+L2060+1,marketing_campaign[[#This Row],[Marital_Status]]="Married",K2060+L2060+2,marketing_campaign[[#This Row],[Marital_Status]]="Divorced",K2060+L2060+1,marketing_campaign[[#This Row],[Marital_Status]]="YOLO",K2060+L2060+1,marketing_campaign[[#This Row],[Marital_Status]]="Absurd",K2060+L2060+1,marketing_campaign[[#This Row],[Marital_Status]]="Widow",K2060+L2060+1)</f>
        <v>3</v>
      </c>
      <c r="H2060" t="str" cm="1">
        <f t="array" ref="H2060">_xlfn.IFS(marketing_campaign[[#This Row],[Family_size]]=1,"Family_with_one_child",marketing_campaign[[#This Row],[Family_size]]&gt;1,"Family_with_more_children")</f>
        <v>Family_with_more_children</v>
      </c>
      <c r="I2060">
        <v>59462</v>
      </c>
      <c r="J2060" t="str">
        <f>IF(marketing_campaign[[#This Row],[Income]]&gt;=Sheet21!B2110,"high_income","low_income")</f>
        <v>high_income</v>
      </c>
      <c r="K2060">
        <v>0</v>
      </c>
      <c r="L2060">
        <v>1</v>
      </c>
      <c r="M2060" s="1">
        <v>41279</v>
      </c>
      <c r="N2060">
        <v>29</v>
      </c>
      <c r="O2060" t="str" cm="1">
        <f t="array" ref="O2060">_xlfn.IFS(AND(marketing_campaign[[#This Row],[Recency]]&gt;=0,marketing_campaign[[#This Row],[Recency]]&lt;=14),"Early Recency",AND(marketing_campaign[[#This Row],[Recency]]&gt;=15,marketing_campaign[[#This Row],[Recency]]&lt;=31),"Mid-Recency",marketing_campaign[[#This Row],[Recency]]&gt;=32,"high Recency")</f>
        <v>Mid-Recency</v>
      </c>
      <c r="P2060">
        <v>724</v>
      </c>
      <c r="Q2060">
        <v>17</v>
      </c>
      <c r="R2060">
        <v>143</v>
      </c>
      <c r="S2060">
        <v>0</v>
      </c>
      <c r="T2060">
        <v>8</v>
      </c>
      <c r="U2060">
        <v>196</v>
      </c>
      <c r="V2060">
        <f>marketing_campaign[[#This Row],[MntGoldProds]]+marketing_campaign[[#This Row],[MntSweetProducts]]+marketing_campaign[[#This Row],[MntFishProducts]]+marketing_campaign[[#This Row],[MntMeatProducts]]+marketing_campaign[[#This Row],[MntFruits]]+marketing_campaign[[#This Row],[MntWines]]</f>
        <v>1088</v>
      </c>
      <c r="W2060">
        <v>2</v>
      </c>
      <c r="X2060">
        <v>9</v>
      </c>
      <c r="Y2060">
        <v>2</v>
      </c>
      <c r="Z2060">
        <v>12</v>
      </c>
      <c r="AA2060">
        <f t="shared" si="65"/>
        <v>25</v>
      </c>
      <c r="AB2060" t="str" cm="1">
        <f t="array" ref="AB2060">_xlfn.IFS(AND(AA2060&gt;=0,AA2060&lt;=15),"low purchase",AND(AA2060&gt;=16,AA2060&lt;=30),"mid purchase",AA2060&gt;=31,"high purchase")</f>
        <v>mid purchase</v>
      </c>
      <c r="AC2060">
        <v>7</v>
      </c>
      <c r="AD2060" t="str">
        <f>IF(marketing_campaign[[#This Row],[NumWebVisitsMonth]]&gt;=5.3,"higher_webvists","lower_webvisits")</f>
        <v>higher_webvists</v>
      </c>
      <c r="AE2060">
        <v>0</v>
      </c>
      <c r="AF2060">
        <v>0</v>
      </c>
      <c r="AG2060">
        <v>0</v>
      </c>
      <c r="AH2060">
        <v>0</v>
      </c>
      <c r="AI2060">
        <v>0</v>
      </c>
      <c r="AJ2060">
        <v>0</v>
      </c>
      <c r="AK2060">
        <v>3</v>
      </c>
      <c r="AL2060">
        <v>11</v>
      </c>
      <c r="AM2060">
        <v>0</v>
      </c>
      <c r="AN2060">
        <f>marketing_campaign[[#This Row],[AcceptedCmp2]]+marketing_campaign[[#This Row],[AcceptedCmp1]]+marketing_campaign[[#This Row],[AcceptedCmp5]]+marketing_campaign[[#This Row],[AcceptedCmp4]]+marketing_campaign[[#This Row],[AcceptedCmp3]]+marketing_campaign[[#This Row],[Response]]</f>
        <v>0</v>
      </c>
      <c r="AO2060" t="str" cm="1">
        <f t="array" ref="AO206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61" spans="1:41" x14ac:dyDescent="0.35">
      <c r="A2061">
        <v>7187</v>
      </c>
      <c r="B2061">
        <v>1969</v>
      </c>
      <c r="C2061">
        <f t="shared" ca="1" si="64"/>
        <v>57</v>
      </c>
      <c r="D2061" t="str" cm="1">
        <f t="array" aca="1" ref="D206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61" t="s">
        <v>34</v>
      </c>
      <c r="F2061" t="s">
        <v>31</v>
      </c>
      <c r="G2061" cm="1">
        <f t="array" ref="G2061">_xlfn.IFS(marketing_campaign[[#This Row],[Marital_Status]]="Single",K2061+L2061+1,marketing_campaign[[#This Row],[Marital_Status]]="Together",K2061+L2061+2,marketing_campaign[[#This Row],[Marital_Status]]="Alone",K2061+L2061+1,marketing_campaign[[#This Row],[Marital_Status]]="Married",K2061+L2061+2,marketing_campaign[[#This Row],[Marital_Status]]="Divorced",K2061+L2061+1,marketing_campaign[[#This Row],[Marital_Status]]="YOLO",K2061+L2061+1,marketing_campaign[[#This Row],[Marital_Status]]="Absurd",K2061+L2061+1,marketing_campaign[[#This Row],[Marital_Status]]="Widow",K2061+L2061+1)</f>
        <v>4</v>
      </c>
      <c r="H2061" t="str" cm="1">
        <f t="array" ref="H2061">_xlfn.IFS(marketing_campaign[[#This Row],[Family_size]]=1,"Family_with_one_child",marketing_campaign[[#This Row],[Family_size]]&gt;1,"Family_with_more_children")</f>
        <v>Family_with_more_children</v>
      </c>
      <c r="I2061">
        <v>51386</v>
      </c>
      <c r="J2061" t="str">
        <f>IF(marketing_campaign[[#This Row],[Income]]&gt;=Sheet21!B2111,"high_income","low_income")</f>
        <v>high_income</v>
      </c>
      <c r="K2061">
        <v>1</v>
      </c>
      <c r="L2061">
        <v>1</v>
      </c>
      <c r="M2061" s="1">
        <v>41412</v>
      </c>
      <c r="N2061">
        <v>52</v>
      </c>
      <c r="O2061" t="str" cm="1">
        <f t="array" ref="O2061">_xlfn.IFS(AND(marketing_campaign[[#This Row],[Recency]]&gt;=0,marketing_campaign[[#This Row],[Recency]]&lt;=14),"Early Recency",AND(marketing_campaign[[#This Row],[Recency]]&gt;=15,marketing_campaign[[#This Row],[Recency]]&lt;=31),"Mid-Recency",marketing_campaign[[#This Row],[Recency]]&gt;=32,"high Recency")</f>
        <v>high Recency</v>
      </c>
      <c r="P2061">
        <v>375</v>
      </c>
      <c r="Q2061">
        <v>42</v>
      </c>
      <c r="R2061">
        <v>48</v>
      </c>
      <c r="S2061">
        <v>94</v>
      </c>
      <c r="T2061">
        <v>66</v>
      </c>
      <c r="U2061">
        <v>96</v>
      </c>
      <c r="V2061">
        <f>marketing_campaign[[#This Row],[MntGoldProds]]+marketing_campaign[[#This Row],[MntSweetProducts]]+marketing_campaign[[#This Row],[MntFishProducts]]+marketing_campaign[[#This Row],[MntMeatProducts]]+marketing_campaign[[#This Row],[MntFruits]]+marketing_campaign[[#This Row],[MntWines]]</f>
        <v>721</v>
      </c>
      <c r="W2061">
        <v>7</v>
      </c>
      <c r="X2061">
        <v>4</v>
      </c>
      <c r="Y2061">
        <v>10</v>
      </c>
      <c r="Z2061">
        <v>4</v>
      </c>
      <c r="AA2061">
        <f t="shared" si="65"/>
        <v>25</v>
      </c>
      <c r="AB2061" t="str" cm="1">
        <f t="array" ref="AB2061">_xlfn.IFS(AND(AA2061&gt;=0,AA2061&lt;=15),"low purchase",AND(AA2061&gt;=16,AA2061&lt;=30),"mid purchase",AA2061&gt;=31,"high purchase")</f>
        <v>mid purchase</v>
      </c>
      <c r="AC2061">
        <v>3</v>
      </c>
      <c r="AD2061" t="str">
        <f>IF(marketing_campaign[[#This Row],[NumWebVisitsMonth]]&gt;=5.3,"higher_webvists","lower_webvisits")</f>
        <v>lower_webvisits</v>
      </c>
      <c r="AE2061">
        <v>0</v>
      </c>
      <c r="AF2061">
        <v>0</v>
      </c>
      <c r="AG2061">
        <v>0</v>
      </c>
      <c r="AH2061">
        <v>0</v>
      </c>
      <c r="AI2061">
        <v>0</v>
      </c>
      <c r="AJ2061">
        <v>0</v>
      </c>
      <c r="AK2061">
        <v>3</v>
      </c>
      <c r="AL2061">
        <v>11</v>
      </c>
      <c r="AM2061">
        <v>0</v>
      </c>
      <c r="AN2061">
        <f>marketing_campaign[[#This Row],[AcceptedCmp2]]+marketing_campaign[[#This Row],[AcceptedCmp1]]+marketing_campaign[[#This Row],[AcceptedCmp5]]+marketing_campaign[[#This Row],[AcceptedCmp4]]+marketing_campaign[[#This Row],[AcceptedCmp3]]+marketing_campaign[[#This Row],[Response]]</f>
        <v>0</v>
      </c>
      <c r="AO2061" t="str" cm="1">
        <f t="array" ref="AO206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62" spans="1:41" x14ac:dyDescent="0.35">
      <c r="A2062">
        <v>8775</v>
      </c>
      <c r="B2062">
        <v>1969</v>
      </c>
      <c r="C2062">
        <f t="shared" ca="1" si="64"/>
        <v>57</v>
      </c>
      <c r="D2062" t="str" cm="1">
        <f t="array" aca="1" ref="D206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62" t="s">
        <v>29</v>
      </c>
      <c r="F2062" t="s">
        <v>31</v>
      </c>
      <c r="G2062" cm="1">
        <f t="array" ref="G2062">_xlfn.IFS(marketing_campaign[[#This Row],[Marital_Status]]="Single",K2062+L2062+1,marketing_campaign[[#This Row],[Marital_Status]]="Together",K2062+L2062+2,marketing_campaign[[#This Row],[Marital_Status]]="Alone",K2062+L2062+1,marketing_campaign[[#This Row],[Marital_Status]]="Married",K2062+L2062+2,marketing_campaign[[#This Row],[Marital_Status]]="Divorced",K2062+L2062+1,marketing_campaign[[#This Row],[Marital_Status]]="YOLO",K2062+L2062+1,marketing_campaign[[#This Row],[Marital_Status]]="Absurd",K2062+L2062+1,marketing_campaign[[#This Row],[Marital_Status]]="Widow",K2062+L2062+1)</f>
        <v>3</v>
      </c>
      <c r="H2062" t="str" cm="1">
        <f t="array" ref="H2062">_xlfn.IFS(marketing_campaign[[#This Row],[Family_size]]=1,"Family_with_one_child",marketing_campaign[[#This Row],[Family_size]]&gt;1,"Family_with_more_children")</f>
        <v>Family_with_more_children</v>
      </c>
      <c r="I2062">
        <v>38361</v>
      </c>
      <c r="J2062" t="str">
        <f>IF(marketing_campaign[[#This Row],[Income]]&gt;=Sheet21!B2112,"high_income","low_income")</f>
        <v>high_income</v>
      </c>
      <c r="K2062">
        <v>1</v>
      </c>
      <c r="L2062">
        <v>0</v>
      </c>
      <c r="M2062" s="1">
        <v>41635</v>
      </c>
      <c r="N2062">
        <v>74</v>
      </c>
      <c r="O2062" t="str" cm="1">
        <f t="array" ref="O2062">_xlfn.IFS(AND(marketing_campaign[[#This Row],[Recency]]&gt;=0,marketing_campaign[[#This Row],[Recency]]&lt;=14),"Early Recency",AND(marketing_campaign[[#This Row],[Recency]]&gt;=15,marketing_campaign[[#This Row],[Recency]]&lt;=31),"Mid-Recency",marketing_campaign[[#This Row],[Recency]]&gt;=32,"high Recency")</f>
        <v>high Recency</v>
      </c>
      <c r="P2062">
        <v>39</v>
      </c>
      <c r="Q2062">
        <v>0</v>
      </c>
      <c r="R2062">
        <v>56</v>
      </c>
      <c r="S2062">
        <v>20</v>
      </c>
      <c r="T2062">
        <v>8</v>
      </c>
      <c r="U2062">
        <v>14</v>
      </c>
      <c r="V2062">
        <f>marketing_campaign[[#This Row],[MntGoldProds]]+marketing_campaign[[#This Row],[MntSweetProducts]]+marketing_campaign[[#This Row],[MntFishProducts]]+marketing_campaign[[#This Row],[MntMeatProducts]]+marketing_campaign[[#This Row],[MntFruits]]+marketing_campaign[[#This Row],[MntWines]]</f>
        <v>137</v>
      </c>
      <c r="W2062">
        <v>3</v>
      </c>
      <c r="X2062">
        <v>3</v>
      </c>
      <c r="Y2062">
        <v>1</v>
      </c>
      <c r="Z2062">
        <v>3</v>
      </c>
      <c r="AA2062">
        <f t="shared" si="65"/>
        <v>10</v>
      </c>
      <c r="AB2062" t="str" cm="1">
        <f t="array" ref="AB2062">_xlfn.IFS(AND(AA2062&gt;=0,AA2062&lt;=15),"low purchase",AND(AA2062&gt;=16,AA2062&lt;=30),"mid purchase",AA2062&gt;=31,"high purchase")</f>
        <v>low purchase</v>
      </c>
      <c r="AC2062">
        <v>7</v>
      </c>
      <c r="AD2062" t="str">
        <f>IF(marketing_campaign[[#This Row],[NumWebVisitsMonth]]&gt;=5.3,"higher_webvists","lower_webvisits")</f>
        <v>higher_webvists</v>
      </c>
      <c r="AE2062">
        <v>0</v>
      </c>
      <c r="AF2062">
        <v>0</v>
      </c>
      <c r="AG2062">
        <v>0</v>
      </c>
      <c r="AH2062">
        <v>0</v>
      </c>
      <c r="AI2062">
        <v>0</v>
      </c>
      <c r="AJ2062">
        <v>0</v>
      </c>
      <c r="AK2062">
        <v>3</v>
      </c>
      <c r="AL2062">
        <v>11</v>
      </c>
      <c r="AM2062">
        <v>0</v>
      </c>
      <c r="AN2062">
        <f>marketing_campaign[[#This Row],[AcceptedCmp2]]+marketing_campaign[[#This Row],[AcceptedCmp1]]+marketing_campaign[[#This Row],[AcceptedCmp5]]+marketing_campaign[[#This Row],[AcceptedCmp4]]+marketing_campaign[[#This Row],[AcceptedCmp3]]+marketing_campaign[[#This Row],[Response]]</f>
        <v>0</v>
      </c>
      <c r="AO2062" t="str" cm="1">
        <f t="array" ref="AO206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63" spans="1:41" x14ac:dyDescent="0.35">
      <c r="A2063">
        <v>1612</v>
      </c>
      <c r="B2063">
        <v>1981</v>
      </c>
      <c r="C2063">
        <f t="shared" ca="1" si="64"/>
        <v>45</v>
      </c>
      <c r="D2063" t="str" cm="1">
        <f t="array" aca="1" ref="D206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063" t="s">
        <v>32</v>
      </c>
      <c r="F2063" t="s">
        <v>30</v>
      </c>
      <c r="G2063" cm="1">
        <f t="array" ref="G2063">_xlfn.IFS(marketing_campaign[[#This Row],[Marital_Status]]="Single",K2063+L2063+1,marketing_campaign[[#This Row],[Marital_Status]]="Together",K2063+L2063+2,marketing_campaign[[#This Row],[Marital_Status]]="Alone",K2063+L2063+1,marketing_campaign[[#This Row],[Marital_Status]]="Married",K2063+L2063+2,marketing_campaign[[#This Row],[Marital_Status]]="Divorced",K2063+L2063+1,marketing_campaign[[#This Row],[Marital_Status]]="YOLO",K2063+L2063+1,marketing_campaign[[#This Row],[Marital_Status]]="Absurd",K2063+L2063+1,marketing_campaign[[#This Row],[Marital_Status]]="Widow",K2063+L2063+1)</f>
        <v>2</v>
      </c>
      <c r="H2063" t="str" cm="1">
        <f t="array" ref="H2063">_xlfn.IFS(marketing_campaign[[#This Row],[Family_size]]=1,"Family_with_one_child",marketing_campaign[[#This Row],[Family_size]]&gt;1,"Family_with_more_children")</f>
        <v>Family_with_more_children</v>
      </c>
      <c r="I2063">
        <v>51386</v>
      </c>
      <c r="J2063" t="str">
        <f>IF(marketing_campaign[[#This Row],[Income]]&gt;=Sheet21!B2113,"high_income","low_income")</f>
        <v>high_income</v>
      </c>
      <c r="K2063">
        <v>1</v>
      </c>
      <c r="L2063">
        <v>0</v>
      </c>
      <c r="M2063" s="1">
        <v>41425</v>
      </c>
      <c r="N2063">
        <v>82</v>
      </c>
      <c r="O2063" t="str" cm="1">
        <f t="array" ref="O2063">_xlfn.IFS(AND(marketing_campaign[[#This Row],[Recency]]&gt;=0,marketing_campaign[[#This Row],[Recency]]&lt;=14),"Early Recency",AND(marketing_campaign[[#This Row],[Recency]]&gt;=15,marketing_campaign[[#This Row],[Recency]]&lt;=31),"Mid-Recency",marketing_campaign[[#This Row],[Recency]]&gt;=32,"high Recency")</f>
        <v>high Recency</v>
      </c>
      <c r="P2063">
        <v>23</v>
      </c>
      <c r="Q2063">
        <v>0</v>
      </c>
      <c r="R2063">
        <v>15</v>
      </c>
      <c r="S2063">
        <v>0</v>
      </c>
      <c r="T2063">
        <v>2</v>
      </c>
      <c r="U2063">
        <v>7</v>
      </c>
      <c r="V2063">
        <f>marketing_campaign[[#This Row],[MntGoldProds]]+marketing_campaign[[#This Row],[MntSweetProducts]]+marketing_campaign[[#This Row],[MntFishProducts]]+marketing_campaign[[#This Row],[MntMeatProducts]]+marketing_campaign[[#This Row],[MntFruits]]+marketing_campaign[[#This Row],[MntWines]]</f>
        <v>47</v>
      </c>
      <c r="W2063">
        <v>2</v>
      </c>
      <c r="X2063">
        <v>3</v>
      </c>
      <c r="Y2063">
        <v>0</v>
      </c>
      <c r="Z2063">
        <v>3</v>
      </c>
      <c r="AA2063">
        <f t="shared" si="65"/>
        <v>8</v>
      </c>
      <c r="AB2063" t="str" cm="1">
        <f t="array" ref="AB2063">_xlfn.IFS(AND(AA2063&gt;=0,AA2063&lt;=15),"low purchase",AND(AA2063&gt;=16,AA2063&lt;=30),"mid purchase",AA2063&gt;=31,"high purchase")</f>
        <v>low purchase</v>
      </c>
      <c r="AC2063">
        <v>6</v>
      </c>
      <c r="AD2063" t="str">
        <f>IF(marketing_campaign[[#This Row],[NumWebVisitsMonth]]&gt;=5.3,"higher_webvists","lower_webvisits")</f>
        <v>higher_webvists</v>
      </c>
      <c r="AE2063">
        <v>0</v>
      </c>
      <c r="AF2063">
        <v>0</v>
      </c>
      <c r="AG2063">
        <v>0</v>
      </c>
      <c r="AH2063">
        <v>0</v>
      </c>
      <c r="AI2063">
        <v>0</v>
      </c>
      <c r="AJ2063">
        <v>0</v>
      </c>
      <c r="AK2063">
        <v>3</v>
      </c>
      <c r="AL2063">
        <v>11</v>
      </c>
      <c r="AM2063">
        <v>0</v>
      </c>
      <c r="AN2063">
        <f>marketing_campaign[[#This Row],[AcceptedCmp2]]+marketing_campaign[[#This Row],[AcceptedCmp1]]+marketing_campaign[[#This Row],[AcceptedCmp5]]+marketing_campaign[[#This Row],[AcceptedCmp4]]+marketing_campaign[[#This Row],[AcceptedCmp3]]+marketing_campaign[[#This Row],[Response]]</f>
        <v>0</v>
      </c>
      <c r="AO2063" t="str" cm="1">
        <f t="array" ref="AO206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64" spans="1:41" x14ac:dyDescent="0.35">
      <c r="A2064">
        <v>2345</v>
      </c>
      <c r="B2064">
        <v>1982</v>
      </c>
      <c r="C2064">
        <f t="shared" ca="1" si="64"/>
        <v>44</v>
      </c>
      <c r="D2064" t="str" cm="1">
        <f t="array" aca="1" ref="D206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064" t="s">
        <v>32</v>
      </c>
      <c r="F2064" t="s">
        <v>31</v>
      </c>
      <c r="G2064" cm="1">
        <f t="array" ref="G2064">_xlfn.IFS(marketing_campaign[[#This Row],[Marital_Status]]="Single",K2064+L2064+1,marketing_campaign[[#This Row],[Marital_Status]]="Together",K2064+L2064+2,marketing_campaign[[#This Row],[Marital_Status]]="Alone",K2064+L2064+1,marketing_campaign[[#This Row],[Marital_Status]]="Married",K2064+L2064+2,marketing_campaign[[#This Row],[Marital_Status]]="Divorced",K2064+L2064+1,marketing_campaign[[#This Row],[Marital_Status]]="YOLO",K2064+L2064+1,marketing_campaign[[#This Row],[Marital_Status]]="Absurd",K2064+L2064+1,marketing_campaign[[#This Row],[Marital_Status]]="Widow",K2064+L2064+1)</f>
        <v>2</v>
      </c>
      <c r="H2064" t="str" cm="1">
        <f t="array" ref="H2064">_xlfn.IFS(marketing_campaign[[#This Row],[Family_size]]=1,"Family_with_one_child",marketing_campaign[[#This Row],[Family_size]]&gt;1,"Family_with_more_children")</f>
        <v>Family_with_more_children</v>
      </c>
      <c r="I2064">
        <v>70038</v>
      </c>
      <c r="J2064" t="str">
        <f>IF(marketing_campaign[[#This Row],[Income]]&gt;=Sheet21!B2114,"high_income","low_income")</f>
        <v>high_income</v>
      </c>
      <c r="K2064">
        <v>0</v>
      </c>
      <c r="L2064">
        <v>0</v>
      </c>
      <c r="M2064" s="1">
        <v>41572</v>
      </c>
      <c r="N2064">
        <v>54</v>
      </c>
      <c r="O2064" t="str" cm="1">
        <f t="array" ref="O2064">_xlfn.IFS(AND(marketing_campaign[[#This Row],[Recency]]&gt;=0,marketing_campaign[[#This Row],[Recency]]&lt;=14),"Early Recency",AND(marketing_campaign[[#This Row],[Recency]]&gt;=15,marketing_campaign[[#This Row],[Recency]]&lt;=31),"Mid-Recency",marketing_campaign[[#This Row],[Recency]]&gt;=32,"high Recency")</f>
        <v>high Recency</v>
      </c>
      <c r="P2064">
        <v>587</v>
      </c>
      <c r="Q2064">
        <v>54</v>
      </c>
      <c r="R2064">
        <v>348</v>
      </c>
      <c r="S2064">
        <v>71</v>
      </c>
      <c r="T2064">
        <v>54</v>
      </c>
      <c r="U2064">
        <v>130</v>
      </c>
      <c r="V2064">
        <f>marketing_campaign[[#This Row],[MntGoldProds]]+marketing_campaign[[#This Row],[MntSweetProducts]]+marketing_campaign[[#This Row],[MntFishProducts]]+marketing_campaign[[#This Row],[MntMeatProducts]]+marketing_campaign[[#This Row],[MntFruits]]+marketing_campaign[[#This Row],[MntWines]]</f>
        <v>1244</v>
      </c>
      <c r="W2064">
        <v>1</v>
      </c>
      <c r="X2064">
        <v>4</v>
      </c>
      <c r="Y2064">
        <v>4</v>
      </c>
      <c r="Z2064">
        <v>8</v>
      </c>
      <c r="AA2064">
        <f t="shared" si="65"/>
        <v>17</v>
      </c>
      <c r="AB2064" t="str" cm="1">
        <f t="array" ref="AB2064">_xlfn.IFS(AND(AA2064&gt;=0,AA2064&lt;=15),"low purchase",AND(AA2064&gt;=16,AA2064&lt;=30),"mid purchase",AA2064&gt;=31,"high purchase")</f>
        <v>mid purchase</v>
      </c>
      <c r="AC2064">
        <v>2</v>
      </c>
      <c r="AD2064" t="str">
        <f>IF(marketing_campaign[[#This Row],[NumWebVisitsMonth]]&gt;=5.3,"higher_webvists","lower_webvisits")</f>
        <v>lower_webvisits</v>
      </c>
      <c r="AE2064">
        <v>0</v>
      </c>
      <c r="AF2064">
        <v>0</v>
      </c>
      <c r="AG2064">
        <v>0</v>
      </c>
      <c r="AH2064">
        <v>0</v>
      </c>
      <c r="AI2064">
        <v>0</v>
      </c>
      <c r="AJ2064">
        <v>0</v>
      </c>
      <c r="AK2064">
        <v>3</v>
      </c>
      <c r="AL2064">
        <v>11</v>
      </c>
      <c r="AM2064">
        <v>0</v>
      </c>
      <c r="AN2064">
        <f>marketing_campaign[[#This Row],[AcceptedCmp2]]+marketing_campaign[[#This Row],[AcceptedCmp1]]+marketing_campaign[[#This Row],[AcceptedCmp5]]+marketing_campaign[[#This Row],[AcceptedCmp4]]+marketing_campaign[[#This Row],[AcceptedCmp3]]+marketing_campaign[[#This Row],[Response]]</f>
        <v>0</v>
      </c>
      <c r="AO2064" t="str" cm="1">
        <f t="array" ref="AO206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65" spans="1:41" x14ac:dyDescent="0.35">
      <c r="A2065">
        <v>322</v>
      </c>
      <c r="B2065">
        <v>1978</v>
      </c>
      <c r="C2065">
        <f t="shared" ca="1" si="64"/>
        <v>48</v>
      </c>
      <c r="D2065" t="str" cm="1">
        <f t="array" aca="1" ref="D206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65" t="s">
        <v>29</v>
      </c>
      <c r="F2065" t="s">
        <v>31</v>
      </c>
      <c r="G2065" cm="1">
        <f t="array" ref="G2065">_xlfn.IFS(marketing_campaign[[#This Row],[Marital_Status]]="Single",K2065+L2065+1,marketing_campaign[[#This Row],[Marital_Status]]="Together",K2065+L2065+2,marketing_campaign[[#This Row],[Marital_Status]]="Alone",K2065+L2065+1,marketing_campaign[[#This Row],[Marital_Status]]="Married",K2065+L2065+2,marketing_campaign[[#This Row],[Marital_Status]]="Divorced",K2065+L2065+1,marketing_campaign[[#This Row],[Marital_Status]]="YOLO",K2065+L2065+1,marketing_campaign[[#This Row],[Marital_Status]]="Absurd",K2065+L2065+1,marketing_campaign[[#This Row],[Marital_Status]]="Widow",K2065+L2065+1)</f>
        <v>4</v>
      </c>
      <c r="H2065" t="str" cm="1">
        <f t="array" ref="H2065">_xlfn.IFS(marketing_campaign[[#This Row],[Family_size]]=1,"Family_with_one_child",marketing_campaign[[#This Row],[Family_size]]&gt;1,"Family_with_more_children")</f>
        <v>Family_with_more_children</v>
      </c>
      <c r="I2065">
        <v>42554</v>
      </c>
      <c r="J2065" t="str">
        <f>IF(marketing_campaign[[#This Row],[Income]]&gt;=Sheet21!B2115,"high_income","low_income")</f>
        <v>high_income</v>
      </c>
      <c r="K2065">
        <v>1</v>
      </c>
      <c r="L2065">
        <v>1</v>
      </c>
      <c r="M2065" s="1">
        <v>41286</v>
      </c>
      <c r="N2065">
        <v>93</v>
      </c>
      <c r="O2065" t="str" cm="1">
        <f t="array" ref="O2065">_xlfn.IFS(AND(marketing_campaign[[#This Row],[Recency]]&gt;=0,marketing_campaign[[#This Row],[Recency]]&lt;=14),"Early Recency",AND(marketing_campaign[[#This Row],[Recency]]&gt;=15,marketing_campaign[[#This Row],[Recency]]&lt;=31),"Mid-Recency",marketing_campaign[[#This Row],[Recency]]&gt;=32,"high Recency")</f>
        <v>high Recency</v>
      </c>
      <c r="P2065">
        <v>29</v>
      </c>
      <c r="Q2065">
        <v>1</v>
      </c>
      <c r="R2065">
        <v>11</v>
      </c>
      <c r="S2065">
        <v>0</v>
      </c>
      <c r="T2065">
        <v>0</v>
      </c>
      <c r="U2065">
        <v>0</v>
      </c>
      <c r="V2065">
        <f>marketing_campaign[[#This Row],[MntGoldProds]]+marketing_campaign[[#This Row],[MntSweetProducts]]+marketing_campaign[[#This Row],[MntFishProducts]]+marketing_campaign[[#This Row],[MntMeatProducts]]+marketing_campaign[[#This Row],[MntFruits]]+marketing_campaign[[#This Row],[MntWines]]</f>
        <v>41</v>
      </c>
      <c r="W2065">
        <v>2</v>
      </c>
      <c r="X2065">
        <v>2</v>
      </c>
      <c r="Y2065">
        <v>0</v>
      </c>
      <c r="Z2065">
        <v>3</v>
      </c>
      <c r="AA2065">
        <f t="shared" si="65"/>
        <v>7</v>
      </c>
      <c r="AB2065" t="str" cm="1">
        <f t="array" ref="AB2065">_xlfn.IFS(AND(AA2065&gt;=0,AA2065&lt;=15),"low purchase",AND(AA2065&gt;=16,AA2065&lt;=30),"mid purchase",AA2065&gt;=31,"high purchase")</f>
        <v>low purchase</v>
      </c>
      <c r="AC2065">
        <v>4</v>
      </c>
      <c r="AD2065" t="str">
        <f>IF(marketing_campaign[[#This Row],[NumWebVisitsMonth]]&gt;=5.3,"higher_webvists","lower_webvisits")</f>
        <v>lower_webvisits</v>
      </c>
      <c r="AE2065">
        <v>0</v>
      </c>
      <c r="AF2065">
        <v>0</v>
      </c>
      <c r="AG2065">
        <v>0</v>
      </c>
      <c r="AH2065">
        <v>0</v>
      </c>
      <c r="AI2065">
        <v>0</v>
      </c>
      <c r="AJ2065">
        <v>0</v>
      </c>
      <c r="AK2065">
        <v>3</v>
      </c>
      <c r="AL2065">
        <v>11</v>
      </c>
      <c r="AM2065">
        <v>0</v>
      </c>
      <c r="AN2065">
        <f>marketing_campaign[[#This Row],[AcceptedCmp2]]+marketing_campaign[[#This Row],[AcceptedCmp1]]+marketing_campaign[[#This Row],[AcceptedCmp5]]+marketing_campaign[[#This Row],[AcceptedCmp4]]+marketing_campaign[[#This Row],[AcceptedCmp3]]+marketing_campaign[[#This Row],[Response]]</f>
        <v>0</v>
      </c>
      <c r="AO2065" t="str" cm="1">
        <f t="array" ref="AO206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66" spans="1:41" x14ac:dyDescent="0.35">
      <c r="A2066">
        <v>10897</v>
      </c>
      <c r="B2066">
        <v>1974</v>
      </c>
      <c r="C2066">
        <f t="shared" ca="1" si="64"/>
        <v>52</v>
      </c>
      <c r="D2066" t="str" cm="1">
        <f t="array" aca="1" ref="D206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66" t="s">
        <v>29</v>
      </c>
      <c r="F2066" t="s">
        <v>33</v>
      </c>
      <c r="G2066" cm="1">
        <f t="array" ref="G2066">_xlfn.IFS(marketing_campaign[[#This Row],[Marital_Status]]="Single",K2066+L2066+1,marketing_campaign[[#This Row],[Marital_Status]]="Together",K2066+L2066+2,marketing_campaign[[#This Row],[Marital_Status]]="Alone",K2066+L2066+1,marketing_campaign[[#This Row],[Marital_Status]]="Married",K2066+L2066+2,marketing_campaign[[#This Row],[Marital_Status]]="Divorced",K2066+L2066+1,marketing_campaign[[#This Row],[Marital_Status]]="YOLO",K2066+L2066+1,marketing_campaign[[#This Row],[Marital_Status]]="Absurd",K2066+L2066+1,marketing_campaign[[#This Row],[Marital_Status]]="Widow",K2066+L2066+1)</f>
        <v>3</v>
      </c>
      <c r="H2066" t="str" cm="1">
        <f t="array" ref="H2066">_xlfn.IFS(marketing_campaign[[#This Row],[Family_size]]=1,"Family_with_one_child",marketing_campaign[[#This Row],[Family_size]]&gt;1,"Family_with_more_children")</f>
        <v>Family_with_more_children</v>
      </c>
      <c r="I2066">
        <v>67445</v>
      </c>
      <c r="J2066" t="str">
        <f>IF(marketing_campaign[[#This Row],[Income]]&gt;=Sheet21!B2116,"high_income","low_income")</f>
        <v>high_income</v>
      </c>
      <c r="K2066">
        <v>0</v>
      </c>
      <c r="L2066">
        <v>1</v>
      </c>
      <c r="M2066" s="1">
        <v>41133</v>
      </c>
      <c r="N2066">
        <v>63</v>
      </c>
      <c r="O2066" t="str" cm="1">
        <f t="array" ref="O2066">_xlfn.IFS(AND(marketing_campaign[[#This Row],[Recency]]&gt;=0,marketing_campaign[[#This Row],[Recency]]&lt;=14),"Early Recency",AND(marketing_campaign[[#This Row],[Recency]]&gt;=15,marketing_campaign[[#This Row],[Recency]]&lt;=31),"Mid-Recency",marketing_campaign[[#This Row],[Recency]]&gt;=32,"high Recency")</f>
        <v>high Recency</v>
      </c>
      <c r="P2066">
        <v>757</v>
      </c>
      <c r="Q2066">
        <v>80</v>
      </c>
      <c r="R2066">
        <v>217</v>
      </c>
      <c r="S2066">
        <v>29</v>
      </c>
      <c r="T2066">
        <v>80</v>
      </c>
      <c r="U2066">
        <v>11</v>
      </c>
      <c r="V2066">
        <f>marketing_campaign[[#This Row],[MntGoldProds]]+marketing_campaign[[#This Row],[MntSweetProducts]]+marketing_campaign[[#This Row],[MntFishProducts]]+marketing_campaign[[#This Row],[MntMeatProducts]]+marketing_campaign[[#This Row],[MntFruits]]+marketing_campaign[[#This Row],[MntWines]]</f>
        <v>1174</v>
      </c>
      <c r="W2066">
        <v>5</v>
      </c>
      <c r="X2066">
        <v>9</v>
      </c>
      <c r="Y2066">
        <v>6</v>
      </c>
      <c r="Z2066">
        <v>12</v>
      </c>
      <c r="AA2066">
        <f t="shared" si="65"/>
        <v>32</v>
      </c>
      <c r="AB2066" t="str" cm="1">
        <f t="array" ref="AB2066">_xlfn.IFS(AND(AA2066&gt;=0,AA2066&lt;=15),"low purchase",AND(AA2066&gt;=16,AA2066&lt;=30),"mid purchase",AA2066&gt;=31,"high purchase")</f>
        <v>high purchase</v>
      </c>
      <c r="AC2066">
        <v>6</v>
      </c>
      <c r="AD2066" t="str">
        <f>IF(marketing_campaign[[#This Row],[NumWebVisitsMonth]]&gt;=5.3,"higher_webvists","lower_webvisits")</f>
        <v>higher_webvists</v>
      </c>
      <c r="AE2066">
        <v>0</v>
      </c>
      <c r="AF2066">
        <v>0</v>
      </c>
      <c r="AG2066">
        <v>0</v>
      </c>
      <c r="AH2066">
        <v>0</v>
      </c>
      <c r="AI2066">
        <v>0</v>
      </c>
      <c r="AJ2066">
        <v>0</v>
      </c>
      <c r="AK2066">
        <v>3</v>
      </c>
      <c r="AL2066">
        <v>11</v>
      </c>
      <c r="AM2066">
        <v>0</v>
      </c>
      <c r="AN2066">
        <f>marketing_campaign[[#This Row],[AcceptedCmp2]]+marketing_campaign[[#This Row],[AcceptedCmp1]]+marketing_campaign[[#This Row],[AcceptedCmp5]]+marketing_campaign[[#This Row],[AcceptedCmp4]]+marketing_campaign[[#This Row],[AcceptedCmp3]]+marketing_campaign[[#This Row],[Response]]</f>
        <v>0</v>
      </c>
      <c r="AO2066" t="str" cm="1">
        <f t="array" ref="AO206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67" spans="1:41" x14ac:dyDescent="0.35">
      <c r="A2067">
        <v>123</v>
      </c>
      <c r="B2067">
        <v>1951</v>
      </c>
      <c r="C2067">
        <f t="shared" ca="1" si="64"/>
        <v>75</v>
      </c>
      <c r="D2067" t="str" cm="1">
        <f t="array" aca="1" ref="D206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67" t="s">
        <v>29</v>
      </c>
      <c r="F2067" t="s">
        <v>38</v>
      </c>
      <c r="G2067" cm="1">
        <f t="array" ref="G2067">_xlfn.IFS(marketing_campaign[[#This Row],[Marital_Status]]="Single",K2067+L2067+1,marketing_campaign[[#This Row],[Marital_Status]]="Together",K2067+L2067+2,marketing_campaign[[#This Row],[Marital_Status]]="Alone",K2067+L2067+1,marketing_campaign[[#This Row],[Marital_Status]]="Married",K2067+L2067+2,marketing_campaign[[#This Row],[Marital_Status]]="Divorced",K2067+L2067+1,marketing_campaign[[#This Row],[Marital_Status]]="YOLO",K2067+L2067+1,marketing_campaign[[#This Row],[Marital_Status]]="Absurd",K2067+L2067+1,marketing_campaign[[#This Row],[Marital_Status]]="Widow",K2067+L2067+1)</f>
        <v>2</v>
      </c>
      <c r="H2067" t="str" cm="1">
        <f t="array" ref="H2067">_xlfn.IFS(marketing_campaign[[#This Row],[Family_size]]=1,"Family_with_one_child",marketing_campaign[[#This Row],[Family_size]]&gt;1,"Family_with_more_children")</f>
        <v>Family_with_more_children</v>
      </c>
      <c r="I2067">
        <v>67046</v>
      </c>
      <c r="J2067" t="str">
        <f>IF(marketing_campaign[[#This Row],[Income]]&gt;=Sheet21!B2117,"high_income","low_income")</f>
        <v>high_income</v>
      </c>
      <c r="K2067">
        <v>0</v>
      </c>
      <c r="L2067">
        <v>1</v>
      </c>
      <c r="M2067" s="1">
        <v>41280</v>
      </c>
      <c r="N2067">
        <v>92</v>
      </c>
      <c r="O2067" t="str" cm="1">
        <f t="array" ref="O2067">_xlfn.IFS(AND(marketing_campaign[[#This Row],[Recency]]&gt;=0,marketing_campaign[[#This Row],[Recency]]&lt;=14),"Early Recency",AND(marketing_campaign[[#This Row],[Recency]]&gt;=15,marketing_campaign[[#This Row],[Recency]]&lt;=31),"Mid-Recency",marketing_campaign[[#This Row],[Recency]]&gt;=32,"high Recency")</f>
        <v>high Recency</v>
      </c>
      <c r="P2067">
        <v>544</v>
      </c>
      <c r="Q2067">
        <v>35</v>
      </c>
      <c r="R2067">
        <v>133</v>
      </c>
      <c r="S2067">
        <v>23</v>
      </c>
      <c r="T2067">
        <v>151</v>
      </c>
      <c r="U2067">
        <v>107</v>
      </c>
      <c r="V2067">
        <f>marketing_campaign[[#This Row],[MntGoldProds]]+marketing_campaign[[#This Row],[MntSweetProducts]]+marketing_campaign[[#This Row],[MntFishProducts]]+marketing_campaign[[#This Row],[MntMeatProducts]]+marketing_campaign[[#This Row],[MntFruits]]+marketing_campaign[[#This Row],[MntWines]]</f>
        <v>993</v>
      </c>
      <c r="W2067">
        <v>2</v>
      </c>
      <c r="X2067">
        <v>4</v>
      </c>
      <c r="Y2067">
        <v>5</v>
      </c>
      <c r="Z2067">
        <v>4</v>
      </c>
      <c r="AA2067">
        <f t="shared" si="65"/>
        <v>15</v>
      </c>
      <c r="AB2067" t="str" cm="1">
        <f t="array" ref="AB2067">_xlfn.IFS(AND(AA2067&gt;=0,AA2067&lt;=15),"low purchase",AND(AA2067&gt;=16,AA2067&lt;=30),"mid purchase",AA2067&gt;=31,"high purchase")</f>
        <v>low purchase</v>
      </c>
      <c r="AC2067">
        <v>2</v>
      </c>
      <c r="AD2067" t="str">
        <f>IF(marketing_campaign[[#This Row],[NumWebVisitsMonth]]&gt;=5.3,"higher_webvists","lower_webvisits")</f>
        <v>lower_webvisits</v>
      </c>
      <c r="AE2067">
        <v>0</v>
      </c>
      <c r="AF2067">
        <v>0</v>
      </c>
      <c r="AG2067">
        <v>0</v>
      </c>
      <c r="AH2067">
        <v>0</v>
      </c>
      <c r="AI2067">
        <v>0</v>
      </c>
      <c r="AJ2067">
        <v>0</v>
      </c>
      <c r="AK2067">
        <v>3</v>
      </c>
      <c r="AL2067">
        <v>11</v>
      </c>
      <c r="AM2067">
        <v>0</v>
      </c>
      <c r="AN2067">
        <f>marketing_campaign[[#This Row],[AcceptedCmp2]]+marketing_campaign[[#This Row],[AcceptedCmp1]]+marketing_campaign[[#This Row],[AcceptedCmp5]]+marketing_campaign[[#This Row],[AcceptedCmp4]]+marketing_campaign[[#This Row],[AcceptedCmp3]]+marketing_campaign[[#This Row],[Response]]</f>
        <v>0</v>
      </c>
      <c r="AO2067" t="str" cm="1">
        <f t="array" ref="AO206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68" spans="1:41" x14ac:dyDescent="0.35">
      <c r="A2068">
        <v>6103</v>
      </c>
      <c r="B2068">
        <v>1948</v>
      </c>
      <c r="C2068">
        <f t="shared" ca="1" si="64"/>
        <v>78</v>
      </c>
      <c r="D2068" t="str" cm="1">
        <f t="array" aca="1" ref="D206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2068" t="s">
        <v>29</v>
      </c>
      <c r="F2068" t="s">
        <v>33</v>
      </c>
      <c r="G2068" cm="1">
        <f t="array" ref="G2068">_xlfn.IFS(marketing_campaign[[#This Row],[Marital_Status]]="Single",K2068+L2068+1,marketing_campaign[[#This Row],[Marital_Status]]="Together",K2068+L2068+2,marketing_campaign[[#This Row],[Marital_Status]]="Alone",K2068+L2068+1,marketing_campaign[[#This Row],[Marital_Status]]="Married",K2068+L2068+2,marketing_campaign[[#This Row],[Marital_Status]]="Divorced",K2068+L2068+1,marketing_campaign[[#This Row],[Marital_Status]]="YOLO",K2068+L2068+1,marketing_campaign[[#This Row],[Marital_Status]]="Absurd",K2068+L2068+1,marketing_campaign[[#This Row],[Marital_Status]]="Widow",K2068+L2068+1)</f>
        <v>2</v>
      </c>
      <c r="H2068" t="str" cm="1">
        <f t="array" ref="H2068">_xlfn.IFS(marketing_campaign[[#This Row],[Family_size]]=1,"Family_with_one_child",marketing_campaign[[#This Row],[Family_size]]&gt;1,"Family_with_more_children")</f>
        <v>Family_with_more_children</v>
      </c>
      <c r="I2068">
        <v>42192</v>
      </c>
      <c r="J2068" t="str">
        <f>IF(marketing_campaign[[#This Row],[Income]]&gt;=Sheet21!B2118,"high_income","low_income")</f>
        <v>high_income</v>
      </c>
      <c r="K2068">
        <v>0</v>
      </c>
      <c r="L2068">
        <v>0</v>
      </c>
      <c r="M2068" s="1">
        <v>41523</v>
      </c>
      <c r="N2068">
        <v>40</v>
      </c>
      <c r="O2068" t="str" cm="1">
        <f t="array" ref="O2068">_xlfn.IFS(AND(marketing_campaign[[#This Row],[Recency]]&gt;=0,marketing_campaign[[#This Row],[Recency]]&lt;=14),"Early Recency",AND(marketing_campaign[[#This Row],[Recency]]&gt;=15,marketing_campaign[[#This Row],[Recency]]&lt;=31),"Mid-Recency",marketing_campaign[[#This Row],[Recency]]&gt;=32,"high Recency")</f>
        <v>high Recency</v>
      </c>
      <c r="P2068">
        <v>40</v>
      </c>
      <c r="Q2068">
        <v>15</v>
      </c>
      <c r="R2068">
        <v>15</v>
      </c>
      <c r="S2068">
        <v>17</v>
      </c>
      <c r="T2068">
        <v>6</v>
      </c>
      <c r="U2068">
        <v>7</v>
      </c>
      <c r="V2068">
        <f>marketing_campaign[[#This Row],[MntGoldProds]]+marketing_campaign[[#This Row],[MntSweetProducts]]+marketing_campaign[[#This Row],[MntFishProducts]]+marketing_campaign[[#This Row],[MntMeatProducts]]+marketing_campaign[[#This Row],[MntFruits]]+marketing_campaign[[#This Row],[MntWines]]</f>
        <v>100</v>
      </c>
      <c r="W2068">
        <v>1</v>
      </c>
      <c r="X2068">
        <v>2</v>
      </c>
      <c r="Y2068">
        <v>1</v>
      </c>
      <c r="Z2068">
        <v>3</v>
      </c>
      <c r="AA2068">
        <f t="shared" si="65"/>
        <v>7</v>
      </c>
      <c r="AB2068" t="str" cm="1">
        <f t="array" ref="AB2068">_xlfn.IFS(AND(AA2068&gt;=0,AA2068&lt;=15),"low purchase",AND(AA2068&gt;=16,AA2068&lt;=30),"mid purchase",AA2068&gt;=31,"high purchase")</f>
        <v>low purchase</v>
      </c>
      <c r="AC2068">
        <v>4</v>
      </c>
      <c r="AD2068" t="str">
        <f>IF(marketing_campaign[[#This Row],[NumWebVisitsMonth]]&gt;=5.3,"higher_webvists","lower_webvisits")</f>
        <v>lower_webvisits</v>
      </c>
      <c r="AE2068">
        <v>0</v>
      </c>
      <c r="AF2068">
        <v>0</v>
      </c>
      <c r="AG2068">
        <v>0</v>
      </c>
      <c r="AH2068">
        <v>0</v>
      </c>
      <c r="AI2068">
        <v>0</v>
      </c>
      <c r="AJ2068">
        <v>0</v>
      </c>
      <c r="AK2068">
        <v>3</v>
      </c>
      <c r="AL2068">
        <v>11</v>
      </c>
      <c r="AM2068">
        <v>0</v>
      </c>
      <c r="AN2068">
        <f>marketing_campaign[[#This Row],[AcceptedCmp2]]+marketing_campaign[[#This Row],[AcceptedCmp1]]+marketing_campaign[[#This Row],[AcceptedCmp5]]+marketing_campaign[[#This Row],[AcceptedCmp4]]+marketing_campaign[[#This Row],[AcceptedCmp3]]+marketing_campaign[[#This Row],[Response]]</f>
        <v>0</v>
      </c>
      <c r="AO2068" t="str" cm="1">
        <f t="array" ref="AO206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69" spans="1:41" x14ac:dyDescent="0.35">
      <c r="A2069">
        <v>7899</v>
      </c>
      <c r="B2069">
        <v>1952</v>
      </c>
      <c r="C2069">
        <f t="shared" ca="1" si="64"/>
        <v>74</v>
      </c>
      <c r="D2069" t="str" cm="1">
        <f t="array" aca="1" ref="D206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69" t="s">
        <v>32</v>
      </c>
      <c r="F2069" t="s">
        <v>33</v>
      </c>
      <c r="G2069" cm="1">
        <f t="array" ref="G2069">_xlfn.IFS(marketing_campaign[[#This Row],[Marital_Status]]="Single",K2069+L2069+1,marketing_campaign[[#This Row],[Marital_Status]]="Together",K2069+L2069+2,marketing_campaign[[#This Row],[Marital_Status]]="Alone",K2069+L2069+1,marketing_campaign[[#This Row],[Marital_Status]]="Married",K2069+L2069+2,marketing_campaign[[#This Row],[Marital_Status]]="Divorced",K2069+L2069+1,marketing_campaign[[#This Row],[Marital_Status]]="YOLO",K2069+L2069+1,marketing_campaign[[#This Row],[Marital_Status]]="Absurd",K2069+L2069+1,marketing_campaign[[#This Row],[Marital_Status]]="Widow",K2069+L2069+1)</f>
        <v>3</v>
      </c>
      <c r="H2069" t="str" cm="1">
        <f t="array" ref="H2069">_xlfn.IFS(marketing_campaign[[#This Row],[Family_size]]=1,"Family_with_one_child",marketing_campaign[[#This Row],[Family_size]]&gt;1,"Family_with_more_children")</f>
        <v>Family_with_more_children</v>
      </c>
      <c r="I2069">
        <v>77610</v>
      </c>
      <c r="J2069" t="str">
        <f>IF(marketing_campaign[[#This Row],[Income]]&gt;=Sheet21!B2119,"high_income","low_income")</f>
        <v>high_income</v>
      </c>
      <c r="K2069">
        <v>0</v>
      </c>
      <c r="L2069">
        <v>1</v>
      </c>
      <c r="M2069" s="1">
        <v>41211</v>
      </c>
      <c r="N2069">
        <v>70</v>
      </c>
      <c r="O2069" t="str" cm="1">
        <f t="array" ref="O2069">_xlfn.IFS(AND(marketing_campaign[[#This Row],[Recency]]&gt;=0,marketing_campaign[[#This Row],[Recency]]&lt;=14),"Early Recency",AND(marketing_campaign[[#This Row],[Recency]]&gt;=15,marketing_campaign[[#This Row],[Recency]]&lt;=31),"Mid-Recency",marketing_campaign[[#This Row],[Recency]]&gt;=32,"high Recency")</f>
        <v>high Recency</v>
      </c>
      <c r="P2069">
        <v>1245</v>
      </c>
      <c r="Q2069">
        <v>33</v>
      </c>
      <c r="R2069">
        <v>332</v>
      </c>
      <c r="S2069">
        <v>21</v>
      </c>
      <c r="T2069">
        <v>33</v>
      </c>
      <c r="U2069">
        <v>16</v>
      </c>
      <c r="V2069">
        <f>marketing_campaign[[#This Row],[MntGoldProds]]+marketing_campaign[[#This Row],[MntSweetProducts]]+marketing_campaign[[#This Row],[MntFishProducts]]+marketing_campaign[[#This Row],[MntMeatProducts]]+marketing_campaign[[#This Row],[MntFruits]]+marketing_campaign[[#This Row],[MntWines]]</f>
        <v>1680</v>
      </c>
      <c r="W2069">
        <v>2</v>
      </c>
      <c r="X2069">
        <v>4</v>
      </c>
      <c r="Y2069">
        <v>7</v>
      </c>
      <c r="Z2069">
        <v>4</v>
      </c>
      <c r="AA2069">
        <f t="shared" si="65"/>
        <v>17</v>
      </c>
      <c r="AB2069" t="str" cm="1">
        <f t="array" ref="AB2069">_xlfn.IFS(AND(AA2069&gt;=0,AA2069&lt;=15),"low purchase",AND(AA2069&gt;=16,AA2069&lt;=30),"mid purchase",AA2069&gt;=31,"high purchase")</f>
        <v>mid purchase</v>
      </c>
      <c r="AC2069">
        <v>7</v>
      </c>
      <c r="AD2069" t="str">
        <f>IF(marketing_campaign[[#This Row],[NumWebVisitsMonth]]&gt;=5.3,"higher_webvists","lower_webvisits")</f>
        <v>higher_webvists</v>
      </c>
      <c r="AE2069">
        <v>0</v>
      </c>
      <c r="AF2069">
        <v>0</v>
      </c>
      <c r="AG2069">
        <v>0</v>
      </c>
      <c r="AH2069">
        <v>0</v>
      </c>
      <c r="AI2069">
        <v>0</v>
      </c>
      <c r="AJ2069">
        <v>0</v>
      </c>
      <c r="AK2069">
        <v>3</v>
      </c>
      <c r="AL2069">
        <v>11</v>
      </c>
      <c r="AM2069">
        <v>0</v>
      </c>
      <c r="AN2069">
        <f>marketing_campaign[[#This Row],[AcceptedCmp2]]+marketing_campaign[[#This Row],[AcceptedCmp1]]+marketing_campaign[[#This Row],[AcceptedCmp5]]+marketing_campaign[[#This Row],[AcceptedCmp4]]+marketing_campaign[[#This Row],[AcceptedCmp3]]+marketing_campaign[[#This Row],[Response]]</f>
        <v>0</v>
      </c>
      <c r="AO2069" t="str" cm="1">
        <f t="array" ref="AO206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70" spans="1:41" x14ac:dyDescent="0.35">
      <c r="A2070">
        <v>10500</v>
      </c>
      <c r="B2070">
        <v>1984</v>
      </c>
      <c r="C2070">
        <f t="shared" ca="1" si="64"/>
        <v>42</v>
      </c>
      <c r="D2070" t="str" cm="1">
        <f t="array" aca="1" ref="D207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070" t="s">
        <v>29</v>
      </c>
      <c r="F2070" t="s">
        <v>33</v>
      </c>
      <c r="G2070" cm="1">
        <f t="array" ref="G2070">_xlfn.IFS(marketing_campaign[[#This Row],[Marital_Status]]="Single",K2070+L2070+1,marketing_campaign[[#This Row],[Marital_Status]]="Together",K2070+L2070+2,marketing_campaign[[#This Row],[Marital_Status]]="Alone",K2070+L2070+1,marketing_campaign[[#This Row],[Marital_Status]]="Married",K2070+L2070+2,marketing_campaign[[#This Row],[Marital_Status]]="Divorced",K2070+L2070+1,marketing_campaign[[#This Row],[Marital_Status]]="YOLO",K2070+L2070+1,marketing_campaign[[#This Row],[Marital_Status]]="Absurd",K2070+L2070+1,marketing_campaign[[#This Row],[Marital_Status]]="Widow",K2070+L2070+1)</f>
        <v>3</v>
      </c>
      <c r="H2070" t="str" cm="1">
        <f t="array" ref="H2070">_xlfn.IFS(marketing_campaign[[#This Row],[Family_size]]=1,"Family_with_one_child",marketing_campaign[[#This Row],[Family_size]]&gt;1,"Family_with_more_children")</f>
        <v>Family_with_more_children</v>
      </c>
      <c r="I2070">
        <v>31761</v>
      </c>
      <c r="J2070" t="str">
        <f>IF(marketing_campaign[[#This Row],[Income]]&gt;=Sheet21!B2120,"high_income","low_income")</f>
        <v>high_income</v>
      </c>
      <c r="K2070">
        <v>1</v>
      </c>
      <c r="L2070">
        <v>0</v>
      </c>
      <c r="M2070" s="1">
        <v>41734</v>
      </c>
      <c r="N2070">
        <v>96</v>
      </c>
      <c r="O2070" t="str" cm="1">
        <f t="array" ref="O2070">_xlfn.IFS(AND(marketing_campaign[[#This Row],[Recency]]&gt;=0,marketing_campaign[[#This Row],[Recency]]&lt;=14),"Early Recency",AND(marketing_campaign[[#This Row],[Recency]]&gt;=15,marketing_campaign[[#This Row],[Recency]]&lt;=31),"Mid-Recency",marketing_campaign[[#This Row],[Recency]]&gt;=32,"high Recency")</f>
        <v>high Recency</v>
      </c>
      <c r="P2070">
        <v>19</v>
      </c>
      <c r="Q2070">
        <v>1</v>
      </c>
      <c r="R2070">
        <v>20</v>
      </c>
      <c r="S2070">
        <v>16</v>
      </c>
      <c r="T2070">
        <v>14</v>
      </c>
      <c r="U2070">
        <v>28</v>
      </c>
      <c r="V2070">
        <f>marketing_campaign[[#This Row],[MntGoldProds]]+marketing_campaign[[#This Row],[MntSweetProducts]]+marketing_campaign[[#This Row],[MntFishProducts]]+marketing_campaign[[#This Row],[MntMeatProducts]]+marketing_campaign[[#This Row],[MntFruits]]+marketing_campaign[[#This Row],[MntWines]]</f>
        <v>98</v>
      </c>
      <c r="W2070">
        <v>2</v>
      </c>
      <c r="X2070">
        <v>3</v>
      </c>
      <c r="Y2070">
        <v>0</v>
      </c>
      <c r="Z2070">
        <v>4</v>
      </c>
      <c r="AA2070">
        <f t="shared" si="65"/>
        <v>9</v>
      </c>
      <c r="AB2070" t="str" cm="1">
        <f t="array" ref="AB2070">_xlfn.IFS(AND(AA2070&gt;=0,AA2070&lt;=15),"low purchase",AND(AA2070&gt;=16,AA2070&lt;=30),"mid purchase",AA2070&gt;=31,"high purchase")</f>
        <v>low purchase</v>
      </c>
      <c r="AC2070">
        <v>5</v>
      </c>
      <c r="AD2070" t="str">
        <f>IF(marketing_campaign[[#This Row],[NumWebVisitsMonth]]&gt;=5.3,"higher_webvists","lower_webvisits")</f>
        <v>lower_webvisits</v>
      </c>
      <c r="AE2070">
        <v>0</v>
      </c>
      <c r="AF2070">
        <v>0</v>
      </c>
      <c r="AG2070">
        <v>0</v>
      </c>
      <c r="AH2070">
        <v>0</v>
      </c>
      <c r="AI2070">
        <v>0</v>
      </c>
      <c r="AJ2070">
        <v>0</v>
      </c>
      <c r="AK2070">
        <v>3</v>
      </c>
      <c r="AL2070">
        <v>11</v>
      </c>
      <c r="AM2070">
        <v>0</v>
      </c>
      <c r="AN2070">
        <f>marketing_campaign[[#This Row],[AcceptedCmp2]]+marketing_campaign[[#This Row],[AcceptedCmp1]]+marketing_campaign[[#This Row],[AcceptedCmp5]]+marketing_campaign[[#This Row],[AcceptedCmp4]]+marketing_campaign[[#This Row],[AcceptedCmp3]]+marketing_campaign[[#This Row],[Response]]</f>
        <v>0</v>
      </c>
      <c r="AO2070" t="str" cm="1">
        <f t="array" ref="AO207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71" spans="1:41" x14ac:dyDescent="0.35">
      <c r="A2071">
        <v>1655</v>
      </c>
      <c r="B2071">
        <v>1979</v>
      </c>
      <c r="C2071">
        <f t="shared" ca="1" si="64"/>
        <v>47</v>
      </c>
      <c r="D2071" t="str" cm="1">
        <f t="array" aca="1" ref="D207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71" t="s">
        <v>29</v>
      </c>
      <c r="F2071" t="s">
        <v>31</v>
      </c>
      <c r="G2071" cm="1">
        <f t="array" ref="G2071">_xlfn.IFS(marketing_campaign[[#This Row],[Marital_Status]]="Single",K2071+L2071+1,marketing_campaign[[#This Row],[Marital_Status]]="Together",K2071+L2071+2,marketing_campaign[[#This Row],[Marital_Status]]="Alone",K2071+L2071+1,marketing_campaign[[#This Row],[Marital_Status]]="Married",K2071+L2071+2,marketing_campaign[[#This Row],[Marital_Status]]="Divorced",K2071+L2071+1,marketing_campaign[[#This Row],[Marital_Status]]="YOLO",K2071+L2071+1,marketing_campaign[[#This Row],[Marital_Status]]="Absurd",K2071+L2071+1,marketing_campaign[[#This Row],[Marital_Status]]="Widow",K2071+L2071+1)</f>
        <v>3</v>
      </c>
      <c r="H2071" t="str" cm="1">
        <f t="array" ref="H2071">_xlfn.IFS(marketing_campaign[[#This Row],[Family_size]]=1,"Family_with_one_child",marketing_campaign[[#This Row],[Family_size]]&gt;1,"Family_with_more_children")</f>
        <v>Family_with_more_children</v>
      </c>
      <c r="I2071">
        <v>34350</v>
      </c>
      <c r="J2071" t="str">
        <f>IF(marketing_campaign[[#This Row],[Income]]&gt;=Sheet21!B2121,"high_income","low_income")</f>
        <v>high_income</v>
      </c>
      <c r="K2071">
        <v>1</v>
      </c>
      <c r="L2071">
        <v>0</v>
      </c>
      <c r="M2071" s="1">
        <v>41566</v>
      </c>
      <c r="N2071">
        <v>81</v>
      </c>
      <c r="O2071" t="str" cm="1">
        <f t="array" ref="O2071">_xlfn.IFS(AND(marketing_campaign[[#This Row],[Recency]]&gt;=0,marketing_campaign[[#This Row],[Recency]]&lt;=14),"Early Recency",AND(marketing_campaign[[#This Row],[Recency]]&gt;=15,marketing_campaign[[#This Row],[Recency]]&lt;=31),"Mid-Recency",marketing_campaign[[#This Row],[Recency]]&gt;=32,"high Recency")</f>
        <v>high Recency</v>
      </c>
      <c r="P2071">
        <v>16</v>
      </c>
      <c r="Q2071">
        <v>3</v>
      </c>
      <c r="R2071">
        <v>15</v>
      </c>
      <c r="S2071">
        <v>2</v>
      </c>
      <c r="T2071">
        <v>1</v>
      </c>
      <c r="U2071">
        <v>11</v>
      </c>
      <c r="V2071">
        <f>marketing_campaign[[#This Row],[MntGoldProds]]+marketing_campaign[[#This Row],[MntSweetProducts]]+marketing_campaign[[#This Row],[MntFishProducts]]+marketing_campaign[[#This Row],[MntMeatProducts]]+marketing_campaign[[#This Row],[MntFruits]]+marketing_campaign[[#This Row],[MntWines]]</f>
        <v>48</v>
      </c>
      <c r="W2071">
        <v>1</v>
      </c>
      <c r="X2071">
        <v>1</v>
      </c>
      <c r="Y2071">
        <v>0</v>
      </c>
      <c r="Z2071">
        <v>3</v>
      </c>
      <c r="AA2071">
        <f t="shared" si="65"/>
        <v>5</v>
      </c>
      <c r="AB2071" t="str" cm="1">
        <f t="array" ref="AB2071">_xlfn.IFS(AND(AA2071&gt;=0,AA2071&lt;=15),"low purchase",AND(AA2071&gt;=16,AA2071&lt;=30),"mid purchase",AA2071&gt;=31,"high purchase")</f>
        <v>low purchase</v>
      </c>
      <c r="AC2071">
        <v>7</v>
      </c>
      <c r="AD2071" t="str">
        <f>IF(marketing_campaign[[#This Row],[NumWebVisitsMonth]]&gt;=5.3,"higher_webvists","lower_webvisits")</f>
        <v>higher_webvists</v>
      </c>
      <c r="AE2071">
        <v>0</v>
      </c>
      <c r="AF2071">
        <v>0</v>
      </c>
      <c r="AG2071">
        <v>0</v>
      </c>
      <c r="AH2071">
        <v>0</v>
      </c>
      <c r="AI2071">
        <v>0</v>
      </c>
      <c r="AJ2071">
        <v>0</v>
      </c>
      <c r="AK2071">
        <v>3</v>
      </c>
      <c r="AL2071">
        <v>11</v>
      </c>
      <c r="AM2071">
        <v>0</v>
      </c>
      <c r="AN2071">
        <f>marketing_campaign[[#This Row],[AcceptedCmp2]]+marketing_campaign[[#This Row],[AcceptedCmp1]]+marketing_campaign[[#This Row],[AcceptedCmp5]]+marketing_campaign[[#This Row],[AcceptedCmp4]]+marketing_campaign[[#This Row],[AcceptedCmp3]]+marketing_campaign[[#This Row],[Response]]</f>
        <v>0</v>
      </c>
      <c r="AO2071" t="str" cm="1">
        <f t="array" ref="AO207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72" spans="1:41" x14ac:dyDescent="0.35">
      <c r="A2072">
        <v>2406</v>
      </c>
      <c r="B2072">
        <v>1949</v>
      </c>
      <c r="C2072">
        <f t="shared" ca="1" si="64"/>
        <v>77</v>
      </c>
      <c r="D2072" t="str" cm="1">
        <f t="array" aca="1" ref="D207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72" t="s">
        <v>29</v>
      </c>
      <c r="F2072" t="s">
        <v>31</v>
      </c>
      <c r="G2072" cm="1">
        <f t="array" ref="G2072">_xlfn.IFS(marketing_campaign[[#This Row],[Marital_Status]]="Single",K2072+L2072+1,marketing_campaign[[#This Row],[Marital_Status]]="Together",K2072+L2072+2,marketing_campaign[[#This Row],[Marital_Status]]="Alone",K2072+L2072+1,marketing_campaign[[#This Row],[Marital_Status]]="Married",K2072+L2072+2,marketing_campaign[[#This Row],[Marital_Status]]="Divorced",K2072+L2072+1,marketing_campaign[[#This Row],[Marital_Status]]="YOLO",K2072+L2072+1,marketing_campaign[[#This Row],[Marital_Status]]="Absurd",K2072+L2072+1,marketing_campaign[[#This Row],[Marital_Status]]="Widow",K2072+L2072+1)</f>
        <v>3</v>
      </c>
      <c r="H2072" t="str" cm="1">
        <f t="array" ref="H2072">_xlfn.IFS(marketing_campaign[[#This Row],[Family_size]]=1,"Family_with_one_child",marketing_campaign[[#This Row],[Family_size]]&gt;1,"Family_with_more_children")</f>
        <v>Family_with_more_children</v>
      </c>
      <c r="I2072">
        <v>54591</v>
      </c>
      <c r="J2072" t="str">
        <f>IF(marketing_campaign[[#This Row],[Income]]&gt;=Sheet21!B2122,"high_income","low_income")</f>
        <v>high_income</v>
      </c>
      <c r="K2072">
        <v>0</v>
      </c>
      <c r="L2072">
        <v>1</v>
      </c>
      <c r="M2072" s="1">
        <v>41491</v>
      </c>
      <c r="N2072">
        <v>63</v>
      </c>
      <c r="O2072" t="str" cm="1">
        <f t="array" ref="O2072">_xlfn.IFS(AND(marketing_campaign[[#This Row],[Recency]]&gt;=0,marketing_campaign[[#This Row],[Recency]]&lt;=14),"Early Recency",AND(marketing_campaign[[#This Row],[Recency]]&gt;=15,marketing_campaign[[#This Row],[Recency]]&lt;=31),"Mid-Recency",marketing_campaign[[#This Row],[Recency]]&gt;=32,"high Recency")</f>
        <v>high Recency</v>
      </c>
      <c r="P2072">
        <v>376</v>
      </c>
      <c r="Q2072">
        <v>4</v>
      </c>
      <c r="R2072">
        <v>94</v>
      </c>
      <c r="S2072">
        <v>12</v>
      </c>
      <c r="T2072">
        <v>9</v>
      </c>
      <c r="U2072">
        <v>24</v>
      </c>
      <c r="V2072">
        <f>marketing_campaign[[#This Row],[MntGoldProds]]+marketing_campaign[[#This Row],[MntSweetProducts]]+marketing_campaign[[#This Row],[MntFishProducts]]+marketing_campaign[[#This Row],[MntMeatProducts]]+marketing_campaign[[#This Row],[MntFruits]]+marketing_campaign[[#This Row],[MntWines]]</f>
        <v>519</v>
      </c>
      <c r="W2072">
        <v>3</v>
      </c>
      <c r="X2072">
        <v>6</v>
      </c>
      <c r="Y2072">
        <v>2</v>
      </c>
      <c r="Z2072">
        <v>8</v>
      </c>
      <c r="AA2072">
        <f t="shared" si="65"/>
        <v>19</v>
      </c>
      <c r="AB2072" t="str" cm="1">
        <f t="array" ref="AB2072">_xlfn.IFS(AND(AA2072&gt;=0,AA2072&lt;=15),"low purchase",AND(AA2072&gt;=16,AA2072&lt;=30),"mid purchase",AA2072&gt;=31,"high purchase")</f>
        <v>mid purchase</v>
      </c>
      <c r="AC2072">
        <v>5</v>
      </c>
      <c r="AD2072" t="str">
        <f>IF(marketing_campaign[[#This Row],[NumWebVisitsMonth]]&gt;=5.3,"higher_webvists","lower_webvisits")</f>
        <v>lower_webvisits</v>
      </c>
      <c r="AE2072">
        <v>0</v>
      </c>
      <c r="AF2072">
        <v>0</v>
      </c>
      <c r="AG2072">
        <v>0</v>
      </c>
      <c r="AH2072">
        <v>0</v>
      </c>
      <c r="AI2072">
        <v>0</v>
      </c>
      <c r="AJ2072">
        <v>0</v>
      </c>
      <c r="AK2072">
        <v>3</v>
      </c>
      <c r="AL2072">
        <v>11</v>
      </c>
      <c r="AM2072">
        <v>0</v>
      </c>
      <c r="AN2072">
        <f>marketing_campaign[[#This Row],[AcceptedCmp2]]+marketing_campaign[[#This Row],[AcceptedCmp1]]+marketing_campaign[[#This Row],[AcceptedCmp5]]+marketing_campaign[[#This Row],[AcceptedCmp4]]+marketing_campaign[[#This Row],[AcceptedCmp3]]+marketing_campaign[[#This Row],[Response]]</f>
        <v>0</v>
      </c>
      <c r="AO2072" t="str" cm="1">
        <f t="array" ref="AO207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73" spans="1:41" x14ac:dyDescent="0.35">
      <c r="A2073">
        <v>2712</v>
      </c>
      <c r="B2073">
        <v>1956</v>
      </c>
      <c r="C2073">
        <f t="shared" ca="1" si="64"/>
        <v>70</v>
      </c>
      <c r="D2073" t="str" cm="1">
        <f t="array" aca="1" ref="D207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73" t="s">
        <v>29</v>
      </c>
      <c r="F2073" t="s">
        <v>33</v>
      </c>
      <c r="G2073" cm="1">
        <f t="array" ref="G2073">_xlfn.IFS(marketing_campaign[[#This Row],[Marital_Status]]="Single",K2073+L2073+1,marketing_campaign[[#This Row],[Marital_Status]]="Together",K2073+L2073+2,marketing_campaign[[#This Row],[Marital_Status]]="Alone",K2073+L2073+1,marketing_campaign[[#This Row],[Marital_Status]]="Married",K2073+L2073+2,marketing_campaign[[#This Row],[Marital_Status]]="Divorced",K2073+L2073+1,marketing_campaign[[#This Row],[Marital_Status]]="YOLO",K2073+L2073+1,marketing_campaign[[#This Row],[Marital_Status]]="Absurd",K2073+L2073+1,marketing_campaign[[#This Row],[Marital_Status]]="Widow",K2073+L2073+1)</f>
        <v>3</v>
      </c>
      <c r="H2073" t="str" cm="1">
        <f t="array" ref="H2073">_xlfn.IFS(marketing_campaign[[#This Row],[Family_size]]=1,"Family_with_one_child",marketing_campaign[[#This Row],[Family_size]]&gt;1,"Family_with_more_children")</f>
        <v>Family_with_more_children</v>
      </c>
      <c r="I2073">
        <v>71866</v>
      </c>
      <c r="J2073" t="str">
        <f>IF(marketing_campaign[[#This Row],[Income]]&gt;=Sheet21!B2123,"high_income","low_income")</f>
        <v>high_income</v>
      </c>
      <c r="K2073">
        <v>0</v>
      </c>
      <c r="L2073">
        <v>1</v>
      </c>
      <c r="M2073" s="1">
        <v>41633</v>
      </c>
      <c r="N2073">
        <v>85</v>
      </c>
      <c r="O2073" t="str" cm="1">
        <f t="array" ref="O2073">_xlfn.IFS(AND(marketing_campaign[[#This Row],[Recency]]&gt;=0,marketing_campaign[[#This Row],[Recency]]&lt;=14),"Early Recency",AND(marketing_campaign[[#This Row],[Recency]]&gt;=15,marketing_campaign[[#This Row],[Recency]]&lt;=31),"Mid-Recency",marketing_campaign[[#This Row],[Recency]]&gt;=32,"high Recency")</f>
        <v>high Recency</v>
      </c>
      <c r="P2073">
        <v>184</v>
      </c>
      <c r="Q2073">
        <v>178</v>
      </c>
      <c r="R2073">
        <v>178</v>
      </c>
      <c r="S2073">
        <v>103</v>
      </c>
      <c r="T2073">
        <v>39</v>
      </c>
      <c r="U2073">
        <v>33</v>
      </c>
      <c r="V2073">
        <f>marketing_campaign[[#This Row],[MntGoldProds]]+marketing_campaign[[#This Row],[MntSweetProducts]]+marketing_campaign[[#This Row],[MntFishProducts]]+marketing_campaign[[#This Row],[MntMeatProducts]]+marketing_campaign[[#This Row],[MntFruits]]+marketing_campaign[[#This Row],[MntWines]]</f>
        <v>715</v>
      </c>
      <c r="W2073">
        <v>1</v>
      </c>
      <c r="X2073">
        <v>6</v>
      </c>
      <c r="Y2073">
        <v>3</v>
      </c>
      <c r="Z2073">
        <v>10</v>
      </c>
      <c r="AA2073">
        <f t="shared" si="65"/>
        <v>20</v>
      </c>
      <c r="AB2073" t="str" cm="1">
        <f t="array" ref="AB2073">_xlfn.IFS(AND(AA2073&gt;=0,AA2073&lt;=15),"low purchase",AND(AA2073&gt;=16,AA2073&lt;=30),"mid purchase",AA2073&gt;=31,"high purchase")</f>
        <v>mid purchase</v>
      </c>
      <c r="AC2073">
        <v>3</v>
      </c>
      <c r="AD2073" t="str">
        <f>IF(marketing_campaign[[#This Row],[NumWebVisitsMonth]]&gt;=5.3,"higher_webvists","lower_webvisits")</f>
        <v>lower_webvisits</v>
      </c>
      <c r="AE2073">
        <v>0</v>
      </c>
      <c r="AF2073">
        <v>0</v>
      </c>
      <c r="AG2073">
        <v>0</v>
      </c>
      <c r="AH2073">
        <v>0</v>
      </c>
      <c r="AI2073">
        <v>0</v>
      </c>
      <c r="AJ2073">
        <v>0</v>
      </c>
      <c r="AK2073">
        <v>3</v>
      </c>
      <c r="AL2073">
        <v>11</v>
      </c>
      <c r="AM2073">
        <v>0</v>
      </c>
      <c r="AN2073">
        <f>marketing_campaign[[#This Row],[AcceptedCmp2]]+marketing_campaign[[#This Row],[AcceptedCmp1]]+marketing_campaign[[#This Row],[AcceptedCmp5]]+marketing_campaign[[#This Row],[AcceptedCmp4]]+marketing_campaign[[#This Row],[AcceptedCmp3]]+marketing_campaign[[#This Row],[Response]]</f>
        <v>0</v>
      </c>
      <c r="AO2073" t="str" cm="1">
        <f t="array" ref="AO207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74" spans="1:41" x14ac:dyDescent="0.35">
      <c r="A2074">
        <v>5517</v>
      </c>
      <c r="B2074">
        <v>1969</v>
      </c>
      <c r="C2074">
        <f t="shared" ca="1" si="64"/>
        <v>57</v>
      </c>
      <c r="D2074" t="str" cm="1">
        <f t="array" aca="1" ref="D207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74" t="s">
        <v>29</v>
      </c>
      <c r="F2074" t="s">
        <v>33</v>
      </c>
      <c r="G2074" cm="1">
        <f t="array" ref="G2074">_xlfn.IFS(marketing_campaign[[#This Row],[Marital_Status]]="Single",K2074+L2074+1,marketing_campaign[[#This Row],[Marital_Status]]="Together",K2074+L2074+2,marketing_campaign[[#This Row],[Marital_Status]]="Alone",K2074+L2074+1,marketing_campaign[[#This Row],[Marital_Status]]="Married",K2074+L2074+2,marketing_campaign[[#This Row],[Marital_Status]]="Divorced",K2074+L2074+1,marketing_campaign[[#This Row],[Marital_Status]]="YOLO",K2074+L2074+1,marketing_campaign[[#This Row],[Marital_Status]]="Absurd",K2074+L2074+1,marketing_campaign[[#This Row],[Marital_Status]]="Widow",K2074+L2074+1)</f>
        <v>3</v>
      </c>
      <c r="H2074" t="str" cm="1">
        <f t="array" ref="H2074">_xlfn.IFS(marketing_campaign[[#This Row],[Family_size]]=1,"Family_with_one_child",marketing_campaign[[#This Row],[Family_size]]&gt;1,"Family_with_more_children")</f>
        <v>Family_with_more_children</v>
      </c>
      <c r="I2074">
        <v>25293</v>
      </c>
      <c r="J2074" t="str">
        <f>IF(marketing_campaign[[#This Row],[Income]]&gt;=Sheet21!B2124,"high_income","low_income")</f>
        <v>high_income</v>
      </c>
      <c r="K2074">
        <v>1</v>
      </c>
      <c r="L2074">
        <v>0</v>
      </c>
      <c r="M2074" s="1">
        <v>41532</v>
      </c>
      <c r="N2074">
        <v>51</v>
      </c>
      <c r="O2074" t="str" cm="1">
        <f t="array" ref="O2074">_xlfn.IFS(AND(marketing_campaign[[#This Row],[Recency]]&gt;=0,marketing_campaign[[#This Row],[Recency]]&lt;=14),"Early Recency",AND(marketing_campaign[[#This Row],[Recency]]&gt;=15,marketing_campaign[[#This Row],[Recency]]&lt;=31),"Mid-Recency",marketing_campaign[[#This Row],[Recency]]&gt;=32,"high Recency")</f>
        <v>high Recency</v>
      </c>
      <c r="P2074">
        <v>15</v>
      </c>
      <c r="Q2074">
        <v>0</v>
      </c>
      <c r="R2074">
        <v>11</v>
      </c>
      <c r="S2074">
        <v>0</v>
      </c>
      <c r="T2074">
        <v>2</v>
      </c>
      <c r="U2074">
        <v>9</v>
      </c>
      <c r="V2074">
        <f>marketing_campaign[[#This Row],[MntGoldProds]]+marketing_campaign[[#This Row],[MntSweetProducts]]+marketing_campaign[[#This Row],[MntFishProducts]]+marketing_campaign[[#This Row],[MntMeatProducts]]+marketing_campaign[[#This Row],[MntFruits]]+marketing_campaign[[#This Row],[MntWines]]</f>
        <v>37</v>
      </c>
      <c r="W2074">
        <v>1</v>
      </c>
      <c r="X2074">
        <v>1</v>
      </c>
      <c r="Y2074">
        <v>1</v>
      </c>
      <c r="Z2074">
        <v>2</v>
      </c>
      <c r="AA2074">
        <f t="shared" si="65"/>
        <v>5</v>
      </c>
      <c r="AB2074" t="str" cm="1">
        <f t="array" ref="AB2074">_xlfn.IFS(AND(AA2074&gt;=0,AA2074&lt;=15),"low purchase",AND(AA2074&gt;=16,AA2074&lt;=30),"mid purchase",AA2074&gt;=31,"high purchase")</f>
        <v>low purchase</v>
      </c>
      <c r="AC2074">
        <v>8</v>
      </c>
      <c r="AD2074" t="str">
        <f>IF(marketing_campaign[[#This Row],[NumWebVisitsMonth]]&gt;=5.3,"higher_webvists","lower_webvisits")</f>
        <v>higher_webvists</v>
      </c>
      <c r="AE2074">
        <v>0</v>
      </c>
      <c r="AF2074">
        <v>0</v>
      </c>
      <c r="AG2074">
        <v>0</v>
      </c>
      <c r="AH2074">
        <v>0</v>
      </c>
      <c r="AI2074">
        <v>0</v>
      </c>
      <c r="AJ2074">
        <v>0</v>
      </c>
      <c r="AK2074">
        <v>3</v>
      </c>
      <c r="AL2074">
        <v>11</v>
      </c>
      <c r="AM2074">
        <v>0</v>
      </c>
      <c r="AN2074">
        <f>marketing_campaign[[#This Row],[AcceptedCmp2]]+marketing_campaign[[#This Row],[AcceptedCmp1]]+marketing_campaign[[#This Row],[AcceptedCmp5]]+marketing_campaign[[#This Row],[AcceptedCmp4]]+marketing_campaign[[#This Row],[AcceptedCmp3]]+marketing_campaign[[#This Row],[Response]]</f>
        <v>0</v>
      </c>
      <c r="AO2074" t="str" cm="1">
        <f t="array" ref="AO207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75" spans="1:41" x14ac:dyDescent="0.35">
      <c r="A2075">
        <v>10643</v>
      </c>
      <c r="B2075">
        <v>1987</v>
      </c>
      <c r="C2075">
        <f t="shared" ca="1" si="64"/>
        <v>39</v>
      </c>
      <c r="D2075" t="str" cm="1">
        <f t="array" aca="1" ref="D207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075" t="s">
        <v>32</v>
      </c>
      <c r="F2075" t="s">
        <v>30</v>
      </c>
      <c r="G2075" cm="1">
        <f t="array" ref="G2075">_xlfn.IFS(marketing_campaign[[#This Row],[Marital_Status]]="Single",K2075+L2075+1,marketing_campaign[[#This Row],[Marital_Status]]="Together",K2075+L2075+2,marketing_campaign[[#This Row],[Marital_Status]]="Alone",K2075+L2075+1,marketing_campaign[[#This Row],[Marital_Status]]="Married",K2075+L2075+2,marketing_campaign[[#This Row],[Marital_Status]]="Divorced",K2075+L2075+1,marketing_campaign[[#This Row],[Marital_Status]]="YOLO",K2075+L2075+1,marketing_campaign[[#This Row],[Marital_Status]]="Absurd",K2075+L2075+1,marketing_campaign[[#This Row],[Marital_Status]]="Widow",K2075+L2075+1)</f>
        <v>1</v>
      </c>
      <c r="H2075" t="str" cm="1">
        <f t="array" ref="H2075">_xlfn.IFS(marketing_campaign[[#This Row],[Family_size]]=1,"Family_with_one_child",marketing_campaign[[#This Row],[Family_size]]&gt;1,"Family_with_more_children")</f>
        <v>Family_with_one_child</v>
      </c>
      <c r="I2075">
        <v>42000</v>
      </c>
      <c r="J2075" t="str">
        <f>IF(marketing_campaign[[#This Row],[Income]]&gt;=Sheet21!B2125,"high_income","low_income")</f>
        <v>high_income</v>
      </c>
      <c r="K2075">
        <v>0</v>
      </c>
      <c r="L2075">
        <v>0</v>
      </c>
      <c r="M2075" s="1">
        <v>41284</v>
      </c>
      <c r="N2075">
        <v>23</v>
      </c>
      <c r="O2075" t="str" cm="1">
        <f t="array" ref="O2075">_xlfn.IFS(AND(marketing_campaign[[#This Row],[Recency]]&gt;=0,marketing_campaign[[#This Row],[Recency]]&lt;=14),"Early Recency",AND(marketing_campaign[[#This Row],[Recency]]&gt;=15,marketing_campaign[[#This Row],[Recency]]&lt;=31),"Mid-Recency",marketing_campaign[[#This Row],[Recency]]&gt;=32,"high Recency")</f>
        <v>Mid-Recency</v>
      </c>
      <c r="P2075">
        <v>124</v>
      </c>
      <c r="Q2075">
        <v>83</v>
      </c>
      <c r="R2075">
        <v>267</v>
      </c>
      <c r="S2075">
        <v>85</v>
      </c>
      <c r="T2075">
        <v>59</v>
      </c>
      <c r="U2075">
        <v>35</v>
      </c>
      <c r="V2075">
        <f>marketing_campaign[[#This Row],[MntGoldProds]]+marketing_campaign[[#This Row],[MntSweetProducts]]+marketing_campaign[[#This Row],[MntFishProducts]]+marketing_campaign[[#This Row],[MntMeatProducts]]+marketing_campaign[[#This Row],[MntFruits]]+marketing_campaign[[#This Row],[MntWines]]</f>
        <v>653</v>
      </c>
      <c r="W2075">
        <v>2</v>
      </c>
      <c r="X2075">
        <v>5</v>
      </c>
      <c r="Y2075">
        <v>2</v>
      </c>
      <c r="Z2075">
        <v>11</v>
      </c>
      <c r="AA2075">
        <f t="shared" si="65"/>
        <v>20</v>
      </c>
      <c r="AB2075" t="str" cm="1">
        <f t="array" ref="AB2075">_xlfn.IFS(AND(AA2075&gt;=0,AA2075&lt;=15),"low purchase",AND(AA2075&gt;=16,AA2075&lt;=30),"mid purchase",AA2075&gt;=31,"high purchase")</f>
        <v>mid purchase</v>
      </c>
      <c r="AC2075">
        <v>5</v>
      </c>
      <c r="AD2075" t="str">
        <f>IF(marketing_campaign[[#This Row],[NumWebVisitsMonth]]&gt;=5.3,"higher_webvists","lower_webvisits")</f>
        <v>lower_webvisits</v>
      </c>
      <c r="AE2075">
        <v>0</v>
      </c>
      <c r="AF2075">
        <v>0</v>
      </c>
      <c r="AG2075">
        <v>0</v>
      </c>
      <c r="AH2075">
        <v>0</v>
      </c>
      <c r="AI2075">
        <v>0</v>
      </c>
      <c r="AJ2075">
        <v>0</v>
      </c>
      <c r="AK2075">
        <v>3</v>
      </c>
      <c r="AL2075">
        <v>11</v>
      </c>
      <c r="AM2075">
        <v>1</v>
      </c>
      <c r="AN2075">
        <f>marketing_campaign[[#This Row],[AcceptedCmp2]]+marketing_campaign[[#This Row],[AcceptedCmp1]]+marketing_campaign[[#This Row],[AcceptedCmp5]]+marketing_campaign[[#This Row],[AcceptedCmp4]]+marketing_campaign[[#This Row],[AcceptedCmp3]]+marketing_campaign[[#This Row],[Response]]</f>
        <v>1</v>
      </c>
      <c r="AO2075" t="str" cm="1">
        <f t="array" ref="AO207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2076" spans="1:41" x14ac:dyDescent="0.35">
      <c r="A2076">
        <v>2254</v>
      </c>
      <c r="B2076">
        <v>1983</v>
      </c>
      <c r="C2076">
        <f t="shared" ca="1" si="64"/>
        <v>43</v>
      </c>
      <c r="D2076" t="str" cm="1">
        <f t="array" aca="1" ref="D207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076" t="s">
        <v>29</v>
      </c>
      <c r="F2076" t="s">
        <v>33</v>
      </c>
      <c r="G2076" cm="1">
        <f t="array" ref="G2076">_xlfn.IFS(marketing_campaign[[#This Row],[Marital_Status]]="Single",K2076+L2076+1,marketing_campaign[[#This Row],[Marital_Status]]="Together",K2076+L2076+2,marketing_campaign[[#This Row],[Marital_Status]]="Alone",K2076+L2076+1,marketing_campaign[[#This Row],[Marital_Status]]="Married",K2076+L2076+2,marketing_campaign[[#This Row],[Marital_Status]]="Divorced",K2076+L2076+1,marketing_campaign[[#This Row],[Marital_Status]]="YOLO",K2076+L2076+1,marketing_campaign[[#This Row],[Marital_Status]]="Absurd",K2076+L2076+1,marketing_campaign[[#This Row],[Marital_Status]]="Widow",K2076+L2076+1)</f>
        <v>2</v>
      </c>
      <c r="H2076" t="str" cm="1">
        <f t="array" ref="H2076">_xlfn.IFS(marketing_campaign[[#This Row],[Family_size]]=1,"Family_with_one_child",marketing_campaign[[#This Row],[Family_size]]&gt;1,"Family_with_more_children")</f>
        <v>Family_with_more_children</v>
      </c>
      <c r="I2076">
        <v>69520</v>
      </c>
      <c r="J2076" t="str">
        <f>IF(marketing_campaign[[#This Row],[Income]]&gt;=Sheet21!B2126,"high_income","low_income")</f>
        <v>high_income</v>
      </c>
      <c r="K2076">
        <v>0</v>
      </c>
      <c r="L2076">
        <v>0</v>
      </c>
      <c r="M2076" s="1">
        <v>41462</v>
      </c>
      <c r="N2076">
        <v>95</v>
      </c>
      <c r="O2076" t="str" cm="1">
        <f t="array" ref="O2076">_xlfn.IFS(AND(marketing_campaign[[#This Row],[Recency]]&gt;=0,marketing_campaign[[#This Row],[Recency]]&lt;=14),"Early Recency",AND(marketing_campaign[[#This Row],[Recency]]&gt;=15,marketing_campaign[[#This Row],[Recency]]&lt;=31),"Mid-Recency",marketing_campaign[[#This Row],[Recency]]&gt;=32,"high Recency")</f>
        <v>high Recency</v>
      </c>
      <c r="P2076">
        <v>627</v>
      </c>
      <c r="Q2076">
        <v>120</v>
      </c>
      <c r="R2076">
        <v>414</v>
      </c>
      <c r="S2076">
        <v>121</v>
      </c>
      <c r="T2076">
        <v>80</v>
      </c>
      <c r="U2076">
        <v>93</v>
      </c>
      <c r="V2076">
        <f>marketing_campaign[[#This Row],[MntGoldProds]]+marketing_campaign[[#This Row],[MntSweetProducts]]+marketing_campaign[[#This Row],[MntFishProducts]]+marketing_campaign[[#This Row],[MntMeatProducts]]+marketing_campaign[[#This Row],[MntFruits]]+marketing_campaign[[#This Row],[MntWines]]</f>
        <v>1455</v>
      </c>
      <c r="W2076">
        <v>1</v>
      </c>
      <c r="X2076">
        <v>9</v>
      </c>
      <c r="Y2076">
        <v>6</v>
      </c>
      <c r="Z2076">
        <v>5</v>
      </c>
      <c r="AA2076">
        <f t="shared" si="65"/>
        <v>21</v>
      </c>
      <c r="AB2076" t="str" cm="1">
        <f t="array" ref="AB2076">_xlfn.IFS(AND(AA2076&gt;=0,AA2076&lt;=15),"low purchase",AND(AA2076&gt;=16,AA2076&lt;=30),"mid purchase",AA2076&gt;=31,"high purchase")</f>
        <v>mid purchase</v>
      </c>
      <c r="AC2076">
        <v>5</v>
      </c>
      <c r="AD2076" t="str">
        <f>IF(marketing_campaign[[#This Row],[NumWebVisitsMonth]]&gt;=5.3,"higher_webvists","lower_webvisits")</f>
        <v>lower_webvisits</v>
      </c>
      <c r="AE2076">
        <v>0</v>
      </c>
      <c r="AF2076">
        <v>0</v>
      </c>
      <c r="AG2076">
        <v>0</v>
      </c>
      <c r="AH2076">
        <v>0</v>
      </c>
      <c r="AI2076">
        <v>0</v>
      </c>
      <c r="AJ2076">
        <v>0</v>
      </c>
      <c r="AK2076">
        <v>3</v>
      </c>
      <c r="AL2076">
        <v>11</v>
      </c>
      <c r="AM2076">
        <v>0</v>
      </c>
      <c r="AN2076">
        <f>marketing_campaign[[#This Row],[AcceptedCmp2]]+marketing_campaign[[#This Row],[AcceptedCmp1]]+marketing_campaign[[#This Row],[AcceptedCmp5]]+marketing_campaign[[#This Row],[AcceptedCmp4]]+marketing_campaign[[#This Row],[AcceptedCmp3]]+marketing_campaign[[#This Row],[Response]]</f>
        <v>0</v>
      </c>
      <c r="AO2076" t="str" cm="1">
        <f t="array" ref="AO207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77" spans="1:41" x14ac:dyDescent="0.35">
      <c r="A2077">
        <v>10281</v>
      </c>
      <c r="B2077">
        <v>1970</v>
      </c>
      <c r="C2077">
        <f t="shared" ca="1" si="64"/>
        <v>56</v>
      </c>
      <c r="D2077" t="str" cm="1">
        <f t="array" aca="1" ref="D207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77" t="s">
        <v>29</v>
      </c>
      <c r="F2077" t="s">
        <v>35</v>
      </c>
      <c r="G2077" cm="1">
        <f t="array" ref="G2077">_xlfn.IFS(marketing_campaign[[#This Row],[Marital_Status]]="Single",K2077+L2077+1,marketing_campaign[[#This Row],[Marital_Status]]="Together",K2077+L2077+2,marketing_campaign[[#This Row],[Marital_Status]]="Alone",K2077+L2077+1,marketing_campaign[[#This Row],[Marital_Status]]="Married",K2077+L2077+2,marketing_campaign[[#This Row],[Marital_Status]]="Divorced",K2077+L2077+1,marketing_campaign[[#This Row],[Marital_Status]]="YOLO",K2077+L2077+1,marketing_campaign[[#This Row],[Marital_Status]]="Absurd",K2077+L2077+1,marketing_campaign[[#This Row],[Marital_Status]]="Widow",K2077+L2077+1)</f>
        <v>2</v>
      </c>
      <c r="H2077" t="str" cm="1">
        <f t="array" ref="H2077">_xlfn.IFS(marketing_campaign[[#This Row],[Family_size]]=1,"Family_with_one_child",marketing_campaign[[#This Row],[Family_size]]&gt;1,"Family_with_more_children")</f>
        <v>Family_with_more_children</v>
      </c>
      <c r="I2077">
        <v>64713</v>
      </c>
      <c r="J2077" t="str">
        <f>IF(marketing_campaign[[#This Row],[Income]]&gt;=Sheet21!B2127,"high_income","low_income")</f>
        <v>high_income</v>
      </c>
      <c r="K2077">
        <v>1</v>
      </c>
      <c r="L2077">
        <v>0</v>
      </c>
      <c r="M2077" s="1">
        <v>41677</v>
      </c>
      <c r="N2077">
        <v>11</v>
      </c>
      <c r="O2077" t="str" cm="1">
        <f t="array" ref="O2077">_xlfn.IFS(AND(marketing_campaign[[#This Row],[Recency]]&gt;=0,marketing_campaign[[#This Row],[Recency]]&lt;=14),"Early Recency",AND(marketing_campaign[[#This Row],[Recency]]&gt;=15,marketing_campaign[[#This Row],[Recency]]&lt;=31),"Mid-Recency",marketing_campaign[[#This Row],[Recency]]&gt;=32,"high Recency")</f>
        <v>Early Recency</v>
      </c>
      <c r="P2077">
        <v>180</v>
      </c>
      <c r="Q2077">
        <v>60</v>
      </c>
      <c r="R2077">
        <v>241</v>
      </c>
      <c r="S2077">
        <v>13</v>
      </c>
      <c r="T2077">
        <v>54</v>
      </c>
      <c r="U2077">
        <v>54</v>
      </c>
      <c r="V2077">
        <f>marketing_campaign[[#This Row],[MntGoldProds]]+marketing_campaign[[#This Row],[MntSweetProducts]]+marketing_campaign[[#This Row],[MntFishProducts]]+marketing_campaign[[#This Row],[MntMeatProducts]]+marketing_campaign[[#This Row],[MntFruits]]+marketing_campaign[[#This Row],[MntWines]]</f>
        <v>602</v>
      </c>
      <c r="W2077">
        <v>2</v>
      </c>
      <c r="X2077">
        <v>5</v>
      </c>
      <c r="Y2077">
        <v>5</v>
      </c>
      <c r="Z2077">
        <v>7</v>
      </c>
      <c r="AA2077">
        <f t="shared" si="65"/>
        <v>19</v>
      </c>
      <c r="AB2077" t="str" cm="1">
        <f t="array" ref="AB2077">_xlfn.IFS(AND(AA2077&gt;=0,AA2077&lt;=15),"low purchase",AND(AA2077&gt;=16,AA2077&lt;=30),"mid purchase",AA2077&gt;=31,"high purchase")</f>
        <v>mid purchase</v>
      </c>
      <c r="AC2077">
        <v>4</v>
      </c>
      <c r="AD2077" t="str">
        <f>IF(marketing_campaign[[#This Row],[NumWebVisitsMonth]]&gt;=5.3,"higher_webvists","lower_webvisits")</f>
        <v>lower_webvisits</v>
      </c>
      <c r="AE2077">
        <v>0</v>
      </c>
      <c r="AF2077">
        <v>0</v>
      </c>
      <c r="AG2077">
        <v>0</v>
      </c>
      <c r="AH2077">
        <v>0</v>
      </c>
      <c r="AI2077">
        <v>0</v>
      </c>
      <c r="AJ2077">
        <v>0</v>
      </c>
      <c r="AK2077">
        <v>3</v>
      </c>
      <c r="AL2077">
        <v>11</v>
      </c>
      <c r="AM2077">
        <v>1</v>
      </c>
      <c r="AN2077">
        <f>marketing_campaign[[#This Row],[AcceptedCmp2]]+marketing_campaign[[#This Row],[AcceptedCmp1]]+marketing_campaign[[#This Row],[AcceptedCmp5]]+marketing_campaign[[#This Row],[AcceptedCmp4]]+marketing_campaign[[#This Row],[AcceptedCmp3]]+marketing_campaign[[#This Row],[Response]]</f>
        <v>1</v>
      </c>
      <c r="AO2077" t="str" cm="1">
        <f t="array" ref="AO207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2078" spans="1:41" x14ac:dyDescent="0.35">
      <c r="A2078">
        <v>6958</v>
      </c>
      <c r="B2078">
        <v>1977</v>
      </c>
      <c r="C2078">
        <f t="shared" ca="1" si="64"/>
        <v>49</v>
      </c>
      <c r="D2078" t="str" cm="1">
        <f t="array" aca="1" ref="D207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78" t="s">
        <v>34</v>
      </c>
      <c r="F2078" t="s">
        <v>33</v>
      </c>
      <c r="G2078" cm="1">
        <f t="array" ref="G2078">_xlfn.IFS(marketing_campaign[[#This Row],[Marital_Status]]="Single",K2078+L2078+1,marketing_campaign[[#This Row],[Marital_Status]]="Together",K2078+L2078+2,marketing_campaign[[#This Row],[Marital_Status]]="Alone",K2078+L2078+1,marketing_campaign[[#This Row],[Marital_Status]]="Married",K2078+L2078+2,marketing_campaign[[#This Row],[Marital_Status]]="Divorced",K2078+L2078+1,marketing_campaign[[#This Row],[Marital_Status]]="YOLO",K2078+L2078+1,marketing_campaign[[#This Row],[Marital_Status]]="Absurd",K2078+L2078+1,marketing_campaign[[#This Row],[Marital_Status]]="Widow",K2078+L2078+1)</f>
        <v>3</v>
      </c>
      <c r="H2078" t="str" cm="1">
        <f t="array" ref="H2078">_xlfn.IFS(marketing_campaign[[#This Row],[Family_size]]=1,"Family_with_one_child",marketing_campaign[[#This Row],[Family_size]]&gt;1,"Family_with_more_children")</f>
        <v>Family_with_more_children</v>
      </c>
      <c r="I2078">
        <v>27889</v>
      </c>
      <c r="J2078" t="str">
        <f>IF(marketing_campaign[[#This Row],[Income]]&gt;=Sheet21!B2128,"high_income","low_income")</f>
        <v>high_income</v>
      </c>
      <c r="K2078">
        <v>1</v>
      </c>
      <c r="L2078">
        <v>0</v>
      </c>
      <c r="M2078" s="1">
        <v>41460</v>
      </c>
      <c r="N2078">
        <v>42</v>
      </c>
      <c r="O2078" t="str" cm="1">
        <f t="array" ref="O2078">_xlfn.IFS(AND(marketing_campaign[[#This Row],[Recency]]&gt;=0,marketing_campaign[[#This Row],[Recency]]&lt;=14),"Early Recency",AND(marketing_campaign[[#This Row],[Recency]]&gt;=15,marketing_campaign[[#This Row],[Recency]]&lt;=31),"Mid-Recency",marketing_campaign[[#This Row],[Recency]]&gt;=32,"high Recency")</f>
        <v>high Recency</v>
      </c>
      <c r="P2078">
        <v>14</v>
      </c>
      <c r="Q2078">
        <v>0</v>
      </c>
      <c r="R2078">
        <v>4</v>
      </c>
      <c r="S2078">
        <v>0</v>
      </c>
      <c r="T2078">
        <v>0</v>
      </c>
      <c r="U2078">
        <v>8</v>
      </c>
      <c r="V2078">
        <f>marketing_campaign[[#This Row],[MntGoldProds]]+marketing_campaign[[#This Row],[MntSweetProducts]]+marketing_campaign[[#This Row],[MntFishProducts]]+marketing_campaign[[#This Row],[MntMeatProducts]]+marketing_campaign[[#This Row],[MntFruits]]+marketing_campaign[[#This Row],[MntWines]]</f>
        <v>26</v>
      </c>
      <c r="W2078">
        <v>1</v>
      </c>
      <c r="X2078">
        <v>1</v>
      </c>
      <c r="Y2078">
        <v>1</v>
      </c>
      <c r="Z2078">
        <v>2</v>
      </c>
      <c r="AA2078">
        <f t="shared" si="65"/>
        <v>5</v>
      </c>
      <c r="AB2078" t="str" cm="1">
        <f t="array" ref="AB2078">_xlfn.IFS(AND(AA2078&gt;=0,AA2078&lt;=15),"low purchase",AND(AA2078&gt;=16,AA2078&lt;=30),"mid purchase",AA2078&gt;=31,"high purchase")</f>
        <v>low purchase</v>
      </c>
      <c r="AC2078">
        <v>6</v>
      </c>
      <c r="AD2078" t="str">
        <f>IF(marketing_campaign[[#This Row],[NumWebVisitsMonth]]&gt;=5.3,"higher_webvists","lower_webvisits")</f>
        <v>higher_webvists</v>
      </c>
      <c r="AE2078">
        <v>0</v>
      </c>
      <c r="AF2078">
        <v>0</v>
      </c>
      <c r="AG2078">
        <v>0</v>
      </c>
      <c r="AH2078">
        <v>0</v>
      </c>
      <c r="AI2078">
        <v>0</v>
      </c>
      <c r="AJ2078">
        <v>0</v>
      </c>
      <c r="AK2078">
        <v>3</v>
      </c>
      <c r="AL2078">
        <v>11</v>
      </c>
      <c r="AM2078">
        <v>0</v>
      </c>
      <c r="AN2078">
        <f>marketing_campaign[[#This Row],[AcceptedCmp2]]+marketing_campaign[[#This Row],[AcceptedCmp1]]+marketing_campaign[[#This Row],[AcceptedCmp5]]+marketing_campaign[[#This Row],[AcceptedCmp4]]+marketing_campaign[[#This Row],[AcceptedCmp3]]+marketing_campaign[[#This Row],[Response]]</f>
        <v>0</v>
      </c>
      <c r="AO2078" t="str" cm="1">
        <f t="array" ref="AO207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79" spans="1:41" x14ac:dyDescent="0.35">
      <c r="A2079">
        <v>954</v>
      </c>
      <c r="B2079">
        <v>1960</v>
      </c>
      <c r="C2079">
        <f t="shared" ca="1" si="64"/>
        <v>66</v>
      </c>
      <c r="D2079" t="str" cm="1">
        <f t="array" aca="1" ref="D207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79" t="s">
        <v>36</v>
      </c>
      <c r="F2079" t="s">
        <v>38</v>
      </c>
      <c r="G2079" cm="1">
        <f t="array" ref="G2079">_xlfn.IFS(marketing_campaign[[#This Row],[Marital_Status]]="Single",K2079+L2079+1,marketing_campaign[[#This Row],[Marital_Status]]="Together",K2079+L2079+2,marketing_campaign[[#This Row],[Marital_Status]]="Alone",K2079+L2079+1,marketing_campaign[[#This Row],[Marital_Status]]="Married",K2079+L2079+2,marketing_campaign[[#This Row],[Marital_Status]]="Divorced",K2079+L2079+1,marketing_campaign[[#This Row],[Marital_Status]]="YOLO",K2079+L2079+1,marketing_campaign[[#This Row],[Marital_Status]]="Absurd",K2079+L2079+1,marketing_campaign[[#This Row],[Marital_Status]]="Widow",K2079+L2079+1)</f>
        <v>1</v>
      </c>
      <c r="H2079" t="str" cm="1">
        <f t="array" ref="H2079">_xlfn.IFS(marketing_campaign[[#This Row],[Family_size]]=1,"Family_with_one_child",marketing_campaign[[#This Row],[Family_size]]&gt;1,"Family_with_more_children")</f>
        <v>Family_with_one_child</v>
      </c>
      <c r="I2079">
        <v>22123</v>
      </c>
      <c r="J2079" t="str">
        <f>IF(marketing_campaign[[#This Row],[Income]]&gt;=Sheet21!B2129,"high_income","low_income")</f>
        <v>high_income</v>
      </c>
      <c r="K2079">
        <v>0</v>
      </c>
      <c r="L2079">
        <v>0</v>
      </c>
      <c r="M2079" s="1">
        <v>41725</v>
      </c>
      <c r="N2079">
        <v>77</v>
      </c>
      <c r="O2079" t="str" cm="1">
        <f t="array" ref="O2079">_xlfn.IFS(AND(marketing_campaign[[#This Row],[Recency]]&gt;=0,marketing_campaign[[#This Row],[Recency]]&lt;=14),"Early Recency",AND(marketing_campaign[[#This Row],[Recency]]&gt;=15,marketing_campaign[[#This Row],[Recency]]&lt;=31),"Mid-Recency",marketing_campaign[[#This Row],[Recency]]&gt;=32,"high Recency")</f>
        <v>high Recency</v>
      </c>
      <c r="P2079">
        <v>3</v>
      </c>
      <c r="Q2079">
        <v>3</v>
      </c>
      <c r="R2079">
        <v>24</v>
      </c>
      <c r="S2079">
        <v>34</v>
      </c>
      <c r="T2079">
        <v>7</v>
      </c>
      <c r="U2079">
        <v>31</v>
      </c>
      <c r="V2079">
        <f>marketing_campaign[[#This Row],[MntGoldProds]]+marketing_campaign[[#This Row],[MntSweetProducts]]+marketing_campaign[[#This Row],[MntFishProducts]]+marketing_campaign[[#This Row],[MntMeatProducts]]+marketing_campaign[[#This Row],[MntFruits]]+marketing_campaign[[#This Row],[MntWines]]</f>
        <v>102</v>
      </c>
      <c r="W2079">
        <v>1</v>
      </c>
      <c r="X2079">
        <v>2</v>
      </c>
      <c r="Y2079">
        <v>1</v>
      </c>
      <c r="Z2079">
        <v>3</v>
      </c>
      <c r="AA2079">
        <f t="shared" si="65"/>
        <v>7</v>
      </c>
      <c r="AB2079" t="str" cm="1">
        <f t="array" ref="AB2079">_xlfn.IFS(AND(AA2079&gt;=0,AA2079&lt;=15),"low purchase",AND(AA2079&gt;=16,AA2079&lt;=30),"mid purchase",AA2079&gt;=31,"high purchase")</f>
        <v>low purchase</v>
      </c>
      <c r="AC2079">
        <v>5</v>
      </c>
      <c r="AD2079" t="str">
        <f>IF(marketing_campaign[[#This Row],[NumWebVisitsMonth]]&gt;=5.3,"higher_webvists","lower_webvisits")</f>
        <v>lower_webvisits</v>
      </c>
      <c r="AE2079">
        <v>0</v>
      </c>
      <c r="AF2079">
        <v>0</v>
      </c>
      <c r="AG2079">
        <v>0</v>
      </c>
      <c r="AH2079">
        <v>0</v>
      </c>
      <c r="AI2079">
        <v>0</v>
      </c>
      <c r="AJ2079">
        <v>0</v>
      </c>
      <c r="AK2079">
        <v>3</v>
      </c>
      <c r="AL2079">
        <v>11</v>
      </c>
      <c r="AM2079">
        <v>0</v>
      </c>
      <c r="AN2079">
        <f>marketing_campaign[[#This Row],[AcceptedCmp2]]+marketing_campaign[[#This Row],[AcceptedCmp1]]+marketing_campaign[[#This Row],[AcceptedCmp5]]+marketing_campaign[[#This Row],[AcceptedCmp4]]+marketing_campaign[[#This Row],[AcceptedCmp3]]+marketing_campaign[[#This Row],[Response]]</f>
        <v>0</v>
      </c>
      <c r="AO2079" t="str" cm="1">
        <f t="array" ref="AO207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80" spans="1:41" x14ac:dyDescent="0.35">
      <c r="A2080">
        <v>5079</v>
      </c>
      <c r="B2080">
        <v>1971</v>
      </c>
      <c r="C2080">
        <f t="shared" ca="1" si="64"/>
        <v>55</v>
      </c>
      <c r="D2080" t="str" cm="1">
        <f t="array" aca="1" ref="D208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80" t="s">
        <v>29</v>
      </c>
      <c r="F2080" t="s">
        <v>33</v>
      </c>
      <c r="G2080" cm="1">
        <f t="array" ref="G2080">_xlfn.IFS(marketing_campaign[[#This Row],[Marital_Status]]="Single",K2080+L2080+1,marketing_campaign[[#This Row],[Marital_Status]]="Together",K2080+L2080+2,marketing_campaign[[#This Row],[Marital_Status]]="Alone",K2080+L2080+1,marketing_campaign[[#This Row],[Marital_Status]]="Married",K2080+L2080+2,marketing_campaign[[#This Row],[Marital_Status]]="Divorced",K2080+L2080+1,marketing_campaign[[#This Row],[Marital_Status]]="YOLO",K2080+L2080+1,marketing_campaign[[#This Row],[Marital_Status]]="Absurd",K2080+L2080+1,marketing_campaign[[#This Row],[Marital_Status]]="Widow",K2080+L2080+1)</f>
        <v>4</v>
      </c>
      <c r="H2080" t="str" cm="1">
        <f t="array" ref="H2080">_xlfn.IFS(marketing_campaign[[#This Row],[Family_size]]=1,"Family_with_one_child",marketing_campaign[[#This Row],[Family_size]]&gt;1,"Family_with_more_children")</f>
        <v>Family_with_more_children</v>
      </c>
      <c r="I2080">
        <v>51386</v>
      </c>
      <c r="J2080" t="str">
        <f>IF(marketing_campaign[[#This Row],[Income]]&gt;=Sheet21!B2130,"high_income","low_income")</f>
        <v>high_income</v>
      </c>
      <c r="K2080">
        <v>1</v>
      </c>
      <c r="L2080">
        <v>1</v>
      </c>
      <c r="M2080" s="1">
        <v>41336</v>
      </c>
      <c r="N2080">
        <v>82</v>
      </c>
      <c r="O2080" t="str" cm="1">
        <f t="array" ref="O2080">_xlfn.IFS(AND(marketing_campaign[[#This Row],[Recency]]&gt;=0,marketing_campaign[[#This Row],[Recency]]&lt;=14),"Early Recency",AND(marketing_campaign[[#This Row],[Recency]]&gt;=15,marketing_campaign[[#This Row],[Recency]]&lt;=31),"Mid-Recency",marketing_campaign[[#This Row],[Recency]]&gt;=32,"high Recency")</f>
        <v>high Recency</v>
      </c>
      <c r="P2080">
        <v>71</v>
      </c>
      <c r="Q2080">
        <v>1</v>
      </c>
      <c r="R2080">
        <v>16</v>
      </c>
      <c r="S2080">
        <v>0</v>
      </c>
      <c r="T2080">
        <v>0</v>
      </c>
      <c r="U2080">
        <v>9</v>
      </c>
      <c r="V2080">
        <f>marketing_campaign[[#This Row],[MntGoldProds]]+marketing_campaign[[#This Row],[MntSweetProducts]]+marketing_campaign[[#This Row],[MntFishProducts]]+marketing_campaign[[#This Row],[MntMeatProducts]]+marketing_campaign[[#This Row],[MntFruits]]+marketing_campaign[[#This Row],[MntWines]]</f>
        <v>97</v>
      </c>
      <c r="W2080">
        <v>4</v>
      </c>
      <c r="X2080">
        <v>2</v>
      </c>
      <c r="Y2080">
        <v>1</v>
      </c>
      <c r="Z2080">
        <v>3</v>
      </c>
      <c r="AA2080">
        <f t="shared" si="65"/>
        <v>10</v>
      </c>
      <c r="AB2080" t="str" cm="1">
        <f t="array" ref="AB2080">_xlfn.IFS(AND(AA2080&gt;=0,AA2080&lt;=15),"low purchase",AND(AA2080&gt;=16,AA2080&lt;=30),"mid purchase",AA2080&gt;=31,"high purchase")</f>
        <v>low purchase</v>
      </c>
      <c r="AC2080">
        <v>8</v>
      </c>
      <c r="AD2080" t="str">
        <f>IF(marketing_campaign[[#This Row],[NumWebVisitsMonth]]&gt;=5.3,"higher_webvists","lower_webvisits")</f>
        <v>higher_webvists</v>
      </c>
      <c r="AE2080">
        <v>0</v>
      </c>
      <c r="AF2080">
        <v>0</v>
      </c>
      <c r="AG2080">
        <v>0</v>
      </c>
      <c r="AH2080">
        <v>0</v>
      </c>
      <c r="AI2080">
        <v>0</v>
      </c>
      <c r="AJ2080">
        <v>0</v>
      </c>
      <c r="AK2080">
        <v>3</v>
      </c>
      <c r="AL2080">
        <v>11</v>
      </c>
      <c r="AM2080">
        <v>0</v>
      </c>
      <c r="AN2080">
        <f>marketing_campaign[[#This Row],[AcceptedCmp2]]+marketing_campaign[[#This Row],[AcceptedCmp1]]+marketing_campaign[[#This Row],[AcceptedCmp5]]+marketing_campaign[[#This Row],[AcceptedCmp4]]+marketing_campaign[[#This Row],[AcceptedCmp3]]+marketing_campaign[[#This Row],[Response]]</f>
        <v>0</v>
      </c>
      <c r="AO2080" t="str" cm="1">
        <f t="array" ref="AO208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81" spans="1:41" x14ac:dyDescent="0.35">
      <c r="A2081">
        <v>10339</v>
      </c>
      <c r="B2081">
        <v>1954</v>
      </c>
      <c r="C2081">
        <f t="shared" ca="1" si="64"/>
        <v>72</v>
      </c>
      <c r="D2081" t="str" cm="1">
        <f t="array" aca="1" ref="D208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81" t="s">
        <v>34</v>
      </c>
      <c r="F2081" t="s">
        <v>31</v>
      </c>
      <c r="G2081" cm="1">
        <f t="array" ref="G2081">_xlfn.IFS(marketing_campaign[[#This Row],[Marital_Status]]="Single",K2081+L2081+1,marketing_campaign[[#This Row],[Marital_Status]]="Together",K2081+L2081+2,marketing_campaign[[#This Row],[Marital_Status]]="Alone",K2081+L2081+1,marketing_campaign[[#This Row],[Marital_Status]]="Married",K2081+L2081+2,marketing_campaign[[#This Row],[Marital_Status]]="Divorced",K2081+L2081+1,marketing_campaign[[#This Row],[Marital_Status]]="YOLO",K2081+L2081+1,marketing_campaign[[#This Row],[Marital_Status]]="Absurd",K2081+L2081+1,marketing_campaign[[#This Row],[Marital_Status]]="Widow",K2081+L2081+1)</f>
        <v>3</v>
      </c>
      <c r="H2081" t="str" cm="1">
        <f t="array" ref="H2081">_xlfn.IFS(marketing_campaign[[#This Row],[Family_size]]=1,"Family_with_one_child",marketing_campaign[[#This Row],[Family_size]]&gt;1,"Family_with_more_children")</f>
        <v>Family_with_more_children</v>
      </c>
      <c r="I2081">
        <v>51386</v>
      </c>
      <c r="J2081" t="str">
        <f>IF(marketing_campaign[[#This Row],[Income]]&gt;=Sheet21!B2131,"high_income","low_income")</f>
        <v>high_income</v>
      </c>
      <c r="K2081">
        <v>0</v>
      </c>
      <c r="L2081">
        <v>1</v>
      </c>
      <c r="M2081" s="1">
        <v>41448</v>
      </c>
      <c r="N2081">
        <v>83</v>
      </c>
      <c r="O2081" t="str" cm="1">
        <f t="array" ref="O2081">_xlfn.IFS(AND(marketing_campaign[[#This Row],[Recency]]&gt;=0,marketing_campaign[[#This Row],[Recency]]&lt;=14),"Early Recency",AND(marketing_campaign[[#This Row],[Recency]]&gt;=15,marketing_campaign[[#This Row],[Recency]]&lt;=31),"Mid-Recency",marketing_campaign[[#This Row],[Recency]]&gt;=32,"high Recency")</f>
        <v>high Recency</v>
      </c>
      <c r="P2081">
        <v>161</v>
      </c>
      <c r="Q2081">
        <v>0</v>
      </c>
      <c r="R2081">
        <v>22</v>
      </c>
      <c r="S2081">
        <v>0</v>
      </c>
      <c r="T2081">
        <v>0</v>
      </c>
      <c r="U2081">
        <v>24</v>
      </c>
      <c r="V2081">
        <f>marketing_campaign[[#This Row],[MntGoldProds]]+marketing_campaign[[#This Row],[MntSweetProducts]]+marketing_campaign[[#This Row],[MntFishProducts]]+marketing_campaign[[#This Row],[MntMeatProducts]]+marketing_campaign[[#This Row],[MntFruits]]+marketing_campaign[[#This Row],[MntWines]]</f>
        <v>207</v>
      </c>
      <c r="W2081">
        <v>2</v>
      </c>
      <c r="X2081">
        <v>4</v>
      </c>
      <c r="Y2081">
        <v>1</v>
      </c>
      <c r="Z2081">
        <v>4</v>
      </c>
      <c r="AA2081">
        <f t="shared" si="65"/>
        <v>11</v>
      </c>
      <c r="AB2081" t="str" cm="1">
        <f t="array" ref="AB2081">_xlfn.IFS(AND(AA2081&gt;=0,AA2081&lt;=15),"low purchase",AND(AA2081&gt;=16,AA2081&lt;=30),"mid purchase",AA2081&gt;=31,"high purchase")</f>
        <v>low purchase</v>
      </c>
      <c r="AC2081">
        <v>6</v>
      </c>
      <c r="AD2081" t="str">
        <f>IF(marketing_campaign[[#This Row],[NumWebVisitsMonth]]&gt;=5.3,"higher_webvists","lower_webvisits")</f>
        <v>higher_webvists</v>
      </c>
      <c r="AE2081">
        <v>0</v>
      </c>
      <c r="AF2081">
        <v>0</v>
      </c>
      <c r="AG2081">
        <v>0</v>
      </c>
      <c r="AH2081">
        <v>0</v>
      </c>
      <c r="AI2081">
        <v>0</v>
      </c>
      <c r="AJ2081">
        <v>0</v>
      </c>
      <c r="AK2081">
        <v>3</v>
      </c>
      <c r="AL2081">
        <v>11</v>
      </c>
      <c r="AM2081">
        <v>0</v>
      </c>
      <c r="AN2081">
        <f>marketing_campaign[[#This Row],[AcceptedCmp2]]+marketing_campaign[[#This Row],[AcceptedCmp1]]+marketing_campaign[[#This Row],[AcceptedCmp5]]+marketing_campaign[[#This Row],[AcceptedCmp4]]+marketing_campaign[[#This Row],[AcceptedCmp3]]+marketing_campaign[[#This Row],[Response]]</f>
        <v>0</v>
      </c>
      <c r="AO2081" t="str" cm="1">
        <f t="array" ref="AO208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82" spans="1:41" x14ac:dyDescent="0.35">
      <c r="A2082">
        <v>4643</v>
      </c>
      <c r="B2082">
        <v>1973</v>
      </c>
      <c r="C2082">
        <f t="shared" ca="1" si="64"/>
        <v>53</v>
      </c>
      <c r="D2082" t="str" cm="1">
        <f t="array" aca="1" ref="D208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82" t="s">
        <v>29</v>
      </c>
      <c r="F2082" t="s">
        <v>33</v>
      </c>
      <c r="G2082" cm="1">
        <f t="array" ref="G2082">_xlfn.IFS(marketing_campaign[[#This Row],[Marital_Status]]="Single",K2082+L2082+1,marketing_campaign[[#This Row],[Marital_Status]]="Together",K2082+L2082+2,marketing_campaign[[#This Row],[Marital_Status]]="Alone",K2082+L2082+1,marketing_campaign[[#This Row],[Marital_Status]]="Married",K2082+L2082+2,marketing_campaign[[#This Row],[Marital_Status]]="Divorced",K2082+L2082+1,marketing_campaign[[#This Row],[Marital_Status]]="YOLO",K2082+L2082+1,marketing_campaign[[#This Row],[Marital_Status]]="Absurd",K2082+L2082+1,marketing_campaign[[#This Row],[Marital_Status]]="Widow",K2082+L2082+1)</f>
        <v>3</v>
      </c>
      <c r="H2082" t="str" cm="1">
        <f t="array" ref="H2082">_xlfn.IFS(marketing_campaign[[#This Row],[Family_size]]=1,"Family_with_one_child",marketing_campaign[[#This Row],[Family_size]]&gt;1,"Family_with_more_children")</f>
        <v>Family_with_more_children</v>
      </c>
      <c r="I2082">
        <v>27803</v>
      </c>
      <c r="J2082" t="str">
        <f>IF(marketing_campaign[[#This Row],[Income]]&gt;=Sheet21!B2132,"high_income","low_income")</f>
        <v>high_income</v>
      </c>
      <c r="K2082">
        <v>1</v>
      </c>
      <c r="L2082">
        <v>0</v>
      </c>
      <c r="M2082" s="1">
        <v>41147</v>
      </c>
      <c r="N2082">
        <v>40</v>
      </c>
      <c r="O2082" t="str" cm="1">
        <f t="array" ref="O2082">_xlfn.IFS(AND(marketing_campaign[[#This Row],[Recency]]&gt;=0,marketing_campaign[[#This Row],[Recency]]&lt;=14),"Early Recency",AND(marketing_campaign[[#This Row],[Recency]]&gt;=15,marketing_campaign[[#This Row],[Recency]]&lt;=31),"Mid-Recency",marketing_campaign[[#This Row],[Recency]]&gt;=32,"high Recency")</f>
        <v>high Recency</v>
      </c>
      <c r="P2082">
        <v>8</v>
      </c>
      <c r="Q2082">
        <v>26</v>
      </c>
      <c r="R2082">
        <v>46</v>
      </c>
      <c r="S2082">
        <v>38</v>
      </c>
      <c r="T2082">
        <v>9</v>
      </c>
      <c r="U2082">
        <v>49</v>
      </c>
      <c r="V2082">
        <f>marketing_campaign[[#This Row],[MntGoldProds]]+marketing_campaign[[#This Row],[MntSweetProducts]]+marketing_campaign[[#This Row],[MntFishProducts]]+marketing_campaign[[#This Row],[MntMeatProducts]]+marketing_campaign[[#This Row],[MntFruits]]+marketing_campaign[[#This Row],[MntWines]]</f>
        <v>176</v>
      </c>
      <c r="W2082">
        <v>2</v>
      </c>
      <c r="X2082">
        <v>3</v>
      </c>
      <c r="Y2082">
        <v>0</v>
      </c>
      <c r="Z2082">
        <v>4</v>
      </c>
      <c r="AA2082">
        <f t="shared" si="65"/>
        <v>9</v>
      </c>
      <c r="AB2082" t="str" cm="1">
        <f t="array" ref="AB2082">_xlfn.IFS(AND(AA2082&gt;=0,AA2082&lt;=15),"low purchase",AND(AA2082&gt;=16,AA2082&lt;=30),"mid purchase",AA2082&gt;=31,"high purchase")</f>
        <v>low purchase</v>
      </c>
      <c r="AC2082">
        <v>8</v>
      </c>
      <c r="AD2082" t="str">
        <f>IF(marketing_campaign[[#This Row],[NumWebVisitsMonth]]&gt;=5.3,"higher_webvists","lower_webvisits")</f>
        <v>higher_webvists</v>
      </c>
      <c r="AE2082">
        <v>0</v>
      </c>
      <c r="AF2082">
        <v>0</v>
      </c>
      <c r="AG2082">
        <v>0</v>
      </c>
      <c r="AH2082">
        <v>0</v>
      </c>
      <c r="AI2082">
        <v>0</v>
      </c>
      <c r="AJ2082">
        <v>0</v>
      </c>
      <c r="AK2082">
        <v>3</v>
      </c>
      <c r="AL2082">
        <v>11</v>
      </c>
      <c r="AM2082">
        <v>0</v>
      </c>
      <c r="AN2082">
        <f>marketing_campaign[[#This Row],[AcceptedCmp2]]+marketing_campaign[[#This Row],[AcceptedCmp1]]+marketing_campaign[[#This Row],[AcceptedCmp5]]+marketing_campaign[[#This Row],[AcceptedCmp4]]+marketing_campaign[[#This Row],[AcceptedCmp3]]+marketing_campaign[[#This Row],[Response]]</f>
        <v>0</v>
      </c>
      <c r="AO2082" t="str" cm="1">
        <f t="array" ref="AO208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83" spans="1:41" x14ac:dyDescent="0.35">
      <c r="A2083">
        <v>3117</v>
      </c>
      <c r="B2083">
        <v>1955</v>
      </c>
      <c r="C2083">
        <f t="shared" ca="1" si="64"/>
        <v>71</v>
      </c>
      <c r="D2083" t="str" cm="1">
        <f t="array" aca="1" ref="D208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83" t="s">
        <v>29</v>
      </c>
      <c r="F2083" t="s">
        <v>30</v>
      </c>
      <c r="G2083" cm="1">
        <f t="array" ref="G2083">_xlfn.IFS(marketing_campaign[[#This Row],[Marital_Status]]="Single",K2083+L2083+1,marketing_campaign[[#This Row],[Marital_Status]]="Together",K2083+L2083+2,marketing_campaign[[#This Row],[Marital_Status]]="Alone",K2083+L2083+1,marketing_campaign[[#This Row],[Marital_Status]]="Married",K2083+L2083+2,marketing_campaign[[#This Row],[Marital_Status]]="Divorced",K2083+L2083+1,marketing_campaign[[#This Row],[Marital_Status]]="YOLO",K2083+L2083+1,marketing_campaign[[#This Row],[Marital_Status]]="Absurd",K2083+L2083+1,marketing_campaign[[#This Row],[Marital_Status]]="Widow",K2083+L2083+1)</f>
        <v>2</v>
      </c>
      <c r="H2083" t="str" cm="1">
        <f t="array" ref="H2083">_xlfn.IFS(marketing_campaign[[#This Row],[Family_size]]=1,"Family_with_one_child",marketing_campaign[[#This Row],[Family_size]]&gt;1,"Family_with_more_children")</f>
        <v>Family_with_more_children</v>
      </c>
      <c r="I2083">
        <v>51386</v>
      </c>
      <c r="J2083" t="str">
        <f>IF(marketing_campaign[[#This Row],[Income]]&gt;=Sheet21!B2133,"high_income","low_income")</f>
        <v>high_income</v>
      </c>
      <c r="K2083">
        <v>0</v>
      </c>
      <c r="L2083">
        <v>1</v>
      </c>
      <c r="M2083" s="1">
        <v>41565</v>
      </c>
      <c r="N2083">
        <v>95</v>
      </c>
      <c r="O2083" t="str" cm="1">
        <f t="array" ref="O2083">_xlfn.IFS(AND(marketing_campaign[[#This Row],[Recency]]&gt;=0,marketing_campaign[[#This Row],[Recency]]&lt;=14),"Early Recency",AND(marketing_campaign[[#This Row],[Recency]]&gt;=15,marketing_campaign[[#This Row],[Recency]]&lt;=31),"Mid-Recency",marketing_campaign[[#This Row],[Recency]]&gt;=32,"high Recency")</f>
        <v>high Recency</v>
      </c>
      <c r="P2083">
        <v>264</v>
      </c>
      <c r="Q2083">
        <v>0</v>
      </c>
      <c r="R2083">
        <v>21</v>
      </c>
      <c r="S2083">
        <v>12</v>
      </c>
      <c r="T2083">
        <v>6</v>
      </c>
      <c r="U2083">
        <v>147</v>
      </c>
      <c r="V2083">
        <f>marketing_campaign[[#This Row],[MntGoldProds]]+marketing_campaign[[#This Row],[MntSweetProducts]]+marketing_campaign[[#This Row],[MntFishProducts]]+marketing_campaign[[#This Row],[MntMeatProducts]]+marketing_campaign[[#This Row],[MntFruits]]+marketing_campaign[[#This Row],[MntWines]]</f>
        <v>450</v>
      </c>
      <c r="W2083">
        <v>3</v>
      </c>
      <c r="X2083">
        <v>6</v>
      </c>
      <c r="Y2083">
        <v>1</v>
      </c>
      <c r="Z2083">
        <v>5</v>
      </c>
      <c r="AA2083">
        <f t="shared" si="65"/>
        <v>15</v>
      </c>
      <c r="AB2083" t="str" cm="1">
        <f t="array" ref="AB2083">_xlfn.IFS(AND(AA2083&gt;=0,AA2083&lt;=15),"low purchase",AND(AA2083&gt;=16,AA2083&lt;=30),"mid purchase",AA2083&gt;=31,"high purchase")</f>
        <v>low purchase</v>
      </c>
      <c r="AC2083">
        <v>7</v>
      </c>
      <c r="AD2083" t="str">
        <f>IF(marketing_campaign[[#This Row],[NumWebVisitsMonth]]&gt;=5.3,"higher_webvists","lower_webvisits")</f>
        <v>higher_webvists</v>
      </c>
      <c r="AE2083">
        <v>0</v>
      </c>
      <c r="AF2083">
        <v>0</v>
      </c>
      <c r="AG2083">
        <v>0</v>
      </c>
      <c r="AH2083">
        <v>0</v>
      </c>
      <c r="AI2083">
        <v>0</v>
      </c>
      <c r="AJ2083">
        <v>0</v>
      </c>
      <c r="AK2083">
        <v>3</v>
      </c>
      <c r="AL2083">
        <v>11</v>
      </c>
      <c r="AM2083">
        <v>0</v>
      </c>
      <c r="AN2083">
        <f>marketing_campaign[[#This Row],[AcceptedCmp2]]+marketing_campaign[[#This Row],[AcceptedCmp1]]+marketing_campaign[[#This Row],[AcceptedCmp5]]+marketing_campaign[[#This Row],[AcceptedCmp4]]+marketing_campaign[[#This Row],[AcceptedCmp3]]+marketing_campaign[[#This Row],[Response]]</f>
        <v>0</v>
      </c>
      <c r="AO2083" t="str" cm="1">
        <f t="array" ref="AO208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84" spans="1:41" x14ac:dyDescent="0.35">
      <c r="A2084">
        <v>6497</v>
      </c>
      <c r="B2084">
        <v>1960</v>
      </c>
      <c r="C2084">
        <f t="shared" ca="1" si="64"/>
        <v>66</v>
      </c>
      <c r="D2084" t="str" cm="1">
        <f t="array" aca="1" ref="D208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84" t="s">
        <v>29</v>
      </c>
      <c r="F2084" t="s">
        <v>33</v>
      </c>
      <c r="G2084" cm="1">
        <f t="array" ref="G2084">_xlfn.IFS(marketing_campaign[[#This Row],[Marital_Status]]="Single",K2084+L2084+1,marketing_campaign[[#This Row],[Marital_Status]]="Together",K2084+L2084+2,marketing_campaign[[#This Row],[Marital_Status]]="Alone",K2084+L2084+1,marketing_campaign[[#This Row],[Marital_Status]]="Married",K2084+L2084+2,marketing_campaign[[#This Row],[Marital_Status]]="Divorced",K2084+L2084+1,marketing_campaign[[#This Row],[Marital_Status]]="YOLO",K2084+L2084+1,marketing_campaign[[#This Row],[Marital_Status]]="Absurd",K2084+L2084+1,marketing_campaign[[#This Row],[Marital_Status]]="Widow",K2084+L2084+1)</f>
        <v>3</v>
      </c>
      <c r="H2084" t="str" cm="1">
        <f t="array" ref="H2084">_xlfn.IFS(marketing_campaign[[#This Row],[Family_size]]=1,"Family_with_one_child",marketing_campaign[[#This Row],[Family_size]]&gt;1,"Family_with_more_children")</f>
        <v>Family_with_more_children</v>
      </c>
      <c r="I2084">
        <v>51651</v>
      </c>
      <c r="J2084" t="str">
        <f>IF(marketing_campaign[[#This Row],[Income]]&gt;=Sheet21!B2134,"high_income","low_income")</f>
        <v>high_income</v>
      </c>
      <c r="K2084">
        <v>0</v>
      </c>
      <c r="L2084">
        <v>1</v>
      </c>
      <c r="M2084" s="1">
        <v>41220</v>
      </c>
      <c r="N2084">
        <v>32</v>
      </c>
      <c r="O2084" t="str" cm="1">
        <f t="array" ref="O2084">_xlfn.IFS(AND(marketing_campaign[[#This Row],[Recency]]&gt;=0,marketing_campaign[[#This Row],[Recency]]&lt;=14),"Early Recency",AND(marketing_campaign[[#This Row],[Recency]]&gt;=15,marketing_campaign[[#This Row],[Recency]]&lt;=31),"Mid-Recency",marketing_campaign[[#This Row],[Recency]]&gt;=32,"high Recency")</f>
        <v>high Recency</v>
      </c>
      <c r="P2084">
        <v>293</v>
      </c>
      <c r="Q2084">
        <v>6</v>
      </c>
      <c r="R2084">
        <v>23</v>
      </c>
      <c r="S2084">
        <v>13</v>
      </c>
      <c r="T2084">
        <v>6</v>
      </c>
      <c r="U2084">
        <v>92</v>
      </c>
      <c r="V2084">
        <f>marketing_campaign[[#This Row],[MntGoldProds]]+marketing_campaign[[#This Row],[MntSweetProducts]]+marketing_campaign[[#This Row],[MntFishProducts]]+marketing_campaign[[#This Row],[MntMeatProducts]]+marketing_campaign[[#This Row],[MntFruits]]+marketing_campaign[[#This Row],[MntWines]]</f>
        <v>433</v>
      </c>
      <c r="W2084">
        <v>4</v>
      </c>
      <c r="X2084">
        <v>6</v>
      </c>
      <c r="Y2084">
        <v>2</v>
      </c>
      <c r="Z2084">
        <v>5</v>
      </c>
      <c r="AA2084">
        <f t="shared" si="65"/>
        <v>17</v>
      </c>
      <c r="AB2084" t="str" cm="1">
        <f t="array" ref="AB2084">_xlfn.IFS(AND(AA2084&gt;=0,AA2084&lt;=15),"low purchase",AND(AA2084&gt;=16,AA2084&lt;=30),"mid purchase",AA2084&gt;=31,"high purchase")</f>
        <v>mid purchase</v>
      </c>
      <c r="AC2084">
        <v>8</v>
      </c>
      <c r="AD2084" t="str">
        <f>IF(marketing_campaign[[#This Row],[NumWebVisitsMonth]]&gt;=5.3,"higher_webvists","lower_webvisits")</f>
        <v>higher_webvists</v>
      </c>
      <c r="AE2084">
        <v>0</v>
      </c>
      <c r="AF2084">
        <v>0</v>
      </c>
      <c r="AG2084">
        <v>0</v>
      </c>
      <c r="AH2084">
        <v>0</v>
      </c>
      <c r="AI2084">
        <v>0</v>
      </c>
      <c r="AJ2084">
        <v>0</v>
      </c>
      <c r="AK2084">
        <v>3</v>
      </c>
      <c r="AL2084">
        <v>11</v>
      </c>
      <c r="AM2084">
        <v>0</v>
      </c>
      <c r="AN2084">
        <f>marketing_campaign[[#This Row],[AcceptedCmp2]]+marketing_campaign[[#This Row],[AcceptedCmp1]]+marketing_campaign[[#This Row],[AcceptedCmp5]]+marketing_campaign[[#This Row],[AcceptedCmp4]]+marketing_campaign[[#This Row],[AcceptedCmp3]]+marketing_campaign[[#This Row],[Response]]</f>
        <v>0</v>
      </c>
      <c r="AO2084" t="str" cm="1">
        <f t="array" ref="AO208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85" spans="1:41" x14ac:dyDescent="0.35">
      <c r="A2085">
        <v>5396</v>
      </c>
      <c r="B2085">
        <v>1988</v>
      </c>
      <c r="C2085">
        <f t="shared" ca="1" si="64"/>
        <v>38</v>
      </c>
      <c r="D2085" t="str" cm="1">
        <f t="array" aca="1" ref="D208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085" t="s">
        <v>29</v>
      </c>
      <c r="F2085" t="s">
        <v>33</v>
      </c>
      <c r="G2085" cm="1">
        <f t="array" ref="G2085">_xlfn.IFS(marketing_campaign[[#This Row],[Marital_Status]]="Single",K2085+L2085+1,marketing_campaign[[#This Row],[Marital_Status]]="Together",K2085+L2085+2,marketing_campaign[[#This Row],[Marital_Status]]="Alone",K2085+L2085+1,marketing_campaign[[#This Row],[Marital_Status]]="Married",K2085+L2085+2,marketing_campaign[[#This Row],[Marital_Status]]="Divorced",K2085+L2085+1,marketing_campaign[[#This Row],[Marital_Status]]="YOLO",K2085+L2085+1,marketing_campaign[[#This Row],[Marital_Status]]="Absurd",K2085+L2085+1,marketing_campaign[[#This Row],[Marital_Status]]="Widow",K2085+L2085+1)</f>
        <v>2</v>
      </c>
      <c r="H2085" t="str" cm="1">
        <f t="array" ref="H2085">_xlfn.IFS(marketing_campaign[[#This Row],[Family_size]]=1,"Family_with_one_child",marketing_campaign[[#This Row],[Family_size]]&gt;1,"Family_with_more_children")</f>
        <v>Family_with_more_children</v>
      </c>
      <c r="I2085">
        <v>68487</v>
      </c>
      <c r="J2085" t="str">
        <f>IF(marketing_campaign[[#This Row],[Income]]&gt;=Sheet21!B2135,"high_income","low_income")</f>
        <v>high_income</v>
      </c>
      <c r="K2085">
        <v>0</v>
      </c>
      <c r="L2085">
        <v>0</v>
      </c>
      <c r="M2085" s="1">
        <v>41287</v>
      </c>
      <c r="N2085">
        <v>48</v>
      </c>
      <c r="O2085" t="str" cm="1">
        <f t="array" ref="O2085">_xlfn.IFS(AND(marketing_campaign[[#This Row],[Recency]]&gt;=0,marketing_campaign[[#This Row],[Recency]]&lt;=14),"Early Recency",AND(marketing_campaign[[#This Row],[Recency]]&gt;=15,marketing_campaign[[#This Row],[Recency]]&lt;=31),"Mid-Recency",marketing_campaign[[#This Row],[Recency]]&gt;=32,"high Recency")</f>
        <v>high Recency</v>
      </c>
      <c r="P2085">
        <v>758</v>
      </c>
      <c r="Q2085">
        <v>12</v>
      </c>
      <c r="R2085">
        <v>385</v>
      </c>
      <c r="S2085">
        <v>33</v>
      </c>
      <c r="T2085">
        <v>89</v>
      </c>
      <c r="U2085">
        <v>89</v>
      </c>
      <c r="V2085">
        <f>marketing_campaign[[#This Row],[MntGoldProds]]+marketing_campaign[[#This Row],[MntSweetProducts]]+marketing_campaign[[#This Row],[MntFishProducts]]+marketing_campaign[[#This Row],[MntMeatProducts]]+marketing_campaign[[#This Row],[MntFruits]]+marketing_campaign[[#This Row],[MntWines]]</f>
        <v>1366</v>
      </c>
      <c r="W2085">
        <v>1</v>
      </c>
      <c r="X2085">
        <v>9</v>
      </c>
      <c r="Y2085">
        <v>7</v>
      </c>
      <c r="Z2085">
        <v>13</v>
      </c>
      <c r="AA2085">
        <f t="shared" si="65"/>
        <v>30</v>
      </c>
      <c r="AB2085" t="str" cm="1">
        <f t="array" ref="AB2085">_xlfn.IFS(AND(AA2085&gt;=0,AA2085&lt;=15),"low purchase",AND(AA2085&gt;=16,AA2085&lt;=30),"mid purchase",AA2085&gt;=31,"high purchase")</f>
        <v>mid purchase</v>
      </c>
      <c r="AC2085">
        <v>4</v>
      </c>
      <c r="AD2085" t="str">
        <f>IF(marketing_campaign[[#This Row],[NumWebVisitsMonth]]&gt;=5.3,"higher_webvists","lower_webvisits")</f>
        <v>lower_webvisits</v>
      </c>
      <c r="AE2085">
        <v>0</v>
      </c>
      <c r="AF2085">
        <v>0</v>
      </c>
      <c r="AG2085">
        <v>0</v>
      </c>
      <c r="AH2085">
        <v>0</v>
      </c>
      <c r="AI2085">
        <v>0</v>
      </c>
      <c r="AJ2085">
        <v>0</v>
      </c>
      <c r="AK2085">
        <v>3</v>
      </c>
      <c r="AL2085">
        <v>11</v>
      </c>
      <c r="AM2085">
        <v>0</v>
      </c>
      <c r="AN2085">
        <f>marketing_campaign[[#This Row],[AcceptedCmp2]]+marketing_campaign[[#This Row],[AcceptedCmp1]]+marketing_campaign[[#This Row],[AcceptedCmp5]]+marketing_campaign[[#This Row],[AcceptedCmp4]]+marketing_campaign[[#This Row],[AcceptedCmp3]]+marketing_campaign[[#This Row],[Response]]</f>
        <v>0</v>
      </c>
      <c r="AO2085" t="str" cm="1">
        <f t="array" ref="AO208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86" spans="1:41" x14ac:dyDescent="0.35">
      <c r="A2086">
        <v>5250</v>
      </c>
      <c r="B2086">
        <v>1943</v>
      </c>
      <c r="C2086">
        <f t="shared" ca="1" si="64"/>
        <v>83</v>
      </c>
      <c r="D2086" t="str" cm="1">
        <f t="array" aca="1" ref="D208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2086" t="s">
        <v>34</v>
      </c>
      <c r="F2086" t="s">
        <v>38</v>
      </c>
      <c r="G2086" cm="1">
        <f t="array" ref="G2086">_xlfn.IFS(marketing_campaign[[#This Row],[Marital_Status]]="Single",K2086+L2086+1,marketing_campaign[[#This Row],[Marital_Status]]="Together",K2086+L2086+2,marketing_campaign[[#This Row],[Marital_Status]]="Alone",K2086+L2086+1,marketing_campaign[[#This Row],[Marital_Status]]="Married",K2086+L2086+2,marketing_campaign[[#This Row],[Marital_Status]]="Divorced",K2086+L2086+1,marketing_campaign[[#This Row],[Marital_Status]]="YOLO",K2086+L2086+1,marketing_campaign[[#This Row],[Marital_Status]]="Absurd",K2086+L2086+1,marketing_campaign[[#This Row],[Marital_Status]]="Widow",K2086+L2086+1)</f>
        <v>1</v>
      </c>
      <c r="H2086" t="str" cm="1">
        <f t="array" ref="H2086">_xlfn.IFS(marketing_campaign[[#This Row],[Family_size]]=1,"Family_with_one_child",marketing_campaign[[#This Row],[Family_size]]&gt;1,"Family_with_more_children")</f>
        <v>Family_with_one_child</v>
      </c>
      <c r="I2086">
        <v>51386</v>
      </c>
      <c r="J2086" t="str">
        <f>IF(marketing_campaign[[#This Row],[Income]]&gt;=Sheet21!B2136,"high_income","low_income")</f>
        <v>high_income</v>
      </c>
      <c r="K2086">
        <v>0</v>
      </c>
      <c r="L2086">
        <v>0</v>
      </c>
      <c r="M2086" s="1">
        <v>41577</v>
      </c>
      <c r="N2086">
        <v>75</v>
      </c>
      <c r="O2086" t="str" cm="1">
        <f t="array" ref="O2086">_xlfn.IFS(AND(marketing_campaign[[#This Row],[Recency]]&gt;=0,marketing_campaign[[#This Row],[Recency]]&lt;=14),"Early Recency",AND(marketing_campaign[[#This Row],[Recency]]&gt;=15,marketing_campaign[[#This Row],[Recency]]&lt;=31),"Mid-Recency",marketing_campaign[[#This Row],[Recency]]&gt;=32,"high Recency")</f>
        <v>high Recency</v>
      </c>
      <c r="P2086">
        <v>532</v>
      </c>
      <c r="Q2086">
        <v>126</v>
      </c>
      <c r="R2086">
        <v>490</v>
      </c>
      <c r="S2086">
        <v>164</v>
      </c>
      <c r="T2086">
        <v>126</v>
      </c>
      <c r="U2086">
        <v>126</v>
      </c>
      <c r="V2086">
        <f>marketing_campaign[[#This Row],[MntGoldProds]]+marketing_campaign[[#This Row],[MntSweetProducts]]+marketing_campaign[[#This Row],[MntFishProducts]]+marketing_campaign[[#This Row],[MntMeatProducts]]+marketing_campaign[[#This Row],[MntFruits]]+marketing_campaign[[#This Row],[MntWines]]</f>
        <v>1564</v>
      </c>
      <c r="W2086">
        <v>1</v>
      </c>
      <c r="X2086">
        <v>5</v>
      </c>
      <c r="Y2086">
        <v>5</v>
      </c>
      <c r="Z2086">
        <v>11</v>
      </c>
      <c r="AA2086">
        <f t="shared" si="65"/>
        <v>22</v>
      </c>
      <c r="AB2086" t="str" cm="1">
        <f t="array" ref="AB2086">_xlfn.IFS(AND(AA2086&gt;=0,AA2086&lt;=15),"low purchase",AND(AA2086&gt;=16,AA2086&lt;=30),"mid purchase",AA2086&gt;=31,"high purchase")</f>
        <v>mid purchase</v>
      </c>
      <c r="AC2086">
        <v>1</v>
      </c>
      <c r="AD2086" t="str">
        <f>IF(marketing_campaign[[#This Row],[NumWebVisitsMonth]]&gt;=5.3,"higher_webvists","lower_webvisits")</f>
        <v>lower_webvisits</v>
      </c>
      <c r="AE2086">
        <v>0</v>
      </c>
      <c r="AF2086">
        <v>0</v>
      </c>
      <c r="AG2086">
        <v>1</v>
      </c>
      <c r="AH2086">
        <v>0</v>
      </c>
      <c r="AI2086">
        <v>0</v>
      </c>
      <c r="AJ2086">
        <v>0</v>
      </c>
      <c r="AK2086">
        <v>3</v>
      </c>
      <c r="AL2086">
        <v>11</v>
      </c>
      <c r="AM2086">
        <v>1</v>
      </c>
      <c r="AN2086">
        <f>marketing_campaign[[#This Row],[AcceptedCmp2]]+marketing_campaign[[#This Row],[AcceptedCmp1]]+marketing_campaign[[#This Row],[AcceptedCmp5]]+marketing_campaign[[#This Row],[AcceptedCmp4]]+marketing_campaign[[#This Row],[AcceptedCmp3]]+marketing_campaign[[#This Row],[Response]]</f>
        <v>2</v>
      </c>
      <c r="AO2086" t="str" cm="1">
        <f t="array" ref="AO208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2087" spans="1:41" x14ac:dyDescent="0.35">
      <c r="A2087">
        <v>1052</v>
      </c>
      <c r="B2087">
        <v>1969</v>
      </c>
      <c r="C2087">
        <f t="shared" ca="1" si="64"/>
        <v>57</v>
      </c>
      <c r="D2087" t="str" cm="1">
        <f t="array" aca="1" ref="D208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87" t="s">
        <v>29</v>
      </c>
      <c r="F2087" t="s">
        <v>33</v>
      </c>
      <c r="G2087" cm="1">
        <f t="array" ref="G2087">_xlfn.IFS(marketing_campaign[[#This Row],[Marital_Status]]="Single",K2087+L2087+1,marketing_campaign[[#This Row],[Marital_Status]]="Together",K2087+L2087+2,marketing_campaign[[#This Row],[Marital_Status]]="Alone",K2087+L2087+1,marketing_campaign[[#This Row],[Marital_Status]]="Married",K2087+L2087+2,marketing_campaign[[#This Row],[Marital_Status]]="Divorced",K2087+L2087+1,marketing_campaign[[#This Row],[Marital_Status]]="YOLO",K2087+L2087+1,marketing_campaign[[#This Row],[Marital_Status]]="Absurd",K2087+L2087+1,marketing_campaign[[#This Row],[Marital_Status]]="Widow",K2087+L2087+1)</f>
        <v>3</v>
      </c>
      <c r="H2087" t="str" cm="1">
        <f t="array" ref="H2087">_xlfn.IFS(marketing_campaign[[#This Row],[Family_size]]=1,"Family_with_one_child",marketing_campaign[[#This Row],[Family_size]]&gt;1,"Family_with_more_children")</f>
        <v>Family_with_more_children</v>
      </c>
      <c r="I2087">
        <v>56796</v>
      </c>
      <c r="J2087" t="str">
        <f>IF(marketing_campaign[[#This Row],[Income]]&gt;=Sheet21!B2137,"high_income","low_income")</f>
        <v>high_income</v>
      </c>
      <c r="K2087">
        <v>0</v>
      </c>
      <c r="L2087">
        <v>1</v>
      </c>
      <c r="M2087" s="1">
        <v>41321</v>
      </c>
      <c r="N2087">
        <v>24</v>
      </c>
      <c r="O2087" t="str" cm="1">
        <f t="array" ref="O2087">_xlfn.IFS(AND(marketing_campaign[[#This Row],[Recency]]&gt;=0,marketing_campaign[[#This Row],[Recency]]&lt;=14),"Early Recency",AND(marketing_campaign[[#This Row],[Recency]]&gt;=15,marketing_campaign[[#This Row],[Recency]]&lt;=31),"Mid-Recency",marketing_campaign[[#This Row],[Recency]]&gt;=32,"high Recency")</f>
        <v>Mid-Recency</v>
      </c>
      <c r="P2087">
        <v>656</v>
      </c>
      <c r="Q2087">
        <v>38</v>
      </c>
      <c r="R2087">
        <v>161</v>
      </c>
      <c r="S2087">
        <v>62</v>
      </c>
      <c r="T2087">
        <v>47</v>
      </c>
      <c r="U2087">
        <v>37</v>
      </c>
      <c r="V2087">
        <f>marketing_campaign[[#This Row],[MntGoldProds]]+marketing_campaign[[#This Row],[MntSweetProducts]]+marketing_campaign[[#This Row],[MntFishProducts]]+marketing_campaign[[#This Row],[MntMeatProducts]]+marketing_campaign[[#This Row],[MntFruits]]+marketing_campaign[[#This Row],[MntWines]]</f>
        <v>1001</v>
      </c>
      <c r="W2087">
        <v>3</v>
      </c>
      <c r="X2087">
        <v>8</v>
      </c>
      <c r="Y2087">
        <v>9</v>
      </c>
      <c r="Z2087">
        <v>7</v>
      </c>
      <c r="AA2087">
        <f t="shared" si="65"/>
        <v>27</v>
      </c>
      <c r="AB2087" t="str" cm="1">
        <f t="array" ref="AB2087">_xlfn.IFS(AND(AA2087&gt;=0,AA2087&lt;=15),"low purchase",AND(AA2087&gt;=16,AA2087&lt;=30),"mid purchase",AA2087&gt;=31,"high purchase")</f>
        <v>mid purchase</v>
      </c>
      <c r="AC2087">
        <v>7</v>
      </c>
      <c r="AD2087" t="str">
        <f>IF(marketing_campaign[[#This Row],[NumWebVisitsMonth]]&gt;=5.3,"higher_webvists","lower_webvisits")</f>
        <v>higher_webvists</v>
      </c>
      <c r="AE2087">
        <v>0</v>
      </c>
      <c r="AF2087">
        <v>0</v>
      </c>
      <c r="AG2087">
        <v>0</v>
      </c>
      <c r="AH2087">
        <v>0</v>
      </c>
      <c r="AI2087">
        <v>0</v>
      </c>
      <c r="AJ2087">
        <v>0</v>
      </c>
      <c r="AK2087">
        <v>3</v>
      </c>
      <c r="AL2087">
        <v>11</v>
      </c>
      <c r="AM2087">
        <v>0</v>
      </c>
      <c r="AN2087">
        <f>marketing_campaign[[#This Row],[AcceptedCmp2]]+marketing_campaign[[#This Row],[AcceptedCmp1]]+marketing_campaign[[#This Row],[AcceptedCmp5]]+marketing_campaign[[#This Row],[AcceptedCmp4]]+marketing_campaign[[#This Row],[AcceptedCmp3]]+marketing_campaign[[#This Row],[Response]]</f>
        <v>0</v>
      </c>
      <c r="AO2087" t="str" cm="1">
        <f t="array" ref="AO208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88" spans="1:41" x14ac:dyDescent="0.35">
      <c r="A2088">
        <v>2802</v>
      </c>
      <c r="B2088">
        <v>1992</v>
      </c>
      <c r="C2088">
        <f t="shared" ca="1" si="64"/>
        <v>34</v>
      </c>
      <c r="D2088" t="str" cm="1">
        <f t="array" aca="1" ref="D208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088" t="s">
        <v>37</v>
      </c>
      <c r="F2088" t="s">
        <v>33</v>
      </c>
      <c r="G2088" cm="1">
        <f t="array" ref="G2088">_xlfn.IFS(marketing_campaign[[#This Row],[Marital_Status]]="Single",K2088+L2088+1,marketing_campaign[[#This Row],[Marital_Status]]="Together",K2088+L2088+2,marketing_campaign[[#This Row],[Marital_Status]]="Alone",K2088+L2088+1,marketing_campaign[[#This Row],[Marital_Status]]="Married",K2088+L2088+2,marketing_campaign[[#This Row],[Marital_Status]]="Divorced",K2088+L2088+1,marketing_campaign[[#This Row],[Marital_Status]]="YOLO",K2088+L2088+1,marketing_campaign[[#This Row],[Marital_Status]]="Absurd",K2088+L2088+1,marketing_campaign[[#This Row],[Marital_Status]]="Widow",K2088+L2088+1)</f>
        <v>2</v>
      </c>
      <c r="H2088" t="str" cm="1">
        <f t="array" ref="H2088">_xlfn.IFS(marketing_campaign[[#This Row],[Family_size]]=1,"Family_with_one_child",marketing_campaign[[#This Row],[Family_size]]&gt;1,"Family_with_more_children")</f>
        <v>Family_with_more_children</v>
      </c>
      <c r="I2088">
        <v>87000</v>
      </c>
      <c r="J2088" t="str">
        <f>IF(marketing_campaign[[#This Row],[Income]]&gt;=Sheet21!B2138,"high_income","low_income")</f>
        <v>high_income</v>
      </c>
      <c r="K2088">
        <v>0</v>
      </c>
      <c r="L2088">
        <v>0</v>
      </c>
      <c r="M2088" s="1">
        <v>41258</v>
      </c>
      <c r="N2088">
        <v>61</v>
      </c>
      <c r="O2088" t="str" cm="1">
        <f t="array" ref="O2088">_xlfn.IFS(AND(marketing_campaign[[#This Row],[Recency]]&gt;=0,marketing_campaign[[#This Row],[Recency]]&lt;=14),"Early Recency",AND(marketing_campaign[[#This Row],[Recency]]&gt;=15,marketing_campaign[[#This Row],[Recency]]&lt;=31),"Mid-Recency",marketing_campaign[[#This Row],[Recency]]&gt;=32,"high Recency")</f>
        <v>high Recency</v>
      </c>
      <c r="P2088">
        <v>196</v>
      </c>
      <c r="Q2088">
        <v>25</v>
      </c>
      <c r="R2088">
        <v>607</v>
      </c>
      <c r="S2088">
        <v>67</v>
      </c>
      <c r="T2088">
        <v>17</v>
      </c>
      <c r="U2088">
        <v>49</v>
      </c>
      <c r="V2088">
        <f>marketing_campaign[[#This Row],[MntGoldProds]]+marketing_campaign[[#This Row],[MntSweetProducts]]+marketing_campaign[[#This Row],[MntFishProducts]]+marketing_campaign[[#This Row],[MntMeatProducts]]+marketing_campaign[[#This Row],[MntFruits]]+marketing_campaign[[#This Row],[MntWines]]</f>
        <v>961</v>
      </c>
      <c r="W2088">
        <v>1</v>
      </c>
      <c r="X2088">
        <v>4</v>
      </c>
      <c r="Y2088">
        <v>6</v>
      </c>
      <c r="Z2088">
        <v>7</v>
      </c>
      <c r="AA2088">
        <f t="shared" si="65"/>
        <v>18</v>
      </c>
      <c r="AB2088" t="str" cm="1">
        <f t="array" ref="AB2088">_xlfn.IFS(AND(AA2088&gt;=0,AA2088&lt;=15),"low purchase",AND(AA2088&gt;=16,AA2088&lt;=30),"mid purchase",AA2088&gt;=31,"high purchase")</f>
        <v>mid purchase</v>
      </c>
      <c r="AC2088">
        <v>2</v>
      </c>
      <c r="AD2088" t="str">
        <f>IF(marketing_campaign[[#This Row],[NumWebVisitsMonth]]&gt;=5.3,"higher_webvists","lower_webvisits")</f>
        <v>lower_webvisits</v>
      </c>
      <c r="AE2088">
        <v>0</v>
      </c>
      <c r="AF2088">
        <v>0</v>
      </c>
      <c r="AG2088">
        <v>0</v>
      </c>
      <c r="AH2088">
        <v>0</v>
      </c>
      <c r="AI2088">
        <v>0</v>
      </c>
      <c r="AJ2088">
        <v>0</v>
      </c>
      <c r="AK2088">
        <v>3</v>
      </c>
      <c r="AL2088">
        <v>11</v>
      </c>
      <c r="AM2088">
        <v>0</v>
      </c>
      <c r="AN2088">
        <f>marketing_campaign[[#This Row],[AcceptedCmp2]]+marketing_campaign[[#This Row],[AcceptedCmp1]]+marketing_campaign[[#This Row],[AcceptedCmp5]]+marketing_campaign[[#This Row],[AcceptedCmp4]]+marketing_campaign[[#This Row],[AcceptedCmp3]]+marketing_campaign[[#This Row],[Response]]</f>
        <v>0</v>
      </c>
      <c r="AO2088" t="str" cm="1">
        <f t="array" ref="AO208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89" spans="1:41" x14ac:dyDescent="0.35">
      <c r="A2089">
        <v>6343</v>
      </c>
      <c r="B2089">
        <v>1959</v>
      </c>
      <c r="C2089">
        <f t="shared" ca="1" si="64"/>
        <v>67</v>
      </c>
      <c r="D2089" t="str" cm="1">
        <f t="array" aca="1" ref="D208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89" t="s">
        <v>29</v>
      </c>
      <c r="F2089" t="s">
        <v>33</v>
      </c>
      <c r="G2089" cm="1">
        <f t="array" ref="G2089">_xlfn.IFS(marketing_campaign[[#This Row],[Marital_Status]]="Single",K2089+L2089+1,marketing_campaign[[#This Row],[Marital_Status]]="Together",K2089+L2089+2,marketing_campaign[[#This Row],[Marital_Status]]="Alone",K2089+L2089+1,marketing_campaign[[#This Row],[Marital_Status]]="Married",K2089+L2089+2,marketing_campaign[[#This Row],[Marital_Status]]="Divorced",K2089+L2089+1,marketing_campaign[[#This Row],[Marital_Status]]="YOLO",K2089+L2089+1,marketing_campaign[[#This Row],[Marital_Status]]="Absurd",K2089+L2089+1,marketing_campaign[[#This Row],[Marital_Status]]="Widow",K2089+L2089+1)</f>
        <v>3</v>
      </c>
      <c r="H2089" t="str" cm="1">
        <f t="array" ref="H2089">_xlfn.IFS(marketing_campaign[[#This Row],[Family_size]]=1,"Family_with_one_child",marketing_campaign[[#This Row],[Family_size]]&gt;1,"Family_with_more_children")</f>
        <v>Family_with_more_children</v>
      </c>
      <c r="I2089">
        <v>79823</v>
      </c>
      <c r="J2089" t="str">
        <f>IF(marketing_campaign[[#This Row],[Income]]&gt;=Sheet21!B2139,"high_income","low_income")</f>
        <v>high_income</v>
      </c>
      <c r="K2089">
        <v>0</v>
      </c>
      <c r="L2089">
        <v>1</v>
      </c>
      <c r="M2089" s="1">
        <v>41729</v>
      </c>
      <c r="N2089">
        <v>6</v>
      </c>
      <c r="O2089" t="str" cm="1">
        <f t="array" ref="O2089">_xlfn.IFS(AND(marketing_campaign[[#This Row],[Recency]]&gt;=0,marketing_campaign[[#This Row],[Recency]]&lt;=14),"Early Recency",AND(marketing_campaign[[#This Row],[Recency]]&gt;=15,marketing_campaign[[#This Row],[Recency]]&lt;=31),"Mid-Recency",marketing_campaign[[#This Row],[Recency]]&gt;=32,"high Recency")</f>
        <v>Early Recency</v>
      </c>
      <c r="P2089">
        <v>835</v>
      </c>
      <c r="Q2089">
        <v>73</v>
      </c>
      <c r="R2089">
        <v>380</v>
      </c>
      <c r="S2089">
        <v>114</v>
      </c>
      <c r="T2089">
        <v>73</v>
      </c>
      <c r="U2089">
        <v>43</v>
      </c>
      <c r="V2089">
        <f>marketing_campaign[[#This Row],[MntGoldProds]]+marketing_campaign[[#This Row],[MntSweetProducts]]+marketing_campaign[[#This Row],[MntFishProducts]]+marketing_campaign[[#This Row],[MntMeatProducts]]+marketing_campaign[[#This Row],[MntFruits]]+marketing_campaign[[#This Row],[MntWines]]</f>
        <v>1518</v>
      </c>
      <c r="W2089">
        <v>1</v>
      </c>
      <c r="X2089">
        <v>6</v>
      </c>
      <c r="Y2089">
        <v>9</v>
      </c>
      <c r="Z2089">
        <v>7</v>
      </c>
      <c r="AA2089">
        <f t="shared" si="65"/>
        <v>23</v>
      </c>
      <c r="AB2089" t="str" cm="1">
        <f t="array" ref="AB2089">_xlfn.IFS(AND(AA2089&gt;=0,AA2089&lt;=15),"low purchase",AND(AA2089&gt;=16,AA2089&lt;=30),"mid purchase",AA2089&gt;=31,"high purchase")</f>
        <v>mid purchase</v>
      </c>
      <c r="AC2089">
        <v>2</v>
      </c>
      <c r="AD2089" t="str">
        <f>IF(marketing_campaign[[#This Row],[NumWebVisitsMonth]]&gt;=5.3,"higher_webvists","lower_webvisits")</f>
        <v>lower_webvisits</v>
      </c>
      <c r="AE2089">
        <v>0</v>
      </c>
      <c r="AF2089">
        <v>1</v>
      </c>
      <c r="AG2089">
        <v>0</v>
      </c>
      <c r="AH2089">
        <v>0</v>
      </c>
      <c r="AI2089">
        <v>0</v>
      </c>
      <c r="AJ2089">
        <v>0</v>
      </c>
      <c r="AK2089">
        <v>3</v>
      </c>
      <c r="AL2089">
        <v>11</v>
      </c>
      <c r="AM2089">
        <v>0</v>
      </c>
      <c r="AN2089">
        <f>marketing_campaign[[#This Row],[AcceptedCmp2]]+marketing_campaign[[#This Row],[AcceptedCmp1]]+marketing_campaign[[#This Row],[AcceptedCmp5]]+marketing_campaign[[#This Row],[AcceptedCmp4]]+marketing_campaign[[#This Row],[AcceptedCmp3]]+marketing_campaign[[#This Row],[Response]]</f>
        <v>1</v>
      </c>
      <c r="AO2089" t="str" cm="1">
        <f t="array" ref="AO208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2090" spans="1:41" x14ac:dyDescent="0.35">
      <c r="A2090">
        <v>6507</v>
      </c>
      <c r="B2090">
        <v>1980</v>
      </c>
      <c r="C2090">
        <f t="shared" ca="1" si="64"/>
        <v>46</v>
      </c>
      <c r="D2090" t="str" cm="1">
        <f t="array" aca="1" ref="D209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90" t="s">
        <v>29</v>
      </c>
      <c r="F2090" t="s">
        <v>30</v>
      </c>
      <c r="G2090" cm="1">
        <f t="array" ref="G2090">_xlfn.IFS(marketing_campaign[[#This Row],[Marital_Status]]="Single",K2090+L2090+1,marketing_campaign[[#This Row],[Marital_Status]]="Together",K2090+L2090+2,marketing_campaign[[#This Row],[Marital_Status]]="Alone",K2090+L2090+1,marketing_campaign[[#This Row],[Marital_Status]]="Married",K2090+L2090+2,marketing_campaign[[#This Row],[Marital_Status]]="Divorced",K2090+L2090+1,marketing_campaign[[#This Row],[Marital_Status]]="YOLO",K2090+L2090+1,marketing_campaign[[#This Row],[Marital_Status]]="Absurd",K2090+L2090+1,marketing_campaign[[#This Row],[Marital_Status]]="Widow",K2090+L2090+1)</f>
        <v>2</v>
      </c>
      <c r="H2090" t="str" cm="1">
        <f t="array" ref="H2090">_xlfn.IFS(marketing_campaign[[#This Row],[Family_size]]=1,"Family_with_one_child",marketing_campaign[[#This Row],[Family_size]]&gt;1,"Family_with_more_children")</f>
        <v>Family_with_more_children</v>
      </c>
      <c r="I2090">
        <v>30828</v>
      </c>
      <c r="J2090" t="str">
        <f>IF(marketing_campaign[[#This Row],[Income]]&gt;=Sheet21!B2140,"high_income","low_income")</f>
        <v>high_income</v>
      </c>
      <c r="K2090">
        <v>1</v>
      </c>
      <c r="L2090">
        <v>0</v>
      </c>
      <c r="M2090" s="1">
        <v>41551</v>
      </c>
      <c r="N2090">
        <v>16</v>
      </c>
      <c r="O2090" t="str" cm="1">
        <f t="array" ref="O2090">_xlfn.IFS(AND(marketing_campaign[[#This Row],[Recency]]&gt;=0,marketing_campaign[[#This Row],[Recency]]&lt;=14),"Early Recency",AND(marketing_campaign[[#This Row],[Recency]]&gt;=15,marketing_campaign[[#This Row],[Recency]]&lt;=31),"Mid-Recency",marketing_campaign[[#This Row],[Recency]]&gt;=32,"high Recency")</f>
        <v>Mid-Recency</v>
      </c>
      <c r="P2090">
        <v>16</v>
      </c>
      <c r="Q2090">
        <v>11</v>
      </c>
      <c r="R2090">
        <v>15</v>
      </c>
      <c r="S2090">
        <v>2</v>
      </c>
      <c r="T2090">
        <v>0</v>
      </c>
      <c r="U2090">
        <v>12</v>
      </c>
      <c r="V2090">
        <f>marketing_campaign[[#This Row],[MntGoldProds]]+marketing_campaign[[#This Row],[MntSweetProducts]]+marketing_campaign[[#This Row],[MntFishProducts]]+marketing_campaign[[#This Row],[MntMeatProducts]]+marketing_campaign[[#This Row],[MntFruits]]+marketing_campaign[[#This Row],[MntWines]]</f>
        <v>56</v>
      </c>
      <c r="W2090">
        <v>2</v>
      </c>
      <c r="X2090">
        <v>1</v>
      </c>
      <c r="Y2090">
        <v>1</v>
      </c>
      <c r="Z2090">
        <v>4</v>
      </c>
      <c r="AA2090">
        <f t="shared" si="65"/>
        <v>8</v>
      </c>
      <c r="AB2090" t="str" cm="1">
        <f t="array" ref="AB2090">_xlfn.IFS(AND(AA2090&gt;=0,AA2090&lt;=15),"low purchase",AND(AA2090&gt;=16,AA2090&lt;=30),"mid purchase",AA2090&gt;=31,"high purchase")</f>
        <v>low purchase</v>
      </c>
      <c r="AC2090">
        <v>3</v>
      </c>
      <c r="AD2090" t="str">
        <f>IF(marketing_campaign[[#This Row],[NumWebVisitsMonth]]&gt;=5.3,"higher_webvists","lower_webvisits")</f>
        <v>lower_webvisits</v>
      </c>
      <c r="AE2090">
        <v>0</v>
      </c>
      <c r="AF2090">
        <v>0</v>
      </c>
      <c r="AG2090">
        <v>0</v>
      </c>
      <c r="AH2090">
        <v>0</v>
      </c>
      <c r="AI2090">
        <v>0</v>
      </c>
      <c r="AJ2090">
        <v>0</v>
      </c>
      <c r="AK2090">
        <v>3</v>
      </c>
      <c r="AL2090">
        <v>11</v>
      </c>
      <c r="AM2090">
        <v>0</v>
      </c>
      <c r="AN2090">
        <f>marketing_campaign[[#This Row],[AcceptedCmp2]]+marketing_campaign[[#This Row],[AcceptedCmp1]]+marketing_campaign[[#This Row],[AcceptedCmp5]]+marketing_campaign[[#This Row],[AcceptedCmp4]]+marketing_campaign[[#This Row],[AcceptedCmp3]]+marketing_campaign[[#This Row],[Response]]</f>
        <v>0</v>
      </c>
      <c r="AO2090" t="str" cm="1">
        <f t="array" ref="AO209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91" spans="1:41" x14ac:dyDescent="0.35">
      <c r="A2091">
        <v>7901</v>
      </c>
      <c r="B2091">
        <v>1971</v>
      </c>
      <c r="C2091">
        <f t="shared" ca="1" si="64"/>
        <v>55</v>
      </c>
      <c r="D2091" t="str" cm="1">
        <f t="array" aca="1" ref="D209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91" t="s">
        <v>34</v>
      </c>
      <c r="F2091" t="s">
        <v>33</v>
      </c>
      <c r="G2091" cm="1">
        <f t="array" ref="G2091">_xlfn.IFS(marketing_campaign[[#This Row],[Marital_Status]]="Single",K2091+L2091+1,marketing_campaign[[#This Row],[Marital_Status]]="Together",K2091+L2091+2,marketing_campaign[[#This Row],[Marital_Status]]="Alone",K2091+L2091+1,marketing_campaign[[#This Row],[Marital_Status]]="Married",K2091+L2091+2,marketing_campaign[[#This Row],[Marital_Status]]="Divorced",K2091+L2091+1,marketing_campaign[[#This Row],[Marital_Status]]="YOLO",K2091+L2091+1,marketing_campaign[[#This Row],[Marital_Status]]="Absurd",K2091+L2091+1,marketing_campaign[[#This Row],[Marital_Status]]="Widow",K2091+L2091+1)</f>
        <v>3</v>
      </c>
      <c r="H2091" t="str" cm="1">
        <f t="array" ref="H2091">_xlfn.IFS(marketing_campaign[[#This Row],[Family_size]]=1,"Family_with_one_child",marketing_campaign[[#This Row],[Family_size]]&gt;1,"Family_with_more_children")</f>
        <v>Family_with_more_children</v>
      </c>
      <c r="I2091">
        <v>34109</v>
      </c>
      <c r="J2091" t="str">
        <f>IF(marketing_campaign[[#This Row],[Income]]&gt;=Sheet21!B2141,"high_income","low_income")</f>
        <v>high_income</v>
      </c>
      <c r="K2091">
        <v>0</v>
      </c>
      <c r="L2091">
        <v>1</v>
      </c>
      <c r="M2091" s="1">
        <v>41584</v>
      </c>
      <c r="N2091">
        <v>39</v>
      </c>
      <c r="O2091" t="str" cm="1">
        <f t="array" ref="O2091">_xlfn.IFS(AND(marketing_campaign[[#This Row],[Recency]]&gt;=0,marketing_campaign[[#This Row],[Recency]]&lt;=14),"Early Recency",AND(marketing_campaign[[#This Row],[Recency]]&gt;=15,marketing_campaign[[#This Row],[Recency]]&lt;=31),"Mid-Recency",marketing_campaign[[#This Row],[Recency]]&gt;=32,"high Recency")</f>
        <v>high Recency</v>
      </c>
      <c r="P2091">
        <v>9</v>
      </c>
      <c r="Q2091">
        <v>1</v>
      </c>
      <c r="R2091">
        <v>5</v>
      </c>
      <c r="S2091">
        <v>2</v>
      </c>
      <c r="T2091">
        <v>1</v>
      </c>
      <c r="U2091">
        <v>4</v>
      </c>
      <c r="V2091">
        <f>marketing_campaign[[#This Row],[MntGoldProds]]+marketing_campaign[[#This Row],[MntSweetProducts]]+marketing_campaign[[#This Row],[MntFishProducts]]+marketing_campaign[[#This Row],[MntMeatProducts]]+marketing_campaign[[#This Row],[MntFruits]]+marketing_campaign[[#This Row],[MntWines]]</f>
        <v>22</v>
      </c>
      <c r="W2091">
        <v>1</v>
      </c>
      <c r="X2091">
        <v>0</v>
      </c>
      <c r="Y2091">
        <v>0</v>
      </c>
      <c r="Z2091">
        <v>3</v>
      </c>
      <c r="AA2091">
        <f t="shared" si="65"/>
        <v>4</v>
      </c>
      <c r="AB2091" t="str" cm="1">
        <f t="array" ref="AB2091">_xlfn.IFS(AND(AA2091&gt;=0,AA2091&lt;=15),"low purchase",AND(AA2091&gt;=16,AA2091&lt;=30),"mid purchase",AA2091&gt;=31,"high purchase")</f>
        <v>low purchase</v>
      </c>
      <c r="AC2091">
        <v>4</v>
      </c>
      <c r="AD2091" t="str">
        <f>IF(marketing_campaign[[#This Row],[NumWebVisitsMonth]]&gt;=5.3,"higher_webvists","lower_webvisits")</f>
        <v>lower_webvisits</v>
      </c>
      <c r="AE2091">
        <v>0</v>
      </c>
      <c r="AF2091">
        <v>0</v>
      </c>
      <c r="AG2091">
        <v>0</v>
      </c>
      <c r="AH2091">
        <v>0</v>
      </c>
      <c r="AI2091">
        <v>0</v>
      </c>
      <c r="AJ2091">
        <v>0</v>
      </c>
      <c r="AK2091">
        <v>3</v>
      </c>
      <c r="AL2091">
        <v>11</v>
      </c>
      <c r="AM2091">
        <v>0</v>
      </c>
      <c r="AN2091">
        <f>marketing_campaign[[#This Row],[AcceptedCmp2]]+marketing_campaign[[#This Row],[AcceptedCmp1]]+marketing_campaign[[#This Row],[AcceptedCmp5]]+marketing_campaign[[#This Row],[AcceptedCmp4]]+marketing_campaign[[#This Row],[AcceptedCmp3]]+marketing_campaign[[#This Row],[Response]]</f>
        <v>0</v>
      </c>
      <c r="AO2091" t="str" cm="1">
        <f t="array" ref="AO209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92" spans="1:41" x14ac:dyDescent="0.35">
      <c r="A2092">
        <v>4865</v>
      </c>
      <c r="B2092">
        <v>1974</v>
      </c>
      <c r="C2092">
        <f t="shared" ca="1" si="64"/>
        <v>52</v>
      </c>
      <c r="D2092" t="str" cm="1">
        <f t="array" aca="1" ref="D209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92" t="s">
        <v>34</v>
      </c>
      <c r="F2092" t="s">
        <v>35</v>
      </c>
      <c r="G2092" cm="1">
        <f t="array" ref="G2092">_xlfn.IFS(marketing_campaign[[#This Row],[Marital_Status]]="Single",K2092+L2092+1,marketing_campaign[[#This Row],[Marital_Status]]="Together",K2092+L2092+2,marketing_campaign[[#This Row],[Marital_Status]]="Alone",K2092+L2092+1,marketing_campaign[[#This Row],[Marital_Status]]="Married",K2092+L2092+2,marketing_campaign[[#This Row],[Marital_Status]]="Divorced",K2092+L2092+1,marketing_campaign[[#This Row],[Marital_Status]]="YOLO",K2092+L2092+1,marketing_campaign[[#This Row],[Marital_Status]]="Absurd",K2092+L2092+1,marketing_campaign[[#This Row],[Marital_Status]]="Widow",K2092+L2092+1)</f>
        <v>3</v>
      </c>
      <c r="H2092" t="str" cm="1">
        <f t="array" ref="H2092">_xlfn.IFS(marketing_campaign[[#This Row],[Family_size]]=1,"Family_with_one_child",marketing_campaign[[#This Row],[Family_size]]&gt;1,"Family_with_more_children")</f>
        <v>Family_with_more_children</v>
      </c>
      <c r="I2092">
        <v>53367</v>
      </c>
      <c r="J2092" t="str">
        <f>IF(marketing_campaign[[#This Row],[Income]]&gt;=Sheet21!B2142,"high_income","low_income")</f>
        <v>high_income</v>
      </c>
      <c r="K2092">
        <v>1</v>
      </c>
      <c r="L2092">
        <v>1</v>
      </c>
      <c r="M2092" s="1">
        <v>41517</v>
      </c>
      <c r="N2092">
        <v>2</v>
      </c>
      <c r="O2092" t="str" cm="1">
        <f t="array" ref="O2092">_xlfn.IFS(AND(marketing_campaign[[#This Row],[Recency]]&gt;=0,marketing_campaign[[#This Row],[Recency]]&lt;=14),"Early Recency",AND(marketing_campaign[[#This Row],[Recency]]&gt;=15,marketing_campaign[[#This Row],[Recency]]&lt;=31),"Mid-Recency",marketing_campaign[[#This Row],[Recency]]&gt;=32,"high Recency")</f>
        <v>Early Recency</v>
      </c>
      <c r="P2092">
        <v>229</v>
      </c>
      <c r="Q2092">
        <v>7</v>
      </c>
      <c r="R2092">
        <v>140</v>
      </c>
      <c r="S2092">
        <v>10</v>
      </c>
      <c r="T2092">
        <v>3</v>
      </c>
      <c r="U2092">
        <v>11</v>
      </c>
      <c r="V2092">
        <f>marketing_campaign[[#This Row],[MntGoldProds]]+marketing_campaign[[#This Row],[MntSweetProducts]]+marketing_campaign[[#This Row],[MntFishProducts]]+marketing_campaign[[#This Row],[MntMeatProducts]]+marketing_campaign[[#This Row],[MntFruits]]+marketing_campaign[[#This Row],[MntWines]]</f>
        <v>400</v>
      </c>
      <c r="W2092">
        <v>7</v>
      </c>
      <c r="X2092">
        <v>5</v>
      </c>
      <c r="Y2092">
        <v>1</v>
      </c>
      <c r="Z2092">
        <v>8</v>
      </c>
      <c r="AA2092">
        <f t="shared" si="65"/>
        <v>21</v>
      </c>
      <c r="AB2092" t="str" cm="1">
        <f t="array" ref="AB2092">_xlfn.IFS(AND(AA2092&gt;=0,AA2092&lt;=15),"low purchase",AND(AA2092&gt;=16,AA2092&lt;=30),"mid purchase",AA2092&gt;=31,"high purchase")</f>
        <v>mid purchase</v>
      </c>
      <c r="AC2092">
        <v>7</v>
      </c>
      <c r="AD2092" t="str">
        <f>IF(marketing_campaign[[#This Row],[NumWebVisitsMonth]]&gt;=5.3,"higher_webvists","lower_webvisits")</f>
        <v>higher_webvists</v>
      </c>
      <c r="AE2092">
        <v>0</v>
      </c>
      <c r="AF2092">
        <v>0</v>
      </c>
      <c r="AG2092">
        <v>0</v>
      </c>
      <c r="AH2092">
        <v>0</v>
      </c>
      <c r="AI2092">
        <v>0</v>
      </c>
      <c r="AJ2092">
        <v>0</v>
      </c>
      <c r="AK2092">
        <v>3</v>
      </c>
      <c r="AL2092">
        <v>11</v>
      </c>
      <c r="AM2092">
        <v>1</v>
      </c>
      <c r="AN2092">
        <f>marketing_campaign[[#This Row],[AcceptedCmp2]]+marketing_campaign[[#This Row],[AcceptedCmp1]]+marketing_campaign[[#This Row],[AcceptedCmp5]]+marketing_campaign[[#This Row],[AcceptedCmp4]]+marketing_campaign[[#This Row],[AcceptedCmp3]]+marketing_campaign[[#This Row],[Response]]</f>
        <v>1</v>
      </c>
      <c r="AO2092" t="str" cm="1">
        <f t="array" ref="AO209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2093" spans="1:41" x14ac:dyDescent="0.35">
      <c r="A2093">
        <v>2686</v>
      </c>
      <c r="B2093">
        <v>1969</v>
      </c>
      <c r="C2093">
        <f t="shared" ca="1" si="64"/>
        <v>57</v>
      </c>
      <c r="D2093" t="str" cm="1">
        <f t="array" aca="1" ref="D209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93" t="s">
        <v>36</v>
      </c>
      <c r="F2093" t="s">
        <v>31</v>
      </c>
      <c r="G2093" cm="1">
        <f t="array" ref="G2093">_xlfn.IFS(marketing_campaign[[#This Row],[Marital_Status]]="Single",K2093+L2093+1,marketing_campaign[[#This Row],[Marital_Status]]="Together",K2093+L2093+2,marketing_campaign[[#This Row],[Marital_Status]]="Alone",K2093+L2093+1,marketing_campaign[[#This Row],[Marital_Status]]="Married",K2093+L2093+2,marketing_campaign[[#This Row],[Marital_Status]]="Divorced",K2093+L2093+1,marketing_campaign[[#This Row],[Marital_Status]]="YOLO",K2093+L2093+1,marketing_campaign[[#This Row],[Marital_Status]]="Absurd",K2093+L2093+1,marketing_campaign[[#This Row],[Marital_Status]]="Widow",K2093+L2093+1)</f>
        <v>2</v>
      </c>
      <c r="H2093" t="str" cm="1">
        <f t="array" ref="H2093">_xlfn.IFS(marketing_campaign[[#This Row],[Family_size]]=1,"Family_with_one_child",marketing_campaign[[#This Row],[Family_size]]&gt;1,"Family_with_more_children")</f>
        <v>Family_with_more_children</v>
      </c>
      <c r="I2093">
        <v>22390</v>
      </c>
      <c r="J2093" t="str">
        <f>IF(marketing_campaign[[#This Row],[Income]]&gt;=Sheet21!B2143,"high_income","low_income")</f>
        <v>high_income</v>
      </c>
      <c r="K2093">
        <v>0</v>
      </c>
      <c r="L2093">
        <v>0</v>
      </c>
      <c r="M2093" s="1">
        <v>41568</v>
      </c>
      <c r="N2093">
        <v>49</v>
      </c>
      <c r="O2093" t="str" cm="1">
        <f t="array" ref="O2093">_xlfn.IFS(AND(marketing_campaign[[#This Row],[Recency]]&gt;=0,marketing_campaign[[#This Row],[Recency]]&lt;=14),"Early Recency",AND(marketing_campaign[[#This Row],[Recency]]&gt;=15,marketing_campaign[[#This Row],[Recency]]&lt;=31),"Mid-Recency",marketing_campaign[[#This Row],[Recency]]&gt;=32,"high Recency")</f>
        <v>high Recency</v>
      </c>
      <c r="P2093">
        <v>0</v>
      </c>
      <c r="Q2093">
        <v>1</v>
      </c>
      <c r="R2093">
        <v>4</v>
      </c>
      <c r="S2093">
        <v>15</v>
      </c>
      <c r="T2093">
        <v>1</v>
      </c>
      <c r="U2093">
        <v>5</v>
      </c>
      <c r="V2093">
        <f>marketing_campaign[[#This Row],[MntGoldProds]]+marketing_campaign[[#This Row],[MntSweetProducts]]+marketing_campaign[[#This Row],[MntFishProducts]]+marketing_campaign[[#This Row],[MntMeatProducts]]+marketing_campaign[[#This Row],[MntFruits]]+marketing_campaign[[#This Row],[MntWines]]</f>
        <v>26</v>
      </c>
      <c r="W2093">
        <v>1</v>
      </c>
      <c r="X2093">
        <v>1</v>
      </c>
      <c r="Y2093">
        <v>0</v>
      </c>
      <c r="Z2093">
        <v>2</v>
      </c>
      <c r="AA2093">
        <f t="shared" si="65"/>
        <v>4</v>
      </c>
      <c r="AB2093" t="str" cm="1">
        <f t="array" ref="AB2093">_xlfn.IFS(AND(AA2093&gt;=0,AA2093&lt;=15),"low purchase",AND(AA2093&gt;=16,AA2093&lt;=30),"mid purchase",AA2093&gt;=31,"high purchase")</f>
        <v>low purchase</v>
      </c>
      <c r="AC2093">
        <v>7</v>
      </c>
      <c r="AD2093" t="str">
        <f>IF(marketing_campaign[[#This Row],[NumWebVisitsMonth]]&gt;=5.3,"higher_webvists","lower_webvisits")</f>
        <v>higher_webvists</v>
      </c>
      <c r="AE2093">
        <v>0</v>
      </c>
      <c r="AF2093">
        <v>0</v>
      </c>
      <c r="AG2093">
        <v>0</v>
      </c>
      <c r="AH2093">
        <v>0</v>
      </c>
      <c r="AI2093">
        <v>0</v>
      </c>
      <c r="AJ2093">
        <v>0</v>
      </c>
      <c r="AK2093">
        <v>3</v>
      </c>
      <c r="AL2093">
        <v>11</v>
      </c>
      <c r="AM2093">
        <v>0</v>
      </c>
      <c r="AN2093">
        <f>marketing_campaign[[#This Row],[AcceptedCmp2]]+marketing_campaign[[#This Row],[AcceptedCmp1]]+marketing_campaign[[#This Row],[AcceptedCmp5]]+marketing_campaign[[#This Row],[AcceptedCmp4]]+marketing_campaign[[#This Row],[AcceptedCmp3]]+marketing_campaign[[#This Row],[Response]]</f>
        <v>0</v>
      </c>
      <c r="AO2093" t="str" cm="1">
        <f t="array" ref="AO209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94" spans="1:41" x14ac:dyDescent="0.35">
      <c r="A2094">
        <v>3107</v>
      </c>
      <c r="B2094">
        <v>1976</v>
      </c>
      <c r="C2094">
        <f t="shared" ca="1" si="64"/>
        <v>50</v>
      </c>
      <c r="D2094" t="str" cm="1">
        <f t="array" aca="1" ref="D209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94" t="s">
        <v>29</v>
      </c>
      <c r="F2094" t="s">
        <v>31</v>
      </c>
      <c r="G2094" cm="1">
        <f t="array" ref="G2094">_xlfn.IFS(marketing_campaign[[#This Row],[Marital_Status]]="Single",K2094+L2094+1,marketing_campaign[[#This Row],[Marital_Status]]="Together",K2094+L2094+2,marketing_campaign[[#This Row],[Marital_Status]]="Alone",K2094+L2094+1,marketing_campaign[[#This Row],[Marital_Status]]="Married",K2094+L2094+2,marketing_campaign[[#This Row],[Marital_Status]]="Divorced",K2094+L2094+1,marketing_campaign[[#This Row],[Marital_Status]]="YOLO",K2094+L2094+1,marketing_campaign[[#This Row],[Marital_Status]]="Absurd",K2094+L2094+1,marketing_campaign[[#This Row],[Marital_Status]]="Widow",K2094+L2094+1)</f>
        <v>3</v>
      </c>
      <c r="H2094" t="str" cm="1">
        <f t="array" ref="H2094">_xlfn.IFS(marketing_campaign[[#This Row],[Family_size]]=1,"Family_with_one_child",marketing_campaign[[#This Row],[Family_size]]&gt;1,"Family_with_more_children")</f>
        <v>Family_with_more_children</v>
      </c>
      <c r="I2094">
        <v>71322</v>
      </c>
      <c r="J2094" t="str">
        <f>IF(marketing_campaign[[#This Row],[Income]]&gt;=Sheet21!B2144,"high_income","low_income")</f>
        <v>high_income</v>
      </c>
      <c r="K2094">
        <v>0</v>
      </c>
      <c r="L2094">
        <v>1</v>
      </c>
      <c r="M2094" s="1">
        <v>41761</v>
      </c>
      <c r="N2094">
        <v>31</v>
      </c>
      <c r="O2094" t="str" cm="1">
        <f t="array" ref="O2094">_xlfn.IFS(AND(marketing_campaign[[#This Row],[Recency]]&gt;=0,marketing_campaign[[#This Row],[Recency]]&lt;=14),"Early Recency",AND(marketing_campaign[[#This Row],[Recency]]&gt;=15,marketing_campaign[[#This Row],[Recency]]&lt;=31),"Mid-Recency",marketing_campaign[[#This Row],[Recency]]&gt;=32,"high Recency")</f>
        <v>Mid-Recency</v>
      </c>
      <c r="P2094">
        <v>121</v>
      </c>
      <c r="Q2094">
        <v>24</v>
      </c>
      <c r="R2094">
        <v>124</v>
      </c>
      <c r="S2094">
        <v>24</v>
      </c>
      <c r="T2094">
        <v>15</v>
      </c>
      <c r="U2094">
        <v>42</v>
      </c>
      <c r="V2094">
        <f>marketing_campaign[[#This Row],[MntGoldProds]]+marketing_campaign[[#This Row],[MntSweetProducts]]+marketing_campaign[[#This Row],[MntFishProducts]]+marketing_campaign[[#This Row],[MntMeatProducts]]+marketing_campaign[[#This Row],[MntFruits]]+marketing_campaign[[#This Row],[MntWines]]</f>
        <v>350</v>
      </c>
      <c r="W2094">
        <v>1</v>
      </c>
      <c r="X2094">
        <v>4</v>
      </c>
      <c r="Y2094">
        <v>1</v>
      </c>
      <c r="Z2094">
        <v>7</v>
      </c>
      <c r="AA2094">
        <f t="shared" si="65"/>
        <v>13</v>
      </c>
      <c r="AB2094" t="str" cm="1">
        <f t="array" ref="AB2094">_xlfn.IFS(AND(AA2094&gt;=0,AA2094&lt;=15),"low purchase",AND(AA2094&gt;=16,AA2094&lt;=30),"mid purchase",AA2094&gt;=31,"high purchase")</f>
        <v>low purchase</v>
      </c>
      <c r="AC2094">
        <v>2</v>
      </c>
      <c r="AD2094" t="str">
        <f>IF(marketing_campaign[[#This Row],[NumWebVisitsMonth]]&gt;=5.3,"higher_webvists","lower_webvisits")</f>
        <v>lower_webvisits</v>
      </c>
      <c r="AE2094">
        <v>0</v>
      </c>
      <c r="AF2094">
        <v>0</v>
      </c>
      <c r="AG2094">
        <v>0</v>
      </c>
      <c r="AH2094">
        <v>0</v>
      </c>
      <c r="AI2094">
        <v>0</v>
      </c>
      <c r="AJ2094">
        <v>0</v>
      </c>
      <c r="AK2094">
        <v>3</v>
      </c>
      <c r="AL2094">
        <v>11</v>
      </c>
      <c r="AM2094">
        <v>0</v>
      </c>
      <c r="AN2094">
        <f>marketing_campaign[[#This Row],[AcceptedCmp2]]+marketing_campaign[[#This Row],[AcceptedCmp1]]+marketing_campaign[[#This Row],[AcceptedCmp5]]+marketing_campaign[[#This Row],[AcceptedCmp4]]+marketing_campaign[[#This Row],[AcceptedCmp3]]+marketing_campaign[[#This Row],[Response]]</f>
        <v>0</v>
      </c>
      <c r="AO2094" t="str" cm="1">
        <f t="array" ref="AO209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95" spans="1:41" x14ac:dyDescent="0.35">
      <c r="A2095">
        <v>7734</v>
      </c>
      <c r="B2095">
        <v>1993</v>
      </c>
      <c r="C2095">
        <f t="shared" ca="1" si="64"/>
        <v>33</v>
      </c>
      <c r="D2095" t="str" cm="1">
        <f t="array" aca="1" ref="D209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095" t="s">
        <v>29</v>
      </c>
      <c r="F2095" t="s">
        <v>40</v>
      </c>
      <c r="G2095" cm="1">
        <f t="array" ref="G2095">_xlfn.IFS(marketing_campaign[[#This Row],[Marital_Status]]="Single",K2095+L2095+1,marketing_campaign[[#This Row],[Marital_Status]]="Together",K2095+L2095+2,marketing_campaign[[#This Row],[Marital_Status]]="Alone",K2095+L2095+1,marketing_campaign[[#This Row],[Marital_Status]]="Married",K2095+L2095+2,marketing_campaign[[#This Row],[Marital_Status]]="Divorced",K2095+L2095+1,marketing_campaign[[#This Row],[Marital_Status]]="YOLO",K2095+L2095+1,marketing_campaign[[#This Row],[Marital_Status]]="Absurd",K2095+L2095+1,marketing_campaign[[#This Row],[Marital_Status]]="Widow",K2095+L2095+1)</f>
        <v>1</v>
      </c>
      <c r="H2095" t="str" cm="1">
        <f t="array" ref="H2095">_xlfn.IFS(marketing_campaign[[#This Row],[Family_size]]=1,"Family_with_one_child",marketing_campaign[[#This Row],[Family_size]]&gt;1,"Family_with_more_children")</f>
        <v>Family_with_one_child</v>
      </c>
      <c r="I2095">
        <v>79244</v>
      </c>
      <c r="J2095" t="str">
        <f>IF(marketing_campaign[[#This Row],[Income]]&gt;=Sheet21!B2145,"high_income","low_income")</f>
        <v>high_income</v>
      </c>
      <c r="K2095">
        <v>0</v>
      </c>
      <c r="L2095">
        <v>0</v>
      </c>
      <c r="M2095" s="1">
        <v>41262</v>
      </c>
      <c r="N2095">
        <v>58</v>
      </c>
      <c r="O2095" t="str" cm="1">
        <f t="array" ref="O2095">_xlfn.IFS(AND(marketing_campaign[[#This Row],[Recency]]&gt;=0,marketing_campaign[[#This Row],[Recency]]&lt;=14),"Early Recency",AND(marketing_campaign[[#This Row],[Recency]]&gt;=15,marketing_campaign[[#This Row],[Recency]]&lt;=31),"Mid-Recency",marketing_campaign[[#This Row],[Recency]]&gt;=32,"high Recency")</f>
        <v>high Recency</v>
      </c>
      <c r="P2095">
        <v>471</v>
      </c>
      <c r="Q2095">
        <v>102</v>
      </c>
      <c r="R2095">
        <v>125</v>
      </c>
      <c r="S2095">
        <v>212</v>
      </c>
      <c r="T2095">
        <v>61</v>
      </c>
      <c r="U2095">
        <v>245</v>
      </c>
      <c r="V2095">
        <f>marketing_campaign[[#This Row],[MntGoldProds]]+marketing_campaign[[#This Row],[MntSweetProducts]]+marketing_campaign[[#This Row],[MntFishProducts]]+marketing_campaign[[#This Row],[MntMeatProducts]]+marketing_campaign[[#This Row],[MntFruits]]+marketing_campaign[[#This Row],[MntWines]]</f>
        <v>1216</v>
      </c>
      <c r="W2095">
        <v>1</v>
      </c>
      <c r="X2095">
        <v>4</v>
      </c>
      <c r="Y2095">
        <v>10</v>
      </c>
      <c r="Z2095">
        <v>7</v>
      </c>
      <c r="AA2095">
        <f t="shared" si="65"/>
        <v>22</v>
      </c>
      <c r="AB2095" t="str" cm="1">
        <f t="array" ref="AB2095">_xlfn.IFS(AND(AA2095&gt;=0,AA2095&lt;=15),"low purchase",AND(AA2095&gt;=16,AA2095&lt;=30),"mid purchase",AA2095&gt;=31,"high purchase")</f>
        <v>mid purchase</v>
      </c>
      <c r="AC2095">
        <v>1</v>
      </c>
      <c r="AD2095" t="str">
        <f>IF(marketing_campaign[[#This Row],[NumWebVisitsMonth]]&gt;=5.3,"higher_webvists","lower_webvisits")</f>
        <v>lower_webvisits</v>
      </c>
      <c r="AE2095">
        <v>0</v>
      </c>
      <c r="AF2095">
        <v>0</v>
      </c>
      <c r="AG2095">
        <v>1</v>
      </c>
      <c r="AH2095">
        <v>1</v>
      </c>
      <c r="AI2095">
        <v>0</v>
      </c>
      <c r="AJ2095">
        <v>0</v>
      </c>
      <c r="AK2095">
        <v>3</v>
      </c>
      <c r="AL2095">
        <v>11</v>
      </c>
      <c r="AM2095">
        <v>1</v>
      </c>
      <c r="AN2095">
        <f>marketing_campaign[[#This Row],[AcceptedCmp2]]+marketing_campaign[[#This Row],[AcceptedCmp1]]+marketing_campaign[[#This Row],[AcceptedCmp5]]+marketing_campaign[[#This Row],[AcceptedCmp4]]+marketing_campaign[[#This Row],[AcceptedCmp3]]+marketing_campaign[[#This Row],[Response]]</f>
        <v>3</v>
      </c>
      <c r="AO2095" t="str" cm="1">
        <f t="array" ref="AO209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3/5 campaign accepted</v>
      </c>
    </row>
    <row r="2096" spans="1:41" x14ac:dyDescent="0.35">
      <c r="A2096">
        <v>1146</v>
      </c>
      <c r="B2096">
        <v>1949</v>
      </c>
      <c r="C2096">
        <f t="shared" ca="1" si="64"/>
        <v>77</v>
      </c>
      <c r="D2096" t="str" cm="1">
        <f t="array" aca="1" ref="D209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96" t="s">
        <v>34</v>
      </c>
      <c r="F2096" t="s">
        <v>31</v>
      </c>
      <c r="G2096" cm="1">
        <f t="array" ref="G2096">_xlfn.IFS(marketing_campaign[[#This Row],[Marital_Status]]="Single",K2096+L2096+1,marketing_campaign[[#This Row],[Marital_Status]]="Together",K2096+L2096+2,marketing_campaign[[#This Row],[Marital_Status]]="Alone",K2096+L2096+1,marketing_campaign[[#This Row],[Marital_Status]]="Married",K2096+L2096+2,marketing_campaign[[#This Row],[Marital_Status]]="Divorced",K2096+L2096+1,marketing_campaign[[#This Row],[Marital_Status]]="YOLO",K2096+L2096+1,marketing_campaign[[#This Row],[Marital_Status]]="Absurd",K2096+L2096+1,marketing_campaign[[#This Row],[Marital_Status]]="Widow",K2096+L2096+1)</f>
        <v>3</v>
      </c>
      <c r="H2096" t="str" cm="1">
        <f t="array" ref="H2096">_xlfn.IFS(marketing_campaign[[#This Row],[Family_size]]=1,"Family_with_one_child",marketing_campaign[[#This Row],[Family_size]]&gt;1,"Family_with_more_children")</f>
        <v>Family_with_more_children</v>
      </c>
      <c r="I2096">
        <v>49912</v>
      </c>
      <c r="J2096" t="str">
        <f>IF(marketing_campaign[[#This Row],[Income]]&gt;=Sheet21!B2146,"high_income","low_income")</f>
        <v>high_income</v>
      </c>
      <c r="K2096">
        <v>0</v>
      </c>
      <c r="L2096">
        <v>1</v>
      </c>
      <c r="M2096" s="1">
        <v>41159</v>
      </c>
      <c r="N2096">
        <v>5</v>
      </c>
      <c r="O2096" t="str" cm="1">
        <f t="array" ref="O2096">_xlfn.IFS(AND(marketing_campaign[[#This Row],[Recency]]&gt;=0,marketing_campaign[[#This Row],[Recency]]&lt;=14),"Early Recency",AND(marketing_campaign[[#This Row],[Recency]]&gt;=15,marketing_campaign[[#This Row],[Recency]]&lt;=31),"Mid-Recency",marketing_campaign[[#This Row],[Recency]]&gt;=32,"high Recency")</f>
        <v>Early Recency</v>
      </c>
      <c r="P2096">
        <v>520</v>
      </c>
      <c r="Q2096">
        <v>8</v>
      </c>
      <c r="R2096">
        <v>223</v>
      </c>
      <c r="S2096">
        <v>32</v>
      </c>
      <c r="T2096">
        <v>49</v>
      </c>
      <c r="U2096">
        <v>42</v>
      </c>
      <c r="V2096">
        <f>marketing_campaign[[#This Row],[MntGoldProds]]+marketing_campaign[[#This Row],[MntSweetProducts]]+marketing_campaign[[#This Row],[MntFishProducts]]+marketing_campaign[[#This Row],[MntMeatProducts]]+marketing_campaign[[#This Row],[MntFruits]]+marketing_campaign[[#This Row],[MntWines]]</f>
        <v>874</v>
      </c>
      <c r="W2096">
        <v>4</v>
      </c>
      <c r="X2096">
        <v>10</v>
      </c>
      <c r="Y2096">
        <v>5</v>
      </c>
      <c r="Z2096">
        <v>7</v>
      </c>
      <c r="AA2096">
        <f t="shared" si="65"/>
        <v>26</v>
      </c>
      <c r="AB2096" t="str" cm="1">
        <f t="array" ref="AB2096">_xlfn.IFS(AND(AA2096&gt;=0,AA2096&lt;=15),"low purchase",AND(AA2096&gt;=16,AA2096&lt;=30),"mid purchase",AA2096&gt;=31,"high purchase")</f>
        <v>mid purchase</v>
      </c>
      <c r="AC2096">
        <v>8</v>
      </c>
      <c r="AD2096" t="str">
        <f>IF(marketing_campaign[[#This Row],[NumWebVisitsMonth]]&gt;=5.3,"higher_webvists","lower_webvisits")</f>
        <v>higher_webvists</v>
      </c>
      <c r="AE2096">
        <v>1</v>
      </c>
      <c r="AF2096">
        <v>0</v>
      </c>
      <c r="AG2096">
        <v>0</v>
      </c>
      <c r="AH2096">
        <v>0</v>
      </c>
      <c r="AI2096">
        <v>0</v>
      </c>
      <c r="AJ2096">
        <v>0</v>
      </c>
      <c r="AK2096">
        <v>3</v>
      </c>
      <c r="AL2096">
        <v>11</v>
      </c>
      <c r="AM2096">
        <v>1</v>
      </c>
      <c r="AN2096">
        <f>marketing_campaign[[#This Row],[AcceptedCmp2]]+marketing_campaign[[#This Row],[AcceptedCmp1]]+marketing_campaign[[#This Row],[AcceptedCmp5]]+marketing_campaign[[#This Row],[AcceptedCmp4]]+marketing_campaign[[#This Row],[AcceptedCmp3]]+marketing_campaign[[#This Row],[Response]]</f>
        <v>2</v>
      </c>
      <c r="AO2096" t="str" cm="1">
        <f t="array" ref="AO209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2097" spans="1:41" x14ac:dyDescent="0.35">
      <c r="A2097">
        <v>11031</v>
      </c>
      <c r="B2097">
        <v>1950</v>
      </c>
      <c r="C2097">
        <f t="shared" ca="1" si="64"/>
        <v>76</v>
      </c>
      <c r="D2097" t="str" cm="1">
        <f t="array" aca="1" ref="D209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97" t="s">
        <v>32</v>
      </c>
      <c r="F2097" t="s">
        <v>33</v>
      </c>
      <c r="G2097" cm="1">
        <f t="array" ref="G2097">_xlfn.IFS(marketing_campaign[[#This Row],[Marital_Status]]="Single",K2097+L2097+1,marketing_campaign[[#This Row],[Marital_Status]]="Together",K2097+L2097+2,marketing_campaign[[#This Row],[Marital_Status]]="Alone",K2097+L2097+1,marketing_campaign[[#This Row],[Marital_Status]]="Married",K2097+L2097+2,marketing_campaign[[#This Row],[Marital_Status]]="Divorced",K2097+L2097+1,marketing_campaign[[#This Row],[Marital_Status]]="YOLO",K2097+L2097+1,marketing_campaign[[#This Row],[Marital_Status]]="Absurd",K2097+L2097+1,marketing_campaign[[#This Row],[Marital_Status]]="Widow",K2097+L2097+1)</f>
        <v>4</v>
      </c>
      <c r="H2097" t="str" cm="1">
        <f t="array" ref="H2097">_xlfn.IFS(marketing_campaign[[#This Row],[Family_size]]=1,"Family_with_one_child",marketing_campaign[[#This Row],[Family_size]]&gt;1,"Family_with_more_children")</f>
        <v>Family_with_more_children</v>
      </c>
      <c r="I2097">
        <v>48699</v>
      </c>
      <c r="J2097" t="str">
        <f>IF(marketing_campaign[[#This Row],[Income]]&gt;=Sheet21!B2147,"high_income","low_income")</f>
        <v>high_income</v>
      </c>
      <c r="K2097">
        <v>1</v>
      </c>
      <c r="L2097">
        <v>1</v>
      </c>
      <c r="M2097" s="1">
        <v>41415</v>
      </c>
      <c r="N2097">
        <v>90</v>
      </c>
      <c r="O2097" t="str" cm="1">
        <f t="array" ref="O2097">_xlfn.IFS(AND(marketing_campaign[[#This Row],[Recency]]&gt;=0,marketing_campaign[[#This Row],[Recency]]&lt;=14),"Early Recency",AND(marketing_campaign[[#This Row],[Recency]]&gt;=15,marketing_campaign[[#This Row],[Recency]]&lt;=31),"Mid-Recency",marketing_campaign[[#This Row],[Recency]]&gt;=32,"high Recency")</f>
        <v>high Recency</v>
      </c>
      <c r="P2097">
        <v>26</v>
      </c>
      <c r="Q2097">
        <v>1</v>
      </c>
      <c r="R2097">
        <v>10</v>
      </c>
      <c r="S2097">
        <v>2</v>
      </c>
      <c r="T2097">
        <v>0</v>
      </c>
      <c r="U2097">
        <v>1</v>
      </c>
      <c r="V2097">
        <f>marketing_campaign[[#This Row],[MntGoldProds]]+marketing_campaign[[#This Row],[MntSweetProducts]]+marketing_campaign[[#This Row],[MntFishProducts]]+marketing_campaign[[#This Row],[MntMeatProducts]]+marketing_campaign[[#This Row],[MntFruits]]+marketing_campaign[[#This Row],[MntWines]]</f>
        <v>40</v>
      </c>
      <c r="W2097">
        <v>1</v>
      </c>
      <c r="X2097">
        <v>1</v>
      </c>
      <c r="Y2097">
        <v>0</v>
      </c>
      <c r="Z2097">
        <v>3</v>
      </c>
      <c r="AA2097">
        <f t="shared" si="65"/>
        <v>5</v>
      </c>
      <c r="AB2097" t="str" cm="1">
        <f t="array" ref="AB2097">_xlfn.IFS(AND(AA2097&gt;=0,AA2097&lt;=15),"low purchase",AND(AA2097&gt;=16,AA2097&lt;=30),"mid purchase",AA2097&gt;=31,"high purchase")</f>
        <v>low purchase</v>
      </c>
      <c r="AC2097">
        <v>5</v>
      </c>
      <c r="AD2097" t="str">
        <f>IF(marketing_campaign[[#This Row],[NumWebVisitsMonth]]&gt;=5.3,"higher_webvists","lower_webvisits")</f>
        <v>lower_webvisits</v>
      </c>
      <c r="AE2097">
        <v>0</v>
      </c>
      <c r="AF2097">
        <v>0</v>
      </c>
      <c r="AG2097">
        <v>0</v>
      </c>
      <c r="AH2097">
        <v>0</v>
      </c>
      <c r="AI2097">
        <v>0</v>
      </c>
      <c r="AJ2097">
        <v>0</v>
      </c>
      <c r="AK2097">
        <v>3</v>
      </c>
      <c r="AL2097">
        <v>11</v>
      </c>
      <c r="AM2097">
        <v>0</v>
      </c>
      <c r="AN2097">
        <f>marketing_campaign[[#This Row],[AcceptedCmp2]]+marketing_campaign[[#This Row],[AcceptedCmp1]]+marketing_campaign[[#This Row],[AcceptedCmp5]]+marketing_campaign[[#This Row],[AcceptedCmp4]]+marketing_campaign[[#This Row],[AcceptedCmp3]]+marketing_campaign[[#This Row],[Response]]</f>
        <v>0</v>
      </c>
      <c r="AO2097" t="str" cm="1">
        <f t="array" ref="AO209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98" spans="1:41" x14ac:dyDescent="0.35">
      <c r="A2098">
        <v>7428</v>
      </c>
      <c r="B2098">
        <v>1975</v>
      </c>
      <c r="C2098">
        <f t="shared" ca="1" si="64"/>
        <v>51</v>
      </c>
      <c r="D2098" t="str" cm="1">
        <f t="array" aca="1" ref="D209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98" t="s">
        <v>29</v>
      </c>
      <c r="F2098" t="s">
        <v>31</v>
      </c>
      <c r="G2098" cm="1">
        <f t="array" ref="G2098">_xlfn.IFS(marketing_campaign[[#This Row],[Marital_Status]]="Single",K2098+L2098+1,marketing_campaign[[#This Row],[Marital_Status]]="Together",K2098+L2098+2,marketing_campaign[[#This Row],[Marital_Status]]="Alone",K2098+L2098+1,marketing_campaign[[#This Row],[Marital_Status]]="Married",K2098+L2098+2,marketing_campaign[[#This Row],[Marital_Status]]="Divorced",K2098+L2098+1,marketing_campaign[[#This Row],[Marital_Status]]="YOLO",K2098+L2098+1,marketing_campaign[[#This Row],[Marital_Status]]="Absurd",K2098+L2098+1,marketing_campaign[[#This Row],[Marital_Status]]="Widow",K2098+L2098+1)</f>
        <v>2</v>
      </c>
      <c r="H2098" t="str" cm="1">
        <f t="array" ref="H2098">_xlfn.IFS(marketing_campaign[[#This Row],[Family_size]]=1,"Family_with_one_child",marketing_campaign[[#This Row],[Family_size]]&gt;1,"Family_with_more_children")</f>
        <v>Family_with_more_children</v>
      </c>
      <c r="I2098">
        <v>80144</v>
      </c>
      <c r="J2098" t="str">
        <f>IF(marketing_campaign[[#This Row],[Income]]&gt;=Sheet21!B2148,"high_income","low_income")</f>
        <v>high_income</v>
      </c>
      <c r="K2098">
        <v>0</v>
      </c>
      <c r="L2098">
        <v>0</v>
      </c>
      <c r="M2098" s="1">
        <v>41547</v>
      </c>
      <c r="N2098">
        <v>47</v>
      </c>
      <c r="O2098" t="str" cm="1">
        <f t="array" ref="O2098">_xlfn.IFS(AND(marketing_campaign[[#This Row],[Recency]]&gt;=0,marketing_campaign[[#This Row],[Recency]]&lt;=14),"Early Recency",AND(marketing_campaign[[#This Row],[Recency]]&gt;=15,marketing_campaign[[#This Row],[Recency]]&lt;=31),"Mid-Recency",marketing_campaign[[#This Row],[Recency]]&gt;=32,"high Recency")</f>
        <v>high Recency</v>
      </c>
      <c r="P2098">
        <v>240</v>
      </c>
      <c r="Q2098">
        <v>132</v>
      </c>
      <c r="R2098">
        <v>445</v>
      </c>
      <c r="S2098">
        <v>250</v>
      </c>
      <c r="T2098">
        <v>192</v>
      </c>
      <c r="U2098">
        <v>108</v>
      </c>
      <c r="V2098">
        <f>marketing_campaign[[#This Row],[MntGoldProds]]+marketing_campaign[[#This Row],[MntSweetProducts]]+marketing_campaign[[#This Row],[MntFishProducts]]+marketing_campaign[[#This Row],[MntMeatProducts]]+marketing_campaign[[#This Row],[MntFruits]]+marketing_campaign[[#This Row],[MntWines]]</f>
        <v>1367</v>
      </c>
      <c r="W2098">
        <v>1</v>
      </c>
      <c r="X2098">
        <v>3</v>
      </c>
      <c r="Y2098">
        <v>7</v>
      </c>
      <c r="Z2098">
        <v>8</v>
      </c>
      <c r="AA2098">
        <f t="shared" si="65"/>
        <v>19</v>
      </c>
      <c r="AB2098" t="str" cm="1">
        <f t="array" ref="AB2098">_xlfn.IFS(AND(AA2098&gt;=0,AA2098&lt;=15),"low purchase",AND(AA2098&gt;=16,AA2098&lt;=30),"mid purchase",AA2098&gt;=31,"high purchase")</f>
        <v>mid purchase</v>
      </c>
      <c r="AC2098">
        <v>1</v>
      </c>
      <c r="AD2098" t="str">
        <f>IF(marketing_campaign[[#This Row],[NumWebVisitsMonth]]&gt;=5.3,"higher_webvists","lower_webvisits")</f>
        <v>lower_webvisits</v>
      </c>
      <c r="AE2098">
        <v>0</v>
      </c>
      <c r="AF2098">
        <v>0</v>
      </c>
      <c r="AG2098">
        <v>0</v>
      </c>
      <c r="AH2098">
        <v>0</v>
      </c>
      <c r="AI2098">
        <v>0</v>
      </c>
      <c r="AJ2098">
        <v>0</v>
      </c>
      <c r="AK2098">
        <v>3</v>
      </c>
      <c r="AL2098">
        <v>11</v>
      </c>
      <c r="AM2098">
        <v>0</v>
      </c>
      <c r="AN2098">
        <f>marketing_campaign[[#This Row],[AcceptedCmp2]]+marketing_campaign[[#This Row],[AcceptedCmp1]]+marketing_campaign[[#This Row],[AcceptedCmp5]]+marketing_campaign[[#This Row],[AcceptedCmp4]]+marketing_campaign[[#This Row],[AcceptedCmp3]]+marketing_campaign[[#This Row],[Response]]</f>
        <v>0</v>
      </c>
      <c r="AO2098" t="str" cm="1">
        <f t="array" ref="AO209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099" spans="1:41" x14ac:dyDescent="0.35">
      <c r="A2099">
        <v>975</v>
      </c>
      <c r="B2099">
        <v>1956</v>
      </c>
      <c r="C2099">
        <f t="shared" ca="1" si="64"/>
        <v>70</v>
      </c>
      <c r="D2099" t="str" cm="1">
        <f t="array" aca="1" ref="D209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99" t="s">
        <v>29</v>
      </c>
      <c r="F2099" t="s">
        <v>30</v>
      </c>
      <c r="G2099" cm="1">
        <f t="array" ref="G2099">_xlfn.IFS(marketing_campaign[[#This Row],[Marital_Status]]="Single",K2099+L2099+1,marketing_campaign[[#This Row],[Marital_Status]]="Together",K2099+L2099+2,marketing_campaign[[#This Row],[Marital_Status]]="Alone",K2099+L2099+1,marketing_campaign[[#This Row],[Marital_Status]]="Married",K2099+L2099+2,marketing_campaign[[#This Row],[Marital_Status]]="Divorced",K2099+L2099+1,marketing_campaign[[#This Row],[Marital_Status]]="YOLO",K2099+L2099+1,marketing_campaign[[#This Row],[Marital_Status]]="Absurd",K2099+L2099+1,marketing_campaign[[#This Row],[Marital_Status]]="Widow",K2099+L2099+1)</f>
        <v>3</v>
      </c>
      <c r="H2099" t="str" cm="1">
        <f t="array" ref="H2099">_xlfn.IFS(marketing_campaign[[#This Row],[Family_size]]=1,"Family_with_one_child",marketing_campaign[[#This Row],[Family_size]]&gt;1,"Family_with_more_children")</f>
        <v>Family_with_more_children</v>
      </c>
      <c r="I2099">
        <v>54252</v>
      </c>
      <c r="J2099" t="str">
        <f>IF(marketing_campaign[[#This Row],[Income]]&gt;=Sheet21!B2149,"high_income","low_income")</f>
        <v>high_income</v>
      </c>
      <c r="K2099">
        <v>1</v>
      </c>
      <c r="L2099">
        <v>1</v>
      </c>
      <c r="M2099" s="1">
        <v>41422</v>
      </c>
      <c r="N2099">
        <v>25</v>
      </c>
      <c r="O2099" t="str" cm="1">
        <f t="array" ref="O2099">_xlfn.IFS(AND(marketing_campaign[[#This Row],[Recency]]&gt;=0,marketing_campaign[[#This Row],[Recency]]&lt;=14),"Early Recency",AND(marketing_campaign[[#This Row],[Recency]]&gt;=15,marketing_campaign[[#This Row],[Recency]]&lt;=31),"Mid-Recency",marketing_campaign[[#This Row],[Recency]]&gt;=32,"high Recency")</f>
        <v>Mid-Recency</v>
      </c>
      <c r="P2099">
        <v>178</v>
      </c>
      <c r="Q2099">
        <v>4</v>
      </c>
      <c r="R2099">
        <v>26</v>
      </c>
      <c r="S2099">
        <v>8</v>
      </c>
      <c r="T2099">
        <v>4</v>
      </c>
      <c r="U2099">
        <v>44</v>
      </c>
      <c r="V2099">
        <f>marketing_campaign[[#This Row],[MntGoldProds]]+marketing_campaign[[#This Row],[MntSweetProducts]]+marketing_campaign[[#This Row],[MntFishProducts]]+marketing_campaign[[#This Row],[MntMeatProducts]]+marketing_campaign[[#This Row],[MntFruits]]+marketing_campaign[[#This Row],[MntWines]]</f>
        <v>264</v>
      </c>
      <c r="W2099">
        <v>5</v>
      </c>
      <c r="X2099">
        <v>4</v>
      </c>
      <c r="Y2099">
        <v>1</v>
      </c>
      <c r="Z2099">
        <v>5</v>
      </c>
      <c r="AA2099">
        <f t="shared" si="65"/>
        <v>15</v>
      </c>
      <c r="AB2099" t="str" cm="1">
        <f t="array" ref="AB2099">_xlfn.IFS(AND(AA2099&gt;=0,AA2099&lt;=15),"low purchase",AND(AA2099&gt;=16,AA2099&lt;=30),"mid purchase",AA2099&gt;=31,"high purchase")</f>
        <v>low purchase</v>
      </c>
      <c r="AC2099">
        <v>6</v>
      </c>
      <c r="AD2099" t="str">
        <f>IF(marketing_campaign[[#This Row],[NumWebVisitsMonth]]&gt;=5.3,"higher_webvists","lower_webvisits")</f>
        <v>higher_webvists</v>
      </c>
      <c r="AE2099">
        <v>0</v>
      </c>
      <c r="AF2099">
        <v>0</v>
      </c>
      <c r="AG2099">
        <v>0</v>
      </c>
      <c r="AH2099">
        <v>0</v>
      </c>
      <c r="AI2099">
        <v>0</v>
      </c>
      <c r="AJ2099">
        <v>0</v>
      </c>
      <c r="AK2099">
        <v>3</v>
      </c>
      <c r="AL2099">
        <v>11</v>
      </c>
      <c r="AM2099">
        <v>0</v>
      </c>
      <c r="AN2099">
        <f>marketing_campaign[[#This Row],[AcceptedCmp2]]+marketing_campaign[[#This Row],[AcceptedCmp1]]+marketing_campaign[[#This Row],[AcceptedCmp5]]+marketing_campaign[[#This Row],[AcceptedCmp4]]+marketing_campaign[[#This Row],[AcceptedCmp3]]+marketing_campaign[[#This Row],[Response]]</f>
        <v>0</v>
      </c>
      <c r="AO2099" t="str" cm="1">
        <f t="array" ref="AO209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00" spans="1:41" x14ac:dyDescent="0.35">
      <c r="A2100">
        <v>1103</v>
      </c>
      <c r="B2100">
        <v>1976</v>
      </c>
      <c r="C2100">
        <f t="shared" ca="1" si="64"/>
        <v>50</v>
      </c>
      <c r="D2100" t="str" cm="1">
        <f t="array" aca="1" ref="D210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00" t="s">
        <v>34</v>
      </c>
      <c r="F2100" t="s">
        <v>33</v>
      </c>
      <c r="G2100" cm="1">
        <f t="array" ref="G2100">_xlfn.IFS(marketing_campaign[[#This Row],[Marital_Status]]="Single",K2100+L2100+1,marketing_campaign[[#This Row],[Marital_Status]]="Together",K2100+L2100+2,marketing_campaign[[#This Row],[Marital_Status]]="Alone",K2100+L2100+1,marketing_campaign[[#This Row],[Marital_Status]]="Married",K2100+L2100+2,marketing_campaign[[#This Row],[Marital_Status]]="Divorced",K2100+L2100+1,marketing_campaign[[#This Row],[Marital_Status]]="YOLO",K2100+L2100+1,marketing_campaign[[#This Row],[Marital_Status]]="Absurd",K2100+L2100+1,marketing_campaign[[#This Row],[Marital_Status]]="Widow",K2100+L2100+1)</f>
        <v>3</v>
      </c>
      <c r="H2100" t="str" cm="1">
        <f t="array" ref="H2100">_xlfn.IFS(marketing_campaign[[#This Row],[Family_size]]=1,"Family_with_one_child",marketing_campaign[[#This Row],[Family_size]]&gt;1,"Family_with_more_children")</f>
        <v>Family_with_more_children</v>
      </c>
      <c r="I2100">
        <v>81929</v>
      </c>
      <c r="J2100" t="str">
        <f>IF(marketing_campaign[[#This Row],[Income]]&gt;=Sheet21!B2150,"high_income","low_income")</f>
        <v>high_income</v>
      </c>
      <c r="K2100">
        <v>1</v>
      </c>
      <c r="L2100">
        <v>0</v>
      </c>
      <c r="M2100" s="1">
        <v>41181</v>
      </c>
      <c r="N2100">
        <v>60</v>
      </c>
      <c r="O2100" t="str" cm="1">
        <f t="array" ref="O2100">_xlfn.IFS(AND(marketing_campaign[[#This Row],[Recency]]&gt;=0,marketing_campaign[[#This Row],[Recency]]&lt;=14),"Early Recency",AND(marketing_campaign[[#This Row],[Recency]]&gt;=15,marketing_campaign[[#This Row],[Recency]]&lt;=31),"Mid-Recency",marketing_campaign[[#This Row],[Recency]]&gt;=32,"high Recency")</f>
        <v>high Recency</v>
      </c>
      <c r="P2100">
        <v>1486</v>
      </c>
      <c r="Q2100">
        <v>55</v>
      </c>
      <c r="R2100">
        <v>278</v>
      </c>
      <c r="S2100">
        <v>49</v>
      </c>
      <c r="T2100">
        <v>0</v>
      </c>
      <c r="U2100">
        <v>185</v>
      </c>
      <c r="V2100">
        <f>marketing_campaign[[#This Row],[MntGoldProds]]+marketing_campaign[[#This Row],[MntSweetProducts]]+marketing_campaign[[#This Row],[MntFishProducts]]+marketing_campaign[[#This Row],[MntMeatProducts]]+marketing_campaign[[#This Row],[MntFruits]]+marketing_campaign[[#This Row],[MntWines]]</f>
        <v>2053</v>
      </c>
      <c r="W2100">
        <v>2</v>
      </c>
      <c r="X2100">
        <v>4</v>
      </c>
      <c r="Y2100">
        <v>4</v>
      </c>
      <c r="Z2100">
        <v>10</v>
      </c>
      <c r="AA2100">
        <f t="shared" si="65"/>
        <v>20</v>
      </c>
      <c r="AB2100" t="str" cm="1">
        <f t="array" ref="AB2100">_xlfn.IFS(AND(AA2100&gt;=0,AA2100&lt;=15),"low purchase",AND(AA2100&gt;=16,AA2100&lt;=30),"mid purchase",AA2100&gt;=31,"high purchase")</f>
        <v>mid purchase</v>
      </c>
      <c r="AC2100">
        <v>6</v>
      </c>
      <c r="AD2100" t="str">
        <f>IF(marketing_campaign[[#This Row],[NumWebVisitsMonth]]&gt;=5.3,"higher_webvists","lower_webvisits")</f>
        <v>higher_webvists</v>
      </c>
      <c r="AE2100">
        <v>1</v>
      </c>
      <c r="AF2100">
        <v>0</v>
      </c>
      <c r="AG2100">
        <v>1</v>
      </c>
      <c r="AH2100">
        <v>0</v>
      </c>
      <c r="AI2100">
        <v>0</v>
      </c>
      <c r="AJ2100">
        <v>0</v>
      </c>
      <c r="AK2100">
        <v>3</v>
      </c>
      <c r="AL2100">
        <v>11</v>
      </c>
      <c r="AM2100">
        <v>1</v>
      </c>
      <c r="AN2100">
        <f>marketing_campaign[[#This Row],[AcceptedCmp2]]+marketing_campaign[[#This Row],[AcceptedCmp1]]+marketing_campaign[[#This Row],[AcceptedCmp5]]+marketing_campaign[[#This Row],[AcceptedCmp4]]+marketing_campaign[[#This Row],[AcceptedCmp3]]+marketing_campaign[[#This Row],[Response]]</f>
        <v>3</v>
      </c>
      <c r="AO2100" t="str" cm="1">
        <f t="array" ref="AO210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3/5 campaign accepted</v>
      </c>
    </row>
    <row r="2101" spans="1:41" x14ac:dyDescent="0.35">
      <c r="A2101">
        <v>3422</v>
      </c>
      <c r="B2101">
        <v>1975</v>
      </c>
      <c r="C2101">
        <f t="shared" ca="1" si="64"/>
        <v>51</v>
      </c>
      <c r="D2101" t="str" cm="1">
        <f t="array" aca="1" ref="D210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01" t="s">
        <v>29</v>
      </c>
      <c r="F2101" t="s">
        <v>33</v>
      </c>
      <c r="G2101" cm="1">
        <f t="array" ref="G2101">_xlfn.IFS(marketing_campaign[[#This Row],[Marital_Status]]="Single",K2101+L2101+1,marketing_campaign[[#This Row],[Marital_Status]]="Together",K2101+L2101+2,marketing_campaign[[#This Row],[Marital_Status]]="Alone",K2101+L2101+1,marketing_campaign[[#This Row],[Marital_Status]]="Married",K2101+L2101+2,marketing_campaign[[#This Row],[Marital_Status]]="Divorced",K2101+L2101+1,marketing_campaign[[#This Row],[Marital_Status]]="YOLO",K2101+L2101+1,marketing_campaign[[#This Row],[Marital_Status]]="Absurd",K2101+L2101+1,marketing_campaign[[#This Row],[Marital_Status]]="Widow",K2101+L2101+1)</f>
        <v>3</v>
      </c>
      <c r="H2101" t="str" cm="1">
        <f t="array" ref="H2101">_xlfn.IFS(marketing_campaign[[#This Row],[Family_size]]=1,"Family_with_one_child",marketing_campaign[[#This Row],[Family_size]]&gt;1,"Family_with_more_children")</f>
        <v>Family_with_more_children</v>
      </c>
      <c r="I2101">
        <v>76068</v>
      </c>
      <c r="J2101" t="str">
        <f>IF(marketing_campaign[[#This Row],[Income]]&gt;=Sheet21!B2151,"high_income","low_income")</f>
        <v>high_income</v>
      </c>
      <c r="K2101">
        <v>0</v>
      </c>
      <c r="L2101">
        <v>1</v>
      </c>
      <c r="M2101" s="1">
        <v>41242</v>
      </c>
      <c r="N2101">
        <v>67</v>
      </c>
      <c r="O2101" t="str" cm="1">
        <f t="array" ref="O2101">_xlfn.IFS(AND(marketing_campaign[[#This Row],[Recency]]&gt;=0,marketing_campaign[[#This Row],[Recency]]&lt;=14),"Early Recency",AND(marketing_campaign[[#This Row],[Recency]]&gt;=15,marketing_campaign[[#This Row],[Recency]]&lt;=31),"Mid-Recency",marketing_campaign[[#This Row],[Recency]]&gt;=32,"high Recency")</f>
        <v>high Recency</v>
      </c>
      <c r="P2101">
        <v>1115</v>
      </c>
      <c r="Q2101">
        <v>12</v>
      </c>
      <c r="R2101">
        <v>128</v>
      </c>
      <c r="S2101">
        <v>33</v>
      </c>
      <c r="T2101">
        <v>12</v>
      </c>
      <c r="U2101">
        <v>76</v>
      </c>
      <c r="V2101">
        <f>marketing_campaign[[#This Row],[MntGoldProds]]+marketing_campaign[[#This Row],[MntSweetProducts]]+marketing_campaign[[#This Row],[MntFishProducts]]+marketing_campaign[[#This Row],[MntMeatProducts]]+marketing_campaign[[#This Row],[MntFruits]]+marketing_campaign[[#This Row],[MntWines]]</f>
        <v>1376</v>
      </c>
      <c r="W2101">
        <v>1</v>
      </c>
      <c r="X2101">
        <v>2</v>
      </c>
      <c r="Y2101">
        <v>3</v>
      </c>
      <c r="Z2101">
        <v>4</v>
      </c>
      <c r="AA2101">
        <f t="shared" si="65"/>
        <v>10</v>
      </c>
      <c r="AB2101" t="str" cm="1">
        <f t="array" ref="AB2101">_xlfn.IFS(AND(AA2101&gt;=0,AA2101&lt;=15),"low purchase",AND(AA2101&gt;=16,AA2101&lt;=30),"mid purchase",AA2101&gt;=31,"high purchase")</f>
        <v>low purchase</v>
      </c>
      <c r="AC2101">
        <v>6</v>
      </c>
      <c r="AD2101" t="str">
        <f>IF(marketing_campaign[[#This Row],[NumWebVisitsMonth]]&gt;=5.3,"higher_webvists","lower_webvisits")</f>
        <v>higher_webvists</v>
      </c>
      <c r="AE2101">
        <v>0</v>
      </c>
      <c r="AF2101">
        <v>1</v>
      </c>
      <c r="AG2101">
        <v>0</v>
      </c>
      <c r="AH2101">
        <v>0</v>
      </c>
      <c r="AI2101">
        <v>1</v>
      </c>
      <c r="AJ2101">
        <v>0</v>
      </c>
      <c r="AK2101">
        <v>3</v>
      </c>
      <c r="AL2101">
        <v>11</v>
      </c>
      <c r="AM2101">
        <v>0</v>
      </c>
      <c r="AN2101">
        <f>marketing_campaign[[#This Row],[AcceptedCmp2]]+marketing_campaign[[#This Row],[AcceptedCmp1]]+marketing_campaign[[#This Row],[AcceptedCmp5]]+marketing_campaign[[#This Row],[AcceptedCmp4]]+marketing_campaign[[#This Row],[AcceptedCmp3]]+marketing_campaign[[#This Row],[Response]]</f>
        <v>2</v>
      </c>
      <c r="AO2101" t="str" cm="1">
        <f t="array" ref="AO210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2102" spans="1:41" x14ac:dyDescent="0.35">
      <c r="A2102">
        <v>1055</v>
      </c>
      <c r="B2102">
        <v>1976</v>
      </c>
      <c r="C2102">
        <f t="shared" ca="1" si="64"/>
        <v>50</v>
      </c>
      <c r="D2102" t="str" cm="1">
        <f t="array" aca="1" ref="D210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02" t="s">
        <v>34</v>
      </c>
      <c r="F2102" t="s">
        <v>33</v>
      </c>
      <c r="G2102" cm="1">
        <f t="array" ref="G2102">_xlfn.IFS(marketing_campaign[[#This Row],[Marital_Status]]="Single",K2102+L2102+1,marketing_campaign[[#This Row],[Marital_Status]]="Together",K2102+L2102+2,marketing_campaign[[#This Row],[Marital_Status]]="Alone",K2102+L2102+1,marketing_campaign[[#This Row],[Marital_Status]]="Married",K2102+L2102+2,marketing_campaign[[#This Row],[Marital_Status]]="Divorced",K2102+L2102+1,marketing_campaign[[#This Row],[Marital_Status]]="YOLO",K2102+L2102+1,marketing_campaign[[#This Row],[Marital_Status]]="Absurd",K2102+L2102+1,marketing_campaign[[#This Row],[Marital_Status]]="Widow",K2102+L2102+1)</f>
        <v>4</v>
      </c>
      <c r="H2102" t="str" cm="1">
        <f t="array" ref="H2102">_xlfn.IFS(marketing_campaign[[#This Row],[Family_size]]=1,"Family_with_one_child",marketing_campaign[[#This Row],[Family_size]]&gt;1,"Family_with_more_children")</f>
        <v>Family_with_more_children</v>
      </c>
      <c r="I2102">
        <v>53204</v>
      </c>
      <c r="J2102" t="str">
        <f>IF(marketing_campaign[[#This Row],[Income]]&gt;=Sheet21!B2152,"high_income","low_income")</f>
        <v>high_income</v>
      </c>
      <c r="K2102">
        <v>1</v>
      </c>
      <c r="L2102">
        <v>1</v>
      </c>
      <c r="M2102" s="1">
        <v>41718</v>
      </c>
      <c r="N2102">
        <v>40</v>
      </c>
      <c r="O2102" t="str" cm="1">
        <f t="array" ref="O2102">_xlfn.IFS(AND(marketing_campaign[[#This Row],[Recency]]&gt;=0,marketing_campaign[[#This Row],[Recency]]&lt;=14),"Early Recency",AND(marketing_campaign[[#This Row],[Recency]]&gt;=15,marketing_campaign[[#This Row],[Recency]]&lt;=31),"Mid-Recency",marketing_campaign[[#This Row],[Recency]]&gt;=32,"high Recency")</f>
        <v>high Recency</v>
      </c>
      <c r="P2102">
        <v>29</v>
      </c>
      <c r="Q2102">
        <v>0</v>
      </c>
      <c r="R2102">
        <v>8</v>
      </c>
      <c r="S2102">
        <v>2</v>
      </c>
      <c r="T2102">
        <v>0</v>
      </c>
      <c r="U2102">
        <v>6</v>
      </c>
      <c r="V2102">
        <f>marketing_campaign[[#This Row],[MntGoldProds]]+marketing_campaign[[#This Row],[MntSweetProducts]]+marketing_campaign[[#This Row],[MntFishProducts]]+marketing_campaign[[#This Row],[MntMeatProducts]]+marketing_campaign[[#This Row],[MntFruits]]+marketing_campaign[[#This Row],[MntWines]]</f>
        <v>45</v>
      </c>
      <c r="W2102">
        <v>1</v>
      </c>
      <c r="X2102">
        <v>1</v>
      </c>
      <c r="Y2102">
        <v>0</v>
      </c>
      <c r="Z2102">
        <v>3</v>
      </c>
      <c r="AA2102">
        <f t="shared" si="65"/>
        <v>5</v>
      </c>
      <c r="AB2102" t="str" cm="1">
        <f t="array" ref="AB2102">_xlfn.IFS(AND(AA2102&gt;=0,AA2102&lt;=15),"low purchase",AND(AA2102&gt;=16,AA2102&lt;=30),"mid purchase",AA2102&gt;=31,"high purchase")</f>
        <v>low purchase</v>
      </c>
      <c r="AC2102">
        <v>4</v>
      </c>
      <c r="AD2102" t="str">
        <f>IF(marketing_campaign[[#This Row],[NumWebVisitsMonth]]&gt;=5.3,"higher_webvists","lower_webvisits")</f>
        <v>lower_webvisits</v>
      </c>
      <c r="AE2102">
        <v>0</v>
      </c>
      <c r="AF2102">
        <v>0</v>
      </c>
      <c r="AG2102">
        <v>0</v>
      </c>
      <c r="AH2102">
        <v>0</v>
      </c>
      <c r="AI2102">
        <v>0</v>
      </c>
      <c r="AJ2102">
        <v>0</v>
      </c>
      <c r="AK2102">
        <v>3</v>
      </c>
      <c r="AL2102">
        <v>11</v>
      </c>
      <c r="AM2102">
        <v>0</v>
      </c>
      <c r="AN2102">
        <f>marketing_campaign[[#This Row],[AcceptedCmp2]]+marketing_campaign[[#This Row],[AcceptedCmp1]]+marketing_campaign[[#This Row],[AcceptedCmp5]]+marketing_campaign[[#This Row],[AcceptedCmp4]]+marketing_campaign[[#This Row],[AcceptedCmp3]]+marketing_campaign[[#This Row],[Response]]</f>
        <v>0</v>
      </c>
      <c r="AO2102" t="str" cm="1">
        <f t="array" ref="AO210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03" spans="1:41" x14ac:dyDescent="0.35">
      <c r="A2103">
        <v>6544</v>
      </c>
      <c r="B2103">
        <v>1949</v>
      </c>
      <c r="C2103">
        <f t="shared" ca="1" si="64"/>
        <v>77</v>
      </c>
      <c r="D2103" t="str" cm="1">
        <f t="array" aca="1" ref="D210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03" t="s">
        <v>32</v>
      </c>
      <c r="F2103" t="s">
        <v>31</v>
      </c>
      <c r="G2103" cm="1">
        <f t="array" ref="G2103">_xlfn.IFS(marketing_campaign[[#This Row],[Marital_Status]]="Single",K2103+L2103+1,marketing_campaign[[#This Row],[Marital_Status]]="Together",K2103+L2103+2,marketing_campaign[[#This Row],[Marital_Status]]="Alone",K2103+L2103+1,marketing_campaign[[#This Row],[Marital_Status]]="Married",K2103+L2103+2,marketing_campaign[[#This Row],[Marital_Status]]="Divorced",K2103+L2103+1,marketing_campaign[[#This Row],[Marital_Status]]="YOLO",K2103+L2103+1,marketing_campaign[[#This Row],[Marital_Status]]="Absurd",K2103+L2103+1,marketing_campaign[[#This Row],[Marital_Status]]="Widow",K2103+L2103+1)</f>
        <v>3</v>
      </c>
      <c r="H2103" t="str" cm="1">
        <f t="array" ref="H2103">_xlfn.IFS(marketing_campaign[[#This Row],[Family_size]]=1,"Family_with_one_child",marketing_campaign[[#This Row],[Family_size]]&gt;1,"Family_with_more_children")</f>
        <v>Family_with_more_children</v>
      </c>
      <c r="I2103">
        <v>67911</v>
      </c>
      <c r="J2103" t="str">
        <f>IF(marketing_campaign[[#This Row],[Income]]&gt;=Sheet21!B2153,"high_income","low_income")</f>
        <v>high_income</v>
      </c>
      <c r="K2103">
        <v>0</v>
      </c>
      <c r="L2103">
        <v>1</v>
      </c>
      <c r="M2103" s="1">
        <v>41781</v>
      </c>
      <c r="N2103">
        <v>63</v>
      </c>
      <c r="O2103" t="str" cm="1">
        <f t="array" ref="O2103">_xlfn.IFS(AND(marketing_campaign[[#This Row],[Recency]]&gt;=0,marketing_campaign[[#This Row],[Recency]]&lt;=14),"Early Recency",AND(marketing_campaign[[#This Row],[Recency]]&gt;=15,marketing_campaign[[#This Row],[Recency]]&lt;=31),"Mid-Recency",marketing_campaign[[#This Row],[Recency]]&gt;=32,"high Recency")</f>
        <v>high Recency</v>
      </c>
      <c r="P2103">
        <v>529</v>
      </c>
      <c r="Q2103">
        <v>0</v>
      </c>
      <c r="R2103">
        <v>356</v>
      </c>
      <c r="S2103">
        <v>63</v>
      </c>
      <c r="T2103">
        <v>28</v>
      </c>
      <c r="U2103">
        <v>0</v>
      </c>
      <c r="V2103">
        <f>marketing_campaign[[#This Row],[MntGoldProds]]+marketing_campaign[[#This Row],[MntSweetProducts]]+marketing_campaign[[#This Row],[MntFishProducts]]+marketing_campaign[[#This Row],[MntMeatProducts]]+marketing_campaign[[#This Row],[MntFruits]]+marketing_campaign[[#This Row],[MntWines]]</f>
        <v>976</v>
      </c>
      <c r="W2103">
        <v>3</v>
      </c>
      <c r="X2103">
        <v>6</v>
      </c>
      <c r="Y2103">
        <v>7</v>
      </c>
      <c r="Z2103">
        <v>11</v>
      </c>
      <c r="AA2103">
        <f t="shared" si="65"/>
        <v>27</v>
      </c>
      <c r="AB2103" t="str" cm="1">
        <f t="array" ref="AB2103">_xlfn.IFS(AND(AA2103&gt;=0,AA2103&lt;=15),"low purchase",AND(AA2103&gt;=16,AA2103&lt;=30),"mid purchase",AA2103&gt;=31,"high purchase")</f>
        <v>mid purchase</v>
      </c>
      <c r="AC2103">
        <v>3</v>
      </c>
      <c r="AD2103" t="str">
        <f>IF(marketing_campaign[[#This Row],[NumWebVisitsMonth]]&gt;=5.3,"higher_webvists","lower_webvisits")</f>
        <v>lower_webvisits</v>
      </c>
      <c r="AE2103">
        <v>0</v>
      </c>
      <c r="AF2103">
        <v>0</v>
      </c>
      <c r="AG2103">
        <v>0</v>
      </c>
      <c r="AH2103">
        <v>0</v>
      </c>
      <c r="AI2103">
        <v>0</v>
      </c>
      <c r="AJ2103">
        <v>0</v>
      </c>
      <c r="AK2103">
        <v>3</v>
      </c>
      <c r="AL2103">
        <v>11</v>
      </c>
      <c r="AM2103">
        <v>0</v>
      </c>
      <c r="AN2103">
        <f>marketing_campaign[[#This Row],[AcceptedCmp2]]+marketing_campaign[[#This Row],[AcceptedCmp1]]+marketing_campaign[[#This Row],[AcceptedCmp5]]+marketing_campaign[[#This Row],[AcceptedCmp4]]+marketing_campaign[[#This Row],[AcceptedCmp3]]+marketing_campaign[[#This Row],[Response]]</f>
        <v>0</v>
      </c>
      <c r="AO2103" t="str" cm="1">
        <f t="array" ref="AO210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04" spans="1:41" x14ac:dyDescent="0.35">
      <c r="A2104">
        <v>1241</v>
      </c>
      <c r="B2104">
        <v>1984</v>
      </c>
      <c r="C2104">
        <f t="shared" ca="1" si="64"/>
        <v>42</v>
      </c>
      <c r="D2104" t="str" cm="1">
        <f t="array" aca="1" ref="D210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104" t="s">
        <v>37</v>
      </c>
      <c r="F2104" t="s">
        <v>33</v>
      </c>
      <c r="G2104" cm="1">
        <f t="array" ref="G2104">_xlfn.IFS(marketing_campaign[[#This Row],[Marital_Status]]="Single",K2104+L2104+1,marketing_campaign[[#This Row],[Marital_Status]]="Together",K2104+L2104+2,marketing_campaign[[#This Row],[Marital_Status]]="Alone",K2104+L2104+1,marketing_campaign[[#This Row],[Marital_Status]]="Married",K2104+L2104+2,marketing_campaign[[#This Row],[Marital_Status]]="Divorced",K2104+L2104+1,marketing_campaign[[#This Row],[Marital_Status]]="YOLO",K2104+L2104+1,marketing_campaign[[#This Row],[Marital_Status]]="Absurd",K2104+L2104+1,marketing_campaign[[#This Row],[Marital_Status]]="Widow",K2104+L2104+1)</f>
        <v>3</v>
      </c>
      <c r="H2104" t="str" cm="1">
        <f t="array" ref="H2104">_xlfn.IFS(marketing_campaign[[#This Row],[Family_size]]=1,"Family_with_one_child",marketing_campaign[[#This Row],[Family_size]]&gt;1,"Family_with_more_children")</f>
        <v>Family_with_more_children</v>
      </c>
      <c r="I2104">
        <v>14796</v>
      </c>
      <c r="J2104" t="str">
        <f>IF(marketing_campaign[[#This Row],[Income]]&gt;=Sheet21!B2154,"high_income","low_income")</f>
        <v>high_income</v>
      </c>
      <c r="K2104">
        <v>1</v>
      </c>
      <c r="L2104">
        <v>0</v>
      </c>
      <c r="M2104" s="1">
        <v>41169</v>
      </c>
      <c r="N2104">
        <v>1</v>
      </c>
      <c r="O2104" t="str" cm="1">
        <f t="array" ref="O2104">_xlfn.IFS(AND(marketing_campaign[[#This Row],[Recency]]&gt;=0,marketing_campaign[[#This Row],[Recency]]&lt;=14),"Early Recency",AND(marketing_campaign[[#This Row],[Recency]]&gt;=15,marketing_campaign[[#This Row],[Recency]]&lt;=31),"Mid-Recency",marketing_campaign[[#This Row],[Recency]]&gt;=32,"high Recency")</f>
        <v>Early Recency</v>
      </c>
      <c r="P2104">
        <v>13</v>
      </c>
      <c r="Q2104">
        <v>3</v>
      </c>
      <c r="R2104">
        <v>8</v>
      </c>
      <c r="S2104">
        <v>7</v>
      </c>
      <c r="T2104">
        <v>4</v>
      </c>
      <c r="U2104">
        <v>16</v>
      </c>
      <c r="V2104">
        <f>marketing_campaign[[#This Row],[MntGoldProds]]+marketing_campaign[[#This Row],[MntSweetProducts]]+marketing_campaign[[#This Row],[MntFishProducts]]+marketing_campaign[[#This Row],[MntMeatProducts]]+marketing_campaign[[#This Row],[MntFruits]]+marketing_campaign[[#This Row],[MntWines]]</f>
        <v>51</v>
      </c>
      <c r="W2104">
        <v>2</v>
      </c>
      <c r="X2104">
        <v>1</v>
      </c>
      <c r="Y2104">
        <v>0</v>
      </c>
      <c r="Z2104">
        <v>3</v>
      </c>
      <c r="AA2104">
        <f t="shared" si="65"/>
        <v>6</v>
      </c>
      <c r="AB2104" t="str" cm="1">
        <f t="array" ref="AB2104">_xlfn.IFS(AND(AA2104&gt;=0,AA2104&lt;=15),"low purchase",AND(AA2104&gt;=16,AA2104&lt;=30),"mid purchase",AA2104&gt;=31,"high purchase")</f>
        <v>low purchase</v>
      </c>
      <c r="AC2104">
        <v>9</v>
      </c>
      <c r="AD2104" t="str">
        <f>IF(marketing_campaign[[#This Row],[NumWebVisitsMonth]]&gt;=5.3,"higher_webvists","lower_webvisits")</f>
        <v>higher_webvists</v>
      </c>
      <c r="AE2104">
        <v>0</v>
      </c>
      <c r="AF2104">
        <v>0</v>
      </c>
      <c r="AG2104">
        <v>0</v>
      </c>
      <c r="AH2104">
        <v>0</v>
      </c>
      <c r="AI2104">
        <v>0</v>
      </c>
      <c r="AJ2104">
        <v>0</v>
      </c>
      <c r="AK2104">
        <v>3</v>
      </c>
      <c r="AL2104">
        <v>11</v>
      </c>
      <c r="AM2104">
        <v>1</v>
      </c>
      <c r="AN2104">
        <f>marketing_campaign[[#This Row],[AcceptedCmp2]]+marketing_campaign[[#This Row],[AcceptedCmp1]]+marketing_campaign[[#This Row],[AcceptedCmp5]]+marketing_campaign[[#This Row],[AcceptedCmp4]]+marketing_campaign[[#This Row],[AcceptedCmp3]]+marketing_campaign[[#This Row],[Response]]</f>
        <v>1</v>
      </c>
      <c r="AO2104" t="str" cm="1">
        <f t="array" ref="AO210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2105" spans="1:41" x14ac:dyDescent="0.35">
      <c r="A2105">
        <v>2909</v>
      </c>
      <c r="B2105">
        <v>1974</v>
      </c>
      <c r="C2105">
        <f t="shared" ca="1" si="64"/>
        <v>52</v>
      </c>
      <c r="D2105" t="str" cm="1">
        <f t="array" aca="1" ref="D210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05" t="s">
        <v>32</v>
      </c>
      <c r="F2105" t="s">
        <v>33</v>
      </c>
      <c r="G2105" cm="1">
        <f t="array" ref="G2105">_xlfn.IFS(marketing_campaign[[#This Row],[Marital_Status]]="Single",K2105+L2105+1,marketing_campaign[[#This Row],[Marital_Status]]="Together",K2105+L2105+2,marketing_campaign[[#This Row],[Marital_Status]]="Alone",K2105+L2105+1,marketing_campaign[[#This Row],[Marital_Status]]="Married",K2105+L2105+2,marketing_campaign[[#This Row],[Marital_Status]]="Divorced",K2105+L2105+1,marketing_campaign[[#This Row],[Marital_Status]]="YOLO",K2105+L2105+1,marketing_campaign[[#This Row],[Marital_Status]]="Absurd",K2105+L2105+1,marketing_campaign[[#This Row],[Marital_Status]]="Widow",K2105+L2105+1)</f>
        <v>3</v>
      </c>
      <c r="H2105" t="str" cm="1">
        <f t="array" ref="H2105">_xlfn.IFS(marketing_campaign[[#This Row],[Family_size]]=1,"Family_with_one_child",marketing_campaign[[#This Row],[Family_size]]&gt;1,"Family_with_more_children")</f>
        <v>Family_with_more_children</v>
      </c>
      <c r="I2105">
        <v>78128</v>
      </c>
      <c r="J2105" t="str">
        <f>IF(marketing_campaign[[#This Row],[Income]]&gt;=Sheet21!B2155,"high_income","low_income")</f>
        <v>high_income</v>
      </c>
      <c r="K2105">
        <v>0</v>
      </c>
      <c r="L2105">
        <v>1</v>
      </c>
      <c r="M2105" s="1">
        <v>41689</v>
      </c>
      <c r="N2105">
        <v>89</v>
      </c>
      <c r="O2105" t="str" cm="1">
        <f t="array" ref="O2105">_xlfn.IFS(AND(marketing_campaign[[#This Row],[Recency]]&gt;=0,marketing_campaign[[#This Row],[Recency]]&lt;=14),"Early Recency",AND(marketing_campaign[[#This Row],[Recency]]&gt;=15,marketing_campaign[[#This Row],[Recency]]&lt;=31),"Mid-Recency",marketing_campaign[[#This Row],[Recency]]&gt;=32,"high Recency")</f>
        <v>high Recency</v>
      </c>
      <c r="P2105">
        <v>934</v>
      </c>
      <c r="Q2105">
        <v>24</v>
      </c>
      <c r="R2105">
        <v>230</v>
      </c>
      <c r="S2105">
        <v>16</v>
      </c>
      <c r="T2105">
        <v>24</v>
      </c>
      <c r="U2105">
        <v>36</v>
      </c>
      <c r="V2105">
        <f>marketing_campaign[[#This Row],[MntGoldProds]]+marketing_campaign[[#This Row],[MntSweetProducts]]+marketing_campaign[[#This Row],[MntFishProducts]]+marketing_campaign[[#This Row],[MntMeatProducts]]+marketing_campaign[[#This Row],[MntFruits]]+marketing_campaign[[#This Row],[MntWines]]</f>
        <v>1264</v>
      </c>
      <c r="W2105">
        <v>2</v>
      </c>
      <c r="X2105">
        <v>8</v>
      </c>
      <c r="Y2105">
        <v>4</v>
      </c>
      <c r="Z2105">
        <v>6</v>
      </c>
      <c r="AA2105">
        <f t="shared" si="65"/>
        <v>20</v>
      </c>
      <c r="AB2105" t="str" cm="1">
        <f t="array" ref="AB2105">_xlfn.IFS(AND(AA2105&gt;=0,AA2105&lt;=15),"low purchase",AND(AA2105&gt;=16,AA2105&lt;=30),"mid purchase",AA2105&gt;=31,"high purchase")</f>
        <v>mid purchase</v>
      </c>
      <c r="AC2105">
        <v>3</v>
      </c>
      <c r="AD2105" t="str">
        <f>IF(marketing_campaign[[#This Row],[NumWebVisitsMonth]]&gt;=5.3,"higher_webvists","lower_webvisits")</f>
        <v>lower_webvisits</v>
      </c>
      <c r="AE2105">
        <v>0</v>
      </c>
      <c r="AF2105">
        <v>1</v>
      </c>
      <c r="AG2105">
        <v>1</v>
      </c>
      <c r="AH2105">
        <v>0</v>
      </c>
      <c r="AI2105">
        <v>0</v>
      </c>
      <c r="AJ2105">
        <v>0</v>
      </c>
      <c r="AK2105">
        <v>3</v>
      </c>
      <c r="AL2105">
        <v>11</v>
      </c>
      <c r="AM2105">
        <v>0</v>
      </c>
      <c r="AN2105">
        <f>marketing_campaign[[#This Row],[AcceptedCmp2]]+marketing_campaign[[#This Row],[AcceptedCmp1]]+marketing_campaign[[#This Row],[AcceptedCmp5]]+marketing_campaign[[#This Row],[AcceptedCmp4]]+marketing_campaign[[#This Row],[AcceptedCmp3]]+marketing_campaign[[#This Row],[Response]]</f>
        <v>2</v>
      </c>
      <c r="AO2105" t="str" cm="1">
        <f t="array" ref="AO210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2106" spans="1:41" x14ac:dyDescent="0.35">
      <c r="A2106">
        <v>5802</v>
      </c>
      <c r="B2106">
        <v>1972</v>
      </c>
      <c r="C2106">
        <f t="shared" ca="1" si="64"/>
        <v>54</v>
      </c>
      <c r="D2106" t="str" cm="1">
        <f t="array" aca="1" ref="D210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06" t="s">
        <v>36</v>
      </c>
      <c r="F2106" t="s">
        <v>33</v>
      </c>
      <c r="G2106" cm="1">
        <f t="array" ref="G2106">_xlfn.IFS(marketing_campaign[[#This Row],[Marital_Status]]="Single",K2106+L2106+1,marketing_campaign[[#This Row],[Marital_Status]]="Together",K2106+L2106+2,marketing_campaign[[#This Row],[Marital_Status]]="Alone",K2106+L2106+1,marketing_campaign[[#This Row],[Marital_Status]]="Married",K2106+L2106+2,marketing_campaign[[#This Row],[Marital_Status]]="Divorced",K2106+L2106+1,marketing_campaign[[#This Row],[Marital_Status]]="YOLO",K2106+L2106+1,marketing_campaign[[#This Row],[Marital_Status]]="Absurd",K2106+L2106+1,marketing_campaign[[#This Row],[Marital_Status]]="Widow",K2106+L2106+1)</f>
        <v>2</v>
      </c>
      <c r="H2106" t="str" cm="1">
        <f t="array" ref="H2106">_xlfn.IFS(marketing_campaign[[#This Row],[Family_size]]=1,"Family_with_one_child",marketing_campaign[[#This Row],[Family_size]]&gt;1,"Family_with_more_children")</f>
        <v>Family_with_more_children</v>
      </c>
      <c r="I2106">
        <v>14188</v>
      </c>
      <c r="J2106" t="str">
        <f>IF(marketing_campaign[[#This Row],[Income]]&gt;=Sheet21!B2156,"high_income","low_income")</f>
        <v>high_income</v>
      </c>
      <c r="K2106">
        <v>0</v>
      </c>
      <c r="L2106">
        <v>0</v>
      </c>
      <c r="M2106" s="1">
        <v>41333</v>
      </c>
      <c r="N2106">
        <v>40</v>
      </c>
      <c r="O2106" t="str" cm="1">
        <f t="array" ref="O2106">_xlfn.IFS(AND(marketing_campaign[[#This Row],[Recency]]&gt;=0,marketing_campaign[[#This Row],[Recency]]&lt;=14),"Early Recency",AND(marketing_campaign[[#This Row],[Recency]]&gt;=15,marketing_campaign[[#This Row],[Recency]]&lt;=31),"Mid-Recency",marketing_campaign[[#This Row],[Recency]]&gt;=32,"high Recency")</f>
        <v>high Recency</v>
      </c>
      <c r="P2106">
        <v>2</v>
      </c>
      <c r="Q2106">
        <v>7</v>
      </c>
      <c r="R2106">
        <v>11</v>
      </c>
      <c r="S2106">
        <v>16</v>
      </c>
      <c r="T2106">
        <v>12</v>
      </c>
      <c r="U2106">
        <v>27</v>
      </c>
      <c r="V2106">
        <f>marketing_campaign[[#This Row],[MntGoldProds]]+marketing_campaign[[#This Row],[MntSweetProducts]]+marketing_campaign[[#This Row],[MntFishProducts]]+marketing_campaign[[#This Row],[MntMeatProducts]]+marketing_campaign[[#This Row],[MntFruits]]+marketing_campaign[[#This Row],[MntWines]]</f>
        <v>75</v>
      </c>
      <c r="W2106">
        <v>1</v>
      </c>
      <c r="X2106">
        <v>2</v>
      </c>
      <c r="Y2106">
        <v>0</v>
      </c>
      <c r="Z2106">
        <v>4</v>
      </c>
      <c r="AA2106">
        <f t="shared" si="65"/>
        <v>7</v>
      </c>
      <c r="AB2106" t="str" cm="1">
        <f t="array" ref="AB2106">_xlfn.IFS(AND(AA2106&gt;=0,AA2106&lt;=15),"low purchase",AND(AA2106&gt;=16,AA2106&lt;=30),"mid purchase",AA2106&gt;=31,"high purchase")</f>
        <v>low purchase</v>
      </c>
      <c r="AC2106">
        <v>6</v>
      </c>
      <c r="AD2106" t="str">
        <f>IF(marketing_campaign[[#This Row],[NumWebVisitsMonth]]&gt;=5.3,"higher_webvists","lower_webvisits")</f>
        <v>higher_webvists</v>
      </c>
      <c r="AE2106">
        <v>0</v>
      </c>
      <c r="AF2106">
        <v>0</v>
      </c>
      <c r="AG2106">
        <v>0</v>
      </c>
      <c r="AH2106">
        <v>0</v>
      </c>
      <c r="AI2106">
        <v>0</v>
      </c>
      <c r="AJ2106">
        <v>0</v>
      </c>
      <c r="AK2106">
        <v>3</v>
      </c>
      <c r="AL2106">
        <v>11</v>
      </c>
      <c r="AM2106">
        <v>0</v>
      </c>
      <c r="AN2106">
        <f>marketing_campaign[[#This Row],[AcceptedCmp2]]+marketing_campaign[[#This Row],[AcceptedCmp1]]+marketing_campaign[[#This Row],[AcceptedCmp5]]+marketing_campaign[[#This Row],[AcceptedCmp4]]+marketing_campaign[[#This Row],[AcceptedCmp3]]+marketing_campaign[[#This Row],[Response]]</f>
        <v>0</v>
      </c>
      <c r="AO2106" t="str" cm="1">
        <f t="array" ref="AO210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07" spans="1:41" x14ac:dyDescent="0.35">
      <c r="A2107">
        <v>1407</v>
      </c>
      <c r="B2107">
        <v>1986</v>
      </c>
      <c r="C2107">
        <f t="shared" ca="1" si="64"/>
        <v>40</v>
      </c>
      <c r="D2107" t="str" cm="1">
        <f t="array" aca="1" ref="D210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107" t="s">
        <v>36</v>
      </c>
      <c r="F2107" t="s">
        <v>33</v>
      </c>
      <c r="G2107" cm="1">
        <f t="array" ref="G2107">_xlfn.IFS(marketing_campaign[[#This Row],[Marital_Status]]="Single",K2107+L2107+1,marketing_campaign[[#This Row],[Marital_Status]]="Together",K2107+L2107+2,marketing_campaign[[#This Row],[Marital_Status]]="Alone",K2107+L2107+1,marketing_campaign[[#This Row],[Marital_Status]]="Married",K2107+L2107+2,marketing_campaign[[#This Row],[Marital_Status]]="Divorced",K2107+L2107+1,marketing_campaign[[#This Row],[Marital_Status]]="YOLO",K2107+L2107+1,marketing_campaign[[#This Row],[Marital_Status]]="Absurd",K2107+L2107+1,marketing_campaign[[#This Row],[Marital_Status]]="Widow",K2107+L2107+1)</f>
        <v>3</v>
      </c>
      <c r="H2107" t="str" cm="1">
        <f t="array" ref="H2107">_xlfn.IFS(marketing_campaign[[#This Row],[Family_size]]=1,"Family_with_one_child",marketing_campaign[[#This Row],[Family_size]]&gt;1,"Family_with_more_children")</f>
        <v>Family_with_more_children</v>
      </c>
      <c r="I2107">
        <v>20425</v>
      </c>
      <c r="J2107" t="str">
        <f>IF(marketing_campaign[[#This Row],[Income]]&gt;=Sheet21!B2157,"high_income","low_income")</f>
        <v>high_income</v>
      </c>
      <c r="K2107">
        <v>1</v>
      </c>
      <c r="L2107">
        <v>0</v>
      </c>
      <c r="M2107" s="1">
        <v>41211</v>
      </c>
      <c r="N2107">
        <v>5</v>
      </c>
      <c r="O2107" t="str" cm="1">
        <f t="array" ref="O2107">_xlfn.IFS(AND(marketing_campaign[[#This Row],[Recency]]&gt;=0,marketing_campaign[[#This Row],[Recency]]&lt;=14),"Early Recency",AND(marketing_campaign[[#This Row],[Recency]]&gt;=15,marketing_campaign[[#This Row],[Recency]]&lt;=31),"Mid-Recency",marketing_campaign[[#This Row],[Recency]]&gt;=32,"high Recency")</f>
        <v>Early Recency</v>
      </c>
      <c r="P2107">
        <v>4</v>
      </c>
      <c r="Q2107">
        <v>12</v>
      </c>
      <c r="R2107">
        <v>5</v>
      </c>
      <c r="S2107">
        <v>3</v>
      </c>
      <c r="T2107">
        <v>16</v>
      </c>
      <c r="U2107">
        <v>17</v>
      </c>
      <c r="V2107">
        <f>marketing_campaign[[#This Row],[MntGoldProds]]+marketing_campaign[[#This Row],[MntSweetProducts]]+marketing_campaign[[#This Row],[MntFishProducts]]+marketing_campaign[[#This Row],[MntMeatProducts]]+marketing_campaign[[#This Row],[MntFruits]]+marketing_campaign[[#This Row],[MntWines]]</f>
        <v>57</v>
      </c>
      <c r="W2107">
        <v>2</v>
      </c>
      <c r="X2107">
        <v>2</v>
      </c>
      <c r="Y2107">
        <v>0</v>
      </c>
      <c r="Z2107">
        <v>3</v>
      </c>
      <c r="AA2107">
        <f t="shared" si="65"/>
        <v>7</v>
      </c>
      <c r="AB2107" t="str" cm="1">
        <f t="array" ref="AB2107">_xlfn.IFS(AND(AA2107&gt;=0,AA2107&lt;=15),"low purchase",AND(AA2107&gt;=16,AA2107&lt;=30),"mid purchase",AA2107&gt;=31,"high purchase")</f>
        <v>low purchase</v>
      </c>
      <c r="AC2107">
        <v>7</v>
      </c>
      <c r="AD2107" t="str">
        <f>IF(marketing_campaign[[#This Row],[NumWebVisitsMonth]]&gt;=5.3,"higher_webvists","lower_webvisits")</f>
        <v>higher_webvists</v>
      </c>
      <c r="AE2107">
        <v>0</v>
      </c>
      <c r="AF2107">
        <v>0</v>
      </c>
      <c r="AG2107">
        <v>0</v>
      </c>
      <c r="AH2107">
        <v>0</v>
      </c>
      <c r="AI2107">
        <v>0</v>
      </c>
      <c r="AJ2107">
        <v>0</v>
      </c>
      <c r="AK2107">
        <v>3</v>
      </c>
      <c r="AL2107">
        <v>11</v>
      </c>
      <c r="AM2107">
        <v>0</v>
      </c>
      <c r="AN2107">
        <f>marketing_campaign[[#This Row],[AcceptedCmp2]]+marketing_campaign[[#This Row],[AcceptedCmp1]]+marketing_campaign[[#This Row],[AcceptedCmp5]]+marketing_campaign[[#This Row],[AcceptedCmp4]]+marketing_campaign[[#This Row],[AcceptedCmp3]]+marketing_campaign[[#This Row],[Response]]</f>
        <v>0</v>
      </c>
      <c r="AO2107" t="str" cm="1">
        <f t="array" ref="AO210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08" spans="1:41" x14ac:dyDescent="0.35">
      <c r="A2108">
        <v>6183</v>
      </c>
      <c r="B2108">
        <v>1962</v>
      </c>
      <c r="C2108">
        <f t="shared" ca="1" si="64"/>
        <v>64</v>
      </c>
      <c r="D2108" t="str" cm="1">
        <f t="array" aca="1" ref="D210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08" t="s">
        <v>34</v>
      </c>
      <c r="F2108" t="s">
        <v>33</v>
      </c>
      <c r="G2108" cm="1">
        <f t="array" ref="G2108">_xlfn.IFS(marketing_campaign[[#This Row],[Marital_Status]]="Single",K2108+L2108+1,marketing_campaign[[#This Row],[Marital_Status]]="Together",K2108+L2108+2,marketing_campaign[[#This Row],[Marital_Status]]="Alone",K2108+L2108+1,marketing_campaign[[#This Row],[Marital_Status]]="Married",K2108+L2108+2,marketing_campaign[[#This Row],[Marital_Status]]="Divorced",K2108+L2108+1,marketing_campaign[[#This Row],[Marital_Status]]="YOLO",K2108+L2108+1,marketing_campaign[[#This Row],[Marital_Status]]="Absurd",K2108+L2108+1,marketing_campaign[[#This Row],[Marital_Status]]="Widow",K2108+L2108+1)</f>
        <v>3</v>
      </c>
      <c r="H2108" t="str" cm="1">
        <f t="array" ref="H2108">_xlfn.IFS(marketing_campaign[[#This Row],[Family_size]]=1,"Family_with_one_child",marketing_campaign[[#This Row],[Family_size]]&gt;1,"Family_with_more_children")</f>
        <v>Family_with_more_children</v>
      </c>
      <c r="I2108">
        <v>58646</v>
      </c>
      <c r="J2108" t="str">
        <f>IF(marketing_campaign[[#This Row],[Income]]&gt;=Sheet21!B2158,"high_income","low_income")</f>
        <v>high_income</v>
      </c>
      <c r="K2108">
        <v>0</v>
      </c>
      <c r="L2108">
        <v>1</v>
      </c>
      <c r="M2108" s="1">
        <v>41435</v>
      </c>
      <c r="N2108">
        <v>3</v>
      </c>
      <c r="O2108" t="str" cm="1">
        <f t="array" ref="O2108">_xlfn.IFS(AND(marketing_campaign[[#This Row],[Recency]]&gt;=0,marketing_campaign[[#This Row],[Recency]]&lt;=14),"Early Recency",AND(marketing_campaign[[#This Row],[Recency]]&gt;=15,marketing_campaign[[#This Row],[Recency]]&lt;=31),"Mid-Recency",marketing_campaign[[#This Row],[Recency]]&gt;=32,"high Recency")</f>
        <v>Early Recency</v>
      </c>
      <c r="P2108">
        <v>62</v>
      </c>
      <c r="Q2108">
        <v>1</v>
      </c>
      <c r="R2108">
        <v>44</v>
      </c>
      <c r="S2108">
        <v>6</v>
      </c>
      <c r="T2108">
        <v>5</v>
      </c>
      <c r="U2108">
        <v>22</v>
      </c>
      <c r="V2108">
        <f>marketing_campaign[[#This Row],[MntGoldProds]]+marketing_campaign[[#This Row],[MntSweetProducts]]+marketing_campaign[[#This Row],[MntFishProducts]]+marketing_campaign[[#This Row],[MntMeatProducts]]+marketing_campaign[[#This Row],[MntFruits]]+marketing_campaign[[#This Row],[MntWines]]</f>
        <v>140</v>
      </c>
      <c r="W2108">
        <v>1</v>
      </c>
      <c r="X2108">
        <v>2</v>
      </c>
      <c r="Y2108">
        <v>1</v>
      </c>
      <c r="Z2108">
        <v>4</v>
      </c>
      <c r="AA2108">
        <f t="shared" si="65"/>
        <v>8</v>
      </c>
      <c r="AB2108" t="str" cm="1">
        <f t="array" ref="AB2108">_xlfn.IFS(AND(AA2108&gt;=0,AA2108&lt;=15),"low purchase",AND(AA2108&gt;=16,AA2108&lt;=30),"mid purchase",AA2108&gt;=31,"high purchase")</f>
        <v>low purchase</v>
      </c>
      <c r="AC2108">
        <v>4</v>
      </c>
      <c r="AD2108" t="str">
        <f>IF(marketing_campaign[[#This Row],[NumWebVisitsMonth]]&gt;=5.3,"higher_webvists","lower_webvisits")</f>
        <v>lower_webvisits</v>
      </c>
      <c r="AE2108">
        <v>0</v>
      </c>
      <c r="AF2108">
        <v>0</v>
      </c>
      <c r="AG2108">
        <v>0</v>
      </c>
      <c r="AH2108">
        <v>0</v>
      </c>
      <c r="AI2108">
        <v>0</v>
      </c>
      <c r="AJ2108">
        <v>0</v>
      </c>
      <c r="AK2108">
        <v>3</v>
      </c>
      <c r="AL2108">
        <v>11</v>
      </c>
      <c r="AM2108">
        <v>0</v>
      </c>
      <c r="AN2108">
        <f>marketing_campaign[[#This Row],[AcceptedCmp2]]+marketing_campaign[[#This Row],[AcceptedCmp1]]+marketing_campaign[[#This Row],[AcceptedCmp5]]+marketing_campaign[[#This Row],[AcceptedCmp4]]+marketing_campaign[[#This Row],[AcceptedCmp3]]+marketing_campaign[[#This Row],[Response]]</f>
        <v>0</v>
      </c>
      <c r="AO2108" t="str" cm="1">
        <f t="array" ref="AO210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09" spans="1:41" x14ac:dyDescent="0.35">
      <c r="A2109">
        <v>340</v>
      </c>
      <c r="B2109">
        <v>1970</v>
      </c>
      <c r="C2109">
        <f t="shared" ca="1" si="64"/>
        <v>56</v>
      </c>
      <c r="D2109" t="str" cm="1">
        <f t="array" aca="1" ref="D210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09" t="s">
        <v>29</v>
      </c>
      <c r="F2109" t="s">
        <v>35</v>
      </c>
      <c r="G2109" cm="1">
        <f t="array" ref="G2109">_xlfn.IFS(marketing_campaign[[#This Row],[Marital_Status]]="Single",K2109+L2109+1,marketing_campaign[[#This Row],[Marital_Status]]="Together",K2109+L2109+2,marketing_campaign[[#This Row],[Marital_Status]]="Alone",K2109+L2109+1,marketing_campaign[[#This Row],[Marital_Status]]="Married",K2109+L2109+2,marketing_campaign[[#This Row],[Marital_Status]]="Divorced",K2109+L2109+1,marketing_campaign[[#This Row],[Marital_Status]]="YOLO",K2109+L2109+1,marketing_campaign[[#This Row],[Marital_Status]]="Absurd",K2109+L2109+1,marketing_campaign[[#This Row],[Marital_Status]]="Widow",K2109+L2109+1)</f>
        <v>2</v>
      </c>
      <c r="H2109" t="str" cm="1">
        <f t="array" ref="H2109">_xlfn.IFS(marketing_campaign[[#This Row],[Family_size]]=1,"Family_with_one_child",marketing_campaign[[#This Row],[Family_size]]&gt;1,"Family_with_more_children")</f>
        <v>Family_with_more_children</v>
      </c>
      <c r="I2109">
        <v>72967</v>
      </c>
      <c r="J2109" t="str">
        <f>IF(marketing_campaign[[#This Row],[Income]]&gt;=Sheet21!B2159,"high_income","low_income")</f>
        <v>high_income</v>
      </c>
      <c r="K2109">
        <v>0</v>
      </c>
      <c r="L2109">
        <v>1</v>
      </c>
      <c r="M2109" s="1">
        <v>41258</v>
      </c>
      <c r="N2109">
        <v>1</v>
      </c>
      <c r="O2109" t="str" cm="1">
        <f t="array" ref="O2109">_xlfn.IFS(AND(marketing_campaign[[#This Row],[Recency]]&gt;=0,marketing_campaign[[#This Row],[Recency]]&lt;=14),"Early Recency",AND(marketing_campaign[[#This Row],[Recency]]&gt;=15,marketing_campaign[[#This Row],[Recency]]&lt;=31),"Mid-Recency",marketing_campaign[[#This Row],[Recency]]&gt;=32,"high Recency")</f>
        <v>Early Recency</v>
      </c>
      <c r="P2109">
        <v>158</v>
      </c>
      <c r="Q2109">
        <v>35</v>
      </c>
      <c r="R2109">
        <v>179</v>
      </c>
      <c r="S2109">
        <v>0</v>
      </c>
      <c r="T2109">
        <v>0</v>
      </c>
      <c r="U2109">
        <v>125</v>
      </c>
      <c r="V2109">
        <f>marketing_campaign[[#This Row],[MntGoldProds]]+marketing_campaign[[#This Row],[MntSweetProducts]]+marketing_campaign[[#This Row],[MntFishProducts]]+marketing_campaign[[#This Row],[MntMeatProducts]]+marketing_campaign[[#This Row],[MntFruits]]+marketing_campaign[[#This Row],[MntWines]]</f>
        <v>497</v>
      </c>
      <c r="W2109">
        <v>2</v>
      </c>
      <c r="X2109">
        <v>7</v>
      </c>
      <c r="Y2109">
        <v>2</v>
      </c>
      <c r="Z2109">
        <v>8</v>
      </c>
      <c r="AA2109">
        <f t="shared" si="65"/>
        <v>19</v>
      </c>
      <c r="AB2109" t="str" cm="1">
        <f t="array" ref="AB2109">_xlfn.IFS(AND(AA2109&gt;=0,AA2109&lt;=15),"low purchase",AND(AA2109&gt;=16,AA2109&lt;=30),"mid purchase",AA2109&gt;=31,"high purchase")</f>
        <v>mid purchase</v>
      </c>
      <c r="AC2109">
        <v>5</v>
      </c>
      <c r="AD2109" t="str">
        <f>IF(marketing_campaign[[#This Row],[NumWebVisitsMonth]]&gt;=5.3,"higher_webvists","lower_webvisits")</f>
        <v>lower_webvisits</v>
      </c>
      <c r="AE2109">
        <v>1</v>
      </c>
      <c r="AF2109">
        <v>0</v>
      </c>
      <c r="AG2109">
        <v>0</v>
      </c>
      <c r="AH2109">
        <v>0</v>
      </c>
      <c r="AI2109">
        <v>0</v>
      </c>
      <c r="AJ2109">
        <v>0</v>
      </c>
      <c r="AK2109">
        <v>3</v>
      </c>
      <c r="AL2109">
        <v>11</v>
      </c>
      <c r="AM2109">
        <v>1</v>
      </c>
      <c r="AN2109">
        <f>marketing_campaign[[#This Row],[AcceptedCmp2]]+marketing_campaign[[#This Row],[AcceptedCmp1]]+marketing_campaign[[#This Row],[AcceptedCmp5]]+marketing_campaign[[#This Row],[AcceptedCmp4]]+marketing_campaign[[#This Row],[AcceptedCmp3]]+marketing_campaign[[#This Row],[Response]]</f>
        <v>2</v>
      </c>
      <c r="AO2109" t="str" cm="1">
        <f t="array" ref="AO210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2110" spans="1:41" x14ac:dyDescent="0.35">
      <c r="A2110">
        <v>5991</v>
      </c>
      <c r="B2110">
        <v>1949</v>
      </c>
      <c r="C2110">
        <f t="shared" ca="1" si="64"/>
        <v>77</v>
      </c>
      <c r="D2110" t="str" cm="1">
        <f t="array" aca="1" ref="D211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10" t="s">
        <v>34</v>
      </c>
      <c r="F2110" t="s">
        <v>33</v>
      </c>
      <c r="G2110" cm="1">
        <f t="array" ref="G2110">_xlfn.IFS(marketing_campaign[[#This Row],[Marital_Status]]="Single",K2110+L2110+1,marketing_campaign[[#This Row],[Marital_Status]]="Together",K2110+L2110+2,marketing_campaign[[#This Row],[Marital_Status]]="Alone",K2110+L2110+1,marketing_campaign[[#This Row],[Marital_Status]]="Married",K2110+L2110+2,marketing_campaign[[#This Row],[Marital_Status]]="Divorced",K2110+L2110+1,marketing_campaign[[#This Row],[Marital_Status]]="YOLO",K2110+L2110+1,marketing_campaign[[#This Row],[Marital_Status]]="Absurd",K2110+L2110+1,marketing_campaign[[#This Row],[Marital_Status]]="Widow",K2110+L2110+1)</f>
        <v>3</v>
      </c>
      <c r="H2110" t="str" cm="1">
        <f t="array" ref="H2110">_xlfn.IFS(marketing_campaign[[#This Row],[Family_size]]=1,"Family_with_one_child",marketing_campaign[[#This Row],[Family_size]]&gt;1,"Family_with_more_children")</f>
        <v>Family_with_more_children</v>
      </c>
      <c r="I2110">
        <v>48150</v>
      </c>
      <c r="J2110" t="str">
        <f>IF(marketing_campaign[[#This Row],[Income]]&gt;=Sheet21!B2160,"high_income","low_income")</f>
        <v>high_income</v>
      </c>
      <c r="K2110">
        <v>0</v>
      </c>
      <c r="L2110">
        <v>1</v>
      </c>
      <c r="M2110" s="1">
        <v>41433</v>
      </c>
      <c r="N2110">
        <v>24</v>
      </c>
      <c r="O2110" t="str" cm="1">
        <f t="array" ref="O2110">_xlfn.IFS(AND(marketing_campaign[[#This Row],[Recency]]&gt;=0,marketing_campaign[[#This Row],[Recency]]&lt;=14),"Early Recency",AND(marketing_campaign[[#This Row],[Recency]]&gt;=15,marketing_campaign[[#This Row],[Recency]]&lt;=31),"Mid-Recency",marketing_campaign[[#This Row],[Recency]]&gt;=32,"high Recency")</f>
        <v>Mid-Recency</v>
      </c>
      <c r="P2110">
        <v>173</v>
      </c>
      <c r="Q2110">
        <v>2</v>
      </c>
      <c r="R2110">
        <v>39</v>
      </c>
      <c r="S2110">
        <v>3</v>
      </c>
      <c r="T2110">
        <v>2</v>
      </c>
      <c r="U2110">
        <v>47</v>
      </c>
      <c r="V2110">
        <f>marketing_campaign[[#This Row],[MntGoldProds]]+marketing_campaign[[#This Row],[MntSweetProducts]]+marketing_campaign[[#This Row],[MntFishProducts]]+marketing_campaign[[#This Row],[MntMeatProducts]]+marketing_campaign[[#This Row],[MntFruits]]+marketing_campaign[[#This Row],[MntWines]]</f>
        <v>266</v>
      </c>
      <c r="W2110">
        <v>3</v>
      </c>
      <c r="X2110">
        <v>5</v>
      </c>
      <c r="Y2110">
        <v>1</v>
      </c>
      <c r="Z2110">
        <v>4</v>
      </c>
      <c r="AA2110">
        <f t="shared" si="65"/>
        <v>13</v>
      </c>
      <c r="AB2110" t="str" cm="1">
        <f t="array" ref="AB2110">_xlfn.IFS(AND(AA2110&gt;=0,AA2110&lt;=15),"low purchase",AND(AA2110&gt;=16,AA2110&lt;=30),"mid purchase",AA2110&gt;=31,"high purchase")</f>
        <v>low purchase</v>
      </c>
      <c r="AC2110">
        <v>7</v>
      </c>
      <c r="AD2110" t="str">
        <f>IF(marketing_campaign[[#This Row],[NumWebVisitsMonth]]&gt;=5.3,"higher_webvists","lower_webvisits")</f>
        <v>higher_webvists</v>
      </c>
      <c r="AE2110">
        <v>0</v>
      </c>
      <c r="AF2110">
        <v>0</v>
      </c>
      <c r="AG2110">
        <v>0</v>
      </c>
      <c r="AH2110">
        <v>0</v>
      </c>
      <c r="AI2110">
        <v>0</v>
      </c>
      <c r="AJ2110">
        <v>0</v>
      </c>
      <c r="AK2110">
        <v>3</v>
      </c>
      <c r="AL2110">
        <v>11</v>
      </c>
      <c r="AM2110">
        <v>0</v>
      </c>
      <c r="AN2110">
        <f>marketing_campaign[[#This Row],[AcceptedCmp2]]+marketing_campaign[[#This Row],[AcceptedCmp1]]+marketing_campaign[[#This Row],[AcceptedCmp5]]+marketing_campaign[[#This Row],[AcceptedCmp4]]+marketing_campaign[[#This Row],[AcceptedCmp3]]+marketing_campaign[[#This Row],[Response]]</f>
        <v>0</v>
      </c>
      <c r="AO2110" t="str" cm="1">
        <f t="array" ref="AO211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11" spans="1:41" x14ac:dyDescent="0.35">
      <c r="A2111">
        <v>3104</v>
      </c>
      <c r="B2111">
        <v>1961</v>
      </c>
      <c r="C2111">
        <f t="shared" ca="1" si="64"/>
        <v>65</v>
      </c>
      <c r="D2111" t="str" cm="1">
        <f t="array" aca="1" ref="D211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11" t="s">
        <v>29</v>
      </c>
      <c r="F2111" t="s">
        <v>30</v>
      </c>
      <c r="G2111" cm="1">
        <f t="array" ref="G2111">_xlfn.IFS(marketing_campaign[[#This Row],[Marital_Status]]="Single",K2111+L2111+1,marketing_campaign[[#This Row],[Marital_Status]]="Together",K2111+L2111+2,marketing_campaign[[#This Row],[Marital_Status]]="Alone",K2111+L2111+1,marketing_campaign[[#This Row],[Marital_Status]]="Married",K2111+L2111+2,marketing_campaign[[#This Row],[Marital_Status]]="Divorced",K2111+L2111+1,marketing_campaign[[#This Row],[Marital_Status]]="YOLO",K2111+L2111+1,marketing_campaign[[#This Row],[Marital_Status]]="Absurd",K2111+L2111+1,marketing_campaign[[#This Row],[Marital_Status]]="Widow",K2111+L2111+1)</f>
        <v>1</v>
      </c>
      <c r="H2111" t="str" cm="1">
        <f t="array" ref="H2111">_xlfn.IFS(marketing_campaign[[#This Row],[Family_size]]=1,"Family_with_one_child",marketing_campaign[[#This Row],[Family_size]]&gt;1,"Family_with_more_children")</f>
        <v>Family_with_one_child</v>
      </c>
      <c r="I2111">
        <v>82332</v>
      </c>
      <c r="J2111" t="str">
        <f>IF(marketing_campaign[[#This Row],[Income]]&gt;=Sheet21!B2161,"high_income","low_income")</f>
        <v>high_income</v>
      </c>
      <c r="K2111">
        <v>0</v>
      </c>
      <c r="L2111">
        <v>0</v>
      </c>
      <c r="M2111" s="1">
        <v>41169</v>
      </c>
      <c r="N2111">
        <v>89</v>
      </c>
      <c r="O2111" t="str" cm="1">
        <f t="array" ref="O2111">_xlfn.IFS(AND(marketing_campaign[[#This Row],[Recency]]&gt;=0,marketing_campaign[[#This Row],[Recency]]&lt;=14),"Early Recency",AND(marketing_campaign[[#This Row],[Recency]]&gt;=15,marketing_campaign[[#This Row],[Recency]]&lt;=31),"Mid-Recency",marketing_campaign[[#This Row],[Recency]]&gt;=32,"high Recency")</f>
        <v>high Recency</v>
      </c>
      <c r="P2111">
        <v>830</v>
      </c>
      <c r="Q2111">
        <v>59</v>
      </c>
      <c r="R2111">
        <v>968</v>
      </c>
      <c r="S2111">
        <v>51</v>
      </c>
      <c r="T2111">
        <v>79</v>
      </c>
      <c r="U2111">
        <v>19</v>
      </c>
      <c r="V2111">
        <f>marketing_campaign[[#This Row],[MntGoldProds]]+marketing_campaign[[#This Row],[MntSweetProducts]]+marketing_campaign[[#This Row],[MntFishProducts]]+marketing_campaign[[#This Row],[MntMeatProducts]]+marketing_campaign[[#This Row],[MntFruits]]+marketing_campaign[[#This Row],[MntWines]]</f>
        <v>2006</v>
      </c>
      <c r="W2111">
        <v>1</v>
      </c>
      <c r="X2111">
        <v>5</v>
      </c>
      <c r="Y2111">
        <v>3</v>
      </c>
      <c r="Z2111">
        <v>12</v>
      </c>
      <c r="AA2111">
        <f t="shared" si="65"/>
        <v>21</v>
      </c>
      <c r="AB2111" t="str" cm="1">
        <f t="array" ref="AB2111">_xlfn.IFS(AND(AA2111&gt;=0,AA2111&lt;=15),"low purchase",AND(AA2111&gt;=16,AA2111&lt;=30),"mid purchase",AA2111&gt;=31,"high purchase")</f>
        <v>mid purchase</v>
      </c>
      <c r="AC2111">
        <v>2</v>
      </c>
      <c r="AD2111" t="str">
        <f>IF(marketing_campaign[[#This Row],[NumWebVisitsMonth]]&gt;=5.3,"higher_webvists","lower_webvisits")</f>
        <v>lower_webvisits</v>
      </c>
      <c r="AE2111">
        <v>0</v>
      </c>
      <c r="AF2111">
        <v>0</v>
      </c>
      <c r="AG2111">
        <v>1</v>
      </c>
      <c r="AH2111">
        <v>0</v>
      </c>
      <c r="AI2111">
        <v>0</v>
      </c>
      <c r="AJ2111">
        <v>0</v>
      </c>
      <c r="AK2111">
        <v>3</v>
      </c>
      <c r="AL2111">
        <v>11</v>
      </c>
      <c r="AM2111">
        <v>1</v>
      </c>
      <c r="AN2111">
        <f>marketing_campaign[[#This Row],[AcceptedCmp2]]+marketing_campaign[[#This Row],[AcceptedCmp1]]+marketing_campaign[[#This Row],[AcceptedCmp5]]+marketing_campaign[[#This Row],[AcceptedCmp4]]+marketing_campaign[[#This Row],[AcceptedCmp3]]+marketing_campaign[[#This Row],[Response]]</f>
        <v>2</v>
      </c>
      <c r="AO2111" t="str" cm="1">
        <f t="array" ref="AO211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2112" spans="1:41" x14ac:dyDescent="0.35">
      <c r="A2112">
        <v>9729</v>
      </c>
      <c r="B2112">
        <v>1955</v>
      </c>
      <c r="C2112">
        <f t="shared" ca="1" si="64"/>
        <v>71</v>
      </c>
      <c r="D2112" t="str" cm="1">
        <f t="array" aca="1" ref="D211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12" t="s">
        <v>29</v>
      </c>
      <c r="F2112" t="s">
        <v>38</v>
      </c>
      <c r="G2112" cm="1">
        <f t="array" ref="G2112">_xlfn.IFS(marketing_campaign[[#This Row],[Marital_Status]]="Single",K2112+L2112+1,marketing_campaign[[#This Row],[Marital_Status]]="Together",K2112+L2112+2,marketing_campaign[[#This Row],[Marital_Status]]="Alone",K2112+L2112+1,marketing_campaign[[#This Row],[Marital_Status]]="Married",K2112+L2112+2,marketing_campaign[[#This Row],[Marital_Status]]="Divorced",K2112+L2112+1,marketing_campaign[[#This Row],[Marital_Status]]="YOLO",K2112+L2112+1,marketing_campaign[[#This Row],[Marital_Status]]="Absurd",K2112+L2112+1,marketing_campaign[[#This Row],[Marital_Status]]="Widow",K2112+L2112+1)</f>
        <v>3</v>
      </c>
      <c r="H2112" t="str" cm="1">
        <f t="array" ref="H2112">_xlfn.IFS(marketing_campaign[[#This Row],[Family_size]]=1,"Family_with_one_child",marketing_campaign[[#This Row],[Family_size]]&gt;1,"Family_with_more_children")</f>
        <v>Family_with_more_children</v>
      </c>
      <c r="I2112">
        <v>58275</v>
      </c>
      <c r="J2112" t="str">
        <f>IF(marketing_campaign[[#This Row],[Income]]&gt;=Sheet21!B2162,"high_income","low_income")</f>
        <v>high_income</v>
      </c>
      <c r="K2112">
        <v>1</v>
      </c>
      <c r="L2112">
        <v>1</v>
      </c>
      <c r="M2112" s="1">
        <v>41427</v>
      </c>
      <c r="N2112">
        <v>48</v>
      </c>
      <c r="O2112" t="str" cm="1">
        <f t="array" ref="O2112">_xlfn.IFS(AND(marketing_campaign[[#This Row],[Recency]]&gt;=0,marketing_campaign[[#This Row],[Recency]]&lt;=14),"Early Recency",AND(marketing_campaign[[#This Row],[Recency]]&gt;=15,marketing_campaign[[#This Row],[Recency]]&lt;=31),"Mid-Recency",marketing_campaign[[#This Row],[Recency]]&gt;=32,"high Recency")</f>
        <v>high Recency</v>
      </c>
      <c r="P2112">
        <v>189</v>
      </c>
      <c r="Q2112">
        <v>10</v>
      </c>
      <c r="R2112">
        <v>253</v>
      </c>
      <c r="S2112">
        <v>56</v>
      </c>
      <c r="T2112">
        <v>43</v>
      </c>
      <c r="U2112">
        <v>64</v>
      </c>
      <c r="V2112">
        <f>marketing_campaign[[#This Row],[MntGoldProds]]+marketing_campaign[[#This Row],[MntSweetProducts]]+marketing_campaign[[#This Row],[MntFishProducts]]+marketing_campaign[[#This Row],[MntMeatProducts]]+marketing_campaign[[#This Row],[MntFruits]]+marketing_campaign[[#This Row],[MntWines]]</f>
        <v>615</v>
      </c>
      <c r="W2112">
        <v>6</v>
      </c>
      <c r="X2112">
        <v>8</v>
      </c>
      <c r="Y2112">
        <v>2</v>
      </c>
      <c r="Z2112">
        <v>7</v>
      </c>
      <c r="AA2112">
        <f t="shared" si="65"/>
        <v>23</v>
      </c>
      <c r="AB2112" t="str" cm="1">
        <f t="array" ref="AB2112">_xlfn.IFS(AND(AA2112&gt;=0,AA2112&lt;=15),"low purchase",AND(AA2112&gt;=16,AA2112&lt;=30),"mid purchase",AA2112&gt;=31,"high purchase")</f>
        <v>mid purchase</v>
      </c>
      <c r="AC2112">
        <v>7</v>
      </c>
      <c r="AD2112" t="str">
        <f>IF(marketing_campaign[[#This Row],[NumWebVisitsMonth]]&gt;=5.3,"higher_webvists","lower_webvisits")</f>
        <v>higher_webvists</v>
      </c>
      <c r="AE2112">
        <v>0</v>
      </c>
      <c r="AF2112">
        <v>0</v>
      </c>
      <c r="AG2112">
        <v>0</v>
      </c>
      <c r="AH2112">
        <v>0</v>
      </c>
      <c r="AI2112">
        <v>0</v>
      </c>
      <c r="AJ2112">
        <v>0</v>
      </c>
      <c r="AK2112">
        <v>3</v>
      </c>
      <c r="AL2112">
        <v>11</v>
      </c>
      <c r="AM2112">
        <v>0</v>
      </c>
      <c r="AN2112">
        <f>marketing_campaign[[#This Row],[AcceptedCmp2]]+marketing_campaign[[#This Row],[AcceptedCmp1]]+marketing_campaign[[#This Row],[AcceptedCmp5]]+marketing_campaign[[#This Row],[AcceptedCmp4]]+marketing_campaign[[#This Row],[AcceptedCmp3]]+marketing_campaign[[#This Row],[Response]]</f>
        <v>0</v>
      </c>
      <c r="AO2112" t="str" cm="1">
        <f t="array" ref="AO211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13" spans="1:41" x14ac:dyDescent="0.35">
      <c r="A2113">
        <v>1008</v>
      </c>
      <c r="B2113">
        <v>1981</v>
      </c>
      <c r="C2113">
        <f t="shared" ca="1" si="64"/>
        <v>45</v>
      </c>
      <c r="D2113" t="str" cm="1">
        <f t="array" aca="1" ref="D211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113" t="s">
        <v>32</v>
      </c>
      <c r="F2113" t="s">
        <v>31</v>
      </c>
      <c r="G2113" cm="1">
        <f t="array" ref="G2113">_xlfn.IFS(marketing_campaign[[#This Row],[Marital_Status]]="Single",K2113+L2113+1,marketing_campaign[[#This Row],[Marital_Status]]="Together",K2113+L2113+2,marketing_campaign[[#This Row],[Marital_Status]]="Alone",K2113+L2113+1,marketing_campaign[[#This Row],[Marital_Status]]="Married",K2113+L2113+2,marketing_campaign[[#This Row],[Marital_Status]]="Divorced",K2113+L2113+1,marketing_campaign[[#This Row],[Marital_Status]]="YOLO",K2113+L2113+1,marketing_campaign[[#This Row],[Marital_Status]]="Absurd",K2113+L2113+1,marketing_campaign[[#This Row],[Marital_Status]]="Widow",K2113+L2113+1)</f>
        <v>2</v>
      </c>
      <c r="H2113" t="str" cm="1">
        <f t="array" ref="H2113">_xlfn.IFS(marketing_campaign[[#This Row],[Family_size]]=1,"Family_with_one_child",marketing_campaign[[#This Row],[Family_size]]&gt;1,"Family_with_more_children")</f>
        <v>Family_with_more_children</v>
      </c>
      <c r="I2113">
        <v>44953</v>
      </c>
      <c r="J2113" t="str">
        <f>IF(marketing_campaign[[#This Row],[Income]]&gt;=Sheet21!B2163,"high_income","low_income")</f>
        <v>high_income</v>
      </c>
      <c r="K2113">
        <v>0</v>
      </c>
      <c r="L2113">
        <v>0</v>
      </c>
      <c r="M2113" s="1">
        <v>41264</v>
      </c>
      <c r="N2113">
        <v>31</v>
      </c>
      <c r="O2113" t="str" cm="1">
        <f t="array" ref="O2113">_xlfn.IFS(AND(marketing_campaign[[#This Row],[Recency]]&gt;=0,marketing_campaign[[#This Row],[Recency]]&lt;=14),"Early Recency",AND(marketing_campaign[[#This Row],[Recency]]&gt;=15,marketing_campaign[[#This Row],[Recency]]&lt;=31),"Mid-Recency",marketing_campaign[[#This Row],[Recency]]&gt;=32,"high Recency")</f>
        <v>Mid-Recency</v>
      </c>
      <c r="P2113">
        <v>728</v>
      </c>
      <c r="Q2113">
        <v>17</v>
      </c>
      <c r="R2113">
        <v>133</v>
      </c>
      <c r="S2113">
        <v>11</v>
      </c>
      <c r="T2113">
        <v>8</v>
      </c>
      <c r="U2113">
        <v>124</v>
      </c>
      <c r="V2113">
        <f>marketing_campaign[[#This Row],[MntGoldProds]]+marketing_campaign[[#This Row],[MntSweetProducts]]+marketing_campaign[[#This Row],[MntFishProducts]]+marketing_campaign[[#This Row],[MntMeatProducts]]+marketing_campaign[[#This Row],[MntFruits]]+marketing_campaign[[#This Row],[MntWines]]</f>
        <v>1021</v>
      </c>
      <c r="W2113">
        <v>1</v>
      </c>
      <c r="X2113">
        <v>7</v>
      </c>
      <c r="Y2113">
        <v>3</v>
      </c>
      <c r="Z2113">
        <v>13</v>
      </c>
      <c r="AA2113">
        <f t="shared" si="65"/>
        <v>24</v>
      </c>
      <c r="AB2113" t="str" cm="1">
        <f t="array" ref="AB2113">_xlfn.IFS(AND(AA2113&gt;=0,AA2113&lt;=15),"low purchase",AND(AA2113&gt;=16,AA2113&lt;=30),"mid purchase",AA2113&gt;=31,"high purchase")</f>
        <v>mid purchase</v>
      </c>
      <c r="AC2113">
        <v>6</v>
      </c>
      <c r="AD2113" t="str">
        <f>IF(marketing_campaign[[#This Row],[NumWebVisitsMonth]]&gt;=5.3,"higher_webvists","lower_webvisits")</f>
        <v>higher_webvists</v>
      </c>
      <c r="AE2113">
        <v>1</v>
      </c>
      <c r="AF2113">
        <v>0</v>
      </c>
      <c r="AG2113">
        <v>0</v>
      </c>
      <c r="AH2113">
        <v>0</v>
      </c>
      <c r="AI2113">
        <v>0</v>
      </c>
      <c r="AJ2113">
        <v>0</v>
      </c>
      <c r="AK2113">
        <v>3</v>
      </c>
      <c r="AL2113">
        <v>11</v>
      </c>
      <c r="AM2113">
        <v>0</v>
      </c>
      <c r="AN2113">
        <f>marketing_campaign[[#This Row],[AcceptedCmp2]]+marketing_campaign[[#This Row],[AcceptedCmp1]]+marketing_campaign[[#This Row],[AcceptedCmp5]]+marketing_campaign[[#This Row],[AcceptedCmp4]]+marketing_campaign[[#This Row],[AcceptedCmp3]]+marketing_campaign[[#This Row],[Response]]</f>
        <v>1</v>
      </c>
      <c r="AO2113" t="str" cm="1">
        <f t="array" ref="AO211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2114" spans="1:41" x14ac:dyDescent="0.35">
      <c r="A2114">
        <v>11091</v>
      </c>
      <c r="B2114">
        <v>1953</v>
      </c>
      <c r="C2114">
        <f t="shared" ref="C2114:C2177" ca="1" si="66">YEAR(TODAY())-B2114</f>
        <v>73</v>
      </c>
      <c r="D2114" t="str" cm="1">
        <f t="array" aca="1" ref="D211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14" t="s">
        <v>29</v>
      </c>
      <c r="F2114" t="s">
        <v>31</v>
      </c>
      <c r="G2114" cm="1">
        <f t="array" ref="G2114">_xlfn.IFS(marketing_campaign[[#This Row],[Marital_Status]]="Single",K2114+L2114+1,marketing_campaign[[#This Row],[Marital_Status]]="Together",K2114+L2114+2,marketing_campaign[[#This Row],[Marital_Status]]="Alone",K2114+L2114+1,marketing_campaign[[#This Row],[Marital_Status]]="Married",K2114+L2114+2,marketing_campaign[[#This Row],[Marital_Status]]="Divorced",K2114+L2114+1,marketing_campaign[[#This Row],[Marital_Status]]="YOLO",K2114+L2114+1,marketing_campaign[[#This Row],[Marital_Status]]="Absurd",K2114+L2114+1,marketing_campaign[[#This Row],[Marital_Status]]="Widow",K2114+L2114+1)</f>
        <v>4</v>
      </c>
      <c r="H2114" t="str" cm="1">
        <f t="array" ref="H2114">_xlfn.IFS(marketing_campaign[[#This Row],[Family_size]]=1,"Family_with_one_child",marketing_campaign[[#This Row],[Family_size]]&gt;1,"Family_with_more_children")</f>
        <v>Family_with_more_children</v>
      </c>
      <c r="I2114">
        <v>34587</v>
      </c>
      <c r="J2114" t="str">
        <f>IF(marketing_campaign[[#This Row],[Income]]&gt;=Sheet21!B2164,"high_income","low_income")</f>
        <v>high_income</v>
      </c>
      <c r="K2114">
        <v>1</v>
      </c>
      <c r="L2114">
        <v>1</v>
      </c>
      <c r="M2114" s="1">
        <v>41775</v>
      </c>
      <c r="N2114">
        <v>68</v>
      </c>
      <c r="O2114" t="str" cm="1">
        <f t="array" ref="O2114">_xlfn.IFS(AND(marketing_campaign[[#This Row],[Recency]]&gt;=0,marketing_campaign[[#This Row],[Recency]]&lt;=14),"Early Recency",AND(marketing_campaign[[#This Row],[Recency]]&gt;=15,marketing_campaign[[#This Row],[Recency]]&lt;=31),"Mid-Recency",marketing_campaign[[#This Row],[Recency]]&gt;=32,"high Recency")</f>
        <v>high Recency</v>
      </c>
      <c r="P2114">
        <v>7</v>
      </c>
      <c r="Q2114">
        <v>2</v>
      </c>
      <c r="R2114">
        <v>9</v>
      </c>
      <c r="S2114">
        <v>2</v>
      </c>
      <c r="T2114">
        <v>0</v>
      </c>
      <c r="U2114">
        <v>2</v>
      </c>
      <c r="V2114">
        <f>marketing_campaign[[#This Row],[MntGoldProds]]+marketing_campaign[[#This Row],[MntSweetProducts]]+marketing_campaign[[#This Row],[MntFishProducts]]+marketing_campaign[[#This Row],[MntMeatProducts]]+marketing_campaign[[#This Row],[MntFruits]]+marketing_campaign[[#This Row],[MntWines]]</f>
        <v>22</v>
      </c>
      <c r="W2114">
        <v>2</v>
      </c>
      <c r="X2114">
        <v>1</v>
      </c>
      <c r="Y2114">
        <v>0</v>
      </c>
      <c r="Z2114">
        <v>3</v>
      </c>
      <c r="AA2114">
        <f t="shared" ref="AA2114:AA2177" si="67">W2114+X2114+Y2114+Z2114</f>
        <v>6</v>
      </c>
      <c r="AB2114" t="str" cm="1">
        <f t="array" ref="AB2114">_xlfn.IFS(AND(AA2114&gt;=0,AA2114&lt;=15),"low purchase",AND(AA2114&gt;=16,AA2114&lt;=30),"mid purchase",AA2114&gt;=31,"high purchase")</f>
        <v>low purchase</v>
      </c>
      <c r="AC2114">
        <v>4</v>
      </c>
      <c r="AD2114" t="str">
        <f>IF(marketing_campaign[[#This Row],[NumWebVisitsMonth]]&gt;=5.3,"higher_webvists","lower_webvisits")</f>
        <v>lower_webvisits</v>
      </c>
      <c r="AE2114">
        <v>0</v>
      </c>
      <c r="AF2114">
        <v>0</v>
      </c>
      <c r="AG2114">
        <v>0</v>
      </c>
      <c r="AH2114">
        <v>0</v>
      </c>
      <c r="AI2114">
        <v>0</v>
      </c>
      <c r="AJ2114">
        <v>0</v>
      </c>
      <c r="AK2114">
        <v>3</v>
      </c>
      <c r="AL2114">
        <v>11</v>
      </c>
      <c r="AM2114">
        <v>0</v>
      </c>
      <c r="AN2114">
        <f>marketing_campaign[[#This Row],[AcceptedCmp2]]+marketing_campaign[[#This Row],[AcceptedCmp1]]+marketing_campaign[[#This Row],[AcceptedCmp5]]+marketing_campaign[[#This Row],[AcceptedCmp4]]+marketing_campaign[[#This Row],[AcceptedCmp3]]+marketing_campaign[[#This Row],[Response]]</f>
        <v>0</v>
      </c>
      <c r="AO2114" t="str" cm="1">
        <f t="array" ref="AO211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15" spans="1:41" x14ac:dyDescent="0.35">
      <c r="A2115">
        <v>3969</v>
      </c>
      <c r="B2115">
        <v>1974</v>
      </c>
      <c r="C2115">
        <f t="shared" ca="1" si="66"/>
        <v>52</v>
      </c>
      <c r="D2115" t="str" cm="1">
        <f t="array" aca="1" ref="D211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15" t="s">
        <v>34</v>
      </c>
      <c r="F2115" t="s">
        <v>31</v>
      </c>
      <c r="G2115" cm="1">
        <f t="array" ref="G2115">_xlfn.IFS(marketing_campaign[[#This Row],[Marital_Status]]="Single",K2115+L2115+1,marketing_campaign[[#This Row],[Marital_Status]]="Together",K2115+L2115+2,marketing_campaign[[#This Row],[Marital_Status]]="Alone",K2115+L2115+1,marketing_campaign[[#This Row],[Marital_Status]]="Married",K2115+L2115+2,marketing_campaign[[#This Row],[Marital_Status]]="Divorced",K2115+L2115+1,marketing_campaign[[#This Row],[Marital_Status]]="YOLO",K2115+L2115+1,marketing_campaign[[#This Row],[Marital_Status]]="Absurd",K2115+L2115+1,marketing_campaign[[#This Row],[Marital_Status]]="Widow",K2115+L2115+1)</f>
        <v>3</v>
      </c>
      <c r="H2115" t="str" cm="1">
        <f t="array" ref="H2115">_xlfn.IFS(marketing_campaign[[#This Row],[Family_size]]=1,"Family_with_one_child",marketing_campaign[[#This Row],[Family_size]]&gt;1,"Family_with_more_children")</f>
        <v>Family_with_more_children</v>
      </c>
      <c r="I2115">
        <v>43018</v>
      </c>
      <c r="J2115" t="str">
        <f>IF(marketing_campaign[[#This Row],[Income]]&gt;=Sheet21!B2165,"high_income","low_income")</f>
        <v>high_income</v>
      </c>
      <c r="K2115">
        <v>0</v>
      </c>
      <c r="L2115">
        <v>1</v>
      </c>
      <c r="M2115" s="1">
        <v>41579</v>
      </c>
      <c r="N2115">
        <v>46</v>
      </c>
      <c r="O2115" t="str" cm="1">
        <f t="array" ref="O2115">_xlfn.IFS(AND(marketing_campaign[[#This Row],[Recency]]&gt;=0,marketing_campaign[[#This Row],[Recency]]&lt;=14),"Early Recency",AND(marketing_campaign[[#This Row],[Recency]]&gt;=15,marketing_campaign[[#This Row],[Recency]]&lt;=31),"Mid-Recency",marketing_campaign[[#This Row],[Recency]]&gt;=32,"high Recency")</f>
        <v>high Recency</v>
      </c>
      <c r="P2115">
        <v>35</v>
      </c>
      <c r="Q2115">
        <v>4</v>
      </c>
      <c r="R2115">
        <v>17</v>
      </c>
      <c r="S2115">
        <v>7</v>
      </c>
      <c r="T2115">
        <v>6</v>
      </c>
      <c r="U2115">
        <v>64</v>
      </c>
      <c r="V2115">
        <f>marketing_campaign[[#This Row],[MntGoldProds]]+marketing_campaign[[#This Row],[MntSweetProducts]]+marketing_campaign[[#This Row],[MntFishProducts]]+marketing_campaign[[#This Row],[MntMeatProducts]]+marketing_campaign[[#This Row],[MntFruits]]+marketing_campaign[[#This Row],[MntWines]]</f>
        <v>133</v>
      </c>
      <c r="W2115">
        <v>1</v>
      </c>
      <c r="X2115">
        <v>2</v>
      </c>
      <c r="Y2115">
        <v>2</v>
      </c>
      <c r="Z2115">
        <v>2</v>
      </c>
      <c r="AA2115">
        <f t="shared" si="67"/>
        <v>7</v>
      </c>
      <c r="AB2115" t="str" cm="1">
        <f t="array" ref="AB2115">_xlfn.IFS(AND(AA2115&gt;=0,AA2115&lt;=15),"low purchase",AND(AA2115&gt;=16,AA2115&lt;=30),"mid purchase",AA2115&gt;=31,"high purchase")</f>
        <v>low purchase</v>
      </c>
      <c r="AC2115">
        <v>5</v>
      </c>
      <c r="AD2115" t="str">
        <f>IF(marketing_campaign[[#This Row],[NumWebVisitsMonth]]&gt;=5.3,"higher_webvists","lower_webvisits")</f>
        <v>lower_webvisits</v>
      </c>
      <c r="AE2115">
        <v>0</v>
      </c>
      <c r="AF2115">
        <v>0</v>
      </c>
      <c r="AG2115">
        <v>0</v>
      </c>
      <c r="AH2115">
        <v>0</v>
      </c>
      <c r="AI2115">
        <v>0</v>
      </c>
      <c r="AJ2115">
        <v>0</v>
      </c>
      <c r="AK2115">
        <v>3</v>
      </c>
      <c r="AL2115">
        <v>11</v>
      </c>
      <c r="AM2115">
        <v>0</v>
      </c>
      <c r="AN2115">
        <f>marketing_campaign[[#This Row],[AcceptedCmp2]]+marketing_campaign[[#This Row],[AcceptedCmp1]]+marketing_campaign[[#This Row],[AcceptedCmp5]]+marketing_campaign[[#This Row],[AcceptedCmp4]]+marketing_campaign[[#This Row],[AcceptedCmp3]]+marketing_campaign[[#This Row],[Response]]</f>
        <v>0</v>
      </c>
      <c r="AO2115" t="str" cm="1">
        <f t="array" ref="AO211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16" spans="1:41" x14ac:dyDescent="0.35">
      <c r="A2116">
        <v>1916</v>
      </c>
      <c r="B2116">
        <v>1954</v>
      </c>
      <c r="C2116">
        <f t="shared" ca="1" si="66"/>
        <v>72</v>
      </c>
      <c r="D2116" t="str" cm="1">
        <f t="array" aca="1" ref="D211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16" t="s">
        <v>34</v>
      </c>
      <c r="F2116" t="s">
        <v>33</v>
      </c>
      <c r="G2116" cm="1">
        <f t="array" ref="G2116">_xlfn.IFS(marketing_campaign[[#This Row],[Marital_Status]]="Single",K2116+L2116+1,marketing_campaign[[#This Row],[Marital_Status]]="Together",K2116+L2116+2,marketing_campaign[[#This Row],[Marital_Status]]="Alone",K2116+L2116+1,marketing_campaign[[#This Row],[Marital_Status]]="Married",K2116+L2116+2,marketing_campaign[[#This Row],[Marital_Status]]="Divorced",K2116+L2116+1,marketing_campaign[[#This Row],[Marital_Status]]="YOLO",K2116+L2116+1,marketing_campaign[[#This Row],[Marital_Status]]="Absurd",K2116+L2116+1,marketing_campaign[[#This Row],[Marital_Status]]="Widow",K2116+L2116+1)</f>
        <v>3</v>
      </c>
      <c r="H2116" t="str" cm="1">
        <f t="array" ref="H2116">_xlfn.IFS(marketing_campaign[[#This Row],[Family_size]]=1,"Family_with_one_child",marketing_campaign[[#This Row],[Family_size]]&gt;1,"Family_with_more_children")</f>
        <v>Family_with_more_children</v>
      </c>
      <c r="I2116">
        <v>45736</v>
      </c>
      <c r="J2116" t="str">
        <f>IF(marketing_campaign[[#This Row],[Income]]&gt;=Sheet21!B2166,"high_income","low_income")</f>
        <v>high_income</v>
      </c>
      <c r="K2116">
        <v>0</v>
      </c>
      <c r="L2116">
        <v>1</v>
      </c>
      <c r="M2116" s="1">
        <v>41479</v>
      </c>
      <c r="N2116">
        <v>92</v>
      </c>
      <c r="O2116" t="str" cm="1">
        <f t="array" ref="O2116">_xlfn.IFS(AND(marketing_campaign[[#This Row],[Recency]]&gt;=0,marketing_campaign[[#This Row],[Recency]]&lt;=14),"Early Recency",AND(marketing_campaign[[#This Row],[Recency]]&gt;=15,marketing_campaign[[#This Row],[Recency]]&lt;=31),"Mid-Recency",marketing_campaign[[#This Row],[Recency]]&gt;=32,"high Recency")</f>
        <v>high Recency</v>
      </c>
      <c r="P2116">
        <v>188</v>
      </c>
      <c r="Q2116">
        <v>3</v>
      </c>
      <c r="R2116">
        <v>180</v>
      </c>
      <c r="S2116">
        <v>20</v>
      </c>
      <c r="T2116">
        <v>3</v>
      </c>
      <c r="U2116">
        <v>43</v>
      </c>
      <c r="V2116">
        <f>marketing_campaign[[#This Row],[MntGoldProds]]+marketing_campaign[[#This Row],[MntSweetProducts]]+marketing_campaign[[#This Row],[MntFishProducts]]+marketing_campaign[[#This Row],[MntMeatProducts]]+marketing_campaign[[#This Row],[MntFruits]]+marketing_campaign[[#This Row],[MntWines]]</f>
        <v>437</v>
      </c>
      <c r="W2116">
        <v>5</v>
      </c>
      <c r="X2116">
        <v>7</v>
      </c>
      <c r="Y2116">
        <v>1</v>
      </c>
      <c r="Z2116">
        <v>6</v>
      </c>
      <c r="AA2116">
        <f t="shared" si="67"/>
        <v>19</v>
      </c>
      <c r="AB2116" t="str" cm="1">
        <f t="array" ref="AB2116">_xlfn.IFS(AND(AA2116&gt;=0,AA2116&lt;=15),"low purchase",AND(AA2116&gt;=16,AA2116&lt;=30),"mid purchase",AA2116&gt;=31,"high purchase")</f>
        <v>mid purchase</v>
      </c>
      <c r="AC2116">
        <v>7</v>
      </c>
      <c r="AD2116" t="str">
        <f>IF(marketing_campaign[[#This Row],[NumWebVisitsMonth]]&gt;=5.3,"higher_webvists","lower_webvisits")</f>
        <v>higher_webvists</v>
      </c>
      <c r="AE2116">
        <v>0</v>
      </c>
      <c r="AF2116">
        <v>0</v>
      </c>
      <c r="AG2116">
        <v>0</v>
      </c>
      <c r="AH2116">
        <v>0</v>
      </c>
      <c r="AI2116">
        <v>0</v>
      </c>
      <c r="AJ2116">
        <v>0</v>
      </c>
      <c r="AK2116">
        <v>3</v>
      </c>
      <c r="AL2116">
        <v>11</v>
      </c>
      <c r="AM2116">
        <v>0</v>
      </c>
      <c r="AN2116">
        <f>marketing_campaign[[#This Row],[AcceptedCmp2]]+marketing_campaign[[#This Row],[AcceptedCmp1]]+marketing_campaign[[#This Row],[AcceptedCmp5]]+marketing_campaign[[#This Row],[AcceptedCmp4]]+marketing_campaign[[#This Row],[AcceptedCmp3]]+marketing_campaign[[#This Row],[Response]]</f>
        <v>0</v>
      </c>
      <c r="AO2116" t="str" cm="1">
        <f t="array" ref="AO211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17" spans="1:41" x14ac:dyDescent="0.35">
      <c r="A2117">
        <v>9907</v>
      </c>
      <c r="B2117">
        <v>1969</v>
      </c>
      <c r="C2117">
        <f t="shared" ca="1" si="66"/>
        <v>57</v>
      </c>
      <c r="D2117" t="str" cm="1">
        <f t="array" aca="1" ref="D211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17" t="s">
        <v>34</v>
      </c>
      <c r="F2117" t="s">
        <v>31</v>
      </c>
      <c r="G2117" cm="1">
        <f t="array" ref="G2117">_xlfn.IFS(marketing_campaign[[#This Row],[Marital_Status]]="Single",K2117+L2117+1,marketing_campaign[[#This Row],[Marital_Status]]="Together",K2117+L2117+2,marketing_campaign[[#This Row],[Marital_Status]]="Alone",K2117+L2117+1,marketing_campaign[[#This Row],[Marital_Status]]="Married",K2117+L2117+2,marketing_campaign[[#This Row],[Marital_Status]]="Divorced",K2117+L2117+1,marketing_campaign[[#This Row],[Marital_Status]]="YOLO",K2117+L2117+1,marketing_campaign[[#This Row],[Marital_Status]]="Absurd",K2117+L2117+1,marketing_campaign[[#This Row],[Marital_Status]]="Widow",K2117+L2117+1)</f>
        <v>3</v>
      </c>
      <c r="H2117" t="str" cm="1">
        <f t="array" ref="H2117">_xlfn.IFS(marketing_campaign[[#This Row],[Family_size]]=1,"Family_with_one_child",marketing_campaign[[#This Row],[Family_size]]&gt;1,"Family_with_more_children")</f>
        <v>Family_with_more_children</v>
      </c>
      <c r="I2117">
        <v>66476</v>
      </c>
      <c r="J2117" t="str">
        <f>IF(marketing_campaign[[#This Row],[Income]]&gt;=Sheet21!B2167,"high_income","low_income")</f>
        <v>high_income</v>
      </c>
      <c r="K2117">
        <v>0</v>
      </c>
      <c r="L2117">
        <v>1</v>
      </c>
      <c r="M2117" s="1">
        <v>41612</v>
      </c>
      <c r="N2117">
        <v>80</v>
      </c>
      <c r="O2117" t="str" cm="1">
        <f t="array" ref="O2117">_xlfn.IFS(AND(marketing_campaign[[#This Row],[Recency]]&gt;=0,marketing_campaign[[#This Row],[Recency]]&lt;=14),"Early Recency",AND(marketing_campaign[[#This Row],[Recency]]&gt;=15,marketing_campaign[[#This Row],[Recency]]&lt;=31),"Mid-Recency",marketing_campaign[[#This Row],[Recency]]&gt;=32,"high Recency")</f>
        <v>high Recency</v>
      </c>
      <c r="P2117">
        <v>742</v>
      </c>
      <c r="Q2117">
        <v>28</v>
      </c>
      <c r="R2117">
        <v>152</v>
      </c>
      <c r="S2117">
        <v>25</v>
      </c>
      <c r="T2117">
        <v>9</v>
      </c>
      <c r="U2117">
        <v>57</v>
      </c>
      <c r="V2117">
        <f>marketing_campaign[[#This Row],[MntGoldProds]]+marketing_campaign[[#This Row],[MntSweetProducts]]+marketing_campaign[[#This Row],[MntFishProducts]]+marketing_campaign[[#This Row],[MntMeatProducts]]+marketing_campaign[[#This Row],[MntFruits]]+marketing_campaign[[#This Row],[MntWines]]</f>
        <v>1013</v>
      </c>
      <c r="W2117">
        <v>2</v>
      </c>
      <c r="X2117">
        <v>6</v>
      </c>
      <c r="Y2117">
        <v>8</v>
      </c>
      <c r="Z2117">
        <v>10</v>
      </c>
      <c r="AA2117">
        <f t="shared" si="67"/>
        <v>26</v>
      </c>
      <c r="AB2117" t="str" cm="1">
        <f t="array" ref="AB2117">_xlfn.IFS(AND(AA2117&gt;=0,AA2117&lt;=15),"low purchase",AND(AA2117&gt;=16,AA2117&lt;=30),"mid purchase",AA2117&gt;=31,"high purchase")</f>
        <v>mid purchase</v>
      </c>
      <c r="AC2117">
        <v>4</v>
      </c>
      <c r="AD2117" t="str">
        <f>IF(marketing_campaign[[#This Row],[NumWebVisitsMonth]]&gt;=5.3,"higher_webvists","lower_webvisits")</f>
        <v>lower_webvisits</v>
      </c>
      <c r="AE2117">
        <v>0</v>
      </c>
      <c r="AF2117">
        <v>0</v>
      </c>
      <c r="AG2117">
        <v>0</v>
      </c>
      <c r="AH2117">
        <v>0</v>
      </c>
      <c r="AI2117">
        <v>0</v>
      </c>
      <c r="AJ2117">
        <v>0</v>
      </c>
      <c r="AK2117">
        <v>3</v>
      </c>
      <c r="AL2117">
        <v>11</v>
      </c>
      <c r="AM2117">
        <v>0</v>
      </c>
      <c r="AN2117">
        <f>marketing_campaign[[#This Row],[AcceptedCmp2]]+marketing_campaign[[#This Row],[AcceptedCmp1]]+marketing_campaign[[#This Row],[AcceptedCmp5]]+marketing_campaign[[#This Row],[AcceptedCmp4]]+marketing_campaign[[#This Row],[AcceptedCmp3]]+marketing_campaign[[#This Row],[Response]]</f>
        <v>0</v>
      </c>
      <c r="AO2117" t="str" cm="1">
        <f t="array" ref="AO211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18" spans="1:41" x14ac:dyDescent="0.35">
      <c r="A2118">
        <v>87</v>
      </c>
      <c r="B2118">
        <v>1981</v>
      </c>
      <c r="C2118">
        <f t="shared" ca="1" si="66"/>
        <v>45</v>
      </c>
      <c r="D2118" t="str" cm="1">
        <f t="array" aca="1" ref="D211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118" t="s">
        <v>37</v>
      </c>
      <c r="F2118" t="s">
        <v>33</v>
      </c>
      <c r="G2118" cm="1">
        <f t="array" ref="G2118">_xlfn.IFS(marketing_campaign[[#This Row],[Marital_Status]]="Single",K2118+L2118+1,marketing_campaign[[#This Row],[Marital_Status]]="Together",K2118+L2118+2,marketing_campaign[[#This Row],[Marital_Status]]="Alone",K2118+L2118+1,marketing_campaign[[#This Row],[Marital_Status]]="Married",K2118+L2118+2,marketing_campaign[[#This Row],[Marital_Status]]="Divorced",K2118+L2118+1,marketing_campaign[[#This Row],[Marital_Status]]="YOLO",K2118+L2118+1,marketing_campaign[[#This Row],[Marital_Status]]="Absurd",K2118+L2118+1,marketing_campaign[[#This Row],[Marital_Status]]="Widow",K2118+L2118+1)</f>
        <v>3</v>
      </c>
      <c r="H2118" t="str" cm="1">
        <f t="array" ref="H2118">_xlfn.IFS(marketing_campaign[[#This Row],[Family_size]]=1,"Family_with_one_child",marketing_campaign[[#This Row],[Family_size]]&gt;1,"Family_with_more_children")</f>
        <v>Family_with_more_children</v>
      </c>
      <c r="I2118">
        <v>27733</v>
      </c>
      <c r="J2118" t="str">
        <f>IF(marketing_campaign[[#This Row],[Income]]&gt;=Sheet21!B2168,"high_income","low_income")</f>
        <v>high_income</v>
      </c>
      <c r="K2118">
        <v>1</v>
      </c>
      <c r="L2118">
        <v>0</v>
      </c>
      <c r="M2118" s="1">
        <v>41512</v>
      </c>
      <c r="N2118">
        <v>16</v>
      </c>
      <c r="O2118" t="str" cm="1">
        <f t="array" ref="O2118">_xlfn.IFS(AND(marketing_campaign[[#This Row],[Recency]]&gt;=0,marketing_campaign[[#This Row],[Recency]]&lt;=14),"Early Recency",AND(marketing_campaign[[#This Row],[Recency]]&gt;=15,marketing_campaign[[#This Row],[Recency]]&lt;=31),"Mid-Recency",marketing_campaign[[#This Row],[Recency]]&gt;=32,"high Recency")</f>
        <v>Mid-Recency</v>
      </c>
      <c r="P2118">
        <v>0</v>
      </c>
      <c r="Q2118">
        <v>7</v>
      </c>
      <c r="R2118">
        <v>5</v>
      </c>
      <c r="S2118">
        <v>26</v>
      </c>
      <c r="T2118">
        <v>2</v>
      </c>
      <c r="U2118">
        <v>17</v>
      </c>
      <c r="V2118">
        <f>marketing_campaign[[#This Row],[MntGoldProds]]+marketing_campaign[[#This Row],[MntSweetProducts]]+marketing_campaign[[#This Row],[MntFishProducts]]+marketing_campaign[[#This Row],[MntMeatProducts]]+marketing_campaign[[#This Row],[MntFruits]]+marketing_campaign[[#This Row],[MntWines]]</f>
        <v>57</v>
      </c>
      <c r="W2118">
        <v>2</v>
      </c>
      <c r="X2118">
        <v>2</v>
      </c>
      <c r="Y2118">
        <v>0</v>
      </c>
      <c r="Z2118">
        <v>3</v>
      </c>
      <c r="AA2118">
        <f t="shared" si="67"/>
        <v>7</v>
      </c>
      <c r="AB2118" t="str" cm="1">
        <f t="array" ref="AB2118">_xlfn.IFS(AND(AA2118&gt;=0,AA2118&lt;=15),"low purchase",AND(AA2118&gt;=16,AA2118&lt;=30),"mid purchase",AA2118&gt;=31,"high purchase")</f>
        <v>low purchase</v>
      </c>
      <c r="AC2118">
        <v>7</v>
      </c>
      <c r="AD2118" t="str">
        <f>IF(marketing_campaign[[#This Row],[NumWebVisitsMonth]]&gt;=5.3,"higher_webvists","lower_webvisits")</f>
        <v>higher_webvists</v>
      </c>
      <c r="AE2118">
        <v>0</v>
      </c>
      <c r="AF2118">
        <v>0</v>
      </c>
      <c r="AG2118">
        <v>0</v>
      </c>
      <c r="AH2118">
        <v>0</v>
      </c>
      <c r="AI2118">
        <v>0</v>
      </c>
      <c r="AJ2118">
        <v>0</v>
      </c>
      <c r="AK2118">
        <v>3</v>
      </c>
      <c r="AL2118">
        <v>11</v>
      </c>
      <c r="AM2118">
        <v>0</v>
      </c>
      <c r="AN2118">
        <f>marketing_campaign[[#This Row],[AcceptedCmp2]]+marketing_campaign[[#This Row],[AcceptedCmp1]]+marketing_campaign[[#This Row],[AcceptedCmp5]]+marketing_campaign[[#This Row],[AcceptedCmp4]]+marketing_campaign[[#This Row],[AcceptedCmp3]]+marketing_campaign[[#This Row],[Response]]</f>
        <v>0</v>
      </c>
      <c r="AO2118" t="str" cm="1">
        <f t="array" ref="AO211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19" spans="1:41" x14ac:dyDescent="0.35">
      <c r="A2119">
        <v>8659</v>
      </c>
      <c r="B2119">
        <v>1952</v>
      </c>
      <c r="C2119">
        <f t="shared" ca="1" si="66"/>
        <v>74</v>
      </c>
      <c r="D2119" t="str" cm="1">
        <f t="array" aca="1" ref="D211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19" t="s">
        <v>32</v>
      </c>
      <c r="F2119" t="s">
        <v>31</v>
      </c>
      <c r="G2119" cm="1">
        <f t="array" ref="G2119">_xlfn.IFS(marketing_campaign[[#This Row],[Marital_Status]]="Single",K2119+L2119+1,marketing_campaign[[#This Row],[Marital_Status]]="Together",K2119+L2119+2,marketing_campaign[[#This Row],[Marital_Status]]="Alone",K2119+L2119+1,marketing_campaign[[#This Row],[Marital_Status]]="Married",K2119+L2119+2,marketing_campaign[[#This Row],[Marital_Status]]="Divorced",K2119+L2119+1,marketing_campaign[[#This Row],[Marital_Status]]="YOLO",K2119+L2119+1,marketing_campaign[[#This Row],[Marital_Status]]="Absurd",K2119+L2119+1,marketing_campaign[[#This Row],[Marital_Status]]="Widow",K2119+L2119+1)</f>
        <v>3</v>
      </c>
      <c r="H2119" t="str" cm="1">
        <f t="array" ref="H2119">_xlfn.IFS(marketing_campaign[[#This Row],[Family_size]]=1,"Family_with_one_child",marketing_campaign[[#This Row],[Family_size]]&gt;1,"Family_with_more_children")</f>
        <v>Family_with_more_children</v>
      </c>
      <c r="I2119">
        <v>69805</v>
      </c>
      <c r="J2119" t="str">
        <f>IF(marketing_campaign[[#This Row],[Income]]&gt;=Sheet21!B2169,"high_income","low_income")</f>
        <v>high_income</v>
      </c>
      <c r="K2119">
        <v>0</v>
      </c>
      <c r="L2119">
        <v>1</v>
      </c>
      <c r="M2119" s="1">
        <v>41660</v>
      </c>
      <c r="N2119">
        <v>50</v>
      </c>
      <c r="O2119" t="str" cm="1">
        <f t="array" ref="O2119">_xlfn.IFS(AND(marketing_campaign[[#This Row],[Recency]]&gt;=0,marketing_campaign[[#This Row],[Recency]]&lt;=14),"Early Recency",AND(marketing_campaign[[#This Row],[Recency]]&gt;=15,marketing_campaign[[#This Row],[Recency]]&lt;=31),"Mid-Recency",marketing_campaign[[#This Row],[Recency]]&gt;=32,"high Recency")</f>
        <v>high Recency</v>
      </c>
      <c r="P2119">
        <v>750</v>
      </c>
      <c r="Q2119">
        <v>71</v>
      </c>
      <c r="R2119">
        <v>174</v>
      </c>
      <c r="S2119">
        <v>13</v>
      </c>
      <c r="T2119">
        <v>10</v>
      </c>
      <c r="U2119">
        <v>20</v>
      </c>
      <c r="V2119">
        <f>marketing_campaign[[#This Row],[MntGoldProds]]+marketing_campaign[[#This Row],[MntSweetProducts]]+marketing_campaign[[#This Row],[MntFishProducts]]+marketing_campaign[[#This Row],[MntMeatProducts]]+marketing_campaign[[#This Row],[MntFruits]]+marketing_campaign[[#This Row],[MntWines]]</f>
        <v>1038</v>
      </c>
      <c r="W2119">
        <v>2</v>
      </c>
      <c r="X2119">
        <v>6</v>
      </c>
      <c r="Y2119">
        <v>8</v>
      </c>
      <c r="Z2119">
        <v>11</v>
      </c>
      <c r="AA2119">
        <f t="shared" si="67"/>
        <v>27</v>
      </c>
      <c r="AB2119" t="str" cm="1">
        <f t="array" ref="AB2119">_xlfn.IFS(AND(AA2119&gt;=0,AA2119&lt;=15),"low purchase",AND(AA2119&gt;=16,AA2119&lt;=30),"mid purchase",AA2119&gt;=31,"high purchase")</f>
        <v>mid purchase</v>
      </c>
      <c r="AC2119">
        <v>2</v>
      </c>
      <c r="AD2119" t="str">
        <f>IF(marketing_campaign[[#This Row],[NumWebVisitsMonth]]&gt;=5.3,"higher_webvists","lower_webvisits")</f>
        <v>lower_webvisits</v>
      </c>
      <c r="AE2119">
        <v>0</v>
      </c>
      <c r="AF2119">
        <v>0</v>
      </c>
      <c r="AG2119">
        <v>0</v>
      </c>
      <c r="AH2119">
        <v>0</v>
      </c>
      <c r="AI2119">
        <v>0</v>
      </c>
      <c r="AJ2119">
        <v>0</v>
      </c>
      <c r="AK2119">
        <v>3</v>
      </c>
      <c r="AL2119">
        <v>11</v>
      </c>
      <c r="AM2119">
        <v>0</v>
      </c>
      <c r="AN2119">
        <f>marketing_campaign[[#This Row],[AcceptedCmp2]]+marketing_campaign[[#This Row],[AcceptedCmp1]]+marketing_campaign[[#This Row],[AcceptedCmp5]]+marketing_campaign[[#This Row],[AcceptedCmp4]]+marketing_campaign[[#This Row],[AcceptedCmp3]]+marketing_campaign[[#This Row],[Response]]</f>
        <v>0</v>
      </c>
      <c r="AO2119" t="str" cm="1">
        <f t="array" ref="AO211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20" spans="1:41" x14ac:dyDescent="0.35">
      <c r="A2120">
        <v>6262</v>
      </c>
      <c r="B2120">
        <v>1962</v>
      </c>
      <c r="C2120">
        <f t="shared" ca="1" si="66"/>
        <v>64</v>
      </c>
      <c r="D2120" t="str" cm="1">
        <f t="array" aca="1" ref="D212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20" t="s">
        <v>34</v>
      </c>
      <c r="F2120" t="s">
        <v>30</v>
      </c>
      <c r="G2120" cm="1">
        <f t="array" ref="G2120">_xlfn.IFS(marketing_campaign[[#This Row],[Marital_Status]]="Single",K2120+L2120+1,marketing_campaign[[#This Row],[Marital_Status]]="Together",K2120+L2120+2,marketing_campaign[[#This Row],[Marital_Status]]="Alone",K2120+L2120+1,marketing_campaign[[#This Row],[Marital_Status]]="Married",K2120+L2120+2,marketing_campaign[[#This Row],[Marital_Status]]="Divorced",K2120+L2120+1,marketing_campaign[[#This Row],[Marital_Status]]="YOLO",K2120+L2120+1,marketing_campaign[[#This Row],[Marital_Status]]="Absurd",K2120+L2120+1,marketing_campaign[[#This Row],[Marital_Status]]="Widow",K2120+L2120+1)</f>
        <v>1</v>
      </c>
      <c r="H2120" t="str" cm="1">
        <f t="array" ref="H2120">_xlfn.IFS(marketing_campaign[[#This Row],[Family_size]]=1,"Family_with_one_child",marketing_campaign[[#This Row],[Family_size]]&gt;1,"Family_with_more_children")</f>
        <v>Family_with_one_child</v>
      </c>
      <c r="I2120">
        <v>72217</v>
      </c>
      <c r="J2120" t="str">
        <f>IF(marketing_campaign[[#This Row],[Income]]&gt;=Sheet21!B2170,"high_income","low_income")</f>
        <v>high_income</v>
      </c>
      <c r="K2120">
        <v>0</v>
      </c>
      <c r="L2120">
        <v>0</v>
      </c>
      <c r="M2120" s="1">
        <v>41374</v>
      </c>
      <c r="N2120">
        <v>93</v>
      </c>
      <c r="O2120" t="str" cm="1">
        <f t="array" ref="O2120">_xlfn.IFS(AND(marketing_campaign[[#This Row],[Recency]]&gt;=0,marketing_campaign[[#This Row],[Recency]]&lt;=14),"Early Recency",AND(marketing_campaign[[#This Row],[Recency]]&gt;=15,marketing_campaign[[#This Row],[Recency]]&lt;=31),"Mid-Recency",marketing_campaign[[#This Row],[Recency]]&gt;=32,"high Recency")</f>
        <v>high Recency</v>
      </c>
      <c r="P2120">
        <v>816</v>
      </c>
      <c r="Q2120">
        <v>42</v>
      </c>
      <c r="R2120">
        <v>450</v>
      </c>
      <c r="S2120">
        <v>55</v>
      </c>
      <c r="T2120">
        <v>56</v>
      </c>
      <c r="U2120">
        <v>154</v>
      </c>
      <c r="V2120">
        <f>marketing_campaign[[#This Row],[MntGoldProds]]+marketing_campaign[[#This Row],[MntSweetProducts]]+marketing_campaign[[#This Row],[MntFishProducts]]+marketing_campaign[[#This Row],[MntMeatProducts]]+marketing_campaign[[#This Row],[MntFruits]]+marketing_campaign[[#This Row],[MntWines]]</f>
        <v>1573</v>
      </c>
      <c r="W2120">
        <v>1</v>
      </c>
      <c r="X2120">
        <v>3</v>
      </c>
      <c r="Y2120">
        <v>10</v>
      </c>
      <c r="Z2120">
        <v>8</v>
      </c>
      <c r="AA2120">
        <f t="shared" si="67"/>
        <v>22</v>
      </c>
      <c r="AB2120" t="str" cm="1">
        <f t="array" ref="AB2120">_xlfn.IFS(AND(AA2120&gt;=0,AA2120&lt;=15),"low purchase",AND(AA2120&gt;=16,AA2120&lt;=30),"mid purchase",AA2120&gt;=31,"high purchase")</f>
        <v>mid purchase</v>
      </c>
      <c r="AC2120">
        <v>2</v>
      </c>
      <c r="AD2120" t="str">
        <f>IF(marketing_campaign[[#This Row],[NumWebVisitsMonth]]&gt;=5.3,"higher_webvists","lower_webvisits")</f>
        <v>lower_webvisits</v>
      </c>
      <c r="AE2120">
        <v>0</v>
      </c>
      <c r="AF2120">
        <v>0</v>
      </c>
      <c r="AG2120">
        <v>0</v>
      </c>
      <c r="AH2120">
        <v>0</v>
      </c>
      <c r="AI2120">
        <v>0</v>
      </c>
      <c r="AJ2120">
        <v>0</v>
      </c>
      <c r="AK2120">
        <v>3</v>
      </c>
      <c r="AL2120">
        <v>11</v>
      </c>
      <c r="AM2120">
        <v>0</v>
      </c>
      <c r="AN2120">
        <f>marketing_campaign[[#This Row],[AcceptedCmp2]]+marketing_campaign[[#This Row],[AcceptedCmp1]]+marketing_campaign[[#This Row],[AcceptedCmp5]]+marketing_campaign[[#This Row],[AcceptedCmp4]]+marketing_campaign[[#This Row],[AcceptedCmp3]]+marketing_campaign[[#This Row],[Response]]</f>
        <v>0</v>
      </c>
      <c r="AO2120" t="str" cm="1">
        <f t="array" ref="AO212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21" spans="1:41" x14ac:dyDescent="0.35">
      <c r="A2121">
        <v>6147</v>
      </c>
      <c r="B2121">
        <v>1971</v>
      </c>
      <c r="C2121">
        <f t="shared" ca="1" si="66"/>
        <v>55</v>
      </c>
      <c r="D2121" t="str" cm="1">
        <f t="array" aca="1" ref="D212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21" t="s">
        <v>29</v>
      </c>
      <c r="F2121" t="s">
        <v>35</v>
      </c>
      <c r="G2121" cm="1">
        <f t="array" ref="G2121">_xlfn.IFS(marketing_campaign[[#This Row],[Marital_Status]]="Single",K2121+L2121+1,marketing_campaign[[#This Row],[Marital_Status]]="Together",K2121+L2121+2,marketing_campaign[[#This Row],[Marital_Status]]="Alone",K2121+L2121+1,marketing_campaign[[#This Row],[Marital_Status]]="Married",K2121+L2121+2,marketing_campaign[[#This Row],[Marital_Status]]="Divorced",K2121+L2121+1,marketing_campaign[[#This Row],[Marital_Status]]="YOLO",K2121+L2121+1,marketing_campaign[[#This Row],[Marital_Status]]="Absurd",K2121+L2121+1,marketing_campaign[[#This Row],[Marital_Status]]="Widow",K2121+L2121+1)</f>
        <v>2</v>
      </c>
      <c r="H2121" t="str" cm="1">
        <f t="array" ref="H2121">_xlfn.IFS(marketing_campaign[[#This Row],[Family_size]]=1,"Family_with_one_child",marketing_campaign[[#This Row],[Family_size]]&gt;1,"Family_with_more_children")</f>
        <v>Family_with_more_children</v>
      </c>
      <c r="I2121">
        <v>25818</v>
      </c>
      <c r="J2121" t="str">
        <f>IF(marketing_campaign[[#This Row],[Income]]&gt;=Sheet21!B2171,"high_income","low_income")</f>
        <v>high_income</v>
      </c>
      <c r="K2121">
        <v>1</v>
      </c>
      <c r="L2121">
        <v>0</v>
      </c>
      <c r="M2121" s="1">
        <v>41200</v>
      </c>
      <c r="N2121">
        <v>51</v>
      </c>
      <c r="O2121" t="str" cm="1">
        <f t="array" ref="O2121">_xlfn.IFS(AND(marketing_campaign[[#This Row],[Recency]]&gt;=0,marketing_campaign[[#This Row],[Recency]]&lt;=14),"Early Recency",AND(marketing_campaign[[#This Row],[Recency]]&gt;=15,marketing_campaign[[#This Row],[Recency]]&lt;=31),"Mid-Recency",marketing_campaign[[#This Row],[Recency]]&gt;=32,"high Recency")</f>
        <v>high Recency</v>
      </c>
      <c r="P2121">
        <v>5</v>
      </c>
      <c r="Q2121">
        <v>2</v>
      </c>
      <c r="R2121">
        <v>8</v>
      </c>
      <c r="S2121">
        <v>2</v>
      </c>
      <c r="T2121">
        <v>2</v>
      </c>
      <c r="U2121">
        <v>9</v>
      </c>
      <c r="V2121">
        <f>marketing_campaign[[#This Row],[MntGoldProds]]+marketing_campaign[[#This Row],[MntSweetProducts]]+marketing_campaign[[#This Row],[MntFishProducts]]+marketing_campaign[[#This Row],[MntMeatProducts]]+marketing_campaign[[#This Row],[MntFruits]]+marketing_campaign[[#This Row],[MntWines]]</f>
        <v>28</v>
      </c>
      <c r="W2121">
        <v>1</v>
      </c>
      <c r="X2121">
        <v>0</v>
      </c>
      <c r="Y2121">
        <v>1</v>
      </c>
      <c r="Z2121">
        <v>2</v>
      </c>
      <c r="AA2121">
        <f t="shared" si="67"/>
        <v>4</v>
      </c>
      <c r="AB2121" t="str" cm="1">
        <f t="array" ref="AB2121">_xlfn.IFS(AND(AA2121&gt;=0,AA2121&lt;=15),"low purchase",AND(AA2121&gt;=16,AA2121&lt;=30),"mid purchase",AA2121&gt;=31,"high purchase")</f>
        <v>low purchase</v>
      </c>
      <c r="AC2121">
        <v>7</v>
      </c>
      <c r="AD2121" t="str">
        <f>IF(marketing_campaign[[#This Row],[NumWebVisitsMonth]]&gt;=5.3,"higher_webvists","lower_webvisits")</f>
        <v>higher_webvists</v>
      </c>
      <c r="AE2121">
        <v>0</v>
      </c>
      <c r="AF2121">
        <v>0</v>
      </c>
      <c r="AG2121">
        <v>0</v>
      </c>
      <c r="AH2121">
        <v>0</v>
      </c>
      <c r="AI2121">
        <v>0</v>
      </c>
      <c r="AJ2121">
        <v>0</v>
      </c>
      <c r="AK2121">
        <v>3</v>
      </c>
      <c r="AL2121">
        <v>11</v>
      </c>
      <c r="AM2121">
        <v>0</v>
      </c>
      <c r="AN2121">
        <f>marketing_campaign[[#This Row],[AcceptedCmp2]]+marketing_campaign[[#This Row],[AcceptedCmp1]]+marketing_campaign[[#This Row],[AcceptedCmp5]]+marketing_campaign[[#This Row],[AcceptedCmp4]]+marketing_campaign[[#This Row],[AcceptedCmp3]]+marketing_campaign[[#This Row],[Response]]</f>
        <v>0</v>
      </c>
      <c r="AO2121" t="str" cm="1">
        <f t="array" ref="AO212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22" spans="1:41" x14ac:dyDescent="0.35">
      <c r="A2122">
        <v>8832</v>
      </c>
      <c r="B2122">
        <v>1976</v>
      </c>
      <c r="C2122">
        <f t="shared" ca="1" si="66"/>
        <v>50</v>
      </c>
      <c r="D2122" t="str" cm="1">
        <f t="array" aca="1" ref="D212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22" t="s">
        <v>34</v>
      </c>
      <c r="F2122" t="s">
        <v>31</v>
      </c>
      <c r="G2122" cm="1">
        <f t="array" ref="G2122">_xlfn.IFS(marketing_campaign[[#This Row],[Marital_Status]]="Single",K2122+L2122+1,marketing_campaign[[#This Row],[Marital_Status]]="Together",K2122+L2122+2,marketing_campaign[[#This Row],[Marital_Status]]="Alone",K2122+L2122+1,marketing_campaign[[#This Row],[Marital_Status]]="Married",K2122+L2122+2,marketing_campaign[[#This Row],[Marital_Status]]="Divorced",K2122+L2122+1,marketing_campaign[[#This Row],[Marital_Status]]="YOLO",K2122+L2122+1,marketing_campaign[[#This Row],[Marital_Status]]="Absurd",K2122+L2122+1,marketing_campaign[[#This Row],[Marital_Status]]="Widow",K2122+L2122+1)</f>
        <v>3</v>
      </c>
      <c r="H2122" t="str" cm="1">
        <f t="array" ref="H2122">_xlfn.IFS(marketing_campaign[[#This Row],[Family_size]]=1,"Family_with_one_child",marketing_campaign[[#This Row],[Family_size]]&gt;1,"Family_with_more_children")</f>
        <v>Family_with_more_children</v>
      </c>
      <c r="I2122">
        <v>37509</v>
      </c>
      <c r="J2122" t="str">
        <f>IF(marketing_campaign[[#This Row],[Income]]&gt;=Sheet21!B2172,"high_income","low_income")</f>
        <v>high_income</v>
      </c>
      <c r="K2122">
        <v>1</v>
      </c>
      <c r="L2122">
        <v>0</v>
      </c>
      <c r="M2122" s="1">
        <v>41164</v>
      </c>
      <c r="N2122">
        <v>24</v>
      </c>
      <c r="O2122" t="str" cm="1">
        <f t="array" ref="O2122">_xlfn.IFS(AND(marketing_campaign[[#This Row],[Recency]]&gt;=0,marketing_campaign[[#This Row],[Recency]]&lt;=14),"Early Recency",AND(marketing_campaign[[#This Row],[Recency]]&gt;=15,marketing_campaign[[#This Row],[Recency]]&lt;=31),"Mid-Recency",marketing_campaign[[#This Row],[Recency]]&gt;=32,"high Recency")</f>
        <v>Mid-Recency</v>
      </c>
      <c r="P2122">
        <v>37</v>
      </c>
      <c r="Q2122">
        <v>5</v>
      </c>
      <c r="R2122">
        <v>56</v>
      </c>
      <c r="S2122">
        <v>12</v>
      </c>
      <c r="T2122">
        <v>8</v>
      </c>
      <c r="U2122">
        <v>5</v>
      </c>
      <c r="V2122">
        <f>marketing_campaign[[#This Row],[MntGoldProds]]+marketing_campaign[[#This Row],[MntSweetProducts]]+marketing_campaign[[#This Row],[MntFishProducts]]+marketing_campaign[[#This Row],[MntMeatProducts]]+marketing_campaign[[#This Row],[MntFruits]]+marketing_campaign[[#This Row],[MntWines]]</f>
        <v>123</v>
      </c>
      <c r="W2122">
        <v>2</v>
      </c>
      <c r="X2122">
        <v>3</v>
      </c>
      <c r="Y2122">
        <v>0</v>
      </c>
      <c r="Z2122">
        <v>4</v>
      </c>
      <c r="AA2122">
        <f t="shared" si="67"/>
        <v>9</v>
      </c>
      <c r="AB2122" t="str" cm="1">
        <f t="array" ref="AB2122">_xlfn.IFS(AND(AA2122&gt;=0,AA2122&lt;=15),"low purchase",AND(AA2122&gt;=16,AA2122&lt;=30),"mid purchase",AA2122&gt;=31,"high purchase")</f>
        <v>low purchase</v>
      </c>
      <c r="AC2122">
        <v>7</v>
      </c>
      <c r="AD2122" t="str">
        <f>IF(marketing_campaign[[#This Row],[NumWebVisitsMonth]]&gt;=5.3,"higher_webvists","lower_webvisits")</f>
        <v>higher_webvists</v>
      </c>
      <c r="AE2122">
        <v>0</v>
      </c>
      <c r="AF2122">
        <v>0</v>
      </c>
      <c r="AG2122">
        <v>0</v>
      </c>
      <c r="AH2122">
        <v>0</v>
      </c>
      <c r="AI2122">
        <v>0</v>
      </c>
      <c r="AJ2122">
        <v>0</v>
      </c>
      <c r="AK2122">
        <v>3</v>
      </c>
      <c r="AL2122">
        <v>11</v>
      </c>
      <c r="AM2122">
        <v>0</v>
      </c>
      <c r="AN2122">
        <f>marketing_campaign[[#This Row],[AcceptedCmp2]]+marketing_campaign[[#This Row],[AcceptedCmp1]]+marketing_campaign[[#This Row],[AcceptedCmp5]]+marketing_campaign[[#This Row],[AcceptedCmp4]]+marketing_campaign[[#This Row],[AcceptedCmp3]]+marketing_campaign[[#This Row],[Response]]</f>
        <v>0</v>
      </c>
      <c r="AO2122" t="str" cm="1">
        <f t="array" ref="AO212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23" spans="1:41" x14ac:dyDescent="0.35">
      <c r="A2123">
        <v>10067</v>
      </c>
      <c r="B2123">
        <v>1976</v>
      </c>
      <c r="C2123">
        <f t="shared" ca="1" si="66"/>
        <v>50</v>
      </c>
      <c r="D2123" t="str" cm="1">
        <f t="array" aca="1" ref="D212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23" t="s">
        <v>37</v>
      </c>
      <c r="F2123" t="s">
        <v>31</v>
      </c>
      <c r="G2123" cm="1">
        <f t="array" ref="G2123">_xlfn.IFS(marketing_campaign[[#This Row],[Marital_Status]]="Single",K2123+L2123+1,marketing_campaign[[#This Row],[Marital_Status]]="Together",K2123+L2123+2,marketing_campaign[[#This Row],[Marital_Status]]="Alone",K2123+L2123+1,marketing_campaign[[#This Row],[Marital_Status]]="Married",K2123+L2123+2,marketing_campaign[[#This Row],[Marital_Status]]="Divorced",K2123+L2123+1,marketing_campaign[[#This Row],[Marital_Status]]="YOLO",K2123+L2123+1,marketing_campaign[[#This Row],[Marital_Status]]="Absurd",K2123+L2123+1,marketing_campaign[[#This Row],[Marital_Status]]="Widow",K2123+L2123+1)</f>
        <v>4</v>
      </c>
      <c r="H2123" t="str" cm="1">
        <f t="array" ref="H2123">_xlfn.IFS(marketing_campaign[[#This Row],[Family_size]]=1,"Family_with_one_child",marketing_campaign[[#This Row],[Family_size]]&gt;1,"Family_with_more_children")</f>
        <v>Family_with_more_children</v>
      </c>
      <c r="I2123">
        <v>25176</v>
      </c>
      <c r="J2123" t="str">
        <f>IF(marketing_campaign[[#This Row],[Income]]&gt;=Sheet21!B2173,"high_income","low_income")</f>
        <v>high_income</v>
      </c>
      <c r="K2123">
        <v>1</v>
      </c>
      <c r="L2123">
        <v>1</v>
      </c>
      <c r="M2123" s="1">
        <v>41496</v>
      </c>
      <c r="N2123">
        <v>79</v>
      </c>
      <c r="O2123" t="str" cm="1">
        <f t="array" ref="O2123">_xlfn.IFS(AND(marketing_campaign[[#This Row],[Recency]]&gt;=0,marketing_campaign[[#This Row],[Recency]]&lt;=14),"Early Recency",AND(marketing_campaign[[#This Row],[Recency]]&gt;=15,marketing_campaign[[#This Row],[Recency]]&lt;=31),"Mid-Recency",marketing_campaign[[#This Row],[Recency]]&gt;=32,"high Recency")</f>
        <v>high Recency</v>
      </c>
      <c r="P2123">
        <v>4</v>
      </c>
      <c r="Q2123">
        <v>0</v>
      </c>
      <c r="R2123">
        <v>4</v>
      </c>
      <c r="S2123">
        <v>0</v>
      </c>
      <c r="T2123">
        <v>0</v>
      </c>
      <c r="U2123">
        <v>5</v>
      </c>
      <c r="V2123">
        <f>marketing_campaign[[#This Row],[MntGoldProds]]+marketing_campaign[[#This Row],[MntSweetProducts]]+marketing_campaign[[#This Row],[MntFishProducts]]+marketing_campaign[[#This Row],[MntMeatProducts]]+marketing_campaign[[#This Row],[MntFruits]]+marketing_campaign[[#This Row],[MntWines]]</f>
        <v>13</v>
      </c>
      <c r="W2123">
        <v>1</v>
      </c>
      <c r="X2123">
        <v>1</v>
      </c>
      <c r="Y2123">
        <v>0</v>
      </c>
      <c r="Z2123">
        <v>2</v>
      </c>
      <c r="AA2123">
        <f t="shared" si="67"/>
        <v>4</v>
      </c>
      <c r="AB2123" t="str" cm="1">
        <f t="array" ref="AB2123">_xlfn.IFS(AND(AA2123&gt;=0,AA2123&lt;=15),"low purchase",AND(AA2123&gt;=16,AA2123&lt;=30),"mid purchase",AA2123&gt;=31,"high purchase")</f>
        <v>low purchase</v>
      </c>
      <c r="AC2123">
        <v>7</v>
      </c>
      <c r="AD2123" t="str">
        <f>IF(marketing_campaign[[#This Row],[NumWebVisitsMonth]]&gt;=5.3,"higher_webvists","lower_webvisits")</f>
        <v>higher_webvists</v>
      </c>
      <c r="AE2123">
        <v>0</v>
      </c>
      <c r="AF2123">
        <v>0</v>
      </c>
      <c r="AG2123">
        <v>0</v>
      </c>
      <c r="AH2123">
        <v>0</v>
      </c>
      <c r="AI2123">
        <v>0</v>
      </c>
      <c r="AJ2123">
        <v>0</v>
      </c>
      <c r="AK2123">
        <v>3</v>
      </c>
      <c r="AL2123">
        <v>11</v>
      </c>
      <c r="AM2123">
        <v>0</v>
      </c>
      <c r="AN2123">
        <f>marketing_campaign[[#This Row],[AcceptedCmp2]]+marketing_campaign[[#This Row],[AcceptedCmp1]]+marketing_campaign[[#This Row],[AcceptedCmp5]]+marketing_campaign[[#This Row],[AcceptedCmp4]]+marketing_campaign[[#This Row],[AcceptedCmp3]]+marketing_campaign[[#This Row],[Response]]</f>
        <v>0</v>
      </c>
      <c r="AO2123" t="str" cm="1">
        <f t="array" ref="AO212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24" spans="1:41" x14ac:dyDescent="0.35">
      <c r="A2124">
        <v>7532</v>
      </c>
      <c r="B2124">
        <v>1980</v>
      </c>
      <c r="C2124">
        <f t="shared" ca="1" si="66"/>
        <v>46</v>
      </c>
      <c r="D2124" t="str" cm="1">
        <f t="array" aca="1" ref="D212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24" t="s">
        <v>29</v>
      </c>
      <c r="F2124" t="s">
        <v>33</v>
      </c>
      <c r="G2124" cm="1">
        <f t="array" ref="G2124">_xlfn.IFS(marketing_campaign[[#This Row],[Marital_Status]]="Single",K2124+L2124+1,marketing_campaign[[#This Row],[Marital_Status]]="Together",K2124+L2124+2,marketing_campaign[[#This Row],[Marital_Status]]="Alone",K2124+L2124+1,marketing_campaign[[#This Row],[Marital_Status]]="Married",K2124+L2124+2,marketing_campaign[[#This Row],[Marital_Status]]="Divorced",K2124+L2124+1,marketing_campaign[[#This Row],[Marital_Status]]="YOLO",K2124+L2124+1,marketing_campaign[[#This Row],[Marital_Status]]="Absurd",K2124+L2124+1,marketing_campaign[[#This Row],[Marital_Status]]="Widow",K2124+L2124+1)</f>
        <v>3</v>
      </c>
      <c r="H2124" t="str" cm="1">
        <f t="array" ref="H2124">_xlfn.IFS(marketing_campaign[[#This Row],[Family_size]]=1,"Family_with_one_child",marketing_campaign[[#This Row],[Family_size]]&gt;1,"Family_with_more_children")</f>
        <v>Family_with_more_children</v>
      </c>
      <c r="I2124">
        <v>43586</v>
      </c>
      <c r="J2124" t="str">
        <f>IF(marketing_campaign[[#This Row],[Income]]&gt;=Sheet21!B2174,"high_income","low_income")</f>
        <v>high_income</v>
      </c>
      <c r="K2124">
        <v>0</v>
      </c>
      <c r="L2124">
        <v>1</v>
      </c>
      <c r="M2124" s="1">
        <v>41151</v>
      </c>
      <c r="N2124">
        <v>26</v>
      </c>
      <c r="O2124" t="str" cm="1">
        <f t="array" ref="O2124">_xlfn.IFS(AND(marketing_campaign[[#This Row],[Recency]]&gt;=0,marketing_campaign[[#This Row],[Recency]]&lt;=14),"Early Recency",AND(marketing_campaign[[#This Row],[Recency]]&gt;=15,marketing_campaign[[#This Row],[Recency]]&lt;=31),"Mid-Recency",marketing_campaign[[#This Row],[Recency]]&gt;=32,"high Recency")</f>
        <v>Mid-Recency</v>
      </c>
      <c r="P2124">
        <v>99</v>
      </c>
      <c r="Q2124">
        <v>2</v>
      </c>
      <c r="R2124">
        <v>11</v>
      </c>
      <c r="S2124">
        <v>4</v>
      </c>
      <c r="T2124">
        <v>0</v>
      </c>
      <c r="U2124">
        <v>16</v>
      </c>
      <c r="V2124">
        <f>marketing_campaign[[#This Row],[MntGoldProds]]+marketing_campaign[[#This Row],[MntSweetProducts]]+marketing_campaign[[#This Row],[MntFishProducts]]+marketing_campaign[[#This Row],[MntMeatProducts]]+marketing_campaign[[#This Row],[MntFruits]]+marketing_campaign[[#This Row],[MntWines]]</f>
        <v>132</v>
      </c>
      <c r="W2124">
        <v>3</v>
      </c>
      <c r="X2124">
        <v>3</v>
      </c>
      <c r="Y2124">
        <v>0</v>
      </c>
      <c r="Z2124">
        <v>4</v>
      </c>
      <c r="AA2124">
        <f t="shared" si="67"/>
        <v>10</v>
      </c>
      <c r="AB2124" t="str" cm="1">
        <f t="array" ref="AB2124">_xlfn.IFS(AND(AA2124&gt;=0,AA2124&lt;=15),"low purchase",AND(AA2124&gt;=16,AA2124&lt;=30),"mid purchase",AA2124&gt;=31,"high purchase")</f>
        <v>low purchase</v>
      </c>
      <c r="AC2124">
        <v>8</v>
      </c>
      <c r="AD2124" t="str">
        <f>IF(marketing_campaign[[#This Row],[NumWebVisitsMonth]]&gt;=5.3,"higher_webvists","lower_webvisits")</f>
        <v>higher_webvists</v>
      </c>
      <c r="AE2124">
        <v>0</v>
      </c>
      <c r="AF2124">
        <v>0</v>
      </c>
      <c r="AG2124">
        <v>0</v>
      </c>
      <c r="AH2124">
        <v>0</v>
      </c>
      <c r="AI2124">
        <v>0</v>
      </c>
      <c r="AJ2124">
        <v>0</v>
      </c>
      <c r="AK2124">
        <v>3</v>
      </c>
      <c r="AL2124">
        <v>11</v>
      </c>
      <c r="AM2124">
        <v>0</v>
      </c>
      <c r="AN2124">
        <f>marketing_campaign[[#This Row],[AcceptedCmp2]]+marketing_campaign[[#This Row],[AcceptedCmp1]]+marketing_campaign[[#This Row],[AcceptedCmp5]]+marketing_campaign[[#This Row],[AcceptedCmp4]]+marketing_campaign[[#This Row],[AcceptedCmp3]]+marketing_campaign[[#This Row],[Response]]</f>
        <v>0</v>
      </c>
      <c r="AO2124" t="str" cm="1">
        <f t="array" ref="AO212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25" spans="1:41" x14ac:dyDescent="0.35">
      <c r="A2125">
        <v>4915</v>
      </c>
      <c r="B2125">
        <v>1956</v>
      </c>
      <c r="C2125">
        <f t="shared" ca="1" si="66"/>
        <v>70</v>
      </c>
      <c r="D2125" t="str" cm="1">
        <f t="array" aca="1" ref="D212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25" t="s">
        <v>37</v>
      </c>
      <c r="F2125" t="s">
        <v>33</v>
      </c>
      <c r="G2125" cm="1">
        <f t="array" ref="G2125">_xlfn.IFS(marketing_campaign[[#This Row],[Marital_Status]]="Single",K2125+L2125+1,marketing_campaign[[#This Row],[Marital_Status]]="Together",K2125+L2125+2,marketing_campaign[[#This Row],[Marital_Status]]="Alone",K2125+L2125+1,marketing_campaign[[#This Row],[Marital_Status]]="Married",K2125+L2125+2,marketing_campaign[[#This Row],[Marital_Status]]="Divorced",K2125+L2125+1,marketing_campaign[[#This Row],[Marital_Status]]="YOLO",K2125+L2125+1,marketing_campaign[[#This Row],[Marital_Status]]="Absurd",K2125+L2125+1,marketing_campaign[[#This Row],[Marital_Status]]="Widow",K2125+L2125+1)</f>
        <v>3</v>
      </c>
      <c r="H2125" t="str" cm="1">
        <f t="array" ref="H2125">_xlfn.IFS(marketing_campaign[[#This Row],[Family_size]]=1,"Family_with_one_child",marketing_campaign[[#This Row],[Family_size]]&gt;1,"Family_with_more_children")</f>
        <v>Family_with_more_children</v>
      </c>
      <c r="I2125">
        <v>53230</v>
      </c>
      <c r="J2125" t="str">
        <f>IF(marketing_campaign[[#This Row],[Income]]&gt;=Sheet21!B2175,"high_income","low_income")</f>
        <v>high_income</v>
      </c>
      <c r="K2125">
        <v>0</v>
      </c>
      <c r="L2125">
        <v>1</v>
      </c>
      <c r="M2125" s="1">
        <v>41124</v>
      </c>
      <c r="N2125">
        <v>86</v>
      </c>
      <c r="O2125" t="str" cm="1">
        <f t="array" ref="O2125">_xlfn.IFS(AND(marketing_campaign[[#This Row],[Recency]]&gt;=0,marketing_campaign[[#This Row],[Recency]]&lt;=14),"Early Recency",AND(marketing_campaign[[#This Row],[Recency]]&gt;=15,marketing_campaign[[#This Row],[Recency]]&lt;=31),"Mid-Recency",marketing_campaign[[#This Row],[Recency]]&gt;=32,"high Recency")</f>
        <v>high Recency</v>
      </c>
      <c r="P2125">
        <v>176</v>
      </c>
      <c r="Q2125">
        <v>72</v>
      </c>
      <c r="R2125">
        <v>98</v>
      </c>
      <c r="S2125">
        <v>136</v>
      </c>
      <c r="T2125">
        <v>21</v>
      </c>
      <c r="U2125">
        <v>229</v>
      </c>
      <c r="V2125">
        <f>marketing_campaign[[#This Row],[MntGoldProds]]+marketing_campaign[[#This Row],[MntSweetProducts]]+marketing_campaign[[#This Row],[MntFishProducts]]+marketing_campaign[[#This Row],[MntMeatProducts]]+marketing_campaign[[#This Row],[MntFruits]]+marketing_campaign[[#This Row],[MntWines]]</f>
        <v>732</v>
      </c>
      <c r="W2125">
        <v>4</v>
      </c>
      <c r="X2125">
        <v>5</v>
      </c>
      <c r="Y2125">
        <v>2</v>
      </c>
      <c r="Z2125">
        <v>12</v>
      </c>
      <c r="AA2125">
        <f t="shared" si="67"/>
        <v>23</v>
      </c>
      <c r="AB2125" t="str" cm="1">
        <f t="array" ref="AB2125">_xlfn.IFS(AND(AA2125&gt;=0,AA2125&lt;=15),"low purchase",AND(AA2125&gt;=16,AA2125&lt;=30),"mid purchase",AA2125&gt;=31,"high purchase")</f>
        <v>mid purchase</v>
      </c>
      <c r="AC2125">
        <v>5</v>
      </c>
      <c r="AD2125" t="str">
        <f>IF(marketing_campaign[[#This Row],[NumWebVisitsMonth]]&gt;=5.3,"higher_webvists","lower_webvisits")</f>
        <v>lower_webvisits</v>
      </c>
      <c r="AE2125">
        <v>0</v>
      </c>
      <c r="AF2125">
        <v>0</v>
      </c>
      <c r="AG2125">
        <v>0</v>
      </c>
      <c r="AH2125">
        <v>0</v>
      </c>
      <c r="AI2125">
        <v>0</v>
      </c>
      <c r="AJ2125">
        <v>0</v>
      </c>
      <c r="AK2125">
        <v>3</v>
      </c>
      <c r="AL2125">
        <v>11</v>
      </c>
      <c r="AM2125">
        <v>0</v>
      </c>
      <c r="AN2125">
        <f>marketing_campaign[[#This Row],[AcceptedCmp2]]+marketing_campaign[[#This Row],[AcceptedCmp1]]+marketing_campaign[[#This Row],[AcceptedCmp5]]+marketing_campaign[[#This Row],[AcceptedCmp4]]+marketing_campaign[[#This Row],[AcceptedCmp3]]+marketing_campaign[[#This Row],[Response]]</f>
        <v>0</v>
      </c>
      <c r="AO2125" t="str" cm="1">
        <f t="array" ref="AO212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26" spans="1:41" x14ac:dyDescent="0.35">
      <c r="A2126">
        <v>2115</v>
      </c>
      <c r="B2126">
        <v>1957</v>
      </c>
      <c r="C2126">
        <f t="shared" ca="1" si="66"/>
        <v>69</v>
      </c>
      <c r="D2126" t="str" cm="1">
        <f t="array" aca="1" ref="D212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26" t="s">
        <v>29</v>
      </c>
      <c r="F2126" t="s">
        <v>31</v>
      </c>
      <c r="G2126" cm="1">
        <f t="array" ref="G2126">_xlfn.IFS(marketing_campaign[[#This Row],[Marital_Status]]="Single",K2126+L2126+1,marketing_campaign[[#This Row],[Marital_Status]]="Together",K2126+L2126+2,marketing_campaign[[#This Row],[Marital_Status]]="Alone",K2126+L2126+1,marketing_campaign[[#This Row],[Marital_Status]]="Married",K2126+L2126+2,marketing_campaign[[#This Row],[Marital_Status]]="Divorced",K2126+L2126+1,marketing_campaign[[#This Row],[Marital_Status]]="YOLO",K2126+L2126+1,marketing_campaign[[#This Row],[Marital_Status]]="Absurd",K2126+L2126+1,marketing_campaign[[#This Row],[Marital_Status]]="Widow",K2126+L2126+1)</f>
        <v>4</v>
      </c>
      <c r="H2126" t="str" cm="1">
        <f t="array" ref="H2126">_xlfn.IFS(marketing_campaign[[#This Row],[Family_size]]=1,"Family_with_one_child",marketing_campaign[[#This Row],[Family_size]]&gt;1,"Family_with_more_children")</f>
        <v>Family_with_more_children</v>
      </c>
      <c r="I2126">
        <v>50116</v>
      </c>
      <c r="J2126" t="str">
        <f>IF(marketing_campaign[[#This Row],[Income]]&gt;=Sheet21!B2176,"high_income","low_income")</f>
        <v>high_income</v>
      </c>
      <c r="K2126">
        <v>1</v>
      </c>
      <c r="L2126">
        <v>1</v>
      </c>
      <c r="M2126" s="1">
        <v>41810</v>
      </c>
      <c r="N2126">
        <v>68</v>
      </c>
      <c r="O2126" t="str" cm="1">
        <f t="array" ref="O2126">_xlfn.IFS(AND(marketing_campaign[[#This Row],[Recency]]&gt;=0,marketing_campaign[[#This Row],[Recency]]&lt;=14),"Early Recency",AND(marketing_campaign[[#This Row],[Recency]]&gt;=15,marketing_campaign[[#This Row],[Recency]]&lt;=31),"Mid-Recency",marketing_campaign[[#This Row],[Recency]]&gt;=32,"high Recency")</f>
        <v>high Recency</v>
      </c>
      <c r="P2126">
        <v>54</v>
      </c>
      <c r="Q2126">
        <v>0</v>
      </c>
      <c r="R2126">
        <v>10</v>
      </c>
      <c r="S2126">
        <v>0</v>
      </c>
      <c r="T2126">
        <v>0</v>
      </c>
      <c r="U2126">
        <v>2</v>
      </c>
      <c r="V2126">
        <f>marketing_campaign[[#This Row],[MntGoldProds]]+marketing_campaign[[#This Row],[MntSweetProducts]]+marketing_campaign[[#This Row],[MntFishProducts]]+marketing_campaign[[#This Row],[MntMeatProducts]]+marketing_campaign[[#This Row],[MntFruits]]+marketing_campaign[[#This Row],[MntWines]]</f>
        <v>66</v>
      </c>
      <c r="W2126">
        <v>2</v>
      </c>
      <c r="X2126">
        <v>1</v>
      </c>
      <c r="Y2126">
        <v>0</v>
      </c>
      <c r="Z2126">
        <v>4</v>
      </c>
      <c r="AA2126">
        <f t="shared" si="67"/>
        <v>7</v>
      </c>
      <c r="AB2126" t="str" cm="1">
        <f t="array" ref="AB2126">_xlfn.IFS(AND(AA2126&gt;=0,AA2126&lt;=15),"low purchase",AND(AA2126&gt;=16,AA2126&lt;=30),"mid purchase",AA2126&gt;=31,"high purchase")</f>
        <v>low purchase</v>
      </c>
      <c r="AC2126">
        <v>5</v>
      </c>
      <c r="AD2126" t="str">
        <f>IF(marketing_campaign[[#This Row],[NumWebVisitsMonth]]&gt;=5.3,"higher_webvists","lower_webvisits")</f>
        <v>lower_webvisits</v>
      </c>
      <c r="AE2126">
        <v>0</v>
      </c>
      <c r="AF2126">
        <v>1</v>
      </c>
      <c r="AG2126">
        <v>0</v>
      </c>
      <c r="AH2126">
        <v>0</v>
      </c>
      <c r="AI2126">
        <v>0</v>
      </c>
      <c r="AJ2126">
        <v>0</v>
      </c>
      <c r="AK2126">
        <v>3</v>
      </c>
      <c r="AL2126">
        <v>11</v>
      </c>
      <c r="AM2126">
        <v>0</v>
      </c>
      <c r="AN2126">
        <f>marketing_campaign[[#This Row],[AcceptedCmp2]]+marketing_campaign[[#This Row],[AcceptedCmp1]]+marketing_campaign[[#This Row],[AcceptedCmp5]]+marketing_campaign[[#This Row],[AcceptedCmp4]]+marketing_campaign[[#This Row],[AcceptedCmp3]]+marketing_campaign[[#This Row],[Response]]</f>
        <v>1</v>
      </c>
      <c r="AO2126" t="str" cm="1">
        <f t="array" ref="AO212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2127" spans="1:41" x14ac:dyDescent="0.35">
      <c r="A2127">
        <v>2088</v>
      </c>
      <c r="B2127">
        <v>1972</v>
      </c>
      <c r="C2127">
        <f t="shared" ca="1" si="66"/>
        <v>54</v>
      </c>
      <c r="D2127" t="str" cm="1">
        <f t="array" aca="1" ref="D212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27" t="s">
        <v>29</v>
      </c>
      <c r="F2127" t="s">
        <v>31</v>
      </c>
      <c r="G2127" cm="1">
        <f t="array" ref="G2127">_xlfn.IFS(marketing_campaign[[#This Row],[Marital_Status]]="Single",K2127+L2127+1,marketing_campaign[[#This Row],[Marital_Status]]="Together",K2127+L2127+2,marketing_campaign[[#This Row],[Marital_Status]]="Alone",K2127+L2127+1,marketing_campaign[[#This Row],[Marital_Status]]="Married",K2127+L2127+2,marketing_campaign[[#This Row],[Marital_Status]]="Divorced",K2127+L2127+1,marketing_campaign[[#This Row],[Marital_Status]]="YOLO",K2127+L2127+1,marketing_campaign[[#This Row],[Marital_Status]]="Absurd",K2127+L2127+1,marketing_campaign[[#This Row],[Marital_Status]]="Widow",K2127+L2127+1)</f>
        <v>2</v>
      </c>
      <c r="H2127" t="str" cm="1">
        <f t="array" ref="H2127">_xlfn.IFS(marketing_campaign[[#This Row],[Family_size]]=1,"Family_with_one_child",marketing_campaign[[#This Row],[Family_size]]&gt;1,"Family_with_more_children")</f>
        <v>Family_with_more_children</v>
      </c>
      <c r="I2127">
        <v>84906</v>
      </c>
      <c r="J2127" t="str">
        <f>IF(marketing_campaign[[#This Row],[Income]]&gt;=Sheet21!B2177,"high_income","low_income")</f>
        <v>high_income</v>
      </c>
      <c r="K2127">
        <v>0</v>
      </c>
      <c r="L2127">
        <v>0</v>
      </c>
      <c r="M2127" s="1">
        <v>41551</v>
      </c>
      <c r="N2127">
        <v>98</v>
      </c>
      <c r="O2127" t="str" cm="1">
        <f t="array" ref="O2127">_xlfn.IFS(AND(marketing_campaign[[#This Row],[Recency]]&gt;=0,marketing_campaign[[#This Row],[Recency]]&lt;=14),"Early Recency",AND(marketing_campaign[[#This Row],[Recency]]&gt;=15,marketing_campaign[[#This Row],[Recency]]&lt;=31),"Mid-Recency",marketing_campaign[[#This Row],[Recency]]&gt;=32,"high Recency")</f>
        <v>high Recency</v>
      </c>
      <c r="P2127">
        <v>997</v>
      </c>
      <c r="Q2127">
        <v>15</v>
      </c>
      <c r="R2127">
        <v>414</v>
      </c>
      <c r="S2127">
        <v>99</v>
      </c>
      <c r="T2127">
        <v>30</v>
      </c>
      <c r="U2127">
        <v>76</v>
      </c>
      <c r="V2127">
        <f>marketing_campaign[[#This Row],[MntGoldProds]]+marketing_campaign[[#This Row],[MntSweetProducts]]+marketing_campaign[[#This Row],[MntFishProducts]]+marketing_campaign[[#This Row],[MntMeatProducts]]+marketing_campaign[[#This Row],[MntFruits]]+marketing_campaign[[#This Row],[MntWines]]</f>
        <v>1631</v>
      </c>
      <c r="W2127">
        <v>1</v>
      </c>
      <c r="X2127">
        <v>5</v>
      </c>
      <c r="Y2127">
        <v>6</v>
      </c>
      <c r="Z2127">
        <v>12</v>
      </c>
      <c r="AA2127">
        <f t="shared" si="67"/>
        <v>24</v>
      </c>
      <c r="AB2127" t="str" cm="1">
        <f t="array" ref="AB2127">_xlfn.IFS(AND(AA2127&gt;=0,AA2127&lt;=15),"low purchase",AND(AA2127&gt;=16,AA2127&lt;=30),"mid purchase",AA2127&gt;=31,"high purchase")</f>
        <v>mid purchase</v>
      </c>
      <c r="AC2127">
        <v>2</v>
      </c>
      <c r="AD2127" t="str">
        <f>IF(marketing_campaign[[#This Row],[NumWebVisitsMonth]]&gt;=5.3,"higher_webvists","lower_webvisits")</f>
        <v>lower_webvisits</v>
      </c>
      <c r="AE2127">
        <v>0</v>
      </c>
      <c r="AF2127">
        <v>1</v>
      </c>
      <c r="AG2127">
        <v>1</v>
      </c>
      <c r="AH2127">
        <v>0</v>
      </c>
      <c r="AI2127">
        <v>1</v>
      </c>
      <c r="AJ2127">
        <v>0</v>
      </c>
      <c r="AK2127">
        <v>3</v>
      </c>
      <c r="AL2127">
        <v>11</v>
      </c>
      <c r="AM2127">
        <v>0</v>
      </c>
      <c r="AN2127">
        <f>marketing_campaign[[#This Row],[AcceptedCmp2]]+marketing_campaign[[#This Row],[AcceptedCmp1]]+marketing_campaign[[#This Row],[AcceptedCmp5]]+marketing_campaign[[#This Row],[AcceptedCmp4]]+marketing_campaign[[#This Row],[AcceptedCmp3]]+marketing_campaign[[#This Row],[Response]]</f>
        <v>3</v>
      </c>
      <c r="AO2127" t="str" cm="1">
        <f t="array" ref="AO212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3/5 campaign accepted</v>
      </c>
    </row>
    <row r="2128" spans="1:41" x14ac:dyDescent="0.35">
      <c r="A2128">
        <v>2493</v>
      </c>
      <c r="B2128">
        <v>1966</v>
      </c>
      <c r="C2128">
        <f t="shared" ca="1" si="66"/>
        <v>60</v>
      </c>
      <c r="D2128" t="str" cm="1">
        <f t="array" aca="1" ref="D212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28" t="s">
        <v>29</v>
      </c>
      <c r="F2128" t="s">
        <v>33</v>
      </c>
      <c r="G2128" cm="1">
        <f t="array" ref="G2128">_xlfn.IFS(marketing_campaign[[#This Row],[Marital_Status]]="Single",K2128+L2128+1,marketing_campaign[[#This Row],[Marital_Status]]="Together",K2128+L2128+2,marketing_campaign[[#This Row],[Marital_Status]]="Alone",K2128+L2128+1,marketing_campaign[[#This Row],[Marital_Status]]="Married",K2128+L2128+2,marketing_campaign[[#This Row],[Marital_Status]]="Divorced",K2128+L2128+1,marketing_campaign[[#This Row],[Marital_Status]]="YOLO",K2128+L2128+1,marketing_campaign[[#This Row],[Marital_Status]]="Absurd",K2128+L2128+1,marketing_campaign[[#This Row],[Marital_Status]]="Widow",K2128+L2128+1)</f>
        <v>3</v>
      </c>
      <c r="H2128" t="str" cm="1">
        <f t="array" ref="H2128">_xlfn.IFS(marketing_campaign[[#This Row],[Family_size]]=1,"Family_with_one_child",marketing_campaign[[#This Row],[Family_size]]&gt;1,"Family_with_more_children")</f>
        <v>Family_with_more_children</v>
      </c>
      <c r="I2128">
        <v>61286</v>
      </c>
      <c r="J2128" t="str">
        <f>IF(marketing_campaign[[#This Row],[Income]]&gt;=Sheet21!B2178,"high_income","low_income")</f>
        <v>high_income</v>
      </c>
      <c r="K2128">
        <v>0</v>
      </c>
      <c r="L2128">
        <v>1</v>
      </c>
      <c r="M2128" s="1">
        <v>41488</v>
      </c>
      <c r="N2128">
        <v>34</v>
      </c>
      <c r="O2128" t="str" cm="1">
        <f t="array" ref="O2128">_xlfn.IFS(AND(marketing_campaign[[#This Row],[Recency]]&gt;=0,marketing_campaign[[#This Row],[Recency]]&lt;=14),"Early Recency",AND(marketing_campaign[[#This Row],[Recency]]&gt;=15,marketing_campaign[[#This Row],[Recency]]&lt;=31),"Mid-Recency",marketing_campaign[[#This Row],[Recency]]&gt;=32,"high Recency")</f>
        <v>high Recency</v>
      </c>
      <c r="P2128">
        <v>356</v>
      </c>
      <c r="Q2128">
        <v>0</v>
      </c>
      <c r="R2128">
        <v>107</v>
      </c>
      <c r="S2128">
        <v>19</v>
      </c>
      <c r="T2128">
        <v>9</v>
      </c>
      <c r="U2128">
        <v>117</v>
      </c>
      <c r="V2128">
        <f>marketing_campaign[[#This Row],[MntGoldProds]]+marketing_campaign[[#This Row],[MntSweetProducts]]+marketing_campaign[[#This Row],[MntFishProducts]]+marketing_campaign[[#This Row],[MntMeatProducts]]+marketing_campaign[[#This Row],[MntFruits]]+marketing_campaign[[#This Row],[MntWines]]</f>
        <v>608</v>
      </c>
      <c r="W2128">
        <v>2</v>
      </c>
      <c r="X2128">
        <v>7</v>
      </c>
      <c r="Y2128">
        <v>1</v>
      </c>
      <c r="Z2128">
        <v>8</v>
      </c>
      <c r="AA2128">
        <f t="shared" si="67"/>
        <v>18</v>
      </c>
      <c r="AB2128" t="str" cm="1">
        <f t="array" ref="AB2128">_xlfn.IFS(AND(AA2128&gt;=0,AA2128&lt;=15),"low purchase",AND(AA2128&gt;=16,AA2128&lt;=30),"mid purchase",AA2128&gt;=31,"high purchase")</f>
        <v>mid purchase</v>
      </c>
      <c r="AC2128">
        <v>5</v>
      </c>
      <c r="AD2128" t="str">
        <f>IF(marketing_campaign[[#This Row],[NumWebVisitsMonth]]&gt;=5.3,"higher_webvists","lower_webvisits")</f>
        <v>lower_webvisits</v>
      </c>
      <c r="AE2128">
        <v>0</v>
      </c>
      <c r="AF2128">
        <v>0</v>
      </c>
      <c r="AG2128">
        <v>0</v>
      </c>
      <c r="AH2128">
        <v>0</v>
      </c>
      <c r="AI2128">
        <v>0</v>
      </c>
      <c r="AJ2128">
        <v>0</v>
      </c>
      <c r="AK2128">
        <v>3</v>
      </c>
      <c r="AL2128">
        <v>11</v>
      </c>
      <c r="AM2128">
        <v>0</v>
      </c>
      <c r="AN2128">
        <f>marketing_campaign[[#This Row],[AcceptedCmp2]]+marketing_campaign[[#This Row],[AcceptedCmp1]]+marketing_campaign[[#This Row],[AcceptedCmp5]]+marketing_campaign[[#This Row],[AcceptedCmp4]]+marketing_campaign[[#This Row],[AcceptedCmp3]]+marketing_campaign[[#This Row],[Response]]</f>
        <v>0</v>
      </c>
      <c r="AO2128" t="str" cm="1">
        <f t="array" ref="AO212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29" spans="1:41" x14ac:dyDescent="0.35">
      <c r="A2129">
        <v>6292</v>
      </c>
      <c r="B2129">
        <v>1986</v>
      </c>
      <c r="C2129">
        <f t="shared" ca="1" si="66"/>
        <v>40</v>
      </c>
      <c r="D2129" t="str" cm="1">
        <f t="array" aca="1" ref="D212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129" t="s">
        <v>32</v>
      </c>
      <c r="F2129" t="s">
        <v>33</v>
      </c>
      <c r="G2129" cm="1">
        <f t="array" ref="G2129">_xlfn.IFS(marketing_campaign[[#This Row],[Marital_Status]]="Single",K2129+L2129+1,marketing_campaign[[#This Row],[Marital_Status]]="Together",K2129+L2129+2,marketing_campaign[[#This Row],[Marital_Status]]="Alone",K2129+L2129+1,marketing_campaign[[#This Row],[Marital_Status]]="Married",K2129+L2129+2,marketing_campaign[[#This Row],[Marital_Status]]="Divorced",K2129+L2129+1,marketing_campaign[[#This Row],[Marital_Status]]="YOLO",K2129+L2129+1,marketing_campaign[[#This Row],[Marital_Status]]="Absurd",K2129+L2129+1,marketing_campaign[[#This Row],[Marital_Status]]="Widow",K2129+L2129+1)</f>
        <v>2</v>
      </c>
      <c r="H2129" t="str" cm="1">
        <f t="array" ref="H2129">_xlfn.IFS(marketing_campaign[[#This Row],[Family_size]]=1,"Family_with_one_child",marketing_campaign[[#This Row],[Family_size]]&gt;1,"Family_with_more_children")</f>
        <v>Family_with_more_children</v>
      </c>
      <c r="I2129">
        <v>82333</v>
      </c>
      <c r="J2129" t="str">
        <f>IF(marketing_campaign[[#This Row],[Income]]&gt;=Sheet21!B2179,"high_income","low_income")</f>
        <v>high_income</v>
      </c>
      <c r="K2129">
        <v>0</v>
      </c>
      <c r="L2129">
        <v>0</v>
      </c>
      <c r="M2129" s="1">
        <v>41363</v>
      </c>
      <c r="N2129">
        <v>60</v>
      </c>
      <c r="O2129" t="str" cm="1">
        <f t="array" ref="O2129">_xlfn.IFS(AND(marketing_campaign[[#This Row],[Recency]]&gt;=0,marketing_campaign[[#This Row],[Recency]]&lt;=14),"Early Recency",AND(marketing_campaign[[#This Row],[Recency]]&gt;=15,marketing_campaign[[#This Row],[Recency]]&lt;=31),"Mid-Recency",marketing_campaign[[#This Row],[Recency]]&gt;=32,"high Recency")</f>
        <v>high Recency</v>
      </c>
      <c r="P2129">
        <v>1311</v>
      </c>
      <c r="Q2129">
        <v>0</v>
      </c>
      <c r="R2129">
        <v>359</v>
      </c>
      <c r="S2129">
        <v>46</v>
      </c>
      <c r="T2129">
        <v>89</v>
      </c>
      <c r="U2129">
        <v>17</v>
      </c>
      <c r="V2129">
        <f>marketing_campaign[[#This Row],[MntGoldProds]]+marketing_campaign[[#This Row],[MntSweetProducts]]+marketing_campaign[[#This Row],[MntFishProducts]]+marketing_campaign[[#This Row],[MntMeatProducts]]+marketing_campaign[[#This Row],[MntFruits]]+marketing_campaign[[#This Row],[MntWines]]</f>
        <v>1822</v>
      </c>
      <c r="W2129">
        <v>1</v>
      </c>
      <c r="X2129">
        <v>4</v>
      </c>
      <c r="Y2129">
        <v>3</v>
      </c>
      <c r="Z2129">
        <v>10</v>
      </c>
      <c r="AA2129">
        <f t="shared" si="67"/>
        <v>18</v>
      </c>
      <c r="AB2129" t="str" cm="1">
        <f t="array" ref="AB2129">_xlfn.IFS(AND(AA2129&gt;=0,AA2129&lt;=15),"low purchase",AND(AA2129&gt;=16,AA2129&lt;=30),"mid purchase",AA2129&gt;=31,"high purchase")</f>
        <v>mid purchase</v>
      </c>
      <c r="AC2129">
        <v>2</v>
      </c>
      <c r="AD2129" t="str">
        <f>IF(marketing_campaign[[#This Row],[NumWebVisitsMonth]]&gt;=5.3,"higher_webvists","lower_webvisits")</f>
        <v>lower_webvisits</v>
      </c>
      <c r="AE2129">
        <v>0</v>
      </c>
      <c r="AF2129">
        <v>0</v>
      </c>
      <c r="AG2129">
        <v>1</v>
      </c>
      <c r="AH2129">
        <v>0</v>
      </c>
      <c r="AI2129">
        <v>0</v>
      </c>
      <c r="AJ2129">
        <v>0</v>
      </c>
      <c r="AK2129">
        <v>3</v>
      </c>
      <c r="AL2129">
        <v>11</v>
      </c>
      <c r="AM2129">
        <v>1</v>
      </c>
      <c r="AN2129">
        <f>marketing_campaign[[#This Row],[AcceptedCmp2]]+marketing_campaign[[#This Row],[AcceptedCmp1]]+marketing_campaign[[#This Row],[AcceptedCmp5]]+marketing_campaign[[#This Row],[AcceptedCmp4]]+marketing_campaign[[#This Row],[AcceptedCmp3]]+marketing_campaign[[#This Row],[Response]]</f>
        <v>2</v>
      </c>
      <c r="AO2129" t="str" cm="1">
        <f t="array" ref="AO212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2130" spans="1:41" x14ac:dyDescent="0.35">
      <c r="A2130">
        <v>1631</v>
      </c>
      <c r="B2130">
        <v>1965</v>
      </c>
      <c r="C2130">
        <f t="shared" ca="1" si="66"/>
        <v>61</v>
      </c>
      <c r="D2130" t="str" cm="1">
        <f t="array" aca="1" ref="D213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30" t="s">
        <v>32</v>
      </c>
      <c r="F2130" t="s">
        <v>31</v>
      </c>
      <c r="G2130" cm="1">
        <f t="array" ref="G2130">_xlfn.IFS(marketing_campaign[[#This Row],[Marital_Status]]="Single",K2130+L2130+1,marketing_campaign[[#This Row],[Marital_Status]]="Together",K2130+L2130+2,marketing_campaign[[#This Row],[Marital_Status]]="Alone",K2130+L2130+1,marketing_campaign[[#This Row],[Marital_Status]]="Married",K2130+L2130+2,marketing_campaign[[#This Row],[Marital_Status]]="Divorced",K2130+L2130+1,marketing_campaign[[#This Row],[Marital_Status]]="YOLO",K2130+L2130+1,marketing_campaign[[#This Row],[Marital_Status]]="Absurd",K2130+L2130+1,marketing_campaign[[#This Row],[Marital_Status]]="Widow",K2130+L2130+1)</f>
        <v>2</v>
      </c>
      <c r="H2130" t="str" cm="1">
        <f t="array" ref="H2130">_xlfn.IFS(marketing_campaign[[#This Row],[Family_size]]=1,"Family_with_one_child",marketing_campaign[[#This Row],[Family_size]]&gt;1,"Family_with_more_children")</f>
        <v>Family_with_more_children</v>
      </c>
      <c r="I2130">
        <v>65220</v>
      </c>
      <c r="J2130" t="str">
        <f>IF(marketing_campaign[[#This Row],[Income]]&gt;=Sheet21!B2180,"high_income","low_income")</f>
        <v>high_income</v>
      </c>
      <c r="K2130">
        <v>0</v>
      </c>
      <c r="L2130">
        <v>0</v>
      </c>
      <c r="M2130" s="1">
        <v>41155</v>
      </c>
      <c r="N2130">
        <v>3</v>
      </c>
      <c r="O2130" t="str" cm="1">
        <f t="array" ref="O2130">_xlfn.IFS(AND(marketing_campaign[[#This Row],[Recency]]&gt;=0,marketing_campaign[[#This Row],[Recency]]&lt;=14),"Early Recency",AND(marketing_campaign[[#This Row],[Recency]]&gt;=15,marketing_campaign[[#This Row],[Recency]]&lt;=31),"Mid-Recency",marketing_campaign[[#This Row],[Recency]]&gt;=32,"high Recency")</f>
        <v>Early Recency</v>
      </c>
      <c r="P2130">
        <v>890</v>
      </c>
      <c r="Q2130">
        <v>63</v>
      </c>
      <c r="R2130">
        <v>292</v>
      </c>
      <c r="S2130">
        <v>0</v>
      </c>
      <c r="T2130">
        <v>25</v>
      </c>
      <c r="U2130">
        <v>12</v>
      </c>
      <c r="V2130">
        <f>marketing_campaign[[#This Row],[MntGoldProds]]+marketing_campaign[[#This Row],[MntSweetProducts]]+marketing_campaign[[#This Row],[MntFishProducts]]+marketing_campaign[[#This Row],[MntMeatProducts]]+marketing_campaign[[#This Row],[MntFruits]]+marketing_campaign[[#This Row],[MntWines]]</f>
        <v>1282</v>
      </c>
      <c r="W2130">
        <v>4</v>
      </c>
      <c r="X2130">
        <v>8</v>
      </c>
      <c r="Y2130">
        <v>4</v>
      </c>
      <c r="Z2130">
        <v>7</v>
      </c>
      <c r="AA2130">
        <f t="shared" si="67"/>
        <v>23</v>
      </c>
      <c r="AB2130" t="str" cm="1">
        <f t="array" ref="AB2130">_xlfn.IFS(AND(AA2130&gt;=0,AA2130&lt;=15),"low purchase",AND(AA2130&gt;=16,AA2130&lt;=30),"mid purchase",AA2130&gt;=31,"high purchase")</f>
        <v>mid purchase</v>
      </c>
      <c r="AC2130">
        <v>6</v>
      </c>
      <c r="AD2130" t="str">
        <f>IF(marketing_campaign[[#This Row],[NumWebVisitsMonth]]&gt;=5.3,"higher_webvists","lower_webvisits")</f>
        <v>higher_webvists</v>
      </c>
      <c r="AE2130">
        <v>0</v>
      </c>
      <c r="AF2130">
        <v>0</v>
      </c>
      <c r="AG2130">
        <v>0</v>
      </c>
      <c r="AH2130">
        <v>0</v>
      </c>
      <c r="AI2130">
        <v>0</v>
      </c>
      <c r="AJ2130">
        <v>0</v>
      </c>
      <c r="AK2130">
        <v>3</v>
      </c>
      <c r="AL2130">
        <v>11</v>
      </c>
      <c r="AM2130">
        <v>1</v>
      </c>
      <c r="AN2130">
        <f>marketing_campaign[[#This Row],[AcceptedCmp2]]+marketing_campaign[[#This Row],[AcceptedCmp1]]+marketing_campaign[[#This Row],[AcceptedCmp5]]+marketing_campaign[[#This Row],[AcceptedCmp4]]+marketing_campaign[[#This Row],[AcceptedCmp3]]+marketing_campaign[[#This Row],[Response]]</f>
        <v>1</v>
      </c>
      <c r="AO2130" t="str" cm="1">
        <f t="array" ref="AO213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2131" spans="1:41" x14ac:dyDescent="0.35">
      <c r="A2131">
        <v>10104</v>
      </c>
      <c r="B2131">
        <v>1974</v>
      </c>
      <c r="C2131">
        <f t="shared" ca="1" si="66"/>
        <v>52</v>
      </c>
      <c r="D2131" t="str" cm="1">
        <f t="array" aca="1" ref="D213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31" t="s">
        <v>29</v>
      </c>
      <c r="F2131" t="s">
        <v>31</v>
      </c>
      <c r="G2131" cm="1">
        <f t="array" ref="G2131">_xlfn.IFS(marketing_campaign[[#This Row],[Marital_Status]]="Single",K2131+L2131+1,marketing_campaign[[#This Row],[Marital_Status]]="Together",K2131+L2131+2,marketing_campaign[[#This Row],[Marital_Status]]="Alone",K2131+L2131+1,marketing_campaign[[#This Row],[Marital_Status]]="Married",K2131+L2131+2,marketing_campaign[[#This Row],[Marital_Status]]="Divorced",K2131+L2131+1,marketing_campaign[[#This Row],[Marital_Status]]="YOLO",K2131+L2131+1,marketing_campaign[[#This Row],[Marital_Status]]="Absurd",K2131+L2131+1,marketing_campaign[[#This Row],[Marital_Status]]="Widow",K2131+L2131+1)</f>
        <v>5</v>
      </c>
      <c r="H2131" t="str" cm="1">
        <f t="array" ref="H2131">_xlfn.IFS(marketing_campaign[[#This Row],[Family_size]]=1,"Family_with_one_child",marketing_campaign[[#This Row],[Family_size]]&gt;1,"Family_with_more_children")</f>
        <v>Family_with_more_children</v>
      </c>
      <c r="I2131">
        <v>33590</v>
      </c>
      <c r="J2131" t="str">
        <f>IF(marketing_campaign[[#This Row],[Income]]&gt;=Sheet21!B2181,"high_income","low_income")</f>
        <v>high_income</v>
      </c>
      <c r="K2131">
        <v>2</v>
      </c>
      <c r="L2131">
        <v>1</v>
      </c>
      <c r="M2131" s="1">
        <v>41581</v>
      </c>
      <c r="N2131">
        <v>65</v>
      </c>
      <c r="O2131" t="str" cm="1">
        <f t="array" ref="O2131">_xlfn.IFS(AND(marketing_campaign[[#This Row],[Recency]]&gt;=0,marketing_campaign[[#This Row],[Recency]]&lt;=14),"Early Recency",AND(marketing_campaign[[#This Row],[Recency]]&gt;=15,marketing_campaign[[#This Row],[Recency]]&lt;=31),"Mid-Recency",marketing_campaign[[#This Row],[Recency]]&gt;=32,"high Recency")</f>
        <v>high Recency</v>
      </c>
      <c r="P2131">
        <v>4</v>
      </c>
      <c r="Q2131">
        <v>0</v>
      </c>
      <c r="R2131">
        <v>2</v>
      </c>
      <c r="S2131">
        <v>0</v>
      </c>
      <c r="T2131">
        <v>0</v>
      </c>
      <c r="U2131">
        <v>2</v>
      </c>
      <c r="V2131">
        <f>marketing_campaign[[#This Row],[MntGoldProds]]+marketing_campaign[[#This Row],[MntSweetProducts]]+marketing_campaign[[#This Row],[MntFishProducts]]+marketing_campaign[[#This Row],[MntMeatProducts]]+marketing_campaign[[#This Row],[MntFruits]]+marketing_campaign[[#This Row],[MntWines]]</f>
        <v>8</v>
      </c>
      <c r="W2131">
        <v>1</v>
      </c>
      <c r="X2131">
        <v>1</v>
      </c>
      <c r="Y2131">
        <v>0</v>
      </c>
      <c r="Z2131">
        <v>2</v>
      </c>
      <c r="AA2131">
        <f t="shared" si="67"/>
        <v>4</v>
      </c>
      <c r="AB2131" t="str" cm="1">
        <f t="array" ref="AB2131">_xlfn.IFS(AND(AA2131&gt;=0,AA2131&lt;=15),"low purchase",AND(AA2131&gt;=16,AA2131&lt;=30),"mid purchase",AA2131&gt;=31,"high purchase")</f>
        <v>low purchase</v>
      </c>
      <c r="AC2131">
        <v>7</v>
      </c>
      <c r="AD2131" t="str">
        <f>IF(marketing_campaign[[#This Row],[NumWebVisitsMonth]]&gt;=5.3,"higher_webvists","lower_webvisits")</f>
        <v>higher_webvists</v>
      </c>
      <c r="AE2131">
        <v>0</v>
      </c>
      <c r="AF2131">
        <v>0</v>
      </c>
      <c r="AG2131">
        <v>0</v>
      </c>
      <c r="AH2131">
        <v>0</v>
      </c>
      <c r="AI2131">
        <v>0</v>
      </c>
      <c r="AJ2131">
        <v>0</v>
      </c>
      <c r="AK2131">
        <v>3</v>
      </c>
      <c r="AL2131">
        <v>11</v>
      </c>
      <c r="AM2131">
        <v>0</v>
      </c>
      <c r="AN2131">
        <f>marketing_campaign[[#This Row],[AcceptedCmp2]]+marketing_campaign[[#This Row],[AcceptedCmp1]]+marketing_campaign[[#This Row],[AcceptedCmp5]]+marketing_campaign[[#This Row],[AcceptedCmp4]]+marketing_campaign[[#This Row],[AcceptedCmp3]]+marketing_campaign[[#This Row],[Response]]</f>
        <v>0</v>
      </c>
      <c r="AO2131" t="str" cm="1">
        <f t="array" ref="AO213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32" spans="1:41" x14ac:dyDescent="0.35">
      <c r="A2132">
        <v>3006</v>
      </c>
      <c r="B2132">
        <v>1976</v>
      </c>
      <c r="C2132">
        <f t="shared" ca="1" si="66"/>
        <v>50</v>
      </c>
      <c r="D2132" t="str" cm="1">
        <f t="array" aca="1" ref="D213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32" t="s">
        <v>29</v>
      </c>
      <c r="F2132" t="s">
        <v>35</v>
      </c>
      <c r="G2132" cm="1">
        <f t="array" ref="G2132">_xlfn.IFS(marketing_campaign[[#This Row],[Marital_Status]]="Single",K2132+L2132+1,marketing_campaign[[#This Row],[Marital_Status]]="Together",K2132+L2132+2,marketing_campaign[[#This Row],[Marital_Status]]="Alone",K2132+L2132+1,marketing_campaign[[#This Row],[Marital_Status]]="Married",K2132+L2132+2,marketing_campaign[[#This Row],[Marital_Status]]="Divorced",K2132+L2132+1,marketing_campaign[[#This Row],[Marital_Status]]="YOLO",K2132+L2132+1,marketing_campaign[[#This Row],[Marital_Status]]="Absurd",K2132+L2132+1,marketing_campaign[[#This Row],[Marital_Status]]="Widow",K2132+L2132+1)</f>
        <v>2</v>
      </c>
      <c r="H2132" t="str" cm="1">
        <f t="array" ref="H2132">_xlfn.IFS(marketing_campaign[[#This Row],[Family_size]]=1,"Family_with_one_child",marketing_campaign[[#This Row],[Family_size]]&gt;1,"Family_with_more_children")</f>
        <v>Family_with_more_children</v>
      </c>
      <c r="I2132">
        <v>30992</v>
      </c>
      <c r="J2132" t="str">
        <f>IF(marketing_campaign[[#This Row],[Income]]&gt;=Sheet21!B2182,"high_income","low_income")</f>
        <v>high_income</v>
      </c>
      <c r="K2132">
        <v>1</v>
      </c>
      <c r="L2132">
        <v>0</v>
      </c>
      <c r="M2132" s="1">
        <v>41386</v>
      </c>
      <c r="N2132">
        <v>83</v>
      </c>
      <c r="O2132" t="str" cm="1">
        <f t="array" ref="O2132">_xlfn.IFS(AND(marketing_campaign[[#This Row],[Recency]]&gt;=0,marketing_campaign[[#This Row],[Recency]]&lt;=14),"Early Recency",AND(marketing_campaign[[#This Row],[Recency]]&gt;=15,marketing_campaign[[#This Row],[Recency]]&lt;=31),"Mid-Recency",marketing_campaign[[#This Row],[Recency]]&gt;=32,"high Recency")</f>
        <v>high Recency</v>
      </c>
      <c r="P2132">
        <v>17</v>
      </c>
      <c r="Q2132">
        <v>0</v>
      </c>
      <c r="R2132">
        <v>14</v>
      </c>
      <c r="S2132">
        <v>7</v>
      </c>
      <c r="T2132">
        <v>3</v>
      </c>
      <c r="U2132">
        <v>2</v>
      </c>
      <c r="V2132">
        <f>marketing_campaign[[#This Row],[MntGoldProds]]+marketing_campaign[[#This Row],[MntSweetProducts]]+marketing_campaign[[#This Row],[MntFishProducts]]+marketing_campaign[[#This Row],[MntMeatProducts]]+marketing_campaign[[#This Row],[MntFruits]]+marketing_campaign[[#This Row],[MntWines]]</f>
        <v>43</v>
      </c>
      <c r="W2132">
        <v>1</v>
      </c>
      <c r="X2132">
        <v>1</v>
      </c>
      <c r="Y2132">
        <v>0</v>
      </c>
      <c r="Z2132">
        <v>3</v>
      </c>
      <c r="AA2132">
        <f t="shared" si="67"/>
        <v>5</v>
      </c>
      <c r="AB2132" t="str" cm="1">
        <f t="array" ref="AB2132">_xlfn.IFS(AND(AA2132&gt;=0,AA2132&lt;=15),"low purchase",AND(AA2132&gt;=16,AA2132&lt;=30),"mid purchase",AA2132&gt;=31,"high purchase")</f>
        <v>low purchase</v>
      </c>
      <c r="AC2132">
        <v>7</v>
      </c>
      <c r="AD2132" t="str">
        <f>IF(marketing_campaign[[#This Row],[NumWebVisitsMonth]]&gt;=5.3,"higher_webvists","lower_webvisits")</f>
        <v>higher_webvists</v>
      </c>
      <c r="AE2132">
        <v>0</v>
      </c>
      <c r="AF2132">
        <v>0</v>
      </c>
      <c r="AG2132">
        <v>0</v>
      </c>
      <c r="AH2132">
        <v>0</v>
      </c>
      <c r="AI2132">
        <v>0</v>
      </c>
      <c r="AJ2132">
        <v>0</v>
      </c>
      <c r="AK2132">
        <v>3</v>
      </c>
      <c r="AL2132">
        <v>11</v>
      </c>
      <c r="AM2132">
        <v>0</v>
      </c>
      <c r="AN2132">
        <f>marketing_campaign[[#This Row],[AcceptedCmp2]]+marketing_campaign[[#This Row],[AcceptedCmp1]]+marketing_campaign[[#This Row],[AcceptedCmp5]]+marketing_campaign[[#This Row],[AcceptedCmp4]]+marketing_campaign[[#This Row],[AcceptedCmp3]]+marketing_campaign[[#This Row],[Response]]</f>
        <v>0</v>
      </c>
      <c r="AO2132" t="str" cm="1">
        <f t="array" ref="AO213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33" spans="1:41" x14ac:dyDescent="0.35">
      <c r="A2133">
        <v>3919</v>
      </c>
      <c r="B2133">
        <v>1976</v>
      </c>
      <c r="C2133">
        <f t="shared" ca="1" si="66"/>
        <v>50</v>
      </c>
      <c r="D2133" t="str" cm="1">
        <f t="array" aca="1" ref="D213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33" t="s">
        <v>34</v>
      </c>
      <c r="F2133" t="s">
        <v>30</v>
      </c>
      <c r="G2133" cm="1">
        <f t="array" ref="G2133">_xlfn.IFS(marketing_campaign[[#This Row],[Marital_Status]]="Single",K2133+L2133+1,marketing_campaign[[#This Row],[Marital_Status]]="Together",K2133+L2133+2,marketing_campaign[[#This Row],[Marital_Status]]="Alone",K2133+L2133+1,marketing_campaign[[#This Row],[Marital_Status]]="Married",K2133+L2133+2,marketing_campaign[[#This Row],[Marital_Status]]="Divorced",K2133+L2133+1,marketing_campaign[[#This Row],[Marital_Status]]="YOLO",K2133+L2133+1,marketing_campaign[[#This Row],[Marital_Status]]="Absurd",K2133+L2133+1,marketing_campaign[[#This Row],[Marital_Status]]="Widow",K2133+L2133+1)</f>
        <v>1</v>
      </c>
      <c r="H2133" t="str" cm="1">
        <f t="array" ref="H2133">_xlfn.IFS(marketing_campaign[[#This Row],[Family_size]]=1,"Family_with_one_child",marketing_campaign[[#This Row],[Family_size]]&gt;1,"Family_with_more_children")</f>
        <v>Family_with_one_child</v>
      </c>
      <c r="I2133">
        <v>72309</v>
      </c>
      <c r="J2133" t="str">
        <f>IF(marketing_campaign[[#This Row],[Income]]&gt;=Sheet21!B2183,"high_income","low_income")</f>
        <v>high_income</v>
      </c>
      <c r="K2133">
        <v>0</v>
      </c>
      <c r="L2133">
        <v>0</v>
      </c>
      <c r="M2133" s="1">
        <v>41344</v>
      </c>
      <c r="N2133">
        <v>64</v>
      </c>
      <c r="O2133" t="str" cm="1">
        <f t="array" ref="O2133">_xlfn.IFS(AND(marketing_campaign[[#This Row],[Recency]]&gt;=0,marketing_campaign[[#This Row],[Recency]]&lt;=14),"Early Recency",AND(marketing_campaign[[#This Row],[Recency]]&gt;=15,marketing_campaign[[#This Row],[Recency]]&lt;=31),"Mid-Recency",marketing_campaign[[#This Row],[Recency]]&gt;=32,"high Recency")</f>
        <v>high Recency</v>
      </c>
      <c r="P2133">
        <v>960</v>
      </c>
      <c r="Q2133">
        <v>0</v>
      </c>
      <c r="R2133">
        <v>883</v>
      </c>
      <c r="S2133">
        <v>50</v>
      </c>
      <c r="T2133">
        <v>38</v>
      </c>
      <c r="U2133">
        <v>0</v>
      </c>
      <c r="V2133">
        <f>marketing_campaign[[#This Row],[MntGoldProds]]+marketing_campaign[[#This Row],[MntSweetProducts]]+marketing_campaign[[#This Row],[MntFishProducts]]+marketing_campaign[[#This Row],[MntMeatProducts]]+marketing_campaign[[#This Row],[MntFruits]]+marketing_campaign[[#This Row],[MntWines]]</f>
        <v>1931</v>
      </c>
      <c r="W2133">
        <v>1</v>
      </c>
      <c r="X2133">
        <v>5</v>
      </c>
      <c r="Y2133">
        <v>6</v>
      </c>
      <c r="Z2133">
        <v>8</v>
      </c>
      <c r="AA2133">
        <f t="shared" si="67"/>
        <v>20</v>
      </c>
      <c r="AB2133" t="str" cm="1">
        <f t="array" ref="AB2133">_xlfn.IFS(AND(AA2133&gt;=0,AA2133&lt;=15),"low purchase",AND(AA2133&gt;=16,AA2133&lt;=30),"mid purchase",AA2133&gt;=31,"high purchase")</f>
        <v>mid purchase</v>
      </c>
      <c r="AC2133">
        <v>3</v>
      </c>
      <c r="AD2133" t="str">
        <f>IF(marketing_campaign[[#This Row],[NumWebVisitsMonth]]&gt;=5.3,"higher_webvists","lower_webvisits")</f>
        <v>lower_webvisits</v>
      </c>
      <c r="AE2133">
        <v>0</v>
      </c>
      <c r="AF2133">
        <v>0</v>
      </c>
      <c r="AG2133">
        <v>0</v>
      </c>
      <c r="AH2133">
        <v>1</v>
      </c>
      <c r="AI2133">
        <v>0</v>
      </c>
      <c r="AJ2133">
        <v>0</v>
      </c>
      <c r="AK2133">
        <v>3</v>
      </c>
      <c r="AL2133">
        <v>11</v>
      </c>
      <c r="AM2133">
        <v>1</v>
      </c>
      <c r="AN2133">
        <f>marketing_campaign[[#This Row],[AcceptedCmp2]]+marketing_campaign[[#This Row],[AcceptedCmp1]]+marketing_campaign[[#This Row],[AcceptedCmp5]]+marketing_campaign[[#This Row],[AcceptedCmp4]]+marketing_campaign[[#This Row],[AcceptedCmp3]]+marketing_campaign[[#This Row],[Response]]</f>
        <v>2</v>
      </c>
      <c r="AO2133" t="str" cm="1">
        <f t="array" ref="AO213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2134" spans="1:41" x14ac:dyDescent="0.35">
      <c r="A2134">
        <v>11181</v>
      </c>
      <c r="B2134">
        <v>1949</v>
      </c>
      <c r="C2134">
        <f t="shared" ca="1" si="66"/>
        <v>77</v>
      </c>
      <c r="D2134" t="str" cm="1">
        <f t="array" aca="1" ref="D213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34" t="s">
        <v>32</v>
      </c>
      <c r="F2134" t="s">
        <v>33</v>
      </c>
      <c r="G2134" cm="1">
        <f t="array" ref="G2134">_xlfn.IFS(marketing_campaign[[#This Row],[Marital_Status]]="Single",K2134+L2134+1,marketing_campaign[[#This Row],[Marital_Status]]="Together",K2134+L2134+2,marketing_campaign[[#This Row],[Marital_Status]]="Alone",K2134+L2134+1,marketing_campaign[[#This Row],[Marital_Status]]="Married",K2134+L2134+2,marketing_campaign[[#This Row],[Marital_Status]]="Divorced",K2134+L2134+1,marketing_campaign[[#This Row],[Marital_Status]]="YOLO",K2134+L2134+1,marketing_campaign[[#This Row],[Marital_Status]]="Absurd",K2134+L2134+1,marketing_campaign[[#This Row],[Marital_Status]]="Widow",K2134+L2134+1)</f>
        <v>2</v>
      </c>
      <c r="H2134" t="str" cm="1">
        <f t="array" ref="H2134">_xlfn.IFS(marketing_campaign[[#This Row],[Family_size]]=1,"Family_with_one_child",marketing_campaign[[#This Row],[Family_size]]&gt;1,"Family_with_more_children")</f>
        <v>Family_with_more_children</v>
      </c>
      <c r="I2134">
        <v>156924</v>
      </c>
      <c r="J2134" t="str">
        <f>IF(marketing_campaign[[#This Row],[Income]]&gt;=Sheet21!B2184,"high_income","low_income")</f>
        <v>high_income</v>
      </c>
      <c r="K2134">
        <v>0</v>
      </c>
      <c r="L2134">
        <v>0</v>
      </c>
      <c r="M2134" s="1">
        <v>41515</v>
      </c>
      <c r="N2134">
        <v>85</v>
      </c>
      <c r="O2134" t="str" cm="1">
        <f t="array" ref="O2134">_xlfn.IFS(AND(marketing_campaign[[#This Row],[Recency]]&gt;=0,marketing_campaign[[#This Row],[Recency]]&lt;=14),"Early Recency",AND(marketing_campaign[[#This Row],[Recency]]&gt;=15,marketing_campaign[[#This Row],[Recency]]&lt;=31),"Mid-Recency",marketing_campaign[[#This Row],[Recency]]&gt;=32,"high Recency")</f>
        <v>high Recency</v>
      </c>
      <c r="P2134">
        <v>2</v>
      </c>
      <c r="Q2134">
        <v>1</v>
      </c>
      <c r="R2134">
        <v>2</v>
      </c>
      <c r="S2134">
        <v>1</v>
      </c>
      <c r="T2134">
        <v>1</v>
      </c>
      <c r="U2134">
        <v>1</v>
      </c>
      <c r="V2134">
        <f>marketing_campaign[[#This Row],[MntGoldProds]]+marketing_campaign[[#This Row],[MntSweetProducts]]+marketing_campaign[[#This Row],[MntFishProducts]]+marketing_campaign[[#This Row],[MntMeatProducts]]+marketing_campaign[[#This Row],[MntFruits]]+marketing_campaign[[#This Row],[MntWines]]</f>
        <v>8</v>
      </c>
      <c r="W2134">
        <v>0</v>
      </c>
      <c r="X2134">
        <v>0</v>
      </c>
      <c r="Y2134">
        <v>0</v>
      </c>
      <c r="Z2134">
        <v>0</v>
      </c>
      <c r="AA2134">
        <f t="shared" si="67"/>
        <v>0</v>
      </c>
      <c r="AB2134" t="str" cm="1">
        <f t="array" ref="AB2134">_xlfn.IFS(AND(AA2134&gt;=0,AA2134&lt;=15),"low purchase",AND(AA2134&gt;=16,AA2134&lt;=30),"mid purchase",AA2134&gt;=31,"high purchase")</f>
        <v>low purchase</v>
      </c>
      <c r="AC2134">
        <v>0</v>
      </c>
      <c r="AD2134" t="str">
        <f>IF(marketing_campaign[[#This Row],[NumWebVisitsMonth]]&gt;=5.3,"higher_webvists","lower_webvisits")</f>
        <v>lower_webvisits</v>
      </c>
      <c r="AE2134">
        <v>0</v>
      </c>
      <c r="AF2134">
        <v>0</v>
      </c>
      <c r="AG2134">
        <v>0</v>
      </c>
      <c r="AH2134">
        <v>0</v>
      </c>
      <c r="AI2134">
        <v>0</v>
      </c>
      <c r="AJ2134">
        <v>0</v>
      </c>
      <c r="AK2134">
        <v>3</v>
      </c>
      <c r="AL2134">
        <v>11</v>
      </c>
      <c r="AM2134">
        <v>0</v>
      </c>
      <c r="AN2134">
        <f>marketing_campaign[[#This Row],[AcceptedCmp2]]+marketing_campaign[[#This Row],[AcceptedCmp1]]+marketing_campaign[[#This Row],[AcceptedCmp5]]+marketing_campaign[[#This Row],[AcceptedCmp4]]+marketing_campaign[[#This Row],[AcceptedCmp3]]+marketing_campaign[[#This Row],[Response]]</f>
        <v>0</v>
      </c>
      <c r="AO2134" t="str" cm="1">
        <f t="array" ref="AO213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35" spans="1:41" x14ac:dyDescent="0.35">
      <c r="A2135">
        <v>642</v>
      </c>
      <c r="B2135">
        <v>1980</v>
      </c>
      <c r="C2135">
        <f t="shared" ca="1" si="66"/>
        <v>46</v>
      </c>
      <c r="D2135" t="str" cm="1">
        <f t="array" aca="1" ref="D213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35" t="s">
        <v>36</v>
      </c>
      <c r="F2135" t="s">
        <v>33</v>
      </c>
      <c r="G2135" cm="1">
        <f t="array" ref="G2135">_xlfn.IFS(marketing_campaign[[#This Row],[Marital_Status]]="Single",K2135+L2135+1,marketing_campaign[[#This Row],[Marital_Status]]="Together",K2135+L2135+2,marketing_campaign[[#This Row],[Marital_Status]]="Alone",K2135+L2135+1,marketing_campaign[[#This Row],[Marital_Status]]="Married",K2135+L2135+2,marketing_campaign[[#This Row],[Marital_Status]]="Divorced",K2135+L2135+1,marketing_campaign[[#This Row],[Marital_Status]]="YOLO",K2135+L2135+1,marketing_campaign[[#This Row],[Marital_Status]]="Absurd",K2135+L2135+1,marketing_campaign[[#This Row],[Marital_Status]]="Widow",K2135+L2135+1)</f>
        <v>3</v>
      </c>
      <c r="H2135" t="str" cm="1">
        <f t="array" ref="H2135">_xlfn.IFS(marketing_campaign[[#This Row],[Family_size]]=1,"Family_with_one_child",marketing_campaign[[#This Row],[Family_size]]&gt;1,"Family_with_more_children")</f>
        <v>Family_with_more_children</v>
      </c>
      <c r="I2135">
        <v>16005</v>
      </c>
      <c r="J2135" t="str">
        <f>IF(marketing_campaign[[#This Row],[Income]]&gt;=Sheet21!B2185,"high_income","low_income")</f>
        <v>high_income</v>
      </c>
      <c r="K2135">
        <v>1</v>
      </c>
      <c r="L2135">
        <v>0</v>
      </c>
      <c r="M2135" s="1">
        <v>41135</v>
      </c>
      <c r="N2135">
        <v>69</v>
      </c>
      <c r="O2135" t="str" cm="1">
        <f t="array" ref="O2135">_xlfn.IFS(AND(marketing_campaign[[#This Row],[Recency]]&gt;=0,marketing_campaign[[#This Row],[Recency]]&lt;=14),"Early Recency",AND(marketing_campaign[[#This Row],[Recency]]&gt;=15,marketing_campaign[[#This Row],[Recency]]&lt;=31),"Mid-Recency",marketing_campaign[[#This Row],[Recency]]&gt;=32,"high Recency")</f>
        <v>high Recency</v>
      </c>
      <c r="P2135">
        <v>1</v>
      </c>
      <c r="Q2135">
        <v>3</v>
      </c>
      <c r="R2135">
        <v>2</v>
      </c>
      <c r="S2135">
        <v>20</v>
      </c>
      <c r="T2135">
        <v>30</v>
      </c>
      <c r="U2135">
        <v>47</v>
      </c>
      <c r="V2135">
        <f>marketing_campaign[[#This Row],[MntGoldProds]]+marketing_campaign[[#This Row],[MntSweetProducts]]+marketing_campaign[[#This Row],[MntFishProducts]]+marketing_campaign[[#This Row],[MntMeatProducts]]+marketing_campaign[[#This Row],[MntFruits]]+marketing_campaign[[#This Row],[MntWines]]</f>
        <v>103</v>
      </c>
      <c r="W2135">
        <v>3</v>
      </c>
      <c r="X2135">
        <v>2</v>
      </c>
      <c r="Y2135">
        <v>1</v>
      </c>
      <c r="Z2135">
        <v>2</v>
      </c>
      <c r="AA2135">
        <f t="shared" si="67"/>
        <v>8</v>
      </c>
      <c r="AB2135" t="str" cm="1">
        <f t="array" ref="AB2135">_xlfn.IFS(AND(AA2135&gt;=0,AA2135&lt;=15),"low purchase",AND(AA2135&gt;=16,AA2135&lt;=30),"mid purchase",AA2135&gt;=31,"high purchase")</f>
        <v>low purchase</v>
      </c>
      <c r="AC2135">
        <v>8</v>
      </c>
      <c r="AD2135" t="str">
        <f>IF(marketing_campaign[[#This Row],[NumWebVisitsMonth]]&gt;=5.3,"higher_webvists","lower_webvisits")</f>
        <v>higher_webvists</v>
      </c>
      <c r="AE2135">
        <v>0</v>
      </c>
      <c r="AF2135">
        <v>0</v>
      </c>
      <c r="AG2135">
        <v>0</v>
      </c>
      <c r="AH2135">
        <v>0</v>
      </c>
      <c r="AI2135">
        <v>0</v>
      </c>
      <c r="AJ2135">
        <v>0</v>
      </c>
      <c r="AK2135">
        <v>3</v>
      </c>
      <c r="AL2135">
        <v>11</v>
      </c>
      <c r="AM2135">
        <v>0</v>
      </c>
      <c r="AN2135">
        <f>marketing_campaign[[#This Row],[AcceptedCmp2]]+marketing_campaign[[#This Row],[AcceptedCmp1]]+marketing_campaign[[#This Row],[AcceptedCmp5]]+marketing_campaign[[#This Row],[AcceptedCmp4]]+marketing_campaign[[#This Row],[AcceptedCmp3]]+marketing_campaign[[#This Row],[Response]]</f>
        <v>0</v>
      </c>
      <c r="AO2135" t="str" cm="1">
        <f t="array" ref="AO213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36" spans="1:41" x14ac:dyDescent="0.35">
      <c r="A2136">
        <v>4369</v>
      </c>
      <c r="B2136">
        <v>1957</v>
      </c>
      <c r="C2136">
        <f t="shared" ca="1" si="66"/>
        <v>69</v>
      </c>
      <c r="D2136" t="str" cm="1">
        <f t="array" aca="1" ref="D213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36" t="s">
        <v>34</v>
      </c>
      <c r="F2136" t="s">
        <v>40</v>
      </c>
      <c r="G2136" cm="1">
        <f t="array" ref="G2136">_xlfn.IFS(marketing_campaign[[#This Row],[Marital_Status]]="Single",K2136+L2136+1,marketing_campaign[[#This Row],[Marital_Status]]="Together",K2136+L2136+2,marketing_campaign[[#This Row],[Marital_Status]]="Alone",K2136+L2136+1,marketing_campaign[[#This Row],[Marital_Status]]="Married",K2136+L2136+2,marketing_campaign[[#This Row],[Marital_Status]]="Divorced",K2136+L2136+1,marketing_campaign[[#This Row],[Marital_Status]]="YOLO",K2136+L2136+1,marketing_campaign[[#This Row],[Marital_Status]]="Absurd",K2136+L2136+1,marketing_campaign[[#This Row],[Marital_Status]]="Widow",K2136+L2136+1)</f>
        <v>1</v>
      </c>
      <c r="H2136" t="str" cm="1">
        <f t="array" ref="H2136">_xlfn.IFS(marketing_campaign[[#This Row],[Family_size]]=1,"Family_with_one_child",marketing_campaign[[#This Row],[Family_size]]&gt;1,"Family_with_more_children")</f>
        <v>Family_with_one_child</v>
      </c>
      <c r="I2136">
        <v>65487</v>
      </c>
      <c r="J2136" t="str">
        <f>IF(marketing_campaign[[#This Row],[Income]]&gt;=Sheet21!B2186,"high_income","low_income")</f>
        <v>high_income</v>
      </c>
      <c r="K2136">
        <v>0</v>
      </c>
      <c r="L2136">
        <v>0</v>
      </c>
      <c r="M2136" s="1">
        <v>41649</v>
      </c>
      <c r="N2136">
        <v>48</v>
      </c>
      <c r="O2136" t="str" cm="1">
        <f t="array" ref="O2136">_xlfn.IFS(AND(marketing_campaign[[#This Row],[Recency]]&gt;=0,marketing_campaign[[#This Row],[Recency]]&lt;=14),"Early Recency",AND(marketing_campaign[[#This Row],[Recency]]&gt;=15,marketing_campaign[[#This Row],[Recency]]&lt;=31),"Mid-Recency",marketing_campaign[[#This Row],[Recency]]&gt;=32,"high Recency")</f>
        <v>high Recency</v>
      </c>
      <c r="P2136">
        <v>240</v>
      </c>
      <c r="Q2136">
        <v>67</v>
      </c>
      <c r="R2136">
        <v>500</v>
      </c>
      <c r="S2136">
        <v>199</v>
      </c>
      <c r="T2136">
        <v>0</v>
      </c>
      <c r="U2136">
        <v>163</v>
      </c>
      <c r="V2136">
        <f>marketing_campaign[[#This Row],[MntGoldProds]]+marketing_campaign[[#This Row],[MntSweetProducts]]+marketing_campaign[[#This Row],[MntFishProducts]]+marketing_campaign[[#This Row],[MntMeatProducts]]+marketing_campaign[[#This Row],[MntFruits]]+marketing_campaign[[#This Row],[MntWines]]</f>
        <v>1169</v>
      </c>
      <c r="W2136">
        <v>3</v>
      </c>
      <c r="X2136">
        <v>3</v>
      </c>
      <c r="Y2136">
        <v>5</v>
      </c>
      <c r="Z2136">
        <v>6</v>
      </c>
      <c r="AA2136">
        <f t="shared" si="67"/>
        <v>17</v>
      </c>
      <c r="AB2136" t="str" cm="1">
        <f t="array" ref="AB2136">_xlfn.IFS(AND(AA2136&gt;=0,AA2136&lt;=15),"low purchase",AND(AA2136&gt;=16,AA2136&lt;=30),"mid purchase",AA2136&gt;=31,"high purchase")</f>
        <v>mid purchase</v>
      </c>
      <c r="AC2136">
        <v>2</v>
      </c>
      <c r="AD2136" t="str">
        <f>IF(marketing_campaign[[#This Row],[NumWebVisitsMonth]]&gt;=5.3,"higher_webvists","lower_webvisits")</f>
        <v>lower_webvisits</v>
      </c>
      <c r="AE2136">
        <v>0</v>
      </c>
      <c r="AF2136">
        <v>0</v>
      </c>
      <c r="AG2136">
        <v>0</v>
      </c>
      <c r="AH2136">
        <v>0</v>
      </c>
      <c r="AI2136">
        <v>0</v>
      </c>
      <c r="AJ2136">
        <v>0</v>
      </c>
      <c r="AK2136">
        <v>3</v>
      </c>
      <c r="AL2136">
        <v>11</v>
      </c>
      <c r="AM2136">
        <v>0</v>
      </c>
      <c r="AN2136">
        <f>marketing_campaign[[#This Row],[AcceptedCmp2]]+marketing_campaign[[#This Row],[AcceptedCmp1]]+marketing_campaign[[#This Row],[AcceptedCmp5]]+marketing_campaign[[#This Row],[AcceptedCmp4]]+marketing_campaign[[#This Row],[AcceptedCmp3]]+marketing_campaign[[#This Row],[Response]]</f>
        <v>0</v>
      </c>
      <c r="AO2136" t="str" cm="1">
        <f t="array" ref="AO213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37" spans="1:41" x14ac:dyDescent="0.35">
      <c r="A2137">
        <v>10127</v>
      </c>
      <c r="B2137">
        <v>1965</v>
      </c>
      <c r="C2137">
        <f t="shared" ca="1" si="66"/>
        <v>61</v>
      </c>
      <c r="D2137" t="str" cm="1">
        <f t="array" aca="1" ref="D213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37" t="s">
        <v>29</v>
      </c>
      <c r="F2137" t="s">
        <v>33</v>
      </c>
      <c r="G2137" cm="1">
        <f t="array" ref="G2137">_xlfn.IFS(marketing_campaign[[#This Row],[Marital_Status]]="Single",K2137+L2137+1,marketing_campaign[[#This Row],[Marital_Status]]="Together",K2137+L2137+2,marketing_campaign[[#This Row],[Marital_Status]]="Alone",K2137+L2137+1,marketing_campaign[[#This Row],[Marital_Status]]="Married",K2137+L2137+2,marketing_campaign[[#This Row],[Marital_Status]]="Divorced",K2137+L2137+1,marketing_campaign[[#This Row],[Marital_Status]]="YOLO",K2137+L2137+1,marketing_campaign[[#This Row],[Marital_Status]]="Absurd",K2137+L2137+1,marketing_campaign[[#This Row],[Marital_Status]]="Widow",K2137+L2137+1)</f>
        <v>3</v>
      </c>
      <c r="H2137" t="str" cm="1">
        <f t="array" ref="H2137">_xlfn.IFS(marketing_campaign[[#This Row],[Family_size]]=1,"Family_with_one_child",marketing_campaign[[#This Row],[Family_size]]&gt;1,"Family_with_more_children")</f>
        <v>Family_with_more_children</v>
      </c>
      <c r="I2137">
        <v>58692</v>
      </c>
      <c r="J2137" t="str">
        <f>IF(marketing_campaign[[#This Row],[Income]]&gt;=Sheet21!B2187,"high_income","low_income")</f>
        <v>high_income</v>
      </c>
      <c r="K2137">
        <v>0</v>
      </c>
      <c r="L2137">
        <v>1</v>
      </c>
      <c r="M2137" s="1">
        <v>41735</v>
      </c>
      <c r="N2137">
        <v>21</v>
      </c>
      <c r="O2137" t="str" cm="1">
        <f t="array" ref="O2137">_xlfn.IFS(AND(marketing_campaign[[#This Row],[Recency]]&gt;=0,marketing_campaign[[#This Row],[Recency]]&lt;=14),"Early Recency",AND(marketing_campaign[[#This Row],[Recency]]&gt;=15,marketing_campaign[[#This Row],[Recency]]&lt;=31),"Mid-Recency",marketing_campaign[[#This Row],[Recency]]&gt;=32,"high Recency")</f>
        <v>Mid-Recency</v>
      </c>
      <c r="P2137">
        <v>301</v>
      </c>
      <c r="Q2137">
        <v>11</v>
      </c>
      <c r="R2137">
        <v>61</v>
      </c>
      <c r="S2137">
        <v>4</v>
      </c>
      <c r="T2137">
        <v>7</v>
      </c>
      <c r="U2137">
        <v>11</v>
      </c>
      <c r="V2137">
        <f>marketing_campaign[[#This Row],[MntGoldProds]]+marketing_campaign[[#This Row],[MntSweetProducts]]+marketing_campaign[[#This Row],[MntFishProducts]]+marketing_campaign[[#This Row],[MntMeatProducts]]+marketing_campaign[[#This Row],[MntFruits]]+marketing_campaign[[#This Row],[MntWines]]</f>
        <v>395</v>
      </c>
      <c r="W2137">
        <v>1</v>
      </c>
      <c r="X2137">
        <v>8</v>
      </c>
      <c r="Y2137">
        <v>2</v>
      </c>
      <c r="Z2137">
        <v>4</v>
      </c>
      <c r="AA2137">
        <f t="shared" si="67"/>
        <v>15</v>
      </c>
      <c r="AB2137" t="str" cm="1">
        <f t="array" ref="AB2137">_xlfn.IFS(AND(AA2137&gt;=0,AA2137&lt;=15),"low purchase",AND(AA2137&gt;=16,AA2137&lt;=30),"mid purchase",AA2137&gt;=31,"high purchase")</f>
        <v>low purchase</v>
      </c>
      <c r="AC2137">
        <v>7</v>
      </c>
      <c r="AD2137" t="str">
        <f>IF(marketing_campaign[[#This Row],[NumWebVisitsMonth]]&gt;=5.3,"higher_webvists","lower_webvisits")</f>
        <v>higher_webvists</v>
      </c>
      <c r="AE2137">
        <v>0</v>
      </c>
      <c r="AF2137">
        <v>0</v>
      </c>
      <c r="AG2137">
        <v>0</v>
      </c>
      <c r="AH2137">
        <v>0</v>
      </c>
      <c r="AI2137">
        <v>0</v>
      </c>
      <c r="AJ2137">
        <v>0</v>
      </c>
      <c r="AK2137">
        <v>3</v>
      </c>
      <c r="AL2137">
        <v>11</v>
      </c>
      <c r="AM2137">
        <v>0</v>
      </c>
      <c r="AN2137">
        <f>marketing_campaign[[#This Row],[AcceptedCmp2]]+marketing_campaign[[#This Row],[AcceptedCmp1]]+marketing_campaign[[#This Row],[AcceptedCmp5]]+marketing_campaign[[#This Row],[AcceptedCmp4]]+marketing_campaign[[#This Row],[AcceptedCmp3]]+marketing_campaign[[#This Row],[Response]]</f>
        <v>0</v>
      </c>
      <c r="AO2137" t="str" cm="1">
        <f t="array" ref="AO213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38" spans="1:41" x14ac:dyDescent="0.35">
      <c r="A2138">
        <v>271</v>
      </c>
      <c r="B2138">
        <v>1969</v>
      </c>
      <c r="C2138">
        <f t="shared" ca="1" si="66"/>
        <v>57</v>
      </c>
      <c r="D2138" t="str" cm="1">
        <f t="array" aca="1" ref="D213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38" t="s">
        <v>29</v>
      </c>
      <c r="F2138" t="s">
        <v>38</v>
      </c>
      <c r="G2138" cm="1">
        <f t="array" ref="G2138">_xlfn.IFS(marketing_campaign[[#This Row],[Marital_Status]]="Single",K2138+L2138+1,marketing_campaign[[#This Row],[Marital_Status]]="Together",K2138+L2138+2,marketing_campaign[[#This Row],[Marital_Status]]="Alone",K2138+L2138+1,marketing_campaign[[#This Row],[Marital_Status]]="Married",K2138+L2138+2,marketing_campaign[[#This Row],[Marital_Status]]="Divorced",K2138+L2138+1,marketing_campaign[[#This Row],[Marital_Status]]="YOLO",K2138+L2138+1,marketing_campaign[[#This Row],[Marital_Status]]="Absurd",K2138+L2138+1,marketing_campaign[[#This Row],[Marital_Status]]="Widow",K2138+L2138+1)</f>
        <v>3</v>
      </c>
      <c r="H2138" t="str" cm="1">
        <f t="array" ref="H2138">_xlfn.IFS(marketing_campaign[[#This Row],[Family_size]]=1,"Family_with_one_child",marketing_campaign[[#This Row],[Family_size]]&gt;1,"Family_with_more_children")</f>
        <v>Family_with_more_children</v>
      </c>
      <c r="I2138">
        <v>40590</v>
      </c>
      <c r="J2138" t="str">
        <f>IF(marketing_campaign[[#This Row],[Income]]&gt;=Sheet21!B2188,"high_income","low_income")</f>
        <v>high_income</v>
      </c>
      <c r="K2138">
        <v>1</v>
      </c>
      <c r="L2138">
        <v>1</v>
      </c>
      <c r="M2138" s="1">
        <v>41549</v>
      </c>
      <c r="N2138">
        <v>30</v>
      </c>
      <c r="O2138" t="str" cm="1">
        <f t="array" ref="O2138">_xlfn.IFS(AND(marketing_campaign[[#This Row],[Recency]]&gt;=0,marketing_campaign[[#This Row],[Recency]]&lt;=14),"Early Recency",AND(marketing_campaign[[#This Row],[Recency]]&gt;=15,marketing_campaign[[#This Row],[Recency]]&lt;=31),"Mid-Recency",marketing_campaign[[#This Row],[Recency]]&gt;=32,"high Recency")</f>
        <v>Mid-Recency</v>
      </c>
      <c r="P2138">
        <v>154</v>
      </c>
      <c r="Q2138">
        <v>0</v>
      </c>
      <c r="R2138">
        <v>50</v>
      </c>
      <c r="S2138">
        <v>6</v>
      </c>
      <c r="T2138">
        <v>11</v>
      </c>
      <c r="U2138">
        <v>37</v>
      </c>
      <c r="V2138">
        <f>marketing_campaign[[#This Row],[MntGoldProds]]+marketing_campaign[[#This Row],[MntSweetProducts]]+marketing_campaign[[#This Row],[MntFishProducts]]+marketing_campaign[[#This Row],[MntMeatProducts]]+marketing_campaign[[#This Row],[MntFruits]]+marketing_campaign[[#This Row],[MntWines]]</f>
        <v>258</v>
      </c>
      <c r="W2138">
        <v>5</v>
      </c>
      <c r="X2138">
        <v>3</v>
      </c>
      <c r="Y2138">
        <v>4</v>
      </c>
      <c r="Z2138">
        <v>3</v>
      </c>
      <c r="AA2138">
        <f t="shared" si="67"/>
        <v>15</v>
      </c>
      <c r="AB2138" t="str" cm="1">
        <f t="array" ref="AB2138">_xlfn.IFS(AND(AA2138&gt;=0,AA2138&lt;=15),"low purchase",AND(AA2138&gt;=16,AA2138&lt;=30),"mid purchase",AA2138&gt;=31,"high purchase")</f>
        <v>low purchase</v>
      </c>
      <c r="AC2138">
        <v>6</v>
      </c>
      <c r="AD2138" t="str">
        <f>IF(marketing_campaign[[#This Row],[NumWebVisitsMonth]]&gt;=5.3,"higher_webvists","lower_webvisits")</f>
        <v>higher_webvists</v>
      </c>
      <c r="AE2138">
        <v>1</v>
      </c>
      <c r="AF2138">
        <v>0</v>
      </c>
      <c r="AG2138">
        <v>0</v>
      </c>
      <c r="AH2138">
        <v>0</v>
      </c>
      <c r="AI2138">
        <v>0</v>
      </c>
      <c r="AJ2138">
        <v>0</v>
      </c>
      <c r="AK2138">
        <v>3</v>
      </c>
      <c r="AL2138">
        <v>11</v>
      </c>
      <c r="AM2138">
        <v>0</v>
      </c>
      <c r="AN2138">
        <f>marketing_campaign[[#This Row],[AcceptedCmp2]]+marketing_campaign[[#This Row],[AcceptedCmp1]]+marketing_campaign[[#This Row],[AcceptedCmp5]]+marketing_campaign[[#This Row],[AcceptedCmp4]]+marketing_campaign[[#This Row],[AcceptedCmp3]]+marketing_campaign[[#This Row],[Response]]</f>
        <v>1</v>
      </c>
      <c r="AO2138" t="str" cm="1">
        <f t="array" ref="AO213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2139" spans="1:41" x14ac:dyDescent="0.35">
      <c r="A2139">
        <v>4973</v>
      </c>
      <c r="B2139">
        <v>1970</v>
      </c>
      <c r="C2139">
        <f t="shared" ca="1" si="66"/>
        <v>56</v>
      </c>
      <c r="D2139" t="str" cm="1">
        <f t="array" aca="1" ref="D213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39" t="s">
        <v>29</v>
      </c>
      <c r="F2139" t="s">
        <v>30</v>
      </c>
      <c r="G2139" cm="1">
        <f t="array" ref="G2139">_xlfn.IFS(marketing_campaign[[#This Row],[Marital_Status]]="Single",K2139+L2139+1,marketing_campaign[[#This Row],[Marital_Status]]="Together",K2139+L2139+2,marketing_campaign[[#This Row],[Marital_Status]]="Alone",K2139+L2139+1,marketing_campaign[[#This Row],[Marital_Status]]="Married",K2139+L2139+2,marketing_campaign[[#This Row],[Marital_Status]]="Divorced",K2139+L2139+1,marketing_campaign[[#This Row],[Marital_Status]]="YOLO",K2139+L2139+1,marketing_campaign[[#This Row],[Marital_Status]]="Absurd",K2139+L2139+1,marketing_campaign[[#This Row],[Marital_Status]]="Widow",K2139+L2139+1)</f>
        <v>2</v>
      </c>
      <c r="H2139" t="str" cm="1">
        <f t="array" ref="H2139">_xlfn.IFS(marketing_campaign[[#This Row],[Family_size]]=1,"Family_with_one_child",marketing_campaign[[#This Row],[Family_size]]&gt;1,"Family_with_more_children")</f>
        <v>Family_with_more_children</v>
      </c>
      <c r="I2139">
        <v>20587</v>
      </c>
      <c r="J2139" t="str">
        <f>IF(marketing_campaign[[#This Row],[Income]]&gt;=Sheet21!B2189,"high_income","low_income")</f>
        <v>high_income</v>
      </c>
      <c r="K2139">
        <v>1</v>
      </c>
      <c r="L2139">
        <v>0</v>
      </c>
      <c r="M2139" s="1">
        <v>41770</v>
      </c>
      <c r="N2139">
        <v>39</v>
      </c>
      <c r="O2139" t="str" cm="1">
        <f t="array" ref="O2139">_xlfn.IFS(AND(marketing_campaign[[#This Row],[Recency]]&gt;=0,marketing_campaign[[#This Row],[Recency]]&lt;=14),"Early Recency",AND(marketing_campaign[[#This Row],[Recency]]&gt;=15,marketing_campaign[[#This Row],[Recency]]&lt;=31),"Mid-Recency",marketing_campaign[[#This Row],[Recency]]&gt;=32,"high Recency")</f>
        <v>high Recency</v>
      </c>
      <c r="P2139">
        <v>2</v>
      </c>
      <c r="Q2139">
        <v>3</v>
      </c>
      <c r="R2139">
        <v>6</v>
      </c>
      <c r="S2139">
        <v>4</v>
      </c>
      <c r="T2139">
        <v>1</v>
      </c>
      <c r="U2139">
        <v>9</v>
      </c>
      <c r="V2139">
        <f>marketing_campaign[[#This Row],[MntGoldProds]]+marketing_campaign[[#This Row],[MntSweetProducts]]+marketing_campaign[[#This Row],[MntFishProducts]]+marketing_campaign[[#This Row],[MntMeatProducts]]+marketing_campaign[[#This Row],[MntFruits]]+marketing_campaign[[#This Row],[MntWines]]</f>
        <v>25</v>
      </c>
      <c r="W2139">
        <v>1</v>
      </c>
      <c r="X2139">
        <v>1</v>
      </c>
      <c r="Y2139">
        <v>1</v>
      </c>
      <c r="Z2139">
        <v>2</v>
      </c>
      <c r="AA2139">
        <f t="shared" si="67"/>
        <v>5</v>
      </c>
      <c r="AB2139" t="str" cm="1">
        <f t="array" ref="AB2139">_xlfn.IFS(AND(AA2139&gt;=0,AA2139&lt;=15),"low purchase",AND(AA2139&gt;=16,AA2139&lt;=30),"mid purchase",AA2139&gt;=31,"high purchase")</f>
        <v>low purchase</v>
      </c>
      <c r="AC2139">
        <v>7</v>
      </c>
      <c r="AD2139" t="str">
        <f>IF(marketing_campaign[[#This Row],[NumWebVisitsMonth]]&gt;=5.3,"higher_webvists","lower_webvisits")</f>
        <v>higher_webvists</v>
      </c>
      <c r="AE2139">
        <v>0</v>
      </c>
      <c r="AF2139">
        <v>0</v>
      </c>
      <c r="AG2139">
        <v>0</v>
      </c>
      <c r="AH2139">
        <v>0</v>
      </c>
      <c r="AI2139">
        <v>0</v>
      </c>
      <c r="AJ2139">
        <v>0</v>
      </c>
      <c r="AK2139">
        <v>3</v>
      </c>
      <c r="AL2139">
        <v>11</v>
      </c>
      <c r="AM2139">
        <v>0</v>
      </c>
      <c r="AN2139">
        <f>marketing_campaign[[#This Row],[AcceptedCmp2]]+marketing_campaign[[#This Row],[AcceptedCmp1]]+marketing_campaign[[#This Row],[AcceptedCmp5]]+marketing_campaign[[#This Row],[AcceptedCmp4]]+marketing_campaign[[#This Row],[AcceptedCmp3]]+marketing_campaign[[#This Row],[Response]]</f>
        <v>0</v>
      </c>
      <c r="AO2139" t="str" cm="1">
        <f t="array" ref="AO213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40" spans="1:41" x14ac:dyDescent="0.35">
      <c r="A2140">
        <v>2948</v>
      </c>
      <c r="B2140">
        <v>1954</v>
      </c>
      <c r="C2140">
        <f t="shared" ca="1" si="66"/>
        <v>72</v>
      </c>
      <c r="D2140" t="str" cm="1">
        <f t="array" aca="1" ref="D214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40" t="s">
        <v>34</v>
      </c>
      <c r="F2140" t="s">
        <v>35</v>
      </c>
      <c r="G2140" cm="1">
        <f t="array" ref="G2140">_xlfn.IFS(marketing_campaign[[#This Row],[Marital_Status]]="Single",K2140+L2140+1,marketing_campaign[[#This Row],[Marital_Status]]="Together",K2140+L2140+2,marketing_campaign[[#This Row],[Marital_Status]]="Alone",K2140+L2140+1,marketing_campaign[[#This Row],[Marital_Status]]="Married",K2140+L2140+2,marketing_campaign[[#This Row],[Marital_Status]]="Divorced",K2140+L2140+1,marketing_campaign[[#This Row],[Marital_Status]]="YOLO",K2140+L2140+1,marketing_campaign[[#This Row],[Marital_Status]]="Absurd",K2140+L2140+1,marketing_campaign[[#This Row],[Marital_Status]]="Widow",K2140+L2140+1)</f>
        <v>2</v>
      </c>
      <c r="H2140" t="str" cm="1">
        <f t="array" ref="H2140">_xlfn.IFS(marketing_campaign[[#This Row],[Family_size]]=1,"Family_with_one_child",marketing_campaign[[#This Row],[Family_size]]&gt;1,"Family_with_more_children")</f>
        <v>Family_with_more_children</v>
      </c>
      <c r="I2140">
        <v>62637</v>
      </c>
      <c r="J2140" t="str">
        <f>IF(marketing_campaign[[#This Row],[Income]]&gt;=Sheet21!B2190,"high_income","low_income")</f>
        <v>high_income</v>
      </c>
      <c r="K2140">
        <v>0</v>
      </c>
      <c r="L2140">
        <v>1</v>
      </c>
      <c r="M2140" s="1">
        <v>41699</v>
      </c>
      <c r="N2140">
        <v>76</v>
      </c>
      <c r="O2140" t="str" cm="1">
        <f t="array" ref="O2140">_xlfn.IFS(AND(marketing_campaign[[#This Row],[Recency]]&gt;=0,marketing_campaign[[#This Row],[Recency]]&lt;=14),"Early Recency",AND(marketing_campaign[[#This Row],[Recency]]&gt;=15,marketing_campaign[[#This Row],[Recency]]&lt;=31),"Mid-Recency",marketing_campaign[[#This Row],[Recency]]&gt;=32,"high Recency")</f>
        <v>high Recency</v>
      </c>
      <c r="P2140">
        <v>104</v>
      </c>
      <c r="Q2140">
        <v>12</v>
      </c>
      <c r="R2140">
        <v>48</v>
      </c>
      <c r="S2140">
        <v>4</v>
      </c>
      <c r="T2140">
        <v>12</v>
      </c>
      <c r="U2140">
        <v>5</v>
      </c>
      <c r="V2140">
        <f>marketing_campaign[[#This Row],[MntGoldProds]]+marketing_campaign[[#This Row],[MntSweetProducts]]+marketing_campaign[[#This Row],[MntFishProducts]]+marketing_campaign[[#This Row],[MntMeatProducts]]+marketing_campaign[[#This Row],[MntFruits]]+marketing_campaign[[#This Row],[MntWines]]</f>
        <v>185</v>
      </c>
      <c r="W2140">
        <v>1</v>
      </c>
      <c r="X2140">
        <v>2</v>
      </c>
      <c r="Y2140">
        <v>2</v>
      </c>
      <c r="Z2140">
        <v>5</v>
      </c>
      <c r="AA2140">
        <f t="shared" si="67"/>
        <v>10</v>
      </c>
      <c r="AB2140" t="str" cm="1">
        <f t="array" ref="AB2140">_xlfn.IFS(AND(AA2140&gt;=0,AA2140&lt;=15),"low purchase",AND(AA2140&gt;=16,AA2140&lt;=30),"mid purchase",AA2140&gt;=31,"high purchase")</f>
        <v>low purchase</v>
      </c>
      <c r="AC2140">
        <v>2</v>
      </c>
      <c r="AD2140" t="str">
        <f>IF(marketing_campaign[[#This Row],[NumWebVisitsMonth]]&gt;=5.3,"higher_webvists","lower_webvisits")</f>
        <v>lower_webvisits</v>
      </c>
      <c r="AE2140">
        <v>0</v>
      </c>
      <c r="AF2140">
        <v>0</v>
      </c>
      <c r="AG2140">
        <v>0</v>
      </c>
      <c r="AH2140">
        <v>0</v>
      </c>
      <c r="AI2140">
        <v>0</v>
      </c>
      <c r="AJ2140">
        <v>0</v>
      </c>
      <c r="AK2140">
        <v>3</v>
      </c>
      <c r="AL2140">
        <v>11</v>
      </c>
      <c r="AM2140">
        <v>0</v>
      </c>
      <c r="AN2140">
        <f>marketing_campaign[[#This Row],[AcceptedCmp2]]+marketing_campaign[[#This Row],[AcceptedCmp1]]+marketing_campaign[[#This Row],[AcceptedCmp5]]+marketing_campaign[[#This Row],[AcceptedCmp4]]+marketing_campaign[[#This Row],[AcceptedCmp3]]+marketing_campaign[[#This Row],[Response]]</f>
        <v>0</v>
      </c>
      <c r="AO2140" t="str" cm="1">
        <f t="array" ref="AO214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41" spans="1:41" x14ac:dyDescent="0.35">
      <c r="A2141">
        <v>2715</v>
      </c>
      <c r="B2141">
        <v>1966</v>
      </c>
      <c r="C2141">
        <f t="shared" ca="1" si="66"/>
        <v>60</v>
      </c>
      <c r="D2141" t="str" cm="1">
        <f t="array" aca="1" ref="D214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41" t="s">
        <v>34</v>
      </c>
      <c r="F2141" t="s">
        <v>35</v>
      </c>
      <c r="G2141" cm="1">
        <f t="array" ref="G2141">_xlfn.IFS(marketing_campaign[[#This Row],[Marital_Status]]="Single",K2141+L2141+1,marketing_campaign[[#This Row],[Marital_Status]]="Together",K2141+L2141+2,marketing_campaign[[#This Row],[Marital_Status]]="Alone",K2141+L2141+1,marketing_campaign[[#This Row],[Marital_Status]]="Married",K2141+L2141+2,marketing_campaign[[#This Row],[Marital_Status]]="Divorced",K2141+L2141+1,marketing_campaign[[#This Row],[Marital_Status]]="YOLO",K2141+L2141+1,marketing_campaign[[#This Row],[Marital_Status]]="Absurd",K2141+L2141+1,marketing_campaign[[#This Row],[Marital_Status]]="Widow",K2141+L2141+1)</f>
        <v>3</v>
      </c>
      <c r="H2141" t="str" cm="1">
        <f t="array" ref="H2141">_xlfn.IFS(marketing_campaign[[#This Row],[Family_size]]=1,"Family_with_one_child",marketing_campaign[[#This Row],[Family_size]]&gt;1,"Family_with_more_children")</f>
        <v>Family_with_more_children</v>
      </c>
      <c r="I2141">
        <v>29435</v>
      </c>
      <c r="J2141" t="str">
        <f>IF(marketing_campaign[[#This Row],[Income]]&gt;=Sheet21!B2191,"high_income","low_income")</f>
        <v>high_income</v>
      </c>
      <c r="K2141">
        <v>1</v>
      </c>
      <c r="L2141">
        <v>1</v>
      </c>
      <c r="M2141" s="1">
        <v>41127</v>
      </c>
      <c r="N2141">
        <v>11</v>
      </c>
      <c r="O2141" t="str" cm="1">
        <f t="array" ref="O2141">_xlfn.IFS(AND(marketing_campaign[[#This Row],[Recency]]&gt;=0,marketing_campaign[[#This Row],[Recency]]&lt;=14),"Early Recency",AND(marketing_campaign[[#This Row],[Recency]]&gt;=15,marketing_campaign[[#This Row],[Recency]]&lt;=31),"Mid-Recency",marketing_campaign[[#This Row],[Recency]]&gt;=32,"high Recency")</f>
        <v>Early Recency</v>
      </c>
      <c r="P2141">
        <v>70</v>
      </c>
      <c r="Q2141">
        <v>3</v>
      </c>
      <c r="R2141">
        <v>37</v>
      </c>
      <c r="S2141">
        <v>4</v>
      </c>
      <c r="T2141">
        <v>2</v>
      </c>
      <c r="U2141">
        <v>64</v>
      </c>
      <c r="V2141">
        <f>marketing_campaign[[#This Row],[MntGoldProds]]+marketing_campaign[[#This Row],[MntSweetProducts]]+marketing_campaign[[#This Row],[MntFishProducts]]+marketing_campaign[[#This Row],[MntMeatProducts]]+marketing_campaign[[#This Row],[MntFruits]]+marketing_campaign[[#This Row],[MntWines]]</f>
        <v>180</v>
      </c>
      <c r="W2141">
        <v>4</v>
      </c>
      <c r="X2141">
        <v>3</v>
      </c>
      <c r="Y2141">
        <v>2</v>
      </c>
      <c r="Z2141">
        <v>2</v>
      </c>
      <c r="AA2141">
        <f t="shared" si="67"/>
        <v>11</v>
      </c>
      <c r="AB2141" t="str" cm="1">
        <f t="array" ref="AB2141">_xlfn.IFS(AND(AA2141&gt;=0,AA2141&lt;=15),"low purchase",AND(AA2141&gt;=16,AA2141&lt;=30),"mid purchase",AA2141&gt;=31,"high purchase")</f>
        <v>low purchase</v>
      </c>
      <c r="AC2141">
        <v>9</v>
      </c>
      <c r="AD2141" t="str">
        <f>IF(marketing_campaign[[#This Row],[NumWebVisitsMonth]]&gt;=5.3,"higher_webvists","lower_webvisits")</f>
        <v>higher_webvists</v>
      </c>
      <c r="AE2141">
        <v>0</v>
      </c>
      <c r="AF2141">
        <v>0</v>
      </c>
      <c r="AG2141">
        <v>0</v>
      </c>
      <c r="AH2141">
        <v>0</v>
      </c>
      <c r="AI2141">
        <v>0</v>
      </c>
      <c r="AJ2141">
        <v>0</v>
      </c>
      <c r="AK2141">
        <v>3</v>
      </c>
      <c r="AL2141">
        <v>11</v>
      </c>
      <c r="AM2141">
        <v>1</v>
      </c>
      <c r="AN2141">
        <f>marketing_campaign[[#This Row],[AcceptedCmp2]]+marketing_campaign[[#This Row],[AcceptedCmp1]]+marketing_campaign[[#This Row],[AcceptedCmp5]]+marketing_campaign[[#This Row],[AcceptedCmp4]]+marketing_campaign[[#This Row],[AcceptedCmp3]]+marketing_campaign[[#This Row],[Response]]</f>
        <v>1</v>
      </c>
      <c r="AO2141" t="str" cm="1">
        <f t="array" ref="AO214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2142" spans="1:41" x14ac:dyDescent="0.35">
      <c r="A2142">
        <v>10432</v>
      </c>
      <c r="B2142">
        <v>1974</v>
      </c>
      <c r="C2142">
        <f t="shared" ca="1" si="66"/>
        <v>52</v>
      </c>
      <c r="D2142" t="str" cm="1">
        <f t="array" aca="1" ref="D214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42" t="s">
        <v>29</v>
      </c>
      <c r="F2142" t="s">
        <v>35</v>
      </c>
      <c r="G2142" cm="1">
        <f t="array" ref="G2142">_xlfn.IFS(marketing_campaign[[#This Row],[Marital_Status]]="Single",K2142+L2142+1,marketing_campaign[[#This Row],[Marital_Status]]="Together",K2142+L2142+2,marketing_campaign[[#This Row],[Marital_Status]]="Alone",K2142+L2142+1,marketing_campaign[[#This Row],[Marital_Status]]="Married",K2142+L2142+2,marketing_campaign[[#This Row],[Marital_Status]]="Divorced",K2142+L2142+1,marketing_campaign[[#This Row],[Marital_Status]]="YOLO",K2142+L2142+1,marketing_campaign[[#This Row],[Marital_Status]]="Absurd",K2142+L2142+1,marketing_campaign[[#This Row],[Marital_Status]]="Widow",K2142+L2142+1)</f>
        <v>2</v>
      </c>
      <c r="H2142" t="str" cm="1">
        <f t="array" ref="H2142">_xlfn.IFS(marketing_campaign[[#This Row],[Family_size]]=1,"Family_with_one_child",marketing_campaign[[#This Row],[Family_size]]&gt;1,"Family_with_more_children")</f>
        <v>Family_with_more_children</v>
      </c>
      <c r="I2142">
        <v>19346</v>
      </c>
      <c r="J2142" t="str">
        <f>IF(marketing_campaign[[#This Row],[Income]]&gt;=Sheet21!B2192,"high_income","low_income")</f>
        <v>high_income</v>
      </c>
      <c r="K2142">
        <v>1</v>
      </c>
      <c r="L2142">
        <v>0</v>
      </c>
      <c r="M2142" s="1">
        <v>41669</v>
      </c>
      <c r="N2142">
        <v>26</v>
      </c>
      <c r="O2142" t="str" cm="1">
        <f t="array" ref="O2142">_xlfn.IFS(AND(marketing_campaign[[#This Row],[Recency]]&gt;=0,marketing_campaign[[#This Row],[Recency]]&lt;=14),"Early Recency",AND(marketing_campaign[[#This Row],[Recency]]&gt;=15,marketing_campaign[[#This Row],[Recency]]&lt;=31),"Mid-Recency",marketing_campaign[[#This Row],[Recency]]&gt;=32,"high Recency")</f>
        <v>Mid-Recency</v>
      </c>
      <c r="P2142">
        <v>2</v>
      </c>
      <c r="Q2142">
        <v>0</v>
      </c>
      <c r="R2142">
        <v>9</v>
      </c>
      <c r="S2142">
        <v>3</v>
      </c>
      <c r="T2142">
        <v>6</v>
      </c>
      <c r="U2142">
        <v>2</v>
      </c>
      <c r="V2142">
        <f>marketing_campaign[[#This Row],[MntGoldProds]]+marketing_campaign[[#This Row],[MntSweetProducts]]+marketing_campaign[[#This Row],[MntFishProducts]]+marketing_campaign[[#This Row],[MntMeatProducts]]+marketing_campaign[[#This Row],[MntFruits]]+marketing_campaign[[#This Row],[MntWines]]</f>
        <v>22</v>
      </c>
      <c r="W2142">
        <v>1</v>
      </c>
      <c r="X2142">
        <v>1</v>
      </c>
      <c r="Y2142">
        <v>0</v>
      </c>
      <c r="Z2142">
        <v>3</v>
      </c>
      <c r="AA2142">
        <f t="shared" si="67"/>
        <v>5</v>
      </c>
      <c r="AB2142" t="str" cm="1">
        <f t="array" ref="AB2142">_xlfn.IFS(AND(AA2142&gt;=0,AA2142&lt;=15),"low purchase",AND(AA2142&gt;=16,AA2142&lt;=30),"mid purchase",AA2142&gt;=31,"high purchase")</f>
        <v>low purchase</v>
      </c>
      <c r="AC2142">
        <v>8</v>
      </c>
      <c r="AD2142" t="str">
        <f>IF(marketing_campaign[[#This Row],[NumWebVisitsMonth]]&gt;=5.3,"higher_webvists","lower_webvisits")</f>
        <v>higher_webvists</v>
      </c>
      <c r="AE2142">
        <v>0</v>
      </c>
      <c r="AF2142">
        <v>0</v>
      </c>
      <c r="AG2142">
        <v>0</v>
      </c>
      <c r="AH2142">
        <v>0</v>
      </c>
      <c r="AI2142">
        <v>0</v>
      </c>
      <c r="AJ2142">
        <v>0</v>
      </c>
      <c r="AK2142">
        <v>3</v>
      </c>
      <c r="AL2142">
        <v>11</v>
      </c>
      <c r="AM2142">
        <v>0</v>
      </c>
      <c r="AN2142">
        <f>marketing_campaign[[#This Row],[AcceptedCmp2]]+marketing_campaign[[#This Row],[AcceptedCmp1]]+marketing_campaign[[#This Row],[AcceptedCmp5]]+marketing_campaign[[#This Row],[AcceptedCmp4]]+marketing_campaign[[#This Row],[AcceptedCmp3]]+marketing_campaign[[#This Row],[Response]]</f>
        <v>0</v>
      </c>
      <c r="AO2142" t="str" cm="1">
        <f t="array" ref="AO214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43" spans="1:41" x14ac:dyDescent="0.35">
      <c r="A2143">
        <v>9216</v>
      </c>
      <c r="B2143">
        <v>1971</v>
      </c>
      <c r="C2143">
        <f t="shared" ca="1" si="66"/>
        <v>55</v>
      </c>
      <c r="D2143" t="str" cm="1">
        <f t="array" aca="1" ref="D214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43" t="s">
        <v>29</v>
      </c>
      <c r="F2143" t="s">
        <v>33</v>
      </c>
      <c r="G2143" cm="1">
        <f t="array" ref="G2143">_xlfn.IFS(marketing_campaign[[#This Row],[Marital_Status]]="Single",K2143+L2143+1,marketing_campaign[[#This Row],[Marital_Status]]="Together",K2143+L2143+2,marketing_campaign[[#This Row],[Marital_Status]]="Alone",K2143+L2143+1,marketing_campaign[[#This Row],[Marital_Status]]="Married",K2143+L2143+2,marketing_campaign[[#This Row],[Marital_Status]]="Divorced",K2143+L2143+1,marketing_campaign[[#This Row],[Marital_Status]]="YOLO",K2143+L2143+1,marketing_campaign[[#This Row],[Marital_Status]]="Absurd",K2143+L2143+1,marketing_campaign[[#This Row],[Marital_Status]]="Widow",K2143+L2143+1)</f>
        <v>4</v>
      </c>
      <c r="H2143" t="str" cm="1">
        <f t="array" ref="H2143">_xlfn.IFS(marketing_campaign[[#This Row],[Family_size]]=1,"Family_with_one_child",marketing_campaign[[#This Row],[Family_size]]&gt;1,"Family_with_more_children")</f>
        <v>Family_with_more_children</v>
      </c>
      <c r="I2143">
        <v>35788</v>
      </c>
      <c r="J2143" t="str">
        <f>IF(marketing_campaign[[#This Row],[Income]]&gt;=Sheet21!B2193,"high_income","low_income")</f>
        <v>high_income</v>
      </c>
      <c r="K2143">
        <v>1</v>
      </c>
      <c r="L2143">
        <v>1</v>
      </c>
      <c r="M2143" s="1">
        <v>41662</v>
      </c>
      <c r="N2143">
        <v>34</v>
      </c>
      <c r="O2143" t="str" cm="1">
        <f t="array" ref="O2143">_xlfn.IFS(AND(marketing_campaign[[#This Row],[Recency]]&gt;=0,marketing_campaign[[#This Row],[Recency]]&lt;=14),"Early Recency",AND(marketing_campaign[[#This Row],[Recency]]&gt;=15,marketing_campaign[[#This Row],[Recency]]&lt;=31),"Mid-Recency",marketing_campaign[[#This Row],[Recency]]&gt;=32,"high Recency")</f>
        <v>high Recency</v>
      </c>
      <c r="P2143">
        <v>23</v>
      </c>
      <c r="Q2143">
        <v>2</v>
      </c>
      <c r="R2143">
        <v>11</v>
      </c>
      <c r="S2143">
        <v>3</v>
      </c>
      <c r="T2143">
        <v>1</v>
      </c>
      <c r="U2143">
        <v>4</v>
      </c>
      <c r="V2143">
        <f>marketing_campaign[[#This Row],[MntGoldProds]]+marketing_campaign[[#This Row],[MntSweetProducts]]+marketing_campaign[[#This Row],[MntFishProducts]]+marketing_campaign[[#This Row],[MntMeatProducts]]+marketing_campaign[[#This Row],[MntFruits]]+marketing_campaign[[#This Row],[MntWines]]</f>
        <v>44</v>
      </c>
      <c r="W2143">
        <v>2</v>
      </c>
      <c r="X2143">
        <v>2</v>
      </c>
      <c r="Y2143">
        <v>0</v>
      </c>
      <c r="Z2143">
        <v>3</v>
      </c>
      <c r="AA2143">
        <f t="shared" si="67"/>
        <v>7</v>
      </c>
      <c r="AB2143" t="str" cm="1">
        <f t="array" ref="AB2143">_xlfn.IFS(AND(AA2143&gt;=0,AA2143&lt;=15),"low purchase",AND(AA2143&gt;=16,AA2143&lt;=30),"mid purchase",AA2143&gt;=31,"high purchase")</f>
        <v>low purchase</v>
      </c>
      <c r="AC2143">
        <v>6</v>
      </c>
      <c r="AD2143" t="str">
        <f>IF(marketing_campaign[[#This Row],[NumWebVisitsMonth]]&gt;=5.3,"higher_webvists","lower_webvisits")</f>
        <v>higher_webvists</v>
      </c>
      <c r="AE2143">
        <v>0</v>
      </c>
      <c r="AF2143">
        <v>0</v>
      </c>
      <c r="AG2143">
        <v>0</v>
      </c>
      <c r="AH2143">
        <v>0</v>
      </c>
      <c r="AI2143">
        <v>0</v>
      </c>
      <c r="AJ2143">
        <v>0</v>
      </c>
      <c r="AK2143">
        <v>3</v>
      </c>
      <c r="AL2143">
        <v>11</v>
      </c>
      <c r="AM2143">
        <v>0</v>
      </c>
      <c r="AN2143">
        <f>marketing_campaign[[#This Row],[AcceptedCmp2]]+marketing_campaign[[#This Row],[AcceptedCmp1]]+marketing_campaign[[#This Row],[AcceptedCmp5]]+marketing_campaign[[#This Row],[AcceptedCmp4]]+marketing_campaign[[#This Row],[AcceptedCmp3]]+marketing_campaign[[#This Row],[Response]]</f>
        <v>0</v>
      </c>
      <c r="AO2143" t="str" cm="1">
        <f t="array" ref="AO214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44" spans="1:41" x14ac:dyDescent="0.35">
      <c r="A2144">
        <v>7124</v>
      </c>
      <c r="B2144">
        <v>1968</v>
      </c>
      <c r="C2144">
        <f t="shared" ca="1" si="66"/>
        <v>58</v>
      </c>
      <c r="D2144" t="str" cm="1">
        <f t="array" aca="1" ref="D214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44" t="s">
        <v>29</v>
      </c>
      <c r="F2144" t="s">
        <v>35</v>
      </c>
      <c r="G2144" cm="1">
        <f t="array" ref="G2144">_xlfn.IFS(marketing_campaign[[#This Row],[Marital_Status]]="Single",K2144+L2144+1,marketing_campaign[[#This Row],[Marital_Status]]="Together",K2144+L2144+2,marketing_campaign[[#This Row],[Marital_Status]]="Alone",K2144+L2144+1,marketing_campaign[[#This Row],[Marital_Status]]="Married",K2144+L2144+2,marketing_campaign[[#This Row],[Marital_Status]]="Divorced",K2144+L2144+1,marketing_campaign[[#This Row],[Marital_Status]]="YOLO",K2144+L2144+1,marketing_campaign[[#This Row],[Marital_Status]]="Absurd",K2144+L2144+1,marketing_campaign[[#This Row],[Marital_Status]]="Widow",K2144+L2144+1)</f>
        <v>3</v>
      </c>
      <c r="H2144" t="str" cm="1">
        <f t="array" ref="H2144">_xlfn.IFS(marketing_campaign[[#This Row],[Family_size]]=1,"Family_with_one_child",marketing_campaign[[#This Row],[Family_size]]&gt;1,"Family_with_more_children")</f>
        <v>Family_with_more_children</v>
      </c>
      <c r="I2144">
        <v>36997</v>
      </c>
      <c r="J2144" t="str">
        <f>IF(marketing_campaign[[#This Row],[Income]]&gt;=Sheet21!B2194,"high_income","low_income")</f>
        <v>high_income</v>
      </c>
      <c r="K2144">
        <v>1</v>
      </c>
      <c r="L2144">
        <v>1</v>
      </c>
      <c r="M2144" s="1">
        <v>41306</v>
      </c>
      <c r="N2144">
        <v>72</v>
      </c>
      <c r="O2144" t="str" cm="1">
        <f t="array" ref="O2144">_xlfn.IFS(AND(marketing_campaign[[#This Row],[Recency]]&gt;=0,marketing_campaign[[#This Row],[Recency]]&lt;=14),"Early Recency",AND(marketing_campaign[[#This Row],[Recency]]&gt;=15,marketing_campaign[[#This Row],[Recency]]&lt;=31),"Mid-Recency",marketing_campaign[[#This Row],[Recency]]&gt;=32,"high Recency")</f>
        <v>high Recency</v>
      </c>
      <c r="P2144">
        <v>43</v>
      </c>
      <c r="Q2144">
        <v>4</v>
      </c>
      <c r="R2144">
        <v>12</v>
      </c>
      <c r="S2144">
        <v>8</v>
      </c>
      <c r="T2144">
        <v>0</v>
      </c>
      <c r="U2144">
        <v>27</v>
      </c>
      <c r="V2144">
        <f>marketing_campaign[[#This Row],[MntGoldProds]]+marketing_campaign[[#This Row],[MntSweetProducts]]+marketing_campaign[[#This Row],[MntFishProducts]]+marketing_campaign[[#This Row],[MntMeatProducts]]+marketing_campaign[[#This Row],[MntFruits]]+marketing_campaign[[#This Row],[MntWines]]</f>
        <v>94</v>
      </c>
      <c r="W2144">
        <v>5</v>
      </c>
      <c r="X2144">
        <v>2</v>
      </c>
      <c r="Y2144">
        <v>1</v>
      </c>
      <c r="Z2144">
        <v>4</v>
      </c>
      <c r="AA2144">
        <f t="shared" si="67"/>
        <v>12</v>
      </c>
      <c r="AB2144" t="str" cm="1">
        <f t="array" ref="AB2144">_xlfn.IFS(AND(AA2144&gt;=0,AA2144&lt;=15),"low purchase",AND(AA2144&gt;=16,AA2144&lt;=30),"mid purchase",AA2144&gt;=31,"high purchase")</f>
        <v>low purchase</v>
      </c>
      <c r="AC2144">
        <v>5</v>
      </c>
      <c r="AD2144" t="str">
        <f>IF(marketing_campaign[[#This Row],[NumWebVisitsMonth]]&gt;=5.3,"higher_webvists","lower_webvisits")</f>
        <v>lower_webvisits</v>
      </c>
      <c r="AE2144">
        <v>0</v>
      </c>
      <c r="AF2144">
        <v>0</v>
      </c>
      <c r="AG2144">
        <v>0</v>
      </c>
      <c r="AH2144">
        <v>0</v>
      </c>
      <c r="AI2144">
        <v>0</v>
      </c>
      <c r="AJ2144">
        <v>0</v>
      </c>
      <c r="AK2144">
        <v>3</v>
      </c>
      <c r="AL2144">
        <v>11</v>
      </c>
      <c r="AM2144">
        <v>0</v>
      </c>
      <c r="AN2144">
        <f>marketing_campaign[[#This Row],[AcceptedCmp2]]+marketing_campaign[[#This Row],[AcceptedCmp1]]+marketing_campaign[[#This Row],[AcceptedCmp5]]+marketing_campaign[[#This Row],[AcceptedCmp4]]+marketing_campaign[[#This Row],[AcceptedCmp3]]+marketing_campaign[[#This Row],[Response]]</f>
        <v>0</v>
      </c>
      <c r="AO2144" t="str" cm="1">
        <f t="array" ref="AO214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45" spans="1:41" x14ac:dyDescent="0.35">
      <c r="A2145">
        <v>9727</v>
      </c>
      <c r="B2145">
        <v>1957</v>
      </c>
      <c r="C2145">
        <f t="shared" ca="1" si="66"/>
        <v>69</v>
      </c>
      <c r="D2145" t="str" cm="1">
        <f t="array" aca="1" ref="D214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45" t="s">
        <v>29</v>
      </c>
      <c r="F2145" t="s">
        <v>33</v>
      </c>
      <c r="G2145" cm="1">
        <f t="array" ref="G2145">_xlfn.IFS(marketing_campaign[[#This Row],[Marital_Status]]="Single",K2145+L2145+1,marketing_campaign[[#This Row],[Marital_Status]]="Together",K2145+L2145+2,marketing_campaign[[#This Row],[Marital_Status]]="Alone",K2145+L2145+1,marketing_campaign[[#This Row],[Marital_Status]]="Married",K2145+L2145+2,marketing_campaign[[#This Row],[Marital_Status]]="Divorced",K2145+L2145+1,marketing_campaign[[#This Row],[Marital_Status]]="YOLO",K2145+L2145+1,marketing_campaign[[#This Row],[Marital_Status]]="Absurd",K2145+L2145+1,marketing_campaign[[#This Row],[Marital_Status]]="Widow",K2145+L2145+1)</f>
        <v>2</v>
      </c>
      <c r="H2145" t="str" cm="1">
        <f t="array" ref="H2145">_xlfn.IFS(marketing_campaign[[#This Row],[Family_size]]=1,"Family_with_one_child",marketing_campaign[[#This Row],[Family_size]]&gt;1,"Family_with_more_children")</f>
        <v>Family_with_more_children</v>
      </c>
      <c r="I2145">
        <v>23539</v>
      </c>
      <c r="J2145" t="str">
        <f>IF(marketing_campaign[[#This Row],[Income]]&gt;=Sheet21!B2195,"high_income","low_income")</f>
        <v>high_income</v>
      </c>
      <c r="K2145">
        <v>0</v>
      </c>
      <c r="L2145">
        <v>0</v>
      </c>
      <c r="M2145" s="1">
        <v>41698</v>
      </c>
      <c r="N2145">
        <v>13</v>
      </c>
      <c r="O2145" t="str" cm="1">
        <f t="array" ref="O2145">_xlfn.IFS(AND(marketing_campaign[[#This Row],[Recency]]&gt;=0,marketing_campaign[[#This Row],[Recency]]&lt;=14),"Early Recency",AND(marketing_campaign[[#This Row],[Recency]]&gt;=15,marketing_campaign[[#This Row],[Recency]]&lt;=31),"Mid-Recency",marketing_campaign[[#This Row],[Recency]]&gt;=32,"high Recency")</f>
        <v>Early Recency</v>
      </c>
      <c r="P2145">
        <v>4</v>
      </c>
      <c r="Q2145">
        <v>24</v>
      </c>
      <c r="R2145">
        <v>11</v>
      </c>
      <c r="S2145">
        <v>16</v>
      </c>
      <c r="T2145">
        <v>1</v>
      </c>
      <c r="U2145">
        <v>25</v>
      </c>
      <c r="V2145">
        <f>marketing_campaign[[#This Row],[MntGoldProds]]+marketing_campaign[[#This Row],[MntSweetProducts]]+marketing_campaign[[#This Row],[MntFishProducts]]+marketing_campaign[[#This Row],[MntMeatProducts]]+marketing_campaign[[#This Row],[MntFruits]]+marketing_campaign[[#This Row],[MntWines]]</f>
        <v>81</v>
      </c>
      <c r="W2145">
        <v>1</v>
      </c>
      <c r="X2145">
        <v>2</v>
      </c>
      <c r="Y2145">
        <v>0</v>
      </c>
      <c r="Z2145">
        <v>4</v>
      </c>
      <c r="AA2145">
        <f t="shared" si="67"/>
        <v>7</v>
      </c>
      <c r="AB2145" t="str" cm="1">
        <f t="array" ref="AB2145">_xlfn.IFS(AND(AA2145&gt;=0,AA2145&lt;=15),"low purchase",AND(AA2145&gt;=16,AA2145&lt;=30),"mid purchase",AA2145&gt;=31,"high purchase")</f>
        <v>low purchase</v>
      </c>
      <c r="AC2145">
        <v>6</v>
      </c>
      <c r="AD2145" t="str">
        <f>IF(marketing_campaign[[#This Row],[NumWebVisitsMonth]]&gt;=5.3,"higher_webvists","lower_webvisits")</f>
        <v>higher_webvists</v>
      </c>
      <c r="AE2145">
        <v>0</v>
      </c>
      <c r="AF2145">
        <v>0</v>
      </c>
      <c r="AG2145">
        <v>0</v>
      </c>
      <c r="AH2145">
        <v>0</v>
      </c>
      <c r="AI2145">
        <v>0</v>
      </c>
      <c r="AJ2145">
        <v>0</v>
      </c>
      <c r="AK2145">
        <v>3</v>
      </c>
      <c r="AL2145">
        <v>11</v>
      </c>
      <c r="AM2145">
        <v>0</v>
      </c>
      <c r="AN2145">
        <f>marketing_campaign[[#This Row],[AcceptedCmp2]]+marketing_campaign[[#This Row],[AcceptedCmp1]]+marketing_campaign[[#This Row],[AcceptedCmp5]]+marketing_campaign[[#This Row],[AcceptedCmp4]]+marketing_campaign[[#This Row],[AcceptedCmp3]]+marketing_campaign[[#This Row],[Response]]</f>
        <v>0</v>
      </c>
      <c r="AO2145" t="str" cm="1">
        <f t="array" ref="AO214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46" spans="1:41" x14ac:dyDescent="0.35">
      <c r="A2146">
        <v>5136</v>
      </c>
      <c r="B2146">
        <v>1973</v>
      </c>
      <c r="C2146">
        <f t="shared" ca="1" si="66"/>
        <v>53</v>
      </c>
      <c r="D2146" t="str" cm="1">
        <f t="array" aca="1" ref="D214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46" t="s">
        <v>29</v>
      </c>
      <c r="F2146" t="s">
        <v>30</v>
      </c>
      <c r="G2146" cm="1">
        <f t="array" ref="G2146">_xlfn.IFS(marketing_campaign[[#This Row],[Marital_Status]]="Single",K2146+L2146+1,marketing_campaign[[#This Row],[Marital_Status]]="Together",K2146+L2146+2,marketing_campaign[[#This Row],[Marital_Status]]="Alone",K2146+L2146+1,marketing_campaign[[#This Row],[Marital_Status]]="Married",K2146+L2146+2,marketing_campaign[[#This Row],[Marital_Status]]="Divorced",K2146+L2146+1,marketing_campaign[[#This Row],[Marital_Status]]="YOLO",K2146+L2146+1,marketing_campaign[[#This Row],[Marital_Status]]="Absurd",K2146+L2146+1,marketing_campaign[[#This Row],[Marital_Status]]="Widow",K2146+L2146+1)</f>
        <v>2</v>
      </c>
      <c r="H2146" t="str" cm="1">
        <f t="array" ref="H2146">_xlfn.IFS(marketing_campaign[[#This Row],[Family_size]]=1,"Family_with_one_child",marketing_campaign[[#This Row],[Family_size]]&gt;1,"Family_with_more_children")</f>
        <v>Family_with_more_children</v>
      </c>
      <c r="I2146">
        <v>65333</v>
      </c>
      <c r="J2146" t="str">
        <f>IF(marketing_campaign[[#This Row],[Income]]&gt;=Sheet21!B2196,"high_income","low_income")</f>
        <v>high_income</v>
      </c>
      <c r="K2146">
        <v>0</v>
      </c>
      <c r="L2146">
        <v>1</v>
      </c>
      <c r="M2146" s="1">
        <v>41656</v>
      </c>
      <c r="N2146">
        <v>58</v>
      </c>
      <c r="O2146" t="str" cm="1">
        <f t="array" ref="O2146">_xlfn.IFS(AND(marketing_campaign[[#This Row],[Recency]]&gt;=0,marketing_campaign[[#This Row],[Recency]]&lt;=14),"Early Recency",AND(marketing_campaign[[#This Row],[Recency]]&gt;=15,marketing_campaign[[#This Row],[Recency]]&lt;=31),"Mid-Recency",marketing_campaign[[#This Row],[Recency]]&gt;=32,"high Recency")</f>
        <v>high Recency</v>
      </c>
      <c r="P2146">
        <v>654</v>
      </c>
      <c r="Q2146">
        <v>7</v>
      </c>
      <c r="R2146">
        <v>92</v>
      </c>
      <c r="S2146">
        <v>0</v>
      </c>
      <c r="T2146">
        <v>15</v>
      </c>
      <c r="U2146">
        <v>30</v>
      </c>
      <c r="V2146">
        <f>marketing_campaign[[#This Row],[MntGoldProds]]+marketing_campaign[[#This Row],[MntSweetProducts]]+marketing_campaign[[#This Row],[MntFishProducts]]+marketing_campaign[[#This Row],[MntMeatProducts]]+marketing_campaign[[#This Row],[MntFruits]]+marketing_campaign[[#This Row],[MntWines]]</f>
        <v>798</v>
      </c>
      <c r="W2146">
        <v>7</v>
      </c>
      <c r="X2146">
        <v>9</v>
      </c>
      <c r="Y2146">
        <v>4</v>
      </c>
      <c r="Z2146">
        <v>8</v>
      </c>
      <c r="AA2146">
        <f t="shared" si="67"/>
        <v>28</v>
      </c>
      <c r="AB2146" t="str" cm="1">
        <f t="array" ref="AB2146">_xlfn.IFS(AND(AA2146&gt;=0,AA2146&lt;=15),"low purchase",AND(AA2146&gt;=16,AA2146&lt;=30),"mid purchase",AA2146&gt;=31,"high purchase")</f>
        <v>mid purchase</v>
      </c>
      <c r="AC2146">
        <v>6</v>
      </c>
      <c r="AD2146" t="str">
        <f>IF(marketing_campaign[[#This Row],[NumWebVisitsMonth]]&gt;=5.3,"higher_webvists","lower_webvisits")</f>
        <v>higher_webvists</v>
      </c>
      <c r="AE2146">
        <v>0</v>
      </c>
      <c r="AF2146">
        <v>1</v>
      </c>
      <c r="AG2146">
        <v>1</v>
      </c>
      <c r="AH2146">
        <v>0</v>
      </c>
      <c r="AI2146">
        <v>0</v>
      </c>
      <c r="AJ2146">
        <v>0</v>
      </c>
      <c r="AK2146">
        <v>3</v>
      </c>
      <c r="AL2146">
        <v>11</v>
      </c>
      <c r="AM2146">
        <v>0</v>
      </c>
      <c r="AN2146">
        <f>marketing_campaign[[#This Row],[AcceptedCmp2]]+marketing_campaign[[#This Row],[AcceptedCmp1]]+marketing_campaign[[#This Row],[AcceptedCmp5]]+marketing_campaign[[#This Row],[AcceptedCmp4]]+marketing_campaign[[#This Row],[AcceptedCmp3]]+marketing_campaign[[#This Row],[Response]]</f>
        <v>2</v>
      </c>
      <c r="AO2146" t="str" cm="1">
        <f t="array" ref="AO214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2147" spans="1:41" x14ac:dyDescent="0.35">
      <c r="A2147">
        <v>9790</v>
      </c>
      <c r="B2147">
        <v>1957</v>
      </c>
      <c r="C2147">
        <f t="shared" ca="1" si="66"/>
        <v>69</v>
      </c>
      <c r="D2147" t="str" cm="1">
        <f t="array" aca="1" ref="D214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47" t="s">
        <v>29</v>
      </c>
      <c r="F2147" t="s">
        <v>30</v>
      </c>
      <c r="G2147" cm="1">
        <f t="array" ref="G2147">_xlfn.IFS(marketing_campaign[[#This Row],[Marital_Status]]="Single",K2147+L2147+1,marketing_campaign[[#This Row],[Marital_Status]]="Together",K2147+L2147+2,marketing_campaign[[#This Row],[Marital_Status]]="Alone",K2147+L2147+1,marketing_campaign[[#This Row],[Marital_Status]]="Married",K2147+L2147+2,marketing_campaign[[#This Row],[Marital_Status]]="Divorced",K2147+L2147+1,marketing_campaign[[#This Row],[Marital_Status]]="YOLO",K2147+L2147+1,marketing_campaign[[#This Row],[Marital_Status]]="Absurd",K2147+L2147+1,marketing_campaign[[#This Row],[Marital_Status]]="Widow",K2147+L2147+1)</f>
        <v>1</v>
      </c>
      <c r="H2147" t="str" cm="1">
        <f t="array" ref="H2147">_xlfn.IFS(marketing_campaign[[#This Row],[Family_size]]=1,"Family_with_one_child",marketing_campaign[[#This Row],[Family_size]]&gt;1,"Family_with_more_children")</f>
        <v>Family_with_one_child</v>
      </c>
      <c r="I2147">
        <v>78499</v>
      </c>
      <c r="J2147" t="str">
        <f>IF(marketing_campaign[[#This Row],[Income]]&gt;=Sheet21!B2197,"high_income","low_income")</f>
        <v>high_income</v>
      </c>
      <c r="K2147">
        <v>0</v>
      </c>
      <c r="L2147">
        <v>0</v>
      </c>
      <c r="M2147" s="1">
        <v>41601</v>
      </c>
      <c r="N2147">
        <v>12</v>
      </c>
      <c r="O2147" t="str" cm="1">
        <f t="array" ref="O2147">_xlfn.IFS(AND(marketing_campaign[[#This Row],[Recency]]&gt;=0,marketing_campaign[[#This Row],[Recency]]&lt;=14),"Early Recency",AND(marketing_campaign[[#This Row],[Recency]]&gt;=15,marketing_campaign[[#This Row],[Recency]]&lt;=31),"Mid-Recency",marketing_campaign[[#This Row],[Recency]]&gt;=32,"high Recency")</f>
        <v>Early Recency</v>
      </c>
      <c r="P2147">
        <v>912</v>
      </c>
      <c r="Q2147">
        <v>72</v>
      </c>
      <c r="R2147">
        <v>170</v>
      </c>
      <c r="S2147">
        <v>47</v>
      </c>
      <c r="T2147">
        <v>36</v>
      </c>
      <c r="U2147">
        <v>97</v>
      </c>
      <c r="V2147">
        <f>marketing_campaign[[#This Row],[MntGoldProds]]+marketing_campaign[[#This Row],[MntSweetProducts]]+marketing_campaign[[#This Row],[MntFishProducts]]+marketing_campaign[[#This Row],[MntMeatProducts]]+marketing_campaign[[#This Row],[MntFruits]]+marketing_campaign[[#This Row],[MntWines]]</f>
        <v>1334</v>
      </c>
      <c r="W2147">
        <v>1</v>
      </c>
      <c r="X2147">
        <v>11</v>
      </c>
      <c r="Y2147">
        <v>3</v>
      </c>
      <c r="Z2147">
        <v>4</v>
      </c>
      <c r="AA2147">
        <f t="shared" si="67"/>
        <v>19</v>
      </c>
      <c r="AB2147" t="str" cm="1">
        <f t="array" ref="AB2147">_xlfn.IFS(AND(AA2147&gt;=0,AA2147&lt;=15),"low purchase",AND(AA2147&gt;=16,AA2147&lt;=30),"mid purchase",AA2147&gt;=31,"high purchase")</f>
        <v>mid purchase</v>
      </c>
      <c r="AC2147">
        <v>4</v>
      </c>
      <c r="AD2147" t="str">
        <f>IF(marketing_campaign[[#This Row],[NumWebVisitsMonth]]&gt;=5.3,"higher_webvists","lower_webvisits")</f>
        <v>lower_webvisits</v>
      </c>
      <c r="AE2147">
        <v>0</v>
      </c>
      <c r="AF2147">
        <v>0</v>
      </c>
      <c r="AG2147">
        <v>1</v>
      </c>
      <c r="AH2147">
        <v>0</v>
      </c>
      <c r="AI2147">
        <v>0</v>
      </c>
      <c r="AJ2147">
        <v>0</v>
      </c>
      <c r="AK2147">
        <v>3</v>
      </c>
      <c r="AL2147">
        <v>11</v>
      </c>
      <c r="AM2147">
        <v>1</v>
      </c>
      <c r="AN2147">
        <f>marketing_campaign[[#This Row],[AcceptedCmp2]]+marketing_campaign[[#This Row],[AcceptedCmp1]]+marketing_campaign[[#This Row],[AcceptedCmp5]]+marketing_campaign[[#This Row],[AcceptedCmp4]]+marketing_campaign[[#This Row],[AcceptedCmp3]]+marketing_campaign[[#This Row],[Response]]</f>
        <v>2</v>
      </c>
      <c r="AO2147" t="str" cm="1">
        <f t="array" ref="AO214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2148" spans="1:41" x14ac:dyDescent="0.35">
      <c r="A2148">
        <v>1818</v>
      </c>
      <c r="B2148">
        <v>1971</v>
      </c>
      <c r="C2148">
        <f t="shared" ca="1" si="66"/>
        <v>55</v>
      </c>
      <c r="D2148" t="str" cm="1">
        <f t="array" aca="1" ref="D214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48" t="s">
        <v>32</v>
      </c>
      <c r="F2148" t="s">
        <v>31</v>
      </c>
      <c r="G2148" cm="1">
        <f t="array" ref="G2148">_xlfn.IFS(marketing_campaign[[#This Row],[Marital_Status]]="Single",K2148+L2148+1,marketing_campaign[[#This Row],[Marital_Status]]="Together",K2148+L2148+2,marketing_campaign[[#This Row],[Marital_Status]]="Alone",K2148+L2148+1,marketing_campaign[[#This Row],[Marital_Status]]="Married",K2148+L2148+2,marketing_campaign[[#This Row],[Marital_Status]]="Divorced",K2148+L2148+1,marketing_campaign[[#This Row],[Marital_Status]]="YOLO",K2148+L2148+1,marketing_campaign[[#This Row],[Marital_Status]]="Absurd",K2148+L2148+1,marketing_campaign[[#This Row],[Marital_Status]]="Widow",K2148+L2148+1)</f>
        <v>3</v>
      </c>
      <c r="H2148" t="str" cm="1">
        <f t="array" ref="H2148">_xlfn.IFS(marketing_campaign[[#This Row],[Family_size]]=1,"Family_with_one_child",marketing_campaign[[#This Row],[Family_size]]&gt;1,"Family_with_more_children")</f>
        <v>Family_with_more_children</v>
      </c>
      <c r="I2148">
        <v>29732</v>
      </c>
      <c r="J2148" t="str">
        <f>IF(marketing_campaign[[#This Row],[Income]]&gt;=Sheet21!B2198,"high_income","low_income")</f>
        <v>high_income</v>
      </c>
      <c r="K2148">
        <v>1</v>
      </c>
      <c r="L2148">
        <v>0</v>
      </c>
      <c r="M2148" s="1">
        <v>41723</v>
      </c>
      <c r="N2148">
        <v>23</v>
      </c>
      <c r="O2148" t="str" cm="1">
        <f t="array" ref="O2148">_xlfn.IFS(AND(marketing_campaign[[#This Row],[Recency]]&gt;=0,marketing_campaign[[#This Row],[Recency]]&lt;=14),"Early Recency",AND(marketing_campaign[[#This Row],[Recency]]&gt;=15,marketing_campaign[[#This Row],[Recency]]&lt;=31),"Mid-Recency",marketing_campaign[[#This Row],[Recency]]&gt;=32,"high Recency")</f>
        <v>Mid-Recency</v>
      </c>
      <c r="P2148">
        <v>25</v>
      </c>
      <c r="Q2148">
        <v>0</v>
      </c>
      <c r="R2148">
        <v>8</v>
      </c>
      <c r="S2148">
        <v>0</v>
      </c>
      <c r="T2148">
        <v>1</v>
      </c>
      <c r="U2148">
        <v>4</v>
      </c>
      <c r="V2148">
        <f>marketing_campaign[[#This Row],[MntGoldProds]]+marketing_campaign[[#This Row],[MntSweetProducts]]+marketing_campaign[[#This Row],[MntFishProducts]]+marketing_campaign[[#This Row],[MntMeatProducts]]+marketing_campaign[[#This Row],[MntFruits]]+marketing_campaign[[#This Row],[MntWines]]</f>
        <v>38</v>
      </c>
      <c r="W2148">
        <v>1</v>
      </c>
      <c r="X2148">
        <v>2</v>
      </c>
      <c r="Y2148">
        <v>0</v>
      </c>
      <c r="Z2148">
        <v>2</v>
      </c>
      <c r="AA2148">
        <f t="shared" si="67"/>
        <v>5</v>
      </c>
      <c r="AB2148" t="str" cm="1">
        <f t="array" ref="AB2148">_xlfn.IFS(AND(AA2148&gt;=0,AA2148&lt;=15),"low purchase",AND(AA2148&gt;=16,AA2148&lt;=30),"mid purchase",AA2148&gt;=31,"high purchase")</f>
        <v>low purchase</v>
      </c>
      <c r="AC2148">
        <v>9</v>
      </c>
      <c r="AD2148" t="str">
        <f>IF(marketing_campaign[[#This Row],[NumWebVisitsMonth]]&gt;=5.3,"higher_webvists","lower_webvisits")</f>
        <v>higher_webvists</v>
      </c>
      <c r="AE2148">
        <v>0</v>
      </c>
      <c r="AF2148">
        <v>0</v>
      </c>
      <c r="AG2148">
        <v>0</v>
      </c>
      <c r="AH2148">
        <v>0</v>
      </c>
      <c r="AI2148">
        <v>0</v>
      </c>
      <c r="AJ2148">
        <v>0</v>
      </c>
      <c r="AK2148">
        <v>3</v>
      </c>
      <c r="AL2148">
        <v>11</v>
      </c>
      <c r="AM2148">
        <v>0</v>
      </c>
      <c r="AN2148">
        <f>marketing_campaign[[#This Row],[AcceptedCmp2]]+marketing_campaign[[#This Row],[AcceptedCmp1]]+marketing_campaign[[#This Row],[AcceptedCmp5]]+marketing_campaign[[#This Row],[AcceptedCmp4]]+marketing_campaign[[#This Row],[AcceptedCmp3]]+marketing_campaign[[#This Row],[Response]]</f>
        <v>0</v>
      </c>
      <c r="AO2148" t="str" cm="1">
        <f t="array" ref="AO214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49" spans="1:41" x14ac:dyDescent="0.35">
      <c r="A2149">
        <v>1100</v>
      </c>
      <c r="B2149">
        <v>1960</v>
      </c>
      <c r="C2149">
        <f t="shared" ca="1" si="66"/>
        <v>66</v>
      </c>
      <c r="D2149" t="str" cm="1">
        <f t="array" aca="1" ref="D214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49" t="s">
        <v>34</v>
      </c>
      <c r="F2149" t="s">
        <v>31</v>
      </c>
      <c r="G2149" cm="1">
        <f t="array" ref="G2149">_xlfn.IFS(marketing_campaign[[#This Row],[Marital_Status]]="Single",K2149+L2149+1,marketing_campaign[[#This Row],[Marital_Status]]="Together",K2149+L2149+2,marketing_campaign[[#This Row],[Marital_Status]]="Alone",K2149+L2149+1,marketing_campaign[[#This Row],[Marital_Status]]="Married",K2149+L2149+2,marketing_campaign[[#This Row],[Marital_Status]]="Divorced",K2149+L2149+1,marketing_campaign[[#This Row],[Marital_Status]]="YOLO",K2149+L2149+1,marketing_campaign[[#This Row],[Marital_Status]]="Absurd",K2149+L2149+1,marketing_campaign[[#This Row],[Marital_Status]]="Widow",K2149+L2149+1)</f>
        <v>5</v>
      </c>
      <c r="H2149" t="str" cm="1">
        <f t="array" ref="H2149">_xlfn.IFS(marketing_campaign[[#This Row],[Family_size]]=1,"Family_with_one_child",marketing_campaign[[#This Row],[Family_size]]&gt;1,"Family_with_more_children")</f>
        <v>Family_with_more_children</v>
      </c>
      <c r="I2149">
        <v>41275</v>
      </c>
      <c r="J2149" t="str">
        <f>IF(marketing_campaign[[#This Row],[Income]]&gt;=Sheet21!B2199,"high_income","low_income")</f>
        <v>high_income</v>
      </c>
      <c r="K2149">
        <v>1</v>
      </c>
      <c r="L2149">
        <v>2</v>
      </c>
      <c r="M2149" s="1">
        <v>41722</v>
      </c>
      <c r="N2149">
        <v>33</v>
      </c>
      <c r="O2149" t="str" cm="1">
        <f t="array" ref="O2149">_xlfn.IFS(AND(marketing_campaign[[#This Row],[Recency]]&gt;=0,marketing_campaign[[#This Row],[Recency]]&lt;=14),"Early Recency",AND(marketing_campaign[[#This Row],[Recency]]&gt;=15,marketing_campaign[[#This Row],[Recency]]&lt;=31),"Mid-Recency",marketing_campaign[[#This Row],[Recency]]&gt;=32,"high Recency")</f>
        <v>high Recency</v>
      </c>
      <c r="P2149">
        <v>24</v>
      </c>
      <c r="Q2149">
        <v>4</v>
      </c>
      <c r="R2149">
        <v>22</v>
      </c>
      <c r="S2149">
        <v>0</v>
      </c>
      <c r="T2149">
        <v>2</v>
      </c>
      <c r="U2149">
        <v>9</v>
      </c>
      <c r="V2149">
        <f>marketing_campaign[[#This Row],[MntGoldProds]]+marketing_campaign[[#This Row],[MntSweetProducts]]+marketing_campaign[[#This Row],[MntFishProducts]]+marketing_campaign[[#This Row],[MntMeatProducts]]+marketing_campaign[[#This Row],[MntFruits]]+marketing_campaign[[#This Row],[MntWines]]</f>
        <v>61</v>
      </c>
      <c r="W2149">
        <v>4</v>
      </c>
      <c r="X2149">
        <v>3</v>
      </c>
      <c r="Y2149">
        <v>1</v>
      </c>
      <c r="Z2149">
        <v>3</v>
      </c>
      <c r="AA2149">
        <f t="shared" si="67"/>
        <v>11</v>
      </c>
      <c r="AB2149" t="str" cm="1">
        <f t="array" ref="AB2149">_xlfn.IFS(AND(AA2149&gt;=0,AA2149&lt;=15),"low purchase",AND(AA2149&gt;=16,AA2149&lt;=30),"mid purchase",AA2149&gt;=31,"high purchase")</f>
        <v>low purchase</v>
      </c>
      <c r="AC2149">
        <v>5</v>
      </c>
      <c r="AD2149" t="str">
        <f>IF(marketing_campaign[[#This Row],[NumWebVisitsMonth]]&gt;=5.3,"higher_webvists","lower_webvisits")</f>
        <v>lower_webvisits</v>
      </c>
      <c r="AE2149">
        <v>0</v>
      </c>
      <c r="AF2149">
        <v>0</v>
      </c>
      <c r="AG2149">
        <v>0</v>
      </c>
      <c r="AH2149">
        <v>0</v>
      </c>
      <c r="AI2149">
        <v>0</v>
      </c>
      <c r="AJ2149">
        <v>0</v>
      </c>
      <c r="AK2149">
        <v>3</v>
      </c>
      <c r="AL2149">
        <v>11</v>
      </c>
      <c r="AM2149">
        <v>0</v>
      </c>
      <c r="AN2149">
        <f>marketing_campaign[[#This Row],[AcceptedCmp2]]+marketing_campaign[[#This Row],[AcceptedCmp1]]+marketing_campaign[[#This Row],[AcceptedCmp5]]+marketing_campaign[[#This Row],[AcceptedCmp4]]+marketing_campaign[[#This Row],[AcceptedCmp3]]+marketing_campaign[[#This Row],[Response]]</f>
        <v>0</v>
      </c>
      <c r="AO2149" t="str" cm="1">
        <f t="array" ref="AO214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50" spans="1:41" x14ac:dyDescent="0.35">
      <c r="A2150">
        <v>7873</v>
      </c>
      <c r="B2150">
        <v>1973</v>
      </c>
      <c r="C2150">
        <f t="shared" ca="1" si="66"/>
        <v>53</v>
      </c>
      <c r="D2150" t="str" cm="1">
        <f t="array" aca="1" ref="D215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50" t="s">
        <v>32</v>
      </c>
      <c r="F2150" t="s">
        <v>31</v>
      </c>
      <c r="G2150" cm="1">
        <f t="array" ref="G2150">_xlfn.IFS(marketing_campaign[[#This Row],[Marital_Status]]="Single",K2150+L2150+1,marketing_campaign[[#This Row],[Marital_Status]]="Together",K2150+L2150+2,marketing_campaign[[#This Row],[Marital_Status]]="Alone",K2150+L2150+1,marketing_campaign[[#This Row],[Marital_Status]]="Married",K2150+L2150+2,marketing_campaign[[#This Row],[Marital_Status]]="Divorced",K2150+L2150+1,marketing_campaign[[#This Row],[Marital_Status]]="YOLO",K2150+L2150+1,marketing_campaign[[#This Row],[Marital_Status]]="Absurd",K2150+L2150+1,marketing_campaign[[#This Row],[Marital_Status]]="Widow",K2150+L2150+1)</f>
        <v>4</v>
      </c>
      <c r="H2150" t="str" cm="1">
        <f t="array" ref="H2150">_xlfn.IFS(marketing_campaign[[#This Row],[Family_size]]=1,"Family_with_one_child",marketing_campaign[[#This Row],[Family_size]]&gt;1,"Family_with_more_children")</f>
        <v>Family_with_more_children</v>
      </c>
      <c r="I2150">
        <v>63516</v>
      </c>
      <c r="J2150" t="str">
        <f>IF(marketing_campaign[[#This Row],[Income]]&gt;=Sheet21!B2200,"high_income","low_income")</f>
        <v>high_income</v>
      </c>
      <c r="K2150">
        <v>1</v>
      </c>
      <c r="L2150">
        <v>1</v>
      </c>
      <c r="M2150" s="1">
        <v>41461</v>
      </c>
      <c r="N2150">
        <v>30</v>
      </c>
      <c r="O2150" t="str" cm="1">
        <f t="array" ref="O2150">_xlfn.IFS(AND(marketing_campaign[[#This Row],[Recency]]&gt;=0,marketing_campaign[[#This Row],[Recency]]&lt;=14),"Early Recency",AND(marketing_campaign[[#This Row],[Recency]]&gt;=15,marketing_campaign[[#This Row],[Recency]]&lt;=31),"Mid-Recency",marketing_campaign[[#This Row],[Recency]]&gt;=32,"high Recency")</f>
        <v>Mid-Recency</v>
      </c>
      <c r="P2150">
        <v>141</v>
      </c>
      <c r="Q2150">
        <v>11</v>
      </c>
      <c r="R2150">
        <v>114</v>
      </c>
      <c r="S2150">
        <v>15</v>
      </c>
      <c r="T2150">
        <v>14</v>
      </c>
      <c r="U2150">
        <v>5</v>
      </c>
      <c r="V2150">
        <f>marketing_campaign[[#This Row],[MntGoldProds]]+marketing_campaign[[#This Row],[MntSweetProducts]]+marketing_campaign[[#This Row],[MntFishProducts]]+marketing_campaign[[#This Row],[MntMeatProducts]]+marketing_campaign[[#This Row],[MntFruits]]+marketing_campaign[[#This Row],[MntWines]]</f>
        <v>300</v>
      </c>
      <c r="W2150">
        <v>4</v>
      </c>
      <c r="X2150">
        <v>4</v>
      </c>
      <c r="Y2150">
        <v>1</v>
      </c>
      <c r="Z2150">
        <v>7</v>
      </c>
      <c r="AA2150">
        <f t="shared" si="67"/>
        <v>16</v>
      </c>
      <c r="AB2150" t="str" cm="1">
        <f t="array" ref="AB2150">_xlfn.IFS(AND(AA2150&gt;=0,AA2150&lt;=15),"low purchase",AND(AA2150&gt;=16,AA2150&lt;=30),"mid purchase",AA2150&gt;=31,"high purchase")</f>
        <v>mid purchase</v>
      </c>
      <c r="AC2150">
        <v>5</v>
      </c>
      <c r="AD2150" t="str">
        <f>IF(marketing_campaign[[#This Row],[NumWebVisitsMonth]]&gt;=5.3,"higher_webvists","lower_webvisits")</f>
        <v>lower_webvisits</v>
      </c>
      <c r="AE2150">
        <v>0</v>
      </c>
      <c r="AF2150">
        <v>0</v>
      </c>
      <c r="AG2150">
        <v>0</v>
      </c>
      <c r="AH2150">
        <v>0</v>
      </c>
      <c r="AI2150">
        <v>0</v>
      </c>
      <c r="AJ2150">
        <v>0</v>
      </c>
      <c r="AK2150">
        <v>3</v>
      </c>
      <c r="AL2150">
        <v>11</v>
      </c>
      <c r="AM2150">
        <v>0</v>
      </c>
      <c r="AN2150">
        <f>marketing_campaign[[#This Row],[AcceptedCmp2]]+marketing_campaign[[#This Row],[AcceptedCmp1]]+marketing_campaign[[#This Row],[AcceptedCmp5]]+marketing_campaign[[#This Row],[AcceptedCmp4]]+marketing_campaign[[#This Row],[AcceptedCmp3]]+marketing_campaign[[#This Row],[Response]]</f>
        <v>0</v>
      </c>
      <c r="AO2150" t="str" cm="1">
        <f t="array" ref="AO215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51" spans="1:41" x14ac:dyDescent="0.35">
      <c r="A2151">
        <v>10609</v>
      </c>
      <c r="B2151">
        <v>1962</v>
      </c>
      <c r="C2151">
        <f t="shared" ca="1" si="66"/>
        <v>64</v>
      </c>
      <c r="D2151" t="str" cm="1">
        <f t="array" aca="1" ref="D215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51" t="s">
        <v>32</v>
      </c>
      <c r="F2151" t="s">
        <v>33</v>
      </c>
      <c r="G2151" cm="1">
        <f t="array" ref="G2151">_xlfn.IFS(marketing_campaign[[#This Row],[Marital_Status]]="Single",K2151+L2151+1,marketing_campaign[[#This Row],[Marital_Status]]="Together",K2151+L2151+2,marketing_campaign[[#This Row],[Marital_Status]]="Alone",K2151+L2151+1,marketing_campaign[[#This Row],[Marital_Status]]="Married",K2151+L2151+2,marketing_campaign[[#This Row],[Marital_Status]]="Divorced",K2151+L2151+1,marketing_campaign[[#This Row],[Marital_Status]]="YOLO",K2151+L2151+1,marketing_campaign[[#This Row],[Marital_Status]]="Absurd",K2151+L2151+1,marketing_campaign[[#This Row],[Marital_Status]]="Widow",K2151+L2151+1)</f>
        <v>3</v>
      </c>
      <c r="H2151" t="str" cm="1">
        <f t="array" ref="H2151">_xlfn.IFS(marketing_campaign[[#This Row],[Family_size]]=1,"Family_with_one_child",marketing_campaign[[#This Row],[Family_size]]&gt;1,"Family_with_more_children")</f>
        <v>Family_with_more_children</v>
      </c>
      <c r="I2151">
        <v>42769</v>
      </c>
      <c r="J2151" t="str">
        <f>IF(marketing_campaign[[#This Row],[Income]]&gt;=Sheet21!B2201,"high_income","low_income")</f>
        <v>high_income</v>
      </c>
      <c r="K2151">
        <v>0</v>
      </c>
      <c r="L2151">
        <v>1</v>
      </c>
      <c r="M2151" s="1">
        <v>41559</v>
      </c>
      <c r="N2151">
        <v>15</v>
      </c>
      <c r="O2151" t="str" cm="1">
        <f t="array" ref="O2151">_xlfn.IFS(AND(marketing_campaign[[#This Row],[Recency]]&gt;=0,marketing_campaign[[#This Row],[Recency]]&lt;=14),"Early Recency",AND(marketing_campaign[[#This Row],[Recency]]&gt;=15,marketing_campaign[[#This Row],[Recency]]&lt;=31),"Mid-Recency",marketing_campaign[[#This Row],[Recency]]&gt;=32,"high Recency")</f>
        <v>Mid-Recency</v>
      </c>
      <c r="P2151">
        <v>71</v>
      </c>
      <c r="Q2151">
        <v>0</v>
      </c>
      <c r="R2151">
        <v>13</v>
      </c>
      <c r="S2151">
        <v>3</v>
      </c>
      <c r="T2151">
        <v>1</v>
      </c>
      <c r="U2151">
        <v>0</v>
      </c>
      <c r="V2151">
        <f>marketing_campaign[[#This Row],[MntGoldProds]]+marketing_campaign[[#This Row],[MntSweetProducts]]+marketing_campaign[[#This Row],[MntFishProducts]]+marketing_campaign[[#This Row],[MntMeatProducts]]+marketing_campaign[[#This Row],[MntFruits]]+marketing_campaign[[#This Row],[MntWines]]</f>
        <v>88</v>
      </c>
      <c r="W2151">
        <v>2</v>
      </c>
      <c r="X2151">
        <v>1</v>
      </c>
      <c r="Y2151">
        <v>1</v>
      </c>
      <c r="Z2151">
        <v>4</v>
      </c>
      <c r="AA2151">
        <f t="shared" si="67"/>
        <v>8</v>
      </c>
      <c r="AB2151" t="str" cm="1">
        <f t="array" ref="AB2151">_xlfn.IFS(AND(AA2151&gt;=0,AA2151&lt;=15),"low purchase",AND(AA2151&gt;=16,AA2151&lt;=30),"mid purchase",AA2151&gt;=31,"high purchase")</f>
        <v>low purchase</v>
      </c>
      <c r="AC2151">
        <v>4</v>
      </c>
      <c r="AD2151" t="str">
        <f>IF(marketing_campaign[[#This Row],[NumWebVisitsMonth]]&gt;=5.3,"higher_webvists","lower_webvisits")</f>
        <v>lower_webvisits</v>
      </c>
      <c r="AE2151">
        <v>0</v>
      </c>
      <c r="AF2151">
        <v>0</v>
      </c>
      <c r="AG2151">
        <v>0</v>
      </c>
      <c r="AH2151">
        <v>0</v>
      </c>
      <c r="AI2151">
        <v>0</v>
      </c>
      <c r="AJ2151">
        <v>0</v>
      </c>
      <c r="AK2151">
        <v>3</v>
      </c>
      <c r="AL2151">
        <v>11</v>
      </c>
      <c r="AM2151">
        <v>0</v>
      </c>
      <c r="AN2151">
        <f>marketing_campaign[[#This Row],[AcceptedCmp2]]+marketing_campaign[[#This Row],[AcceptedCmp1]]+marketing_campaign[[#This Row],[AcceptedCmp5]]+marketing_campaign[[#This Row],[AcceptedCmp4]]+marketing_campaign[[#This Row],[AcceptedCmp3]]+marketing_campaign[[#This Row],[Response]]</f>
        <v>0</v>
      </c>
      <c r="AO2151" t="str" cm="1">
        <f t="array" ref="AO215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52" spans="1:41" x14ac:dyDescent="0.35">
      <c r="A2152">
        <v>6950</v>
      </c>
      <c r="B2152">
        <v>1958</v>
      </c>
      <c r="C2152">
        <f t="shared" ca="1" si="66"/>
        <v>68</v>
      </c>
      <c r="D2152" t="str" cm="1">
        <f t="array" aca="1" ref="D215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52" t="s">
        <v>34</v>
      </c>
      <c r="F2152" t="s">
        <v>33</v>
      </c>
      <c r="G2152" cm="1">
        <f t="array" ref="G2152">_xlfn.IFS(marketing_campaign[[#This Row],[Marital_Status]]="Single",K2152+L2152+1,marketing_campaign[[#This Row],[Marital_Status]]="Together",K2152+L2152+2,marketing_campaign[[#This Row],[Marital_Status]]="Alone",K2152+L2152+1,marketing_campaign[[#This Row],[Marital_Status]]="Married",K2152+L2152+2,marketing_campaign[[#This Row],[Marital_Status]]="Divorced",K2152+L2152+1,marketing_campaign[[#This Row],[Marital_Status]]="YOLO",K2152+L2152+1,marketing_campaign[[#This Row],[Marital_Status]]="Absurd",K2152+L2152+1,marketing_campaign[[#This Row],[Marital_Status]]="Widow",K2152+L2152+1)</f>
        <v>4</v>
      </c>
      <c r="H2152" t="str" cm="1">
        <f t="array" ref="H2152">_xlfn.IFS(marketing_campaign[[#This Row],[Family_size]]=1,"Family_with_one_child",marketing_campaign[[#This Row],[Family_size]]&gt;1,"Family_with_more_children")</f>
        <v>Family_with_more_children</v>
      </c>
      <c r="I2152">
        <v>49572</v>
      </c>
      <c r="J2152" t="str">
        <f>IF(marketing_campaign[[#This Row],[Income]]&gt;=Sheet21!B2202,"high_income","low_income")</f>
        <v>high_income</v>
      </c>
      <c r="K2152">
        <v>1</v>
      </c>
      <c r="L2152">
        <v>1</v>
      </c>
      <c r="M2152" s="1">
        <v>41623</v>
      </c>
      <c r="N2152">
        <v>25</v>
      </c>
      <c r="O2152" t="str" cm="1">
        <f t="array" ref="O2152">_xlfn.IFS(AND(marketing_campaign[[#This Row],[Recency]]&gt;=0,marketing_campaign[[#This Row],[Recency]]&lt;=14),"Early Recency",AND(marketing_campaign[[#This Row],[Recency]]&gt;=15,marketing_campaign[[#This Row],[Recency]]&lt;=31),"Mid-Recency",marketing_campaign[[#This Row],[Recency]]&gt;=32,"high Recency")</f>
        <v>Mid-Recency</v>
      </c>
      <c r="P2152">
        <v>35</v>
      </c>
      <c r="Q2152">
        <v>1</v>
      </c>
      <c r="R2152">
        <v>16</v>
      </c>
      <c r="S2152">
        <v>0</v>
      </c>
      <c r="T2152">
        <v>1</v>
      </c>
      <c r="U2152">
        <v>1</v>
      </c>
      <c r="V2152">
        <f>marketing_campaign[[#This Row],[MntGoldProds]]+marketing_campaign[[#This Row],[MntSweetProducts]]+marketing_campaign[[#This Row],[MntFishProducts]]+marketing_campaign[[#This Row],[MntMeatProducts]]+marketing_campaign[[#This Row],[MntFruits]]+marketing_campaign[[#This Row],[MntWines]]</f>
        <v>54</v>
      </c>
      <c r="W2152">
        <v>2</v>
      </c>
      <c r="X2152">
        <v>2</v>
      </c>
      <c r="Y2152">
        <v>0</v>
      </c>
      <c r="Z2152">
        <v>3</v>
      </c>
      <c r="AA2152">
        <f t="shared" si="67"/>
        <v>7</v>
      </c>
      <c r="AB2152" t="str" cm="1">
        <f t="array" ref="AB2152">_xlfn.IFS(AND(AA2152&gt;=0,AA2152&lt;=15),"low purchase",AND(AA2152&gt;=16,AA2152&lt;=30),"mid purchase",AA2152&gt;=31,"high purchase")</f>
        <v>low purchase</v>
      </c>
      <c r="AC2152">
        <v>7</v>
      </c>
      <c r="AD2152" t="str">
        <f>IF(marketing_campaign[[#This Row],[NumWebVisitsMonth]]&gt;=5.3,"higher_webvists","lower_webvisits")</f>
        <v>higher_webvists</v>
      </c>
      <c r="AE2152">
        <v>0</v>
      </c>
      <c r="AF2152">
        <v>0</v>
      </c>
      <c r="AG2152">
        <v>0</v>
      </c>
      <c r="AH2152">
        <v>0</v>
      </c>
      <c r="AI2152">
        <v>0</v>
      </c>
      <c r="AJ2152">
        <v>0</v>
      </c>
      <c r="AK2152">
        <v>3</v>
      </c>
      <c r="AL2152">
        <v>11</v>
      </c>
      <c r="AM2152">
        <v>0</v>
      </c>
      <c r="AN2152">
        <f>marketing_campaign[[#This Row],[AcceptedCmp2]]+marketing_campaign[[#This Row],[AcceptedCmp1]]+marketing_campaign[[#This Row],[AcceptedCmp5]]+marketing_campaign[[#This Row],[AcceptedCmp4]]+marketing_campaign[[#This Row],[AcceptedCmp3]]+marketing_campaign[[#This Row],[Response]]</f>
        <v>0</v>
      </c>
      <c r="AO2152" t="str" cm="1">
        <f t="array" ref="AO215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53" spans="1:41" x14ac:dyDescent="0.35">
      <c r="A2153">
        <v>7233</v>
      </c>
      <c r="B2153">
        <v>1972</v>
      </c>
      <c r="C2153">
        <f t="shared" ca="1" si="66"/>
        <v>54</v>
      </c>
      <c r="D2153" t="str" cm="1">
        <f t="array" aca="1" ref="D215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53" t="s">
        <v>29</v>
      </c>
      <c r="F2153" t="s">
        <v>33</v>
      </c>
      <c r="G2153" cm="1">
        <f t="array" ref="G2153">_xlfn.IFS(marketing_campaign[[#This Row],[Marital_Status]]="Single",K2153+L2153+1,marketing_campaign[[#This Row],[Marital_Status]]="Together",K2153+L2153+2,marketing_campaign[[#This Row],[Marital_Status]]="Alone",K2153+L2153+1,marketing_campaign[[#This Row],[Marital_Status]]="Married",K2153+L2153+2,marketing_campaign[[#This Row],[Marital_Status]]="Divorced",K2153+L2153+1,marketing_campaign[[#This Row],[Marital_Status]]="YOLO",K2153+L2153+1,marketing_campaign[[#This Row],[Marital_Status]]="Absurd",K2153+L2153+1,marketing_campaign[[#This Row],[Marital_Status]]="Widow",K2153+L2153+1)</f>
        <v>2</v>
      </c>
      <c r="H2153" t="str" cm="1">
        <f t="array" ref="H2153">_xlfn.IFS(marketing_campaign[[#This Row],[Family_size]]=1,"Family_with_one_child",marketing_campaign[[#This Row],[Family_size]]&gt;1,"Family_with_more_children")</f>
        <v>Family_with_more_children</v>
      </c>
      <c r="I2153">
        <v>69209</v>
      </c>
      <c r="J2153" t="str">
        <f>IF(marketing_campaign[[#This Row],[Income]]&gt;=Sheet21!B2203,"high_income","low_income")</f>
        <v>high_income</v>
      </c>
      <c r="K2153">
        <v>0</v>
      </c>
      <c r="L2153">
        <v>0</v>
      </c>
      <c r="M2153" s="1">
        <v>41169</v>
      </c>
      <c r="N2153">
        <v>4</v>
      </c>
      <c r="O2153" t="str" cm="1">
        <f t="array" ref="O2153">_xlfn.IFS(AND(marketing_campaign[[#This Row],[Recency]]&gt;=0,marketing_campaign[[#This Row],[Recency]]&lt;=14),"Early Recency",AND(marketing_campaign[[#This Row],[Recency]]&gt;=15,marketing_campaign[[#This Row],[Recency]]&lt;=31),"Mid-Recency",marketing_campaign[[#This Row],[Recency]]&gt;=32,"high Recency")</f>
        <v>Early Recency</v>
      </c>
      <c r="P2153">
        <v>496</v>
      </c>
      <c r="Q2153">
        <v>32</v>
      </c>
      <c r="R2153">
        <v>849</v>
      </c>
      <c r="S2153">
        <v>229</v>
      </c>
      <c r="T2153">
        <v>48</v>
      </c>
      <c r="U2153">
        <v>128</v>
      </c>
      <c r="V2153">
        <f>marketing_campaign[[#This Row],[MntGoldProds]]+marketing_campaign[[#This Row],[MntSweetProducts]]+marketing_campaign[[#This Row],[MntFishProducts]]+marketing_campaign[[#This Row],[MntMeatProducts]]+marketing_campaign[[#This Row],[MntFruits]]+marketing_campaign[[#This Row],[MntWines]]</f>
        <v>1782</v>
      </c>
      <c r="W2153">
        <v>2</v>
      </c>
      <c r="X2153">
        <v>5</v>
      </c>
      <c r="Y2153">
        <v>3</v>
      </c>
      <c r="Z2153">
        <v>6</v>
      </c>
      <c r="AA2153">
        <f t="shared" si="67"/>
        <v>16</v>
      </c>
      <c r="AB2153" t="str" cm="1">
        <f t="array" ref="AB2153">_xlfn.IFS(AND(AA2153&gt;=0,AA2153&lt;=15),"low purchase",AND(AA2153&gt;=16,AA2153&lt;=30),"mid purchase",AA2153&gt;=31,"high purchase")</f>
        <v>mid purchase</v>
      </c>
      <c r="AC2153">
        <v>4</v>
      </c>
      <c r="AD2153" t="str">
        <f>IF(marketing_campaign[[#This Row],[NumWebVisitsMonth]]&gt;=5.3,"higher_webvists","lower_webvisits")</f>
        <v>lower_webvisits</v>
      </c>
      <c r="AE2153">
        <v>0</v>
      </c>
      <c r="AF2153">
        <v>0</v>
      </c>
      <c r="AG2153">
        <v>0</v>
      </c>
      <c r="AH2153">
        <v>1</v>
      </c>
      <c r="AI2153">
        <v>0</v>
      </c>
      <c r="AJ2153">
        <v>0</v>
      </c>
      <c r="AK2153">
        <v>3</v>
      </c>
      <c r="AL2153">
        <v>11</v>
      </c>
      <c r="AM2153">
        <v>0</v>
      </c>
      <c r="AN2153">
        <f>marketing_campaign[[#This Row],[AcceptedCmp2]]+marketing_campaign[[#This Row],[AcceptedCmp1]]+marketing_campaign[[#This Row],[AcceptedCmp5]]+marketing_campaign[[#This Row],[AcceptedCmp4]]+marketing_campaign[[#This Row],[AcceptedCmp3]]+marketing_campaign[[#This Row],[Response]]</f>
        <v>1</v>
      </c>
      <c r="AO2153" t="str" cm="1">
        <f t="array" ref="AO215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2154" spans="1:41" x14ac:dyDescent="0.35">
      <c r="A2154">
        <v>9481</v>
      </c>
      <c r="B2154">
        <v>1976</v>
      </c>
      <c r="C2154">
        <f t="shared" ca="1" si="66"/>
        <v>50</v>
      </c>
      <c r="D2154" t="str" cm="1">
        <f t="array" aca="1" ref="D215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54" t="s">
        <v>29</v>
      </c>
      <c r="F2154" t="s">
        <v>33</v>
      </c>
      <c r="G2154" cm="1">
        <f t="array" ref="G2154">_xlfn.IFS(marketing_campaign[[#This Row],[Marital_Status]]="Single",K2154+L2154+1,marketing_campaign[[#This Row],[Marital_Status]]="Together",K2154+L2154+2,marketing_campaign[[#This Row],[Marital_Status]]="Alone",K2154+L2154+1,marketing_campaign[[#This Row],[Marital_Status]]="Married",K2154+L2154+2,marketing_campaign[[#This Row],[Marital_Status]]="Divorced",K2154+L2154+1,marketing_campaign[[#This Row],[Marital_Status]]="YOLO",K2154+L2154+1,marketing_campaign[[#This Row],[Marital_Status]]="Absurd",K2154+L2154+1,marketing_campaign[[#This Row],[Marital_Status]]="Widow",K2154+L2154+1)</f>
        <v>3</v>
      </c>
      <c r="H2154" t="str" cm="1">
        <f t="array" ref="H2154">_xlfn.IFS(marketing_campaign[[#This Row],[Family_size]]=1,"Family_with_one_child",marketing_campaign[[#This Row],[Family_size]]&gt;1,"Family_with_more_children")</f>
        <v>Family_with_more_children</v>
      </c>
      <c r="I2154">
        <v>17148</v>
      </c>
      <c r="J2154" t="str">
        <f>IF(marketing_campaign[[#This Row],[Income]]&gt;=Sheet21!B2204,"high_income","low_income")</f>
        <v>high_income</v>
      </c>
      <c r="K2154">
        <v>1</v>
      </c>
      <c r="L2154">
        <v>0</v>
      </c>
      <c r="M2154" s="1">
        <v>41667</v>
      </c>
      <c r="N2154">
        <v>80</v>
      </c>
      <c r="O2154" t="str" cm="1">
        <f t="array" ref="O2154">_xlfn.IFS(AND(marketing_campaign[[#This Row],[Recency]]&gt;=0,marketing_campaign[[#This Row],[Recency]]&lt;=14),"Early Recency",AND(marketing_campaign[[#This Row],[Recency]]&gt;=15,marketing_campaign[[#This Row],[Recency]]&lt;=31),"Mid-Recency",marketing_campaign[[#This Row],[Recency]]&gt;=32,"high Recency")</f>
        <v>high Recency</v>
      </c>
      <c r="P2154">
        <v>9</v>
      </c>
      <c r="Q2154">
        <v>9</v>
      </c>
      <c r="R2154">
        <v>11</v>
      </c>
      <c r="S2154">
        <v>13</v>
      </c>
      <c r="T2154">
        <v>10</v>
      </c>
      <c r="U2154">
        <v>16</v>
      </c>
      <c r="V2154">
        <f>marketing_campaign[[#This Row],[MntGoldProds]]+marketing_campaign[[#This Row],[MntSweetProducts]]+marketing_campaign[[#This Row],[MntFishProducts]]+marketing_campaign[[#This Row],[MntMeatProducts]]+marketing_campaign[[#This Row],[MntFruits]]+marketing_campaign[[#This Row],[MntWines]]</f>
        <v>68</v>
      </c>
      <c r="W2154">
        <v>4</v>
      </c>
      <c r="X2154">
        <v>3</v>
      </c>
      <c r="Y2154">
        <v>1</v>
      </c>
      <c r="Z2154">
        <v>3</v>
      </c>
      <c r="AA2154">
        <f t="shared" si="67"/>
        <v>11</v>
      </c>
      <c r="AB2154" t="str" cm="1">
        <f t="array" ref="AB2154">_xlfn.IFS(AND(AA2154&gt;=0,AA2154&lt;=15),"low purchase",AND(AA2154&gt;=16,AA2154&lt;=30),"mid purchase",AA2154&gt;=31,"high purchase")</f>
        <v>low purchase</v>
      </c>
      <c r="AC2154">
        <v>8</v>
      </c>
      <c r="AD2154" t="str">
        <f>IF(marketing_campaign[[#This Row],[NumWebVisitsMonth]]&gt;=5.3,"higher_webvists","lower_webvisits")</f>
        <v>higher_webvists</v>
      </c>
      <c r="AE2154">
        <v>0</v>
      </c>
      <c r="AF2154">
        <v>0</v>
      </c>
      <c r="AG2154">
        <v>0</v>
      </c>
      <c r="AH2154">
        <v>0</v>
      </c>
      <c r="AI2154">
        <v>0</v>
      </c>
      <c r="AJ2154">
        <v>0</v>
      </c>
      <c r="AK2154">
        <v>3</v>
      </c>
      <c r="AL2154">
        <v>11</v>
      </c>
      <c r="AM2154">
        <v>0</v>
      </c>
      <c r="AN2154">
        <f>marketing_campaign[[#This Row],[AcceptedCmp2]]+marketing_campaign[[#This Row],[AcceptedCmp1]]+marketing_campaign[[#This Row],[AcceptedCmp5]]+marketing_campaign[[#This Row],[AcceptedCmp4]]+marketing_campaign[[#This Row],[AcceptedCmp3]]+marketing_campaign[[#This Row],[Response]]</f>
        <v>0</v>
      </c>
      <c r="AO2154" t="str" cm="1">
        <f t="array" ref="AO215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55" spans="1:41" x14ac:dyDescent="0.35">
      <c r="A2155">
        <v>7699</v>
      </c>
      <c r="B2155">
        <v>1969</v>
      </c>
      <c r="C2155">
        <f t="shared" ca="1" si="66"/>
        <v>57</v>
      </c>
      <c r="D2155" t="str" cm="1">
        <f t="array" aca="1" ref="D215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55" t="s">
        <v>29</v>
      </c>
      <c r="F2155" t="s">
        <v>38</v>
      </c>
      <c r="G2155" cm="1">
        <f t="array" ref="G2155">_xlfn.IFS(marketing_campaign[[#This Row],[Marital_Status]]="Single",K2155+L2155+1,marketing_campaign[[#This Row],[Marital_Status]]="Together",K2155+L2155+2,marketing_campaign[[#This Row],[Marital_Status]]="Alone",K2155+L2155+1,marketing_campaign[[#This Row],[Marital_Status]]="Married",K2155+L2155+2,marketing_campaign[[#This Row],[Marital_Status]]="Divorced",K2155+L2155+1,marketing_campaign[[#This Row],[Marital_Status]]="YOLO",K2155+L2155+1,marketing_campaign[[#This Row],[Marital_Status]]="Absurd",K2155+L2155+1,marketing_campaign[[#This Row],[Marital_Status]]="Widow",K2155+L2155+1)</f>
        <v>3</v>
      </c>
      <c r="H2155" t="str" cm="1">
        <f t="array" ref="H2155">_xlfn.IFS(marketing_campaign[[#This Row],[Family_size]]=1,"Family_with_one_child",marketing_campaign[[#This Row],[Family_size]]&gt;1,"Family_with_more_children")</f>
        <v>Family_with_more_children</v>
      </c>
      <c r="I2155">
        <v>40590</v>
      </c>
      <c r="J2155" t="str">
        <f>IF(marketing_campaign[[#This Row],[Income]]&gt;=Sheet21!B2205,"high_income","low_income")</f>
        <v>high_income</v>
      </c>
      <c r="K2155">
        <v>1</v>
      </c>
      <c r="L2155">
        <v>1</v>
      </c>
      <c r="M2155" s="1">
        <v>41549</v>
      </c>
      <c r="N2155">
        <v>30</v>
      </c>
      <c r="O2155" t="str" cm="1">
        <f t="array" ref="O2155">_xlfn.IFS(AND(marketing_campaign[[#This Row],[Recency]]&gt;=0,marketing_campaign[[#This Row],[Recency]]&lt;=14),"Early Recency",AND(marketing_campaign[[#This Row],[Recency]]&gt;=15,marketing_campaign[[#This Row],[Recency]]&lt;=31),"Mid-Recency",marketing_campaign[[#This Row],[Recency]]&gt;=32,"high Recency")</f>
        <v>Mid-Recency</v>
      </c>
      <c r="P2155">
        <v>154</v>
      </c>
      <c r="Q2155">
        <v>0</v>
      </c>
      <c r="R2155">
        <v>50</v>
      </c>
      <c r="S2155">
        <v>6</v>
      </c>
      <c r="T2155">
        <v>11</v>
      </c>
      <c r="U2155">
        <v>37</v>
      </c>
      <c r="V2155">
        <f>marketing_campaign[[#This Row],[MntGoldProds]]+marketing_campaign[[#This Row],[MntSweetProducts]]+marketing_campaign[[#This Row],[MntFishProducts]]+marketing_campaign[[#This Row],[MntMeatProducts]]+marketing_campaign[[#This Row],[MntFruits]]+marketing_campaign[[#This Row],[MntWines]]</f>
        <v>258</v>
      </c>
      <c r="W2155">
        <v>5</v>
      </c>
      <c r="X2155">
        <v>3</v>
      </c>
      <c r="Y2155">
        <v>4</v>
      </c>
      <c r="Z2155">
        <v>3</v>
      </c>
      <c r="AA2155">
        <f t="shared" si="67"/>
        <v>15</v>
      </c>
      <c r="AB2155" t="str" cm="1">
        <f t="array" ref="AB2155">_xlfn.IFS(AND(AA2155&gt;=0,AA2155&lt;=15),"low purchase",AND(AA2155&gt;=16,AA2155&lt;=30),"mid purchase",AA2155&gt;=31,"high purchase")</f>
        <v>low purchase</v>
      </c>
      <c r="AC2155">
        <v>6</v>
      </c>
      <c r="AD2155" t="str">
        <f>IF(marketing_campaign[[#This Row],[NumWebVisitsMonth]]&gt;=5.3,"higher_webvists","lower_webvisits")</f>
        <v>higher_webvists</v>
      </c>
      <c r="AE2155">
        <v>1</v>
      </c>
      <c r="AF2155">
        <v>0</v>
      </c>
      <c r="AG2155">
        <v>0</v>
      </c>
      <c r="AH2155">
        <v>0</v>
      </c>
      <c r="AI2155">
        <v>0</v>
      </c>
      <c r="AJ2155">
        <v>0</v>
      </c>
      <c r="AK2155">
        <v>3</v>
      </c>
      <c r="AL2155">
        <v>11</v>
      </c>
      <c r="AM2155">
        <v>0</v>
      </c>
      <c r="AN2155">
        <f>marketing_campaign[[#This Row],[AcceptedCmp2]]+marketing_campaign[[#This Row],[AcceptedCmp1]]+marketing_campaign[[#This Row],[AcceptedCmp5]]+marketing_campaign[[#This Row],[AcceptedCmp4]]+marketing_campaign[[#This Row],[AcceptedCmp3]]+marketing_campaign[[#This Row],[Response]]</f>
        <v>1</v>
      </c>
      <c r="AO2155" t="str" cm="1">
        <f t="array" ref="AO215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2156" spans="1:41" x14ac:dyDescent="0.35">
      <c r="A2156">
        <v>2711</v>
      </c>
      <c r="B2156">
        <v>1976</v>
      </c>
      <c r="C2156">
        <f t="shared" ca="1" si="66"/>
        <v>50</v>
      </c>
      <c r="D2156" t="str" cm="1">
        <f t="array" aca="1" ref="D215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56" t="s">
        <v>34</v>
      </c>
      <c r="F2156" t="s">
        <v>31</v>
      </c>
      <c r="G2156" cm="1">
        <f t="array" ref="G2156">_xlfn.IFS(marketing_campaign[[#This Row],[Marital_Status]]="Single",K2156+L2156+1,marketing_campaign[[#This Row],[Marital_Status]]="Together",K2156+L2156+2,marketing_campaign[[#This Row],[Marital_Status]]="Alone",K2156+L2156+1,marketing_campaign[[#This Row],[Marital_Status]]="Married",K2156+L2156+2,marketing_campaign[[#This Row],[Marital_Status]]="Divorced",K2156+L2156+1,marketing_campaign[[#This Row],[Marital_Status]]="YOLO",K2156+L2156+1,marketing_campaign[[#This Row],[Marital_Status]]="Absurd",K2156+L2156+1,marketing_campaign[[#This Row],[Marital_Status]]="Widow",K2156+L2156+1)</f>
        <v>3</v>
      </c>
      <c r="H2156" t="str" cm="1">
        <f t="array" ref="H2156">_xlfn.IFS(marketing_campaign[[#This Row],[Family_size]]=1,"Family_with_one_child",marketing_campaign[[#This Row],[Family_size]]&gt;1,"Family_with_more_children")</f>
        <v>Family_with_more_children</v>
      </c>
      <c r="I2156">
        <v>30560</v>
      </c>
      <c r="J2156" t="str">
        <f>IF(marketing_campaign[[#This Row],[Income]]&gt;=Sheet21!B2206,"high_income","low_income")</f>
        <v>high_income</v>
      </c>
      <c r="K2156">
        <v>1</v>
      </c>
      <c r="L2156">
        <v>0</v>
      </c>
      <c r="M2156" s="1">
        <v>41452</v>
      </c>
      <c r="N2156">
        <v>6</v>
      </c>
      <c r="O2156" t="str" cm="1">
        <f t="array" ref="O2156">_xlfn.IFS(AND(marketing_campaign[[#This Row],[Recency]]&gt;=0,marketing_campaign[[#This Row],[Recency]]&lt;=14),"Early Recency",AND(marketing_campaign[[#This Row],[Recency]]&gt;=15,marketing_campaign[[#This Row],[Recency]]&lt;=31),"Mid-Recency",marketing_campaign[[#This Row],[Recency]]&gt;=32,"high Recency")</f>
        <v>Early Recency</v>
      </c>
      <c r="P2156">
        <v>9</v>
      </c>
      <c r="Q2156">
        <v>1</v>
      </c>
      <c r="R2156">
        <v>5</v>
      </c>
      <c r="S2156">
        <v>4</v>
      </c>
      <c r="T2156">
        <v>5</v>
      </c>
      <c r="U2156">
        <v>7</v>
      </c>
      <c r="V2156">
        <f>marketing_campaign[[#This Row],[MntGoldProds]]+marketing_campaign[[#This Row],[MntSweetProducts]]+marketing_campaign[[#This Row],[MntFishProducts]]+marketing_campaign[[#This Row],[MntMeatProducts]]+marketing_campaign[[#This Row],[MntFruits]]+marketing_campaign[[#This Row],[MntWines]]</f>
        <v>31</v>
      </c>
      <c r="W2156">
        <v>1</v>
      </c>
      <c r="X2156">
        <v>1</v>
      </c>
      <c r="Y2156">
        <v>0</v>
      </c>
      <c r="Z2156">
        <v>3</v>
      </c>
      <c r="AA2156">
        <f t="shared" si="67"/>
        <v>5</v>
      </c>
      <c r="AB2156" t="str" cm="1">
        <f t="array" ref="AB2156">_xlfn.IFS(AND(AA2156&gt;=0,AA2156&lt;=15),"low purchase",AND(AA2156&gt;=16,AA2156&lt;=30),"mid purchase",AA2156&gt;=31,"high purchase")</f>
        <v>low purchase</v>
      </c>
      <c r="AC2156">
        <v>7</v>
      </c>
      <c r="AD2156" t="str">
        <f>IF(marketing_campaign[[#This Row],[NumWebVisitsMonth]]&gt;=5.3,"higher_webvists","lower_webvisits")</f>
        <v>higher_webvists</v>
      </c>
      <c r="AE2156">
        <v>0</v>
      </c>
      <c r="AF2156">
        <v>0</v>
      </c>
      <c r="AG2156">
        <v>0</v>
      </c>
      <c r="AH2156">
        <v>0</v>
      </c>
      <c r="AI2156">
        <v>0</v>
      </c>
      <c r="AJ2156">
        <v>0</v>
      </c>
      <c r="AK2156">
        <v>3</v>
      </c>
      <c r="AL2156">
        <v>11</v>
      </c>
      <c r="AM2156">
        <v>0</v>
      </c>
      <c r="AN2156">
        <f>marketing_campaign[[#This Row],[AcceptedCmp2]]+marketing_campaign[[#This Row],[AcceptedCmp1]]+marketing_campaign[[#This Row],[AcceptedCmp5]]+marketing_campaign[[#This Row],[AcceptedCmp4]]+marketing_campaign[[#This Row],[AcceptedCmp3]]+marketing_campaign[[#This Row],[Response]]</f>
        <v>0</v>
      </c>
      <c r="AO2156" t="str" cm="1">
        <f t="array" ref="AO215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57" spans="1:41" x14ac:dyDescent="0.35">
      <c r="A2157">
        <v>8933</v>
      </c>
      <c r="B2157">
        <v>1983</v>
      </c>
      <c r="C2157">
        <f t="shared" ca="1" si="66"/>
        <v>43</v>
      </c>
      <c r="D2157" t="str" cm="1">
        <f t="array" aca="1" ref="D215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157" t="s">
        <v>37</v>
      </c>
      <c r="F2157" t="s">
        <v>33</v>
      </c>
      <c r="G2157" cm="1">
        <f t="array" ref="G2157">_xlfn.IFS(marketing_campaign[[#This Row],[Marital_Status]]="Single",K2157+L2157+1,marketing_campaign[[#This Row],[Marital_Status]]="Together",K2157+L2157+2,marketing_campaign[[#This Row],[Marital_Status]]="Alone",K2157+L2157+1,marketing_campaign[[#This Row],[Marital_Status]]="Married",K2157+L2157+2,marketing_campaign[[#This Row],[Marital_Status]]="Divorced",K2157+L2157+1,marketing_campaign[[#This Row],[Marital_Status]]="YOLO",K2157+L2157+1,marketing_campaign[[#This Row],[Marital_Status]]="Absurd",K2157+L2157+1,marketing_campaign[[#This Row],[Marital_Status]]="Widow",K2157+L2157+1)</f>
        <v>3</v>
      </c>
      <c r="H2157" t="str" cm="1">
        <f t="array" ref="H2157">_xlfn.IFS(marketing_campaign[[#This Row],[Family_size]]=1,"Family_with_one_child",marketing_campaign[[#This Row],[Family_size]]&gt;1,"Family_with_more_children")</f>
        <v>Family_with_more_children</v>
      </c>
      <c r="I2157">
        <v>32146</v>
      </c>
      <c r="J2157" t="str">
        <f>IF(marketing_campaign[[#This Row],[Income]]&gt;=Sheet21!B2207,"high_income","low_income")</f>
        <v>high_income</v>
      </c>
      <c r="K2157">
        <v>1</v>
      </c>
      <c r="L2157">
        <v>0</v>
      </c>
      <c r="M2157" s="1">
        <v>41771</v>
      </c>
      <c r="N2157">
        <v>16</v>
      </c>
      <c r="O2157" t="str" cm="1">
        <f t="array" ref="O2157">_xlfn.IFS(AND(marketing_campaign[[#This Row],[Recency]]&gt;=0,marketing_campaign[[#This Row],[Recency]]&lt;=14),"Early Recency",AND(marketing_campaign[[#This Row],[Recency]]&gt;=15,marketing_campaign[[#This Row],[Recency]]&lt;=31),"Mid-Recency",marketing_campaign[[#This Row],[Recency]]&gt;=32,"high Recency")</f>
        <v>Mid-Recency</v>
      </c>
      <c r="P2157">
        <v>26</v>
      </c>
      <c r="Q2157">
        <v>3</v>
      </c>
      <c r="R2157">
        <v>23</v>
      </c>
      <c r="S2157">
        <v>4</v>
      </c>
      <c r="T2157">
        <v>7</v>
      </c>
      <c r="U2157">
        <v>3</v>
      </c>
      <c r="V2157">
        <f>marketing_campaign[[#This Row],[MntGoldProds]]+marketing_campaign[[#This Row],[MntSweetProducts]]+marketing_campaign[[#This Row],[MntFishProducts]]+marketing_campaign[[#This Row],[MntMeatProducts]]+marketing_campaign[[#This Row],[MntFruits]]+marketing_campaign[[#This Row],[MntWines]]</f>
        <v>66</v>
      </c>
      <c r="W2157">
        <v>2</v>
      </c>
      <c r="X2157">
        <v>2</v>
      </c>
      <c r="Y2157">
        <v>0</v>
      </c>
      <c r="Z2157">
        <v>4</v>
      </c>
      <c r="AA2157">
        <f t="shared" si="67"/>
        <v>8</v>
      </c>
      <c r="AB2157" t="str" cm="1">
        <f t="array" ref="AB2157">_xlfn.IFS(AND(AA2157&gt;=0,AA2157&lt;=15),"low purchase",AND(AA2157&gt;=16,AA2157&lt;=30),"mid purchase",AA2157&gt;=31,"high purchase")</f>
        <v>low purchase</v>
      </c>
      <c r="AC2157">
        <v>6</v>
      </c>
      <c r="AD2157" t="str">
        <f>IF(marketing_campaign[[#This Row],[NumWebVisitsMonth]]&gt;=5.3,"higher_webvists","lower_webvisits")</f>
        <v>higher_webvists</v>
      </c>
      <c r="AE2157">
        <v>0</v>
      </c>
      <c r="AF2157">
        <v>0</v>
      </c>
      <c r="AG2157">
        <v>0</v>
      </c>
      <c r="AH2157">
        <v>0</v>
      </c>
      <c r="AI2157">
        <v>0</v>
      </c>
      <c r="AJ2157">
        <v>0</v>
      </c>
      <c r="AK2157">
        <v>3</v>
      </c>
      <c r="AL2157">
        <v>11</v>
      </c>
      <c r="AM2157">
        <v>0</v>
      </c>
      <c r="AN2157">
        <f>marketing_campaign[[#This Row],[AcceptedCmp2]]+marketing_campaign[[#This Row],[AcceptedCmp1]]+marketing_campaign[[#This Row],[AcceptedCmp5]]+marketing_campaign[[#This Row],[AcceptedCmp4]]+marketing_campaign[[#This Row],[AcceptedCmp3]]+marketing_campaign[[#This Row],[Response]]</f>
        <v>0</v>
      </c>
      <c r="AO2157" t="str" cm="1">
        <f t="array" ref="AO215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58" spans="1:41" x14ac:dyDescent="0.35">
      <c r="A2158">
        <v>8726</v>
      </c>
      <c r="B2158">
        <v>1964</v>
      </c>
      <c r="C2158">
        <f t="shared" ca="1" si="66"/>
        <v>62</v>
      </c>
      <c r="D2158" t="str" cm="1">
        <f t="array" aca="1" ref="D215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58" t="s">
        <v>37</v>
      </c>
      <c r="F2158" t="s">
        <v>35</v>
      </c>
      <c r="G2158" cm="1">
        <f t="array" ref="G2158">_xlfn.IFS(marketing_campaign[[#This Row],[Marital_Status]]="Single",K2158+L2158+1,marketing_campaign[[#This Row],[Marital_Status]]="Together",K2158+L2158+2,marketing_campaign[[#This Row],[Marital_Status]]="Alone",K2158+L2158+1,marketing_campaign[[#This Row],[Marital_Status]]="Married",K2158+L2158+2,marketing_campaign[[#This Row],[Marital_Status]]="Divorced",K2158+L2158+1,marketing_campaign[[#This Row],[Marital_Status]]="YOLO",K2158+L2158+1,marketing_campaign[[#This Row],[Marital_Status]]="Absurd",K2158+L2158+1,marketing_campaign[[#This Row],[Marital_Status]]="Widow",K2158+L2158+1)</f>
        <v>3</v>
      </c>
      <c r="H2158" t="str" cm="1">
        <f t="array" ref="H2158">_xlfn.IFS(marketing_campaign[[#This Row],[Family_size]]=1,"Family_with_one_child",marketing_campaign[[#This Row],[Family_size]]&gt;1,"Family_with_more_children")</f>
        <v>Family_with_more_children</v>
      </c>
      <c r="I2158">
        <v>41713</v>
      </c>
      <c r="J2158" t="str">
        <f>IF(marketing_campaign[[#This Row],[Income]]&gt;=Sheet21!B2208,"high_income","low_income")</f>
        <v>high_income</v>
      </c>
      <c r="K2158">
        <v>1</v>
      </c>
      <c r="L2158">
        <v>1</v>
      </c>
      <c r="M2158" s="1">
        <v>41758</v>
      </c>
      <c r="N2158">
        <v>57</v>
      </c>
      <c r="O2158" t="str" cm="1">
        <f t="array" ref="O2158">_xlfn.IFS(AND(marketing_campaign[[#This Row],[Recency]]&gt;=0,marketing_campaign[[#This Row],[Recency]]&lt;=14),"Early Recency",AND(marketing_campaign[[#This Row],[Recency]]&gt;=15,marketing_campaign[[#This Row],[Recency]]&lt;=31),"Mid-Recency",marketing_campaign[[#This Row],[Recency]]&gt;=32,"high Recency")</f>
        <v>high Recency</v>
      </c>
      <c r="P2158">
        <v>77</v>
      </c>
      <c r="Q2158">
        <v>8</v>
      </c>
      <c r="R2158">
        <v>44</v>
      </c>
      <c r="S2158">
        <v>10</v>
      </c>
      <c r="T2158">
        <v>10</v>
      </c>
      <c r="U2158">
        <v>25</v>
      </c>
      <c r="V2158">
        <f>marketing_campaign[[#This Row],[MntGoldProds]]+marketing_campaign[[#This Row],[MntSweetProducts]]+marketing_campaign[[#This Row],[MntFishProducts]]+marketing_campaign[[#This Row],[MntMeatProducts]]+marketing_campaign[[#This Row],[MntFruits]]+marketing_campaign[[#This Row],[MntWines]]</f>
        <v>174</v>
      </c>
      <c r="W2158">
        <v>5</v>
      </c>
      <c r="X2158">
        <v>3</v>
      </c>
      <c r="Y2158">
        <v>1</v>
      </c>
      <c r="Z2158">
        <v>4</v>
      </c>
      <c r="AA2158">
        <f t="shared" si="67"/>
        <v>13</v>
      </c>
      <c r="AB2158" t="str" cm="1">
        <f t="array" ref="AB2158">_xlfn.IFS(AND(AA2158&gt;=0,AA2158&lt;=15),"low purchase",AND(AA2158&gt;=16,AA2158&lt;=30),"mid purchase",AA2158&gt;=31,"high purchase")</f>
        <v>low purchase</v>
      </c>
      <c r="AC2158">
        <v>6</v>
      </c>
      <c r="AD2158" t="str">
        <f>IF(marketing_campaign[[#This Row],[NumWebVisitsMonth]]&gt;=5.3,"higher_webvists","lower_webvisits")</f>
        <v>higher_webvists</v>
      </c>
      <c r="AE2158">
        <v>0</v>
      </c>
      <c r="AF2158">
        <v>0</v>
      </c>
      <c r="AG2158">
        <v>0</v>
      </c>
      <c r="AH2158">
        <v>0</v>
      </c>
      <c r="AI2158">
        <v>0</v>
      </c>
      <c r="AJ2158">
        <v>0</v>
      </c>
      <c r="AK2158">
        <v>3</v>
      </c>
      <c r="AL2158">
        <v>11</v>
      </c>
      <c r="AM2158">
        <v>0</v>
      </c>
      <c r="AN2158">
        <f>marketing_campaign[[#This Row],[AcceptedCmp2]]+marketing_campaign[[#This Row],[AcceptedCmp1]]+marketing_campaign[[#This Row],[AcceptedCmp5]]+marketing_campaign[[#This Row],[AcceptedCmp4]]+marketing_campaign[[#This Row],[AcceptedCmp3]]+marketing_campaign[[#This Row],[Response]]</f>
        <v>0</v>
      </c>
      <c r="AO2158" t="str" cm="1">
        <f t="array" ref="AO215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59" spans="1:41" x14ac:dyDescent="0.35">
      <c r="A2159">
        <v>1515</v>
      </c>
      <c r="B2159">
        <v>1975</v>
      </c>
      <c r="C2159">
        <f t="shared" ca="1" si="66"/>
        <v>51</v>
      </c>
      <c r="D2159" t="str" cm="1">
        <f t="array" aca="1" ref="D215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59" t="s">
        <v>34</v>
      </c>
      <c r="F2159" t="s">
        <v>31</v>
      </c>
      <c r="G2159" cm="1">
        <f t="array" ref="G2159">_xlfn.IFS(marketing_campaign[[#This Row],[Marital_Status]]="Single",K2159+L2159+1,marketing_campaign[[#This Row],[Marital_Status]]="Together",K2159+L2159+2,marketing_campaign[[#This Row],[Marital_Status]]="Alone",K2159+L2159+1,marketing_campaign[[#This Row],[Marital_Status]]="Married",K2159+L2159+2,marketing_campaign[[#This Row],[Marital_Status]]="Divorced",K2159+L2159+1,marketing_campaign[[#This Row],[Marital_Status]]="YOLO",K2159+L2159+1,marketing_campaign[[#This Row],[Marital_Status]]="Absurd",K2159+L2159+1,marketing_campaign[[#This Row],[Marital_Status]]="Widow",K2159+L2159+1)</f>
        <v>3</v>
      </c>
      <c r="H2159" t="str" cm="1">
        <f t="array" ref="H2159">_xlfn.IFS(marketing_campaign[[#This Row],[Family_size]]=1,"Family_with_one_child",marketing_campaign[[#This Row],[Family_size]]&gt;1,"Family_with_more_children")</f>
        <v>Family_with_more_children</v>
      </c>
      <c r="I2159">
        <v>34176</v>
      </c>
      <c r="J2159" t="str">
        <f>IF(marketing_campaign[[#This Row],[Income]]&gt;=Sheet21!B2209,"high_income","low_income")</f>
        <v>high_income</v>
      </c>
      <c r="K2159">
        <v>0</v>
      </c>
      <c r="L2159">
        <v>1</v>
      </c>
      <c r="M2159" s="1">
        <v>41661</v>
      </c>
      <c r="N2159">
        <v>9</v>
      </c>
      <c r="O2159" t="str" cm="1">
        <f t="array" ref="O2159">_xlfn.IFS(AND(marketing_campaign[[#This Row],[Recency]]&gt;=0,marketing_campaign[[#This Row],[Recency]]&lt;=14),"Early Recency",AND(marketing_campaign[[#This Row],[Recency]]&gt;=15,marketing_campaign[[#This Row],[Recency]]&lt;=31),"Mid-Recency",marketing_campaign[[#This Row],[Recency]]&gt;=32,"high Recency")</f>
        <v>Early Recency</v>
      </c>
      <c r="P2159">
        <v>11</v>
      </c>
      <c r="Q2159">
        <v>2</v>
      </c>
      <c r="R2159">
        <v>7</v>
      </c>
      <c r="S2159">
        <v>4</v>
      </c>
      <c r="T2159">
        <v>2</v>
      </c>
      <c r="U2159">
        <v>2</v>
      </c>
      <c r="V2159">
        <f>marketing_campaign[[#This Row],[MntGoldProds]]+marketing_campaign[[#This Row],[MntSweetProducts]]+marketing_campaign[[#This Row],[MntFishProducts]]+marketing_campaign[[#This Row],[MntMeatProducts]]+marketing_campaign[[#This Row],[MntFruits]]+marketing_campaign[[#This Row],[MntWines]]</f>
        <v>28</v>
      </c>
      <c r="W2159">
        <v>1</v>
      </c>
      <c r="X2159">
        <v>1</v>
      </c>
      <c r="Y2159">
        <v>0</v>
      </c>
      <c r="Z2159">
        <v>3</v>
      </c>
      <c r="AA2159">
        <f t="shared" si="67"/>
        <v>5</v>
      </c>
      <c r="AB2159" t="str" cm="1">
        <f t="array" ref="AB2159">_xlfn.IFS(AND(AA2159&gt;=0,AA2159&lt;=15),"low purchase",AND(AA2159&gt;=16,AA2159&lt;=30),"mid purchase",AA2159&gt;=31,"high purchase")</f>
        <v>low purchase</v>
      </c>
      <c r="AC2159">
        <v>3</v>
      </c>
      <c r="AD2159" t="str">
        <f>IF(marketing_campaign[[#This Row],[NumWebVisitsMonth]]&gt;=5.3,"higher_webvists","lower_webvisits")</f>
        <v>lower_webvisits</v>
      </c>
      <c r="AE2159">
        <v>0</v>
      </c>
      <c r="AF2159">
        <v>0</v>
      </c>
      <c r="AG2159">
        <v>0</v>
      </c>
      <c r="AH2159">
        <v>0</v>
      </c>
      <c r="AI2159">
        <v>0</v>
      </c>
      <c r="AJ2159">
        <v>0</v>
      </c>
      <c r="AK2159">
        <v>3</v>
      </c>
      <c r="AL2159">
        <v>11</v>
      </c>
      <c r="AM2159">
        <v>0</v>
      </c>
      <c r="AN2159">
        <f>marketing_campaign[[#This Row],[AcceptedCmp2]]+marketing_campaign[[#This Row],[AcceptedCmp1]]+marketing_campaign[[#This Row],[AcceptedCmp5]]+marketing_campaign[[#This Row],[AcceptedCmp4]]+marketing_campaign[[#This Row],[AcceptedCmp3]]+marketing_campaign[[#This Row],[Response]]</f>
        <v>0</v>
      </c>
      <c r="AO2159" t="str" cm="1">
        <f t="array" ref="AO215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60" spans="1:41" x14ac:dyDescent="0.35">
      <c r="A2160">
        <v>5186</v>
      </c>
      <c r="B2160">
        <v>1955</v>
      </c>
      <c r="C2160">
        <f t="shared" ca="1" si="66"/>
        <v>71</v>
      </c>
      <c r="D2160" t="str" cm="1">
        <f t="array" aca="1" ref="D216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60" t="s">
        <v>32</v>
      </c>
      <c r="F2160" t="s">
        <v>33</v>
      </c>
      <c r="G2160" cm="1">
        <f t="array" ref="G2160">_xlfn.IFS(marketing_campaign[[#This Row],[Marital_Status]]="Single",K2160+L2160+1,marketing_campaign[[#This Row],[Marital_Status]]="Together",K2160+L2160+2,marketing_campaign[[#This Row],[Marital_Status]]="Alone",K2160+L2160+1,marketing_campaign[[#This Row],[Marital_Status]]="Married",K2160+L2160+2,marketing_campaign[[#This Row],[Marital_Status]]="Divorced",K2160+L2160+1,marketing_campaign[[#This Row],[Marital_Status]]="YOLO",K2160+L2160+1,marketing_campaign[[#This Row],[Marital_Status]]="Absurd",K2160+L2160+1,marketing_campaign[[#This Row],[Marital_Status]]="Widow",K2160+L2160+1)</f>
        <v>3</v>
      </c>
      <c r="H2160" t="str" cm="1">
        <f t="array" ref="H2160">_xlfn.IFS(marketing_campaign[[#This Row],[Family_size]]=1,"Family_with_one_child",marketing_campaign[[#This Row],[Family_size]]&gt;1,"Family_with_more_children")</f>
        <v>Family_with_more_children</v>
      </c>
      <c r="I2160">
        <v>58482</v>
      </c>
      <c r="J2160" t="str">
        <f>IF(marketing_campaign[[#This Row],[Income]]&gt;=Sheet21!B2210,"high_income","low_income")</f>
        <v>high_income</v>
      </c>
      <c r="K2160">
        <v>0</v>
      </c>
      <c r="L2160">
        <v>1</v>
      </c>
      <c r="M2160" s="1">
        <v>41710</v>
      </c>
      <c r="N2160">
        <v>59</v>
      </c>
      <c r="O2160" t="str" cm="1">
        <f t="array" ref="O2160">_xlfn.IFS(AND(marketing_campaign[[#This Row],[Recency]]&gt;=0,marketing_campaign[[#This Row],[Recency]]&lt;=14),"Early Recency",AND(marketing_campaign[[#This Row],[Recency]]&gt;=15,marketing_campaign[[#This Row],[Recency]]&lt;=31),"Mid-Recency",marketing_campaign[[#This Row],[Recency]]&gt;=32,"high Recency")</f>
        <v>high Recency</v>
      </c>
      <c r="P2160">
        <v>576</v>
      </c>
      <c r="Q2160">
        <v>7</v>
      </c>
      <c r="R2160">
        <v>115</v>
      </c>
      <c r="S2160">
        <v>19</v>
      </c>
      <c r="T2160">
        <v>7</v>
      </c>
      <c r="U2160">
        <v>7</v>
      </c>
      <c r="V2160">
        <f>marketing_campaign[[#This Row],[MntGoldProds]]+marketing_campaign[[#This Row],[MntSweetProducts]]+marketing_campaign[[#This Row],[MntFishProducts]]+marketing_campaign[[#This Row],[MntMeatProducts]]+marketing_campaign[[#This Row],[MntFruits]]+marketing_campaign[[#This Row],[MntWines]]</f>
        <v>731</v>
      </c>
      <c r="W2160">
        <v>2</v>
      </c>
      <c r="X2160">
        <v>7</v>
      </c>
      <c r="Y2160">
        <v>4</v>
      </c>
      <c r="Z2160">
        <v>9</v>
      </c>
      <c r="AA2160">
        <f t="shared" si="67"/>
        <v>22</v>
      </c>
      <c r="AB2160" t="str" cm="1">
        <f t="array" ref="AB2160">_xlfn.IFS(AND(AA2160&gt;=0,AA2160&lt;=15),"low purchase",AND(AA2160&gt;=16,AA2160&lt;=30),"mid purchase",AA2160&gt;=31,"high purchase")</f>
        <v>mid purchase</v>
      </c>
      <c r="AC2160">
        <v>6</v>
      </c>
      <c r="AD2160" t="str">
        <f>IF(marketing_campaign[[#This Row],[NumWebVisitsMonth]]&gt;=5.3,"higher_webvists","lower_webvisits")</f>
        <v>higher_webvists</v>
      </c>
      <c r="AE2160">
        <v>0</v>
      </c>
      <c r="AF2160">
        <v>1</v>
      </c>
      <c r="AG2160">
        <v>0</v>
      </c>
      <c r="AH2160">
        <v>0</v>
      </c>
      <c r="AI2160">
        <v>0</v>
      </c>
      <c r="AJ2160">
        <v>0</v>
      </c>
      <c r="AK2160">
        <v>3</v>
      </c>
      <c r="AL2160">
        <v>11</v>
      </c>
      <c r="AM2160">
        <v>0</v>
      </c>
      <c r="AN2160">
        <f>marketing_campaign[[#This Row],[AcceptedCmp2]]+marketing_campaign[[#This Row],[AcceptedCmp1]]+marketing_campaign[[#This Row],[AcceptedCmp5]]+marketing_campaign[[#This Row],[AcceptedCmp4]]+marketing_campaign[[#This Row],[AcceptedCmp3]]+marketing_campaign[[#This Row],[Response]]</f>
        <v>1</v>
      </c>
      <c r="AO2160" t="str" cm="1">
        <f t="array" ref="AO216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2161" spans="1:41" x14ac:dyDescent="0.35">
      <c r="A2161">
        <v>10157</v>
      </c>
      <c r="B2161">
        <v>1965</v>
      </c>
      <c r="C2161">
        <f t="shared" ca="1" si="66"/>
        <v>61</v>
      </c>
      <c r="D2161" t="str" cm="1">
        <f t="array" aca="1" ref="D216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61" t="s">
        <v>29</v>
      </c>
      <c r="F2161" t="s">
        <v>30</v>
      </c>
      <c r="G2161" cm="1">
        <f t="array" ref="G2161">_xlfn.IFS(marketing_campaign[[#This Row],[Marital_Status]]="Single",K2161+L2161+1,marketing_campaign[[#This Row],[Marital_Status]]="Together",K2161+L2161+2,marketing_campaign[[#This Row],[Marital_Status]]="Alone",K2161+L2161+1,marketing_campaign[[#This Row],[Marital_Status]]="Married",K2161+L2161+2,marketing_campaign[[#This Row],[Marital_Status]]="Divorced",K2161+L2161+1,marketing_campaign[[#This Row],[Marital_Status]]="YOLO",K2161+L2161+1,marketing_campaign[[#This Row],[Marital_Status]]="Absurd",K2161+L2161+1,marketing_campaign[[#This Row],[Marital_Status]]="Widow",K2161+L2161+1)</f>
        <v>2</v>
      </c>
      <c r="H2161" t="str" cm="1">
        <f t="array" ref="H2161">_xlfn.IFS(marketing_campaign[[#This Row],[Family_size]]=1,"Family_with_one_child",marketing_campaign[[#This Row],[Family_size]]&gt;1,"Family_with_more_children")</f>
        <v>Family_with_more_children</v>
      </c>
      <c r="I2161">
        <v>59686</v>
      </c>
      <c r="J2161" t="str">
        <f>IF(marketing_campaign[[#This Row],[Income]]&gt;=Sheet21!B2211,"high_income","low_income")</f>
        <v>high_income</v>
      </c>
      <c r="K2161">
        <v>0</v>
      </c>
      <c r="L2161">
        <v>1</v>
      </c>
      <c r="M2161" s="1">
        <v>41664</v>
      </c>
      <c r="N2161">
        <v>78</v>
      </c>
      <c r="O2161" t="str" cm="1">
        <f t="array" ref="O2161">_xlfn.IFS(AND(marketing_campaign[[#This Row],[Recency]]&gt;=0,marketing_campaign[[#This Row],[Recency]]&lt;=14),"Early Recency",AND(marketing_campaign[[#This Row],[Recency]]&gt;=15,marketing_campaign[[#This Row],[Recency]]&lt;=31),"Mid-Recency",marketing_campaign[[#This Row],[Recency]]&gt;=32,"high Recency")</f>
        <v>high Recency</v>
      </c>
      <c r="P2161">
        <v>89</v>
      </c>
      <c r="Q2161">
        <v>15</v>
      </c>
      <c r="R2161">
        <v>89</v>
      </c>
      <c r="S2161">
        <v>34</v>
      </c>
      <c r="T2161">
        <v>42</v>
      </c>
      <c r="U2161">
        <v>5</v>
      </c>
      <c r="V2161">
        <f>marketing_campaign[[#This Row],[MntGoldProds]]+marketing_campaign[[#This Row],[MntSweetProducts]]+marketing_campaign[[#This Row],[MntFishProducts]]+marketing_campaign[[#This Row],[MntMeatProducts]]+marketing_campaign[[#This Row],[MntFruits]]+marketing_campaign[[#This Row],[MntWines]]</f>
        <v>274</v>
      </c>
      <c r="W2161">
        <v>1</v>
      </c>
      <c r="X2161">
        <v>4</v>
      </c>
      <c r="Y2161">
        <v>1</v>
      </c>
      <c r="Z2161">
        <v>6</v>
      </c>
      <c r="AA2161">
        <f t="shared" si="67"/>
        <v>12</v>
      </c>
      <c r="AB2161" t="str" cm="1">
        <f t="array" ref="AB2161">_xlfn.IFS(AND(AA2161&gt;=0,AA2161&lt;=15),"low purchase",AND(AA2161&gt;=16,AA2161&lt;=30),"mid purchase",AA2161&gt;=31,"high purchase")</f>
        <v>low purchase</v>
      </c>
      <c r="AC2161">
        <v>4</v>
      </c>
      <c r="AD2161" t="str">
        <f>IF(marketing_campaign[[#This Row],[NumWebVisitsMonth]]&gt;=5.3,"higher_webvists","lower_webvisits")</f>
        <v>lower_webvisits</v>
      </c>
      <c r="AE2161">
        <v>0</v>
      </c>
      <c r="AF2161">
        <v>0</v>
      </c>
      <c r="AG2161">
        <v>0</v>
      </c>
      <c r="AH2161">
        <v>0</v>
      </c>
      <c r="AI2161">
        <v>0</v>
      </c>
      <c r="AJ2161">
        <v>0</v>
      </c>
      <c r="AK2161">
        <v>3</v>
      </c>
      <c r="AL2161">
        <v>11</v>
      </c>
      <c r="AM2161">
        <v>0</v>
      </c>
      <c r="AN2161">
        <f>marketing_campaign[[#This Row],[AcceptedCmp2]]+marketing_campaign[[#This Row],[AcceptedCmp1]]+marketing_campaign[[#This Row],[AcceptedCmp5]]+marketing_campaign[[#This Row],[AcceptedCmp4]]+marketing_campaign[[#This Row],[AcceptedCmp3]]+marketing_campaign[[#This Row],[Response]]</f>
        <v>0</v>
      </c>
      <c r="AO2161" t="str" cm="1">
        <f t="array" ref="AO216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62" spans="1:41" x14ac:dyDescent="0.35">
      <c r="A2162">
        <v>5667</v>
      </c>
      <c r="B2162">
        <v>1964</v>
      </c>
      <c r="C2162">
        <f t="shared" ca="1" si="66"/>
        <v>62</v>
      </c>
      <c r="D2162" t="str" cm="1">
        <f t="array" aca="1" ref="D216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62" t="s">
        <v>32</v>
      </c>
      <c r="F2162" t="s">
        <v>33</v>
      </c>
      <c r="G2162" cm="1">
        <f t="array" ref="G2162">_xlfn.IFS(marketing_campaign[[#This Row],[Marital_Status]]="Single",K2162+L2162+1,marketing_campaign[[#This Row],[Marital_Status]]="Together",K2162+L2162+2,marketing_campaign[[#This Row],[Marital_Status]]="Alone",K2162+L2162+1,marketing_campaign[[#This Row],[Marital_Status]]="Married",K2162+L2162+2,marketing_campaign[[#This Row],[Marital_Status]]="Divorced",K2162+L2162+1,marketing_campaign[[#This Row],[Marital_Status]]="YOLO",K2162+L2162+1,marketing_campaign[[#This Row],[Marital_Status]]="Absurd",K2162+L2162+1,marketing_campaign[[#This Row],[Marital_Status]]="Widow",K2162+L2162+1)</f>
        <v>3</v>
      </c>
      <c r="H2162" t="str" cm="1">
        <f t="array" ref="H2162">_xlfn.IFS(marketing_campaign[[#This Row],[Family_size]]=1,"Family_with_one_child",marketing_campaign[[#This Row],[Family_size]]&gt;1,"Family_with_more_children")</f>
        <v>Family_with_more_children</v>
      </c>
      <c r="I2162">
        <v>60896</v>
      </c>
      <c r="J2162" t="str">
        <f>IF(marketing_campaign[[#This Row],[Income]]&gt;=Sheet21!B2212,"high_income","low_income")</f>
        <v>high_income</v>
      </c>
      <c r="K2162">
        <v>0</v>
      </c>
      <c r="L2162">
        <v>1</v>
      </c>
      <c r="M2162" s="1">
        <v>41193</v>
      </c>
      <c r="N2162">
        <v>90</v>
      </c>
      <c r="O2162" t="str" cm="1">
        <f t="array" ref="O2162">_xlfn.IFS(AND(marketing_campaign[[#This Row],[Recency]]&gt;=0,marketing_campaign[[#This Row],[Recency]]&lt;=14),"Early Recency",AND(marketing_campaign[[#This Row],[Recency]]&gt;=15,marketing_campaign[[#This Row],[Recency]]&lt;=31),"Mid-Recency",marketing_campaign[[#This Row],[Recency]]&gt;=32,"high Recency")</f>
        <v>high Recency</v>
      </c>
      <c r="P2162">
        <v>1013</v>
      </c>
      <c r="Q2162">
        <v>30</v>
      </c>
      <c r="R2162">
        <v>399</v>
      </c>
      <c r="S2162">
        <v>60</v>
      </c>
      <c r="T2162">
        <v>46</v>
      </c>
      <c r="U2162">
        <v>153</v>
      </c>
      <c r="V2162">
        <f>marketing_campaign[[#This Row],[MntGoldProds]]+marketing_campaign[[#This Row],[MntSweetProducts]]+marketing_campaign[[#This Row],[MntFishProducts]]+marketing_campaign[[#This Row],[MntMeatProducts]]+marketing_campaign[[#This Row],[MntFruits]]+marketing_campaign[[#This Row],[MntWines]]</f>
        <v>1701</v>
      </c>
      <c r="W2162">
        <v>3</v>
      </c>
      <c r="X2162">
        <v>9</v>
      </c>
      <c r="Y2162">
        <v>10</v>
      </c>
      <c r="Z2162">
        <v>4</v>
      </c>
      <c r="AA2162">
        <f t="shared" si="67"/>
        <v>26</v>
      </c>
      <c r="AB2162" t="str" cm="1">
        <f t="array" ref="AB2162">_xlfn.IFS(AND(AA2162&gt;=0,AA2162&lt;=15),"low purchase",AND(AA2162&gt;=16,AA2162&lt;=30),"mid purchase",AA2162&gt;=31,"high purchase")</f>
        <v>mid purchase</v>
      </c>
      <c r="AC2162">
        <v>6</v>
      </c>
      <c r="AD2162" t="str">
        <f>IF(marketing_campaign[[#This Row],[NumWebVisitsMonth]]&gt;=5.3,"higher_webvists","lower_webvisits")</f>
        <v>higher_webvists</v>
      </c>
      <c r="AE2162">
        <v>0</v>
      </c>
      <c r="AF2162">
        <v>0</v>
      </c>
      <c r="AG2162">
        <v>0</v>
      </c>
      <c r="AH2162">
        <v>0</v>
      </c>
      <c r="AI2162">
        <v>0</v>
      </c>
      <c r="AJ2162">
        <v>0</v>
      </c>
      <c r="AK2162">
        <v>3</v>
      </c>
      <c r="AL2162">
        <v>11</v>
      </c>
      <c r="AM2162">
        <v>1</v>
      </c>
      <c r="AN2162">
        <f>marketing_campaign[[#This Row],[AcceptedCmp2]]+marketing_campaign[[#This Row],[AcceptedCmp1]]+marketing_campaign[[#This Row],[AcceptedCmp5]]+marketing_campaign[[#This Row],[AcceptedCmp4]]+marketing_campaign[[#This Row],[AcceptedCmp3]]+marketing_campaign[[#This Row],[Response]]</f>
        <v>1</v>
      </c>
      <c r="AO2162" t="str" cm="1">
        <f t="array" ref="AO216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2163" spans="1:41" x14ac:dyDescent="0.35">
      <c r="A2163">
        <v>902</v>
      </c>
      <c r="B2163">
        <v>1980</v>
      </c>
      <c r="C2163">
        <f t="shared" ca="1" si="66"/>
        <v>46</v>
      </c>
      <c r="D2163" t="str" cm="1">
        <f t="array" aca="1" ref="D216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63" t="s">
        <v>29</v>
      </c>
      <c r="F2163" t="s">
        <v>31</v>
      </c>
      <c r="G2163" cm="1">
        <f t="array" ref="G2163">_xlfn.IFS(marketing_campaign[[#This Row],[Marital_Status]]="Single",K2163+L2163+1,marketing_campaign[[#This Row],[Marital_Status]]="Together",K2163+L2163+2,marketing_campaign[[#This Row],[Marital_Status]]="Alone",K2163+L2163+1,marketing_campaign[[#This Row],[Marital_Status]]="Married",K2163+L2163+2,marketing_campaign[[#This Row],[Marital_Status]]="Divorced",K2163+L2163+1,marketing_campaign[[#This Row],[Marital_Status]]="YOLO",K2163+L2163+1,marketing_campaign[[#This Row],[Marital_Status]]="Absurd",K2163+L2163+1,marketing_campaign[[#This Row],[Marital_Status]]="Widow",K2163+L2163+1)</f>
        <v>3</v>
      </c>
      <c r="H2163" t="str" cm="1">
        <f t="array" ref="H2163">_xlfn.IFS(marketing_campaign[[#This Row],[Family_size]]=1,"Family_with_one_child",marketing_campaign[[#This Row],[Family_size]]&gt;1,"Family_with_more_children")</f>
        <v>Family_with_more_children</v>
      </c>
      <c r="I2163">
        <v>62994</v>
      </c>
      <c r="J2163" t="str">
        <f>IF(marketing_campaign[[#This Row],[Income]]&gt;=Sheet21!B2213,"high_income","low_income")</f>
        <v>high_income</v>
      </c>
      <c r="K2163">
        <v>1</v>
      </c>
      <c r="L2163">
        <v>0</v>
      </c>
      <c r="M2163" s="1">
        <v>41702</v>
      </c>
      <c r="N2163">
        <v>74</v>
      </c>
      <c r="O2163" t="str" cm="1">
        <f t="array" ref="O2163">_xlfn.IFS(AND(marketing_campaign[[#This Row],[Recency]]&gt;=0,marketing_campaign[[#This Row],[Recency]]&lt;=14),"Early Recency",AND(marketing_campaign[[#This Row],[Recency]]&gt;=15,marketing_campaign[[#This Row],[Recency]]&lt;=31),"Mid-Recency",marketing_campaign[[#This Row],[Recency]]&gt;=32,"high Recency")</f>
        <v>high Recency</v>
      </c>
      <c r="P2163">
        <v>224</v>
      </c>
      <c r="Q2163">
        <v>12</v>
      </c>
      <c r="R2163">
        <v>48</v>
      </c>
      <c r="S2163">
        <v>4</v>
      </c>
      <c r="T2163">
        <v>12</v>
      </c>
      <c r="U2163">
        <v>12</v>
      </c>
      <c r="V2163">
        <f>marketing_campaign[[#This Row],[MntGoldProds]]+marketing_campaign[[#This Row],[MntSweetProducts]]+marketing_campaign[[#This Row],[MntFishProducts]]+marketing_campaign[[#This Row],[MntMeatProducts]]+marketing_campaign[[#This Row],[MntFruits]]+marketing_campaign[[#This Row],[MntWines]]</f>
        <v>312</v>
      </c>
      <c r="W2163">
        <v>1</v>
      </c>
      <c r="X2163">
        <v>6</v>
      </c>
      <c r="Y2163">
        <v>2</v>
      </c>
      <c r="Z2163">
        <v>4</v>
      </c>
      <c r="AA2163">
        <f t="shared" si="67"/>
        <v>13</v>
      </c>
      <c r="AB2163" t="str" cm="1">
        <f t="array" ref="AB2163">_xlfn.IFS(AND(AA2163&gt;=0,AA2163&lt;=15),"low purchase",AND(AA2163&gt;=16,AA2163&lt;=30),"mid purchase",AA2163&gt;=31,"high purchase")</f>
        <v>low purchase</v>
      </c>
      <c r="AC2163">
        <v>6</v>
      </c>
      <c r="AD2163" t="str">
        <f>IF(marketing_campaign[[#This Row],[NumWebVisitsMonth]]&gt;=5.3,"higher_webvists","lower_webvisits")</f>
        <v>higher_webvists</v>
      </c>
      <c r="AE2163">
        <v>0</v>
      </c>
      <c r="AF2163">
        <v>0</v>
      </c>
      <c r="AG2163">
        <v>0</v>
      </c>
      <c r="AH2163">
        <v>0</v>
      </c>
      <c r="AI2163">
        <v>0</v>
      </c>
      <c r="AJ2163">
        <v>0</v>
      </c>
      <c r="AK2163">
        <v>3</v>
      </c>
      <c r="AL2163">
        <v>11</v>
      </c>
      <c r="AM2163">
        <v>0</v>
      </c>
      <c r="AN2163">
        <f>marketing_campaign[[#This Row],[AcceptedCmp2]]+marketing_campaign[[#This Row],[AcceptedCmp1]]+marketing_campaign[[#This Row],[AcceptedCmp5]]+marketing_campaign[[#This Row],[AcceptedCmp4]]+marketing_campaign[[#This Row],[AcceptedCmp3]]+marketing_campaign[[#This Row],[Response]]</f>
        <v>0</v>
      </c>
      <c r="AO2163" t="str" cm="1">
        <f t="array" ref="AO216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64" spans="1:41" x14ac:dyDescent="0.35">
      <c r="A2164">
        <v>977</v>
      </c>
      <c r="B2164">
        <v>1957</v>
      </c>
      <c r="C2164">
        <f t="shared" ca="1" si="66"/>
        <v>69</v>
      </c>
      <c r="D2164" t="str" cm="1">
        <f t="array" aca="1" ref="D216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64" t="s">
        <v>29</v>
      </c>
      <c r="F2164" t="s">
        <v>31</v>
      </c>
      <c r="G2164" cm="1">
        <f t="array" ref="G2164">_xlfn.IFS(marketing_campaign[[#This Row],[Marital_Status]]="Single",K2164+L2164+1,marketing_campaign[[#This Row],[Marital_Status]]="Together",K2164+L2164+2,marketing_campaign[[#This Row],[Marital_Status]]="Alone",K2164+L2164+1,marketing_campaign[[#This Row],[Marital_Status]]="Married",K2164+L2164+2,marketing_campaign[[#This Row],[Marital_Status]]="Divorced",K2164+L2164+1,marketing_campaign[[#This Row],[Marital_Status]]="YOLO",K2164+L2164+1,marketing_campaign[[#This Row],[Marital_Status]]="Absurd",K2164+L2164+1,marketing_campaign[[#This Row],[Marital_Status]]="Widow",K2164+L2164+1)</f>
        <v>3</v>
      </c>
      <c r="H2164" t="str" cm="1">
        <f t="array" ref="H2164">_xlfn.IFS(marketing_campaign[[#This Row],[Family_size]]=1,"Family_with_one_child",marketing_campaign[[#This Row],[Family_size]]&gt;1,"Family_with_more_children")</f>
        <v>Family_with_more_children</v>
      </c>
      <c r="I2164">
        <v>47320</v>
      </c>
      <c r="J2164" t="str">
        <f>IF(marketing_campaign[[#This Row],[Income]]&gt;=Sheet21!B2214,"high_income","low_income")</f>
        <v>high_income</v>
      </c>
      <c r="K2164">
        <v>0</v>
      </c>
      <c r="L2164">
        <v>1</v>
      </c>
      <c r="M2164" s="1">
        <v>41487</v>
      </c>
      <c r="N2164">
        <v>10</v>
      </c>
      <c r="O2164" t="str" cm="1">
        <f t="array" ref="O2164">_xlfn.IFS(AND(marketing_campaign[[#This Row],[Recency]]&gt;=0,marketing_campaign[[#This Row],[Recency]]&lt;=14),"Early Recency",AND(marketing_campaign[[#This Row],[Recency]]&gt;=15,marketing_campaign[[#This Row],[Recency]]&lt;=31),"Mid-Recency",marketing_campaign[[#This Row],[Recency]]&gt;=32,"high Recency")</f>
        <v>Early Recency</v>
      </c>
      <c r="P2164">
        <v>200</v>
      </c>
      <c r="Q2164">
        <v>19</v>
      </c>
      <c r="R2164">
        <v>111</v>
      </c>
      <c r="S2164">
        <v>50</v>
      </c>
      <c r="T2164">
        <v>15</v>
      </c>
      <c r="U2164">
        <v>19</v>
      </c>
      <c r="V2164">
        <f>marketing_campaign[[#This Row],[MntGoldProds]]+marketing_campaign[[#This Row],[MntSweetProducts]]+marketing_campaign[[#This Row],[MntFishProducts]]+marketing_campaign[[#This Row],[MntMeatProducts]]+marketing_campaign[[#This Row],[MntFruits]]+marketing_campaign[[#This Row],[MntWines]]</f>
        <v>414</v>
      </c>
      <c r="W2164">
        <v>6</v>
      </c>
      <c r="X2164">
        <v>5</v>
      </c>
      <c r="Y2164">
        <v>1</v>
      </c>
      <c r="Z2164">
        <v>8</v>
      </c>
      <c r="AA2164">
        <f t="shared" si="67"/>
        <v>20</v>
      </c>
      <c r="AB2164" t="str" cm="1">
        <f t="array" ref="AB2164">_xlfn.IFS(AND(AA2164&gt;=0,AA2164&lt;=15),"low purchase",AND(AA2164&gt;=16,AA2164&lt;=30),"mid purchase",AA2164&gt;=31,"high purchase")</f>
        <v>mid purchase</v>
      </c>
      <c r="AC2164">
        <v>6</v>
      </c>
      <c r="AD2164" t="str">
        <f>IF(marketing_campaign[[#This Row],[NumWebVisitsMonth]]&gt;=5.3,"higher_webvists","lower_webvisits")</f>
        <v>higher_webvists</v>
      </c>
      <c r="AE2164">
        <v>0</v>
      </c>
      <c r="AF2164">
        <v>0</v>
      </c>
      <c r="AG2164">
        <v>0</v>
      </c>
      <c r="AH2164">
        <v>0</v>
      </c>
      <c r="AI2164">
        <v>0</v>
      </c>
      <c r="AJ2164">
        <v>0</v>
      </c>
      <c r="AK2164">
        <v>3</v>
      </c>
      <c r="AL2164">
        <v>11</v>
      </c>
      <c r="AM2164">
        <v>0</v>
      </c>
      <c r="AN2164">
        <f>marketing_campaign[[#This Row],[AcceptedCmp2]]+marketing_campaign[[#This Row],[AcceptedCmp1]]+marketing_campaign[[#This Row],[AcceptedCmp5]]+marketing_campaign[[#This Row],[AcceptedCmp4]]+marketing_campaign[[#This Row],[AcceptedCmp3]]+marketing_campaign[[#This Row],[Response]]</f>
        <v>0</v>
      </c>
      <c r="AO2164" t="str" cm="1">
        <f t="array" ref="AO216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65" spans="1:41" x14ac:dyDescent="0.35">
      <c r="A2165">
        <v>7313</v>
      </c>
      <c r="B2165">
        <v>1949</v>
      </c>
      <c r="C2165">
        <f t="shared" ca="1" si="66"/>
        <v>77</v>
      </c>
      <c r="D2165" t="str" cm="1">
        <f t="array" aca="1" ref="D216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65" t="s">
        <v>37</v>
      </c>
      <c r="F2165" t="s">
        <v>38</v>
      </c>
      <c r="G2165" cm="1">
        <f t="array" ref="G2165">_xlfn.IFS(marketing_campaign[[#This Row],[Marital_Status]]="Single",K2165+L2165+1,marketing_campaign[[#This Row],[Marital_Status]]="Together",K2165+L2165+2,marketing_campaign[[#This Row],[Marital_Status]]="Alone",K2165+L2165+1,marketing_campaign[[#This Row],[Marital_Status]]="Married",K2165+L2165+2,marketing_campaign[[#This Row],[Marital_Status]]="Divorced",K2165+L2165+1,marketing_campaign[[#This Row],[Marital_Status]]="YOLO",K2165+L2165+1,marketing_campaign[[#This Row],[Marital_Status]]="Absurd",K2165+L2165+1,marketing_campaign[[#This Row],[Marital_Status]]="Widow",K2165+L2165+1)</f>
        <v>1</v>
      </c>
      <c r="H2165" t="str" cm="1">
        <f t="array" ref="H2165">_xlfn.IFS(marketing_campaign[[#This Row],[Family_size]]=1,"Family_with_one_child",marketing_campaign[[#This Row],[Family_size]]&gt;1,"Family_with_more_children")</f>
        <v>Family_with_one_child</v>
      </c>
      <c r="I2165">
        <v>74859</v>
      </c>
      <c r="J2165" t="str">
        <f>IF(marketing_campaign[[#This Row],[Income]]&gt;=Sheet21!B2215,"high_income","low_income")</f>
        <v>high_income</v>
      </c>
      <c r="K2165">
        <v>0</v>
      </c>
      <c r="L2165">
        <v>0</v>
      </c>
      <c r="M2165" s="1">
        <v>41428</v>
      </c>
      <c r="N2165">
        <v>63</v>
      </c>
      <c r="O2165" t="str" cm="1">
        <f t="array" ref="O2165">_xlfn.IFS(AND(marketing_campaign[[#This Row],[Recency]]&gt;=0,marketing_campaign[[#This Row],[Recency]]&lt;=14),"Early Recency",AND(marketing_campaign[[#This Row],[Recency]]&gt;=15,marketing_campaign[[#This Row],[Recency]]&lt;=31),"Mid-Recency",marketing_campaign[[#This Row],[Recency]]&gt;=32,"high Recency")</f>
        <v>high Recency</v>
      </c>
      <c r="P2165">
        <v>570</v>
      </c>
      <c r="Q2165">
        <v>73</v>
      </c>
      <c r="R2165">
        <v>614</v>
      </c>
      <c r="S2165">
        <v>133</v>
      </c>
      <c r="T2165">
        <v>102</v>
      </c>
      <c r="U2165">
        <v>73</v>
      </c>
      <c r="V2165">
        <f>marketing_campaign[[#This Row],[MntGoldProds]]+marketing_campaign[[#This Row],[MntSweetProducts]]+marketing_campaign[[#This Row],[MntFishProducts]]+marketing_campaign[[#This Row],[MntMeatProducts]]+marketing_campaign[[#This Row],[MntFruits]]+marketing_campaign[[#This Row],[MntWines]]</f>
        <v>1565</v>
      </c>
      <c r="W2165">
        <v>1</v>
      </c>
      <c r="X2165">
        <v>6</v>
      </c>
      <c r="Y2165">
        <v>5</v>
      </c>
      <c r="Z2165">
        <v>11</v>
      </c>
      <c r="AA2165">
        <f t="shared" si="67"/>
        <v>23</v>
      </c>
      <c r="AB2165" t="str" cm="1">
        <f t="array" ref="AB2165">_xlfn.IFS(AND(AA2165&gt;=0,AA2165&lt;=15),"low purchase",AND(AA2165&gt;=16,AA2165&lt;=30),"mid purchase",AA2165&gt;=31,"high purchase")</f>
        <v>mid purchase</v>
      </c>
      <c r="AC2165">
        <v>3</v>
      </c>
      <c r="AD2165" t="str">
        <f>IF(marketing_campaign[[#This Row],[NumWebVisitsMonth]]&gt;=5.3,"higher_webvists","lower_webvisits")</f>
        <v>lower_webvisits</v>
      </c>
      <c r="AE2165">
        <v>0</v>
      </c>
      <c r="AF2165">
        <v>0</v>
      </c>
      <c r="AG2165">
        <v>0</v>
      </c>
      <c r="AH2165">
        <v>1</v>
      </c>
      <c r="AI2165">
        <v>0</v>
      </c>
      <c r="AJ2165">
        <v>0</v>
      </c>
      <c r="AK2165">
        <v>3</v>
      </c>
      <c r="AL2165">
        <v>11</v>
      </c>
      <c r="AM2165">
        <v>0</v>
      </c>
      <c r="AN2165">
        <f>marketing_campaign[[#This Row],[AcceptedCmp2]]+marketing_campaign[[#This Row],[AcceptedCmp1]]+marketing_campaign[[#This Row],[AcceptedCmp5]]+marketing_campaign[[#This Row],[AcceptedCmp4]]+marketing_campaign[[#This Row],[AcceptedCmp3]]+marketing_campaign[[#This Row],[Response]]</f>
        <v>1</v>
      </c>
      <c r="AO2165" t="str" cm="1">
        <f t="array" ref="AO216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2166" spans="1:41" x14ac:dyDescent="0.35">
      <c r="A2166">
        <v>7600</v>
      </c>
      <c r="B2166">
        <v>1992</v>
      </c>
      <c r="C2166">
        <f t="shared" ca="1" si="66"/>
        <v>34</v>
      </c>
      <c r="D2166" t="str" cm="1">
        <f t="array" aca="1" ref="D216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166" t="s">
        <v>36</v>
      </c>
      <c r="F2166" t="s">
        <v>30</v>
      </c>
      <c r="G2166" cm="1">
        <f t="array" ref="G2166">_xlfn.IFS(marketing_campaign[[#This Row],[Marital_Status]]="Single",K2166+L2166+1,marketing_campaign[[#This Row],[Marital_Status]]="Together",K2166+L2166+2,marketing_campaign[[#This Row],[Marital_Status]]="Alone",K2166+L2166+1,marketing_campaign[[#This Row],[Marital_Status]]="Married",K2166+L2166+2,marketing_campaign[[#This Row],[Marital_Status]]="Divorced",K2166+L2166+1,marketing_campaign[[#This Row],[Marital_Status]]="YOLO",K2166+L2166+1,marketing_campaign[[#This Row],[Marital_Status]]="Absurd",K2166+L2166+1,marketing_campaign[[#This Row],[Marital_Status]]="Widow",K2166+L2166+1)</f>
        <v>2</v>
      </c>
      <c r="H2166" t="str" cm="1">
        <f t="array" ref="H2166">_xlfn.IFS(marketing_campaign[[#This Row],[Family_size]]=1,"Family_with_one_child",marketing_campaign[[#This Row],[Family_size]]&gt;1,"Family_with_more_children")</f>
        <v>Family_with_more_children</v>
      </c>
      <c r="I2166">
        <v>15253</v>
      </c>
      <c r="J2166" t="str">
        <f>IF(marketing_campaign[[#This Row],[Income]]&gt;=Sheet21!B2216,"high_income","low_income")</f>
        <v>high_income</v>
      </c>
      <c r="K2166">
        <v>1</v>
      </c>
      <c r="L2166">
        <v>0</v>
      </c>
      <c r="M2166" s="1">
        <v>41575</v>
      </c>
      <c r="N2166">
        <v>13</v>
      </c>
      <c r="O2166" t="str" cm="1">
        <f t="array" ref="O2166">_xlfn.IFS(AND(marketing_campaign[[#This Row],[Recency]]&gt;=0,marketing_campaign[[#This Row],[Recency]]&lt;=14),"Early Recency",AND(marketing_campaign[[#This Row],[Recency]]&gt;=15,marketing_campaign[[#This Row],[Recency]]&lt;=31),"Mid-Recency",marketing_campaign[[#This Row],[Recency]]&gt;=32,"high Recency")</f>
        <v>Early Recency</v>
      </c>
      <c r="P2166">
        <v>1</v>
      </c>
      <c r="Q2166">
        <v>3</v>
      </c>
      <c r="R2166">
        <v>3</v>
      </c>
      <c r="S2166">
        <v>8</v>
      </c>
      <c r="T2166">
        <v>1</v>
      </c>
      <c r="U2166">
        <v>13</v>
      </c>
      <c r="V2166">
        <f>marketing_campaign[[#This Row],[MntGoldProds]]+marketing_campaign[[#This Row],[MntSweetProducts]]+marketing_campaign[[#This Row],[MntFishProducts]]+marketing_campaign[[#This Row],[MntMeatProducts]]+marketing_campaign[[#This Row],[MntFruits]]+marketing_campaign[[#This Row],[MntWines]]</f>
        <v>29</v>
      </c>
      <c r="W2166">
        <v>2</v>
      </c>
      <c r="X2166">
        <v>1</v>
      </c>
      <c r="Y2166">
        <v>0</v>
      </c>
      <c r="Z2166">
        <v>3</v>
      </c>
      <c r="AA2166">
        <f t="shared" si="67"/>
        <v>6</v>
      </c>
      <c r="AB2166" t="str" cm="1">
        <f t="array" ref="AB2166">_xlfn.IFS(AND(AA2166&gt;=0,AA2166&lt;=15),"low purchase",AND(AA2166&gt;=16,AA2166&lt;=30),"mid purchase",AA2166&gt;=31,"high purchase")</f>
        <v>low purchase</v>
      </c>
      <c r="AC2166">
        <v>7</v>
      </c>
      <c r="AD2166" t="str">
        <f>IF(marketing_campaign[[#This Row],[NumWebVisitsMonth]]&gt;=5.3,"higher_webvists","lower_webvisits")</f>
        <v>higher_webvists</v>
      </c>
      <c r="AE2166">
        <v>0</v>
      </c>
      <c r="AF2166">
        <v>0</v>
      </c>
      <c r="AG2166">
        <v>0</v>
      </c>
      <c r="AH2166">
        <v>0</v>
      </c>
      <c r="AI2166">
        <v>0</v>
      </c>
      <c r="AJ2166">
        <v>0</v>
      </c>
      <c r="AK2166">
        <v>3</v>
      </c>
      <c r="AL2166">
        <v>11</v>
      </c>
      <c r="AM2166">
        <v>0</v>
      </c>
      <c r="AN2166">
        <f>marketing_campaign[[#This Row],[AcceptedCmp2]]+marketing_campaign[[#This Row],[AcceptedCmp1]]+marketing_campaign[[#This Row],[AcceptedCmp5]]+marketing_campaign[[#This Row],[AcceptedCmp4]]+marketing_campaign[[#This Row],[AcceptedCmp3]]+marketing_campaign[[#This Row],[Response]]</f>
        <v>0</v>
      </c>
      <c r="AO2166" t="str" cm="1">
        <f t="array" ref="AO216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67" spans="1:41" x14ac:dyDescent="0.35">
      <c r="A2167">
        <v>9706</v>
      </c>
      <c r="B2167">
        <v>1974</v>
      </c>
      <c r="C2167">
        <f t="shared" ca="1" si="66"/>
        <v>52</v>
      </c>
      <c r="D2167" t="str" cm="1">
        <f t="array" aca="1" ref="D216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67" t="s">
        <v>32</v>
      </c>
      <c r="F2167" t="s">
        <v>30</v>
      </c>
      <c r="G2167" cm="1">
        <f t="array" ref="G2167">_xlfn.IFS(marketing_campaign[[#This Row],[Marital_Status]]="Single",K2167+L2167+1,marketing_campaign[[#This Row],[Marital_Status]]="Together",K2167+L2167+2,marketing_campaign[[#This Row],[Marital_Status]]="Alone",K2167+L2167+1,marketing_campaign[[#This Row],[Marital_Status]]="Married",K2167+L2167+2,marketing_campaign[[#This Row],[Marital_Status]]="Divorced",K2167+L2167+1,marketing_campaign[[#This Row],[Marital_Status]]="YOLO",K2167+L2167+1,marketing_campaign[[#This Row],[Marital_Status]]="Absurd",K2167+L2167+1,marketing_campaign[[#This Row],[Marital_Status]]="Widow",K2167+L2167+1)</f>
        <v>2</v>
      </c>
      <c r="H2167" t="str" cm="1">
        <f t="array" ref="H2167">_xlfn.IFS(marketing_campaign[[#This Row],[Family_size]]=1,"Family_with_one_child",marketing_campaign[[#This Row],[Family_size]]&gt;1,"Family_with_more_children")</f>
        <v>Family_with_more_children</v>
      </c>
      <c r="I2167">
        <v>31560</v>
      </c>
      <c r="J2167" t="str">
        <f>IF(marketing_campaign[[#This Row],[Income]]&gt;=Sheet21!B2217,"high_income","low_income")</f>
        <v>high_income</v>
      </c>
      <c r="K2167">
        <v>1</v>
      </c>
      <c r="L2167">
        <v>0</v>
      </c>
      <c r="M2167" s="1">
        <v>41449</v>
      </c>
      <c r="N2167">
        <v>98</v>
      </c>
      <c r="O2167" t="str" cm="1">
        <f t="array" ref="O2167">_xlfn.IFS(AND(marketing_campaign[[#This Row],[Recency]]&gt;=0,marketing_campaign[[#This Row],[Recency]]&lt;=14),"Early Recency",AND(marketing_campaign[[#This Row],[Recency]]&gt;=15,marketing_campaign[[#This Row],[Recency]]&lt;=31),"Mid-Recency",marketing_campaign[[#This Row],[Recency]]&gt;=32,"high Recency")</f>
        <v>high Recency</v>
      </c>
      <c r="P2167">
        <v>62</v>
      </c>
      <c r="Q2167">
        <v>1</v>
      </c>
      <c r="R2167">
        <v>20</v>
      </c>
      <c r="S2167">
        <v>4</v>
      </c>
      <c r="T2167">
        <v>0</v>
      </c>
      <c r="U2167">
        <v>7</v>
      </c>
      <c r="V2167">
        <f>marketing_campaign[[#This Row],[MntGoldProds]]+marketing_campaign[[#This Row],[MntSweetProducts]]+marketing_campaign[[#This Row],[MntFishProducts]]+marketing_campaign[[#This Row],[MntMeatProducts]]+marketing_campaign[[#This Row],[MntFruits]]+marketing_campaign[[#This Row],[MntWines]]</f>
        <v>94</v>
      </c>
      <c r="W2167">
        <v>2</v>
      </c>
      <c r="X2167">
        <v>2</v>
      </c>
      <c r="Y2167">
        <v>1</v>
      </c>
      <c r="Z2167">
        <v>3</v>
      </c>
      <c r="AA2167">
        <f t="shared" si="67"/>
        <v>8</v>
      </c>
      <c r="AB2167" t="str" cm="1">
        <f t="array" ref="AB2167">_xlfn.IFS(AND(AA2167&gt;=0,AA2167&lt;=15),"low purchase",AND(AA2167&gt;=16,AA2167&lt;=30),"mid purchase",AA2167&gt;=31,"high purchase")</f>
        <v>low purchase</v>
      </c>
      <c r="AC2167">
        <v>8</v>
      </c>
      <c r="AD2167" t="str">
        <f>IF(marketing_campaign[[#This Row],[NumWebVisitsMonth]]&gt;=5.3,"higher_webvists","lower_webvisits")</f>
        <v>higher_webvists</v>
      </c>
      <c r="AE2167">
        <v>0</v>
      </c>
      <c r="AF2167">
        <v>0</v>
      </c>
      <c r="AG2167">
        <v>0</v>
      </c>
      <c r="AH2167">
        <v>0</v>
      </c>
      <c r="AI2167">
        <v>0</v>
      </c>
      <c r="AJ2167">
        <v>0</v>
      </c>
      <c r="AK2167">
        <v>3</v>
      </c>
      <c r="AL2167">
        <v>11</v>
      </c>
      <c r="AM2167">
        <v>0</v>
      </c>
      <c r="AN2167">
        <f>marketing_campaign[[#This Row],[AcceptedCmp2]]+marketing_campaign[[#This Row],[AcceptedCmp1]]+marketing_campaign[[#This Row],[AcceptedCmp5]]+marketing_campaign[[#This Row],[AcceptedCmp4]]+marketing_campaign[[#This Row],[AcceptedCmp3]]+marketing_campaign[[#This Row],[Response]]</f>
        <v>0</v>
      </c>
      <c r="AO2167" t="str" cm="1">
        <f t="array" ref="AO216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68" spans="1:41" x14ac:dyDescent="0.35">
      <c r="A2168">
        <v>2429</v>
      </c>
      <c r="B2168">
        <v>1954</v>
      </c>
      <c r="C2168">
        <f t="shared" ca="1" si="66"/>
        <v>72</v>
      </c>
      <c r="D2168" t="str" cm="1">
        <f t="array" aca="1" ref="D216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68" t="s">
        <v>29</v>
      </c>
      <c r="F2168" t="s">
        <v>35</v>
      </c>
      <c r="G2168" cm="1">
        <f t="array" ref="G2168">_xlfn.IFS(marketing_campaign[[#This Row],[Marital_Status]]="Single",K2168+L2168+1,marketing_campaign[[#This Row],[Marital_Status]]="Together",K2168+L2168+2,marketing_campaign[[#This Row],[Marital_Status]]="Alone",K2168+L2168+1,marketing_campaign[[#This Row],[Marital_Status]]="Married",K2168+L2168+2,marketing_campaign[[#This Row],[Marital_Status]]="Divorced",K2168+L2168+1,marketing_campaign[[#This Row],[Marital_Status]]="YOLO",K2168+L2168+1,marketing_campaign[[#This Row],[Marital_Status]]="Absurd",K2168+L2168+1,marketing_campaign[[#This Row],[Marital_Status]]="Widow",K2168+L2168+1)</f>
        <v>2</v>
      </c>
      <c r="H2168" t="str" cm="1">
        <f t="array" ref="H2168">_xlfn.IFS(marketing_campaign[[#This Row],[Family_size]]=1,"Family_with_one_child",marketing_campaign[[#This Row],[Family_size]]&gt;1,"Family_with_more_children")</f>
        <v>Family_with_more_children</v>
      </c>
      <c r="I2168">
        <v>72071</v>
      </c>
      <c r="J2168" t="str">
        <f>IF(marketing_campaign[[#This Row],[Income]]&gt;=Sheet21!B2218,"high_income","low_income")</f>
        <v>high_income</v>
      </c>
      <c r="K2168">
        <v>0</v>
      </c>
      <c r="L2168">
        <v>1</v>
      </c>
      <c r="M2168" s="1">
        <v>41319</v>
      </c>
      <c r="N2168">
        <v>4</v>
      </c>
      <c r="O2168" t="str" cm="1">
        <f t="array" ref="O2168">_xlfn.IFS(AND(marketing_campaign[[#This Row],[Recency]]&gt;=0,marketing_campaign[[#This Row],[Recency]]&lt;=14),"Early Recency",AND(marketing_campaign[[#This Row],[Recency]]&gt;=15,marketing_campaign[[#This Row],[Recency]]&lt;=31),"Mid-Recency",marketing_campaign[[#This Row],[Recency]]&gt;=32,"high Recency")</f>
        <v>Early Recency</v>
      </c>
      <c r="P2168">
        <v>531</v>
      </c>
      <c r="Q2168">
        <v>69</v>
      </c>
      <c r="R2168">
        <v>300</v>
      </c>
      <c r="S2168">
        <v>150</v>
      </c>
      <c r="T2168">
        <v>138</v>
      </c>
      <c r="U2168">
        <v>150</v>
      </c>
      <c r="V2168">
        <f>marketing_campaign[[#This Row],[MntGoldProds]]+marketing_campaign[[#This Row],[MntSweetProducts]]+marketing_campaign[[#This Row],[MntFishProducts]]+marketing_campaign[[#This Row],[MntMeatProducts]]+marketing_campaign[[#This Row],[MntFruits]]+marketing_campaign[[#This Row],[MntWines]]</f>
        <v>1338</v>
      </c>
      <c r="W2168">
        <v>3</v>
      </c>
      <c r="X2168">
        <v>5</v>
      </c>
      <c r="Y2168">
        <v>4</v>
      </c>
      <c r="Z2168">
        <v>8</v>
      </c>
      <c r="AA2168">
        <f t="shared" si="67"/>
        <v>20</v>
      </c>
      <c r="AB2168" t="str" cm="1">
        <f t="array" ref="AB2168">_xlfn.IFS(AND(AA2168&gt;=0,AA2168&lt;=15),"low purchase",AND(AA2168&gt;=16,AA2168&lt;=30),"mid purchase",AA2168&gt;=31,"high purchase")</f>
        <v>mid purchase</v>
      </c>
      <c r="AC2168">
        <v>2</v>
      </c>
      <c r="AD2168" t="str">
        <f>IF(marketing_campaign[[#This Row],[NumWebVisitsMonth]]&gt;=5.3,"higher_webvists","lower_webvisits")</f>
        <v>lower_webvisits</v>
      </c>
      <c r="AE2168">
        <v>0</v>
      </c>
      <c r="AF2168">
        <v>0</v>
      </c>
      <c r="AG2168">
        <v>0</v>
      </c>
      <c r="AH2168">
        <v>0</v>
      </c>
      <c r="AI2168">
        <v>0</v>
      </c>
      <c r="AJ2168">
        <v>0</v>
      </c>
      <c r="AK2168">
        <v>3</v>
      </c>
      <c r="AL2168">
        <v>11</v>
      </c>
      <c r="AM2168">
        <v>0</v>
      </c>
      <c r="AN2168">
        <f>marketing_campaign[[#This Row],[AcceptedCmp2]]+marketing_campaign[[#This Row],[AcceptedCmp1]]+marketing_campaign[[#This Row],[AcceptedCmp5]]+marketing_campaign[[#This Row],[AcceptedCmp4]]+marketing_campaign[[#This Row],[AcceptedCmp3]]+marketing_campaign[[#This Row],[Response]]</f>
        <v>0</v>
      </c>
      <c r="AO2168" t="str" cm="1">
        <f t="array" ref="AO216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69" spans="1:41" x14ac:dyDescent="0.35">
      <c r="A2169">
        <v>3520</v>
      </c>
      <c r="B2169">
        <v>1990</v>
      </c>
      <c r="C2169">
        <f t="shared" ca="1" si="66"/>
        <v>36</v>
      </c>
      <c r="D2169" t="str" cm="1">
        <f t="array" aca="1" ref="D216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169" t="s">
        <v>34</v>
      </c>
      <c r="F2169" t="s">
        <v>30</v>
      </c>
      <c r="G2169" cm="1">
        <f t="array" ref="G2169">_xlfn.IFS(marketing_campaign[[#This Row],[Marital_Status]]="Single",K2169+L2169+1,marketing_campaign[[#This Row],[Marital_Status]]="Together",K2169+L2169+2,marketing_campaign[[#This Row],[Marital_Status]]="Alone",K2169+L2169+1,marketing_campaign[[#This Row],[Marital_Status]]="Married",K2169+L2169+2,marketing_campaign[[#This Row],[Marital_Status]]="Divorced",K2169+L2169+1,marketing_campaign[[#This Row],[Marital_Status]]="YOLO",K2169+L2169+1,marketing_campaign[[#This Row],[Marital_Status]]="Absurd",K2169+L2169+1,marketing_campaign[[#This Row],[Marital_Status]]="Widow",K2169+L2169+1)</f>
        <v>1</v>
      </c>
      <c r="H2169" t="str" cm="1">
        <f t="array" ref="H2169">_xlfn.IFS(marketing_campaign[[#This Row],[Family_size]]=1,"Family_with_one_child",marketing_campaign[[#This Row],[Family_size]]&gt;1,"Family_with_more_children")</f>
        <v>Family_with_one_child</v>
      </c>
      <c r="I2169">
        <v>91172</v>
      </c>
      <c r="J2169" t="str">
        <f>IF(marketing_campaign[[#This Row],[Income]]&gt;=Sheet21!B2219,"high_income","low_income")</f>
        <v>high_income</v>
      </c>
      <c r="K2169">
        <v>0</v>
      </c>
      <c r="L2169">
        <v>0</v>
      </c>
      <c r="M2169" s="1">
        <v>41360</v>
      </c>
      <c r="N2169">
        <v>94</v>
      </c>
      <c r="O2169" t="str" cm="1">
        <f t="array" ref="O2169">_xlfn.IFS(AND(marketing_campaign[[#This Row],[Recency]]&gt;=0,marketing_campaign[[#This Row],[Recency]]&lt;=14),"Early Recency",AND(marketing_campaign[[#This Row],[Recency]]&gt;=15,marketing_campaign[[#This Row],[Recency]]&lt;=31),"Mid-Recency",marketing_campaign[[#This Row],[Recency]]&gt;=32,"high Recency")</f>
        <v>high Recency</v>
      </c>
      <c r="P2169">
        <v>162</v>
      </c>
      <c r="Q2169">
        <v>28</v>
      </c>
      <c r="R2169">
        <v>818</v>
      </c>
      <c r="S2169">
        <v>0</v>
      </c>
      <c r="T2169">
        <v>28</v>
      </c>
      <c r="U2169">
        <v>56</v>
      </c>
      <c r="V2169">
        <f>marketing_campaign[[#This Row],[MntGoldProds]]+marketing_campaign[[#This Row],[MntSweetProducts]]+marketing_campaign[[#This Row],[MntFishProducts]]+marketing_campaign[[#This Row],[MntMeatProducts]]+marketing_campaign[[#This Row],[MntFruits]]+marketing_campaign[[#This Row],[MntWines]]</f>
        <v>1092</v>
      </c>
      <c r="W2169">
        <v>0</v>
      </c>
      <c r="X2169">
        <v>4</v>
      </c>
      <c r="Y2169">
        <v>3</v>
      </c>
      <c r="Z2169">
        <v>7</v>
      </c>
      <c r="AA2169">
        <f t="shared" si="67"/>
        <v>14</v>
      </c>
      <c r="AB2169" t="str" cm="1">
        <f t="array" ref="AB2169">_xlfn.IFS(AND(AA2169&gt;=0,AA2169&lt;=15),"low purchase",AND(AA2169&gt;=16,AA2169&lt;=30),"mid purchase",AA2169&gt;=31,"high purchase")</f>
        <v>low purchase</v>
      </c>
      <c r="AC2169">
        <v>3</v>
      </c>
      <c r="AD2169" t="str">
        <f>IF(marketing_campaign[[#This Row],[NumWebVisitsMonth]]&gt;=5.3,"higher_webvists","lower_webvisits")</f>
        <v>lower_webvisits</v>
      </c>
      <c r="AE2169">
        <v>1</v>
      </c>
      <c r="AF2169">
        <v>0</v>
      </c>
      <c r="AG2169">
        <v>1</v>
      </c>
      <c r="AH2169">
        <v>1</v>
      </c>
      <c r="AI2169">
        <v>1</v>
      </c>
      <c r="AJ2169">
        <v>0</v>
      </c>
      <c r="AK2169">
        <v>3</v>
      </c>
      <c r="AL2169">
        <v>11</v>
      </c>
      <c r="AM2169">
        <v>1</v>
      </c>
      <c r="AN2169">
        <f>marketing_campaign[[#This Row],[AcceptedCmp2]]+marketing_campaign[[#This Row],[AcceptedCmp1]]+marketing_campaign[[#This Row],[AcceptedCmp5]]+marketing_campaign[[#This Row],[AcceptedCmp4]]+marketing_campaign[[#This Row],[AcceptedCmp3]]+marketing_campaign[[#This Row],[Response]]</f>
        <v>5</v>
      </c>
      <c r="AO2169" t="str" cm="1">
        <f t="array" ref="AO216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high campaign response</v>
      </c>
    </row>
    <row r="2170" spans="1:41" x14ac:dyDescent="0.35">
      <c r="A2170">
        <v>10394</v>
      </c>
      <c r="B2170">
        <v>1984</v>
      </c>
      <c r="C2170">
        <f t="shared" ca="1" si="66"/>
        <v>42</v>
      </c>
      <c r="D2170" t="str" cm="1">
        <f t="array" aca="1" ref="D217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170" t="s">
        <v>29</v>
      </c>
      <c r="F2170" t="s">
        <v>33</v>
      </c>
      <c r="G2170" cm="1">
        <f t="array" ref="G2170">_xlfn.IFS(marketing_campaign[[#This Row],[Marital_Status]]="Single",K2170+L2170+1,marketing_campaign[[#This Row],[Marital_Status]]="Together",K2170+L2170+2,marketing_campaign[[#This Row],[Marital_Status]]="Alone",K2170+L2170+1,marketing_campaign[[#This Row],[Marital_Status]]="Married",K2170+L2170+2,marketing_campaign[[#This Row],[Marital_Status]]="Divorced",K2170+L2170+1,marketing_campaign[[#This Row],[Marital_Status]]="YOLO",K2170+L2170+1,marketing_campaign[[#This Row],[Marital_Status]]="Absurd",K2170+L2170+1,marketing_campaign[[#This Row],[Marital_Status]]="Widow",K2170+L2170+1)</f>
        <v>2</v>
      </c>
      <c r="H2170" t="str" cm="1">
        <f t="array" ref="H2170">_xlfn.IFS(marketing_campaign[[#This Row],[Family_size]]=1,"Family_with_one_child",marketing_campaign[[#This Row],[Family_size]]&gt;1,"Family_with_more_children")</f>
        <v>Family_with_more_children</v>
      </c>
      <c r="I2170">
        <v>90000</v>
      </c>
      <c r="J2170" t="str">
        <f>IF(marketing_campaign[[#This Row],[Income]]&gt;=Sheet21!B2220,"high_income","low_income")</f>
        <v>high_income</v>
      </c>
      <c r="K2170">
        <v>0</v>
      </c>
      <c r="L2170">
        <v>0</v>
      </c>
      <c r="M2170" s="1">
        <v>41631</v>
      </c>
      <c r="N2170">
        <v>91</v>
      </c>
      <c r="O2170" t="str" cm="1">
        <f t="array" ref="O2170">_xlfn.IFS(AND(marketing_campaign[[#This Row],[Recency]]&gt;=0,marketing_campaign[[#This Row],[Recency]]&lt;=14),"Early Recency",AND(marketing_campaign[[#This Row],[Recency]]&gt;=15,marketing_campaign[[#This Row],[Recency]]&lt;=31),"Mid-Recency",marketing_campaign[[#This Row],[Recency]]&gt;=32,"high Recency")</f>
        <v>high Recency</v>
      </c>
      <c r="P2170">
        <v>675</v>
      </c>
      <c r="Q2170">
        <v>144</v>
      </c>
      <c r="R2170">
        <v>133</v>
      </c>
      <c r="S2170">
        <v>94</v>
      </c>
      <c r="T2170">
        <v>192</v>
      </c>
      <c r="U2170">
        <v>241</v>
      </c>
      <c r="V2170">
        <f>marketing_campaign[[#This Row],[MntGoldProds]]+marketing_campaign[[#This Row],[MntSweetProducts]]+marketing_campaign[[#This Row],[MntFishProducts]]+marketing_campaign[[#This Row],[MntMeatProducts]]+marketing_campaign[[#This Row],[MntFruits]]+marketing_campaign[[#This Row],[MntWines]]</f>
        <v>1479</v>
      </c>
      <c r="W2170">
        <v>1</v>
      </c>
      <c r="X2170">
        <v>4</v>
      </c>
      <c r="Y2170">
        <v>8</v>
      </c>
      <c r="Z2170">
        <v>5</v>
      </c>
      <c r="AA2170">
        <f t="shared" si="67"/>
        <v>18</v>
      </c>
      <c r="AB2170" t="str" cm="1">
        <f t="array" ref="AB2170">_xlfn.IFS(AND(AA2170&gt;=0,AA2170&lt;=15),"low purchase",AND(AA2170&gt;=16,AA2170&lt;=30),"mid purchase",AA2170&gt;=31,"high purchase")</f>
        <v>mid purchase</v>
      </c>
      <c r="AC2170">
        <v>1</v>
      </c>
      <c r="AD2170" t="str">
        <f>IF(marketing_campaign[[#This Row],[NumWebVisitsMonth]]&gt;=5.3,"higher_webvists","lower_webvisits")</f>
        <v>lower_webvisits</v>
      </c>
      <c r="AE2170">
        <v>1</v>
      </c>
      <c r="AF2170">
        <v>0</v>
      </c>
      <c r="AG2170">
        <v>1</v>
      </c>
      <c r="AH2170">
        <v>1</v>
      </c>
      <c r="AI2170">
        <v>0</v>
      </c>
      <c r="AJ2170">
        <v>0</v>
      </c>
      <c r="AK2170">
        <v>3</v>
      </c>
      <c r="AL2170">
        <v>11</v>
      </c>
      <c r="AM2170">
        <v>0</v>
      </c>
      <c r="AN2170">
        <f>marketing_campaign[[#This Row],[AcceptedCmp2]]+marketing_campaign[[#This Row],[AcceptedCmp1]]+marketing_campaign[[#This Row],[AcceptedCmp5]]+marketing_campaign[[#This Row],[AcceptedCmp4]]+marketing_campaign[[#This Row],[AcceptedCmp3]]+marketing_campaign[[#This Row],[Response]]</f>
        <v>3</v>
      </c>
      <c r="AO2170" t="str" cm="1">
        <f t="array" ref="AO217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3/5 campaign accepted</v>
      </c>
    </row>
    <row r="2171" spans="1:41" x14ac:dyDescent="0.35">
      <c r="A2171">
        <v>4548</v>
      </c>
      <c r="B2171">
        <v>1981</v>
      </c>
      <c r="C2171">
        <f t="shared" ca="1" si="66"/>
        <v>45</v>
      </c>
      <c r="D2171" t="str" cm="1">
        <f t="array" aca="1" ref="D217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171" t="s">
        <v>29</v>
      </c>
      <c r="F2171" t="s">
        <v>30</v>
      </c>
      <c r="G2171" cm="1">
        <f t="array" ref="G2171">_xlfn.IFS(marketing_campaign[[#This Row],[Marital_Status]]="Single",K2171+L2171+1,marketing_campaign[[#This Row],[Marital_Status]]="Together",K2171+L2171+2,marketing_campaign[[#This Row],[Marital_Status]]="Alone",K2171+L2171+1,marketing_campaign[[#This Row],[Marital_Status]]="Married",K2171+L2171+2,marketing_campaign[[#This Row],[Marital_Status]]="Divorced",K2171+L2171+1,marketing_campaign[[#This Row],[Marital_Status]]="YOLO",K2171+L2171+1,marketing_campaign[[#This Row],[Marital_Status]]="Absurd",K2171+L2171+1,marketing_campaign[[#This Row],[Marital_Status]]="Widow",K2171+L2171+1)</f>
        <v>3</v>
      </c>
      <c r="H2171" t="str" cm="1">
        <f t="array" ref="H2171">_xlfn.IFS(marketing_campaign[[#This Row],[Family_size]]=1,"Family_with_one_child",marketing_campaign[[#This Row],[Family_size]]&gt;1,"Family_with_more_children")</f>
        <v>Family_with_more_children</v>
      </c>
      <c r="I2171">
        <v>41967</v>
      </c>
      <c r="J2171" t="str">
        <f>IF(marketing_campaign[[#This Row],[Income]]&gt;=Sheet21!B2221,"high_income","low_income")</f>
        <v>high_income</v>
      </c>
      <c r="K2171">
        <v>1</v>
      </c>
      <c r="L2171">
        <v>1</v>
      </c>
      <c r="M2171" s="1">
        <v>41601</v>
      </c>
      <c r="N2171">
        <v>66</v>
      </c>
      <c r="O2171" t="str" cm="1">
        <f t="array" ref="O2171">_xlfn.IFS(AND(marketing_campaign[[#This Row],[Recency]]&gt;=0,marketing_campaign[[#This Row],[Recency]]&lt;=14),"Early Recency",AND(marketing_campaign[[#This Row],[Recency]]&gt;=15,marketing_campaign[[#This Row],[Recency]]&lt;=31),"Mid-Recency",marketing_campaign[[#This Row],[Recency]]&gt;=32,"high Recency")</f>
        <v>high Recency</v>
      </c>
      <c r="P2171">
        <v>23</v>
      </c>
      <c r="Q2171">
        <v>4</v>
      </c>
      <c r="R2171">
        <v>10</v>
      </c>
      <c r="S2171">
        <v>0</v>
      </c>
      <c r="T2171">
        <v>2</v>
      </c>
      <c r="U2171">
        <v>15</v>
      </c>
      <c r="V2171">
        <f>marketing_campaign[[#This Row],[MntGoldProds]]+marketing_campaign[[#This Row],[MntSweetProducts]]+marketing_campaign[[#This Row],[MntFishProducts]]+marketing_campaign[[#This Row],[MntMeatProducts]]+marketing_campaign[[#This Row],[MntFruits]]+marketing_campaign[[#This Row],[MntWines]]</f>
        <v>54</v>
      </c>
      <c r="W2171">
        <v>1</v>
      </c>
      <c r="X2171">
        <v>1</v>
      </c>
      <c r="Y2171">
        <v>0</v>
      </c>
      <c r="Z2171">
        <v>3</v>
      </c>
      <c r="AA2171">
        <f t="shared" si="67"/>
        <v>5</v>
      </c>
      <c r="AB2171" t="str" cm="1">
        <f t="array" ref="AB2171">_xlfn.IFS(AND(AA2171&gt;=0,AA2171&lt;=15),"low purchase",AND(AA2171&gt;=16,AA2171&lt;=30),"mid purchase",AA2171&gt;=31,"high purchase")</f>
        <v>low purchase</v>
      </c>
      <c r="AC2171">
        <v>4</v>
      </c>
      <c r="AD2171" t="str">
        <f>IF(marketing_campaign[[#This Row],[NumWebVisitsMonth]]&gt;=5.3,"higher_webvists","lower_webvisits")</f>
        <v>lower_webvisits</v>
      </c>
      <c r="AE2171">
        <v>0</v>
      </c>
      <c r="AF2171">
        <v>0</v>
      </c>
      <c r="AG2171">
        <v>0</v>
      </c>
      <c r="AH2171">
        <v>0</v>
      </c>
      <c r="AI2171">
        <v>0</v>
      </c>
      <c r="AJ2171">
        <v>0</v>
      </c>
      <c r="AK2171">
        <v>3</v>
      </c>
      <c r="AL2171">
        <v>11</v>
      </c>
      <c r="AM2171">
        <v>0</v>
      </c>
      <c r="AN2171">
        <f>marketing_campaign[[#This Row],[AcceptedCmp2]]+marketing_campaign[[#This Row],[AcceptedCmp1]]+marketing_campaign[[#This Row],[AcceptedCmp5]]+marketing_campaign[[#This Row],[AcceptedCmp4]]+marketing_campaign[[#This Row],[AcceptedCmp3]]+marketing_campaign[[#This Row],[Response]]</f>
        <v>0</v>
      </c>
      <c r="AO2171" t="str" cm="1">
        <f t="array" ref="AO217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72" spans="1:41" x14ac:dyDescent="0.35">
      <c r="A2172">
        <v>9362</v>
      </c>
      <c r="B2172">
        <v>1965</v>
      </c>
      <c r="C2172">
        <f t="shared" ca="1" si="66"/>
        <v>61</v>
      </c>
      <c r="D2172" t="str" cm="1">
        <f t="array" aca="1" ref="D217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72" t="s">
        <v>29</v>
      </c>
      <c r="F2172" t="s">
        <v>30</v>
      </c>
      <c r="G2172" cm="1">
        <f t="array" ref="G2172">_xlfn.IFS(marketing_campaign[[#This Row],[Marital_Status]]="Single",K2172+L2172+1,marketing_campaign[[#This Row],[Marital_Status]]="Together",K2172+L2172+2,marketing_campaign[[#This Row],[Marital_Status]]="Alone",K2172+L2172+1,marketing_campaign[[#This Row],[Marital_Status]]="Married",K2172+L2172+2,marketing_campaign[[#This Row],[Marital_Status]]="Divorced",K2172+L2172+1,marketing_campaign[[#This Row],[Marital_Status]]="YOLO",K2172+L2172+1,marketing_campaign[[#This Row],[Marital_Status]]="Absurd",K2172+L2172+1,marketing_campaign[[#This Row],[Marital_Status]]="Widow",K2172+L2172+1)</f>
        <v>2</v>
      </c>
      <c r="H2172" t="str" cm="1">
        <f t="array" ref="H2172">_xlfn.IFS(marketing_campaign[[#This Row],[Family_size]]=1,"Family_with_one_child",marketing_campaign[[#This Row],[Family_size]]&gt;1,"Family_with_more_children")</f>
        <v>Family_with_more_children</v>
      </c>
      <c r="I2172">
        <v>69263</v>
      </c>
      <c r="J2172" t="str">
        <f>IF(marketing_campaign[[#This Row],[Income]]&gt;=Sheet21!B2222,"high_income","low_income")</f>
        <v>high_income</v>
      </c>
      <c r="K2172">
        <v>0</v>
      </c>
      <c r="L2172">
        <v>1</v>
      </c>
      <c r="M2172" s="1">
        <v>41703</v>
      </c>
      <c r="N2172">
        <v>14</v>
      </c>
      <c r="O2172" t="str" cm="1">
        <f t="array" ref="O2172">_xlfn.IFS(AND(marketing_campaign[[#This Row],[Recency]]&gt;=0,marketing_campaign[[#This Row],[Recency]]&lt;=14),"Early Recency",AND(marketing_campaign[[#This Row],[Recency]]&gt;=15,marketing_campaign[[#This Row],[Recency]]&lt;=31),"Mid-Recency",marketing_campaign[[#This Row],[Recency]]&gt;=32,"high Recency")</f>
        <v>Early Recency</v>
      </c>
      <c r="P2172">
        <v>492</v>
      </c>
      <c r="Q2172">
        <v>5</v>
      </c>
      <c r="R2172">
        <v>32</v>
      </c>
      <c r="S2172">
        <v>13</v>
      </c>
      <c r="T2172">
        <v>5</v>
      </c>
      <c r="U2172">
        <v>21</v>
      </c>
      <c r="V2172">
        <f>marketing_campaign[[#This Row],[MntGoldProds]]+marketing_campaign[[#This Row],[MntSweetProducts]]+marketing_campaign[[#This Row],[MntFishProducts]]+marketing_campaign[[#This Row],[MntMeatProducts]]+marketing_campaign[[#This Row],[MntFruits]]+marketing_campaign[[#This Row],[MntWines]]</f>
        <v>568</v>
      </c>
      <c r="W2172">
        <v>1</v>
      </c>
      <c r="X2172">
        <v>9</v>
      </c>
      <c r="Y2172">
        <v>1</v>
      </c>
      <c r="Z2172">
        <v>7</v>
      </c>
      <c r="AA2172">
        <f t="shared" si="67"/>
        <v>18</v>
      </c>
      <c r="AB2172" t="str" cm="1">
        <f t="array" ref="AB2172">_xlfn.IFS(AND(AA2172&gt;=0,AA2172&lt;=15),"low purchase",AND(AA2172&gt;=16,AA2172&lt;=30),"mid purchase",AA2172&gt;=31,"high purchase")</f>
        <v>mid purchase</v>
      </c>
      <c r="AC2172">
        <v>6</v>
      </c>
      <c r="AD2172" t="str">
        <f>IF(marketing_campaign[[#This Row],[NumWebVisitsMonth]]&gt;=5.3,"higher_webvists","lower_webvisits")</f>
        <v>higher_webvists</v>
      </c>
      <c r="AE2172">
        <v>0</v>
      </c>
      <c r="AF2172">
        <v>1</v>
      </c>
      <c r="AG2172">
        <v>0</v>
      </c>
      <c r="AH2172">
        <v>0</v>
      </c>
      <c r="AI2172">
        <v>0</v>
      </c>
      <c r="AJ2172">
        <v>0</v>
      </c>
      <c r="AK2172">
        <v>3</v>
      </c>
      <c r="AL2172">
        <v>11</v>
      </c>
      <c r="AM2172">
        <v>0</v>
      </c>
      <c r="AN2172">
        <f>marketing_campaign[[#This Row],[AcceptedCmp2]]+marketing_campaign[[#This Row],[AcceptedCmp1]]+marketing_campaign[[#This Row],[AcceptedCmp5]]+marketing_campaign[[#This Row],[AcceptedCmp4]]+marketing_campaign[[#This Row],[AcceptedCmp3]]+marketing_campaign[[#This Row],[Response]]</f>
        <v>1</v>
      </c>
      <c r="AO2172" t="str" cm="1">
        <f t="array" ref="AO217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2173" spans="1:41" x14ac:dyDescent="0.35">
      <c r="A2173">
        <v>3968</v>
      </c>
      <c r="B2173">
        <v>1970</v>
      </c>
      <c r="C2173">
        <f t="shared" ca="1" si="66"/>
        <v>56</v>
      </c>
      <c r="D2173" t="str" cm="1">
        <f t="array" aca="1" ref="D217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73" t="s">
        <v>37</v>
      </c>
      <c r="F2173" t="s">
        <v>35</v>
      </c>
      <c r="G2173" cm="1">
        <f t="array" ref="G2173">_xlfn.IFS(marketing_campaign[[#This Row],[Marital_Status]]="Single",K2173+L2173+1,marketing_campaign[[#This Row],[Marital_Status]]="Together",K2173+L2173+2,marketing_campaign[[#This Row],[Marital_Status]]="Alone",K2173+L2173+1,marketing_campaign[[#This Row],[Marital_Status]]="Married",K2173+L2173+2,marketing_campaign[[#This Row],[Marital_Status]]="Divorced",K2173+L2173+1,marketing_campaign[[#This Row],[Marital_Status]]="YOLO",K2173+L2173+1,marketing_campaign[[#This Row],[Marital_Status]]="Absurd",K2173+L2173+1,marketing_campaign[[#This Row],[Marital_Status]]="Widow",K2173+L2173+1)</f>
        <v>1</v>
      </c>
      <c r="H2173" t="str" cm="1">
        <f t="array" ref="H2173">_xlfn.IFS(marketing_campaign[[#This Row],[Family_size]]=1,"Family_with_one_child",marketing_campaign[[#This Row],[Family_size]]&gt;1,"Family_with_more_children")</f>
        <v>Family_with_one_child</v>
      </c>
      <c r="I2173">
        <v>65706</v>
      </c>
      <c r="J2173" t="str">
        <f>IF(marketing_campaign[[#This Row],[Income]]&gt;=Sheet21!B2223,"high_income","low_income")</f>
        <v>high_income</v>
      </c>
      <c r="K2173">
        <v>0</v>
      </c>
      <c r="L2173">
        <v>0</v>
      </c>
      <c r="M2173" s="1">
        <v>41453</v>
      </c>
      <c r="N2173">
        <v>77</v>
      </c>
      <c r="O2173" t="str" cm="1">
        <f t="array" ref="O2173">_xlfn.IFS(AND(marketing_campaign[[#This Row],[Recency]]&gt;=0,marketing_campaign[[#This Row],[Recency]]&lt;=14),"Early Recency",AND(marketing_campaign[[#This Row],[Recency]]&gt;=15,marketing_campaign[[#This Row],[Recency]]&lt;=31),"Mid-Recency",marketing_campaign[[#This Row],[Recency]]&gt;=32,"high Recency")</f>
        <v>high Recency</v>
      </c>
      <c r="P2173">
        <v>918</v>
      </c>
      <c r="Q2173">
        <v>10</v>
      </c>
      <c r="R2173">
        <v>129</v>
      </c>
      <c r="S2173">
        <v>13</v>
      </c>
      <c r="T2173">
        <v>0</v>
      </c>
      <c r="U2173">
        <v>129</v>
      </c>
      <c r="V2173">
        <f>marketing_campaign[[#This Row],[MntGoldProds]]+marketing_campaign[[#This Row],[MntSweetProducts]]+marketing_campaign[[#This Row],[MntFishProducts]]+marketing_campaign[[#This Row],[MntMeatProducts]]+marketing_campaign[[#This Row],[MntFruits]]+marketing_campaign[[#This Row],[MntWines]]</f>
        <v>1199</v>
      </c>
      <c r="W2173">
        <v>1</v>
      </c>
      <c r="X2173">
        <v>11</v>
      </c>
      <c r="Y2173">
        <v>3</v>
      </c>
      <c r="Z2173">
        <v>12</v>
      </c>
      <c r="AA2173">
        <f t="shared" si="67"/>
        <v>27</v>
      </c>
      <c r="AB2173" t="str" cm="1">
        <f t="array" ref="AB2173">_xlfn.IFS(AND(AA2173&gt;=0,AA2173&lt;=15),"low purchase",AND(AA2173&gt;=16,AA2173&lt;=30),"mid purchase",AA2173&gt;=31,"high purchase")</f>
        <v>mid purchase</v>
      </c>
      <c r="AC2173">
        <v>7</v>
      </c>
      <c r="AD2173" t="str">
        <f>IF(marketing_campaign[[#This Row],[NumWebVisitsMonth]]&gt;=5.3,"higher_webvists","lower_webvisits")</f>
        <v>higher_webvists</v>
      </c>
      <c r="AE2173">
        <v>0</v>
      </c>
      <c r="AF2173">
        <v>1</v>
      </c>
      <c r="AG2173">
        <v>1</v>
      </c>
      <c r="AH2173">
        <v>0</v>
      </c>
      <c r="AI2173">
        <v>1</v>
      </c>
      <c r="AJ2173">
        <v>0</v>
      </c>
      <c r="AK2173">
        <v>3</v>
      </c>
      <c r="AL2173">
        <v>11</v>
      </c>
      <c r="AM2173">
        <v>1</v>
      </c>
      <c r="AN2173">
        <f>marketing_campaign[[#This Row],[AcceptedCmp2]]+marketing_campaign[[#This Row],[AcceptedCmp1]]+marketing_campaign[[#This Row],[AcceptedCmp5]]+marketing_campaign[[#This Row],[AcceptedCmp4]]+marketing_campaign[[#This Row],[AcceptedCmp3]]+marketing_campaign[[#This Row],[Response]]</f>
        <v>4</v>
      </c>
      <c r="AO2173" t="str" cm="1">
        <f t="array" ref="AO217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4/5 campaign accepted</v>
      </c>
    </row>
    <row r="2174" spans="1:41" x14ac:dyDescent="0.35">
      <c r="A2174">
        <v>4084</v>
      </c>
      <c r="B2174">
        <v>1975</v>
      </c>
      <c r="C2174">
        <f t="shared" ca="1" si="66"/>
        <v>51</v>
      </c>
      <c r="D2174" t="str" cm="1">
        <f t="array" aca="1" ref="D217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74" t="s">
        <v>29</v>
      </c>
      <c r="F2174" t="s">
        <v>31</v>
      </c>
      <c r="G2174" cm="1">
        <f t="array" ref="G2174">_xlfn.IFS(marketing_campaign[[#This Row],[Marital_Status]]="Single",K2174+L2174+1,marketing_campaign[[#This Row],[Marital_Status]]="Together",K2174+L2174+2,marketing_campaign[[#This Row],[Marital_Status]]="Alone",K2174+L2174+1,marketing_campaign[[#This Row],[Marital_Status]]="Married",K2174+L2174+2,marketing_campaign[[#This Row],[Marital_Status]]="Divorced",K2174+L2174+1,marketing_campaign[[#This Row],[Marital_Status]]="YOLO",K2174+L2174+1,marketing_campaign[[#This Row],[Marital_Status]]="Absurd",K2174+L2174+1,marketing_campaign[[#This Row],[Marital_Status]]="Widow",K2174+L2174+1)</f>
        <v>3</v>
      </c>
      <c r="H2174" t="str" cm="1">
        <f t="array" ref="H2174">_xlfn.IFS(marketing_campaign[[#This Row],[Family_size]]=1,"Family_with_one_child",marketing_campaign[[#This Row],[Family_size]]&gt;1,"Family_with_more_children")</f>
        <v>Family_with_more_children</v>
      </c>
      <c r="I2174">
        <v>60934</v>
      </c>
      <c r="J2174" t="str">
        <f>IF(marketing_campaign[[#This Row],[Income]]&gt;=Sheet21!B2224,"high_income","low_income")</f>
        <v>high_income</v>
      </c>
      <c r="K2174">
        <v>0</v>
      </c>
      <c r="L2174">
        <v>1</v>
      </c>
      <c r="M2174" s="1">
        <v>41656</v>
      </c>
      <c r="N2174">
        <v>41</v>
      </c>
      <c r="O2174" t="str" cm="1">
        <f t="array" ref="O2174">_xlfn.IFS(AND(marketing_campaign[[#This Row],[Recency]]&gt;=0,marketing_campaign[[#This Row],[Recency]]&lt;=14),"Early Recency",AND(marketing_campaign[[#This Row],[Recency]]&gt;=15,marketing_campaign[[#This Row],[Recency]]&lt;=31),"Mid-Recency",marketing_campaign[[#This Row],[Recency]]&gt;=32,"high Recency")</f>
        <v>high Recency</v>
      </c>
      <c r="P2174">
        <v>224</v>
      </c>
      <c r="Q2174">
        <v>155</v>
      </c>
      <c r="R2174">
        <v>155</v>
      </c>
      <c r="S2174">
        <v>192</v>
      </c>
      <c r="T2174">
        <v>93</v>
      </c>
      <c r="U2174">
        <v>54</v>
      </c>
      <c r="V2174">
        <f>marketing_campaign[[#This Row],[MntGoldProds]]+marketing_campaign[[#This Row],[MntSweetProducts]]+marketing_campaign[[#This Row],[MntFishProducts]]+marketing_campaign[[#This Row],[MntMeatProducts]]+marketing_campaign[[#This Row],[MntFruits]]+marketing_campaign[[#This Row],[MntWines]]</f>
        <v>873</v>
      </c>
      <c r="W2174">
        <v>2</v>
      </c>
      <c r="X2174">
        <v>6</v>
      </c>
      <c r="Y2174">
        <v>4</v>
      </c>
      <c r="Z2174">
        <v>11</v>
      </c>
      <c r="AA2174">
        <f t="shared" si="67"/>
        <v>23</v>
      </c>
      <c r="AB2174" t="str" cm="1">
        <f t="array" ref="AB2174">_xlfn.IFS(AND(AA2174&gt;=0,AA2174&lt;=15),"low purchase",AND(AA2174&gt;=16,AA2174&lt;=30),"mid purchase",AA2174&gt;=31,"high purchase")</f>
        <v>mid purchase</v>
      </c>
      <c r="AC2174">
        <v>4</v>
      </c>
      <c r="AD2174" t="str">
        <f>IF(marketing_campaign[[#This Row],[NumWebVisitsMonth]]&gt;=5.3,"higher_webvists","lower_webvisits")</f>
        <v>lower_webvisits</v>
      </c>
      <c r="AE2174">
        <v>0</v>
      </c>
      <c r="AF2174">
        <v>0</v>
      </c>
      <c r="AG2174">
        <v>0</v>
      </c>
      <c r="AH2174">
        <v>0</v>
      </c>
      <c r="AI2174">
        <v>0</v>
      </c>
      <c r="AJ2174">
        <v>0</v>
      </c>
      <c r="AK2174">
        <v>3</v>
      </c>
      <c r="AL2174">
        <v>11</v>
      </c>
      <c r="AM2174">
        <v>0</v>
      </c>
      <c r="AN2174">
        <f>marketing_campaign[[#This Row],[AcceptedCmp2]]+marketing_campaign[[#This Row],[AcceptedCmp1]]+marketing_campaign[[#This Row],[AcceptedCmp5]]+marketing_campaign[[#This Row],[AcceptedCmp4]]+marketing_campaign[[#This Row],[AcceptedCmp3]]+marketing_campaign[[#This Row],[Response]]</f>
        <v>0</v>
      </c>
      <c r="AO2174" t="str" cm="1">
        <f t="array" ref="AO217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75" spans="1:41" x14ac:dyDescent="0.35">
      <c r="A2175">
        <v>6721</v>
      </c>
      <c r="B2175">
        <v>1951</v>
      </c>
      <c r="C2175">
        <f t="shared" ca="1" si="66"/>
        <v>75</v>
      </c>
      <c r="D2175" t="str" cm="1">
        <f t="array" aca="1" ref="D217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75" t="s">
        <v>29</v>
      </c>
      <c r="F2175" t="s">
        <v>33</v>
      </c>
      <c r="G2175" cm="1">
        <f t="array" ref="G2175">_xlfn.IFS(marketing_campaign[[#This Row],[Marital_Status]]="Single",K2175+L2175+1,marketing_campaign[[#This Row],[Marital_Status]]="Together",K2175+L2175+2,marketing_campaign[[#This Row],[Marital_Status]]="Alone",K2175+L2175+1,marketing_campaign[[#This Row],[Marital_Status]]="Married",K2175+L2175+2,marketing_campaign[[#This Row],[Marital_Status]]="Divorced",K2175+L2175+1,marketing_campaign[[#This Row],[Marital_Status]]="YOLO",K2175+L2175+1,marketing_campaign[[#This Row],[Marital_Status]]="Absurd",K2175+L2175+1,marketing_campaign[[#This Row],[Marital_Status]]="Widow",K2175+L2175+1)</f>
        <v>3</v>
      </c>
      <c r="H2175" t="str" cm="1">
        <f t="array" ref="H2175">_xlfn.IFS(marketing_campaign[[#This Row],[Family_size]]=1,"Family_with_one_child",marketing_campaign[[#This Row],[Family_size]]&gt;1,"Family_with_more_children")</f>
        <v>Family_with_more_children</v>
      </c>
      <c r="I2175">
        <v>71965</v>
      </c>
      <c r="J2175" t="str">
        <f>IF(marketing_campaign[[#This Row],[Income]]&gt;=Sheet21!B2225,"high_income","low_income")</f>
        <v>high_income</v>
      </c>
      <c r="K2175">
        <v>0</v>
      </c>
      <c r="L2175">
        <v>1</v>
      </c>
      <c r="M2175" s="1">
        <v>41484</v>
      </c>
      <c r="N2175">
        <v>21</v>
      </c>
      <c r="O2175" t="str" cm="1">
        <f t="array" ref="O2175">_xlfn.IFS(AND(marketing_campaign[[#This Row],[Recency]]&gt;=0,marketing_campaign[[#This Row],[Recency]]&lt;=14),"Early Recency",AND(marketing_campaign[[#This Row],[Recency]]&gt;=15,marketing_campaign[[#This Row],[Recency]]&lt;=31),"Mid-Recency",marketing_campaign[[#This Row],[Recency]]&gt;=32,"high Recency")</f>
        <v>Mid-Recency</v>
      </c>
      <c r="P2175">
        <v>572</v>
      </c>
      <c r="Q2175">
        <v>19</v>
      </c>
      <c r="R2175">
        <v>286</v>
      </c>
      <c r="S2175">
        <v>50</v>
      </c>
      <c r="T2175">
        <v>38</v>
      </c>
      <c r="U2175">
        <v>248</v>
      </c>
      <c r="V2175">
        <f>marketing_campaign[[#This Row],[MntGoldProds]]+marketing_campaign[[#This Row],[MntSweetProducts]]+marketing_campaign[[#This Row],[MntFishProducts]]+marketing_campaign[[#This Row],[MntMeatProducts]]+marketing_campaign[[#This Row],[MntFruits]]+marketing_campaign[[#This Row],[MntWines]]</f>
        <v>1213</v>
      </c>
      <c r="W2175">
        <v>3</v>
      </c>
      <c r="X2175">
        <v>6</v>
      </c>
      <c r="Y2175">
        <v>3</v>
      </c>
      <c r="Z2175">
        <v>5</v>
      </c>
      <c r="AA2175">
        <f t="shared" si="67"/>
        <v>17</v>
      </c>
      <c r="AB2175" t="str" cm="1">
        <f t="array" ref="AB2175">_xlfn.IFS(AND(AA2175&gt;=0,AA2175&lt;=15),"low purchase",AND(AA2175&gt;=16,AA2175&lt;=30),"mid purchase",AA2175&gt;=31,"high purchase")</f>
        <v>mid purchase</v>
      </c>
      <c r="AC2175">
        <v>3</v>
      </c>
      <c r="AD2175" t="str">
        <f>IF(marketing_campaign[[#This Row],[NumWebVisitsMonth]]&gt;=5.3,"higher_webvists","lower_webvisits")</f>
        <v>lower_webvisits</v>
      </c>
      <c r="AE2175">
        <v>0</v>
      </c>
      <c r="AF2175">
        <v>0</v>
      </c>
      <c r="AG2175">
        <v>0</v>
      </c>
      <c r="AH2175">
        <v>0</v>
      </c>
      <c r="AI2175">
        <v>0</v>
      </c>
      <c r="AJ2175">
        <v>0</v>
      </c>
      <c r="AK2175">
        <v>3</v>
      </c>
      <c r="AL2175">
        <v>11</v>
      </c>
      <c r="AM2175">
        <v>0</v>
      </c>
      <c r="AN2175">
        <f>marketing_campaign[[#This Row],[AcceptedCmp2]]+marketing_campaign[[#This Row],[AcceptedCmp1]]+marketing_campaign[[#This Row],[AcceptedCmp5]]+marketing_campaign[[#This Row],[AcceptedCmp4]]+marketing_campaign[[#This Row],[AcceptedCmp3]]+marketing_campaign[[#This Row],[Response]]</f>
        <v>0</v>
      </c>
      <c r="AO2175" t="str" cm="1">
        <f t="array" ref="AO217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76" spans="1:41" x14ac:dyDescent="0.35">
      <c r="A2176">
        <v>2829</v>
      </c>
      <c r="B2176">
        <v>1955</v>
      </c>
      <c r="C2176">
        <f t="shared" ca="1" si="66"/>
        <v>71</v>
      </c>
      <c r="D2176" t="str" cm="1">
        <f t="array" aca="1" ref="D217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76" t="s">
        <v>29</v>
      </c>
      <c r="F2176" t="s">
        <v>33</v>
      </c>
      <c r="G2176" cm="1">
        <f t="array" ref="G2176">_xlfn.IFS(marketing_campaign[[#This Row],[Marital_Status]]="Single",K2176+L2176+1,marketing_campaign[[#This Row],[Marital_Status]]="Together",K2176+L2176+2,marketing_campaign[[#This Row],[Marital_Status]]="Alone",K2176+L2176+1,marketing_campaign[[#This Row],[Marital_Status]]="Married",K2176+L2176+2,marketing_campaign[[#This Row],[Marital_Status]]="Divorced",K2176+L2176+1,marketing_campaign[[#This Row],[Marital_Status]]="YOLO",K2176+L2176+1,marketing_campaign[[#This Row],[Marital_Status]]="Absurd",K2176+L2176+1,marketing_campaign[[#This Row],[Marital_Status]]="Widow",K2176+L2176+1)</f>
        <v>3</v>
      </c>
      <c r="H2176" t="str" cm="1">
        <f t="array" ref="H2176">_xlfn.IFS(marketing_campaign[[#This Row],[Family_size]]=1,"Family_with_one_child",marketing_campaign[[#This Row],[Family_size]]&gt;1,"Family_with_more_children")</f>
        <v>Family_with_more_children</v>
      </c>
      <c r="I2176">
        <v>65210</v>
      </c>
      <c r="J2176" t="str">
        <f>IF(marketing_campaign[[#This Row],[Income]]&gt;=Sheet21!B2226,"high_income","low_income")</f>
        <v>high_income</v>
      </c>
      <c r="K2176">
        <v>0</v>
      </c>
      <c r="L2176">
        <v>1</v>
      </c>
      <c r="M2176" s="1">
        <v>41708</v>
      </c>
      <c r="N2176">
        <v>25</v>
      </c>
      <c r="O2176" t="str" cm="1">
        <f t="array" ref="O2176">_xlfn.IFS(AND(marketing_campaign[[#This Row],[Recency]]&gt;=0,marketing_campaign[[#This Row],[Recency]]&lt;=14),"Early Recency",AND(marketing_campaign[[#This Row],[Recency]]&gt;=15,marketing_campaign[[#This Row],[Recency]]&lt;=31),"Mid-Recency",marketing_campaign[[#This Row],[Recency]]&gt;=32,"high Recency")</f>
        <v>Mid-Recency</v>
      </c>
      <c r="P2176">
        <v>626</v>
      </c>
      <c r="Q2176">
        <v>0</v>
      </c>
      <c r="R2176">
        <v>70</v>
      </c>
      <c r="S2176">
        <v>0</v>
      </c>
      <c r="T2176">
        <v>7</v>
      </c>
      <c r="U2176">
        <v>28</v>
      </c>
      <c r="V2176">
        <f>marketing_campaign[[#This Row],[MntGoldProds]]+marketing_campaign[[#This Row],[MntSweetProducts]]+marketing_campaign[[#This Row],[MntFishProducts]]+marketing_campaign[[#This Row],[MntMeatProducts]]+marketing_campaign[[#This Row],[MntFruits]]+marketing_campaign[[#This Row],[MntWines]]</f>
        <v>731</v>
      </c>
      <c r="W2176">
        <v>2</v>
      </c>
      <c r="X2176">
        <v>9</v>
      </c>
      <c r="Y2176">
        <v>3</v>
      </c>
      <c r="Z2176">
        <v>8</v>
      </c>
      <c r="AA2176">
        <f t="shared" si="67"/>
        <v>22</v>
      </c>
      <c r="AB2176" t="str" cm="1">
        <f t="array" ref="AB2176">_xlfn.IFS(AND(AA2176&gt;=0,AA2176&lt;=15),"low purchase",AND(AA2176&gt;=16,AA2176&lt;=30),"mid purchase",AA2176&gt;=31,"high purchase")</f>
        <v>mid purchase</v>
      </c>
      <c r="AC2176">
        <v>6</v>
      </c>
      <c r="AD2176" t="str">
        <f>IF(marketing_campaign[[#This Row],[NumWebVisitsMonth]]&gt;=5.3,"higher_webvists","lower_webvisits")</f>
        <v>higher_webvists</v>
      </c>
      <c r="AE2176">
        <v>0</v>
      </c>
      <c r="AF2176">
        <v>1</v>
      </c>
      <c r="AG2176">
        <v>0</v>
      </c>
      <c r="AH2176">
        <v>1</v>
      </c>
      <c r="AI2176">
        <v>0</v>
      </c>
      <c r="AJ2176">
        <v>0</v>
      </c>
      <c r="AK2176">
        <v>3</v>
      </c>
      <c r="AL2176">
        <v>11</v>
      </c>
      <c r="AM2176">
        <v>0</v>
      </c>
      <c r="AN2176">
        <f>marketing_campaign[[#This Row],[AcceptedCmp2]]+marketing_campaign[[#This Row],[AcceptedCmp1]]+marketing_campaign[[#This Row],[AcceptedCmp5]]+marketing_campaign[[#This Row],[AcceptedCmp4]]+marketing_campaign[[#This Row],[AcceptedCmp3]]+marketing_campaign[[#This Row],[Response]]</f>
        <v>2</v>
      </c>
      <c r="AO2176" t="str" cm="1">
        <f t="array" ref="AO217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2177" spans="1:41" x14ac:dyDescent="0.35">
      <c r="A2177">
        <v>1772</v>
      </c>
      <c r="B2177">
        <v>1975</v>
      </c>
      <c r="C2177">
        <f t="shared" ca="1" si="66"/>
        <v>51</v>
      </c>
      <c r="D2177" t="str" cm="1">
        <f t="array" aca="1" ref="D217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77" t="s">
        <v>32</v>
      </c>
      <c r="F2177" t="s">
        <v>33</v>
      </c>
      <c r="G2177" cm="1">
        <f t="array" ref="G2177">_xlfn.IFS(marketing_campaign[[#This Row],[Marital_Status]]="Single",K2177+L2177+1,marketing_campaign[[#This Row],[Marital_Status]]="Together",K2177+L2177+2,marketing_campaign[[#This Row],[Marital_Status]]="Alone",K2177+L2177+1,marketing_campaign[[#This Row],[Marital_Status]]="Married",K2177+L2177+2,marketing_campaign[[#This Row],[Marital_Status]]="Divorced",K2177+L2177+1,marketing_campaign[[#This Row],[Marital_Status]]="YOLO",K2177+L2177+1,marketing_campaign[[#This Row],[Marital_Status]]="Absurd",K2177+L2177+1,marketing_campaign[[#This Row],[Marital_Status]]="Widow",K2177+L2177+1)</f>
        <v>2</v>
      </c>
      <c r="H2177" t="str" cm="1">
        <f t="array" ref="H2177">_xlfn.IFS(marketing_campaign[[#This Row],[Family_size]]=1,"Family_with_one_child",marketing_campaign[[#This Row],[Family_size]]&gt;1,"Family_with_more_children")</f>
        <v>Family_with_more_children</v>
      </c>
      <c r="I2177">
        <v>79174</v>
      </c>
      <c r="J2177" t="str">
        <f>IF(marketing_campaign[[#This Row],[Income]]&gt;=Sheet21!B2227,"high_income","low_income")</f>
        <v>high_income</v>
      </c>
      <c r="K2177">
        <v>0</v>
      </c>
      <c r="L2177">
        <v>0</v>
      </c>
      <c r="M2177" s="1">
        <v>41285</v>
      </c>
      <c r="N2177">
        <v>2</v>
      </c>
      <c r="O2177" t="str" cm="1">
        <f t="array" ref="O2177">_xlfn.IFS(AND(marketing_campaign[[#This Row],[Recency]]&gt;=0,marketing_campaign[[#This Row],[Recency]]&lt;=14),"Early Recency",AND(marketing_campaign[[#This Row],[Recency]]&gt;=15,marketing_campaign[[#This Row],[Recency]]&lt;=31),"Mid-Recency",marketing_campaign[[#This Row],[Recency]]&gt;=32,"high Recency")</f>
        <v>Early Recency</v>
      </c>
      <c r="P2177">
        <v>1074</v>
      </c>
      <c r="Q2177">
        <v>37</v>
      </c>
      <c r="R2177">
        <v>518</v>
      </c>
      <c r="S2177">
        <v>193</v>
      </c>
      <c r="T2177">
        <v>92</v>
      </c>
      <c r="U2177">
        <v>129</v>
      </c>
      <c r="V2177">
        <f>marketing_campaign[[#This Row],[MntGoldProds]]+marketing_campaign[[#This Row],[MntSweetProducts]]+marketing_campaign[[#This Row],[MntFishProducts]]+marketing_campaign[[#This Row],[MntMeatProducts]]+marketing_campaign[[#This Row],[MntFruits]]+marketing_campaign[[#This Row],[MntWines]]</f>
        <v>2043</v>
      </c>
      <c r="W2177">
        <v>1</v>
      </c>
      <c r="X2177">
        <v>5</v>
      </c>
      <c r="Y2177">
        <v>6</v>
      </c>
      <c r="Z2177">
        <v>7</v>
      </c>
      <c r="AA2177">
        <f t="shared" si="67"/>
        <v>19</v>
      </c>
      <c r="AB2177" t="str" cm="1">
        <f t="array" ref="AB2177">_xlfn.IFS(AND(AA2177&gt;=0,AA2177&lt;=15),"low purchase",AND(AA2177&gt;=16,AA2177&lt;=30),"mid purchase",AA2177&gt;=31,"high purchase")</f>
        <v>mid purchase</v>
      </c>
      <c r="AC2177">
        <v>2</v>
      </c>
      <c r="AD2177" t="str">
        <f>IF(marketing_campaign[[#This Row],[NumWebVisitsMonth]]&gt;=5.3,"higher_webvists","lower_webvisits")</f>
        <v>lower_webvisits</v>
      </c>
      <c r="AE2177">
        <v>0</v>
      </c>
      <c r="AF2177">
        <v>0</v>
      </c>
      <c r="AG2177">
        <v>1</v>
      </c>
      <c r="AH2177">
        <v>1</v>
      </c>
      <c r="AI2177">
        <v>0</v>
      </c>
      <c r="AJ2177">
        <v>0</v>
      </c>
      <c r="AK2177">
        <v>3</v>
      </c>
      <c r="AL2177">
        <v>11</v>
      </c>
      <c r="AM2177">
        <v>1</v>
      </c>
      <c r="AN2177">
        <f>marketing_campaign[[#This Row],[AcceptedCmp2]]+marketing_campaign[[#This Row],[AcceptedCmp1]]+marketing_campaign[[#This Row],[AcceptedCmp5]]+marketing_campaign[[#This Row],[AcceptedCmp4]]+marketing_campaign[[#This Row],[AcceptedCmp3]]+marketing_campaign[[#This Row],[Response]]</f>
        <v>3</v>
      </c>
      <c r="AO2177" t="str" cm="1">
        <f t="array" ref="AO217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3/5 campaign accepted</v>
      </c>
    </row>
    <row r="2178" spans="1:41" x14ac:dyDescent="0.35">
      <c r="A2178">
        <v>1544</v>
      </c>
      <c r="B2178">
        <v>1967</v>
      </c>
      <c r="C2178">
        <f t="shared" ref="C2178:C2241" ca="1" si="68">YEAR(TODAY())-B2178</f>
        <v>59</v>
      </c>
      <c r="D2178" t="str" cm="1">
        <f t="array" aca="1" ref="D217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78" t="s">
        <v>34</v>
      </c>
      <c r="F2178" t="s">
        <v>35</v>
      </c>
      <c r="G2178" cm="1">
        <f t="array" ref="G2178">_xlfn.IFS(marketing_campaign[[#This Row],[Marital_Status]]="Single",K2178+L2178+1,marketing_campaign[[#This Row],[Marital_Status]]="Together",K2178+L2178+2,marketing_campaign[[#This Row],[Marital_Status]]="Alone",K2178+L2178+1,marketing_campaign[[#This Row],[Marital_Status]]="Married",K2178+L2178+2,marketing_campaign[[#This Row],[Marital_Status]]="Divorced",K2178+L2178+1,marketing_campaign[[#This Row],[Marital_Status]]="YOLO",K2178+L2178+1,marketing_campaign[[#This Row],[Marital_Status]]="Absurd",K2178+L2178+1,marketing_campaign[[#This Row],[Marital_Status]]="Widow",K2178+L2178+1)</f>
        <v>1</v>
      </c>
      <c r="H2178" t="str" cm="1">
        <f t="array" ref="H2178">_xlfn.IFS(marketing_campaign[[#This Row],[Family_size]]=1,"Family_with_one_child",marketing_campaign[[#This Row],[Family_size]]&gt;1,"Family_with_more_children")</f>
        <v>Family_with_one_child</v>
      </c>
      <c r="I2178">
        <v>81380</v>
      </c>
      <c r="J2178" t="str">
        <f>IF(marketing_campaign[[#This Row],[Income]]&gt;=Sheet21!B2228,"high_income","low_income")</f>
        <v>high_income</v>
      </c>
      <c r="K2178">
        <v>0</v>
      </c>
      <c r="L2178">
        <v>0</v>
      </c>
      <c r="M2178" s="1">
        <v>41265</v>
      </c>
      <c r="N2178">
        <v>51</v>
      </c>
      <c r="O2178" t="str" cm="1">
        <f t="array" ref="O2178">_xlfn.IFS(AND(marketing_campaign[[#This Row],[Recency]]&gt;=0,marketing_campaign[[#This Row],[Recency]]&lt;=14),"Early Recency",AND(marketing_campaign[[#This Row],[Recency]]&gt;=15,marketing_campaign[[#This Row],[Recency]]&lt;=31),"Mid-Recency",marketing_campaign[[#This Row],[Recency]]&gt;=32,"high Recency")</f>
        <v>high Recency</v>
      </c>
      <c r="P2178">
        <v>741</v>
      </c>
      <c r="Q2178">
        <v>68</v>
      </c>
      <c r="R2178">
        <v>689</v>
      </c>
      <c r="S2178">
        <v>224</v>
      </c>
      <c r="T2178">
        <v>68</v>
      </c>
      <c r="U2178">
        <v>103</v>
      </c>
      <c r="V2178">
        <f>marketing_campaign[[#This Row],[MntGoldProds]]+marketing_campaign[[#This Row],[MntSweetProducts]]+marketing_campaign[[#This Row],[MntFishProducts]]+marketing_campaign[[#This Row],[MntMeatProducts]]+marketing_campaign[[#This Row],[MntFruits]]+marketing_campaign[[#This Row],[MntWines]]</f>
        <v>1893</v>
      </c>
      <c r="W2178">
        <v>1</v>
      </c>
      <c r="X2178">
        <v>4</v>
      </c>
      <c r="Y2178">
        <v>2</v>
      </c>
      <c r="Z2178">
        <v>10</v>
      </c>
      <c r="AA2178">
        <f t="shared" ref="AA2178:AA2241" si="69">W2178+X2178+Y2178+Z2178</f>
        <v>17</v>
      </c>
      <c r="AB2178" t="str" cm="1">
        <f t="array" ref="AB2178">_xlfn.IFS(AND(AA2178&gt;=0,AA2178&lt;=15),"low purchase",AND(AA2178&gt;=16,AA2178&lt;=30),"mid purchase",AA2178&gt;=31,"high purchase")</f>
        <v>mid purchase</v>
      </c>
      <c r="AC2178">
        <v>2</v>
      </c>
      <c r="AD2178" t="str">
        <f>IF(marketing_campaign[[#This Row],[NumWebVisitsMonth]]&gt;=5.3,"higher_webvists","lower_webvisits")</f>
        <v>lower_webvisits</v>
      </c>
      <c r="AE2178">
        <v>0</v>
      </c>
      <c r="AF2178">
        <v>0</v>
      </c>
      <c r="AG2178">
        <v>0</v>
      </c>
      <c r="AH2178">
        <v>0</v>
      </c>
      <c r="AI2178">
        <v>0</v>
      </c>
      <c r="AJ2178">
        <v>0</v>
      </c>
      <c r="AK2178">
        <v>3</v>
      </c>
      <c r="AL2178">
        <v>11</v>
      </c>
      <c r="AM2178">
        <v>0</v>
      </c>
      <c r="AN2178">
        <f>marketing_campaign[[#This Row],[AcceptedCmp2]]+marketing_campaign[[#This Row],[AcceptedCmp1]]+marketing_campaign[[#This Row],[AcceptedCmp5]]+marketing_campaign[[#This Row],[AcceptedCmp4]]+marketing_campaign[[#This Row],[AcceptedCmp3]]+marketing_campaign[[#This Row],[Response]]</f>
        <v>0</v>
      </c>
      <c r="AO2178" t="str" cm="1">
        <f t="array" ref="AO217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79" spans="1:41" x14ac:dyDescent="0.35">
      <c r="A2179">
        <v>492</v>
      </c>
      <c r="B2179">
        <v>1973</v>
      </c>
      <c r="C2179">
        <f t="shared" ca="1" si="68"/>
        <v>53</v>
      </c>
      <c r="D2179" t="str" cm="1">
        <f t="array" aca="1" ref="D217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79" t="s">
        <v>32</v>
      </c>
      <c r="F2179" t="s">
        <v>41</v>
      </c>
      <c r="G2179" cm="1">
        <f t="array" ref="G2179">_xlfn.IFS(marketing_campaign[[#This Row],[Marital_Status]]="Single",K2179+L2179+1,marketing_campaign[[#This Row],[Marital_Status]]="Together",K2179+L2179+2,marketing_campaign[[#This Row],[Marital_Status]]="Alone",K2179+L2179+1,marketing_campaign[[#This Row],[Marital_Status]]="Married",K2179+L2179+2,marketing_campaign[[#This Row],[Marital_Status]]="Divorced",K2179+L2179+1,marketing_campaign[[#This Row],[Marital_Status]]="YOLO",K2179+L2179+1,marketing_campaign[[#This Row],[Marital_Status]]="Absurd",K2179+L2179+1,marketing_campaign[[#This Row],[Marital_Status]]="Widow",K2179+L2179+1)</f>
        <v>2</v>
      </c>
      <c r="H2179" t="str" cm="1">
        <f t="array" ref="H2179">_xlfn.IFS(marketing_campaign[[#This Row],[Family_size]]=1,"Family_with_one_child",marketing_campaign[[#This Row],[Family_size]]&gt;1,"Family_with_more_children")</f>
        <v>Family_with_more_children</v>
      </c>
      <c r="I2179">
        <v>48432</v>
      </c>
      <c r="J2179" t="str">
        <f>IF(marketing_campaign[[#This Row],[Income]]&gt;=Sheet21!B2229,"high_income","low_income")</f>
        <v>high_income</v>
      </c>
      <c r="K2179">
        <v>0</v>
      </c>
      <c r="L2179">
        <v>1</v>
      </c>
      <c r="M2179" s="1">
        <v>41200</v>
      </c>
      <c r="N2179">
        <v>3</v>
      </c>
      <c r="O2179" t="str" cm="1">
        <f t="array" ref="O2179">_xlfn.IFS(AND(marketing_campaign[[#This Row],[Recency]]&gt;=0,marketing_campaign[[#This Row],[Recency]]&lt;=14),"Early Recency",AND(marketing_campaign[[#This Row],[Recency]]&gt;=15,marketing_campaign[[#This Row],[Recency]]&lt;=31),"Mid-Recency",marketing_campaign[[#This Row],[Recency]]&gt;=32,"high Recency")</f>
        <v>Early Recency</v>
      </c>
      <c r="P2179">
        <v>322</v>
      </c>
      <c r="Q2179">
        <v>3</v>
      </c>
      <c r="R2179">
        <v>50</v>
      </c>
      <c r="S2179">
        <v>4</v>
      </c>
      <c r="T2179">
        <v>3</v>
      </c>
      <c r="U2179">
        <v>42</v>
      </c>
      <c r="V2179">
        <f>marketing_campaign[[#This Row],[MntGoldProds]]+marketing_campaign[[#This Row],[MntSweetProducts]]+marketing_campaign[[#This Row],[MntFishProducts]]+marketing_campaign[[#This Row],[MntMeatProducts]]+marketing_campaign[[#This Row],[MntFruits]]+marketing_campaign[[#This Row],[MntWines]]</f>
        <v>424</v>
      </c>
      <c r="W2179">
        <v>5</v>
      </c>
      <c r="X2179">
        <v>7</v>
      </c>
      <c r="Y2179">
        <v>1</v>
      </c>
      <c r="Z2179">
        <v>6</v>
      </c>
      <c r="AA2179">
        <f t="shared" si="69"/>
        <v>19</v>
      </c>
      <c r="AB2179" t="str" cm="1">
        <f t="array" ref="AB2179">_xlfn.IFS(AND(AA2179&gt;=0,AA2179&lt;=15),"low purchase",AND(AA2179&gt;=16,AA2179&lt;=30),"mid purchase",AA2179&gt;=31,"high purchase")</f>
        <v>mid purchase</v>
      </c>
      <c r="AC2179">
        <v>8</v>
      </c>
      <c r="AD2179" t="str">
        <f>IF(marketing_campaign[[#This Row],[NumWebVisitsMonth]]&gt;=5.3,"higher_webvists","lower_webvisits")</f>
        <v>higher_webvists</v>
      </c>
      <c r="AE2179">
        <v>0</v>
      </c>
      <c r="AF2179">
        <v>0</v>
      </c>
      <c r="AG2179">
        <v>0</v>
      </c>
      <c r="AH2179">
        <v>0</v>
      </c>
      <c r="AI2179">
        <v>0</v>
      </c>
      <c r="AJ2179">
        <v>0</v>
      </c>
      <c r="AK2179">
        <v>3</v>
      </c>
      <c r="AL2179">
        <v>11</v>
      </c>
      <c r="AM2179">
        <v>0</v>
      </c>
      <c r="AN2179">
        <f>marketing_campaign[[#This Row],[AcceptedCmp2]]+marketing_campaign[[#This Row],[AcceptedCmp1]]+marketing_campaign[[#This Row],[AcceptedCmp5]]+marketing_campaign[[#This Row],[AcceptedCmp4]]+marketing_campaign[[#This Row],[AcceptedCmp3]]+marketing_campaign[[#This Row],[Response]]</f>
        <v>0</v>
      </c>
      <c r="AO2179" t="str" cm="1">
        <f t="array" ref="AO217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80" spans="1:41" x14ac:dyDescent="0.35">
      <c r="A2180">
        <v>4377</v>
      </c>
      <c r="B2180">
        <v>1971</v>
      </c>
      <c r="C2180">
        <f t="shared" ca="1" si="68"/>
        <v>55</v>
      </c>
      <c r="D2180" t="str" cm="1">
        <f t="array" aca="1" ref="D218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80" t="s">
        <v>29</v>
      </c>
      <c r="F2180" t="s">
        <v>33</v>
      </c>
      <c r="G2180" cm="1">
        <f t="array" ref="G2180">_xlfn.IFS(marketing_campaign[[#This Row],[Marital_Status]]="Single",K2180+L2180+1,marketing_campaign[[#This Row],[Marital_Status]]="Together",K2180+L2180+2,marketing_campaign[[#This Row],[Marital_Status]]="Alone",K2180+L2180+1,marketing_campaign[[#This Row],[Marital_Status]]="Married",K2180+L2180+2,marketing_campaign[[#This Row],[Marital_Status]]="Divorced",K2180+L2180+1,marketing_campaign[[#This Row],[Marital_Status]]="YOLO",K2180+L2180+1,marketing_campaign[[#This Row],[Marital_Status]]="Absurd",K2180+L2180+1,marketing_campaign[[#This Row],[Marital_Status]]="Widow",K2180+L2180+1)</f>
        <v>3</v>
      </c>
      <c r="H2180" t="str" cm="1">
        <f t="array" ref="H2180">_xlfn.IFS(marketing_campaign[[#This Row],[Family_size]]=1,"Family_with_one_child",marketing_campaign[[#This Row],[Family_size]]&gt;1,"Family_with_more_children")</f>
        <v>Family_with_more_children</v>
      </c>
      <c r="I2180">
        <v>52914</v>
      </c>
      <c r="J2180" t="str">
        <f>IF(marketing_campaign[[#This Row],[Income]]&gt;=Sheet21!B2230,"high_income","low_income")</f>
        <v>high_income</v>
      </c>
      <c r="K2180">
        <v>0</v>
      </c>
      <c r="L2180">
        <v>1</v>
      </c>
      <c r="M2180" s="1">
        <v>41281</v>
      </c>
      <c r="N2180">
        <v>32</v>
      </c>
      <c r="O2180" t="str" cm="1">
        <f t="array" ref="O2180">_xlfn.IFS(AND(marketing_campaign[[#This Row],[Recency]]&gt;=0,marketing_campaign[[#This Row],[Recency]]&lt;=14),"Early Recency",AND(marketing_campaign[[#This Row],[Recency]]&gt;=15,marketing_campaign[[#This Row],[Recency]]&lt;=31),"Mid-Recency",marketing_campaign[[#This Row],[Recency]]&gt;=32,"high Recency")</f>
        <v>high Recency</v>
      </c>
      <c r="P2180">
        <v>254</v>
      </c>
      <c r="Q2180">
        <v>10</v>
      </c>
      <c r="R2180">
        <v>44</v>
      </c>
      <c r="S2180">
        <v>30</v>
      </c>
      <c r="T2180">
        <v>10</v>
      </c>
      <c r="U2180">
        <v>227</v>
      </c>
      <c r="V2180">
        <f>marketing_campaign[[#This Row],[MntGoldProds]]+marketing_campaign[[#This Row],[MntSweetProducts]]+marketing_campaign[[#This Row],[MntFishProducts]]+marketing_campaign[[#This Row],[MntMeatProducts]]+marketing_campaign[[#This Row],[MntFruits]]+marketing_campaign[[#This Row],[MntWines]]</f>
        <v>575</v>
      </c>
      <c r="W2180">
        <v>2</v>
      </c>
      <c r="X2180">
        <v>7</v>
      </c>
      <c r="Y2180">
        <v>3</v>
      </c>
      <c r="Z2180">
        <v>3</v>
      </c>
      <c r="AA2180">
        <f t="shared" si="69"/>
        <v>15</v>
      </c>
      <c r="AB2180" t="str" cm="1">
        <f t="array" ref="AB2180">_xlfn.IFS(AND(AA2180&gt;=0,AA2180&lt;=15),"low purchase",AND(AA2180&gt;=16,AA2180&lt;=30),"mid purchase",AA2180&gt;=31,"high purchase")</f>
        <v>low purchase</v>
      </c>
      <c r="AC2180">
        <v>7</v>
      </c>
      <c r="AD2180" t="str">
        <f>IF(marketing_campaign[[#This Row],[NumWebVisitsMonth]]&gt;=5.3,"higher_webvists","lower_webvisits")</f>
        <v>higher_webvists</v>
      </c>
      <c r="AE2180">
        <v>1</v>
      </c>
      <c r="AF2180">
        <v>0</v>
      </c>
      <c r="AG2180">
        <v>0</v>
      </c>
      <c r="AH2180">
        <v>0</v>
      </c>
      <c r="AI2180">
        <v>0</v>
      </c>
      <c r="AJ2180">
        <v>0</v>
      </c>
      <c r="AK2180">
        <v>3</v>
      </c>
      <c r="AL2180">
        <v>11</v>
      </c>
      <c r="AM2180">
        <v>0</v>
      </c>
      <c r="AN2180">
        <f>marketing_campaign[[#This Row],[AcceptedCmp2]]+marketing_campaign[[#This Row],[AcceptedCmp1]]+marketing_campaign[[#This Row],[AcceptedCmp5]]+marketing_campaign[[#This Row],[AcceptedCmp4]]+marketing_campaign[[#This Row],[AcceptedCmp3]]+marketing_campaign[[#This Row],[Response]]</f>
        <v>1</v>
      </c>
      <c r="AO2180" t="str" cm="1">
        <f t="array" ref="AO218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2181" spans="1:41" x14ac:dyDescent="0.35">
      <c r="A2181">
        <v>4541</v>
      </c>
      <c r="B2181">
        <v>1955</v>
      </c>
      <c r="C2181">
        <f t="shared" ca="1" si="68"/>
        <v>71</v>
      </c>
      <c r="D2181" t="str" cm="1">
        <f t="array" aca="1" ref="D218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81" t="s">
        <v>29</v>
      </c>
      <c r="F2181" t="s">
        <v>31</v>
      </c>
      <c r="G2181" cm="1">
        <f t="array" ref="G2181">_xlfn.IFS(marketing_campaign[[#This Row],[Marital_Status]]="Single",K2181+L2181+1,marketing_campaign[[#This Row],[Marital_Status]]="Together",K2181+L2181+2,marketing_campaign[[#This Row],[Marital_Status]]="Alone",K2181+L2181+1,marketing_campaign[[#This Row],[Marital_Status]]="Married",K2181+L2181+2,marketing_campaign[[#This Row],[Marital_Status]]="Divorced",K2181+L2181+1,marketing_campaign[[#This Row],[Marital_Status]]="YOLO",K2181+L2181+1,marketing_campaign[[#This Row],[Marital_Status]]="Absurd",K2181+L2181+1,marketing_campaign[[#This Row],[Marital_Status]]="Widow",K2181+L2181+1)</f>
        <v>3</v>
      </c>
      <c r="H2181" t="str" cm="1">
        <f t="array" ref="H2181">_xlfn.IFS(marketing_campaign[[#This Row],[Family_size]]=1,"Family_with_one_child",marketing_campaign[[#This Row],[Family_size]]&gt;1,"Family_with_more_children")</f>
        <v>Family_with_more_children</v>
      </c>
      <c r="I2181">
        <v>38946</v>
      </c>
      <c r="J2181" t="str">
        <f>IF(marketing_campaign[[#This Row],[Income]]&gt;=Sheet21!B2231,"high_income","low_income")</f>
        <v>high_income</v>
      </c>
      <c r="K2181">
        <v>0</v>
      </c>
      <c r="L2181">
        <v>1</v>
      </c>
      <c r="M2181" s="1">
        <v>41571</v>
      </c>
      <c r="N2181">
        <v>84</v>
      </c>
      <c r="O2181" t="str" cm="1">
        <f t="array" ref="O2181">_xlfn.IFS(AND(marketing_campaign[[#This Row],[Recency]]&gt;=0,marketing_campaign[[#This Row],[Recency]]&lt;=14),"Early Recency",AND(marketing_campaign[[#This Row],[Recency]]&gt;=15,marketing_campaign[[#This Row],[Recency]]&lt;=31),"Mid-Recency",marketing_campaign[[#This Row],[Recency]]&gt;=32,"high Recency")</f>
        <v>high Recency</v>
      </c>
      <c r="P2181">
        <v>116</v>
      </c>
      <c r="Q2181">
        <v>6</v>
      </c>
      <c r="R2181">
        <v>82</v>
      </c>
      <c r="S2181">
        <v>6</v>
      </c>
      <c r="T2181">
        <v>6</v>
      </c>
      <c r="U2181">
        <v>41</v>
      </c>
      <c r="V2181">
        <f>marketing_campaign[[#This Row],[MntGoldProds]]+marketing_campaign[[#This Row],[MntSweetProducts]]+marketing_campaign[[#This Row],[MntFishProducts]]+marketing_campaign[[#This Row],[MntMeatProducts]]+marketing_campaign[[#This Row],[MntFruits]]+marketing_campaign[[#This Row],[MntWines]]</f>
        <v>257</v>
      </c>
      <c r="W2181">
        <v>2</v>
      </c>
      <c r="X2181">
        <v>3</v>
      </c>
      <c r="Y2181">
        <v>1</v>
      </c>
      <c r="Z2181">
        <v>6</v>
      </c>
      <c r="AA2181">
        <f t="shared" si="69"/>
        <v>12</v>
      </c>
      <c r="AB2181" t="str" cm="1">
        <f t="array" ref="AB2181">_xlfn.IFS(AND(AA2181&gt;=0,AA2181&lt;=15),"low purchase",AND(AA2181&gt;=16,AA2181&lt;=30),"mid purchase",AA2181&gt;=31,"high purchase")</f>
        <v>low purchase</v>
      </c>
      <c r="AC2181">
        <v>5</v>
      </c>
      <c r="AD2181" t="str">
        <f>IF(marketing_campaign[[#This Row],[NumWebVisitsMonth]]&gt;=5.3,"higher_webvists","lower_webvisits")</f>
        <v>lower_webvisits</v>
      </c>
      <c r="AE2181">
        <v>0</v>
      </c>
      <c r="AF2181">
        <v>0</v>
      </c>
      <c r="AG2181">
        <v>0</v>
      </c>
      <c r="AH2181">
        <v>0</v>
      </c>
      <c r="AI2181">
        <v>0</v>
      </c>
      <c r="AJ2181">
        <v>0</v>
      </c>
      <c r="AK2181">
        <v>3</v>
      </c>
      <c r="AL2181">
        <v>11</v>
      </c>
      <c r="AM2181">
        <v>0</v>
      </c>
      <c r="AN2181">
        <f>marketing_campaign[[#This Row],[AcceptedCmp2]]+marketing_campaign[[#This Row],[AcceptedCmp1]]+marketing_campaign[[#This Row],[AcceptedCmp5]]+marketing_campaign[[#This Row],[AcceptedCmp4]]+marketing_campaign[[#This Row],[AcceptedCmp3]]+marketing_campaign[[#This Row],[Response]]</f>
        <v>0</v>
      </c>
      <c r="AO2181" t="str" cm="1">
        <f t="array" ref="AO218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82" spans="1:41" x14ac:dyDescent="0.35">
      <c r="A2182">
        <v>1321</v>
      </c>
      <c r="B2182">
        <v>1974</v>
      </c>
      <c r="C2182">
        <f t="shared" ca="1" si="68"/>
        <v>52</v>
      </c>
      <c r="D2182" t="str" cm="1">
        <f t="array" aca="1" ref="D218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82" t="s">
        <v>29</v>
      </c>
      <c r="F2182" t="s">
        <v>33</v>
      </c>
      <c r="G2182" cm="1">
        <f t="array" ref="G2182">_xlfn.IFS(marketing_campaign[[#This Row],[Marital_Status]]="Single",K2182+L2182+1,marketing_campaign[[#This Row],[Marital_Status]]="Together",K2182+L2182+2,marketing_campaign[[#This Row],[Marital_Status]]="Alone",K2182+L2182+1,marketing_campaign[[#This Row],[Marital_Status]]="Married",K2182+L2182+2,marketing_campaign[[#This Row],[Marital_Status]]="Divorced",K2182+L2182+1,marketing_campaign[[#This Row],[Marital_Status]]="YOLO",K2182+L2182+1,marketing_campaign[[#This Row],[Marital_Status]]="Absurd",K2182+L2182+1,marketing_campaign[[#This Row],[Marital_Status]]="Widow",K2182+L2182+1)</f>
        <v>3</v>
      </c>
      <c r="H2182" t="str" cm="1">
        <f t="array" ref="H2182">_xlfn.IFS(marketing_campaign[[#This Row],[Family_size]]=1,"Family_with_one_child",marketing_campaign[[#This Row],[Family_size]]&gt;1,"Family_with_more_children")</f>
        <v>Family_with_more_children</v>
      </c>
      <c r="I2182">
        <v>26067</v>
      </c>
      <c r="J2182" t="str">
        <f>IF(marketing_campaign[[#This Row],[Income]]&gt;=Sheet21!B2232,"high_income","low_income")</f>
        <v>high_income</v>
      </c>
      <c r="K2182">
        <v>1</v>
      </c>
      <c r="L2182">
        <v>0</v>
      </c>
      <c r="M2182" s="1">
        <v>41582</v>
      </c>
      <c r="N2182">
        <v>49</v>
      </c>
      <c r="O2182" t="str" cm="1">
        <f t="array" ref="O2182">_xlfn.IFS(AND(marketing_campaign[[#This Row],[Recency]]&gt;=0,marketing_campaign[[#This Row],[Recency]]&lt;=14),"Early Recency",AND(marketing_campaign[[#This Row],[Recency]]&gt;=15,marketing_campaign[[#This Row],[Recency]]&lt;=31),"Mid-Recency",marketing_campaign[[#This Row],[Recency]]&gt;=32,"high Recency")</f>
        <v>high Recency</v>
      </c>
      <c r="P2182">
        <v>22</v>
      </c>
      <c r="Q2182">
        <v>2</v>
      </c>
      <c r="R2182">
        <v>18</v>
      </c>
      <c r="S2182">
        <v>0</v>
      </c>
      <c r="T2182">
        <v>2</v>
      </c>
      <c r="U2182">
        <v>12</v>
      </c>
      <c r="V2182">
        <f>marketing_campaign[[#This Row],[MntGoldProds]]+marketing_campaign[[#This Row],[MntSweetProducts]]+marketing_campaign[[#This Row],[MntFishProducts]]+marketing_campaign[[#This Row],[MntMeatProducts]]+marketing_campaign[[#This Row],[MntFruits]]+marketing_campaign[[#This Row],[MntWines]]</f>
        <v>56</v>
      </c>
      <c r="W2182">
        <v>3</v>
      </c>
      <c r="X2182">
        <v>3</v>
      </c>
      <c r="Y2182">
        <v>0</v>
      </c>
      <c r="Z2182">
        <v>3</v>
      </c>
      <c r="AA2182">
        <f t="shared" si="69"/>
        <v>9</v>
      </c>
      <c r="AB2182" t="str" cm="1">
        <f t="array" ref="AB2182">_xlfn.IFS(AND(AA2182&gt;=0,AA2182&lt;=15),"low purchase",AND(AA2182&gt;=16,AA2182&lt;=30),"mid purchase",AA2182&gt;=31,"high purchase")</f>
        <v>low purchase</v>
      </c>
      <c r="AC2182">
        <v>8</v>
      </c>
      <c r="AD2182" t="str">
        <f>IF(marketing_campaign[[#This Row],[NumWebVisitsMonth]]&gt;=5.3,"higher_webvists","lower_webvisits")</f>
        <v>higher_webvists</v>
      </c>
      <c r="AE2182">
        <v>0</v>
      </c>
      <c r="AF2182">
        <v>0</v>
      </c>
      <c r="AG2182">
        <v>0</v>
      </c>
      <c r="AH2182">
        <v>0</v>
      </c>
      <c r="AI2182">
        <v>0</v>
      </c>
      <c r="AJ2182">
        <v>0</v>
      </c>
      <c r="AK2182">
        <v>3</v>
      </c>
      <c r="AL2182">
        <v>11</v>
      </c>
      <c r="AM2182">
        <v>0</v>
      </c>
      <c r="AN2182">
        <f>marketing_campaign[[#This Row],[AcceptedCmp2]]+marketing_campaign[[#This Row],[AcceptedCmp1]]+marketing_campaign[[#This Row],[AcceptedCmp5]]+marketing_campaign[[#This Row],[AcceptedCmp4]]+marketing_campaign[[#This Row],[AcceptedCmp3]]+marketing_campaign[[#This Row],[Response]]</f>
        <v>0</v>
      </c>
      <c r="AO2182" t="str" cm="1">
        <f t="array" ref="AO218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83" spans="1:41" x14ac:dyDescent="0.35">
      <c r="A2183">
        <v>8858</v>
      </c>
      <c r="B2183">
        <v>1972</v>
      </c>
      <c r="C2183">
        <f t="shared" ca="1" si="68"/>
        <v>54</v>
      </c>
      <c r="D2183" t="str" cm="1">
        <f t="array" aca="1" ref="D218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83" t="s">
        <v>32</v>
      </c>
      <c r="F2183" t="s">
        <v>33</v>
      </c>
      <c r="G2183" cm="1">
        <f t="array" ref="G2183">_xlfn.IFS(marketing_campaign[[#This Row],[Marital_Status]]="Single",K2183+L2183+1,marketing_campaign[[#This Row],[Marital_Status]]="Together",K2183+L2183+2,marketing_campaign[[#This Row],[Marital_Status]]="Alone",K2183+L2183+1,marketing_campaign[[#This Row],[Marital_Status]]="Married",K2183+L2183+2,marketing_campaign[[#This Row],[Marital_Status]]="Divorced",K2183+L2183+1,marketing_campaign[[#This Row],[Marital_Status]]="YOLO",K2183+L2183+1,marketing_campaign[[#This Row],[Marital_Status]]="Absurd",K2183+L2183+1,marketing_campaign[[#This Row],[Marital_Status]]="Widow",K2183+L2183+1)</f>
        <v>3</v>
      </c>
      <c r="H2183" t="str" cm="1">
        <f t="array" ref="H2183">_xlfn.IFS(marketing_campaign[[#This Row],[Family_size]]=1,"Family_with_one_child",marketing_campaign[[#This Row],[Family_size]]&gt;1,"Family_with_more_children")</f>
        <v>Family_with_more_children</v>
      </c>
      <c r="I2183">
        <v>44325</v>
      </c>
      <c r="J2183" t="str">
        <f>IF(marketing_campaign[[#This Row],[Income]]&gt;=Sheet21!B2233,"high_income","low_income")</f>
        <v>high_income</v>
      </c>
      <c r="K2183">
        <v>0</v>
      </c>
      <c r="L2183">
        <v>1</v>
      </c>
      <c r="M2183" s="1">
        <v>41340</v>
      </c>
      <c r="N2183">
        <v>69</v>
      </c>
      <c r="O2183" t="str" cm="1">
        <f t="array" ref="O2183">_xlfn.IFS(AND(marketing_campaign[[#This Row],[Recency]]&gt;=0,marketing_campaign[[#This Row],[Recency]]&lt;=14),"Early Recency",AND(marketing_campaign[[#This Row],[Recency]]&gt;=15,marketing_campaign[[#This Row],[Recency]]&lt;=31),"Mid-Recency",marketing_campaign[[#This Row],[Recency]]&gt;=32,"high Recency")</f>
        <v>high Recency</v>
      </c>
      <c r="P2183">
        <v>516</v>
      </c>
      <c r="Q2183">
        <v>0</v>
      </c>
      <c r="R2183">
        <v>21</v>
      </c>
      <c r="S2183">
        <v>0</v>
      </c>
      <c r="T2183">
        <v>0</v>
      </c>
      <c r="U2183">
        <v>5</v>
      </c>
      <c r="V2183">
        <f>marketing_campaign[[#This Row],[MntGoldProds]]+marketing_campaign[[#This Row],[MntSweetProducts]]+marketing_campaign[[#This Row],[MntFishProducts]]+marketing_campaign[[#This Row],[MntMeatProducts]]+marketing_campaign[[#This Row],[MntFruits]]+marketing_campaign[[#This Row],[MntWines]]</f>
        <v>542</v>
      </c>
      <c r="W2183">
        <v>4</v>
      </c>
      <c r="X2183">
        <v>8</v>
      </c>
      <c r="Y2183">
        <v>2</v>
      </c>
      <c r="Z2183">
        <v>7</v>
      </c>
      <c r="AA2183">
        <f t="shared" si="69"/>
        <v>21</v>
      </c>
      <c r="AB2183" t="str" cm="1">
        <f t="array" ref="AB2183">_xlfn.IFS(AND(AA2183&gt;=0,AA2183&lt;=15),"low purchase",AND(AA2183&gt;=16,AA2183&lt;=30),"mid purchase",AA2183&gt;=31,"high purchase")</f>
        <v>mid purchase</v>
      </c>
      <c r="AC2183">
        <v>8</v>
      </c>
      <c r="AD2183" t="str">
        <f>IF(marketing_campaign[[#This Row],[NumWebVisitsMonth]]&gt;=5.3,"higher_webvists","lower_webvisits")</f>
        <v>higher_webvists</v>
      </c>
      <c r="AE2183">
        <v>0</v>
      </c>
      <c r="AF2183">
        <v>1</v>
      </c>
      <c r="AG2183">
        <v>0</v>
      </c>
      <c r="AH2183">
        <v>0</v>
      </c>
      <c r="AI2183">
        <v>0</v>
      </c>
      <c r="AJ2183">
        <v>0</v>
      </c>
      <c r="AK2183">
        <v>3</v>
      </c>
      <c r="AL2183">
        <v>11</v>
      </c>
      <c r="AM2183">
        <v>0</v>
      </c>
      <c r="AN2183">
        <f>marketing_campaign[[#This Row],[AcceptedCmp2]]+marketing_campaign[[#This Row],[AcceptedCmp1]]+marketing_campaign[[#This Row],[AcceptedCmp5]]+marketing_campaign[[#This Row],[AcceptedCmp4]]+marketing_campaign[[#This Row],[AcceptedCmp3]]+marketing_campaign[[#This Row],[Response]]</f>
        <v>1</v>
      </c>
      <c r="AO2183" t="str" cm="1">
        <f t="array" ref="AO218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2184" spans="1:41" x14ac:dyDescent="0.35">
      <c r="A2184">
        <v>3266</v>
      </c>
      <c r="B2184">
        <v>1964</v>
      </c>
      <c r="C2184">
        <f t="shared" ca="1" si="68"/>
        <v>62</v>
      </c>
      <c r="D2184" t="str" cm="1">
        <f t="array" aca="1" ref="D218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84" t="s">
        <v>29</v>
      </c>
      <c r="F2184" t="s">
        <v>33</v>
      </c>
      <c r="G2184" cm="1">
        <f t="array" ref="G2184">_xlfn.IFS(marketing_campaign[[#This Row],[Marital_Status]]="Single",K2184+L2184+1,marketing_campaign[[#This Row],[Marital_Status]]="Together",K2184+L2184+2,marketing_campaign[[#This Row],[Marital_Status]]="Alone",K2184+L2184+1,marketing_campaign[[#This Row],[Marital_Status]]="Married",K2184+L2184+2,marketing_campaign[[#This Row],[Marital_Status]]="Divorced",K2184+L2184+1,marketing_campaign[[#This Row],[Marital_Status]]="YOLO",K2184+L2184+1,marketing_campaign[[#This Row],[Marital_Status]]="Absurd",K2184+L2184+1,marketing_campaign[[#This Row],[Marital_Status]]="Widow",K2184+L2184+1)</f>
        <v>2</v>
      </c>
      <c r="H2184" t="str" cm="1">
        <f t="array" ref="H2184">_xlfn.IFS(marketing_campaign[[#This Row],[Family_size]]=1,"Family_with_one_child",marketing_campaign[[#This Row],[Family_size]]&gt;1,"Family_with_more_children")</f>
        <v>Family_with_more_children</v>
      </c>
      <c r="I2184">
        <v>42523</v>
      </c>
      <c r="J2184" t="str">
        <f>IF(marketing_campaign[[#This Row],[Income]]&gt;=Sheet21!B2234,"high_income","low_income")</f>
        <v>high_income</v>
      </c>
      <c r="K2184">
        <v>0</v>
      </c>
      <c r="L2184">
        <v>0</v>
      </c>
      <c r="M2184" s="1">
        <v>41752</v>
      </c>
      <c r="N2184">
        <v>96</v>
      </c>
      <c r="O2184" t="str" cm="1">
        <f t="array" ref="O2184">_xlfn.IFS(AND(marketing_campaign[[#This Row],[Recency]]&gt;=0,marketing_campaign[[#This Row],[Recency]]&lt;=14),"Early Recency",AND(marketing_campaign[[#This Row],[Recency]]&gt;=15,marketing_campaign[[#This Row],[Recency]]&lt;=31),"Mid-Recency",marketing_campaign[[#This Row],[Recency]]&gt;=32,"high Recency")</f>
        <v>high Recency</v>
      </c>
      <c r="P2184">
        <v>14</v>
      </c>
      <c r="Q2184">
        <v>36</v>
      </c>
      <c r="R2184">
        <v>11</v>
      </c>
      <c r="S2184">
        <v>3</v>
      </c>
      <c r="T2184">
        <v>26</v>
      </c>
      <c r="U2184">
        <v>35</v>
      </c>
      <c r="V2184">
        <f>marketing_campaign[[#This Row],[MntGoldProds]]+marketing_campaign[[#This Row],[MntSweetProducts]]+marketing_campaign[[#This Row],[MntFishProducts]]+marketing_campaign[[#This Row],[MntMeatProducts]]+marketing_campaign[[#This Row],[MntFruits]]+marketing_campaign[[#This Row],[MntWines]]</f>
        <v>125</v>
      </c>
      <c r="W2184">
        <v>1</v>
      </c>
      <c r="X2184">
        <v>1</v>
      </c>
      <c r="Y2184">
        <v>1</v>
      </c>
      <c r="Z2184">
        <v>4</v>
      </c>
      <c r="AA2184">
        <f t="shared" si="69"/>
        <v>7</v>
      </c>
      <c r="AB2184" t="str" cm="1">
        <f t="array" ref="AB2184">_xlfn.IFS(AND(AA2184&gt;=0,AA2184&lt;=15),"low purchase",AND(AA2184&gt;=16,AA2184&lt;=30),"mid purchase",AA2184&gt;=31,"high purchase")</f>
        <v>low purchase</v>
      </c>
      <c r="AC2184">
        <v>2</v>
      </c>
      <c r="AD2184" t="str">
        <f>IF(marketing_campaign[[#This Row],[NumWebVisitsMonth]]&gt;=5.3,"higher_webvists","lower_webvisits")</f>
        <v>lower_webvisits</v>
      </c>
      <c r="AE2184">
        <v>0</v>
      </c>
      <c r="AF2184">
        <v>0</v>
      </c>
      <c r="AG2184">
        <v>0</v>
      </c>
      <c r="AH2184">
        <v>0</v>
      </c>
      <c r="AI2184">
        <v>0</v>
      </c>
      <c r="AJ2184">
        <v>0</v>
      </c>
      <c r="AK2184">
        <v>3</v>
      </c>
      <c r="AL2184">
        <v>11</v>
      </c>
      <c r="AM2184">
        <v>0</v>
      </c>
      <c r="AN2184">
        <f>marketing_campaign[[#This Row],[AcceptedCmp2]]+marketing_campaign[[#This Row],[AcceptedCmp1]]+marketing_campaign[[#This Row],[AcceptedCmp5]]+marketing_campaign[[#This Row],[AcceptedCmp4]]+marketing_campaign[[#This Row],[AcceptedCmp3]]+marketing_campaign[[#This Row],[Response]]</f>
        <v>0</v>
      </c>
      <c r="AO2184" t="str" cm="1">
        <f t="array" ref="AO218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85" spans="1:41" x14ac:dyDescent="0.35">
      <c r="A2185">
        <v>11187</v>
      </c>
      <c r="B2185">
        <v>1978</v>
      </c>
      <c r="C2185">
        <f t="shared" ca="1" si="68"/>
        <v>48</v>
      </c>
      <c r="D2185" t="str" cm="1">
        <f t="array" aca="1" ref="D218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85" t="s">
        <v>36</v>
      </c>
      <c r="F2185" t="s">
        <v>30</v>
      </c>
      <c r="G2185" cm="1">
        <f t="array" ref="G2185">_xlfn.IFS(marketing_campaign[[#This Row],[Marital_Status]]="Single",K2185+L2185+1,marketing_campaign[[#This Row],[Marital_Status]]="Together",K2185+L2185+2,marketing_campaign[[#This Row],[Marital_Status]]="Alone",K2185+L2185+1,marketing_campaign[[#This Row],[Marital_Status]]="Married",K2185+L2185+2,marketing_campaign[[#This Row],[Marital_Status]]="Divorced",K2185+L2185+1,marketing_campaign[[#This Row],[Marital_Status]]="YOLO",K2185+L2185+1,marketing_campaign[[#This Row],[Marital_Status]]="Absurd",K2185+L2185+1,marketing_campaign[[#This Row],[Marital_Status]]="Widow",K2185+L2185+1)</f>
        <v>2</v>
      </c>
      <c r="H2185" t="str" cm="1">
        <f t="array" ref="H2185">_xlfn.IFS(marketing_campaign[[#This Row],[Family_size]]=1,"Family_with_one_child",marketing_campaign[[#This Row],[Family_size]]&gt;1,"Family_with_more_children")</f>
        <v>Family_with_more_children</v>
      </c>
      <c r="I2185">
        <v>26487</v>
      </c>
      <c r="J2185" t="str">
        <f>IF(marketing_campaign[[#This Row],[Income]]&gt;=Sheet21!B2235,"high_income","low_income")</f>
        <v>high_income</v>
      </c>
      <c r="K2185">
        <v>1</v>
      </c>
      <c r="L2185">
        <v>0</v>
      </c>
      <c r="M2185" s="1">
        <v>41414</v>
      </c>
      <c r="N2185">
        <v>23</v>
      </c>
      <c r="O2185" t="str" cm="1">
        <f t="array" ref="O2185">_xlfn.IFS(AND(marketing_campaign[[#This Row],[Recency]]&gt;=0,marketing_campaign[[#This Row],[Recency]]&lt;=14),"Early Recency",AND(marketing_campaign[[#This Row],[Recency]]&gt;=15,marketing_campaign[[#This Row],[Recency]]&lt;=31),"Mid-Recency",marketing_campaign[[#This Row],[Recency]]&gt;=32,"high Recency")</f>
        <v>Mid-Recency</v>
      </c>
      <c r="P2185">
        <v>2</v>
      </c>
      <c r="Q2185">
        <v>8</v>
      </c>
      <c r="R2185">
        <v>10</v>
      </c>
      <c r="S2185">
        <v>12</v>
      </c>
      <c r="T2185">
        <v>14</v>
      </c>
      <c r="U2185">
        <v>23</v>
      </c>
      <c r="V2185">
        <f>marketing_campaign[[#This Row],[MntGoldProds]]+marketing_campaign[[#This Row],[MntSweetProducts]]+marketing_campaign[[#This Row],[MntFishProducts]]+marketing_campaign[[#This Row],[MntMeatProducts]]+marketing_campaign[[#This Row],[MntFruits]]+marketing_campaign[[#This Row],[MntWines]]</f>
        <v>69</v>
      </c>
      <c r="W2185">
        <v>3</v>
      </c>
      <c r="X2185">
        <v>2</v>
      </c>
      <c r="Y2185">
        <v>1</v>
      </c>
      <c r="Z2185">
        <v>3</v>
      </c>
      <c r="AA2185">
        <f t="shared" si="69"/>
        <v>9</v>
      </c>
      <c r="AB2185" t="str" cm="1">
        <f t="array" ref="AB2185">_xlfn.IFS(AND(AA2185&gt;=0,AA2185&lt;=15),"low purchase",AND(AA2185&gt;=16,AA2185&lt;=30),"mid purchase",AA2185&gt;=31,"high purchase")</f>
        <v>low purchase</v>
      </c>
      <c r="AC2185">
        <v>5</v>
      </c>
      <c r="AD2185" t="str">
        <f>IF(marketing_campaign[[#This Row],[NumWebVisitsMonth]]&gt;=5.3,"higher_webvists","lower_webvisits")</f>
        <v>lower_webvisits</v>
      </c>
      <c r="AE2185">
        <v>0</v>
      </c>
      <c r="AF2185">
        <v>0</v>
      </c>
      <c r="AG2185">
        <v>0</v>
      </c>
      <c r="AH2185">
        <v>0</v>
      </c>
      <c r="AI2185">
        <v>0</v>
      </c>
      <c r="AJ2185">
        <v>0</v>
      </c>
      <c r="AK2185">
        <v>3</v>
      </c>
      <c r="AL2185">
        <v>11</v>
      </c>
      <c r="AM2185">
        <v>0</v>
      </c>
      <c r="AN2185">
        <f>marketing_campaign[[#This Row],[AcceptedCmp2]]+marketing_campaign[[#This Row],[AcceptedCmp1]]+marketing_campaign[[#This Row],[AcceptedCmp5]]+marketing_campaign[[#This Row],[AcceptedCmp4]]+marketing_campaign[[#This Row],[AcceptedCmp3]]+marketing_campaign[[#This Row],[Response]]</f>
        <v>0</v>
      </c>
      <c r="AO2185" t="str" cm="1">
        <f t="array" ref="AO218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86" spans="1:41" x14ac:dyDescent="0.35">
      <c r="A2186">
        <v>8207</v>
      </c>
      <c r="B2186">
        <v>1957</v>
      </c>
      <c r="C2186">
        <f t="shared" ca="1" si="68"/>
        <v>69</v>
      </c>
      <c r="D2186" t="str" cm="1">
        <f t="array" aca="1" ref="D218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86" t="s">
        <v>37</v>
      </c>
      <c r="F2186" t="s">
        <v>33</v>
      </c>
      <c r="G2186" cm="1">
        <f t="array" ref="G2186">_xlfn.IFS(marketing_campaign[[#This Row],[Marital_Status]]="Single",K2186+L2186+1,marketing_campaign[[#This Row],[Marital_Status]]="Together",K2186+L2186+2,marketing_campaign[[#This Row],[Marital_Status]]="Alone",K2186+L2186+1,marketing_campaign[[#This Row],[Marital_Status]]="Married",K2186+L2186+2,marketing_campaign[[#This Row],[Marital_Status]]="Divorced",K2186+L2186+1,marketing_campaign[[#This Row],[Marital_Status]]="YOLO",K2186+L2186+1,marketing_campaign[[#This Row],[Marital_Status]]="Absurd",K2186+L2186+1,marketing_campaign[[#This Row],[Marital_Status]]="Widow",K2186+L2186+1)</f>
        <v>3</v>
      </c>
      <c r="H2186" t="str" cm="1">
        <f t="array" ref="H2186">_xlfn.IFS(marketing_campaign[[#This Row],[Family_size]]=1,"Family_with_one_child",marketing_campaign[[#This Row],[Family_size]]&gt;1,"Family_with_more_children")</f>
        <v>Family_with_more_children</v>
      </c>
      <c r="I2186">
        <v>53233</v>
      </c>
      <c r="J2186" t="str">
        <f>IF(marketing_campaign[[#This Row],[Income]]&gt;=Sheet21!B2236,"high_income","low_income")</f>
        <v>high_income</v>
      </c>
      <c r="K2186">
        <v>0</v>
      </c>
      <c r="L2186">
        <v>1</v>
      </c>
      <c r="M2186" s="1">
        <v>41716</v>
      </c>
      <c r="N2186">
        <v>18</v>
      </c>
      <c r="O2186" t="str" cm="1">
        <f t="array" ref="O2186">_xlfn.IFS(AND(marketing_campaign[[#This Row],[Recency]]&gt;=0,marketing_campaign[[#This Row],[Recency]]&lt;=14),"Early Recency",AND(marketing_campaign[[#This Row],[Recency]]&gt;=15,marketing_campaign[[#This Row],[Recency]]&lt;=31),"Mid-Recency",marketing_campaign[[#This Row],[Recency]]&gt;=32,"high Recency")</f>
        <v>Mid-Recency</v>
      </c>
      <c r="P2186">
        <v>28</v>
      </c>
      <c r="Q2186">
        <v>0</v>
      </c>
      <c r="R2186">
        <v>9</v>
      </c>
      <c r="S2186">
        <v>3</v>
      </c>
      <c r="T2186">
        <v>0</v>
      </c>
      <c r="U2186">
        <v>0</v>
      </c>
      <c r="V2186">
        <f>marketing_campaign[[#This Row],[MntGoldProds]]+marketing_campaign[[#This Row],[MntSweetProducts]]+marketing_campaign[[#This Row],[MntFishProducts]]+marketing_campaign[[#This Row],[MntMeatProducts]]+marketing_campaign[[#This Row],[MntFruits]]+marketing_campaign[[#This Row],[MntWines]]</f>
        <v>40</v>
      </c>
      <c r="W2186">
        <v>1</v>
      </c>
      <c r="X2186">
        <v>1</v>
      </c>
      <c r="Y2186">
        <v>0</v>
      </c>
      <c r="Z2186">
        <v>3</v>
      </c>
      <c r="AA2186">
        <f t="shared" si="69"/>
        <v>5</v>
      </c>
      <c r="AB2186" t="str" cm="1">
        <f t="array" ref="AB2186">_xlfn.IFS(AND(AA2186&gt;=0,AA2186&lt;=15),"low purchase",AND(AA2186&gt;=16,AA2186&lt;=30),"mid purchase",AA2186&gt;=31,"high purchase")</f>
        <v>low purchase</v>
      </c>
      <c r="AC2186">
        <v>4</v>
      </c>
      <c r="AD2186" t="str">
        <f>IF(marketing_campaign[[#This Row],[NumWebVisitsMonth]]&gt;=5.3,"higher_webvists","lower_webvisits")</f>
        <v>lower_webvisits</v>
      </c>
      <c r="AE2186">
        <v>0</v>
      </c>
      <c r="AF2186">
        <v>0</v>
      </c>
      <c r="AG2186">
        <v>0</v>
      </c>
      <c r="AH2186">
        <v>0</v>
      </c>
      <c r="AI2186">
        <v>0</v>
      </c>
      <c r="AJ2186">
        <v>0</v>
      </c>
      <c r="AK2186">
        <v>3</v>
      </c>
      <c r="AL2186">
        <v>11</v>
      </c>
      <c r="AM2186">
        <v>0</v>
      </c>
      <c r="AN2186">
        <f>marketing_campaign[[#This Row],[AcceptedCmp2]]+marketing_campaign[[#This Row],[AcceptedCmp1]]+marketing_campaign[[#This Row],[AcceptedCmp5]]+marketing_campaign[[#This Row],[AcceptedCmp4]]+marketing_campaign[[#This Row],[AcceptedCmp3]]+marketing_campaign[[#This Row],[Response]]</f>
        <v>0</v>
      </c>
      <c r="AO2186" t="str" cm="1">
        <f t="array" ref="AO218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87" spans="1:41" x14ac:dyDescent="0.35">
      <c r="A2187">
        <v>9723</v>
      </c>
      <c r="B2187">
        <v>1960</v>
      </c>
      <c r="C2187">
        <f t="shared" ca="1" si="68"/>
        <v>66</v>
      </c>
      <c r="D2187" t="str" cm="1">
        <f t="array" aca="1" ref="D218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87" t="s">
        <v>29</v>
      </c>
      <c r="F2187" t="s">
        <v>33</v>
      </c>
      <c r="G2187" cm="1">
        <f t="array" ref="G2187">_xlfn.IFS(marketing_campaign[[#This Row],[Marital_Status]]="Single",K2187+L2187+1,marketing_campaign[[#This Row],[Marital_Status]]="Together",K2187+L2187+2,marketing_campaign[[#This Row],[Marital_Status]]="Alone",K2187+L2187+1,marketing_campaign[[#This Row],[Marital_Status]]="Married",K2187+L2187+2,marketing_campaign[[#This Row],[Marital_Status]]="Divorced",K2187+L2187+1,marketing_campaign[[#This Row],[Marital_Status]]="YOLO",K2187+L2187+1,marketing_campaign[[#This Row],[Marital_Status]]="Absurd",K2187+L2187+1,marketing_campaign[[#This Row],[Marital_Status]]="Widow",K2187+L2187+1)</f>
        <v>3</v>
      </c>
      <c r="H2187" t="str" cm="1">
        <f t="array" ref="H2187">_xlfn.IFS(marketing_campaign[[#This Row],[Family_size]]=1,"Family_with_one_child",marketing_campaign[[#This Row],[Family_size]]&gt;1,"Family_with_more_children")</f>
        <v>Family_with_more_children</v>
      </c>
      <c r="I2187">
        <v>67716</v>
      </c>
      <c r="J2187" t="str">
        <f>IF(marketing_campaign[[#This Row],[Income]]&gt;=Sheet21!B2237,"high_income","low_income")</f>
        <v>high_income</v>
      </c>
      <c r="K2187">
        <v>0</v>
      </c>
      <c r="L2187">
        <v>1</v>
      </c>
      <c r="M2187" s="1">
        <v>41284</v>
      </c>
      <c r="N2187">
        <v>8</v>
      </c>
      <c r="O2187" t="str" cm="1">
        <f t="array" ref="O2187">_xlfn.IFS(AND(marketing_campaign[[#This Row],[Recency]]&gt;=0,marketing_campaign[[#This Row],[Recency]]&lt;=14),"Early Recency",AND(marketing_campaign[[#This Row],[Recency]]&gt;=15,marketing_campaign[[#This Row],[Recency]]&lt;=31),"Mid-Recency",marketing_campaign[[#This Row],[Recency]]&gt;=32,"high Recency")</f>
        <v>Early Recency</v>
      </c>
      <c r="P2187">
        <v>530</v>
      </c>
      <c r="Q2187">
        <v>142</v>
      </c>
      <c r="R2187">
        <v>217</v>
      </c>
      <c r="S2187">
        <v>62</v>
      </c>
      <c r="T2187">
        <v>9</v>
      </c>
      <c r="U2187">
        <v>56</v>
      </c>
      <c r="V2187">
        <f>marketing_campaign[[#This Row],[MntGoldProds]]+marketing_campaign[[#This Row],[MntSweetProducts]]+marketing_campaign[[#This Row],[MntFishProducts]]+marketing_campaign[[#This Row],[MntMeatProducts]]+marketing_campaign[[#This Row],[MntFruits]]+marketing_campaign[[#This Row],[MntWines]]</f>
        <v>1016</v>
      </c>
      <c r="W2187">
        <v>4</v>
      </c>
      <c r="X2187">
        <v>7</v>
      </c>
      <c r="Y2187">
        <v>4</v>
      </c>
      <c r="Z2187">
        <v>13</v>
      </c>
      <c r="AA2187">
        <f t="shared" si="69"/>
        <v>28</v>
      </c>
      <c r="AB2187" t="str" cm="1">
        <f t="array" ref="AB2187">_xlfn.IFS(AND(AA2187&gt;=0,AA2187&lt;=15),"low purchase",AND(AA2187&gt;=16,AA2187&lt;=30),"mid purchase",AA2187&gt;=31,"high purchase")</f>
        <v>mid purchase</v>
      </c>
      <c r="AC2187">
        <v>5</v>
      </c>
      <c r="AD2187" t="str">
        <f>IF(marketing_campaign[[#This Row],[NumWebVisitsMonth]]&gt;=5.3,"higher_webvists","lower_webvisits")</f>
        <v>lower_webvisits</v>
      </c>
      <c r="AE2187">
        <v>0</v>
      </c>
      <c r="AF2187">
        <v>1</v>
      </c>
      <c r="AG2187">
        <v>0</v>
      </c>
      <c r="AH2187">
        <v>0</v>
      </c>
      <c r="AI2187">
        <v>0</v>
      </c>
      <c r="AJ2187">
        <v>0</v>
      </c>
      <c r="AK2187">
        <v>3</v>
      </c>
      <c r="AL2187">
        <v>11</v>
      </c>
      <c r="AM2187">
        <v>0</v>
      </c>
      <c r="AN2187">
        <f>marketing_campaign[[#This Row],[AcceptedCmp2]]+marketing_campaign[[#This Row],[AcceptedCmp1]]+marketing_campaign[[#This Row],[AcceptedCmp5]]+marketing_campaign[[#This Row],[AcceptedCmp4]]+marketing_campaign[[#This Row],[AcceptedCmp3]]+marketing_campaign[[#This Row],[Response]]</f>
        <v>1</v>
      </c>
      <c r="AO2187" t="str" cm="1">
        <f t="array" ref="AO218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2188" spans="1:41" x14ac:dyDescent="0.35">
      <c r="A2188">
        <v>2666</v>
      </c>
      <c r="B2188">
        <v>1972</v>
      </c>
      <c r="C2188">
        <f t="shared" ca="1" si="68"/>
        <v>54</v>
      </c>
      <c r="D2188" t="str" cm="1">
        <f t="array" aca="1" ref="D218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88" t="s">
        <v>34</v>
      </c>
      <c r="F2188" t="s">
        <v>33</v>
      </c>
      <c r="G2188" cm="1">
        <f t="array" ref="G2188">_xlfn.IFS(marketing_campaign[[#This Row],[Marital_Status]]="Single",K2188+L2188+1,marketing_campaign[[#This Row],[Marital_Status]]="Together",K2188+L2188+2,marketing_campaign[[#This Row],[Marital_Status]]="Alone",K2188+L2188+1,marketing_campaign[[#This Row],[Marital_Status]]="Married",K2188+L2188+2,marketing_campaign[[#This Row],[Marital_Status]]="Divorced",K2188+L2188+1,marketing_campaign[[#This Row],[Marital_Status]]="YOLO",K2188+L2188+1,marketing_campaign[[#This Row],[Marital_Status]]="Absurd",K2188+L2188+1,marketing_campaign[[#This Row],[Marital_Status]]="Widow",K2188+L2188+1)</f>
        <v>3</v>
      </c>
      <c r="H2188" t="str" cm="1">
        <f t="array" ref="H2188">_xlfn.IFS(marketing_campaign[[#This Row],[Family_size]]=1,"Family_with_one_child",marketing_campaign[[#This Row],[Family_size]]&gt;1,"Family_with_more_children")</f>
        <v>Family_with_more_children</v>
      </c>
      <c r="I2188">
        <v>76234</v>
      </c>
      <c r="J2188" t="str">
        <f>IF(marketing_campaign[[#This Row],[Income]]&gt;=Sheet21!B2238,"high_income","low_income")</f>
        <v>high_income</v>
      </c>
      <c r="K2188">
        <v>0</v>
      </c>
      <c r="L2188">
        <v>1</v>
      </c>
      <c r="M2188" s="1">
        <v>41676</v>
      </c>
      <c r="N2188">
        <v>21</v>
      </c>
      <c r="O2188" t="str" cm="1">
        <f t="array" ref="O2188">_xlfn.IFS(AND(marketing_campaign[[#This Row],[Recency]]&gt;=0,marketing_campaign[[#This Row],[Recency]]&lt;=14),"Early Recency",AND(marketing_campaign[[#This Row],[Recency]]&gt;=15,marketing_campaign[[#This Row],[Recency]]&lt;=31),"Mid-Recency",marketing_campaign[[#This Row],[Recency]]&gt;=32,"high Recency")</f>
        <v>Mid-Recency</v>
      </c>
      <c r="P2188">
        <v>519</v>
      </c>
      <c r="Q2188">
        <v>50</v>
      </c>
      <c r="R2188">
        <v>167</v>
      </c>
      <c r="S2188">
        <v>130</v>
      </c>
      <c r="T2188">
        <v>0</v>
      </c>
      <c r="U2188">
        <v>41</v>
      </c>
      <c r="V2188">
        <f>marketing_campaign[[#This Row],[MntGoldProds]]+marketing_campaign[[#This Row],[MntSweetProducts]]+marketing_campaign[[#This Row],[MntFishProducts]]+marketing_campaign[[#This Row],[MntMeatProducts]]+marketing_campaign[[#This Row],[MntFruits]]+marketing_campaign[[#This Row],[MntWines]]</f>
        <v>907</v>
      </c>
      <c r="W2188">
        <v>1</v>
      </c>
      <c r="X2188">
        <v>8</v>
      </c>
      <c r="Y2188">
        <v>3</v>
      </c>
      <c r="Z2188">
        <v>11</v>
      </c>
      <c r="AA2188">
        <f t="shared" si="69"/>
        <v>23</v>
      </c>
      <c r="AB2188" t="str" cm="1">
        <f t="array" ref="AB2188">_xlfn.IFS(AND(AA2188&gt;=0,AA2188&lt;=15),"low purchase",AND(AA2188&gt;=16,AA2188&lt;=30),"mid purchase",AA2188&gt;=31,"high purchase")</f>
        <v>mid purchase</v>
      </c>
      <c r="AC2188">
        <v>3</v>
      </c>
      <c r="AD2188" t="str">
        <f>IF(marketing_campaign[[#This Row],[NumWebVisitsMonth]]&gt;=5.3,"higher_webvists","lower_webvisits")</f>
        <v>lower_webvisits</v>
      </c>
      <c r="AE2188">
        <v>0</v>
      </c>
      <c r="AF2188">
        <v>1</v>
      </c>
      <c r="AG2188">
        <v>0</v>
      </c>
      <c r="AH2188">
        <v>0</v>
      </c>
      <c r="AI2188">
        <v>0</v>
      </c>
      <c r="AJ2188">
        <v>0</v>
      </c>
      <c r="AK2188">
        <v>3</v>
      </c>
      <c r="AL2188">
        <v>11</v>
      </c>
      <c r="AM2188">
        <v>0</v>
      </c>
      <c r="AN2188">
        <f>marketing_campaign[[#This Row],[AcceptedCmp2]]+marketing_campaign[[#This Row],[AcceptedCmp1]]+marketing_campaign[[#This Row],[AcceptedCmp5]]+marketing_campaign[[#This Row],[AcceptedCmp4]]+marketing_campaign[[#This Row],[AcceptedCmp3]]+marketing_campaign[[#This Row],[Response]]</f>
        <v>1</v>
      </c>
      <c r="AO2188" t="str" cm="1">
        <f t="array" ref="AO218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2189" spans="1:41" x14ac:dyDescent="0.35">
      <c r="A2189">
        <v>5721</v>
      </c>
      <c r="B2189">
        <v>1956</v>
      </c>
      <c r="C2189">
        <f t="shared" ca="1" si="68"/>
        <v>70</v>
      </c>
      <c r="D2189" t="str" cm="1">
        <f t="array" aca="1" ref="D218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89" t="s">
        <v>32</v>
      </c>
      <c r="F2189" t="s">
        <v>33</v>
      </c>
      <c r="G2189" cm="1">
        <f t="array" ref="G2189">_xlfn.IFS(marketing_campaign[[#This Row],[Marital_Status]]="Single",K2189+L2189+1,marketing_campaign[[#This Row],[Marital_Status]]="Together",K2189+L2189+2,marketing_campaign[[#This Row],[Marital_Status]]="Alone",K2189+L2189+1,marketing_campaign[[#This Row],[Marital_Status]]="Married",K2189+L2189+2,marketing_campaign[[#This Row],[Marital_Status]]="Divorced",K2189+L2189+1,marketing_campaign[[#This Row],[Marital_Status]]="YOLO",K2189+L2189+1,marketing_campaign[[#This Row],[Marital_Status]]="Absurd",K2189+L2189+1,marketing_campaign[[#This Row],[Marital_Status]]="Widow",K2189+L2189+1)</f>
        <v>2</v>
      </c>
      <c r="H2189" t="str" cm="1">
        <f t="array" ref="H2189">_xlfn.IFS(marketing_campaign[[#This Row],[Family_size]]=1,"Family_with_one_child",marketing_campaign[[#This Row],[Family_size]]&gt;1,"Family_with_more_children")</f>
        <v>Family_with_more_children</v>
      </c>
      <c r="I2189">
        <v>84117</v>
      </c>
      <c r="J2189" t="str">
        <f>IF(marketing_campaign[[#This Row],[Income]]&gt;=Sheet21!B2239,"high_income","low_income")</f>
        <v>high_income</v>
      </c>
      <c r="K2189">
        <v>0</v>
      </c>
      <c r="L2189">
        <v>0</v>
      </c>
      <c r="M2189" s="1">
        <v>41770</v>
      </c>
      <c r="N2189">
        <v>60</v>
      </c>
      <c r="O2189" t="str" cm="1">
        <f t="array" ref="O2189">_xlfn.IFS(AND(marketing_campaign[[#This Row],[Recency]]&gt;=0,marketing_campaign[[#This Row],[Recency]]&lt;=14),"Early Recency",AND(marketing_campaign[[#This Row],[Recency]]&gt;=15,marketing_campaign[[#This Row],[Recency]]&lt;=31),"Mid-Recency",marketing_campaign[[#This Row],[Recency]]&gt;=32,"high Recency")</f>
        <v>high Recency</v>
      </c>
      <c r="P2189">
        <v>611</v>
      </c>
      <c r="Q2189">
        <v>76</v>
      </c>
      <c r="R2189">
        <v>749</v>
      </c>
      <c r="S2189">
        <v>59</v>
      </c>
      <c r="T2189">
        <v>45</v>
      </c>
      <c r="U2189">
        <v>26</v>
      </c>
      <c r="V2189">
        <f>marketing_campaign[[#This Row],[MntGoldProds]]+marketing_campaign[[#This Row],[MntSweetProducts]]+marketing_campaign[[#This Row],[MntFishProducts]]+marketing_campaign[[#This Row],[MntMeatProducts]]+marketing_campaign[[#This Row],[MntFruits]]+marketing_campaign[[#This Row],[MntWines]]</f>
        <v>1566</v>
      </c>
      <c r="W2189">
        <v>1</v>
      </c>
      <c r="X2189">
        <v>7</v>
      </c>
      <c r="Y2189">
        <v>10</v>
      </c>
      <c r="Z2189">
        <v>6</v>
      </c>
      <c r="AA2189">
        <f t="shared" si="69"/>
        <v>24</v>
      </c>
      <c r="AB2189" t="str" cm="1">
        <f t="array" ref="AB2189">_xlfn.IFS(AND(AA2189&gt;=0,AA2189&lt;=15),"low purchase",AND(AA2189&gt;=16,AA2189&lt;=30),"mid purchase",AA2189&gt;=31,"high purchase")</f>
        <v>mid purchase</v>
      </c>
      <c r="AC2189">
        <v>2</v>
      </c>
      <c r="AD2189" t="str">
        <f>IF(marketing_campaign[[#This Row],[NumWebVisitsMonth]]&gt;=5.3,"higher_webvists","lower_webvisits")</f>
        <v>lower_webvisits</v>
      </c>
      <c r="AE2189">
        <v>0</v>
      </c>
      <c r="AF2189">
        <v>0</v>
      </c>
      <c r="AG2189">
        <v>1</v>
      </c>
      <c r="AH2189">
        <v>0</v>
      </c>
      <c r="AI2189">
        <v>0</v>
      </c>
      <c r="AJ2189">
        <v>0</v>
      </c>
      <c r="AK2189">
        <v>3</v>
      </c>
      <c r="AL2189">
        <v>11</v>
      </c>
      <c r="AM2189">
        <v>0</v>
      </c>
      <c r="AN2189">
        <f>marketing_campaign[[#This Row],[AcceptedCmp2]]+marketing_campaign[[#This Row],[AcceptedCmp1]]+marketing_campaign[[#This Row],[AcceptedCmp5]]+marketing_campaign[[#This Row],[AcceptedCmp4]]+marketing_campaign[[#This Row],[AcceptedCmp3]]+marketing_campaign[[#This Row],[Response]]</f>
        <v>1</v>
      </c>
      <c r="AO2189" t="str" cm="1">
        <f t="array" ref="AO218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2190" spans="1:41" x14ac:dyDescent="0.35">
      <c r="A2190">
        <v>10652</v>
      </c>
      <c r="B2190">
        <v>1957</v>
      </c>
      <c r="C2190">
        <f t="shared" ca="1" si="68"/>
        <v>69</v>
      </c>
      <c r="D2190" t="str" cm="1">
        <f t="array" aca="1" ref="D219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90" t="s">
        <v>34</v>
      </c>
      <c r="F2190" t="s">
        <v>31</v>
      </c>
      <c r="G2190" cm="1">
        <f t="array" ref="G2190">_xlfn.IFS(marketing_campaign[[#This Row],[Marital_Status]]="Single",K2190+L2190+1,marketing_campaign[[#This Row],[Marital_Status]]="Together",K2190+L2190+2,marketing_campaign[[#This Row],[Marital_Status]]="Alone",K2190+L2190+1,marketing_campaign[[#This Row],[Marital_Status]]="Married",K2190+L2190+2,marketing_campaign[[#This Row],[Marital_Status]]="Divorced",K2190+L2190+1,marketing_campaign[[#This Row],[Marital_Status]]="YOLO",K2190+L2190+1,marketing_campaign[[#This Row],[Marital_Status]]="Absurd",K2190+L2190+1,marketing_campaign[[#This Row],[Marital_Status]]="Widow",K2190+L2190+1)</f>
        <v>2</v>
      </c>
      <c r="H2190" t="str" cm="1">
        <f t="array" ref="H2190">_xlfn.IFS(marketing_campaign[[#This Row],[Family_size]]=1,"Family_with_one_child",marketing_campaign[[#This Row],[Family_size]]&gt;1,"Family_with_more_children")</f>
        <v>Family_with_more_children</v>
      </c>
      <c r="I2190">
        <v>65487</v>
      </c>
      <c r="J2190" t="str">
        <f>IF(marketing_campaign[[#This Row],[Income]]&gt;=Sheet21!B2240,"high_income","low_income")</f>
        <v>high_income</v>
      </c>
      <c r="K2190">
        <v>0</v>
      </c>
      <c r="L2190">
        <v>0</v>
      </c>
      <c r="M2190" s="1">
        <v>41649</v>
      </c>
      <c r="N2190">
        <v>48</v>
      </c>
      <c r="O2190" t="str" cm="1">
        <f t="array" ref="O2190">_xlfn.IFS(AND(marketing_campaign[[#This Row],[Recency]]&gt;=0,marketing_campaign[[#This Row],[Recency]]&lt;=14),"Early Recency",AND(marketing_campaign[[#This Row],[Recency]]&gt;=15,marketing_campaign[[#This Row],[Recency]]&lt;=31),"Mid-Recency",marketing_campaign[[#This Row],[Recency]]&gt;=32,"high Recency")</f>
        <v>high Recency</v>
      </c>
      <c r="P2190">
        <v>240</v>
      </c>
      <c r="Q2190">
        <v>67</v>
      </c>
      <c r="R2190">
        <v>500</v>
      </c>
      <c r="S2190">
        <v>199</v>
      </c>
      <c r="T2190">
        <v>0</v>
      </c>
      <c r="U2190">
        <v>163</v>
      </c>
      <c r="V2190">
        <f>marketing_campaign[[#This Row],[MntGoldProds]]+marketing_campaign[[#This Row],[MntSweetProducts]]+marketing_campaign[[#This Row],[MntFishProducts]]+marketing_campaign[[#This Row],[MntMeatProducts]]+marketing_campaign[[#This Row],[MntFruits]]+marketing_campaign[[#This Row],[MntWines]]</f>
        <v>1169</v>
      </c>
      <c r="W2190">
        <v>3</v>
      </c>
      <c r="X2190">
        <v>3</v>
      </c>
      <c r="Y2190">
        <v>5</v>
      </c>
      <c r="Z2190">
        <v>6</v>
      </c>
      <c r="AA2190">
        <f t="shared" si="69"/>
        <v>17</v>
      </c>
      <c r="AB2190" t="str" cm="1">
        <f t="array" ref="AB2190">_xlfn.IFS(AND(AA2190&gt;=0,AA2190&lt;=15),"low purchase",AND(AA2190&gt;=16,AA2190&lt;=30),"mid purchase",AA2190&gt;=31,"high purchase")</f>
        <v>mid purchase</v>
      </c>
      <c r="AC2190">
        <v>2</v>
      </c>
      <c r="AD2190" t="str">
        <f>IF(marketing_campaign[[#This Row],[NumWebVisitsMonth]]&gt;=5.3,"higher_webvists","lower_webvisits")</f>
        <v>lower_webvisits</v>
      </c>
      <c r="AE2190">
        <v>0</v>
      </c>
      <c r="AF2190">
        <v>0</v>
      </c>
      <c r="AG2190">
        <v>0</v>
      </c>
      <c r="AH2190">
        <v>0</v>
      </c>
      <c r="AI2190">
        <v>0</v>
      </c>
      <c r="AJ2190">
        <v>0</v>
      </c>
      <c r="AK2190">
        <v>3</v>
      </c>
      <c r="AL2190">
        <v>11</v>
      </c>
      <c r="AM2190">
        <v>0</v>
      </c>
      <c r="AN2190">
        <f>marketing_campaign[[#This Row],[AcceptedCmp2]]+marketing_campaign[[#This Row],[AcceptedCmp1]]+marketing_campaign[[#This Row],[AcceptedCmp5]]+marketing_campaign[[#This Row],[AcceptedCmp4]]+marketing_campaign[[#This Row],[AcceptedCmp3]]+marketing_campaign[[#This Row],[Response]]</f>
        <v>0</v>
      </c>
      <c r="AO2190" t="str" cm="1">
        <f t="array" ref="AO219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91" spans="1:41" x14ac:dyDescent="0.35">
      <c r="A2191">
        <v>1646</v>
      </c>
      <c r="B2191">
        <v>1972</v>
      </c>
      <c r="C2191">
        <f t="shared" ca="1" si="68"/>
        <v>54</v>
      </c>
      <c r="D2191" t="str" cm="1">
        <f t="array" aca="1" ref="D219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91" t="s">
        <v>36</v>
      </c>
      <c r="F2191" t="s">
        <v>33</v>
      </c>
      <c r="G2191" cm="1">
        <f t="array" ref="G2191">_xlfn.IFS(marketing_campaign[[#This Row],[Marital_Status]]="Single",K2191+L2191+1,marketing_campaign[[#This Row],[Marital_Status]]="Together",K2191+L2191+2,marketing_campaign[[#This Row],[Marital_Status]]="Alone",K2191+L2191+1,marketing_campaign[[#This Row],[Marital_Status]]="Married",K2191+L2191+2,marketing_campaign[[#This Row],[Marital_Status]]="Divorced",K2191+L2191+1,marketing_campaign[[#This Row],[Marital_Status]]="YOLO",K2191+L2191+1,marketing_campaign[[#This Row],[Marital_Status]]="Absurd",K2191+L2191+1,marketing_campaign[[#This Row],[Marital_Status]]="Widow",K2191+L2191+1)</f>
        <v>3</v>
      </c>
      <c r="H2191" t="str" cm="1">
        <f t="array" ref="H2191">_xlfn.IFS(marketing_campaign[[#This Row],[Family_size]]=1,"Family_with_one_child",marketing_campaign[[#This Row],[Family_size]]&gt;1,"Family_with_more_children")</f>
        <v>Family_with_more_children</v>
      </c>
      <c r="I2191">
        <v>25224</v>
      </c>
      <c r="J2191" t="str">
        <f>IF(marketing_campaign[[#This Row],[Income]]&gt;=Sheet21!B2241,"high_income","low_income")</f>
        <v>high_income</v>
      </c>
      <c r="K2191">
        <v>1</v>
      </c>
      <c r="L2191">
        <v>0</v>
      </c>
      <c r="M2191" s="1">
        <v>41714</v>
      </c>
      <c r="N2191">
        <v>36</v>
      </c>
      <c r="O2191" t="str" cm="1">
        <f t="array" ref="O2191">_xlfn.IFS(AND(marketing_campaign[[#This Row],[Recency]]&gt;=0,marketing_campaign[[#This Row],[Recency]]&lt;=14),"Early Recency",AND(marketing_campaign[[#This Row],[Recency]]&gt;=15,marketing_campaign[[#This Row],[Recency]]&lt;=31),"Mid-Recency",marketing_campaign[[#This Row],[Recency]]&gt;=32,"high Recency")</f>
        <v>high Recency</v>
      </c>
      <c r="P2191">
        <v>4</v>
      </c>
      <c r="Q2191">
        <v>9</v>
      </c>
      <c r="R2191">
        <v>12</v>
      </c>
      <c r="S2191">
        <v>11</v>
      </c>
      <c r="T2191">
        <v>2</v>
      </c>
      <c r="U2191">
        <v>8</v>
      </c>
      <c r="V2191">
        <f>marketing_campaign[[#This Row],[MntGoldProds]]+marketing_campaign[[#This Row],[MntSweetProducts]]+marketing_campaign[[#This Row],[MntFishProducts]]+marketing_campaign[[#This Row],[MntMeatProducts]]+marketing_campaign[[#This Row],[MntFruits]]+marketing_campaign[[#This Row],[MntWines]]</f>
        <v>46</v>
      </c>
      <c r="W2191">
        <v>2</v>
      </c>
      <c r="X2191">
        <v>1</v>
      </c>
      <c r="Y2191">
        <v>1</v>
      </c>
      <c r="Z2191">
        <v>3</v>
      </c>
      <c r="AA2191">
        <f t="shared" si="69"/>
        <v>7</v>
      </c>
      <c r="AB2191" t="str" cm="1">
        <f t="array" ref="AB2191">_xlfn.IFS(AND(AA2191&gt;=0,AA2191&lt;=15),"low purchase",AND(AA2191&gt;=16,AA2191&lt;=30),"mid purchase",AA2191&gt;=31,"high purchase")</f>
        <v>low purchase</v>
      </c>
      <c r="AC2191">
        <v>3</v>
      </c>
      <c r="AD2191" t="str">
        <f>IF(marketing_campaign[[#This Row],[NumWebVisitsMonth]]&gt;=5.3,"higher_webvists","lower_webvisits")</f>
        <v>lower_webvisits</v>
      </c>
      <c r="AE2191">
        <v>0</v>
      </c>
      <c r="AF2191">
        <v>0</v>
      </c>
      <c r="AG2191">
        <v>0</v>
      </c>
      <c r="AH2191">
        <v>0</v>
      </c>
      <c r="AI2191">
        <v>0</v>
      </c>
      <c r="AJ2191">
        <v>0</v>
      </c>
      <c r="AK2191">
        <v>3</v>
      </c>
      <c r="AL2191">
        <v>11</v>
      </c>
      <c r="AM2191">
        <v>0</v>
      </c>
      <c r="AN2191">
        <f>marketing_campaign[[#This Row],[AcceptedCmp2]]+marketing_campaign[[#This Row],[AcceptedCmp1]]+marketing_campaign[[#This Row],[AcceptedCmp5]]+marketing_campaign[[#This Row],[AcceptedCmp4]]+marketing_campaign[[#This Row],[AcceptedCmp3]]+marketing_campaign[[#This Row],[Response]]</f>
        <v>0</v>
      </c>
      <c r="AO2191" t="str" cm="1">
        <f t="array" ref="AO219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92" spans="1:41" x14ac:dyDescent="0.35">
      <c r="A2192">
        <v>4418</v>
      </c>
      <c r="B2192">
        <v>1983</v>
      </c>
      <c r="C2192">
        <f t="shared" ca="1" si="68"/>
        <v>43</v>
      </c>
      <c r="D2192" t="str" cm="1">
        <f t="array" aca="1" ref="D219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192" t="s">
        <v>34</v>
      </c>
      <c r="F2192" t="s">
        <v>30</v>
      </c>
      <c r="G2192" cm="1">
        <f t="array" ref="G2192">_xlfn.IFS(marketing_campaign[[#This Row],[Marital_Status]]="Single",K2192+L2192+1,marketing_campaign[[#This Row],[Marital_Status]]="Together",K2192+L2192+2,marketing_campaign[[#This Row],[Marital_Status]]="Alone",K2192+L2192+1,marketing_campaign[[#This Row],[Marital_Status]]="Married",K2192+L2192+2,marketing_campaign[[#This Row],[Marital_Status]]="Divorced",K2192+L2192+1,marketing_campaign[[#This Row],[Marital_Status]]="YOLO",K2192+L2192+1,marketing_campaign[[#This Row],[Marital_Status]]="Absurd",K2192+L2192+1,marketing_campaign[[#This Row],[Marital_Status]]="Widow",K2192+L2192+1)</f>
        <v>1</v>
      </c>
      <c r="H2192" t="str" cm="1">
        <f t="array" ref="H2192">_xlfn.IFS(marketing_campaign[[#This Row],[Family_size]]=1,"Family_with_one_child",marketing_campaign[[#This Row],[Family_size]]&gt;1,"Family_with_more_children")</f>
        <v>Family_with_one_child</v>
      </c>
      <c r="I2192">
        <v>89616</v>
      </c>
      <c r="J2192" t="str">
        <f>IF(marketing_campaign[[#This Row],[Income]]&gt;=Sheet21!B2242,"high_income","low_income")</f>
        <v>high_income</v>
      </c>
      <c r="K2192">
        <v>0</v>
      </c>
      <c r="L2192">
        <v>0</v>
      </c>
      <c r="M2192" s="1">
        <v>41330</v>
      </c>
      <c r="N2192">
        <v>36</v>
      </c>
      <c r="O2192" t="str" cm="1">
        <f t="array" ref="O2192">_xlfn.IFS(AND(marketing_campaign[[#This Row],[Recency]]&gt;=0,marketing_campaign[[#This Row],[Recency]]&lt;=14),"Early Recency",AND(marketing_campaign[[#This Row],[Recency]]&gt;=15,marketing_campaign[[#This Row],[Recency]]&lt;=31),"Mid-Recency",marketing_campaign[[#This Row],[Recency]]&gt;=32,"high Recency")</f>
        <v>high Recency</v>
      </c>
      <c r="P2192">
        <v>671</v>
      </c>
      <c r="Q2192">
        <v>47</v>
      </c>
      <c r="R2192">
        <v>655</v>
      </c>
      <c r="S2192">
        <v>145</v>
      </c>
      <c r="T2192">
        <v>111</v>
      </c>
      <c r="U2192">
        <v>15</v>
      </c>
      <c r="V2192">
        <f>marketing_campaign[[#This Row],[MntGoldProds]]+marketing_campaign[[#This Row],[MntSweetProducts]]+marketing_campaign[[#This Row],[MntFishProducts]]+marketing_campaign[[#This Row],[MntMeatProducts]]+marketing_campaign[[#This Row],[MntFruits]]+marketing_campaign[[#This Row],[MntWines]]</f>
        <v>1644</v>
      </c>
      <c r="W2192">
        <v>1</v>
      </c>
      <c r="X2192">
        <v>7</v>
      </c>
      <c r="Y2192">
        <v>5</v>
      </c>
      <c r="Z2192">
        <v>12</v>
      </c>
      <c r="AA2192">
        <f t="shared" si="69"/>
        <v>25</v>
      </c>
      <c r="AB2192" t="str" cm="1">
        <f t="array" ref="AB2192">_xlfn.IFS(AND(AA2192&gt;=0,AA2192&lt;=15),"low purchase",AND(AA2192&gt;=16,AA2192&lt;=30),"mid purchase",AA2192&gt;=31,"high purchase")</f>
        <v>mid purchase</v>
      </c>
      <c r="AC2192">
        <v>2</v>
      </c>
      <c r="AD2192" t="str">
        <f>IF(marketing_campaign[[#This Row],[NumWebVisitsMonth]]&gt;=5.3,"higher_webvists","lower_webvisits")</f>
        <v>lower_webvisits</v>
      </c>
      <c r="AE2192">
        <v>0</v>
      </c>
      <c r="AF2192">
        <v>0</v>
      </c>
      <c r="AG2192">
        <v>0</v>
      </c>
      <c r="AH2192">
        <v>0</v>
      </c>
      <c r="AI2192">
        <v>0</v>
      </c>
      <c r="AJ2192">
        <v>0</v>
      </c>
      <c r="AK2192">
        <v>3</v>
      </c>
      <c r="AL2192">
        <v>11</v>
      </c>
      <c r="AM2192">
        <v>1</v>
      </c>
      <c r="AN2192">
        <f>marketing_campaign[[#This Row],[AcceptedCmp2]]+marketing_campaign[[#This Row],[AcceptedCmp1]]+marketing_campaign[[#This Row],[AcceptedCmp5]]+marketing_campaign[[#This Row],[AcceptedCmp4]]+marketing_campaign[[#This Row],[AcceptedCmp3]]+marketing_campaign[[#This Row],[Response]]</f>
        <v>1</v>
      </c>
      <c r="AO2192" t="str" cm="1">
        <f t="array" ref="AO219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2193" spans="1:41" x14ac:dyDescent="0.35">
      <c r="A2193">
        <v>2656</v>
      </c>
      <c r="B2193">
        <v>1971</v>
      </c>
      <c r="C2193">
        <f t="shared" ca="1" si="68"/>
        <v>55</v>
      </c>
      <c r="D2193" t="str" cm="1">
        <f t="array" aca="1" ref="D219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93" t="s">
        <v>29</v>
      </c>
      <c r="F2193" t="s">
        <v>35</v>
      </c>
      <c r="G2193" cm="1">
        <f t="array" ref="G2193">_xlfn.IFS(marketing_campaign[[#This Row],[Marital_Status]]="Single",K2193+L2193+1,marketing_campaign[[#This Row],[Marital_Status]]="Together",K2193+L2193+2,marketing_campaign[[#This Row],[Marital_Status]]="Alone",K2193+L2193+1,marketing_campaign[[#This Row],[Marital_Status]]="Married",K2193+L2193+2,marketing_campaign[[#This Row],[Marital_Status]]="Divorced",K2193+L2193+1,marketing_campaign[[#This Row],[Marital_Status]]="YOLO",K2193+L2193+1,marketing_campaign[[#This Row],[Marital_Status]]="Absurd",K2193+L2193+1,marketing_campaign[[#This Row],[Marital_Status]]="Widow",K2193+L2193+1)</f>
        <v>3</v>
      </c>
      <c r="H2193" t="str" cm="1">
        <f t="array" ref="H2193">_xlfn.IFS(marketing_campaign[[#This Row],[Family_size]]=1,"Family_with_one_child",marketing_campaign[[#This Row],[Family_size]]&gt;1,"Family_with_more_children")</f>
        <v>Family_with_more_children</v>
      </c>
      <c r="I2193">
        <v>40851</v>
      </c>
      <c r="J2193" t="str">
        <f>IF(marketing_campaign[[#This Row],[Income]]&gt;=Sheet21!B2243,"high_income","low_income")</f>
        <v>high_income</v>
      </c>
      <c r="K2193">
        <v>1</v>
      </c>
      <c r="L2193">
        <v>1</v>
      </c>
      <c r="M2193" s="1">
        <v>41326</v>
      </c>
      <c r="N2193">
        <v>63</v>
      </c>
      <c r="O2193" t="str" cm="1">
        <f t="array" ref="O2193">_xlfn.IFS(AND(marketing_campaign[[#This Row],[Recency]]&gt;=0,marketing_campaign[[#This Row],[Recency]]&lt;=14),"Early Recency",AND(marketing_campaign[[#This Row],[Recency]]&gt;=15,marketing_campaign[[#This Row],[Recency]]&lt;=31),"Mid-Recency",marketing_campaign[[#This Row],[Recency]]&gt;=32,"high Recency")</f>
        <v>high Recency</v>
      </c>
      <c r="P2193">
        <v>23</v>
      </c>
      <c r="Q2193">
        <v>1</v>
      </c>
      <c r="R2193">
        <v>7</v>
      </c>
      <c r="S2193">
        <v>0</v>
      </c>
      <c r="T2193">
        <v>4</v>
      </c>
      <c r="U2193">
        <v>24</v>
      </c>
      <c r="V2193">
        <f>marketing_campaign[[#This Row],[MntGoldProds]]+marketing_campaign[[#This Row],[MntSweetProducts]]+marketing_campaign[[#This Row],[MntFishProducts]]+marketing_campaign[[#This Row],[MntMeatProducts]]+marketing_campaign[[#This Row],[MntFruits]]+marketing_campaign[[#This Row],[MntWines]]</f>
        <v>59</v>
      </c>
      <c r="W2193">
        <v>1</v>
      </c>
      <c r="X2193">
        <v>1</v>
      </c>
      <c r="Y2193">
        <v>1</v>
      </c>
      <c r="Z2193">
        <v>2</v>
      </c>
      <c r="AA2193">
        <f t="shared" si="69"/>
        <v>5</v>
      </c>
      <c r="AB2193" t="str" cm="1">
        <f t="array" ref="AB2193">_xlfn.IFS(AND(AA2193&gt;=0,AA2193&lt;=15),"low purchase",AND(AA2193&gt;=16,AA2193&lt;=30),"mid purchase",AA2193&gt;=31,"high purchase")</f>
        <v>low purchase</v>
      </c>
      <c r="AC2193">
        <v>7</v>
      </c>
      <c r="AD2193" t="str">
        <f>IF(marketing_campaign[[#This Row],[NumWebVisitsMonth]]&gt;=5.3,"higher_webvists","lower_webvisits")</f>
        <v>higher_webvists</v>
      </c>
      <c r="AE2193">
        <v>0</v>
      </c>
      <c r="AF2193">
        <v>0</v>
      </c>
      <c r="AG2193">
        <v>0</v>
      </c>
      <c r="AH2193">
        <v>0</v>
      </c>
      <c r="AI2193">
        <v>0</v>
      </c>
      <c r="AJ2193">
        <v>0</v>
      </c>
      <c r="AK2193">
        <v>3</v>
      </c>
      <c r="AL2193">
        <v>11</v>
      </c>
      <c r="AM2193">
        <v>0</v>
      </c>
      <c r="AN2193">
        <f>marketing_campaign[[#This Row],[AcceptedCmp2]]+marketing_campaign[[#This Row],[AcceptedCmp1]]+marketing_campaign[[#This Row],[AcceptedCmp5]]+marketing_campaign[[#This Row],[AcceptedCmp4]]+marketing_campaign[[#This Row],[AcceptedCmp3]]+marketing_campaign[[#This Row],[Response]]</f>
        <v>0</v>
      </c>
      <c r="AO2193" t="str" cm="1">
        <f t="array" ref="AO219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94" spans="1:41" x14ac:dyDescent="0.35">
      <c r="A2194">
        <v>7990</v>
      </c>
      <c r="B2194">
        <v>1947</v>
      </c>
      <c r="C2194">
        <f t="shared" ca="1" si="68"/>
        <v>79</v>
      </c>
      <c r="D2194" t="str" cm="1">
        <f t="array" aca="1" ref="D219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2194" t="s">
        <v>29</v>
      </c>
      <c r="F2194" t="s">
        <v>33</v>
      </c>
      <c r="G2194" cm="1">
        <f t="array" ref="G2194">_xlfn.IFS(marketing_campaign[[#This Row],[Marital_Status]]="Single",K2194+L2194+1,marketing_campaign[[#This Row],[Marital_Status]]="Together",K2194+L2194+2,marketing_campaign[[#This Row],[Marital_Status]]="Alone",K2194+L2194+1,marketing_campaign[[#This Row],[Marital_Status]]="Married",K2194+L2194+2,marketing_campaign[[#This Row],[Marital_Status]]="Divorced",K2194+L2194+1,marketing_campaign[[#This Row],[Marital_Status]]="YOLO",K2194+L2194+1,marketing_campaign[[#This Row],[Marital_Status]]="Absurd",K2194+L2194+1,marketing_campaign[[#This Row],[Marital_Status]]="Widow",K2194+L2194+1)</f>
        <v>2</v>
      </c>
      <c r="H2194" t="str" cm="1">
        <f t="array" ref="H2194">_xlfn.IFS(marketing_campaign[[#This Row],[Family_size]]=1,"Family_with_one_child",marketing_campaign[[#This Row],[Family_size]]&gt;1,"Family_with_more_children")</f>
        <v>Family_with_more_children</v>
      </c>
      <c r="I2194">
        <v>27469</v>
      </c>
      <c r="J2194" t="str">
        <f>IF(marketing_campaign[[#This Row],[Income]]&gt;=Sheet21!B2244,"high_income","low_income")</f>
        <v>high_income</v>
      </c>
      <c r="K2194">
        <v>0</v>
      </c>
      <c r="L2194">
        <v>0</v>
      </c>
      <c r="M2194" s="1">
        <v>41123</v>
      </c>
      <c r="N2194">
        <v>2</v>
      </c>
      <c r="O2194" t="str" cm="1">
        <f t="array" ref="O2194">_xlfn.IFS(AND(marketing_campaign[[#This Row],[Recency]]&gt;=0,marketing_campaign[[#This Row],[Recency]]&lt;=14),"Early Recency",AND(marketing_campaign[[#This Row],[Recency]]&gt;=15,marketing_campaign[[#This Row],[Recency]]&lt;=31),"Mid-Recency",marketing_campaign[[#This Row],[Recency]]&gt;=32,"high Recency")</f>
        <v>Early Recency</v>
      </c>
      <c r="P2194">
        <v>9</v>
      </c>
      <c r="Q2194">
        <v>1</v>
      </c>
      <c r="R2194">
        <v>2</v>
      </c>
      <c r="S2194">
        <v>3</v>
      </c>
      <c r="T2194">
        <v>2</v>
      </c>
      <c r="U2194">
        <v>0</v>
      </c>
      <c r="V2194">
        <f>marketing_campaign[[#This Row],[MntGoldProds]]+marketing_campaign[[#This Row],[MntSweetProducts]]+marketing_campaign[[#This Row],[MntFishProducts]]+marketing_campaign[[#This Row],[MntMeatProducts]]+marketing_campaign[[#This Row],[MntFruits]]+marketing_campaign[[#This Row],[MntWines]]</f>
        <v>17</v>
      </c>
      <c r="W2194">
        <v>1</v>
      </c>
      <c r="X2194">
        <v>0</v>
      </c>
      <c r="Y2194">
        <v>0</v>
      </c>
      <c r="Z2194">
        <v>3</v>
      </c>
      <c r="AA2194">
        <f t="shared" si="69"/>
        <v>4</v>
      </c>
      <c r="AB2194" t="str" cm="1">
        <f t="array" ref="AB2194">_xlfn.IFS(AND(AA2194&gt;=0,AA2194&lt;=15),"low purchase",AND(AA2194&gt;=16,AA2194&lt;=30),"mid purchase",AA2194&gt;=31,"high purchase")</f>
        <v>low purchase</v>
      </c>
      <c r="AC2194">
        <v>6</v>
      </c>
      <c r="AD2194" t="str">
        <f>IF(marketing_campaign[[#This Row],[NumWebVisitsMonth]]&gt;=5.3,"higher_webvists","lower_webvisits")</f>
        <v>higher_webvists</v>
      </c>
      <c r="AE2194">
        <v>0</v>
      </c>
      <c r="AF2194">
        <v>0</v>
      </c>
      <c r="AG2194">
        <v>0</v>
      </c>
      <c r="AH2194">
        <v>0</v>
      </c>
      <c r="AI2194">
        <v>0</v>
      </c>
      <c r="AJ2194">
        <v>0</v>
      </c>
      <c r="AK2194">
        <v>3</v>
      </c>
      <c r="AL2194">
        <v>11</v>
      </c>
      <c r="AM2194">
        <v>0</v>
      </c>
      <c r="AN2194">
        <f>marketing_campaign[[#This Row],[AcceptedCmp2]]+marketing_campaign[[#This Row],[AcceptedCmp1]]+marketing_campaign[[#This Row],[AcceptedCmp5]]+marketing_campaign[[#This Row],[AcceptedCmp4]]+marketing_campaign[[#This Row],[AcceptedCmp3]]+marketing_campaign[[#This Row],[Response]]</f>
        <v>0</v>
      </c>
      <c r="AO2194" t="str" cm="1">
        <f t="array" ref="AO219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95" spans="1:41" x14ac:dyDescent="0.35">
      <c r="A2195">
        <v>8722</v>
      </c>
      <c r="B2195">
        <v>1957</v>
      </c>
      <c r="C2195">
        <f t="shared" ca="1" si="68"/>
        <v>69</v>
      </c>
      <c r="D2195" t="str" cm="1">
        <f t="array" aca="1" ref="D219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95" t="s">
        <v>37</v>
      </c>
      <c r="F2195" t="s">
        <v>33</v>
      </c>
      <c r="G2195" cm="1">
        <f t="array" ref="G2195">_xlfn.IFS(marketing_campaign[[#This Row],[Marital_Status]]="Single",K2195+L2195+1,marketing_campaign[[#This Row],[Marital_Status]]="Together",K2195+L2195+2,marketing_campaign[[#This Row],[Marital_Status]]="Alone",K2195+L2195+1,marketing_campaign[[#This Row],[Marital_Status]]="Married",K2195+L2195+2,marketing_campaign[[#This Row],[Marital_Status]]="Divorced",K2195+L2195+1,marketing_campaign[[#This Row],[Marital_Status]]="YOLO",K2195+L2195+1,marketing_campaign[[#This Row],[Marital_Status]]="Absurd",K2195+L2195+1,marketing_campaign[[#This Row],[Marital_Status]]="Widow",K2195+L2195+1)</f>
        <v>2</v>
      </c>
      <c r="H2195" t="str" cm="1">
        <f t="array" ref="H2195">_xlfn.IFS(marketing_campaign[[#This Row],[Family_size]]=1,"Family_with_one_child",marketing_campaign[[#This Row],[Family_size]]&gt;1,"Family_with_more_children")</f>
        <v>Family_with_more_children</v>
      </c>
      <c r="I2195">
        <v>82347</v>
      </c>
      <c r="J2195" t="str">
        <f>IF(marketing_campaign[[#This Row],[Income]]&gt;=Sheet21!B2245,"high_income","low_income")</f>
        <v>high_income</v>
      </c>
      <c r="K2195">
        <v>0</v>
      </c>
      <c r="L2195">
        <v>0</v>
      </c>
      <c r="M2195" s="1">
        <v>41219</v>
      </c>
      <c r="N2195">
        <v>38</v>
      </c>
      <c r="O2195" t="str" cm="1">
        <f t="array" ref="O2195">_xlfn.IFS(AND(marketing_campaign[[#This Row],[Recency]]&gt;=0,marketing_campaign[[#This Row],[Recency]]&lt;=14),"Early Recency",AND(marketing_campaign[[#This Row],[Recency]]&gt;=15,marketing_campaign[[#This Row],[Recency]]&lt;=31),"Mid-Recency",marketing_campaign[[#This Row],[Recency]]&gt;=32,"high Recency")</f>
        <v>high Recency</v>
      </c>
      <c r="P2195">
        <v>556</v>
      </c>
      <c r="Q2195">
        <v>54</v>
      </c>
      <c r="R2195">
        <v>845</v>
      </c>
      <c r="S2195">
        <v>202</v>
      </c>
      <c r="T2195">
        <v>133</v>
      </c>
      <c r="U2195">
        <v>63</v>
      </c>
      <c r="V2195">
        <f>marketing_campaign[[#This Row],[MntGoldProds]]+marketing_campaign[[#This Row],[MntSweetProducts]]+marketing_campaign[[#This Row],[MntFishProducts]]+marketing_campaign[[#This Row],[MntMeatProducts]]+marketing_campaign[[#This Row],[MntFruits]]+marketing_campaign[[#This Row],[MntWines]]</f>
        <v>1853</v>
      </c>
      <c r="W2195">
        <v>1</v>
      </c>
      <c r="X2195">
        <v>7</v>
      </c>
      <c r="Y2195">
        <v>7</v>
      </c>
      <c r="Z2195">
        <v>10</v>
      </c>
      <c r="AA2195">
        <f t="shared" si="69"/>
        <v>25</v>
      </c>
      <c r="AB2195" t="str" cm="1">
        <f t="array" ref="AB2195">_xlfn.IFS(AND(AA2195&gt;=0,AA2195&lt;=15),"low purchase",AND(AA2195&gt;=16,AA2195&lt;=30),"mid purchase",AA2195&gt;=31,"high purchase")</f>
        <v>mid purchase</v>
      </c>
      <c r="AC2195">
        <v>3</v>
      </c>
      <c r="AD2195" t="str">
        <f>IF(marketing_campaign[[#This Row],[NumWebVisitsMonth]]&gt;=5.3,"higher_webvists","lower_webvisits")</f>
        <v>lower_webvisits</v>
      </c>
      <c r="AE2195">
        <v>1</v>
      </c>
      <c r="AF2195">
        <v>0</v>
      </c>
      <c r="AG2195">
        <v>0</v>
      </c>
      <c r="AH2195">
        <v>1</v>
      </c>
      <c r="AI2195">
        <v>0</v>
      </c>
      <c r="AJ2195">
        <v>0</v>
      </c>
      <c r="AK2195">
        <v>3</v>
      </c>
      <c r="AL2195">
        <v>11</v>
      </c>
      <c r="AM2195">
        <v>1</v>
      </c>
      <c r="AN2195">
        <f>marketing_campaign[[#This Row],[AcceptedCmp2]]+marketing_campaign[[#This Row],[AcceptedCmp1]]+marketing_campaign[[#This Row],[AcceptedCmp5]]+marketing_campaign[[#This Row],[AcceptedCmp4]]+marketing_campaign[[#This Row],[AcceptedCmp3]]+marketing_campaign[[#This Row],[Response]]</f>
        <v>3</v>
      </c>
      <c r="AO2195" t="str" cm="1">
        <f t="array" ref="AO219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3/5 campaign accepted</v>
      </c>
    </row>
    <row r="2196" spans="1:41" x14ac:dyDescent="0.35">
      <c r="A2196">
        <v>7118</v>
      </c>
      <c r="B2196">
        <v>1957</v>
      </c>
      <c r="C2196">
        <f t="shared" ca="1" si="68"/>
        <v>69</v>
      </c>
      <c r="D2196" t="str" cm="1">
        <f t="array" aca="1" ref="D219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96" t="s">
        <v>29</v>
      </c>
      <c r="F2196" t="s">
        <v>33</v>
      </c>
      <c r="G2196" cm="1">
        <f t="array" ref="G2196">_xlfn.IFS(marketing_campaign[[#This Row],[Marital_Status]]="Single",K2196+L2196+1,marketing_campaign[[#This Row],[Marital_Status]]="Together",K2196+L2196+2,marketing_campaign[[#This Row],[Marital_Status]]="Alone",K2196+L2196+1,marketing_campaign[[#This Row],[Marital_Status]]="Married",K2196+L2196+2,marketing_campaign[[#This Row],[Marital_Status]]="Divorced",K2196+L2196+1,marketing_campaign[[#This Row],[Marital_Status]]="YOLO",K2196+L2196+1,marketing_campaign[[#This Row],[Marital_Status]]="Absurd",K2196+L2196+1,marketing_campaign[[#This Row],[Marital_Status]]="Widow",K2196+L2196+1)</f>
        <v>3</v>
      </c>
      <c r="H2196" t="str" cm="1">
        <f t="array" ref="H2196">_xlfn.IFS(marketing_campaign[[#This Row],[Family_size]]=1,"Family_with_one_child",marketing_campaign[[#This Row],[Family_size]]&gt;1,"Family_with_more_children")</f>
        <v>Family_with_more_children</v>
      </c>
      <c r="I2196">
        <v>73803</v>
      </c>
      <c r="J2196" t="str">
        <f>IF(marketing_campaign[[#This Row],[Income]]&gt;=Sheet21!B2246,"high_income","low_income")</f>
        <v>high_income</v>
      </c>
      <c r="K2196">
        <v>0</v>
      </c>
      <c r="L2196">
        <v>1</v>
      </c>
      <c r="M2196" s="1">
        <v>41122</v>
      </c>
      <c r="N2196">
        <v>61</v>
      </c>
      <c r="O2196" t="str" cm="1">
        <f t="array" ref="O2196">_xlfn.IFS(AND(marketing_campaign[[#This Row],[Recency]]&gt;=0,marketing_campaign[[#This Row],[Recency]]&lt;=14),"Early Recency",AND(marketing_campaign[[#This Row],[Recency]]&gt;=15,marketing_campaign[[#This Row],[Recency]]&lt;=31),"Mid-Recency",marketing_campaign[[#This Row],[Recency]]&gt;=32,"high Recency")</f>
        <v>high Recency</v>
      </c>
      <c r="P2196">
        <v>833</v>
      </c>
      <c r="Q2196">
        <v>80</v>
      </c>
      <c r="R2196">
        <v>363</v>
      </c>
      <c r="S2196">
        <v>52</v>
      </c>
      <c r="T2196">
        <v>26</v>
      </c>
      <c r="U2196">
        <v>174</v>
      </c>
      <c r="V2196">
        <f>marketing_campaign[[#This Row],[MntGoldProds]]+marketing_campaign[[#This Row],[MntSweetProducts]]+marketing_campaign[[#This Row],[MntFishProducts]]+marketing_campaign[[#This Row],[MntMeatProducts]]+marketing_campaign[[#This Row],[MntFruits]]+marketing_campaign[[#This Row],[MntWines]]</f>
        <v>1528</v>
      </c>
      <c r="W2196">
        <v>2</v>
      </c>
      <c r="X2196">
        <v>9</v>
      </c>
      <c r="Y2196">
        <v>5</v>
      </c>
      <c r="Z2196">
        <v>6</v>
      </c>
      <c r="AA2196">
        <f t="shared" si="69"/>
        <v>22</v>
      </c>
      <c r="AB2196" t="str" cm="1">
        <f t="array" ref="AB2196">_xlfn.IFS(AND(AA2196&gt;=0,AA2196&lt;=15),"low purchase",AND(AA2196&gt;=16,AA2196&lt;=30),"mid purchase",AA2196&gt;=31,"high purchase")</f>
        <v>mid purchase</v>
      </c>
      <c r="AC2196">
        <v>6</v>
      </c>
      <c r="AD2196" t="str">
        <f>IF(marketing_campaign[[#This Row],[NumWebVisitsMonth]]&gt;=5.3,"higher_webvists","lower_webvisits")</f>
        <v>higher_webvists</v>
      </c>
      <c r="AE2196">
        <v>1</v>
      </c>
      <c r="AF2196">
        <v>0</v>
      </c>
      <c r="AG2196">
        <v>0</v>
      </c>
      <c r="AH2196">
        <v>0</v>
      </c>
      <c r="AI2196">
        <v>0</v>
      </c>
      <c r="AJ2196">
        <v>0</v>
      </c>
      <c r="AK2196">
        <v>3</v>
      </c>
      <c r="AL2196">
        <v>11</v>
      </c>
      <c r="AM2196">
        <v>1</v>
      </c>
      <c r="AN2196">
        <f>marketing_campaign[[#This Row],[AcceptedCmp2]]+marketing_campaign[[#This Row],[AcceptedCmp1]]+marketing_campaign[[#This Row],[AcceptedCmp5]]+marketing_campaign[[#This Row],[AcceptedCmp4]]+marketing_campaign[[#This Row],[AcceptedCmp3]]+marketing_campaign[[#This Row],[Response]]</f>
        <v>2</v>
      </c>
      <c r="AO2196" t="str" cm="1">
        <f t="array" ref="AO219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2197" spans="1:41" x14ac:dyDescent="0.35">
      <c r="A2197">
        <v>2980</v>
      </c>
      <c r="B2197">
        <v>1952</v>
      </c>
      <c r="C2197">
        <f t="shared" ca="1" si="68"/>
        <v>74</v>
      </c>
      <c r="D2197" t="str" cm="1">
        <f t="array" aca="1" ref="D219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97" t="s">
        <v>34</v>
      </c>
      <c r="F2197" t="s">
        <v>30</v>
      </c>
      <c r="G2197" cm="1">
        <f t="array" ref="G2197">_xlfn.IFS(marketing_campaign[[#This Row],[Marital_Status]]="Single",K2197+L2197+1,marketing_campaign[[#This Row],[Marital_Status]]="Together",K2197+L2197+2,marketing_campaign[[#This Row],[Marital_Status]]="Alone",K2197+L2197+1,marketing_campaign[[#This Row],[Marital_Status]]="Married",K2197+L2197+2,marketing_campaign[[#This Row],[Marital_Status]]="Divorced",K2197+L2197+1,marketing_campaign[[#This Row],[Marital_Status]]="YOLO",K2197+L2197+1,marketing_campaign[[#This Row],[Marital_Status]]="Absurd",K2197+L2197+1,marketing_campaign[[#This Row],[Marital_Status]]="Widow",K2197+L2197+1)</f>
        <v>3</v>
      </c>
      <c r="H2197" t="str" cm="1">
        <f t="array" ref="H2197">_xlfn.IFS(marketing_campaign[[#This Row],[Family_size]]=1,"Family_with_one_child",marketing_campaign[[#This Row],[Family_size]]&gt;1,"Family_with_more_children")</f>
        <v>Family_with_more_children</v>
      </c>
      <c r="I2197">
        <v>8820</v>
      </c>
      <c r="J2197" t="str">
        <f>IF(marketing_campaign[[#This Row],[Income]]&gt;=Sheet21!B2247,"high_income","low_income")</f>
        <v>high_income</v>
      </c>
      <c r="K2197">
        <v>1</v>
      </c>
      <c r="L2197">
        <v>1</v>
      </c>
      <c r="M2197" s="1">
        <v>41355</v>
      </c>
      <c r="N2197">
        <v>52</v>
      </c>
      <c r="O2197" t="str" cm="1">
        <f t="array" ref="O2197">_xlfn.IFS(AND(marketing_campaign[[#This Row],[Recency]]&gt;=0,marketing_campaign[[#This Row],[Recency]]&lt;=14),"Early Recency",AND(marketing_campaign[[#This Row],[Recency]]&gt;=15,marketing_campaign[[#This Row],[Recency]]&lt;=31),"Mid-Recency",marketing_campaign[[#This Row],[Recency]]&gt;=32,"high Recency")</f>
        <v>high Recency</v>
      </c>
      <c r="P2197">
        <v>12</v>
      </c>
      <c r="Q2197">
        <v>0</v>
      </c>
      <c r="R2197">
        <v>13</v>
      </c>
      <c r="S2197">
        <v>4</v>
      </c>
      <c r="T2197">
        <v>2</v>
      </c>
      <c r="U2197">
        <v>4</v>
      </c>
      <c r="V2197">
        <f>marketing_campaign[[#This Row],[MntGoldProds]]+marketing_campaign[[#This Row],[MntSweetProducts]]+marketing_campaign[[#This Row],[MntFishProducts]]+marketing_campaign[[#This Row],[MntMeatProducts]]+marketing_campaign[[#This Row],[MntFruits]]+marketing_campaign[[#This Row],[MntWines]]</f>
        <v>35</v>
      </c>
      <c r="W2197">
        <v>4</v>
      </c>
      <c r="X2197">
        <v>3</v>
      </c>
      <c r="Y2197">
        <v>0</v>
      </c>
      <c r="Z2197">
        <v>3</v>
      </c>
      <c r="AA2197">
        <f t="shared" si="69"/>
        <v>10</v>
      </c>
      <c r="AB2197" t="str" cm="1">
        <f t="array" ref="AB2197">_xlfn.IFS(AND(AA2197&gt;=0,AA2197&lt;=15),"low purchase",AND(AA2197&gt;=16,AA2197&lt;=30),"mid purchase",AA2197&gt;=31,"high purchase")</f>
        <v>low purchase</v>
      </c>
      <c r="AC2197">
        <v>8</v>
      </c>
      <c r="AD2197" t="str">
        <f>IF(marketing_campaign[[#This Row],[NumWebVisitsMonth]]&gt;=5.3,"higher_webvists","lower_webvisits")</f>
        <v>higher_webvists</v>
      </c>
      <c r="AE2197">
        <v>0</v>
      </c>
      <c r="AF2197">
        <v>0</v>
      </c>
      <c r="AG2197">
        <v>0</v>
      </c>
      <c r="AH2197">
        <v>0</v>
      </c>
      <c r="AI2197">
        <v>0</v>
      </c>
      <c r="AJ2197">
        <v>0</v>
      </c>
      <c r="AK2197">
        <v>3</v>
      </c>
      <c r="AL2197">
        <v>11</v>
      </c>
      <c r="AM2197">
        <v>0</v>
      </c>
      <c r="AN2197">
        <f>marketing_campaign[[#This Row],[AcceptedCmp2]]+marketing_campaign[[#This Row],[AcceptedCmp1]]+marketing_campaign[[#This Row],[AcceptedCmp5]]+marketing_campaign[[#This Row],[AcceptedCmp4]]+marketing_campaign[[#This Row],[AcceptedCmp3]]+marketing_campaign[[#This Row],[Response]]</f>
        <v>0</v>
      </c>
      <c r="AO2197" t="str" cm="1">
        <f t="array" ref="AO219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98" spans="1:41" x14ac:dyDescent="0.35">
      <c r="A2198">
        <v>1839</v>
      </c>
      <c r="B2198">
        <v>1974</v>
      </c>
      <c r="C2198">
        <f t="shared" ca="1" si="68"/>
        <v>52</v>
      </c>
      <c r="D2198" t="str" cm="1">
        <f t="array" aca="1" ref="D219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98" t="s">
        <v>29</v>
      </c>
      <c r="F2198" t="s">
        <v>30</v>
      </c>
      <c r="G2198" cm="1">
        <f t="array" ref="G2198">_xlfn.IFS(marketing_campaign[[#This Row],[Marital_Status]]="Single",K2198+L2198+1,marketing_campaign[[#This Row],[Marital_Status]]="Together",K2198+L2198+2,marketing_campaign[[#This Row],[Marital_Status]]="Alone",K2198+L2198+1,marketing_campaign[[#This Row],[Marital_Status]]="Married",K2198+L2198+2,marketing_campaign[[#This Row],[Marital_Status]]="Divorced",K2198+L2198+1,marketing_campaign[[#This Row],[Marital_Status]]="YOLO",K2198+L2198+1,marketing_campaign[[#This Row],[Marital_Status]]="Absurd",K2198+L2198+1,marketing_campaign[[#This Row],[Marital_Status]]="Widow",K2198+L2198+1)</f>
        <v>1</v>
      </c>
      <c r="H2198" t="str" cm="1">
        <f t="array" ref="H2198">_xlfn.IFS(marketing_campaign[[#This Row],[Family_size]]=1,"Family_with_one_child",marketing_campaign[[#This Row],[Family_size]]&gt;1,"Family_with_more_children")</f>
        <v>Family_with_one_child</v>
      </c>
      <c r="I2198">
        <v>43322</v>
      </c>
      <c r="J2198" t="str">
        <f>IF(marketing_campaign[[#This Row],[Income]]&gt;=Sheet21!B2248,"high_income","low_income")</f>
        <v>high_income</v>
      </c>
      <c r="K2198">
        <v>0</v>
      </c>
      <c r="L2198">
        <v>0</v>
      </c>
      <c r="M2198" s="1">
        <v>41750</v>
      </c>
      <c r="N2198">
        <v>25</v>
      </c>
      <c r="O2198" t="str" cm="1">
        <f t="array" ref="O2198">_xlfn.IFS(AND(marketing_campaign[[#This Row],[Recency]]&gt;=0,marketing_campaign[[#This Row],[Recency]]&lt;=14),"Early Recency",AND(marketing_campaign[[#This Row],[Recency]]&gt;=15,marketing_campaign[[#This Row],[Recency]]&lt;=31),"Mid-Recency",marketing_campaign[[#This Row],[Recency]]&gt;=32,"high Recency")</f>
        <v>Mid-Recency</v>
      </c>
      <c r="P2198">
        <v>56</v>
      </c>
      <c r="Q2198">
        <v>7</v>
      </c>
      <c r="R2198">
        <v>48</v>
      </c>
      <c r="S2198">
        <v>10</v>
      </c>
      <c r="T2198">
        <v>2</v>
      </c>
      <c r="U2198">
        <v>18</v>
      </c>
      <c r="V2198">
        <f>marketing_campaign[[#This Row],[MntGoldProds]]+marketing_campaign[[#This Row],[MntSweetProducts]]+marketing_campaign[[#This Row],[MntFishProducts]]+marketing_campaign[[#This Row],[MntMeatProducts]]+marketing_campaign[[#This Row],[MntFruits]]+marketing_campaign[[#This Row],[MntWines]]</f>
        <v>141</v>
      </c>
      <c r="W2198">
        <v>1</v>
      </c>
      <c r="X2198">
        <v>3</v>
      </c>
      <c r="Y2198">
        <v>0</v>
      </c>
      <c r="Z2198">
        <v>4</v>
      </c>
      <c r="AA2198">
        <f t="shared" si="69"/>
        <v>8</v>
      </c>
      <c r="AB2198" t="str" cm="1">
        <f t="array" ref="AB2198">_xlfn.IFS(AND(AA2198&gt;=0,AA2198&lt;=15),"low purchase",AND(AA2198&gt;=16,AA2198&lt;=30),"mid purchase",AA2198&gt;=31,"high purchase")</f>
        <v>low purchase</v>
      </c>
      <c r="AC2198">
        <v>7</v>
      </c>
      <c r="AD2198" t="str">
        <f>IF(marketing_campaign[[#This Row],[NumWebVisitsMonth]]&gt;=5.3,"higher_webvists","lower_webvisits")</f>
        <v>higher_webvists</v>
      </c>
      <c r="AE2198">
        <v>0</v>
      </c>
      <c r="AF2198">
        <v>0</v>
      </c>
      <c r="AG2198">
        <v>0</v>
      </c>
      <c r="AH2198">
        <v>0</v>
      </c>
      <c r="AI2198">
        <v>0</v>
      </c>
      <c r="AJ2198">
        <v>0</v>
      </c>
      <c r="AK2198">
        <v>3</v>
      </c>
      <c r="AL2198">
        <v>11</v>
      </c>
      <c r="AM2198">
        <v>0</v>
      </c>
      <c r="AN2198">
        <f>marketing_campaign[[#This Row],[AcceptedCmp2]]+marketing_campaign[[#This Row],[AcceptedCmp1]]+marketing_campaign[[#This Row],[AcceptedCmp5]]+marketing_campaign[[#This Row],[AcceptedCmp4]]+marketing_campaign[[#This Row],[AcceptedCmp3]]+marketing_campaign[[#This Row],[Response]]</f>
        <v>0</v>
      </c>
      <c r="AO2198" t="str" cm="1">
        <f t="array" ref="AO219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199" spans="1:41" x14ac:dyDescent="0.35">
      <c r="A2199">
        <v>10722</v>
      </c>
      <c r="B2199">
        <v>1973</v>
      </c>
      <c r="C2199">
        <f t="shared" ca="1" si="68"/>
        <v>53</v>
      </c>
      <c r="D2199" t="str" cm="1">
        <f t="array" aca="1" ref="D219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99" t="s">
        <v>29</v>
      </c>
      <c r="F2199" t="s">
        <v>31</v>
      </c>
      <c r="G2199" cm="1">
        <f t="array" ref="G2199">_xlfn.IFS(marketing_campaign[[#This Row],[Marital_Status]]="Single",K2199+L2199+1,marketing_campaign[[#This Row],[Marital_Status]]="Together",K2199+L2199+2,marketing_campaign[[#This Row],[Marital_Status]]="Alone",K2199+L2199+1,marketing_campaign[[#This Row],[Marital_Status]]="Married",K2199+L2199+2,marketing_campaign[[#This Row],[Marital_Status]]="Divorced",K2199+L2199+1,marketing_campaign[[#This Row],[Marital_Status]]="YOLO",K2199+L2199+1,marketing_campaign[[#This Row],[Marital_Status]]="Absurd",K2199+L2199+1,marketing_campaign[[#This Row],[Marital_Status]]="Widow",K2199+L2199+1)</f>
        <v>3</v>
      </c>
      <c r="H2199" t="str" cm="1">
        <f t="array" ref="H2199">_xlfn.IFS(marketing_campaign[[#This Row],[Family_size]]=1,"Family_with_one_child",marketing_campaign[[#This Row],[Family_size]]&gt;1,"Family_with_more_children")</f>
        <v>Family_with_more_children</v>
      </c>
      <c r="I2199">
        <v>55593</v>
      </c>
      <c r="J2199" t="str">
        <f>IF(marketing_campaign[[#This Row],[Income]]&gt;=Sheet21!B2249,"high_income","low_income")</f>
        <v>high_income</v>
      </c>
      <c r="K2199">
        <v>0</v>
      </c>
      <c r="L2199">
        <v>1</v>
      </c>
      <c r="M2199" s="1">
        <v>41507</v>
      </c>
      <c r="N2199">
        <v>63</v>
      </c>
      <c r="O2199" t="str" cm="1">
        <f t="array" ref="O2199">_xlfn.IFS(AND(marketing_campaign[[#This Row],[Recency]]&gt;=0,marketing_campaign[[#This Row],[Recency]]&lt;=14),"Early Recency",AND(marketing_campaign[[#This Row],[Recency]]&gt;=15,marketing_campaign[[#This Row],[Recency]]&lt;=31),"Mid-Recency",marketing_campaign[[#This Row],[Recency]]&gt;=32,"high Recency")</f>
        <v>high Recency</v>
      </c>
      <c r="P2199">
        <v>293</v>
      </c>
      <c r="Q2199">
        <v>8</v>
      </c>
      <c r="R2199">
        <v>124</v>
      </c>
      <c r="S2199">
        <v>11</v>
      </c>
      <c r="T2199">
        <v>4</v>
      </c>
      <c r="U2199">
        <v>106</v>
      </c>
      <c r="V2199">
        <f>marketing_campaign[[#This Row],[MntGoldProds]]+marketing_campaign[[#This Row],[MntSweetProducts]]+marketing_campaign[[#This Row],[MntFishProducts]]+marketing_campaign[[#This Row],[MntMeatProducts]]+marketing_campaign[[#This Row],[MntFruits]]+marketing_campaign[[#This Row],[MntWines]]</f>
        <v>546</v>
      </c>
      <c r="W2199">
        <v>2</v>
      </c>
      <c r="X2199">
        <v>6</v>
      </c>
      <c r="Y2199">
        <v>6</v>
      </c>
      <c r="Z2199">
        <v>3</v>
      </c>
      <c r="AA2199">
        <f t="shared" si="69"/>
        <v>17</v>
      </c>
      <c r="AB2199" t="str" cm="1">
        <f t="array" ref="AB2199">_xlfn.IFS(AND(AA2199&gt;=0,AA2199&lt;=15),"low purchase",AND(AA2199&gt;=16,AA2199&lt;=30),"mid purchase",AA2199&gt;=31,"high purchase")</f>
        <v>mid purchase</v>
      </c>
      <c r="AC2199">
        <v>6</v>
      </c>
      <c r="AD2199" t="str">
        <f>IF(marketing_campaign[[#This Row],[NumWebVisitsMonth]]&gt;=5.3,"higher_webvists","lower_webvisits")</f>
        <v>higher_webvists</v>
      </c>
      <c r="AE2199">
        <v>1</v>
      </c>
      <c r="AF2199">
        <v>0</v>
      </c>
      <c r="AG2199">
        <v>0</v>
      </c>
      <c r="AH2199">
        <v>0</v>
      </c>
      <c r="AI2199">
        <v>0</v>
      </c>
      <c r="AJ2199">
        <v>0</v>
      </c>
      <c r="AK2199">
        <v>3</v>
      </c>
      <c r="AL2199">
        <v>11</v>
      </c>
      <c r="AM2199">
        <v>0</v>
      </c>
      <c r="AN2199">
        <f>marketing_campaign[[#This Row],[AcceptedCmp2]]+marketing_campaign[[#This Row],[AcceptedCmp1]]+marketing_campaign[[#This Row],[AcceptedCmp5]]+marketing_campaign[[#This Row],[AcceptedCmp4]]+marketing_campaign[[#This Row],[AcceptedCmp3]]+marketing_campaign[[#This Row],[Response]]</f>
        <v>1</v>
      </c>
      <c r="AO2199" t="str" cm="1">
        <f t="array" ref="AO219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2200" spans="1:41" x14ac:dyDescent="0.35">
      <c r="A2200">
        <v>2632</v>
      </c>
      <c r="B2200">
        <v>1954</v>
      </c>
      <c r="C2200">
        <f t="shared" ca="1" si="68"/>
        <v>72</v>
      </c>
      <c r="D2200" t="str" cm="1">
        <f t="array" aca="1" ref="D220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200" t="s">
        <v>29</v>
      </c>
      <c r="F2200" t="s">
        <v>33</v>
      </c>
      <c r="G2200" cm="1">
        <f t="array" ref="G2200">_xlfn.IFS(marketing_campaign[[#This Row],[Marital_Status]]="Single",K2200+L2200+1,marketing_campaign[[#This Row],[Marital_Status]]="Together",K2200+L2200+2,marketing_campaign[[#This Row],[Marital_Status]]="Alone",K2200+L2200+1,marketing_campaign[[#This Row],[Marital_Status]]="Married",K2200+L2200+2,marketing_campaign[[#This Row],[Marital_Status]]="Divorced",K2200+L2200+1,marketing_campaign[[#This Row],[Marital_Status]]="YOLO",K2200+L2200+1,marketing_campaign[[#This Row],[Marital_Status]]="Absurd",K2200+L2200+1,marketing_campaign[[#This Row],[Marital_Status]]="Widow",K2200+L2200+1)</f>
        <v>4</v>
      </c>
      <c r="H2200" t="str" cm="1">
        <f t="array" ref="H2200">_xlfn.IFS(marketing_campaign[[#This Row],[Family_size]]=1,"Family_with_one_child",marketing_campaign[[#This Row],[Family_size]]&gt;1,"Family_with_more_children")</f>
        <v>Family_with_more_children</v>
      </c>
      <c r="I2200">
        <v>50501</v>
      </c>
      <c r="J2200" t="str">
        <f>IF(marketing_campaign[[#This Row],[Income]]&gt;=Sheet21!B2250,"high_income","low_income")</f>
        <v>high_income</v>
      </c>
      <c r="K2200">
        <v>1</v>
      </c>
      <c r="L2200">
        <v>1</v>
      </c>
      <c r="M2200" s="1">
        <v>41443</v>
      </c>
      <c r="N2200">
        <v>10</v>
      </c>
      <c r="O2200" t="str" cm="1">
        <f t="array" ref="O2200">_xlfn.IFS(AND(marketing_campaign[[#This Row],[Recency]]&gt;=0,marketing_campaign[[#This Row],[Recency]]&lt;=14),"Early Recency",AND(marketing_campaign[[#This Row],[Recency]]&gt;=15,marketing_campaign[[#This Row],[Recency]]&lt;=31),"Mid-Recency",marketing_campaign[[#This Row],[Recency]]&gt;=32,"high Recency")</f>
        <v>Early Recency</v>
      </c>
      <c r="P2200">
        <v>297</v>
      </c>
      <c r="Q2200">
        <v>0</v>
      </c>
      <c r="R2200">
        <v>38</v>
      </c>
      <c r="S2200">
        <v>13</v>
      </c>
      <c r="T2200">
        <v>0</v>
      </c>
      <c r="U2200">
        <v>152</v>
      </c>
      <c r="V2200">
        <f>marketing_campaign[[#This Row],[MntGoldProds]]+marketing_campaign[[#This Row],[MntSweetProducts]]+marketing_campaign[[#This Row],[MntFishProducts]]+marketing_campaign[[#This Row],[MntMeatProducts]]+marketing_campaign[[#This Row],[MntFruits]]+marketing_campaign[[#This Row],[MntWines]]</f>
        <v>500</v>
      </c>
      <c r="W2200">
        <v>7</v>
      </c>
      <c r="X2200">
        <v>5</v>
      </c>
      <c r="Y2200">
        <v>4</v>
      </c>
      <c r="Z2200">
        <v>4</v>
      </c>
      <c r="AA2200">
        <f t="shared" si="69"/>
        <v>20</v>
      </c>
      <c r="AB2200" t="str" cm="1">
        <f t="array" ref="AB2200">_xlfn.IFS(AND(AA2200&gt;=0,AA2200&lt;=15),"low purchase",AND(AA2200&gt;=16,AA2200&lt;=30),"mid purchase",AA2200&gt;=31,"high purchase")</f>
        <v>mid purchase</v>
      </c>
      <c r="AC2200">
        <v>6</v>
      </c>
      <c r="AD2200" t="str">
        <f>IF(marketing_campaign[[#This Row],[NumWebVisitsMonth]]&gt;=5.3,"higher_webvists","lower_webvisits")</f>
        <v>higher_webvists</v>
      </c>
      <c r="AE2200">
        <v>1</v>
      </c>
      <c r="AF2200">
        <v>0</v>
      </c>
      <c r="AG2200">
        <v>0</v>
      </c>
      <c r="AH2200">
        <v>0</v>
      </c>
      <c r="AI2200">
        <v>0</v>
      </c>
      <c r="AJ2200">
        <v>0</v>
      </c>
      <c r="AK2200">
        <v>3</v>
      </c>
      <c r="AL2200">
        <v>11</v>
      </c>
      <c r="AM2200">
        <v>1</v>
      </c>
      <c r="AN2200">
        <f>marketing_campaign[[#This Row],[AcceptedCmp2]]+marketing_campaign[[#This Row],[AcceptedCmp1]]+marketing_campaign[[#This Row],[AcceptedCmp5]]+marketing_campaign[[#This Row],[AcceptedCmp4]]+marketing_campaign[[#This Row],[AcceptedCmp3]]+marketing_campaign[[#This Row],[Response]]</f>
        <v>2</v>
      </c>
      <c r="AO2200" t="str" cm="1">
        <f t="array" ref="AO220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2/5 campaign accepted</v>
      </c>
    </row>
    <row r="2201" spans="1:41" x14ac:dyDescent="0.35">
      <c r="A2201">
        <v>9014</v>
      </c>
      <c r="B2201">
        <v>1975</v>
      </c>
      <c r="C2201">
        <f t="shared" ca="1" si="68"/>
        <v>51</v>
      </c>
      <c r="D2201" t="str" cm="1">
        <f t="array" aca="1" ref="D220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201" t="s">
        <v>29</v>
      </c>
      <c r="F2201" t="s">
        <v>33</v>
      </c>
      <c r="G2201" cm="1">
        <f t="array" ref="G2201">_xlfn.IFS(marketing_campaign[[#This Row],[Marital_Status]]="Single",K2201+L2201+1,marketing_campaign[[#This Row],[Marital_Status]]="Together",K2201+L2201+2,marketing_campaign[[#This Row],[Marital_Status]]="Alone",K2201+L2201+1,marketing_campaign[[#This Row],[Marital_Status]]="Married",K2201+L2201+2,marketing_campaign[[#This Row],[Marital_Status]]="Divorced",K2201+L2201+1,marketing_campaign[[#This Row],[Marital_Status]]="YOLO",K2201+L2201+1,marketing_campaign[[#This Row],[Marital_Status]]="Absurd",K2201+L2201+1,marketing_campaign[[#This Row],[Marital_Status]]="Widow",K2201+L2201+1)</f>
        <v>4</v>
      </c>
      <c r="H2201" t="str" cm="1">
        <f t="array" ref="H2201">_xlfn.IFS(marketing_campaign[[#This Row],[Family_size]]=1,"Family_with_one_child",marketing_campaign[[#This Row],[Family_size]]&gt;1,"Family_with_more_children")</f>
        <v>Family_with_more_children</v>
      </c>
      <c r="I2201">
        <v>37085</v>
      </c>
      <c r="J2201" t="str">
        <f>IF(marketing_campaign[[#This Row],[Income]]&gt;=Sheet21!B2251,"high_income","low_income")</f>
        <v>high_income</v>
      </c>
      <c r="K2201">
        <v>1</v>
      </c>
      <c r="L2201">
        <v>1</v>
      </c>
      <c r="M2201" s="1">
        <v>41816</v>
      </c>
      <c r="N2201">
        <v>65</v>
      </c>
      <c r="O2201" t="str" cm="1">
        <f t="array" ref="O2201">_xlfn.IFS(AND(marketing_campaign[[#This Row],[Recency]]&gt;=0,marketing_campaign[[#This Row],[Recency]]&lt;=14),"Early Recency",AND(marketing_campaign[[#This Row],[Recency]]&gt;=15,marketing_campaign[[#This Row],[Recency]]&lt;=31),"Mid-Recency",marketing_campaign[[#This Row],[Recency]]&gt;=32,"high Recency")</f>
        <v>high Recency</v>
      </c>
      <c r="P2201">
        <v>39</v>
      </c>
      <c r="Q2201">
        <v>1</v>
      </c>
      <c r="R2201">
        <v>16</v>
      </c>
      <c r="S2201">
        <v>2</v>
      </c>
      <c r="T2201">
        <v>0</v>
      </c>
      <c r="U2201">
        <v>3</v>
      </c>
      <c r="V2201">
        <f>marketing_campaign[[#This Row],[MntGoldProds]]+marketing_campaign[[#This Row],[MntSweetProducts]]+marketing_campaign[[#This Row],[MntFishProducts]]+marketing_campaign[[#This Row],[MntMeatProducts]]+marketing_campaign[[#This Row],[MntFruits]]+marketing_campaign[[#This Row],[MntWines]]</f>
        <v>61</v>
      </c>
      <c r="W2201">
        <v>4</v>
      </c>
      <c r="X2201">
        <v>3</v>
      </c>
      <c r="Y2201">
        <v>0</v>
      </c>
      <c r="Z2201">
        <v>3</v>
      </c>
      <c r="AA2201">
        <f t="shared" si="69"/>
        <v>10</v>
      </c>
      <c r="AB2201" t="str" cm="1">
        <f t="array" ref="AB2201">_xlfn.IFS(AND(AA2201&gt;=0,AA2201&lt;=15),"low purchase",AND(AA2201&gt;=16,AA2201&lt;=30),"mid purchase",AA2201&gt;=31,"high purchase")</f>
        <v>low purchase</v>
      </c>
      <c r="AC2201">
        <v>8</v>
      </c>
      <c r="AD2201" t="str">
        <f>IF(marketing_campaign[[#This Row],[NumWebVisitsMonth]]&gt;=5.3,"higher_webvists","lower_webvisits")</f>
        <v>higher_webvists</v>
      </c>
      <c r="AE2201">
        <v>0</v>
      </c>
      <c r="AF2201">
        <v>0</v>
      </c>
      <c r="AG2201">
        <v>0</v>
      </c>
      <c r="AH2201">
        <v>0</v>
      </c>
      <c r="AI2201">
        <v>0</v>
      </c>
      <c r="AJ2201">
        <v>0</v>
      </c>
      <c r="AK2201">
        <v>3</v>
      </c>
      <c r="AL2201">
        <v>11</v>
      </c>
      <c r="AM2201">
        <v>0</v>
      </c>
      <c r="AN2201">
        <f>marketing_campaign[[#This Row],[AcceptedCmp2]]+marketing_campaign[[#This Row],[AcceptedCmp1]]+marketing_campaign[[#This Row],[AcceptedCmp5]]+marketing_campaign[[#This Row],[AcceptedCmp4]]+marketing_campaign[[#This Row],[AcceptedCmp3]]+marketing_campaign[[#This Row],[Response]]</f>
        <v>0</v>
      </c>
      <c r="AO2201" t="str" cm="1">
        <f t="array" ref="AO220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202" spans="1:41" x14ac:dyDescent="0.35">
      <c r="A2202">
        <v>7620</v>
      </c>
      <c r="B2202">
        <v>1990</v>
      </c>
      <c r="C2202">
        <f t="shared" ca="1" si="68"/>
        <v>36</v>
      </c>
      <c r="D2202" t="str" cm="1">
        <f t="array" aca="1" ref="D220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202" t="s">
        <v>36</v>
      </c>
      <c r="F2202" t="s">
        <v>30</v>
      </c>
      <c r="G2202" cm="1">
        <f t="array" ref="G2202">_xlfn.IFS(marketing_campaign[[#This Row],[Marital_Status]]="Single",K2202+L2202+1,marketing_campaign[[#This Row],[Marital_Status]]="Together",K2202+L2202+2,marketing_campaign[[#This Row],[Marital_Status]]="Alone",K2202+L2202+1,marketing_campaign[[#This Row],[Marital_Status]]="Married",K2202+L2202+2,marketing_campaign[[#This Row],[Marital_Status]]="Divorced",K2202+L2202+1,marketing_campaign[[#This Row],[Marital_Status]]="YOLO",K2202+L2202+1,marketing_campaign[[#This Row],[Marital_Status]]="Absurd",K2202+L2202+1,marketing_campaign[[#This Row],[Marital_Status]]="Widow",K2202+L2202+1)</f>
        <v>2</v>
      </c>
      <c r="H2202" t="str" cm="1">
        <f t="array" ref="H2202">_xlfn.IFS(marketing_campaign[[#This Row],[Family_size]]=1,"Family_with_one_child",marketing_campaign[[#This Row],[Family_size]]&gt;1,"Family_with_more_children")</f>
        <v>Family_with_more_children</v>
      </c>
      <c r="I2202">
        <v>16185</v>
      </c>
      <c r="J2202" t="str">
        <f>IF(marketing_campaign[[#This Row],[Income]]&gt;=Sheet21!B2252,"high_income","low_income")</f>
        <v>high_income</v>
      </c>
      <c r="K2202">
        <v>1</v>
      </c>
      <c r="L2202">
        <v>0</v>
      </c>
      <c r="M2202" s="1">
        <v>41491</v>
      </c>
      <c r="N2202">
        <v>71</v>
      </c>
      <c r="O2202" t="str" cm="1">
        <f t="array" ref="O2202">_xlfn.IFS(AND(marketing_campaign[[#This Row],[Recency]]&gt;=0,marketing_campaign[[#This Row],[Recency]]&lt;=14),"Early Recency",AND(marketing_campaign[[#This Row],[Recency]]&gt;=15,marketing_campaign[[#This Row],[Recency]]&lt;=31),"Mid-Recency",marketing_campaign[[#This Row],[Recency]]&gt;=32,"high Recency")</f>
        <v>high Recency</v>
      </c>
      <c r="P2202">
        <v>5</v>
      </c>
      <c r="Q2202">
        <v>11</v>
      </c>
      <c r="R2202">
        <v>16</v>
      </c>
      <c r="S2202">
        <v>21</v>
      </c>
      <c r="T2202">
        <v>8</v>
      </c>
      <c r="U2202">
        <v>45</v>
      </c>
      <c r="V2202">
        <f>marketing_campaign[[#This Row],[MntGoldProds]]+marketing_campaign[[#This Row],[MntSweetProducts]]+marketing_campaign[[#This Row],[MntFishProducts]]+marketing_campaign[[#This Row],[MntMeatProducts]]+marketing_campaign[[#This Row],[MntFruits]]+marketing_campaign[[#This Row],[MntWines]]</f>
        <v>106</v>
      </c>
      <c r="W2202">
        <v>2</v>
      </c>
      <c r="X2202">
        <v>2</v>
      </c>
      <c r="Y2202">
        <v>2</v>
      </c>
      <c r="Z2202">
        <v>2</v>
      </c>
      <c r="AA2202">
        <f t="shared" si="69"/>
        <v>8</v>
      </c>
      <c r="AB2202" t="str" cm="1">
        <f t="array" ref="AB2202">_xlfn.IFS(AND(AA2202&gt;=0,AA2202&lt;=15),"low purchase",AND(AA2202&gt;=16,AA2202&lt;=30),"mid purchase",AA2202&gt;=31,"high purchase")</f>
        <v>low purchase</v>
      </c>
      <c r="AC2202">
        <v>8</v>
      </c>
      <c r="AD2202" t="str">
        <f>IF(marketing_campaign[[#This Row],[NumWebVisitsMonth]]&gt;=5.3,"higher_webvists","lower_webvisits")</f>
        <v>higher_webvists</v>
      </c>
      <c r="AE2202">
        <v>0</v>
      </c>
      <c r="AF2202">
        <v>0</v>
      </c>
      <c r="AG2202">
        <v>0</v>
      </c>
      <c r="AH2202">
        <v>0</v>
      </c>
      <c r="AI2202">
        <v>0</v>
      </c>
      <c r="AJ2202">
        <v>0</v>
      </c>
      <c r="AK2202">
        <v>3</v>
      </c>
      <c r="AL2202">
        <v>11</v>
      </c>
      <c r="AM2202">
        <v>0</v>
      </c>
      <c r="AN2202">
        <f>marketing_campaign[[#This Row],[AcceptedCmp2]]+marketing_campaign[[#This Row],[AcceptedCmp1]]+marketing_campaign[[#This Row],[AcceptedCmp5]]+marketing_campaign[[#This Row],[AcceptedCmp4]]+marketing_campaign[[#This Row],[AcceptedCmp3]]+marketing_campaign[[#This Row],[Response]]</f>
        <v>0</v>
      </c>
      <c r="AO2202" t="str" cm="1">
        <f t="array" ref="AO220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203" spans="1:41" x14ac:dyDescent="0.35">
      <c r="A2203">
        <v>10968</v>
      </c>
      <c r="B2203">
        <v>1969</v>
      </c>
      <c r="C2203">
        <f t="shared" ca="1" si="68"/>
        <v>57</v>
      </c>
      <c r="D2203" t="str" cm="1">
        <f t="array" aca="1" ref="D220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203" t="s">
        <v>29</v>
      </c>
      <c r="F2203" t="s">
        <v>30</v>
      </c>
      <c r="G2203" cm="1">
        <f t="array" ref="G2203">_xlfn.IFS(marketing_campaign[[#This Row],[Marital_Status]]="Single",K2203+L2203+1,marketing_campaign[[#This Row],[Marital_Status]]="Together",K2203+L2203+2,marketing_campaign[[#This Row],[Marital_Status]]="Alone",K2203+L2203+1,marketing_campaign[[#This Row],[Marital_Status]]="Married",K2203+L2203+2,marketing_campaign[[#This Row],[Marital_Status]]="Divorced",K2203+L2203+1,marketing_campaign[[#This Row],[Marital_Status]]="YOLO",K2203+L2203+1,marketing_campaign[[#This Row],[Marital_Status]]="Absurd",K2203+L2203+1,marketing_campaign[[#This Row],[Marital_Status]]="Widow",K2203+L2203+1)</f>
        <v>2</v>
      </c>
      <c r="H2203" t="str" cm="1">
        <f t="array" ref="H2203">_xlfn.IFS(marketing_campaign[[#This Row],[Family_size]]=1,"Family_with_one_child",marketing_campaign[[#This Row],[Family_size]]&gt;1,"Family_with_more_children")</f>
        <v>Family_with_more_children</v>
      </c>
      <c r="I2203">
        <v>57731</v>
      </c>
      <c r="J2203" t="str">
        <f>IF(marketing_campaign[[#This Row],[Income]]&gt;=Sheet21!B2253,"high_income","low_income")</f>
        <v>high_income</v>
      </c>
      <c r="K2203">
        <v>0</v>
      </c>
      <c r="L2203">
        <v>1</v>
      </c>
      <c r="M2203" s="1">
        <v>41236</v>
      </c>
      <c r="N2203">
        <v>0</v>
      </c>
      <c r="O2203" t="str" cm="1">
        <f t="array" ref="O2203">_xlfn.IFS(AND(marketing_campaign[[#This Row],[Recency]]&gt;=0,marketing_campaign[[#This Row],[Recency]]&lt;=14),"Early Recency",AND(marketing_campaign[[#This Row],[Recency]]&gt;=15,marketing_campaign[[#This Row],[Recency]]&lt;=31),"Mid-Recency",marketing_campaign[[#This Row],[Recency]]&gt;=32,"high Recency")</f>
        <v>Early Recency</v>
      </c>
      <c r="P2203">
        <v>266</v>
      </c>
      <c r="Q2203">
        <v>21</v>
      </c>
      <c r="R2203">
        <v>300</v>
      </c>
      <c r="S2203">
        <v>65</v>
      </c>
      <c r="T2203">
        <v>8</v>
      </c>
      <c r="U2203">
        <v>44</v>
      </c>
      <c r="V2203">
        <f>marketing_campaign[[#This Row],[MntGoldProds]]+marketing_campaign[[#This Row],[MntSweetProducts]]+marketing_campaign[[#This Row],[MntFishProducts]]+marketing_campaign[[#This Row],[MntMeatProducts]]+marketing_campaign[[#This Row],[MntFruits]]+marketing_campaign[[#This Row],[MntWines]]</f>
        <v>704</v>
      </c>
      <c r="W2203">
        <v>4</v>
      </c>
      <c r="X2203">
        <v>8</v>
      </c>
      <c r="Y2203">
        <v>8</v>
      </c>
      <c r="Z2203">
        <v>6</v>
      </c>
      <c r="AA2203">
        <f t="shared" si="69"/>
        <v>26</v>
      </c>
      <c r="AB2203" t="str" cm="1">
        <f t="array" ref="AB2203">_xlfn.IFS(AND(AA2203&gt;=0,AA2203&lt;=15),"low purchase",AND(AA2203&gt;=16,AA2203&lt;=30),"mid purchase",AA2203&gt;=31,"high purchase")</f>
        <v>mid purchase</v>
      </c>
      <c r="AC2203">
        <v>6</v>
      </c>
      <c r="AD2203" t="str">
        <f>IF(marketing_campaign[[#This Row],[NumWebVisitsMonth]]&gt;=5.3,"higher_webvists","lower_webvisits")</f>
        <v>higher_webvists</v>
      </c>
      <c r="AE2203">
        <v>0</v>
      </c>
      <c r="AF2203">
        <v>0</v>
      </c>
      <c r="AG2203">
        <v>0</v>
      </c>
      <c r="AH2203">
        <v>0</v>
      </c>
      <c r="AI2203">
        <v>0</v>
      </c>
      <c r="AJ2203">
        <v>0</v>
      </c>
      <c r="AK2203">
        <v>3</v>
      </c>
      <c r="AL2203">
        <v>11</v>
      </c>
      <c r="AM2203">
        <v>0</v>
      </c>
      <c r="AN2203">
        <f>marketing_campaign[[#This Row],[AcceptedCmp2]]+marketing_campaign[[#This Row],[AcceptedCmp1]]+marketing_campaign[[#This Row],[AcceptedCmp5]]+marketing_campaign[[#This Row],[AcceptedCmp4]]+marketing_campaign[[#This Row],[AcceptedCmp3]]+marketing_campaign[[#This Row],[Response]]</f>
        <v>0</v>
      </c>
      <c r="AO2203" t="str" cm="1">
        <f t="array" ref="AO220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204" spans="1:41" x14ac:dyDescent="0.35">
      <c r="A2204">
        <v>11133</v>
      </c>
      <c r="B2204">
        <v>1973</v>
      </c>
      <c r="C2204">
        <f t="shared" ca="1" si="68"/>
        <v>53</v>
      </c>
      <c r="D2204" t="str" cm="1">
        <f t="array" aca="1" ref="D220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204" t="s">
        <v>32</v>
      </c>
      <c r="F2204" t="s">
        <v>41</v>
      </c>
      <c r="G2204" cm="1">
        <f t="array" ref="G2204">_xlfn.IFS(marketing_campaign[[#This Row],[Marital_Status]]="Single",K2204+L2204+1,marketing_campaign[[#This Row],[Marital_Status]]="Together",K2204+L2204+2,marketing_campaign[[#This Row],[Marital_Status]]="Alone",K2204+L2204+1,marketing_campaign[[#This Row],[Marital_Status]]="Married",K2204+L2204+2,marketing_campaign[[#This Row],[Marital_Status]]="Divorced",K2204+L2204+1,marketing_campaign[[#This Row],[Marital_Status]]="YOLO",K2204+L2204+1,marketing_campaign[[#This Row],[Marital_Status]]="Absurd",K2204+L2204+1,marketing_campaign[[#This Row],[Marital_Status]]="Widow",K2204+L2204+1)</f>
        <v>2</v>
      </c>
      <c r="H2204" t="str" cm="1">
        <f t="array" ref="H2204">_xlfn.IFS(marketing_campaign[[#This Row],[Family_size]]=1,"Family_with_one_child",marketing_campaign[[#This Row],[Family_size]]&gt;1,"Family_with_more_children")</f>
        <v>Family_with_more_children</v>
      </c>
      <c r="I2204">
        <v>48432</v>
      </c>
      <c r="J2204" t="str">
        <f>IF(marketing_campaign[[#This Row],[Income]]&gt;=Sheet21!B2254,"high_income","low_income")</f>
        <v>high_income</v>
      </c>
      <c r="K2204">
        <v>0</v>
      </c>
      <c r="L2204">
        <v>1</v>
      </c>
      <c r="M2204" s="1">
        <v>41200</v>
      </c>
      <c r="N2204">
        <v>3</v>
      </c>
      <c r="O2204" t="str" cm="1">
        <f t="array" ref="O2204">_xlfn.IFS(AND(marketing_campaign[[#This Row],[Recency]]&gt;=0,marketing_campaign[[#This Row],[Recency]]&lt;=14),"Early Recency",AND(marketing_campaign[[#This Row],[Recency]]&gt;=15,marketing_campaign[[#This Row],[Recency]]&lt;=31),"Mid-Recency",marketing_campaign[[#This Row],[Recency]]&gt;=32,"high Recency")</f>
        <v>Early Recency</v>
      </c>
      <c r="P2204">
        <v>322</v>
      </c>
      <c r="Q2204">
        <v>3</v>
      </c>
      <c r="R2204">
        <v>50</v>
      </c>
      <c r="S2204">
        <v>4</v>
      </c>
      <c r="T2204">
        <v>3</v>
      </c>
      <c r="U2204">
        <v>42</v>
      </c>
      <c r="V2204">
        <f>marketing_campaign[[#This Row],[MntGoldProds]]+marketing_campaign[[#This Row],[MntSweetProducts]]+marketing_campaign[[#This Row],[MntFishProducts]]+marketing_campaign[[#This Row],[MntMeatProducts]]+marketing_campaign[[#This Row],[MntFruits]]+marketing_campaign[[#This Row],[MntWines]]</f>
        <v>424</v>
      </c>
      <c r="W2204">
        <v>5</v>
      </c>
      <c r="X2204">
        <v>7</v>
      </c>
      <c r="Y2204">
        <v>1</v>
      </c>
      <c r="Z2204">
        <v>6</v>
      </c>
      <c r="AA2204">
        <f t="shared" si="69"/>
        <v>19</v>
      </c>
      <c r="AB2204" t="str" cm="1">
        <f t="array" ref="AB2204">_xlfn.IFS(AND(AA2204&gt;=0,AA2204&lt;=15),"low purchase",AND(AA2204&gt;=16,AA2204&lt;=30),"mid purchase",AA2204&gt;=31,"high purchase")</f>
        <v>mid purchase</v>
      </c>
      <c r="AC2204">
        <v>8</v>
      </c>
      <c r="AD2204" t="str">
        <f>IF(marketing_campaign[[#This Row],[NumWebVisitsMonth]]&gt;=5.3,"higher_webvists","lower_webvisits")</f>
        <v>higher_webvists</v>
      </c>
      <c r="AE2204">
        <v>0</v>
      </c>
      <c r="AF2204">
        <v>0</v>
      </c>
      <c r="AG2204">
        <v>0</v>
      </c>
      <c r="AH2204">
        <v>0</v>
      </c>
      <c r="AI2204">
        <v>0</v>
      </c>
      <c r="AJ2204">
        <v>0</v>
      </c>
      <c r="AK2204">
        <v>3</v>
      </c>
      <c r="AL2204">
        <v>11</v>
      </c>
      <c r="AM2204">
        <v>1</v>
      </c>
      <c r="AN2204">
        <f>marketing_campaign[[#This Row],[AcceptedCmp2]]+marketing_campaign[[#This Row],[AcceptedCmp1]]+marketing_campaign[[#This Row],[AcceptedCmp5]]+marketing_campaign[[#This Row],[AcceptedCmp4]]+marketing_campaign[[#This Row],[AcceptedCmp3]]+marketing_campaign[[#This Row],[Response]]</f>
        <v>1</v>
      </c>
      <c r="AO2204" t="str" cm="1">
        <f t="array" ref="AO220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2205" spans="1:41" x14ac:dyDescent="0.35">
      <c r="A2205">
        <v>2736</v>
      </c>
      <c r="B2205">
        <v>1978</v>
      </c>
      <c r="C2205">
        <f t="shared" ca="1" si="68"/>
        <v>48</v>
      </c>
      <c r="D2205" t="str" cm="1">
        <f t="array" aca="1" ref="D220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205" t="s">
        <v>29</v>
      </c>
      <c r="F2205" t="s">
        <v>33</v>
      </c>
      <c r="G2205" cm="1">
        <f t="array" ref="G2205">_xlfn.IFS(marketing_campaign[[#This Row],[Marital_Status]]="Single",K2205+L2205+1,marketing_campaign[[#This Row],[Marital_Status]]="Together",K2205+L2205+2,marketing_campaign[[#This Row],[Marital_Status]]="Alone",K2205+L2205+1,marketing_campaign[[#This Row],[Marital_Status]]="Married",K2205+L2205+2,marketing_campaign[[#This Row],[Marital_Status]]="Divorced",K2205+L2205+1,marketing_campaign[[#This Row],[Marital_Status]]="YOLO",K2205+L2205+1,marketing_campaign[[#This Row],[Marital_Status]]="Absurd",K2205+L2205+1,marketing_campaign[[#This Row],[Marital_Status]]="Widow",K2205+L2205+1)</f>
        <v>3</v>
      </c>
      <c r="H2205" t="str" cm="1">
        <f t="array" ref="H2205">_xlfn.IFS(marketing_campaign[[#This Row],[Family_size]]=1,"Family_with_one_child",marketing_campaign[[#This Row],[Family_size]]&gt;1,"Family_with_more_children")</f>
        <v>Family_with_more_children</v>
      </c>
      <c r="I2205">
        <v>73807</v>
      </c>
      <c r="J2205" t="str">
        <f>IF(marketing_campaign[[#This Row],[Income]]&gt;=Sheet21!B2255,"high_income","low_income")</f>
        <v>high_income</v>
      </c>
      <c r="K2205">
        <v>0</v>
      </c>
      <c r="L2205">
        <v>1</v>
      </c>
      <c r="M2205" s="1">
        <v>41276</v>
      </c>
      <c r="N2205">
        <v>88</v>
      </c>
      <c r="O2205" t="str" cm="1">
        <f t="array" ref="O2205">_xlfn.IFS(AND(marketing_campaign[[#This Row],[Recency]]&gt;=0,marketing_campaign[[#This Row],[Recency]]&lt;=14),"Early Recency",AND(marketing_campaign[[#This Row],[Recency]]&gt;=15,marketing_campaign[[#This Row],[Recency]]&lt;=31),"Mid-Recency",marketing_campaign[[#This Row],[Recency]]&gt;=32,"high Recency")</f>
        <v>high Recency</v>
      </c>
      <c r="P2205">
        <v>366</v>
      </c>
      <c r="Q2205">
        <v>124</v>
      </c>
      <c r="R2205">
        <v>156</v>
      </c>
      <c r="S2205">
        <v>71</v>
      </c>
      <c r="T2205">
        <v>78</v>
      </c>
      <c r="U2205">
        <v>54</v>
      </c>
      <c r="V2205">
        <f>marketing_campaign[[#This Row],[MntGoldProds]]+marketing_campaign[[#This Row],[MntSweetProducts]]+marketing_campaign[[#This Row],[MntFishProducts]]+marketing_campaign[[#This Row],[MntMeatProducts]]+marketing_campaign[[#This Row],[MntFruits]]+marketing_campaign[[#This Row],[MntWines]]</f>
        <v>849</v>
      </c>
      <c r="W2205">
        <v>2</v>
      </c>
      <c r="X2205">
        <v>5</v>
      </c>
      <c r="Y2205">
        <v>5</v>
      </c>
      <c r="Z2205">
        <v>11</v>
      </c>
      <c r="AA2205">
        <f t="shared" si="69"/>
        <v>23</v>
      </c>
      <c r="AB2205" t="str" cm="1">
        <f t="array" ref="AB2205">_xlfn.IFS(AND(AA2205&gt;=0,AA2205&lt;=15),"low purchase",AND(AA2205&gt;=16,AA2205&lt;=30),"mid purchase",AA2205&gt;=31,"high purchase")</f>
        <v>mid purchase</v>
      </c>
      <c r="AC2205">
        <v>2</v>
      </c>
      <c r="AD2205" t="str">
        <f>IF(marketing_campaign[[#This Row],[NumWebVisitsMonth]]&gt;=5.3,"higher_webvists","lower_webvisits")</f>
        <v>lower_webvisits</v>
      </c>
      <c r="AE2205">
        <v>0</v>
      </c>
      <c r="AF2205">
        <v>0</v>
      </c>
      <c r="AG2205">
        <v>0</v>
      </c>
      <c r="AH2205">
        <v>0</v>
      </c>
      <c r="AI2205">
        <v>0</v>
      </c>
      <c r="AJ2205">
        <v>0</v>
      </c>
      <c r="AK2205">
        <v>3</v>
      </c>
      <c r="AL2205">
        <v>11</v>
      </c>
      <c r="AM2205">
        <v>0</v>
      </c>
      <c r="AN2205">
        <f>marketing_campaign[[#This Row],[AcceptedCmp2]]+marketing_campaign[[#This Row],[AcceptedCmp1]]+marketing_campaign[[#This Row],[AcceptedCmp5]]+marketing_campaign[[#This Row],[AcceptedCmp4]]+marketing_campaign[[#This Row],[AcceptedCmp3]]+marketing_campaign[[#This Row],[Response]]</f>
        <v>0</v>
      </c>
      <c r="AO2205" t="str" cm="1">
        <f t="array" ref="AO220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206" spans="1:41" x14ac:dyDescent="0.35">
      <c r="A2206">
        <v>1876</v>
      </c>
      <c r="B2206">
        <v>1990</v>
      </c>
      <c r="C2206">
        <f t="shared" ca="1" si="68"/>
        <v>36</v>
      </c>
      <c r="D2206" t="str" cm="1">
        <f t="array" aca="1" ref="D220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206" t="s">
        <v>29</v>
      </c>
      <c r="F2206" t="s">
        <v>33</v>
      </c>
      <c r="G2206" cm="1">
        <f t="array" ref="G2206">_xlfn.IFS(marketing_campaign[[#This Row],[Marital_Status]]="Single",K2206+L2206+1,marketing_campaign[[#This Row],[Marital_Status]]="Together",K2206+L2206+2,marketing_campaign[[#This Row],[Marital_Status]]="Alone",K2206+L2206+1,marketing_campaign[[#This Row],[Marital_Status]]="Married",K2206+L2206+2,marketing_campaign[[#This Row],[Marital_Status]]="Divorced",K2206+L2206+1,marketing_campaign[[#This Row],[Marital_Status]]="YOLO",K2206+L2206+1,marketing_campaign[[#This Row],[Marital_Status]]="Absurd",K2206+L2206+1,marketing_campaign[[#This Row],[Marital_Status]]="Widow",K2206+L2206+1)</f>
        <v>2</v>
      </c>
      <c r="H2206" t="str" cm="1">
        <f t="array" ref="H2206">_xlfn.IFS(marketing_campaign[[#This Row],[Family_size]]=1,"Family_with_one_child",marketing_campaign[[#This Row],[Family_size]]&gt;1,"Family_with_more_children")</f>
        <v>Family_with_more_children</v>
      </c>
      <c r="I2206">
        <v>18929</v>
      </c>
      <c r="J2206" t="str">
        <f>IF(marketing_campaign[[#This Row],[Income]]&gt;=Sheet21!B2256,"high_income","low_income")</f>
        <v>high_income</v>
      </c>
      <c r="K2206">
        <v>0</v>
      </c>
      <c r="L2206">
        <v>0</v>
      </c>
      <c r="M2206" s="1">
        <v>41321</v>
      </c>
      <c r="N2206">
        <v>15</v>
      </c>
      <c r="O2206" t="str" cm="1">
        <f t="array" ref="O2206">_xlfn.IFS(AND(marketing_campaign[[#This Row],[Recency]]&gt;=0,marketing_campaign[[#This Row],[Recency]]&lt;=14),"Early Recency",AND(marketing_campaign[[#This Row],[Recency]]&gt;=15,marketing_campaign[[#This Row],[Recency]]&lt;=31),"Mid-Recency",marketing_campaign[[#This Row],[Recency]]&gt;=32,"high Recency")</f>
        <v>Mid-Recency</v>
      </c>
      <c r="P2206">
        <v>32</v>
      </c>
      <c r="Q2206">
        <v>0</v>
      </c>
      <c r="R2206">
        <v>8</v>
      </c>
      <c r="S2206">
        <v>23</v>
      </c>
      <c r="T2206">
        <v>4</v>
      </c>
      <c r="U2206">
        <v>18</v>
      </c>
      <c r="V2206">
        <f>marketing_campaign[[#This Row],[MntGoldProds]]+marketing_campaign[[#This Row],[MntSweetProducts]]+marketing_campaign[[#This Row],[MntFishProducts]]+marketing_campaign[[#This Row],[MntMeatProducts]]+marketing_campaign[[#This Row],[MntFruits]]+marketing_campaign[[#This Row],[MntWines]]</f>
        <v>85</v>
      </c>
      <c r="W2206">
        <v>1</v>
      </c>
      <c r="X2206">
        <v>1</v>
      </c>
      <c r="Y2206">
        <v>0</v>
      </c>
      <c r="Z2206">
        <v>4</v>
      </c>
      <c r="AA2206">
        <f t="shared" si="69"/>
        <v>6</v>
      </c>
      <c r="AB2206" t="str" cm="1">
        <f t="array" ref="AB2206">_xlfn.IFS(AND(AA2206&gt;=0,AA2206&lt;=15),"low purchase",AND(AA2206&gt;=16,AA2206&lt;=30),"mid purchase",AA2206&gt;=31,"high purchase")</f>
        <v>low purchase</v>
      </c>
      <c r="AC2206">
        <v>6</v>
      </c>
      <c r="AD2206" t="str">
        <f>IF(marketing_campaign[[#This Row],[NumWebVisitsMonth]]&gt;=5.3,"higher_webvists","lower_webvisits")</f>
        <v>higher_webvists</v>
      </c>
      <c r="AE2206">
        <v>0</v>
      </c>
      <c r="AF2206">
        <v>0</v>
      </c>
      <c r="AG2206">
        <v>0</v>
      </c>
      <c r="AH2206">
        <v>0</v>
      </c>
      <c r="AI2206">
        <v>0</v>
      </c>
      <c r="AJ2206">
        <v>0</v>
      </c>
      <c r="AK2206">
        <v>3</v>
      </c>
      <c r="AL2206">
        <v>11</v>
      </c>
      <c r="AM2206">
        <v>0</v>
      </c>
      <c r="AN2206">
        <f>marketing_campaign[[#This Row],[AcceptedCmp2]]+marketing_campaign[[#This Row],[AcceptedCmp1]]+marketing_campaign[[#This Row],[AcceptedCmp5]]+marketing_campaign[[#This Row],[AcceptedCmp4]]+marketing_campaign[[#This Row],[AcceptedCmp3]]+marketing_campaign[[#This Row],[Response]]</f>
        <v>0</v>
      </c>
      <c r="AO2206" t="str" cm="1">
        <f t="array" ref="AO220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207" spans="1:41" x14ac:dyDescent="0.35">
      <c r="A2207">
        <v>5959</v>
      </c>
      <c r="B2207">
        <v>1968</v>
      </c>
      <c r="C2207">
        <f t="shared" ca="1" si="68"/>
        <v>58</v>
      </c>
      <c r="D2207" t="str" cm="1">
        <f t="array" aca="1" ref="D220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207" t="s">
        <v>29</v>
      </c>
      <c r="F2207" t="s">
        <v>30</v>
      </c>
      <c r="G2207" cm="1">
        <f t="array" ref="G2207">_xlfn.IFS(marketing_campaign[[#This Row],[Marital_Status]]="Single",K2207+L2207+1,marketing_campaign[[#This Row],[Marital_Status]]="Together",K2207+L2207+2,marketing_campaign[[#This Row],[Marital_Status]]="Alone",K2207+L2207+1,marketing_campaign[[#This Row],[Marital_Status]]="Married",K2207+L2207+2,marketing_campaign[[#This Row],[Marital_Status]]="Divorced",K2207+L2207+1,marketing_campaign[[#This Row],[Marital_Status]]="YOLO",K2207+L2207+1,marketing_campaign[[#This Row],[Marital_Status]]="Absurd",K2207+L2207+1,marketing_campaign[[#This Row],[Marital_Status]]="Widow",K2207+L2207+1)</f>
        <v>3</v>
      </c>
      <c r="H2207" t="str" cm="1">
        <f t="array" ref="H2207">_xlfn.IFS(marketing_campaign[[#This Row],[Family_size]]=1,"Family_with_one_child",marketing_campaign[[#This Row],[Family_size]]&gt;1,"Family_with_more_children")</f>
        <v>Family_with_more_children</v>
      </c>
      <c r="I2207">
        <v>35893</v>
      </c>
      <c r="J2207" t="str">
        <f>IF(marketing_campaign[[#This Row],[Income]]&gt;=Sheet21!B2257,"high_income","low_income")</f>
        <v>high_income</v>
      </c>
      <c r="K2207">
        <v>1</v>
      </c>
      <c r="L2207">
        <v>1</v>
      </c>
      <c r="M2207" s="1">
        <v>41197</v>
      </c>
      <c r="N2207">
        <v>80</v>
      </c>
      <c r="O2207" t="str" cm="1">
        <f t="array" ref="O2207">_xlfn.IFS(AND(marketing_campaign[[#This Row],[Recency]]&gt;=0,marketing_campaign[[#This Row],[Recency]]&lt;=14),"Early Recency",AND(marketing_campaign[[#This Row],[Recency]]&gt;=15,marketing_campaign[[#This Row],[Recency]]&lt;=31),"Mid-Recency",marketing_campaign[[#This Row],[Recency]]&gt;=32,"high Recency")</f>
        <v>high Recency</v>
      </c>
      <c r="P2207">
        <v>158</v>
      </c>
      <c r="Q2207">
        <v>0</v>
      </c>
      <c r="R2207">
        <v>23</v>
      </c>
      <c r="S2207">
        <v>0</v>
      </c>
      <c r="T2207">
        <v>0</v>
      </c>
      <c r="U2207">
        <v>18</v>
      </c>
      <c r="V2207">
        <f>marketing_campaign[[#This Row],[MntGoldProds]]+marketing_campaign[[#This Row],[MntSweetProducts]]+marketing_campaign[[#This Row],[MntFishProducts]]+marketing_campaign[[#This Row],[MntMeatProducts]]+marketing_campaign[[#This Row],[MntFruits]]+marketing_campaign[[#This Row],[MntWines]]</f>
        <v>199</v>
      </c>
      <c r="W2207">
        <v>6</v>
      </c>
      <c r="X2207">
        <v>3</v>
      </c>
      <c r="Y2207">
        <v>1</v>
      </c>
      <c r="Z2207">
        <v>5</v>
      </c>
      <c r="AA2207">
        <f t="shared" si="69"/>
        <v>15</v>
      </c>
      <c r="AB2207" t="str" cm="1">
        <f t="array" ref="AB2207">_xlfn.IFS(AND(AA2207&gt;=0,AA2207&lt;=15),"low purchase",AND(AA2207&gt;=16,AA2207&lt;=30),"mid purchase",AA2207&gt;=31,"high purchase")</f>
        <v>low purchase</v>
      </c>
      <c r="AC2207">
        <v>8</v>
      </c>
      <c r="AD2207" t="str">
        <f>IF(marketing_campaign[[#This Row],[NumWebVisitsMonth]]&gt;=5.3,"higher_webvists","lower_webvisits")</f>
        <v>higher_webvists</v>
      </c>
      <c r="AE2207">
        <v>0</v>
      </c>
      <c r="AF2207">
        <v>0</v>
      </c>
      <c r="AG2207">
        <v>0</v>
      </c>
      <c r="AH2207">
        <v>0</v>
      </c>
      <c r="AI2207">
        <v>0</v>
      </c>
      <c r="AJ2207">
        <v>0</v>
      </c>
      <c r="AK2207">
        <v>3</v>
      </c>
      <c r="AL2207">
        <v>11</v>
      </c>
      <c r="AM2207">
        <v>0</v>
      </c>
      <c r="AN2207">
        <f>marketing_campaign[[#This Row],[AcceptedCmp2]]+marketing_campaign[[#This Row],[AcceptedCmp1]]+marketing_campaign[[#This Row],[AcceptedCmp5]]+marketing_campaign[[#This Row],[AcceptedCmp4]]+marketing_campaign[[#This Row],[AcceptedCmp3]]+marketing_campaign[[#This Row],[Response]]</f>
        <v>0</v>
      </c>
      <c r="AO2207" t="str" cm="1">
        <f t="array" ref="AO220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208" spans="1:41" x14ac:dyDescent="0.35">
      <c r="A2208">
        <v>1092</v>
      </c>
      <c r="B2208">
        <v>1980</v>
      </c>
      <c r="C2208">
        <f t="shared" ca="1" si="68"/>
        <v>46</v>
      </c>
      <c r="D2208" t="str" cm="1">
        <f t="array" aca="1" ref="D220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208" t="s">
        <v>29</v>
      </c>
      <c r="F2208" t="s">
        <v>33</v>
      </c>
      <c r="G2208" cm="1">
        <f t="array" ref="G2208">_xlfn.IFS(marketing_campaign[[#This Row],[Marital_Status]]="Single",K2208+L2208+1,marketing_campaign[[#This Row],[Marital_Status]]="Together",K2208+L2208+2,marketing_campaign[[#This Row],[Marital_Status]]="Alone",K2208+L2208+1,marketing_campaign[[#This Row],[Marital_Status]]="Married",K2208+L2208+2,marketing_campaign[[#This Row],[Marital_Status]]="Divorced",K2208+L2208+1,marketing_campaign[[#This Row],[Marital_Status]]="YOLO",K2208+L2208+1,marketing_campaign[[#This Row],[Marital_Status]]="Absurd",K2208+L2208+1,marketing_campaign[[#This Row],[Marital_Status]]="Widow",K2208+L2208+1)</f>
        <v>3</v>
      </c>
      <c r="H2208" t="str" cm="1">
        <f t="array" ref="H2208">_xlfn.IFS(marketing_campaign[[#This Row],[Family_size]]=1,"Family_with_one_child",marketing_campaign[[#This Row],[Family_size]]&gt;1,"Family_with_more_children")</f>
        <v>Family_with_more_children</v>
      </c>
      <c r="I2208">
        <v>61014</v>
      </c>
      <c r="J2208" t="str">
        <f>IF(marketing_campaign[[#This Row],[Income]]&gt;=Sheet21!B2258,"high_income","low_income")</f>
        <v>high_income</v>
      </c>
      <c r="K2208">
        <v>0</v>
      </c>
      <c r="L2208">
        <v>1</v>
      </c>
      <c r="M2208" s="1">
        <v>41132</v>
      </c>
      <c r="N2208">
        <v>17</v>
      </c>
      <c r="O2208" t="str" cm="1">
        <f t="array" ref="O2208">_xlfn.IFS(AND(marketing_campaign[[#This Row],[Recency]]&gt;=0,marketing_campaign[[#This Row],[Recency]]&lt;=14),"Early Recency",AND(marketing_campaign[[#This Row],[Recency]]&gt;=15,marketing_campaign[[#This Row],[Recency]]&lt;=31),"Mid-Recency",marketing_campaign[[#This Row],[Recency]]&gt;=32,"high Recency")</f>
        <v>Mid-Recency</v>
      </c>
      <c r="P2208">
        <v>269</v>
      </c>
      <c r="Q2208">
        <v>129</v>
      </c>
      <c r="R2208">
        <v>495</v>
      </c>
      <c r="S2208">
        <v>182</v>
      </c>
      <c r="T2208">
        <v>43</v>
      </c>
      <c r="U2208">
        <v>29</v>
      </c>
      <c r="V2208">
        <f>marketing_campaign[[#This Row],[MntGoldProds]]+marketing_campaign[[#This Row],[MntSweetProducts]]+marketing_campaign[[#This Row],[MntFishProducts]]+marketing_campaign[[#This Row],[MntMeatProducts]]+marketing_campaign[[#This Row],[MntFruits]]+marketing_campaign[[#This Row],[MntWines]]</f>
        <v>1147</v>
      </c>
      <c r="W2208">
        <v>4</v>
      </c>
      <c r="X2208">
        <v>9</v>
      </c>
      <c r="Y2208">
        <v>3</v>
      </c>
      <c r="Z2208">
        <v>4</v>
      </c>
      <c r="AA2208">
        <f t="shared" si="69"/>
        <v>20</v>
      </c>
      <c r="AB2208" t="str" cm="1">
        <f t="array" ref="AB2208">_xlfn.IFS(AND(AA2208&gt;=0,AA2208&lt;=15),"low purchase",AND(AA2208&gt;=16,AA2208&lt;=30),"mid purchase",AA2208&gt;=31,"high purchase")</f>
        <v>mid purchase</v>
      </c>
      <c r="AC2208">
        <v>7</v>
      </c>
      <c r="AD2208" t="str">
        <f>IF(marketing_campaign[[#This Row],[NumWebVisitsMonth]]&gt;=5.3,"higher_webvists","lower_webvisits")</f>
        <v>higher_webvists</v>
      </c>
      <c r="AE2208">
        <v>0</v>
      </c>
      <c r="AF2208">
        <v>0</v>
      </c>
      <c r="AG2208">
        <v>0</v>
      </c>
      <c r="AH2208">
        <v>0</v>
      </c>
      <c r="AI2208">
        <v>0</v>
      </c>
      <c r="AJ2208">
        <v>0</v>
      </c>
      <c r="AK2208">
        <v>3</v>
      </c>
      <c r="AL2208">
        <v>11</v>
      </c>
      <c r="AM2208">
        <v>0</v>
      </c>
      <c r="AN2208">
        <f>marketing_campaign[[#This Row],[AcceptedCmp2]]+marketing_campaign[[#This Row],[AcceptedCmp1]]+marketing_campaign[[#This Row],[AcceptedCmp5]]+marketing_campaign[[#This Row],[AcceptedCmp4]]+marketing_campaign[[#This Row],[AcceptedCmp3]]+marketing_campaign[[#This Row],[Response]]</f>
        <v>0</v>
      </c>
      <c r="AO2208" t="str" cm="1">
        <f t="array" ref="AO220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209" spans="1:41" x14ac:dyDescent="0.35">
      <c r="A2209">
        <v>4333</v>
      </c>
      <c r="B2209">
        <v>1954</v>
      </c>
      <c r="C2209">
        <f t="shared" ca="1" si="68"/>
        <v>72</v>
      </c>
      <c r="D2209" t="str" cm="1">
        <f t="array" aca="1" ref="D220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209" t="s">
        <v>29</v>
      </c>
      <c r="F2209" t="s">
        <v>31</v>
      </c>
      <c r="G2209" cm="1">
        <f t="array" ref="G2209">_xlfn.IFS(marketing_campaign[[#This Row],[Marital_Status]]="Single",K2209+L2209+1,marketing_campaign[[#This Row],[Marital_Status]]="Together",K2209+L2209+2,marketing_campaign[[#This Row],[Marital_Status]]="Alone",K2209+L2209+1,marketing_campaign[[#This Row],[Marital_Status]]="Married",K2209+L2209+2,marketing_campaign[[#This Row],[Marital_Status]]="Divorced",K2209+L2209+1,marketing_campaign[[#This Row],[Marital_Status]]="YOLO",K2209+L2209+1,marketing_campaign[[#This Row],[Marital_Status]]="Absurd",K2209+L2209+1,marketing_campaign[[#This Row],[Marital_Status]]="Widow",K2209+L2209+1)</f>
        <v>4</v>
      </c>
      <c r="H2209" t="str" cm="1">
        <f t="array" ref="H2209">_xlfn.IFS(marketing_campaign[[#This Row],[Family_size]]=1,"Family_with_one_child",marketing_campaign[[#This Row],[Family_size]]&gt;1,"Family_with_more_children")</f>
        <v>Family_with_more_children</v>
      </c>
      <c r="I2209">
        <v>32144</v>
      </c>
      <c r="J2209" t="str">
        <f>IF(marketing_campaign[[#This Row],[Income]]&gt;=Sheet21!B2259,"high_income","low_income")</f>
        <v>high_income</v>
      </c>
      <c r="K2209">
        <v>1</v>
      </c>
      <c r="L2209">
        <v>1</v>
      </c>
      <c r="M2209" s="1">
        <v>41721</v>
      </c>
      <c r="N2209">
        <v>76</v>
      </c>
      <c r="O2209" t="str" cm="1">
        <f t="array" ref="O2209">_xlfn.IFS(AND(marketing_campaign[[#This Row],[Recency]]&gt;=0,marketing_campaign[[#This Row],[Recency]]&lt;=14),"Early Recency",AND(marketing_campaign[[#This Row],[Recency]]&gt;=15,marketing_campaign[[#This Row],[Recency]]&lt;=31),"Mid-Recency",marketing_campaign[[#This Row],[Recency]]&gt;=32,"high Recency")</f>
        <v>high Recency</v>
      </c>
      <c r="P2209">
        <v>41</v>
      </c>
      <c r="Q2209">
        <v>0</v>
      </c>
      <c r="R2209">
        <v>10</v>
      </c>
      <c r="S2209">
        <v>0</v>
      </c>
      <c r="T2209">
        <v>0</v>
      </c>
      <c r="U2209">
        <v>3</v>
      </c>
      <c r="V2209">
        <f>marketing_campaign[[#This Row],[MntGoldProds]]+marketing_campaign[[#This Row],[MntSweetProducts]]+marketing_campaign[[#This Row],[MntFishProducts]]+marketing_campaign[[#This Row],[MntMeatProducts]]+marketing_campaign[[#This Row],[MntFruits]]+marketing_campaign[[#This Row],[MntWines]]</f>
        <v>54</v>
      </c>
      <c r="W2209">
        <v>4</v>
      </c>
      <c r="X2209">
        <v>2</v>
      </c>
      <c r="Y2209">
        <v>1</v>
      </c>
      <c r="Z2209">
        <v>3</v>
      </c>
      <c r="AA2209">
        <f t="shared" si="69"/>
        <v>10</v>
      </c>
      <c r="AB2209" t="str" cm="1">
        <f t="array" ref="AB2209">_xlfn.IFS(AND(AA2209&gt;=0,AA2209&lt;=15),"low purchase",AND(AA2209&gt;=16,AA2209&lt;=30),"mid purchase",AA2209&gt;=31,"high purchase")</f>
        <v>low purchase</v>
      </c>
      <c r="AC2209">
        <v>7</v>
      </c>
      <c r="AD2209" t="str">
        <f>IF(marketing_campaign[[#This Row],[NumWebVisitsMonth]]&gt;=5.3,"higher_webvists","lower_webvisits")</f>
        <v>higher_webvists</v>
      </c>
      <c r="AE2209">
        <v>0</v>
      </c>
      <c r="AF2209">
        <v>1</v>
      </c>
      <c r="AG2209">
        <v>0</v>
      </c>
      <c r="AH2209">
        <v>0</v>
      </c>
      <c r="AI2209">
        <v>0</v>
      </c>
      <c r="AJ2209">
        <v>0</v>
      </c>
      <c r="AK2209">
        <v>3</v>
      </c>
      <c r="AL2209">
        <v>11</v>
      </c>
      <c r="AM2209">
        <v>0</v>
      </c>
      <c r="AN2209">
        <f>marketing_campaign[[#This Row],[AcceptedCmp2]]+marketing_campaign[[#This Row],[AcceptedCmp1]]+marketing_campaign[[#This Row],[AcceptedCmp5]]+marketing_campaign[[#This Row],[AcceptedCmp4]]+marketing_campaign[[#This Row],[AcceptedCmp3]]+marketing_campaign[[#This Row],[Response]]</f>
        <v>1</v>
      </c>
      <c r="AO2209" t="str" cm="1">
        <f t="array" ref="AO220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2210" spans="1:41" x14ac:dyDescent="0.35">
      <c r="A2210">
        <v>3850</v>
      </c>
      <c r="B2210">
        <v>1963</v>
      </c>
      <c r="C2210">
        <f t="shared" ca="1" si="68"/>
        <v>63</v>
      </c>
      <c r="D2210" t="str" cm="1">
        <f t="array" aca="1" ref="D221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210" t="s">
        <v>36</v>
      </c>
      <c r="F2210" t="s">
        <v>31</v>
      </c>
      <c r="G2210" cm="1">
        <f t="array" ref="G2210">_xlfn.IFS(marketing_campaign[[#This Row],[Marital_Status]]="Single",K2210+L2210+1,marketing_campaign[[#This Row],[Marital_Status]]="Together",K2210+L2210+2,marketing_campaign[[#This Row],[Marital_Status]]="Alone",K2210+L2210+1,marketing_campaign[[#This Row],[Marital_Status]]="Married",K2210+L2210+2,marketing_campaign[[#This Row],[Marital_Status]]="Divorced",K2210+L2210+1,marketing_campaign[[#This Row],[Marital_Status]]="YOLO",K2210+L2210+1,marketing_campaign[[#This Row],[Marital_Status]]="Absurd",K2210+L2210+1,marketing_campaign[[#This Row],[Marital_Status]]="Widow",K2210+L2210+1)</f>
        <v>3</v>
      </c>
      <c r="H2210" t="str" cm="1">
        <f t="array" ref="H2210">_xlfn.IFS(marketing_campaign[[#This Row],[Family_size]]=1,"Family_with_one_child",marketing_campaign[[#This Row],[Family_size]]&gt;1,"Family_with_more_children")</f>
        <v>Family_with_more_children</v>
      </c>
      <c r="I2210">
        <v>14918</v>
      </c>
      <c r="J2210" t="str">
        <f>IF(marketing_campaign[[#This Row],[Income]]&gt;=Sheet21!B2260,"high_income","low_income")</f>
        <v>high_income</v>
      </c>
      <c r="K2210">
        <v>0</v>
      </c>
      <c r="L2210">
        <v>1</v>
      </c>
      <c r="M2210" s="1">
        <v>41250</v>
      </c>
      <c r="N2210">
        <v>52</v>
      </c>
      <c r="O2210" t="str" cm="1">
        <f t="array" ref="O2210">_xlfn.IFS(AND(marketing_campaign[[#This Row],[Recency]]&gt;=0,marketing_campaign[[#This Row],[Recency]]&lt;=14),"Early Recency",AND(marketing_campaign[[#This Row],[Recency]]&gt;=15,marketing_campaign[[#This Row],[Recency]]&lt;=31),"Mid-Recency",marketing_campaign[[#This Row],[Recency]]&gt;=32,"high Recency")</f>
        <v>high Recency</v>
      </c>
      <c r="P2210">
        <v>3</v>
      </c>
      <c r="Q2210">
        <v>3</v>
      </c>
      <c r="R2210">
        <v>3</v>
      </c>
      <c r="S2210">
        <v>15</v>
      </c>
      <c r="T2210">
        <v>4</v>
      </c>
      <c r="U2210">
        <v>15</v>
      </c>
      <c r="V2210">
        <f>marketing_campaign[[#This Row],[MntGoldProds]]+marketing_campaign[[#This Row],[MntSweetProducts]]+marketing_campaign[[#This Row],[MntFishProducts]]+marketing_campaign[[#This Row],[MntMeatProducts]]+marketing_campaign[[#This Row],[MntFruits]]+marketing_campaign[[#This Row],[MntWines]]</f>
        <v>43</v>
      </c>
      <c r="W2210">
        <v>1</v>
      </c>
      <c r="X2210">
        <v>1</v>
      </c>
      <c r="Y2210">
        <v>0</v>
      </c>
      <c r="Z2210">
        <v>3</v>
      </c>
      <c r="AA2210">
        <f t="shared" si="69"/>
        <v>5</v>
      </c>
      <c r="AB2210" t="str" cm="1">
        <f t="array" ref="AB2210">_xlfn.IFS(AND(AA2210&gt;=0,AA2210&lt;=15),"low purchase",AND(AA2210&gt;=16,AA2210&lt;=30),"mid purchase",AA2210&gt;=31,"high purchase")</f>
        <v>low purchase</v>
      </c>
      <c r="AC2210">
        <v>6</v>
      </c>
      <c r="AD2210" t="str">
        <f>IF(marketing_campaign[[#This Row],[NumWebVisitsMonth]]&gt;=5.3,"higher_webvists","lower_webvisits")</f>
        <v>higher_webvists</v>
      </c>
      <c r="AE2210">
        <v>0</v>
      </c>
      <c r="AF2210">
        <v>0</v>
      </c>
      <c r="AG2210">
        <v>0</v>
      </c>
      <c r="AH2210">
        <v>0</v>
      </c>
      <c r="AI2210">
        <v>0</v>
      </c>
      <c r="AJ2210">
        <v>0</v>
      </c>
      <c r="AK2210">
        <v>3</v>
      </c>
      <c r="AL2210">
        <v>11</v>
      </c>
      <c r="AM2210">
        <v>0</v>
      </c>
      <c r="AN2210">
        <f>marketing_campaign[[#This Row],[AcceptedCmp2]]+marketing_campaign[[#This Row],[AcceptedCmp1]]+marketing_campaign[[#This Row],[AcceptedCmp5]]+marketing_campaign[[#This Row],[AcceptedCmp4]]+marketing_campaign[[#This Row],[AcceptedCmp3]]+marketing_campaign[[#This Row],[Response]]</f>
        <v>0</v>
      </c>
      <c r="AO2210" t="str" cm="1">
        <f t="array" ref="AO221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211" spans="1:41" x14ac:dyDescent="0.35">
      <c r="A2211">
        <v>6168</v>
      </c>
      <c r="B2211">
        <v>1963</v>
      </c>
      <c r="C2211">
        <f t="shared" ca="1" si="68"/>
        <v>63</v>
      </c>
      <c r="D2211" t="str" cm="1">
        <f t="array" aca="1" ref="D221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211" t="s">
        <v>29</v>
      </c>
      <c r="F2211" t="s">
        <v>35</v>
      </c>
      <c r="G2211" cm="1">
        <f t="array" ref="G2211">_xlfn.IFS(marketing_campaign[[#This Row],[Marital_Status]]="Single",K2211+L2211+1,marketing_campaign[[#This Row],[Marital_Status]]="Together",K2211+L2211+2,marketing_campaign[[#This Row],[Marital_Status]]="Alone",K2211+L2211+1,marketing_campaign[[#This Row],[Marital_Status]]="Married",K2211+L2211+2,marketing_campaign[[#This Row],[Marital_Status]]="Divorced",K2211+L2211+1,marketing_campaign[[#This Row],[Marital_Status]]="YOLO",K2211+L2211+1,marketing_campaign[[#This Row],[Marital_Status]]="Absurd",K2211+L2211+1,marketing_campaign[[#This Row],[Marital_Status]]="Widow",K2211+L2211+1)</f>
        <v>3</v>
      </c>
      <c r="H2211" t="str" cm="1">
        <f t="array" ref="H2211">_xlfn.IFS(marketing_campaign[[#This Row],[Family_size]]=1,"Family_with_one_child",marketing_campaign[[#This Row],[Family_size]]&gt;1,"Family_with_more_children")</f>
        <v>Family_with_more_children</v>
      </c>
      <c r="I2211">
        <v>45146</v>
      </c>
      <c r="J2211" t="str">
        <f>IF(marketing_campaign[[#This Row],[Income]]&gt;=Sheet21!B2261,"high_income","low_income")</f>
        <v>high_income</v>
      </c>
      <c r="K2211">
        <v>1</v>
      </c>
      <c r="L2211">
        <v>1</v>
      </c>
      <c r="M2211" s="1">
        <v>41470</v>
      </c>
      <c r="N2211">
        <v>28</v>
      </c>
      <c r="O2211" t="str" cm="1">
        <f t="array" ref="O2211">_xlfn.IFS(AND(marketing_campaign[[#This Row],[Recency]]&gt;=0,marketing_campaign[[#This Row],[Recency]]&lt;=14),"Early Recency",AND(marketing_campaign[[#This Row],[Recency]]&gt;=15,marketing_campaign[[#This Row],[Recency]]&lt;=31),"Mid-Recency",marketing_campaign[[#This Row],[Recency]]&gt;=32,"high Recency")</f>
        <v>Mid-Recency</v>
      </c>
      <c r="P2211">
        <v>33</v>
      </c>
      <c r="Q2211">
        <v>0</v>
      </c>
      <c r="R2211">
        <v>5</v>
      </c>
      <c r="S2211">
        <v>0</v>
      </c>
      <c r="T2211">
        <v>0</v>
      </c>
      <c r="U2211">
        <v>15</v>
      </c>
      <c r="V2211">
        <f>marketing_campaign[[#This Row],[MntGoldProds]]+marketing_campaign[[#This Row],[MntSweetProducts]]+marketing_campaign[[#This Row],[MntFishProducts]]+marketing_campaign[[#This Row],[MntMeatProducts]]+marketing_campaign[[#This Row],[MntFruits]]+marketing_campaign[[#This Row],[MntWines]]</f>
        <v>53</v>
      </c>
      <c r="W2211">
        <v>2</v>
      </c>
      <c r="X2211">
        <v>1</v>
      </c>
      <c r="Y2211">
        <v>1</v>
      </c>
      <c r="Z2211">
        <v>2</v>
      </c>
      <c r="AA2211">
        <f t="shared" si="69"/>
        <v>6</v>
      </c>
      <c r="AB2211" t="str" cm="1">
        <f t="array" ref="AB2211">_xlfn.IFS(AND(AA2211&gt;=0,AA2211&lt;=15),"low purchase",AND(AA2211&gt;=16,AA2211&lt;=30),"mid purchase",AA2211&gt;=31,"high purchase")</f>
        <v>low purchase</v>
      </c>
      <c r="AC2211">
        <v>4</v>
      </c>
      <c r="AD2211" t="str">
        <f>IF(marketing_campaign[[#This Row],[NumWebVisitsMonth]]&gt;=5.3,"higher_webvists","lower_webvisits")</f>
        <v>lower_webvisits</v>
      </c>
      <c r="AE2211">
        <v>0</v>
      </c>
      <c r="AF2211">
        <v>0</v>
      </c>
      <c r="AG2211">
        <v>0</v>
      </c>
      <c r="AH2211">
        <v>0</v>
      </c>
      <c r="AI2211">
        <v>0</v>
      </c>
      <c r="AJ2211">
        <v>0</v>
      </c>
      <c r="AK2211">
        <v>3</v>
      </c>
      <c r="AL2211">
        <v>11</v>
      </c>
      <c r="AM2211">
        <v>0</v>
      </c>
      <c r="AN2211">
        <f>marketing_campaign[[#This Row],[AcceptedCmp2]]+marketing_campaign[[#This Row],[AcceptedCmp1]]+marketing_campaign[[#This Row],[AcceptedCmp5]]+marketing_campaign[[#This Row],[AcceptedCmp4]]+marketing_campaign[[#This Row],[AcceptedCmp3]]+marketing_campaign[[#This Row],[Response]]</f>
        <v>0</v>
      </c>
      <c r="AO2211" t="str" cm="1">
        <f t="array" ref="AO221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212" spans="1:41" x14ac:dyDescent="0.35">
      <c r="A2212">
        <v>607</v>
      </c>
      <c r="B2212">
        <v>1955</v>
      </c>
      <c r="C2212">
        <f t="shared" ca="1" si="68"/>
        <v>71</v>
      </c>
      <c r="D2212" t="str" cm="1">
        <f t="array" aca="1" ref="D221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212" t="s">
        <v>37</v>
      </c>
      <c r="F2212" t="s">
        <v>35</v>
      </c>
      <c r="G2212" cm="1">
        <f t="array" ref="G2212">_xlfn.IFS(marketing_campaign[[#This Row],[Marital_Status]]="Single",K2212+L2212+1,marketing_campaign[[#This Row],[Marital_Status]]="Together",K2212+L2212+2,marketing_campaign[[#This Row],[Marital_Status]]="Alone",K2212+L2212+1,marketing_campaign[[#This Row],[Marital_Status]]="Married",K2212+L2212+2,marketing_campaign[[#This Row],[Marital_Status]]="Divorced",K2212+L2212+1,marketing_campaign[[#This Row],[Marital_Status]]="YOLO",K2212+L2212+1,marketing_campaign[[#This Row],[Marital_Status]]="Absurd",K2212+L2212+1,marketing_campaign[[#This Row],[Marital_Status]]="Widow",K2212+L2212+1)</f>
        <v>2</v>
      </c>
      <c r="H2212" t="str" cm="1">
        <f t="array" ref="H2212">_xlfn.IFS(marketing_campaign[[#This Row],[Family_size]]=1,"Family_with_one_child",marketing_campaign[[#This Row],[Family_size]]&gt;1,"Family_with_more_children")</f>
        <v>Family_with_more_children</v>
      </c>
      <c r="I2212">
        <v>41769</v>
      </c>
      <c r="J2212" t="str">
        <f>IF(marketing_campaign[[#This Row],[Income]]&gt;=Sheet21!B2262,"high_income","low_income")</f>
        <v>high_income</v>
      </c>
      <c r="K2212">
        <v>0</v>
      </c>
      <c r="L2212">
        <v>1</v>
      </c>
      <c r="M2212" s="1">
        <v>41318</v>
      </c>
      <c r="N2212">
        <v>31</v>
      </c>
      <c r="O2212" t="str" cm="1">
        <f t="array" ref="O2212">_xlfn.IFS(AND(marketing_campaign[[#This Row],[Recency]]&gt;=0,marketing_campaign[[#This Row],[Recency]]&lt;=14),"Early Recency",AND(marketing_campaign[[#This Row],[Recency]]&gt;=15,marketing_campaign[[#This Row],[Recency]]&lt;=31),"Mid-Recency",marketing_campaign[[#This Row],[Recency]]&gt;=32,"high Recency")</f>
        <v>Mid-Recency</v>
      </c>
      <c r="P2212">
        <v>302</v>
      </c>
      <c r="Q2212">
        <v>29</v>
      </c>
      <c r="R2212">
        <v>131</v>
      </c>
      <c r="S2212">
        <v>32</v>
      </c>
      <c r="T2212">
        <v>0</v>
      </c>
      <c r="U2212">
        <v>27</v>
      </c>
      <c r="V2212">
        <f>marketing_campaign[[#This Row],[MntGoldProds]]+marketing_campaign[[#This Row],[MntSweetProducts]]+marketing_campaign[[#This Row],[MntFishProducts]]+marketing_campaign[[#This Row],[MntMeatProducts]]+marketing_campaign[[#This Row],[MntFruits]]+marketing_campaign[[#This Row],[MntWines]]</f>
        <v>521</v>
      </c>
      <c r="W2212">
        <v>6</v>
      </c>
      <c r="X2212">
        <v>8</v>
      </c>
      <c r="Y2212">
        <v>1</v>
      </c>
      <c r="Z2212">
        <v>7</v>
      </c>
      <c r="AA2212">
        <f t="shared" si="69"/>
        <v>22</v>
      </c>
      <c r="AB2212" t="str" cm="1">
        <f t="array" ref="AB2212">_xlfn.IFS(AND(AA2212&gt;=0,AA2212&lt;=15),"low purchase",AND(AA2212&gt;=16,AA2212&lt;=30),"mid purchase",AA2212&gt;=31,"high purchase")</f>
        <v>mid purchase</v>
      </c>
      <c r="AC2212">
        <v>8</v>
      </c>
      <c r="AD2212" t="str">
        <f>IF(marketing_campaign[[#This Row],[NumWebVisitsMonth]]&gt;=5.3,"higher_webvists","lower_webvisits")</f>
        <v>higher_webvists</v>
      </c>
      <c r="AE2212">
        <v>0</v>
      </c>
      <c r="AF2212">
        <v>0</v>
      </c>
      <c r="AG2212">
        <v>0</v>
      </c>
      <c r="AH2212">
        <v>0</v>
      </c>
      <c r="AI2212">
        <v>0</v>
      </c>
      <c r="AJ2212">
        <v>0</v>
      </c>
      <c r="AK2212">
        <v>3</v>
      </c>
      <c r="AL2212">
        <v>11</v>
      </c>
      <c r="AM2212">
        <v>0</v>
      </c>
      <c r="AN2212">
        <f>marketing_campaign[[#This Row],[AcceptedCmp2]]+marketing_campaign[[#This Row],[AcceptedCmp1]]+marketing_campaign[[#This Row],[AcceptedCmp5]]+marketing_campaign[[#This Row],[AcceptedCmp4]]+marketing_campaign[[#This Row],[AcceptedCmp3]]+marketing_campaign[[#This Row],[Response]]</f>
        <v>0</v>
      </c>
      <c r="AO2212" t="str" cm="1">
        <f t="array" ref="AO221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213" spans="1:41" x14ac:dyDescent="0.35">
      <c r="A2213">
        <v>10469</v>
      </c>
      <c r="B2213">
        <v>1981</v>
      </c>
      <c r="C2213">
        <f t="shared" ca="1" si="68"/>
        <v>45</v>
      </c>
      <c r="D2213" t="str" cm="1">
        <f t="array" aca="1" ref="D221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213" t="s">
        <v>29</v>
      </c>
      <c r="F2213" t="s">
        <v>31</v>
      </c>
      <c r="G2213" cm="1">
        <f t="array" ref="G2213">_xlfn.IFS(marketing_campaign[[#This Row],[Marital_Status]]="Single",K2213+L2213+1,marketing_campaign[[#This Row],[Marital_Status]]="Together",K2213+L2213+2,marketing_campaign[[#This Row],[Marital_Status]]="Alone",K2213+L2213+1,marketing_campaign[[#This Row],[Marital_Status]]="Married",K2213+L2213+2,marketing_campaign[[#This Row],[Marital_Status]]="Divorced",K2213+L2213+1,marketing_campaign[[#This Row],[Marital_Status]]="YOLO",K2213+L2213+1,marketing_campaign[[#This Row],[Marital_Status]]="Absurd",K2213+L2213+1,marketing_campaign[[#This Row],[Marital_Status]]="Widow",K2213+L2213+1)</f>
        <v>2</v>
      </c>
      <c r="H2213" t="str" cm="1">
        <f t="array" ref="H2213">_xlfn.IFS(marketing_campaign[[#This Row],[Family_size]]=1,"Family_with_one_child",marketing_campaign[[#This Row],[Family_size]]&gt;1,"Family_with_more_children")</f>
        <v>Family_with_more_children</v>
      </c>
      <c r="I2213">
        <v>88325</v>
      </c>
      <c r="J2213" t="str">
        <f>IF(marketing_campaign[[#This Row],[Income]]&gt;=Sheet21!B2263,"high_income","low_income")</f>
        <v>high_income</v>
      </c>
      <c r="K2213">
        <v>0</v>
      </c>
      <c r="L2213">
        <v>0</v>
      </c>
      <c r="M2213" s="1">
        <v>41675</v>
      </c>
      <c r="N2213">
        <v>42</v>
      </c>
      <c r="O2213" t="str" cm="1">
        <f t="array" ref="O2213">_xlfn.IFS(AND(marketing_campaign[[#This Row],[Recency]]&gt;=0,marketing_campaign[[#This Row],[Recency]]&lt;=14),"Early Recency",AND(marketing_campaign[[#This Row],[Recency]]&gt;=15,marketing_campaign[[#This Row],[Recency]]&lt;=31),"Mid-Recency",marketing_campaign[[#This Row],[Recency]]&gt;=32,"high Recency")</f>
        <v>high Recency</v>
      </c>
      <c r="P2213">
        <v>519</v>
      </c>
      <c r="Q2213">
        <v>71</v>
      </c>
      <c r="R2213">
        <v>860</v>
      </c>
      <c r="S2213">
        <v>93</v>
      </c>
      <c r="T2213">
        <v>27</v>
      </c>
      <c r="U2213">
        <v>53</v>
      </c>
      <c r="V2213">
        <f>marketing_campaign[[#This Row],[MntGoldProds]]+marketing_campaign[[#This Row],[MntSweetProducts]]+marketing_campaign[[#This Row],[MntFishProducts]]+marketing_campaign[[#This Row],[MntMeatProducts]]+marketing_campaign[[#This Row],[MntFruits]]+marketing_campaign[[#This Row],[MntWines]]</f>
        <v>1623</v>
      </c>
      <c r="W2213">
        <v>1</v>
      </c>
      <c r="X2213">
        <v>6</v>
      </c>
      <c r="Y2213">
        <v>2</v>
      </c>
      <c r="Z2213">
        <v>9</v>
      </c>
      <c r="AA2213">
        <f t="shared" si="69"/>
        <v>18</v>
      </c>
      <c r="AB2213" t="str" cm="1">
        <f t="array" ref="AB2213">_xlfn.IFS(AND(AA2213&gt;=0,AA2213&lt;=15),"low purchase",AND(AA2213&gt;=16,AA2213&lt;=30),"mid purchase",AA2213&gt;=31,"high purchase")</f>
        <v>mid purchase</v>
      </c>
      <c r="AC2213">
        <v>2</v>
      </c>
      <c r="AD2213" t="str">
        <f>IF(marketing_campaign[[#This Row],[NumWebVisitsMonth]]&gt;=5.3,"higher_webvists","lower_webvisits")</f>
        <v>lower_webvisits</v>
      </c>
      <c r="AE2213">
        <v>0</v>
      </c>
      <c r="AF2213">
        <v>0</v>
      </c>
      <c r="AG2213">
        <v>0</v>
      </c>
      <c r="AH2213">
        <v>0</v>
      </c>
      <c r="AI2213">
        <v>0</v>
      </c>
      <c r="AJ2213">
        <v>0</v>
      </c>
      <c r="AK2213">
        <v>3</v>
      </c>
      <c r="AL2213">
        <v>11</v>
      </c>
      <c r="AM2213">
        <v>0</v>
      </c>
      <c r="AN2213">
        <f>marketing_campaign[[#This Row],[AcceptedCmp2]]+marketing_campaign[[#This Row],[AcceptedCmp1]]+marketing_campaign[[#This Row],[AcceptedCmp5]]+marketing_campaign[[#This Row],[AcceptedCmp4]]+marketing_campaign[[#This Row],[AcceptedCmp3]]+marketing_campaign[[#This Row],[Response]]</f>
        <v>0</v>
      </c>
      <c r="AO2213" t="str" cm="1">
        <f t="array" ref="AO221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214" spans="1:41" x14ac:dyDescent="0.35">
      <c r="A2214">
        <v>6983</v>
      </c>
      <c r="B2214">
        <v>1950</v>
      </c>
      <c r="C2214">
        <f t="shared" ca="1" si="68"/>
        <v>76</v>
      </c>
      <c r="D2214" t="str" cm="1">
        <f t="array" aca="1" ref="D221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214" t="s">
        <v>34</v>
      </c>
      <c r="F2214" t="s">
        <v>35</v>
      </c>
      <c r="G2214" cm="1">
        <f t="array" ref="G2214">_xlfn.IFS(marketing_campaign[[#This Row],[Marital_Status]]="Single",K2214+L2214+1,marketing_campaign[[#This Row],[Marital_Status]]="Together",K2214+L2214+2,marketing_campaign[[#This Row],[Marital_Status]]="Alone",K2214+L2214+1,marketing_campaign[[#This Row],[Marital_Status]]="Married",K2214+L2214+2,marketing_campaign[[#This Row],[Marital_Status]]="Divorced",K2214+L2214+1,marketing_campaign[[#This Row],[Marital_Status]]="YOLO",K2214+L2214+1,marketing_campaign[[#This Row],[Marital_Status]]="Absurd",K2214+L2214+1,marketing_campaign[[#This Row],[Marital_Status]]="Widow",K2214+L2214+1)</f>
        <v>3</v>
      </c>
      <c r="H2214" t="str" cm="1">
        <f t="array" ref="H2214">_xlfn.IFS(marketing_campaign[[#This Row],[Family_size]]=1,"Family_with_one_child",marketing_campaign[[#This Row],[Family_size]]&gt;1,"Family_with_more_children")</f>
        <v>Family_with_more_children</v>
      </c>
      <c r="I2214">
        <v>38054</v>
      </c>
      <c r="J2214" t="str">
        <f>IF(marketing_campaign[[#This Row],[Income]]&gt;=Sheet21!B2264,"high_income","low_income")</f>
        <v>high_income</v>
      </c>
      <c r="K2214">
        <v>1</v>
      </c>
      <c r="L2214">
        <v>1</v>
      </c>
      <c r="M2214" s="1">
        <v>41760</v>
      </c>
      <c r="N2214">
        <v>24</v>
      </c>
      <c r="O2214" t="str" cm="1">
        <f t="array" ref="O2214">_xlfn.IFS(AND(marketing_campaign[[#This Row],[Recency]]&gt;=0,marketing_campaign[[#This Row],[Recency]]&lt;=14),"Early Recency",AND(marketing_campaign[[#This Row],[Recency]]&gt;=15,marketing_campaign[[#This Row],[Recency]]&lt;=31),"Mid-Recency",marketing_campaign[[#This Row],[Recency]]&gt;=32,"high Recency")</f>
        <v>Mid-Recency</v>
      </c>
      <c r="P2214">
        <v>23</v>
      </c>
      <c r="Q2214">
        <v>2</v>
      </c>
      <c r="R2214">
        <v>17</v>
      </c>
      <c r="S2214">
        <v>2</v>
      </c>
      <c r="T2214">
        <v>1</v>
      </c>
      <c r="U2214">
        <v>0</v>
      </c>
      <c r="V2214">
        <f>marketing_campaign[[#This Row],[MntGoldProds]]+marketing_campaign[[#This Row],[MntSweetProducts]]+marketing_campaign[[#This Row],[MntFishProducts]]+marketing_campaign[[#This Row],[MntMeatProducts]]+marketing_campaign[[#This Row],[MntFruits]]+marketing_campaign[[#This Row],[MntWines]]</f>
        <v>45</v>
      </c>
      <c r="W2214">
        <v>2</v>
      </c>
      <c r="X2214">
        <v>2</v>
      </c>
      <c r="Y2214">
        <v>0</v>
      </c>
      <c r="Z2214">
        <v>3</v>
      </c>
      <c r="AA2214">
        <f t="shared" si="69"/>
        <v>7</v>
      </c>
      <c r="AB2214" t="str" cm="1">
        <f t="array" ref="AB2214">_xlfn.IFS(AND(AA2214&gt;=0,AA2214&lt;=15),"low purchase",AND(AA2214&gt;=16,AA2214&lt;=30),"mid purchase",AA2214&gt;=31,"high purchase")</f>
        <v>low purchase</v>
      </c>
      <c r="AC2214">
        <v>7</v>
      </c>
      <c r="AD2214" t="str">
        <f>IF(marketing_campaign[[#This Row],[NumWebVisitsMonth]]&gt;=5.3,"higher_webvists","lower_webvisits")</f>
        <v>higher_webvists</v>
      </c>
      <c r="AE2214">
        <v>0</v>
      </c>
      <c r="AF2214">
        <v>0</v>
      </c>
      <c r="AG2214">
        <v>0</v>
      </c>
      <c r="AH2214">
        <v>0</v>
      </c>
      <c r="AI2214">
        <v>0</v>
      </c>
      <c r="AJ2214">
        <v>0</v>
      </c>
      <c r="AK2214">
        <v>3</v>
      </c>
      <c r="AL2214">
        <v>11</v>
      </c>
      <c r="AM2214">
        <v>0</v>
      </c>
      <c r="AN2214">
        <f>marketing_campaign[[#This Row],[AcceptedCmp2]]+marketing_campaign[[#This Row],[AcceptedCmp1]]+marketing_campaign[[#This Row],[AcceptedCmp5]]+marketing_campaign[[#This Row],[AcceptedCmp4]]+marketing_campaign[[#This Row],[AcceptedCmp3]]+marketing_campaign[[#This Row],[Response]]</f>
        <v>0</v>
      </c>
      <c r="AO2214" t="str" cm="1">
        <f t="array" ref="AO221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215" spans="1:41" x14ac:dyDescent="0.35">
      <c r="A2215">
        <v>3661</v>
      </c>
      <c r="B2215">
        <v>1995</v>
      </c>
      <c r="C2215">
        <f t="shared" ca="1" si="68"/>
        <v>31</v>
      </c>
      <c r="D2215" t="str" cm="1">
        <f t="array" aca="1" ref="D221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215" t="s">
        <v>37</v>
      </c>
      <c r="F2215" t="s">
        <v>30</v>
      </c>
      <c r="G2215" cm="1">
        <f t="array" ref="G2215">_xlfn.IFS(marketing_campaign[[#This Row],[Marital_Status]]="Single",K2215+L2215+1,marketing_campaign[[#This Row],[Marital_Status]]="Together",K2215+L2215+2,marketing_campaign[[#This Row],[Marital_Status]]="Alone",K2215+L2215+1,marketing_campaign[[#This Row],[Marital_Status]]="Married",K2215+L2215+2,marketing_campaign[[#This Row],[Marital_Status]]="Divorced",K2215+L2215+1,marketing_campaign[[#This Row],[Marital_Status]]="YOLO",K2215+L2215+1,marketing_campaign[[#This Row],[Marital_Status]]="Absurd",K2215+L2215+1,marketing_campaign[[#This Row],[Marital_Status]]="Widow",K2215+L2215+1)</f>
        <v>1</v>
      </c>
      <c r="H2215" t="str" cm="1">
        <f t="array" ref="H2215">_xlfn.IFS(marketing_campaign[[#This Row],[Family_size]]=1,"Family_with_one_child",marketing_campaign[[#This Row],[Family_size]]&gt;1,"Family_with_more_children")</f>
        <v>Family_with_one_child</v>
      </c>
      <c r="I2215">
        <v>80617</v>
      </c>
      <c r="J2215" t="str">
        <f>IF(marketing_campaign[[#This Row],[Income]]&gt;=Sheet21!B2265,"high_income","low_income")</f>
        <v>high_income</v>
      </c>
      <c r="K2215">
        <v>0</v>
      </c>
      <c r="L2215">
        <v>0</v>
      </c>
      <c r="M2215" s="1">
        <v>41194</v>
      </c>
      <c r="N2215">
        <v>42</v>
      </c>
      <c r="O2215" t="str" cm="1">
        <f t="array" ref="O2215">_xlfn.IFS(AND(marketing_campaign[[#This Row],[Recency]]&gt;=0,marketing_campaign[[#This Row],[Recency]]&lt;=14),"Early Recency",AND(marketing_campaign[[#This Row],[Recency]]&gt;=15,marketing_campaign[[#This Row],[Recency]]&lt;=31),"Mid-Recency",marketing_campaign[[#This Row],[Recency]]&gt;=32,"high Recency")</f>
        <v>high Recency</v>
      </c>
      <c r="P2215">
        <v>594</v>
      </c>
      <c r="Q2215">
        <v>51</v>
      </c>
      <c r="R2215">
        <v>631</v>
      </c>
      <c r="S2215">
        <v>72</v>
      </c>
      <c r="T2215">
        <v>55</v>
      </c>
      <c r="U2215">
        <v>32</v>
      </c>
      <c r="V2215">
        <f>marketing_campaign[[#This Row],[MntGoldProds]]+marketing_campaign[[#This Row],[MntSweetProducts]]+marketing_campaign[[#This Row],[MntFishProducts]]+marketing_campaign[[#This Row],[MntMeatProducts]]+marketing_campaign[[#This Row],[MntFruits]]+marketing_campaign[[#This Row],[MntWines]]</f>
        <v>1435</v>
      </c>
      <c r="W2215">
        <v>1</v>
      </c>
      <c r="X2215">
        <v>4</v>
      </c>
      <c r="Y2215">
        <v>6</v>
      </c>
      <c r="Z2215">
        <v>8</v>
      </c>
      <c r="AA2215">
        <f t="shared" si="69"/>
        <v>19</v>
      </c>
      <c r="AB2215" t="str" cm="1">
        <f t="array" ref="AB2215">_xlfn.IFS(AND(AA2215&gt;=0,AA2215&lt;=15),"low purchase",AND(AA2215&gt;=16,AA2215&lt;=30),"mid purchase",AA2215&gt;=31,"high purchase")</f>
        <v>mid purchase</v>
      </c>
      <c r="AC2215">
        <v>2</v>
      </c>
      <c r="AD2215" t="str">
        <f>IF(marketing_campaign[[#This Row],[NumWebVisitsMonth]]&gt;=5.3,"higher_webvists","lower_webvisits")</f>
        <v>lower_webvisits</v>
      </c>
      <c r="AE2215">
        <v>0</v>
      </c>
      <c r="AF2215">
        <v>0</v>
      </c>
      <c r="AG2215">
        <v>0</v>
      </c>
      <c r="AH2215">
        <v>0</v>
      </c>
      <c r="AI2215">
        <v>0</v>
      </c>
      <c r="AJ2215">
        <v>0</v>
      </c>
      <c r="AK2215">
        <v>3</v>
      </c>
      <c r="AL2215">
        <v>11</v>
      </c>
      <c r="AM2215">
        <v>0</v>
      </c>
      <c r="AN2215">
        <f>marketing_campaign[[#This Row],[AcceptedCmp2]]+marketing_campaign[[#This Row],[AcceptedCmp1]]+marketing_campaign[[#This Row],[AcceptedCmp5]]+marketing_campaign[[#This Row],[AcceptedCmp4]]+marketing_campaign[[#This Row],[AcceptedCmp3]]+marketing_campaign[[#This Row],[Response]]</f>
        <v>0</v>
      </c>
      <c r="AO2215" t="str" cm="1">
        <f t="array" ref="AO221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216" spans="1:41" x14ac:dyDescent="0.35">
      <c r="A2216">
        <v>9303</v>
      </c>
      <c r="B2216">
        <v>1976</v>
      </c>
      <c r="C2216">
        <f t="shared" ca="1" si="68"/>
        <v>50</v>
      </c>
      <c r="D2216" t="str" cm="1">
        <f t="array" aca="1" ref="D221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216" t="s">
        <v>29</v>
      </c>
      <c r="F2216" t="s">
        <v>33</v>
      </c>
      <c r="G2216" cm="1">
        <f t="array" ref="G2216">_xlfn.IFS(marketing_campaign[[#This Row],[Marital_Status]]="Single",K2216+L2216+1,marketing_campaign[[#This Row],[Marital_Status]]="Together",K2216+L2216+2,marketing_campaign[[#This Row],[Marital_Status]]="Alone",K2216+L2216+1,marketing_campaign[[#This Row],[Marital_Status]]="Married",K2216+L2216+2,marketing_campaign[[#This Row],[Marital_Status]]="Divorced",K2216+L2216+1,marketing_campaign[[#This Row],[Marital_Status]]="YOLO",K2216+L2216+1,marketing_campaign[[#This Row],[Marital_Status]]="Absurd",K2216+L2216+1,marketing_campaign[[#This Row],[Marital_Status]]="Widow",K2216+L2216+1)</f>
        <v>3</v>
      </c>
      <c r="H2216" t="str" cm="1">
        <f t="array" ref="H2216">_xlfn.IFS(marketing_campaign[[#This Row],[Family_size]]=1,"Family_with_one_child",marketing_campaign[[#This Row],[Family_size]]&gt;1,"Family_with_more_children")</f>
        <v>Family_with_more_children</v>
      </c>
      <c r="I2216">
        <v>5305</v>
      </c>
      <c r="J2216" t="str">
        <f>IF(marketing_campaign[[#This Row],[Income]]&gt;=Sheet21!B2266,"high_income","low_income")</f>
        <v>high_income</v>
      </c>
      <c r="K2216">
        <v>0</v>
      </c>
      <c r="L2216">
        <v>1</v>
      </c>
      <c r="M2216" s="1">
        <v>41485</v>
      </c>
      <c r="N2216">
        <v>12</v>
      </c>
      <c r="O2216" t="str" cm="1">
        <f t="array" ref="O2216">_xlfn.IFS(AND(marketing_campaign[[#This Row],[Recency]]&gt;=0,marketing_campaign[[#This Row],[Recency]]&lt;=14),"Early Recency",AND(marketing_campaign[[#This Row],[Recency]]&gt;=15,marketing_campaign[[#This Row],[Recency]]&lt;=31),"Mid-Recency",marketing_campaign[[#This Row],[Recency]]&gt;=32,"high Recency")</f>
        <v>Early Recency</v>
      </c>
      <c r="P2216">
        <v>12</v>
      </c>
      <c r="Q2216">
        <v>4</v>
      </c>
      <c r="R2216">
        <v>7</v>
      </c>
      <c r="S2216">
        <v>1</v>
      </c>
      <c r="T2216">
        <v>3</v>
      </c>
      <c r="U2216">
        <v>5</v>
      </c>
      <c r="V2216">
        <f>marketing_campaign[[#This Row],[MntGoldProds]]+marketing_campaign[[#This Row],[MntSweetProducts]]+marketing_campaign[[#This Row],[MntFishProducts]]+marketing_campaign[[#This Row],[MntMeatProducts]]+marketing_campaign[[#This Row],[MntFruits]]+marketing_campaign[[#This Row],[MntWines]]</f>
        <v>32</v>
      </c>
      <c r="W2216">
        <v>0</v>
      </c>
      <c r="X2216">
        <v>1</v>
      </c>
      <c r="Y2216">
        <v>0</v>
      </c>
      <c r="Z2216">
        <v>0</v>
      </c>
      <c r="AA2216">
        <f t="shared" si="69"/>
        <v>1</v>
      </c>
      <c r="AB2216" t="str" cm="1">
        <f t="array" ref="AB2216">_xlfn.IFS(AND(AA2216&gt;=0,AA2216&lt;=15),"low purchase",AND(AA2216&gt;=16,AA2216&lt;=30),"mid purchase",AA2216&gt;=31,"high purchase")</f>
        <v>low purchase</v>
      </c>
      <c r="AC2216">
        <v>13</v>
      </c>
      <c r="AD2216" t="str">
        <f>IF(marketing_campaign[[#This Row],[NumWebVisitsMonth]]&gt;=5.3,"higher_webvists","lower_webvisits")</f>
        <v>higher_webvists</v>
      </c>
      <c r="AE2216">
        <v>0</v>
      </c>
      <c r="AF2216">
        <v>0</v>
      </c>
      <c r="AG2216">
        <v>0</v>
      </c>
      <c r="AH2216">
        <v>0</v>
      </c>
      <c r="AI2216">
        <v>0</v>
      </c>
      <c r="AJ2216">
        <v>0</v>
      </c>
      <c r="AK2216">
        <v>3</v>
      </c>
      <c r="AL2216">
        <v>11</v>
      </c>
      <c r="AM2216">
        <v>0</v>
      </c>
      <c r="AN2216">
        <f>marketing_campaign[[#This Row],[AcceptedCmp2]]+marketing_campaign[[#This Row],[AcceptedCmp1]]+marketing_campaign[[#This Row],[AcceptedCmp5]]+marketing_campaign[[#This Row],[AcceptedCmp4]]+marketing_campaign[[#This Row],[AcceptedCmp3]]+marketing_campaign[[#This Row],[Response]]</f>
        <v>0</v>
      </c>
      <c r="AO2216" t="str" cm="1">
        <f t="array" ref="AO221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217" spans="1:41" x14ac:dyDescent="0.35">
      <c r="A2217">
        <v>692</v>
      </c>
      <c r="B2217">
        <v>1954</v>
      </c>
      <c r="C2217">
        <f t="shared" ca="1" si="68"/>
        <v>72</v>
      </c>
      <c r="D2217" t="str" cm="1">
        <f t="array" aca="1" ref="D221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217" t="s">
        <v>29</v>
      </c>
      <c r="F2217" t="s">
        <v>31</v>
      </c>
      <c r="G2217" cm="1">
        <f t="array" ref="G2217">_xlfn.IFS(marketing_campaign[[#This Row],[Marital_Status]]="Single",K2217+L2217+1,marketing_campaign[[#This Row],[Marital_Status]]="Together",K2217+L2217+2,marketing_campaign[[#This Row],[Marital_Status]]="Alone",K2217+L2217+1,marketing_campaign[[#This Row],[Marital_Status]]="Married",K2217+L2217+2,marketing_campaign[[#This Row],[Marital_Status]]="Divorced",K2217+L2217+1,marketing_campaign[[#This Row],[Marital_Status]]="YOLO",K2217+L2217+1,marketing_campaign[[#This Row],[Marital_Status]]="Absurd",K2217+L2217+1,marketing_campaign[[#This Row],[Marital_Status]]="Widow",K2217+L2217+1)</f>
        <v>4</v>
      </c>
      <c r="H2217" t="str" cm="1">
        <f t="array" ref="H2217">_xlfn.IFS(marketing_campaign[[#This Row],[Family_size]]=1,"Family_with_one_child",marketing_campaign[[#This Row],[Family_size]]&gt;1,"Family_with_more_children")</f>
        <v>Family_with_more_children</v>
      </c>
      <c r="I2217">
        <v>36807</v>
      </c>
      <c r="J2217" t="str">
        <f>IF(marketing_campaign[[#This Row],[Income]]&gt;=Sheet21!B2267,"high_income","low_income")</f>
        <v>high_income</v>
      </c>
      <c r="K2217">
        <v>1</v>
      </c>
      <c r="L2217">
        <v>1</v>
      </c>
      <c r="M2217" s="1">
        <v>41263</v>
      </c>
      <c r="N2217">
        <v>88</v>
      </c>
      <c r="O2217" t="str" cm="1">
        <f t="array" ref="O2217">_xlfn.IFS(AND(marketing_campaign[[#This Row],[Recency]]&gt;=0,marketing_campaign[[#This Row],[Recency]]&lt;=14),"Early Recency",AND(marketing_campaign[[#This Row],[Recency]]&gt;=15,marketing_campaign[[#This Row],[Recency]]&lt;=31),"Mid-Recency",marketing_campaign[[#This Row],[Recency]]&gt;=32,"high Recency")</f>
        <v>high Recency</v>
      </c>
      <c r="P2217">
        <v>4</v>
      </c>
      <c r="Q2217">
        <v>2</v>
      </c>
      <c r="R2217">
        <v>5</v>
      </c>
      <c r="S2217">
        <v>0</v>
      </c>
      <c r="T2217">
        <v>0</v>
      </c>
      <c r="U2217">
        <v>5</v>
      </c>
      <c r="V2217">
        <f>marketing_campaign[[#This Row],[MntGoldProds]]+marketing_campaign[[#This Row],[MntSweetProducts]]+marketing_campaign[[#This Row],[MntFishProducts]]+marketing_campaign[[#This Row],[MntMeatProducts]]+marketing_campaign[[#This Row],[MntFruits]]+marketing_campaign[[#This Row],[MntWines]]</f>
        <v>16</v>
      </c>
      <c r="W2217">
        <v>1</v>
      </c>
      <c r="X2217">
        <v>1</v>
      </c>
      <c r="Y2217">
        <v>0</v>
      </c>
      <c r="Z2217">
        <v>2</v>
      </c>
      <c r="AA2217">
        <f t="shared" si="69"/>
        <v>4</v>
      </c>
      <c r="AB2217" t="str" cm="1">
        <f t="array" ref="AB2217">_xlfn.IFS(AND(AA2217&gt;=0,AA2217&lt;=15),"low purchase",AND(AA2217&gt;=16,AA2217&lt;=30),"mid purchase",AA2217&gt;=31,"high purchase")</f>
        <v>low purchase</v>
      </c>
      <c r="AC2217">
        <v>6</v>
      </c>
      <c r="AD2217" t="str">
        <f>IF(marketing_campaign[[#This Row],[NumWebVisitsMonth]]&gt;=5.3,"higher_webvists","lower_webvisits")</f>
        <v>higher_webvists</v>
      </c>
      <c r="AE2217">
        <v>0</v>
      </c>
      <c r="AF2217">
        <v>0</v>
      </c>
      <c r="AG2217">
        <v>0</v>
      </c>
      <c r="AH2217">
        <v>0</v>
      </c>
      <c r="AI2217">
        <v>0</v>
      </c>
      <c r="AJ2217">
        <v>0</v>
      </c>
      <c r="AK2217">
        <v>3</v>
      </c>
      <c r="AL2217">
        <v>11</v>
      </c>
      <c r="AM2217">
        <v>0</v>
      </c>
      <c r="AN2217">
        <f>marketing_campaign[[#This Row],[AcceptedCmp2]]+marketing_campaign[[#This Row],[AcceptedCmp1]]+marketing_campaign[[#This Row],[AcceptedCmp5]]+marketing_campaign[[#This Row],[AcceptedCmp4]]+marketing_campaign[[#This Row],[AcceptedCmp3]]+marketing_campaign[[#This Row],[Response]]</f>
        <v>0</v>
      </c>
      <c r="AO2217" t="str" cm="1">
        <f t="array" ref="AO221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218" spans="1:41" x14ac:dyDescent="0.35">
      <c r="A2218">
        <v>736</v>
      </c>
      <c r="B2218">
        <v>1983</v>
      </c>
      <c r="C2218">
        <f t="shared" ca="1" si="68"/>
        <v>43</v>
      </c>
      <c r="D2218" t="str" cm="1">
        <f t="array" aca="1" ref="D221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218" t="s">
        <v>29</v>
      </c>
      <c r="F2218" t="s">
        <v>31</v>
      </c>
      <c r="G2218" cm="1">
        <f t="array" ref="G2218">_xlfn.IFS(marketing_campaign[[#This Row],[Marital_Status]]="Single",K2218+L2218+1,marketing_campaign[[#This Row],[Marital_Status]]="Together",K2218+L2218+2,marketing_campaign[[#This Row],[Marital_Status]]="Alone",K2218+L2218+1,marketing_campaign[[#This Row],[Marital_Status]]="Married",K2218+L2218+2,marketing_campaign[[#This Row],[Marital_Status]]="Divorced",K2218+L2218+1,marketing_campaign[[#This Row],[Marital_Status]]="YOLO",K2218+L2218+1,marketing_campaign[[#This Row],[Marital_Status]]="Absurd",K2218+L2218+1,marketing_campaign[[#This Row],[Marital_Status]]="Widow",K2218+L2218+1)</f>
        <v>3</v>
      </c>
      <c r="H2218" t="str" cm="1">
        <f t="array" ref="H2218">_xlfn.IFS(marketing_campaign[[#This Row],[Family_size]]=1,"Family_with_one_child",marketing_campaign[[#This Row],[Family_size]]&gt;1,"Family_with_more_children")</f>
        <v>Family_with_more_children</v>
      </c>
      <c r="I2218">
        <v>28427</v>
      </c>
      <c r="J2218" t="str">
        <f>IF(marketing_campaign[[#This Row],[Income]]&gt;=Sheet21!B2268,"high_income","low_income")</f>
        <v>high_income</v>
      </c>
      <c r="K2218">
        <v>1</v>
      </c>
      <c r="L2218">
        <v>0</v>
      </c>
      <c r="M2218" s="1">
        <v>41354</v>
      </c>
      <c r="N2218">
        <v>67</v>
      </c>
      <c r="O2218" t="str" cm="1">
        <f t="array" ref="O2218">_xlfn.IFS(AND(marketing_campaign[[#This Row],[Recency]]&gt;=0,marketing_campaign[[#This Row],[Recency]]&lt;=14),"Early Recency",AND(marketing_campaign[[#This Row],[Recency]]&gt;=15,marketing_campaign[[#This Row],[Recency]]&lt;=31),"Mid-Recency",marketing_campaign[[#This Row],[Recency]]&gt;=32,"high Recency")</f>
        <v>high Recency</v>
      </c>
      <c r="P2218">
        <v>18</v>
      </c>
      <c r="Q2218">
        <v>3</v>
      </c>
      <c r="R2218">
        <v>19</v>
      </c>
      <c r="S2218">
        <v>3</v>
      </c>
      <c r="T2218">
        <v>3</v>
      </c>
      <c r="U2218">
        <v>6</v>
      </c>
      <c r="V2218">
        <f>marketing_campaign[[#This Row],[MntGoldProds]]+marketing_campaign[[#This Row],[MntSweetProducts]]+marketing_campaign[[#This Row],[MntFishProducts]]+marketing_campaign[[#This Row],[MntMeatProducts]]+marketing_campaign[[#This Row],[MntFruits]]+marketing_campaign[[#This Row],[MntWines]]</f>
        <v>52</v>
      </c>
      <c r="W2218">
        <v>2</v>
      </c>
      <c r="X2218">
        <v>2</v>
      </c>
      <c r="Y2218">
        <v>0</v>
      </c>
      <c r="Z2218">
        <v>3</v>
      </c>
      <c r="AA2218">
        <f t="shared" si="69"/>
        <v>7</v>
      </c>
      <c r="AB2218" t="str" cm="1">
        <f t="array" ref="AB2218">_xlfn.IFS(AND(AA2218&gt;=0,AA2218&lt;=15),"low purchase",AND(AA2218&gt;=16,AA2218&lt;=30),"mid purchase",AA2218&gt;=31,"high purchase")</f>
        <v>low purchase</v>
      </c>
      <c r="AC2218">
        <v>8</v>
      </c>
      <c r="AD2218" t="str">
        <f>IF(marketing_campaign[[#This Row],[NumWebVisitsMonth]]&gt;=5.3,"higher_webvists","lower_webvisits")</f>
        <v>higher_webvists</v>
      </c>
      <c r="AE2218">
        <v>0</v>
      </c>
      <c r="AF2218">
        <v>0</v>
      </c>
      <c r="AG2218">
        <v>0</v>
      </c>
      <c r="AH2218">
        <v>0</v>
      </c>
      <c r="AI2218">
        <v>0</v>
      </c>
      <c r="AJ2218">
        <v>0</v>
      </c>
      <c r="AK2218">
        <v>3</v>
      </c>
      <c r="AL2218">
        <v>11</v>
      </c>
      <c r="AM2218">
        <v>0</v>
      </c>
      <c r="AN2218">
        <f>marketing_campaign[[#This Row],[AcceptedCmp2]]+marketing_campaign[[#This Row],[AcceptedCmp1]]+marketing_campaign[[#This Row],[AcceptedCmp5]]+marketing_campaign[[#This Row],[AcceptedCmp4]]+marketing_campaign[[#This Row],[AcceptedCmp3]]+marketing_campaign[[#This Row],[Response]]</f>
        <v>0</v>
      </c>
      <c r="AO2218" t="str" cm="1">
        <f t="array" ref="AO221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219" spans="1:41" x14ac:dyDescent="0.35">
      <c r="A2219">
        <v>9589</v>
      </c>
      <c r="B2219">
        <v>1948</v>
      </c>
      <c r="C2219">
        <f t="shared" ca="1" si="68"/>
        <v>78</v>
      </c>
      <c r="D2219" t="str" cm="1">
        <f t="array" aca="1" ref="D221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2219" t="s">
        <v>32</v>
      </c>
      <c r="F2219" t="s">
        <v>38</v>
      </c>
      <c r="G2219" cm="1">
        <f t="array" ref="G2219">_xlfn.IFS(marketing_campaign[[#This Row],[Marital_Status]]="Single",K2219+L2219+1,marketing_campaign[[#This Row],[Marital_Status]]="Together",K2219+L2219+2,marketing_campaign[[#This Row],[Marital_Status]]="Alone",K2219+L2219+1,marketing_campaign[[#This Row],[Marital_Status]]="Married",K2219+L2219+2,marketing_campaign[[#This Row],[Marital_Status]]="Divorced",K2219+L2219+1,marketing_campaign[[#This Row],[Marital_Status]]="YOLO",K2219+L2219+1,marketing_campaign[[#This Row],[Marital_Status]]="Absurd",K2219+L2219+1,marketing_campaign[[#This Row],[Marital_Status]]="Widow",K2219+L2219+1)</f>
        <v>1</v>
      </c>
      <c r="H2219" t="str" cm="1">
        <f t="array" ref="H2219">_xlfn.IFS(marketing_campaign[[#This Row],[Family_size]]=1,"Family_with_one_child",marketing_campaign[[#This Row],[Family_size]]&gt;1,"Family_with_more_children")</f>
        <v>Family_with_one_child</v>
      </c>
      <c r="I2219">
        <v>82032</v>
      </c>
      <c r="J2219" t="str">
        <f>IF(marketing_campaign[[#This Row],[Income]]&gt;=Sheet21!B2269,"high_income","low_income")</f>
        <v>high_income</v>
      </c>
      <c r="K2219">
        <v>0</v>
      </c>
      <c r="L2219">
        <v>0</v>
      </c>
      <c r="M2219" s="1">
        <v>41734</v>
      </c>
      <c r="N2219">
        <v>54</v>
      </c>
      <c r="O2219" t="str" cm="1">
        <f t="array" ref="O2219">_xlfn.IFS(AND(marketing_campaign[[#This Row],[Recency]]&gt;=0,marketing_campaign[[#This Row],[Recency]]&lt;=14),"Early Recency",AND(marketing_campaign[[#This Row],[Recency]]&gt;=15,marketing_campaign[[#This Row],[Recency]]&lt;=31),"Mid-Recency",marketing_campaign[[#This Row],[Recency]]&gt;=32,"high Recency")</f>
        <v>high Recency</v>
      </c>
      <c r="P2219">
        <v>332</v>
      </c>
      <c r="Q2219">
        <v>194</v>
      </c>
      <c r="R2219">
        <v>377</v>
      </c>
      <c r="S2219">
        <v>149</v>
      </c>
      <c r="T2219">
        <v>125</v>
      </c>
      <c r="U2219">
        <v>57</v>
      </c>
      <c r="V2219">
        <f>marketing_campaign[[#This Row],[MntGoldProds]]+marketing_campaign[[#This Row],[MntSweetProducts]]+marketing_campaign[[#This Row],[MntFishProducts]]+marketing_campaign[[#This Row],[MntMeatProducts]]+marketing_campaign[[#This Row],[MntFruits]]+marketing_campaign[[#This Row],[MntWines]]</f>
        <v>1234</v>
      </c>
      <c r="W2219">
        <v>0</v>
      </c>
      <c r="X2219">
        <v>4</v>
      </c>
      <c r="Y2219">
        <v>6</v>
      </c>
      <c r="Z2219">
        <v>7</v>
      </c>
      <c r="AA2219">
        <f t="shared" si="69"/>
        <v>17</v>
      </c>
      <c r="AB2219" t="str" cm="1">
        <f t="array" ref="AB2219">_xlfn.IFS(AND(AA2219&gt;=0,AA2219&lt;=15),"low purchase",AND(AA2219&gt;=16,AA2219&lt;=30),"mid purchase",AA2219&gt;=31,"high purchase")</f>
        <v>mid purchase</v>
      </c>
      <c r="AC2219">
        <v>1</v>
      </c>
      <c r="AD2219" t="str">
        <f>IF(marketing_campaign[[#This Row],[NumWebVisitsMonth]]&gt;=5.3,"higher_webvists","lower_webvisits")</f>
        <v>lower_webvisits</v>
      </c>
      <c r="AE2219">
        <v>0</v>
      </c>
      <c r="AF2219">
        <v>0</v>
      </c>
      <c r="AG2219">
        <v>0</v>
      </c>
      <c r="AH2219">
        <v>0</v>
      </c>
      <c r="AI2219">
        <v>0</v>
      </c>
      <c r="AJ2219">
        <v>0</v>
      </c>
      <c r="AK2219">
        <v>3</v>
      </c>
      <c r="AL2219">
        <v>11</v>
      </c>
      <c r="AM2219">
        <v>0</v>
      </c>
      <c r="AN2219">
        <f>marketing_campaign[[#This Row],[AcceptedCmp2]]+marketing_campaign[[#This Row],[AcceptedCmp1]]+marketing_campaign[[#This Row],[AcceptedCmp5]]+marketing_campaign[[#This Row],[AcceptedCmp4]]+marketing_campaign[[#This Row],[AcceptedCmp3]]+marketing_campaign[[#This Row],[Response]]</f>
        <v>0</v>
      </c>
      <c r="AO2219" t="str" cm="1">
        <f t="array" ref="AO221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220" spans="1:41" x14ac:dyDescent="0.35">
      <c r="A2220">
        <v>4838</v>
      </c>
      <c r="B2220">
        <v>1978</v>
      </c>
      <c r="C2220">
        <f t="shared" ca="1" si="68"/>
        <v>48</v>
      </c>
      <c r="D2220" t="str" cm="1">
        <f t="array" aca="1" ref="D222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220" t="s">
        <v>29</v>
      </c>
      <c r="F2220" t="s">
        <v>31</v>
      </c>
      <c r="G2220" cm="1">
        <f t="array" ref="G2220">_xlfn.IFS(marketing_campaign[[#This Row],[Marital_Status]]="Single",K2220+L2220+1,marketing_campaign[[#This Row],[Marital_Status]]="Together",K2220+L2220+2,marketing_campaign[[#This Row],[Marital_Status]]="Alone",K2220+L2220+1,marketing_campaign[[#This Row],[Marital_Status]]="Married",K2220+L2220+2,marketing_campaign[[#This Row],[Marital_Status]]="Divorced",K2220+L2220+1,marketing_campaign[[#This Row],[Marital_Status]]="YOLO",K2220+L2220+1,marketing_campaign[[#This Row],[Marital_Status]]="Absurd",K2220+L2220+1,marketing_campaign[[#This Row],[Marital_Status]]="Widow",K2220+L2220+1)</f>
        <v>3</v>
      </c>
      <c r="H2220" t="str" cm="1">
        <f t="array" ref="H2220">_xlfn.IFS(marketing_campaign[[#This Row],[Family_size]]=1,"Family_with_one_child",marketing_campaign[[#This Row],[Family_size]]&gt;1,"Family_with_more_children")</f>
        <v>Family_with_more_children</v>
      </c>
      <c r="I2220">
        <v>22775</v>
      </c>
      <c r="J2220" t="str">
        <f>IF(marketing_campaign[[#This Row],[Income]]&gt;=Sheet21!B2270,"high_income","low_income")</f>
        <v>high_income</v>
      </c>
      <c r="K2220">
        <v>1</v>
      </c>
      <c r="L2220">
        <v>0</v>
      </c>
      <c r="M2220" s="1">
        <v>41444</v>
      </c>
      <c r="N2220">
        <v>40</v>
      </c>
      <c r="O2220" t="str" cm="1">
        <f t="array" ref="O2220">_xlfn.IFS(AND(marketing_campaign[[#This Row],[Recency]]&gt;=0,marketing_campaign[[#This Row],[Recency]]&lt;=14),"Early Recency",AND(marketing_campaign[[#This Row],[Recency]]&gt;=15,marketing_campaign[[#This Row],[Recency]]&lt;=31),"Mid-Recency",marketing_campaign[[#This Row],[Recency]]&gt;=32,"high Recency")</f>
        <v>high Recency</v>
      </c>
      <c r="P2220">
        <v>5</v>
      </c>
      <c r="Q2220">
        <v>1</v>
      </c>
      <c r="R2220">
        <v>8</v>
      </c>
      <c r="S2220">
        <v>0</v>
      </c>
      <c r="T2220">
        <v>0</v>
      </c>
      <c r="U2220">
        <v>1</v>
      </c>
      <c r="V2220">
        <f>marketing_campaign[[#This Row],[MntGoldProds]]+marketing_campaign[[#This Row],[MntSweetProducts]]+marketing_campaign[[#This Row],[MntFishProducts]]+marketing_campaign[[#This Row],[MntMeatProducts]]+marketing_campaign[[#This Row],[MntFruits]]+marketing_campaign[[#This Row],[MntWines]]</f>
        <v>15</v>
      </c>
      <c r="W2220">
        <v>1</v>
      </c>
      <c r="X2220">
        <v>1</v>
      </c>
      <c r="Y2220">
        <v>0</v>
      </c>
      <c r="Z2220">
        <v>2</v>
      </c>
      <c r="AA2220">
        <f t="shared" si="69"/>
        <v>4</v>
      </c>
      <c r="AB2220" t="str" cm="1">
        <f t="array" ref="AB2220">_xlfn.IFS(AND(AA2220&gt;=0,AA2220&lt;=15),"low purchase",AND(AA2220&gt;=16,AA2220&lt;=30),"mid purchase",AA2220&gt;=31,"high purchase")</f>
        <v>low purchase</v>
      </c>
      <c r="AC2220">
        <v>8</v>
      </c>
      <c r="AD2220" t="str">
        <f>IF(marketing_campaign[[#This Row],[NumWebVisitsMonth]]&gt;=5.3,"higher_webvists","lower_webvisits")</f>
        <v>higher_webvists</v>
      </c>
      <c r="AE2220">
        <v>0</v>
      </c>
      <c r="AF2220">
        <v>0</v>
      </c>
      <c r="AG2220">
        <v>0</v>
      </c>
      <c r="AH2220">
        <v>0</v>
      </c>
      <c r="AI2220">
        <v>0</v>
      </c>
      <c r="AJ2220">
        <v>0</v>
      </c>
      <c r="AK2220">
        <v>3</v>
      </c>
      <c r="AL2220">
        <v>11</v>
      </c>
      <c r="AM2220">
        <v>0</v>
      </c>
      <c r="AN2220">
        <f>marketing_campaign[[#This Row],[AcceptedCmp2]]+marketing_campaign[[#This Row],[AcceptedCmp1]]+marketing_campaign[[#This Row],[AcceptedCmp5]]+marketing_campaign[[#This Row],[AcceptedCmp4]]+marketing_campaign[[#This Row],[AcceptedCmp3]]+marketing_campaign[[#This Row],[Response]]</f>
        <v>0</v>
      </c>
      <c r="AO2220" t="str" cm="1">
        <f t="array" ref="AO222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221" spans="1:41" x14ac:dyDescent="0.35">
      <c r="A2221">
        <v>9246</v>
      </c>
      <c r="B2221">
        <v>1985</v>
      </c>
      <c r="C2221">
        <f t="shared" ca="1" si="68"/>
        <v>41</v>
      </c>
      <c r="D2221" t="str" cm="1">
        <f t="array" aca="1" ref="D222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221" t="s">
        <v>34</v>
      </c>
      <c r="F2221" t="s">
        <v>31</v>
      </c>
      <c r="G2221" cm="1">
        <f t="array" ref="G2221">_xlfn.IFS(marketing_campaign[[#This Row],[Marital_Status]]="Single",K2221+L2221+1,marketing_campaign[[#This Row],[Marital_Status]]="Together",K2221+L2221+2,marketing_campaign[[#This Row],[Marital_Status]]="Alone",K2221+L2221+1,marketing_campaign[[#This Row],[Marital_Status]]="Married",K2221+L2221+2,marketing_campaign[[#This Row],[Marital_Status]]="Divorced",K2221+L2221+1,marketing_campaign[[#This Row],[Marital_Status]]="YOLO",K2221+L2221+1,marketing_campaign[[#This Row],[Marital_Status]]="Absurd",K2221+L2221+1,marketing_campaign[[#This Row],[Marital_Status]]="Widow",K2221+L2221+1)</f>
        <v>3</v>
      </c>
      <c r="H2221" t="str" cm="1">
        <f t="array" ref="H2221">_xlfn.IFS(marketing_campaign[[#This Row],[Family_size]]=1,"Family_with_one_child",marketing_campaign[[#This Row],[Family_size]]&gt;1,"Family_with_more_children")</f>
        <v>Family_with_more_children</v>
      </c>
      <c r="I2221">
        <v>40101</v>
      </c>
      <c r="J2221" t="str">
        <f>IF(marketing_campaign[[#This Row],[Income]]&gt;=Sheet21!B2271,"high_income","low_income")</f>
        <v>high_income</v>
      </c>
      <c r="K2221">
        <v>1</v>
      </c>
      <c r="L2221">
        <v>0</v>
      </c>
      <c r="M2221" s="1">
        <v>41196</v>
      </c>
      <c r="N2221">
        <v>73</v>
      </c>
      <c r="O2221" t="str" cm="1">
        <f t="array" ref="O2221">_xlfn.IFS(AND(marketing_campaign[[#This Row],[Recency]]&gt;=0,marketing_campaign[[#This Row],[Recency]]&lt;=14),"Early Recency",AND(marketing_campaign[[#This Row],[Recency]]&gt;=15,marketing_campaign[[#This Row],[Recency]]&lt;=31),"Mid-Recency",marketing_campaign[[#This Row],[Recency]]&gt;=32,"high Recency")</f>
        <v>high Recency</v>
      </c>
      <c r="P2221">
        <v>171</v>
      </c>
      <c r="Q2221">
        <v>3</v>
      </c>
      <c r="R2221">
        <v>129</v>
      </c>
      <c r="S2221">
        <v>26</v>
      </c>
      <c r="T2221">
        <v>24</v>
      </c>
      <c r="U2221">
        <v>62</v>
      </c>
      <c r="V2221">
        <f>marketing_campaign[[#This Row],[MntGoldProds]]+marketing_campaign[[#This Row],[MntSweetProducts]]+marketing_campaign[[#This Row],[MntFishProducts]]+marketing_campaign[[#This Row],[MntMeatProducts]]+marketing_campaign[[#This Row],[MntFruits]]+marketing_campaign[[#This Row],[MntWines]]</f>
        <v>415</v>
      </c>
      <c r="W2221">
        <v>4</v>
      </c>
      <c r="X2221">
        <v>6</v>
      </c>
      <c r="Y2221">
        <v>1</v>
      </c>
      <c r="Z2221">
        <v>6</v>
      </c>
      <c r="AA2221">
        <f t="shared" si="69"/>
        <v>17</v>
      </c>
      <c r="AB2221" t="str" cm="1">
        <f t="array" ref="AB2221">_xlfn.IFS(AND(AA2221&gt;=0,AA2221&lt;=15),"low purchase",AND(AA2221&gt;=16,AA2221&lt;=30),"mid purchase",AA2221&gt;=31,"high purchase")</f>
        <v>mid purchase</v>
      </c>
      <c r="AC2221">
        <v>7</v>
      </c>
      <c r="AD2221" t="str">
        <f>IF(marketing_campaign[[#This Row],[NumWebVisitsMonth]]&gt;=5.3,"higher_webvists","lower_webvisits")</f>
        <v>higher_webvists</v>
      </c>
      <c r="AE2221">
        <v>0</v>
      </c>
      <c r="AF2221">
        <v>0</v>
      </c>
      <c r="AG2221">
        <v>0</v>
      </c>
      <c r="AH2221">
        <v>0</v>
      </c>
      <c r="AI2221">
        <v>0</v>
      </c>
      <c r="AJ2221">
        <v>0</v>
      </c>
      <c r="AK2221">
        <v>3</v>
      </c>
      <c r="AL2221">
        <v>11</v>
      </c>
      <c r="AM2221">
        <v>0</v>
      </c>
      <c r="AN2221">
        <f>marketing_campaign[[#This Row],[AcceptedCmp2]]+marketing_campaign[[#This Row],[AcceptedCmp1]]+marketing_campaign[[#This Row],[AcceptedCmp5]]+marketing_campaign[[#This Row],[AcceptedCmp4]]+marketing_campaign[[#This Row],[AcceptedCmp3]]+marketing_campaign[[#This Row],[Response]]</f>
        <v>0</v>
      </c>
      <c r="AO2221" t="str" cm="1">
        <f t="array" ref="AO222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222" spans="1:41" x14ac:dyDescent="0.35">
      <c r="A2222">
        <v>6261</v>
      </c>
      <c r="B2222">
        <v>1979</v>
      </c>
      <c r="C2222">
        <f t="shared" ca="1" si="68"/>
        <v>47</v>
      </c>
      <c r="D2222" t="str" cm="1">
        <f t="array" aca="1" ref="D222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222" t="s">
        <v>29</v>
      </c>
      <c r="F2222" t="s">
        <v>33</v>
      </c>
      <c r="G2222" cm="1">
        <f t="array" ref="G2222">_xlfn.IFS(marketing_campaign[[#This Row],[Marital_Status]]="Single",K2222+L2222+1,marketing_campaign[[#This Row],[Marital_Status]]="Together",K2222+L2222+2,marketing_campaign[[#This Row],[Marital_Status]]="Alone",K2222+L2222+1,marketing_campaign[[#This Row],[Marital_Status]]="Married",K2222+L2222+2,marketing_campaign[[#This Row],[Marital_Status]]="Divorced",K2222+L2222+1,marketing_campaign[[#This Row],[Marital_Status]]="YOLO",K2222+L2222+1,marketing_campaign[[#This Row],[Marital_Status]]="Absurd",K2222+L2222+1,marketing_campaign[[#This Row],[Marital_Status]]="Widow",K2222+L2222+1)</f>
        <v>3</v>
      </c>
      <c r="H2222" t="str" cm="1">
        <f t="array" ref="H2222">_xlfn.IFS(marketing_campaign[[#This Row],[Family_size]]=1,"Family_with_one_child",marketing_campaign[[#This Row],[Family_size]]&gt;1,"Family_with_more_children")</f>
        <v>Family_with_more_children</v>
      </c>
      <c r="I2222">
        <v>58025</v>
      </c>
      <c r="J2222" t="str">
        <f>IF(marketing_campaign[[#This Row],[Income]]&gt;=Sheet21!B2272,"high_income","low_income")</f>
        <v>high_income</v>
      </c>
      <c r="K2222">
        <v>0</v>
      </c>
      <c r="L2222">
        <v>1</v>
      </c>
      <c r="M2222" s="1">
        <v>41604</v>
      </c>
      <c r="N2222">
        <v>81</v>
      </c>
      <c r="O2222" t="str" cm="1">
        <f t="array" ref="O2222">_xlfn.IFS(AND(marketing_campaign[[#This Row],[Recency]]&gt;=0,marketing_campaign[[#This Row],[Recency]]&lt;=14),"Early Recency",AND(marketing_campaign[[#This Row],[Recency]]&gt;=15,marketing_campaign[[#This Row],[Recency]]&lt;=31),"Mid-Recency",marketing_campaign[[#This Row],[Recency]]&gt;=32,"high Recency")</f>
        <v>high Recency</v>
      </c>
      <c r="P2222">
        <v>270</v>
      </c>
      <c r="Q2222">
        <v>31</v>
      </c>
      <c r="R2222">
        <v>88</v>
      </c>
      <c r="S2222">
        <v>11</v>
      </c>
      <c r="T2222">
        <v>48</v>
      </c>
      <c r="U2222">
        <v>22</v>
      </c>
      <c r="V2222">
        <f>marketing_campaign[[#This Row],[MntGoldProds]]+marketing_campaign[[#This Row],[MntSweetProducts]]+marketing_campaign[[#This Row],[MntFishProducts]]+marketing_campaign[[#This Row],[MntMeatProducts]]+marketing_campaign[[#This Row],[MntFruits]]+marketing_campaign[[#This Row],[MntWines]]</f>
        <v>470</v>
      </c>
      <c r="W2222">
        <v>3</v>
      </c>
      <c r="X2222">
        <v>3</v>
      </c>
      <c r="Y2222">
        <v>2</v>
      </c>
      <c r="Z2222">
        <v>10</v>
      </c>
      <c r="AA2222">
        <f t="shared" si="69"/>
        <v>18</v>
      </c>
      <c r="AB2222" t="str" cm="1">
        <f t="array" ref="AB2222">_xlfn.IFS(AND(AA2222&gt;=0,AA2222&lt;=15),"low purchase",AND(AA2222&gt;=16,AA2222&lt;=30),"mid purchase",AA2222&gt;=31,"high purchase")</f>
        <v>mid purchase</v>
      </c>
      <c r="AC2222">
        <v>4</v>
      </c>
      <c r="AD2222" t="str">
        <f>IF(marketing_campaign[[#This Row],[NumWebVisitsMonth]]&gt;=5.3,"higher_webvists","lower_webvisits")</f>
        <v>lower_webvisits</v>
      </c>
      <c r="AE2222">
        <v>0</v>
      </c>
      <c r="AF2222">
        <v>0</v>
      </c>
      <c r="AG2222">
        <v>0</v>
      </c>
      <c r="AH2222">
        <v>0</v>
      </c>
      <c r="AI2222">
        <v>0</v>
      </c>
      <c r="AJ2222">
        <v>0</v>
      </c>
      <c r="AK2222">
        <v>3</v>
      </c>
      <c r="AL2222">
        <v>11</v>
      </c>
      <c r="AM2222">
        <v>0</v>
      </c>
      <c r="AN2222">
        <f>marketing_campaign[[#This Row],[AcceptedCmp2]]+marketing_campaign[[#This Row],[AcceptedCmp1]]+marketing_campaign[[#This Row],[AcceptedCmp5]]+marketing_campaign[[#This Row],[AcceptedCmp4]]+marketing_campaign[[#This Row],[AcceptedCmp3]]+marketing_campaign[[#This Row],[Response]]</f>
        <v>0</v>
      </c>
      <c r="AO2222" t="str" cm="1">
        <f t="array" ref="AO222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223" spans="1:41" x14ac:dyDescent="0.35">
      <c r="A2223">
        <v>7366</v>
      </c>
      <c r="B2223">
        <v>1982</v>
      </c>
      <c r="C2223">
        <f t="shared" ca="1" si="68"/>
        <v>44</v>
      </c>
      <c r="D2223" t="str" cm="1">
        <f t="array" aca="1" ref="D222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223" t="s">
        <v>34</v>
      </c>
      <c r="F2223" t="s">
        <v>30</v>
      </c>
      <c r="G2223" cm="1">
        <f t="array" ref="G2223">_xlfn.IFS(marketing_campaign[[#This Row],[Marital_Status]]="Single",K2223+L2223+1,marketing_campaign[[#This Row],[Marital_Status]]="Together",K2223+L2223+2,marketing_campaign[[#This Row],[Marital_Status]]="Alone",K2223+L2223+1,marketing_campaign[[#This Row],[Marital_Status]]="Married",K2223+L2223+2,marketing_campaign[[#This Row],[Marital_Status]]="Divorced",K2223+L2223+1,marketing_campaign[[#This Row],[Marital_Status]]="YOLO",K2223+L2223+1,marketing_campaign[[#This Row],[Marital_Status]]="Absurd",K2223+L2223+1,marketing_campaign[[#This Row],[Marital_Status]]="Widow",K2223+L2223+1)</f>
        <v>1</v>
      </c>
      <c r="H2223" t="str" cm="1">
        <f t="array" ref="H2223">_xlfn.IFS(marketing_campaign[[#This Row],[Family_size]]=1,"Family_with_one_child",marketing_campaign[[#This Row],[Family_size]]&gt;1,"Family_with_more_children")</f>
        <v>Family_with_one_child</v>
      </c>
      <c r="I2223">
        <v>75777</v>
      </c>
      <c r="J2223" t="str">
        <f>IF(marketing_campaign[[#This Row],[Income]]&gt;=Sheet21!B2273,"high_income","low_income")</f>
        <v>high_income</v>
      </c>
      <c r="K2223">
        <v>0</v>
      </c>
      <c r="L2223">
        <v>0</v>
      </c>
      <c r="M2223" s="1">
        <v>41459</v>
      </c>
      <c r="N2223">
        <v>12</v>
      </c>
      <c r="O2223" t="str" cm="1">
        <f t="array" ref="O2223">_xlfn.IFS(AND(marketing_campaign[[#This Row],[Recency]]&gt;=0,marketing_campaign[[#This Row],[Recency]]&lt;=14),"Early Recency",AND(marketing_campaign[[#This Row],[Recency]]&gt;=15,marketing_campaign[[#This Row],[Recency]]&lt;=31),"Mid-Recency",marketing_campaign[[#This Row],[Recency]]&gt;=32,"high Recency")</f>
        <v>Early Recency</v>
      </c>
      <c r="P2223">
        <v>712</v>
      </c>
      <c r="Q2223">
        <v>26</v>
      </c>
      <c r="R2223">
        <v>538</v>
      </c>
      <c r="S2223">
        <v>69</v>
      </c>
      <c r="T2223">
        <v>13</v>
      </c>
      <c r="U2223">
        <v>80</v>
      </c>
      <c r="V2223">
        <f>marketing_campaign[[#This Row],[MntGoldProds]]+marketing_campaign[[#This Row],[MntSweetProducts]]+marketing_campaign[[#This Row],[MntFishProducts]]+marketing_campaign[[#This Row],[MntMeatProducts]]+marketing_campaign[[#This Row],[MntFruits]]+marketing_campaign[[#This Row],[MntWines]]</f>
        <v>1438</v>
      </c>
      <c r="W2223">
        <v>1</v>
      </c>
      <c r="X2223">
        <v>3</v>
      </c>
      <c r="Y2223">
        <v>6</v>
      </c>
      <c r="Z2223">
        <v>11</v>
      </c>
      <c r="AA2223">
        <f t="shared" si="69"/>
        <v>21</v>
      </c>
      <c r="AB2223" t="str" cm="1">
        <f t="array" ref="AB2223">_xlfn.IFS(AND(AA2223&gt;=0,AA2223&lt;=15),"low purchase",AND(AA2223&gt;=16,AA2223&lt;=30),"mid purchase",AA2223&gt;=31,"high purchase")</f>
        <v>mid purchase</v>
      </c>
      <c r="AC2223">
        <v>1</v>
      </c>
      <c r="AD2223" t="str">
        <f>IF(marketing_campaign[[#This Row],[NumWebVisitsMonth]]&gt;=5.3,"higher_webvists","lower_webvisits")</f>
        <v>lower_webvisits</v>
      </c>
      <c r="AE2223">
        <v>0</v>
      </c>
      <c r="AF2223">
        <v>1</v>
      </c>
      <c r="AG2223">
        <v>1</v>
      </c>
      <c r="AH2223">
        <v>0</v>
      </c>
      <c r="AI2223">
        <v>0</v>
      </c>
      <c r="AJ2223">
        <v>0</v>
      </c>
      <c r="AK2223">
        <v>3</v>
      </c>
      <c r="AL2223">
        <v>11</v>
      </c>
      <c r="AM2223">
        <v>1</v>
      </c>
      <c r="AN2223">
        <f>marketing_campaign[[#This Row],[AcceptedCmp2]]+marketing_campaign[[#This Row],[AcceptedCmp1]]+marketing_campaign[[#This Row],[AcceptedCmp5]]+marketing_campaign[[#This Row],[AcceptedCmp4]]+marketing_campaign[[#This Row],[AcceptedCmp3]]+marketing_campaign[[#This Row],[Response]]</f>
        <v>3</v>
      </c>
      <c r="AO2223" t="str" cm="1">
        <f t="array" ref="AO222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3/5 campaign accepted</v>
      </c>
    </row>
    <row r="2224" spans="1:41" x14ac:dyDescent="0.35">
      <c r="A2224">
        <v>10659</v>
      </c>
      <c r="B2224">
        <v>1979</v>
      </c>
      <c r="C2224">
        <f t="shared" ca="1" si="68"/>
        <v>47</v>
      </c>
      <c r="D2224" t="str" cm="1">
        <f t="array" aca="1" ref="D222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224" t="s">
        <v>37</v>
      </c>
      <c r="F2224" t="s">
        <v>31</v>
      </c>
      <c r="G2224" cm="1">
        <f t="array" ref="G2224">_xlfn.IFS(marketing_campaign[[#This Row],[Marital_Status]]="Single",K2224+L2224+1,marketing_campaign[[#This Row],[Marital_Status]]="Together",K2224+L2224+2,marketing_campaign[[#This Row],[Marital_Status]]="Alone",K2224+L2224+1,marketing_campaign[[#This Row],[Marital_Status]]="Married",K2224+L2224+2,marketing_campaign[[#This Row],[Marital_Status]]="Divorced",K2224+L2224+1,marketing_campaign[[#This Row],[Marital_Status]]="YOLO",K2224+L2224+1,marketing_campaign[[#This Row],[Marital_Status]]="Absurd",K2224+L2224+1,marketing_campaign[[#This Row],[Marital_Status]]="Widow",K2224+L2224+1)</f>
        <v>3</v>
      </c>
      <c r="H2224" t="str" cm="1">
        <f t="array" ref="H2224">_xlfn.IFS(marketing_campaign[[#This Row],[Family_size]]=1,"Family_with_one_child",marketing_campaign[[#This Row],[Family_size]]&gt;1,"Family_with_more_children")</f>
        <v>Family_with_more_children</v>
      </c>
      <c r="I2224">
        <v>7500</v>
      </c>
      <c r="J2224" t="str">
        <f>IF(marketing_campaign[[#This Row],[Income]]&gt;=Sheet21!B2274,"high_income","low_income")</f>
        <v>high_income</v>
      </c>
      <c r="K2224">
        <v>1</v>
      </c>
      <c r="L2224">
        <v>0</v>
      </c>
      <c r="M2224" s="1">
        <v>41401</v>
      </c>
      <c r="N2224">
        <v>7</v>
      </c>
      <c r="O2224" t="str" cm="1">
        <f t="array" ref="O2224">_xlfn.IFS(AND(marketing_campaign[[#This Row],[Recency]]&gt;=0,marketing_campaign[[#This Row],[Recency]]&lt;=14),"Early Recency",AND(marketing_campaign[[#This Row],[Recency]]&gt;=15,marketing_campaign[[#This Row],[Recency]]&lt;=31),"Mid-Recency",marketing_campaign[[#This Row],[Recency]]&gt;=32,"high Recency")</f>
        <v>Early Recency</v>
      </c>
      <c r="P2224">
        <v>2</v>
      </c>
      <c r="Q2224">
        <v>8</v>
      </c>
      <c r="R2224">
        <v>11</v>
      </c>
      <c r="S2224">
        <v>3</v>
      </c>
      <c r="T2224">
        <v>8</v>
      </c>
      <c r="U2224">
        <v>21</v>
      </c>
      <c r="V2224">
        <f>marketing_campaign[[#This Row],[MntGoldProds]]+marketing_campaign[[#This Row],[MntSweetProducts]]+marketing_campaign[[#This Row],[MntFishProducts]]+marketing_campaign[[#This Row],[MntMeatProducts]]+marketing_campaign[[#This Row],[MntFruits]]+marketing_campaign[[#This Row],[MntWines]]</f>
        <v>53</v>
      </c>
      <c r="W2224">
        <v>4</v>
      </c>
      <c r="X2224">
        <v>3</v>
      </c>
      <c r="Y2224">
        <v>2</v>
      </c>
      <c r="Z2224">
        <v>2</v>
      </c>
      <c r="AA2224">
        <f t="shared" si="69"/>
        <v>11</v>
      </c>
      <c r="AB2224" t="str" cm="1">
        <f t="array" ref="AB2224">_xlfn.IFS(AND(AA2224&gt;=0,AA2224&lt;=15),"low purchase",AND(AA2224&gt;=16,AA2224&lt;=30),"mid purchase",AA2224&gt;=31,"high purchase")</f>
        <v>low purchase</v>
      </c>
      <c r="AC2224">
        <v>7</v>
      </c>
      <c r="AD2224" t="str">
        <f>IF(marketing_campaign[[#This Row],[NumWebVisitsMonth]]&gt;=5.3,"higher_webvists","lower_webvisits")</f>
        <v>higher_webvists</v>
      </c>
      <c r="AE2224">
        <v>0</v>
      </c>
      <c r="AF2224">
        <v>0</v>
      </c>
      <c r="AG2224">
        <v>0</v>
      </c>
      <c r="AH2224">
        <v>0</v>
      </c>
      <c r="AI2224">
        <v>0</v>
      </c>
      <c r="AJ2224">
        <v>0</v>
      </c>
      <c r="AK2224">
        <v>3</v>
      </c>
      <c r="AL2224">
        <v>11</v>
      </c>
      <c r="AM2224">
        <v>0</v>
      </c>
      <c r="AN2224">
        <f>marketing_campaign[[#This Row],[AcceptedCmp2]]+marketing_campaign[[#This Row],[AcceptedCmp1]]+marketing_campaign[[#This Row],[AcceptedCmp5]]+marketing_campaign[[#This Row],[AcceptedCmp4]]+marketing_campaign[[#This Row],[AcceptedCmp3]]+marketing_campaign[[#This Row],[Response]]</f>
        <v>0</v>
      </c>
      <c r="AO2224" t="str" cm="1">
        <f t="array" ref="AO222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225" spans="1:41" x14ac:dyDescent="0.35">
      <c r="A2225">
        <v>1448</v>
      </c>
      <c r="B2225">
        <v>1963</v>
      </c>
      <c r="C2225">
        <f t="shared" ca="1" si="68"/>
        <v>63</v>
      </c>
      <c r="D2225" t="str" cm="1">
        <f t="array" aca="1" ref="D222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225" t="s">
        <v>34</v>
      </c>
      <c r="F2225" t="s">
        <v>33</v>
      </c>
      <c r="G2225" cm="1">
        <f t="array" ref="G2225">_xlfn.IFS(marketing_campaign[[#This Row],[Marital_Status]]="Single",K2225+L2225+1,marketing_campaign[[#This Row],[Marital_Status]]="Together",K2225+L2225+2,marketing_campaign[[#This Row],[Marital_Status]]="Alone",K2225+L2225+1,marketing_campaign[[#This Row],[Marital_Status]]="Married",K2225+L2225+2,marketing_campaign[[#This Row],[Marital_Status]]="Divorced",K2225+L2225+1,marketing_campaign[[#This Row],[Marital_Status]]="YOLO",K2225+L2225+1,marketing_campaign[[#This Row],[Marital_Status]]="Absurd",K2225+L2225+1,marketing_campaign[[#This Row],[Marital_Status]]="Widow",K2225+L2225+1)</f>
        <v>5</v>
      </c>
      <c r="H2225" t="str" cm="1">
        <f t="array" ref="H2225">_xlfn.IFS(marketing_campaign[[#This Row],[Family_size]]=1,"Family_with_one_child",marketing_campaign[[#This Row],[Family_size]]&gt;1,"Family_with_more_children")</f>
        <v>Family_with_more_children</v>
      </c>
      <c r="I2225">
        <v>33562</v>
      </c>
      <c r="J2225" t="str">
        <f>IF(marketing_campaign[[#This Row],[Income]]&gt;=Sheet21!B2275,"high_income","low_income")</f>
        <v>high_income</v>
      </c>
      <c r="K2225">
        <v>1</v>
      </c>
      <c r="L2225">
        <v>2</v>
      </c>
      <c r="M2225" s="1">
        <v>41815</v>
      </c>
      <c r="N2225">
        <v>33</v>
      </c>
      <c r="O2225" t="str" cm="1">
        <f t="array" ref="O2225">_xlfn.IFS(AND(marketing_campaign[[#This Row],[Recency]]&gt;=0,marketing_campaign[[#This Row],[Recency]]&lt;=14),"Early Recency",AND(marketing_campaign[[#This Row],[Recency]]&gt;=15,marketing_campaign[[#This Row],[Recency]]&lt;=31),"Mid-Recency",marketing_campaign[[#This Row],[Recency]]&gt;=32,"high Recency")</f>
        <v>high Recency</v>
      </c>
      <c r="P2225">
        <v>21</v>
      </c>
      <c r="Q2225">
        <v>12</v>
      </c>
      <c r="R2225">
        <v>12</v>
      </c>
      <c r="S2225">
        <v>0</v>
      </c>
      <c r="T2225">
        <v>3</v>
      </c>
      <c r="U2225">
        <v>3</v>
      </c>
      <c r="V2225">
        <f>marketing_campaign[[#This Row],[MntGoldProds]]+marketing_campaign[[#This Row],[MntSweetProducts]]+marketing_campaign[[#This Row],[MntFishProducts]]+marketing_campaign[[#This Row],[MntMeatProducts]]+marketing_campaign[[#This Row],[MntFruits]]+marketing_campaign[[#This Row],[MntWines]]</f>
        <v>51</v>
      </c>
      <c r="W2225">
        <v>3</v>
      </c>
      <c r="X2225">
        <v>2</v>
      </c>
      <c r="Y2225">
        <v>0</v>
      </c>
      <c r="Z2225">
        <v>4</v>
      </c>
      <c r="AA2225">
        <f t="shared" si="69"/>
        <v>9</v>
      </c>
      <c r="AB2225" t="str" cm="1">
        <f t="array" ref="AB2225">_xlfn.IFS(AND(AA2225&gt;=0,AA2225&lt;=15),"low purchase",AND(AA2225&gt;=16,AA2225&lt;=30),"mid purchase",AA2225&gt;=31,"high purchase")</f>
        <v>low purchase</v>
      </c>
      <c r="AC2225">
        <v>4</v>
      </c>
      <c r="AD2225" t="str">
        <f>IF(marketing_campaign[[#This Row],[NumWebVisitsMonth]]&gt;=5.3,"higher_webvists","lower_webvisits")</f>
        <v>lower_webvisits</v>
      </c>
      <c r="AE2225">
        <v>0</v>
      </c>
      <c r="AF2225">
        <v>0</v>
      </c>
      <c r="AG2225">
        <v>0</v>
      </c>
      <c r="AH2225">
        <v>0</v>
      </c>
      <c r="AI2225">
        <v>0</v>
      </c>
      <c r="AJ2225">
        <v>0</v>
      </c>
      <c r="AK2225">
        <v>3</v>
      </c>
      <c r="AL2225">
        <v>11</v>
      </c>
      <c r="AM2225">
        <v>0</v>
      </c>
      <c r="AN2225">
        <f>marketing_campaign[[#This Row],[AcceptedCmp2]]+marketing_campaign[[#This Row],[AcceptedCmp1]]+marketing_campaign[[#This Row],[AcceptedCmp5]]+marketing_campaign[[#This Row],[AcceptedCmp4]]+marketing_campaign[[#This Row],[AcceptedCmp3]]+marketing_campaign[[#This Row],[Response]]</f>
        <v>0</v>
      </c>
      <c r="AO2225" t="str" cm="1">
        <f t="array" ref="AO222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226" spans="1:41" x14ac:dyDescent="0.35">
      <c r="A2226">
        <v>4286</v>
      </c>
      <c r="B2226">
        <v>1970</v>
      </c>
      <c r="C2226">
        <f t="shared" ca="1" si="68"/>
        <v>56</v>
      </c>
      <c r="D2226" t="str" cm="1">
        <f t="array" aca="1" ref="D222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226" t="s">
        <v>32</v>
      </c>
      <c r="F2226" t="s">
        <v>30</v>
      </c>
      <c r="G2226" cm="1">
        <f t="array" ref="G2226">_xlfn.IFS(marketing_campaign[[#This Row],[Marital_Status]]="Single",K2226+L2226+1,marketing_campaign[[#This Row],[Marital_Status]]="Together",K2226+L2226+2,marketing_campaign[[#This Row],[Marital_Status]]="Alone",K2226+L2226+1,marketing_campaign[[#This Row],[Marital_Status]]="Married",K2226+L2226+2,marketing_campaign[[#This Row],[Marital_Status]]="Divorced",K2226+L2226+1,marketing_campaign[[#This Row],[Marital_Status]]="YOLO",K2226+L2226+1,marketing_campaign[[#This Row],[Marital_Status]]="Absurd",K2226+L2226+1,marketing_campaign[[#This Row],[Marital_Status]]="Widow",K2226+L2226+1)</f>
        <v>2</v>
      </c>
      <c r="H2226" t="str" cm="1">
        <f t="array" ref="H2226">_xlfn.IFS(marketing_campaign[[#This Row],[Family_size]]=1,"Family_with_one_child",marketing_campaign[[#This Row],[Family_size]]&gt;1,"Family_with_more_children")</f>
        <v>Family_with_more_children</v>
      </c>
      <c r="I2226">
        <v>57642</v>
      </c>
      <c r="J2226" t="str">
        <f>IF(marketing_campaign[[#This Row],[Income]]&gt;=Sheet21!B2276,"high_income","low_income")</f>
        <v>high_income</v>
      </c>
      <c r="K2226">
        <v>0</v>
      </c>
      <c r="L2226">
        <v>1</v>
      </c>
      <c r="M2226" s="1">
        <v>41648</v>
      </c>
      <c r="N2226">
        <v>24</v>
      </c>
      <c r="O2226" t="str" cm="1">
        <f t="array" ref="O2226">_xlfn.IFS(AND(marketing_campaign[[#This Row],[Recency]]&gt;=0,marketing_campaign[[#This Row],[Recency]]&lt;=14),"Early Recency",AND(marketing_campaign[[#This Row],[Recency]]&gt;=15,marketing_campaign[[#This Row],[Recency]]&lt;=31),"Mid-Recency",marketing_campaign[[#This Row],[Recency]]&gt;=32,"high Recency")</f>
        <v>Mid-Recency</v>
      </c>
      <c r="P2226">
        <v>580</v>
      </c>
      <c r="Q2226">
        <v>6</v>
      </c>
      <c r="R2226">
        <v>58</v>
      </c>
      <c r="S2226">
        <v>8</v>
      </c>
      <c r="T2226">
        <v>0</v>
      </c>
      <c r="U2226">
        <v>27</v>
      </c>
      <c r="V2226">
        <f>marketing_campaign[[#This Row],[MntGoldProds]]+marketing_campaign[[#This Row],[MntSweetProducts]]+marketing_campaign[[#This Row],[MntFishProducts]]+marketing_campaign[[#This Row],[MntMeatProducts]]+marketing_campaign[[#This Row],[MntFruits]]+marketing_campaign[[#This Row],[MntWines]]</f>
        <v>679</v>
      </c>
      <c r="W2226">
        <v>3</v>
      </c>
      <c r="X2226">
        <v>7</v>
      </c>
      <c r="Y2226">
        <v>6</v>
      </c>
      <c r="Z2226">
        <v>6</v>
      </c>
      <c r="AA2226">
        <f t="shared" si="69"/>
        <v>22</v>
      </c>
      <c r="AB2226" t="str" cm="1">
        <f t="array" ref="AB2226">_xlfn.IFS(AND(AA2226&gt;=0,AA2226&lt;=15),"low purchase",AND(AA2226&gt;=16,AA2226&lt;=30),"mid purchase",AA2226&gt;=31,"high purchase")</f>
        <v>mid purchase</v>
      </c>
      <c r="AC2226">
        <v>4</v>
      </c>
      <c r="AD2226" t="str">
        <f>IF(marketing_campaign[[#This Row],[NumWebVisitsMonth]]&gt;=5.3,"higher_webvists","lower_webvisits")</f>
        <v>lower_webvisits</v>
      </c>
      <c r="AE2226">
        <v>1</v>
      </c>
      <c r="AF2226">
        <v>0</v>
      </c>
      <c r="AG2226">
        <v>0</v>
      </c>
      <c r="AH2226">
        <v>0</v>
      </c>
      <c r="AI2226">
        <v>0</v>
      </c>
      <c r="AJ2226">
        <v>0</v>
      </c>
      <c r="AK2226">
        <v>3</v>
      </c>
      <c r="AL2226">
        <v>11</v>
      </c>
      <c r="AM2226">
        <v>0</v>
      </c>
      <c r="AN2226">
        <f>marketing_campaign[[#This Row],[AcceptedCmp2]]+marketing_campaign[[#This Row],[AcceptedCmp1]]+marketing_campaign[[#This Row],[AcceptedCmp5]]+marketing_campaign[[#This Row],[AcceptedCmp4]]+marketing_campaign[[#This Row],[AcceptedCmp3]]+marketing_campaign[[#This Row],[Response]]</f>
        <v>1</v>
      </c>
      <c r="AO2226" t="str" cm="1">
        <f t="array" ref="AO222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2227" spans="1:41" x14ac:dyDescent="0.35">
      <c r="A2227">
        <v>4749</v>
      </c>
      <c r="B2227">
        <v>1968</v>
      </c>
      <c r="C2227">
        <f t="shared" ca="1" si="68"/>
        <v>58</v>
      </c>
      <c r="D2227" t="str" cm="1">
        <f t="array" aca="1" ref="D222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227" t="s">
        <v>29</v>
      </c>
      <c r="F2227" t="s">
        <v>31</v>
      </c>
      <c r="G2227" cm="1">
        <f t="array" ref="G2227">_xlfn.IFS(marketing_campaign[[#This Row],[Marital_Status]]="Single",K2227+L2227+1,marketing_campaign[[#This Row],[Marital_Status]]="Together",K2227+L2227+2,marketing_campaign[[#This Row],[Marital_Status]]="Alone",K2227+L2227+1,marketing_campaign[[#This Row],[Marital_Status]]="Married",K2227+L2227+2,marketing_campaign[[#This Row],[Marital_Status]]="Divorced",K2227+L2227+1,marketing_campaign[[#This Row],[Marital_Status]]="YOLO",K2227+L2227+1,marketing_campaign[[#This Row],[Marital_Status]]="Absurd",K2227+L2227+1,marketing_campaign[[#This Row],[Marital_Status]]="Widow",K2227+L2227+1)</f>
        <v>4</v>
      </c>
      <c r="H2227" t="str" cm="1">
        <f t="array" ref="H2227">_xlfn.IFS(marketing_campaign[[#This Row],[Family_size]]=1,"Family_with_one_child",marketing_campaign[[#This Row],[Family_size]]&gt;1,"Family_with_more_children")</f>
        <v>Family_with_more_children</v>
      </c>
      <c r="I2227">
        <v>58554</v>
      </c>
      <c r="J2227" t="str">
        <f>IF(marketing_campaign[[#This Row],[Income]]&gt;=Sheet21!B2277,"high_income","low_income")</f>
        <v>high_income</v>
      </c>
      <c r="K2227">
        <v>1</v>
      </c>
      <c r="L2227">
        <v>1</v>
      </c>
      <c r="M2227" s="1">
        <v>41178</v>
      </c>
      <c r="N2227">
        <v>55</v>
      </c>
      <c r="O2227" t="str" cm="1">
        <f t="array" ref="O2227">_xlfn.IFS(AND(marketing_campaign[[#This Row],[Recency]]&gt;=0,marketing_campaign[[#This Row],[Recency]]&lt;=14),"Early Recency",AND(marketing_campaign[[#This Row],[Recency]]&gt;=15,marketing_campaign[[#This Row],[Recency]]&lt;=31),"Mid-Recency",marketing_campaign[[#This Row],[Recency]]&gt;=32,"high Recency")</f>
        <v>high Recency</v>
      </c>
      <c r="P2227">
        <v>368</v>
      </c>
      <c r="Q2227">
        <v>24</v>
      </c>
      <c r="R2227">
        <v>68</v>
      </c>
      <c r="S2227">
        <v>38</v>
      </c>
      <c r="T2227">
        <v>0</v>
      </c>
      <c r="U2227">
        <v>88</v>
      </c>
      <c r="V2227">
        <f>marketing_campaign[[#This Row],[MntGoldProds]]+marketing_campaign[[#This Row],[MntSweetProducts]]+marketing_campaign[[#This Row],[MntFishProducts]]+marketing_campaign[[#This Row],[MntMeatProducts]]+marketing_campaign[[#This Row],[MntFruits]]+marketing_campaign[[#This Row],[MntWines]]</f>
        <v>586</v>
      </c>
      <c r="W2227">
        <v>6</v>
      </c>
      <c r="X2227">
        <v>8</v>
      </c>
      <c r="Y2227">
        <v>2</v>
      </c>
      <c r="Z2227">
        <v>6</v>
      </c>
      <c r="AA2227">
        <f t="shared" si="69"/>
        <v>22</v>
      </c>
      <c r="AB2227" t="str" cm="1">
        <f t="array" ref="AB2227">_xlfn.IFS(AND(AA2227&gt;=0,AA2227&lt;=15),"low purchase",AND(AA2227&gt;=16,AA2227&lt;=30),"mid purchase",AA2227&gt;=31,"high purchase")</f>
        <v>mid purchase</v>
      </c>
      <c r="AC2227">
        <v>7</v>
      </c>
      <c r="AD2227" t="str">
        <f>IF(marketing_campaign[[#This Row],[NumWebVisitsMonth]]&gt;=5.3,"higher_webvists","lower_webvisits")</f>
        <v>higher_webvists</v>
      </c>
      <c r="AE2227">
        <v>0</v>
      </c>
      <c r="AF2227">
        <v>0</v>
      </c>
      <c r="AG2227">
        <v>0</v>
      </c>
      <c r="AH2227">
        <v>0</v>
      </c>
      <c r="AI2227">
        <v>0</v>
      </c>
      <c r="AJ2227">
        <v>0</v>
      </c>
      <c r="AK2227">
        <v>3</v>
      </c>
      <c r="AL2227">
        <v>11</v>
      </c>
      <c r="AM2227">
        <v>0</v>
      </c>
      <c r="AN2227">
        <f>marketing_campaign[[#This Row],[AcceptedCmp2]]+marketing_campaign[[#This Row],[AcceptedCmp1]]+marketing_campaign[[#This Row],[AcceptedCmp5]]+marketing_campaign[[#This Row],[AcceptedCmp4]]+marketing_campaign[[#This Row],[AcceptedCmp3]]+marketing_campaign[[#This Row],[Response]]</f>
        <v>0</v>
      </c>
      <c r="AO2227" t="str" cm="1">
        <f t="array" ref="AO222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228" spans="1:41" x14ac:dyDescent="0.35">
      <c r="A2228">
        <v>4478</v>
      </c>
      <c r="B2228">
        <v>1979</v>
      </c>
      <c r="C2228">
        <f t="shared" ca="1" si="68"/>
        <v>47</v>
      </c>
      <c r="D2228" t="str" cm="1">
        <f t="array" aca="1" ref="D222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228" t="s">
        <v>29</v>
      </c>
      <c r="F2228" t="s">
        <v>33</v>
      </c>
      <c r="G2228" cm="1">
        <f t="array" ref="G2228">_xlfn.IFS(marketing_campaign[[#This Row],[Marital_Status]]="Single",K2228+L2228+1,marketing_campaign[[#This Row],[Marital_Status]]="Together",K2228+L2228+2,marketing_campaign[[#This Row],[Marital_Status]]="Alone",K2228+L2228+1,marketing_campaign[[#This Row],[Marital_Status]]="Married",K2228+L2228+2,marketing_campaign[[#This Row],[Marital_Status]]="Divorced",K2228+L2228+1,marketing_campaign[[#This Row],[Marital_Status]]="YOLO",K2228+L2228+1,marketing_campaign[[#This Row],[Marital_Status]]="Absurd",K2228+L2228+1,marketing_campaign[[#This Row],[Marital_Status]]="Widow",K2228+L2228+1)</f>
        <v>4</v>
      </c>
      <c r="H2228" t="str" cm="1">
        <f t="array" ref="H2228">_xlfn.IFS(marketing_campaign[[#This Row],[Family_size]]=1,"Family_with_one_child",marketing_campaign[[#This Row],[Family_size]]&gt;1,"Family_with_more_children")</f>
        <v>Family_with_more_children</v>
      </c>
      <c r="I2228">
        <v>63777</v>
      </c>
      <c r="J2228" t="str">
        <f>IF(marketing_campaign[[#This Row],[Income]]&gt;=Sheet21!B2278,"high_income","low_income")</f>
        <v>high_income</v>
      </c>
      <c r="K2228">
        <v>1</v>
      </c>
      <c r="L2228">
        <v>1</v>
      </c>
      <c r="M2228" s="1">
        <v>41357</v>
      </c>
      <c r="N2228">
        <v>87</v>
      </c>
      <c r="O2228" t="str" cm="1">
        <f t="array" ref="O2228">_xlfn.IFS(AND(marketing_campaign[[#This Row],[Recency]]&gt;=0,marketing_campaign[[#This Row],[Recency]]&lt;=14),"Early Recency",AND(marketing_campaign[[#This Row],[Recency]]&gt;=15,marketing_campaign[[#This Row],[Recency]]&lt;=31),"Mid-Recency",marketing_campaign[[#This Row],[Recency]]&gt;=32,"high Recency")</f>
        <v>high Recency</v>
      </c>
      <c r="P2228">
        <v>457</v>
      </c>
      <c r="Q2228">
        <v>5</v>
      </c>
      <c r="R2228">
        <v>106</v>
      </c>
      <c r="S2228">
        <v>15</v>
      </c>
      <c r="T2228">
        <v>17</v>
      </c>
      <c r="U2228">
        <v>53</v>
      </c>
      <c r="V2228">
        <f>marketing_campaign[[#This Row],[MntGoldProds]]+marketing_campaign[[#This Row],[MntSweetProducts]]+marketing_campaign[[#This Row],[MntFishProducts]]+marketing_campaign[[#This Row],[MntMeatProducts]]+marketing_campaign[[#This Row],[MntFruits]]+marketing_campaign[[#This Row],[MntWines]]</f>
        <v>653</v>
      </c>
      <c r="W2228">
        <v>8</v>
      </c>
      <c r="X2228">
        <v>11</v>
      </c>
      <c r="Y2228">
        <v>1</v>
      </c>
      <c r="Z2228">
        <v>6</v>
      </c>
      <c r="AA2228">
        <f t="shared" si="69"/>
        <v>26</v>
      </c>
      <c r="AB2228" t="str" cm="1">
        <f t="array" ref="AB2228">_xlfn.IFS(AND(AA2228&gt;=0,AA2228&lt;=15),"low purchase",AND(AA2228&gt;=16,AA2228&lt;=30),"mid purchase",AA2228&gt;=31,"high purchase")</f>
        <v>mid purchase</v>
      </c>
      <c r="AC2228">
        <v>8</v>
      </c>
      <c r="AD2228" t="str">
        <f>IF(marketing_campaign[[#This Row],[NumWebVisitsMonth]]&gt;=5.3,"higher_webvists","lower_webvisits")</f>
        <v>higher_webvists</v>
      </c>
      <c r="AE2228">
        <v>0</v>
      </c>
      <c r="AF2228">
        <v>0</v>
      </c>
      <c r="AG2228">
        <v>0</v>
      </c>
      <c r="AH2228">
        <v>0</v>
      </c>
      <c r="AI2228">
        <v>0</v>
      </c>
      <c r="AJ2228">
        <v>0</v>
      </c>
      <c r="AK2228">
        <v>3</v>
      </c>
      <c r="AL2228">
        <v>11</v>
      </c>
      <c r="AM2228">
        <v>0</v>
      </c>
      <c r="AN2228">
        <f>marketing_campaign[[#This Row],[AcceptedCmp2]]+marketing_campaign[[#This Row],[AcceptedCmp1]]+marketing_campaign[[#This Row],[AcceptedCmp5]]+marketing_campaign[[#This Row],[AcceptedCmp4]]+marketing_campaign[[#This Row],[AcceptedCmp3]]+marketing_campaign[[#This Row],[Response]]</f>
        <v>0</v>
      </c>
      <c r="AO2228" t="str" cm="1">
        <f t="array" ref="AO222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229" spans="1:41" x14ac:dyDescent="0.35">
      <c r="A2229">
        <v>4201</v>
      </c>
      <c r="B2229">
        <v>1962</v>
      </c>
      <c r="C2229">
        <f t="shared" ca="1" si="68"/>
        <v>64</v>
      </c>
      <c r="D2229" t="str" cm="1">
        <f t="array" aca="1" ref="D222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229" t="s">
        <v>29</v>
      </c>
      <c r="F2229" t="s">
        <v>30</v>
      </c>
      <c r="G2229" cm="1">
        <f t="array" ref="G2229">_xlfn.IFS(marketing_campaign[[#This Row],[Marital_Status]]="Single",K2229+L2229+1,marketing_campaign[[#This Row],[Marital_Status]]="Together",K2229+L2229+2,marketing_campaign[[#This Row],[Marital_Status]]="Alone",K2229+L2229+1,marketing_campaign[[#This Row],[Marital_Status]]="Married",K2229+L2229+2,marketing_campaign[[#This Row],[Marital_Status]]="Divorced",K2229+L2229+1,marketing_campaign[[#This Row],[Marital_Status]]="YOLO",K2229+L2229+1,marketing_campaign[[#This Row],[Marital_Status]]="Absurd",K2229+L2229+1,marketing_campaign[[#This Row],[Marital_Status]]="Widow",K2229+L2229+1)</f>
        <v>2</v>
      </c>
      <c r="H2229" t="str" cm="1">
        <f t="array" ref="H2229">_xlfn.IFS(marketing_campaign[[#This Row],[Family_size]]=1,"Family_with_one_child",marketing_campaign[[#This Row],[Family_size]]&gt;1,"Family_with_more_children")</f>
        <v>Family_with_more_children</v>
      </c>
      <c r="I2229">
        <v>57967</v>
      </c>
      <c r="J2229" t="str">
        <f>IF(marketing_campaign[[#This Row],[Income]]&gt;=Sheet21!B2279,"high_income","low_income")</f>
        <v>high_income</v>
      </c>
      <c r="K2229">
        <v>0</v>
      </c>
      <c r="L2229">
        <v>1</v>
      </c>
      <c r="M2229" s="1">
        <v>41336</v>
      </c>
      <c r="N2229">
        <v>39</v>
      </c>
      <c r="O2229" t="str" cm="1">
        <f t="array" ref="O2229">_xlfn.IFS(AND(marketing_campaign[[#This Row],[Recency]]&gt;=0,marketing_campaign[[#This Row],[Recency]]&lt;=14),"Early Recency",AND(marketing_campaign[[#This Row],[Recency]]&gt;=15,marketing_campaign[[#This Row],[Recency]]&lt;=31),"Mid-Recency",marketing_campaign[[#This Row],[Recency]]&gt;=32,"high Recency")</f>
        <v>high Recency</v>
      </c>
      <c r="P2229">
        <v>229</v>
      </c>
      <c r="Q2229">
        <v>7</v>
      </c>
      <c r="R2229">
        <v>137</v>
      </c>
      <c r="S2229">
        <v>4</v>
      </c>
      <c r="T2229">
        <v>0</v>
      </c>
      <c r="U2229">
        <v>91</v>
      </c>
      <c r="V2229">
        <f>marketing_campaign[[#This Row],[MntGoldProds]]+marketing_campaign[[#This Row],[MntSweetProducts]]+marketing_campaign[[#This Row],[MntFishProducts]]+marketing_campaign[[#This Row],[MntMeatProducts]]+marketing_campaign[[#This Row],[MntFruits]]+marketing_campaign[[#This Row],[MntWines]]</f>
        <v>468</v>
      </c>
      <c r="W2229">
        <v>5</v>
      </c>
      <c r="X2229">
        <v>4</v>
      </c>
      <c r="Y2229">
        <v>2</v>
      </c>
      <c r="Z2229">
        <v>8</v>
      </c>
      <c r="AA2229">
        <f t="shared" si="69"/>
        <v>19</v>
      </c>
      <c r="AB2229" t="str" cm="1">
        <f t="array" ref="AB2229">_xlfn.IFS(AND(AA2229&gt;=0,AA2229&lt;=15),"low purchase",AND(AA2229&gt;=16,AA2229&lt;=30),"mid purchase",AA2229&gt;=31,"high purchase")</f>
        <v>mid purchase</v>
      </c>
      <c r="AC2229">
        <v>5</v>
      </c>
      <c r="AD2229" t="str">
        <f>IF(marketing_campaign[[#This Row],[NumWebVisitsMonth]]&gt;=5.3,"higher_webvists","lower_webvisits")</f>
        <v>lower_webvisits</v>
      </c>
      <c r="AE2229">
        <v>0</v>
      </c>
      <c r="AF2229">
        <v>0</v>
      </c>
      <c r="AG2229">
        <v>0</v>
      </c>
      <c r="AH2229">
        <v>0</v>
      </c>
      <c r="AI2229">
        <v>0</v>
      </c>
      <c r="AJ2229">
        <v>0</v>
      </c>
      <c r="AK2229">
        <v>3</v>
      </c>
      <c r="AL2229">
        <v>11</v>
      </c>
      <c r="AM2229">
        <v>0</v>
      </c>
      <c r="AN2229">
        <f>marketing_campaign[[#This Row],[AcceptedCmp2]]+marketing_campaign[[#This Row],[AcceptedCmp1]]+marketing_campaign[[#This Row],[AcceptedCmp5]]+marketing_campaign[[#This Row],[AcceptedCmp4]]+marketing_campaign[[#This Row],[AcceptedCmp3]]+marketing_campaign[[#This Row],[Response]]</f>
        <v>0</v>
      </c>
      <c r="AO2229" t="str" cm="1">
        <f t="array" ref="AO222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230" spans="1:41" x14ac:dyDescent="0.35">
      <c r="A2230">
        <v>8720</v>
      </c>
      <c r="B2230">
        <v>1978</v>
      </c>
      <c r="C2230">
        <f t="shared" ca="1" si="68"/>
        <v>48</v>
      </c>
      <c r="D2230" t="str" cm="1">
        <f t="array" aca="1" ref="D223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230" t="s">
        <v>37</v>
      </c>
      <c r="F2230" t="s">
        <v>31</v>
      </c>
      <c r="G2230" cm="1">
        <f t="array" ref="G2230">_xlfn.IFS(marketing_campaign[[#This Row],[Marital_Status]]="Single",K2230+L2230+1,marketing_campaign[[#This Row],[Marital_Status]]="Together",K2230+L2230+2,marketing_campaign[[#This Row],[Marital_Status]]="Alone",K2230+L2230+1,marketing_campaign[[#This Row],[Marital_Status]]="Married",K2230+L2230+2,marketing_campaign[[#This Row],[Marital_Status]]="Divorced",K2230+L2230+1,marketing_campaign[[#This Row],[Marital_Status]]="YOLO",K2230+L2230+1,marketing_campaign[[#This Row],[Marital_Status]]="Absurd",K2230+L2230+1,marketing_campaign[[#This Row],[Marital_Status]]="Widow",K2230+L2230+1)</f>
        <v>2</v>
      </c>
      <c r="H2230" t="str" cm="1">
        <f t="array" ref="H2230">_xlfn.IFS(marketing_campaign[[#This Row],[Family_size]]=1,"Family_with_one_child",marketing_campaign[[#This Row],[Family_size]]&gt;1,"Family_with_more_children")</f>
        <v>Family_with_more_children</v>
      </c>
      <c r="I2230">
        <v>51386</v>
      </c>
      <c r="J2230" t="str">
        <f>IF(marketing_campaign[[#This Row],[Income]]&gt;=Sheet21!B2280,"high_income","low_income")</f>
        <v>high_income</v>
      </c>
      <c r="K2230">
        <v>0</v>
      </c>
      <c r="L2230">
        <v>0</v>
      </c>
      <c r="M2230" s="1">
        <v>41133</v>
      </c>
      <c r="N2230">
        <v>53</v>
      </c>
      <c r="O2230" t="str" cm="1">
        <f t="array" ref="O2230">_xlfn.IFS(AND(marketing_campaign[[#This Row],[Recency]]&gt;=0,marketing_campaign[[#This Row],[Recency]]&lt;=14),"Early Recency",AND(marketing_campaign[[#This Row],[Recency]]&gt;=15,marketing_campaign[[#This Row],[Recency]]&lt;=31),"Mid-Recency",marketing_campaign[[#This Row],[Recency]]&gt;=32,"high Recency")</f>
        <v>high Recency</v>
      </c>
      <c r="P2230">
        <v>32</v>
      </c>
      <c r="Q2230">
        <v>2</v>
      </c>
      <c r="R2230">
        <v>1607</v>
      </c>
      <c r="S2230">
        <v>12</v>
      </c>
      <c r="T2230">
        <v>4</v>
      </c>
      <c r="U2230">
        <v>22</v>
      </c>
      <c r="V2230">
        <f>marketing_campaign[[#This Row],[MntGoldProds]]+marketing_campaign[[#This Row],[MntSweetProducts]]+marketing_campaign[[#This Row],[MntFishProducts]]+marketing_campaign[[#This Row],[MntMeatProducts]]+marketing_campaign[[#This Row],[MntFruits]]+marketing_campaign[[#This Row],[MntWines]]</f>
        <v>1679</v>
      </c>
      <c r="W2230">
        <v>0</v>
      </c>
      <c r="X2230">
        <v>0</v>
      </c>
      <c r="Y2230">
        <v>0</v>
      </c>
      <c r="Z2230">
        <v>1</v>
      </c>
      <c r="AA2230">
        <f t="shared" si="69"/>
        <v>1</v>
      </c>
      <c r="AB2230" t="str" cm="1">
        <f t="array" ref="AB2230">_xlfn.IFS(AND(AA2230&gt;=0,AA2230&lt;=15),"low purchase",AND(AA2230&gt;=16,AA2230&lt;=30),"mid purchase",AA2230&gt;=31,"high purchase")</f>
        <v>low purchase</v>
      </c>
      <c r="AC2230">
        <v>0</v>
      </c>
      <c r="AD2230" t="str">
        <f>IF(marketing_campaign[[#This Row],[NumWebVisitsMonth]]&gt;=5.3,"higher_webvists","lower_webvisits")</f>
        <v>lower_webvisits</v>
      </c>
      <c r="AE2230">
        <v>0</v>
      </c>
      <c r="AF2230">
        <v>1</v>
      </c>
      <c r="AG2230">
        <v>0</v>
      </c>
      <c r="AH2230">
        <v>0</v>
      </c>
      <c r="AI2230">
        <v>0</v>
      </c>
      <c r="AJ2230">
        <v>0</v>
      </c>
      <c r="AK2230">
        <v>3</v>
      </c>
      <c r="AL2230">
        <v>11</v>
      </c>
      <c r="AM2230">
        <v>0</v>
      </c>
      <c r="AN2230">
        <f>marketing_campaign[[#This Row],[AcceptedCmp2]]+marketing_campaign[[#This Row],[AcceptedCmp1]]+marketing_campaign[[#This Row],[AcceptedCmp5]]+marketing_campaign[[#This Row],[AcceptedCmp4]]+marketing_campaign[[#This Row],[AcceptedCmp3]]+marketing_campaign[[#This Row],[Response]]</f>
        <v>1</v>
      </c>
      <c r="AO2230" t="str" cm="1">
        <f t="array" ref="AO223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2231" spans="1:41" x14ac:dyDescent="0.35">
      <c r="A2231">
        <v>10084</v>
      </c>
      <c r="B2231">
        <v>1972</v>
      </c>
      <c r="C2231">
        <f t="shared" ca="1" si="68"/>
        <v>54</v>
      </c>
      <c r="D2231" t="str" cm="1">
        <f t="array" aca="1" ref="D223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231" t="s">
        <v>29</v>
      </c>
      <c r="F2231" t="s">
        <v>33</v>
      </c>
      <c r="G2231" cm="1">
        <f t="array" ref="G2231">_xlfn.IFS(marketing_campaign[[#This Row],[Marital_Status]]="Single",K2231+L2231+1,marketing_campaign[[#This Row],[Marital_Status]]="Together",K2231+L2231+2,marketing_campaign[[#This Row],[Marital_Status]]="Alone",K2231+L2231+1,marketing_campaign[[#This Row],[Marital_Status]]="Married",K2231+L2231+2,marketing_campaign[[#This Row],[Marital_Status]]="Divorced",K2231+L2231+1,marketing_campaign[[#This Row],[Marital_Status]]="YOLO",K2231+L2231+1,marketing_campaign[[#This Row],[Marital_Status]]="Absurd",K2231+L2231+1,marketing_campaign[[#This Row],[Marital_Status]]="Widow",K2231+L2231+1)</f>
        <v>4</v>
      </c>
      <c r="H2231" t="str" cm="1">
        <f t="array" ref="H2231">_xlfn.IFS(marketing_campaign[[#This Row],[Family_size]]=1,"Family_with_one_child",marketing_campaign[[#This Row],[Family_size]]&gt;1,"Family_with_more_children")</f>
        <v>Family_with_more_children</v>
      </c>
      <c r="I2231">
        <v>24434</v>
      </c>
      <c r="J2231" t="str">
        <f>IF(marketing_campaign[[#This Row],[Income]]&gt;=Sheet21!B2281,"high_income","low_income")</f>
        <v>high_income</v>
      </c>
      <c r="K2231">
        <v>2</v>
      </c>
      <c r="L2231">
        <v>0</v>
      </c>
      <c r="M2231" s="1">
        <v>41777</v>
      </c>
      <c r="N2231">
        <v>9</v>
      </c>
      <c r="O2231" t="str" cm="1">
        <f t="array" ref="O2231">_xlfn.IFS(AND(marketing_campaign[[#This Row],[Recency]]&gt;=0,marketing_campaign[[#This Row],[Recency]]&lt;=14),"Early Recency",AND(marketing_campaign[[#This Row],[Recency]]&gt;=15,marketing_campaign[[#This Row],[Recency]]&lt;=31),"Mid-Recency",marketing_campaign[[#This Row],[Recency]]&gt;=32,"high Recency")</f>
        <v>Early Recency</v>
      </c>
      <c r="P2231">
        <v>3</v>
      </c>
      <c r="Q2231">
        <v>2</v>
      </c>
      <c r="R2231">
        <v>8</v>
      </c>
      <c r="S2231">
        <v>20</v>
      </c>
      <c r="T2231">
        <v>0</v>
      </c>
      <c r="U2231">
        <v>17</v>
      </c>
      <c r="V2231">
        <f>marketing_campaign[[#This Row],[MntGoldProds]]+marketing_campaign[[#This Row],[MntSweetProducts]]+marketing_campaign[[#This Row],[MntFishProducts]]+marketing_campaign[[#This Row],[MntMeatProducts]]+marketing_campaign[[#This Row],[MntFruits]]+marketing_campaign[[#This Row],[MntWines]]</f>
        <v>50</v>
      </c>
      <c r="W2231">
        <v>2</v>
      </c>
      <c r="X2231">
        <v>2</v>
      </c>
      <c r="Y2231">
        <v>1</v>
      </c>
      <c r="Z2231">
        <v>2</v>
      </c>
      <c r="AA2231">
        <f t="shared" si="69"/>
        <v>7</v>
      </c>
      <c r="AB2231" t="str" cm="1">
        <f t="array" ref="AB2231">_xlfn.IFS(AND(AA2231&gt;=0,AA2231&lt;=15),"low purchase",AND(AA2231&gt;=16,AA2231&lt;=30),"mid purchase",AA2231&gt;=31,"high purchase")</f>
        <v>low purchase</v>
      </c>
      <c r="AC2231">
        <v>7</v>
      </c>
      <c r="AD2231" t="str">
        <f>IF(marketing_campaign[[#This Row],[NumWebVisitsMonth]]&gt;=5.3,"higher_webvists","lower_webvisits")</f>
        <v>higher_webvists</v>
      </c>
      <c r="AE2231">
        <v>0</v>
      </c>
      <c r="AF2231">
        <v>0</v>
      </c>
      <c r="AG2231">
        <v>0</v>
      </c>
      <c r="AH2231">
        <v>0</v>
      </c>
      <c r="AI2231">
        <v>0</v>
      </c>
      <c r="AJ2231">
        <v>0</v>
      </c>
      <c r="AK2231">
        <v>3</v>
      </c>
      <c r="AL2231">
        <v>11</v>
      </c>
      <c r="AM2231">
        <v>0</v>
      </c>
      <c r="AN2231">
        <f>marketing_campaign[[#This Row],[AcceptedCmp2]]+marketing_campaign[[#This Row],[AcceptedCmp1]]+marketing_campaign[[#This Row],[AcceptedCmp5]]+marketing_campaign[[#This Row],[AcceptedCmp4]]+marketing_campaign[[#This Row],[AcceptedCmp3]]+marketing_campaign[[#This Row],[Response]]</f>
        <v>0</v>
      </c>
      <c r="AO2231" t="str" cm="1">
        <f t="array" ref="AO223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232" spans="1:41" x14ac:dyDescent="0.35">
      <c r="A2232">
        <v>7004</v>
      </c>
      <c r="B2232">
        <v>1984</v>
      </c>
      <c r="C2232">
        <f t="shared" ca="1" si="68"/>
        <v>42</v>
      </c>
      <c r="D2232" t="str" cm="1">
        <f t="array" aca="1" ref="D223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232" t="s">
        <v>29</v>
      </c>
      <c r="F2232" t="s">
        <v>30</v>
      </c>
      <c r="G2232" cm="1">
        <f t="array" ref="G2232">_xlfn.IFS(marketing_campaign[[#This Row],[Marital_Status]]="Single",K2232+L2232+1,marketing_campaign[[#This Row],[Marital_Status]]="Together",K2232+L2232+2,marketing_campaign[[#This Row],[Marital_Status]]="Alone",K2232+L2232+1,marketing_campaign[[#This Row],[Marital_Status]]="Married",K2232+L2232+2,marketing_campaign[[#This Row],[Marital_Status]]="Divorced",K2232+L2232+1,marketing_campaign[[#This Row],[Marital_Status]]="YOLO",K2232+L2232+1,marketing_campaign[[#This Row],[Marital_Status]]="Absurd",K2232+L2232+1,marketing_campaign[[#This Row],[Marital_Status]]="Widow",K2232+L2232+1)</f>
        <v>2</v>
      </c>
      <c r="H2232" t="str" cm="1">
        <f t="array" ref="H2232">_xlfn.IFS(marketing_campaign[[#This Row],[Family_size]]=1,"Family_with_one_child",marketing_campaign[[#This Row],[Family_size]]&gt;1,"Family_with_more_children")</f>
        <v>Family_with_more_children</v>
      </c>
      <c r="I2232">
        <v>11012</v>
      </c>
      <c r="J2232" t="str">
        <f>IF(marketing_campaign[[#This Row],[Income]]&gt;=Sheet21!B2282,"high_income","low_income")</f>
        <v>high_income</v>
      </c>
      <c r="K2232">
        <v>1</v>
      </c>
      <c r="L2232">
        <v>0</v>
      </c>
      <c r="M2232" s="1">
        <v>41349</v>
      </c>
      <c r="N2232">
        <v>82</v>
      </c>
      <c r="O2232" t="str" cm="1">
        <f t="array" ref="O2232">_xlfn.IFS(AND(marketing_campaign[[#This Row],[Recency]]&gt;=0,marketing_campaign[[#This Row],[Recency]]&lt;=14),"Early Recency",AND(marketing_campaign[[#This Row],[Recency]]&gt;=15,marketing_campaign[[#This Row],[Recency]]&lt;=31),"Mid-Recency",marketing_campaign[[#This Row],[Recency]]&gt;=32,"high Recency")</f>
        <v>high Recency</v>
      </c>
      <c r="P2232">
        <v>24</v>
      </c>
      <c r="Q2232">
        <v>3</v>
      </c>
      <c r="R2232">
        <v>26</v>
      </c>
      <c r="S2232">
        <v>7</v>
      </c>
      <c r="T2232">
        <v>1</v>
      </c>
      <c r="U2232">
        <v>23</v>
      </c>
      <c r="V2232">
        <f>marketing_campaign[[#This Row],[MntGoldProds]]+marketing_campaign[[#This Row],[MntSweetProducts]]+marketing_campaign[[#This Row],[MntFishProducts]]+marketing_campaign[[#This Row],[MntMeatProducts]]+marketing_campaign[[#This Row],[MntFruits]]+marketing_campaign[[#This Row],[MntWines]]</f>
        <v>84</v>
      </c>
      <c r="W2232">
        <v>3</v>
      </c>
      <c r="X2232">
        <v>3</v>
      </c>
      <c r="Y2232">
        <v>1</v>
      </c>
      <c r="Z2232">
        <v>2</v>
      </c>
      <c r="AA2232">
        <f t="shared" si="69"/>
        <v>9</v>
      </c>
      <c r="AB2232" t="str" cm="1">
        <f t="array" ref="AB2232">_xlfn.IFS(AND(AA2232&gt;=0,AA2232&lt;=15),"low purchase",AND(AA2232&gt;=16,AA2232&lt;=30),"mid purchase",AA2232&gt;=31,"high purchase")</f>
        <v>low purchase</v>
      </c>
      <c r="AC2232">
        <v>9</v>
      </c>
      <c r="AD2232" t="str">
        <f>IF(marketing_campaign[[#This Row],[NumWebVisitsMonth]]&gt;=5.3,"higher_webvists","lower_webvisits")</f>
        <v>higher_webvists</v>
      </c>
      <c r="AE2232">
        <v>1</v>
      </c>
      <c r="AF2232">
        <v>0</v>
      </c>
      <c r="AG2232">
        <v>0</v>
      </c>
      <c r="AH2232">
        <v>0</v>
      </c>
      <c r="AI2232">
        <v>0</v>
      </c>
      <c r="AJ2232">
        <v>0</v>
      </c>
      <c r="AK2232">
        <v>3</v>
      </c>
      <c r="AL2232">
        <v>11</v>
      </c>
      <c r="AM2232">
        <v>0</v>
      </c>
      <c r="AN2232">
        <f>marketing_campaign[[#This Row],[AcceptedCmp2]]+marketing_campaign[[#This Row],[AcceptedCmp1]]+marketing_campaign[[#This Row],[AcceptedCmp5]]+marketing_campaign[[#This Row],[AcceptedCmp4]]+marketing_campaign[[#This Row],[AcceptedCmp3]]+marketing_campaign[[#This Row],[Response]]</f>
        <v>1</v>
      </c>
      <c r="AO2232" t="str" cm="1">
        <f t="array" ref="AO2232">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2233" spans="1:41" x14ac:dyDescent="0.35">
      <c r="A2233">
        <v>9817</v>
      </c>
      <c r="B2233">
        <v>1970</v>
      </c>
      <c r="C2233">
        <f t="shared" ca="1" si="68"/>
        <v>56</v>
      </c>
      <c r="D2233" t="str" cm="1">
        <f t="array" aca="1" ref="D223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233" t="s">
        <v>34</v>
      </c>
      <c r="F2233" t="s">
        <v>30</v>
      </c>
      <c r="G2233" cm="1">
        <f t="array" ref="G2233">_xlfn.IFS(marketing_campaign[[#This Row],[Marital_Status]]="Single",K2233+L2233+1,marketing_campaign[[#This Row],[Marital_Status]]="Together",K2233+L2233+2,marketing_campaign[[#This Row],[Marital_Status]]="Alone",K2233+L2233+1,marketing_campaign[[#This Row],[Marital_Status]]="Married",K2233+L2233+2,marketing_campaign[[#This Row],[Marital_Status]]="Divorced",K2233+L2233+1,marketing_campaign[[#This Row],[Marital_Status]]="YOLO",K2233+L2233+1,marketing_campaign[[#This Row],[Marital_Status]]="Absurd",K2233+L2233+1,marketing_campaign[[#This Row],[Marital_Status]]="Widow",K2233+L2233+1)</f>
        <v>1</v>
      </c>
      <c r="H2233" t="str" cm="1">
        <f t="array" ref="H2233">_xlfn.IFS(marketing_campaign[[#This Row],[Family_size]]=1,"Family_with_one_child",marketing_campaign[[#This Row],[Family_size]]&gt;1,"Family_with_more_children")</f>
        <v>Family_with_one_child</v>
      </c>
      <c r="I2233">
        <v>44802</v>
      </c>
      <c r="J2233" t="str">
        <f>IF(marketing_campaign[[#This Row],[Income]]&gt;=Sheet21!B2283,"high_income","low_income")</f>
        <v>high_income</v>
      </c>
      <c r="K2233">
        <v>0</v>
      </c>
      <c r="L2233">
        <v>0</v>
      </c>
      <c r="M2233" s="1">
        <v>41142</v>
      </c>
      <c r="N2233">
        <v>71</v>
      </c>
      <c r="O2233" t="str" cm="1">
        <f t="array" ref="O2233">_xlfn.IFS(AND(marketing_campaign[[#This Row],[Recency]]&gt;=0,marketing_campaign[[#This Row],[Recency]]&lt;=14),"Early Recency",AND(marketing_campaign[[#This Row],[Recency]]&gt;=15,marketing_campaign[[#This Row],[Recency]]&lt;=31),"Mid-Recency",marketing_campaign[[#This Row],[Recency]]&gt;=32,"high Recency")</f>
        <v>high Recency</v>
      </c>
      <c r="P2233">
        <v>853</v>
      </c>
      <c r="Q2233">
        <v>10</v>
      </c>
      <c r="R2233">
        <v>143</v>
      </c>
      <c r="S2233">
        <v>13</v>
      </c>
      <c r="T2233">
        <v>10</v>
      </c>
      <c r="U2233">
        <v>20</v>
      </c>
      <c r="V2233">
        <f>marketing_campaign[[#This Row],[MntGoldProds]]+marketing_campaign[[#This Row],[MntSweetProducts]]+marketing_campaign[[#This Row],[MntFishProducts]]+marketing_campaign[[#This Row],[MntMeatProducts]]+marketing_campaign[[#This Row],[MntFruits]]+marketing_campaign[[#This Row],[MntWines]]</f>
        <v>1049</v>
      </c>
      <c r="W2233">
        <v>2</v>
      </c>
      <c r="X2233">
        <v>9</v>
      </c>
      <c r="Y2233">
        <v>4</v>
      </c>
      <c r="Z2233">
        <v>12</v>
      </c>
      <c r="AA2233">
        <f t="shared" si="69"/>
        <v>27</v>
      </c>
      <c r="AB2233" t="str" cm="1">
        <f t="array" ref="AB2233">_xlfn.IFS(AND(AA2233&gt;=0,AA2233&lt;=15),"low purchase",AND(AA2233&gt;=16,AA2233&lt;=30),"mid purchase",AA2233&gt;=31,"high purchase")</f>
        <v>mid purchase</v>
      </c>
      <c r="AC2233">
        <v>8</v>
      </c>
      <c r="AD2233" t="str">
        <f>IF(marketing_campaign[[#This Row],[NumWebVisitsMonth]]&gt;=5.3,"higher_webvists","lower_webvisits")</f>
        <v>higher_webvists</v>
      </c>
      <c r="AE2233">
        <v>0</v>
      </c>
      <c r="AF2233">
        <v>0</v>
      </c>
      <c r="AG2233">
        <v>0</v>
      </c>
      <c r="AH2233">
        <v>0</v>
      </c>
      <c r="AI2233">
        <v>0</v>
      </c>
      <c r="AJ2233">
        <v>0</v>
      </c>
      <c r="AK2233">
        <v>3</v>
      </c>
      <c r="AL2233">
        <v>11</v>
      </c>
      <c r="AM2233">
        <v>0</v>
      </c>
      <c r="AN2233">
        <f>marketing_campaign[[#This Row],[AcceptedCmp2]]+marketing_campaign[[#This Row],[AcceptedCmp1]]+marketing_campaign[[#This Row],[AcceptedCmp5]]+marketing_campaign[[#This Row],[AcceptedCmp4]]+marketing_campaign[[#This Row],[AcceptedCmp3]]+marketing_campaign[[#This Row],[Response]]</f>
        <v>0</v>
      </c>
      <c r="AO2233" t="str" cm="1">
        <f t="array" ref="AO2233">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234" spans="1:41" x14ac:dyDescent="0.35">
      <c r="A2234">
        <v>8080</v>
      </c>
      <c r="B2234">
        <v>1986</v>
      </c>
      <c r="C2234">
        <f t="shared" ca="1" si="68"/>
        <v>40</v>
      </c>
      <c r="D2234" t="str" cm="1">
        <f t="array" aca="1" ref="D223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234" t="s">
        <v>29</v>
      </c>
      <c r="F2234" t="s">
        <v>30</v>
      </c>
      <c r="G2234" cm="1">
        <f t="array" ref="G2234">_xlfn.IFS(marketing_campaign[[#This Row],[Marital_Status]]="Single",K2234+L2234+1,marketing_campaign[[#This Row],[Marital_Status]]="Together",K2234+L2234+2,marketing_campaign[[#This Row],[Marital_Status]]="Alone",K2234+L2234+1,marketing_campaign[[#This Row],[Marital_Status]]="Married",K2234+L2234+2,marketing_campaign[[#This Row],[Marital_Status]]="Divorced",K2234+L2234+1,marketing_campaign[[#This Row],[Marital_Status]]="YOLO",K2234+L2234+1,marketing_campaign[[#This Row],[Marital_Status]]="Absurd",K2234+L2234+1,marketing_campaign[[#This Row],[Marital_Status]]="Widow",K2234+L2234+1)</f>
        <v>1</v>
      </c>
      <c r="H2234" t="str" cm="1">
        <f t="array" ref="H2234">_xlfn.IFS(marketing_campaign[[#This Row],[Family_size]]=1,"Family_with_one_child",marketing_campaign[[#This Row],[Family_size]]&gt;1,"Family_with_more_children")</f>
        <v>Family_with_one_child</v>
      </c>
      <c r="I2234">
        <v>26816</v>
      </c>
      <c r="J2234" t="str">
        <f>IF(marketing_campaign[[#This Row],[Income]]&gt;=Sheet21!B2284,"high_income","low_income")</f>
        <v>high_income</v>
      </c>
      <c r="K2234">
        <v>0</v>
      </c>
      <c r="L2234">
        <v>0</v>
      </c>
      <c r="M2234" s="1">
        <v>41138</v>
      </c>
      <c r="N2234">
        <v>50</v>
      </c>
      <c r="O2234" t="str" cm="1">
        <f t="array" ref="O2234">_xlfn.IFS(AND(marketing_campaign[[#This Row],[Recency]]&gt;=0,marketing_campaign[[#This Row],[Recency]]&lt;=14),"Early Recency",AND(marketing_campaign[[#This Row],[Recency]]&gt;=15,marketing_campaign[[#This Row],[Recency]]&lt;=31),"Mid-Recency",marketing_campaign[[#This Row],[Recency]]&gt;=32,"high Recency")</f>
        <v>high Recency</v>
      </c>
      <c r="P2234">
        <v>5</v>
      </c>
      <c r="Q2234">
        <v>1</v>
      </c>
      <c r="R2234">
        <v>6</v>
      </c>
      <c r="S2234">
        <v>3</v>
      </c>
      <c r="T2234">
        <v>4</v>
      </c>
      <c r="U2234">
        <v>3</v>
      </c>
      <c r="V2234">
        <f>marketing_campaign[[#This Row],[MntGoldProds]]+marketing_campaign[[#This Row],[MntSweetProducts]]+marketing_campaign[[#This Row],[MntFishProducts]]+marketing_campaign[[#This Row],[MntMeatProducts]]+marketing_campaign[[#This Row],[MntFruits]]+marketing_campaign[[#This Row],[MntWines]]</f>
        <v>22</v>
      </c>
      <c r="W2234">
        <v>1</v>
      </c>
      <c r="X2234">
        <v>0</v>
      </c>
      <c r="Y2234">
        <v>0</v>
      </c>
      <c r="Z2234">
        <v>3</v>
      </c>
      <c r="AA2234">
        <f t="shared" si="69"/>
        <v>4</v>
      </c>
      <c r="AB2234" t="str" cm="1">
        <f t="array" ref="AB2234">_xlfn.IFS(AND(AA2234&gt;=0,AA2234&lt;=15),"low purchase",AND(AA2234&gt;=16,AA2234&lt;=30),"mid purchase",AA2234&gt;=31,"high purchase")</f>
        <v>low purchase</v>
      </c>
      <c r="AC2234">
        <v>4</v>
      </c>
      <c r="AD2234" t="str">
        <f>IF(marketing_campaign[[#This Row],[NumWebVisitsMonth]]&gt;=5.3,"higher_webvists","lower_webvisits")</f>
        <v>lower_webvisits</v>
      </c>
      <c r="AE2234">
        <v>0</v>
      </c>
      <c r="AF2234">
        <v>0</v>
      </c>
      <c r="AG2234">
        <v>0</v>
      </c>
      <c r="AH2234">
        <v>0</v>
      </c>
      <c r="AI2234">
        <v>0</v>
      </c>
      <c r="AJ2234">
        <v>0</v>
      </c>
      <c r="AK2234">
        <v>3</v>
      </c>
      <c r="AL2234">
        <v>11</v>
      </c>
      <c r="AM2234">
        <v>0</v>
      </c>
      <c r="AN2234">
        <f>marketing_campaign[[#This Row],[AcceptedCmp2]]+marketing_campaign[[#This Row],[AcceptedCmp1]]+marketing_campaign[[#This Row],[AcceptedCmp5]]+marketing_campaign[[#This Row],[AcceptedCmp4]]+marketing_campaign[[#This Row],[AcceptedCmp3]]+marketing_campaign[[#This Row],[Response]]</f>
        <v>0</v>
      </c>
      <c r="AO2234" t="str" cm="1">
        <f t="array" ref="AO2234">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235" spans="1:41" x14ac:dyDescent="0.35">
      <c r="A2235">
        <v>9432</v>
      </c>
      <c r="B2235">
        <v>1977</v>
      </c>
      <c r="C2235">
        <f t="shared" ca="1" si="68"/>
        <v>49</v>
      </c>
      <c r="D2235" t="str" cm="1">
        <f t="array" aca="1" ref="D223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235" t="s">
        <v>29</v>
      </c>
      <c r="F2235" t="s">
        <v>31</v>
      </c>
      <c r="G2235" cm="1">
        <f t="array" ref="G2235">_xlfn.IFS(marketing_campaign[[#This Row],[Marital_Status]]="Single",K2235+L2235+1,marketing_campaign[[#This Row],[Marital_Status]]="Together",K2235+L2235+2,marketing_campaign[[#This Row],[Marital_Status]]="Alone",K2235+L2235+1,marketing_campaign[[#This Row],[Marital_Status]]="Married",K2235+L2235+2,marketing_campaign[[#This Row],[Marital_Status]]="Divorced",K2235+L2235+1,marketing_campaign[[#This Row],[Marital_Status]]="YOLO",K2235+L2235+1,marketing_campaign[[#This Row],[Marital_Status]]="Absurd",K2235+L2235+1,marketing_campaign[[#This Row],[Marital_Status]]="Widow",K2235+L2235+1)</f>
        <v>3</v>
      </c>
      <c r="H2235" t="str" cm="1">
        <f t="array" ref="H2235">_xlfn.IFS(marketing_campaign[[#This Row],[Family_size]]=1,"Family_with_one_child",marketing_campaign[[#This Row],[Family_size]]&gt;1,"Family_with_more_children")</f>
        <v>Family_with_more_children</v>
      </c>
      <c r="I2235">
        <v>666666</v>
      </c>
      <c r="J2235" t="str">
        <f>IF(marketing_campaign[[#This Row],[Income]]&gt;=Sheet21!B2285,"high_income","low_income")</f>
        <v>high_income</v>
      </c>
      <c r="K2235">
        <v>1</v>
      </c>
      <c r="L2235">
        <v>0</v>
      </c>
      <c r="M2235" s="1">
        <v>41427</v>
      </c>
      <c r="N2235">
        <v>23</v>
      </c>
      <c r="O2235" t="str" cm="1">
        <f t="array" ref="O2235">_xlfn.IFS(AND(marketing_campaign[[#This Row],[Recency]]&gt;=0,marketing_campaign[[#This Row],[Recency]]&lt;=14),"Early Recency",AND(marketing_campaign[[#This Row],[Recency]]&gt;=15,marketing_campaign[[#This Row],[Recency]]&lt;=31),"Mid-Recency",marketing_campaign[[#This Row],[Recency]]&gt;=32,"high Recency")</f>
        <v>Mid-Recency</v>
      </c>
      <c r="P2235">
        <v>9</v>
      </c>
      <c r="Q2235">
        <v>14</v>
      </c>
      <c r="R2235">
        <v>18</v>
      </c>
      <c r="S2235">
        <v>8</v>
      </c>
      <c r="T2235">
        <v>1</v>
      </c>
      <c r="U2235">
        <v>12</v>
      </c>
      <c r="V2235">
        <f>marketing_campaign[[#This Row],[MntGoldProds]]+marketing_campaign[[#This Row],[MntSweetProducts]]+marketing_campaign[[#This Row],[MntFishProducts]]+marketing_campaign[[#This Row],[MntMeatProducts]]+marketing_campaign[[#This Row],[MntFruits]]+marketing_campaign[[#This Row],[MntWines]]</f>
        <v>62</v>
      </c>
      <c r="W2235">
        <v>4</v>
      </c>
      <c r="X2235">
        <v>3</v>
      </c>
      <c r="Y2235">
        <v>1</v>
      </c>
      <c r="Z2235">
        <v>3</v>
      </c>
      <c r="AA2235">
        <f t="shared" si="69"/>
        <v>11</v>
      </c>
      <c r="AB2235" t="str" cm="1">
        <f t="array" ref="AB2235">_xlfn.IFS(AND(AA2235&gt;=0,AA2235&lt;=15),"low purchase",AND(AA2235&gt;=16,AA2235&lt;=30),"mid purchase",AA2235&gt;=31,"high purchase")</f>
        <v>low purchase</v>
      </c>
      <c r="AC2235">
        <v>6</v>
      </c>
      <c r="AD2235" t="str">
        <f>IF(marketing_campaign[[#This Row],[NumWebVisitsMonth]]&gt;=5.3,"higher_webvists","lower_webvisits")</f>
        <v>higher_webvists</v>
      </c>
      <c r="AE2235">
        <v>0</v>
      </c>
      <c r="AF2235">
        <v>0</v>
      </c>
      <c r="AG2235">
        <v>0</v>
      </c>
      <c r="AH2235">
        <v>0</v>
      </c>
      <c r="AI2235">
        <v>0</v>
      </c>
      <c r="AJ2235">
        <v>0</v>
      </c>
      <c r="AK2235">
        <v>3</v>
      </c>
      <c r="AL2235">
        <v>11</v>
      </c>
      <c r="AM2235">
        <v>0</v>
      </c>
      <c r="AN2235">
        <f>marketing_campaign[[#This Row],[AcceptedCmp2]]+marketing_campaign[[#This Row],[AcceptedCmp1]]+marketing_campaign[[#This Row],[AcceptedCmp5]]+marketing_campaign[[#This Row],[AcceptedCmp4]]+marketing_campaign[[#This Row],[AcceptedCmp3]]+marketing_campaign[[#This Row],[Response]]</f>
        <v>0</v>
      </c>
      <c r="AO2235" t="str" cm="1">
        <f t="array" ref="AO2235">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236" spans="1:41" x14ac:dyDescent="0.35">
      <c r="A2236">
        <v>8372</v>
      </c>
      <c r="B2236">
        <v>1974</v>
      </c>
      <c r="C2236">
        <f t="shared" ca="1" si="68"/>
        <v>52</v>
      </c>
      <c r="D2236" t="str" cm="1">
        <f t="array" aca="1" ref="D223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236" t="s">
        <v>29</v>
      </c>
      <c r="F2236" t="s">
        <v>33</v>
      </c>
      <c r="G2236" cm="1">
        <f t="array" ref="G2236">_xlfn.IFS(marketing_campaign[[#This Row],[Marital_Status]]="Single",K2236+L2236+1,marketing_campaign[[#This Row],[Marital_Status]]="Together",K2236+L2236+2,marketing_campaign[[#This Row],[Marital_Status]]="Alone",K2236+L2236+1,marketing_campaign[[#This Row],[Marital_Status]]="Married",K2236+L2236+2,marketing_campaign[[#This Row],[Marital_Status]]="Divorced",K2236+L2236+1,marketing_campaign[[#This Row],[Marital_Status]]="YOLO",K2236+L2236+1,marketing_campaign[[#This Row],[Marital_Status]]="Absurd",K2236+L2236+1,marketing_campaign[[#This Row],[Marital_Status]]="Widow",K2236+L2236+1)</f>
        <v>3</v>
      </c>
      <c r="H2236" t="str" cm="1">
        <f t="array" ref="H2236">_xlfn.IFS(marketing_campaign[[#This Row],[Family_size]]=1,"Family_with_one_child",marketing_campaign[[#This Row],[Family_size]]&gt;1,"Family_with_more_children")</f>
        <v>Family_with_more_children</v>
      </c>
      <c r="I2236">
        <v>34421</v>
      </c>
      <c r="J2236" t="str">
        <f>IF(marketing_campaign[[#This Row],[Income]]&gt;=Sheet21!B2286,"high_income","low_income")</f>
        <v>high_income</v>
      </c>
      <c r="K2236">
        <v>1</v>
      </c>
      <c r="L2236">
        <v>0</v>
      </c>
      <c r="M2236" s="1">
        <v>41456</v>
      </c>
      <c r="N2236">
        <v>81</v>
      </c>
      <c r="O2236" t="str" cm="1">
        <f t="array" ref="O2236">_xlfn.IFS(AND(marketing_campaign[[#This Row],[Recency]]&gt;=0,marketing_campaign[[#This Row],[Recency]]&lt;=14),"Early Recency",AND(marketing_campaign[[#This Row],[Recency]]&gt;=15,marketing_campaign[[#This Row],[Recency]]&lt;=31),"Mid-Recency",marketing_campaign[[#This Row],[Recency]]&gt;=32,"high Recency")</f>
        <v>high Recency</v>
      </c>
      <c r="P2236">
        <v>3</v>
      </c>
      <c r="Q2236">
        <v>3</v>
      </c>
      <c r="R2236">
        <v>7</v>
      </c>
      <c r="S2236">
        <v>6</v>
      </c>
      <c r="T2236">
        <v>2</v>
      </c>
      <c r="U2236">
        <v>9</v>
      </c>
      <c r="V2236">
        <f>marketing_campaign[[#This Row],[MntGoldProds]]+marketing_campaign[[#This Row],[MntSweetProducts]]+marketing_campaign[[#This Row],[MntFishProducts]]+marketing_campaign[[#This Row],[MntMeatProducts]]+marketing_campaign[[#This Row],[MntFruits]]+marketing_campaign[[#This Row],[MntWines]]</f>
        <v>30</v>
      </c>
      <c r="W2236">
        <v>1</v>
      </c>
      <c r="X2236">
        <v>1</v>
      </c>
      <c r="Y2236">
        <v>0</v>
      </c>
      <c r="Z2236">
        <v>2</v>
      </c>
      <c r="AA2236">
        <f t="shared" si="69"/>
        <v>4</v>
      </c>
      <c r="AB2236" t="str" cm="1">
        <f t="array" ref="AB2236">_xlfn.IFS(AND(AA2236&gt;=0,AA2236&lt;=15),"low purchase",AND(AA2236&gt;=16,AA2236&lt;=30),"mid purchase",AA2236&gt;=31,"high purchase")</f>
        <v>low purchase</v>
      </c>
      <c r="AC2236">
        <v>7</v>
      </c>
      <c r="AD2236" t="str">
        <f>IF(marketing_campaign[[#This Row],[NumWebVisitsMonth]]&gt;=5.3,"higher_webvists","lower_webvisits")</f>
        <v>higher_webvists</v>
      </c>
      <c r="AE2236">
        <v>0</v>
      </c>
      <c r="AF2236">
        <v>0</v>
      </c>
      <c r="AG2236">
        <v>0</v>
      </c>
      <c r="AH2236">
        <v>0</v>
      </c>
      <c r="AI2236">
        <v>0</v>
      </c>
      <c r="AJ2236">
        <v>0</v>
      </c>
      <c r="AK2236">
        <v>3</v>
      </c>
      <c r="AL2236">
        <v>11</v>
      </c>
      <c r="AM2236">
        <v>0</v>
      </c>
      <c r="AN2236">
        <f>marketing_campaign[[#This Row],[AcceptedCmp2]]+marketing_campaign[[#This Row],[AcceptedCmp1]]+marketing_campaign[[#This Row],[AcceptedCmp5]]+marketing_campaign[[#This Row],[AcceptedCmp4]]+marketing_campaign[[#This Row],[AcceptedCmp3]]+marketing_campaign[[#This Row],[Response]]</f>
        <v>0</v>
      </c>
      <c r="AO2236" t="str" cm="1">
        <f t="array" ref="AO2236">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237" spans="1:41" x14ac:dyDescent="0.35">
      <c r="A2237">
        <v>10870</v>
      </c>
      <c r="B2237">
        <v>1967</v>
      </c>
      <c r="C2237">
        <f t="shared" ca="1" si="68"/>
        <v>59</v>
      </c>
      <c r="D2237" t="str" cm="1">
        <f t="array" aca="1" ref="D223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237" t="s">
        <v>29</v>
      </c>
      <c r="F2237" t="s">
        <v>33</v>
      </c>
      <c r="G2237" cm="1">
        <f t="array" ref="G2237">_xlfn.IFS(marketing_campaign[[#This Row],[Marital_Status]]="Single",K2237+L2237+1,marketing_campaign[[#This Row],[Marital_Status]]="Together",K2237+L2237+2,marketing_campaign[[#This Row],[Marital_Status]]="Alone",K2237+L2237+1,marketing_campaign[[#This Row],[Marital_Status]]="Married",K2237+L2237+2,marketing_campaign[[#This Row],[Marital_Status]]="Divorced",K2237+L2237+1,marketing_campaign[[#This Row],[Marital_Status]]="YOLO",K2237+L2237+1,marketing_campaign[[#This Row],[Marital_Status]]="Absurd",K2237+L2237+1,marketing_campaign[[#This Row],[Marital_Status]]="Widow",K2237+L2237+1)</f>
        <v>3</v>
      </c>
      <c r="H2237" t="str" cm="1">
        <f t="array" ref="H2237">_xlfn.IFS(marketing_campaign[[#This Row],[Family_size]]=1,"Family_with_one_child",marketing_campaign[[#This Row],[Family_size]]&gt;1,"Family_with_more_children")</f>
        <v>Family_with_more_children</v>
      </c>
      <c r="I2237">
        <v>61223</v>
      </c>
      <c r="J2237" t="str">
        <f>IF(marketing_campaign[[#This Row],[Income]]&gt;=Sheet21!B2287,"high_income","low_income")</f>
        <v>high_income</v>
      </c>
      <c r="K2237">
        <v>0</v>
      </c>
      <c r="L2237">
        <v>1</v>
      </c>
      <c r="M2237" s="1">
        <v>41438</v>
      </c>
      <c r="N2237">
        <v>46</v>
      </c>
      <c r="O2237" t="str" cm="1">
        <f t="array" ref="O2237">_xlfn.IFS(AND(marketing_campaign[[#This Row],[Recency]]&gt;=0,marketing_campaign[[#This Row],[Recency]]&lt;=14),"Early Recency",AND(marketing_campaign[[#This Row],[Recency]]&gt;=15,marketing_campaign[[#This Row],[Recency]]&lt;=31),"Mid-Recency",marketing_campaign[[#This Row],[Recency]]&gt;=32,"high Recency")</f>
        <v>high Recency</v>
      </c>
      <c r="P2237">
        <v>709</v>
      </c>
      <c r="Q2237">
        <v>43</v>
      </c>
      <c r="R2237">
        <v>182</v>
      </c>
      <c r="S2237">
        <v>42</v>
      </c>
      <c r="T2237">
        <v>118</v>
      </c>
      <c r="U2237">
        <v>247</v>
      </c>
      <c r="V2237">
        <f>marketing_campaign[[#This Row],[MntGoldProds]]+marketing_campaign[[#This Row],[MntSweetProducts]]+marketing_campaign[[#This Row],[MntFishProducts]]+marketing_campaign[[#This Row],[MntMeatProducts]]+marketing_campaign[[#This Row],[MntFruits]]+marketing_campaign[[#This Row],[MntWines]]</f>
        <v>1341</v>
      </c>
      <c r="W2237">
        <v>2</v>
      </c>
      <c r="X2237">
        <v>9</v>
      </c>
      <c r="Y2237">
        <v>3</v>
      </c>
      <c r="Z2237">
        <v>4</v>
      </c>
      <c r="AA2237">
        <f t="shared" si="69"/>
        <v>18</v>
      </c>
      <c r="AB2237" t="str" cm="1">
        <f t="array" ref="AB2237">_xlfn.IFS(AND(AA2237&gt;=0,AA2237&lt;=15),"low purchase",AND(AA2237&gt;=16,AA2237&lt;=30),"mid purchase",AA2237&gt;=31,"high purchase")</f>
        <v>mid purchase</v>
      </c>
      <c r="AC2237">
        <v>5</v>
      </c>
      <c r="AD2237" t="str">
        <f>IF(marketing_campaign[[#This Row],[NumWebVisitsMonth]]&gt;=5.3,"higher_webvists","lower_webvisits")</f>
        <v>lower_webvisits</v>
      </c>
      <c r="AE2237">
        <v>0</v>
      </c>
      <c r="AF2237">
        <v>0</v>
      </c>
      <c r="AG2237">
        <v>0</v>
      </c>
      <c r="AH2237">
        <v>0</v>
      </c>
      <c r="AI2237">
        <v>0</v>
      </c>
      <c r="AJ2237">
        <v>0</v>
      </c>
      <c r="AK2237">
        <v>3</v>
      </c>
      <c r="AL2237">
        <v>11</v>
      </c>
      <c r="AM2237">
        <v>0</v>
      </c>
      <c r="AN2237">
        <f>marketing_campaign[[#This Row],[AcceptedCmp2]]+marketing_campaign[[#This Row],[AcceptedCmp1]]+marketing_campaign[[#This Row],[AcceptedCmp5]]+marketing_campaign[[#This Row],[AcceptedCmp4]]+marketing_campaign[[#This Row],[AcceptedCmp3]]+marketing_campaign[[#This Row],[Response]]</f>
        <v>0</v>
      </c>
      <c r="AO2237" t="str" cm="1">
        <f t="array" ref="AO2237">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238" spans="1:41" x14ac:dyDescent="0.35">
      <c r="A2238">
        <v>4001</v>
      </c>
      <c r="B2238">
        <v>1946</v>
      </c>
      <c r="C2238">
        <f t="shared" ca="1" si="68"/>
        <v>80</v>
      </c>
      <c r="D2238" t="str" cm="1">
        <f t="array" aca="1" ref="D223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2238" t="s">
        <v>32</v>
      </c>
      <c r="F2238" t="s">
        <v>31</v>
      </c>
      <c r="G2238" cm="1">
        <f t="array" ref="G2238">_xlfn.IFS(marketing_campaign[[#This Row],[Marital_Status]]="Single",K2238+L2238+1,marketing_campaign[[#This Row],[Marital_Status]]="Together",K2238+L2238+2,marketing_campaign[[#This Row],[Marital_Status]]="Alone",K2238+L2238+1,marketing_campaign[[#This Row],[Marital_Status]]="Married",K2238+L2238+2,marketing_campaign[[#This Row],[Marital_Status]]="Divorced",K2238+L2238+1,marketing_campaign[[#This Row],[Marital_Status]]="YOLO",K2238+L2238+1,marketing_campaign[[#This Row],[Marital_Status]]="Absurd",K2238+L2238+1,marketing_campaign[[#This Row],[Marital_Status]]="Widow",K2238+L2238+1)</f>
        <v>5</v>
      </c>
      <c r="H2238" t="str" cm="1">
        <f t="array" ref="H2238">_xlfn.IFS(marketing_campaign[[#This Row],[Family_size]]=1,"Family_with_one_child",marketing_campaign[[#This Row],[Family_size]]&gt;1,"Family_with_more_children")</f>
        <v>Family_with_more_children</v>
      </c>
      <c r="I2238">
        <v>64014</v>
      </c>
      <c r="J2238" t="str">
        <f>IF(marketing_campaign[[#This Row],[Income]]&gt;=Sheet21!B2288,"high_income","low_income")</f>
        <v>high_income</v>
      </c>
      <c r="K2238">
        <v>2</v>
      </c>
      <c r="L2238">
        <v>1</v>
      </c>
      <c r="M2238" s="1">
        <v>41800</v>
      </c>
      <c r="N2238">
        <v>56</v>
      </c>
      <c r="O2238" t="str" cm="1">
        <f t="array" ref="O2238">_xlfn.IFS(AND(marketing_campaign[[#This Row],[Recency]]&gt;=0,marketing_campaign[[#This Row],[Recency]]&lt;=14),"Early Recency",AND(marketing_campaign[[#This Row],[Recency]]&gt;=15,marketing_campaign[[#This Row],[Recency]]&lt;=31),"Mid-Recency",marketing_campaign[[#This Row],[Recency]]&gt;=32,"high Recency")</f>
        <v>high Recency</v>
      </c>
      <c r="P2238">
        <v>406</v>
      </c>
      <c r="Q2238">
        <v>0</v>
      </c>
      <c r="R2238">
        <v>30</v>
      </c>
      <c r="S2238">
        <v>0</v>
      </c>
      <c r="T2238">
        <v>0</v>
      </c>
      <c r="U2238">
        <v>8</v>
      </c>
      <c r="V2238">
        <f>marketing_campaign[[#This Row],[MntGoldProds]]+marketing_campaign[[#This Row],[MntSweetProducts]]+marketing_campaign[[#This Row],[MntFishProducts]]+marketing_campaign[[#This Row],[MntMeatProducts]]+marketing_campaign[[#This Row],[MntFruits]]+marketing_campaign[[#This Row],[MntWines]]</f>
        <v>444</v>
      </c>
      <c r="W2238">
        <v>7</v>
      </c>
      <c r="X2238">
        <v>8</v>
      </c>
      <c r="Y2238">
        <v>2</v>
      </c>
      <c r="Z2238">
        <v>5</v>
      </c>
      <c r="AA2238">
        <f t="shared" si="69"/>
        <v>22</v>
      </c>
      <c r="AB2238" t="str" cm="1">
        <f t="array" ref="AB2238">_xlfn.IFS(AND(AA2238&gt;=0,AA2238&lt;=15),"low purchase",AND(AA2238&gt;=16,AA2238&lt;=30),"mid purchase",AA2238&gt;=31,"high purchase")</f>
        <v>mid purchase</v>
      </c>
      <c r="AC2238">
        <v>7</v>
      </c>
      <c r="AD2238" t="str">
        <f>IF(marketing_campaign[[#This Row],[NumWebVisitsMonth]]&gt;=5.3,"higher_webvists","lower_webvisits")</f>
        <v>higher_webvists</v>
      </c>
      <c r="AE2238">
        <v>0</v>
      </c>
      <c r="AF2238">
        <v>0</v>
      </c>
      <c r="AG2238">
        <v>0</v>
      </c>
      <c r="AH2238">
        <v>1</v>
      </c>
      <c r="AI2238">
        <v>0</v>
      </c>
      <c r="AJ2238">
        <v>0</v>
      </c>
      <c r="AK2238">
        <v>3</v>
      </c>
      <c r="AL2238">
        <v>11</v>
      </c>
      <c r="AM2238">
        <v>0</v>
      </c>
      <c r="AN2238">
        <f>marketing_campaign[[#This Row],[AcceptedCmp2]]+marketing_campaign[[#This Row],[AcceptedCmp1]]+marketing_campaign[[#This Row],[AcceptedCmp5]]+marketing_campaign[[#This Row],[AcceptedCmp4]]+marketing_campaign[[#This Row],[AcceptedCmp3]]+marketing_campaign[[#This Row],[Response]]</f>
        <v>1</v>
      </c>
      <c r="AO2238" t="str" cm="1">
        <f t="array" ref="AO2238">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2239" spans="1:41" x14ac:dyDescent="0.35">
      <c r="A2239">
        <v>7270</v>
      </c>
      <c r="B2239">
        <v>1981</v>
      </c>
      <c r="C2239">
        <f t="shared" ca="1" si="68"/>
        <v>45</v>
      </c>
      <c r="D2239" t="str" cm="1">
        <f t="array" aca="1" ref="D223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239" t="s">
        <v>29</v>
      </c>
      <c r="F2239" t="s">
        <v>35</v>
      </c>
      <c r="G2239" cm="1">
        <f t="array" ref="G2239">_xlfn.IFS(marketing_campaign[[#This Row],[Marital_Status]]="Single",K2239+L2239+1,marketing_campaign[[#This Row],[Marital_Status]]="Together",K2239+L2239+2,marketing_campaign[[#This Row],[Marital_Status]]="Alone",K2239+L2239+1,marketing_campaign[[#This Row],[Marital_Status]]="Married",K2239+L2239+2,marketing_campaign[[#This Row],[Marital_Status]]="Divorced",K2239+L2239+1,marketing_campaign[[#This Row],[Marital_Status]]="YOLO",K2239+L2239+1,marketing_campaign[[#This Row],[Marital_Status]]="Absurd",K2239+L2239+1,marketing_campaign[[#This Row],[Marital_Status]]="Widow",K2239+L2239+1)</f>
        <v>1</v>
      </c>
      <c r="H2239" t="str" cm="1">
        <f t="array" ref="H2239">_xlfn.IFS(marketing_campaign[[#This Row],[Family_size]]=1,"Family_with_one_child",marketing_campaign[[#This Row],[Family_size]]&gt;1,"Family_with_more_children")</f>
        <v>Family_with_one_child</v>
      </c>
      <c r="I2239">
        <v>56981</v>
      </c>
      <c r="J2239" t="str">
        <f>IF(marketing_campaign[[#This Row],[Income]]&gt;=Sheet21!B2289,"high_income","low_income")</f>
        <v>high_income</v>
      </c>
      <c r="K2239">
        <v>0</v>
      </c>
      <c r="L2239">
        <v>0</v>
      </c>
      <c r="M2239" s="1">
        <v>41664</v>
      </c>
      <c r="N2239">
        <v>91</v>
      </c>
      <c r="O2239" t="str" cm="1">
        <f t="array" ref="O2239">_xlfn.IFS(AND(marketing_campaign[[#This Row],[Recency]]&gt;=0,marketing_campaign[[#This Row],[Recency]]&lt;=14),"Early Recency",AND(marketing_campaign[[#This Row],[Recency]]&gt;=15,marketing_campaign[[#This Row],[Recency]]&lt;=31),"Mid-Recency",marketing_campaign[[#This Row],[Recency]]&gt;=32,"high Recency")</f>
        <v>high Recency</v>
      </c>
      <c r="P2239">
        <v>908</v>
      </c>
      <c r="Q2239">
        <v>48</v>
      </c>
      <c r="R2239">
        <v>217</v>
      </c>
      <c r="S2239">
        <v>32</v>
      </c>
      <c r="T2239">
        <v>12</v>
      </c>
      <c r="U2239">
        <v>24</v>
      </c>
      <c r="V2239">
        <f>marketing_campaign[[#This Row],[MntGoldProds]]+marketing_campaign[[#This Row],[MntSweetProducts]]+marketing_campaign[[#This Row],[MntFishProducts]]+marketing_campaign[[#This Row],[MntMeatProducts]]+marketing_campaign[[#This Row],[MntFruits]]+marketing_campaign[[#This Row],[MntWines]]</f>
        <v>1241</v>
      </c>
      <c r="W2239">
        <v>1</v>
      </c>
      <c r="X2239">
        <v>2</v>
      </c>
      <c r="Y2239">
        <v>3</v>
      </c>
      <c r="Z2239">
        <v>13</v>
      </c>
      <c r="AA2239">
        <f t="shared" si="69"/>
        <v>19</v>
      </c>
      <c r="AB2239" t="str" cm="1">
        <f t="array" ref="AB2239">_xlfn.IFS(AND(AA2239&gt;=0,AA2239&lt;=15),"low purchase",AND(AA2239&gt;=16,AA2239&lt;=30),"mid purchase",AA2239&gt;=31,"high purchase")</f>
        <v>mid purchase</v>
      </c>
      <c r="AC2239">
        <v>6</v>
      </c>
      <c r="AD2239" t="str">
        <f>IF(marketing_campaign[[#This Row],[NumWebVisitsMonth]]&gt;=5.3,"higher_webvists","lower_webvisits")</f>
        <v>higher_webvists</v>
      </c>
      <c r="AE2239">
        <v>0</v>
      </c>
      <c r="AF2239">
        <v>1</v>
      </c>
      <c r="AG2239">
        <v>0</v>
      </c>
      <c r="AH2239">
        <v>0</v>
      </c>
      <c r="AI2239">
        <v>0</v>
      </c>
      <c r="AJ2239">
        <v>0</v>
      </c>
      <c r="AK2239">
        <v>3</v>
      </c>
      <c r="AL2239">
        <v>11</v>
      </c>
      <c r="AM2239">
        <v>0</v>
      </c>
      <c r="AN2239">
        <f>marketing_campaign[[#This Row],[AcceptedCmp2]]+marketing_campaign[[#This Row],[AcceptedCmp1]]+marketing_campaign[[#This Row],[AcceptedCmp5]]+marketing_campaign[[#This Row],[AcceptedCmp4]]+marketing_campaign[[#This Row],[AcceptedCmp3]]+marketing_campaign[[#This Row],[Response]]</f>
        <v>1</v>
      </c>
      <c r="AO2239" t="str" cm="1">
        <f t="array" ref="AO2239">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2240" spans="1:41" x14ac:dyDescent="0.35">
      <c r="A2240">
        <v>8235</v>
      </c>
      <c r="B2240">
        <v>1956</v>
      </c>
      <c r="C2240">
        <f t="shared" ca="1" si="68"/>
        <v>70</v>
      </c>
      <c r="D2240" t="str" cm="1">
        <f t="array" aca="1" ref="D224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240" t="s">
        <v>34</v>
      </c>
      <c r="F2240" t="s">
        <v>31</v>
      </c>
      <c r="G2240" cm="1">
        <f t="array" ref="G2240">_xlfn.IFS(marketing_campaign[[#This Row],[Marital_Status]]="Single",K2240+L2240+1,marketing_campaign[[#This Row],[Marital_Status]]="Together",K2240+L2240+2,marketing_campaign[[#This Row],[Marital_Status]]="Alone",K2240+L2240+1,marketing_campaign[[#This Row],[Marital_Status]]="Married",K2240+L2240+2,marketing_campaign[[#This Row],[Marital_Status]]="Divorced",K2240+L2240+1,marketing_campaign[[#This Row],[Marital_Status]]="YOLO",K2240+L2240+1,marketing_campaign[[#This Row],[Marital_Status]]="Absurd",K2240+L2240+1,marketing_campaign[[#This Row],[Marital_Status]]="Widow",K2240+L2240+1)</f>
        <v>3</v>
      </c>
      <c r="H2240" t="str" cm="1">
        <f t="array" ref="H2240">_xlfn.IFS(marketing_campaign[[#This Row],[Family_size]]=1,"Family_with_one_child",marketing_campaign[[#This Row],[Family_size]]&gt;1,"Family_with_more_children")</f>
        <v>Family_with_more_children</v>
      </c>
      <c r="I2240">
        <v>69245</v>
      </c>
      <c r="J2240" t="str">
        <f>IF(marketing_campaign[[#This Row],[Income]]&gt;=Sheet21!B2290,"high_income","low_income")</f>
        <v>high_income</v>
      </c>
      <c r="K2240">
        <v>0</v>
      </c>
      <c r="L2240">
        <v>1</v>
      </c>
      <c r="M2240" s="1">
        <v>41663</v>
      </c>
      <c r="N2240">
        <v>8</v>
      </c>
      <c r="O2240" t="str" cm="1">
        <f t="array" ref="O2240">_xlfn.IFS(AND(marketing_campaign[[#This Row],[Recency]]&gt;=0,marketing_campaign[[#This Row],[Recency]]&lt;=14),"Early Recency",AND(marketing_campaign[[#This Row],[Recency]]&gt;=15,marketing_campaign[[#This Row],[Recency]]&lt;=31),"Mid-Recency",marketing_campaign[[#This Row],[Recency]]&gt;=32,"high Recency")</f>
        <v>Early Recency</v>
      </c>
      <c r="P2240">
        <v>428</v>
      </c>
      <c r="Q2240">
        <v>30</v>
      </c>
      <c r="R2240">
        <v>214</v>
      </c>
      <c r="S2240">
        <v>80</v>
      </c>
      <c r="T2240">
        <v>30</v>
      </c>
      <c r="U2240">
        <v>61</v>
      </c>
      <c r="V2240">
        <f>marketing_campaign[[#This Row],[MntGoldProds]]+marketing_campaign[[#This Row],[MntSweetProducts]]+marketing_campaign[[#This Row],[MntFishProducts]]+marketing_campaign[[#This Row],[MntMeatProducts]]+marketing_campaign[[#This Row],[MntFruits]]+marketing_campaign[[#This Row],[MntWines]]</f>
        <v>843</v>
      </c>
      <c r="W2240">
        <v>2</v>
      </c>
      <c r="X2240">
        <v>6</v>
      </c>
      <c r="Y2240">
        <v>5</v>
      </c>
      <c r="Z2240">
        <v>10</v>
      </c>
      <c r="AA2240">
        <f t="shared" si="69"/>
        <v>23</v>
      </c>
      <c r="AB2240" t="str" cm="1">
        <f t="array" ref="AB2240">_xlfn.IFS(AND(AA2240&gt;=0,AA2240&lt;=15),"low purchase",AND(AA2240&gt;=16,AA2240&lt;=30),"mid purchase",AA2240&gt;=31,"high purchase")</f>
        <v>mid purchase</v>
      </c>
      <c r="AC2240">
        <v>3</v>
      </c>
      <c r="AD2240" t="str">
        <f>IF(marketing_campaign[[#This Row],[NumWebVisitsMonth]]&gt;=5.3,"higher_webvists","lower_webvisits")</f>
        <v>lower_webvisits</v>
      </c>
      <c r="AE2240">
        <v>0</v>
      </c>
      <c r="AF2240">
        <v>0</v>
      </c>
      <c r="AG2240">
        <v>0</v>
      </c>
      <c r="AH2240">
        <v>0</v>
      </c>
      <c r="AI2240">
        <v>0</v>
      </c>
      <c r="AJ2240">
        <v>0</v>
      </c>
      <c r="AK2240">
        <v>3</v>
      </c>
      <c r="AL2240">
        <v>11</v>
      </c>
      <c r="AM2240">
        <v>0</v>
      </c>
      <c r="AN2240">
        <f>marketing_campaign[[#This Row],[AcceptedCmp2]]+marketing_campaign[[#This Row],[AcceptedCmp1]]+marketing_campaign[[#This Row],[AcceptedCmp5]]+marketing_campaign[[#This Row],[AcceptedCmp4]]+marketing_campaign[[#This Row],[AcceptedCmp3]]+marketing_campaign[[#This Row],[Response]]</f>
        <v>0</v>
      </c>
      <c r="AO2240" t="str" cm="1">
        <f t="array" ref="AO2240">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low response</v>
      </c>
    </row>
    <row r="2241" spans="1:41" x14ac:dyDescent="0.35">
      <c r="A2241">
        <v>9405</v>
      </c>
      <c r="B2241">
        <v>1954</v>
      </c>
      <c r="C2241">
        <f t="shared" ca="1" si="68"/>
        <v>72</v>
      </c>
      <c r="D2241" t="str" cm="1">
        <f t="array" aca="1" ref="D224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241" t="s">
        <v>32</v>
      </c>
      <c r="F2241" t="s">
        <v>33</v>
      </c>
      <c r="G2241" cm="1">
        <f t="array" ref="G2241">_xlfn.IFS(marketing_campaign[[#This Row],[Marital_Status]]="Single",K2241+L2241+1,marketing_campaign[[#This Row],[Marital_Status]]="Together",K2241+L2241+2,marketing_campaign[[#This Row],[Marital_Status]]="Alone",K2241+L2241+1,marketing_campaign[[#This Row],[Marital_Status]]="Married",K2241+L2241+2,marketing_campaign[[#This Row],[Marital_Status]]="Divorced",K2241+L2241+1,marketing_campaign[[#This Row],[Marital_Status]]="YOLO",K2241+L2241+1,marketing_campaign[[#This Row],[Marital_Status]]="Absurd",K2241+L2241+1,marketing_campaign[[#This Row],[Marital_Status]]="Widow",K2241+L2241+1)</f>
        <v>4</v>
      </c>
      <c r="H2241" t="str" cm="1">
        <f t="array" ref="H2241">_xlfn.IFS(marketing_campaign[[#This Row],[Family_size]]=1,"Family_with_one_child",marketing_campaign[[#This Row],[Family_size]]&gt;1,"Family_with_more_children")</f>
        <v>Family_with_more_children</v>
      </c>
      <c r="I2241">
        <v>52869</v>
      </c>
      <c r="J2241" t="str">
        <f>IF(marketing_campaign[[#This Row],[Income]]&gt;=Sheet21!B2291,"high_income","low_income")</f>
        <v>high_income</v>
      </c>
      <c r="K2241">
        <v>1</v>
      </c>
      <c r="L2241">
        <v>1</v>
      </c>
      <c r="M2241" s="1">
        <v>41197</v>
      </c>
      <c r="N2241">
        <v>40</v>
      </c>
      <c r="O2241" t="str" cm="1">
        <f t="array" ref="O2241">_xlfn.IFS(AND(marketing_campaign[[#This Row],[Recency]]&gt;=0,marketing_campaign[[#This Row],[Recency]]&lt;=14),"Early Recency",AND(marketing_campaign[[#This Row],[Recency]]&gt;=15,marketing_campaign[[#This Row],[Recency]]&lt;=31),"Mid-Recency",marketing_campaign[[#This Row],[Recency]]&gt;=32,"high Recency")</f>
        <v>high Recency</v>
      </c>
      <c r="P2241">
        <v>84</v>
      </c>
      <c r="Q2241">
        <v>3</v>
      </c>
      <c r="R2241">
        <v>61</v>
      </c>
      <c r="S2241">
        <v>2</v>
      </c>
      <c r="T2241">
        <v>1</v>
      </c>
      <c r="U2241">
        <v>21</v>
      </c>
      <c r="V2241">
        <f>marketing_campaign[[#This Row],[MntGoldProds]]+marketing_campaign[[#This Row],[MntSweetProducts]]+marketing_campaign[[#This Row],[MntFishProducts]]+marketing_campaign[[#This Row],[MntMeatProducts]]+marketing_campaign[[#This Row],[MntFruits]]+marketing_campaign[[#This Row],[MntWines]]</f>
        <v>172</v>
      </c>
      <c r="W2241">
        <v>3</v>
      </c>
      <c r="X2241">
        <v>3</v>
      </c>
      <c r="Y2241">
        <v>1</v>
      </c>
      <c r="Z2241">
        <v>4</v>
      </c>
      <c r="AA2241">
        <f t="shared" si="69"/>
        <v>11</v>
      </c>
      <c r="AB2241" t="str" cm="1">
        <f t="array" ref="AB2241">_xlfn.IFS(AND(AA2241&gt;=0,AA2241&lt;=15),"low purchase",AND(AA2241&gt;=16,AA2241&lt;=30),"mid purchase",AA2241&gt;=31,"high purchase")</f>
        <v>low purchase</v>
      </c>
      <c r="AC2241">
        <v>7</v>
      </c>
      <c r="AD2241" t="str">
        <f>IF(marketing_campaign[[#This Row],[NumWebVisitsMonth]]&gt;=5.3,"higher_webvists","lower_webvisits")</f>
        <v>higher_webvists</v>
      </c>
      <c r="AE2241">
        <v>0</v>
      </c>
      <c r="AF2241">
        <v>0</v>
      </c>
      <c r="AG2241">
        <v>0</v>
      </c>
      <c r="AH2241">
        <v>0</v>
      </c>
      <c r="AI2241">
        <v>0</v>
      </c>
      <c r="AJ2241">
        <v>0</v>
      </c>
      <c r="AK2241">
        <v>3</v>
      </c>
      <c r="AL2241">
        <v>11</v>
      </c>
      <c r="AM2241">
        <v>1</v>
      </c>
      <c r="AN2241">
        <f>marketing_campaign[[#This Row],[AcceptedCmp2]]+marketing_campaign[[#This Row],[AcceptedCmp1]]+marketing_campaign[[#This Row],[AcceptedCmp5]]+marketing_campaign[[#This Row],[AcceptedCmp4]]+marketing_campaign[[#This Row],[AcceptedCmp3]]+marketing_campaign[[#This Row],[Response]]</f>
        <v>1</v>
      </c>
      <c r="AO2241" t="str" cm="1">
        <f t="array" ref="AO2241">_xlfn.IFS(marketing_campaign[[#This Row],[CampaignAccepted]]=0,"low response",marketing_campaign[[#This Row],[CampaignAccepted]]=1,"1 / 5 response accepted",marketing_campaign[[#This Row],[CampaignAccepted]]=2,"2/5 campaign accepted",marketing_campaign[[#This Row],[CampaignAccepted]]=3,"3/5 campaign accepted",marketing_campaign[[#This Row],[CampaignAccepted]]=4,"4/5 campaign accepted",marketing_campaign[[#This Row],[CampaignAccepted]]=5,"high campaign response")</f>
        <v>1 / 5 response accepted</v>
      </c>
    </row>
    <row r="2242" spans="1:41" x14ac:dyDescent="0.35">
      <c r="G2242" t="str">
        <f>P1</f>
        <v>MntWines</v>
      </c>
      <c r="H2242" t="str">
        <f>Q1</f>
        <v>MntFruits</v>
      </c>
      <c r="I2242" t="str">
        <f>R1</f>
        <v>MntMeatProducts</v>
      </c>
      <c r="K2242" t="str">
        <f t="shared" ref="K2242:M2242" si="70">S1</f>
        <v>MntFishProducts</v>
      </c>
      <c r="L2242" t="str">
        <f t="shared" si="70"/>
        <v>MntSweetProducts</v>
      </c>
      <c r="M2242" t="str">
        <f t="shared" si="70"/>
        <v>MntGoldProds</v>
      </c>
      <c r="AM2242">
        <f>SUBTOTAL(109,marketing_campaign[Response])</f>
        <v>334</v>
      </c>
      <c r="AN2242">
        <f>SUBTOTAL(109,marketing_campaign[CampaignAccepted])</f>
        <v>1001</v>
      </c>
    </row>
    <row r="2243" spans="1:41" x14ac:dyDescent="0.35">
      <c r="E2243" t="s">
        <v>118</v>
      </c>
      <c r="F2243" t="str">
        <f>G1</f>
        <v>Family_size</v>
      </c>
      <c r="G2243">
        <f>CORREL($G$2:$G$2241,P2:P2241)</f>
        <v>-0.29488623890115745</v>
      </c>
      <c r="H2243">
        <f t="shared" ref="H2243:M2243" si="71">CORREL($G$2:$G$2241,Q2:Q2241)</f>
        <v>-0.3402108434605095</v>
      </c>
      <c r="I2243">
        <f t="shared" si="71"/>
        <v>-0.42664935472831794</v>
      </c>
      <c r="J2243">
        <f t="shared" si="71"/>
        <v>-0.36175013903363412</v>
      </c>
      <c r="K2243">
        <f t="shared" si="71"/>
        <v>-0.32782662780006844</v>
      </c>
      <c r="L2243">
        <f t="shared" si="71"/>
        <v>-0.23597533105382129</v>
      </c>
      <c r="M2243">
        <f t="shared" si="71"/>
        <v>-0.42290747678409546</v>
      </c>
      <c r="Z2243" t="s">
        <v>68</v>
      </c>
      <c r="AA2243">
        <f>COUNTIF(AE2:AE2241,0)</f>
        <v>2077</v>
      </c>
      <c r="AB2243">
        <f>COUNTIF(AF2:AF2241,0)</f>
        <v>2073</v>
      </c>
      <c r="AD2243">
        <f>COUNTIF(AG2:AG2241,0)</f>
        <v>2077</v>
      </c>
      <c r="AE2243">
        <f>COUNTIF(AH2:AH2241,0)</f>
        <v>2096</v>
      </c>
      <c r="AF2243">
        <f>COUNTIF(AI2:AI2241,0)</f>
        <v>2210</v>
      </c>
      <c r="AL2243">
        <f>CORREL(N2:N2241,AN2:AN2241)</f>
        <v>-8.8962300683308709E-2</v>
      </c>
      <c r="AM2243" t="s">
        <v>137</v>
      </c>
    </row>
    <row r="2244" spans="1:41" x14ac:dyDescent="0.35">
      <c r="G2244" t="str" cm="1">
        <f t="array" ref="G2244">_xlfn.IFS(OR(G2243=-1),"Perfect -ve Relationship",OR(G2243&lt;-1,G2243&lt;-0.5),"strong -ve Relationship",G2243=-0.5,"Moderate -ve Relationship",OR(G2243&gt;-0.5,G2243&lt;0),"weak -ve Relationship",G2243=0,"no relationship",OR(G2243&gt;0,G2243&lt;0.5),"weak +ve Relationship",G2243=0.5,"moderate Relationship",OR(G2243&gt;0.5,G2243&lt;1),"strong +ve Relationhip",G2243=1,"Perfect +ve Relatiohsip")</f>
        <v>weak -ve Relationship</v>
      </c>
      <c r="H2244" t="str" cm="1">
        <f t="array" ref="H2244">_xlfn.IFS(OR(H2243=-1),"Perfect -ve Relationship",OR(H2243&lt;-1,H2243&lt;-0.5),"strong -ve Relationship",H2243=-0.5,"Moderate -ve Relationship",OR(H2243&gt;-0.5,H2243&lt;0),"weak -ve Relationship",H2243=0,"no relationship",OR(H2243&gt;0,H2243&lt;0.5),"weak +ve Relationship",H2243=0.5,"moderate Relationship",OR(H2243&gt;0.5,H2243&lt;1),"strong +ve Relationhip",H2243=1,"Perfect +ve Relatiohsip")</f>
        <v>weak -ve Relationship</v>
      </c>
      <c r="I2244" t="str" cm="1">
        <f t="array" ref="I2244">_xlfn.IFS(OR(I2243=-1),"Perfect -ve Relationship",OR(I2243&lt;-1,I2243&lt;-0.5),"strong -ve Relationship",I2243=-0.5,"Moderate -ve Relationship",OR(I2243&gt;-0.5,I2243&lt;0),"weak -ve Relationship",I2243=0,"no relationship",OR(I2243&gt;0,I2243&lt;0.5),"weak +ve Relationship",I2243=0.5,"moderate Relationship",OR(I2243&gt;0.5,I2243&lt;1),"strong +ve Relationhip",I2243=1,"Perfect +ve Relatiohsip")</f>
        <v>weak -ve Relationship</v>
      </c>
      <c r="J2244" t="str" cm="1">
        <f t="array" ref="J2244">_xlfn.IFS(OR(J2243=-1),"Perfect -ve Relationship",OR(J2243&lt;-1,J2243&lt;-0.5),"strong -ve Relationship",J2243=-0.5,"Moderate -ve Relationship",OR(J2243&gt;-0.5,J2243&lt;0),"weak -ve Relationship",J2243=0,"no relationship",OR(J2243&gt;0,J2243&lt;0.5),"weak +ve Relationship",J2243=0.5,"moderate Relationship",OR(J2243&gt;0.5,J2243&lt;1),"strong +ve Relationhip",J2243=1,"Perfect +ve Relatiohsip")</f>
        <v>weak -ve Relationship</v>
      </c>
      <c r="K2244" t="str" cm="1">
        <f t="array" ref="K2244">_xlfn.IFS(OR(K2243=-1),"Perfect -ve Relationship",OR(K2243&lt;-1,K2243&lt;-0.5),"strong -ve Relationship",K2243=-0.5,"Moderate -ve Relationship",OR(K2243&gt;-0.5,K2243&lt;0),"weak -ve Relationship",K2243=0,"no relationship",OR(K2243&gt;0,K2243&lt;0.5),"weak +ve Relationship",K2243=0.5,"moderate Relationship",OR(K2243&gt;0.5,K2243&lt;1),"strong +ve Relationhip",K2243=1,"Perfect +ve Relatiohsip")</f>
        <v>weak -ve Relationship</v>
      </c>
      <c r="L2244" t="str" cm="1">
        <f t="array" ref="L2244">_xlfn.IFS(OR(L2243=-1),"Perfect -ve Relationship",OR(L2243&lt;-1,L2243&lt;-0.5),"strong -ve Relationship",L2243=-0.5,"Moderate -ve Relationship",OR(L2243&gt;-0.5,L2243&lt;0),"weak -ve Relationship",L2243=0,"no relationship",OR(L2243&gt;0,L2243&lt;0.5),"weak +ve Relationship",L2243=0.5,"moderate Relationship",OR(L2243&gt;0.5,L2243&lt;1),"strong +ve Relationhip",L2243=1,"Perfect +ve Relatiohsip")</f>
        <v>weak -ve Relationship</v>
      </c>
      <c r="M2244" t="str" cm="1">
        <f t="array" ref="M2244">_xlfn.IFS(OR(M2243=-1),"Perfect -ve Relationship",OR(M2243&lt;-1,M2243&lt;-0.5),"strong -ve Relationship",M2243=-0.5,"Moderate -ve Relationship",OR(M2243&gt;-0.5,M2243&lt;0),"weak -ve Relationship",M2243=0,"no relationship",OR(M2243&gt;0,M2243&lt;0.5),"weak +ve Relationship",M2243=0.5,"moderate Relationship",OR(M2243&gt;0.5,M2243&lt;1),"strong +ve Relationhip",M2243=1,"Perfect +ve Relatiohsip")</f>
        <v>weak -ve Relationship</v>
      </c>
      <c r="O2244" t="str" cm="1">
        <f t="array" ref="O2244">_xlfn.IFS(OR(O2243=-1),"Perfect -ve Relationship",OR(O2243&lt;-1,O2243&lt;-0.5),"strong -ve Relationship",O2243=-0.5,"Moderate -ve Relationship",OR(O2243&gt;-0.5,O2243&lt;0),"weak -ve Relationship",O2243=0,"no relationship",OR(O2243&gt;0,O2243&lt;0.5),"weak +ve Relationship",O2243=0.5,"moderate Relationship",OR(O2243&gt;0.5,O2243&lt;1),"strong +ve Relationhip",O2243=1,"Perfect +ve Relatiohsip")</f>
        <v>weak -ve Relationship</v>
      </c>
      <c r="P2244" t="str" cm="1">
        <f t="array" ref="P2244">_xlfn.IFS(OR(P2243=-1),"Perfect -ve Relationship",OR(P2243&lt;-1,P2243&lt;-0.5),"strong -ve Relationship",P2243=-0.5,"Moderate -ve Relationship",OR(P2243&gt;-0.5,P2243&lt;0),"weak -ve Relationship",P2243=0,"no relationship",OR(P2243&gt;0,P2243&lt;0.5),"weak +ve Relationship",P2243=0.5,"moderate Relationship",OR(P2243&gt;0.5,P2243&lt;1),"strong +ve Relationhip",P2243=1,"Perfect +ve Relatiohsip")</f>
        <v>weak -ve Relationship</v>
      </c>
      <c r="Q2244" t="str" cm="1">
        <f t="array" ref="Q2244">_xlfn.IFS(OR(Q2243=-1),"Perfect -ve Relationship",OR(Q2243&lt;-1,Q2243&lt;-0.5),"strong -ve Relationship",Q2243=-0.5,"Moderate -ve Relationship",OR(Q2243&gt;-0.5,Q2243&lt;0),"weak -ve Relationship",Q2243=0,"no relationship",OR(Q2243&gt;0,Q2243&lt;0.5),"weak +ve Relationship",Q2243=0.5,"moderate Relationship",OR(Q2243&gt;0.5,Q2243&lt;1),"strong +ve Relationhip",Q2243=1,"Perfect +ve Relatiohsip")</f>
        <v>weak -ve Relationship</v>
      </c>
      <c r="R2244" t="str" cm="1">
        <f t="array" ref="R2244">_xlfn.IFS(OR(R2243=-1),"Perfect -ve Relationship",OR(R2243&lt;-1,R2243&lt;-0.5),"strong -ve Relationship",R2243=-0.5,"Moderate -ve Relationship",OR(R2243&gt;-0.5,R2243&lt;0),"weak -ve Relationship",R2243=0,"no relationship",OR(R2243&gt;0,R2243&lt;0.5),"weak +ve Relationship",R2243=0.5,"moderate Relationship",OR(R2243&gt;0.5,R2243&lt;1),"strong +ve Relationhip",R2243=1,"Perfect +ve Relatiohsip")</f>
        <v>weak -ve Relationship</v>
      </c>
      <c r="S2244" t="str" cm="1">
        <f t="array" ref="S2244">_xlfn.IFS(OR(S2243=-1),"Perfect -ve Relationship",OR(S2243&lt;-1,S2243&lt;-0.5),"strong -ve Relationship",S2243=-0.5,"Moderate -ve Relationship",OR(S2243&gt;-0.5,S2243&lt;0),"weak -ve Relationship",S2243=0,"no relationship",OR(S2243&gt;0,S2243&lt;0.5),"weak +ve Relationship",S2243=0.5,"moderate Relationship",OR(S2243&gt;0.5,S2243&lt;1),"strong +ve Relationhip",S2243=1,"Perfect +ve Relatiohsip")</f>
        <v>weak -ve Relationship</v>
      </c>
      <c r="T2244" t="str" cm="1">
        <f t="array" ref="T2244">_xlfn.IFS(OR(T2243=-1),"Perfect -ve Relationship",OR(T2243&lt;-1,T2243&lt;-0.5),"strong -ve Relationship",T2243=-0.5,"Moderate -ve Relationship",OR(T2243&gt;-0.5,T2243&lt;0),"weak -ve Relationship",T2243=0,"no relationship",OR(T2243&gt;0,T2243&lt;0.5),"weak +ve Relationship",T2243=0.5,"moderate Relationship",OR(T2243&gt;0.5,T2243&lt;1),"strong +ve Relationhip",T2243=1,"Perfect +ve Relatiohsip")</f>
        <v>weak -ve Relationship</v>
      </c>
      <c r="U2244" t="str" cm="1">
        <f t="array" ref="U2244">_xlfn.IFS(OR(U2243=-1),"Perfect -ve Relationship",OR(U2243&lt;-1,U2243&lt;-0.5),"strong -ve Relationship",U2243=-0.5,"Moderate -ve Relationship",OR(U2243&gt;-0.5,U2243&lt;0),"weak -ve Relationship",U2243=0,"no relationship",OR(U2243&gt;0,U2243&lt;0.5),"weak +ve Relationship",U2243=0.5,"moderate Relationship",OR(U2243&gt;0.5,U2243&lt;1),"strong +ve Relationhip",U2243=1,"Perfect +ve Relatiohsip")</f>
        <v>weak -ve Relationship</v>
      </c>
      <c r="V2244" t="str" cm="1">
        <f t="array" ref="V2244">_xlfn.IFS(OR(V2243=-1),"Perfect -ve Relationship",OR(V2243&lt;-1,V2243&lt;-0.5),"strong -ve Relationship",V2243=-0.5,"Moderate -ve Relationship",OR(V2243&gt;-0.5,V2243&lt;0),"weak -ve Relationship",V2243=0,"no relationship",OR(V2243&gt;0,V2243&lt;0.5),"weak +ve Relationship",V2243=0.5,"moderate Relationship",OR(V2243&gt;0.5,V2243&lt;1),"strong +ve Relationhip",V2243=1,"Perfect +ve Relatiohsip")</f>
        <v>weak -ve Relationship</v>
      </c>
      <c r="W2244" t="str" cm="1">
        <f t="array" ref="W2244">_xlfn.IFS(OR(W2243=-1),"Perfect -ve Relationship",OR(W2243&lt;-1,W2243&lt;-0.5),"strong -ve Relationship",W2243=-0.5,"Moderate -ve Relationship",OR(W2243&gt;-0.5,W2243&lt;0),"weak -ve Relationship",W2243=0,"no relationship",OR(W2243&gt;0,W2243&lt;0.5),"weak +ve Relationship",W2243=0.5,"moderate Relationship",OR(W2243&gt;0.5,W2243&lt;1),"strong +ve Relationhip",W2243=1,"Perfect +ve Relatiohsip")</f>
        <v>weak -ve Relationship</v>
      </c>
      <c r="X2244" t="str" cm="1">
        <f t="array" ref="X2244">_xlfn.IFS(OR(X2243=-1),"Perfect -ve Relationship",OR(X2243&lt;-1,X2243&lt;-0.5),"strong -ve Relationship",X2243=-0.5,"Moderate -ve Relationship",OR(X2243&gt;-0.5,X2243&lt;0),"weak -ve Relationship",X2243=0,"no relationship",OR(X2243&gt;0,X2243&lt;0.5),"weak +ve Relationship",X2243=0.5,"moderate Relationship",OR(X2243&gt;0.5,X2243&lt;1),"strong +ve Relationhip",X2243=1,"Perfect +ve Relatiohsip")</f>
        <v>weak -ve Relationship</v>
      </c>
      <c r="Y2244" t="str" cm="1">
        <f t="array" ref="Y2244">_xlfn.IFS(OR(Y2243=-1),"Perfect -ve Relationship",OR(Y2243&lt;-1,Y2243&lt;-0.5),"strong -ve Relationship",Y2243=-0.5,"Moderate -ve Relationship",OR(Y2243&gt;-0.5,Y2243&lt;0),"weak -ve Relationship",Y2243=0,"no relationship",OR(Y2243&gt;0,Y2243&lt;0.5),"weak +ve Relationship",Y2243=0.5,"moderate Relationship",OR(Y2243&gt;0.5,Y2243&lt;1),"strong +ve Relationhip",Y2243=1,"Perfect +ve Relatiohsip")</f>
        <v>weak -ve Relationship</v>
      </c>
      <c r="Z2244" t="str" cm="1">
        <f t="array" ref="Z2244">_xlfn.IFS(OR(Z2243=-1),"Perfect -ve Relationship",OR(Z2243&lt;-1,Z2243&lt;-0.5),"strong -ve Relationship",Z2243=-0.5,"Moderate -ve Relationship",OR(Z2243&gt;-0.5,Z2243&lt;0),"weak -ve Relationship",Z2243=0,"no relationship",OR(Z2243&gt;0,Z2243&lt;0.5),"weak +ve Relationship",Z2243=0.5,"moderate Relationship",OR(Z2243&gt;0.5,Z2243&lt;1),"strong +ve Relationhip",Z2243=1,"Perfect +ve Relatiohsip")</f>
        <v>weak -ve Relationship</v>
      </c>
      <c r="AA2244" t="str" cm="1">
        <f t="array" ref="AA2244">_xlfn.IFS(OR(AA2243=-1),"Perfect -ve Relationship",OR(AA2243&lt;-1,AA2243&lt;-0.5),"strong -ve Relationship",AA2243=-0.5,"Moderate -ve Relationship",OR(AA2243&gt;-0.5,AA2243&lt;0),"weak -ve Relationship",AA2243=0,"no relationship",OR(AA2243&gt;0,AA2243&lt;0.5),"weak +ve Relationship",AA2243=0.5,"moderate Relationship",OR(AA2243&gt;0.5,AA2243&lt;1),"strong +ve Relationhip",AA2243=1,"Perfect +ve Relatiohsip")</f>
        <v>weak -ve Relationship</v>
      </c>
      <c r="AB2244" t="str" cm="1">
        <f t="array" ref="AB2244">_xlfn.IFS(OR(AB2243=-1),"Perfect -ve Relationship",OR(AB2243&lt;-1,AB2243&lt;-0.5),"strong -ve Relationship",AB2243=-0.5,"Moderate -ve Relationship",OR(AB2243&gt;-0.5,AB2243&lt;0),"weak -ve Relationship",AB2243=0,"no relationship",OR(AB2243&gt;0,AB2243&lt;0.5),"weak +ve Relationship",AB2243=0.5,"moderate Relationship",OR(AB2243&gt;0.5,AB2243&lt;1),"strong +ve Relationhip",AB2243=1,"Perfect +ve Relatiohsip")</f>
        <v>weak -ve Relationship</v>
      </c>
      <c r="AC2244" t="str" cm="1">
        <f t="array" ref="AC2244">_xlfn.IFS(OR(AC2243=-1),"Perfect -ve Relationship",OR(AC2243&lt;-1,AC2243&lt;-0.5),"strong -ve Relationship",AC2243=-0.5,"Moderate -ve Relationship",OR(AC2243&gt;-0.5,AC2243&lt;0),"weak -ve Relationship",AC2243=0,"no relationship",OR(AC2243&gt;0,AC2243&lt;0.5),"weak +ve Relationship",AC2243=0.5,"moderate Relationship",OR(AC2243&gt;0.5,AC2243&lt;1),"strong +ve Relationhip",AC2243=1,"Perfect +ve Relatiohsip")</f>
        <v>weak -ve Relationship</v>
      </c>
      <c r="AD2244" t="str" cm="1">
        <f t="array" ref="AD2244">_xlfn.IFS(OR(AD2243=-1),"Perfect -ve Relationship",OR(AD2243&lt;-1,AD2243&lt;-0.5),"strong -ve Relationship",AD2243=-0.5,"Moderate -ve Relationship",OR(AD2243&gt;-0.5,AD2243&lt;0),"weak -ve Relationship",AD2243=0,"no relationship",OR(AD2243&gt;0,AD2243&lt;0.5),"weak +ve Relationship",AD2243=0.5,"moderate Relationship",OR(AD2243&gt;0.5,AD2243&lt;1),"strong +ve Relationhip",AD2243=1,"Perfect +ve Relatiohsip")</f>
        <v>weak -ve Relationship</v>
      </c>
      <c r="AE2244" t="str" cm="1">
        <f t="array" ref="AE2244">_xlfn.IFS(OR(AE2243=-1),"Perfect -ve Relationship",OR(AE2243&lt;-1,AE2243&lt;-0.5),"strong -ve Relationship",AE2243=-0.5,"Moderate -ve Relationship",OR(AE2243&gt;-0.5,AE2243&lt;0),"weak -ve Relationship",AE2243=0,"no relationship",OR(AE2243&gt;0,AE2243&lt;0.5),"weak +ve Relationship",AE2243=0.5,"moderate Relationship",OR(AE2243&gt;0.5,AE2243&lt;1),"strong +ve Relationhip",AE2243=1,"Perfect +ve Relatiohsip")</f>
        <v>weak -ve Relationship</v>
      </c>
      <c r="AF2244" t="str" cm="1">
        <f t="array" ref="AF2244">_xlfn.IFS(OR(AF2243=-1),"Perfect -ve Relationship",OR(AF2243&lt;-1,AF2243&lt;-0.5),"strong -ve Relationship",AF2243=-0.5,"Moderate -ve Relationship",OR(AF2243&gt;-0.5,AF2243&lt;0),"weak -ve Relationship",AF2243=0,"no relationship",OR(AF2243&gt;0,AF2243&lt;0.5),"weak +ve Relationship",AF2243=0.5,"moderate Relationship",OR(AF2243&gt;0.5,AF2243&lt;1),"strong +ve Relationhip",AF2243=1,"Perfect +ve Relatiohsip")</f>
        <v>weak -ve Relationship</v>
      </c>
      <c r="AG2244" t="str" cm="1">
        <f t="array" ref="AG2244">_xlfn.IFS(OR(AG2243=-1),"Perfect -ve Relationship",OR(AG2243&lt;-1,AG2243&lt;-0.5),"strong -ve Relationship",AG2243=-0.5,"Moderate -ve Relationship",OR(AG2243&gt;-0.5,AG2243&lt;0),"weak -ve Relationship",AG2243=0,"no relationship",OR(AG2243&gt;0,AG2243&lt;0.5),"weak +ve Relationship",AG2243=0.5,"moderate Relationship",OR(AG2243&gt;0.5,AG2243&lt;1),"strong +ve Relationhip",AG2243=1,"Perfect +ve Relatiohsip")</f>
        <v>weak -ve Relationship</v>
      </c>
      <c r="AH2244" t="str" cm="1">
        <f t="array" ref="AH2244">_xlfn.IFS(OR(AH2243=-1),"Perfect -ve Relationship",OR(AH2243&lt;-1,AH2243&lt;-0.5),"strong -ve Relationship",AH2243=-0.5,"Moderate -ve Relationship",OR(AH2243&gt;-0.5,AH2243&lt;0),"weak -ve Relationship",AH2243=0,"no relationship",OR(AH2243&gt;0,AH2243&lt;0.5),"weak +ve Relationship",AH2243=0.5,"moderate Relationship",OR(AH2243&gt;0.5,AH2243&lt;1),"strong +ve Relationhip",AH2243=1,"Perfect +ve Relatiohsip")</f>
        <v>weak -ve Relationship</v>
      </c>
      <c r="AI2244" t="str" cm="1">
        <f t="array" ref="AI2244">_xlfn.IFS(OR(AI2243=-1),"Perfect -ve Relationship",OR(AI2243&lt;-1,AI2243&lt;-0.5),"strong -ve Relationship",AI2243=-0.5,"Moderate -ve Relationship",OR(AI2243&gt;-0.5,AI2243&lt;0),"weak -ve Relationship",AI2243=0,"no relationship",OR(AI2243&gt;0,AI2243&lt;0.5),"weak +ve Relationship",AI2243=0.5,"moderate Relationship",OR(AI2243&gt;0.5,AI2243&lt;1),"strong +ve Relationhip",AI2243=1,"Perfect +ve Relatiohsip")</f>
        <v>weak -ve Relationship</v>
      </c>
      <c r="AJ2244" t="str" cm="1">
        <f t="array" ref="AJ2244">_xlfn.IFS(OR(AJ2243=-1),"Perfect -ve Relationship",OR(AJ2243&lt;-1,AJ2243&lt;-0.5),"strong -ve Relationship",AJ2243=-0.5,"Moderate -ve Relationship",OR(AJ2243&gt;-0.5,AJ2243&lt;0),"weak -ve Relationship",AJ2243=0,"no relationship",OR(AJ2243&gt;0,AJ2243&lt;0.5),"weak +ve Relationship",AJ2243=0.5,"moderate Relationship",OR(AJ2243&gt;0.5,AJ2243&lt;1),"strong +ve Relationhip",AJ2243=1,"Perfect +ve Relatiohsip")</f>
        <v>weak -ve Relationship</v>
      </c>
      <c r="AK2244" t="str" cm="1">
        <f t="array" ref="AK2244">_xlfn.IFS(OR(AK2243=-1),"Perfect -ve Relationship",OR(AK2243&lt;-1,AK2243&lt;-0.5),"strong -ve Relationship",AK2243=-0.5,"Moderate -ve Relationship",OR(AK2243&gt;-0.5,AK2243&lt;0),"weak -ve Relationship",AK2243=0,"no relationship",OR(AK2243&gt;0,AK2243&lt;0.5),"weak +ve Relationship",AK2243=0.5,"moderate Relationship",OR(AK2243&gt;0.5,AK2243&lt;1),"strong +ve Relationhip",AK2243=1,"Perfect +ve Relatiohsip")</f>
        <v>weak -ve Relationship</v>
      </c>
      <c r="AL2244" t="str" cm="1">
        <f t="array" ref="AL2244">_xlfn.IFS(OR(AL2243=-1),"Perfect -ve Relationship",OR(AL2243&lt;-1,AL2243&lt;-0.5),"strong -ve Relationship",AL2243=-0.5,"Moderate -ve Relationship",OR(AL2243&gt;-0.5,AL2243&lt;0),"weak -ve Relationship",AL2243=0,"no relationship",OR(AL2243&gt;0,AL2243&lt;0.5),"weak +ve Relationship",AL2243=0.5,"moderate Relationship",OR(AL2243&gt;0.5,AL2243&lt;1),"strong +ve Relationhip",AL2243=1,"Perfect +ve Relatiohsip")</f>
        <v>weak -ve Relationship</v>
      </c>
    </row>
  </sheetData>
  <pageMargins left="0.7" right="0.7" top="0.75" bottom="0.75" header="0.3" footer="0.3"/>
  <drawing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BCB10-3722-407D-8104-5C65D2A94100}">
  <sheetPr>
    <tabColor rgb="FFFFFF00"/>
  </sheetPr>
  <dimension ref="A1:AH131"/>
  <sheetViews>
    <sheetView tabSelected="1" zoomScale="112" zoomScaleNormal="112" workbookViewId="0">
      <selection activeCell="L7" sqref="L7"/>
    </sheetView>
  </sheetViews>
  <sheetFormatPr defaultRowHeight="14.5" x14ac:dyDescent="0.35"/>
  <sheetData>
    <row r="1" spans="1:34" x14ac:dyDescent="0.35">
      <c r="A1" s="35"/>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row>
    <row r="2" spans="1:34" x14ac:dyDescent="0.35">
      <c r="A2" s="35"/>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row>
    <row r="3" spans="1:34" x14ac:dyDescent="0.35">
      <c r="A3" s="35"/>
      <c r="B3" s="35"/>
      <c r="C3" s="35"/>
      <c r="D3" s="35"/>
      <c r="E3" s="35"/>
      <c r="F3" s="35"/>
      <c r="G3" s="35"/>
      <c r="I3" s="35"/>
      <c r="J3" s="35"/>
      <c r="K3" s="35"/>
      <c r="L3" s="35"/>
      <c r="M3" s="35"/>
      <c r="N3" s="35"/>
      <c r="O3" s="35"/>
      <c r="P3" s="35"/>
      <c r="Q3" s="35"/>
      <c r="R3" s="35"/>
      <c r="S3" s="35"/>
      <c r="T3" s="35"/>
      <c r="U3" s="35"/>
      <c r="V3" s="35"/>
      <c r="W3" s="35"/>
      <c r="X3" s="35"/>
      <c r="Y3" s="35"/>
      <c r="Z3" s="35"/>
      <c r="AA3" s="35"/>
      <c r="AB3" s="35"/>
      <c r="AC3" s="35"/>
      <c r="AD3" s="35"/>
      <c r="AE3" s="35"/>
      <c r="AF3" s="35"/>
      <c r="AG3" s="35"/>
      <c r="AH3" s="35"/>
    </row>
    <row r="4" spans="1:34" x14ac:dyDescent="0.35">
      <c r="A4" s="35"/>
      <c r="B4" s="35"/>
      <c r="C4" s="35"/>
      <c r="D4" s="35"/>
      <c r="E4" s="35"/>
      <c r="F4" s="35"/>
      <c r="G4" s="35"/>
      <c r="H4" s="35"/>
      <c r="I4" s="35"/>
      <c r="J4" s="35"/>
      <c r="K4" s="35"/>
      <c r="L4" s="35"/>
      <c r="M4" s="35"/>
      <c r="N4" s="35"/>
      <c r="O4" s="35"/>
      <c r="P4" s="35"/>
      <c r="Q4" s="35"/>
      <c r="R4" s="35"/>
      <c r="S4" s="35"/>
      <c r="T4" s="35"/>
      <c r="U4" s="35"/>
      <c r="V4" s="35"/>
      <c r="W4" s="35"/>
      <c r="X4" s="35"/>
      <c r="Y4" s="35"/>
      <c r="Z4" s="35"/>
      <c r="AA4" s="35"/>
      <c r="AB4" s="35"/>
      <c r="AC4" s="35"/>
      <c r="AD4" s="35"/>
      <c r="AE4" s="35"/>
      <c r="AF4" s="35"/>
      <c r="AG4" s="35"/>
      <c r="AH4" s="35"/>
    </row>
    <row r="5" spans="1:34" x14ac:dyDescent="0.35">
      <c r="A5" s="35"/>
      <c r="B5" s="35"/>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row>
    <row r="6" spans="1:34" x14ac:dyDescent="0.35">
      <c r="A6" s="35"/>
      <c r="B6" s="35"/>
      <c r="C6" s="35"/>
      <c r="D6" s="35"/>
      <c r="E6" s="35"/>
      <c r="F6" s="35"/>
      <c r="G6" s="35"/>
      <c r="H6" s="35"/>
      <c r="I6" s="35"/>
      <c r="J6" s="35"/>
      <c r="K6" s="35"/>
      <c r="L6" s="35"/>
      <c r="M6" s="35"/>
      <c r="N6" s="35"/>
      <c r="O6" s="35"/>
      <c r="P6" s="35"/>
      <c r="Q6" s="35"/>
      <c r="R6" s="35"/>
      <c r="S6" s="35"/>
      <c r="T6" s="35"/>
      <c r="U6" s="35"/>
      <c r="V6" s="35"/>
      <c r="W6" s="35"/>
      <c r="X6" s="35"/>
      <c r="Y6" s="35"/>
      <c r="Z6" s="35"/>
      <c r="AA6" s="35"/>
      <c r="AB6" s="35"/>
      <c r="AC6" s="35"/>
      <c r="AD6" s="35"/>
      <c r="AE6" s="35"/>
      <c r="AF6" s="35"/>
      <c r="AG6" s="35"/>
      <c r="AH6" s="35"/>
    </row>
    <row r="7" spans="1:34" x14ac:dyDescent="0.35">
      <c r="A7" s="35"/>
      <c r="B7" s="35"/>
      <c r="C7" s="35"/>
      <c r="D7" s="35"/>
      <c r="E7" s="35"/>
      <c r="F7" s="35"/>
      <c r="G7" s="35"/>
      <c r="H7" s="35"/>
      <c r="I7" s="35"/>
      <c r="J7" s="35"/>
      <c r="K7" s="35"/>
      <c r="L7" s="35"/>
      <c r="M7" s="35"/>
      <c r="N7" s="35"/>
      <c r="O7" s="35"/>
      <c r="P7" s="35"/>
      <c r="Q7" s="35"/>
      <c r="R7" s="35"/>
      <c r="S7" s="35"/>
      <c r="T7" s="35"/>
      <c r="U7" s="35"/>
      <c r="V7" s="35"/>
      <c r="W7" s="35"/>
      <c r="X7" s="35"/>
      <c r="Y7" s="35"/>
      <c r="Z7" s="35"/>
      <c r="AA7" s="35"/>
      <c r="AB7" s="35"/>
      <c r="AC7" s="35"/>
      <c r="AD7" s="35"/>
      <c r="AE7" s="35"/>
      <c r="AF7" s="35"/>
      <c r="AG7" s="35"/>
      <c r="AH7" s="35"/>
    </row>
    <row r="8" spans="1:34" x14ac:dyDescent="0.35">
      <c r="A8" s="35"/>
      <c r="B8" s="35"/>
      <c r="C8" s="35"/>
      <c r="D8" s="35"/>
      <c r="E8" s="35"/>
      <c r="F8" s="35"/>
      <c r="G8" s="35"/>
      <c r="H8" s="35"/>
      <c r="I8" s="35"/>
      <c r="J8" s="35"/>
      <c r="K8" s="35"/>
      <c r="L8" s="35"/>
      <c r="M8" s="35"/>
      <c r="N8" s="35"/>
      <c r="O8" s="35"/>
      <c r="P8" s="35"/>
      <c r="Q8" s="35"/>
      <c r="R8" s="35"/>
      <c r="S8" s="35"/>
      <c r="T8" s="35"/>
      <c r="U8" s="35"/>
      <c r="V8" s="35"/>
      <c r="W8" s="35"/>
      <c r="X8" s="35"/>
      <c r="Y8" s="35"/>
      <c r="Z8" s="35"/>
      <c r="AA8" s="35"/>
      <c r="AB8" s="35"/>
      <c r="AC8" s="35"/>
      <c r="AD8" s="35"/>
      <c r="AE8" s="35"/>
      <c r="AF8" s="35"/>
      <c r="AG8" s="35"/>
      <c r="AH8" s="35"/>
    </row>
    <row r="9" spans="1:34" x14ac:dyDescent="0.35">
      <c r="A9" s="35"/>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c r="AH9" s="35"/>
    </row>
    <row r="10" spans="1:34" x14ac:dyDescent="0.35">
      <c r="A10" s="35"/>
      <c r="B10" s="35"/>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row>
    <row r="11" spans="1:34" x14ac:dyDescent="0.35">
      <c r="A11" s="35"/>
      <c r="B11" s="35"/>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row>
    <row r="12" spans="1:34" x14ac:dyDescent="0.35">
      <c r="A12" s="35"/>
      <c r="B12" s="35"/>
      <c r="C12" s="35"/>
      <c r="D12" s="35"/>
      <c r="E12" s="35"/>
      <c r="F12" s="35"/>
      <c r="G12" s="35"/>
      <c r="H12" s="35"/>
      <c r="I12" s="35"/>
      <c r="J12" s="35"/>
      <c r="K12" s="35"/>
      <c r="L12" s="35"/>
      <c r="M12" s="35"/>
      <c r="N12" s="35"/>
      <c r="O12" s="35"/>
      <c r="P12" s="35"/>
      <c r="Q12" s="35"/>
      <c r="R12" s="35"/>
      <c r="S12" s="35"/>
      <c r="T12" s="35"/>
      <c r="U12" s="35"/>
      <c r="V12" s="35"/>
      <c r="W12" s="35"/>
      <c r="X12" s="35"/>
      <c r="Y12" s="35"/>
      <c r="Z12" s="35"/>
      <c r="AA12" s="35"/>
      <c r="AB12" s="35"/>
      <c r="AC12" s="35"/>
      <c r="AD12" s="35"/>
      <c r="AE12" s="35"/>
      <c r="AF12" s="35"/>
      <c r="AG12" s="35"/>
      <c r="AH12" s="35"/>
    </row>
    <row r="13" spans="1:34" x14ac:dyDescent="0.35">
      <c r="A13" s="35"/>
      <c r="B13" s="35"/>
      <c r="C13" s="35"/>
      <c r="D13" s="35"/>
      <c r="E13" s="35"/>
      <c r="F13" s="35"/>
      <c r="G13" s="35"/>
      <c r="H13" s="35"/>
      <c r="I13" s="35"/>
      <c r="J13" s="35"/>
      <c r="K13" s="35"/>
      <c r="L13" s="35"/>
      <c r="M13" s="35"/>
      <c r="N13" s="35"/>
      <c r="O13" s="35"/>
      <c r="P13" s="35"/>
      <c r="Q13" s="35"/>
      <c r="R13" s="35"/>
      <c r="S13" s="35"/>
      <c r="T13" s="35"/>
      <c r="U13" s="35"/>
      <c r="V13" s="35"/>
      <c r="W13" s="35"/>
      <c r="X13" s="35"/>
      <c r="Y13" s="35"/>
      <c r="Z13" s="35"/>
      <c r="AA13" s="35"/>
      <c r="AB13" s="35"/>
      <c r="AC13" s="35"/>
      <c r="AD13" s="35"/>
      <c r="AE13" s="35"/>
      <c r="AF13" s="35"/>
      <c r="AG13" s="35"/>
      <c r="AH13" s="35"/>
    </row>
    <row r="14" spans="1:34" x14ac:dyDescent="0.35">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row>
    <row r="15" spans="1:34" x14ac:dyDescent="0.35">
      <c r="A15" s="35"/>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row>
    <row r="16" spans="1:34" x14ac:dyDescent="0.35">
      <c r="A16" s="35"/>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row>
    <row r="17" spans="1:34" x14ac:dyDescent="0.35">
      <c r="A17" s="35"/>
      <c r="B17" s="35"/>
      <c r="C17" s="35"/>
      <c r="D17" s="35"/>
      <c r="E17" s="35"/>
      <c r="F17" s="35"/>
      <c r="G17" s="35"/>
      <c r="H17" s="35"/>
      <c r="I17" s="35"/>
      <c r="J17" s="35"/>
      <c r="K17" s="35"/>
      <c r="L17" s="35"/>
      <c r="M17" s="35"/>
      <c r="N17" s="35"/>
      <c r="O17" s="35"/>
      <c r="P17" s="35"/>
      <c r="Q17" s="35"/>
      <c r="R17" s="35"/>
      <c r="S17" s="35"/>
      <c r="T17" s="35"/>
      <c r="U17" s="35"/>
      <c r="V17" s="35"/>
      <c r="W17" s="35"/>
      <c r="X17" s="35"/>
      <c r="Y17" s="35"/>
      <c r="Z17" s="35"/>
      <c r="AA17" s="35"/>
      <c r="AB17" s="35"/>
      <c r="AC17" s="35"/>
      <c r="AD17" s="35"/>
      <c r="AE17" s="35"/>
      <c r="AF17" s="35"/>
      <c r="AG17" s="35"/>
      <c r="AH17" s="35"/>
    </row>
    <row r="18" spans="1:34" x14ac:dyDescent="0.35">
      <c r="A18" s="35"/>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row>
    <row r="19" spans="1:34" x14ac:dyDescent="0.35">
      <c r="A19" s="35"/>
      <c r="B19" s="35"/>
      <c r="C19" s="35"/>
      <c r="D19" s="35"/>
      <c r="E19" s="35"/>
      <c r="F19" s="35"/>
      <c r="G19" s="35"/>
      <c r="H19" s="35"/>
      <c r="I19" s="35"/>
      <c r="J19" s="35"/>
      <c r="K19" s="35"/>
      <c r="L19" s="35"/>
      <c r="M19" s="35"/>
      <c r="N19" s="35"/>
      <c r="O19" s="35"/>
      <c r="P19" s="35"/>
      <c r="Q19" s="35"/>
      <c r="R19" s="35"/>
      <c r="S19" s="35"/>
      <c r="T19" s="35"/>
      <c r="U19" s="35"/>
      <c r="V19" s="35"/>
      <c r="W19" s="35"/>
      <c r="X19" s="35"/>
      <c r="Y19" s="35"/>
      <c r="Z19" s="35"/>
      <c r="AA19" s="35"/>
      <c r="AB19" s="35"/>
      <c r="AC19" s="35"/>
      <c r="AD19" s="35"/>
      <c r="AE19" s="35"/>
      <c r="AF19" s="35"/>
      <c r="AG19" s="35"/>
      <c r="AH19" s="35"/>
    </row>
    <row r="20" spans="1:34" x14ac:dyDescent="0.35">
      <c r="A20" s="35"/>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row>
    <row r="21" spans="1:34" x14ac:dyDescent="0.35">
      <c r="A21" s="35"/>
      <c r="B21" s="35"/>
      <c r="C21" s="35"/>
      <c r="D21" s="35"/>
      <c r="E21" s="35"/>
      <c r="F21" s="35"/>
      <c r="G21" s="35"/>
      <c r="H21" s="35"/>
      <c r="I21" s="35"/>
      <c r="J21" s="35"/>
      <c r="K21" s="35"/>
      <c r="L21" s="35"/>
      <c r="M21" s="35"/>
      <c r="N21" s="35"/>
      <c r="O21" s="35"/>
      <c r="P21" s="35"/>
      <c r="Q21" s="35"/>
      <c r="R21" s="35"/>
      <c r="S21" s="35"/>
      <c r="T21" s="35"/>
      <c r="U21" s="35"/>
      <c r="V21" s="35"/>
      <c r="W21" s="35"/>
      <c r="X21" s="35"/>
      <c r="Y21" s="35"/>
      <c r="Z21" s="35"/>
      <c r="AA21" s="35"/>
      <c r="AB21" s="35"/>
      <c r="AC21" s="35"/>
      <c r="AD21" s="35"/>
      <c r="AE21" s="35"/>
      <c r="AF21" s="35"/>
      <c r="AG21" s="35"/>
      <c r="AH21" s="35"/>
    </row>
    <row r="22" spans="1:34" x14ac:dyDescent="0.35">
      <c r="A22" s="35"/>
      <c r="B22" s="35"/>
      <c r="C22" s="35"/>
      <c r="D22" s="35"/>
      <c r="E22" s="35"/>
      <c r="F22" s="35"/>
      <c r="G22" s="35"/>
      <c r="H22" s="35"/>
      <c r="I22" s="35"/>
      <c r="J22" s="35"/>
      <c r="K22" s="35"/>
      <c r="L22" s="35"/>
      <c r="M22" s="35"/>
      <c r="N22" s="35"/>
      <c r="O22" s="35"/>
      <c r="P22" s="35"/>
      <c r="Q22" s="35"/>
      <c r="R22" s="35"/>
      <c r="S22" s="35"/>
      <c r="T22" s="35"/>
      <c r="U22" s="35"/>
      <c r="V22" s="35"/>
      <c r="W22" s="35"/>
      <c r="X22" s="35"/>
      <c r="Y22" s="35"/>
      <c r="Z22" s="35"/>
      <c r="AA22" s="35"/>
      <c r="AB22" s="35"/>
      <c r="AC22" s="35"/>
      <c r="AD22" s="35"/>
      <c r="AE22" s="35"/>
      <c r="AF22" s="35"/>
      <c r="AG22" s="35"/>
      <c r="AH22" s="35"/>
    </row>
    <row r="23" spans="1:34" x14ac:dyDescent="0.35">
      <c r="A23" s="35"/>
      <c r="B23" s="35"/>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row>
    <row r="24" spans="1:34" x14ac:dyDescent="0.35">
      <c r="A24" s="35"/>
      <c r="B24" s="35"/>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row>
    <row r="25" spans="1:34" x14ac:dyDescent="0.35">
      <c r="A25" s="35"/>
      <c r="B25" s="35"/>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row>
    <row r="26" spans="1:34" x14ac:dyDescent="0.35">
      <c r="A26" s="35"/>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c r="AH26" s="35"/>
    </row>
    <row r="27" spans="1:34" x14ac:dyDescent="0.35">
      <c r="A27" s="35"/>
      <c r="B27" s="35"/>
      <c r="C27" s="35"/>
      <c r="D27" s="35"/>
      <c r="E27" s="35"/>
      <c r="F27" s="35"/>
      <c r="G27" s="35"/>
      <c r="H27" s="35"/>
      <c r="I27" s="35"/>
      <c r="J27" s="35"/>
      <c r="K27" s="35"/>
      <c r="L27" s="35"/>
      <c r="M27" s="35"/>
      <c r="N27" s="35"/>
      <c r="O27" s="35"/>
      <c r="P27" s="35"/>
      <c r="Q27" s="35"/>
      <c r="R27" s="35"/>
      <c r="S27" s="35"/>
      <c r="T27" s="35"/>
      <c r="U27" s="35"/>
      <c r="V27" s="35"/>
      <c r="W27" s="35"/>
      <c r="X27" s="35"/>
      <c r="Y27" s="35"/>
      <c r="Z27" s="35"/>
      <c r="AA27" s="35"/>
      <c r="AB27" s="35"/>
      <c r="AC27" s="35"/>
      <c r="AD27" s="35"/>
      <c r="AE27" s="35"/>
      <c r="AF27" s="35"/>
      <c r="AG27" s="35"/>
      <c r="AH27" s="35"/>
    </row>
    <row r="28" spans="1:34" x14ac:dyDescent="0.35">
      <c r="A28" s="35"/>
      <c r="B28" s="35"/>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row>
    <row r="29" spans="1:34" x14ac:dyDescent="0.35">
      <c r="A29" s="35"/>
      <c r="B29" s="35"/>
      <c r="C29" s="35"/>
      <c r="D29" s="35"/>
      <c r="E29" s="35"/>
      <c r="F29" s="35"/>
      <c r="G29" s="35"/>
      <c r="H29" s="35"/>
      <c r="I29" s="35"/>
      <c r="J29" s="35"/>
      <c r="K29" s="35"/>
      <c r="L29" s="35"/>
      <c r="M29" s="35"/>
      <c r="N29" s="35"/>
      <c r="O29" s="35"/>
      <c r="P29" s="35"/>
      <c r="Q29" s="35"/>
      <c r="R29" s="35"/>
      <c r="S29" s="35"/>
      <c r="T29" s="35"/>
      <c r="U29" s="35"/>
      <c r="V29" s="35"/>
      <c r="W29" s="35"/>
      <c r="X29" s="35"/>
      <c r="Y29" s="35"/>
      <c r="Z29" s="35"/>
      <c r="AA29" s="35"/>
      <c r="AB29" s="35"/>
      <c r="AC29" s="35"/>
      <c r="AD29" s="35"/>
      <c r="AE29" s="35"/>
      <c r="AF29" s="35"/>
      <c r="AG29" s="35"/>
      <c r="AH29" s="35"/>
    </row>
    <row r="30" spans="1:34" x14ac:dyDescent="0.35">
      <c r="A30" s="35"/>
      <c r="B30" s="35"/>
      <c r="C30" s="35"/>
      <c r="D30" s="35"/>
      <c r="E30" s="35"/>
      <c r="F30" s="35"/>
      <c r="G30" s="35"/>
      <c r="H30" s="35"/>
      <c r="I30" s="35"/>
      <c r="J30" s="35"/>
      <c r="K30" s="35"/>
      <c r="L30" s="35"/>
      <c r="M30" s="35"/>
      <c r="N30" s="35"/>
      <c r="O30" s="35"/>
      <c r="P30" s="35"/>
      <c r="Q30" s="35"/>
      <c r="R30" s="35"/>
      <c r="S30" s="35"/>
      <c r="T30" s="35"/>
      <c r="U30" s="35"/>
      <c r="V30" s="35"/>
      <c r="W30" s="35"/>
      <c r="X30" s="35"/>
      <c r="Y30" s="35"/>
      <c r="Z30" s="35"/>
      <c r="AA30" s="35"/>
      <c r="AB30" s="35"/>
      <c r="AC30" s="35"/>
      <c r="AD30" s="35"/>
      <c r="AE30" s="35"/>
      <c r="AF30" s="35"/>
      <c r="AG30" s="35"/>
      <c r="AH30" s="35"/>
    </row>
    <row r="31" spans="1:34" x14ac:dyDescent="0.35">
      <c r="A31" s="35"/>
      <c r="B31" s="35"/>
      <c r="C31" s="35"/>
      <c r="D31" s="35"/>
      <c r="E31" s="35"/>
      <c r="F31" s="35"/>
      <c r="G31" s="35"/>
      <c r="H31" s="35"/>
      <c r="I31" s="35"/>
      <c r="J31" s="35"/>
      <c r="K31" s="35"/>
      <c r="L31" s="35"/>
      <c r="M31" s="35"/>
      <c r="N31" s="35"/>
      <c r="O31" s="35"/>
      <c r="P31" s="35"/>
      <c r="Q31" s="35"/>
      <c r="R31" s="35"/>
      <c r="S31" s="35"/>
      <c r="T31" s="35"/>
      <c r="U31" s="35"/>
      <c r="V31" s="35"/>
      <c r="W31" s="35"/>
      <c r="X31" s="35"/>
      <c r="Y31" s="35"/>
      <c r="Z31" s="35"/>
      <c r="AA31" s="35"/>
      <c r="AB31" s="35"/>
      <c r="AC31" s="35"/>
      <c r="AD31" s="35"/>
      <c r="AE31" s="35"/>
      <c r="AF31" s="35"/>
      <c r="AG31" s="35"/>
      <c r="AH31" s="35"/>
    </row>
    <row r="32" spans="1:34" x14ac:dyDescent="0.35">
      <c r="A32" s="35"/>
      <c r="B32" s="35"/>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row>
    <row r="33" spans="1:34" x14ac:dyDescent="0.35">
      <c r="A33" s="35"/>
      <c r="B33" s="35"/>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row>
    <row r="34" spans="1:34" x14ac:dyDescent="0.35">
      <c r="A34" s="35"/>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c r="AH34" s="35"/>
    </row>
    <row r="35" spans="1:34" x14ac:dyDescent="0.35">
      <c r="A35" s="35"/>
      <c r="B35" s="35"/>
      <c r="C35" s="35"/>
      <c r="D35" s="35"/>
      <c r="E35" s="35"/>
      <c r="F35" s="35"/>
      <c r="G35" s="35"/>
      <c r="H35" s="35"/>
      <c r="I35" s="35"/>
      <c r="J35" s="35"/>
      <c r="K35" s="35"/>
      <c r="L35" s="35"/>
      <c r="M35" s="35"/>
      <c r="N35" s="35"/>
      <c r="O35" s="35"/>
      <c r="P35" s="35"/>
      <c r="Q35" s="35"/>
      <c r="R35" s="35"/>
      <c r="S35" s="35"/>
      <c r="T35" s="35"/>
      <c r="U35" s="35"/>
      <c r="V35" s="35"/>
      <c r="W35" s="35"/>
      <c r="X35" s="35"/>
      <c r="Y35" s="35"/>
      <c r="Z35" s="35"/>
      <c r="AA35" s="35"/>
      <c r="AB35" s="35"/>
      <c r="AC35" s="35"/>
      <c r="AD35" s="35"/>
      <c r="AE35" s="35"/>
      <c r="AF35" s="35"/>
      <c r="AG35" s="35"/>
      <c r="AH35" s="35"/>
    </row>
    <row r="36" spans="1:34" x14ac:dyDescent="0.35">
      <c r="A36" s="35"/>
      <c r="B36" s="35"/>
      <c r="C36" s="35"/>
      <c r="D36" s="35"/>
      <c r="E36" s="35"/>
      <c r="F36" s="35"/>
      <c r="G36" s="35"/>
      <c r="H36" s="35"/>
      <c r="I36" s="35"/>
      <c r="J36" s="35"/>
      <c r="K36" s="35"/>
      <c r="L36" s="35"/>
      <c r="M36" s="35"/>
      <c r="N36" s="35"/>
      <c r="O36" s="35"/>
      <c r="P36" s="35"/>
      <c r="Q36" s="35"/>
      <c r="R36" s="35"/>
      <c r="S36" s="35"/>
      <c r="T36" s="35"/>
      <c r="U36" s="35"/>
      <c r="V36" s="35"/>
      <c r="W36" s="35"/>
      <c r="X36" s="35"/>
      <c r="Y36" s="35"/>
      <c r="Z36" s="35"/>
      <c r="AA36" s="35"/>
      <c r="AB36" s="35"/>
      <c r="AC36" s="35"/>
      <c r="AD36" s="35"/>
      <c r="AE36" s="35"/>
      <c r="AF36" s="35"/>
      <c r="AG36" s="35"/>
      <c r="AH36" s="35"/>
    </row>
    <row r="37" spans="1:34" x14ac:dyDescent="0.35">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5"/>
      <c r="AA37" s="35"/>
      <c r="AB37" s="35"/>
      <c r="AC37" s="35"/>
      <c r="AD37" s="35"/>
      <c r="AE37" s="35"/>
      <c r="AF37" s="35"/>
      <c r="AG37" s="35"/>
      <c r="AH37" s="35"/>
    </row>
    <row r="38" spans="1:34" x14ac:dyDescent="0.35">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c r="AA38" s="35"/>
      <c r="AB38" s="35"/>
      <c r="AC38" s="35"/>
      <c r="AD38" s="35"/>
      <c r="AE38" s="35"/>
      <c r="AF38" s="35"/>
      <c r="AG38" s="35"/>
      <c r="AH38" s="35"/>
    </row>
    <row r="39" spans="1:34" x14ac:dyDescent="0.35">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c r="AA39" s="35"/>
      <c r="AB39" s="35"/>
      <c r="AC39" s="35"/>
      <c r="AD39" s="35"/>
      <c r="AE39" s="35"/>
      <c r="AF39" s="35"/>
      <c r="AG39" s="35"/>
      <c r="AH39" s="35"/>
    </row>
    <row r="40" spans="1:34" x14ac:dyDescent="0.35">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c r="AE40" s="35"/>
      <c r="AF40" s="35"/>
      <c r="AG40" s="35"/>
      <c r="AH40" s="35"/>
    </row>
    <row r="41" spans="1:34" x14ac:dyDescent="0.35">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c r="AF41" s="35"/>
      <c r="AG41" s="35"/>
      <c r="AH41" s="35"/>
    </row>
    <row r="42" spans="1:34" x14ac:dyDescent="0.35">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c r="AF42" s="35"/>
      <c r="AG42" s="35"/>
      <c r="AH42" s="35"/>
    </row>
    <row r="43" spans="1:34" x14ac:dyDescent="0.35">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c r="AA43" s="35"/>
      <c r="AB43" s="35"/>
      <c r="AC43" s="35"/>
      <c r="AD43" s="35"/>
      <c r="AE43" s="35"/>
      <c r="AF43" s="35"/>
      <c r="AG43" s="35"/>
      <c r="AH43" s="35"/>
    </row>
    <row r="44" spans="1:34" x14ac:dyDescent="0.35">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c r="AA44" s="35"/>
      <c r="AB44" s="35"/>
      <c r="AC44" s="35"/>
      <c r="AD44" s="35"/>
      <c r="AE44" s="35"/>
      <c r="AF44" s="35"/>
      <c r="AG44" s="35"/>
      <c r="AH44" s="35"/>
    </row>
    <row r="45" spans="1:34" x14ac:dyDescent="0.35">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c r="AH45" s="35"/>
    </row>
    <row r="46" spans="1:34" x14ac:dyDescent="0.35">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5"/>
      <c r="AA46" s="35"/>
      <c r="AB46" s="35"/>
      <c r="AC46" s="35"/>
      <c r="AD46" s="35"/>
      <c r="AE46" s="35"/>
      <c r="AF46" s="35"/>
      <c r="AG46" s="35"/>
      <c r="AH46" s="35"/>
    </row>
    <row r="47" spans="1:34" x14ac:dyDescent="0.35">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c r="AH47" s="35"/>
    </row>
    <row r="48" spans="1:34" x14ac:dyDescent="0.35">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c r="AH48" s="35"/>
    </row>
    <row r="49" spans="1:34" x14ac:dyDescent="0.35">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c r="AA49" s="35"/>
      <c r="AB49" s="35"/>
      <c r="AC49" s="35"/>
      <c r="AD49" s="35"/>
      <c r="AE49" s="35"/>
      <c r="AF49" s="35"/>
      <c r="AG49" s="35"/>
      <c r="AH49" s="35"/>
    </row>
    <row r="50" spans="1:34" x14ac:dyDescent="0.35">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c r="AE50" s="35"/>
      <c r="AF50" s="35"/>
      <c r="AG50" s="35"/>
      <c r="AH50" s="35"/>
    </row>
    <row r="51" spans="1:34" x14ac:dyDescent="0.35">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c r="AF51" s="35"/>
      <c r="AG51" s="35"/>
      <c r="AH51" s="35"/>
    </row>
    <row r="52" spans="1:34" x14ac:dyDescent="0.35">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row>
    <row r="53" spans="1:34" x14ac:dyDescent="0.35">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c r="AH53" s="35"/>
    </row>
    <row r="54" spans="1:34" x14ac:dyDescent="0.35">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c r="AH54" s="35"/>
    </row>
    <row r="55" spans="1:34" x14ac:dyDescent="0.35">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c r="AH55" s="35"/>
    </row>
    <row r="56" spans="1:34" x14ac:dyDescent="0.35">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c r="AH56" s="35"/>
    </row>
    <row r="57" spans="1:34" x14ac:dyDescent="0.35">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c r="AH57" s="35"/>
    </row>
    <row r="58" spans="1:34" x14ac:dyDescent="0.35">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c r="AA58" s="35"/>
      <c r="AB58" s="35"/>
      <c r="AC58" s="35"/>
      <c r="AD58" s="35"/>
      <c r="AE58" s="35"/>
      <c r="AF58" s="35"/>
      <c r="AG58" s="35"/>
      <c r="AH58" s="35"/>
    </row>
    <row r="59" spans="1:34" x14ac:dyDescent="0.35">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c r="AA59" s="35"/>
      <c r="AB59" s="35"/>
      <c r="AC59" s="35"/>
      <c r="AD59" s="35"/>
      <c r="AE59" s="35"/>
      <c r="AF59" s="35"/>
      <c r="AG59" s="35"/>
      <c r="AH59" s="35"/>
    </row>
    <row r="60" spans="1:34" x14ac:dyDescent="0.35">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c r="AA60" s="35"/>
      <c r="AB60" s="35"/>
      <c r="AC60" s="35"/>
      <c r="AD60" s="35"/>
      <c r="AE60" s="35"/>
      <c r="AF60" s="35"/>
      <c r="AG60" s="35"/>
      <c r="AH60" s="35"/>
    </row>
    <row r="61" spans="1:34" x14ac:dyDescent="0.35">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row>
    <row r="62" spans="1:34" x14ac:dyDescent="0.35">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c r="AA62" s="35"/>
      <c r="AB62" s="35"/>
      <c r="AC62" s="35"/>
      <c r="AD62" s="35"/>
      <c r="AE62" s="35"/>
      <c r="AF62" s="35"/>
      <c r="AG62" s="35"/>
      <c r="AH62" s="35"/>
    </row>
    <row r="63" spans="1:34" x14ac:dyDescent="0.35">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c r="AH63" s="35"/>
    </row>
    <row r="64" spans="1:34" x14ac:dyDescent="0.35">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c r="AA64" s="35"/>
      <c r="AB64" s="35"/>
      <c r="AC64" s="35"/>
      <c r="AD64" s="35"/>
      <c r="AE64" s="35"/>
      <c r="AF64" s="35"/>
      <c r="AG64" s="35"/>
      <c r="AH64" s="35"/>
    </row>
    <row r="65" spans="1:34" x14ac:dyDescent="0.35">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c r="AA65" s="35"/>
      <c r="AB65" s="35"/>
      <c r="AC65" s="35"/>
      <c r="AD65" s="35"/>
      <c r="AE65" s="35"/>
      <c r="AF65" s="35"/>
      <c r="AG65" s="35"/>
      <c r="AH65" s="35"/>
    </row>
    <row r="66" spans="1:34" x14ac:dyDescent="0.35">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c r="AA66" s="35"/>
      <c r="AB66" s="35"/>
      <c r="AC66" s="35"/>
      <c r="AD66" s="35"/>
      <c r="AE66" s="35"/>
      <c r="AF66" s="35"/>
      <c r="AG66" s="35"/>
      <c r="AH66" s="35"/>
    </row>
    <row r="67" spans="1:34" x14ac:dyDescent="0.35">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row>
    <row r="68" spans="1:34" x14ac:dyDescent="0.35">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5"/>
    </row>
    <row r="69" spans="1:34" x14ac:dyDescent="0.35">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c r="AA69" s="35"/>
      <c r="AB69" s="35"/>
      <c r="AC69" s="35"/>
      <c r="AD69" s="35"/>
      <c r="AE69" s="35"/>
      <c r="AF69" s="35"/>
      <c r="AG69" s="35"/>
      <c r="AH69" s="35"/>
    </row>
    <row r="70" spans="1:34" x14ac:dyDescent="0.35">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5"/>
    </row>
    <row r="71" spans="1:34" x14ac:dyDescent="0.35">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5"/>
    </row>
    <row r="72" spans="1:34" x14ac:dyDescent="0.35">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5"/>
    </row>
    <row r="73" spans="1:34" x14ac:dyDescent="0.35">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5"/>
    </row>
    <row r="74" spans="1:34" x14ac:dyDescent="0.35">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5"/>
    </row>
    <row r="75" spans="1:34" x14ac:dyDescent="0.35">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5"/>
    </row>
    <row r="76" spans="1:34" x14ac:dyDescent="0.35">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row>
    <row r="77" spans="1:34" x14ac:dyDescent="0.35">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5"/>
    </row>
    <row r="78" spans="1:34" x14ac:dyDescent="0.35">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5"/>
    </row>
    <row r="79" spans="1:34" x14ac:dyDescent="0.35">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5"/>
    </row>
    <row r="80" spans="1:34" x14ac:dyDescent="0.35">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5"/>
    </row>
    <row r="81" spans="1:34" x14ac:dyDescent="0.35">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c r="AH81" s="35"/>
    </row>
    <row r="82" spans="1:34" x14ac:dyDescent="0.35">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c r="AH82" s="35"/>
    </row>
    <row r="83" spans="1:34" x14ac:dyDescent="0.35">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c r="AH83" s="35"/>
    </row>
    <row r="84" spans="1:34" x14ac:dyDescent="0.35">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c r="AH84" s="35"/>
    </row>
    <row r="85" spans="1:34" x14ac:dyDescent="0.35">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c r="AH85" s="35"/>
    </row>
    <row r="86" spans="1:34" x14ac:dyDescent="0.35">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c r="AH86" s="35"/>
    </row>
    <row r="87" spans="1:34" x14ac:dyDescent="0.35">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c r="AH87" s="35"/>
    </row>
    <row r="88" spans="1:34" x14ac:dyDescent="0.35">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c r="AH88" s="35"/>
    </row>
    <row r="89" spans="1:34" x14ac:dyDescent="0.35">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c r="AH89" s="35"/>
    </row>
    <row r="90" spans="1:34" x14ac:dyDescent="0.35">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c r="AH90" s="35"/>
    </row>
    <row r="91" spans="1:34" x14ac:dyDescent="0.35">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c r="AH91" s="35"/>
    </row>
    <row r="92" spans="1:34" x14ac:dyDescent="0.35">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c r="AH92" s="35"/>
    </row>
    <row r="93" spans="1:34" x14ac:dyDescent="0.35">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c r="AH93" s="35"/>
    </row>
    <row r="94" spans="1:34" x14ac:dyDescent="0.35">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c r="AH94" s="35"/>
    </row>
    <row r="95" spans="1:34" x14ac:dyDescent="0.35">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c r="AH95" s="35"/>
    </row>
    <row r="96" spans="1:34" x14ac:dyDescent="0.35">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c r="AH96" s="35"/>
    </row>
    <row r="97" spans="1:34" x14ac:dyDescent="0.35">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row>
    <row r="98" spans="1:34" x14ac:dyDescent="0.35">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c r="AH98" s="35"/>
    </row>
    <row r="99" spans="1:34" x14ac:dyDescent="0.35">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c r="AH99" s="35"/>
    </row>
    <row r="100" spans="1:34" x14ac:dyDescent="0.35">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c r="AH100" s="35"/>
    </row>
    <row r="101" spans="1:34" x14ac:dyDescent="0.35">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c r="AH101" s="35"/>
    </row>
    <row r="102" spans="1:34" x14ac:dyDescent="0.35">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c r="AH102" s="35"/>
    </row>
    <row r="103" spans="1:34" x14ac:dyDescent="0.35">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c r="AH103" s="35"/>
    </row>
    <row r="104" spans="1:34" x14ac:dyDescent="0.35">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c r="AH104" s="35"/>
    </row>
    <row r="105" spans="1:34" x14ac:dyDescent="0.35">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c r="AH105" s="35"/>
    </row>
    <row r="106" spans="1:34" x14ac:dyDescent="0.35">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c r="AH106" s="35"/>
    </row>
    <row r="107" spans="1:34" x14ac:dyDescent="0.35">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c r="AH107" s="35"/>
    </row>
    <row r="108" spans="1:34" x14ac:dyDescent="0.35">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c r="AH108" s="35"/>
    </row>
    <row r="109" spans="1:34" x14ac:dyDescent="0.35">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c r="AH109" s="35"/>
    </row>
    <row r="110" spans="1:34" x14ac:dyDescent="0.35">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c r="AA110" s="35"/>
      <c r="AB110" s="35"/>
      <c r="AC110" s="35"/>
      <c r="AD110" s="35"/>
      <c r="AE110" s="35"/>
      <c r="AF110" s="35"/>
      <c r="AG110" s="35"/>
      <c r="AH110" s="35"/>
    </row>
    <row r="111" spans="1:34" x14ac:dyDescent="0.35">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c r="AA111" s="35"/>
      <c r="AB111" s="35"/>
      <c r="AC111" s="35"/>
      <c r="AD111" s="35"/>
      <c r="AE111" s="35"/>
      <c r="AF111" s="35"/>
      <c r="AG111" s="35"/>
      <c r="AH111" s="35"/>
    </row>
    <row r="112" spans="1:34" x14ac:dyDescent="0.35">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c r="AA112" s="35"/>
      <c r="AB112" s="35"/>
      <c r="AC112" s="35"/>
      <c r="AD112" s="35"/>
      <c r="AE112" s="35"/>
      <c r="AF112" s="35"/>
      <c r="AG112" s="35"/>
      <c r="AH112" s="35"/>
    </row>
    <row r="113" spans="1:34" x14ac:dyDescent="0.35">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c r="AA113" s="35"/>
      <c r="AB113" s="35"/>
      <c r="AC113" s="35"/>
      <c r="AD113" s="35"/>
      <c r="AE113" s="35"/>
      <c r="AF113" s="35"/>
      <c r="AG113" s="35"/>
      <c r="AH113" s="35"/>
    </row>
    <row r="114" spans="1:34" x14ac:dyDescent="0.35">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c r="AA114" s="35"/>
      <c r="AB114" s="35"/>
      <c r="AC114" s="35"/>
      <c r="AD114" s="35"/>
      <c r="AE114" s="35"/>
      <c r="AF114" s="35"/>
      <c r="AG114" s="35"/>
      <c r="AH114" s="35"/>
    </row>
    <row r="115" spans="1:34" x14ac:dyDescent="0.35">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c r="AA115" s="35"/>
      <c r="AB115" s="35"/>
      <c r="AC115" s="35"/>
      <c r="AD115" s="35"/>
      <c r="AE115" s="35"/>
      <c r="AF115" s="35"/>
      <c r="AG115" s="35"/>
      <c r="AH115" s="35"/>
    </row>
    <row r="116" spans="1:34" x14ac:dyDescent="0.35">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row>
    <row r="117" spans="1:34" x14ac:dyDescent="0.35">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c r="AA117" s="35"/>
      <c r="AB117" s="35"/>
      <c r="AC117" s="35"/>
      <c r="AD117" s="35"/>
      <c r="AE117" s="35"/>
      <c r="AF117" s="35"/>
      <c r="AG117" s="35"/>
      <c r="AH117" s="35"/>
    </row>
    <row r="118" spans="1:34" x14ac:dyDescent="0.35">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c r="AA118" s="35"/>
      <c r="AB118" s="35"/>
      <c r="AC118" s="35"/>
      <c r="AD118" s="35"/>
      <c r="AE118" s="35"/>
      <c r="AF118" s="35"/>
      <c r="AG118" s="35"/>
      <c r="AH118" s="35"/>
    </row>
    <row r="119" spans="1:34" x14ac:dyDescent="0.35">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c r="AA119" s="35"/>
      <c r="AB119" s="35"/>
      <c r="AC119" s="35"/>
      <c r="AD119" s="35"/>
      <c r="AE119" s="35"/>
      <c r="AF119" s="35"/>
      <c r="AG119" s="35"/>
      <c r="AH119" s="35"/>
    </row>
    <row r="120" spans="1:34" x14ac:dyDescent="0.35">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c r="AA120" s="35"/>
      <c r="AB120" s="35"/>
      <c r="AC120" s="35"/>
      <c r="AD120" s="35"/>
      <c r="AE120" s="35"/>
      <c r="AF120" s="35"/>
      <c r="AG120" s="35"/>
      <c r="AH120" s="35"/>
    </row>
    <row r="121" spans="1:34" x14ac:dyDescent="0.35">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c r="AA121" s="35"/>
      <c r="AB121" s="35"/>
      <c r="AC121" s="35"/>
      <c r="AD121" s="35"/>
      <c r="AE121" s="35"/>
      <c r="AF121" s="35"/>
      <c r="AG121" s="35"/>
      <c r="AH121" s="35"/>
    </row>
    <row r="122" spans="1:34" x14ac:dyDescent="0.35">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c r="AA122" s="35"/>
      <c r="AB122" s="35"/>
      <c r="AC122" s="35"/>
      <c r="AD122" s="35"/>
      <c r="AE122" s="35"/>
      <c r="AF122" s="35"/>
      <c r="AG122" s="35"/>
      <c r="AH122" s="35"/>
    </row>
    <row r="123" spans="1:34" x14ac:dyDescent="0.35">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row>
    <row r="124" spans="1:34" x14ac:dyDescent="0.35">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c r="AA124" s="35"/>
      <c r="AB124" s="35"/>
      <c r="AC124" s="35"/>
      <c r="AD124" s="35"/>
      <c r="AE124" s="35"/>
      <c r="AF124" s="35"/>
      <c r="AG124" s="35"/>
      <c r="AH124" s="35"/>
    </row>
    <row r="125" spans="1:34" x14ac:dyDescent="0.3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c r="AA125" s="35"/>
      <c r="AB125" s="35"/>
      <c r="AC125" s="35"/>
      <c r="AD125" s="35"/>
      <c r="AE125" s="35"/>
      <c r="AF125" s="35"/>
      <c r="AG125" s="35"/>
      <c r="AH125" s="35"/>
    </row>
    <row r="126" spans="1:34" x14ac:dyDescent="0.35">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c r="AA126" s="35"/>
      <c r="AB126" s="35"/>
      <c r="AC126" s="35"/>
      <c r="AD126" s="35"/>
      <c r="AE126" s="35"/>
      <c r="AF126" s="35"/>
      <c r="AG126" s="35"/>
      <c r="AH126" s="35"/>
    </row>
    <row r="127" spans="1:34" x14ac:dyDescent="0.35">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c r="AA127" s="35"/>
      <c r="AB127" s="35"/>
      <c r="AC127" s="35"/>
      <c r="AD127" s="35"/>
      <c r="AE127" s="35"/>
      <c r="AF127" s="35"/>
      <c r="AG127" s="35"/>
      <c r="AH127" s="35"/>
    </row>
    <row r="128" spans="1:34" x14ac:dyDescent="0.35">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35"/>
      <c r="AB128" s="35"/>
      <c r="AC128" s="35"/>
      <c r="AD128" s="35"/>
      <c r="AE128" s="35"/>
      <c r="AF128" s="35"/>
      <c r="AG128" s="35"/>
      <c r="AH128" s="35"/>
    </row>
    <row r="129" spans="1:34" x14ac:dyDescent="0.35">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c r="AA129" s="35"/>
      <c r="AB129" s="35"/>
      <c r="AC129" s="35"/>
      <c r="AD129" s="35"/>
      <c r="AE129" s="35"/>
      <c r="AF129" s="35"/>
      <c r="AG129" s="35"/>
      <c r="AH129" s="35"/>
    </row>
    <row r="130" spans="1:34" x14ac:dyDescent="0.35">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c r="AE130" s="35"/>
      <c r="AF130" s="35"/>
      <c r="AG130" s="35"/>
      <c r="AH130" s="35"/>
    </row>
    <row r="131" spans="1:34" x14ac:dyDescent="0.35">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c r="AA131" s="35"/>
      <c r="AB131" s="35"/>
      <c r="AC131" s="35"/>
      <c r="AD131" s="35"/>
      <c r="AE131" s="35"/>
      <c r="AF131" s="35"/>
      <c r="AG131" s="35"/>
      <c r="AH131" s="3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D30D3-7A93-4B68-9F00-F36877EC7556}">
  <sheetPr>
    <tabColor theme="1"/>
  </sheetPr>
  <dimension ref="A1:AE36"/>
  <sheetViews>
    <sheetView zoomScale="60" zoomScaleNormal="60" workbookViewId="0">
      <selection activeCell="I22" sqref="I22"/>
    </sheetView>
  </sheetViews>
  <sheetFormatPr defaultRowHeight="14.5" x14ac:dyDescent="0.35"/>
  <sheetData>
    <row r="1" spans="1:31" x14ac:dyDescent="0.35">
      <c r="A1" s="21"/>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row>
    <row r="2" spans="1:31" x14ac:dyDescent="0.35">
      <c r="A2" s="21"/>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row>
    <row r="3" spans="1:31" x14ac:dyDescent="0.35">
      <c r="A3" s="21"/>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row>
    <row r="4" spans="1:31" x14ac:dyDescent="0.35">
      <c r="A4" s="21"/>
      <c r="B4" s="2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row>
    <row r="5" spans="1:31" x14ac:dyDescent="0.35">
      <c r="A5" s="21"/>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row>
    <row r="6" spans="1:31" x14ac:dyDescent="0.35">
      <c r="A6" s="21"/>
      <c r="B6" s="21"/>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row>
    <row r="7" spans="1:31" x14ac:dyDescent="0.35">
      <c r="A7" s="21"/>
      <c r="B7" s="21"/>
      <c r="C7" s="21"/>
      <c r="D7" s="21"/>
      <c r="E7" s="21"/>
      <c r="F7" s="21"/>
      <c r="G7" s="21"/>
      <c r="H7" s="21"/>
      <c r="I7" s="21"/>
      <c r="J7" s="21"/>
      <c r="K7" s="21"/>
      <c r="L7" s="21"/>
      <c r="M7" s="21"/>
      <c r="N7" s="21"/>
      <c r="O7" s="21"/>
      <c r="P7" s="21"/>
      <c r="Q7" s="21"/>
      <c r="R7" s="21"/>
      <c r="S7" s="21"/>
      <c r="T7" s="21"/>
      <c r="U7" s="21"/>
      <c r="V7" s="21"/>
      <c r="W7" s="21"/>
      <c r="X7" s="21"/>
      <c r="Y7" s="21"/>
      <c r="Z7" s="21"/>
      <c r="AA7" s="21"/>
      <c r="AB7" s="21"/>
      <c r="AC7" s="21"/>
      <c r="AD7" s="21"/>
      <c r="AE7" s="21"/>
    </row>
    <row r="8" spans="1:31" x14ac:dyDescent="0.35">
      <c r="A8" s="21"/>
      <c r="B8" s="21"/>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row>
    <row r="9" spans="1:31" x14ac:dyDescent="0.35">
      <c r="A9" s="21"/>
      <c r="B9" s="21"/>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row>
    <row r="10" spans="1:31" x14ac:dyDescent="0.35">
      <c r="A10" s="21"/>
      <c r="B10" s="21"/>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row>
    <row r="11" spans="1:31" x14ac:dyDescent="0.35">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row>
    <row r="12" spans="1:31" x14ac:dyDescent="0.35">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row>
    <row r="13" spans="1:31" x14ac:dyDescent="0.35">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row>
    <row r="14" spans="1:31" x14ac:dyDescent="0.35">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row>
    <row r="15" spans="1:31" x14ac:dyDescent="0.35">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row>
    <row r="16" spans="1:31" x14ac:dyDescent="0.35">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row>
    <row r="17" spans="1:31" x14ac:dyDescent="0.35">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row>
    <row r="18" spans="1:31" x14ac:dyDescent="0.35">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21"/>
    </row>
    <row r="19" spans="1:31" x14ac:dyDescent="0.35">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row>
    <row r="20" spans="1:31" x14ac:dyDescent="0.35">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row>
    <row r="21" spans="1:31" x14ac:dyDescent="0.35">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c r="AE21" s="21"/>
    </row>
    <row r="22" spans="1:31" x14ac:dyDescent="0.35">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row>
    <row r="23" spans="1:31" x14ac:dyDescent="0.35">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row>
    <row r="24" spans="1:31" x14ac:dyDescent="0.35">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21"/>
    </row>
    <row r="25" spans="1:31" x14ac:dyDescent="0.3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row>
    <row r="26" spans="1:31" x14ac:dyDescent="0.35">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row>
    <row r="27" spans="1:31" x14ac:dyDescent="0.35">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row>
    <row r="28" spans="1:31" x14ac:dyDescent="0.35">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row>
    <row r="29" spans="1:31" x14ac:dyDescent="0.35">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row>
    <row r="30" spans="1:31" x14ac:dyDescent="0.35">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row>
    <row r="31" spans="1:31" x14ac:dyDescent="0.35">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row>
    <row r="32" spans="1:31" x14ac:dyDescent="0.35">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row>
    <row r="33" spans="1:31" x14ac:dyDescent="0.35">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row>
    <row r="34" spans="1:31" x14ac:dyDescent="0.35">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21"/>
    </row>
    <row r="35" spans="1:31" x14ac:dyDescent="0.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row>
    <row r="36" spans="1:31" x14ac:dyDescent="0.35">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847A6-3976-4205-95BE-901C3AB399A9}">
  <sheetPr>
    <tabColor theme="0"/>
  </sheetPr>
  <dimension ref="A1:AJ71"/>
  <sheetViews>
    <sheetView topLeftCell="B1" zoomScale="70" zoomScaleNormal="70" workbookViewId="0">
      <selection activeCell="Y10" sqref="Y10"/>
    </sheetView>
  </sheetViews>
  <sheetFormatPr defaultRowHeight="14.5" x14ac:dyDescent="0.35"/>
  <sheetData>
    <row r="1" spans="1:36" x14ac:dyDescent="0.35">
      <c r="A1" s="34"/>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row>
    <row r="2" spans="1:36" x14ac:dyDescent="0.35">
      <c r="A2" s="34"/>
      <c r="B2" s="34"/>
      <c r="C2" s="34"/>
      <c r="D2" s="34"/>
      <c r="E2" s="34"/>
      <c r="F2" s="34"/>
      <c r="G2" s="34"/>
      <c r="H2" s="34"/>
      <c r="I2" s="34"/>
      <c r="J2" s="34"/>
      <c r="K2" s="34"/>
      <c r="L2" s="34"/>
      <c r="M2" s="34"/>
      <c r="N2" s="34"/>
      <c r="O2" s="34"/>
      <c r="P2" s="34"/>
      <c r="Q2" s="34"/>
      <c r="R2" s="34"/>
      <c r="S2" s="34"/>
      <c r="T2" s="34"/>
      <c r="U2" s="34"/>
      <c r="V2" s="34"/>
      <c r="W2" s="34"/>
      <c r="X2" s="34"/>
      <c r="Y2" s="34"/>
      <c r="Z2" s="34"/>
      <c r="AA2" s="34"/>
      <c r="AB2" s="34"/>
      <c r="AC2" s="34"/>
      <c r="AD2" s="34"/>
      <c r="AE2" s="34"/>
      <c r="AF2" s="34"/>
      <c r="AG2" s="34"/>
      <c r="AH2" s="34"/>
      <c r="AI2" s="34"/>
      <c r="AJ2" s="34"/>
    </row>
    <row r="3" spans="1:36" x14ac:dyDescent="0.35">
      <c r="A3" s="34"/>
      <c r="B3" s="34"/>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c r="AG3" s="34"/>
      <c r="AH3" s="34"/>
      <c r="AI3" s="34"/>
      <c r="AJ3" s="34"/>
    </row>
    <row r="4" spans="1:36" x14ac:dyDescent="0.35">
      <c r="A4" s="34"/>
      <c r="B4" s="34"/>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row>
    <row r="5" spans="1:36" x14ac:dyDescent="0.35">
      <c r="A5" s="34"/>
      <c r="B5" s="34"/>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c r="AG5" s="34"/>
      <c r="AH5" s="34"/>
      <c r="AI5" s="34"/>
      <c r="AJ5" s="34"/>
    </row>
    <row r="6" spans="1:36" x14ac:dyDescent="0.35">
      <c r="A6" s="34"/>
      <c r="B6" s="34"/>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row>
    <row r="7" spans="1:36" x14ac:dyDescent="0.35">
      <c r="A7" s="34"/>
      <c r="B7" s="34"/>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row>
    <row r="8" spans="1:36" x14ac:dyDescent="0.35">
      <c r="A8" s="34"/>
      <c r="B8" s="34"/>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row>
    <row r="9" spans="1:36" x14ac:dyDescent="0.35">
      <c r="A9" s="34"/>
      <c r="B9" s="34"/>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c r="AG9" s="34"/>
      <c r="AH9" s="34"/>
      <c r="AI9" s="34"/>
      <c r="AJ9" s="34"/>
    </row>
    <row r="10" spans="1:36" x14ac:dyDescent="0.35">
      <c r="A10" s="34"/>
      <c r="B10" s="34"/>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row>
    <row r="11" spans="1:36" x14ac:dyDescent="0.35">
      <c r="A11" s="34"/>
      <c r="B11" s="34"/>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row>
    <row r="12" spans="1:36" x14ac:dyDescent="0.35">
      <c r="A12" s="34"/>
      <c r="B12" s="34"/>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c r="AG12" s="34"/>
      <c r="AH12" s="34"/>
      <c r="AI12" s="34"/>
      <c r="AJ12" s="34"/>
    </row>
    <row r="13" spans="1:36" x14ac:dyDescent="0.35">
      <c r="A13" s="34"/>
      <c r="B13" s="34"/>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34"/>
      <c r="AH13" s="34"/>
      <c r="AI13" s="34"/>
      <c r="AJ13" s="34"/>
    </row>
    <row r="14" spans="1:36" x14ac:dyDescent="0.35">
      <c r="A14" s="34"/>
      <c r="B14" s="34"/>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c r="AG14" s="34"/>
      <c r="AH14" s="34"/>
      <c r="AI14" s="34"/>
      <c r="AJ14" s="34"/>
    </row>
    <row r="15" spans="1:36" x14ac:dyDescent="0.35">
      <c r="A15" s="34"/>
      <c r="B15" s="34"/>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row>
    <row r="16" spans="1:36" x14ac:dyDescent="0.35">
      <c r="A16" s="34"/>
      <c r="B16" s="34"/>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c r="AG16" s="34"/>
      <c r="AH16" s="34"/>
      <c r="AI16" s="34"/>
      <c r="AJ16" s="34"/>
    </row>
    <row r="17" spans="1:36" x14ac:dyDescent="0.35">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row>
    <row r="18" spans="1:36" x14ac:dyDescent="0.35">
      <c r="A18" s="34"/>
      <c r="B18" s="34"/>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c r="AG18" s="34"/>
      <c r="AH18" s="34"/>
      <c r="AI18" s="34"/>
      <c r="AJ18" s="34"/>
    </row>
    <row r="19" spans="1:36" x14ac:dyDescent="0.35">
      <c r="A19" s="34"/>
      <c r="B19" s="34"/>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c r="AG19" s="34"/>
      <c r="AH19" s="34"/>
      <c r="AI19" s="34"/>
      <c r="AJ19" s="34"/>
    </row>
    <row r="20" spans="1:36" x14ac:dyDescent="0.35">
      <c r="A20" s="34"/>
      <c r="B20" s="34"/>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c r="AG20" s="34"/>
      <c r="AH20" s="34"/>
      <c r="AI20" s="34"/>
      <c r="AJ20" s="34"/>
    </row>
    <row r="21" spans="1:36" x14ac:dyDescent="0.35">
      <c r="A21" s="34"/>
      <c r="B21" s="34"/>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c r="AG21" s="34"/>
      <c r="AH21" s="34"/>
      <c r="AI21" s="34"/>
      <c r="AJ21" s="34"/>
    </row>
    <row r="22" spans="1:36" x14ac:dyDescent="0.35">
      <c r="A22" s="34"/>
      <c r="B22" s="34"/>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c r="AG22" s="34"/>
      <c r="AH22" s="34"/>
      <c r="AI22" s="34"/>
      <c r="AJ22" s="34"/>
    </row>
    <row r="23" spans="1:36" x14ac:dyDescent="0.35">
      <c r="A23" s="34"/>
      <c r="B23" s="34"/>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c r="AG23" s="34"/>
      <c r="AH23" s="34"/>
      <c r="AI23" s="34"/>
      <c r="AJ23" s="34"/>
    </row>
    <row r="24" spans="1:36" x14ac:dyDescent="0.35">
      <c r="A24" s="34"/>
      <c r="B24" s="34"/>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row>
    <row r="25" spans="1:36" x14ac:dyDescent="0.35">
      <c r="A25" s="34"/>
      <c r="B25" s="34"/>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row>
    <row r="26" spans="1:36" x14ac:dyDescent="0.35">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34"/>
      <c r="AH26" s="34"/>
      <c r="AI26" s="34"/>
      <c r="AJ26" s="34"/>
    </row>
    <row r="27" spans="1:36" x14ac:dyDescent="0.35">
      <c r="A27" s="34"/>
      <c r="B27" s="34"/>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row>
    <row r="28" spans="1:36" x14ac:dyDescent="0.35">
      <c r="A28" s="34"/>
      <c r="B28" s="34"/>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row>
    <row r="29" spans="1:36" x14ac:dyDescent="0.35">
      <c r="A29" s="34"/>
      <c r="B29" s="34"/>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row>
    <row r="30" spans="1:36" x14ac:dyDescent="0.35">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row>
    <row r="31" spans="1:36" x14ac:dyDescent="0.35">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row>
    <row r="32" spans="1:36" x14ac:dyDescent="0.35">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row>
    <row r="33" spans="1:36" x14ac:dyDescent="0.35">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c r="AG33" s="34"/>
      <c r="AH33" s="34"/>
      <c r="AI33" s="34"/>
      <c r="AJ33" s="34"/>
    </row>
    <row r="34" spans="1:36" x14ac:dyDescent="0.35">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c r="AG34" s="34"/>
      <c r="AH34" s="34"/>
      <c r="AI34" s="34"/>
      <c r="AJ34" s="34"/>
    </row>
    <row r="35" spans="1:36" x14ac:dyDescent="0.35">
      <c r="A35" s="34"/>
      <c r="B35" s="34"/>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c r="AG35" s="34"/>
      <c r="AH35" s="34"/>
      <c r="AI35" s="34"/>
      <c r="AJ35" s="34"/>
    </row>
    <row r="36" spans="1:36" x14ac:dyDescent="0.35">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c r="AG36" s="34"/>
      <c r="AH36" s="34"/>
      <c r="AI36" s="34"/>
      <c r="AJ36" s="34"/>
    </row>
    <row r="37" spans="1:36" x14ac:dyDescent="0.35">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c r="AG37" s="34"/>
      <c r="AH37" s="34"/>
      <c r="AI37" s="34"/>
      <c r="AJ37" s="34"/>
    </row>
    <row r="38" spans="1:36" x14ac:dyDescent="0.35">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c r="AG38" s="34"/>
      <c r="AH38" s="34"/>
      <c r="AI38" s="34"/>
      <c r="AJ38" s="34"/>
    </row>
    <row r="39" spans="1:36" x14ac:dyDescent="0.35">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c r="AG39" s="34"/>
      <c r="AH39" s="34"/>
      <c r="AI39" s="34"/>
      <c r="AJ39" s="34"/>
    </row>
    <row r="40" spans="1:36" x14ac:dyDescent="0.35">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c r="AG40" s="34"/>
      <c r="AH40" s="34"/>
      <c r="AI40" s="34"/>
      <c r="AJ40" s="34"/>
    </row>
    <row r="41" spans="1:36" x14ac:dyDescent="0.35">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row>
    <row r="42" spans="1:36" x14ac:dyDescent="0.35">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row>
    <row r="43" spans="1:36" x14ac:dyDescent="0.35">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row>
    <row r="44" spans="1:36" x14ac:dyDescent="0.35">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row>
    <row r="45" spans="1:36" x14ac:dyDescent="0.35">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c r="AA45" s="34"/>
      <c r="AB45" s="34"/>
      <c r="AC45" s="34"/>
      <c r="AD45" s="34"/>
      <c r="AE45" s="34"/>
      <c r="AF45" s="34"/>
      <c r="AG45" s="34"/>
      <c r="AH45" s="34"/>
      <c r="AI45" s="34"/>
      <c r="AJ45" s="34"/>
    </row>
    <row r="46" spans="1:36" x14ac:dyDescent="0.35">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c r="AA46" s="34"/>
      <c r="AB46" s="34"/>
      <c r="AC46" s="34"/>
      <c r="AD46" s="34"/>
      <c r="AE46" s="34"/>
      <c r="AF46" s="34"/>
      <c r="AG46" s="34"/>
      <c r="AH46" s="34"/>
      <c r="AI46" s="34"/>
      <c r="AJ46" s="34"/>
    </row>
    <row r="47" spans="1:36" x14ac:dyDescent="0.35">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row>
    <row r="48" spans="1:36" x14ac:dyDescent="0.35">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row>
    <row r="49" spans="1:36" x14ac:dyDescent="0.35">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row>
    <row r="50" spans="1:36" x14ac:dyDescent="0.35">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row>
    <row r="51" spans="1:36" x14ac:dyDescent="0.35">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row>
    <row r="52" spans="1:36" x14ac:dyDescent="0.35">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row>
    <row r="53" spans="1:36" x14ac:dyDescent="0.35">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row>
    <row r="54" spans="1:36" x14ac:dyDescent="0.35">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row>
    <row r="55" spans="1:36" x14ac:dyDescent="0.35">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c r="AA55" s="34"/>
      <c r="AB55" s="34"/>
      <c r="AC55" s="34"/>
      <c r="AD55" s="34"/>
      <c r="AE55" s="34"/>
      <c r="AF55" s="34"/>
      <c r="AG55" s="34"/>
      <c r="AH55" s="34"/>
      <c r="AI55" s="34"/>
      <c r="AJ55" s="34"/>
    </row>
    <row r="56" spans="1:36" x14ac:dyDescent="0.35">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row>
    <row r="57" spans="1:36" x14ac:dyDescent="0.35">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row>
    <row r="58" spans="1:36" x14ac:dyDescent="0.35">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c r="AA58" s="34"/>
      <c r="AB58" s="34"/>
      <c r="AC58" s="34"/>
      <c r="AD58" s="34"/>
      <c r="AE58" s="34"/>
      <c r="AF58" s="34"/>
      <c r="AG58" s="34"/>
      <c r="AH58" s="34"/>
      <c r="AI58" s="34"/>
      <c r="AJ58" s="34"/>
    </row>
    <row r="59" spans="1:36" x14ac:dyDescent="0.35">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c r="AA59" s="34"/>
      <c r="AB59" s="34"/>
      <c r="AC59" s="34"/>
      <c r="AD59" s="34"/>
      <c r="AE59" s="34"/>
      <c r="AF59" s="34"/>
      <c r="AG59" s="34"/>
      <c r="AH59" s="34"/>
      <c r="AI59" s="34"/>
      <c r="AJ59" s="34"/>
    </row>
    <row r="60" spans="1:36" x14ac:dyDescent="0.35">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c r="AA60" s="34"/>
      <c r="AB60" s="34"/>
      <c r="AC60" s="34"/>
      <c r="AD60" s="34"/>
      <c r="AE60" s="34"/>
      <c r="AF60" s="34"/>
      <c r="AG60" s="34"/>
      <c r="AH60" s="34"/>
      <c r="AI60" s="34"/>
      <c r="AJ60" s="34"/>
    </row>
    <row r="61" spans="1:36" x14ac:dyDescent="0.35">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row>
    <row r="62" spans="1:36" x14ac:dyDescent="0.35">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row>
    <row r="63" spans="1:36" x14ac:dyDescent="0.35">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c r="AA63" s="34"/>
      <c r="AB63" s="34"/>
      <c r="AC63" s="34"/>
      <c r="AD63" s="34"/>
      <c r="AE63" s="34"/>
      <c r="AF63" s="34"/>
      <c r="AG63" s="34"/>
      <c r="AH63" s="34"/>
      <c r="AI63" s="34"/>
      <c r="AJ63" s="34"/>
    </row>
    <row r="64" spans="1:36" x14ac:dyDescent="0.35">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c r="AA64" s="34"/>
      <c r="AB64" s="34"/>
      <c r="AC64" s="34"/>
      <c r="AD64" s="34"/>
      <c r="AE64" s="34"/>
      <c r="AF64" s="34"/>
      <c r="AG64" s="34"/>
      <c r="AH64" s="34"/>
      <c r="AI64" s="34"/>
      <c r="AJ64" s="34"/>
    </row>
    <row r="65" spans="1:36" x14ac:dyDescent="0.35">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c r="AA65" s="34"/>
      <c r="AB65" s="34"/>
      <c r="AC65" s="34"/>
      <c r="AD65" s="34"/>
      <c r="AE65" s="34"/>
      <c r="AF65" s="34"/>
      <c r="AG65" s="34"/>
      <c r="AH65" s="34"/>
      <c r="AI65" s="34"/>
      <c r="AJ65" s="34"/>
    </row>
    <row r="66" spans="1:36" x14ac:dyDescent="0.35">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row>
    <row r="67" spans="1:36" x14ac:dyDescent="0.35">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row>
    <row r="68" spans="1:36" x14ac:dyDescent="0.35">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row>
    <row r="69" spans="1:36" x14ac:dyDescent="0.35">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row>
    <row r="70" spans="1:36" x14ac:dyDescent="0.35">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row>
    <row r="71" spans="1:36" x14ac:dyDescent="0.35">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C581F-4127-4603-890E-AEE6BC47DBF4}">
  <dimension ref="A1"/>
  <sheetViews>
    <sheetView workbookViewId="0"/>
  </sheetViews>
  <sheetFormatPr defaultRowHeight="14.5" x14ac:dyDescent="0.35"/>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19BDC-8695-4AEC-AC32-284E06679E6F}">
  <dimension ref="A2:CHE7"/>
  <sheetViews>
    <sheetView topLeftCell="A4" zoomScale="200" zoomScaleNormal="200" workbookViewId="0">
      <selection activeCell="CHF2" sqref="CHF2"/>
    </sheetView>
  </sheetViews>
  <sheetFormatPr defaultRowHeight="14.5" x14ac:dyDescent="0.35"/>
  <cols>
    <col min="2242" max="2242" width="15.1796875" customWidth="1"/>
  </cols>
  <sheetData>
    <row r="2" spans="1:2241" x14ac:dyDescent="0.35">
      <c r="A2" s="16" t="s">
        <v>9</v>
      </c>
      <c r="B2" s="5">
        <v>635</v>
      </c>
      <c r="C2" s="4">
        <v>11</v>
      </c>
      <c r="D2" s="5">
        <v>426</v>
      </c>
      <c r="E2" s="4">
        <v>11</v>
      </c>
      <c r="F2" s="5">
        <v>173</v>
      </c>
      <c r="G2" s="4">
        <v>520</v>
      </c>
      <c r="H2" s="5">
        <v>235</v>
      </c>
      <c r="I2" s="4">
        <v>76</v>
      </c>
      <c r="J2" s="5">
        <v>14</v>
      </c>
      <c r="K2" s="4">
        <v>28</v>
      </c>
      <c r="L2" s="5">
        <v>5</v>
      </c>
      <c r="M2" s="4">
        <v>6</v>
      </c>
      <c r="N2" s="5">
        <v>194</v>
      </c>
      <c r="O2" s="4">
        <v>233</v>
      </c>
      <c r="P2" s="5">
        <v>3</v>
      </c>
      <c r="Q2" s="4">
        <v>1006</v>
      </c>
      <c r="R2" s="5">
        <v>53</v>
      </c>
      <c r="S2" s="4">
        <v>84</v>
      </c>
      <c r="T2" s="5">
        <v>1012</v>
      </c>
      <c r="U2" s="4">
        <v>4</v>
      </c>
      <c r="V2" s="5">
        <v>86</v>
      </c>
      <c r="W2" s="4">
        <v>1</v>
      </c>
      <c r="X2" s="5">
        <v>867</v>
      </c>
      <c r="Y2" s="4">
        <v>384</v>
      </c>
      <c r="Z2" s="5">
        <v>270</v>
      </c>
      <c r="AA2" s="4">
        <v>6</v>
      </c>
      <c r="AB2" s="5">
        <v>173</v>
      </c>
      <c r="AC2" s="4">
        <v>5</v>
      </c>
      <c r="AD2" s="5">
        <v>36</v>
      </c>
      <c r="AE2" s="4">
        <v>684</v>
      </c>
      <c r="AF2" s="5">
        <v>8</v>
      </c>
      <c r="AG2" s="4">
        <v>112</v>
      </c>
      <c r="AH2" s="5">
        <v>110</v>
      </c>
      <c r="AI2" s="4">
        <v>96</v>
      </c>
      <c r="AJ2" s="5">
        <v>482</v>
      </c>
      <c r="AK2" s="4">
        <v>40</v>
      </c>
      <c r="AL2" s="5">
        <v>702</v>
      </c>
      <c r="AM2" s="4">
        <v>6</v>
      </c>
      <c r="AN2" s="5">
        <v>55</v>
      </c>
      <c r="AO2" s="4">
        <v>437</v>
      </c>
      <c r="AP2" s="5">
        <v>421</v>
      </c>
      <c r="AQ2" s="4">
        <v>13</v>
      </c>
      <c r="AR2" s="5">
        <v>9</v>
      </c>
      <c r="AS2" s="4">
        <v>81</v>
      </c>
      <c r="AT2" s="5">
        <v>3</v>
      </c>
      <c r="AU2" s="4">
        <v>123</v>
      </c>
      <c r="AV2" s="5">
        <v>3</v>
      </c>
      <c r="AW2" s="4">
        <v>13</v>
      </c>
      <c r="AX2" s="5">
        <v>48</v>
      </c>
      <c r="AY2" s="4">
        <v>826</v>
      </c>
      <c r="AZ2" s="5">
        <v>245</v>
      </c>
      <c r="BA2" s="4">
        <v>650</v>
      </c>
      <c r="BB2" s="5">
        <v>12</v>
      </c>
      <c r="BC2" s="4">
        <v>510</v>
      </c>
      <c r="BD2" s="5">
        <v>328</v>
      </c>
      <c r="BE2" s="4">
        <v>984</v>
      </c>
      <c r="BF2" s="5">
        <v>295</v>
      </c>
      <c r="BG2" s="4">
        <v>13</v>
      </c>
      <c r="BH2" s="5">
        <v>11</v>
      </c>
      <c r="BI2" s="4">
        <v>447</v>
      </c>
      <c r="BJ2" s="5">
        <v>712</v>
      </c>
      <c r="BK2" s="4">
        <v>452</v>
      </c>
      <c r="BL2" s="5">
        <v>523</v>
      </c>
      <c r="BM2" s="4">
        <v>546</v>
      </c>
      <c r="BN2" s="5">
        <v>398</v>
      </c>
      <c r="BO2" s="4">
        <v>1</v>
      </c>
      <c r="BP2" s="5">
        <v>10</v>
      </c>
      <c r="BQ2" s="4">
        <v>688</v>
      </c>
      <c r="BR2" s="5">
        <v>247</v>
      </c>
      <c r="BS2" s="4">
        <v>856</v>
      </c>
      <c r="BT2" s="5">
        <v>496</v>
      </c>
      <c r="BU2" s="4">
        <v>25</v>
      </c>
      <c r="BV2" s="5">
        <v>258</v>
      </c>
      <c r="BW2" s="4">
        <v>565</v>
      </c>
      <c r="BX2" s="5">
        <v>14</v>
      </c>
      <c r="BY2" s="4">
        <v>2</v>
      </c>
      <c r="BZ2" s="5">
        <v>721</v>
      </c>
      <c r="CA2" s="4">
        <v>1032</v>
      </c>
      <c r="CB2" s="5">
        <v>1</v>
      </c>
      <c r="CC2" s="4">
        <v>577</v>
      </c>
      <c r="CD2" s="5">
        <v>64</v>
      </c>
      <c r="CE2" s="4">
        <v>4</v>
      </c>
      <c r="CF2" s="5">
        <v>25</v>
      </c>
      <c r="CG2" s="4">
        <v>112</v>
      </c>
      <c r="CH2" s="5">
        <v>163</v>
      </c>
      <c r="CI2" s="4">
        <v>17</v>
      </c>
      <c r="CJ2" s="5">
        <v>130</v>
      </c>
      <c r="CK2" s="4">
        <v>292</v>
      </c>
      <c r="CL2" s="5">
        <v>350</v>
      </c>
      <c r="CM2" s="4">
        <v>135</v>
      </c>
      <c r="CN2" s="5">
        <v>230</v>
      </c>
      <c r="CO2" s="4">
        <v>7</v>
      </c>
      <c r="CP2" s="5">
        <v>445</v>
      </c>
      <c r="CQ2" s="4">
        <v>15</v>
      </c>
      <c r="CR2" s="5">
        <v>27</v>
      </c>
      <c r="CS2" s="4">
        <v>5</v>
      </c>
      <c r="CT2" s="5">
        <v>505</v>
      </c>
      <c r="CU2" s="4">
        <v>51</v>
      </c>
      <c r="CV2" s="5">
        <v>207</v>
      </c>
      <c r="CW2" s="4">
        <v>135</v>
      </c>
      <c r="CX2" s="5">
        <v>53</v>
      </c>
      <c r="CY2" s="4">
        <v>41</v>
      </c>
      <c r="CZ2" s="5">
        <v>386</v>
      </c>
      <c r="DA2" s="4">
        <v>562</v>
      </c>
      <c r="DB2" s="5">
        <v>217</v>
      </c>
      <c r="DC2" s="4">
        <v>1</v>
      </c>
      <c r="DD2" s="5">
        <v>144</v>
      </c>
      <c r="DE2" s="4">
        <v>295</v>
      </c>
      <c r="DF2" s="5">
        <v>76</v>
      </c>
      <c r="DG2" s="4">
        <v>454</v>
      </c>
      <c r="DH2" s="5">
        <v>425</v>
      </c>
      <c r="DI2" s="4">
        <v>1332</v>
      </c>
      <c r="DJ2" s="5">
        <v>527</v>
      </c>
      <c r="DK2" s="4">
        <v>490</v>
      </c>
      <c r="DL2" s="5">
        <v>378</v>
      </c>
      <c r="DM2" s="4">
        <v>64</v>
      </c>
      <c r="DN2" s="5">
        <v>547</v>
      </c>
      <c r="DO2" s="4">
        <v>47</v>
      </c>
      <c r="DP2" s="5">
        <v>12</v>
      </c>
      <c r="DQ2" s="4">
        <v>1</v>
      </c>
      <c r="DR2" s="5">
        <v>320</v>
      </c>
      <c r="DS2" s="4">
        <v>34</v>
      </c>
      <c r="DT2" s="5">
        <v>9</v>
      </c>
      <c r="DU2" s="4">
        <v>17</v>
      </c>
      <c r="DV2" s="5">
        <v>722</v>
      </c>
      <c r="DW2" s="4">
        <v>162</v>
      </c>
      <c r="DX2" s="5">
        <v>450</v>
      </c>
      <c r="DY2" s="4">
        <v>70</v>
      </c>
      <c r="DZ2" s="5">
        <v>352</v>
      </c>
      <c r="EA2" s="4">
        <v>492</v>
      </c>
      <c r="EB2" s="5">
        <v>120</v>
      </c>
      <c r="EC2" s="4">
        <v>534</v>
      </c>
      <c r="ED2" s="5">
        <v>236</v>
      </c>
      <c r="EE2" s="4">
        <v>231</v>
      </c>
      <c r="EF2" s="5">
        <v>220</v>
      </c>
      <c r="EG2" s="4">
        <v>796</v>
      </c>
      <c r="EH2" s="5">
        <v>0</v>
      </c>
      <c r="EI2" s="4">
        <v>53</v>
      </c>
      <c r="EJ2" s="5">
        <v>15</v>
      </c>
      <c r="EK2" s="4">
        <v>17</v>
      </c>
      <c r="EL2" s="5">
        <v>962</v>
      </c>
      <c r="EM2" s="4">
        <v>738</v>
      </c>
      <c r="EN2" s="5">
        <v>399</v>
      </c>
      <c r="EO2" s="4">
        <v>614</v>
      </c>
      <c r="EP2" s="5">
        <v>32</v>
      </c>
      <c r="EQ2" s="4">
        <v>598</v>
      </c>
      <c r="ER2" s="5">
        <v>2</v>
      </c>
      <c r="ES2" s="4">
        <v>6</v>
      </c>
      <c r="ET2" s="5">
        <v>73</v>
      </c>
      <c r="EU2" s="4">
        <v>42</v>
      </c>
      <c r="EV2" s="5">
        <v>295</v>
      </c>
      <c r="EW2" s="4">
        <v>346</v>
      </c>
      <c r="EX2" s="5">
        <v>233</v>
      </c>
      <c r="EY2" s="4">
        <v>5</v>
      </c>
      <c r="EZ2" s="5">
        <v>888</v>
      </c>
      <c r="FA2" s="4">
        <v>997</v>
      </c>
      <c r="FB2" s="5">
        <v>212</v>
      </c>
      <c r="FC2" s="4">
        <v>8</v>
      </c>
      <c r="FD2" s="5">
        <v>42</v>
      </c>
      <c r="FE2" s="4">
        <v>536</v>
      </c>
      <c r="FF2" s="5">
        <v>5</v>
      </c>
      <c r="FG2" s="4">
        <v>1349</v>
      </c>
      <c r="FH2" s="5">
        <v>53</v>
      </c>
      <c r="FI2" s="4">
        <v>1001</v>
      </c>
      <c r="FJ2" s="5">
        <v>20</v>
      </c>
      <c r="FK2" s="4">
        <v>18</v>
      </c>
      <c r="FL2" s="5">
        <v>125</v>
      </c>
      <c r="FM2" s="4">
        <v>212</v>
      </c>
      <c r="FN2" s="5">
        <v>277</v>
      </c>
      <c r="FO2" s="4">
        <v>15</v>
      </c>
      <c r="FP2" s="5">
        <v>7</v>
      </c>
      <c r="FQ2" s="4">
        <v>12</v>
      </c>
      <c r="FR2" s="5">
        <v>85</v>
      </c>
      <c r="FS2" s="4">
        <v>81</v>
      </c>
      <c r="FT2" s="5">
        <v>59</v>
      </c>
      <c r="FU2" s="4">
        <v>1149</v>
      </c>
      <c r="FV2" s="5">
        <v>847</v>
      </c>
      <c r="FW2" s="4">
        <v>29</v>
      </c>
      <c r="FX2" s="5">
        <v>2</v>
      </c>
      <c r="FY2" s="4">
        <v>207</v>
      </c>
      <c r="FZ2" s="5">
        <v>152</v>
      </c>
      <c r="GA2" s="4">
        <v>12</v>
      </c>
      <c r="GB2" s="5">
        <v>620</v>
      </c>
      <c r="GC2" s="4">
        <v>47</v>
      </c>
      <c r="GD2" s="5">
        <v>1</v>
      </c>
      <c r="GE2" s="4">
        <v>10</v>
      </c>
      <c r="GF2" s="5">
        <v>35</v>
      </c>
      <c r="GG2" s="4">
        <v>356</v>
      </c>
      <c r="GH2" s="5">
        <v>783</v>
      </c>
      <c r="GI2" s="4">
        <v>42</v>
      </c>
      <c r="GJ2" s="5">
        <v>1</v>
      </c>
      <c r="GK2" s="4">
        <v>466</v>
      </c>
      <c r="GL2" s="5">
        <v>15</v>
      </c>
      <c r="GM2" s="4">
        <v>23</v>
      </c>
      <c r="GN2" s="5">
        <v>235</v>
      </c>
      <c r="GO2" s="4">
        <v>10</v>
      </c>
      <c r="GP2" s="5">
        <v>656</v>
      </c>
      <c r="GQ2" s="4">
        <v>519</v>
      </c>
      <c r="GR2" s="5">
        <v>344</v>
      </c>
      <c r="GS2" s="4">
        <v>96</v>
      </c>
      <c r="GT2" s="5">
        <v>448</v>
      </c>
      <c r="GU2" s="4">
        <v>265</v>
      </c>
      <c r="GV2" s="5">
        <v>587</v>
      </c>
      <c r="GW2" s="4">
        <v>763</v>
      </c>
      <c r="GX2" s="5">
        <v>22</v>
      </c>
      <c r="GY2" s="4">
        <v>6</v>
      </c>
      <c r="GZ2" s="5">
        <v>7</v>
      </c>
      <c r="HA2" s="4">
        <v>81</v>
      </c>
      <c r="HB2" s="5">
        <v>54</v>
      </c>
      <c r="HC2" s="4">
        <v>1170</v>
      </c>
      <c r="HD2" s="5">
        <v>72</v>
      </c>
      <c r="HE2" s="4">
        <v>613</v>
      </c>
      <c r="HF2" s="5">
        <v>224</v>
      </c>
      <c r="HG2" s="4">
        <v>410</v>
      </c>
      <c r="HH2" s="5">
        <v>239</v>
      </c>
      <c r="HI2" s="4">
        <v>171</v>
      </c>
      <c r="HJ2" s="5">
        <v>12</v>
      </c>
      <c r="HK2" s="4">
        <v>1076</v>
      </c>
      <c r="HL2" s="5">
        <v>182</v>
      </c>
      <c r="HM2" s="4">
        <v>824</v>
      </c>
      <c r="HN2" s="5">
        <v>30</v>
      </c>
      <c r="HO2" s="4">
        <v>377</v>
      </c>
      <c r="HP2" s="5">
        <v>520</v>
      </c>
      <c r="HQ2" s="4">
        <v>155</v>
      </c>
      <c r="HR2" s="5">
        <v>897</v>
      </c>
      <c r="HS2" s="4">
        <v>131</v>
      </c>
      <c r="HT2" s="5">
        <v>297</v>
      </c>
      <c r="HU2" s="4">
        <v>787</v>
      </c>
      <c r="HV2" s="5">
        <v>792</v>
      </c>
      <c r="HW2" s="4">
        <v>4</v>
      </c>
      <c r="HX2" s="5">
        <v>231</v>
      </c>
      <c r="HY2" s="4">
        <v>983</v>
      </c>
      <c r="HZ2" s="5">
        <v>3</v>
      </c>
      <c r="IA2" s="4">
        <v>0</v>
      </c>
      <c r="IB2" s="5">
        <v>562</v>
      </c>
      <c r="IC2" s="4">
        <v>5</v>
      </c>
      <c r="ID2" s="5">
        <v>18</v>
      </c>
      <c r="IE2" s="4">
        <v>415</v>
      </c>
      <c r="IF2" s="5">
        <v>5</v>
      </c>
      <c r="IG2" s="4">
        <v>8</v>
      </c>
      <c r="IH2" s="5">
        <v>901</v>
      </c>
      <c r="II2" s="4">
        <v>382</v>
      </c>
      <c r="IJ2" s="5">
        <v>14</v>
      </c>
      <c r="IK2" s="4">
        <v>559</v>
      </c>
      <c r="IL2" s="5">
        <v>789</v>
      </c>
      <c r="IM2" s="4">
        <v>11</v>
      </c>
      <c r="IN2" s="5">
        <v>1218</v>
      </c>
      <c r="IO2" s="4">
        <v>925</v>
      </c>
      <c r="IP2" s="5">
        <v>864</v>
      </c>
      <c r="IQ2" s="4">
        <v>960</v>
      </c>
      <c r="IR2" s="5">
        <v>16</v>
      </c>
      <c r="IS2" s="4">
        <v>3</v>
      </c>
      <c r="IT2" s="5">
        <v>168</v>
      </c>
      <c r="IU2" s="4">
        <v>45</v>
      </c>
      <c r="IV2" s="5">
        <v>650</v>
      </c>
      <c r="IW2" s="4">
        <v>24</v>
      </c>
      <c r="IX2" s="5">
        <v>918</v>
      </c>
      <c r="IY2" s="4">
        <v>138</v>
      </c>
      <c r="IZ2" s="5">
        <v>12</v>
      </c>
      <c r="JA2" s="4">
        <v>11</v>
      </c>
      <c r="JB2" s="5">
        <v>1</v>
      </c>
      <c r="JC2" s="4">
        <v>554</v>
      </c>
      <c r="JD2" s="5">
        <v>167</v>
      </c>
      <c r="JE2" s="4">
        <v>9</v>
      </c>
      <c r="JF2" s="5">
        <v>177</v>
      </c>
      <c r="JG2" s="4">
        <v>38</v>
      </c>
      <c r="JH2" s="5">
        <v>483</v>
      </c>
      <c r="JI2" s="4">
        <v>77</v>
      </c>
      <c r="JJ2" s="5">
        <v>182</v>
      </c>
      <c r="JK2" s="4">
        <v>10</v>
      </c>
      <c r="JL2" s="5">
        <v>778</v>
      </c>
      <c r="JM2" s="4">
        <v>16</v>
      </c>
      <c r="JN2" s="5">
        <v>167</v>
      </c>
      <c r="JO2" s="4">
        <v>13</v>
      </c>
      <c r="JP2" s="5">
        <v>33</v>
      </c>
      <c r="JQ2" s="4">
        <v>625</v>
      </c>
      <c r="JR2" s="5">
        <v>216</v>
      </c>
      <c r="JS2" s="4">
        <v>68</v>
      </c>
      <c r="JT2" s="5">
        <v>196</v>
      </c>
      <c r="JU2" s="4">
        <v>635</v>
      </c>
      <c r="JV2" s="5">
        <v>4</v>
      </c>
      <c r="JW2" s="4">
        <v>297</v>
      </c>
      <c r="JX2" s="5">
        <v>84</v>
      </c>
      <c r="JY2" s="4">
        <v>204</v>
      </c>
      <c r="JZ2" s="5">
        <v>26</v>
      </c>
      <c r="KA2" s="4">
        <v>15</v>
      </c>
      <c r="KB2" s="5">
        <v>304</v>
      </c>
      <c r="KC2" s="4">
        <v>285</v>
      </c>
      <c r="KD2" s="5">
        <v>395</v>
      </c>
      <c r="KE2" s="4">
        <v>248</v>
      </c>
      <c r="KF2" s="5">
        <v>20</v>
      </c>
      <c r="KG2" s="4">
        <v>39</v>
      </c>
      <c r="KH2" s="5">
        <v>777</v>
      </c>
      <c r="KI2" s="4">
        <v>8</v>
      </c>
      <c r="KJ2" s="5">
        <v>9</v>
      </c>
      <c r="KK2" s="4">
        <v>1241</v>
      </c>
      <c r="KL2" s="5">
        <v>6</v>
      </c>
      <c r="KM2" s="4">
        <v>65</v>
      </c>
      <c r="KN2" s="5">
        <v>395</v>
      </c>
      <c r="KO2" s="4">
        <v>801</v>
      </c>
      <c r="KP2" s="5">
        <v>36</v>
      </c>
      <c r="KQ2" s="4">
        <v>513</v>
      </c>
      <c r="KR2" s="5">
        <v>37</v>
      </c>
      <c r="KS2" s="4">
        <v>80</v>
      </c>
      <c r="KT2" s="5">
        <v>14</v>
      </c>
      <c r="KU2" s="4">
        <v>525</v>
      </c>
      <c r="KV2" s="5">
        <v>1</v>
      </c>
      <c r="KW2" s="4">
        <v>675</v>
      </c>
      <c r="KX2" s="5">
        <v>509</v>
      </c>
      <c r="KY2" s="4">
        <v>154</v>
      </c>
      <c r="KZ2" s="5">
        <v>3</v>
      </c>
      <c r="LA2" s="4">
        <v>25</v>
      </c>
      <c r="LB2" s="5">
        <v>861</v>
      </c>
      <c r="LC2" s="4">
        <v>768</v>
      </c>
      <c r="LD2" s="5">
        <v>185</v>
      </c>
      <c r="LE2" s="4">
        <v>24</v>
      </c>
      <c r="LF2" s="5">
        <v>44</v>
      </c>
      <c r="LG2" s="4">
        <v>91</v>
      </c>
      <c r="LH2" s="5">
        <v>11</v>
      </c>
      <c r="LI2" s="4">
        <v>738</v>
      </c>
      <c r="LJ2" s="5">
        <v>412</v>
      </c>
      <c r="LK2" s="4">
        <v>3</v>
      </c>
      <c r="LL2" s="5">
        <v>16</v>
      </c>
      <c r="LM2" s="4">
        <v>731</v>
      </c>
      <c r="LN2" s="5">
        <v>424</v>
      </c>
      <c r="LO2" s="4">
        <v>792</v>
      </c>
      <c r="LP2" s="5">
        <v>21</v>
      </c>
      <c r="LQ2" s="4">
        <v>22</v>
      </c>
      <c r="LR2" s="5">
        <v>33</v>
      </c>
      <c r="LS2" s="4">
        <v>68</v>
      </c>
      <c r="LT2" s="5">
        <v>9</v>
      </c>
      <c r="LU2" s="4">
        <v>40</v>
      </c>
      <c r="LV2" s="5">
        <v>909</v>
      </c>
      <c r="LW2" s="4">
        <v>23</v>
      </c>
      <c r="LX2" s="5">
        <v>11</v>
      </c>
      <c r="LY2" s="4">
        <v>317</v>
      </c>
      <c r="LZ2" s="5">
        <v>797</v>
      </c>
      <c r="MA2" s="4">
        <v>10</v>
      </c>
      <c r="MB2" s="5">
        <v>856</v>
      </c>
      <c r="MC2" s="4">
        <v>755</v>
      </c>
      <c r="MD2" s="5">
        <v>456</v>
      </c>
      <c r="ME2" s="4">
        <v>37</v>
      </c>
      <c r="MF2" s="5">
        <v>1103</v>
      </c>
      <c r="MG2" s="4">
        <v>378</v>
      </c>
      <c r="MH2" s="5">
        <v>1</v>
      </c>
      <c r="MI2" s="4">
        <v>204</v>
      </c>
      <c r="MJ2" s="5">
        <v>30</v>
      </c>
      <c r="MK2" s="4">
        <v>189</v>
      </c>
      <c r="ML2" s="5">
        <v>15</v>
      </c>
      <c r="MM2" s="4">
        <v>9</v>
      </c>
      <c r="MN2" s="5">
        <v>495</v>
      </c>
      <c r="MO2" s="4">
        <v>656</v>
      </c>
      <c r="MP2" s="5">
        <v>452</v>
      </c>
      <c r="MQ2" s="4">
        <v>546</v>
      </c>
      <c r="MR2" s="5">
        <v>1048</v>
      </c>
      <c r="MS2" s="4">
        <v>22</v>
      </c>
      <c r="MT2" s="5">
        <v>78</v>
      </c>
      <c r="MU2" s="4">
        <v>561</v>
      </c>
      <c r="MV2" s="5">
        <v>629</v>
      </c>
      <c r="MW2" s="4">
        <v>269</v>
      </c>
      <c r="MX2" s="5">
        <v>736</v>
      </c>
      <c r="MY2" s="4">
        <v>512</v>
      </c>
      <c r="MZ2" s="5">
        <v>19</v>
      </c>
      <c r="NA2" s="4">
        <v>9</v>
      </c>
      <c r="NB2" s="5">
        <v>247</v>
      </c>
      <c r="NC2" s="4">
        <v>404</v>
      </c>
      <c r="ND2" s="5">
        <v>333</v>
      </c>
      <c r="NE2" s="4">
        <v>2</v>
      </c>
      <c r="NF2" s="5">
        <v>833</v>
      </c>
      <c r="NG2" s="4">
        <v>789</v>
      </c>
      <c r="NH2" s="5">
        <v>10</v>
      </c>
      <c r="NI2" s="4">
        <v>159</v>
      </c>
      <c r="NJ2" s="5">
        <v>7</v>
      </c>
      <c r="NK2" s="4">
        <v>977</v>
      </c>
      <c r="NL2" s="5">
        <v>38</v>
      </c>
      <c r="NM2" s="4">
        <v>57</v>
      </c>
      <c r="NN2" s="5">
        <v>3</v>
      </c>
      <c r="NO2" s="4">
        <v>10</v>
      </c>
      <c r="NP2" s="5">
        <v>1043</v>
      </c>
      <c r="NQ2" s="4">
        <v>3</v>
      </c>
      <c r="NR2" s="5">
        <v>11</v>
      </c>
      <c r="NS2" s="4">
        <v>3</v>
      </c>
      <c r="NT2" s="5">
        <v>43</v>
      </c>
      <c r="NU2" s="4">
        <v>73</v>
      </c>
      <c r="NV2" s="5">
        <v>12</v>
      </c>
      <c r="NW2" s="4">
        <v>4</v>
      </c>
      <c r="NX2" s="5">
        <v>314</v>
      </c>
      <c r="NY2" s="4">
        <v>571</v>
      </c>
      <c r="NZ2" s="5">
        <v>70</v>
      </c>
      <c r="OA2" s="4">
        <v>866</v>
      </c>
      <c r="OB2" s="5">
        <v>594</v>
      </c>
      <c r="OC2" s="4">
        <v>140</v>
      </c>
      <c r="OD2" s="5">
        <v>375</v>
      </c>
      <c r="OE2" s="4">
        <v>102</v>
      </c>
      <c r="OF2" s="5">
        <v>554</v>
      </c>
      <c r="OG2" s="4">
        <v>919</v>
      </c>
      <c r="OH2" s="5">
        <v>96</v>
      </c>
      <c r="OI2" s="4">
        <v>5</v>
      </c>
      <c r="OJ2" s="5">
        <v>2</v>
      </c>
      <c r="OK2" s="4">
        <v>6</v>
      </c>
      <c r="OL2" s="5">
        <v>23</v>
      </c>
      <c r="OM2" s="4">
        <v>610</v>
      </c>
      <c r="ON2" s="5">
        <v>67</v>
      </c>
      <c r="OO2" s="4">
        <v>65</v>
      </c>
      <c r="OP2" s="5">
        <v>416</v>
      </c>
      <c r="OQ2" s="4">
        <v>23</v>
      </c>
      <c r="OR2" s="5">
        <v>19</v>
      </c>
      <c r="OS2" s="4">
        <v>155</v>
      </c>
      <c r="OT2" s="5">
        <v>14</v>
      </c>
      <c r="OU2" s="4">
        <v>370</v>
      </c>
      <c r="OV2" s="5">
        <v>4</v>
      </c>
      <c r="OW2" s="4">
        <v>407</v>
      </c>
      <c r="OX2" s="5">
        <v>1200</v>
      </c>
      <c r="OY2" s="4">
        <v>85</v>
      </c>
      <c r="OZ2" s="5">
        <v>583</v>
      </c>
      <c r="PA2" s="4">
        <v>483</v>
      </c>
      <c r="PB2" s="5">
        <v>2</v>
      </c>
      <c r="PC2" s="4">
        <v>966</v>
      </c>
      <c r="PD2" s="5">
        <v>822</v>
      </c>
      <c r="PE2" s="4">
        <v>604</v>
      </c>
      <c r="PF2" s="5">
        <v>19</v>
      </c>
      <c r="PG2" s="4">
        <v>5</v>
      </c>
      <c r="PH2" s="5">
        <v>2</v>
      </c>
      <c r="PI2" s="4">
        <v>1076</v>
      </c>
      <c r="PJ2" s="5">
        <v>1285</v>
      </c>
      <c r="PK2" s="4">
        <v>10</v>
      </c>
      <c r="PL2" s="5">
        <v>551</v>
      </c>
      <c r="PM2" s="4">
        <v>800</v>
      </c>
      <c r="PN2" s="5">
        <v>2</v>
      </c>
      <c r="PO2" s="4">
        <v>378</v>
      </c>
      <c r="PP2" s="5">
        <v>1248</v>
      </c>
      <c r="PQ2" s="4">
        <v>235</v>
      </c>
      <c r="PR2" s="5">
        <v>515</v>
      </c>
      <c r="PS2" s="4">
        <v>438</v>
      </c>
      <c r="PT2" s="5">
        <v>25</v>
      </c>
      <c r="PU2" s="4">
        <v>31</v>
      </c>
      <c r="PV2" s="5">
        <v>357</v>
      </c>
      <c r="PW2" s="4">
        <v>400</v>
      </c>
      <c r="PX2" s="5">
        <v>99</v>
      </c>
      <c r="PY2" s="4">
        <v>1</v>
      </c>
      <c r="PZ2" s="5">
        <v>5</v>
      </c>
      <c r="QA2" s="4">
        <v>77</v>
      </c>
      <c r="QB2" s="5">
        <v>3</v>
      </c>
      <c r="QC2" s="4">
        <v>10</v>
      </c>
      <c r="QD2" s="5">
        <v>0</v>
      </c>
      <c r="QE2" s="4">
        <v>0</v>
      </c>
      <c r="QF2" s="5">
        <v>76</v>
      </c>
      <c r="QG2" s="4">
        <v>398</v>
      </c>
      <c r="QH2" s="5">
        <v>14</v>
      </c>
      <c r="QI2" s="4">
        <v>208</v>
      </c>
      <c r="QJ2" s="5">
        <v>430</v>
      </c>
      <c r="QK2" s="4">
        <v>656</v>
      </c>
      <c r="QL2" s="5">
        <v>14</v>
      </c>
      <c r="QM2" s="4">
        <v>141</v>
      </c>
      <c r="QN2" s="5">
        <v>507</v>
      </c>
      <c r="QO2" s="4">
        <v>164</v>
      </c>
      <c r="QP2" s="5">
        <v>606</v>
      </c>
      <c r="QQ2" s="4">
        <v>116</v>
      </c>
      <c r="QR2" s="5">
        <v>143</v>
      </c>
      <c r="QS2" s="4">
        <v>398</v>
      </c>
      <c r="QT2" s="5">
        <v>522</v>
      </c>
      <c r="QU2" s="4">
        <v>161</v>
      </c>
      <c r="QV2" s="5">
        <v>112</v>
      </c>
      <c r="QW2" s="4">
        <v>483</v>
      </c>
      <c r="QX2" s="5">
        <v>7</v>
      </c>
      <c r="QY2" s="4">
        <v>789</v>
      </c>
      <c r="QZ2" s="5">
        <v>1239</v>
      </c>
      <c r="RA2" s="4">
        <v>4</v>
      </c>
      <c r="RB2" s="5">
        <v>335</v>
      </c>
      <c r="RC2" s="4">
        <v>639</v>
      </c>
      <c r="RD2" s="5">
        <v>563</v>
      </c>
      <c r="RE2" s="4">
        <v>2</v>
      </c>
      <c r="RF2" s="5">
        <v>746</v>
      </c>
      <c r="RG2" s="4">
        <v>22</v>
      </c>
      <c r="RH2" s="5">
        <v>4</v>
      </c>
      <c r="RI2" s="4">
        <v>478</v>
      </c>
      <c r="RJ2" s="5">
        <v>20</v>
      </c>
      <c r="RK2" s="4">
        <v>451</v>
      </c>
      <c r="RL2" s="5">
        <v>371</v>
      </c>
      <c r="RM2" s="4">
        <v>281</v>
      </c>
      <c r="RN2" s="5">
        <v>19</v>
      </c>
      <c r="RO2" s="4">
        <v>26</v>
      </c>
      <c r="RP2" s="5">
        <v>138</v>
      </c>
      <c r="RQ2" s="4">
        <v>213</v>
      </c>
      <c r="RR2" s="5">
        <v>407</v>
      </c>
      <c r="RS2" s="4">
        <v>483</v>
      </c>
      <c r="RT2" s="5">
        <v>738</v>
      </c>
      <c r="RU2" s="4">
        <v>502</v>
      </c>
      <c r="RV2" s="5">
        <v>11</v>
      </c>
      <c r="RW2" s="4">
        <v>24</v>
      </c>
      <c r="RX2" s="5">
        <v>1170</v>
      </c>
      <c r="RY2" s="4">
        <v>185</v>
      </c>
      <c r="RZ2" s="5">
        <v>983</v>
      </c>
      <c r="SA2" s="4">
        <v>691</v>
      </c>
      <c r="SB2" s="5">
        <v>504</v>
      </c>
      <c r="SC2" s="4">
        <v>317</v>
      </c>
      <c r="SD2" s="5">
        <v>29</v>
      </c>
      <c r="SE2" s="4">
        <v>1396</v>
      </c>
      <c r="SF2" s="5">
        <v>529</v>
      </c>
      <c r="SG2" s="4">
        <v>388</v>
      </c>
      <c r="SH2" s="5">
        <v>13</v>
      </c>
      <c r="SI2" s="4">
        <v>28</v>
      </c>
      <c r="SJ2" s="5">
        <v>16</v>
      </c>
      <c r="SK2" s="4">
        <v>1047</v>
      </c>
      <c r="SL2" s="5">
        <v>31</v>
      </c>
      <c r="SM2" s="4">
        <v>815</v>
      </c>
      <c r="SN2" s="5">
        <v>225</v>
      </c>
      <c r="SO2" s="4">
        <v>493</v>
      </c>
      <c r="SP2" s="5">
        <v>34</v>
      </c>
      <c r="SQ2" s="4">
        <v>382</v>
      </c>
      <c r="SR2" s="5">
        <v>127</v>
      </c>
      <c r="SS2" s="4">
        <v>325</v>
      </c>
      <c r="ST2" s="5">
        <v>238</v>
      </c>
      <c r="SU2" s="4">
        <v>1168</v>
      </c>
      <c r="SV2" s="5">
        <v>284</v>
      </c>
      <c r="SW2" s="4">
        <v>1288</v>
      </c>
      <c r="SX2" s="5">
        <v>65</v>
      </c>
      <c r="SY2" s="4">
        <v>11</v>
      </c>
      <c r="SZ2" s="5">
        <v>227</v>
      </c>
      <c r="TA2" s="4">
        <v>1035</v>
      </c>
      <c r="TB2" s="5">
        <v>27</v>
      </c>
      <c r="TC2" s="4">
        <v>982</v>
      </c>
      <c r="TD2" s="5">
        <v>179</v>
      </c>
      <c r="TE2" s="4">
        <v>1379</v>
      </c>
      <c r="TF2" s="5">
        <v>32</v>
      </c>
      <c r="TG2" s="4">
        <v>8</v>
      </c>
      <c r="TH2" s="5">
        <v>881</v>
      </c>
      <c r="TI2" s="4">
        <v>141</v>
      </c>
      <c r="TJ2" s="5">
        <v>1000</v>
      </c>
      <c r="TK2" s="4">
        <v>206</v>
      </c>
      <c r="TL2" s="5">
        <v>162</v>
      </c>
      <c r="TM2" s="4">
        <v>619</v>
      </c>
      <c r="TN2" s="5">
        <v>456</v>
      </c>
      <c r="TO2" s="4">
        <v>112</v>
      </c>
      <c r="TP2" s="5">
        <v>11</v>
      </c>
      <c r="TQ2" s="4">
        <v>172</v>
      </c>
      <c r="TR2" s="5">
        <v>78</v>
      </c>
      <c r="TS2" s="4">
        <v>464</v>
      </c>
      <c r="TT2" s="5">
        <v>99</v>
      </c>
      <c r="TU2" s="4">
        <v>19</v>
      </c>
      <c r="TV2" s="5">
        <v>1</v>
      </c>
      <c r="TW2" s="4">
        <v>63</v>
      </c>
      <c r="TX2" s="5">
        <v>252</v>
      </c>
      <c r="TY2" s="4">
        <v>1478</v>
      </c>
      <c r="TZ2" s="5">
        <v>198</v>
      </c>
      <c r="UA2" s="4">
        <v>8</v>
      </c>
      <c r="UB2" s="5">
        <v>416</v>
      </c>
      <c r="UC2" s="4">
        <v>42</v>
      </c>
      <c r="UD2" s="5">
        <v>14</v>
      </c>
      <c r="UE2" s="4">
        <v>17</v>
      </c>
      <c r="UF2" s="5">
        <v>15</v>
      </c>
      <c r="UG2" s="4">
        <v>6</v>
      </c>
      <c r="UH2" s="5">
        <v>458</v>
      </c>
      <c r="UI2" s="4">
        <v>30</v>
      </c>
      <c r="UJ2" s="5">
        <v>179</v>
      </c>
      <c r="UK2" s="4">
        <v>90</v>
      </c>
      <c r="UL2" s="5">
        <v>308</v>
      </c>
      <c r="UM2" s="4">
        <v>557</v>
      </c>
      <c r="UN2" s="5">
        <v>7</v>
      </c>
      <c r="UO2" s="4">
        <v>1492</v>
      </c>
      <c r="UP2" s="5">
        <v>30</v>
      </c>
      <c r="UQ2" s="4">
        <v>249</v>
      </c>
      <c r="UR2" s="5">
        <v>465</v>
      </c>
      <c r="US2" s="4">
        <v>129</v>
      </c>
      <c r="UT2" s="5">
        <v>174</v>
      </c>
      <c r="UU2" s="4">
        <v>189</v>
      </c>
      <c r="UV2" s="5">
        <v>747</v>
      </c>
      <c r="UW2" s="4">
        <v>6</v>
      </c>
      <c r="UX2" s="5">
        <v>14</v>
      </c>
      <c r="UY2" s="4">
        <v>12</v>
      </c>
      <c r="UZ2" s="5">
        <v>98</v>
      </c>
      <c r="VA2" s="4">
        <v>32</v>
      </c>
      <c r="VB2" s="5">
        <v>51</v>
      </c>
      <c r="VC2" s="4">
        <v>200</v>
      </c>
      <c r="VD2" s="5">
        <v>25</v>
      </c>
      <c r="VE2" s="4">
        <v>1050</v>
      </c>
      <c r="VF2" s="5">
        <v>117</v>
      </c>
      <c r="VG2" s="4">
        <v>9</v>
      </c>
      <c r="VH2" s="5">
        <v>56</v>
      </c>
      <c r="VI2" s="4">
        <v>145</v>
      </c>
      <c r="VJ2" s="5">
        <v>203</v>
      </c>
      <c r="VK2" s="4">
        <v>270</v>
      </c>
      <c r="VL2" s="5">
        <v>9</v>
      </c>
      <c r="VM2" s="4">
        <v>37</v>
      </c>
      <c r="VN2" s="5">
        <v>46</v>
      </c>
      <c r="VO2" s="4">
        <v>31</v>
      </c>
      <c r="VP2" s="5">
        <v>1060</v>
      </c>
      <c r="VQ2" s="4">
        <v>264</v>
      </c>
      <c r="VR2" s="5">
        <v>399</v>
      </c>
      <c r="VS2" s="4">
        <v>8</v>
      </c>
      <c r="VT2" s="5">
        <v>19</v>
      </c>
      <c r="VU2" s="4">
        <v>817</v>
      </c>
      <c r="VV2" s="5">
        <v>292</v>
      </c>
      <c r="VW2" s="4">
        <v>12</v>
      </c>
      <c r="VX2" s="5">
        <v>130</v>
      </c>
      <c r="VY2" s="4">
        <v>6</v>
      </c>
      <c r="VZ2" s="5">
        <v>16</v>
      </c>
      <c r="WA2" s="4">
        <v>19</v>
      </c>
      <c r="WB2" s="5">
        <v>4</v>
      </c>
      <c r="WC2" s="4">
        <v>31</v>
      </c>
      <c r="WD2" s="5">
        <v>36</v>
      </c>
      <c r="WE2" s="4">
        <v>526</v>
      </c>
      <c r="WF2" s="5">
        <v>400</v>
      </c>
      <c r="WG2" s="4">
        <v>410</v>
      </c>
      <c r="WH2" s="5">
        <v>80</v>
      </c>
      <c r="WI2" s="4">
        <v>88</v>
      </c>
      <c r="WJ2" s="5">
        <v>55</v>
      </c>
      <c r="WK2" s="4">
        <v>5</v>
      </c>
      <c r="WL2" s="5">
        <v>8</v>
      </c>
      <c r="WM2" s="4">
        <v>410</v>
      </c>
      <c r="WN2" s="5">
        <v>101</v>
      </c>
      <c r="WO2" s="4">
        <v>162</v>
      </c>
      <c r="WP2" s="5">
        <v>2</v>
      </c>
      <c r="WQ2" s="4">
        <v>25</v>
      </c>
      <c r="WR2" s="5">
        <v>389</v>
      </c>
      <c r="WS2" s="4">
        <v>215</v>
      </c>
      <c r="WT2" s="5">
        <v>27</v>
      </c>
      <c r="WU2" s="4">
        <v>85</v>
      </c>
      <c r="WV2" s="5">
        <v>5</v>
      </c>
      <c r="WW2" s="4">
        <v>179</v>
      </c>
      <c r="WX2" s="5">
        <v>352</v>
      </c>
      <c r="WY2" s="4">
        <v>17</v>
      </c>
      <c r="WZ2" s="5">
        <v>625</v>
      </c>
      <c r="XA2" s="4">
        <v>10</v>
      </c>
      <c r="XB2" s="5">
        <v>390</v>
      </c>
      <c r="XC2" s="4">
        <v>10</v>
      </c>
      <c r="XD2" s="5">
        <v>215</v>
      </c>
      <c r="XE2" s="4">
        <v>1001</v>
      </c>
      <c r="XF2" s="5">
        <v>19</v>
      </c>
      <c r="XG2" s="4">
        <v>41</v>
      </c>
      <c r="XH2" s="5">
        <v>1181</v>
      </c>
      <c r="XI2" s="4">
        <v>603</v>
      </c>
      <c r="XJ2" s="5">
        <v>129</v>
      </c>
      <c r="XK2" s="4">
        <v>10</v>
      </c>
      <c r="XL2" s="5">
        <v>514</v>
      </c>
      <c r="XM2" s="4">
        <v>14</v>
      </c>
      <c r="XN2" s="5">
        <v>387</v>
      </c>
      <c r="XO2" s="4">
        <v>121</v>
      </c>
      <c r="XP2" s="5">
        <v>965</v>
      </c>
      <c r="XQ2" s="4">
        <v>707</v>
      </c>
      <c r="XR2" s="5">
        <v>571</v>
      </c>
      <c r="XS2" s="4">
        <v>586</v>
      </c>
      <c r="XT2" s="5">
        <v>1063</v>
      </c>
      <c r="XU2" s="4">
        <v>305</v>
      </c>
      <c r="XV2" s="5">
        <v>1200</v>
      </c>
      <c r="XW2" s="4">
        <v>163</v>
      </c>
      <c r="XX2" s="5">
        <v>1009</v>
      </c>
      <c r="XY2" s="4">
        <v>125</v>
      </c>
      <c r="XZ2" s="5">
        <v>721</v>
      </c>
      <c r="YA2" s="4">
        <v>315</v>
      </c>
      <c r="YB2" s="5">
        <v>1000</v>
      </c>
      <c r="YC2" s="4">
        <v>16</v>
      </c>
      <c r="YD2" s="5">
        <v>757</v>
      </c>
      <c r="YE2" s="4">
        <v>30</v>
      </c>
      <c r="YF2" s="5">
        <v>219</v>
      </c>
      <c r="YG2" s="4">
        <v>1</v>
      </c>
      <c r="YH2" s="5">
        <v>111</v>
      </c>
      <c r="YI2" s="4">
        <v>45</v>
      </c>
      <c r="YJ2" s="5">
        <v>410</v>
      </c>
      <c r="YK2" s="4">
        <v>100</v>
      </c>
      <c r="YL2" s="5">
        <v>509</v>
      </c>
      <c r="YM2" s="4">
        <v>3</v>
      </c>
      <c r="YN2" s="5">
        <v>445</v>
      </c>
      <c r="YO2" s="4">
        <v>2</v>
      </c>
      <c r="YP2" s="5">
        <v>4</v>
      </c>
      <c r="YQ2" s="4">
        <v>6</v>
      </c>
      <c r="YR2" s="5">
        <v>14</v>
      </c>
      <c r="YS2" s="4">
        <v>1</v>
      </c>
      <c r="YT2" s="5">
        <v>26</v>
      </c>
      <c r="YU2" s="4">
        <v>111</v>
      </c>
      <c r="YV2" s="5">
        <v>418</v>
      </c>
      <c r="YW2" s="4">
        <v>327</v>
      </c>
      <c r="YX2" s="5">
        <v>371</v>
      </c>
      <c r="YY2" s="4">
        <v>275</v>
      </c>
      <c r="YZ2" s="5">
        <v>789</v>
      </c>
      <c r="ZA2" s="4">
        <v>1</v>
      </c>
      <c r="ZB2" s="5">
        <v>1004</v>
      </c>
      <c r="ZC2" s="4">
        <v>187</v>
      </c>
      <c r="ZD2" s="5">
        <v>56</v>
      </c>
      <c r="ZE2" s="4">
        <v>365</v>
      </c>
      <c r="ZF2" s="5">
        <v>595</v>
      </c>
      <c r="ZG2" s="4">
        <v>1132</v>
      </c>
      <c r="ZH2" s="5">
        <v>34</v>
      </c>
      <c r="ZI2" s="4">
        <v>116</v>
      </c>
      <c r="ZJ2" s="5">
        <v>565</v>
      </c>
      <c r="ZK2" s="4">
        <v>372</v>
      </c>
      <c r="ZL2" s="5">
        <v>899</v>
      </c>
      <c r="ZM2" s="4">
        <v>55</v>
      </c>
      <c r="ZN2" s="5">
        <v>760</v>
      </c>
      <c r="ZO2" s="4">
        <v>260</v>
      </c>
      <c r="ZP2" s="5">
        <v>459</v>
      </c>
      <c r="ZQ2" s="4">
        <v>466</v>
      </c>
      <c r="ZR2" s="5">
        <v>67</v>
      </c>
      <c r="ZS2" s="4">
        <v>2</v>
      </c>
      <c r="ZT2" s="5">
        <v>67</v>
      </c>
      <c r="ZU2" s="4">
        <v>92</v>
      </c>
      <c r="ZV2" s="5">
        <v>4</v>
      </c>
      <c r="ZW2" s="4">
        <v>20</v>
      </c>
      <c r="ZX2" s="5">
        <v>273</v>
      </c>
      <c r="ZY2" s="4">
        <v>434</v>
      </c>
      <c r="ZZ2" s="5">
        <v>321</v>
      </c>
      <c r="AAA2" s="4">
        <v>212</v>
      </c>
      <c r="AAB2" s="5">
        <v>909</v>
      </c>
      <c r="AAC2" s="4">
        <v>1184</v>
      </c>
      <c r="AAD2" s="5">
        <v>112</v>
      </c>
      <c r="AAE2" s="4">
        <v>656</v>
      </c>
      <c r="AAF2" s="5">
        <v>23</v>
      </c>
      <c r="AAG2" s="4">
        <v>537</v>
      </c>
      <c r="AAH2" s="5">
        <v>712</v>
      </c>
      <c r="AAI2" s="4">
        <v>23</v>
      </c>
      <c r="AAJ2" s="5">
        <v>1</v>
      </c>
      <c r="AAK2" s="4">
        <v>664</v>
      </c>
      <c r="AAL2" s="5">
        <v>6</v>
      </c>
      <c r="AAM2" s="4">
        <v>299</v>
      </c>
      <c r="AAN2" s="5">
        <v>99</v>
      </c>
      <c r="AAO2" s="4">
        <v>749</v>
      </c>
      <c r="AAP2" s="5">
        <v>345</v>
      </c>
      <c r="AAQ2" s="4">
        <v>9</v>
      </c>
      <c r="AAR2" s="5">
        <v>440</v>
      </c>
      <c r="AAS2" s="4">
        <v>8</v>
      </c>
      <c r="AAT2" s="5">
        <v>670</v>
      </c>
      <c r="AAU2" s="4">
        <v>524</v>
      </c>
      <c r="AAV2" s="5">
        <v>6</v>
      </c>
      <c r="AAW2" s="4">
        <v>597</v>
      </c>
      <c r="AAX2" s="5">
        <v>7</v>
      </c>
      <c r="AAY2" s="4">
        <v>54</v>
      </c>
      <c r="AAZ2" s="5">
        <v>445</v>
      </c>
      <c r="ABA2" s="4">
        <v>294</v>
      </c>
      <c r="ABB2" s="5">
        <v>292</v>
      </c>
      <c r="ABC2" s="4">
        <v>412</v>
      </c>
      <c r="ABD2" s="5">
        <v>8</v>
      </c>
      <c r="ABE2" s="4">
        <v>349</v>
      </c>
      <c r="ABF2" s="5">
        <v>328</v>
      </c>
      <c r="ABG2" s="4">
        <v>144</v>
      </c>
      <c r="ABH2" s="5">
        <v>1126</v>
      </c>
      <c r="ABI2" s="4">
        <v>967</v>
      </c>
      <c r="ABJ2" s="5">
        <v>432</v>
      </c>
      <c r="ABK2" s="4">
        <v>138</v>
      </c>
      <c r="ABL2" s="5">
        <v>0</v>
      </c>
      <c r="ABM2" s="4">
        <v>509</v>
      </c>
      <c r="ABN2" s="5">
        <v>948</v>
      </c>
      <c r="ABO2" s="4">
        <v>39</v>
      </c>
      <c r="ABP2" s="5">
        <v>28</v>
      </c>
      <c r="ABQ2" s="4">
        <v>13</v>
      </c>
      <c r="ABR2" s="5">
        <v>307</v>
      </c>
      <c r="ABS2" s="4">
        <v>901</v>
      </c>
      <c r="ABT2" s="5">
        <v>2</v>
      </c>
      <c r="ABU2" s="4">
        <v>283</v>
      </c>
      <c r="ABV2" s="5">
        <v>4</v>
      </c>
      <c r="ABW2" s="4">
        <v>769</v>
      </c>
      <c r="ABX2" s="5">
        <v>518</v>
      </c>
      <c r="ABY2" s="4">
        <v>350</v>
      </c>
      <c r="ABZ2" s="5">
        <v>445</v>
      </c>
      <c r="ACA2" s="4">
        <v>778</v>
      </c>
      <c r="ACB2" s="5">
        <v>709</v>
      </c>
      <c r="ACC2" s="4">
        <v>359</v>
      </c>
      <c r="ACD2" s="5">
        <v>799</v>
      </c>
      <c r="ACE2" s="4">
        <v>895</v>
      </c>
      <c r="ACF2" s="5">
        <v>40</v>
      </c>
      <c r="ACG2" s="4">
        <v>76</v>
      </c>
      <c r="ACH2" s="5">
        <v>11</v>
      </c>
      <c r="ACI2" s="4">
        <v>245</v>
      </c>
      <c r="ACJ2" s="5">
        <v>647</v>
      </c>
      <c r="ACK2" s="4">
        <v>39</v>
      </c>
      <c r="ACL2" s="5">
        <v>203</v>
      </c>
      <c r="ACM2" s="4">
        <v>138</v>
      </c>
      <c r="ACN2" s="5">
        <v>587</v>
      </c>
      <c r="ACO2" s="4">
        <v>595</v>
      </c>
      <c r="ACP2" s="5">
        <v>43</v>
      </c>
      <c r="ACQ2" s="4">
        <v>301</v>
      </c>
      <c r="ACR2" s="5">
        <v>180</v>
      </c>
      <c r="ACS2" s="4">
        <v>794</v>
      </c>
      <c r="ACT2" s="5">
        <v>392</v>
      </c>
      <c r="ACU2" s="4">
        <v>39</v>
      </c>
      <c r="ACV2" s="5">
        <v>107</v>
      </c>
      <c r="ACW2" s="4">
        <v>13</v>
      </c>
      <c r="ACX2" s="5">
        <v>70</v>
      </c>
      <c r="ACY2" s="4">
        <v>680</v>
      </c>
      <c r="ACZ2" s="5">
        <v>26</v>
      </c>
      <c r="ADA2" s="4">
        <v>522</v>
      </c>
      <c r="ADB2" s="5">
        <v>412</v>
      </c>
      <c r="ADC2" s="4">
        <v>6</v>
      </c>
      <c r="ADD2" s="5">
        <v>2</v>
      </c>
      <c r="ADE2" s="4">
        <v>1</v>
      </c>
      <c r="ADF2" s="5">
        <v>6</v>
      </c>
      <c r="ADG2" s="4">
        <v>4</v>
      </c>
      <c r="ADH2" s="5">
        <v>18</v>
      </c>
      <c r="ADI2" s="4">
        <v>324</v>
      </c>
      <c r="ADJ2" s="5">
        <v>327</v>
      </c>
      <c r="ADK2" s="4">
        <v>229</v>
      </c>
      <c r="ADL2" s="5">
        <v>521</v>
      </c>
      <c r="ADM2" s="4">
        <v>184</v>
      </c>
      <c r="ADN2" s="5">
        <v>4</v>
      </c>
      <c r="ADO2" s="4">
        <v>183</v>
      </c>
      <c r="ADP2" s="5">
        <v>31</v>
      </c>
      <c r="ADQ2" s="4">
        <v>219</v>
      </c>
      <c r="ADR2" s="5">
        <v>479</v>
      </c>
      <c r="ADS2" s="4">
        <v>584</v>
      </c>
      <c r="ADT2" s="5">
        <v>627</v>
      </c>
      <c r="ADU2" s="4">
        <v>24</v>
      </c>
      <c r="ADV2" s="5">
        <v>330</v>
      </c>
      <c r="ADW2" s="4">
        <v>19</v>
      </c>
      <c r="ADX2" s="5">
        <v>28</v>
      </c>
      <c r="ADY2" s="4">
        <v>606</v>
      </c>
      <c r="ADZ2" s="5">
        <v>1039</v>
      </c>
      <c r="AEA2" s="4">
        <v>411</v>
      </c>
      <c r="AEB2" s="5">
        <v>34</v>
      </c>
      <c r="AEC2" s="4">
        <v>161</v>
      </c>
      <c r="AED2" s="5">
        <v>623</v>
      </c>
      <c r="AEE2" s="4">
        <v>604</v>
      </c>
      <c r="AEF2" s="5">
        <v>3</v>
      </c>
      <c r="AEG2" s="4">
        <v>12</v>
      </c>
      <c r="AEH2" s="5">
        <v>184</v>
      </c>
      <c r="AEI2" s="4">
        <v>393</v>
      </c>
      <c r="AEJ2" s="5">
        <v>410</v>
      </c>
      <c r="AEK2" s="4">
        <v>376</v>
      </c>
      <c r="AEL2" s="5">
        <v>7</v>
      </c>
      <c r="AEM2" s="4">
        <v>68</v>
      </c>
      <c r="AEN2" s="5">
        <v>642</v>
      </c>
      <c r="AEO2" s="4">
        <v>8</v>
      </c>
      <c r="AEP2" s="5">
        <v>840</v>
      </c>
      <c r="AEQ2" s="4">
        <v>7</v>
      </c>
      <c r="AER2" s="5">
        <v>464</v>
      </c>
      <c r="AES2" s="4">
        <v>30</v>
      </c>
      <c r="AET2" s="5">
        <v>1492</v>
      </c>
      <c r="AEU2" s="4">
        <v>752</v>
      </c>
      <c r="AEV2" s="5">
        <v>1279</v>
      </c>
      <c r="AEW2" s="4">
        <v>22</v>
      </c>
      <c r="AEX2" s="5">
        <v>860</v>
      </c>
      <c r="AEY2" s="4">
        <v>3</v>
      </c>
      <c r="AEZ2" s="5">
        <v>10</v>
      </c>
      <c r="AFA2" s="4">
        <v>351</v>
      </c>
      <c r="AFB2" s="5">
        <v>421</v>
      </c>
      <c r="AFC2" s="4">
        <v>2</v>
      </c>
      <c r="AFD2" s="5">
        <v>25</v>
      </c>
      <c r="AFE2" s="4">
        <v>336</v>
      </c>
      <c r="AFF2" s="5">
        <v>191</v>
      </c>
      <c r="AFG2" s="4">
        <v>563</v>
      </c>
      <c r="AFH2" s="5">
        <v>31</v>
      </c>
      <c r="AFI2" s="4">
        <v>479</v>
      </c>
      <c r="AFJ2" s="5">
        <v>18</v>
      </c>
      <c r="AFK2" s="4">
        <v>91</v>
      </c>
      <c r="AFL2" s="5">
        <v>5</v>
      </c>
      <c r="AFM2" s="4">
        <v>2</v>
      </c>
      <c r="AFN2" s="5">
        <v>362</v>
      </c>
      <c r="AFO2" s="4">
        <v>724</v>
      </c>
      <c r="AFP2" s="5">
        <v>605</v>
      </c>
      <c r="AFQ2" s="4">
        <v>547</v>
      </c>
      <c r="AFR2" s="5">
        <v>104</v>
      </c>
      <c r="AFS2" s="4">
        <v>8</v>
      </c>
      <c r="AFT2" s="5">
        <v>224</v>
      </c>
      <c r="AFU2" s="4">
        <v>384</v>
      </c>
      <c r="AFV2" s="5">
        <v>556</v>
      </c>
      <c r="AFW2" s="4">
        <v>24</v>
      </c>
      <c r="AFX2" s="5">
        <v>408</v>
      </c>
      <c r="AFY2" s="4">
        <v>265</v>
      </c>
      <c r="AFZ2" s="5">
        <v>34</v>
      </c>
      <c r="AGA2" s="4">
        <v>374</v>
      </c>
      <c r="AGB2" s="5">
        <v>27</v>
      </c>
      <c r="AGC2" s="4">
        <v>600</v>
      </c>
      <c r="AGD2" s="5">
        <v>13</v>
      </c>
      <c r="AGE2" s="4">
        <v>167</v>
      </c>
      <c r="AGF2" s="5">
        <v>0</v>
      </c>
      <c r="AGG2" s="4">
        <v>46</v>
      </c>
      <c r="AGH2" s="5">
        <v>88</v>
      </c>
      <c r="AGI2" s="4">
        <v>243</v>
      </c>
      <c r="AGJ2" s="5">
        <v>275</v>
      </c>
      <c r="AGK2" s="4">
        <v>6</v>
      </c>
      <c r="AGL2" s="5">
        <v>121</v>
      </c>
      <c r="AGM2" s="4">
        <v>4</v>
      </c>
      <c r="AGN2" s="5">
        <v>1308</v>
      </c>
      <c r="AGO2" s="4">
        <v>515</v>
      </c>
      <c r="AGP2" s="5">
        <v>4</v>
      </c>
      <c r="AGQ2" s="4">
        <v>48</v>
      </c>
      <c r="AGR2" s="5">
        <v>562</v>
      </c>
      <c r="AGS2" s="4">
        <v>769</v>
      </c>
      <c r="AGT2" s="5">
        <v>379</v>
      </c>
      <c r="AGU2" s="4">
        <v>29</v>
      </c>
      <c r="AGV2" s="5">
        <v>387</v>
      </c>
      <c r="AGW2" s="4">
        <v>12</v>
      </c>
      <c r="AGX2" s="5">
        <v>6</v>
      </c>
      <c r="AGY2" s="4">
        <v>27</v>
      </c>
      <c r="AGZ2" s="5">
        <v>9</v>
      </c>
      <c r="AHA2" s="4">
        <v>22</v>
      </c>
      <c r="AHB2" s="5">
        <v>899</v>
      </c>
      <c r="AHC2" s="4">
        <v>889</v>
      </c>
      <c r="AHD2" s="5">
        <v>189</v>
      </c>
      <c r="AHE2" s="4">
        <v>48</v>
      </c>
      <c r="AHF2" s="5">
        <v>230</v>
      </c>
      <c r="AHG2" s="4">
        <v>852</v>
      </c>
      <c r="AHH2" s="5">
        <v>35</v>
      </c>
      <c r="AHI2" s="4">
        <v>205</v>
      </c>
      <c r="AHJ2" s="5">
        <v>255</v>
      </c>
      <c r="AHK2" s="4">
        <v>0</v>
      </c>
      <c r="AHL2" s="5">
        <v>437</v>
      </c>
      <c r="AHM2" s="4">
        <v>825</v>
      </c>
      <c r="AHN2" s="5">
        <v>316</v>
      </c>
      <c r="AHO2" s="4">
        <v>756</v>
      </c>
      <c r="AHP2" s="5">
        <v>194</v>
      </c>
      <c r="AHQ2" s="4">
        <v>7</v>
      </c>
      <c r="AHR2" s="5">
        <v>183</v>
      </c>
      <c r="AHS2" s="4">
        <v>171</v>
      </c>
      <c r="AHT2" s="5">
        <v>243</v>
      </c>
      <c r="AHU2" s="4">
        <v>181</v>
      </c>
      <c r="AHV2" s="5">
        <v>151</v>
      </c>
      <c r="AHW2" s="4">
        <v>494</v>
      </c>
      <c r="AHX2" s="5">
        <v>464</v>
      </c>
      <c r="AHY2" s="4">
        <v>5</v>
      </c>
      <c r="AHZ2" s="5">
        <v>29</v>
      </c>
      <c r="AIA2" s="4">
        <v>102</v>
      </c>
      <c r="AIB2" s="5">
        <v>604</v>
      </c>
      <c r="AIC2" s="4">
        <v>571</v>
      </c>
      <c r="AID2" s="5">
        <v>953</v>
      </c>
      <c r="AIE2" s="4">
        <v>63</v>
      </c>
      <c r="AIF2" s="5">
        <v>770</v>
      </c>
      <c r="AIG2" s="4">
        <v>398</v>
      </c>
      <c r="AIH2" s="5">
        <v>741</v>
      </c>
      <c r="AII2" s="4">
        <v>1478</v>
      </c>
      <c r="AIJ2" s="5">
        <v>156</v>
      </c>
      <c r="AIK2" s="4">
        <v>960</v>
      </c>
      <c r="AIL2" s="5">
        <v>38</v>
      </c>
      <c r="AIM2" s="4">
        <v>315</v>
      </c>
      <c r="AIN2" s="5">
        <v>15</v>
      </c>
      <c r="AIO2" s="4">
        <v>19</v>
      </c>
      <c r="AIP2" s="5">
        <v>812</v>
      </c>
      <c r="AIQ2" s="4">
        <v>73</v>
      </c>
      <c r="AIR2" s="5">
        <v>372</v>
      </c>
      <c r="AIS2" s="4">
        <v>871</v>
      </c>
      <c r="AIT2" s="5">
        <v>375</v>
      </c>
      <c r="AIU2" s="4">
        <v>760</v>
      </c>
      <c r="AIV2" s="5">
        <v>471</v>
      </c>
      <c r="AIW2" s="4">
        <v>31</v>
      </c>
      <c r="AIX2" s="5">
        <v>819</v>
      </c>
      <c r="AIY2" s="4">
        <v>1</v>
      </c>
      <c r="AIZ2" s="5">
        <v>203</v>
      </c>
      <c r="AJA2" s="4">
        <v>26</v>
      </c>
      <c r="AJB2" s="5">
        <v>354</v>
      </c>
      <c r="AJC2" s="4">
        <v>1253</v>
      </c>
      <c r="AJD2" s="5">
        <v>371</v>
      </c>
      <c r="AJE2" s="4">
        <v>588</v>
      </c>
      <c r="AJF2" s="5">
        <v>480</v>
      </c>
      <c r="AJG2" s="4">
        <v>517</v>
      </c>
      <c r="AJH2" s="5">
        <v>267</v>
      </c>
      <c r="AJI2" s="4">
        <v>1111</v>
      </c>
      <c r="AJJ2" s="5">
        <v>7</v>
      </c>
      <c r="AJK2" s="4">
        <v>1166</v>
      </c>
      <c r="AJL2" s="5">
        <v>261</v>
      </c>
      <c r="AJM2" s="4">
        <v>135</v>
      </c>
      <c r="AJN2" s="5">
        <v>6</v>
      </c>
      <c r="AJO2" s="4">
        <v>711</v>
      </c>
      <c r="AJP2" s="5">
        <v>11</v>
      </c>
      <c r="AJQ2" s="4">
        <v>42</v>
      </c>
      <c r="AJR2" s="5">
        <v>79</v>
      </c>
      <c r="AJS2" s="4">
        <v>20</v>
      </c>
      <c r="AJT2" s="5">
        <v>30</v>
      </c>
      <c r="AJU2" s="4">
        <v>20</v>
      </c>
      <c r="AJV2" s="5">
        <v>115</v>
      </c>
      <c r="AJW2" s="4">
        <v>263</v>
      </c>
      <c r="AJX2" s="5">
        <v>69</v>
      </c>
      <c r="AJY2" s="4">
        <v>267</v>
      </c>
      <c r="AJZ2" s="5">
        <v>561</v>
      </c>
      <c r="AKA2" s="4">
        <v>492</v>
      </c>
      <c r="AKB2" s="5">
        <v>14</v>
      </c>
      <c r="AKC2" s="4">
        <v>80</v>
      </c>
      <c r="AKD2" s="5">
        <v>97</v>
      </c>
      <c r="AKE2" s="4">
        <v>197</v>
      </c>
      <c r="AKF2" s="5">
        <v>693</v>
      </c>
      <c r="AKG2" s="4">
        <v>43</v>
      </c>
      <c r="AKH2" s="5">
        <v>14</v>
      </c>
      <c r="AKI2" s="4">
        <v>186</v>
      </c>
      <c r="AKJ2" s="5">
        <v>434</v>
      </c>
      <c r="AKK2" s="4">
        <v>59</v>
      </c>
      <c r="AKL2" s="5">
        <v>16</v>
      </c>
      <c r="AKM2" s="4">
        <v>230</v>
      </c>
      <c r="AKN2" s="5">
        <v>829</v>
      </c>
      <c r="AKO2" s="4">
        <v>318</v>
      </c>
      <c r="AKP2" s="5">
        <v>1206</v>
      </c>
      <c r="AKQ2" s="4">
        <v>292</v>
      </c>
      <c r="AKR2" s="5">
        <v>30</v>
      </c>
      <c r="AKS2" s="4">
        <v>729</v>
      </c>
      <c r="AKT2" s="5">
        <v>12</v>
      </c>
      <c r="AKU2" s="4">
        <v>2</v>
      </c>
      <c r="AKV2" s="5">
        <v>22</v>
      </c>
      <c r="AKW2" s="4">
        <v>587</v>
      </c>
      <c r="AKX2" s="5">
        <v>674</v>
      </c>
      <c r="AKY2" s="4">
        <v>284</v>
      </c>
      <c r="AKZ2" s="5">
        <v>1023</v>
      </c>
      <c r="ALA2" s="4">
        <v>1394</v>
      </c>
      <c r="ALB2" s="5">
        <v>311</v>
      </c>
      <c r="ALC2" s="4">
        <v>27</v>
      </c>
      <c r="ALD2" s="5">
        <v>1296</v>
      </c>
      <c r="ALE2" s="4">
        <v>3</v>
      </c>
      <c r="ALF2" s="5">
        <v>393</v>
      </c>
      <c r="ALG2" s="4">
        <v>218</v>
      </c>
      <c r="ALH2" s="5">
        <v>66</v>
      </c>
      <c r="ALI2" s="4">
        <v>4</v>
      </c>
      <c r="ALJ2" s="5">
        <v>795</v>
      </c>
      <c r="ALK2" s="4">
        <v>15</v>
      </c>
      <c r="ALL2" s="5">
        <v>384</v>
      </c>
      <c r="ALM2" s="4">
        <v>244</v>
      </c>
      <c r="ALN2" s="5">
        <v>158</v>
      </c>
      <c r="ALO2" s="4">
        <v>1285</v>
      </c>
      <c r="ALP2" s="5">
        <v>349</v>
      </c>
      <c r="ALQ2" s="4">
        <v>4</v>
      </c>
      <c r="ALR2" s="5">
        <v>223</v>
      </c>
      <c r="ALS2" s="4">
        <v>157</v>
      </c>
      <c r="ALT2" s="5">
        <v>397</v>
      </c>
      <c r="ALU2" s="4">
        <v>901</v>
      </c>
      <c r="ALV2" s="5">
        <v>14</v>
      </c>
      <c r="ALW2" s="4">
        <v>10</v>
      </c>
      <c r="ALX2" s="5">
        <v>1230</v>
      </c>
      <c r="ALY2" s="4">
        <v>81</v>
      </c>
      <c r="ALZ2" s="5">
        <v>154</v>
      </c>
      <c r="AMA2" s="4">
        <v>63</v>
      </c>
      <c r="AMB2" s="5">
        <v>30</v>
      </c>
      <c r="AMC2" s="4">
        <v>90</v>
      </c>
      <c r="AMD2" s="5">
        <v>635</v>
      </c>
      <c r="AME2" s="4">
        <v>127</v>
      </c>
      <c r="AMF2" s="5">
        <v>13</v>
      </c>
      <c r="AMG2" s="4">
        <v>18</v>
      </c>
      <c r="AMH2" s="5">
        <v>45</v>
      </c>
      <c r="AMI2" s="4">
        <v>38</v>
      </c>
      <c r="AMJ2" s="5">
        <v>986</v>
      </c>
      <c r="AMK2" s="4">
        <v>61</v>
      </c>
      <c r="AML2" s="5">
        <v>4</v>
      </c>
      <c r="AMM2" s="4">
        <v>201</v>
      </c>
      <c r="AMN2" s="5">
        <v>19</v>
      </c>
      <c r="AMO2" s="4">
        <v>4</v>
      </c>
      <c r="AMP2" s="5">
        <v>18</v>
      </c>
      <c r="AMQ2" s="4">
        <v>806</v>
      </c>
      <c r="AMR2" s="5">
        <v>380</v>
      </c>
      <c r="AMS2" s="4">
        <v>576</v>
      </c>
      <c r="AMT2" s="5">
        <v>458</v>
      </c>
      <c r="AMU2" s="4">
        <v>5</v>
      </c>
      <c r="AMV2" s="5">
        <v>350</v>
      </c>
      <c r="AMW2" s="4">
        <v>39</v>
      </c>
      <c r="AMX2" s="5">
        <v>26</v>
      </c>
      <c r="AMY2" s="4">
        <v>68</v>
      </c>
      <c r="AMZ2" s="5">
        <v>45</v>
      </c>
      <c r="ANA2" s="4">
        <v>359</v>
      </c>
      <c r="ANB2" s="5">
        <v>403</v>
      </c>
      <c r="ANC2" s="4">
        <v>34</v>
      </c>
      <c r="AND2" s="5">
        <v>73</v>
      </c>
      <c r="ANE2" s="4">
        <v>292</v>
      </c>
      <c r="ANF2" s="5">
        <v>14</v>
      </c>
      <c r="ANG2" s="4">
        <v>80</v>
      </c>
      <c r="ANH2" s="5">
        <v>30</v>
      </c>
      <c r="ANI2" s="4">
        <v>463</v>
      </c>
      <c r="ANJ2" s="5">
        <v>75</v>
      </c>
      <c r="ANK2" s="4">
        <v>538</v>
      </c>
      <c r="ANL2" s="5">
        <v>635</v>
      </c>
      <c r="ANM2" s="4">
        <v>8</v>
      </c>
      <c r="ANN2" s="5">
        <v>1315</v>
      </c>
      <c r="ANO2" s="4">
        <v>4</v>
      </c>
      <c r="ANP2" s="5">
        <v>12</v>
      </c>
      <c r="ANQ2" s="4">
        <v>347</v>
      </c>
      <c r="ANR2" s="5">
        <v>192</v>
      </c>
      <c r="ANS2" s="4">
        <v>241</v>
      </c>
      <c r="ANT2" s="5">
        <v>631</v>
      </c>
      <c r="ANU2" s="4">
        <v>336</v>
      </c>
      <c r="ANV2" s="5">
        <v>1099</v>
      </c>
      <c r="ANW2" s="4">
        <v>743</v>
      </c>
      <c r="ANX2" s="5">
        <v>124</v>
      </c>
      <c r="ANY2" s="4">
        <v>15</v>
      </c>
      <c r="ANZ2" s="5">
        <v>397</v>
      </c>
      <c r="AOA2" s="4">
        <v>10</v>
      </c>
      <c r="AOB2" s="5">
        <v>530</v>
      </c>
      <c r="AOC2" s="4">
        <v>1215</v>
      </c>
      <c r="AOD2" s="5">
        <v>3</v>
      </c>
      <c r="AOE2" s="4">
        <v>444</v>
      </c>
      <c r="AOF2" s="5">
        <v>26</v>
      </c>
      <c r="AOG2" s="4">
        <v>736</v>
      </c>
      <c r="AOH2" s="5">
        <v>473</v>
      </c>
      <c r="AOI2" s="4">
        <v>32</v>
      </c>
      <c r="AOJ2" s="5">
        <v>288</v>
      </c>
      <c r="AOK2" s="4">
        <v>1050</v>
      </c>
      <c r="AOL2" s="5">
        <v>1001</v>
      </c>
      <c r="AOM2" s="4">
        <v>9</v>
      </c>
      <c r="AON2" s="5">
        <v>234</v>
      </c>
      <c r="AOO2" s="4">
        <v>7</v>
      </c>
      <c r="AOP2" s="5">
        <v>251</v>
      </c>
      <c r="AOQ2" s="4">
        <v>172</v>
      </c>
      <c r="AOR2" s="5">
        <v>565</v>
      </c>
      <c r="AOS2" s="4">
        <v>5</v>
      </c>
      <c r="AOT2" s="5">
        <v>918</v>
      </c>
      <c r="AOU2" s="4">
        <v>652</v>
      </c>
      <c r="AOV2" s="5">
        <v>4</v>
      </c>
      <c r="AOW2" s="4">
        <v>152</v>
      </c>
      <c r="AOX2" s="5">
        <v>8</v>
      </c>
      <c r="AOY2" s="4">
        <v>336</v>
      </c>
      <c r="AOZ2" s="5">
        <v>938</v>
      </c>
      <c r="APA2" s="4">
        <v>68</v>
      </c>
      <c r="APB2" s="5">
        <v>227</v>
      </c>
      <c r="APC2" s="4">
        <v>38</v>
      </c>
      <c r="APD2" s="5">
        <v>105</v>
      </c>
      <c r="APE2" s="4">
        <v>162</v>
      </c>
      <c r="APF2" s="5">
        <v>574</v>
      </c>
      <c r="APG2" s="4">
        <v>160</v>
      </c>
      <c r="APH2" s="5">
        <v>6</v>
      </c>
      <c r="API2" s="4">
        <v>614</v>
      </c>
      <c r="APJ2" s="5">
        <v>897</v>
      </c>
      <c r="APK2" s="4">
        <v>70</v>
      </c>
      <c r="APL2" s="5">
        <v>120</v>
      </c>
      <c r="APM2" s="4">
        <v>211</v>
      </c>
      <c r="APN2" s="5">
        <v>11</v>
      </c>
      <c r="APO2" s="4">
        <v>760</v>
      </c>
      <c r="APP2" s="5">
        <v>53</v>
      </c>
      <c r="APQ2" s="4">
        <v>7</v>
      </c>
      <c r="APR2" s="5">
        <v>391</v>
      </c>
      <c r="APS2" s="4">
        <v>199</v>
      </c>
      <c r="APT2" s="5">
        <v>516</v>
      </c>
      <c r="APU2" s="4">
        <v>709</v>
      </c>
      <c r="APV2" s="5">
        <v>12</v>
      </c>
      <c r="APW2" s="4">
        <v>1000</v>
      </c>
      <c r="APX2" s="5">
        <v>19</v>
      </c>
      <c r="APY2" s="4">
        <v>1224</v>
      </c>
      <c r="APZ2" s="5">
        <v>16</v>
      </c>
      <c r="AQA2" s="4">
        <v>88</v>
      </c>
      <c r="AQB2" s="5">
        <v>2</v>
      </c>
      <c r="AQC2" s="4">
        <v>508</v>
      </c>
      <c r="AQD2" s="5">
        <v>381</v>
      </c>
      <c r="AQE2" s="4">
        <v>74</v>
      </c>
      <c r="AQF2" s="5">
        <v>146</v>
      </c>
      <c r="AQG2" s="4">
        <v>23</v>
      </c>
      <c r="AQH2" s="5">
        <v>110</v>
      </c>
      <c r="AQI2" s="4">
        <v>165</v>
      </c>
      <c r="AQJ2" s="5">
        <v>957</v>
      </c>
      <c r="AQK2" s="4">
        <v>41</v>
      </c>
      <c r="AQL2" s="5">
        <v>1</v>
      </c>
      <c r="AQM2" s="4">
        <v>176</v>
      </c>
      <c r="AQN2" s="5">
        <v>815</v>
      </c>
      <c r="AQO2" s="4">
        <v>6</v>
      </c>
      <c r="AQP2" s="5">
        <v>8</v>
      </c>
      <c r="AQQ2" s="4">
        <v>717</v>
      </c>
      <c r="AQR2" s="5">
        <v>1067</v>
      </c>
      <c r="AQS2" s="4">
        <v>166</v>
      </c>
      <c r="AQT2" s="5">
        <v>29</v>
      </c>
      <c r="AQU2" s="4">
        <v>714</v>
      </c>
      <c r="AQV2" s="5">
        <v>8</v>
      </c>
      <c r="AQW2" s="4">
        <v>229</v>
      </c>
      <c r="AQX2" s="5">
        <v>320</v>
      </c>
      <c r="AQY2" s="4">
        <v>23</v>
      </c>
      <c r="AQZ2" s="5">
        <v>1</v>
      </c>
      <c r="ARA2" s="4">
        <v>56</v>
      </c>
      <c r="ARB2" s="5">
        <v>508</v>
      </c>
      <c r="ARC2" s="4">
        <v>29</v>
      </c>
      <c r="ARD2" s="5">
        <v>46</v>
      </c>
      <c r="ARE2" s="4">
        <v>454</v>
      </c>
      <c r="ARF2" s="5">
        <v>350</v>
      </c>
      <c r="ARG2" s="4">
        <v>10</v>
      </c>
      <c r="ARH2" s="5">
        <v>735</v>
      </c>
      <c r="ARI2" s="4">
        <v>897</v>
      </c>
      <c r="ARJ2" s="5">
        <v>5</v>
      </c>
      <c r="ARK2" s="4">
        <v>777</v>
      </c>
      <c r="ARL2" s="5">
        <v>162</v>
      </c>
      <c r="ARM2" s="4">
        <v>35</v>
      </c>
      <c r="ARN2" s="5">
        <v>342</v>
      </c>
      <c r="ARO2" s="4">
        <v>258</v>
      </c>
      <c r="ARP2" s="5">
        <v>658</v>
      </c>
      <c r="ARQ2" s="4">
        <v>356</v>
      </c>
      <c r="ARR2" s="5">
        <v>213</v>
      </c>
      <c r="ARS2" s="4">
        <v>454</v>
      </c>
      <c r="ART2" s="5">
        <v>457</v>
      </c>
      <c r="ARU2" s="4">
        <v>241</v>
      </c>
      <c r="ARV2" s="5">
        <v>210</v>
      </c>
      <c r="ARW2" s="4">
        <v>441</v>
      </c>
      <c r="ARX2" s="5">
        <v>19</v>
      </c>
      <c r="ARY2" s="4">
        <v>28</v>
      </c>
      <c r="ARZ2" s="5">
        <v>476</v>
      </c>
      <c r="ASA2" s="4">
        <v>364</v>
      </c>
      <c r="ASB2" s="5">
        <v>0</v>
      </c>
      <c r="ASC2" s="4">
        <v>0</v>
      </c>
      <c r="ASD2" s="5">
        <v>863</v>
      </c>
      <c r="ASE2" s="4">
        <v>349</v>
      </c>
      <c r="ASF2" s="5">
        <v>5</v>
      </c>
      <c r="ASG2" s="4">
        <v>184</v>
      </c>
      <c r="ASH2" s="5">
        <v>8</v>
      </c>
      <c r="ASI2" s="4">
        <v>277</v>
      </c>
      <c r="ASJ2" s="5">
        <v>44</v>
      </c>
      <c r="ASK2" s="4">
        <v>1156</v>
      </c>
      <c r="ASL2" s="5">
        <v>373</v>
      </c>
      <c r="ASM2" s="4">
        <v>134</v>
      </c>
      <c r="ASN2" s="5">
        <v>1148</v>
      </c>
      <c r="ASO2" s="4">
        <v>6</v>
      </c>
      <c r="ASP2" s="5">
        <v>4</v>
      </c>
      <c r="ASQ2" s="4">
        <v>5</v>
      </c>
      <c r="ASR2" s="5">
        <v>24</v>
      </c>
      <c r="ASS2" s="4">
        <v>899</v>
      </c>
      <c r="AST2" s="5">
        <v>108</v>
      </c>
      <c r="ASU2" s="4">
        <v>27</v>
      </c>
      <c r="ASV2" s="5">
        <v>816</v>
      </c>
      <c r="ASW2" s="4">
        <v>1298</v>
      </c>
      <c r="ASX2" s="5">
        <v>10</v>
      </c>
      <c r="ASY2" s="4">
        <v>87</v>
      </c>
      <c r="ASZ2" s="5">
        <v>57</v>
      </c>
      <c r="ATA2" s="4">
        <v>635</v>
      </c>
      <c r="ATB2" s="5">
        <v>43</v>
      </c>
      <c r="ATC2" s="4">
        <v>964</v>
      </c>
      <c r="ATD2" s="5">
        <v>572</v>
      </c>
      <c r="ATE2" s="4">
        <v>341</v>
      </c>
      <c r="ATF2" s="5">
        <v>63</v>
      </c>
      <c r="ATG2" s="4">
        <v>221</v>
      </c>
      <c r="ATH2" s="5">
        <v>140</v>
      </c>
      <c r="ATI2" s="4">
        <v>1</v>
      </c>
      <c r="ATJ2" s="5">
        <v>291</v>
      </c>
      <c r="ATK2" s="4">
        <v>544</v>
      </c>
      <c r="ATL2" s="5">
        <v>684</v>
      </c>
      <c r="ATM2" s="4">
        <v>1</v>
      </c>
      <c r="ATN2" s="5">
        <v>35</v>
      </c>
      <c r="ATO2" s="4">
        <v>87</v>
      </c>
      <c r="ATP2" s="5">
        <v>309</v>
      </c>
      <c r="ATQ2" s="4">
        <v>172</v>
      </c>
      <c r="ATR2" s="5">
        <v>625</v>
      </c>
      <c r="ATS2" s="4">
        <v>972</v>
      </c>
      <c r="ATT2" s="5">
        <v>157</v>
      </c>
      <c r="ATU2" s="4">
        <v>48</v>
      </c>
      <c r="ATV2" s="5">
        <v>279</v>
      </c>
      <c r="ATW2" s="4">
        <v>132</v>
      </c>
      <c r="ATX2" s="5">
        <v>919</v>
      </c>
      <c r="ATY2" s="4">
        <v>62</v>
      </c>
      <c r="ATZ2" s="5">
        <v>1</v>
      </c>
      <c r="AUA2" s="4">
        <v>2</v>
      </c>
      <c r="AUB2" s="5">
        <v>408</v>
      </c>
      <c r="AUC2" s="4">
        <v>51</v>
      </c>
      <c r="AUD2" s="5">
        <v>62</v>
      </c>
      <c r="AUE2" s="4">
        <v>952</v>
      </c>
      <c r="AUF2" s="5">
        <v>618</v>
      </c>
      <c r="AUG2" s="4">
        <v>11</v>
      </c>
      <c r="AUH2" s="5">
        <v>318</v>
      </c>
      <c r="AUI2" s="4">
        <v>56</v>
      </c>
      <c r="AUJ2" s="5">
        <v>110</v>
      </c>
      <c r="AUK2" s="4">
        <v>23</v>
      </c>
      <c r="AUL2" s="5">
        <v>27</v>
      </c>
      <c r="AUM2" s="4">
        <v>18</v>
      </c>
      <c r="AUN2" s="5">
        <v>18</v>
      </c>
      <c r="AUO2" s="4">
        <v>303</v>
      </c>
      <c r="AUP2" s="5">
        <v>97</v>
      </c>
      <c r="AUQ2" s="4">
        <v>997</v>
      </c>
      <c r="AUR2" s="5">
        <v>5</v>
      </c>
      <c r="AUS2" s="4">
        <v>95</v>
      </c>
      <c r="AUT2" s="5">
        <v>1</v>
      </c>
      <c r="AUU2" s="4">
        <v>46</v>
      </c>
      <c r="AUV2" s="5">
        <v>411</v>
      </c>
      <c r="AUW2" s="4">
        <v>244</v>
      </c>
      <c r="AUX2" s="5">
        <v>152</v>
      </c>
      <c r="AUY2" s="4">
        <v>1</v>
      </c>
      <c r="AUZ2" s="5">
        <v>10</v>
      </c>
      <c r="AVA2" s="4">
        <v>12</v>
      </c>
      <c r="AVB2" s="5">
        <v>5</v>
      </c>
      <c r="AVC2" s="4">
        <v>790</v>
      </c>
      <c r="AVD2" s="5">
        <v>882</v>
      </c>
      <c r="AVE2" s="4">
        <v>615</v>
      </c>
      <c r="AVF2" s="5">
        <v>1004</v>
      </c>
      <c r="AVG2" s="4">
        <v>133</v>
      </c>
      <c r="AVH2" s="5">
        <v>595</v>
      </c>
      <c r="AVI2" s="4">
        <v>293</v>
      </c>
      <c r="AVJ2" s="5">
        <v>313</v>
      </c>
      <c r="AVK2" s="4">
        <v>151</v>
      </c>
      <c r="AVL2" s="5">
        <v>15</v>
      </c>
      <c r="AVM2" s="4">
        <v>736</v>
      </c>
      <c r="AVN2" s="5">
        <v>15</v>
      </c>
      <c r="AVO2" s="4">
        <v>982</v>
      </c>
      <c r="AVP2" s="5">
        <v>1142</v>
      </c>
      <c r="AVQ2" s="4">
        <v>28</v>
      </c>
      <c r="AVR2" s="5">
        <v>46</v>
      </c>
      <c r="AVS2" s="4">
        <v>897</v>
      </c>
      <c r="AVT2" s="5">
        <v>489</v>
      </c>
      <c r="AVU2" s="4">
        <v>25</v>
      </c>
      <c r="AVV2" s="5">
        <v>145</v>
      </c>
      <c r="AVW2" s="4">
        <v>630</v>
      </c>
      <c r="AVX2" s="5">
        <v>760</v>
      </c>
      <c r="AVY2" s="4">
        <v>420</v>
      </c>
      <c r="AVZ2" s="5">
        <v>125</v>
      </c>
      <c r="AWA2" s="4">
        <v>464</v>
      </c>
      <c r="AWB2" s="5">
        <v>6</v>
      </c>
      <c r="AWC2" s="4">
        <v>1090</v>
      </c>
      <c r="AWD2" s="5">
        <v>3</v>
      </c>
      <c r="AWE2" s="4">
        <v>24</v>
      </c>
      <c r="AWF2" s="5">
        <v>737</v>
      </c>
      <c r="AWG2" s="4">
        <v>254</v>
      </c>
      <c r="AWH2" s="5">
        <v>817</v>
      </c>
      <c r="AWI2" s="4">
        <v>620</v>
      </c>
      <c r="AWJ2" s="5">
        <v>13</v>
      </c>
      <c r="AWK2" s="4">
        <v>113</v>
      </c>
      <c r="AWL2" s="5">
        <v>7</v>
      </c>
      <c r="AWM2" s="4">
        <v>16</v>
      </c>
      <c r="AWN2" s="5">
        <v>462</v>
      </c>
      <c r="AWO2" s="4">
        <v>22</v>
      </c>
      <c r="AWP2" s="5">
        <v>968</v>
      </c>
      <c r="AWQ2" s="4">
        <v>283</v>
      </c>
      <c r="AWR2" s="5">
        <v>1</v>
      </c>
      <c r="AWS2" s="4">
        <v>14</v>
      </c>
      <c r="AWT2" s="5">
        <v>30</v>
      </c>
      <c r="AWU2" s="4">
        <v>4</v>
      </c>
      <c r="AWV2" s="5">
        <v>52</v>
      </c>
      <c r="AWW2" s="4">
        <v>62</v>
      </c>
      <c r="AWX2" s="5">
        <v>20</v>
      </c>
      <c r="AWY2" s="4">
        <v>545</v>
      </c>
      <c r="AWZ2" s="5">
        <v>558</v>
      </c>
      <c r="AXA2" s="4">
        <v>6</v>
      </c>
      <c r="AXB2" s="5">
        <v>39</v>
      </c>
      <c r="AXC2" s="4">
        <v>1111</v>
      </c>
      <c r="AXD2" s="5">
        <v>4</v>
      </c>
      <c r="AXE2" s="4">
        <v>183</v>
      </c>
      <c r="AXF2" s="5">
        <v>546</v>
      </c>
      <c r="AXG2" s="4">
        <v>606</v>
      </c>
      <c r="AXH2" s="5">
        <v>266</v>
      </c>
      <c r="AXI2" s="4">
        <v>1142</v>
      </c>
      <c r="AXJ2" s="5">
        <v>1074</v>
      </c>
      <c r="AXK2" s="4">
        <v>771</v>
      </c>
      <c r="AXL2" s="5">
        <v>371</v>
      </c>
      <c r="AXM2" s="4">
        <v>556</v>
      </c>
      <c r="AXN2" s="5">
        <v>202</v>
      </c>
      <c r="AXO2" s="4">
        <v>209</v>
      </c>
      <c r="AXP2" s="5">
        <v>35</v>
      </c>
      <c r="AXQ2" s="4">
        <v>37</v>
      </c>
      <c r="AXR2" s="5">
        <v>171</v>
      </c>
      <c r="AXS2" s="4">
        <v>12</v>
      </c>
      <c r="AXT2" s="5">
        <v>44</v>
      </c>
      <c r="AXU2" s="4">
        <v>20</v>
      </c>
      <c r="AXV2" s="5">
        <v>779</v>
      </c>
      <c r="AXW2" s="4">
        <v>170</v>
      </c>
      <c r="AXX2" s="5">
        <v>491</v>
      </c>
      <c r="AXY2" s="4">
        <v>173</v>
      </c>
      <c r="AXZ2" s="5">
        <v>7</v>
      </c>
      <c r="AYA2" s="4">
        <v>1205</v>
      </c>
      <c r="AYB2" s="5">
        <v>10</v>
      </c>
      <c r="AYC2" s="4">
        <v>97</v>
      </c>
      <c r="AYD2" s="5">
        <v>67</v>
      </c>
      <c r="AYE2" s="4">
        <v>345</v>
      </c>
      <c r="AYF2" s="5">
        <v>6</v>
      </c>
      <c r="AYG2" s="4">
        <v>73</v>
      </c>
      <c r="AYH2" s="5">
        <v>711</v>
      </c>
      <c r="AYI2" s="4">
        <v>774</v>
      </c>
      <c r="AYJ2" s="5">
        <v>163</v>
      </c>
      <c r="AYK2" s="4">
        <v>82</v>
      </c>
      <c r="AYL2" s="5">
        <v>358</v>
      </c>
      <c r="AYM2" s="4">
        <v>66</v>
      </c>
      <c r="AYN2" s="5">
        <v>13</v>
      </c>
      <c r="AYO2" s="4">
        <v>139</v>
      </c>
      <c r="AYP2" s="5">
        <v>274</v>
      </c>
      <c r="AYQ2" s="4">
        <v>262</v>
      </c>
      <c r="AYR2" s="5">
        <v>1099</v>
      </c>
      <c r="AYS2" s="4">
        <v>32</v>
      </c>
      <c r="AYT2" s="5">
        <v>2</v>
      </c>
      <c r="AYU2" s="4">
        <v>6</v>
      </c>
      <c r="AYV2" s="5">
        <v>6</v>
      </c>
      <c r="AYW2" s="4">
        <v>135</v>
      </c>
      <c r="AYX2" s="5">
        <v>641</v>
      </c>
      <c r="AYY2" s="4">
        <v>714</v>
      </c>
      <c r="AYZ2" s="5">
        <v>794</v>
      </c>
      <c r="AZA2" s="4">
        <v>420</v>
      </c>
      <c r="AZB2" s="5">
        <v>1</v>
      </c>
      <c r="AZC2" s="4">
        <v>86</v>
      </c>
      <c r="AZD2" s="5">
        <v>823</v>
      </c>
      <c r="AZE2" s="4">
        <v>231</v>
      </c>
      <c r="AZF2" s="5">
        <v>8</v>
      </c>
      <c r="AZG2" s="4">
        <v>182</v>
      </c>
      <c r="AZH2" s="5">
        <v>557</v>
      </c>
      <c r="AZI2" s="4">
        <v>79</v>
      </c>
      <c r="AZJ2" s="5">
        <v>368</v>
      </c>
      <c r="AZK2" s="4">
        <v>6</v>
      </c>
      <c r="AZL2" s="5">
        <v>160</v>
      </c>
      <c r="AZM2" s="4">
        <v>488</v>
      </c>
      <c r="AZN2" s="5">
        <v>691</v>
      </c>
      <c r="AZO2" s="4">
        <v>543</v>
      </c>
      <c r="AZP2" s="5">
        <v>254</v>
      </c>
      <c r="AZQ2" s="4">
        <v>5</v>
      </c>
      <c r="AZR2" s="5">
        <v>112</v>
      </c>
      <c r="AZS2" s="4">
        <v>134</v>
      </c>
      <c r="AZT2" s="5">
        <v>143</v>
      </c>
      <c r="AZU2" s="4">
        <v>51</v>
      </c>
      <c r="AZV2" s="5">
        <v>27</v>
      </c>
      <c r="AZW2" s="4">
        <v>459</v>
      </c>
      <c r="AZX2" s="5">
        <v>689</v>
      </c>
      <c r="AZY2" s="4">
        <v>283</v>
      </c>
      <c r="AZZ2" s="5">
        <v>347</v>
      </c>
      <c r="BAA2" s="4">
        <v>5</v>
      </c>
      <c r="BAB2" s="5">
        <v>280</v>
      </c>
      <c r="BAC2" s="4">
        <v>187</v>
      </c>
      <c r="BAD2" s="5">
        <v>95</v>
      </c>
      <c r="BAE2" s="4">
        <v>84</v>
      </c>
      <c r="BAF2" s="5">
        <v>19</v>
      </c>
      <c r="BAG2" s="4">
        <v>5</v>
      </c>
      <c r="BAH2" s="5">
        <v>18</v>
      </c>
      <c r="BAI2" s="4">
        <v>992</v>
      </c>
      <c r="BAJ2" s="5">
        <v>25</v>
      </c>
      <c r="BAK2" s="4">
        <v>9</v>
      </c>
      <c r="BAL2" s="5">
        <v>19</v>
      </c>
      <c r="BAM2" s="4">
        <v>709</v>
      </c>
      <c r="BAN2" s="5">
        <v>158</v>
      </c>
      <c r="BAO2" s="4">
        <v>10</v>
      </c>
      <c r="BAP2" s="5">
        <v>25</v>
      </c>
      <c r="BAQ2" s="4">
        <v>8</v>
      </c>
      <c r="BAR2" s="5">
        <v>14</v>
      </c>
      <c r="BAS2" s="4">
        <v>622</v>
      </c>
      <c r="BAT2" s="5">
        <v>11</v>
      </c>
      <c r="BAU2" s="4">
        <v>25</v>
      </c>
      <c r="BAV2" s="5">
        <v>635</v>
      </c>
      <c r="BAW2" s="4">
        <v>100</v>
      </c>
      <c r="BAX2" s="5">
        <v>201</v>
      </c>
      <c r="BAY2" s="4">
        <v>642</v>
      </c>
      <c r="BAZ2" s="5">
        <v>97</v>
      </c>
      <c r="BBA2" s="4">
        <v>204</v>
      </c>
      <c r="BBB2" s="5">
        <v>513</v>
      </c>
      <c r="BBC2" s="4">
        <v>88</v>
      </c>
      <c r="BBD2" s="5">
        <v>172</v>
      </c>
      <c r="BBE2" s="4">
        <v>329</v>
      </c>
      <c r="BBF2" s="5">
        <v>296</v>
      </c>
      <c r="BBG2" s="4">
        <v>100</v>
      </c>
      <c r="BBH2" s="5">
        <v>422</v>
      </c>
      <c r="BBI2" s="4">
        <v>1218</v>
      </c>
      <c r="BBJ2" s="5">
        <v>5</v>
      </c>
      <c r="BBK2" s="4">
        <v>507</v>
      </c>
      <c r="BBL2" s="5">
        <v>52</v>
      </c>
      <c r="BBM2" s="4">
        <v>191</v>
      </c>
      <c r="BBN2" s="5">
        <v>2</v>
      </c>
      <c r="BBO2" s="4">
        <v>68</v>
      </c>
      <c r="BBP2" s="5">
        <v>20</v>
      </c>
      <c r="BBQ2" s="4">
        <v>20</v>
      </c>
      <c r="BBR2" s="5">
        <v>7</v>
      </c>
      <c r="BBS2" s="4">
        <v>279</v>
      </c>
      <c r="BBT2" s="5">
        <v>977</v>
      </c>
      <c r="BBU2" s="4">
        <v>30</v>
      </c>
      <c r="BBV2" s="5">
        <v>6</v>
      </c>
      <c r="BBW2" s="4">
        <v>3</v>
      </c>
      <c r="BBX2" s="5">
        <v>14</v>
      </c>
      <c r="BBY2" s="4">
        <v>10</v>
      </c>
      <c r="BBZ2" s="5">
        <v>7</v>
      </c>
      <c r="BCA2" s="4">
        <v>33</v>
      </c>
      <c r="BCB2" s="5">
        <v>12</v>
      </c>
      <c r="BCC2" s="4">
        <v>2</v>
      </c>
      <c r="BCD2" s="5">
        <v>693</v>
      </c>
      <c r="BCE2" s="4">
        <v>9</v>
      </c>
      <c r="BCF2" s="5">
        <v>129</v>
      </c>
      <c r="BCG2" s="4">
        <v>16</v>
      </c>
      <c r="BCH2" s="5">
        <v>201</v>
      </c>
      <c r="BCI2" s="4">
        <v>5</v>
      </c>
      <c r="BCJ2" s="5">
        <v>14</v>
      </c>
      <c r="BCK2" s="4">
        <v>29</v>
      </c>
      <c r="BCL2" s="5">
        <v>26</v>
      </c>
      <c r="BCM2" s="4">
        <v>9</v>
      </c>
      <c r="BCN2" s="5">
        <v>14</v>
      </c>
      <c r="BCO2" s="4">
        <v>972</v>
      </c>
      <c r="BCP2" s="5">
        <v>966</v>
      </c>
      <c r="BCQ2" s="4">
        <v>99</v>
      </c>
      <c r="BCR2" s="5">
        <v>482</v>
      </c>
      <c r="BCS2" s="4">
        <v>714</v>
      </c>
      <c r="BCT2" s="5">
        <v>587</v>
      </c>
      <c r="BCU2" s="4">
        <v>399</v>
      </c>
      <c r="BCV2" s="5">
        <v>56</v>
      </c>
      <c r="BCW2" s="4">
        <v>227</v>
      </c>
      <c r="BCX2" s="5">
        <v>703</v>
      </c>
      <c r="BCY2" s="4">
        <v>37</v>
      </c>
      <c r="BCZ2" s="5">
        <v>167</v>
      </c>
      <c r="BDA2" s="4">
        <v>458</v>
      </c>
      <c r="BDB2" s="5">
        <v>91</v>
      </c>
      <c r="BDC2" s="4">
        <v>15</v>
      </c>
      <c r="BDD2" s="5">
        <v>1302</v>
      </c>
      <c r="BDE2" s="4">
        <v>153</v>
      </c>
      <c r="BDF2" s="5">
        <v>508</v>
      </c>
      <c r="BDG2" s="4">
        <v>290</v>
      </c>
      <c r="BDH2" s="5">
        <v>38</v>
      </c>
      <c r="BDI2" s="4">
        <v>2</v>
      </c>
      <c r="BDJ2" s="5">
        <v>30</v>
      </c>
      <c r="BDK2" s="4">
        <v>386</v>
      </c>
      <c r="BDL2" s="5">
        <v>443</v>
      </c>
      <c r="BDM2" s="4">
        <v>901</v>
      </c>
      <c r="BDN2" s="5">
        <v>9</v>
      </c>
      <c r="BDO2" s="4">
        <v>846</v>
      </c>
      <c r="BDP2" s="5">
        <v>8</v>
      </c>
      <c r="BDQ2" s="4">
        <v>72</v>
      </c>
      <c r="BDR2" s="5">
        <v>29</v>
      </c>
      <c r="BDS2" s="4">
        <v>169</v>
      </c>
      <c r="BDT2" s="5">
        <v>460</v>
      </c>
      <c r="BDU2" s="4">
        <v>69</v>
      </c>
      <c r="BDV2" s="5">
        <v>556</v>
      </c>
      <c r="BDW2" s="4">
        <v>73</v>
      </c>
      <c r="BDX2" s="5">
        <v>112</v>
      </c>
      <c r="BDY2" s="4">
        <v>944</v>
      </c>
      <c r="BDZ2" s="5">
        <v>265</v>
      </c>
      <c r="BEA2" s="4">
        <v>526</v>
      </c>
      <c r="BEB2" s="5">
        <v>2</v>
      </c>
      <c r="BEC2" s="4">
        <v>2</v>
      </c>
      <c r="BED2" s="5">
        <v>378</v>
      </c>
      <c r="BEE2" s="4">
        <v>553</v>
      </c>
      <c r="BEF2" s="5">
        <v>751</v>
      </c>
      <c r="BEG2" s="4">
        <v>406</v>
      </c>
      <c r="BEH2" s="5">
        <v>1449</v>
      </c>
      <c r="BEI2" s="4">
        <v>123</v>
      </c>
      <c r="BEJ2" s="5">
        <v>267</v>
      </c>
      <c r="BEK2" s="4">
        <v>209</v>
      </c>
      <c r="BEL2" s="5">
        <v>1259</v>
      </c>
      <c r="BEM2" s="4">
        <v>344</v>
      </c>
      <c r="BEN2" s="5">
        <v>22</v>
      </c>
      <c r="BEO2" s="4">
        <v>247</v>
      </c>
      <c r="BEP2" s="5">
        <v>38</v>
      </c>
      <c r="BEQ2" s="4">
        <v>896</v>
      </c>
      <c r="BER2" s="5">
        <v>931</v>
      </c>
      <c r="BES2" s="4">
        <v>758</v>
      </c>
      <c r="BET2" s="5">
        <v>216</v>
      </c>
      <c r="BEU2" s="4">
        <v>2</v>
      </c>
      <c r="BEV2" s="5">
        <v>244</v>
      </c>
      <c r="BEW2" s="4">
        <v>539</v>
      </c>
      <c r="BEX2" s="5">
        <v>1181</v>
      </c>
      <c r="BEY2" s="4">
        <v>750</v>
      </c>
      <c r="BEZ2" s="5">
        <v>306</v>
      </c>
      <c r="BFA2" s="4">
        <v>350</v>
      </c>
      <c r="BFB2" s="5">
        <v>331</v>
      </c>
      <c r="BFC2" s="4">
        <v>620</v>
      </c>
      <c r="BFD2" s="5">
        <v>434</v>
      </c>
      <c r="BFE2" s="4">
        <v>57</v>
      </c>
      <c r="BFF2" s="5">
        <v>811</v>
      </c>
      <c r="BFG2" s="4">
        <v>423</v>
      </c>
      <c r="BFH2" s="5">
        <v>2</v>
      </c>
      <c r="BFI2" s="4">
        <v>60</v>
      </c>
      <c r="BFJ2" s="5">
        <v>675</v>
      </c>
      <c r="BFK2" s="4">
        <v>30</v>
      </c>
      <c r="BFL2" s="5">
        <v>40</v>
      </c>
      <c r="BFM2" s="4">
        <v>3</v>
      </c>
      <c r="BFN2" s="5">
        <v>910</v>
      </c>
      <c r="BFO2" s="4">
        <v>252</v>
      </c>
      <c r="BFP2" s="5">
        <v>34</v>
      </c>
      <c r="BFQ2" s="4">
        <v>19</v>
      </c>
      <c r="BFR2" s="5">
        <v>2</v>
      </c>
      <c r="BFS2" s="4">
        <v>490</v>
      </c>
      <c r="BFT2" s="5">
        <v>332</v>
      </c>
      <c r="BFU2" s="4">
        <v>53</v>
      </c>
      <c r="BFV2" s="5">
        <v>784</v>
      </c>
      <c r="BFW2" s="4">
        <v>7</v>
      </c>
      <c r="BFX2" s="5">
        <v>1171</v>
      </c>
      <c r="BFY2" s="4">
        <v>215</v>
      </c>
      <c r="BFZ2" s="5">
        <v>674</v>
      </c>
      <c r="BGA2" s="4">
        <v>57</v>
      </c>
      <c r="BGB2" s="5">
        <v>5</v>
      </c>
      <c r="BGC2" s="4">
        <v>104</v>
      </c>
      <c r="BGD2" s="5">
        <v>9</v>
      </c>
      <c r="BGE2" s="4">
        <v>431</v>
      </c>
      <c r="BGF2" s="5">
        <v>1000</v>
      </c>
      <c r="BGG2" s="4">
        <v>448</v>
      </c>
      <c r="BGH2" s="5">
        <v>33</v>
      </c>
      <c r="BGI2" s="4">
        <v>505</v>
      </c>
      <c r="BGJ2" s="5">
        <v>267</v>
      </c>
      <c r="BGK2" s="4">
        <v>14</v>
      </c>
      <c r="BGL2" s="5">
        <v>631</v>
      </c>
      <c r="BGM2" s="4">
        <v>65</v>
      </c>
      <c r="BGN2" s="5">
        <v>10</v>
      </c>
      <c r="BGO2" s="4">
        <v>51</v>
      </c>
      <c r="BGP2" s="5">
        <v>293</v>
      </c>
      <c r="BGQ2" s="4">
        <v>11</v>
      </c>
      <c r="BGR2" s="5">
        <v>50</v>
      </c>
      <c r="BGS2" s="4">
        <v>173</v>
      </c>
      <c r="BGT2" s="5">
        <v>423</v>
      </c>
      <c r="BGU2" s="4">
        <v>292</v>
      </c>
      <c r="BGV2" s="5">
        <v>757</v>
      </c>
      <c r="BGW2" s="4">
        <v>12</v>
      </c>
      <c r="BGX2" s="5">
        <v>167</v>
      </c>
      <c r="BGY2" s="4">
        <v>3</v>
      </c>
      <c r="BGZ2" s="5">
        <v>30</v>
      </c>
      <c r="BHA2" s="4">
        <v>532</v>
      </c>
      <c r="BHB2" s="5">
        <v>29</v>
      </c>
      <c r="BHC2" s="4">
        <v>411</v>
      </c>
      <c r="BHD2" s="5">
        <v>5</v>
      </c>
      <c r="BHE2" s="4">
        <v>71</v>
      </c>
      <c r="BHF2" s="5">
        <v>46</v>
      </c>
      <c r="BHG2" s="4">
        <v>268</v>
      </c>
      <c r="BHH2" s="5">
        <v>928</v>
      </c>
      <c r="BHI2" s="4">
        <v>459</v>
      </c>
      <c r="BHJ2" s="5">
        <v>483</v>
      </c>
      <c r="BHK2" s="4">
        <v>733</v>
      </c>
      <c r="BHL2" s="5">
        <v>1006</v>
      </c>
      <c r="BHM2" s="4">
        <v>34</v>
      </c>
      <c r="BHN2" s="5">
        <v>1156</v>
      </c>
      <c r="BHO2" s="4">
        <v>7</v>
      </c>
      <c r="BHP2" s="5">
        <v>244</v>
      </c>
      <c r="BHQ2" s="4">
        <v>233</v>
      </c>
      <c r="BHR2" s="5">
        <v>35</v>
      </c>
      <c r="BHS2" s="4">
        <v>1252</v>
      </c>
      <c r="BHT2" s="5">
        <v>34</v>
      </c>
      <c r="BHU2" s="4">
        <v>255</v>
      </c>
      <c r="BHV2" s="5">
        <v>8</v>
      </c>
      <c r="BHW2" s="4">
        <v>368</v>
      </c>
      <c r="BHX2" s="5">
        <v>255</v>
      </c>
      <c r="BHY2" s="4">
        <v>33</v>
      </c>
      <c r="BHZ2" s="5">
        <v>163</v>
      </c>
      <c r="BIA2" s="4">
        <v>15</v>
      </c>
      <c r="BIB2" s="5">
        <v>45</v>
      </c>
      <c r="BIC2" s="4">
        <v>48</v>
      </c>
      <c r="BID2" s="5">
        <v>158</v>
      </c>
      <c r="BIE2" s="4">
        <v>754</v>
      </c>
      <c r="BIF2" s="5">
        <v>108</v>
      </c>
      <c r="BIG2" s="4">
        <v>199</v>
      </c>
      <c r="BIH2" s="5">
        <v>2</v>
      </c>
      <c r="BII2" s="4">
        <v>202</v>
      </c>
      <c r="BIJ2" s="5">
        <v>85</v>
      </c>
      <c r="BIK2" s="4">
        <v>322</v>
      </c>
      <c r="BIL2" s="5">
        <v>18</v>
      </c>
      <c r="BIM2" s="4">
        <v>141</v>
      </c>
      <c r="BIN2" s="5">
        <v>739</v>
      </c>
      <c r="BIO2" s="4">
        <v>18</v>
      </c>
      <c r="BIP2" s="5">
        <v>378</v>
      </c>
      <c r="BIQ2" s="4">
        <v>1083</v>
      </c>
      <c r="BIR2" s="5">
        <v>1016</v>
      </c>
      <c r="BIS2" s="4">
        <v>23</v>
      </c>
      <c r="BIT2" s="5">
        <v>12</v>
      </c>
      <c r="BIU2" s="4">
        <v>35</v>
      </c>
      <c r="BIV2" s="5">
        <v>548</v>
      </c>
      <c r="BIW2" s="4">
        <v>342</v>
      </c>
      <c r="BIX2" s="5">
        <v>365</v>
      </c>
      <c r="BIY2" s="4">
        <v>397</v>
      </c>
      <c r="BIZ2" s="5">
        <v>456</v>
      </c>
      <c r="BJA2" s="4">
        <v>5</v>
      </c>
      <c r="BJB2" s="5">
        <v>836</v>
      </c>
      <c r="BJC2" s="4">
        <v>100</v>
      </c>
      <c r="BJD2" s="5">
        <v>10</v>
      </c>
      <c r="BJE2" s="4">
        <v>238</v>
      </c>
      <c r="BJF2" s="5">
        <v>6</v>
      </c>
      <c r="BJG2" s="4">
        <v>158</v>
      </c>
      <c r="BJH2" s="5">
        <v>86</v>
      </c>
      <c r="BJI2" s="4">
        <v>856</v>
      </c>
      <c r="BJJ2" s="5">
        <v>98</v>
      </c>
      <c r="BJK2" s="4">
        <v>4</v>
      </c>
      <c r="BJL2" s="5">
        <v>398</v>
      </c>
      <c r="BJM2" s="4">
        <v>313</v>
      </c>
      <c r="BJN2" s="5">
        <v>109</v>
      </c>
      <c r="BJO2" s="4">
        <v>216</v>
      </c>
      <c r="BJP2" s="5">
        <v>595</v>
      </c>
      <c r="BJQ2" s="4">
        <v>123</v>
      </c>
      <c r="BJR2" s="5">
        <v>16</v>
      </c>
      <c r="BJS2" s="4">
        <v>11</v>
      </c>
      <c r="BJT2" s="5">
        <v>410</v>
      </c>
      <c r="BJU2" s="4">
        <v>159</v>
      </c>
      <c r="BJV2" s="5">
        <v>105</v>
      </c>
      <c r="BJW2" s="4">
        <v>5</v>
      </c>
      <c r="BJX2" s="5">
        <v>269</v>
      </c>
      <c r="BJY2" s="4">
        <v>629</v>
      </c>
      <c r="BJZ2" s="5">
        <v>443</v>
      </c>
      <c r="BKA2" s="4">
        <v>217</v>
      </c>
      <c r="BKB2" s="5">
        <v>24</v>
      </c>
      <c r="BKC2" s="4">
        <v>9</v>
      </c>
      <c r="BKD2" s="5">
        <v>8</v>
      </c>
      <c r="BKE2" s="4">
        <v>1459</v>
      </c>
      <c r="BKF2" s="5">
        <v>230</v>
      </c>
      <c r="BKG2" s="4">
        <v>1</v>
      </c>
      <c r="BKH2" s="5">
        <v>340</v>
      </c>
      <c r="BKI2" s="4">
        <v>7</v>
      </c>
      <c r="BKJ2" s="5">
        <v>298</v>
      </c>
      <c r="BKK2" s="4">
        <v>479</v>
      </c>
      <c r="BKL2" s="5">
        <v>267</v>
      </c>
      <c r="BKM2" s="4">
        <v>67</v>
      </c>
      <c r="BKN2" s="5">
        <v>3</v>
      </c>
      <c r="BKO2" s="4">
        <v>980</v>
      </c>
      <c r="BKP2" s="5">
        <v>50</v>
      </c>
      <c r="BKQ2" s="4">
        <v>1</v>
      </c>
      <c r="BKR2" s="5">
        <v>19</v>
      </c>
      <c r="BKS2" s="4">
        <v>30</v>
      </c>
      <c r="BKT2" s="5">
        <v>213</v>
      </c>
      <c r="BKU2" s="4">
        <v>539</v>
      </c>
      <c r="BKV2" s="5">
        <v>284</v>
      </c>
      <c r="BKW2" s="4">
        <v>1003</v>
      </c>
      <c r="BKX2" s="5">
        <v>239</v>
      </c>
      <c r="BKY2" s="4">
        <v>51</v>
      </c>
      <c r="BKZ2" s="5">
        <v>527</v>
      </c>
      <c r="BLA2" s="4">
        <v>19</v>
      </c>
      <c r="BLB2" s="5">
        <v>40</v>
      </c>
      <c r="BLC2" s="4">
        <v>21</v>
      </c>
      <c r="BLD2" s="5">
        <v>593</v>
      </c>
      <c r="BLE2" s="4">
        <v>21</v>
      </c>
      <c r="BLF2" s="5">
        <v>1181</v>
      </c>
      <c r="BLG2" s="4">
        <v>1004</v>
      </c>
      <c r="BLH2" s="5">
        <v>202</v>
      </c>
      <c r="BLI2" s="4">
        <v>446</v>
      </c>
      <c r="BLJ2" s="5">
        <v>1184</v>
      </c>
      <c r="BLK2" s="4">
        <v>390</v>
      </c>
      <c r="BLL2" s="5">
        <v>726</v>
      </c>
      <c r="BLM2" s="4">
        <v>8</v>
      </c>
      <c r="BLN2" s="5">
        <v>50</v>
      </c>
      <c r="BLO2" s="4">
        <v>1</v>
      </c>
      <c r="BLP2" s="5">
        <v>308</v>
      </c>
      <c r="BLQ2" s="4">
        <v>22</v>
      </c>
      <c r="BLR2" s="5">
        <v>690</v>
      </c>
      <c r="BLS2" s="4">
        <v>43</v>
      </c>
      <c r="BLT2" s="5">
        <v>27</v>
      </c>
      <c r="BLU2" s="4">
        <v>6</v>
      </c>
      <c r="BLV2" s="5">
        <v>205</v>
      </c>
      <c r="BLW2" s="4">
        <v>24</v>
      </c>
      <c r="BLX2" s="5">
        <v>667</v>
      </c>
      <c r="BLY2" s="4">
        <v>691</v>
      </c>
      <c r="BLZ2" s="5">
        <v>493</v>
      </c>
      <c r="BMA2" s="4">
        <v>493</v>
      </c>
      <c r="BMB2" s="5">
        <v>494</v>
      </c>
      <c r="BMC2" s="4">
        <v>621</v>
      </c>
      <c r="BMD2" s="5">
        <v>9</v>
      </c>
      <c r="BME2" s="4">
        <v>1</v>
      </c>
      <c r="BMF2" s="5">
        <v>12</v>
      </c>
      <c r="BMG2" s="4">
        <v>243</v>
      </c>
      <c r="BMH2" s="5">
        <v>11</v>
      </c>
      <c r="BMI2" s="4">
        <v>532</v>
      </c>
      <c r="BMJ2" s="5">
        <v>29</v>
      </c>
      <c r="BMK2" s="4">
        <v>612</v>
      </c>
      <c r="BML2" s="5">
        <v>387</v>
      </c>
      <c r="BMM2" s="4">
        <v>56</v>
      </c>
      <c r="BMN2" s="5">
        <v>6</v>
      </c>
      <c r="BMO2" s="4">
        <v>582</v>
      </c>
      <c r="BMP2" s="5">
        <v>6</v>
      </c>
      <c r="BMQ2" s="4">
        <v>70</v>
      </c>
      <c r="BMR2" s="5">
        <v>962</v>
      </c>
      <c r="BMS2" s="4">
        <v>112</v>
      </c>
      <c r="BMT2" s="5">
        <v>293</v>
      </c>
      <c r="BMU2" s="4">
        <v>199</v>
      </c>
      <c r="BMV2" s="5">
        <v>1060</v>
      </c>
      <c r="BMW2" s="4">
        <v>940</v>
      </c>
      <c r="BMX2" s="5">
        <v>44</v>
      </c>
      <c r="BMY2" s="4">
        <v>342</v>
      </c>
      <c r="BMZ2" s="5">
        <v>2</v>
      </c>
      <c r="BNA2" s="4">
        <v>75</v>
      </c>
      <c r="BNB2" s="5">
        <v>520</v>
      </c>
      <c r="BNC2" s="4">
        <v>5</v>
      </c>
      <c r="BND2" s="5">
        <v>87</v>
      </c>
      <c r="BNE2" s="4">
        <v>462</v>
      </c>
      <c r="BNF2" s="5">
        <v>2</v>
      </c>
      <c r="BNG2" s="4">
        <v>979</v>
      </c>
      <c r="BNH2" s="5">
        <v>704</v>
      </c>
      <c r="BNI2" s="4">
        <v>861</v>
      </c>
      <c r="BNJ2" s="5">
        <v>172</v>
      </c>
      <c r="BNK2" s="4">
        <v>5</v>
      </c>
      <c r="BNL2" s="5">
        <v>194</v>
      </c>
      <c r="BNM2" s="4">
        <v>9</v>
      </c>
      <c r="BNN2" s="5">
        <v>505</v>
      </c>
      <c r="BNO2" s="4">
        <v>533</v>
      </c>
      <c r="BNP2" s="5">
        <v>48</v>
      </c>
      <c r="BNQ2" s="4">
        <v>6</v>
      </c>
      <c r="BNR2" s="5">
        <v>18</v>
      </c>
      <c r="BNS2" s="4">
        <v>482</v>
      </c>
      <c r="BNT2" s="5">
        <v>204</v>
      </c>
      <c r="BNU2" s="4">
        <v>1073</v>
      </c>
      <c r="BNV2" s="5">
        <v>245</v>
      </c>
      <c r="BNW2" s="4">
        <v>560</v>
      </c>
      <c r="BNX2" s="5">
        <v>173</v>
      </c>
      <c r="BNY2" s="4">
        <v>22</v>
      </c>
      <c r="BNZ2" s="5">
        <v>136</v>
      </c>
      <c r="BOA2" s="4">
        <v>275</v>
      </c>
      <c r="BOB2" s="5">
        <v>56</v>
      </c>
      <c r="BOC2" s="4">
        <v>303</v>
      </c>
      <c r="BOD2" s="5">
        <v>708</v>
      </c>
      <c r="BOE2" s="4">
        <v>324</v>
      </c>
      <c r="BOF2" s="5">
        <v>1</v>
      </c>
      <c r="BOG2" s="4">
        <v>620</v>
      </c>
      <c r="BOH2" s="5">
        <v>312</v>
      </c>
      <c r="BOI2" s="4">
        <v>1493</v>
      </c>
      <c r="BOJ2" s="5">
        <v>918</v>
      </c>
      <c r="BOK2" s="4">
        <v>98</v>
      </c>
      <c r="BOL2" s="5">
        <v>3</v>
      </c>
      <c r="BOM2" s="4">
        <v>380</v>
      </c>
      <c r="BON2" s="5">
        <v>15</v>
      </c>
      <c r="BOO2" s="4">
        <v>3</v>
      </c>
      <c r="BOP2" s="5">
        <v>24</v>
      </c>
      <c r="BOQ2" s="4">
        <v>80</v>
      </c>
      <c r="BOR2" s="5">
        <v>31</v>
      </c>
      <c r="BOS2" s="4">
        <v>138</v>
      </c>
      <c r="BOT2" s="5">
        <v>166</v>
      </c>
      <c r="BOU2" s="4">
        <v>12</v>
      </c>
      <c r="BOV2" s="5">
        <v>178</v>
      </c>
      <c r="BOW2" s="4">
        <v>707</v>
      </c>
      <c r="BOX2" s="5">
        <v>5</v>
      </c>
      <c r="BOY2" s="4">
        <v>465</v>
      </c>
      <c r="BOZ2" s="5">
        <v>16</v>
      </c>
      <c r="BPA2" s="4">
        <v>358</v>
      </c>
      <c r="BPB2" s="5">
        <v>1</v>
      </c>
      <c r="BPC2" s="4">
        <v>123</v>
      </c>
      <c r="BPD2" s="5">
        <v>40</v>
      </c>
      <c r="BPE2" s="4">
        <v>102</v>
      </c>
      <c r="BPF2" s="5">
        <v>347</v>
      </c>
      <c r="BPG2" s="4">
        <v>376</v>
      </c>
      <c r="BPH2" s="5">
        <v>21</v>
      </c>
      <c r="BPI2" s="4">
        <v>194</v>
      </c>
      <c r="BPJ2" s="5">
        <v>64</v>
      </c>
      <c r="BPK2" s="4">
        <v>206</v>
      </c>
      <c r="BPL2" s="5">
        <v>71</v>
      </c>
      <c r="BPM2" s="4">
        <v>71</v>
      </c>
      <c r="BPN2" s="5">
        <v>0</v>
      </c>
      <c r="BPO2" s="4">
        <v>93</v>
      </c>
      <c r="BPP2" s="5">
        <v>920</v>
      </c>
      <c r="BPQ2" s="4">
        <v>653</v>
      </c>
      <c r="BPR2" s="5">
        <v>199</v>
      </c>
      <c r="BPS2" s="4">
        <v>153</v>
      </c>
      <c r="BPT2" s="5">
        <v>376</v>
      </c>
      <c r="BPU2" s="4">
        <v>46</v>
      </c>
      <c r="BPV2" s="5">
        <v>600</v>
      </c>
      <c r="BPW2" s="4">
        <v>425</v>
      </c>
      <c r="BPX2" s="5">
        <v>18</v>
      </c>
      <c r="BPY2" s="4">
        <v>52</v>
      </c>
      <c r="BPZ2" s="5">
        <v>734</v>
      </c>
      <c r="BQA2" s="4">
        <v>34</v>
      </c>
      <c r="BQB2" s="5">
        <v>135</v>
      </c>
      <c r="BQC2" s="4">
        <v>11</v>
      </c>
      <c r="BQD2" s="5">
        <v>163</v>
      </c>
      <c r="BQE2" s="4">
        <v>29</v>
      </c>
      <c r="BQF2" s="5">
        <v>734</v>
      </c>
      <c r="BQG2" s="4">
        <v>340</v>
      </c>
      <c r="BQH2" s="5">
        <v>453</v>
      </c>
      <c r="BQI2" s="4">
        <v>1073</v>
      </c>
      <c r="BQJ2" s="5">
        <v>135</v>
      </c>
      <c r="BQK2" s="4">
        <v>231</v>
      </c>
      <c r="BQL2" s="5">
        <v>18</v>
      </c>
      <c r="BQM2" s="4">
        <v>620</v>
      </c>
      <c r="BQN2" s="5">
        <v>81</v>
      </c>
      <c r="BQO2" s="4">
        <v>12</v>
      </c>
      <c r="BQP2" s="5">
        <v>292</v>
      </c>
      <c r="BQQ2" s="4">
        <v>965</v>
      </c>
      <c r="BQR2" s="5">
        <v>27</v>
      </c>
      <c r="BQS2" s="4">
        <v>777</v>
      </c>
      <c r="BQT2" s="5">
        <v>572</v>
      </c>
      <c r="BQU2" s="4">
        <v>438</v>
      </c>
      <c r="BQV2" s="5">
        <v>531</v>
      </c>
      <c r="BQW2" s="4">
        <v>17</v>
      </c>
      <c r="BQX2" s="5">
        <v>402</v>
      </c>
      <c r="BQY2" s="4">
        <v>503</v>
      </c>
      <c r="BQZ2" s="5">
        <v>369</v>
      </c>
      <c r="BRA2" s="4">
        <v>5</v>
      </c>
      <c r="BRB2" s="5">
        <v>362</v>
      </c>
      <c r="BRC2" s="4">
        <v>56</v>
      </c>
      <c r="BRD2" s="5">
        <v>79</v>
      </c>
      <c r="BRE2" s="4">
        <v>387</v>
      </c>
      <c r="BRF2" s="5">
        <v>367</v>
      </c>
      <c r="BRG2" s="4">
        <v>15</v>
      </c>
      <c r="BRH2" s="5">
        <v>267</v>
      </c>
      <c r="BRI2" s="4">
        <v>298</v>
      </c>
      <c r="BRJ2" s="5">
        <v>674</v>
      </c>
      <c r="BRK2" s="4">
        <v>16</v>
      </c>
      <c r="BRL2" s="5">
        <v>37</v>
      </c>
      <c r="BRM2" s="4">
        <v>159</v>
      </c>
      <c r="BRN2" s="5">
        <v>686</v>
      </c>
      <c r="BRO2" s="4">
        <v>97</v>
      </c>
      <c r="BRP2" s="5">
        <v>63</v>
      </c>
      <c r="BRQ2" s="4">
        <v>56</v>
      </c>
      <c r="BRR2" s="5">
        <v>209</v>
      </c>
      <c r="BRS2" s="4">
        <v>198</v>
      </c>
      <c r="BRT2" s="5">
        <v>313</v>
      </c>
      <c r="BRU2" s="4">
        <v>941</v>
      </c>
      <c r="BRV2" s="5">
        <v>86</v>
      </c>
      <c r="BRW2" s="4">
        <v>167</v>
      </c>
      <c r="BRX2" s="5">
        <v>8</v>
      </c>
      <c r="BRY2" s="4">
        <v>389</v>
      </c>
      <c r="BRZ2" s="5">
        <v>239</v>
      </c>
      <c r="BSA2" s="4">
        <v>179</v>
      </c>
      <c r="BSB2" s="5">
        <v>5</v>
      </c>
      <c r="BSC2" s="4">
        <v>2</v>
      </c>
      <c r="BSD2" s="5">
        <v>383</v>
      </c>
      <c r="BSE2" s="4">
        <v>2</v>
      </c>
      <c r="BSF2" s="5">
        <v>536</v>
      </c>
      <c r="BSG2" s="4">
        <v>2</v>
      </c>
      <c r="BSH2" s="5">
        <v>322</v>
      </c>
      <c r="BSI2" s="4">
        <v>539</v>
      </c>
      <c r="BSJ2" s="5">
        <v>712</v>
      </c>
      <c r="BSK2" s="4">
        <v>1121</v>
      </c>
      <c r="BSL2" s="5">
        <v>68</v>
      </c>
      <c r="BSM2" s="4">
        <v>36</v>
      </c>
      <c r="BSN2" s="5">
        <v>707</v>
      </c>
      <c r="BSO2" s="4">
        <v>174</v>
      </c>
      <c r="BSP2" s="5">
        <v>666</v>
      </c>
      <c r="BSQ2" s="4">
        <v>0</v>
      </c>
      <c r="BSR2" s="5">
        <v>162</v>
      </c>
      <c r="BSS2" s="4">
        <v>407</v>
      </c>
      <c r="BST2" s="5">
        <v>823</v>
      </c>
      <c r="BSU2" s="4">
        <v>488</v>
      </c>
      <c r="BSV2" s="5">
        <v>28</v>
      </c>
      <c r="BSW2" s="4">
        <v>3</v>
      </c>
      <c r="BSX2" s="5">
        <v>284</v>
      </c>
      <c r="BSY2" s="4">
        <v>938</v>
      </c>
      <c r="BSZ2" s="5">
        <v>13</v>
      </c>
      <c r="BTA2" s="4">
        <v>412</v>
      </c>
      <c r="BTB2" s="5">
        <v>31</v>
      </c>
      <c r="BTC2" s="4">
        <v>502</v>
      </c>
      <c r="BTD2" s="5">
        <v>18</v>
      </c>
      <c r="BTE2" s="4">
        <v>1</v>
      </c>
      <c r="BTF2" s="5">
        <v>100</v>
      </c>
      <c r="BTG2" s="4">
        <v>407</v>
      </c>
      <c r="BTH2" s="5">
        <v>664</v>
      </c>
      <c r="BTI2" s="4">
        <v>1045</v>
      </c>
      <c r="BTJ2" s="5">
        <v>1218</v>
      </c>
      <c r="BTK2" s="4">
        <v>15</v>
      </c>
      <c r="BTL2" s="5">
        <v>128</v>
      </c>
      <c r="BTM2" s="4">
        <v>581</v>
      </c>
      <c r="BTN2" s="5">
        <v>6</v>
      </c>
      <c r="BTO2" s="4">
        <v>185</v>
      </c>
      <c r="BTP2" s="5">
        <v>22</v>
      </c>
      <c r="BTQ2" s="4">
        <v>584</v>
      </c>
      <c r="BTR2" s="5">
        <v>355</v>
      </c>
      <c r="BTS2" s="4">
        <v>175</v>
      </c>
      <c r="BTT2" s="5">
        <v>864</v>
      </c>
      <c r="BTU2" s="4">
        <v>957</v>
      </c>
      <c r="BTV2" s="5">
        <v>25</v>
      </c>
      <c r="BTW2" s="4">
        <v>641</v>
      </c>
      <c r="BTX2" s="5">
        <v>273</v>
      </c>
      <c r="BTY2" s="4">
        <v>122</v>
      </c>
      <c r="BTZ2" s="5">
        <v>1</v>
      </c>
      <c r="BUA2" s="4">
        <v>1020</v>
      </c>
      <c r="BUB2" s="5">
        <v>6</v>
      </c>
      <c r="BUC2" s="4">
        <v>378</v>
      </c>
      <c r="BUD2" s="5">
        <v>42</v>
      </c>
      <c r="BUE2" s="4">
        <v>15</v>
      </c>
      <c r="BUF2" s="5">
        <v>272</v>
      </c>
      <c r="BUG2" s="4">
        <v>9</v>
      </c>
      <c r="BUH2" s="5">
        <v>279</v>
      </c>
      <c r="BUI2" s="4">
        <v>398</v>
      </c>
      <c r="BUJ2" s="5">
        <v>637</v>
      </c>
      <c r="BUK2" s="4">
        <v>45</v>
      </c>
      <c r="BUL2" s="5">
        <v>21</v>
      </c>
      <c r="BUM2" s="4">
        <v>15</v>
      </c>
      <c r="BUN2" s="5">
        <v>493</v>
      </c>
      <c r="BUO2" s="4">
        <v>957</v>
      </c>
      <c r="BUP2" s="5">
        <v>829</v>
      </c>
      <c r="BUQ2" s="4">
        <v>1017</v>
      </c>
      <c r="BUR2" s="5">
        <v>953</v>
      </c>
      <c r="BUS2" s="4">
        <v>159</v>
      </c>
      <c r="BUT2" s="5">
        <v>32</v>
      </c>
      <c r="BUU2" s="4">
        <v>23</v>
      </c>
      <c r="BUV2" s="5">
        <v>18</v>
      </c>
      <c r="BUW2" s="4">
        <v>15</v>
      </c>
      <c r="BUX2" s="5">
        <v>23</v>
      </c>
      <c r="BUY2" s="4">
        <v>200</v>
      </c>
      <c r="BUZ2" s="5">
        <v>1324</v>
      </c>
      <c r="BVA2" s="4">
        <v>1193</v>
      </c>
      <c r="BVB2" s="5">
        <v>505</v>
      </c>
      <c r="BVC2" s="4">
        <v>2</v>
      </c>
      <c r="BVD2" s="5">
        <v>1103</v>
      </c>
      <c r="BVE2" s="4">
        <v>353</v>
      </c>
      <c r="BVF2" s="5">
        <v>652</v>
      </c>
      <c r="BVG2" s="4">
        <v>379</v>
      </c>
      <c r="BVH2" s="5">
        <v>46</v>
      </c>
      <c r="BVI2" s="4">
        <v>162</v>
      </c>
      <c r="BVJ2" s="5">
        <v>8</v>
      </c>
      <c r="BVK2" s="4">
        <v>17</v>
      </c>
      <c r="BVL2" s="5">
        <v>340</v>
      </c>
      <c r="BVM2" s="4">
        <v>8</v>
      </c>
      <c r="BVN2" s="5">
        <v>154</v>
      </c>
      <c r="BVO2" s="4">
        <v>710</v>
      </c>
      <c r="BVP2" s="5">
        <v>8</v>
      </c>
      <c r="BVQ2" s="4">
        <v>2</v>
      </c>
      <c r="BVR2" s="5">
        <v>1050</v>
      </c>
      <c r="BVS2" s="4">
        <v>19</v>
      </c>
      <c r="BVT2" s="5">
        <v>22</v>
      </c>
      <c r="BVU2" s="4">
        <v>274</v>
      </c>
      <c r="BVV2" s="5">
        <v>68</v>
      </c>
      <c r="BVW2" s="4">
        <v>344</v>
      </c>
      <c r="BVX2" s="5">
        <v>145</v>
      </c>
      <c r="BVY2" s="4">
        <v>217</v>
      </c>
      <c r="BVZ2" s="5">
        <v>18</v>
      </c>
      <c r="BWA2" s="4">
        <v>69</v>
      </c>
      <c r="BWB2" s="5">
        <v>144</v>
      </c>
      <c r="BWC2" s="4">
        <v>256</v>
      </c>
      <c r="BWD2" s="5">
        <v>483</v>
      </c>
      <c r="BWE2" s="4">
        <v>1285</v>
      </c>
      <c r="BWF2" s="5">
        <v>338</v>
      </c>
      <c r="BWG2" s="4">
        <v>605</v>
      </c>
      <c r="BWH2" s="5">
        <v>8</v>
      </c>
      <c r="BWI2" s="4">
        <v>172</v>
      </c>
      <c r="BWJ2" s="5">
        <v>448</v>
      </c>
      <c r="BWK2" s="4">
        <v>67</v>
      </c>
      <c r="BWL2" s="5">
        <v>512</v>
      </c>
      <c r="BWM2" s="4">
        <v>1462</v>
      </c>
      <c r="BWN2" s="5">
        <v>20</v>
      </c>
      <c r="BWO2" s="4">
        <v>50</v>
      </c>
      <c r="BWP2" s="5">
        <v>102</v>
      </c>
      <c r="BWQ2" s="4">
        <v>499</v>
      </c>
      <c r="BWR2" s="5">
        <v>381</v>
      </c>
      <c r="BWS2" s="4">
        <v>631</v>
      </c>
      <c r="BWT2" s="5">
        <v>526</v>
      </c>
      <c r="BWU2" s="4">
        <v>913</v>
      </c>
      <c r="BWV2" s="5">
        <v>673</v>
      </c>
      <c r="BWW2" s="4">
        <v>23</v>
      </c>
      <c r="BWX2" s="5">
        <v>199</v>
      </c>
      <c r="BWY2" s="4">
        <v>261</v>
      </c>
      <c r="BWZ2" s="5">
        <v>111</v>
      </c>
      <c r="BXA2" s="4">
        <v>16</v>
      </c>
      <c r="BXB2" s="5">
        <v>63</v>
      </c>
      <c r="BXC2" s="4">
        <v>58</v>
      </c>
      <c r="BXD2" s="5">
        <v>29</v>
      </c>
      <c r="BXE2" s="4">
        <v>3</v>
      </c>
      <c r="BXF2" s="5">
        <v>28</v>
      </c>
      <c r="BXG2" s="4">
        <v>40</v>
      </c>
      <c r="BXH2" s="5">
        <v>879</v>
      </c>
      <c r="BXI2" s="4">
        <v>62</v>
      </c>
      <c r="BXJ2" s="5">
        <v>280</v>
      </c>
      <c r="BXK2" s="4">
        <v>9</v>
      </c>
      <c r="BXL2" s="5">
        <v>182</v>
      </c>
      <c r="BXM2" s="4">
        <v>83</v>
      </c>
      <c r="BXN2" s="5">
        <v>38</v>
      </c>
      <c r="BXO2" s="4">
        <v>228</v>
      </c>
      <c r="BXP2" s="5">
        <v>1092</v>
      </c>
      <c r="BXQ2" s="4">
        <v>85</v>
      </c>
      <c r="BXR2" s="5">
        <v>1276</v>
      </c>
      <c r="BXS2" s="4">
        <v>1017</v>
      </c>
      <c r="BXT2" s="5">
        <v>6</v>
      </c>
      <c r="BXU2" s="4">
        <v>448</v>
      </c>
      <c r="BXV2" s="5">
        <v>504</v>
      </c>
      <c r="BXW2" s="4">
        <v>226</v>
      </c>
      <c r="BXX2" s="5">
        <v>239</v>
      </c>
      <c r="BXY2" s="4">
        <v>90</v>
      </c>
      <c r="BXZ2" s="5">
        <v>7</v>
      </c>
      <c r="BYA2" s="4">
        <v>4</v>
      </c>
      <c r="BYB2" s="5">
        <v>16</v>
      </c>
      <c r="BYC2" s="4">
        <v>10</v>
      </c>
      <c r="BYD2" s="5">
        <v>68</v>
      </c>
      <c r="BYE2" s="4">
        <v>35</v>
      </c>
      <c r="BYF2" s="5">
        <v>575</v>
      </c>
      <c r="BYG2" s="4">
        <v>315</v>
      </c>
      <c r="BYH2" s="5">
        <v>182</v>
      </c>
      <c r="BYI2" s="4">
        <v>561</v>
      </c>
      <c r="BYJ2" s="5">
        <v>587</v>
      </c>
      <c r="BYK2" s="4">
        <v>94</v>
      </c>
      <c r="BYL2" s="5">
        <v>908</v>
      </c>
      <c r="BYM2" s="4">
        <v>228</v>
      </c>
      <c r="BYN2" s="5">
        <v>995</v>
      </c>
      <c r="BYO2" s="4">
        <v>11</v>
      </c>
      <c r="BYP2" s="5">
        <v>3</v>
      </c>
      <c r="BYQ2" s="4">
        <v>12</v>
      </c>
      <c r="BYR2" s="5">
        <v>17</v>
      </c>
      <c r="BYS2" s="4">
        <v>8</v>
      </c>
      <c r="BYT2" s="5">
        <v>22</v>
      </c>
      <c r="BYU2" s="4">
        <v>14</v>
      </c>
      <c r="BYV2" s="5">
        <v>106</v>
      </c>
      <c r="BYW2" s="4">
        <v>820</v>
      </c>
      <c r="BYX2" s="5">
        <v>753</v>
      </c>
      <c r="BYY2" s="4">
        <v>13</v>
      </c>
      <c r="BYZ2" s="5">
        <v>9</v>
      </c>
      <c r="BZA2" s="4">
        <v>19</v>
      </c>
      <c r="BZB2" s="5">
        <v>520</v>
      </c>
      <c r="BZC2" s="4">
        <v>5</v>
      </c>
      <c r="BZD2" s="5">
        <v>618</v>
      </c>
      <c r="BZE2" s="4">
        <v>315</v>
      </c>
      <c r="BZF2" s="5">
        <v>15</v>
      </c>
      <c r="BZG2" s="4">
        <v>384</v>
      </c>
      <c r="BZH2" s="5">
        <v>110</v>
      </c>
      <c r="BZI2" s="4">
        <v>208</v>
      </c>
      <c r="BZJ2" s="5">
        <v>555</v>
      </c>
      <c r="BZK2" s="4">
        <v>240</v>
      </c>
      <c r="BZL2" s="5">
        <v>11</v>
      </c>
      <c r="BZM2" s="4">
        <v>848</v>
      </c>
      <c r="BZN2" s="5">
        <v>202</v>
      </c>
      <c r="BZO2" s="4">
        <v>433</v>
      </c>
      <c r="BZP2" s="5">
        <v>6</v>
      </c>
      <c r="BZQ2" s="4">
        <v>37</v>
      </c>
      <c r="BZR2" s="5">
        <v>167</v>
      </c>
      <c r="BZS2" s="4">
        <v>45</v>
      </c>
      <c r="BZT2" s="5">
        <v>129</v>
      </c>
      <c r="BZU2" s="4">
        <v>713</v>
      </c>
      <c r="BZV2" s="5">
        <v>676</v>
      </c>
      <c r="BZW2" s="4">
        <v>450</v>
      </c>
      <c r="BZX2" s="5">
        <v>22</v>
      </c>
      <c r="BZY2" s="4">
        <v>367</v>
      </c>
      <c r="BZZ2" s="5">
        <v>526</v>
      </c>
      <c r="CAA2" s="4">
        <v>51</v>
      </c>
      <c r="CAB2" s="5">
        <v>25</v>
      </c>
      <c r="CAC2" s="4">
        <v>28</v>
      </c>
      <c r="CAD2" s="5">
        <v>958</v>
      </c>
      <c r="CAE2" s="4">
        <v>532</v>
      </c>
      <c r="CAF2" s="5">
        <v>724</v>
      </c>
      <c r="CAG2" s="4">
        <v>375</v>
      </c>
      <c r="CAH2" s="5">
        <v>39</v>
      </c>
      <c r="CAI2" s="4">
        <v>23</v>
      </c>
      <c r="CAJ2" s="5">
        <v>587</v>
      </c>
      <c r="CAK2" s="4">
        <v>29</v>
      </c>
      <c r="CAL2" s="5">
        <v>757</v>
      </c>
      <c r="CAM2" s="4">
        <v>544</v>
      </c>
      <c r="CAN2" s="5">
        <v>40</v>
      </c>
      <c r="CAO2" s="4">
        <v>1245</v>
      </c>
      <c r="CAP2" s="5">
        <v>19</v>
      </c>
      <c r="CAQ2" s="4">
        <v>16</v>
      </c>
      <c r="CAR2" s="5">
        <v>376</v>
      </c>
      <c r="CAS2" s="4">
        <v>184</v>
      </c>
      <c r="CAT2" s="5">
        <v>15</v>
      </c>
      <c r="CAU2" s="4">
        <v>124</v>
      </c>
      <c r="CAV2" s="5">
        <v>627</v>
      </c>
      <c r="CAW2" s="4">
        <v>180</v>
      </c>
      <c r="CAX2" s="5">
        <v>14</v>
      </c>
      <c r="CAY2" s="4">
        <v>3</v>
      </c>
      <c r="CAZ2" s="5">
        <v>71</v>
      </c>
      <c r="CBA2" s="4">
        <v>161</v>
      </c>
      <c r="CBB2" s="5">
        <v>8</v>
      </c>
      <c r="CBC2" s="4">
        <v>264</v>
      </c>
      <c r="CBD2" s="5">
        <v>293</v>
      </c>
      <c r="CBE2" s="4">
        <v>758</v>
      </c>
      <c r="CBF2" s="5">
        <v>532</v>
      </c>
      <c r="CBG2" s="4">
        <v>656</v>
      </c>
      <c r="CBH2" s="5">
        <v>196</v>
      </c>
      <c r="CBI2" s="4">
        <v>835</v>
      </c>
      <c r="CBJ2" s="5">
        <v>16</v>
      </c>
      <c r="CBK2" s="4">
        <v>9</v>
      </c>
      <c r="CBL2" s="5">
        <v>229</v>
      </c>
      <c r="CBM2" s="4">
        <v>0</v>
      </c>
      <c r="CBN2" s="5">
        <v>121</v>
      </c>
      <c r="CBO2" s="4">
        <v>471</v>
      </c>
      <c r="CBP2" s="5">
        <v>520</v>
      </c>
      <c r="CBQ2" s="4">
        <v>26</v>
      </c>
      <c r="CBR2" s="5">
        <v>240</v>
      </c>
      <c r="CBS2" s="4">
        <v>178</v>
      </c>
      <c r="CBT2" s="5">
        <v>1486</v>
      </c>
      <c r="CBU2" s="4">
        <v>1115</v>
      </c>
      <c r="CBV2" s="5">
        <v>29</v>
      </c>
      <c r="CBW2" s="4">
        <v>529</v>
      </c>
      <c r="CBX2" s="5">
        <v>13</v>
      </c>
      <c r="CBY2" s="4">
        <v>934</v>
      </c>
      <c r="CBZ2" s="5">
        <v>2</v>
      </c>
      <c r="CCA2" s="4">
        <v>4</v>
      </c>
      <c r="CCB2" s="5">
        <v>62</v>
      </c>
      <c r="CCC2" s="4">
        <v>158</v>
      </c>
      <c r="CCD2" s="5">
        <v>173</v>
      </c>
      <c r="CCE2" s="4">
        <v>830</v>
      </c>
      <c r="CCF2" s="5">
        <v>189</v>
      </c>
      <c r="CCG2" s="4">
        <v>728</v>
      </c>
      <c r="CCH2" s="5">
        <v>7</v>
      </c>
      <c r="CCI2" s="4">
        <v>35</v>
      </c>
      <c r="CCJ2" s="5">
        <v>188</v>
      </c>
      <c r="CCK2" s="4">
        <v>742</v>
      </c>
      <c r="CCL2" s="5">
        <v>0</v>
      </c>
      <c r="CCM2" s="4">
        <v>750</v>
      </c>
      <c r="CCN2" s="5">
        <v>816</v>
      </c>
      <c r="CCO2" s="4">
        <v>5</v>
      </c>
      <c r="CCP2" s="5">
        <v>37</v>
      </c>
      <c r="CCQ2" s="4">
        <v>4</v>
      </c>
      <c r="CCR2" s="5">
        <v>99</v>
      </c>
      <c r="CCS2" s="4">
        <v>176</v>
      </c>
      <c r="CCT2" s="5">
        <v>54</v>
      </c>
      <c r="CCU2" s="4">
        <v>997</v>
      </c>
      <c r="CCV2" s="5">
        <v>356</v>
      </c>
      <c r="CCW2" s="4">
        <v>1311</v>
      </c>
      <c r="CCX2" s="5">
        <v>890</v>
      </c>
      <c r="CCY2" s="4">
        <v>4</v>
      </c>
      <c r="CCZ2" s="5">
        <v>17</v>
      </c>
      <c r="CDA2" s="4">
        <v>960</v>
      </c>
      <c r="CDB2" s="5">
        <v>2</v>
      </c>
      <c r="CDC2" s="4">
        <v>1</v>
      </c>
      <c r="CDD2" s="5">
        <v>240</v>
      </c>
      <c r="CDE2" s="4">
        <v>301</v>
      </c>
      <c r="CDF2" s="5">
        <v>154</v>
      </c>
      <c r="CDG2" s="4">
        <v>2</v>
      </c>
      <c r="CDH2" s="5">
        <v>104</v>
      </c>
      <c r="CDI2" s="4">
        <v>70</v>
      </c>
      <c r="CDJ2" s="5">
        <v>2</v>
      </c>
      <c r="CDK2" s="4">
        <v>23</v>
      </c>
      <c r="CDL2" s="5">
        <v>43</v>
      </c>
      <c r="CDM2" s="4">
        <v>4</v>
      </c>
      <c r="CDN2" s="5">
        <v>654</v>
      </c>
      <c r="CDO2" s="4">
        <v>912</v>
      </c>
      <c r="CDP2" s="5">
        <v>25</v>
      </c>
      <c r="CDQ2" s="4">
        <v>24</v>
      </c>
      <c r="CDR2" s="5">
        <v>141</v>
      </c>
      <c r="CDS2" s="4">
        <v>71</v>
      </c>
      <c r="CDT2" s="5">
        <v>35</v>
      </c>
      <c r="CDU2" s="4">
        <v>496</v>
      </c>
      <c r="CDV2" s="5">
        <v>9</v>
      </c>
      <c r="CDW2" s="4">
        <v>154</v>
      </c>
      <c r="CDX2" s="5">
        <v>9</v>
      </c>
      <c r="CDY2" s="4">
        <v>26</v>
      </c>
      <c r="CDZ2" s="5">
        <v>77</v>
      </c>
      <c r="CEA2" s="4">
        <v>11</v>
      </c>
      <c r="CEB2" s="5">
        <v>576</v>
      </c>
      <c r="CEC2" s="4">
        <v>89</v>
      </c>
      <c r="CED2" s="5">
        <v>1013</v>
      </c>
      <c r="CEE2" s="4">
        <v>224</v>
      </c>
      <c r="CEF2" s="5">
        <v>200</v>
      </c>
      <c r="CEG2" s="4">
        <v>570</v>
      </c>
      <c r="CEH2" s="5">
        <v>1</v>
      </c>
      <c r="CEI2" s="4">
        <v>62</v>
      </c>
      <c r="CEJ2" s="5">
        <v>531</v>
      </c>
      <c r="CEK2" s="4">
        <v>162</v>
      </c>
      <c r="CEL2" s="5">
        <v>675</v>
      </c>
      <c r="CEM2" s="4">
        <v>23</v>
      </c>
      <c r="CEN2" s="5">
        <v>492</v>
      </c>
      <c r="CEO2" s="4">
        <v>918</v>
      </c>
      <c r="CEP2" s="5">
        <v>224</v>
      </c>
      <c r="CEQ2" s="4">
        <v>572</v>
      </c>
      <c r="CER2" s="5">
        <v>626</v>
      </c>
      <c r="CES2" s="4">
        <v>1074</v>
      </c>
      <c r="CET2" s="5">
        <v>741</v>
      </c>
      <c r="CEU2" s="4">
        <v>322</v>
      </c>
      <c r="CEV2" s="5">
        <v>254</v>
      </c>
      <c r="CEW2" s="4">
        <v>116</v>
      </c>
      <c r="CEX2" s="5">
        <v>22</v>
      </c>
      <c r="CEY2" s="4">
        <v>516</v>
      </c>
      <c r="CEZ2" s="5">
        <v>14</v>
      </c>
      <c r="CFA2" s="4">
        <v>2</v>
      </c>
      <c r="CFB2" s="5">
        <v>28</v>
      </c>
      <c r="CFC2" s="4">
        <v>530</v>
      </c>
      <c r="CFD2" s="5">
        <v>519</v>
      </c>
      <c r="CFE2" s="4">
        <v>611</v>
      </c>
      <c r="CFF2" s="5">
        <v>240</v>
      </c>
      <c r="CFG2" s="4">
        <v>4</v>
      </c>
      <c r="CFH2" s="5">
        <v>671</v>
      </c>
      <c r="CFI2" s="4">
        <v>23</v>
      </c>
      <c r="CFJ2" s="5">
        <v>9</v>
      </c>
      <c r="CFK2" s="4">
        <v>556</v>
      </c>
      <c r="CFL2" s="5">
        <v>833</v>
      </c>
      <c r="CFM2" s="4">
        <v>12</v>
      </c>
      <c r="CFN2" s="5">
        <v>56</v>
      </c>
      <c r="CFO2" s="4">
        <v>293</v>
      </c>
      <c r="CFP2" s="5">
        <v>297</v>
      </c>
      <c r="CFQ2" s="4">
        <v>39</v>
      </c>
      <c r="CFR2" s="5">
        <v>5</v>
      </c>
      <c r="CFS2" s="4">
        <v>266</v>
      </c>
      <c r="CFT2" s="5">
        <v>322</v>
      </c>
      <c r="CFU2" s="4">
        <v>366</v>
      </c>
      <c r="CFV2" s="5">
        <v>32</v>
      </c>
      <c r="CFW2" s="4">
        <v>158</v>
      </c>
      <c r="CFX2" s="5">
        <v>269</v>
      </c>
      <c r="CFY2" s="4">
        <v>41</v>
      </c>
      <c r="CFZ2" s="5">
        <v>3</v>
      </c>
      <c r="CGA2" s="4">
        <v>33</v>
      </c>
      <c r="CGB2" s="5">
        <v>302</v>
      </c>
      <c r="CGC2" s="4">
        <v>519</v>
      </c>
      <c r="CGD2" s="5">
        <v>23</v>
      </c>
      <c r="CGE2" s="4">
        <v>594</v>
      </c>
      <c r="CGF2" s="5">
        <v>12</v>
      </c>
      <c r="CGG2" s="4">
        <v>4</v>
      </c>
      <c r="CGH2" s="5">
        <v>18</v>
      </c>
      <c r="CGI2" s="4">
        <v>332</v>
      </c>
      <c r="CGJ2" s="5">
        <v>5</v>
      </c>
      <c r="CGK2" s="4">
        <v>171</v>
      </c>
      <c r="CGL2" s="5">
        <v>270</v>
      </c>
      <c r="CGM2" s="4">
        <v>712</v>
      </c>
      <c r="CGN2" s="5">
        <v>2</v>
      </c>
      <c r="CGO2" s="4">
        <v>21</v>
      </c>
      <c r="CGP2" s="5">
        <v>580</v>
      </c>
      <c r="CGQ2" s="4">
        <v>368</v>
      </c>
      <c r="CGR2" s="5">
        <v>457</v>
      </c>
      <c r="CGS2" s="4">
        <v>229</v>
      </c>
      <c r="CGT2" s="5">
        <v>32</v>
      </c>
      <c r="CGU2" s="4">
        <v>3</v>
      </c>
      <c r="CGV2" s="5">
        <v>24</v>
      </c>
      <c r="CGW2" s="4">
        <v>853</v>
      </c>
      <c r="CGX2" s="5">
        <v>5</v>
      </c>
      <c r="CGY2" s="4">
        <v>9</v>
      </c>
      <c r="CGZ2" s="5">
        <v>3</v>
      </c>
      <c r="CHA2" s="4">
        <v>709</v>
      </c>
      <c r="CHB2" s="5">
        <v>406</v>
      </c>
      <c r="CHC2" s="4">
        <v>908</v>
      </c>
      <c r="CHD2" s="5">
        <v>428</v>
      </c>
      <c r="CHE2" s="4">
        <v>84</v>
      </c>
    </row>
    <row r="3" spans="1:2241" x14ac:dyDescent="0.35">
      <c r="A3" s="16" t="s">
        <v>10</v>
      </c>
      <c r="B3" s="5">
        <v>88</v>
      </c>
      <c r="C3" s="4">
        <v>1</v>
      </c>
      <c r="D3" s="5">
        <v>49</v>
      </c>
      <c r="E3" s="4">
        <v>4</v>
      </c>
      <c r="F3" s="5">
        <v>43</v>
      </c>
      <c r="G3" s="4">
        <v>42</v>
      </c>
      <c r="H3" s="5">
        <v>65</v>
      </c>
      <c r="I3" s="4">
        <v>10</v>
      </c>
      <c r="J3" s="5">
        <v>0</v>
      </c>
      <c r="K3" s="4">
        <v>0</v>
      </c>
      <c r="L3" s="5">
        <v>5</v>
      </c>
      <c r="M3" s="4">
        <v>16</v>
      </c>
      <c r="N3" s="5">
        <v>61</v>
      </c>
      <c r="O3" s="4">
        <v>2</v>
      </c>
      <c r="P3" s="5">
        <v>14</v>
      </c>
      <c r="Q3" s="4">
        <v>22</v>
      </c>
      <c r="R3" s="5">
        <v>5</v>
      </c>
      <c r="S3" s="4">
        <v>5</v>
      </c>
      <c r="T3" s="5">
        <v>80</v>
      </c>
      <c r="U3" s="4">
        <v>17</v>
      </c>
      <c r="V3" s="5">
        <v>2</v>
      </c>
      <c r="W3" s="4">
        <v>1</v>
      </c>
      <c r="X3" s="5">
        <v>0</v>
      </c>
      <c r="Y3" s="4">
        <v>0</v>
      </c>
      <c r="Z3" s="5">
        <v>3</v>
      </c>
      <c r="AA3" s="4">
        <v>4</v>
      </c>
      <c r="AB3" s="5">
        <v>4</v>
      </c>
      <c r="AC3" s="4">
        <v>1</v>
      </c>
      <c r="AD3" s="5">
        <v>2</v>
      </c>
      <c r="AE3" s="4">
        <v>100</v>
      </c>
      <c r="AF3" s="5">
        <v>4</v>
      </c>
      <c r="AG3" s="4">
        <v>17</v>
      </c>
      <c r="AH3" s="5">
        <v>0</v>
      </c>
      <c r="AI3" s="4">
        <v>12</v>
      </c>
      <c r="AJ3" s="5">
        <v>34</v>
      </c>
      <c r="AK3" s="4">
        <v>0</v>
      </c>
      <c r="AL3" s="5">
        <v>17</v>
      </c>
      <c r="AM3" s="4">
        <v>3</v>
      </c>
      <c r="AN3" s="5">
        <v>0</v>
      </c>
      <c r="AO3" s="4">
        <v>8</v>
      </c>
      <c r="AP3" s="5">
        <v>76</v>
      </c>
      <c r="AQ3" s="4">
        <v>1</v>
      </c>
      <c r="AR3" s="5">
        <v>0</v>
      </c>
      <c r="AS3" s="4">
        <v>11</v>
      </c>
      <c r="AT3" s="5">
        <v>1</v>
      </c>
      <c r="AU3" s="4">
        <v>164</v>
      </c>
      <c r="AV3" s="5">
        <v>18</v>
      </c>
      <c r="AW3" s="4">
        <v>6</v>
      </c>
      <c r="AX3" s="5">
        <v>5</v>
      </c>
      <c r="AY3" s="4">
        <v>50</v>
      </c>
      <c r="AZ3" s="5">
        <v>19</v>
      </c>
      <c r="BA3" s="4">
        <v>37</v>
      </c>
      <c r="BB3" s="5">
        <v>6</v>
      </c>
      <c r="BC3" s="4">
        <v>120</v>
      </c>
      <c r="BD3" s="5">
        <v>9</v>
      </c>
      <c r="BE3" s="4">
        <v>51</v>
      </c>
      <c r="BF3" s="5">
        <v>35</v>
      </c>
      <c r="BG3" s="4">
        <v>0</v>
      </c>
      <c r="BH3" s="5">
        <v>3</v>
      </c>
      <c r="BI3" s="4">
        <v>0</v>
      </c>
      <c r="BJ3" s="5">
        <v>26</v>
      </c>
      <c r="BK3" s="4">
        <v>18</v>
      </c>
      <c r="BL3" s="5">
        <v>7</v>
      </c>
      <c r="BM3" s="4">
        <v>0</v>
      </c>
      <c r="BN3" s="5">
        <v>40</v>
      </c>
      <c r="BO3" s="4">
        <v>3</v>
      </c>
      <c r="BP3" s="5">
        <v>0</v>
      </c>
      <c r="BQ3" s="4">
        <v>14</v>
      </c>
      <c r="BR3" s="5">
        <v>49</v>
      </c>
      <c r="BS3" s="4">
        <v>59</v>
      </c>
      <c r="BT3" s="5">
        <v>36</v>
      </c>
      <c r="BU3" s="4">
        <v>3</v>
      </c>
      <c r="BV3" s="5">
        <v>107</v>
      </c>
      <c r="BW3" s="4">
        <v>6</v>
      </c>
      <c r="BX3" s="5">
        <v>10</v>
      </c>
      <c r="BY3" s="4">
        <v>1</v>
      </c>
      <c r="BZ3" s="5">
        <v>111</v>
      </c>
      <c r="CA3" s="4">
        <v>105</v>
      </c>
      <c r="CB3" s="5">
        <v>0</v>
      </c>
      <c r="CC3" s="4">
        <v>0</v>
      </c>
      <c r="CD3" s="5">
        <v>4</v>
      </c>
      <c r="CE3" s="4">
        <v>1</v>
      </c>
      <c r="CF3" s="5">
        <v>5</v>
      </c>
      <c r="CG3" s="4">
        <v>17</v>
      </c>
      <c r="CH3" s="5">
        <v>23</v>
      </c>
      <c r="CI3" s="4">
        <v>8</v>
      </c>
      <c r="CJ3" s="5">
        <v>0</v>
      </c>
      <c r="CK3" s="4">
        <v>6</v>
      </c>
      <c r="CL3" s="5">
        <v>60</v>
      </c>
      <c r="CM3" s="4">
        <v>9</v>
      </c>
      <c r="CN3" s="5">
        <v>42</v>
      </c>
      <c r="CO3" s="4">
        <v>0</v>
      </c>
      <c r="CP3" s="5">
        <v>37</v>
      </c>
      <c r="CQ3" s="4">
        <v>2</v>
      </c>
      <c r="CR3" s="5">
        <v>2</v>
      </c>
      <c r="CS3" s="4">
        <v>3</v>
      </c>
      <c r="CT3" s="5">
        <v>0</v>
      </c>
      <c r="CU3" s="4">
        <v>2</v>
      </c>
      <c r="CV3" s="5">
        <v>26</v>
      </c>
      <c r="CW3" s="4">
        <v>46</v>
      </c>
      <c r="CX3" s="5">
        <v>1</v>
      </c>
      <c r="CY3" s="4">
        <v>1</v>
      </c>
      <c r="CZ3" s="5">
        <v>172</v>
      </c>
      <c r="DA3" s="4">
        <v>81</v>
      </c>
      <c r="DB3" s="5">
        <v>76</v>
      </c>
      <c r="DC3" s="4">
        <v>3</v>
      </c>
      <c r="DD3" s="5">
        <v>1</v>
      </c>
      <c r="DE3" s="4">
        <v>106</v>
      </c>
      <c r="DF3" s="5">
        <v>3</v>
      </c>
      <c r="DG3" s="4">
        <v>194</v>
      </c>
      <c r="DH3" s="5">
        <v>115</v>
      </c>
      <c r="DI3" s="4">
        <v>17</v>
      </c>
      <c r="DJ3" s="5">
        <v>0</v>
      </c>
      <c r="DK3" s="4">
        <v>44</v>
      </c>
      <c r="DL3" s="5">
        <v>0</v>
      </c>
      <c r="DM3" s="4">
        <v>1</v>
      </c>
      <c r="DN3" s="5">
        <v>99</v>
      </c>
      <c r="DO3" s="4">
        <v>90</v>
      </c>
      <c r="DP3" s="5">
        <v>5</v>
      </c>
      <c r="DQ3" s="4">
        <v>6</v>
      </c>
      <c r="DR3" s="5">
        <v>48</v>
      </c>
      <c r="DS3" s="4">
        <v>3</v>
      </c>
      <c r="DT3" s="5">
        <v>0</v>
      </c>
      <c r="DU3" s="4">
        <v>0</v>
      </c>
      <c r="DV3" s="5">
        <v>27</v>
      </c>
      <c r="DW3" s="4">
        <v>33</v>
      </c>
      <c r="DX3" s="5">
        <v>133</v>
      </c>
      <c r="DY3" s="4">
        <v>0</v>
      </c>
      <c r="DZ3" s="5">
        <v>0</v>
      </c>
      <c r="EA3" s="4">
        <v>19</v>
      </c>
      <c r="EB3" s="5">
        <v>58</v>
      </c>
      <c r="EC3" s="4">
        <v>5</v>
      </c>
      <c r="ED3" s="5">
        <v>106</v>
      </c>
      <c r="EE3" s="4">
        <v>65</v>
      </c>
      <c r="EF3" s="5">
        <v>0</v>
      </c>
      <c r="EG3" s="4">
        <v>14</v>
      </c>
      <c r="EH3" s="5">
        <v>1</v>
      </c>
      <c r="EI3" s="4">
        <v>1</v>
      </c>
      <c r="EJ3" s="5">
        <v>0</v>
      </c>
      <c r="EK3" s="4">
        <v>1</v>
      </c>
      <c r="EL3" s="5">
        <v>61</v>
      </c>
      <c r="EM3" s="4">
        <v>0</v>
      </c>
      <c r="EN3" s="5">
        <v>28</v>
      </c>
      <c r="EO3" s="4">
        <v>16</v>
      </c>
      <c r="EP3" s="5">
        <v>34</v>
      </c>
      <c r="EQ3" s="4">
        <v>16</v>
      </c>
      <c r="ER3" s="5">
        <v>1</v>
      </c>
      <c r="ES3" s="4">
        <v>1</v>
      </c>
      <c r="ET3" s="5">
        <v>3</v>
      </c>
      <c r="EU3" s="4">
        <v>16</v>
      </c>
      <c r="EV3" s="5">
        <v>21</v>
      </c>
      <c r="EW3" s="4">
        <v>17</v>
      </c>
      <c r="EX3" s="5">
        <v>20</v>
      </c>
      <c r="EY3" s="4">
        <v>7</v>
      </c>
      <c r="EZ3" s="5">
        <v>0</v>
      </c>
      <c r="FA3" s="4">
        <v>26</v>
      </c>
      <c r="FB3" s="5">
        <v>6</v>
      </c>
      <c r="FC3" s="4">
        <v>1</v>
      </c>
      <c r="FD3" s="5">
        <v>11</v>
      </c>
      <c r="FE3" s="4">
        <v>11</v>
      </c>
      <c r="FF3" s="5">
        <v>0</v>
      </c>
      <c r="FG3" s="4">
        <v>16</v>
      </c>
      <c r="FH3" s="5">
        <v>3</v>
      </c>
      <c r="FI3" s="4">
        <v>12</v>
      </c>
      <c r="FJ3" s="5">
        <v>2</v>
      </c>
      <c r="FK3" s="4">
        <v>1</v>
      </c>
      <c r="FL3" s="5">
        <v>16</v>
      </c>
      <c r="FM3" s="4">
        <v>5</v>
      </c>
      <c r="FN3" s="5">
        <v>162</v>
      </c>
      <c r="FO3" s="4">
        <v>10</v>
      </c>
      <c r="FP3" s="5">
        <v>3</v>
      </c>
      <c r="FQ3" s="4">
        <v>4</v>
      </c>
      <c r="FR3" s="5">
        <v>7</v>
      </c>
      <c r="FS3" s="4">
        <v>0</v>
      </c>
      <c r="FT3" s="5">
        <v>0</v>
      </c>
      <c r="FU3" s="4">
        <v>71</v>
      </c>
      <c r="FV3" s="5">
        <v>66</v>
      </c>
      <c r="FW3" s="4">
        <v>0</v>
      </c>
      <c r="FX3" s="5">
        <v>0</v>
      </c>
      <c r="FY3" s="4">
        <v>26</v>
      </c>
      <c r="FZ3" s="5">
        <v>3</v>
      </c>
      <c r="GA3" s="4">
        <v>11</v>
      </c>
      <c r="GB3" s="5">
        <v>26</v>
      </c>
      <c r="GC3" s="4">
        <v>1</v>
      </c>
      <c r="GD3" s="5">
        <v>9</v>
      </c>
      <c r="GE3" s="4">
        <v>1</v>
      </c>
      <c r="GF3" s="5">
        <v>0</v>
      </c>
      <c r="GG3" s="4">
        <v>0</v>
      </c>
      <c r="GH3" s="5">
        <v>30</v>
      </c>
      <c r="GI3" s="4">
        <v>1</v>
      </c>
      <c r="GJ3" s="5">
        <v>4</v>
      </c>
      <c r="GK3" s="4">
        <v>22</v>
      </c>
      <c r="GL3" s="5">
        <v>6</v>
      </c>
      <c r="GM3" s="4">
        <v>3</v>
      </c>
      <c r="GN3" s="5">
        <v>6</v>
      </c>
      <c r="GO3" s="4">
        <v>0</v>
      </c>
      <c r="GP3" s="5">
        <v>16</v>
      </c>
      <c r="GQ3" s="4">
        <v>17</v>
      </c>
      <c r="GR3" s="5">
        <v>189</v>
      </c>
      <c r="GS3" s="4">
        <v>1</v>
      </c>
      <c r="GT3" s="5">
        <v>4</v>
      </c>
      <c r="GU3" s="4">
        <v>138</v>
      </c>
      <c r="GV3" s="5">
        <v>43</v>
      </c>
      <c r="GW3" s="4">
        <v>29</v>
      </c>
      <c r="GX3" s="5">
        <v>0</v>
      </c>
      <c r="GY3" s="4">
        <v>4</v>
      </c>
      <c r="GZ3" s="5">
        <v>6</v>
      </c>
      <c r="HA3" s="4">
        <v>18</v>
      </c>
      <c r="HB3" s="5">
        <v>0</v>
      </c>
      <c r="HC3" s="4">
        <v>48</v>
      </c>
      <c r="HD3" s="5">
        <v>24</v>
      </c>
      <c r="HE3" s="4">
        <v>22</v>
      </c>
      <c r="HF3" s="5">
        <v>0</v>
      </c>
      <c r="HG3" s="4">
        <v>0</v>
      </c>
      <c r="HH3" s="5">
        <v>10</v>
      </c>
      <c r="HI3" s="4">
        <v>7</v>
      </c>
      <c r="HJ3" s="5">
        <v>0</v>
      </c>
      <c r="HK3" s="4">
        <v>16</v>
      </c>
      <c r="HL3" s="5">
        <v>4</v>
      </c>
      <c r="HM3" s="4">
        <v>32</v>
      </c>
      <c r="HN3" s="5">
        <v>11</v>
      </c>
      <c r="HO3" s="4">
        <v>10</v>
      </c>
      <c r="HP3" s="5">
        <v>7</v>
      </c>
      <c r="HQ3" s="4">
        <v>1</v>
      </c>
      <c r="HR3" s="5">
        <v>23</v>
      </c>
      <c r="HS3" s="4">
        <v>0</v>
      </c>
      <c r="HT3" s="5">
        <v>7</v>
      </c>
      <c r="HU3" s="4">
        <v>20</v>
      </c>
      <c r="HV3" s="5">
        <v>86</v>
      </c>
      <c r="HW3" s="4">
        <v>1</v>
      </c>
      <c r="HX3" s="5">
        <v>7</v>
      </c>
      <c r="HY3" s="4">
        <v>76</v>
      </c>
      <c r="HZ3" s="5">
        <v>1</v>
      </c>
      <c r="IA3" s="4">
        <v>4</v>
      </c>
      <c r="IB3" s="5">
        <v>21</v>
      </c>
      <c r="IC3" s="4">
        <v>9</v>
      </c>
      <c r="ID3" s="5">
        <v>0</v>
      </c>
      <c r="IE3" s="4">
        <v>5</v>
      </c>
      <c r="IF3" s="5">
        <v>3</v>
      </c>
      <c r="IG3" s="4">
        <v>0</v>
      </c>
      <c r="IH3" s="5">
        <v>61</v>
      </c>
      <c r="II3" s="4">
        <v>114</v>
      </c>
      <c r="IJ3" s="5">
        <v>1</v>
      </c>
      <c r="IK3" s="4">
        <v>153</v>
      </c>
      <c r="IL3" s="5">
        <v>0</v>
      </c>
      <c r="IM3" s="4">
        <v>0</v>
      </c>
      <c r="IN3" s="5">
        <v>16</v>
      </c>
      <c r="IO3" s="4">
        <v>64</v>
      </c>
      <c r="IP3" s="5">
        <v>134</v>
      </c>
      <c r="IQ3" s="4">
        <v>28</v>
      </c>
      <c r="IR3" s="5">
        <v>3</v>
      </c>
      <c r="IS3" s="4">
        <v>3</v>
      </c>
      <c r="IT3" s="5">
        <v>148</v>
      </c>
      <c r="IU3" s="4">
        <v>47</v>
      </c>
      <c r="IV3" s="5">
        <v>28</v>
      </c>
      <c r="IW3" s="4">
        <v>0</v>
      </c>
      <c r="IX3" s="5">
        <v>21</v>
      </c>
      <c r="IY3" s="4">
        <v>33</v>
      </c>
      <c r="IZ3" s="5">
        <v>4</v>
      </c>
      <c r="JA3" s="4">
        <v>0</v>
      </c>
      <c r="JB3" s="5">
        <v>2</v>
      </c>
      <c r="JC3" s="4">
        <v>41</v>
      </c>
      <c r="JD3" s="5">
        <v>2</v>
      </c>
      <c r="JE3" s="4">
        <v>0</v>
      </c>
      <c r="JF3" s="5">
        <v>2</v>
      </c>
      <c r="JG3" s="4">
        <v>4</v>
      </c>
      <c r="JH3" s="5">
        <v>84</v>
      </c>
      <c r="JI3" s="4">
        <v>2</v>
      </c>
      <c r="JJ3" s="5">
        <v>74</v>
      </c>
      <c r="JK3" s="4">
        <v>7</v>
      </c>
      <c r="JL3" s="5">
        <v>44</v>
      </c>
      <c r="JM3" s="4">
        <v>7</v>
      </c>
      <c r="JN3" s="5">
        <v>0</v>
      </c>
      <c r="JO3" s="4">
        <v>2</v>
      </c>
      <c r="JP3" s="5">
        <v>6</v>
      </c>
      <c r="JQ3" s="4">
        <v>7</v>
      </c>
      <c r="JR3" s="5">
        <v>162</v>
      </c>
      <c r="JS3" s="4">
        <v>129</v>
      </c>
      <c r="JT3" s="5">
        <v>0</v>
      </c>
      <c r="JU3" s="4">
        <v>15</v>
      </c>
      <c r="JV3" s="5">
        <v>19</v>
      </c>
      <c r="JW3" s="4">
        <v>7</v>
      </c>
      <c r="JX3" s="5">
        <v>5</v>
      </c>
      <c r="JY3" s="4">
        <v>7</v>
      </c>
      <c r="JZ3" s="5">
        <v>0</v>
      </c>
      <c r="KA3" s="4">
        <v>6</v>
      </c>
      <c r="KB3" s="5">
        <v>98</v>
      </c>
      <c r="KC3" s="4">
        <v>28</v>
      </c>
      <c r="KD3" s="5">
        <v>183</v>
      </c>
      <c r="KE3" s="4">
        <v>3</v>
      </c>
      <c r="KF3" s="5">
        <v>6</v>
      </c>
      <c r="KG3" s="4">
        <v>0</v>
      </c>
      <c r="KH3" s="5">
        <v>129</v>
      </c>
      <c r="KI3" s="4">
        <v>3</v>
      </c>
      <c r="KJ3" s="5">
        <v>1</v>
      </c>
      <c r="KK3" s="4">
        <v>0</v>
      </c>
      <c r="KL3" s="5">
        <v>4</v>
      </c>
      <c r="KM3" s="4">
        <v>4</v>
      </c>
      <c r="KN3" s="5">
        <v>15</v>
      </c>
      <c r="KO3" s="4">
        <v>0</v>
      </c>
      <c r="KP3" s="5">
        <v>0</v>
      </c>
      <c r="KQ3" s="4">
        <v>14</v>
      </c>
      <c r="KR3" s="5">
        <v>0</v>
      </c>
      <c r="KS3" s="4">
        <v>15</v>
      </c>
      <c r="KT3" s="5">
        <v>1</v>
      </c>
      <c r="KU3" s="4">
        <v>147</v>
      </c>
      <c r="KV3" s="5">
        <v>26</v>
      </c>
      <c r="KW3" s="4">
        <v>11</v>
      </c>
      <c r="KX3" s="5">
        <v>0</v>
      </c>
      <c r="KY3" s="4">
        <v>2</v>
      </c>
      <c r="KZ3" s="5">
        <v>5</v>
      </c>
      <c r="LA3" s="4">
        <v>0</v>
      </c>
      <c r="LB3" s="5">
        <v>138</v>
      </c>
      <c r="LC3" s="4">
        <v>44</v>
      </c>
      <c r="LD3" s="5">
        <v>0</v>
      </c>
      <c r="LE3" s="4">
        <v>0</v>
      </c>
      <c r="LF3" s="5">
        <v>4</v>
      </c>
      <c r="LG3" s="4">
        <v>64</v>
      </c>
      <c r="LH3" s="5">
        <v>0</v>
      </c>
      <c r="LI3" s="4">
        <v>20</v>
      </c>
      <c r="LJ3" s="5">
        <v>5</v>
      </c>
      <c r="LK3" s="4">
        <v>3</v>
      </c>
      <c r="LL3" s="5">
        <v>0</v>
      </c>
      <c r="LM3" s="4">
        <v>60</v>
      </c>
      <c r="LN3" s="5">
        <v>17</v>
      </c>
      <c r="LO3" s="4">
        <v>0</v>
      </c>
      <c r="LP3" s="5">
        <v>2</v>
      </c>
      <c r="LQ3" s="4">
        <v>1</v>
      </c>
      <c r="LR3" s="5">
        <v>0</v>
      </c>
      <c r="LS3" s="4">
        <v>7</v>
      </c>
      <c r="LT3" s="5">
        <v>1</v>
      </c>
      <c r="LU3" s="4">
        <v>2</v>
      </c>
      <c r="LV3" s="5">
        <v>11</v>
      </c>
      <c r="LW3" s="4">
        <v>1</v>
      </c>
      <c r="LX3" s="5">
        <v>2</v>
      </c>
      <c r="LY3" s="4">
        <v>46</v>
      </c>
      <c r="LZ3" s="5">
        <v>153</v>
      </c>
      <c r="MA3" s="4">
        <v>2</v>
      </c>
      <c r="MB3" s="5">
        <v>61</v>
      </c>
      <c r="MC3" s="4">
        <v>144</v>
      </c>
      <c r="MD3" s="5">
        <v>19</v>
      </c>
      <c r="ME3" s="4">
        <v>32</v>
      </c>
      <c r="MF3" s="5">
        <v>0</v>
      </c>
      <c r="MG3" s="4">
        <v>14</v>
      </c>
      <c r="MH3" s="5">
        <v>6</v>
      </c>
      <c r="MI3" s="4">
        <v>34</v>
      </c>
      <c r="MJ3" s="5">
        <v>0</v>
      </c>
      <c r="MK3" s="4">
        <v>104</v>
      </c>
      <c r="ML3" s="5">
        <v>0</v>
      </c>
      <c r="MM3" s="4">
        <v>0</v>
      </c>
      <c r="MN3" s="5">
        <v>33</v>
      </c>
      <c r="MO3" s="4">
        <v>80</v>
      </c>
      <c r="MP3" s="5">
        <v>20</v>
      </c>
      <c r="MQ3" s="4">
        <v>91</v>
      </c>
      <c r="MR3" s="5">
        <v>0</v>
      </c>
      <c r="MS3" s="4">
        <v>2</v>
      </c>
      <c r="MT3" s="5">
        <v>0</v>
      </c>
      <c r="MU3" s="4">
        <v>64</v>
      </c>
      <c r="MV3" s="5">
        <v>17</v>
      </c>
      <c r="MW3" s="4">
        <v>15</v>
      </c>
      <c r="MX3" s="5">
        <v>163</v>
      </c>
      <c r="MY3" s="4">
        <v>0</v>
      </c>
      <c r="MZ3" s="5">
        <v>3</v>
      </c>
      <c r="NA3" s="4">
        <v>0</v>
      </c>
      <c r="NB3" s="5">
        <v>8</v>
      </c>
      <c r="NC3" s="4">
        <v>0</v>
      </c>
      <c r="ND3" s="5">
        <v>0</v>
      </c>
      <c r="NE3" s="4">
        <v>3</v>
      </c>
      <c r="NF3" s="5">
        <v>33</v>
      </c>
      <c r="NG3" s="4">
        <v>0</v>
      </c>
      <c r="NH3" s="5">
        <v>4</v>
      </c>
      <c r="NI3" s="4">
        <v>4</v>
      </c>
      <c r="NJ3" s="5">
        <v>1</v>
      </c>
      <c r="NK3" s="4">
        <v>12</v>
      </c>
      <c r="NL3" s="5">
        <v>4</v>
      </c>
      <c r="NM3" s="4">
        <v>0</v>
      </c>
      <c r="NN3" s="5">
        <v>9</v>
      </c>
      <c r="NO3" s="4">
        <v>4</v>
      </c>
      <c r="NP3" s="5">
        <v>24</v>
      </c>
      <c r="NQ3" s="4">
        <v>9</v>
      </c>
      <c r="NR3" s="5">
        <v>0</v>
      </c>
      <c r="NS3" s="4">
        <v>6</v>
      </c>
      <c r="NT3" s="5">
        <v>12</v>
      </c>
      <c r="NU3" s="4">
        <v>3</v>
      </c>
      <c r="NV3" s="5">
        <v>0</v>
      </c>
      <c r="NW3" s="4">
        <v>7</v>
      </c>
      <c r="NX3" s="5">
        <v>11</v>
      </c>
      <c r="NY3" s="4">
        <v>50</v>
      </c>
      <c r="NZ3" s="5">
        <v>0</v>
      </c>
      <c r="OA3" s="4">
        <v>21</v>
      </c>
      <c r="OB3" s="5">
        <v>134</v>
      </c>
      <c r="OC3" s="4">
        <v>4</v>
      </c>
      <c r="OD3" s="5">
        <v>152</v>
      </c>
      <c r="OE3" s="4">
        <v>9</v>
      </c>
      <c r="OF3" s="5">
        <v>35</v>
      </c>
      <c r="OG3" s="4">
        <v>0</v>
      </c>
      <c r="OH3" s="5">
        <v>1</v>
      </c>
      <c r="OI3" s="4">
        <v>2</v>
      </c>
      <c r="OJ3" s="5">
        <v>0</v>
      </c>
      <c r="OK3" s="4">
        <v>4</v>
      </c>
      <c r="OL3" s="5">
        <v>1</v>
      </c>
      <c r="OM3" s="4">
        <v>105</v>
      </c>
      <c r="ON3" s="5">
        <v>5</v>
      </c>
      <c r="OO3" s="4">
        <v>36</v>
      </c>
      <c r="OP3" s="5">
        <v>0</v>
      </c>
      <c r="OQ3" s="4">
        <v>0</v>
      </c>
      <c r="OR3" s="5">
        <v>3</v>
      </c>
      <c r="OS3" s="4">
        <v>7</v>
      </c>
      <c r="OT3" s="5">
        <v>0</v>
      </c>
      <c r="OU3" s="4">
        <v>9</v>
      </c>
      <c r="OV3" s="5">
        <v>22</v>
      </c>
      <c r="OW3" s="4">
        <v>53</v>
      </c>
      <c r="OX3" s="5">
        <v>0</v>
      </c>
      <c r="OY3" s="4">
        <v>44</v>
      </c>
      <c r="OZ3" s="5">
        <v>34</v>
      </c>
      <c r="PA3" s="4">
        <v>0</v>
      </c>
      <c r="PB3" s="5">
        <v>5</v>
      </c>
      <c r="PC3" s="4">
        <v>26</v>
      </c>
      <c r="PD3" s="5">
        <v>114</v>
      </c>
      <c r="PE3" s="4">
        <v>0</v>
      </c>
      <c r="PF3" s="5">
        <v>3</v>
      </c>
      <c r="PG3" s="4">
        <v>3</v>
      </c>
      <c r="PH3" s="5">
        <v>2</v>
      </c>
      <c r="PI3" s="4">
        <v>68</v>
      </c>
      <c r="PJ3" s="5">
        <v>42</v>
      </c>
      <c r="PK3" s="4">
        <v>0</v>
      </c>
      <c r="PL3" s="5">
        <v>137</v>
      </c>
      <c r="PM3" s="4">
        <v>0</v>
      </c>
      <c r="PN3" s="5">
        <v>2</v>
      </c>
      <c r="PO3" s="4">
        <v>0</v>
      </c>
      <c r="PP3" s="5">
        <v>16</v>
      </c>
      <c r="PQ3" s="4">
        <v>0</v>
      </c>
      <c r="PR3" s="5">
        <v>47</v>
      </c>
      <c r="PS3" s="4">
        <v>66</v>
      </c>
      <c r="PT3" s="5">
        <v>0</v>
      </c>
      <c r="PU3" s="4">
        <v>0</v>
      </c>
      <c r="PV3" s="5">
        <v>35</v>
      </c>
      <c r="PW3" s="4">
        <v>4</v>
      </c>
      <c r="PX3" s="5">
        <v>0</v>
      </c>
      <c r="PY3" s="4">
        <v>11</v>
      </c>
      <c r="PZ3" s="5">
        <v>4</v>
      </c>
      <c r="QA3" s="4">
        <v>28</v>
      </c>
      <c r="QB3" s="5">
        <v>1</v>
      </c>
      <c r="QC3" s="4">
        <v>4</v>
      </c>
      <c r="QD3" s="5">
        <v>6</v>
      </c>
      <c r="QE3" s="4">
        <v>0</v>
      </c>
      <c r="QF3" s="5">
        <v>14</v>
      </c>
      <c r="QG3" s="4">
        <v>190</v>
      </c>
      <c r="QH3" s="5">
        <v>7</v>
      </c>
      <c r="QI3" s="4">
        <v>7</v>
      </c>
      <c r="QJ3" s="5">
        <v>16</v>
      </c>
      <c r="QK3" s="4">
        <v>38</v>
      </c>
      <c r="QL3" s="5">
        <v>2</v>
      </c>
      <c r="QM3" s="4">
        <v>70</v>
      </c>
      <c r="QN3" s="5">
        <v>19</v>
      </c>
      <c r="QO3" s="4">
        <v>24</v>
      </c>
      <c r="QP3" s="5">
        <v>24</v>
      </c>
      <c r="QQ3" s="4">
        <v>11</v>
      </c>
      <c r="QR3" s="5">
        <v>15</v>
      </c>
      <c r="QS3" s="4">
        <v>96</v>
      </c>
      <c r="QT3" s="5">
        <v>0</v>
      </c>
      <c r="QU3" s="4">
        <v>0</v>
      </c>
      <c r="QV3" s="5">
        <v>0</v>
      </c>
      <c r="QW3" s="4">
        <v>84</v>
      </c>
      <c r="QX3" s="5">
        <v>5</v>
      </c>
      <c r="QY3" s="4">
        <v>25</v>
      </c>
      <c r="QZ3" s="5">
        <v>17</v>
      </c>
      <c r="RA3" s="4">
        <v>1</v>
      </c>
      <c r="RB3" s="5">
        <v>42</v>
      </c>
      <c r="RC3" s="4">
        <v>8</v>
      </c>
      <c r="RD3" s="5">
        <v>76</v>
      </c>
      <c r="RE3" s="4">
        <v>0</v>
      </c>
      <c r="RF3" s="5">
        <v>8</v>
      </c>
      <c r="RG3" s="4">
        <v>1</v>
      </c>
      <c r="RH3" s="5">
        <v>1</v>
      </c>
      <c r="RI3" s="4">
        <v>0</v>
      </c>
      <c r="RJ3" s="5">
        <v>3</v>
      </c>
      <c r="RK3" s="4">
        <v>0</v>
      </c>
      <c r="RL3" s="5">
        <v>22</v>
      </c>
      <c r="RM3" s="4">
        <v>7</v>
      </c>
      <c r="RN3" s="5">
        <v>7</v>
      </c>
      <c r="RO3" s="4">
        <v>3</v>
      </c>
      <c r="RP3" s="5">
        <v>15</v>
      </c>
      <c r="RQ3" s="4">
        <v>2</v>
      </c>
      <c r="RR3" s="5">
        <v>28</v>
      </c>
      <c r="RS3" s="4">
        <v>74</v>
      </c>
      <c r="RT3" s="5">
        <v>0</v>
      </c>
      <c r="RU3" s="4">
        <v>12</v>
      </c>
      <c r="RV3" s="5">
        <v>0</v>
      </c>
      <c r="RW3" s="4">
        <v>1</v>
      </c>
      <c r="RX3" s="5">
        <v>19</v>
      </c>
      <c r="RY3" s="4">
        <v>2</v>
      </c>
      <c r="RZ3" s="5">
        <v>20</v>
      </c>
      <c r="SA3" s="4">
        <v>0</v>
      </c>
      <c r="SB3" s="5">
        <v>13</v>
      </c>
      <c r="SC3" s="4">
        <v>25</v>
      </c>
      <c r="SD3" s="5">
        <v>1</v>
      </c>
      <c r="SE3" s="4">
        <v>0</v>
      </c>
      <c r="SF3" s="5">
        <v>0</v>
      </c>
      <c r="SG3" s="4">
        <v>14</v>
      </c>
      <c r="SH3" s="5">
        <v>2</v>
      </c>
      <c r="SI3" s="4">
        <v>0</v>
      </c>
      <c r="SJ3" s="5">
        <v>36</v>
      </c>
      <c r="SK3" s="4">
        <v>0</v>
      </c>
      <c r="SL3" s="5">
        <v>0</v>
      </c>
      <c r="SM3" s="4">
        <v>10</v>
      </c>
      <c r="SN3" s="5">
        <v>162</v>
      </c>
      <c r="SO3" s="4">
        <v>70</v>
      </c>
      <c r="SP3" s="5">
        <v>4</v>
      </c>
      <c r="SQ3" s="4">
        <v>138</v>
      </c>
      <c r="SR3" s="5">
        <v>1</v>
      </c>
      <c r="SS3" s="4">
        <v>83</v>
      </c>
      <c r="ST3" s="5">
        <v>17</v>
      </c>
      <c r="SU3" s="4">
        <v>92</v>
      </c>
      <c r="SV3" s="5">
        <v>0</v>
      </c>
      <c r="SW3" s="4">
        <v>20</v>
      </c>
      <c r="SX3" s="5">
        <v>0</v>
      </c>
      <c r="SY3" s="4">
        <v>7</v>
      </c>
      <c r="SZ3" s="5">
        <v>23</v>
      </c>
      <c r="TA3" s="4">
        <v>134</v>
      </c>
      <c r="TB3" s="5">
        <v>1</v>
      </c>
      <c r="TC3" s="4">
        <v>73</v>
      </c>
      <c r="TD3" s="5">
        <v>2</v>
      </c>
      <c r="TE3" s="4">
        <v>33</v>
      </c>
      <c r="TF3" s="5">
        <v>1</v>
      </c>
      <c r="TG3" s="4">
        <v>4</v>
      </c>
      <c r="TH3" s="5">
        <v>38</v>
      </c>
      <c r="TI3" s="4">
        <v>15</v>
      </c>
      <c r="TJ3" s="5">
        <v>155</v>
      </c>
      <c r="TK3" s="4">
        <v>10</v>
      </c>
      <c r="TL3" s="5">
        <v>61</v>
      </c>
      <c r="TM3" s="4">
        <v>54</v>
      </c>
      <c r="TN3" s="5">
        <v>4</v>
      </c>
      <c r="TO3" s="4">
        <v>6</v>
      </c>
      <c r="TP3" s="5">
        <v>3</v>
      </c>
      <c r="TQ3" s="4">
        <v>12</v>
      </c>
      <c r="TR3" s="5">
        <v>0</v>
      </c>
      <c r="TS3" s="4">
        <v>151</v>
      </c>
      <c r="TT3" s="5">
        <v>4</v>
      </c>
      <c r="TU3" s="4">
        <v>3</v>
      </c>
      <c r="TV3" s="5">
        <v>9</v>
      </c>
      <c r="TW3" s="4">
        <v>10</v>
      </c>
      <c r="TX3" s="5">
        <v>3</v>
      </c>
      <c r="TY3" s="4">
        <v>19</v>
      </c>
      <c r="TZ3" s="5">
        <v>18</v>
      </c>
      <c r="UA3" s="4">
        <v>4</v>
      </c>
      <c r="UB3" s="5">
        <v>46</v>
      </c>
      <c r="UC3" s="4">
        <v>7</v>
      </c>
      <c r="UD3" s="5">
        <v>3</v>
      </c>
      <c r="UE3" s="4">
        <v>0</v>
      </c>
      <c r="UF3" s="5">
        <v>4</v>
      </c>
      <c r="UG3" s="4">
        <v>16</v>
      </c>
      <c r="UH3" s="5">
        <v>0</v>
      </c>
      <c r="UI3" s="4">
        <v>3</v>
      </c>
      <c r="UJ3" s="5">
        <v>28</v>
      </c>
      <c r="UK3" s="4">
        <v>17</v>
      </c>
      <c r="UL3" s="5">
        <v>85</v>
      </c>
      <c r="UM3" s="4">
        <v>129</v>
      </c>
      <c r="UN3" s="5">
        <v>4</v>
      </c>
      <c r="UO3" s="4">
        <v>38</v>
      </c>
      <c r="UP3" s="5">
        <v>8</v>
      </c>
      <c r="UQ3" s="4">
        <v>153</v>
      </c>
      <c r="UR3" s="5">
        <v>25</v>
      </c>
      <c r="US3" s="4">
        <v>129</v>
      </c>
      <c r="UT3" s="5">
        <v>18</v>
      </c>
      <c r="UU3" s="4">
        <v>2</v>
      </c>
      <c r="UV3" s="5">
        <v>10</v>
      </c>
      <c r="UW3" s="4">
        <v>0</v>
      </c>
      <c r="UX3" s="5">
        <v>0</v>
      </c>
      <c r="UY3" s="4">
        <v>0</v>
      </c>
      <c r="UZ3" s="5">
        <v>0</v>
      </c>
      <c r="VA3" s="4">
        <v>0</v>
      </c>
      <c r="VB3" s="5">
        <v>12</v>
      </c>
      <c r="VC3" s="4">
        <v>5</v>
      </c>
      <c r="VD3" s="5">
        <v>6</v>
      </c>
      <c r="VE3" s="4">
        <v>12</v>
      </c>
      <c r="VF3" s="5">
        <v>0</v>
      </c>
      <c r="VG3" s="4">
        <v>4</v>
      </c>
      <c r="VH3" s="5">
        <v>0</v>
      </c>
      <c r="VI3" s="4">
        <v>13</v>
      </c>
      <c r="VJ3" s="5">
        <v>0</v>
      </c>
      <c r="VK3" s="4">
        <v>3</v>
      </c>
      <c r="VL3" s="5">
        <v>0</v>
      </c>
      <c r="VM3" s="4">
        <v>12</v>
      </c>
      <c r="VN3" s="5">
        <v>0</v>
      </c>
      <c r="VO3" s="4">
        <v>1</v>
      </c>
      <c r="VP3" s="5">
        <v>21</v>
      </c>
      <c r="VQ3" s="4">
        <v>47</v>
      </c>
      <c r="VR3" s="5">
        <v>4</v>
      </c>
      <c r="VS3" s="4">
        <v>9</v>
      </c>
      <c r="VT3" s="5">
        <v>0</v>
      </c>
      <c r="VU3" s="4">
        <v>183</v>
      </c>
      <c r="VV3" s="5">
        <v>127</v>
      </c>
      <c r="VW3" s="4">
        <v>6</v>
      </c>
      <c r="VX3" s="5">
        <v>30</v>
      </c>
      <c r="VY3" s="4">
        <v>4</v>
      </c>
      <c r="VZ3" s="5">
        <v>12</v>
      </c>
      <c r="WA3" s="4">
        <v>0</v>
      </c>
      <c r="WB3" s="5">
        <v>7</v>
      </c>
      <c r="WC3" s="4">
        <v>3</v>
      </c>
      <c r="WD3" s="5">
        <v>0</v>
      </c>
      <c r="WE3" s="4">
        <v>28</v>
      </c>
      <c r="WF3" s="5">
        <v>32</v>
      </c>
      <c r="WG3" s="4">
        <v>16</v>
      </c>
      <c r="WH3" s="5">
        <v>3</v>
      </c>
      <c r="WI3" s="4">
        <v>10</v>
      </c>
      <c r="WJ3" s="5">
        <v>0</v>
      </c>
      <c r="WK3" s="4">
        <v>1</v>
      </c>
      <c r="WL3" s="5">
        <v>4</v>
      </c>
      <c r="WM3" s="4">
        <v>0</v>
      </c>
      <c r="WN3" s="5">
        <v>13</v>
      </c>
      <c r="WO3" s="4">
        <v>25</v>
      </c>
      <c r="WP3" s="5">
        <v>8</v>
      </c>
      <c r="WQ3" s="4">
        <v>0</v>
      </c>
      <c r="WR3" s="5">
        <v>91</v>
      </c>
      <c r="WS3" s="4">
        <v>13</v>
      </c>
      <c r="WT3" s="5">
        <v>0</v>
      </c>
      <c r="WU3" s="4">
        <v>1</v>
      </c>
      <c r="WV3" s="5">
        <v>6</v>
      </c>
      <c r="WW3" s="4">
        <v>8</v>
      </c>
      <c r="WX3" s="5">
        <v>0</v>
      </c>
      <c r="WY3" s="4">
        <v>8</v>
      </c>
      <c r="WZ3" s="5">
        <v>35</v>
      </c>
      <c r="XA3" s="4">
        <v>6</v>
      </c>
      <c r="XB3" s="5">
        <v>22</v>
      </c>
      <c r="XC3" s="4">
        <v>2</v>
      </c>
      <c r="XD3" s="5">
        <v>63</v>
      </c>
      <c r="XE3" s="4">
        <v>17</v>
      </c>
      <c r="XF3" s="5">
        <v>18</v>
      </c>
      <c r="XG3" s="4">
        <v>5</v>
      </c>
      <c r="XH3" s="5">
        <v>107</v>
      </c>
      <c r="XI3" s="4">
        <v>45</v>
      </c>
      <c r="XJ3" s="5">
        <v>129</v>
      </c>
      <c r="XK3" s="4">
        <v>24</v>
      </c>
      <c r="XL3" s="5">
        <v>22</v>
      </c>
      <c r="XM3" s="4">
        <v>0</v>
      </c>
      <c r="XN3" s="5">
        <v>20</v>
      </c>
      <c r="XO3" s="4">
        <v>103</v>
      </c>
      <c r="XP3" s="5">
        <v>69</v>
      </c>
      <c r="XQ3" s="4">
        <v>21</v>
      </c>
      <c r="XR3" s="5">
        <v>50</v>
      </c>
      <c r="XS3" s="4">
        <v>66</v>
      </c>
      <c r="XT3" s="5">
        <v>89</v>
      </c>
      <c r="XU3" s="4">
        <v>3</v>
      </c>
      <c r="XV3" s="5">
        <v>105</v>
      </c>
      <c r="XW3" s="4">
        <v>2</v>
      </c>
      <c r="XX3" s="5">
        <v>181</v>
      </c>
      <c r="XY3" s="4">
        <v>6</v>
      </c>
      <c r="XZ3" s="5">
        <v>0</v>
      </c>
      <c r="YA3" s="4">
        <v>4</v>
      </c>
      <c r="YB3" s="5">
        <v>19</v>
      </c>
      <c r="YC3" s="4">
        <v>0</v>
      </c>
      <c r="YD3" s="5">
        <v>80</v>
      </c>
      <c r="YE3" s="4">
        <v>2</v>
      </c>
      <c r="YF3" s="5">
        <v>3</v>
      </c>
      <c r="YG3" s="4">
        <v>1</v>
      </c>
      <c r="YH3" s="5">
        <v>3</v>
      </c>
      <c r="YI3" s="4">
        <v>47</v>
      </c>
      <c r="YJ3" s="5">
        <v>112</v>
      </c>
      <c r="YK3" s="4">
        <v>1</v>
      </c>
      <c r="YL3" s="5">
        <v>0</v>
      </c>
      <c r="YM3" s="4">
        <v>6</v>
      </c>
      <c r="YN3" s="5">
        <v>53</v>
      </c>
      <c r="YO3" s="4">
        <v>2</v>
      </c>
      <c r="YP3" s="5">
        <v>1</v>
      </c>
      <c r="YQ3" s="4">
        <v>1</v>
      </c>
      <c r="YR3" s="5">
        <v>0</v>
      </c>
      <c r="YS3" s="4">
        <v>10</v>
      </c>
      <c r="YT3" s="5">
        <v>0</v>
      </c>
      <c r="YU3" s="4">
        <v>16</v>
      </c>
      <c r="YV3" s="5">
        <v>61</v>
      </c>
      <c r="YW3" s="4">
        <v>9</v>
      </c>
      <c r="YX3" s="5">
        <v>159</v>
      </c>
      <c r="YY3" s="4">
        <v>59</v>
      </c>
      <c r="YZ3" s="5">
        <v>0</v>
      </c>
      <c r="ZA3" s="4">
        <v>1</v>
      </c>
      <c r="ZB3" s="5">
        <v>12</v>
      </c>
      <c r="ZC3" s="4">
        <v>81</v>
      </c>
      <c r="ZD3" s="5">
        <v>4</v>
      </c>
      <c r="ZE3" s="4">
        <v>32</v>
      </c>
      <c r="ZF3" s="5">
        <v>23</v>
      </c>
      <c r="ZG3" s="4">
        <v>134</v>
      </c>
      <c r="ZH3" s="5">
        <v>11</v>
      </c>
      <c r="ZI3" s="4">
        <v>6</v>
      </c>
      <c r="ZJ3" s="5">
        <v>32</v>
      </c>
      <c r="ZK3" s="4">
        <v>18</v>
      </c>
      <c r="ZL3" s="5">
        <v>102</v>
      </c>
      <c r="ZM3" s="4">
        <v>16</v>
      </c>
      <c r="ZN3" s="5">
        <v>40</v>
      </c>
      <c r="ZO3" s="4">
        <v>86</v>
      </c>
      <c r="ZP3" s="5">
        <v>0</v>
      </c>
      <c r="ZQ3" s="4">
        <v>0</v>
      </c>
      <c r="ZR3" s="5">
        <v>15</v>
      </c>
      <c r="ZS3" s="4">
        <v>0</v>
      </c>
      <c r="ZT3" s="5">
        <v>1</v>
      </c>
      <c r="ZU3" s="4">
        <v>4</v>
      </c>
      <c r="ZV3" s="5">
        <v>2</v>
      </c>
      <c r="ZW3" s="4">
        <v>1</v>
      </c>
      <c r="ZX3" s="5">
        <v>11</v>
      </c>
      <c r="ZY3" s="4">
        <v>22</v>
      </c>
      <c r="ZZ3" s="5">
        <v>11</v>
      </c>
      <c r="AAA3" s="4">
        <v>123</v>
      </c>
      <c r="AAB3" s="5">
        <v>12</v>
      </c>
      <c r="AAC3" s="4">
        <v>32</v>
      </c>
      <c r="AAD3" s="5">
        <v>19</v>
      </c>
      <c r="AAE3" s="4">
        <v>80</v>
      </c>
      <c r="AAF3" s="5">
        <v>0</v>
      </c>
      <c r="AAG3" s="4">
        <v>6</v>
      </c>
      <c r="AAH3" s="5">
        <v>0</v>
      </c>
      <c r="AAI3" s="4">
        <v>1</v>
      </c>
      <c r="AAJ3" s="5">
        <v>3</v>
      </c>
      <c r="AAK3" s="4">
        <v>58</v>
      </c>
      <c r="AAL3" s="5">
        <v>10</v>
      </c>
      <c r="AAM3" s="4">
        <v>5</v>
      </c>
      <c r="AAN3" s="5">
        <v>13</v>
      </c>
      <c r="AAO3" s="4">
        <v>40</v>
      </c>
      <c r="AAP3" s="5">
        <v>25</v>
      </c>
      <c r="AAQ3" s="4">
        <v>4</v>
      </c>
      <c r="AAR3" s="5">
        <v>81</v>
      </c>
      <c r="AAS3" s="4">
        <v>2</v>
      </c>
      <c r="AAT3" s="5">
        <v>9</v>
      </c>
      <c r="AAU3" s="4">
        <v>0</v>
      </c>
      <c r="AAV3" s="5">
        <v>0</v>
      </c>
      <c r="AAW3" s="4">
        <v>166</v>
      </c>
      <c r="AAX3" s="5">
        <v>0</v>
      </c>
      <c r="AAY3" s="4">
        <v>0</v>
      </c>
      <c r="AAZ3" s="5">
        <v>25</v>
      </c>
      <c r="ABA3" s="4">
        <v>142</v>
      </c>
      <c r="ABB3" s="5">
        <v>3</v>
      </c>
      <c r="ABC3" s="4">
        <v>22</v>
      </c>
      <c r="ABD3" s="5">
        <v>0</v>
      </c>
      <c r="ABE3" s="4">
        <v>4</v>
      </c>
      <c r="ABF3" s="5">
        <v>9</v>
      </c>
      <c r="ABG3" s="4">
        <v>2</v>
      </c>
      <c r="ABH3" s="5">
        <v>28</v>
      </c>
      <c r="ABI3" s="4">
        <v>0</v>
      </c>
      <c r="ABJ3" s="5">
        <v>79</v>
      </c>
      <c r="ABK3" s="4">
        <v>39</v>
      </c>
      <c r="ABL3" s="5">
        <v>0</v>
      </c>
      <c r="ABM3" s="4">
        <v>133</v>
      </c>
      <c r="ABN3" s="5">
        <v>10</v>
      </c>
      <c r="ABO3" s="4">
        <v>2</v>
      </c>
      <c r="ABP3" s="5">
        <v>1</v>
      </c>
      <c r="ABQ3" s="4">
        <v>11</v>
      </c>
      <c r="ABR3" s="5">
        <v>26</v>
      </c>
      <c r="ABS3" s="4">
        <v>31</v>
      </c>
      <c r="ABT3" s="5">
        <v>5</v>
      </c>
      <c r="ABU3" s="4">
        <v>17</v>
      </c>
      <c r="ABV3" s="5">
        <v>3</v>
      </c>
      <c r="ABW3" s="4">
        <v>80</v>
      </c>
      <c r="ABX3" s="5">
        <v>42</v>
      </c>
      <c r="ABY3" s="4">
        <v>8</v>
      </c>
      <c r="ABZ3" s="5">
        <v>53</v>
      </c>
      <c r="ACA3" s="4">
        <v>178</v>
      </c>
      <c r="ACB3" s="5">
        <v>93</v>
      </c>
      <c r="ACC3" s="4">
        <v>35</v>
      </c>
      <c r="ACD3" s="5">
        <v>12</v>
      </c>
      <c r="ACE3" s="4">
        <v>10</v>
      </c>
      <c r="ACF3" s="5">
        <v>2</v>
      </c>
      <c r="ACG3" s="4">
        <v>0</v>
      </c>
      <c r="ACH3" s="5">
        <v>5</v>
      </c>
      <c r="ACI3" s="4">
        <v>16</v>
      </c>
      <c r="ACJ3" s="5">
        <v>107</v>
      </c>
      <c r="ACK3" s="4">
        <v>1</v>
      </c>
      <c r="ACL3" s="5">
        <v>35</v>
      </c>
      <c r="ACM3" s="4">
        <v>3</v>
      </c>
      <c r="ACN3" s="5">
        <v>51</v>
      </c>
      <c r="ACO3" s="4">
        <v>97</v>
      </c>
      <c r="ACP3" s="5">
        <v>12</v>
      </c>
      <c r="ACQ3" s="4">
        <v>7</v>
      </c>
      <c r="ACR3" s="5">
        <v>32</v>
      </c>
      <c r="ACS3" s="4">
        <v>115</v>
      </c>
      <c r="ACT3" s="5">
        <v>5</v>
      </c>
      <c r="ACU3" s="4">
        <v>1</v>
      </c>
      <c r="ACV3" s="5">
        <v>2</v>
      </c>
      <c r="ACW3" s="4">
        <v>0</v>
      </c>
      <c r="ACX3" s="5">
        <v>0</v>
      </c>
      <c r="ACY3" s="4">
        <v>11</v>
      </c>
      <c r="ACZ3" s="5">
        <v>1</v>
      </c>
      <c r="ADA3" s="4">
        <v>0</v>
      </c>
      <c r="ADB3" s="5">
        <v>12</v>
      </c>
      <c r="ADC3" s="4">
        <v>5</v>
      </c>
      <c r="ADD3" s="5">
        <v>3</v>
      </c>
      <c r="ADE3" s="4">
        <v>3</v>
      </c>
      <c r="ADF3" s="5">
        <v>2</v>
      </c>
      <c r="ADG3" s="4">
        <v>12</v>
      </c>
      <c r="ADH3" s="5">
        <v>2</v>
      </c>
      <c r="ADI3" s="4">
        <v>48</v>
      </c>
      <c r="ADJ3" s="5">
        <v>9</v>
      </c>
      <c r="ADK3" s="4">
        <v>27</v>
      </c>
      <c r="ADL3" s="5">
        <v>168</v>
      </c>
      <c r="ADM3" s="4">
        <v>23</v>
      </c>
      <c r="ADN3" s="5">
        <v>8</v>
      </c>
      <c r="ADO3" s="4">
        <v>2</v>
      </c>
      <c r="ADP3" s="5">
        <v>19</v>
      </c>
      <c r="ADQ3" s="4">
        <v>3</v>
      </c>
      <c r="ADR3" s="5">
        <v>28</v>
      </c>
      <c r="ADS3" s="4">
        <v>44</v>
      </c>
      <c r="ADT3" s="5">
        <v>91</v>
      </c>
      <c r="ADU3" s="4">
        <v>1</v>
      </c>
      <c r="ADV3" s="5">
        <v>5</v>
      </c>
      <c r="ADW3" s="4">
        <v>1</v>
      </c>
      <c r="ADX3" s="5">
        <v>23</v>
      </c>
      <c r="ADY3" s="4">
        <v>148</v>
      </c>
      <c r="ADZ3" s="5">
        <v>43</v>
      </c>
      <c r="AEA3" s="4">
        <v>0</v>
      </c>
      <c r="AEB3" s="5">
        <v>1</v>
      </c>
      <c r="AEC3" s="4">
        <v>28</v>
      </c>
      <c r="AED3" s="5">
        <v>53</v>
      </c>
      <c r="AEE3" s="4">
        <v>26</v>
      </c>
      <c r="AEF3" s="5">
        <v>10</v>
      </c>
      <c r="AEG3" s="4">
        <v>2</v>
      </c>
      <c r="AEH3" s="5">
        <v>174</v>
      </c>
      <c r="AEI3" s="4">
        <v>0</v>
      </c>
      <c r="AEJ3" s="5">
        <v>73</v>
      </c>
      <c r="AEK3" s="4">
        <v>9</v>
      </c>
      <c r="AEL3" s="5">
        <v>2</v>
      </c>
      <c r="AEM3" s="4">
        <v>0</v>
      </c>
      <c r="AEN3" s="5">
        <v>14</v>
      </c>
      <c r="AEO3" s="4">
        <v>7</v>
      </c>
      <c r="AEP3" s="5">
        <v>53</v>
      </c>
      <c r="AEQ3" s="4">
        <v>10</v>
      </c>
      <c r="AER3" s="5">
        <v>5</v>
      </c>
      <c r="AES3" s="4">
        <v>3</v>
      </c>
      <c r="AET3" s="5">
        <v>38</v>
      </c>
      <c r="AEU3" s="4">
        <v>122</v>
      </c>
      <c r="AEV3" s="5">
        <v>15</v>
      </c>
      <c r="AEW3" s="4">
        <v>1</v>
      </c>
      <c r="AEX3" s="5">
        <v>28</v>
      </c>
      <c r="AEY3" s="4">
        <v>0</v>
      </c>
      <c r="AEZ3" s="5">
        <v>5</v>
      </c>
      <c r="AFA3" s="4">
        <v>16</v>
      </c>
      <c r="AFB3" s="5">
        <v>5</v>
      </c>
      <c r="AFC3" s="4">
        <v>5</v>
      </c>
      <c r="AFD3" s="5">
        <v>1</v>
      </c>
      <c r="AFE3" s="4">
        <v>123</v>
      </c>
      <c r="AFF3" s="5">
        <v>9</v>
      </c>
      <c r="AFG3" s="4">
        <v>50</v>
      </c>
      <c r="AFH3" s="5">
        <v>0</v>
      </c>
      <c r="AFI3" s="4">
        <v>5</v>
      </c>
      <c r="AFJ3" s="5">
        <v>6</v>
      </c>
      <c r="AFK3" s="4">
        <v>65</v>
      </c>
      <c r="AFL3" s="5">
        <v>7</v>
      </c>
      <c r="AFM3" s="4">
        <v>14</v>
      </c>
      <c r="AFN3" s="5">
        <v>50</v>
      </c>
      <c r="AFO3" s="4">
        <v>74</v>
      </c>
      <c r="AFP3" s="5">
        <v>91</v>
      </c>
      <c r="AFQ3" s="4">
        <v>7</v>
      </c>
      <c r="AFR3" s="5">
        <v>1</v>
      </c>
      <c r="AFS3" s="4">
        <v>2</v>
      </c>
      <c r="AFT3" s="5">
        <v>2</v>
      </c>
      <c r="AFU3" s="4">
        <v>0</v>
      </c>
      <c r="AFV3" s="5">
        <v>54</v>
      </c>
      <c r="AFW3" s="4">
        <v>0</v>
      </c>
      <c r="AFX3" s="5">
        <v>0</v>
      </c>
      <c r="AFY3" s="4">
        <v>199</v>
      </c>
      <c r="AFZ3" s="5">
        <v>0</v>
      </c>
      <c r="AGA3" s="4">
        <v>64</v>
      </c>
      <c r="AGB3" s="5">
        <v>2</v>
      </c>
      <c r="AGC3" s="4">
        <v>20</v>
      </c>
      <c r="AGD3" s="5">
        <v>2</v>
      </c>
      <c r="AGE3" s="4">
        <v>2</v>
      </c>
      <c r="AGF3" s="5">
        <v>2</v>
      </c>
      <c r="AGG3" s="4">
        <v>35</v>
      </c>
      <c r="AGH3" s="5">
        <v>39</v>
      </c>
      <c r="AGI3" s="4">
        <v>11</v>
      </c>
      <c r="AGJ3" s="5">
        <v>11</v>
      </c>
      <c r="AGK3" s="4">
        <v>0</v>
      </c>
      <c r="AGL3" s="5">
        <v>62</v>
      </c>
      <c r="AGM3" s="4">
        <v>12</v>
      </c>
      <c r="AGN3" s="5">
        <v>0</v>
      </c>
      <c r="AGO3" s="4">
        <v>47</v>
      </c>
      <c r="AGP3" s="5">
        <v>0</v>
      </c>
      <c r="AGQ3" s="4">
        <v>13</v>
      </c>
      <c r="AGR3" s="5">
        <v>58</v>
      </c>
      <c r="AGS3" s="4">
        <v>22</v>
      </c>
      <c r="AGT3" s="5">
        <v>4</v>
      </c>
      <c r="AGU3" s="4">
        <v>12</v>
      </c>
      <c r="AGV3" s="5">
        <v>68</v>
      </c>
      <c r="AGW3" s="4">
        <v>23</v>
      </c>
      <c r="AGX3" s="5">
        <v>10</v>
      </c>
      <c r="AGY3" s="4">
        <v>1</v>
      </c>
      <c r="AGZ3" s="5">
        <v>1</v>
      </c>
      <c r="AHA3" s="4">
        <v>0</v>
      </c>
      <c r="AHB3" s="5">
        <v>102</v>
      </c>
      <c r="AHC3" s="4">
        <v>55</v>
      </c>
      <c r="AHD3" s="5">
        <v>2</v>
      </c>
      <c r="AHE3" s="4">
        <v>0</v>
      </c>
      <c r="AHF3" s="5">
        <v>14</v>
      </c>
      <c r="AHG3" s="4">
        <v>60</v>
      </c>
      <c r="AHH3" s="5">
        <v>3</v>
      </c>
      <c r="AHI3" s="4">
        <v>20</v>
      </c>
      <c r="AHJ3" s="5">
        <v>31</v>
      </c>
      <c r="AHK3" s="4">
        <v>0</v>
      </c>
      <c r="AHL3" s="5">
        <v>8</v>
      </c>
      <c r="AHM3" s="4">
        <v>8</v>
      </c>
      <c r="AHN3" s="5">
        <v>58</v>
      </c>
      <c r="AHO3" s="4">
        <v>138</v>
      </c>
      <c r="AHP3" s="5">
        <v>55</v>
      </c>
      <c r="AHQ3" s="4">
        <v>17</v>
      </c>
      <c r="AHR3" s="5">
        <v>33</v>
      </c>
      <c r="AHS3" s="4">
        <v>0</v>
      </c>
      <c r="AHT3" s="5">
        <v>101</v>
      </c>
      <c r="AHU3" s="4">
        <v>21</v>
      </c>
      <c r="AHV3" s="5">
        <v>7</v>
      </c>
      <c r="AHW3" s="4">
        <v>92</v>
      </c>
      <c r="AHX3" s="5">
        <v>28</v>
      </c>
      <c r="AHY3" s="4">
        <v>1</v>
      </c>
      <c r="AHZ3" s="5">
        <v>0</v>
      </c>
      <c r="AIA3" s="4">
        <v>9</v>
      </c>
      <c r="AIB3" s="5">
        <v>28</v>
      </c>
      <c r="AIC3" s="4">
        <v>12</v>
      </c>
      <c r="AID3" s="5">
        <v>0</v>
      </c>
      <c r="AIE3" s="4">
        <v>3</v>
      </c>
      <c r="AIF3" s="5">
        <v>29</v>
      </c>
      <c r="AIG3" s="4">
        <v>61</v>
      </c>
      <c r="AIH3" s="5">
        <v>19</v>
      </c>
      <c r="AII3" s="4">
        <v>19</v>
      </c>
      <c r="AIJ3" s="5">
        <v>29</v>
      </c>
      <c r="AIK3" s="4">
        <v>64</v>
      </c>
      <c r="AIL3" s="5">
        <v>0</v>
      </c>
      <c r="AIM3" s="4">
        <v>26</v>
      </c>
      <c r="AIN3" s="5">
        <v>20</v>
      </c>
      <c r="AIO3" s="4">
        <v>6</v>
      </c>
      <c r="AIP3" s="5">
        <v>99</v>
      </c>
      <c r="AIQ3" s="4">
        <v>28</v>
      </c>
      <c r="AIR3" s="5">
        <v>23</v>
      </c>
      <c r="AIS3" s="4">
        <v>111</v>
      </c>
      <c r="AIT3" s="5">
        <v>152</v>
      </c>
      <c r="AIU3" s="4">
        <v>80</v>
      </c>
      <c r="AIV3" s="5">
        <v>0</v>
      </c>
      <c r="AIW3" s="4">
        <v>9</v>
      </c>
      <c r="AIX3" s="5">
        <v>0</v>
      </c>
      <c r="AIY3" s="4">
        <v>4</v>
      </c>
      <c r="AIZ3" s="5">
        <v>35</v>
      </c>
      <c r="AJA3" s="4">
        <v>0</v>
      </c>
      <c r="AJB3" s="5">
        <v>21</v>
      </c>
      <c r="AJC3" s="4">
        <v>0</v>
      </c>
      <c r="AJD3" s="5">
        <v>17</v>
      </c>
      <c r="AJE3" s="4">
        <v>7</v>
      </c>
      <c r="AJF3" s="5">
        <v>86</v>
      </c>
      <c r="AJG3" s="4">
        <v>12</v>
      </c>
      <c r="AJH3" s="5">
        <v>98</v>
      </c>
      <c r="AJI3" s="4">
        <v>24</v>
      </c>
      <c r="AJJ3" s="5">
        <v>7</v>
      </c>
      <c r="AJK3" s="4">
        <v>0</v>
      </c>
      <c r="AJL3" s="5">
        <v>42</v>
      </c>
      <c r="AJM3" s="4">
        <v>25</v>
      </c>
      <c r="AJN3" s="5">
        <v>2</v>
      </c>
      <c r="AJO3" s="4">
        <v>28</v>
      </c>
      <c r="AJP3" s="5">
        <v>0</v>
      </c>
      <c r="AJQ3" s="4">
        <v>0</v>
      </c>
      <c r="AJR3" s="5">
        <v>7</v>
      </c>
      <c r="AJS3" s="4">
        <v>6</v>
      </c>
      <c r="AJT3" s="5">
        <v>0</v>
      </c>
      <c r="AJU3" s="4">
        <v>2</v>
      </c>
      <c r="AJV3" s="5">
        <v>27</v>
      </c>
      <c r="AJW3" s="4">
        <v>5</v>
      </c>
      <c r="AJX3" s="5">
        <v>2</v>
      </c>
      <c r="AJY3" s="4">
        <v>3</v>
      </c>
      <c r="AJZ3" s="5">
        <v>85</v>
      </c>
      <c r="AKA3" s="4">
        <v>0</v>
      </c>
      <c r="AKB3" s="5">
        <v>7</v>
      </c>
      <c r="AKC3" s="4">
        <v>4</v>
      </c>
      <c r="AKD3" s="5">
        <v>12</v>
      </c>
      <c r="AKE3" s="4">
        <v>107</v>
      </c>
      <c r="AKF3" s="5">
        <v>21</v>
      </c>
      <c r="AKG3" s="4">
        <v>2</v>
      </c>
      <c r="AKH3" s="5">
        <v>0</v>
      </c>
      <c r="AKI3" s="4">
        <v>36</v>
      </c>
      <c r="AKJ3" s="5">
        <v>137</v>
      </c>
      <c r="AKK3" s="4">
        <v>0</v>
      </c>
      <c r="AKL3" s="5">
        <v>5</v>
      </c>
      <c r="AKM3" s="4">
        <v>35</v>
      </c>
      <c r="AKN3" s="5">
        <v>138</v>
      </c>
      <c r="AKO3" s="4">
        <v>8</v>
      </c>
      <c r="AKP3" s="5">
        <v>55</v>
      </c>
      <c r="AKQ3" s="4">
        <v>3</v>
      </c>
      <c r="AKR3" s="5">
        <v>9</v>
      </c>
      <c r="AKS3" s="4">
        <v>17</v>
      </c>
      <c r="AKT3" s="5">
        <v>1</v>
      </c>
      <c r="AKU3" s="4">
        <v>1</v>
      </c>
      <c r="AKV3" s="5">
        <v>3</v>
      </c>
      <c r="AKW3" s="4">
        <v>43</v>
      </c>
      <c r="AKX3" s="5">
        <v>168</v>
      </c>
      <c r="AKY3" s="4">
        <v>3</v>
      </c>
      <c r="AKZ3" s="5">
        <v>93</v>
      </c>
      <c r="ALA3" s="4">
        <v>22</v>
      </c>
      <c r="ALB3" s="5">
        <v>26</v>
      </c>
      <c r="ALC3" s="4">
        <v>0</v>
      </c>
      <c r="ALD3" s="5">
        <v>17</v>
      </c>
      <c r="ALE3" s="4">
        <v>6</v>
      </c>
      <c r="ALF3" s="5">
        <v>5</v>
      </c>
      <c r="ALG3" s="4">
        <v>63</v>
      </c>
      <c r="ALH3" s="5">
        <v>0</v>
      </c>
      <c r="ALI3" s="4">
        <v>2</v>
      </c>
      <c r="ALJ3" s="5">
        <v>0</v>
      </c>
      <c r="ALK3" s="4">
        <v>10</v>
      </c>
      <c r="ALL3" s="5">
        <v>25</v>
      </c>
      <c r="ALM3" s="4">
        <v>8</v>
      </c>
      <c r="ALN3" s="5">
        <v>19</v>
      </c>
      <c r="ALO3" s="4">
        <v>21</v>
      </c>
      <c r="ALP3" s="5">
        <v>16</v>
      </c>
      <c r="ALQ3" s="4">
        <v>12</v>
      </c>
      <c r="ALR3" s="5">
        <v>2</v>
      </c>
      <c r="ALS3" s="4">
        <v>43</v>
      </c>
      <c r="ALT3" s="5">
        <v>46</v>
      </c>
      <c r="ALU3" s="4">
        <v>31</v>
      </c>
      <c r="ALV3" s="5">
        <v>3</v>
      </c>
      <c r="ALW3" s="4">
        <v>0</v>
      </c>
      <c r="ALX3" s="5">
        <v>0</v>
      </c>
      <c r="ALY3" s="4">
        <v>1</v>
      </c>
      <c r="ALZ3" s="5">
        <v>20</v>
      </c>
      <c r="AMA3" s="4">
        <v>0</v>
      </c>
      <c r="AMB3" s="5">
        <v>0</v>
      </c>
      <c r="AMC3" s="4">
        <v>67</v>
      </c>
      <c r="AMD3" s="5">
        <v>114</v>
      </c>
      <c r="AME3" s="4">
        <v>4</v>
      </c>
      <c r="AMF3" s="5">
        <v>3</v>
      </c>
      <c r="AMG3" s="4">
        <v>42</v>
      </c>
      <c r="AMH3" s="5">
        <v>2</v>
      </c>
      <c r="AMI3" s="4">
        <v>1</v>
      </c>
      <c r="AMJ3" s="5">
        <v>36</v>
      </c>
      <c r="AMK3" s="4">
        <v>0</v>
      </c>
      <c r="AML3" s="5">
        <v>9</v>
      </c>
      <c r="AMM3" s="4">
        <v>53</v>
      </c>
      <c r="AMN3" s="5">
        <v>8</v>
      </c>
      <c r="AMO3" s="4">
        <v>8</v>
      </c>
      <c r="AMP3" s="5">
        <v>0</v>
      </c>
      <c r="AMQ3" s="4">
        <v>80</v>
      </c>
      <c r="AMR3" s="5">
        <v>98</v>
      </c>
      <c r="AMS3" s="4">
        <v>172</v>
      </c>
      <c r="AMT3" s="5">
        <v>81</v>
      </c>
      <c r="AMU3" s="4">
        <v>10</v>
      </c>
      <c r="AMV3" s="5">
        <v>60</v>
      </c>
      <c r="AMW3" s="4">
        <v>33</v>
      </c>
      <c r="AMX3" s="5">
        <v>1</v>
      </c>
      <c r="AMY3" s="4">
        <v>0</v>
      </c>
      <c r="AMZ3" s="5">
        <v>3</v>
      </c>
      <c r="ANA3" s="4">
        <v>0</v>
      </c>
      <c r="ANB3" s="5">
        <v>24</v>
      </c>
      <c r="ANC3" s="4">
        <v>1</v>
      </c>
      <c r="AND3" s="5">
        <v>18</v>
      </c>
      <c r="ANE3" s="4">
        <v>30</v>
      </c>
      <c r="ANF3" s="5">
        <v>0</v>
      </c>
      <c r="ANG3" s="4">
        <v>1</v>
      </c>
      <c r="ANH3" s="5">
        <v>11</v>
      </c>
      <c r="ANI3" s="4">
        <v>96</v>
      </c>
      <c r="ANJ3" s="5">
        <v>12</v>
      </c>
      <c r="ANK3" s="4">
        <v>13</v>
      </c>
      <c r="ANL3" s="5">
        <v>114</v>
      </c>
      <c r="ANM3" s="4">
        <v>0</v>
      </c>
      <c r="ANN3" s="5">
        <v>22</v>
      </c>
      <c r="ANO3" s="4">
        <v>2</v>
      </c>
      <c r="ANP3" s="5">
        <v>0</v>
      </c>
      <c r="ANQ3" s="4">
        <v>44</v>
      </c>
      <c r="ANR3" s="5">
        <v>5</v>
      </c>
      <c r="ANS3" s="4">
        <v>0</v>
      </c>
      <c r="ANT3" s="5">
        <v>28</v>
      </c>
      <c r="ANU3" s="4">
        <v>28</v>
      </c>
      <c r="ANV3" s="5">
        <v>0</v>
      </c>
      <c r="ANW3" s="4">
        <v>19</v>
      </c>
      <c r="ANX3" s="5">
        <v>83</v>
      </c>
      <c r="ANY3" s="4">
        <v>0</v>
      </c>
      <c r="ANZ3" s="5">
        <v>19</v>
      </c>
      <c r="AOA3" s="4">
        <v>4</v>
      </c>
      <c r="AOB3" s="5">
        <v>117</v>
      </c>
      <c r="AOC3" s="4">
        <v>33</v>
      </c>
      <c r="AOD3" s="5">
        <v>2</v>
      </c>
      <c r="AOE3" s="4">
        <v>44</v>
      </c>
      <c r="AOF3" s="5">
        <v>0</v>
      </c>
      <c r="AOG3" s="4">
        <v>114</v>
      </c>
      <c r="AOH3" s="5">
        <v>21</v>
      </c>
      <c r="AOI3" s="4">
        <v>0</v>
      </c>
      <c r="AOJ3" s="5">
        <v>10</v>
      </c>
      <c r="AOK3" s="4">
        <v>178</v>
      </c>
      <c r="AOL3" s="5">
        <v>44</v>
      </c>
      <c r="AOM3" s="4">
        <v>1</v>
      </c>
      <c r="AON3" s="5">
        <v>14</v>
      </c>
      <c r="AOO3" s="4">
        <v>2</v>
      </c>
      <c r="AOP3" s="5">
        <v>108</v>
      </c>
      <c r="AOQ3" s="4">
        <v>10</v>
      </c>
      <c r="AOR3" s="5">
        <v>42</v>
      </c>
      <c r="AOS3" s="4">
        <v>0</v>
      </c>
      <c r="AOT3" s="5">
        <v>57</v>
      </c>
      <c r="AOU3" s="4">
        <v>8</v>
      </c>
      <c r="AOV3" s="5">
        <v>1</v>
      </c>
      <c r="AOW3" s="4">
        <v>27</v>
      </c>
      <c r="AOX3" s="5">
        <v>0</v>
      </c>
      <c r="AOY3" s="4">
        <v>130</v>
      </c>
      <c r="AOZ3" s="5">
        <v>19</v>
      </c>
      <c r="APA3" s="4">
        <v>8</v>
      </c>
      <c r="APB3" s="5">
        <v>23</v>
      </c>
      <c r="APC3" s="4">
        <v>4</v>
      </c>
      <c r="APD3" s="5">
        <v>0</v>
      </c>
      <c r="APE3" s="4">
        <v>50</v>
      </c>
      <c r="APF3" s="5">
        <v>8</v>
      </c>
      <c r="APG3" s="4">
        <v>80</v>
      </c>
      <c r="APH3" s="5">
        <v>0</v>
      </c>
      <c r="API3" s="4">
        <v>35</v>
      </c>
      <c r="APJ3" s="5">
        <v>161</v>
      </c>
      <c r="APK3" s="4">
        <v>54</v>
      </c>
      <c r="APL3" s="5">
        <v>19</v>
      </c>
      <c r="APM3" s="4">
        <v>2</v>
      </c>
      <c r="APN3" s="5">
        <v>0</v>
      </c>
      <c r="APO3" s="4">
        <v>53</v>
      </c>
      <c r="APP3" s="5">
        <v>0</v>
      </c>
      <c r="APQ3" s="4">
        <v>4</v>
      </c>
      <c r="APR3" s="5">
        <v>32</v>
      </c>
      <c r="APS3" s="4">
        <v>9</v>
      </c>
      <c r="APT3" s="5">
        <v>56</v>
      </c>
      <c r="APU3" s="4">
        <v>45</v>
      </c>
      <c r="APV3" s="5">
        <v>0</v>
      </c>
      <c r="APW3" s="4">
        <v>19</v>
      </c>
      <c r="APX3" s="5">
        <v>3</v>
      </c>
      <c r="APY3" s="4">
        <v>28</v>
      </c>
      <c r="APZ3" s="5">
        <v>2</v>
      </c>
      <c r="AQA3" s="4">
        <v>39</v>
      </c>
      <c r="AQB3" s="5">
        <v>23</v>
      </c>
      <c r="AQC3" s="4">
        <v>11</v>
      </c>
      <c r="AQD3" s="5">
        <v>28</v>
      </c>
      <c r="AQE3" s="4">
        <v>0</v>
      </c>
      <c r="AQF3" s="5">
        <v>0</v>
      </c>
      <c r="AQG3" s="4">
        <v>17</v>
      </c>
      <c r="AQH3" s="5">
        <v>5</v>
      </c>
      <c r="AQI3" s="4">
        <v>3</v>
      </c>
      <c r="AQJ3" s="5">
        <v>47</v>
      </c>
      <c r="AQK3" s="4">
        <v>0</v>
      </c>
      <c r="AQL3" s="5">
        <v>3</v>
      </c>
      <c r="AQM3" s="4">
        <v>29</v>
      </c>
      <c r="AQN3" s="5">
        <v>8</v>
      </c>
      <c r="AQO3" s="4">
        <v>1</v>
      </c>
      <c r="AQP3" s="5">
        <v>4</v>
      </c>
      <c r="AQQ3" s="4">
        <v>42</v>
      </c>
      <c r="AQR3" s="5">
        <v>138</v>
      </c>
      <c r="AQS3" s="4">
        <v>5</v>
      </c>
      <c r="AQT3" s="5">
        <v>4</v>
      </c>
      <c r="AQU3" s="4">
        <v>76</v>
      </c>
      <c r="AQV3" s="5">
        <v>4</v>
      </c>
      <c r="AQW3" s="4">
        <v>5</v>
      </c>
      <c r="AQX3" s="5">
        <v>48</v>
      </c>
      <c r="AQY3" s="4">
        <v>0</v>
      </c>
      <c r="AQZ3" s="5">
        <v>5</v>
      </c>
      <c r="ARA3" s="4">
        <v>0</v>
      </c>
      <c r="ARB3" s="5">
        <v>124</v>
      </c>
      <c r="ARC3" s="4">
        <v>0</v>
      </c>
      <c r="ARD3" s="5">
        <v>7</v>
      </c>
      <c r="ARE3" s="4">
        <v>0</v>
      </c>
      <c r="ARF3" s="5">
        <v>3</v>
      </c>
      <c r="ARG3" s="4">
        <v>0</v>
      </c>
      <c r="ARH3" s="5">
        <v>40</v>
      </c>
      <c r="ARI3" s="4">
        <v>126</v>
      </c>
      <c r="ARJ3" s="5">
        <v>2</v>
      </c>
      <c r="ARK3" s="4">
        <v>35</v>
      </c>
      <c r="ARL3" s="5">
        <v>6</v>
      </c>
      <c r="ARM3" s="4">
        <v>0</v>
      </c>
      <c r="ARN3" s="5">
        <v>9</v>
      </c>
      <c r="ARO3" s="4">
        <v>105</v>
      </c>
      <c r="ARP3" s="5">
        <v>80</v>
      </c>
      <c r="ARQ3" s="4">
        <v>80</v>
      </c>
      <c r="ARR3" s="5">
        <v>5</v>
      </c>
      <c r="ARS3" s="4">
        <v>0</v>
      </c>
      <c r="ART3" s="5">
        <v>4</v>
      </c>
      <c r="ARU3" s="4">
        <v>45</v>
      </c>
      <c r="ARV3" s="5">
        <v>0</v>
      </c>
      <c r="ARW3" s="4">
        <v>35</v>
      </c>
      <c r="ARX3" s="5">
        <v>13</v>
      </c>
      <c r="ARY3" s="4">
        <v>9</v>
      </c>
      <c r="ARZ3" s="5">
        <v>75</v>
      </c>
      <c r="ASA3" s="4">
        <v>40</v>
      </c>
      <c r="ASB3" s="5">
        <v>0</v>
      </c>
      <c r="ASC3" s="4">
        <v>6</v>
      </c>
      <c r="ASD3" s="5">
        <v>83</v>
      </c>
      <c r="ASE3" s="4">
        <v>7</v>
      </c>
      <c r="ASF3" s="5">
        <v>23</v>
      </c>
      <c r="ASG3" s="4">
        <v>2</v>
      </c>
      <c r="ASH3" s="5">
        <v>0</v>
      </c>
      <c r="ASI3" s="4">
        <v>21</v>
      </c>
      <c r="ASJ3" s="5">
        <v>5</v>
      </c>
      <c r="ASK3" s="4">
        <v>120</v>
      </c>
      <c r="ASL3" s="5">
        <v>14</v>
      </c>
      <c r="ASM3" s="4">
        <v>8</v>
      </c>
      <c r="ASN3" s="5">
        <v>0</v>
      </c>
      <c r="ASO3" s="4">
        <v>12</v>
      </c>
      <c r="ASP3" s="5">
        <v>1</v>
      </c>
      <c r="ASQ3" s="4">
        <v>4</v>
      </c>
      <c r="ASR3" s="5">
        <v>2</v>
      </c>
      <c r="ASS3" s="4">
        <v>0</v>
      </c>
      <c r="AST3" s="5">
        <v>1</v>
      </c>
      <c r="ASU3" s="4">
        <v>2</v>
      </c>
      <c r="ASV3" s="5">
        <v>66</v>
      </c>
      <c r="ASW3" s="4">
        <v>0</v>
      </c>
      <c r="ASX3" s="5">
        <v>0</v>
      </c>
      <c r="ASY3" s="4">
        <v>13</v>
      </c>
      <c r="ASZ3" s="5">
        <v>2</v>
      </c>
      <c r="ATA3" s="4">
        <v>15</v>
      </c>
      <c r="ATB3" s="5">
        <v>12</v>
      </c>
      <c r="ATC3" s="4">
        <v>34</v>
      </c>
      <c r="ATD3" s="5">
        <v>8</v>
      </c>
      <c r="ATE3" s="4">
        <v>142</v>
      </c>
      <c r="ATF3" s="5">
        <v>6</v>
      </c>
      <c r="ATG3" s="4">
        <v>104</v>
      </c>
      <c r="ATH3" s="5">
        <v>3</v>
      </c>
      <c r="ATI3" s="4">
        <v>2</v>
      </c>
      <c r="ATJ3" s="5">
        <v>10</v>
      </c>
      <c r="ATK3" s="4">
        <v>13</v>
      </c>
      <c r="ATL3" s="5">
        <v>100</v>
      </c>
      <c r="ATM3" s="4">
        <v>12</v>
      </c>
      <c r="ATN3" s="5">
        <v>0</v>
      </c>
      <c r="ATO3" s="4">
        <v>3</v>
      </c>
      <c r="ATP3" s="5">
        <v>3</v>
      </c>
      <c r="ATQ3" s="4">
        <v>73</v>
      </c>
      <c r="ATR3" s="5">
        <v>38</v>
      </c>
      <c r="ATS3" s="4">
        <v>59</v>
      </c>
      <c r="ATT3" s="5">
        <v>6</v>
      </c>
      <c r="ATU3" s="4">
        <v>9</v>
      </c>
      <c r="ATV3" s="5">
        <v>83</v>
      </c>
      <c r="ATW3" s="4">
        <v>0</v>
      </c>
      <c r="ATX3" s="5">
        <v>0</v>
      </c>
      <c r="ATY3" s="4">
        <v>0</v>
      </c>
      <c r="ATZ3" s="5">
        <v>45</v>
      </c>
      <c r="AUA3" s="4">
        <v>6</v>
      </c>
      <c r="AUB3" s="5">
        <v>61</v>
      </c>
      <c r="AUC3" s="4">
        <v>1</v>
      </c>
      <c r="AUD3" s="5">
        <v>1</v>
      </c>
      <c r="AUE3" s="4">
        <v>12</v>
      </c>
      <c r="AUF3" s="5">
        <v>15</v>
      </c>
      <c r="AUG3" s="4">
        <v>7</v>
      </c>
      <c r="AUH3" s="5">
        <v>3</v>
      </c>
      <c r="AUI3" s="4">
        <v>0</v>
      </c>
      <c r="AUJ3" s="5">
        <v>5</v>
      </c>
      <c r="AUK3" s="4">
        <v>0</v>
      </c>
      <c r="AUL3" s="5">
        <v>5</v>
      </c>
      <c r="AUM3" s="4">
        <v>3</v>
      </c>
      <c r="AUN3" s="5">
        <v>0</v>
      </c>
      <c r="AUO3" s="4">
        <v>0</v>
      </c>
      <c r="AUP3" s="5">
        <v>1</v>
      </c>
      <c r="AUQ3" s="4">
        <v>15</v>
      </c>
      <c r="AUR3" s="5">
        <v>4</v>
      </c>
      <c r="AUS3" s="4">
        <v>11</v>
      </c>
      <c r="AUT3" s="5">
        <v>6</v>
      </c>
      <c r="AUU3" s="4">
        <v>1</v>
      </c>
      <c r="AUV3" s="5">
        <v>106</v>
      </c>
      <c r="AUW3" s="4">
        <v>51</v>
      </c>
      <c r="AUX3" s="5">
        <v>9</v>
      </c>
      <c r="AUY3" s="4">
        <v>1</v>
      </c>
      <c r="AUZ3" s="5">
        <v>17</v>
      </c>
      <c r="AVA3" s="4">
        <v>0</v>
      </c>
      <c r="AVB3" s="5">
        <v>0</v>
      </c>
      <c r="AVC3" s="4">
        <v>19</v>
      </c>
      <c r="AVD3" s="5">
        <v>29</v>
      </c>
      <c r="AVE3" s="4">
        <v>28</v>
      </c>
      <c r="AVF3" s="5">
        <v>59</v>
      </c>
      <c r="AVG3" s="4">
        <v>27</v>
      </c>
      <c r="AVH3" s="5">
        <v>23</v>
      </c>
      <c r="AVI3" s="4">
        <v>0</v>
      </c>
      <c r="AVJ3" s="5">
        <v>15</v>
      </c>
      <c r="AVK3" s="4">
        <v>81</v>
      </c>
      <c r="AVL3" s="5">
        <v>0</v>
      </c>
      <c r="AVM3" s="4">
        <v>63</v>
      </c>
      <c r="AVN3" s="5">
        <v>0</v>
      </c>
      <c r="AVO3" s="4">
        <v>17</v>
      </c>
      <c r="AVP3" s="5">
        <v>51</v>
      </c>
      <c r="AVQ3" s="4">
        <v>0</v>
      </c>
      <c r="AVR3" s="5">
        <v>0</v>
      </c>
      <c r="AVS3" s="4">
        <v>161</v>
      </c>
      <c r="AVT3" s="5">
        <v>6</v>
      </c>
      <c r="AVU3" s="4">
        <v>4</v>
      </c>
      <c r="AVV3" s="5">
        <v>1</v>
      </c>
      <c r="AVW3" s="4">
        <v>26</v>
      </c>
      <c r="AVX3" s="5">
        <v>38</v>
      </c>
      <c r="AVY3" s="4">
        <v>15</v>
      </c>
      <c r="AVZ3" s="5">
        <v>17</v>
      </c>
      <c r="AWA3" s="4">
        <v>5</v>
      </c>
      <c r="AWB3" s="5">
        <v>6</v>
      </c>
      <c r="AWC3" s="4">
        <v>12</v>
      </c>
      <c r="AWD3" s="5">
        <v>2</v>
      </c>
      <c r="AWE3" s="4">
        <v>0</v>
      </c>
      <c r="AWF3" s="5">
        <v>21</v>
      </c>
      <c r="AWG3" s="4">
        <v>6</v>
      </c>
      <c r="AWH3" s="5">
        <v>185</v>
      </c>
      <c r="AWI3" s="4">
        <v>54</v>
      </c>
      <c r="AWJ3" s="5">
        <v>4</v>
      </c>
      <c r="AWK3" s="4">
        <v>61</v>
      </c>
      <c r="AWL3" s="5">
        <v>23</v>
      </c>
      <c r="AWM3" s="4">
        <v>2</v>
      </c>
      <c r="AWN3" s="5">
        <v>0</v>
      </c>
      <c r="AWO3" s="4">
        <v>2</v>
      </c>
      <c r="AWP3" s="5">
        <v>147</v>
      </c>
      <c r="AWQ3" s="4">
        <v>112</v>
      </c>
      <c r="AWR3" s="5">
        <v>2</v>
      </c>
      <c r="AWS3" s="4">
        <v>1</v>
      </c>
      <c r="AWT3" s="5">
        <v>5</v>
      </c>
      <c r="AWU3" s="4">
        <v>0</v>
      </c>
      <c r="AWV3" s="5">
        <v>0</v>
      </c>
      <c r="AWW3" s="4">
        <v>1</v>
      </c>
      <c r="AWX3" s="5">
        <v>2</v>
      </c>
      <c r="AWY3" s="4">
        <v>7</v>
      </c>
      <c r="AWZ3" s="5">
        <v>79</v>
      </c>
      <c r="AXA3" s="4">
        <v>5</v>
      </c>
      <c r="AXB3" s="5">
        <v>1</v>
      </c>
      <c r="AXC3" s="4">
        <v>24</v>
      </c>
      <c r="AXD3" s="5">
        <v>6</v>
      </c>
      <c r="AXE3" s="4">
        <v>5</v>
      </c>
      <c r="AXF3" s="5">
        <v>72</v>
      </c>
      <c r="AXG3" s="4">
        <v>7</v>
      </c>
      <c r="AXH3" s="5">
        <v>6</v>
      </c>
      <c r="AXI3" s="4">
        <v>29</v>
      </c>
      <c r="AXJ3" s="5">
        <v>0</v>
      </c>
      <c r="AXK3" s="4">
        <v>51</v>
      </c>
      <c r="AXL3" s="5">
        <v>32</v>
      </c>
      <c r="AXM3" s="4">
        <v>14</v>
      </c>
      <c r="AXN3" s="5">
        <v>5</v>
      </c>
      <c r="AXO3" s="4">
        <v>162</v>
      </c>
      <c r="AXP3" s="5">
        <v>40</v>
      </c>
      <c r="AXQ3" s="4">
        <v>0</v>
      </c>
      <c r="AXR3" s="5">
        <v>45</v>
      </c>
      <c r="AXS3" s="4">
        <v>2</v>
      </c>
      <c r="AXT3" s="5">
        <v>4</v>
      </c>
      <c r="AXU3" s="4">
        <v>2</v>
      </c>
      <c r="AXV3" s="5">
        <v>86</v>
      </c>
      <c r="AXW3" s="4">
        <v>6</v>
      </c>
      <c r="AXX3" s="5">
        <v>48</v>
      </c>
      <c r="AXY3" s="4">
        <v>8</v>
      </c>
      <c r="AXZ3" s="5">
        <v>10</v>
      </c>
      <c r="AYA3" s="4">
        <v>0</v>
      </c>
      <c r="AYB3" s="5">
        <v>7</v>
      </c>
      <c r="AYC3" s="4">
        <v>4</v>
      </c>
      <c r="AYD3" s="5">
        <v>11</v>
      </c>
      <c r="AYE3" s="4">
        <v>53</v>
      </c>
      <c r="AYF3" s="5">
        <v>5</v>
      </c>
      <c r="AYG3" s="4">
        <v>57</v>
      </c>
      <c r="AYH3" s="5">
        <v>36</v>
      </c>
      <c r="AYI3" s="4">
        <v>70</v>
      </c>
      <c r="AYJ3" s="5">
        <v>0</v>
      </c>
      <c r="AYK3" s="4">
        <v>33</v>
      </c>
      <c r="AYL3" s="5">
        <v>108</v>
      </c>
      <c r="AYM3" s="4">
        <v>2</v>
      </c>
      <c r="AYN3" s="5">
        <v>6</v>
      </c>
      <c r="AYO3" s="4">
        <v>13</v>
      </c>
      <c r="AYP3" s="5">
        <v>0</v>
      </c>
      <c r="AYQ3" s="4">
        <v>6</v>
      </c>
      <c r="AYR3" s="5">
        <v>0</v>
      </c>
      <c r="AYS3" s="4">
        <v>0</v>
      </c>
      <c r="AYT3" s="5">
        <v>4</v>
      </c>
      <c r="AYU3" s="4">
        <v>10</v>
      </c>
      <c r="AYV3" s="5">
        <v>7</v>
      </c>
      <c r="AYW3" s="4">
        <v>46</v>
      </c>
      <c r="AYX3" s="5">
        <v>7</v>
      </c>
      <c r="AYY3" s="4">
        <v>76</v>
      </c>
      <c r="AYZ3" s="5">
        <v>73</v>
      </c>
      <c r="AZA3" s="4">
        <v>0</v>
      </c>
      <c r="AZB3" s="5">
        <v>2</v>
      </c>
      <c r="AZC3" s="4">
        <v>12</v>
      </c>
      <c r="AZD3" s="5">
        <v>25</v>
      </c>
      <c r="AZE3" s="4">
        <v>161</v>
      </c>
      <c r="AZF3" s="5">
        <v>15</v>
      </c>
      <c r="AZG3" s="4">
        <v>17</v>
      </c>
      <c r="AZH3" s="5">
        <v>129</v>
      </c>
      <c r="AZI3" s="4">
        <v>1</v>
      </c>
      <c r="AZJ3" s="5">
        <v>24</v>
      </c>
      <c r="AZK3" s="4">
        <v>4</v>
      </c>
      <c r="AZL3" s="5">
        <v>15</v>
      </c>
      <c r="AZM3" s="4">
        <v>21</v>
      </c>
      <c r="AZN3" s="5">
        <v>7</v>
      </c>
      <c r="AZO3" s="4">
        <v>10</v>
      </c>
      <c r="AZP3" s="5">
        <v>7</v>
      </c>
      <c r="AZQ3" s="4">
        <v>4</v>
      </c>
      <c r="AZR3" s="5">
        <v>19</v>
      </c>
      <c r="AZS3" s="4">
        <v>11</v>
      </c>
      <c r="AZT3" s="5">
        <v>6</v>
      </c>
      <c r="AZU3" s="4">
        <v>4</v>
      </c>
      <c r="AZV3" s="5">
        <v>0</v>
      </c>
      <c r="AZW3" s="4">
        <v>0</v>
      </c>
      <c r="AZX3" s="5">
        <v>8</v>
      </c>
      <c r="AZY3" s="4">
        <v>10</v>
      </c>
      <c r="AZZ3" s="5">
        <v>0</v>
      </c>
      <c r="BAA3" s="4">
        <v>13</v>
      </c>
      <c r="BAB3" s="5">
        <v>0</v>
      </c>
      <c r="BAC3" s="4">
        <v>5</v>
      </c>
      <c r="BAD3" s="5">
        <v>14</v>
      </c>
      <c r="BAE3" s="4">
        <v>10</v>
      </c>
      <c r="BAF3" s="5">
        <v>4</v>
      </c>
      <c r="BAG3" s="4">
        <v>1</v>
      </c>
      <c r="BAH3" s="5">
        <v>3</v>
      </c>
      <c r="BAI3" s="4">
        <v>24</v>
      </c>
      <c r="BAJ3" s="5">
        <v>1</v>
      </c>
      <c r="BAK3" s="4">
        <v>1</v>
      </c>
      <c r="BAL3" s="5">
        <v>1</v>
      </c>
      <c r="BAM3" s="4">
        <v>93</v>
      </c>
      <c r="BAN3" s="5">
        <v>0</v>
      </c>
      <c r="BAO3" s="4">
        <v>14</v>
      </c>
      <c r="BAP3" s="5">
        <v>1</v>
      </c>
      <c r="BAQ3" s="4">
        <v>4</v>
      </c>
      <c r="BAR3" s="5">
        <v>0</v>
      </c>
      <c r="BAS3" s="4">
        <v>7</v>
      </c>
      <c r="BAT3" s="5">
        <v>0</v>
      </c>
      <c r="BAU3" s="4">
        <v>3</v>
      </c>
      <c r="BAV3" s="5">
        <v>15</v>
      </c>
      <c r="BAW3" s="4">
        <v>64</v>
      </c>
      <c r="BAX3" s="5">
        <v>2</v>
      </c>
      <c r="BAY3" s="4">
        <v>14</v>
      </c>
      <c r="BAZ3" s="5">
        <v>1</v>
      </c>
      <c r="BBA3" s="4">
        <v>5</v>
      </c>
      <c r="BBB3" s="5">
        <v>7</v>
      </c>
      <c r="BBC3" s="4">
        <v>3</v>
      </c>
      <c r="BBD3" s="5">
        <v>12</v>
      </c>
      <c r="BBE3" s="4">
        <v>35</v>
      </c>
      <c r="BBF3" s="5">
        <v>13</v>
      </c>
      <c r="BBG3" s="4">
        <v>2</v>
      </c>
      <c r="BBH3" s="5">
        <v>7</v>
      </c>
      <c r="BBI3" s="4">
        <v>16</v>
      </c>
      <c r="BBJ3" s="5">
        <v>1</v>
      </c>
      <c r="BBK3" s="4">
        <v>93</v>
      </c>
      <c r="BBL3" s="5">
        <v>12</v>
      </c>
      <c r="BBM3" s="4">
        <v>56</v>
      </c>
      <c r="BBN3" s="5">
        <v>23</v>
      </c>
      <c r="BBO3" s="4">
        <v>28</v>
      </c>
      <c r="BBP3" s="5">
        <v>4</v>
      </c>
      <c r="BBQ3" s="4">
        <v>3</v>
      </c>
      <c r="BBR3" s="5">
        <v>0</v>
      </c>
      <c r="BBS3" s="4">
        <v>172</v>
      </c>
      <c r="BBT3" s="5">
        <v>12</v>
      </c>
      <c r="BBU3" s="4">
        <v>1</v>
      </c>
      <c r="BBV3" s="5">
        <v>1</v>
      </c>
      <c r="BBW3" s="4">
        <v>18</v>
      </c>
      <c r="BBX3" s="5">
        <v>0</v>
      </c>
      <c r="BBY3" s="4">
        <v>1</v>
      </c>
      <c r="BBZ3" s="5">
        <v>10</v>
      </c>
      <c r="BCA3" s="4">
        <v>87</v>
      </c>
      <c r="BCB3" s="5">
        <v>0</v>
      </c>
      <c r="BCC3" s="4">
        <v>3</v>
      </c>
      <c r="BCD3" s="5">
        <v>21</v>
      </c>
      <c r="BCE3" s="4">
        <v>3</v>
      </c>
      <c r="BCF3" s="5">
        <v>26</v>
      </c>
      <c r="BCG3" s="4">
        <v>2</v>
      </c>
      <c r="BCH3" s="5">
        <v>2</v>
      </c>
      <c r="BCI3" s="4">
        <v>4</v>
      </c>
      <c r="BCJ3" s="5">
        <v>36</v>
      </c>
      <c r="BCK3" s="4">
        <v>12</v>
      </c>
      <c r="BCL3" s="5">
        <v>2</v>
      </c>
      <c r="BCM3" s="4">
        <v>1</v>
      </c>
      <c r="BCN3" s="5">
        <v>0</v>
      </c>
      <c r="BCO3" s="4">
        <v>19</v>
      </c>
      <c r="BCP3" s="5">
        <v>168</v>
      </c>
      <c r="BCQ3" s="4">
        <v>27</v>
      </c>
      <c r="BCR3" s="5">
        <v>35</v>
      </c>
      <c r="BCS3" s="4">
        <v>8</v>
      </c>
      <c r="BCT3" s="5">
        <v>54</v>
      </c>
      <c r="BCU3" s="4">
        <v>27</v>
      </c>
      <c r="BCV3" s="5">
        <v>10</v>
      </c>
      <c r="BCW3" s="4">
        <v>151</v>
      </c>
      <c r="BCX3" s="5">
        <v>102</v>
      </c>
      <c r="BCY3" s="4">
        <v>0</v>
      </c>
      <c r="BCZ3" s="5">
        <v>13</v>
      </c>
      <c r="BDA3" s="4">
        <v>81</v>
      </c>
      <c r="BDB3" s="5">
        <v>3</v>
      </c>
      <c r="BDC3" s="4">
        <v>8</v>
      </c>
      <c r="BDD3" s="5">
        <v>68</v>
      </c>
      <c r="BDE3" s="4">
        <v>64</v>
      </c>
      <c r="BDF3" s="5">
        <v>5</v>
      </c>
      <c r="BDG3" s="4">
        <v>59</v>
      </c>
      <c r="BDH3" s="5">
        <v>0</v>
      </c>
      <c r="BDI3" s="4">
        <v>13</v>
      </c>
      <c r="BDJ3" s="5">
        <v>0</v>
      </c>
      <c r="BDK3" s="4">
        <v>23</v>
      </c>
      <c r="BDL3" s="5">
        <v>10</v>
      </c>
      <c r="BDM3" s="4">
        <v>31</v>
      </c>
      <c r="BDN3" s="5">
        <v>0</v>
      </c>
      <c r="BDO3" s="4">
        <v>84</v>
      </c>
      <c r="BDP3" s="5">
        <v>3</v>
      </c>
      <c r="BDQ3" s="4">
        <v>7</v>
      </c>
      <c r="BDR3" s="5">
        <v>0</v>
      </c>
      <c r="BDS3" s="4">
        <v>24</v>
      </c>
      <c r="BDT3" s="5">
        <v>35</v>
      </c>
      <c r="BDU3" s="4">
        <v>8</v>
      </c>
      <c r="BDV3" s="5">
        <v>14</v>
      </c>
      <c r="BDW3" s="4">
        <v>0</v>
      </c>
      <c r="BDX3" s="5">
        <v>1</v>
      </c>
      <c r="BDY3" s="4">
        <v>0</v>
      </c>
      <c r="BDZ3" s="5">
        <v>199</v>
      </c>
      <c r="BEA3" s="4">
        <v>28</v>
      </c>
      <c r="BEB3" s="5">
        <v>3</v>
      </c>
      <c r="BEC3" s="4">
        <v>4</v>
      </c>
      <c r="BED3" s="5">
        <v>97</v>
      </c>
      <c r="BEE3" s="4">
        <v>25</v>
      </c>
      <c r="BEF3" s="5">
        <v>127</v>
      </c>
      <c r="BEG3" s="4">
        <v>0</v>
      </c>
      <c r="BEH3" s="5">
        <v>89</v>
      </c>
      <c r="BEI3" s="4">
        <v>17</v>
      </c>
      <c r="BEJ3" s="5">
        <v>42</v>
      </c>
      <c r="BEK3" s="4">
        <v>0</v>
      </c>
      <c r="BEL3" s="5">
        <v>172</v>
      </c>
      <c r="BEM3" s="4">
        <v>35</v>
      </c>
      <c r="BEN3" s="5">
        <v>3</v>
      </c>
      <c r="BEO3" s="4">
        <v>161</v>
      </c>
      <c r="BEP3" s="5">
        <v>0</v>
      </c>
      <c r="BEQ3" s="4">
        <v>10</v>
      </c>
      <c r="BER3" s="5">
        <v>56</v>
      </c>
      <c r="BES3" s="4">
        <v>12</v>
      </c>
      <c r="BET3" s="5">
        <v>9</v>
      </c>
      <c r="BEU3" s="4">
        <v>3</v>
      </c>
      <c r="BEV3" s="5">
        <v>15</v>
      </c>
      <c r="BEW3" s="4">
        <v>6</v>
      </c>
      <c r="BEX3" s="5">
        <v>26</v>
      </c>
      <c r="BEY3" s="4">
        <v>8</v>
      </c>
      <c r="BEZ3" s="5">
        <v>5</v>
      </c>
      <c r="BFA3" s="4">
        <v>104</v>
      </c>
      <c r="BFB3" s="5">
        <v>197</v>
      </c>
      <c r="BFC3" s="4">
        <v>16</v>
      </c>
      <c r="BFD3" s="5">
        <v>137</v>
      </c>
      <c r="BFE3" s="4">
        <v>0</v>
      </c>
      <c r="BFF3" s="5">
        <v>76</v>
      </c>
      <c r="BFG3" s="4">
        <v>42</v>
      </c>
      <c r="BFH3" s="5">
        <v>12</v>
      </c>
      <c r="BFI3" s="4">
        <v>51</v>
      </c>
      <c r="BFJ3" s="5">
        <v>0</v>
      </c>
      <c r="BFK3" s="4">
        <v>8</v>
      </c>
      <c r="BFL3" s="5">
        <v>1</v>
      </c>
      <c r="BFM3" s="4">
        <v>17</v>
      </c>
      <c r="BFN3" s="5">
        <v>111</v>
      </c>
      <c r="BFO3" s="4">
        <v>98</v>
      </c>
      <c r="BFP3" s="5">
        <v>6</v>
      </c>
      <c r="BFQ3" s="4">
        <v>3</v>
      </c>
      <c r="BFR3" s="5">
        <v>1</v>
      </c>
      <c r="BFS3" s="4">
        <v>0</v>
      </c>
      <c r="BFT3" s="5">
        <v>194</v>
      </c>
      <c r="BFU3" s="4">
        <v>8</v>
      </c>
      <c r="BFV3" s="5">
        <v>48</v>
      </c>
      <c r="BFW3" s="4">
        <v>11</v>
      </c>
      <c r="BFX3" s="5">
        <v>43</v>
      </c>
      <c r="BFY3" s="4">
        <v>7</v>
      </c>
      <c r="BFZ3" s="5">
        <v>62</v>
      </c>
      <c r="BGA3" s="4">
        <v>0</v>
      </c>
      <c r="BGB3" s="5">
        <v>36</v>
      </c>
      <c r="BGC3" s="4">
        <v>20</v>
      </c>
      <c r="BGD3" s="5">
        <v>0</v>
      </c>
      <c r="BGE3" s="4">
        <v>82</v>
      </c>
      <c r="BGF3" s="5">
        <v>0</v>
      </c>
      <c r="BGG3" s="4">
        <v>40</v>
      </c>
      <c r="BGH3" s="5">
        <v>4</v>
      </c>
      <c r="BGI3" s="4">
        <v>72</v>
      </c>
      <c r="BGJ3" s="5">
        <v>38</v>
      </c>
      <c r="BGK3" s="4">
        <v>0</v>
      </c>
      <c r="BGL3" s="5">
        <v>0</v>
      </c>
      <c r="BGM3" s="4">
        <v>4</v>
      </c>
      <c r="BGN3" s="5">
        <v>12</v>
      </c>
      <c r="BGO3" s="4">
        <v>4</v>
      </c>
      <c r="BGP3" s="5">
        <v>35</v>
      </c>
      <c r="BGQ3" s="4">
        <v>1</v>
      </c>
      <c r="BGR3" s="5">
        <v>1</v>
      </c>
      <c r="BGS3" s="4">
        <v>26</v>
      </c>
      <c r="BGT3" s="5">
        <v>184</v>
      </c>
      <c r="BGU3" s="4">
        <v>30</v>
      </c>
      <c r="BGV3" s="5">
        <v>80</v>
      </c>
      <c r="BGW3" s="4">
        <v>1</v>
      </c>
      <c r="BGX3" s="5">
        <v>2</v>
      </c>
      <c r="BGY3" s="4">
        <v>1</v>
      </c>
      <c r="BGZ3" s="5">
        <v>5</v>
      </c>
      <c r="BHA3" s="4">
        <v>88</v>
      </c>
      <c r="BHB3" s="5">
        <v>12</v>
      </c>
      <c r="BHC3" s="4">
        <v>0</v>
      </c>
      <c r="BHD3" s="5">
        <v>3</v>
      </c>
      <c r="BHE3" s="4">
        <v>99</v>
      </c>
      <c r="BHF3" s="5">
        <v>0</v>
      </c>
      <c r="BHG3" s="4">
        <v>11</v>
      </c>
      <c r="BHH3" s="5">
        <v>63</v>
      </c>
      <c r="BHI3" s="4">
        <v>15</v>
      </c>
      <c r="BHJ3" s="5">
        <v>0</v>
      </c>
      <c r="BHK3" s="4">
        <v>9</v>
      </c>
      <c r="BHL3" s="5">
        <v>22</v>
      </c>
      <c r="BHM3" s="4">
        <v>1</v>
      </c>
      <c r="BHN3" s="5">
        <v>120</v>
      </c>
      <c r="BHO3" s="4">
        <v>4</v>
      </c>
      <c r="BHP3" s="5">
        <v>15</v>
      </c>
      <c r="BHQ3" s="4">
        <v>0</v>
      </c>
      <c r="BHR3" s="5">
        <v>3</v>
      </c>
      <c r="BHS3" s="4">
        <v>0</v>
      </c>
      <c r="BHT3" s="5">
        <v>4</v>
      </c>
      <c r="BHU3" s="4">
        <v>43</v>
      </c>
      <c r="BHV3" s="5">
        <v>1</v>
      </c>
      <c r="BHW3" s="4">
        <v>32</v>
      </c>
      <c r="BHX3" s="5">
        <v>47</v>
      </c>
      <c r="BHY3" s="4">
        <v>8</v>
      </c>
      <c r="BHZ3" s="5">
        <v>23</v>
      </c>
      <c r="BIA3" s="4">
        <v>0</v>
      </c>
      <c r="BIB3" s="5">
        <v>12</v>
      </c>
      <c r="BIC3" s="4">
        <v>58</v>
      </c>
      <c r="BID3" s="5">
        <v>6</v>
      </c>
      <c r="BIE3" s="4">
        <v>160</v>
      </c>
      <c r="BIF3" s="5">
        <v>1</v>
      </c>
      <c r="BIG3" s="4">
        <v>66</v>
      </c>
      <c r="BIH3" s="5">
        <v>7</v>
      </c>
      <c r="BII3" s="4">
        <v>5</v>
      </c>
      <c r="BIJ3" s="5">
        <v>0</v>
      </c>
      <c r="BIK3" s="4">
        <v>3</v>
      </c>
      <c r="BIL3" s="5">
        <v>2</v>
      </c>
      <c r="BIM3" s="4">
        <v>8</v>
      </c>
      <c r="BIN3" s="5">
        <v>107</v>
      </c>
      <c r="BIO3" s="4">
        <v>0</v>
      </c>
      <c r="BIP3" s="5">
        <v>0</v>
      </c>
      <c r="BIQ3" s="4">
        <v>108</v>
      </c>
      <c r="BIR3" s="5">
        <v>12</v>
      </c>
      <c r="BIS3" s="4">
        <v>1</v>
      </c>
      <c r="BIT3" s="5">
        <v>1</v>
      </c>
      <c r="BIU3" s="4">
        <v>0</v>
      </c>
      <c r="BIV3" s="5">
        <v>31</v>
      </c>
      <c r="BIW3" s="4">
        <v>32</v>
      </c>
      <c r="BIX3" s="5">
        <v>3</v>
      </c>
      <c r="BIY3" s="4">
        <v>19</v>
      </c>
      <c r="BIZ3" s="5">
        <v>19</v>
      </c>
      <c r="BJA3" s="4">
        <v>6</v>
      </c>
      <c r="BJB3" s="5">
        <v>185</v>
      </c>
      <c r="BJC3" s="4">
        <v>2</v>
      </c>
      <c r="BJD3" s="5">
        <v>0</v>
      </c>
      <c r="BJE3" s="4">
        <v>115</v>
      </c>
      <c r="BJF3" s="5">
        <v>0</v>
      </c>
      <c r="BJG3" s="4">
        <v>11</v>
      </c>
      <c r="BJH3" s="5">
        <v>12</v>
      </c>
      <c r="BJI3" s="4">
        <v>0</v>
      </c>
      <c r="BJJ3" s="5">
        <v>1</v>
      </c>
      <c r="BJK3" s="4">
        <v>16</v>
      </c>
      <c r="BJL3" s="5">
        <v>96</v>
      </c>
      <c r="BJM3" s="4">
        <v>8</v>
      </c>
      <c r="BJN3" s="5">
        <v>18</v>
      </c>
      <c r="BJO3" s="4">
        <v>2</v>
      </c>
      <c r="BJP3" s="5">
        <v>71</v>
      </c>
      <c r="BJQ3" s="4">
        <v>133</v>
      </c>
      <c r="BJR3" s="5">
        <v>0</v>
      </c>
      <c r="BJS3" s="4">
        <v>12</v>
      </c>
      <c r="BJT3" s="5">
        <v>112</v>
      </c>
      <c r="BJU3" s="4">
        <v>2</v>
      </c>
      <c r="BJV3" s="5">
        <v>0</v>
      </c>
      <c r="BJW3" s="4">
        <v>1</v>
      </c>
      <c r="BJX3" s="5">
        <v>15</v>
      </c>
      <c r="BJY3" s="4">
        <v>0</v>
      </c>
      <c r="BJZ3" s="5">
        <v>5</v>
      </c>
      <c r="BKA3" s="4">
        <v>77</v>
      </c>
      <c r="BKB3" s="5">
        <v>1</v>
      </c>
      <c r="BKC3" s="4">
        <v>1</v>
      </c>
      <c r="BKD3" s="5">
        <v>0</v>
      </c>
      <c r="BKE3" s="4">
        <v>0</v>
      </c>
      <c r="BKF3" s="5">
        <v>48</v>
      </c>
      <c r="BKG3" s="4">
        <v>3</v>
      </c>
      <c r="BKH3" s="5">
        <v>21</v>
      </c>
      <c r="BKI3" s="4">
        <v>1</v>
      </c>
      <c r="BKJ3" s="5">
        <v>7</v>
      </c>
      <c r="BKK3" s="4">
        <v>35</v>
      </c>
      <c r="BKL3" s="5">
        <v>140</v>
      </c>
      <c r="BKM3" s="4">
        <v>4</v>
      </c>
      <c r="BKN3" s="5">
        <v>1</v>
      </c>
      <c r="BKO3" s="4">
        <v>37</v>
      </c>
      <c r="BKP3" s="5">
        <v>4</v>
      </c>
      <c r="BKQ3" s="4">
        <v>0</v>
      </c>
      <c r="BKR3" s="5">
        <v>0</v>
      </c>
      <c r="BKS3" s="4">
        <v>5</v>
      </c>
      <c r="BKT3" s="5">
        <v>9</v>
      </c>
      <c r="BKU3" s="4">
        <v>30</v>
      </c>
      <c r="BKV3" s="5">
        <v>16</v>
      </c>
      <c r="BKW3" s="4">
        <v>34</v>
      </c>
      <c r="BKX3" s="5">
        <v>13</v>
      </c>
      <c r="BKY3" s="4">
        <v>23</v>
      </c>
      <c r="BKZ3" s="5">
        <v>24</v>
      </c>
      <c r="BLA3" s="4">
        <v>5</v>
      </c>
      <c r="BLB3" s="5">
        <v>2</v>
      </c>
      <c r="BLC3" s="4">
        <v>8</v>
      </c>
      <c r="BLD3" s="5">
        <v>30</v>
      </c>
      <c r="BLE3" s="4">
        <v>5</v>
      </c>
      <c r="BLF3" s="5">
        <v>107</v>
      </c>
      <c r="BLG3" s="4">
        <v>59</v>
      </c>
      <c r="BLH3" s="5">
        <v>2</v>
      </c>
      <c r="BLI3" s="4">
        <v>107</v>
      </c>
      <c r="BLJ3" s="5">
        <v>102</v>
      </c>
      <c r="BLK3" s="4">
        <v>22</v>
      </c>
      <c r="BLL3" s="5">
        <v>53</v>
      </c>
      <c r="BLM3" s="4">
        <v>8</v>
      </c>
      <c r="BLN3" s="5">
        <v>15</v>
      </c>
      <c r="BLO3" s="4">
        <v>1</v>
      </c>
      <c r="BLP3" s="5">
        <v>0</v>
      </c>
      <c r="BLQ3" s="4">
        <v>2</v>
      </c>
      <c r="BLR3" s="5">
        <v>117</v>
      </c>
      <c r="BLS3" s="4">
        <v>5</v>
      </c>
      <c r="BLT3" s="5">
        <v>0</v>
      </c>
      <c r="BLU3" s="4">
        <v>0</v>
      </c>
      <c r="BLV3" s="5">
        <v>7</v>
      </c>
      <c r="BLW3" s="4">
        <v>0</v>
      </c>
      <c r="BLX3" s="5">
        <v>50</v>
      </c>
      <c r="BLY3" s="4">
        <v>7</v>
      </c>
      <c r="BLZ3" s="5">
        <v>26</v>
      </c>
      <c r="BMA3" s="4">
        <v>70</v>
      </c>
      <c r="BMB3" s="5">
        <v>5</v>
      </c>
      <c r="BMC3" s="4">
        <v>73</v>
      </c>
      <c r="BMD3" s="5">
        <v>0</v>
      </c>
      <c r="BME3" s="4">
        <v>6</v>
      </c>
      <c r="BMF3" s="5">
        <v>4</v>
      </c>
      <c r="BMG3" s="4">
        <v>131</v>
      </c>
      <c r="BMH3" s="5">
        <v>1</v>
      </c>
      <c r="BMI3" s="4">
        <v>21</v>
      </c>
      <c r="BMJ3" s="5">
        <v>0</v>
      </c>
      <c r="BMK3" s="4">
        <v>91</v>
      </c>
      <c r="BML3" s="5">
        <v>126</v>
      </c>
      <c r="BMM3" s="4">
        <v>0</v>
      </c>
      <c r="BMN3" s="5">
        <v>8</v>
      </c>
      <c r="BMO3" s="4">
        <v>0</v>
      </c>
      <c r="BMP3" s="5">
        <v>17</v>
      </c>
      <c r="BMQ3" s="4">
        <v>6</v>
      </c>
      <c r="BMR3" s="5">
        <v>12</v>
      </c>
      <c r="BMS3" s="4">
        <v>10</v>
      </c>
      <c r="BMT3" s="5">
        <v>0</v>
      </c>
      <c r="BMU3" s="4">
        <v>12</v>
      </c>
      <c r="BMV3" s="5">
        <v>61</v>
      </c>
      <c r="BMW3" s="4">
        <v>44</v>
      </c>
      <c r="BMX3" s="5">
        <v>2</v>
      </c>
      <c r="BMY3" s="4">
        <v>51</v>
      </c>
      <c r="BMZ3" s="5">
        <v>10</v>
      </c>
      <c r="BNA3" s="4">
        <v>12</v>
      </c>
      <c r="BNB3" s="5">
        <v>20</v>
      </c>
      <c r="BNC3" s="4">
        <v>3</v>
      </c>
      <c r="BND3" s="5">
        <v>5</v>
      </c>
      <c r="BNE3" s="4">
        <v>61</v>
      </c>
      <c r="BNF3" s="5">
        <v>2</v>
      </c>
      <c r="BNG3" s="4">
        <v>44</v>
      </c>
      <c r="BNH3" s="5">
        <v>129</v>
      </c>
      <c r="BNI3" s="4">
        <v>31</v>
      </c>
      <c r="BNJ3" s="5">
        <v>3</v>
      </c>
      <c r="BNK3" s="4">
        <v>7</v>
      </c>
      <c r="BNL3" s="5">
        <v>2</v>
      </c>
      <c r="BNM3" s="4">
        <v>7</v>
      </c>
      <c r="BNN3" s="5">
        <v>72</v>
      </c>
      <c r="BNO3" s="4">
        <v>10</v>
      </c>
      <c r="BNP3" s="5">
        <v>0</v>
      </c>
      <c r="BNQ3" s="4">
        <v>1</v>
      </c>
      <c r="BNR3" s="5">
        <v>2</v>
      </c>
      <c r="BNS3" s="4">
        <v>147</v>
      </c>
      <c r="BNT3" s="5">
        <v>97</v>
      </c>
      <c r="BNU3" s="4">
        <v>0</v>
      </c>
      <c r="BNV3" s="5">
        <v>16</v>
      </c>
      <c r="BNW3" s="4">
        <v>21</v>
      </c>
      <c r="BNX3" s="5">
        <v>13</v>
      </c>
      <c r="BNY3" s="4">
        <v>1</v>
      </c>
      <c r="BNZ3" s="5">
        <v>1</v>
      </c>
      <c r="BOA3" s="4">
        <v>0</v>
      </c>
      <c r="BOB3" s="5">
        <v>19</v>
      </c>
      <c r="BOC3" s="4">
        <v>23</v>
      </c>
      <c r="BOD3" s="5">
        <v>7</v>
      </c>
      <c r="BOE3" s="4">
        <v>132</v>
      </c>
      <c r="BOF3" s="5">
        <v>5</v>
      </c>
      <c r="BOG3" s="4">
        <v>26</v>
      </c>
      <c r="BOH3" s="5">
        <v>21</v>
      </c>
      <c r="BOI3" s="4">
        <v>86</v>
      </c>
      <c r="BOJ3" s="5">
        <v>21</v>
      </c>
      <c r="BOK3" s="4">
        <v>0</v>
      </c>
      <c r="BOL3" s="5">
        <v>4</v>
      </c>
      <c r="BOM3" s="4">
        <v>0</v>
      </c>
      <c r="BON3" s="5">
        <v>0</v>
      </c>
      <c r="BOO3" s="4">
        <v>9</v>
      </c>
      <c r="BOP3" s="5">
        <v>2</v>
      </c>
      <c r="BOQ3" s="4">
        <v>1</v>
      </c>
      <c r="BOR3" s="5">
        <v>0</v>
      </c>
      <c r="BOS3" s="4">
        <v>120</v>
      </c>
      <c r="BOT3" s="5">
        <v>75</v>
      </c>
      <c r="BOU3" s="4">
        <v>3</v>
      </c>
      <c r="BOV3" s="5">
        <v>3</v>
      </c>
      <c r="BOW3" s="4">
        <v>20</v>
      </c>
      <c r="BOX3" s="5">
        <v>1</v>
      </c>
      <c r="BOY3" s="4">
        <v>71</v>
      </c>
      <c r="BOZ3" s="5">
        <v>1</v>
      </c>
      <c r="BPA3" s="4">
        <v>108</v>
      </c>
      <c r="BPB3" s="5">
        <v>9</v>
      </c>
      <c r="BPC3" s="4">
        <v>1</v>
      </c>
      <c r="BPD3" s="5">
        <v>3</v>
      </c>
      <c r="BPE3" s="4">
        <v>9</v>
      </c>
      <c r="BPF3" s="5">
        <v>44</v>
      </c>
      <c r="BPG3" s="4">
        <v>53</v>
      </c>
      <c r="BPH3" s="5">
        <v>0</v>
      </c>
      <c r="BPI3" s="4">
        <v>2</v>
      </c>
      <c r="BPJ3" s="5">
        <v>4</v>
      </c>
      <c r="BPK3" s="4">
        <v>0</v>
      </c>
      <c r="BPL3" s="5">
        <v>0</v>
      </c>
      <c r="BPM3" s="4">
        <v>22</v>
      </c>
      <c r="BPN3" s="5">
        <v>4</v>
      </c>
      <c r="BPO3" s="4">
        <v>1</v>
      </c>
      <c r="BPP3" s="5">
        <v>138</v>
      </c>
      <c r="BPQ3" s="4">
        <v>17</v>
      </c>
      <c r="BPR3" s="5">
        <v>33</v>
      </c>
      <c r="BPS3" s="4">
        <v>4</v>
      </c>
      <c r="BPT3" s="5">
        <v>0</v>
      </c>
      <c r="BPU3" s="4">
        <v>0</v>
      </c>
      <c r="BPV3" s="5">
        <v>21</v>
      </c>
      <c r="BPW3" s="4">
        <v>115</v>
      </c>
      <c r="BPX3" s="5">
        <v>6</v>
      </c>
      <c r="BPY3" s="4">
        <v>0</v>
      </c>
      <c r="BPZ3" s="5">
        <v>22</v>
      </c>
      <c r="BQA3" s="4">
        <v>6</v>
      </c>
      <c r="BQB3" s="5">
        <v>1</v>
      </c>
      <c r="BQC3" s="4">
        <v>0</v>
      </c>
      <c r="BQD3" s="5">
        <v>48</v>
      </c>
      <c r="BQE3" s="4">
        <v>3</v>
      </c>
      <c r="BQF3" s="5">
        <v>26</v>
      </c>
      <c r="BQG3" s="4">
        <v>21</v>
      </c>
      <c r="BQH3" s="5">
        <v>38</v>
      </c>
      <c r="BQI3" s="4">
        <v>0</v>
      </c>
      <c r="BQJ3" s="5">
        <v>0</v>
      </c>
      <c r="BQK3" s="4">
        <v>7</v>
      </c>
      <c r="BQL3" s="5">
        <v>0</v>
      </c>
      <c r="BQM3" s="4">
        <v>16</v>
      </c>
      <c r="BQN3" s="5">
        <v>4</v>
      </c>
      <c r="BQO3" s="4">
        <v>4</v>
      </c>
      <c r="BQP3" s="5">
        <v>51</v>
      </c>
      <c r="BQQ3" s="4">
        <v>34</v>
      </c>
      <c r="BQR3" s="5">
        <v>2</v>
      </c>
      <c r="BQS3" s="4">
        <v>30</v>
      </c>
      <c r="BQT3" s="5">
        <v>8</v>
      </c>
      <c r="BQU3" s="4">
        <v>169</v>
      </c>
      <c r="BQV3" s="5">
        <v>69</v>
      </c>
      <c r="BQW3" s="4">
        <v>0</v>
      </c>
      <c r="BQX3" s="5">
        <v>35</v>
      </c>
      <c r="BQY3" s="4">
        <v>27</v>
      </c>
      <c r="BQZ3" s="5">
        <v>9</v>
      </c>
      <c r="BRA3" s="4">
        <v>0</v>
      </c>
      <c r="BRB3" s="5">
        <v>17</v>
      </c>
      <c r="BRC3" s="4">
        <v>0</v>
      </c>
      <c r="BRD3" s="5">
        <v>1</v>
      </c>
      <c r="BRE3" s="4">
        <v>84</v>
      </c>
      <c r="BRF3" s="5">
        <v>17</v>
      </c>
      <c r="BRG3" s="4">
        <v>0</v>
      </c>
      <c r="BRH3" s="5">
        <v>6</v>
      </c>
      <c r="BRI3" s="4">
        <v>27</v>
      </c>
      <c r="BRJ3" s="5">
        <v>92</v>
      </c>
      <c r="BRK3" s="4">
        <v>14</v>
      </c>
      <c r="BRL3" s="5">
        <v>4</v>
      </c>
      <c r="BRM3" s="4">
        <v>0</v>
      </c>
      <c r="BRN3" s="5">
        <v>17</v>
      </c>
      <c r="BRO3" s="4">
        <v>3</v>
      </c>
      <c r="BRP3" s="5">
        <v>6</v>
      </c>
      <c r="BRQ3" s="4">
        <v>5</v>
      </c>
      <c r="BRR3" s="5">
        <v>19</v>
      </c>
      <c r="BRS3" s="4">
        <v>2</v>
      </c>
      <c r="BRT3" s="5">
        <v>15</v>
      </c>
      <c r="BRU3" s="4">
        <v>14</v>
      </c>
      <c r="BRV3" s="5">
        <v>4</v>
      </c>
      <c r="BRW3" s="4">
        <v>48</v>
      </c>
      <c r="BRX3" s="5">
        <v>3</v>
      </c>
      <c r="BRY3" s="4">
        <v>66</v>
      </c>
      <c r="BRZ3" s="5">
        <v>7</v>
      </c>
      <c r="BSA3" s="4">
        <v>21</v>
      </c>
      <c r="BSB3" s="5">
        <v>0</v>
      </c>
      <c r="BSC3" s="4">
        <v>6</v>
      </c>
      <c r="BSD3" s="5">
        <v>0</v>
      </c>
      <c r="BSE3" s="4">
        <v>8</v>
      </c>
      <c r="BSF3" s="5">
        <v>27</v>
      </c>
      <c r="BSG3" s="4">
        <v>1</v>
      </c>
      <c r="BSH3" s="5">
        <v>53</v>
      </c>
      <c r="BSI3" s="4">
        <v>169</v>
      </c>
      <c r="BSJ3" s="5">
        <v>50</v>
      </c>
      <c r="BSK3" s="4">
        <v>0</v>
      </c>
      <c r="BSL3" s="5">
        <v>1</v>
      </c>
      <c r="BSM3" s="4">
        <v>4</v>
      </c>
      <c r="BSN3" s="5">
        <v>44</v>
      </c>
      <c r="BSO3" s="4">
        <v>77</v>
      </c>
      <c r="BSP3" s="5">
        <v>35</v>
      </c>
      <c r="BSQ3" s="4">
        <v>0</v>
      </c>
      <c r="BSR3" s="5">
        <v>50</v>
      </c>
      <c r="BSS3" s="4">
        <v>70</v>
      </c>
      <c r="BST3" s="5">
        <v>25</v>
      </c>
      <c r="BSU3" s="4">
        <v>23</v>
      </c>
      <c r="BSV3" s="5">
        <v>0</v>
      </c>
      <c r="BSW3" s="4">
        <v>2</v>
      </c>
      <c r="BSX3" s="5">
        <v>0</v>
      </c>
      <c r="BSY3" s="4">
        <v>142</v>
      </c>
      <c r="BSZ3" s="5">
        <v>2</v>
      </c>
      <c r="BTA3" s="4">
        <v>172</v>
      </c>
      <c r="BTB3" s="5">
        <v>1</v>
      </c>
      <c r="BTC3" s="4">
        <v>19</v>
      </c>
      <c r="BTD3" s="5">
        <v>10</v>
      </c>
      <c r="BTE3" s="4">
        <v>8</v>
      </c>
      <c r="BTF3" s="5">
        <v>71</v>
      </c>
      <c r="BTG3" s="4">
        <v>114</v>
      </c>
      <c r="BTH3" s="5">
        <v>9</v>
      </c>
      <c r="BTI3" s="4">
        <v>61</v>
      </c>
      <c r="BTJ3" s="5">
        <v>107</v>
      </c>
      <c r="BTK3" s="4">
        <v>0</v>
      </c>
      <c r="BTL3" s="5">
        <v>0</v>
      </c>
      <c r="BTM3" s="4">
        <v>49</v>
      </c>
      <c r="BTN3" s="5">
        <v>3</v>
      </c>
      <c r="BTO3" s="4">
        <v>8</v>
      </c>
      <c r="BTP3" s="5">
        <v>1</v>
      </c>
      <c r="BTQ3" s="4">
        <v>100</v>
      </c>
      <c r="BTR3" s="5">
        <v>30</v>
      </c>
      <c r="BTS3" s="4">
        <v>10</v>
      </c>
      <c r="BTT3" s="5">
        <v>134</v>
      </c>
      <c r="BTU3" s="4">
        <v>153</v>
      </c>
      <c r="BTV3" s="5">
        <v>6</v>
      </c>
      <c r="BTW3" s="4">
        <v>7</v>
      </c>
      <c r="BTX3" s="5">
        <v>86</v>
      </c>
      <c r="BTY3" s="4">
        <v>21</v>
      </c>
      <c r="BTZ3" s="5">
        <v>4</v>
      </c>
      <c r="BUA3" s="4">
        <v>31</v>
      </c>
      <c r="BUB3" s="5">
        <v>2</v>
      </c>
      <c r="BUC3" s="4">
        <v>14</v>
      </c>
      <c r="BUD3" s="5">
        <v>1</v>
      </c>
      <c r="BUE3" s="4">
        <v>5</v>
      </c>
      <c r="BUF3" s="5">
        <v>7</v>
      </c>
      <c r="BUG3" s="4">
        <v>1</v>
      </c>
      <c r="BUH3" s="5">
        <v>0</v>
      </c>
      <c r="BUI3" s="4">
        <v>61</v>
      </c>
      <c r="BUJ3" s="5">
        <v>47</v>
      </c>
      <c r="BUK3" s="4">
        <v>0</v>
      </c>
      <c r="BUL3" s="5">
        <v>1</v>
      </c>
      <c r="BUM3" s="4">
        <v>4</v>
      </c>
      <c r="BUN3" s="5">
        <v>183</v>
      </c>
      <c r="BUO3" s="4">
        <v>40</v>
      </c>
      <c r="BUP3" s="5">
        <v>138</v>
      </c>
      <c r="BUQ3" s="4">
        <v>50</v>
      </c>
      <c r="BUR3" s="5">
        <v>0</v>
      </c>
      <c r="BUS3" s="4">
        <v>0</v>
      </c>
      <c r="BUT3" s="5">
        <v>0</v>
      </c>
      <c r="BUU3" s="4">
        <v>0</v>
      </c>
      <c r="BUV3" s="5">
        <v>42</v>
      </c>
      <c r="BUW3" s="4">
        <v>0</v>
      </c>
      <c r="BUX3" s="5">
        <v>4</v>
      </c>
      <c r="BUY3" s="4">
        <v>193</v>
      </c>
      <c r="BUZ3" s="5">
        <v>27</v>
      </c>
      <c r="BVA3" s="4">
        <v>33</v>
      </c>
      <c r="BVB3" s="5">
        <v>137</v>
      </c>
      <c r="BVC3" s="4">
        <v>4</v>
      </c>
      <c r="BVD3" s="5">
        <v>0</v>
      </c>
      <c r="BVE3" s="4">
        <v>61</v>
      </c>
      <c r="BVF3" s="5">
        <v>48</v>
      </c>
      <c r="BVG3" s="4">
        <v>6</v>
      </c>
      <c r="BVH3" s="5">
        <v>4</v>
      </c>
      <c r="BVI3" s="4">
        <v>31</v>
      </c>
      <c r="BVJ3" s="5">
        <v>3</v>
      </c>
      <c r="BVK3" s="4">
        <v>3</v>
      </c>
      <c r="BVL3" s="5">
        <v>108</v>
      </c>
      <c r="BVM3" s="4">
        <v>4</v>
      </c>
      <c r="BVN3" s="5">
        <v>22</v>
      </c>
      <c r="BVO3" s="4">
        <v>15</v>
      </c>
      <c r="BVP3" s="5">
        <v>2</v>
      </c>
      <c r="BVQ3" s="4">
        <v>2</v>
      </c>
      <c r="BVR3" s="5">
        <v>14</v>
      </c>
      <c r="BVS3" s="4">
        <v>1</v>
      </c>
      <c r="BVT3" s="5">
        <v>0</v>
      </c>
      <c r="BVU3" s="4">
        <v>83</v>
      </c>
      <c r="BVV3" s="5">
        <v>6</v>
      </c>
      <c r="BVW3" s="4">
        <v>45</v>
      </c>
      <c r="BVX3" s="5">
        <v>193</v>
      </c>
      <c r="BVY3" s="4">
        <v>38</v>
      </c>
      <c r="BVZ3" s="5">
        <v>7</v>
      </c>
      <c r="BWA3" s="4">
        <v>8</v>
      </c>
      <c r="BWB3" s="5">
        <v>0</v>
      </c>
      <c r="BWC3" s="4">
        <v>34</v>
      </c>
      <c r="BWD3" s="5">
        <v>72</v>
      </c>
      <c r="BWE3" s="4">
        <v>105</v>
      </c>
      <c r="BWF3" s="5">
        <v>4</v>
      </c>
      <c r="BWG3" s="4">
        <v>10</v>
      </c>
      <c r="BWH3" s="5">
        <v>0</v>
      </c>
      <c r="BWI3" s="4">
        <v>41</v>
      </c>
      <c r="BWJ3" s="5">
        <v>71</v>
      </c>
      <c r="BWK3" s="4">
        <v>4</v>
      </c>
      <c r="BWL3" s="5">
        <v>53</v>
      </c>
      <c r="BWM3" s="4">
        <v>16</v>
      </c>
      <c r="BWN3" s="5">
        <v>0</v>
      </c>
      <c r="BWO3" s="4">
        <v>4</v>
      </c>
      <c r="BWP3" s="5">
        <v>1</v>
      </c>
      <c r="BWQ3" s="4">
        <v>149</v>
      </c>
      <c r="BWR3" s="5">
        <v>35</v>
      </c>
      <c r="BWS3" s="4">
        <v>43</v>
      </c>
      <c r="BWT3" s="5">
        <v>80</v>
      </c>
      <c r="BWU3" s="4">
        <v>26</v>
      </c>
      <c r="BWV3" s="5">
        <v>0</v>
      </c>
      <c r="BWW3" s="4">
        <v>0</v>
      </c>
      <c r="BWX3" s="5">
        <v>33</v>
      </c>
      <c r="BWY3" s="4">
        <v>23</v>
      </c>
      <c r="BWZ3" s="5">
        <v>16</v>
      </c>
      <c r="BXA3" s="4">
        <v>4</v>
      </c>
      <c r="BXB3" s="5">
        <v>151</v>
      </c>
      <c r="BXC3" s="4">
        <v>0</v>
      </c>
      <c r="BXD3" s="5">
        <v>1</v>
      </c>
      <c r="BXE3" s="4">
        <v>2</v>
      </c>
      <c r="BXF3" s="5">
        <v>34</v>
      </c>
      <c r="BXG3" s="4">
        <v>3</v>
      </c>
      <c r="BXH3" s="5">
        <v>143</v>
      </c>
      <c r="BXI3" s="4">
        <v>1</v>
      </c>
      <c r="BXJ3" s="5">
        <v>7</v>
      </c>
      <c r="BXK3" s="4">
        <v>0</v>
      </c>
      <c r="BXL3" s="5">
        <v>4</v>
      </c>
      <c r="BXM3" s="4">
        <v>2</v>
      </c>
      <c r="BXN3" s="5">
        <v>15</v>
      </c>
      <c r="BXO3" s="4">
        <v>19</v>
      </c>
      <c r="BXP3" s="5">
        <v>37</v>
      </c>
      <c r="BXQ3" s="4">
        <v>15</v>
      </c>
      <c r="BXR3" s="5">
        <v>24</v>
      </c>
      <c r="BXS3" s="4">
        <v>33</v>
      </c>
      <c r="BXT3" s="5">
        <v>2</v>
      </c>
      <c r="BXU3" s="4">
        <v>21</v>
      </c>
      <c r="BXV3" s="5">
        <v>23</v>
      </c>
      <c r="BXW3" s="4">
        <v>22</v>
      </c>
      <c r="BXX3" s="5">
        <v>3</v>
      </c>
      <c r="BXY3" s="4">
        <v>38</v>
      </c>
      <c r="BXZ3" s="5">
        <v>2</v>
      </c>
      <c r="BYA3" s="4">
        <v>2</v>
      </c>
      <c r="BYB3" s="5">
        <v>17</v>
      </c>
      <c r="BYC3" s="4">
        <v>3</v>
      </c>
      <c r="BYD3" s="5">
        <v>0</v>
      </c>
      <c r="BYE3" s="4">
        <v>0</v>
      </c>
      <c r="BYF3" s="5">
        <v>80</v>
      </c>
      <c r="BYG3" s="4">
        <v>0</v>
      </c>
      <c r="BYH3" s="5">
        <v>2</v>
      </c>
      <c r="BYI3" s="4">
        <v>14</v>
      </c>
      <c r="BYJ3" s="5">
        <v>51</v>
      </c>
      <c r="BYK3" s="4">
        <v>1</v>
      </c>
      <c r="BYL3" s="5">
        <v>43</v>
      </c>
      <c r="BYM3" s="4">
        <v>122</v>
      </c>
      <c r="BYN3" s="5">
        <v>112</v>
      </c>
      <c r="BYO3" s="4">
        <v>1</v>
      </c>
      <c r="BYP3" s="5">
        <v>3</v>
      </c>
      <c r="BYQ3" s="4">
        <v>1</v>
      </c>
      <c r="BYR3" s="5">
        <v>0</v>
      </c>
      <c r="BYS3" s="4">
        <v>0</v>
      </c>
      <c r="BYT3" s="5">
        <v>4</v>
      </c>
      <c r="BYU3" s="4">
        <v>10</v>
      </c>
      <c r="BYV3" s="5">
        <v>27</v>
      </c>
      <c r="BYW3" s="4">
        <v>57</v>
      </c>
      <c r="BYX3" s="5">
        <v>43</v>
      </c>
      <c r="BYY3" s="4">
        <v>3</v>
      </c>
      <c r="BYZ3" s="5">
        <v>1</v>
      </c>
      <c r="BZA3" s="4">
        <v>3</v>
      </c>
      <c r="BZB3" s="5">
        <v>8</v>
      </c>
      <c r="BZC3" s="4">
        <v>17</v>
      </c>
      <c r="BZD3" s="5">
        <v>44</v>
      </c>
      <c r="BZE3" s="4">
        <v>35</v>
      </c>
      <c r="BZF3" s="5">
        <v>1</v>
      </c>
      <c r="BZG3" s="4">
        <v>60</v>
      </c>
      <c r="BZH3" s="5">
        <v>29</v>
      </c>
      <c r="BZI3" s="4">
        <v>17</v>
      </c>
      <c r="BZJ3" s="5">
        <v>82</v>
      </c>
      <c r="BZK3" s="4">
        <v>90</v>
      </c>
      <c r="BZL3" s="5">
        <v>0</v>
      </c>
      <c r="BZM3" s="4">
        <v>154</v>
      </c>
      <c r="BZN3" s="5">
        <v>47</v>
      </c>
      <c r="BZO3" s="4">
        <v>89</v>
      </c>
      <c r="BZP3" s="5">
        <v>6</v>
      </c>
      <c r="BZQ3" s="4">
        <v>0</v>
      </c>
      <c r="BZR3" s="5">
        <v>37</v>
      </c>
      <c r="BZS3" s="4">
        <v>7</v>
      </c>
      <c r="BZT3" s="5">
        <v>0</v>
      </c>
      <c r="BZU3" s="4">
        <v>0</v>
      </c>
      <c r="BZV3" s="5">
        <v>161</v>
      </c>
      <c r="BZW3" s="4">
        <v>26</v>
      </c>
      <c r="BZX3" s="5">
        <v>2</v>
      </c>
      <c r="BZY3" s="4">
        <v>4</v>
      </c>
      <c r="BZZ3" s="5">
        <v>35</v>
      </c>
      <c r="CAA3" s="4">
        <v>0</v>
      </c>
      <c r="CAB3" s="5">
        <v>0</v>
      </c>
      <c r="CAC3" s="4">
        <v>6</v>
      </c>
      <c r="CAD3" s="5">
        <v>159</v>
      </c>
      <c r="CAE3" s="4">
        <v>88</v>
      </c>
      <c r="CAF3" s="5">
        <v>17</v>
      </c>
      <c r="CAG3" s="4">
        <v>42</v>
      </c>
      <c r="CAH3" s="5">
        <v>0</v>
      </c>
      <c r="CAI3" s="4">
        <v>0</v>
      </c>
      <c r="CAJ3" s="5">
        <v>54</v>
      </c>
      <c r="CAK3" s="4">
        <v>1</v>
      </c>
      <c r="CAL3" s="5">
        <v>80</v>
      </c>
      <c r="CAM3" s="4">
        <v>35</v>
      </c>
      <c r="CAN3" s="5">
        <v>15</v>
      </c>
      <c r="CAO3" s="4">
        <v>33</v>
      </c>
      <c r="CAP3" s="5">
        <v>1</v>
      </c>
      <c r="CAQ3" s="4">
        <v>3</v>
      </c>
      <c r="CAR3" s="5">
        <v>4</v>
      </c>
      <c r="CAS3" s="4">
        <v>178</v>
      </c>
      <c r="CAT3" s="5">
        <v>0</v>
      </c>
      <c r="CAU3" s="4">
        <v>83</v>
      </c>
      <c r="CAV3" s="5">
        <v>120</v>
      </c>
      <c r="CAW3" s="4">
        <v>60</v>
      </c>
      <c r="CAX3" s="5">
        <v>0</v>
      </c>
      <c r="CAY3" s="4">
        <v>3</v>
      </c>
      <c r="CAZ3" s="5">
        <v>1</v>
      </c>
      <c r="CBA3" s="4">
        <v>0</v>
      </c>
      <c r="CBB3" s="5">
        <v>26</v>
      </c>
      <c r="CBC3" s="4">
        <v>0</v>
      </c>
      <c r="CBD3" s="5">
        <v>6</v>
      </c>
      <c r="CBE3" s="4">
        <v>12</v>
      </c>
      <c r="CBF3" s="5">
        <v>126</v>
      </c>
      <c r="CBG3" s="4">
        <v>38</v>
      </c>
      <c r="CBH3" s="5">
        <v>25</v>
      </c>
      <c r="CBI3" s="4">
        <v>73</v>
      </c>
      <c r="CBJ3" s="5">
        <v>11</v>
      </c>
      <c r="CBK3" s="4">
        <v>1</v>
      </c>
      <c r="CBL3" s="5">
        <v>7</v>
      </c>
      <c r="CBM3" s="4">
        <v>1</v>
      </c>
      <c r="CBN3" s="5">
        <v>24</v>
      </c>
      <c r="CBO3" s="4">
        <v>102</v>
      </c>
      <c r="CBP3" s="5">
        <v>8</v>
      </c>
      <c r="CBQ3" s="4">
        <v>1</v>
      </c>
      <c r="CBR3" s="5">
        <v>132</v>
      </c>
      <c r="CBS3" s="4">
        <v>4</v>
      </c>
      <c r="CBT3" s="5">
        <v>55</v>
      </c>
      <c r="CBU3" s="4">
        <v>12</v>
      </c>
      <c r="CBV3" s="5">
        <v>0</v>
      </c>
      <c r="CBW3" s="4">
        <v>0</v>
      </c>
      <c r="CBX3" s="5">
        <v>3</v>
      </c>
      <c r="CBY3" s="4">
        <v>24</v>
      </c>
      <c r="CBZ3" s="5">
        <v>7</v>
      </c>
      <c r="CCA3" s="4">
        <v>12</v>
      </c>
      <c r="CCB3" s="5">
        <v>1</v>
      </c>
      <c r="CCC3" s="4">
        <v>35</v>
      </c>
      <c r="CCD3" s="5">
        <v>2</v>
      </c>
      <c r="CCE3" s="4">
        <v>59</v>
      </c>
      <c r="CCF3" s="5">
        <v>10</v>
      </c>
      <c r="CCG3" s="4">
        <v>17</v>
      </c>
      <c r="CCH3" s="5">
        <v>2</v>
      </c>
      <c r="CCI3" s="4">
        <v>4</v>
      </c>
      <c r="CCJ3" s="5">
        <v>3</v>
      </c>
      <c r="CCK3" s="4">
        <v>28</v>
      </c>
      <c r="CCL3" s="5">
        <v>7</v>
      </c>
      <c r="CCM3" s="4">
        <v>71</v>
      </c>
      <c r="CCN3" s="5">
        <v>42</v>
      </c>
      <c r="CCO3" s="4">
        <v>2</v>
      </c>
      <c r="CCP3" s="5">
        <v>5</v>
      </c>
      <c r="CCQ3" s="4">
        <v>0</v>
      </c>
      <c r="CCR3" s="5">
        <v>2</v>
      </c>
      <c r="CCS3" s="4">
        <v>72</v>
      </c>
      <c r="CCT3" s="5">
        <v>0</v>
      </c>
      <c r="CCU3" s="4">
        <v>15</v>
      </c>
      <c r="CCV3" s="5">
        <v>0</v>
      </c>
      <c r="CCW3" s="4">
        <v>0</v>
      </c>
      <c r="CCX3" s="5">
        <v>63</v>
      </c>
      <c r="CCY3" s="4">
        <v>0</v>
      </c>
      <c r="CCZ3" s="5">
        <v>0</v>
      </c>
      <c r="CDA3" s="4">
        <v>0</v>
      </c>
      <c r="CDB3" s="5">
        <v>1</v>
      </c>
      <c r="CDC3" s="4">
        <v>3</v>
      </c>
      <c r="CDD3" s="5">
        <v>67</v>
      </c>
      <c r="CDE3" s="4">
        <v>11</v>
      </c>
      <c r="CDF3" s="5">
        <v>0</v>
      </c>
      <c r="CDG3" s="4">
        <v>3</v>
      </c>
      <c r="CDH3" s="5">
        <v>12</v>
      </c>
      <c r="CDI3" s="4">
        <v>3</v>
      </c>
      <c r="CDJ3" s="5">
        <v>0</v>
      </c>
      <c r="CDK3" s="4">
        <v>2</v>
      </c>
      <c r="CDL3" s="5">
        <v>4</v>
      </c>
      <c r="CDM3" s="4">
        <v>24</v>
      </c>
      <c r="CDN3" s="5">
        <v>7</v>
      </c>
      <c r="CDO3" s="4">
        <v>72</v>
      </c>
      <c r="CDP3" s="5">
        <v>0</v>
      </c>
      <c r="CDQ3" s="4">
        <v>4</v>
      </c>
      <c r="CDR3" s="5">
        <v>11</v>
      </c>
      <c r="CDS3" s="4">
        <v>0</v>
      </c>
      <c r="CDT3" s="5">
        <v>1</v>
      </c>
      <c r="CDU3" s="4">
        <v>32</v>
      </c>
      <c r="CDV3" s="5">
        <v>9</v>
      </c>
      <c r="CDW3" s="4">
        <v>0</v>
      </c>
      <c r="CDX3" s="5">
        <v>1</v>
      </c>
      <c r="CDY3" s="4">
        <v>3</v>
      </c>
      <c r="CDZ3" s="5">
        <v>8</v>
      </c>
      <c r="CEA3" s="4">
        <v>2</v>
      </c>
      <c r="CEB3" s="5">
        <v>7</v>
      </c>
      <c r="CEC3" s="4">
        <v>15</v>
      </c>
      <c r="CED3" s="5">
        <v>30</v>
      </c>
      <c r="CEE3" s="4">
        <v>12</v>
      </c>
      <c r="CEF3" s="5">
        <v>19</v>
      </c>
      <c r="CEG3" s="4">
        <v>73</v>
      </c>
      <c r="CEH3" s="5">
        <v>3</v>
      </c>
      <c r="CEI3" s="4">
        <v>1</v>
      </c>
      <c r="CEJ3" s="5">
        <v>69</v>
      </c>
      <c r="CEK3" s="4">
        <v>28</v>
      </c>
      <c r="CEL3" s="5">
        <v>144</v>
      </c>
      <c r="CEM3" s="4">
        <v>4</v>
      </c>
      <c r="CEN3" s="5">
        <v>5</v>
      </c>
      <c r="CEO3" s="4">
        <v>10</v>
      </c>
      <c r="CEP3" s="5">
        <v>155</v>
      </c>
      <c r="CEQ3" s="4">
        <v>19</v>
      </c>
      <c r="CER3" s="5">
        <v>0</v>
      </c>
      <c r="CES3" s="4">
        <v>37</v>
      </c>
      <c r="CET3" s="5">
        <v>68</v>
      </c>
      <c r="CEU3" s="4">
        <v>3</v>
      </c>
      <c r="CEV3" s="5">
        <v>10</v>
      </c>
      <c r="CEW3" s="4">
        <v>6</v>
      </c>
      <c r="CEX3" s="5">
        <v>2</v>
      </c>
      <c r="CEY3" s="4">
        <v>0</v>
      </c>
      <c r="CEZ3" s="5">
        <v>36</v>
      </c>
      <c r="CFA3" s="4">
        <v>8</v>
      </c>
      <c r="CFB3" s="5">
        <v>0</v>
      </c>
      <c r="CFC3" s="4">
        <v>142</v>
      </c>
      <c r="CFD3" s="5">
        <v>50</v>
      </c>
      <c r="CFE3" s="4">
        <v>76</v>
      </c>
      <c r="CFF3" s="5">
        <v>67</v>
      </c>
      <c r="CFG3" s="4">
        <v>9</v>
      </c>
      <c r="CFH3" s="5">
        <v>47</v>
      </c>
      <c r="CFI3" s="4">
        <v>1</v>
      </c>
      <c r="CFJ3" s="5">
        <v>1</v>
      </c>
      <c r="CFK3" s="4">
        <v>54</v>
      </c>
      <c r="CFL3" s="5">
        <v>80</v>
      </c>
      <c r="CFM3" s="4">
        <v>0</v>
      </c>
      <c r="CFN3" s="5">
        <v>7</v>
      </c>
      <c r="CFO3" s="4">
        <v>8</v>
      </c>
      <c r="CFP3" s="5">
        <v>0</v>
      </c>
      <c r="CFQ3" s="4">
        <v>1</v>
      </c>
      <c r="CFR3" s="5">
        <v>11</v>
      </c>
      <c r="CFS3" s="4">
        <v>21</v>
      </c>
      <c r="CFT3" s="5">
        <v>3</v>
      </c>
      <c r="CFU3" s="4">
        <v>124</v>
      </c>
      <c r="CFV3" s="5">
        <v>0</v>
      </c>
      <c r="CFW3" s="4">
        <v>0</v>
      </c>
      <c r="CFX3" s="5">
        <v>129</v>
      </c>
      <c r="CFY3" s="4">
        <v>0</v>
      </c>
      <c r="CFZ3" s="5">
        <v>3</v>
      </c>
      <c r="CGA3" s="4">
        <v>0</v>
      </c>
      <c r="CGB3" s="5">
        <v>29</v>
      </c>
      <c r="CGC3" s="4">
        <v>71</v>
      </c>
      <c r="CGD3" s="5">
        <v>2</v>
      </c>
      <c r="CGE3" s="4">
        <v>51</v>
      </c>
      <c r="CGF3" s="5">
        <v>4</v>
      </c>
      <c r="CGG3" s="4">
        <v>2</v>
      </c>
      <c r="CGH3" s="5">
        <v>3</v>
      </c>
      <c r="CGI3" s="4">
        <v>194</v>
      </c>
      <c r="CGJ3" s="5">
        <v>1</v>
      </c>
      <c r="CGK3" s="4">
        <v>3</v>
      </c>
      <c r="CGL3" s="5">
        <v>31</v>
      </c>
      <c r="CGM3" s="4">
        <v>26</v>
      </c>
      <c r="CGN3" s="5">
        <v>8</v>
      </c>
      <c r="CGO3" s="4">
        <v>12</v>
      </c>
      <c r="CGP3" s="5">
        <v>6</v>
      </c>
      <c r="CGQ3" s="4">
        <v>24</v>
      </c>
      <c r="CGR3" s="5">
        <v>5</v>
      </c>
      <c r="CGS3" s="4">
        <v>7</v>
      </c>
      <c r="CGT3" s="5">
        <v>2</v>
      </c>
      <c r="CGU3" s="4">
        <v>2</v>
      </c>
      <c r="CGV3" s="5">
        <v>3</v>
      </c>
      <c r="CGW3" s="4">
        <v>10</v>
      </c>
      <c r="CGX3" s="5">
        <v>1</v>
      </c>
      <c r="CGY3" s="4">
        <v>14</v>
      </c>
      <c r="CGZ3" s="5">
        <v>3</v>
      </c>
      <c r="CHA3" s="4">
        <v>43</v>
      </c>
      <c r="CHB3" s="5">
        <v>0</v>
      </c>
      <c r="CHC3" s="4">
        <v>48</v>
      </c>
      <c r="CHD3" s="5">
        <v>30</v>
      </c>
      <c r="CHE3" s="4">
        <v>3</v>
      </c>
    </row>
    <row r="4" spans="1:2241" x14ac:dyDescent="0.35">
      <c r="A4" s="16" t="s">
        <v>11</v>
      </c>
      <c r="B4" s="5">
        <v>546</v>
      </c>
      <c r="C4" s="4">
        <v>6</v>
      </c>
      <c r="D4" s="5">
        <v>127</v>
      </c>
      <c r="E4" s="4">
        <v>20</v>
      </c>
      <c r="F4" s="5">
        <v>118</v>
      </c>
      <c r="G4" s="4">
        <v>98</v>
      </c>
      <c r="H4" s="5">
        <v>164</v>
      </c>
      <c r="I4" s="4">
        <v>56</v>
      </c>
      <c r="J4" s="5">
        <v>24</v>
      </c>
      <c r="K4" s="4">
        <v>6</v>
      </c>
      <c r="L4" s="5">
        <v>6</v>
      </c>
      <c r="M4" s="4">
        <v>11</v>
      </c>
      <c r="N4" s="5">
        <v>480</v>
      </c>
      <c r="O4" s="4">
        <v>53</v>
      </c>
      <c r="P4" s="5">
        <v>17</v>
      </c>
      <c r="Q4" s="4">
        <v>115</v>
      </c>
      <c r="R4" s="5">
        <v>19</v>
      </c>
      <c r="S4" s="4">
        <v>38</v>
      </c>
      <c r="T4" s="5">
        <v>498</v>
      </c>
      <c r="U4" s="4">
        <v>19</v>
      </c>
      <c r="V4" s="5">
        <v>73</v>
      </c>
      <c r="W4" s="4">
        <v>1725</v>
      </c>
      <c r="X4" s="5">
        <v>86</v>
      </c>
      <c r="Y4" s="4">
        <v>102</v>
      </c>
      <c r="Z4" s="5">
        <v>27</v>
      </c>
      <c r="AA4" s="4">
        <v>25</v>
      </c>
      <c r="AB4" s="5">
        <v>30</v>
      </c>
      <c r="AC4" s="4">
        <v>3</v>
      </c>
      <c r="AD4" s="5">
        <v>42</v>
      </c>
      <c r="AE4" s="4">
        <v>801</v>
      </c>
      <c r="AF4" s="5">
        <v>10</v>
      </c>
      <c r="AG4" s="4">
        <v>44</v>
      </c>
      <c r="AH4" s="5">
        <v>5</v>
      </c>
      <c r="AI4" s="4">
        <v>96</v>
      </c>
      <c r="AJ4" s="5">
        <v>471</v>
      </c>
      <c r="AK4" s="4">
        <v>19</v>
      </c>
      <c r="AL4" s="5">
        <v>151</v>
      </c>
      <c r="AM4" s="4">
        <v>14</v>
      </c>
      <c r="AN4" s="5">
        <v>6</v>
      </c>
      <c r="AO4" s="4">
        <v>206</v>
      </c>
      <c r="AP4" s="5">
        <v>536</v>
      </c>
      <c r="AQ4" s="4">
        <v>29</v>
      </c>
      <c r="AR4" s="5">
        <v>6</v>
      </c>
      <c r="AS4" s="4">
        <v>50</v>
      </c>
      <c r="AT4" s="5">
        <v>10</v>
      </c>
      <c r="AU4" s="4">
        <v>266</v>
      </c>
      <c r="AV4" s="5">
        <v>14</v>
      </c>
      <c r="AW4" s="4">
        <v>15</v>
      </c>
      <c r="AX4" s="5">
        <v>48</v>
      </c>
      <c r="AY4" s="4">
        <v>317</v>
      </c>
      <c r="AZ4" s="5">
        <v>125</v>
      </c>
      <c r="BA4" s="4">
        <v>780</v>
      </c>
      <c r="BB4" s="5">
        <v>20</v>
      </c>
      <c r="BC4" s="4">
        <v>550</v>
      </c>
      <c r="BD4" s="5">
        <v>124</v>
      </c>
      <c r="BE4" s="4">
        <v>432</v>
      </c>
      <c r="BF4" s="5">
        <v>482</v>
      </c>
      <c r="BG4" s="4">
        <v>8</v>
      </c>
      <c r="BH4" s="5">
        <v>22</v>
      </c>
      <c r="BI4" s="4">
        <v>28</v>
      </c>
      <c r="BJ4" s="5">
        <v>538</v>
      </c>
      <c r="BK4" s="4">
        <v>102</v>
      </c>
      <c r="BL4" s="5">
        <v>134</v>
      </c>
      <c r="BM4" s="4">
        <v>48</v>
      </c>
      <c r="BN4" s="5">
        <v>367</v>
      </c>
      <c r="BO4" s="4">
        <v>6</v>
      </c>
      <c r="BP4" s="5">
        <v>1</v>
      </c>
      <c r="BQ4" s="4">
        <v>309</v>
      </c>
      <c r="BR4" s="5">
        <v>159</v>
      </c>
      <c r="BS4" s="4">
        <v>487</v>
      </c>
      <c r="BT4" s="5">
        <v>460</v>
      </c>
      <c r="BU4" s="4">
        <v>43</v>
      </c>
      <c r="BV4" s="5">
        <v>291</v>
      </c>
      <c r="BW4" s="4">
        <v>65</v>
      </c>
      <c r="BX4" s="5">
        <v>13</v>
      </c>
      <c r="BY4" s="4">
        <v>6</v>
      </c>
      <c r="BZ4" s="5">
        <v>925</v>
      </c>
      <c r="CA4" s="4">
        <v>779</v>
      </c>
      <c r="CB4" s="5">
        <v>5</v>
      </c>
      <c r="CC4" s="4">
        <v>64</v>
      </c>
      <c r="CD4" s="5">
        <v>68</v>
      </c>
      <c r="CE4" s="4">
        <v>5</v>
      </c>
      <c r="CF4" s="5">
        <v>19</v>
      </c>
      <c r="CG4" s="4">
        <v>44</v>
      </c>
      <c r="CH4" s="5">
        <v>424</v>
      </c>
      <c r="CI4" s="4">
        <v>14</v>
      </c>
      <c r="CJ4" s="5">
        <v>16</v>
      </c>
      <c r="CK4" s="4">
        <v>37</v>
      </c>
      <c r="CL4" s="5">
        <v>568</v>
      </c>
      <c r="CM4" s="4">
        <v>39</v>
      </c>
      <c r="CN4" s="5">
        <v>192</v>
      </c>
      <c r="CO4" s="4">
        <v>8</v>
      </c>
      <c r="CP4" s="5">
        <v>359</v>
      </c>
      <c r="CQ4" s="4">
        <v>10</v>
      </c>
      <c r="CR4" s="5">
        <v>14</v>
      </c>
      <c r="CS4" s="4">
        <v>11</v>
      </c>
      <c r="CT4" s="5">
        <v>26</v>
      </c>
      <c r="CU4" s="4">
        <v>7</v>
      </c>
      <c r="CV4" s="5">
        <v>447</v>
      </c>
      <c r="CW4" s="4">
        <v>92</v>
      </c>
      <c r="CX4" s="5">
        <v>5</v>
      </c>
      <c r="CY4" s="4">
        <v>6</v>
      </c>
      <c r="CZ4" s="5">
        <v>183</v>
      </c>
      <c r="DA4" s="4">
        <v>276</v>
      </c>
      <c r="DB4" s="5">
        <v>690</v>
      </c>
      <c r="DC4" s="4">
        <v>6</v>
      </c>
      <c r="DD4" s="5">
        <v>32</v>
      </c>
      <c r="DE4" s="4">
        <v>271</v>
      </c>
      <c r="DF4" s="5">
        <v>31</v>
      </c>
      <c r="DG4" s="4">
        <v>106</v>
      </c>
      <c r="DH4" s="5">
        <v>292</v>
      </c>
      <c r="DI4" s="4">
        <v>311</v>
      </c>
      <c r="DJ4" s="5">
        <v>21</v>
      </c>
      <c r="DK4" s="4">
        <v>125</v>
      </c>
      <c r="DL4" s="5">
        <v>101</v>
      </c>
      <c r="DM4" s="4">
        <v>21</v>
      </c>
      <c r="DN4" s="5">
        <v>812</v>
      </c>
      <c r="DO4" s="4">
        <v>94</v>
      </c>
      <c r="DP4" s="5">
        <v>25</v>
      </c>
      <c r="DQ4" s="4">
        <v>7</v>
      </c>
      <c r="DR4" s="5">
        <v>133</v>
      </c>
      <c r="DS4" s="4">
        <v>29</v>
      </c>
      <c r="DT4" s="5">
        <v>7</v>
      </c>
      <c r="DU4" s="4">
        <v>14</v>
      </c>
      <c r="DV4" s="5">
        <v>102</v>
      </c>
      <c r="DW4" s="4">
        <v>124</v>
      </c>
      <c r="DX4" s="5">
        <v>951</v>
      </c>
      <c r="DY4" s="4">
        <v>16</v>
      </c>
      <c r="DZ4" s="5">
        <v>27</v>
      </c>
      <c r="EA4" s="4">
        <v>110</v>
      </c>
      <c r="EB4" s="5">
        <v>73</v>
      </c>
      <c r="EC4" s="4">
        <v>47</v>
      </c>
      <c r="ED4" s="5">
        <v>189</v>
      </c>
      <c r="EE4" s="4">
        <v>196</v>
      </c>
      <c r="EF4" s="5">
        <v>33</v>
      </c>
      <c r="EG4" s="4">
        <v>590</v>
      </c>
      <c r="EH4" s="5">
        <v>3</v>
      </c>
      <c r="EI4" s="4">
        <v>34</v>
      </c>
      <c r="EJ4" s="5">
        <v>8</v>
      </c>
      <c r="EK4" s="4">
        <v>12</v>
      </c>
      <c r="EL4" s="5">
        <v>921</v>
      </c>
      <c r="EM4" s="4">
        <v>232</v>
      </c>
      <c r="EN4" s="5">
        <v>756</v>
      </c>
      <c r="EO4" s="4">
        <v>132</v>
      </c>
      <c r="EP4" s="5">
        <v>41</v>
      </c>
      <c r="EQ4" s="4">
        <v>141</v>
      </c>
      <c r="ER4" s="5">
        <v>18</v>
      </c>
      <c r="ES4" s="4">
        <v>10</v>
      </c>
      <c r="ET4" s="5">
        <v>90</v>
      </c>
      <c r="EU4" s="4">
        <v>29</v>
      </c>
      <c r="EV4" s="5">
        <v>78</v>
      </c>
      <c r="EW4" s="4">
        <v>48</v>
      </c>
      <c r="EX4" s="5">
        <v>57</v>
      </c>
      <c r="EY4" s="4">
        <v>24</v>
      </c>
      <c r="EZ4" s="5">
        <v>57</v>
      </c>
      <c r="FA4" s="4">
        <v>269</v>
      </c>
      <c r="FB4" s="5">
        <v>69</v>
      </c>
      <c r="FC4" s="4">
        <v>7</v>
      </c>
      <c r="FD4" s="5">
        <v>57</v>
      </c>
      <c r="FE4" s="4">
        <v>387</v>
      </c>
      <c r="FF4" s="5">
        <v>3</v>
      </c>
      <c r="FG4" s="4">
        <v>249</v>
      </c>
      <c r="FH4" s="5">
        <v>49</v>
      </c>
      <c r="FI4" s="4">
        <v>240</v>
      </c>
      <c r="FJ4" s="5">
        <v>1582</v>
      </c>
      <c r="FK4" s="4">
        <v>32</v>
      </c>
      <c r="FL4" s="5">
        <v>98</v>
      </c>
      <c r="FM4" s="4">
        <v>33</v>
      </c>
      <c r="FN4" s="5">
        <v>305</v>
      </c>
      <c r="FO4" s="4">
        <v>19</v>
      </c>
      <c r="FP4" s="5">
        <v>10</v>
      </c>
      <c r="FQ4" s="4">
        <v>6</v>
      </c>
      <c r="FR4" s="5">
        <v>24</v>
      </c>
      <c r="FS4" s="4">
        <v>6</v>
      </c>
      <c r="FT4" s="5">
        <v>12</v>
      </c>
      <c r="FU4" s="4">
        <v>449</v>
      </c>
      <c r="FV4" s="5">
        <v>119</v>
      </c>
      <c r="FW4" s="4">
        <v>14</v>
      </c>
      <c r="FX4" s="5">
        <v>5</v>
      </c>
      <c r="FY4" s="4">
        <v>447</v>
      </c>
      <c r="FZ4" s="5">
        <v>22</v>
      </c>
      <c r="GA4" s="4">
        <v>10</v>
      </c>
      <c r="GB4" s="5">
        <v>195</v>
      </c>
      <c r="GC4" s="4">
        <v>6</v>
      </c>
      <c r="GD4" s="5">
        <v>7</v>
      </c>
      <c r="GE4" s="4">
        <v>18</v>
      </c>
      <c r="GF4" s="5">
        <v>2</v>
      </c>
      <c r="GG4" s="4">
        <v>107</v>
      </c>
      <c r="GH4" s="5">
        <v>537</v>
      </c>
      <c r="GI4" s="4">
        <v>18</v>
      </c>
      <c r="GJ4" s="5">
        <v>10</v>
      </c>
      <c r="GK4" s="4">
        <v>432</v>
      </c>
      <c r="GL4" s="5">
        <v>8</v>
      </c>
      <c r="GM4" s="4">
        <v>21</v>
      </c>
      <c r="GN4" s="5">
        <v>45</v>
      </c>
      <c r="GO4" s="4">
        <v>10</v>
      </c>
      <c r="GP4" s="5">
        <v>106</v>
      </c>
      <c r="GQ4" s="4">
        <v>813</v>
      </c>
      <c r="GR4" s="5">
        <v>482</v>
      </c>
      <c r="GS4" s="4">
        <v>79</v>
      </c>
      <c r="GT4" s="5">
        <v>34</v>
      </c>
      <c r="GU4" s="4">
        <v>553</v>
      </c>
      <c r="GV4" s="5">
        <v>337</v>
      </c>
      <c r="GW4" s="4">
        <v>138</v>
      </c>
      <c r="GX4" s="5">
        <v>13</v>
      </c>
      <c r="GY4" s="4">
        <v>1</v>
      </c>
      <c r="GZ4" s="5">
        <v>13</v>
      </c>
      <c r="HA4" s="4">
        <v>113</v>
      </c>
      <c r="HB4" s="5">
        <v>7</v>
      </c>
      <c r="HC4" s="4">
        <v>320</v>
      </c>
      <c r="HD4" s="5">
        <v>68</v>
      </c>
      <c r="HE4" s="4">
        <v>319</v>
      </c>
      <c r="HF4" s="5">
        <v>30</v>
      </c>
      <c r="HG4" s="4">
        <v>59</v>
      </c>
      <c r="HH4" s="5">
        <v>554</v>
      </c>
      <c r="HI4" s="4">
        <v>171</v>
      </c>
      <c r="HJ4" s="5">
        <v>4</v>
      </c>
      <c r="HK4" s="4">
        <v>417</v>
      </c>
      <c r="HL4" s="5">
        <v>33</v>
      </c>
      <c r="HM4" s="4">
        <v>162</v>
      </c>
      <c r="HN4" s="5">
        <v>25</v>
      </c>
      <c r="HO4" s="4">
        <v>540</v>
      </c>
      <c r="HP4" s="5">
        <v>154</v>
      </c>
      <c r="HQ4" s="4">
        <v>25</v>
      </c>
      <c r="HR4" s="5">
        <v>207</v>
      </c>
      <c r="HS4" s="4">
        <v>16</v>
      </c>
      <c r="HT4" s="5">
        <v>79</v>
      </c>
      <c r="HU4" s="4">
        <v>204</v>
      </c>
      <c r="HV4" s="5">
        <v>740</v>
      </c>
      <c r="HW4" s="4">
        <v>9</v>
      </c>
      <c r="HX4" s="5">
        <v>137</v>
      </c>
      <c r="HY4" s="4">
        <v>184</v>
      </c>
      <c r="HZ4" s="5">
        <v>8</v>
      </c>
      <c r="IA4" s="4">
        <v>5</v>
      </c>
      <c r="IB4" s="5">
        <v>464</v>
      </c>
      <c r="IC4" s="4">
        <v>20</v>
      </c>
      <c r="ID4" s="5">
        <v>4</v>
      </c>
      <c r="IE4" s="4">
        <v>124</v>
      </c>
      <c r="IF4" s="5">
        <v>10</v>
      </c>
      <c r="IG4" s="4">
        <v>5</v>
      </c>
      <c r="IH4" s="5">
        <v>757</v>
      </c>
      <c r="II4" s="4">
        <v>276</v>
      </c>
      <c r="IJ4" s="5">
        <v>7</v>
      </c>
      <c r="IK4" s="4">
        <v>503</v>
      </c>
      <c r="IL4" s="5">
        <v>133</v>
      </c>
      <c r="IM4" s="4">
        <v>5</v>
      </c>
      <c r="IN4" s="5">
        <v>272</v>
      </c>
      <c r="IO4" s="4">
        <v>179</v>
      </c>
      <c r="IP4" s="5">
        <v>768</v>
      </c>
      <c r="IQ4" s="4">
        <v>183</v>
      </c>
      <c r="IR4" s="5">
        <v>25</v>
      </c>
      <c r="IS4" s="4">
        <v>7</v>
      </c>
      <c r="IT4" s="5">
        <v>444</v>
      </c>
      <c r="IU4" s="4">
        <v>52</v>
      </c>
      <c r="IV4" s="5">
        <v>353</v>
      </c>
      <c r="IW4" s="4">
        <v>8</v>
      </c>
      <c r="IX4" s="5">
        <v>118</v>
      </c>
      <c r="IY4" s="4">
        <v>87</v>
      </c>
      <c r="IZ4" s="5">
        <v>2</v>
      </c>
      <c r="JA4" s="4">
        <v>4</v>
      </c>
      <c r="JB4" s="5">
        <v>8</v>
      </c>
      <c r="JC4" s="4">
        <v>215</v>
      </c>
      <c r="JD4" s="5">
        <v>62</v>
      </c>
      <c r="JE4" s="4">
        <v>6</v>
      </c>
      <c r="JF4" s="5">
        <v>71</v>
      </c>
      <c r="JG4" s="4">
        <v>22</v>
      </c>
      <c r="JH4" s="5">
        <v>398</v>
      </c>
      <c r="JI4" s="4">
        <v>35</v>
      </c>
      <c r="JJ4" s="5">
        <v>298</v>
      </c>
      <c r="JK4" s="4">
        <v>19</v>
      </c>
      <c r="JL4" s="5">
        <v>499</v>
      </c>
      <c r="JM4" s="4">
        <v>23</v>
      </c>
      <c r="JN4" s="5">
        <v>43</v>
      </c>
      <c r="JO4" s="4">
        <v>14</v>
      </c>
      <c r="JP4" s="5">
        <v>40</v>
      </c>
      <c r="JQ4" s="4">
        <v>99</v>
      </c>
      <c r="JR4" s="5">
        <v>224</v>
      </c>
      <c r="JS4" s="4">
        <v>396</v>
      </c>
      <c r="JT4" s="5">
        <v>512</v>
      </c>
      <c r="JU4" s="4">
        <v>100</v>
      </c>
      <c r="JV4" s="5">
        <v>9</v>
      </c>
      <c r="JW4" s="4">
        <v>79</v>
      </c>
      <c r="JX4" s="5">
        <v>38</v>
      </c>
      <c r="JY4" s="4">
        <v>149</v>
      </c>
      <c r="JZ4" s="5">
        <v>8</v>
      </c>
      <c r="KA4" s="4">
        <v>20</v>
      </c>
      <c r="KB4" s="5">
        <v>230</v>
      </c>
      <c r="KC4" s="4">
        <v>242</v>
      </c>
      <c r="KD4" s="5">
        <v>565</v>
      </c>
      <c r="KE4" s="4">
        <v>81</v>
      </c>
      <c r="KF4" s="5">
        <v>5</v>
      </c>
      <c r="KG4" s="4">
        <v>56</v>
      </c>
      <c r="KH4" s="5">
        <v>573</v>
      </c>
      <c r="KI4" s="4">
        <v>22</v>
      </c>
      <c r="KJ4" s="5">
        <v>3</v>
      </c>
      <c r="KK4" s="4">
        <v>80</v>
      </c>
      <c r="KL4" s="5">
        <v>7</v>
      </c>
      <c r="KM4" s="4">
        <v>16</v>
      </c>
      <c r="KN4" s="5">
        <v>263</v>
      </c>
      <c r="KO4" s="4">
        <v>80</v>
      </c>
      <c r="KP4" s="5">
        <v>12</v>
      </c>
      <c r="KQ4" s="4">
        <v>154</v>
      </c>
      <c r="KR4" s="5">
        <v>46</v>
      </c>
      <c r="KS4" s="4">
        <v>93</v>
      </c>
      <c r="KT4" s="5">
        <v>21</v>
      </c>
      <c r="KU4" s="4">
        <v>112</v>
      </c>
      <c r="KV4" s="5">
        <v>25</v>
      </c>
      <c r="KW4" s="4">
        <v>400</v>
      </c>
      <c r="KX4" s="5">
        <v>27</v>
      </c>
      <c r="KY4" s="4">
        <v>46</v>
      </c>
      <c r="KZ4" s="5">
        <v>14</v>
      </c>
      <c r="LA4" s="4">
        <v>8</v>
      </c>
      <c r="LB4" s="5">
        <v>461</v>
      </c>
      <c r="LC4" s="4">
        <v>561</v>
      </c>
      <c r="LD4" s="5">
        <v>28</v>
      </c>
      <c r="LE4" s="4">
        <v>7</v>
      </c>
      <c r="LF4" s="5">
        <v>21</v>
      </c>
      <c r="LG4" s="4">
        <v>128</v>
      </c>
      <c r="LH4" s="5">
        <v>7</v>
      </c>
      <c r="LI4" s="4">
        <v>172</v>
      </c>
      <c r="LJ4" s="5">
        <v>119</v>
      </c>
      <c r="LK4" s="4">
        <v>7</v>
      </c>
      <c r="LL4" s="5">
        <v>3</v>
      </c>
      <c r="LM4" s="4">
        <v>353</v>
      </c>
      <c r="LN4" s="5">
        <v>118</v>
      </c>
      <c r="LO4" s="4">
        <v>275</v>
      </c>
      <c r="LP4" s="5">
        <v>28</v>
      </c>
      <c r="LQ4" s="4">
        <v>11</v>
      </c>
      <c r="LR4" s="5">
        <v>5</v>
      </c>
      <c r="LS4" s="4">
        <v>59</v>
      </c>
      <c r="LT4" s="5">
        <v>6</v>
      </c>
      <c r="LU4" s="4">
        <v>15</v>
      </c>
      <c r="LV4" s="5">
        <v>218</v>
      </c>
      <c r="LW4" s="4">
        <v>13</v>
      </c>
      <c r="LX4" s="5">
        <v>9</v>
      </c>
      <c r="LY4" s="4">
        <v>247</v>
      </c>
      <c r="LZ4" s="5">
        <v>293</v>
      </c>
      <c r="MA4" s="4">
        <v>16</v>
      </c>
      <c r="MB4" s="5">
        <v>570</v>
      </c>
      <c r="MC4" s="4">
        <v>562</v>
      </c>
      <c r="MD4" s="5">
        <v>832</v>
      </c>
      <c r="ME4" s="4">
        <v>38</v>
      </c>
      <c r="MF4" s="5">
        <v>45</v>
      </c>
      <c r="MG4" s="4">
        <v>68</v>
      </c>
      <c r="MH4" s="5">
        <v>7</v>
      </c>
      <c r="MI4" s="4">
        <v>204</v>
      </c>
      <c r="MJ4" s="5">
        <v>9</v>
      </c>
      <c r="MK4" s="4">
        <v>379</v>
      </c>
      <c r="ML4" s="5">
        <v>12</v>
      </c>
      <c r="MM4" s="4">
        <v>3</v>
      </c>
      <c r="MN4" s="5">
        <v>255</v>
      </c>
      <c r="MO4" s="4">
        <v>455</v>
      </c>
      <c r="MP4" s="5">
        <v>514</v>
      </c>
      <c r="MQ4" s="4">
        <v>410</v>
      </c>
      <c r="MR4" s="5">
        <v>217</v>
      </c>
      <c r="MS4" s="4">
        <v>14</v>
      </c>
      <c r="MT4" s="5">
        <v>11</v>
      </c>
      <c r="MU4" s="4">
        <v>785</v>
      </c>
      <c r="MV4" s="5">
        <v>177</v>
      </c>
      <c r="MW4" s="4">
        <v>69</v>
      </c>
      <c r="MX4" s="5">
        <v>818</v>
      </c>
      <c r="MY4" s="4">
        <v>83</v>
      </c>
      <c r="MZ4" s="5">
        <v>10</v>
      </c>
      <c r="NA4" s="4">
        <v>6</v>
      </c>
      <c r="NB4" s="5">
        <v>160</v>
      </c>
      <c r="NC4" s="4">
        <v>92</v>
      </c>
      <c r="ND4" s="5">
        <v>815</v>
      </c>
      <c r="NE4" s="4">
        <v>20</v>
      </c>
      <c r="NF4" s="5">
        <v>549</v>
      </c>
      <c r="NG4" s="4">
        <v>142</v>
      </c>
      <c r="NH4" s="5">
        <v>7</v>
      </c>
      <c r="NI4" s="4">
        <v>45</v>
      </c>
      <c r="NJ4" s="5">
        <v>6</v>
      </c>
      <c r="NK4" s="4">
        <v>253</v>
      </c>
      <c r="NL4" s="5">
        <v>22</v>
      </c>
      <c r="NM4" s="4">
        <v>27</v>
      </c>
      <c r="NN4" s="5">
        <v>15</v>
      </c>
      <c r="NO4" s="4">
        <v>14</v>
      </c>
      <c r="NP4" s="5">
        <v>97</v>
      </c>
      <c r="NQ4" s="4">
        <v>13</v>
      </c>
      <c r="NR4" s="5">
        <v>5</v>
      </c>
      <c r="NS4" s="4">
        <v>5</v>
      </c>
      <c r="NT4" s="5">
        <v>96</v>
      </c>
      <c r="NU4" s="4">
        <v>90</v>
      </c>
      <c r="NV4" s="5">
        <v>1</v>
      </c>
      <c r="NW4" s="4">
        <v>7</v>
      </c>
      <c r="NX4" s="5">
        <v>53</v>
      </c>
      <c r="NY4" s="4">
        <v>142</v>
      </c>
      <c r="NZ4" s="5">
        <v>11</v>
      </c>
      <c r="OA4" s="4">
        <v>151</v>
      </c>
      <c r="OB4" s="5">
        <v>786</v>
      </c>
      <c r="OC4" s="4">
        <v>61</v>
      </c>
      <c r="OD4" s="5">
        <v>335</v>
      </c>
      <c r="OE4" s="4">
        <v>63</v>
      </c>
      <c r="OF4" s="5">
        <v>113</v>
      </c>
      <c r="OG4" s="4">
        <v>505</v>
      </c>
      <c r="OH4" s="5">
        <v>42</v>
      </c>
      <c r="OI4" s="4">
        <v>16</v>
      </c>
      <c r="OJ4" s="5">
        <v>6</v>
      </c>
      <c r="OK4" s="4">
        <v>9</v>
      </c>
      <c r="OL4" s="5">
        <v>25</v>
      </c>
      <c r="OM4" s="4">
        <v>125</v>
      </c>
      <c r="ON4" s="5">
        <v>61</v>
      </c>
      <c r="OO4" s="4">
        <v>74</v>
      </c>
      <c r="OP4" s="5">
        <v>26</v>
      </c>
      <c r="OQ4" s="4">
        <v>11</v>
      </c>
      <c r="OR4" s="5">
        <v>26</v>
      </c>
      <c r="OS4" s="4">
        <v>80</v>
      </c>
      <c r="OT4" s="5">
        <v>24</v>
      </c>
      <c r="OU4" s="4">
        <v>92</v>
      </c>
      <c r="OV4" s="5">
        <v>11</v>
      </c>
      <c r="OW4" s="4">
        <v>221</v>
      </c>
      <c r="OX4" s="5">
        <v>204</v>
      </c>
      <c r="OY4" s="4">
        <v>54</v>
      </c>
      <c r="OZ4" s="5">
        <v>309</v>
      </c>
      <c r="PA4" s="4">
        <v>591</v>
      </c>
      <c r="PB4" s="5">
        <v>9</v>
      </c>
      <c r="PC4" s="4">
        <v>282</v>
      </c>
      <c r="PD4" s="5">
        <v>108</v>
      </c>
      <c r="PE4" s="4">
        <v>100</v>
      </c>
      <c r="PF4" s="5">
        <v>19</v>
      </c>
      <c r="PG4" s="4">
        <v>11</v>
      </c>
      <c r="PH4" s="5">
        <v>2</v>
      </c>
      <c r="PI4" s="4">
        <v>103</v>
      </c>
      <c r="PJ4" s="5">
        <v>716</v>
      </c>
      <c r="PK4" s="4">
        <v>7</v>
      </c>
      <c r="PL4" s="5">
        <v>792</v>
      </c>
      <c r="PM4" s="4">
        <v>297</v>
      </c>
      <c r="PN4" s="5">
        <v>11</v>
      </c>
      <c r="PO4" s="4">
        <v>189</v>
      </c>
      <c r="PP4" s="5">
        <v>349</v>
      </c>
      <c r="PQ4" s="4">
        <v>235</v>
      </c>
      <c r="PR4" s="5">
        <v>181</v>
      </c>
      <c r="PS4" s="4">
        <v>400</v>
      </c>
      <c r="PT4" s="5">
        <v>22</v>
      </c>
      <c r="PU4" s="4">
        <v>7</v>
      </c>
      <c r="PV4" s="5">
        <v>271</v>
      </c>
      <c r="PW4" s="4">
        <v>35</v>
      </c>
      <c r="PX4" s="5">
        <v>15</v>
      </c>
      <c r="PY4" s="4">
        <v>5</v>
      </c>
      <c r="PZ4" s="5">
        <v>13</v>
      </c>
      <c r="QA4" s="4">
        <v>31</v>
      </c>
      <c r="QB4" s="5">
        <v>2</v>
      </c>
      <c r="QC4" s="4">
        <v>14</v>
      </c>
      <c r="QD4" s="5">
        <v>3</v>
      </c>
      <c r="QE4" s="4">
        <v>1</v>
      </c>
      <c r="QF4" s="5">
        <v>74</v>
      </c>
      <c r="QG4" s="4">
        <v>537</v>
      </c>
      <c r="QH4" s="5">
        <v>11</v>
      </c>
      <c r="QI4" s="4">
        <v>82</v>
      </c>
      <c r="QJ4" s="5">
        <v>322</v>
      </c>
      <c r="QK4" s="4">
        <v>161</v>
      </c>
      <c r="QL4" s="5">
        <v>30</v>
      </c>
      <c r="QM4" s="4">
        <v>106</v>
      </c>
      <c r="QN4" s="5">
        <v>364</v>
      </c>
      <c r="QO4" s="4">
        <v>103</v>
      </c>
      <c r="QP4" s="5">
        <v>974</v>
      </c>
      <c r="QQ4" s="4">
        <v>72</v>
      </c>
      <c r="QR4" s="5">
        <v>60</v>
      </c>
      <c r="QS4" s="4">
        <v>447</v>
      </c>
      <c r="QT4" s="5">
        <v>257</v>
      </c>
      <c r="QU4" s="4">
        <v>253</v>
      </c>
      <c r="QV4" s="5">
        <v>6</v>
      </c>
      <c r="QW4" s="4">
        <v>398</v>
      </c>
      <c r="QX4" s="5">
        <v>39</v>
      </c>
      <c r="QY4" s="4">
        <v>420</v>
      </c>
      <c r="QZ4" s="5">
        <v>413</v>
      </c>
      <c r="RA4" s="4">
        <v>5</v>
      </c>
      <c r="RB4" s="5">
        <v>127</v>
      </c>
      <c r="RC4" s="4">
        <v>166</v>
      </c>
      <c r="RD4" s="5">
        <v>384</v>
      </c>
      <c r="RE4" s="4">
        <v>8</v>
      </c>
      <c r="RF4" s="5">
        <v>125</v>
      </c>
      <c r="RG4" s="4">
        <v>13</v>
      </c>
      <c r="RH4" s="5">
        <v>6</v>
      </c>
      <c r="RI4" s="4">
        <v>193</v>
      </c>
      <c r="RJ4" s="5">
        <v>4</v>
      </c>
      <c r="RK4" s="4">
        <v>39</v>
      </c>
      <c r="RL4" s="5">
        <v>39</v>
      </c>
      <c r="RM4" s="4">
        <v>84</v>
      </c>
      <c r="RN4" s="5">
        <v>19</v>
      </c>
      <c r="RO4" s="4">
        <v>13</v>
      </c>
      <c r="RP4" s="5">
        <v>35</v>
      </c>
      <c r="RQ4" s="4">
        <v>44</v>
      </c>
      <c r="RR4" s="5">
        <v>100</v>
      </c>
      <c r="RS4" s="4">
        <v>114</v>
      </c>
      <c r="RT4" s="5">
        <v>232</v>
      </c>
      <c r="RU4" s="4">
        <v>109</v>
      </c>
      <c r="RV4" s="5">
        <v>5</v>
      </c>
      <c r="RW4" s="4">
        <v>108</v>
      </c>
      <c r="RX4" s="5">
        <v>594</v>
      </c>
      <c r="RY4" s="4">
        <v>88</v>
      </c>
      <c r="RZ4" s="5">
        <v>389</v>
      </c>
      <c r="SA4" s="4">
        <v>69</v>
      </c>
      <c r="SB4" s="5">
        <v>131</v>
      </c>
      <c r="SC4" s="4">
        <v>265</v>
      </c>
      <c r="SD4" s="5">
        <v>9</v>
      </c>
      <c r="SE4" s="4">
        <v>322</v>
      </c>
      <c r="SF4" s="5">
        <v>356</v>
      </c>
      <c r="SG4" s="4">
        <v>218</v>
      </c>
      <c r="SH4" s="5">
        <v>21</v>
      </c>
      <c r="SI4" s="4">
        <v>4</v>
      </c>
      <c r="SJ4" s="5">
        <v>21</v>
      </c>
      <c r="SK4" s="4">
        <v>140</v>
      </c>
      <c r="SL4" s="5">
        <v>7</v>
      </c>
      <c r="SM4" s="4">
        <v>239</v>
      </c>
      <c r="SN4" s="5">
        <v>387</v>
      </c>
      <c r="SO4" s="4">
        <v>324</v>
      </c>
      <c r="SP4" s="5">
        <v>66</v>
      </c>
      <c r="SQ4" s="4">
        <v>65</v>
      </c>
      <c r="SR4" s="5">
        <v>56</v>
      </c>
      <c r="SS4" s="4">
        <v>300</v>
      </c>
      <c r="ST4" s="5">
        <v>68</v>
      </c>
      <c r="SU4" s="4">
        <v>408</v>
      </c>
      <c r="SV4" s="5">
        <v>55</v>
      </c>
      <c r="SW4" s="4">
        <v>613</v>
      </c>
      <c r="SX4" s="5">
        <v>46</v>
      </c>
      <c r="SY4" s="4">
        <v>9</v>
      </c>
      <c r="SZ4" s="5">
        <v>389</v>
      </c>
      <c r="TA4" s="4">
        <v>670</v>
      </c>
      <c r="TB4" s="5">
        <v>12</v>
      </c>
      <c r="TC4" s="4">
        <v>351</v>
      </c>
      <c r="TD4" s="5">
        <v>64</v>
      </c>
      <c r="TE4" s="4">
        <v>216</v>
      </c>
      <c r="TF4" s="5">
        <v>64</v>
      </c>
      <c r="TG4" s="4">
        <v>15</v>
      </c>
      <c r="TH4" s="5">
        <v>319</v>
      </c>
      <c r="TI4" s="4">
        <v>153</v>
      </c>
      <c r="TJ4" s="5">
        <v>379</v>
      </c>
      <c r="TK4" s="4">
        <v>67</v>
      </c>
      <c r="TL4" s="5">
        <v>83</v>
      </c>
      <c r="TM4" s="4">
        <v>260</v>
      </c>
      <c r="TN4" s="5">
        <v>24</v>
      </c>
      <c r="TO4" s="4">
        <v>92</v>
      </c>
      <c r="TP4" s="5">
        <v>22</v>
      </c>
      <c r="TQ4" s="4">
        <v>112</v>
      </c>
      <c r="TR4" s="5">
        <v>11</v>
      </c>
      <c r="TS4" s="4">
        <v>292</v>
      </c>
      <c r="TT4" s="5">
        <v>32</v>
      </c>
      <c r="TU4" s="4">
        <v>19</v>
      </c>
      <c r="TV4" s="5">
        <v>8</v>
      </c>
      <c r="TW4" s="4">
        <v>83</v>
      </c>
      <c r="TX4" s="5">
        <v>42</v>
      </c>
      <c r="TY4" s="4">
        <v>403</v>
      </c>
      <c r="TZ4" s="5">
        <v>252</v>
      </c>
      <c r="UA4" s="4">
        <v>10</v>
      </c>
      <c r="UB4" s="5">
        <v>925</v>
      </c>
      <c r="UC4" s="4">
        <v>43</v>
      </c>
      <c r="UD4" s="5">
        <v>21</v>
      </c>
      <c r="UE4" s="4">
        <v>3</v>
      </c>
      <c r="UF4" s="5">
        <v>10</v>
      </c>
      <c r="UG4" s="4">
        <v>24</v>
      </c>
      <c r="UH4" s="5">
        <v>24</v>
      </c>
      <c r="UI4" s="4">
        <v>47</v>
      </c>
      <c r="UJ4" s="5">
        <v>520</v>
      </c>
      <c r="UK4" s="4">
        <v>97</v>
      </c>
      <c r="UL4" s="5">
        <v>137</v>
      </c>
      <c r="UM4" s="4">
        <v>761</v>
      </c>
      <c r="UN4" s="5">
        <v>13</v>
      </c>
      <c r="UO4" s="4">
        <v>287</v>
      </c>
      <c r="UP4" s="5">
        <v>12</v>
      </c>
      <c r="UQ4" s="4">
        <v>940</v>
      </c>
      <c r="UR4" s="5">
        <v>132</v>
      </c>
      <c r="US4" s="4">
        <v>259</v>
      </c>
      <c r="UT4" s="5">
        <v>81</v>
      </c>
      <c r="UU4" s="4">
        <v>29</v>
      </c>
      <c r="UV4" s="5">
        <v>161</v>
      </c>
      <c r="UW4" s="4">
        <v>2</v>
      </c>
      <c r="UX4" s="5">
        <v>3</v>
      </c>
      <c r="UY4" s="4">
        <v>4</v>
      </c>
      <c r="UZ4" s="5">
        <v>106</v>
      </c>
      <c r="VA4" s="4">
        <v>5</v>
      </c>
      <c r="VB4" s="5">
        <v>49</v>
      </c>
      <c r="VC4" s="4">
        <v>44</v>
      </c>
      <c r="VD4" s="5">
        <v>25</v>
      </c>
      <c r="VE4" s="4">
        <v>144</v>
      </c>
      <c r="VF4" s="5">
        <v>22</v>
      </c>
      <c r="VG4" s="4">
        <v>17</v>
      </c>
      <c r="VH4" s="5">
        <v>11</v>
      </c>
      <c r="VI4" s="4">
        <v>46</v>
      </c>
      <c r="VJ4" s="5">
        <v>10</v>
      </c>
      <c r="VK4" s="4">
        <v>27</v>
      </c>
      <c r="VL4" s="5">
        <v>16</v>
      </c>
      <c r="VM4" s="4">
        <v>23</v>
      </c>
      <c r="VN4" s="5">
        <v>7</v>
      </c>
      <c r="VO4" s="4">
        <v>13</v>
      </c>
      <c r="VP4" s="5">
        <v>530</v>
      </c>
      <c r="VQ4" s="4">
        <v>188</v>
      </c>
      <c r="VR4" s="5">
        <v>30</v>
      </c>
      <c r="VS4" s="4">
        <v>9</v>
      </c>
      <c r="VT4" s="5">
        <v>35</v>
      </c>
      <c r="VU4" s="4">
        <v>797</v>
      </c>
      <c r="VV4" s="5">
        <v>635</v>
      </c>
      <c r="VW4" s="4">
        <v>2</v>
      </c>
      <c r="VX4" s="5">
        <v>168</v>
      </c>
      <c r="VY4" s="4">
        <v>16</v>
      </c>
      <c r="VZ4" s="5">
        <v>18</v>
      </c>
      <c r="WA4" s="4">
        <v>9</v>
      </c>
      <c r="WB4" s="5">
        <v>15</v>
      </c>
      <c r="WC4" s="4">
        <v>31</v>
      </c>
      <c r="WD4" s="5">
        <v>2</v>
      </c>
      <c r="WE4" s="4">
        <v>135</v>
      </c>
      <c r="WF4" s="5">
        <v>519</v>
      </c>
      <c r="WG4" s="4">
        <v>114</v>
      </c>
      <c r="WH4" s="5">
        <v>26</v>
      </c>
      <c r="WI4" s="4">
        <v>46</v>
      </c>
      <c r="WJ4" s="5">
        <v>6</v>
      </c>
      <c r="WK4" s="4">
        <v>13</v>
      </c>
      <c r="WL4" s="5">
        <v>5</v>
      </c>
      <c r="WM4" s="4">
        <v>592</v>
      </c>
      <c r="WN4" s="5">
        <v>76</v>
      </c>
      <c r="WO4" s="4">
        <v>53</v>
      </c>
      <c r="WP4" s="5">
        <v>1</v>
      </c>
      <c r="WQ4" s="4">
        <v>8</v>
      </c>
      <c r="WR4" s="5">
        <v>248</v>
      </c>
      <c r="WS4" s="4">
        <v>87</v>
      </c>
      <c r="WT4" s="5">
        <v>5</v>
      </c>
      <c r="WU4" s="4">
        <v>16</v>
      </c>
      <c r="WV4" s="5">
        <v>10</v>
      </c>
      <c r="WW4" s="4">
        <v>83</v>
      </c>
      <c r="WX4" s="5">
        <v>27</v>
      </c>
      <c r="WY4" s="4">
        <v>12</v>
      </c>
      <c r="WZ4" s="5">
        <v>169</v>
      </c>
      <c r="XA4" s="4">
        <v>11</v>
      </c>
      <c r="XB4" s="5">
        <v>323</v>
      </c>
      <c r="XC4" s="4">
        <v>15</v>
      </c>
      <c r="XD4" s="5">
        <v>507</v>
      </c>
      <c r="XE4" s="4">
        <v>572</v>
      </c>
      <c r="XF4" s="5">
        <v>33</v>
      </c>
      <c r="XG4" s="4">
        <v>129</v>
      </c>
      <c r="XH4" s="5">
        <v>199</v>
      </c>
      <c r="XI4" s="4">
        <v>207</v>
      </c>
      <c r="XJ4" s="5">
        <v>259</v>
      </c>
      <c r="XK4" s="4">
        <v>15</v>
      </c>
      <c r="XL4" s="5">
        <v>732</v>
      </c>
      <c r="XM4" s="4">
        <v>1</v>
      </c>
      <c r="XN4" s="5">
        <v>713</v>
      </c>
      <c r="XO4" s="4">
        <v>69</v>
      </c>
      <c r="XP4" s="5">
        <v>279</v>
      </c>
      <c r="XQ4" s="4">
        <v>250</v>
      </c>
      <c r="XR4" s="5">
        <v>142</v>
      </c>
      <c r="XS4" s="4">
        <v>653</v>
      </c>
      <c r="XT4" s="5">
        <v>102</v>
      </c>
      <c r="XU4" s="4">
        <v>27</v>
      </c>
      <c r="XV4" s="5">
        <v>758</v>
      </c>
      <c r="XW4" s="4">
        <v>40</v>
      </c>
      <c r="XX4" s="5">
        <v>104</v>
      </c>
      <c r="XY4" s="4">
        <v>73</v>
      </c>
      <c r="XZ4" s="5">
        <v>152</v>
      </c>
      <c r="YA4" s="4">
        <v>62</v>
      </c>
      <c r="YB4" s="5">
        <v>711</v>
      </c>
      <c r="YC4" s="4">
        <v>17</v>
      </c>
      <c r="YD4" s="5">
        <v>217</v>
      </c>
      <c r="YE4" s="4">
        <v>25</v>
      </c>
      <c r="YF4" s="5">
        <v>100</v>
      </c>
      <c r="YG4" s="4">
        <v>1</v>
      </c>
      <c r="YH4" s="5">
        <v>28</v>
      </c>
      <c r="YI4" s="4">
        <v>52</v>
      </c>
      <c r="YJ4" s="5">
        <v>420</v>
      </c>
      <c r="YK4" s="4">
        <v>39</v>
      </c>
      <c r="YL4" s="5">
        <v>65</v>
      </c>
      <c r="YM4" s="4">
        <v>5</v>
      </c>
      <c r="YN4" s="5">
        <v>213</v>
      </c>
      <c r="YO4" s="4">
        <v>11</v>
      </c>
      <c r="YP4" s="5">
        <v>11</v>
      </c>
      <c r="YQ4" s="4">
        <v>7</v>
      </c>
      <c r="YR4" s="5">
        <v>3</v>
      </c>
      <c r="YS4" s="4">
        <v>11</v>
      </c>
      <c r="YT4" s="5">
        <v>6</v>
      </c>
      <c r="YU4" s="4">
        <v>37</v>
      </c>
      <c r="YV4" s="5">
        <v>428</v>
      </c>
      <c r="YW4" s="4">
        <v>122</v>
      </c>
      <c r="YX4" s="5">
        <v>194</v>
      </c>
      <c r="YY4" s="4">
        <v>107</v>
      </c>
      <c r="YZ4" s="5">
        <v>142</v>
      </c>
      <c r="ZA4" s="4">
        <v>5</v>
      </c>
      <c r="ZB4" s="5">
        <v>145</v>
      </c>
      <c r="ZC4" s="4">
        <v>149</v>
      </c>
      <c r="ZD4" s="5">
        <v>76</v>
      </c>
      <c r="ZE4" s="4">
        <v>117</v>
      </c>
      <c r="ZF4" s="5">
        <v>123</v>
      </c>
      <c r="ZG4" s="4">
        <v>384</v>
      </c>
      <c r="ZH4" s="5">
        <v>137</v>
      </c>
      <c r="ZI4" s="4">
        <v>82</v>
      </c>
      <c r="ZJ4" s="5">
        <v>435</v>
      </c>
      <c r="ZK4" s="4">
        <v>126</v>
      </c>
      <c r="ZL4" s="5">
        <v>838</v>
      </c>
      <c r="ZM4" s="4">
        <v>1622</v>
      </c>
      <c r="ZN4" s="5">
        <v>480</v>
      </c>
      <c r="ZO4" s="4">
        <v>559</v>
      </c>
      <c r="ZP4" s="5">
        <v>24</v>
      </c>
      <c r="ZQ4" s="4">
        <v>224</v>
      </c>
      <c r="ZR4" s="5">
        <v>80</v>
      </c>
      <c r="ZS4" s="4">
        <v>7</v>
      </c>
      <c r="ZT4" s="5">
        <v>20</v>
      </c>
      <c r="ZU4" s="4">
        <v>18</v>
      </c>
      <c r="ZV4" s="5">
        <v>11</v>
      </c>
      <c r="ZW4" s="4">
        <v>28</v>
      </c>
      <c r="ZX4" s="5">
        <v>178</v>
      </c>
      <c r="ZY4" s="4">
        <v>388</v>
      </c>
      <c r="ZZ4" s="5">
        <v>309</v>
      </c>
      <c r="AAA4" s="4">
        <v>177</v>
      </c>
      <c r="AAB4" s="5">
        <v>278</v>
      </c>
      <c r="AAC4" s="4">
        <v>352</v>
      </c>
      <c r="AAD4" s="5">
        <v>21</v>
      </c>
      <c r="AAE4" s="4">
        <v>455</v>
      </c>
      <c r="AAF4" s="5">
        <v>8</v>
      </c>
      <c r="AAG4" s="4">
        <v>42</v>
      </c>
      <c r="AAH4" s="5">
        <v>45</v>
      </c>
      <c r="AAI4" s="4">
        <v>13</v>
      </c>
      <c r="AAJ4" s="5">
        <v>4</v>
      </c>
      <c r="AAK4" s="4">
        <v>83</v>
      </c>
      <c r="AAL4" s="5">
        <v>21</v>
      </c>
      <c r="AAM4" s="4">
        <v>201</v>
      </c>
      <c r="AAN4" s="5">
        <v>66</v>
      </c>
      <c r="AAO4" s="4">
        <v>294</v>
      </c>
      <c r="AAP4" s="5">
        <v>501</v>
      </c>
      <c r="AAQ4" s="4">
        <v>18</v>
      </c>
      <c r="AAR4" s="5">
        <v>368</v>
      </c>
      <c r="AAS4" s="4">
        <v>5</v>
      </c>
      <c r="AAT4" s="5">
        <v>249</v>
      </c>
      <c r="AAU4" s="4">
        <v>134</v>
      </c>
      <c r="AAV4" s="5">
        <v>6</v>
      </c>
      <c r="AAW4" s="4">
        <v>597</v>
      </c>
      <c r="AAX4" s="5">
        <v>12</v>
      </c>
      <c r="AAY4" s="4">
        <v>7</v>
      </c>
      <c r="AAZ4" s="5">
        <v>706</v>
      </c>
      <c r="ABA4" s="4">
        <v>218</v>
      </c>
      <c r="ABB4" s="5">
        <v>77</v>
      </c>
      <c r="ABC4" s="4">
        <v>132</v>
      </c>
      <c r="ABD4" s="5">
        <v>3</v>
      </c>
      <c r="ABE4" s="4">
        <v>78</v>
      </c>
      <c r="ABF4" s="5">
        <v>124</v>
      </c>
      <c r="ABG4" s="4">
        <v>99</v>
      </c>
      <c r="ABH4" s="5">
        <v>211</v>
      </c>
      <c r="ABI4" s="4">
        <v>617</v>
      </c>
      <c r="ABJ4" s="5">
        <v>341</v>
      </c>
      <c r="ABK4" s="4">
        <v>63</v>
      </c>
      <c r="ABL4" s="5">
        <v>1</v>
      </c>
      <c r="ABM4" s="4">
        <v>497</v>
      </c>
      <c r="ABN4" s="5">
        <v>86</v>
      </c>
      <c r="ABO4" s="4">
        <v>25</v>
      </c>
      <c r="ABP4" s="5">
        <v>21</v>
      </c>
      <c r="ABQ4" s="4">
        <v>24</v>
      </c>
      <c r="ABR4" s="5">
        <v>360</v>
      </c>
      <c r="ABS4" s="4">
        <v>345</v>
      </c>
      <c r="ABT4" s="5">
        <v>12</v>
      </c>
      <c r="ABU4" s="4">
        <v>372</v>
      </c>
      <c r="ABV4" s="5">
        <v>7</v>
      </c>
      <c r="ABW4" s="4">
        <v>252</v>
      </c>
      <c r="ABX4" s="5">
        <v>742</v>
      </c>
      <c r="ABY4" s="4">
        <v>66</v>
      </c>
      <c r="ABZ4" s="5">
        <v>213</v>
      </c>
      <c r="ACA4" s="4">
        <v>689</v>
      </c>
      <c r="ACB4" s="5">
        <v>374</v>
      </c>
      <c r="ACC4" s="4">
        <v>314</v>
      </c>
      <c r="ACD4" s="5">
        <v>375</v>
      </c>
      <c r="ACE4" s="4">
        <v>101</v>
      </c>
      <c r="ACF4" s="5">
        <v>23</v>
      </c>
      <c r="ACG4" s="4">
        <v>7</v>
      </c>
      <c r="ACH4" s="5">
        <v>22</v>
      </c>
      <c r="ACI4" s="4">
        <v>223</v>
      </c>
      <c r="ACJ4" s="5">
        <v>391</v>
      </c>
      <c r="ACK4" s="4">
        <v>9</v>
      </c>
      <c r="ACL4" s="5">
        <v>305</v>
      </c>
      <c r="ACM4" s="4">
        <v>38</v>
      </c>
      <c r="ACN4" s="5">
        <v>898</v>
      </c>
      <c r="ACO4" s="4">
        <v>291</v>
      </c>
      <c r="ACP4" s="5">
        <v>23</v>
      </c>
      <c r="ACQ4" s="4">
        <v>74</v>
      </c>
      <c r="ACR4" s="5">
        <v>348</v>
      </c>
      <c r="ACS4" s="4">
        <v>243</v>
      </c>
      <c r="ACT4" s="5">
        <v>91</v>
      </c>
      <c r="ACU4" s="4">
        <v>22</v>
      </c>
      <c r="ACV4" s="5">
        <v>12</v>
      </c>
      <c r="ACW4" s="4">
        <v>3</v>
      </c>
      <c r="ACX4" s="5">
        <v>17</v>
      </c>
      <c r="ACY4" s="4">
        <v>392</v>
      </c>
      <c r="ACZ4" s="5">
        <v>11</v>
      </c>
      <c r="ADA4" s="4">
        <v>522</v>
      </c>
      <c r="ADB4" s="5">
        <v>546</v>
      </c>
      <c r="ADC4" s="4">
        <v>5</v>
      </c>
      <c r="ADD4" s="5">
        <v>6</v>
      </c>
      <c r="ADE4" s="4">
        <v>8</v>
      </c>
      <c r="ADF4" s="5">
        <v>15</v>
      </c>
      <c r="ADG4" s="4">
        <v>5</v>
      </c>
      <c r="ADH4" s="5">
        <v>19</v>
      </c>
      <c r="ADI4" s="4">
        <v>186</v>
      </c>
      <c r="ADJ4" s="5">
        <v>125</v>
      </c>
      <c r="ADK4" s="4">
        <v>71</v>
      </c>
      <c r="ADL4" s="5">
        <v>706</v>
      </c>
      <c r="ADM4" s="4">
        <v>446</v>
      </c>
      <c r="ADN4" s="5">
        <v>11</v>
      </c>
      <c r="ADO4" s="4">
        <v>64</v>
      </c>
      <c r="ADP4" s="5">
        <v>35</v>
      </c>
      <c r="ADQ4" s="4">
        <v>60</v>
      </c>
      <c r="ADR4" s="5">
        <v>136</v>
      </c>
      <c r="ADS4" s="4">
        <v>212</v>
      </c>
      <c r="ADT4" s="5">
        <v>597</v>
      </c>
      <c r="ADU4" s="4">
        <v>16</v>
      </c>
      <c r="ADV4" s="5">
        <v>159</v>
      </c>
      <c r="ADW4" s="4">
        <v>10</v>
      </c>
      <c r="ADX4" s="5">
        <v>29</v>
      </c>
      <c r="ADY4" s="4">
        <v>228</v>
      </c>
      <c r="ADZ4" s="5">
        <v>204</v>
      </c>
      <c r="AEA4" s="4">
        <v>26</v>
      </c>
      <c r="AEB4" s="5">
        <v>19</v>
      </c>
      <c r="AEC4" s="4">
        <v>136</v>
      </c>
      <c r="AED4" s="5">
        <v>178</v>
      </c>
      <c r="AEE4" s="4">
        <v>470</v>
      </c>
      <c r="AEF4" s="5">
        <v>8</v>
      </c>
      <c r="AEG4" s="4">
        <v>17</v>
      </c>
      <c r="AEH4" s="5">
        <v>256</v>
      </c>
      <c r="AEI4" s="4">
        <v>239</v>
      </c>
      <c r="AEJ4" s="5">
        <v>747</v>
      </c>
      <c r="AEK4" s="4">
        <v>83</v>
      </c>
      <c r="AEL4" s="5">
        <v>4</v>
      </c>
      <c r="AEM4" s="4">
        <v>226</v>
      </c>
      <c r="AEN4" s="5">
        <v>49</v>
      </c>
      <c r="AEO4" s="4">
        <v>9</v>
      </c>
      <c r="AEP4" s="5">
        <v>804</v>
      </c>
      <c r="AEQ4" s="4">
        <v>13</v>
      </c>
      <c r="AER4" s="5">
        <v>64</v>
      </c>
      <c r="AES4" s="4">
        <v>47</v>
      </c>
      <c r="AET4" s="5">
        <v>287</v>
      </c>
      <c r="AEU4" s="4">
        <v>476</v>
      </c>
      <c r="AEV4" s="5">
        <v>287</v>
      </c>
      <c r="AEW4" s="4">
        <v>8</v>
      </c>
      <c r="AEX4" s="5">
        <v>409</v>
      </c>
      <c r="AEY4" s="4">
        <v>5</v>
      </c>
      <c r="AEZ4" s="5">
        <v>28</v>
      </c>
      <c r="AFA4" s="4">
        <v>156</v>
      </c>
      <c r="AFB4" s="5">
        <v>90</v>
      </c>
      <c r="AFC4" s="4">
        <v>7</v>
      </c>
      <c r="AFD4" s="5">
        <v>9</v>
      </c>
      <c r="AFE4" s="4">
        <v>274</v>
      </c>
      <c r="AFF4" s="5">
        <v>97</v>
      </c>
      <c r="AFG4" s="4">
        <v>774</v>
      </c>
      <c r="AFH4" s="5">
        <v>6</v>
      </c>
      <c r="AFI4" s="4">
        <v>82</v>
      </c>
      <c r="AFJ4" s="5">
        <v>15</v>
      </c>
      <c r="AFK4" s="4">
        <v>52</v>
      </c>
      <c r="AFL4" s="5">
        <v>24</v>
      </c>
      <c r="AFM4" s="4">
        <v>28</v>
      </c>
      <c r="AFN4" s="5">
        <v>431</v>
      </c>
      <c r="AFO4" s="4">
        <v>929</v>
      </c>
      <c r="AFP4" s="5">
        <v>399</v>
      </c>
      <c r="AFQ4" s="4">
        <v>140</v>
      </c>
      <c r="AFR4" s="5">
        <v>54</v>
      </c>
      <c r="AFS4" s="4">
        <v>15</v>
      </c>
      <c r="AFT4" s="5">
        <v>25</v>
      </c>
      <c r="AFU4" s="4">
        <v>102</v>
      </c>
      <c r="AFV4" s="5">
        <v>845</v>
      </c>
      <c r="AFW4" s="4">
        <v>2</v>
      </c>
      <c r="AFX4" s="5">
        <v>21</v>
      </c>
      <c r="AFY4" s="4">
        <v>303</v>
      </c>
      <c r="AFZ4" s="5">
        <v>7</v>
      </c>
      <c r="AGA4" s="4">
        <v>116</v>
      </c>
      <c r="AGB4" s="5">
        <v>10</v>
      </c>
      <c r="AGC4" s="4">
        <v>350</v>
      </c>
      <c r="AGD4" s="5">
        <v>18</v>
      </c>
      <c r="AGE4" s="4">
        <v>89</v>
      </c>
      <c r="AGF4" s="5">
        <v>3</v>
      </c>
      <c r="AGG4" s="4">
        <v>69</v>
      </c>
      <c r="AGH4" s="5">
        <v>78</v>
      </c>
      <c r="AGI4" s="4">
        <v>119</v>
      </c>
      <c r="AGJ4" s="5">
        <v>68</v>
      </c>
      <c r="AGK4" s="4">
        <v>4</v>
      </c>
      <c r="AGL4" s="5">
        <v>90</v>
      </c>
      <c r="AGM4" s="4">
        <v>15</v>
      </c>
      <c r="AGN4" s="5">
        <v>396</v>
      </c>
      <c r="AGO4" s="4">
        <v>267</v>
      </c>
      <c r="AGP4" s="5">
        <v>16</v>
      </c>
      <c r="AGQ4" s="4">
        <v>57</v>
      </c>
      <c r="AGR4" s="5">
        <v>168</v>
      </c>
      <c r="AGS4" s="4">
        <v>500</v>
      </c>
      <c r="AGT4" s="5">
        <v>93</v>
      </c>
      <c r="AGU4" s="4">
        <v>59</v>
      </c>
      <c r="AGV4" s="5">
        <v>569</v>
      </c>
      <c r="AGW4" s="4">
        <v>38</v>
      </c>
      <c r="AGX4" s="5">
        <v>12</v>
      </c>
      <c r="AGY4" s="4">
        <v>14</v>
      </c>
      <c r="AGZ4" s="5">
        <v>5</v>
      </c>
      <c r="AHA4" s="4">
        <v>19</v>
      </c>
      <c r="AHB4" s="5">
        <v>838</v>
      </c>
      <c r="AHC4" s="4">
        <v>685</v>
      </c>
      <c r="AHD4" s="5">
        <v>55</v>
      </c>
      <c r="AHE4" s="4">
        <v>2</v>
      </c>
      <c r="AHF4" s="5">
        <v>156</v>
      </c>
      <c r="AHG4" s="4">
        <v>207</v>
      </c>
      <c r="AHH4" s="5">
        <v>20</v>
      </c>
      <c r="AHI4" s="4">
        <v>47</v>
      </c>
      <c r="AHJ4" s="5">
        <v>446</v>
      </c>
      <c r="AHK4" s="4">
        <v>1</v>
      </c>
      <c r="AHL4" s="5">
        <v>206</v>
      </c>
      <c r="AHM4" s="4">
        <v>53</v>
      </c>
      <c r="AHN4" s="5">
        <v>161</v>
      </c>
      <c r="AHO4" s="4">
        <v>354</v>
      </c>
      <c r="AHP4" s="5">
        <v>134</v>
      </c>
      <c r="AHQ4" s="4">
        <v>18</v>
      </c>
      <c r="AHR4" s="5">
        <v>493</v>
      </c>
      <c r="AHS4" s="4">
        <v>11</v>
      </c>
      <c r="AHT4" s="5">
        <v>405</v>
      </c>
      <c r="AHU4" s="4">
        <v>69</v>
      </c>
      <c r="AHV4" s="5">
        <v>89</v>
      </c>
      <c r="AHW4" s="4">
        <v>391</v>
      </c>
      <c r="AHX4" s="5">
        <v>873</v>
      </c>
      <c r="AHY4" s="4">
        <v>5</v>
      </c>
      <c r="AHZ4" s="5">
        <v>29</v>
      </c>
      <c r="AIA4" s="4">
        <v>49</v>
      </c>
      <c r="AIB4" s="5">
        <v>674</v>
      </c>
      <c r="AIC4" s="4">
        <v>523</v>
      </c>
      <c r="AID4" s="5">
        <v>71</v>
      </c>
      <c r="AIE4" s="4">
        <v>67</v>
      </c>
      <c r="AIF4" s="5">
        <v>890</v>
      </c>
      <c r="AIG4" s="4">
        <v>265</v>
      </c>
      <c r="AIH4" s="5">
        <v>154</v>
      </c>
      <c r="AII4" s="4">
        <v>403</v>
      </c>
      <c r="AIJ4" s="5">
        <v>56</v>
      </c>
      <c r="AIK4" s="4">
        <v>464</v>
      </c>
      <c r="AIL4" s="5">
        <v>2</v>
      </c>
      <c r="AIM4" s="4">
        <v>473</v>
      </c>
      <c r="AIN4" s="5">
        <v>25</v>
      </c>
      <c r="AIO4" s="4">
        <v>20</v>
      </c>
      <c r="AIP4" s="5">
        <v>431</v>
      </c>
      <c r="AIQ4" s="4">
        <v>217</v>
      </c>
      <c r="AIR4" s="5">
        <v>384</v>
      </c>
      <c r="AIS4" s="4">
        <v>704</v>
      </c>
      <c r="AIT4" s="5">
        <v>335</v>
      </c>
      <c r="AIU4" s="4">
        <v>466</v>
      </c>
      <c r="AIV4" s="5">
        <v>510</v>
      </c>
      <c r="AIW4" s="4">
        <v>27</v>
      </c>
      <c r="AIX4" s="5">
        <v>72</v>
      </c>
      <c r="AIY4" s="4">
        <v>3</v>
      </c>
      <c r="AIZ4" s="5">
        <v>305</v>
      </c>
      <c r="AJA4" s="4">
        <v>15</v>
      </c>
      <c r="AJB4" s="5">
        <v>311</v>
      </c>
      <c r="AJC4" s="4">
        <v>447</v>
      </c>
      <c r="AJD4" s="5">
        <v>238</v>
      </c>
      <c r="AJE4" s="4">
        <v>76</v>
      </c>
      <c r="AJF4" s="5">
        <v>249</v>
      </c>
      <c r="AJG4" s="4">
        <v>54</v>
      </c>
      <c r="AJH4" s="5">
        <v>606</v>
      </c>
      <c r="AJI4" s="4">
        <v>790</v>
      </c>
      <c r="AJJ4" s="5">
        <v>14</v>
      </c>
      <c r="AJK4" s="4">
        <v>48</v>
      </c>
      <c r="AJL4" s="5">
        <v>144</v>
      </c>
      <c r="AJM4" s="4">
        <v>51</v>
      </c>
      <c r="AJN4" s="5">
        <v>18</v>
      </c>
      <c r="AJO4" s="4">
        <v>142</v>
      </c>
      <c r="AJP4" s="5">
        <v>13</v>
      </c>
      <c r="AJQ4" s="4">
        <v>17</v>
      </c>
      <c r="AJR4" s="5">
        <v>58</v>
      </c>
      <c r="AJS4" s="4">
        <v>43</v>
      </c>
      <c r="AJT4" s="5">
        <v>8</v>
      </c>
      <c r="AJU4" s="4">
        <v>23</v>
      </c>
      <c r="AJV4" s="5">
        <v>44</v>
      </c>
      <c r="AJW4" s="4">
        <v>233</v>
      </c>
      <c r="AJX4" s="5">
        <v>15</v>
      </c>
      <c r="AJY4" s="4">
        <v>30</v>
      </c>
      <c r="AJZ4" s="5">
        <v>171</v>
      </c>
      <c r="AKA4" s="4">
        <v>37</v>
      </c>
      <c r="AKB4" s="5">
        <v>9</v>
      </c>
      <c r="AKC4" s="4">
        <v>46</v>
      </c>
      <c r="AKD4" s="5">
        <v>84</v>
      </c>
      <c r="AKE4" s="4">
        <v>227</v>
      </c>
      <c r="AKF4" s="5">
        <v>925</v>
      </c>
      <c r="AKG4" s="4">
        <v>27</v>
      </c>
      <c r="AKH4" s="5">
        <v>2</v>
      </c>
      <c r="AKI4" s="4">
        <v>234</v>
      </c>
      <c r="AKJ4" s="5">
        <v>400</v>
      </c>
      <c r="AKK4" s="4">
        <v>11</v>
      </c>
      <c r="AKL4" s="5">
        <v>30</v>
      </c>
      <c r="AKM4" s="4">
        <v>75</v>
      </c>
      <c r="AKN4" s="5">
        <v>430</v>
      </c>
      <c r="AKO4" s="4">
        <v>407</v>
      </c>
      <c r="AKP4" s="5">
        <v>445</v>
      </c>
      <c r="AKQ4" s="4">
        <v>77</v>
      </c>
      <c r="AKR4" s="5">
        <v>12</v>
      </c>
      <c r="AKS4" s="4">
        <v>133</v>
      </c>
      <c r="AKT4" s="5">
        <v>3</v>
      </c>
      <c r="AKU4" s="4">
        <v>1</v>
      </c>
      <c r="AKV4" s="5">
        <v>18</v>
      </c>
      <c r="AKW4" s="4">
        <v>337</v>
      </c>
      <c r="AKX4" s="5">
        <v>108</v>
      </c>
      <c r="AKY4" s="4">
        <v>84</v>
      </c>
      <c r="AKZ4" s="5">
        <v>651</v>
      </c>
      <c r="ALA4" s="4">
        <v>708</v>
      </c>
      <c r="ALB4" s="5">
        <v>640</v>
      </c>
      <c r="ALC4" s="4">
        <v>12</v>
      </c>
      <c r="ALD4" s="5">
        <v>311</v>
      </c>
      <c r="ALE4" s="4">
        <v>7</v>
      </c>
      <c r="ALF4" s="5">
        <v>136</v>
      </c>
      <c r="ALG4" s="4">
        <v>282</v>
      </c>
      <c r="ALH4" s="5">
        <v>16</v>
      </c>
      <c r="ALI4" s="4">
        <v>11</v>
      </c>
      <c r="ALJ4" s="5">
        <v>545</v>
      </c>
      <c r="ALK4" s="4">
        <v>19</v>
      </c>
      <c r="ALL4" s="5">
        <v>292</v>
      </c>
      <c r="ALM4" s="4">
        <v>32</v>
      </c>
      <c r="ALN4" s="5">
        <v>288</v>
      </c>
      <c r="ALO4" s="4">
        <v>449</v>
      </c>
      <c r="ALP4" s="5">
        <v>144</v>
      </c>
      <c r="ALQ4" s="4">
        <v>11</v>
      </c>
      <c r="ALR4" s="5">
        <v>31</v>
      </c>
      <c r="ALS4" s="4">
        <v>127</v>
      </c>
      <c r="ALT4" s="5">
        <v>288</v>
      </c>
      <c r="ALU4" s="4">
        <v>345</v>
      </c>
      <c r="ALV4" s="5">
        <v>21</v>
      </c>
      <c r="ALW4" s="4">
        <v>3</v>
      </c>
      <c r="ALX4" s="5">
        <v>396</v>
      </c>
      <c r="ALY4" s="4">
        <v>31</v>
      </c>
      <c r="ALZ4" s="5">
        <v>66</v>
      </c>
      <c r="AMA4" s="4">
        <v>21</v>
      </c>
      <c r="AMB4" s="5">
        <v>11</v>
      </c>
      <c r="AMC4" s="4">
        <v>165</v>
      </c>
      <c r="AMD4" s="5">
        <v>254</v>
      </c>
      <c r="AME4" s="4">
        <v>73</v>
      </c>
      <c r="AMF4" s="5">
        <v>6</v>
      </c>
      <c r="AMG4" s="4">
        <v>24</v>
      </c>
      <c r="AMH4" s="5">
        <v>26</v>
      </c>
      <c r="AMI4" s="4">
        <v>24</v>
      </c>
      <c r="AMJ4" s="5">
        <v>168</v>
      </c>
      <c r="AMK4" s="4">
        <v>3</v>
      </c>
      <c r="AML4" s="5">
        <v>16</v>
      </c>
      <c r="AMM4" s="4">
        <v>172</v>
      </c>
      <c r="AMN4" s="5">
        <v>29</v>
      </c>
      <c r="AMO4" s="4">
        <v>11</v>
      </c>
      <c r="AMP4" s="5">
        <v>2</v>
      </c>
      <c r="AMQ4" s="4">
        <v>161</v>
      </c>
      <c r="AMR4" s="5">
        <v>733</v>
      </c>
      <c r="AMS4" s="4">
        <v>961</v>
      </c>
      <c r="AMT4" s="5">
        <v>356</v>
      </c>
      <c r="AMU4" s="4">
        <v>13</v>
      </c>
      <c r="AMV4" s="5">
        <v>568</v>
      </c>
      <c r="AMW4" s="4">
        <v>130</v>
      </c>
      <c r="AMX4" s="5">
        <v>16</v>
      </c>
      <c r="AMY4" s="4">
        <v>16</v>
      </c>
      <c r="AMZ4" s="5">
        <v>9</v>
      </c>
      <c r="ANA4" s="4">
        <v>134</v>
      </c>
      <c r="ANB4" s="5">
        <v>29</v>
      </c>
      <c r="ANC4" s="4">
        <v>14</v>
      </c>
      <c r="AND4" s="5">
        <v>66</v>
      </c>
      <c r="ANE4" s="4">
        <v>415</v>
      </c>
      <c r="ANF4" s="5">
        <v>16</v>
      </c>
      <c r="ANG4" s="4">
        <v>37</v>
      </c>
      <c r="ANH4" s="5">
        <v>33</v>
      </c>
      <c r="ANI4" s="4">
        <v>333</v>
      </c>
      <c r="ANJ4" s="5">
        <v>141</v>
      </c>
      <c r="ANK4" s="4">
        <v>91</v>
      </c>
      <c r="ANL4" s="5">
        <v>254</v>
      </c>
      <c r="ANM4" s="4">
        <v>3</v>
      </c>
      <c r="ANN4" s="5">
        <v>780</v>
      </c>
      <c r="ANO4" s="4">
        <v>12</v>
      </c>
      <c r="ANP4" s="5">
        <v>13</v>
      </c>
      <c r="ANQ4" s="4">
        <v>534</v>
      </c>
      <c r="ANR4" s="5">
        <v>53</v>
      </c>
      <c r="ANS4" s="4">
        <v>12</v>
      </c>
      <c r="ANT4" s="5">
        <v>491</v>
      </c>
      <c r="ANU4" s="4">
        <v>282</v>
      </c>
      <c r="ANV4" s="5">
        <v>45</v>
      </c>
      <c r="ANW4" s="4">
        <v>181</v>
      </c>
      <c r="ANX4" s="5">
        <v>267</v>
      </c>
      <c r="ANY4" s="4">
        <v>8</v>
      </c>
      <c r="ANZ4" s="5">
        <v>69</v>
      </c>
      <c r="AOA4" s="4">
        <v>4</v>
      </c>
      <c r="AOB4" s="5">
        <v>678</v>
      </c>
      <c r="AOC4" s="4">
        <v>249</v>
      </c>
      <c r="AOD4" s="5">
        <v>7</v>
      </c>
      <c r="AOE4" s="4">
        <v>382</v>
      </c>
      <c r="AOF4" s="5">
        <v>15</v>
      </c>
      <c r="AOG4" s="4">
        <v>279</v>
      </c>
      <c r="AOH4" s="5">
        <v>176</v>
      </c>
      <c r="AOI4" s="4">
        <v>5</v>
      </c>
      <c r="AOJ4" s="5">
        <v>30</v>
      </c>
      <c r="AOK4" s="4">
        <v>555</v>
      </c>
      <c r="AOL4" s="5">
        <v>107</v>
      </c>
      <c r="AOM4" s="4">
        <v>7</v>
      </c>
      <c r="AON4" s="5">
        <v>77</v>
      </c>
      <c r="AOO4" s="4">
        <v>6</v>
      </c>
      <c r="AOP4" s="5">
        <v>334</v>
      </c>
      <c r="AOQ4" s="4">
        <v>125</v>
      </c>
      <c r="AOR4" s="5">
        <v>548</v>
      </c>
      <c r="AOS4" s="4">
        <v>8</v>
      </c>
      <c r="AOT4" s="5">
        <v>842</v>
      </c>
      <c r="AOU4" s="4">
        <v>158</v>
      </c>
      <c r="AOV4" s="5">
        <v>7</v>
      </c>
      <c r="AOW4" s="4">
        <v>103</v>
      </c>
      <c r="AOX4" s="5">
        <v>9</v>
      </c>
      <c r="AOY4" s="4">
        <v>411</v>
      </c>
      <c r="AOZ4" s="5">
        <v>843</v>
      </c>
      <c r="APA4" s="4">
        <v>18</v>
      </c>
      <c r="APB4" s="5">
        <v>389</v>
      </c>
      <c r="APC4" s="4">
        <v>22</v>
      </c>
      <c r="APD4" s="5">
        <v>9</v>
      </c>
      <c r="APE4" s="4">
        <v>100</v>
      </c>
      <c r="APF4" s="5">
        <v>216</v>
      </c>
      <c r="APG4" s="4">
        <v>369</v>
      </c>
      <c r="APH4" s="5">
        <v>5</v>
      </c>
      <c r="API4" s="4">
        <v>160</v>
      </c>
      <c r="APJ4" s="5">
        <v>430</v>
      </c>
      <c r="APK4" s="4">
        <v>109</v>
      </c>
      <c r="APL4" s="5">
        <v>206</v>
      </c>
      <c r="APM4" s="4">
        <v>30</v>
      </c>
      <c r="APN4" s="5">
        <v>16</v>
      </c>
      <c r="APO4" s="4">
        <v>400</v>
      </c>
      <c r="APP4" s="5">
        <v>8</v>
      </c>
      <c r="APQ4" s="4">
        <v>13</v>
      </c>
      <c r="APR4" s="5">
        <v>70</v>
      </c>
      <c r="APS4" s="4">
        <v>57</v>
      </c>
      <c r="APT4" s="5">
        <v>449</v>
      </c>
      <c r="APU4" s="4">
        <v>115</v>
      </c>
      <c r="APV4" s="5">
        <v>4</v>
      </c>
      <c r="APW4" s="4">
        <v>711</v>
      </c>
      <c r="APX4" s="5">
        <v>18</v>
      </c>
      <c r="APY4" s="4">
        <v>140</v>
      </c>
      <c r="APZ4" s="5">
        <v>18</v>
      </c>
      <c r="AQA4" s="4">
        <v>54</v>
      </c>
      <c r="AQB4" s="5">
        <v>11</v>
      </c>
      <c r="AQC4" s="4">
        <v>59</v>
      </c>
      <c r="AQD4" s="5">
        <v>215</v>
      </c>
      <c r="AQE4" s="4">
        <v>42</v>
      </c>
      <c r="AQF4" s="5">
        <v>93</v>
      </c>
      <c r="AQG4" s="4">
        <v>23</v>
      </c>
      <c r="AQH4" s="5">
        <v>137</v>
      </c>
      <c r="AQI4" s="4">
        <v>147</v>
      </c>
      <c r="AQJ4" s="5">
        <v>494</v>
      </c>
      <c r="AQK4" s="4">
        <v>17</v>
      </c>
      <c r="AQL4" s="5">
        <v>4</v>
      </c>
      <c r="AQM4" s="4">
        <v>818</v>
      </c>
      <c r="AQN4" s="5">
        <v>53</v>
      </c>
      <c r="AQO4" s="4">
        <v>2</v>
      </c>
      <c r="AQP4" s="5">
        <v>20</v>
      </c>
      <c r="AQQ4" s="4">
        <v>864</v>
      </c>
      <c r="AQR4" s="5">
        <v>750</v>
      </c>
      <c r="AQS4" s="4">
        <v>107</v>
      </c>
      <c r="AQT4" s="5">
        <v>34</v>
      </c>
      <c r="AQU4" s="4">
        <v>395</v>
      </c>
      <c r="AQV4" s="5">
        <v>10</v>
      </c>
      <c r="AQW4" s="4">
        <v>56</v>
      </c>
      <c r="AQX4" s="5">
        <v>133</v>
      </c>
      <c r="AQY4" s="4">
        <v>26</v>
      </c>
      <c r="AQZ4" s="5">
        <v>8</v>
      </c>
      <c r="ARA4" s="4">
        <v>12</v>
      </c>
      <c r="ARB4" s="5">
        <v>249</v>
      </c>
      <c r="ARC4" s="4">
        <v>25</v>
      </c>
      <c r="ARD4" s="5">
        <v>59</v>
      </c>
      <c r="ARE4" s="4">
        <v>171</v>
      </c>
      <c r="ARF4" s="5">
        <v>39</v>
      </c>
      <c r="ARG4" s="4">
        <v>8</v>
      </c>
      <c r="ARH4" s="5">
        <v>183</v>
      </c>
      <c r="ARI4" s="4">
        <v>196</v>
      </c>
      <c r="ARJ4" s="5">
        <v>3</v>
      </c>
      <c r="ARK4" s="4">
        <v>731</v>
      </c>
      <c r="ARL4" s="5">
        <v>37</v>
      </c>
      <c r="ARM4" s="4">
        <v>11</v>
      </c>
      <c r="ARN4" s="5">
        <v>112</v>
      </c>
      <c r="ARO4" s="4">
        <v>239</v>
      </c>
      <c r="ARP4" s="5">
        <v>483</v>
      </c>
      <c r="ARQ4" s="4">
        <v>329</v>
      </c>
      <c r="ARR4" s="5">
        <v>28</v>
      </c>
      <c r="ARS4" s="4">
        <v>171</v>
      </c>
      <c r="ART4" s="5">
        <v>29</v>
      </c>
      <c r="ARU4" s="4">
        <v>604</v>
      </c>
      <c r="ARV4" s="5">
        <v>6</v>
      </c>
      <c r="ARW4" s="4">
        <v>83</v>
      </c>
      <c r="ARX4" s="5">
        <v>18</v>
      </c>
      <c r="ARY4" s="4">
        <v>37</v>
      </c>
      <c r="ARZ4" s="5">
        <v>162</v>
      </c>
      <c r="ASA4" s="4">
        <v>425</v>
      </c>
      <c r="ASB4" s="5">
        <v>2</v>
      </c>
      <c r="ASC4" s="4">
        <v>3</v>
      </c>
      <c r="ASD4" s="5">
        <v>547</v>
      </c>
      <c r="ASE4" s="4">
        <v>35</v>
      </c>
      <c r="ASF4" s="5">
        <v>15</v>
      </c>
      <c r="ASG4" s="4">
        <v>19</v>
      </c>
      <c r="ASH4" s="5">
        <v>8</v>
      </c>
      <c r="ASI4" s="4">
        <v>64</v>
      </c>
      <c r="ASJ4" s="5">
        <v>19</v>
      </c>
      <c r="ASK4" s="4">
        <v>915</v>
      </c>
      <c r="ASL4" s="5">
        <v>83</v>
      </c>
      <c r="ASM4" s="4">
        <v>76</v>
      </c>
      <c r="ASN4" s="5">
        <v>60</v>
      </c>
      <c r="ASO4" s="4">
        <v>3</v>
      </c>
      <c r="ASP4" s="5">
        <v>11</v>
      </c>
      <c r="ASQ4" s="4">
        <v>8</v>
      </c>
      <c r="ASR4" s="5">
        <v>20</v>
      </c>
      <c r="ASS4" s="4">
        <v>101</v>
      </c>
      <c r="AST4" s="5">
        <v>28</v>
      </c>
      <c r="ASU4" s="4">
        <v>7</v>
      </c>
      <c r="ASV4" s="5">
        <v>549</v>
      </c>
      <c r="ASW4" s="4">
        <v>70</v>
      </c>
      <c r="ASX4" s="5">
        <v>11</v>
      </c>
      <c r="ASY4" s="4">
        <v>34</v>
      </c>
      <c r="ASZ4" s="5">
        <v>51</v>
      </c>
      <c r="ATA4" s="4">
        <v>100</v>
      </c>
      <c r="ATB4" s="5">
        <v>23</v>
      </c>
      <c r="ATC4" s="4">
        <v>137</v>
      </c>
      <c r="ATD4" s="5">
        <v>259</v>
      </c>
      <c r="ATE4" s="4">
        <v>113</v>
      </c>
      <c r="ATF4" s="5">
        <v>57</v>
      </c>
      <c r="ATG4" s="4">
        <v>169</v>
      </c>
      <c r="ATH4" s="5">
        <v>29</v>
      </c>
      <c r="ATI4" s="4">
        <v>8</v>
      </c>
      <c r="ATJ4" s="5">
        <v>689</v>
      </c>
      <c r="ATK4" s="4">
        <v>85</v>
      </c>
      <c r="ATL4" s="5">
        <v>801</v>
      </c>
      <c r="ATM4" s="4">
        <v>9</v>
      </c>
      <c r="ATN4" s="5">
        <v>4</v>
      </c>
      <c r="ATO4" s="4">
        <v>25</v>
      </c>
      <c r="ATP4" s="5">
        <v>24</v>
      </c>
      <c r="ATQ4" s="4">
        <v>93</v>
      </c>
      <c r="ATR4" s="5">
        <v>242</v>
      </c>
      <c r="ATS4" s="4">
        <v>913</v>
      </c>
      <c r="ATT4" s="5">
        <v>39</v>
      </c>
      <c r="ATU4" s="4">
        <v>45</v>
      </c>
      <c r="ATV4" s="5">
        <v>88</v>
      </c>
      <c r="ATW4" s="4">
        <v>16</v>
      </c>
      <c r="ATX4" s="5">
        <v>505</v>
      </c>
      <c r="ATY4" s="4">
        <v>22</v>
      </c>
      <c r="ATZ4" s="5">
        <v>3</v>
      </c>
      <c r="AUA4" s="4">
        <v>4</v>
      </c>
      <c r="AUB4" s="5">
        <v>109</v>
      </c>
      <c r="AUC4" s="4">
        <v>7</v>
      </c>
      <c r="AUD4" s="5">
        <v>16</v>
      </c>
      <c r="AUE4" s="4">
        <v>180</v>
      </c>
      <c r="AUF4" s="5">
        <v>106</v>
      </c>
      <c r="AUG4" s="4">
        <v>12</v>
      </c>
      <c r="AUH4" s="5">
        <v>17</v>
      </c>
      <c r="AUI4" s="4">
        <v>14</v>
      </c>
      <c r="AUJ4" s="5">
        <v>59</v>
      </c>
      <c r="AUK4" s="4">
        <v>11</v>
      </c>
      <c r="AUL4" s="5">
        <v>8</v>
      </c>
      <c r="AUM4" s="4">
        <v>19</v>
      </c>
      <c r="AUN4" s="5">
        <v>9</v>
      </c>
      <c r="AUO4" s="4">
        <v>280</v>
      </c>
      <c r="AUP4" s="5">
        <v>19</v>
      </c>
      <c r="AUQ4" s="4">
        <v>414</v>
      </c>
      <c r="AUR4" s="5">
        <v>13</v>
      </c>
      <c r="AUS4" s="4">
        <v>35</v>
      </c>
      <c r="AUT4" s="5">
        <v>2</v>
      </c>
      <c r="AUU4" s="4">
        <v>12</v>
      </c>
      <c r="AUV4" s="5">
        <v>147</v>
      </c>
      <c r="AUW4" s="4">
        <v>270</v>
      </c>
      <c r="AUX4" s="5">
        <v>121</v>
      </c>
      <c r="AUY4" s="4">
        <v>3</v>
      </c>
      <c r="AUZ4" s="5">
        <v>18</v>
      </c>
      <c r="AVA4" s="4">
        <v>5</v>
      </c>
      <c r="AVB4" s="5">
        <v>4</v>
      </c>
      <c r="AVC4" s="4">
        <v>133</v>
      </c>
      <c r="AVD4" s="5">
        <v>514</v>
      </c>
      <c r="AVE4" s="4">
        <v>259</v>
      </c>
      <c r="AVF4" s="5">
        <v>265</v>
      </c>
      <c r="AVG4" s="4">
        <v>421</v>
      </c>
      <c r="AVH4" s="5">
        <v>123</v>
      </c>
      <c r="AVI4" s="4">
        <v>87</v>
      </c>
      <c r="AVJ4" s="5">
        <v>47</v>
      </c>
      <c r="AVK4" s="4">
        <v>86</v>
      </c>
      <c r="AVL4" s="5">
        <v>2</v>
      </c>
      <c r="AVM4" s="4">
        <v>946</v>
      </c>
      <c r="AVN4" s="5">
        <v>8</v>
      </c>
      <c r="AVO4" s="4">
        <v>672</v>
      </c>
      <c r="AVP4" s="5">
        <v>415</v>
      </c>
      <c r="AVQ4" s="4">
        <v>11</v>
      </c>
      <c r="AVR4" s="5">
        <v>12</v>
      </c>
      <c r="AVS4" s="4">
        <v>430</v>
      </c>
      <c r="AVT4" s="5">
        <v>152</v>
      </c>
      <c r="AVU4" s="4">
        <v>9</v>
      </c>
      <c r="AVV4" s="5">
        <v>33</v>
      </c>
      <c r="AVW4" s="4">
        <v>611</v>
      </c>
      <c r="AVX4" s="5">
        <v>104</v>
      </c>
      <c r="AVY4" s="4">
        <v>186</v>
      </c>
      <c r="AVZ4" s="5">
        <v>52</v>
      </c>
      <c r="AWA4" s="4">
        <v>64</v>
      </c>
      <c r="AWB4" s="5">
        <v>29</v>
      </c>
      <c r="AWC4" s="4">
        <v>96</v>
      </c>
      <c r="AWD4" s="5">
        <v>11</v>
      </c>
      <c r="AWE4" s="4">
        <v>27</v>
      </c>
      <c r="AWF4" s="5">
        <v>106</v>
      </c>
      <c r="AWG4" s="4">
        <v>71</v>
      </c>
      <c r="AWH4" s="5">
        <v>687</v>
      </c>
      <c r="AWI4" s="4">
        <v>239</v>
      </c>
      <c r="AWJ4" s="5">
        <v>20</v>
      </c>
      <c r="AWK4" s="4">
        <v>204</v>
      </c>
      <c r="AWL4" s="5">
        <v>78</v>
      </c>
      <c r="AWM4" s="4">
        <v>18</v>
      </c>
      <c r="AWN4" s="5">
        <v>24</v>
      </c>
      <c r="AWO4" s="4">
        <v>10</v>
      </c>
      <c r="AWP4" s="5">
        <v>842</v>
      </c>
      <c r="AWQ4" s="4">
        <v>151</v>
      </c>
      <c r="AWR4" s="5">
        <v>5</v>
      </c>
      <c r="AWS4" s="4">
        <v>7</v>
      </c>
      <c r="AWT4" s="5">
        <v>24</v>
      </c>
      <c r="AWU4" s="4">
        <v>5</v>
      </c>
      <c r="AWV4" s="5">
        <v>9</v>
      </c>
      <c r="AWW4" s="4">
        <v>57</v>
      </c>
      <c r="AWX4" s="5">
        <v>14</v>
      </c>
      <c r="AWY4" s="4">
        <v>114</v>
      </c>
      <c r="AWZ4" s="5">
        <v>622</v>
      </c>
      <c r="AXA4" s="4">
        <v>4</v>
      </c>
      <c r="AXB4" s="5">
        <v>9</v>
      </c>
      <c r="AXC4" s="4">
        <v>790</v>
      </c>
      <c r="AXD4" s="5">
        <v>8</v>
      </c>
      <c r="AXE4" s="4">
        <v>65</v>
      </c>
      <c r="AXF4" s="5">
        <v>376</v>
      </c>
      <c r="AXG4" s="4">
        <v>155</v>
      </c>
      <c r="AXH4" s="5">
        <v>51</v>
      </c>
      <c r="AXI4" s="4">
        <v>249</v>
      </c>
      <c r="AXJ4" s="5">
        <v>69</v>
      </c>
      <c r="AXK4" s="4">
        <v>154</v>
      </c>
      <c r="AXL4" s="5">
        <v>189</v>
      </c>
      <c r="AXM4" s="4">
        <v>717</v>
      </c>
      <c r="AXN4" s="5">
        <v>74</v>
      </c>
      <c r="AXO4" s="4">
        <v>209</v>
      </c>
      <c r="AXP4" s="5">
        <v>111</v>
      </c>
      <c r="AXQ4" s="4">
        <v>17</v>
      </c>
      <c r="AXR4" s="5">
        <v>73</v>
      </c>
      <c r="AXS4" s="4">
        <v>20</v>
      </c>
      <c r="AXT4" s="5">
        <v>21</v>
      </c>
      <c r="AXU4" s="4">
        <v>9</v>
      </c>
      <c r="AXV4" s="5">
        <v>537</v>
      </c>
      <c r="AXW4" s="4">
        <v>97</v>
      </c>
      <c r="AXX4" s="5">
        <v>231</v>
      </c>
      <c r="AXY4" s="4">
        <v>107</v>
      </c>
      <c r="AXZ4" s="5">
        <v>13</v>
      </c>
      <c r="AYA4" s="4">
        <v>235</v>
      </c>
      <c r="AYB4" s="5">
        <v>25</v>
      </c>
      <c r="AYC4" s="4">
        <v>44</v>
      </c>
      <c r="AYD4" s="5">
        <v>26</v>
      </c>
      <c r="AYE4" s="4">
        <v>528</v>
      </c>
      <c r="AYF4" s="5">
        <v>17</v>
      </c>
      <c r="AYG4" s="4">
        <v>100</v>
      </c>
      <c r="AYH4" s="5">
        <v>217</v>
      </c>
      <c r="AYI4" s="4">
        <v>118</v>
      </c>
      <c r="AYJ4" s="5">
        <v>480</v>
      </c>
      <c r="AYK4" s="4">
        <v>54</v>
      </c>
      <c r="AYL4" s="5">
        <v>413</v>
      </c>
      <c r="AYM4" s="4">
        <v>40</v>
      </c>
      <c r="AYN4" s="5">
        <v>7</v>
      </c>
      <c r="AYO4" s="4">
        <v>78</v>
      </c>
      <c r="AYP4" s="5">
        <v>21</v>
      </c>
      <c r="AYQ4" s="4">
        <v>61</v>
      </c>
      <c r="AYR4" s="5">
        <v>45</v>
      </c>
      <c r="AYS4" s="4">
        <v>8</v>
      </c>
      <c r="AYT4" s="5">
        <v>2</v>
      </c>
      <c r="AYU4" s="4">
        <v>21</v>
      </c>
      <c r="AYV4" s="5">
        <v>4</v>
      </c>
      <c r="AYW4" s="4">
        <v>92</v>
      </c>
      <c r="AYX4" s="5">
        <v>84</v>
      </c>
      <c r="AYY4" s="4">
        <v>395</v>
      </c>
      <c r="AYZ4" s="5">
        <v>573</v>
      </c>
      <c r="AZA4" s="4">
        <v>452</v>
      </c>
      <c r="AZB4" s="5">
        <v>7</v>
      </c>
      <c r="AZC4" s="4">
        <v>75</v>
      </c>
      <c r="AZD4" s="5">
        <v>459</v>
      </c>
      <c r="AZE4" s="4">
        <v>215</v>
      </c>
      <c r="AZF4" s="5">
        <v>27</v>
      </c>
      <c r="AZG4" s="4">
        <v>259</v>
      </c>
      <c r="AZH4" s="5">
        <v>984</v>
      </c>
      <c r="AZI4" s="4">
        <v>31</v>
      </c>
      <c r="AZJ4" s="5">
        <v>68</v>
      </c>
      <c r="AZK4" s="4">
        <v>14</v>
      </c>
      <c r="AZL4" s="5">
        <v>196</v>
      </c>
      <c r="AZM4" s="4">
        <v>238</v>
      </c>
      <c r="AZN4" s="5">
        <v>69</v>
      </c>
      <c r="AZO4" s="4">
        <v>205</v>
      </c>
      <c r="AZP4" s="5">
        <v>108</v>
      </c>
      <c r="AZQ4" s="4">
        <v>10</v>
      </c>
      <c r="AZR4" s="5">
        <v>21</v>
      </c>
      <c r="AZS4" s="4">
        <v>59</v>
      </c>
      <c r="AZT4" s="5">
        <v>52</v>
      </c>
      <c r="AZU4" s="4">
        <v>24</v>
      </c>
      <c r="AZV4" s="5">
        <v>5</v>
      </c>
      <c r="AZW4" s="4">
        <v>24</v>
      </c>
      <c r="AZX4" s="5">
        <v>167</v>
      </c>
      <c r="AZY4" s="4">
        <v>38</v>
      </c>
      <c r="AZZ4" s="5">
        <v>35</v>
      </c>
      <c r="BAA4" s="4">
        <v>14</v>
      </c>
      <c r="BAB4" s="5">
        <v>18</v>
      </c>
      <c r="BAC4" s="4">
        <v>65</v>
      </c>
      <c r="BAD4" s="5">
        <v>64</v>
      </c>
      <c r="BAE4" s="4">
        <v>34</v>
      </c>
      <c r="BAF4" s="5">
        <v>12</v>
      </c>
      <c r="BAG4" s="4">
        <v>9</v>
      </c>
      <c r="BAH4" s="5">
        <v>17</v>
      </c>
      <c r="BAI4" s="4">
        <v>694</v>
      </c>
      <c r="BAJ4" s="5">
        <v>13</v>
      </c>
      <c r="BAK4" s="4">
        <v>7</v>
      </c>
      <c r="BAL4" s="5">
        <v>17</v>
      </c>
      <c r="BAM4" s="4">
        <v>374</v>
      </c>
      <c r="BAN4" s="5">
        <v>76</v>
      </c>
      <c r="BAO4" s="4">
        <v>29</v>
      </c>
      <c r="BAP4" s="5">
        <v>13</v>
      </c>
      <c r="BAQ4" s="4">
        <v>12</v>
      </c>
      <c r="BAR4" s="5">
        <v>6</v>
      </c>
      <c r="BAS4" s="4">
        <v>115</v>
      </c>
      <c r="BAT4" s="5">
        <v>3</v>
      </c>
      <c r="BAU4" s="4">
        <v>16</v>
      </c>
      <c r="BAV4" s="5">
        <v>100</v>
      </c>
      <c r="BAW4" s="4">
        <v>79</v>
      </c>
      <c r="BAX4" s="5">
        <v>43</v>
      </c>
      <c r="BAY4" s="4">
        <v>49</v>
      </c>
      <c r="BAZ4" s="5">
        <v>41</v>
      </c>
      <c r="BBA4" s="4">
        <v>39</v>
      </c>
      <c r="BBB4" s="5">
        <v>133</v>
      </c>
      <c r="BBC4" s="4">
        <v>21</v>
      </c>
      <c r="BBD4" s="5">
        <v>112</v>
      </c>
      <c r="BBE4" s="4">
        <v>222</v>
      </c>
      <c r="BBF4" s="5">
        <v>104</v>
      </c>
      <c r="BBG4" s="4">
        <v>16</v>
      </c>
      <c r="BBH4" s="5">
        <v>238</v>
      </c>
      <c r="BBI4" s="4">
        <v>272</v>
      </c>
      <c r="BBJ4" s="5">
        <v>7</v>
      </c>
      <c r="BBK4" s="4">
        <v>520</v>
      </c>
      <c r="BBL4" s="5">
        <v>50</v>
      </c>
      <c r="BBM4" s="4">
        <v>139</v>
      </c>
      <c r="BBN4" s="5">
        <v>11</v>
      </c>
      <c r="BBO4" s="4">
        <v>39</v>
      </c>
      <c r="BBP4" s="5">
        <v>10</v>
      </c>
      <c r="BBQ4" s="4">
        <v>16</v>
      </c>
      <c r="BBR4" s="5">
        <v>1</v>
      </c>
      <c r="BBS4" s="4">
        <v>74</v>
      </c>
      <c r="BBT4" s="5">
        <v>253</v>
      </c>
      <c r="BBU4" s="4">
        <v>8</v>
      </c>
      <c r="BBV4" s="5">
        <v>7</v>
      </c>
      <c r="BBW4" s="4">
        <v>26</v>
      </c>
      <c r="BBX4" s="5">
        <v>2</v>
      </c>
      <c r="BBY4" s="4">
        <v>7</v>
      </c>
      <c r="BBZ4" s="5">
        <v>17</v>
      </c>
      <c r="BCA4" s="4">
        <v>64</v>
      </c>
      <c r="BCB4" s="5">
        <v>13</v>
      </c>
      <c r="BCC4" s="4">
        <v>10</v>
      </c>
      <c r="BCD4" s="5">
        <v>118</v>
      </c>
      <c r="BCE4" s="4">
        <v>15</v>
      </c>
      <c r="BCF4" s="5">
        <v>67</v>
      </c>
      <c r="BCG4" s="4">
        <v>11</v>
      </c>
      <c r="BCH4" s="5">
        <v>43</v>
      </c>
      <c r="BCI4" s="4">
        <v>5</v>
      </c>
      <c r="BCJ4" s="5">
        <v>11</v>
      </c>
      <c r="BCK4" s="4">
        <v>59</v>
      </c>
      <c r="BCL4" s="5">
        <v>19</v>
      </c>
      <c r="BCM4" s="4">
        <v>4</v>
      </c>
      <c r="BCN4" s="5">
        <v>23</v>
      </c>
      <c r="BCO4" s="4">
        <v>595</v>
      </c>
      <c r="BCP4" s="5">
        <v>672</v>
      </c>
      <c r="BCQ4" s="4">
        <v>102</v>
      </c>
      <c r="BCR4" s="5">
        <v>553</v>
      </c>
      <c r="BCS4" s="4">
        <v>99</v>
      </c>
      <c r="BCT4" s="5">
        <v>348</v>
      </c>
      <c r="BCU4" s="4">
        <v>159</v>
      </c>
      <c r="BCV4" s="5">
        <v>92</v>
      </c>
      <c r="BCW4" s="4">
        <v>573</v>
      </c>
      <c r="BCX4" s="5">
        <v>601</v>
      </c>
      <c r="BCY4" s="4">
        <v>17</v>
      </c>
      <c r="BCZ4" s="5">
        <v>180</v>
      </c>
      <c r="BDA4" s="4">
        <v>356</v>
      </c>
      <c r="BDB4" s="5">
        <v>52</v>
      </c>
      <c r="BDC4" s="4">
        <v>16</v>
      </c>
      <c r="BDD4" s="5">
        <v>731</v>
      </c>
      <c r="BDE4" s="4">
        <v>123</v>
      </c>
      <c r="BDF4" s="5">
        <v>21</v>
      </c>
      <c r="BDG4" s="4">
        <v>177</v>
      </c>
      <c r="BDH4" s="5">
        <v>2</v>
      </c>
      <c r="BDI4" s="4">
        <v>6</v>
      </c>
      <c r="BDJ4" s="5">
        <v>10</v>
      </c>
      <c r="BDK4" s="4">
        <v>95</v>
      </c>
      <c r="BDL4" s="5">
        <v>75</v>
      </c>
      <c r="BDM4" s="4">
        <v>345</v>
      </c>
      <c r="BDN4" s="5">
        <v>3</v>
      </c>
      <c r="BDO4" s="4">
        <v>352</v>
      </c>
      <c r="BDP4" s="5">
        <v>9</v>
      </c>
      <c r="BDQ4" s="4">
        <v>58</v>
      </c>
      <c r="BDR4" s="5">
        <v>5</v>
      </c>
      <c r="BDS4" s="4">
        <v>553</v>
      </c>
      <c r="BDT4" s="5">
        <v>422</v>
      </c>
      <c r="BDU4" s="4">
        <v>26</v>
      </c>
      <c r="BDV4" s="5">
        <v>717</v>
      </c>
      <c r="BDW4" s="4">
        <v>13</v>
      </c>
      <c r="BDX4" s="5">
        <v>54</v>
      </c>
      <c r="BDY4" s="4">
        <v>60</v>
      </c>
      <c r="BDZ4" s="5">
        <v>303</v>
      </c>
      <c r="BEA4" s="4">
        <v>135</v>
      </c>
      <c r="BEB4" s="5">
        <v>12</v>
      </c>
      <c r="BEC4" s="4">
        <v>9</v>
      </c>
      <c r="BED4" s="5">
        <v>259</v>
      </c>
      <c r="BEE4" s="4">
        <v>142</v>
      </c>
      <c r="BEF4" s="5">
        <v>687</v>
      </c>
      <c r="BEG4" s="4">
        <v>30</v>
      </c>
      <c r="BEH4" s="5">
        <v>161</v>
      </c>
      <c r="BEI4" s="4">
        <v>171</v>
      </c>
      <c r="BEJ4" s="5">
        <v>309</v>
      </c>
      <c r="BEK4" s="4">
        <v>40</v>
      </c>
      <c r="BEL4" s="5">
        <v>815</v>
      </c>
      <c r="BEM4" s="4">
        <v>178</v>
      </c>
      <c r="BEN4" s="5">
        <v>30</v>
      </c>
      <c r="BEO4" s="4">
        <v>295</v>
      </c>
      <c r="BEP4" s="5">
        <v>12</v>
      </c>
      <c r="BEQ4" s="4">
        <v>101</v>
      </c>
      <c r="BER4" s="5">
        <v>253</v>
      </c>
      <c r="BES4" s="4">
        <v>385</v>
      </c>
      <c r="BET4" s="5">
        <v>57</v>
      </c>
      <c r="BEU4" s="4">
        <v>10</v>
      </c>
      <c r="BEV4" s="5">
        <v>108</v>
      </c>
      <c r="BEW4" s="4">
        <v>91</v>
      </c>
      <c r="BEX4" s="5">
        <v>120</v>
      </c>
      <c r="BEY4" s="4">
        <v>125</v>
      </c>
      <c r="BEZ4" s="5">
        <v>109</v>
      </c>
      <c r="BFA4" s="4">
        <v>189</v>
      </c>
      <c r="BFB4" s="5">
        <v>170</v>
      </c>
      <c r="BFC4" s="4">
        <v>165</v>
      </c>
      <c r="BFD4" s="5">
        <v>400</v>
      </c>
      <c r="BFE4" s="4">
        <v>27</v>
      </c>
      <c r="BFF4" s="5">
        <v>428</v>
      </c>
      <c r="BFG4" s="4">
        <v>706</v>
      </c>
      <c r="BFH4" s="5">
        <v>10</v>
      </c>
      <c r="BFI4" s="4">
        <v>87</v>
      </c>
      <c r="BFJ4" s="5">
        <v>85</v>
      </c>
      <c r="BFK4" s="4">
        <v>12</v>
      </c>
      <c r="BFL4" s="5">
        <v>40</v>
      </c>
      <c r="BFM4" s="4">
        <v>26</v>
      </c>
      <c r="BFN4" s="5">
        <v>724</v>
      </c>
      <c r="BFO4" s="4">
        <v>827</v>
      </c>
      <c r="BFP4" s="5">
        <v>21</v>
      </c>
      <c r="BFQ4" s="4">
        <v>19</v>
      </c>
      <c r="BFR4" s="5">
        <v>1</v>
      </c>
      <c r="BFS4" s="4">
        <v>184</v>
      </c>
      <c r="BFT4" s="5">
        <v>377</v>
      </c>
      <c r="BFU4" s="4">
        <v>17</v>
      </c>
      <c r="BFV4" s="5">
        <v>560</v>
      </c>
      <c r="BFW4" s="4">
        <v>3</v>
      </c>
      <c r="BFX4" s="5">
        <v>219</v>
      </c>
      <c r="BFY4" s="4">
        <v>33</v>
      </c>
      <c r="BFZ4" s="5">
        <v>134</v>
      </c>
      <c r="BGA4" s="4">
        <v>27</v>
      </c>
      <c r="BGB4" s="5">
        <v>7</v>
      </c>
      <c r="BGC4" s="4">
        <v>101</v>
      </c>
      <c r="BGD4" s="5">
        <v>7</v>
      </c>
      <c r="BGE4" s="4">
        <v>441</v>
      </c>
      <c r="BGF4" s="5">
        <v>76</v>
      </c>
      <c r="BGG4" s="4">
        <v>469</v>
      </c>
      <c r="BGH4" s="5">
        <v>24</v>
      </c>
      <c r="BGI4" s="4">
        <v>270</v>
      </c>
      <c r="BGJ4" s="5">
        <v>701</v>
      </c>
      <c r="BGK4" s="4">
        <v>3</v>
      </c>
      <c r="BGL4" s="5">
        <v>115</v>
      </c>
      <c r="BGM4" s="4">
        <v>16</v>
      </c>
      <c r="BGN4" s="5">
        <v>12</v>
      </c>
      <c r="BGO4" s="4">
        <v>50</v>
      </c>
      <c r="BGP4" s="5">
        <v>179</v>
      </c>
      <c r="BGQ4" s="4">
        <v>2</v>
      </c>
      <c r="BGR4" s="5">
        <v>27</v>
      </c>
      <c r="BGS4" s="4">
        <v>255</v>
      </c>
      <c r="BGT4" s="5">
        <v>368</v>
      </c>
      <c r="BGU4" s="4">
        <v>415</v>
      </c>
      <c r="BGV4" s="5">
        <v>217</v>
      </c>
      <c r="BGW4" s="4">
        <v>6</v>
      </c>
      <c r="BGX4" s="5">
        <v>44</v>
      </c>
      <c r="BGY4" s="4">
        <v>3</v>
      </c>
      <c r="BGZ4" s="5">
        <v>22</v>
      </c>
      <c r="BHA4" s="4">
        <v>168</v>
      </c>
      <c r="BHB4" s="5">
        <v>59</v>
      </c>
      <c r="BHC4" s="4">
        <v>26</v>
      </c>
      <c r="BHD4" s="5">
        <v>4</v>
      </c>
      <c r="BHE4" s="4">
        <v>278</v>
      </c>
      <c r="BHF4" s="5">
        <v>40</v>
      </c>
      <c r="BHG4" s="4">
        <v>88</v>
      </c>
      <c r="BHH4" s="5">
        <v>254</v>
      </c>
      <c r="BHI4" s="4">
        <v>171</v>
      </c>
      <c r="BHJ4" s="5">
        <v>108</v>
      </c>
      <c r="BHK4" s="4">
        <v>180</v>
      </c>
      <c r="BHL4" s="5">
        <v>115</v>
      </c>
      <c r="BHM4" s="4">
        <v>14</v>
      </c>
      <c r="BHN4" s="5">
        <v>915</v>
      </c>
      <c r="BHO4" s="4">
        <v>23</v>
      </c>
      <c r="BHP4" s="5">
        <v>108</v>
      </c>
      <c r="BHQ4" s="4">
        <v>23</v>
      </c>
      <c r="BHR4" s="5">
        <v>67</v>
      </c>
      <c r="BHS4" s="4">
        <v>465</v>
      </c>
      <c r="BHT4" s="5">
        <v>66</v>
      </c>
      <c r="BHU4" s="4">
        <v>134</v>
      </c>
      <c r="BHV4" s="5">
        <v>5</v>
      </c>
      <c r="BHW4" s="4">
        <v>639</v>
      </c>
      <c r="BHX4" s="5">
        <v>573</v>
      </c>
      <c r="BHY4" s="4">
        <v>10</v>
      </c>
      <c r="BHZ4" s="5">
        <v>424</v>
      </c>
      <c r="BIA4" s="4">
        <v>8</v>
      </c>
      <c r="BIB4" s="5">
        <v>52</v>
      </c>
      <c r="BIC4" s="4">
        <v>68</v>
      </c>
      <c r="BID4" s="5">
        <v>45</v>
      </c>
      <c r="BIE4" s="4">
        <v>625</v>
      </c>
      <c r="BIF4" s="5">
        <v>28</v>
      </c>
      <c r="BIG4" s="4">
        <v>315</v>
      </c>
      <c r="BIH4" s="5">
        <v>5</v>
      </c>
      <c r="BII4" s="4">
        <v>74</v>
      </c>
      <c r="BIJ4" s="5">
        <v>3</v>
      </c>
      <c r="BIK4" s="4">
        <v>50</v>
      </c>
      <c r="BIL4" s="5">
        <v>19</v>
      </c>
      <c r="BIM4" s="4">
        <v>129</v>
      </c>
      <c r="BIN4" s="5">
        <v>309</v>
      </c>
      <c r="BIO4" s="4">
        <v>6</v>
      </c>
      <c r="BIP4" s="5">
        <v>88</v>
      </c>
      <c r="BIQ4" s="4">
        <v>649</v>
      </c>
      <c r="BIR4" s="5">
        <v>215</v>
      </c>
      <c r="BIS4" s="4">
        <v>6</v>
      </c>
      <c r="BIT4" s="5">
        <v>21</v>
      </c>
      <c r="BIU4" s="4">
        <v>4</v>
      </c>
      <c r="BIV4" s="5">
        <v>422</v>
      </c>
      <c r="BIW4" s="4">
        <v>230</v>
      </c>
      <c r="BIX4" s="5">
        <v>15</v>
      </c>
      <c r="BIY4" s="4">
        <v>69</v>
      </c>
      <c r="BIZ4" s="5">
        <v>832</v>
      </c>
      <c r="BJA4" s="4">
        <v>15</v>
      </c>
      <c r="BJB4" s="5">
        <v>575</v>
      </c>
      <c r="BJC4" s="4">
        <v>128</v>
      </c>
      <c r="BJD4" s="5">
        <v>10</v>
      </c>
      <c r="BJE4" s="4">
        <v>215</v>
      </c>
      <c r="BJF4" s="5">
        <v>5</v>
      </c>
      <c r="BJG4" s="4">
        <v>99</v>
      </c>
      <c r="BJH4" s="5">
        <v>75</v>
      </c>
      <c r="BJI4" s="4">
        <v>76</v>
      </c>
      <c r="BJJ4" s="5">
        <v>17</v>
      </c>
      <c r="BJK4" s="4">
        <v>20</v>
      </c>
      <c r="BJL4" s="5">
        <v>447</v>
      </c>
      <c r="BJM4" s="4">
        <v>104</v>
      </c>
      <c r="BJN4" s="5">
        <v>16</v>
      </c>
      <c r="BJO4" s="4">
        <v>6</v>
      </c>
      <c r="BJP4" s="5">
        <v>153</v>
      </c>
      <c r="BJQ4" s="4">
        <v>142</v>
      </c>
      <c r="BJR4" s="5">
        <v>23</v>
      </c>
      <c r="BJS4" s="4">
        <v>35</v>
      </c>
      <c r="BJT4" s="5">
        <v>420</v>
      </c>
      <c r="BJU4" s="4">
        <v>51</v>
      </c>
      <c r="BJV4" s="5">
        <v>10</v>
      </c>
      <c r="BJW4" s="4">
        <v>8</v>
      </c>
      <c r="BJX4" s="5">
        <v>69</v>
      </c>
      <c r="BJY4" s="4">
        <v>70</v>
      </c>
      <c r="BJZ4" s="5">
        <v>71</v>
      </c>
      <c r="BKA4" s="4">
        <v>373</v>
      </c>
      <c r="BKB4" s="5">
        <v>10</v>
      </c>
      <c r="BKC4" s="4">
        <v>5</v>
      </c>
      <c r="BKD4" s="5">
        <v>14</v>
      </c>
      <c r="BKE4" s="4">
        <v>61</v>
      </c>
      <c r="BKF4" s="5">
        <v>214</v>
      </c>
      <c r="BKG4" s="4">
        <v>6</v>
      </c>
      <c r="BKH4" s="5">
        <v>134</v>
      </c>
      <c r="BKI4" s="4">
        <v>6</v>
      </c>
      <c r="BKJ4" s="5">
        <v>68</v>
      </c>
      <c r="BKK4" s="4">
        <v>179</v>
      </c>
      <c r="BKL4" s="5">
        <v>599</v>
      </c>
      <c r="BKM4" s="4">
        <v>32</v>
      </c>
      <c r="BKN4" s="5">
        <v>8</v>
      </c>
      <c r="BKO4" s="4">
        <v>265</v>
      </c>
      <c r="BKP4" s="5">
        <v>28</v>
      </c>
      <c r="BKQ4" s="4">
        <v>1725</v>
      </c>
      <c r="BKR4" s="5">
        <v>5</v>
      </c>
      <c r="BKS4" s="4">
        <v>23</v>
      </c>
      <c r="BKT4" s="5">
        <v>76</v>
      </c>
      <c r="BKU4" s="4">
        <v>92</v>
      </c>
      <c r="BKV4" s="5">
        <v>160</v>
      </c>
      <c r="BKW4" s="4">
        <v>536</v>
      </c>
      <c r="BKX4" s="5">
        <v>143</v>
      </c>
      <c r="BKY4" s="4">
        <v>82</v>
      </c>
      <c r="BKZ4" s="5">
        <v>230</v>
      </c>
      <c r="BLA4" s="4">
        <v>12</v>
      </c>
      <c r="BLB4" s="5">
        <v>15</v>
      </c>
      <c r="BLC4" s="4">
        <v>20</v>
      </c>
      <c r="BLD4" s="5">
        <v>91</v>
      </c>
      <c r="BLE4" s="4">
        <v>3</v>
      </c>
      <c r="BLF4" s="5">
        <v>199</v>
      </c>
      <c r="BLG4" s="4">
        <v>265</v>
      </c>
      <c r="BLH4" s="5">
        <v>46</v>
      </c>
      <c r="BLI4" s="4">
        <v>768</v>
      </c>
      <c r="BLJ4" s="5">
        <v>673</v>
      </c>
      <c r="BLK4" s="4">
        <v>323</v>
      </c>
      <c r="BLL4" s="5">
        <v>363</v>
      </c>
      <c r="BLM4" s="4">
        <v>22</v>
      </c>
      <c r="BLN4" s="5">
        <v>110</v>
      </c>
      <c r="BLO4" s="4">
        <v>4</v>
      </c>
      <c r="BLP4" s="5">
        <v>73</v>
      </c>
      <c r="BLQ4" s="4">
        <v>31</v>
      </c>
      <c r="BLR4" s="5">
        <v>499</v>
      </c>
      <c r="BLS4" s="4">
        <v>28</v>
      </c>
      <c r="BLT4" s="5">
        <v>10</v>
      </c>
      <c r="BLU4" s="4">
        <v>3</v>
      </c>
      <c r="BLV4" s="5">
        <v>41</v>
      </c>
      <c r="BLW4" s="4">
        <v>8</v>
      </c>
      <c r="BLX4" s="5">
        <v>850</v>
      </c>
      <c r="BLY4" s="4">
        <v>61</v>
      </c>
      <c r="BLZ4" s="5">
        <v>206</v>
      </c>
      <c r="BMA4" s="4">
        <v>324</v>
      </c>
      <c r="BMB4" s="5">
        <v>82</v>
      </c>
      <c r="BMC4" s="4">
        <v>414</v>
      </c>
      <c r="BMD4" s="5">
        <v>5</v>
      </c>
      <c r="BME4" s="4">
        <v>2</v>
      </c>
      <c r="BMF4" s="5">
        <v>19</v>
      </c>
      <c r="BMG4" s="4">
        <v>217</v>
      </c>
      <c r="BMH4" s="5">
        <v>4</v>
      </c>
      <c r="BMI4" s="4">
        <v>127</v>
      </c>
      <c r="BMJ4" s="5">
        <v>2</v>
      </c>
      <c r="BMK4" s="4">
        <v>520</v>
      </c>
      <c r="BML4" s="5">
        <v>342</v>
      </c>
      <c r="BMM4" s="4">
        <v>14</v>
      </c>
      <c r="BMN4" s="5">
        <v>19</v>
      </c>
      <c r="BMO4" s="4">
        <v>65</v>
      </c>
      <c r="BMP4" s="5">
        <v>16</v>
      </c>
      <c r="BMQ4" s="4">
        <v>69</v>
      </c>
      <c r="BMR4" s="5">
        <v>194</v>
      </c>
      <c r="BMS4" s="4">
        <v>107</v>
      </c>
      <c r="BMT4" s="5">
        <v>124</v>
      </c>
      <c r="BMU4" s="4">
        <v>31</v>
      </c>
      <c r="BMV4" s="5">
        <v>835</v>
      </c>
      <c r="BMW4" s="4">
        <v>396</v>
      </c>
      <c r="BMX4" s="5">
        <v>11</v>
      </c>
      <c r="BMY4" s="4">
        <v>936</v>
      </c>
      <c r="BMZ4" s="5">
        <v>11</v>
      </c>
      <c r="BNA4" s="4">
        <v>141</v>
      </c>
      <c r="BNB4" s="5">
        <v>367</v>
      </c>
      <c r="BNC4" s="4">
        <v>9</v>
      </c>
      <c r="BND4" s="5">
        <v>71</v>
      </c>
      <c r="BNE4" s="4">
        <v>184</v>
      </c>
      <c r="BNF4" s="5">
        <v>1</v>
      </c>
      <c r="BNG4" s="4">
        <v>935</v>
      </c>
      <c r="BNH4" s="5">
        <v>853</v>
      </c>
      <c r="BNI4" s="4">
        <v>558</v>
      </c>
      <c r="BNJ4" s="5">
        <v>115</v>
      </c>
      <c r="BNK4" s="4">
        <v>31</v>
      </c>
      <c r="BNL4" s="5">
        <v>56</v>
      </c>
      <c r="BNM4" s="4">
        <v>13</v>
      </c>
      <c r="BNN4" s="5">
        <v>270</v>
      </c>
      <c r="BNO4" s="4">
        <v>217</v>
      </c>
      <c r="BNP4" s="5">
        <v>14</v>
      </c>
      <c r="BNQ4" s="4">
        <v>7</v>
      </c>
      <c r="BNR4" s="5">
        <v>10</v>
      </c>
      <c r="BNS4" s="4">
        <v>509</v>
      </c>
      <c r="BNT4" s="5">
        <v>97</v>
      </c>
      <c r="BNU4" s="4">
        <v>250</v>
      </c>
      <c r="BNV4" s="5">
        <v>223</v>
      </c>
      <c r="BNW4" s="4">
        <v>442</v>
      </c>
      <c r="BNX4" s="5">
        <v>131</v>
      </c>
      <c r="BNY4" s="4">
        <v>11</v>
      </c>
      <c r="BNZ4" s="5">
        <v>12</v>
      </c>
      <c r="BOA4" s="4">
        <v>86</v>
      </c>
      <c r="BOB4" s="5">
        <v>29</v>
      </c>
      <c r="BOC4" s="4">
        <v>751</v>
      </c>
      <c r="BOD4" s="5">
        <v>62</v>
      </c>
      <c r="BOE4" s="4">
        <v>693</v>
      </c>
      <c r="BOF4" s="5">
        <v>3</v>
      </c>
      <c r="BOG4" s="4">
        <v>195</v>
      </c>
      <c r="BOH4" s="5">
        <v>206</v>
      </c>
      <c r="BOI4" s="4">
        <v>454</v>
      </c>
      <c r="BOJ4" s="5">
        <v>118</v>
      </c>
      <c r="BOK4" s="4">
        <v>106</v>
      </c>
      <c r="BOL4" s="5">
        <v>7</v>
      </c>
      <c r="BOM4" s="4">
        <v>47</v>
      </c>
      <c r="BON4" s="5">
        <v>12</v>
      </c>
      <c r="BOO4" s="4">
        <v>4</v>
      </c>
      <c r="BOP4" s="5">
        <v>23</v>
      </c>
      <c r="BOQ4" s="4">
        <v>60</v>
      </c>
      <c r="BOR4" s="5">
        <v>6</v>
      </c>
      <c r="BOS4" s="4">
        <v>204</v>
      </c>
      <c r="BOT4" s="5">
        <v>96</v>
      </c>
      <c r="BOU4" s="4">
        <v>8</v>
      </c>
      <c r="BOV4" s="5">
        <v>85</v>
      </c>
      <c r="BOW4" s="4">
        <v>171</v>
      </c>
      <c r="BOX4" s="5">
        <v>7</v>
      </c>
      <c r="BOY4" s="4">
        <v>250</v>
      </c>
      <c r="BOZ4" s="5">
        <v>2</v>
      </c>
      <c r="BPA4" s="4">
        <v>413</v>
      </c>
      <c r="BPB4" s="5">
        <v>7</v>
      </c>
      <c r="BPC4" s="4">
        <v>26</v>
      </c>
      <c r="BPD4" s="5">
        <v>30</v>
      </c>
      <c r="BPE4" s="4">
        <v>63</v>
      </c>
      <c r="BPF4" s="5">
        <v>534</v>
      </c>
      <c r="BPG4" s="4">
        <v>462</v>
      </c>
      <c r="BPH4" s="5">
        <v>3</v>
      </c>
      <c r="BPI4" s="4">
        <v>56</v>
      </c>
      <c r="BPJ4" s="5">
        <v>68</v>
      </c>
      <c r="BPK4" s="4">
        <v>46</v>
      </c>
      <c r="BPL4" s="5">
        <v>18</v>
      </c>
      <c r="BPM4" s="4">
        <v>112</v>
      </c>
      <c r="BPN4" s="5">
        <v>7</v>
      </c>
      <c r="BPO4" s="4">
        <v>21</v>
      </c>
      <c r="BPP4" s="5">
        <v>168</v>
      </c>
      <c r="BPQ4" s="4">
        <v>170</v>
      </c>
      <c r="BPR4" s="5">
        <v>60</v>
      </c>
      <c r="BPS4" s="4">
        <v>56</v>
      </c>
      <c r="BPT4" s="5">
        <v>38</v>
      </c>
      <c r="BPU4" s="4">
        <v>30</v>
      </c>
      <c r="BPV4" s="5">
        <v>128</v>
      </c>
      <c r="BPW4" s="4">
        <v>292</v>
      </c>
      <c r="BPX4" s="5">
        <v>15</v>
      </c>
      <c r="BPY4" s="4">
        <v>9</v>
      </c>
      <c r="BPZ4" s="5">
        <v>350</v>
      </c>
      <c r="BQA4" s="4">
        <v>21</v>
      </c>
      <c r="BQB4" s="5">
        <v>41</v>
      </c>
      <c r="BQC4" s="4">
        <v>10</v>
      </c>
      <c r="BQD4" s="5">
        <v>90</v>
      </c>
      <c r="BQE4" s="4">
        <v>30</v>
      </c>
      <c r="BQF4" s="5">
        <v>70</v>
      </c>
      <c r="BQG4" s="4">
        <v>134</v>
      </c>
      <c r="BQH4" s="5">
        <v>279</v>
      </c>
      <c r="BQI4" s="4">
        <v>629</v>
      </c>
      <c r="BQJ4" s="5">
        <v>10</v>
      </c>
      <c r="BQK4" s="4">
        <v>137</v>
      </c>
      <c r="BQL4" s="5">
        <v>5</v>
      </c>
      <c r="BQM4" s="4">
        <v>165</v>
      </c>
      <c r="BQN4" s="5">
        <v>33</v>
      </c>
      <c r="BQO4" s="4">
        <v>2</v>
      </c>
      <c r="BQP4" s="5">
        <v>981</v>
      </c>
      <c r="BQQ4" s="4">
        <v>586</v>
      </c>
      <c r="BQR4" s="5">
        <v>10</v>
      </c>
      <c r="BQS4" s="4">
        <v>163</v>
      </c>
      <c r="BQT4" s="5">
        <v>232</v>
      </c>
      <c r="BQU4" s="4">
        <v>565</v>
      </c>
      <c r="BQV4" s="5">
        <v>300</v>
      </c>
      <c r="BQW4" s="4">
        <v>9</v>
      </c>
      <c r="BQX4" s="5">
        <v>106</v>
      </c>
      <c r="BQY4" s="4">
        <v>419</v>
      </c>
      <c r="BQZ4" s="5">
        <v>87</v>
      </c>
      <c r="BRA4" s="4">
        <v>3</v>
      </c>
      <c r="BRB4" s="5">
        <v>398</v>
      </c>
      <c r="BRC4" s="4">
        <v>9</v>
      </c>
      <c r="BRD4" s="5">
        <v>31</v>
      </c>
      <c r="BRE4" s="4">
        <v>141</v>
      </c>
      <c r="BRF4" s="5">
        <v>241</v>
      </c>
      <c r="BRG4" s="4">
        <v>11</v>
      </c>
      <c r="BRH4" s="5">
        <v>54</v>
      </c>
      <c r="BRI4" s="4">
        <v>697</v>
      </c>
      <c r="BRJ4" s="5">
        <v>736</v>
      </c>
      <c r="BRK4" s="4">
        <v>36</v>
      </c>
      <c r="BRL4" s="5">
        <v>24</v>
      </c>
      <c r="BRM4" s="4">
        <v>22</v>
      </c>
      <c r="BRN4" s="5">
        <v>142</v>
      </c>
      <c r="BRO4" s="4">
        <v>66</v>
      </c>
      <c r="BRP4" s="5">
        <v>57</v>
      </c>
      <c r="BRQ4" s="4">
        <v>24</v>
      </c>
      <c r="BRR4" s="5">
        <v>456</v>
      </c>
      <c r="BRS4" s="4">
        <v>43</v>
      </c>
      <c r="BRT4" s="5">
        <v>47</v>
      </c>
      <c r="BRU4" s="4">
        <v>397</v>
      </c>
      <c r="BRV4" s="5">
        <v>56</v>
      </c>
      <c r="BRW4" s="4">
        <v>602</v>
      </c>
      <c r="BRX4" s="5">
        <v>19</v>
      </c>
      <c r="BRY4" s="4">
        <v>408</v>
      </c>
      <c r="BRZ4" s="5">
        <v>119</v>
      </c>
      <c r="BSA4" s="4">
        <v>273</v>
      </c>
      <c r="BSB4" s="5">
        <v>1</v>
      </c>
      <c r="BSC4" s="4">
        <v>28</v>
      </c>
      <c r="BSD4" s="5">
        <v>53</v>
      </c>
      <c r="BSE4" s="4">
        <v>8</v>
      </c>
      <c r="BSF4" s="5">
        <v>590</v>
      </c>
      <c r="BSG4" s="4">
        <v>4</v>
      </c>
      <c r="BSH4" s="5">
        <v>899</v>
      </c>
      <c r="BSI4" s="4">
        <v>816</v>
      </c>
      <c r="BSJ4" s="5">
        <v>420</v>
      </c>
      <c r="BSK4" s="4">
        <v>72</v>
      </c>
      <c r="BSL4" s="5">
        <v>13</v>
      </c>
      <c r="BSM4" s="4">
        <v>18</v>
      </c>
      <c r="BSN4" s="5">
        <v>603</v>
      </c>
      <c r="BSO4" s="4">
        <v>203</v>
      </c>
      <c r="BSP4" s="5">
        <v>124</v>
      </c>
      <c r="BSQ4" s="4">
        <v>0</v>
      </c>
      <c r="BSR4" s="5">
        <v>100</v>
      </c>
      <c r="BSS4" s="4">
        <v>239</v>
      </c>
      <c r="BST4" s="5">
        <v>459</v>
      </c>
      <c r="BSU4" s="4">
        <v>71</v>
      </c>
      <c r="BSV4" s="5">
        <v>13</v>
      </c>
      <c r="BSW4" s="4">
        <v>10</v>
      </c>
      <c r="BSX4" s="5">
        <v>52</v>
      </c>
      <c r="BSY4" s="4">
        <v>754</v>
      </c>
      <c r="BSZ4" s="5">
        <v>15</v>
      </c>
      <c r="BTA4" s="4">
        <v>153</v>
      </c>
      <c r="BTB4" s="5">
        <v>8</v>
      </c>
      <c r="BTC4" s="4">
        <v>132</v>
      </c>
      <c r="BTD4" s="5">
        <v>3</v>
      </c>
      <c r="BTE4" s="4">
        <v>6</v>
      </c>
      <c r="BTF4" s="5">
        <v>243</v>
      </c>
      <c r="BTG4" s="4">
        <v>445</v>
      </c>
      <c r="BTH4" s="5">
        <v>240</v>
      </c>
      <c r="BTI4" s="4">
        <v>338</v>
      </c>
      <c r="BTJ4" s="5">
        <v>304</v>
      </c>
      <c r="BTK4" s="4">
        <v>6</v>
      </c>
      <c r="BTL4" s="5">
        <v>16</v>
      </c>
      <c r="BTM4" s="4">
        <v>157</v>
      </c>
      <c r="BTN4" s="5">
        <v>12</v>
      </c>
      <c r="BTO4" s="4">
        <v>133</v>
      </c>
      <c r="BTP4" s="5">
        <v>9</v>
      </c>
      <c r="BTQ4" s="4">
        <v>835</v>
      </c>
      <c r="BTR4" s="5">
        <v>177</v>
      </c>
      <c r="BTS4" s="4">
        <v>110</v>
      </c>
      <c r="BTT4" s="5">
        <v>768</v>
      </c>
      <c r="BTU4" s="4">
        <v>612</v>
      </c>
      <c r="BTV4" s="5">
        <v>16</v>
      </c>
      <c r="BTW4" s="4">
        <v>56</v>
      </c>
      <c r="BTX4" s="5">
        <v>208</v>
      </c>
      <c r="BTY4" s="4">
        <v>43</v>
      </c>
      <c r="BTZ4" s="5">
        <v>10</v>
      </c>
      <c r="BUA4" s="4">
        <v>430</v>
      </c>
      <c r="BUB4" s="5">
        <v>3</v>
      </c>
      <c r="BUC4" s="4">
        <v>68</v>
      </c>
      <c r="BUD4" s="5">
        <v>18</v>
      </c>
      <c r="BUE4" s="4">
        <v>14</v>
      </c>
      <c r="BUF4" s="5">
        <v>80</v>
      </c>
      <c r="BUG4" s="4">
        <v>24</v>
      </c>
      <c r="BUH4" s="5">
        <v>18</v>
      </c>
      <c r="BUI4" s="4">
        <v>265</v>
      </c>
      <c r="BUJ4" s="5">
        <v>237</v>
      </c>
      <c r="BUK4" s="4">
        <v>16</v>
      </c>
      <c r="BUL4" s="5">
        <v>9</v>
      </c>
      <c r="BUM4" s="4">
        <v>13</v>
      </c>
      <c r="BUN4" s="5">
        <v>352</v>
      </c>
      <c r="BUO4" s="4">
        <v>175</v>
      </c>
      <c r="BUP4" s="5">
        <v>430</v>
      </c>
      <c r="BUQ4" s="4">
        <v>500</v>
      </c>
      <c r="BUR4" s="5">
        <v>71</v>
      </c>
      <c r="BUS4" s="4">
        <v>120</v>
      </c>
      <c r="BUT4" s="5">
        <v>8</v>
      </c>
      <c r="BUU4" s="4">
        <v>15</v>
      </c>
      <c r="BUV4" s="5">
        <v>24</v>
      </c>
      <c r="BUW4" s="4">
        <v>4</v>
      </c>
      <c r="BUX4" s="5">
        <v>5</v>
      </c>
      <c r="BUY4" s="4">
        <v>100</v>
      </c>
      <c r="BUZ4" s="5">
        <v>119</v>
      </c>
      <c r="BVA4" s="4">
        <v>281</v>
      </c>
      <c r="BVB4" s="5">
        <v>401</v>
      </c>
      <c r="BVC4" s="4">
        <v>9</v>
      </c>
      <c r="BVD4" s="5">
        <v>45</v>
      </c>
      <c r="BVE4" s="4">
        <v>753</v>
      </c>
      <c r="BVF4" s="5">
        <v>350</v>
      </c>
      <c r="BVG4" s="4">
        <v>157</v>
      </c>
      <c r="BVH4" s="5">
        <v>36</v>
      </c>
      <c r="BVI4" s="4">
        <v>127</v>
      </c>
      <c r="BVJ4" s="5">
        <v>19</v>
      </c>
      <c r="BVK4" s="4">
        <v>18</v>
      </c>
      <c r="BVL4" s="5">
        <v>185</v>
      </c>
      <c r="BVM4" s="4">
        <v>15</v>
      </c>
      <c r="BVN4" s="5">
        <v>202</v>
      </c>
      <c r="BVO4" s="4">
        <v>30</v>
      </c>
      <c r="BVP4" s="5">
        <v>4</v>
      </c>
      <c r="BVQ4" s="4">
        <v>4</v>
      </c>
      <c r="BVR4" s="5">
        <v>322</v>
      </c>
      <c r="BVS4" s="4">
        <v>14</v>
      </c>
      <c r="BVT4" s="5">
        <v>6</v>
      </c>
      <c r="BVU4" s="4">
        <v>216</v>
      </c>
      <c r="BVV4" s="5">
        <v>38</v>
      </c>
      <c r="BVW4" s="4">
        <v>654</v>
      </c>
      <c r="BVX4" s="5">
        <v>459</v>
      </c>
      <c r="BVY4" s="4">
        <v>350</v>
      </c>
      <c r="BVZ4" s="5">
        <v>34</v>
      </c>
      <c r="BWA4" s="4">
        <v>26</v>
      </c>
      <c r="BWB4" s="5">
        <v>7</v>
      </c>
      <c r="BWC4" s="4">
        <v>103</v>
      </c>
      <c r="BWD4" s="5">
        <v>567</v>
      </c>
      <c r="BWE4" s="4">
        <v>653</v>
      </c>
      <c r="BWF4" s="5">
        <v>89</v>
      </c>
      <c r="BWG4" s="4">
        <v>345</v>
      </c>
      <c r="BWH4" s="5">
        <v>7</v>
      </c>
      <c r="BWI4" s="4">
        <v>86</v>
      </c>
      <c r="BWJ4" s="5">
        <v>951</v>
      </c>
      <c r="BWK4" s="4">
        <v>32</v>
      </c>
      <c r="BWL4" s="5">
        <v>98</v>
      </c>
      <c r="BWM4" s="4">
        <v>128</v>
      </c>
      <c r="BWN4" s="5">
        <v>14</v>
      </c>
      <c r="BWO4" s="4">
        <v>44</v>
      </c>
      <c r="BWP4" s="5">
        <v>15</v>
      </c>
      <c r="BWQ4" s="4">
        <v>815</v>
      </c>
      <c r="BWR4" s="5">
        <v>172</v>
      </c>
      <c r="BWS4" s="4">
        <v>239</v>
      </c>
      <c r="BWT4" s="5">
        <v>553</v>
      </c>
      <c r="BWU4" s="4">
        <v>376</v>
      </c>
      <c r="BWV4" s="5">
        <v>199</v>
      </c>
      <c r="BWW4" s="4">
        <v>9</v>
      </c>
      <c r="BWX4" s="5">
        <v>60</v>
      </c>
      <c r="BWY4" s="4">
        <v>73</v>
      </c>
      <c r="BWZ4" s="5">
        <v>37</v>
      </c>
      <c r="BXA4" s="4">
        <v>12</v>
      </c>
      <c r="BXB4" s="5">
        <v>137</v>
      </c>
      <c r="BXC4" s="4">
        <v>18</v>
      </c>
      <c r="BXD4" s="5">
        <v>17</v>
      </c>
      <c r="BXE4" s="4">
        <v>12</v>
      </c>
      <c r="BXF4" s="5">
        <v>62</v>
      </c>
      <c r="BXG4" s="4">
        <v>30</v>
      </c>
      <c r="BXH4" s="5">
        <v>797</v>
      </c>
      <c r="BXI4" s="4">
        <v>44</v>
      </c>
      <c r="BXJ4" s="5">
        <v>81</v>
      </c>
      <c r="BXK4" s="4">
        <v>6</v>
      </c>
      <c r="BXL4" s="5">
        <v>33</v>
      </c>
      <c r="BXM4" s="4">
        <v>101</v>
      </c>
      <c r="BXN4" s="5">
        <v>54</v>
      </c>
      <c r="BXO4" s="4">
        <v>130</v>
      </c>
      <c r="BXP4" s="5">
        <v>592</v>
      </c>
      <c r="BXQ4" s="4">
        <v>27</v>
      </c>
      <c r="BXR4" s="5">
        <v>746</v>
      </c>
      <c r="BXS4" s="4">
        <v>417</v>
      </c>
      <c r="BXT4" s="5">
        <v>9</v>
      </c>
      <c r="BXU4" s="4">
        <v>125</v>
      </c>
      <c r="BXV4" s="5">
        <v>117</v>
      </c>
      <c r="BXW4" s="4">
        <v>133</v>
      </c>
      <c r="BXX4" s="5">
        <v>141</v>
      </c>
      <c r="BXY4" s="4">
        <v>67</v>
      </c>
      <c r="BXZ4" s="5">
        <v>8</v>
      </c>
      <c r="BYA4" s="4">
        <v>5</v>
      </c>
      <c r="BYB4" s="5">
        <v>19</v>
      </c>
      <c r="BYC4" s="4">
        <v>3</v>
      </c>
      <c r="BYD4" s="5">
        <v>16</v>
      </c>
      <c r="BYE4" s="4">
        <v>13</v>
      </c>
      <c r="BYF4" s="5">
        <v>428</v>
      </c>
      <c r="BYG4" s="4">
        <v>31</v>
      </c>
      <c r="BYH4" s="5">
        <v>49</v>
      </c>
      <c r="BYI4" s="4">
        <v>113</v>
      </c>
      <c r="BYJ4" s="5">
        <v>932</v>
      </c>
      <c r="BYK4" s="4">
        <v>33</v>
      </c>
      <c r="BYL4" s="5">
        <v>735</v>
      </c>
      <c r="BYM4" s="4">
        <v>122</v>
      </c>
      <c r="BYN4" s="5">
        <v>417</v>
      </c>
      <c r="BYO4" s="4">
        <v>2</v>
      </c>
      <c r="BYP4" s="5">
        <v>14</v>
      </c>
      <c r="BYQ4" s="4">
        <v>16</v>
      </c>
      <c r="BYR4" s="5">
        <v>2</v>
      </c>
      <c r="BYS4" s="4">
        <v>5</v>
      </c>
      <c r="BYT4" s="5">
        <v>17</v>
      </c>
      <c r="BYU4" s="4">
        <v>29</v>
      </c>
      <c r="BYV4" s="5">
        <v>68</v>
      </c>
      <c r="BYW4" s="4">
        <v>242</v>
      </c>
      <c r="BYX4" s="5">
        <v>226</v>
      </c>
      <c r="BYY4" s="4">
        <v>17</v>
      </c>
      <c r="BYZ4" s="5">
        <v>3</v>
      </c>
      <c r="BZA4" s="4">
        <v>6</v>
      </c>
      <c r="BZB4" s="5">
        <v>223</v>
      </c>
      <c r="BZC4" s="4">
        <v>17</v>
      </c>
      <c r="BZD4" s="5">
        <v>215</v>
      </c>
      <c r="BZE4" s="4">
        <v>322</v>
      </c>
      <c r="BZF4" s="5">
        <v>23</v>
      </c>
      <c r="BZG4" s="4">
        <v>364</v>
      </c>
      <c r="BZH4" s="5">
        <v>92</v>
      </c>
      <c r="BZI4" s="4">
        <v>76</v>
      </c>
      <c r="BZJ4" s="5">
        <v>257</v>
      </c>
      <c r="BZK4" s="4">
        <v>216</v>
      </c>
      <c r="BZL4" s="5">
        <v>36</v>
      </c>
      <c r="BZM4" s="4">
        <v>323</v>
      </c>
      <c r="BZN4" s="5">
        <v>197</v>
      </c>
      <c r="BZO4" s="4">
        <v>650</v>
      </c>
      <c r="BZP4" s="5">
        <v>15</v>
      </c>
      <c r="BZQ4" s="4">
        <v>7</v>
      </c>
      <c r="BZR4" s="5">
        <v>64</v>
      </c>
      <c r="BZS4" s="4">
        <v>99</v>
      </c>
      <c r="BZT4" s="5">
        <v>21</v>
      </c>
      <c r="BZU4" s="4">
        <v>264</v>
      </c>
      <c r="BZV4" s="5">
        <v>426</v>
      </c>
      <c r="BZW4" s="4">
        <v>535</v>
      </c>
      <c r="BZX4" s="5">
        <v>12</v>
      </c>
      <c r="BZY4" s="4">
        <v>51</v>
      </c>
      <c r="BZZ4" s="5">
        <v>214</v>
      </c>
      <c r="CAA4" s="4">
        <v>16</v>
      </c>
      <c r="CAB4" s="5">
        <v>11</v>
      </c>
      <c r="CAC4" s="4">
        <v>27</v>
      </c>
      <c r="CAD4" s="5">
        <v>447</v>
      </c>
      <c r="CAE4" s="4">
        <v>168</v>
      </c>
      <c r="CAF4" s="5">
        <v>143</v>
      </c>
      <c r="CAG4" s="4">
        <v>48</v>
      </c>
      <c r="CAH4" s="5">
        <v>56</v>
      </c>
      <c r="CAI4" s="4">
        <v>15</v>
      </c>
      <c r="CAJ4" s="5">
        <v>348</v>
      </c>
      <c r="CAK4" s="4">
        <v>11</v>
      </c>
      <c r="CAL4" s="5">
        <v>217</v>
      </c>
      <c r="CAM4" s="4">
        <v>133</v>
      </c>
      <c r="CAN4" s="5">
        <v>15</v>
      </c>
      <c r="CAO4" s="4">
        <v>332</v>
      </c>
      <c r="CAP4" s="5">
        <v>20</v>
      </c>
      <c r="CAQ4" s="4">
        <v>15</v>
      </c>
      <c r="CAR4" s="5">
        <v>94</v>
      </c>
      <c r="CAS4" s="4">
        <v>178</v>
      </c>
      <c r="CAT4" s="5">
        <v>11</v>
      </c>
      <c r="CAU4" s="4">
        <v>267</v>
      </c>
      <c r="CAV4" s="5">
        <v>414</v>
      </c>
      <c r="CAW4" s="4">
        <v>241</v>
      </c>
      <c r="CAX4" s="5">
        <v>4</v>
      </c>
      <c r="CAY4" s="4">
        <v>24</v>
      </c>
      <c r="CAZ4" s="5">
        <v>16</v>
      </c>
      <c r="CBA4" s="4">
        <v>22</v>
      </c>
      <c r="CBB4" s="5">
        <v>46</v>
      </c>
      <c r="CBC4" s="4">
        <v>21</v>
      </c>
      <c r="CBD4" s="5">
        <v>23</v>
      </c>
      <c r="CBE4" s="4">
        <v>385</v>
      </c>
      <c r="CBF4" s="5">
        <v>490</v>
      </c>
      <c r="CBG4" s="4">
        <v>161</v>
      </c>
      <c r="CBH4" s="5">
        <v>607</v>
      </c>
      <c r="CBI4" s="4">
        <v>380</v>
      </c>
      <c r="CBJ4" s="5">
        <v>15</v>
      </c>
      <c r="CBK4" s="4">
        <v>5</v>
      </c>
      <c r="CBL4" s="5">
        <v>140</v>
      </c>
      <c r="CBM4" s="4">
        <v>4</v>
      </c>
      <c r="CBN4" s="5">
        <v>124</v>
      </c>
      <c r="CBO4" s="4">
        <v>125</v>
      </c>
      <c r="CBP4" s="5">
        <v>223</v>
      </c>
      <c r="CBQ4" s="4">
        <v>10</v>
      </c>
      <c r="CBR4" s="5">
        <v>445</v>
      </c>
      <c r="CBS4" s="4">
        <v>26</v>
      </c>
      <c r="CBT4" s="5">
        <v>278</v>
      </c>
      <c r="CBU4" s="4">
        <v>128</v>
      </c>
      <c r="CBV4" s="5">
        <v>8</v>
      </c>
      <c r="CBW4" s="4">
        <v>356</v>
      </c>
      <c r="CBX4" s="5">
        <v>8</v>
      </c>
      <c r="CBY4" s="4">
        <v>230</v>
      </c>
      <c r="CBZ4" s="5">
        <v>11</v>
      </c>
      <c r="CCA4" s="4">
        <v>5</v>
      </c>
      <c r="CCB4" s="5">
        <v>44</v>
      </c>
      <c r="CCC4" s="4">
        <v>179</v>
      </c>
      <c r="CCD4" s="5">
        <v>39</v>
      </c>
      <c r="CCE4" s="4">
        <v>968</v>
      </c>
      <c r="CCF4" s="5">
        <v>253</v>
      </c>
      <c r="CCG4" s="4">
        <v>133</v>
      </c>
      <c r="CCH4" s="5">
        <v>9</v>
      </c>
      <c r="CCI4" s="4">
        <v>17</v>
      </c>
      <c r="CCJ4" s="5">
        <v>180</v>
      </c>
      <c r="CCK4" s="4">
        <v>152</v>
      </c>
      <c r="CCL4" s="5">
        <v>5</v>
      </c>
      <c r="CCM4" s="4">
        <v>174</v>
      </c>
      <c r="CCN4" s="5">
        <v>450</v>
      </c>
      <c r="CCO4" s="4">
        <v>8</v>
      </c>
      <c r="CCP4" s="5">
        <v>56</v>
      </c>
      <c r="CCQ4" s="4">
        <v>4</v>
      </c>
      <c r="CCR4" s="5">
        <v>11</v>
      </c>
      <c r="CCS4" s="4">
        <v>98</v>
      </c>
      <c r="CCT4" s="5">
        <v>10</v>
      </c>
      <c r="CCU4" s="4">
        <v>414</v>
      </c>
      <c r="CCV4" s="5">
        <v>107</v>
      </c>
      <c r="CCW4" s="4">
        <v>359</v>
      </c>
      <c r="CCX4" s="5">
        <v>292</v>
      </c>
      <c r="CCY4" s="4">
        <v>2</v>
      </c>
      <c r="CCZ4" s="5">
        <v>14</v>
      </c>
      <c r="CDA4" s="4">
        <v>883</v>
      </c>
      <c r="CDB4" s="5">
        <v>2</v>
      </c>
      <c r="CDC4" s="4">
        <v>2</v>
      </c>
      <c r="CDD4" s="5">
        <v>500</v>
      </c>
      <c r="CDE4" s="4">
        <v>61</v>
      </c>
      <c r="CDF4" s="5">
        <v>50</v>
      </c>
      <c r="CDG4" s="4">
        <v>6</v>
      </c>
      <c r="CDH4" s="5">
        <v>48</v>
      </c>
      <c r="CDI4" s="4">
        <v>37</v>
      </c>
      <c r="CDJ4" s="5">
        <v>9</v>
      </c>
      <c r="CDK4" s="4">
        <v>11</v>
      </c>
      <c r="CDL4" s="5">
        <v>12</v>
      </c>
      <c r="CDM4" s="4">
        <v>11</v>
      </c>
      <c r="CDN4" s="5">
        <v>92</v>
      </c>
      <c r="CDO4" s="4">
        <v>170</v>
      </c>
      <c r="CDP4" s="5">
        <v>8</v>
      </c>
      <c r="CDQ4" s="4">
        <v>22</v>
      </c>
      <c r="CDR4" s="5">
        <v>114</v>
      </c>
      <c r="CDS4" s="4">
        <v>13</v>
      </c>
      <c r="CDT4" s="5">
        <v>16</v>
      </c>
      <c r="CDU4" s="4">
        <v>849</v>
      </c>
      <c r="CDV4" s="5">
        <v>11</v>
      </c>
      <c r="CDW4" s="4">
        <v>50</v>
      </c>
      <c r="CDX4" s="5">
        <v>5</v>
      </c>
      <c r="CDY4" s="4">
        <v>23</v>
      </c>
      <c r="CDZ4" s="5">
        <v>44</v>
      </c>
      <c r="CEA4" s="4">
        <v>7</v>
      </c>
      <c r="CEB4" s="5">
        <v>115</v>
      </c>
      <c r="CEC4" s="4">
        <v>89</v>
      </c>
      <c r="CED4" s="5">
        <v>399</v>
      </c>
      <c r="CEE4" s="4">
        <v>48</v>
      </c>
      <c r="CEF4" s="5">
        <v>111</v>
      </c>
      <c r="CEG4" s="4">
        <v>614</v>
      </c>
      <c r="CEH4" s="5">
        <v>3</v>
      </c>
      <c r="CEI4" s="4">
        <v>20</v>
      </c>
      <c r="CEJ4" s="5">
        <v>300</v>
      </c>
      <c r="CEK4" s="4">
        <v>818</v>
      </c>
      <c r="CEL4" s="5">
        <v>133</v>
      </c>
      <c r="CEM4" s="4">
        <v>10</v>
      </c>
      <c r="CEN4" s="5">
        <v>32</v>
      </c>
      <c r="CEO4" s="4">
        <v>129</v>
      </c>
      <c r="CEP4" s="5">
        <v>155</v>
      </c>
      <c r="CEQ4" s="4">
        <v>286</v>
      </c>
      <c r="CER4" s="5">
        <v>70</v>
      </c>
      <c r="CES4" s="4">
        <v>518</v>
      </c>
      <c r="CET4" s="5">
        <v>689</v>
      </c>
      <c r="CEU4" s="4">
        <v>50</v>
      </c>
      <c r="CEV4" s="5">
        <v>44</v>
      </c>
      <c r="CEW4" s="4">
        <v>82</v>
      </c>
      <c r="CEX4" s="5">
        <v>18</v>
      </c>
      <c r="CEY4" s="4">
        <v>21</v>
      </c>
      <c r="CEZ4" s="5">
        <v>11</v>
      </c>
      <c r="CFA4" s="4">
        <v>10</v>
      </c>
      <c r="CFB4" s="5">
        <v>9</v>
      </c>
      <c r="CFC4" s="4">
        <v>217</v>
      </c>
      <c r="CFD4" s="5">
        <v>167</v>
      </c>
      <c r="CFE4" s="4">
        <v>749</v>
      </c>
      <c r="CFF4" s="5">
        <v>500</v>
      </c>
      <c r="CFG4" s="4">
        <v>12</v>
      </c>
      <c r="CFH4" s="5">
        <v>655</v>
      </c>
      <c r="CFI4" s="4">
        <v>7</v>
      </c>
      <c r="CFJ4" s="5">
        <v>2</v>
      </c>
      <c r="CFK4" s="4">
        <v>845</v>
      </c>
      <c r="CFL4" s="5">
        <v>363</v>
      </c>
      <c r="CFM4" s="4">
        <v>13</v>
      </c>
      <c r="CFN4" s="5">
        <v>48</v>
      </c>
      <c r="CFO4" s="4">
        <v>124</v>
      </c>
      <c r="CFP4" s="5">
        <v>38</v>
      </c>
      <c r="CFQ4" s="4">
        <v>16</v>
      </c>
      <c r="CFR4" s="5">
        <v>16</v>
      </c>
      <c r="CFS4" s="4">
        <v>300</v>
      </c>
      <c r="CFT4" s="5">
        <v>50</v>
      </c>
      <c r="CFU4" s="4">
        <v>156</v>
      </c>
      <c r="CFV4" s="5">
        <v>8</v>
      </c>
      <c r="CFW4" s="4">
        <v>23</v>
      </c>
      <c r="CFX4" s="5">
        <v>495</v>
      </c>
      <c r="CFY4" s="4">
        <v>10</v>
      </c>
      <c r="CFZ4" s="5">
        <v>3</v>
      </c>
      <c r="CGA4" s="4">
        <v>5</v>
      </c>
      <c r="CGB4" s="5">
        <v>131</v>
      </c>
      <c r="CGC4" s="4">
        <v>860</v>
      </c>
      <c r="CGD4" s="5">
        <v>17</v>
      </c>
      <c r="CGE4" s="4">
        <v>631</v>
      </c>
      <c r="CGF4" s="5">
        <v>7</v>
      </c>
      <c r="CGG4" s="4">
        <v>5</v>
      </c>
      <c r="CGH4" s="5">
        <v>19</v>
      </c>
      <c r="CGI4" s="4">
        <v>377</v>
      </c>
      <c r="CGJ4" s="5">
        <v>8</v>
      </c>
      <c r="CGK4" s="4">
        <v>129</v>
      </c>
      <c r="CGL4" s="5">
        <v>88</v>
      </c>
      <c r="CGM4" s="4">
        <v>538</v>
      </c>
      <c r="CGN4" s="5">
        <v>11</v>
      </c>
      <c r="CGO4" s="4">
        <v>12</v>
      </c>
      <c r="CGP4" s="5">
        <v>58</v>
      </c>
      <c r="CGQ4" s="4">
        <v>68</v>
      </c>
      <c r="CGR4" s="5">
        <v>106</v>
      </c>
      <c r="CGS4" s="4">
        <v>137</v>
      </c>
      <c r="CGT4" s="5">
        <v>1607</v>
      </c>
      <c r="CGU4" s="4">
        <v>8</v>
      </c>
      <c r="CGV4" s="5">
        <v>26</v>
      </c>
      <c r="CGW4" s="4">
        <v>143</v>
      </c>
      <c r="CGX4" s="5">
        <v>6</v>
      </c>
      <c r="CGY4" s="4">
        <v>18</v>
      </c>
      <c r="CGZ4" s="5">
        <v>7</v>
      </c>
      <c r="CHA4" s="4">
        <v>182</v>
      </c>
      <c r="CHB4" s="5">
        <v>30</v>
      </c>
      <c r="CHC4" s="4">
        <v>217</v>
      </c>
      <c r="CHD4" s="5">
        <v>214</v>
      </c>
      <c r="CHE4" s="4">
        <v>61</v>
      </c>
    </row>
    <row r="5" spans="1:2241" x14ac:dyDescent="0.35">
      <c r="A5" s="16" t="s">
        <v>12</v>
      </c>
      <c r="B5" s="5">
        <v>172</v>
      </c>
      <c r="C5" s="4">
        <v>2</v>
      </c>
      <c r="D5" s="5">
        <v>111</v>
      </c>
      <c r="E5" s="4">
        <v>10</v>
      </c>
      <c r="F5" s="5">
        <v>46</v>
      </c>
      <c r="G5" s="4">
        <v>0</v>
      </c>
      <c r="H5" s="5">
        <v>50</v>
      </c>
      <c r="I5" s="4">
        <v>3</v>
      </c>
      <c r="J5" s="5">
        <v>3</v>
      </c>
      <c r="K5" s="4">
        <v>1</v>
      </c>
      <c r="L5" s="5">
        <v>0</v>
      </c>
      <c r="M5" s="4">
        <v>11</v>
      </c>
      <c r="N5" s="5">
        <v>225</v>
      </c>
      <c r="O5" s="4">
        <v>3</v>
      </c>
      <c r="P5" s="5">
        <v>6</v>
      </c>
      <c r="Q5" s="4">
        <v>59</v>
      </c>
      <c r="R5" s="5">
        <v>2</v>
      </c>
      <c r="S5" s="4">
        <v>150</v>
      </c>
      <c r="T5" s="5">
        <v>0</v>
      </c>
      <c r="U5" s="4">
        <v>30</v>
      </c>
      <c r="V5" s="5">
        <v>69</v>
      </c>
      <c r="W5" s="4">
        <v>1</v>
      </c>
      <c r="X5" s="5">
        <v>0</v>
      </c>
      <c r="Y5" s="4">
        <v>21</v>
      </c>
      <c r="Z5" s="5">
        <v>39</v>
      </c>
      <c r="AA5" s="4">
        <v>15</v>
      </c>
      <c r="AB5" s="5">
        <v>3</v>
      </c>
      <c r="AC5" s="4">
        <v>3</v>
      </c>
      <c r="AD5" s="5">
        <v>20</v>
      </c>
      <c r="AE5" s="4">
        <v>21</v>
      </c>
      <c r="AF5" s="5">
        <v>2</v>
      </c>
      <c r="AG5" s="4">
        <v>34</v>
      </c>
      <c r="AH5" s="5">
        <v>2</v>
      </c>
      <c r="AI5" s="4">
        <v>33</v>
      </c>
      <c r="AJ5" s="5">
        <v>119</v>
      </c>
      <c r="AK5" s="4">
        <v>2</v>
      </c>
      <c r="AL5" s="5">
        <v>0</v>
      </c>
      <c r="AM5" s="4">
        <v>15</v>
      </c>
      <c r="AN5" s="5">
        <v>2</v>
      </c>
      <c r="AO5" s="4">
        <v>160</v>
      </c>
      <c r="AP5" s="5">
        <v>82</v>
      </c>
      <c r="AQ5" s="4">
        <v>3</v>
      </c>
      <c r="AR5" s="5">
        <v>3</v>
      </c>
      <c r="AS5" s="4">
        <v>3</v>
      </c>
      <c r="AT5" s="5">
        <v>3</v>
      </c>
      <c r="AU5" s="4">
        <v>227</v>
      </c>
      <c r="AV5" s="5">
        <v>15</v>
      </c>
      <c r="AW5" s="4">
        <v>3</v>
      </c>
      <c r="AX5" s="5">
        <v>6</v>
      </c>
      <c r="AY5" s="4">
        <v>50</v>
      </c>
      <c r="AZ5" s="5">
        <v>37</v>
      </c>
      <c r="BA5" s="4">
        <v>27</v>
      </c>
      <c r="BB5" s="5">
        <v>30</v>
      </c>
      <c r="BC5" s="4">
        <v>156</v>
      </c>
      <c r="BD5" s="5">
        <v>12</v>
      </c>
      <c r="BE5" s="4">
        <v>180</v>
      </c>
      <c r="BF5" s="5">
        <v>121</v>
      </c>
      <c r="BG5" s="4">
        <v>2</v>
      </c>
      <c r="BH5" s="5">
        <v>2</v>
      </c>
      <c r="BI5" s="4">
        <v>0</v>
      </c>
      <c r="BJ5" s="5">
        <v>69</v>
      </c>
      <c r="BK5" s="4">
        <v>16</v>
      </c>
      <c r="BL5" s="5">
        <v>37</v>
      </c>
      <c r="BM5" s="4">
        <v>0</v>
      </c>
      <c r="BN5" s="5">
        <v>119</v>
      </c>
      <c r="BO5" s="4">
        <v>3</v>
      </c>
      <c r="BP5" s="5">
        <v>0</v>
      </c>
      <c r="BQ5" s="4">
        <v>201</v>
      </c>
      <c r="BR5" s="5">
        <v>7</v>
      </c>
      <c r="BS5" s="4">
        <v>58</v>
      </c>
      <c r="BT5" s="5">
        <v>189</v>
      </c>
      <c r="BU5" s="4">
        <v>17</v>
      </c>
      <c r="BV5" s="5">
        <v>84</v>
      </c>
      <c r="BW5" s="4">
        <v>0</v>
      </c>
      <c r="BX5" s="5">
        <v>4</v>
      </c>
      <c r="BY5" s="4">
        <v>2</v>
      </c>
      <c r="BZ5" s="5">
        <v>97</v>
      </c>
      <c r="CA5" s="4">
        <v>137</v>
      </c>
      <c r="CB5" s="5">
        <v>0</v>
      </c>
      <c r="CC5" s="4">
        <v>0</v>
      </c>
      <c r="CD5" s="5">
        <v>7</v>
      </c>
      <c r="CE5" s="4">
        <v>2</v>
      </c>
      <c r="CF5" s="5">
        <v>7</v>
      </c>
      <c r="CG5" s="4">
        <v>34</v>
      </c>
      <c r="CH5" s="5">
        <v>27</v>
      </c>
      <c r="CI5" s="4">
        <v>10</v>
      </c>
      <c r="CJ5" s="5">
        <v>0</v>
      </c>
      <c r="CK5" s="4">
        <v>0</v>
      </c>
      <c r="CL5" s="5">
        <v>110</v>
      </c>
      <c r="CM5" s="4">
        <v>4</v>
      </c>
      <c r="CN5" s="5">
        <v>49</v>
      </c>
      <c r="CO5" s="4">
        <v>2</v>
      </c>
      <c r="CP5" s="5">
        <v>98</v>
      </c>
      <c r="CQ5" s="4">
        <v>0</v>
      </c>
      <c r="CR5" s="5">
        <v>0</v>
      </c>
      <c r="CS5" s="4">
        <v>12</v>
      </c>
      <c r="CT5" s="5">
        <v>0</v>
      </c>
      <c r="CU5" s="4">
        <v>0</v>
      </c>
      <c r="CV5" s="5">
        <v>75</v>
      </c>
      <c r="CW5" s="4">
        <v>65</v>
      </c>
      <c r="CX5" s="5">
        <v>2</v>
      </c>
      <c r="CY5" s="4">
        <v>2</v>
      </c>
      <c r="CZ5" s="5">
        <v>185</v>
      </c>
      <c r="DA5" s="4">
        <v>80</v>
      </c>
      <c r="DB5" s="5">
        <v>50</v>
      </c>
      <c r="DC5" s="4">
        <v>10</v>
      </c>
      <c r="DD5" s="5">
        <v>2</v>
      </c>
      <c r="DE5" s="4">
        <v>75</v>
      </c>
      <c r="DF5" s="5">
        <v>4</v>
      </c>
      <c r="DG5" s="4">
        <v>31</v>
      </c>
      <c r="DH5" s="5">
        <v>23</v>
      </c>
      <c r="DI5" s="4">
        <v>23</v>
      </c>
      <c r="DJ5" s="5">
        <v>0</v>
      </c>
      <c r="DK5" s="4">
        <v>29</v>
      </c>
      <c r="DL5" s="5">
        <v>0</v>
      </c>
      <c r="DM5" s="4">
        <v>0</v>
      </c>
      <c r="DN5" s="5">
        <v>151</v>
      </c>
      <c r="DO5" s="4">
        <v>123</v>
      </c>
      <c r="DP5" s="5">
        <v>0</v>
      </c>
      <c r="DQ5" s="4">
        <v>11</v>
      </c>
      <c r="DR5" s="5">
        <v>39</v>
      </c>
      <c r="DS5" s="4">
        <v>0</v>
      </c>
      <c r="DT5" s="5">
        <v>3</v>
      </c>
      <c r="DU5" s="4">
        <v>7</v>
      </c>
      <c r="DV5" s="5">
        <v>44</v>
      </c>
      <c r="DW5" s="4">
        <v>40</v>
      </c>
      <c r="DX5" s="5">
        <v>173</v>
      </c>
      <c r="DY5" s="4">
        <v>0</v>
      </c>
      <c r="DZ5" s="5">
        <v>10</v>
      </c>
      <c r="EA5" s="4">
        <v>16</v>
      </c>
      <c r="EB5" s="5">
        <v>65</v>
      </c>
      <c r="EC5" s="4">
        <v>0</v>
      </c>
      <c r="ED5" s="5">
        <v>23</v>
      </c>
      <c r="EE5" s="4">
        <v>38</v>
      </c>
      <c r="EF5" s="5">
        <v>3</v>
      </c>
      <c r="EG5" s="4">
        <v>38</v>
      </c>
      <c r="EH5" s="5">
        <v>10</v>
      </c>
      <c r="EI5" s="4">
        <v>2</v>
      </c>
      <c r="EJ5" s="5">
        <v>4</v>
      </c>
      <c r="EK5" s="4">
        <v>3</v>
      </c>
      <c r="EL5" s="5">
        <v>52</v>
      </c>
      <c r="EM5" s="4">
        <v>13</v>
      </c>
      <c r="EN5" s="5">
        <v>36</v>
      </c>
      <c r="EO5" s="4">
        <v>43</v>
      </c>
      <c r="EP5" s="5">
        <v>73</v>
      </c>
      <c r="EQ5" s="4">
        <v>32</v>
      </c>
      <c r="ER5" s="5">
        <v>20</v>
      </c>
      <c r="ES5" s="4">
        <v>0</v>
      </c>
      <c r="ET5" s="5">
        <v>12</v>
      </c>
      <c r="EU5" s="4">
        <v>12</v>
      </c>
      <c r="EV5" s="5">
        <v>39</v>
      </c>
      <c r="EW5" s="4">
        <v>23</v>
      </c>
      <c r="EX5" s="5">
        <v>8</v>
      </c>
      <c r="EY5" s="4">
        <v>19</v>
      </c>
      <c r="EZ5" s="5">
        <v>0</v>
      </c>
      <c r="FA5" s="4">
        <v>34</v>
      </c>
      <c r="FB5" s="5">
        <v>4</v>
      </c>
      <c r="FC5" s="4">
        <v>2</v>
      </c>
      <c r="FD5" s="5">
        <v>10</v>
      </c>
      <c r="FE5" s="4">
        <v>149</v>
      </c>
      <c r="FF5" s="5">
        <v>0</v>
      </c>
      <c r="FG5" s="4">
        <v>43</v>
      </c>
      <c r="FH5" s="5">
        <v>7</v>
      </c>
      <c r="FI5" s="4">
        <v>16</v>
      </c>
      <c r="FJ5" s="5">
        <v>1</v>
      </c>
      <c r="FK5" s="4">
        <v>6</v>
      </c>
      <c r="FL5" s="5">
        <v>134</v>
      </c>
      <c r="FM5" s="4">
        <v>7</v>
      </c>
      <c r="FN5" s="5">
        <v>173</v>
      </c>
      <c r="FO5" s="4">
        <v>8</v>
      </c>
      <c r="FP5" s="5">
        <v>8</v>
      </c>
      <c r="FQ5" s="4">
        <v>11</v>
      </c>
      <c r="FR5" s="5">
        <v>2</v>
      </c>
      <c r="FS5" s="4">
        <v>0</v>
      </c>
      <c r="FT5" s="5">
        <v>0</v>
      </c>
      <c r="FU5" s="4">
        <v>69</v>
      </c>
      <c r="FV5" s="5">
        <v>86</v>
      </c>
      <c r="FW5" s="4">
        <v>0</v>
      </c>
      <c r="FX5" s="5">
        <v>2</v>
      </c>
      <c r="FY5" s="4">
        <v>75</v>
      </c>
      <c r="FZ5" s="5">
        <v>2</v>
      </c>
      <c r="GA5" s="4">
        <v>3</v>
      </c>
      <c r="GB5" s="5">
        <v>34</v>
      </c>
      <c r="GC5" s="4">
        <v>0</v>
      </c>
      <c r="GD5" s="5">
        <v>2</v>
      </c>
      <c r="GE5" s="4">
        <v>10</v>
      </c>
      <c r="GF5" s="5">
        <v>0</v>
      </c>
      <c r="GG5" s="4">
        <v>19</v>
      </c>
      <c r="GH5" s="5">
        <v>140</v>
      </c>
      <c r="GI5" s="4">
        <v>3</v>
      </c>
      <c r="GJ5" s="5">
        <v>29</v>
      </c>
      <c r="GK5" s="4">
        <v>147</v>
      </c>
      <c r="GL5" s="5">
        <v>7</v>
      </c>
      <c r="GM5" s="4">
        <v>3</v>
      </c>
      <c r="GN5" s="5">
        <v>8</v>
      </c>
      <c r="GO5" s="4">
        <v>3</v>
      </c>
      <c r="GP5" s="5">
        <v>32</v>
      </c>
      <c r="GQ5" s="4">
        <v>27</v>
      </c>
      <c r="GR5" s="5">
        <v>50</v>
      </c>
      <c r="GS5" s="4">
        <v>7</v>
      </c>
      <c r="GT5" s="5">
        <v>6</v>
      </c>
      <c r="GU5" s="4">
        <v>224</v>
      </c>
      <c r="GV5" s="5">
        <v>42</v>
      </c>
      <c r="GW5" s="4">
        <v>76</v>
      </c>
      <c r="GX5" s="5">
        <v>0</v>
      </c>
      <c r="GY5" s="4">
        <v>7</v>
      </c>
      <c r="GZ5" s="5">
        <v>7</v>
      </c>
      <c r="HA5" s="4">
        <v>47</v>
      </c>
      <c r="HB5" s="5">
        <v>0</v>
      </c>
      <c r="HC5" s="4">
        <v>42</v>
      </c>
      <c r="HD5" s="5">
        <v>65</v>
      </c>
      <c r="HE5" s="4">
        <v>33</v>
      </c>
      <c r="HF5" s="5">
        <v>0</v>
      </c>
      <c r="HG5" s="4">
        <v>19</v>
      </c>
      <c r="HH5" s="5">
        <v>254</v>
      </c>
      <c r="HI5" s="4">
        <v>25</v>
      </c>
      <c r="HJ5" s="5">
        <v>0</v>
      </c>
      <c r="HK5" s="4">
        <v>42</v>
      </c>
      <c r="HL5" s="5">
        <v>0</v>
      </c>
      <c r="HM5" s="4">
        <v>42</v>
      </c>
      <c r="HN5" s="5">
        <v>29</v>
      </c>
      <c r="HO5" s="4">
        <v>80</v>
      </c>
      <c r="HP5" s="5">
        <v>19</v>
      </c>
      <c r="HQ5" s="4">
        <v>0</v>
      </c>
      <c r="HR5" s="5">
        <v>15</v>
      </c>
      <c r="HS5" s="4">
        <v>2</v>
      </c>
      <c r="HT5" s="5">
        <v>0</v>
      </c>
      <c r="HU5" s="4">
        <v>0</v>
      </c>
      <c r="HV5" s="5">
        <v>67</v>
      </c>
      <c r="HW5" s="4">
        <v>3</v>
      </c>
      <c r="HX5" s="5">
        <v>4</v>
      </c>
      <c r="HY5" s="4">
        <v>180</v>
      </c>
      <c r="HZ5" s="5">
        <v>4</v>
      </c>
      <c r="IA5" s="4">
        <v>6</v>
      </c>
      <c r="IB5" s="5">
        <v>28</v>
      </c>
      <c r="IC5" s="4">
        <v>6</v>
      </c>
      <c r="ID5" s="5">
        <v>0</v>
      </c>
      <c r="IE5" s="4">
        <v>15</v>
      </c>
      <c r="IF5" s="5">
        <v>12</v>
      </c>
      <c r="IG5" s="4">
        <v>7</v>
      </c>
      <c r="IH5" s="5">
        <v>186</v>
      </c>
      <c r="II5" s="4">
        <v>75</v>
      </c>
      <c r="IJ5" s="5">
        <v>2</v>
      </c>
      <c r="IK5" s="4">
        <v>218</v>
      </c>
      <c r="IL5" s="5">
        <v>0</v>
      </c>
      <c r="IM5" s="4">
        <v>0</v>
      </c>
      <c r="IN5" s="5">
        <v>104</v>
      </c>
      <c r="IO5" s="4">
        <v>133</v>
      </c>
      <c r="IP5" s="5">
        <v>150</v>
      </c>
      <c r="IQ5" s="4">
        <v>220</v>
      </c>
      <c r="IR5" s="5">
        <v>6</v>
      </c>
      <c r="IS5" s="4">
        <v>0</v>
      </c>
      <c r="IT5" s="5">
        <v>32</v>
      </c>
      <c r="IU5" s="4">
        <v>21</v>
      </c>
      <c r="IV5" s="5">
        <v>45</v>
      </c>
      <c r="IW5" s="4">
        <v>0</v>
      </c>
      <c r="IX5" s="5">
        <v>13</v>
      </c>
      <c r="IY5" s="4">
        <v>28</v>
      </c>
      <c r="IZ5" s="5">
        <v>10</v>
      </c>
      <c r="JA5" s="4">
        <v>0</v>
      </c>
      <c r="JB5" s="5">
        <v>4</v>
      </c>
      <c r="JC5" s="4">
        <v>11</v>
      </c>
      <c r="JD5" s="5">
        <v>24</v>
      </c>
      <c r="JE5" s="4">
        <v>4</v>
      </c>
      <c r="JF5" s="5">
        <v>3</v>
      </c>
      <c r="JG5" s="4">
        <v>4</v>
      </c>
      <c r="JH5" s="5">
        <v>205</v>
      </c>
      <c r="JI5" s="4">
        <v>0</v>
      </c>
      <c r="JJ5" s="5">
        <v>162</v>
      </c>
      <c r="JK5" s="4">
        <v>8</v>
      </c>
      <c r="JL5" s="5">
        <v>95</v>
      </c>
      <c r="JM5" s="4">
        <v>0</v>
      </c>
      <c r="JN5" s="5">
        <v>6</v>
      </c>
      <c r="JO5" s="4">
        <v>8</v>
      </c>
      <c r="JP5" s="5">
        <v>3</v>
      </c>
      <c r="JQ5" s="4">
        <v>10</v>
      </c>
      <c r="JR5" s="5">
        <v>101</v>
      </c>
      <c r="JS5" s="4">
        <v>188</v>
      </c>
      <c r="JT5" s="5">
        <v>33</v>
      </c>
      <c r="JU5" s="4">
        <v>20</v>
      </c>
      <c r="JV5" s="5">
        <v>28</v>
      </c>
      <c r="JW5" s="4">
        <v>0</v>
      </c>
      <c r="JX5" s="5">
        <v>150</v>
      </c>
      <c r="JY5" s="4">
        <v>20</v>
      </c>
      <c r="JZ5" s="5">
        <v>0</v>
      </c>
      <c r="KA5" s="4">
        <v>4</v>
      </c>
      <c r="KB5" s="5">
        <v>150</v>
      </c>
      <c r="KC5" s="4">
        <v>55</v>
      </c>
      <c r="KD5" s="5">
        <v>166</v>
      </c>
      <c r="KE5" s="4">
        <v>4</v>
      </c>
      <c r="KF5" s="5">
        <v>0</v>
      </c>
      <c r="KG5" s="4">
        <v>20</v>
      </c>
      <c r="KH5" s="5">
        <v>216</v>
      </c>
      <c r="KI5" s="4">
        <v>21</v>
      </c>
      <c r="KJ5" s="5">
        <v>0</v>
      </c>
      <c r="KK5" s="4">
        <v>0</v>
      </c>
      <c r="KL5" s="5">
        <v>4</v>
      </c>
      <c r="KM5" s="4">
        <v>0</v>
      </c>
      <c r="KN5" s="5">
        <v>60</v>
      </c>
      <c r="KO5" s="4">
        <v>0</v>
      </c>
      <c r="KP5" s="5">
        <v>2</v>
      </c>
      <c r="KQ5" s="4">
        <v>19</v>
      </c>
      <c r="KR5" s="5">
        <v>4</v>
      </c>
      <c r="KS5" s="4">
        <v>20</v>
      </c>
      <c r="KT5" s="5">
        <v>2</v>
      </c>
      <c r="KU5" s="4">
        <v>219</v>
      </c>
      <c r="KV5" s="5">
        <v>17</v>
      </c>
      <c r="KW5" s="4">
        <v>15</v>
      </c>
      <c r="KX5" s="5">
        <v>0</v>
      </c>
      <c r="KY5" s="4">
        <v>20</v>
      </c>
      <c r="KZ5" s="5">
        <v>2</v>
      </c>
      <c r="LA5" s="4">
        <v>2</v>
      </c>
      <c r="LB5" s="5">
        <v>60</v>
      </c>
      <c r="LC5" s="4">
        <v>77</v>
      </c>
      <c r="LD5" s="5">
        <v>3</v>
      </c>
      <c r="LE5" s="4">
        <v>0</v>
      </c>
      <c r="LF5" s="5">
        <v>6</v>
      </c>
      <c r="LG5" s="4">
        <v>65</v>
      </c>
      <c r="LH5" s="5">
        <v>3</v>
      </c>
      <c r="LI5" s="4">
        <v>52</v>
      </c>
      <c r="LJ5" s="5">
        <v>38</v>
      </c>
      <c r="LK5" s="4">
        <v>6</v>
      </c>
      <c r="LL5" s="5">
        <v>0</v>
      </c>
      <c r="LM5" s="4">
        <v>78</v>
      </c>
      <c r="LN5" s="5">
        <v>7</v>
      </c>
      <c r="LO5" s="4">
        <v>45</v>
      </c>
      <c r="LP5" s="5">
        <v>3</v>
      </c>
      <c r="LQ5" s="4">
        <v>0</v>
      </c>
      <c r="LR5" s="5">
        <v>0</v>
      </c>
      <c r="LS5" s="4">
        <v>10</v>
      </c>
      <c r="LT5" s="5">
        <v>3</v>
      </c>
      <c r="LU5" s="4">
        <v>8</v>
      </c>
      <c r="LV5" s="5">
        <v>0</v>
      </c>
      <c r="LW5" s="4">
        <v>2</v>
      </c>
      <c r="LX5" s="5">
        <v>3</v>
      </c>
      <c r="LY5" s="4">
        <v>151</v>
      </c>
      <c r="LZ5" s="5">
        <v>72</v>
      </c>
      <c r="MA5" s="4">
        <v>11</v>
      </c>
      <c r="MB5" s="5">
        <v>40</v>
      </c>
      <c r="MC5" s="4">
        <v>104</v>
      </c>
      <c r="MD5" s="5">
        <v>75</v>
      </c>
      <c r="ME5" s="4">
        <v>11</v>
      </c>
      <c r="MF5" s="5">
        <v>0</v>
      </c>
      <c r="MG5" s="4">
        <v>19</v>
      </c>
      <c r="MH5" s="5">
        <v>0</v>
      </c>
      <c r="MI5" s="4">
        <v>172</v>
      </c>
      <c r="MJ5" s="5">
        <v>0</v>
      </c>
      <c r="MK5" s="4">
        <v>111</v>
      </c>
      <c r="ML5" s="5">
        <v>7</v>
      </c>
      <c r="MM5" s="4">
        <v>0</v>
      </c>
      <c r="MN5" s="5">
        <v>11</v>
      </c>
      <c r="MO5" s="4">
        <v>52</v>
      </c>
      <c r="MP5" s="5">
        <v>13</v>
      </c>
      <c r="MQ5" s="4">
        <v>119</v>
      </c>
      <c r="MR5" s="5">
        <v>0</v>
      </c>
      <c r="MS5" s="4">
        <v>0</v>
      </c>
      <c r="MT5" s="5">
        <v>0</v>
      </c>
      <c r="MU5" s="4">
        <v>84</v>
      </c>
      <c r="MV5" s="5">
        <v>69</v>
      </c>
      <c r="MW5" s="4">
        <v>15</v>
      </c>
      <c r="MX5" s="5">
        <v>212</v>
      </c>
      <c r="MY5" s="4">
        <v>0</v>
      </c>
      <c r="MZ5" s="5">
        <v>11</v>
      </c>
      <c r="NA5" s="4">
        <v>4</v>
      </c>
      <c r="NB5" s="5">
        <v>6</v>
      </c>
      <c r="NC5" s="4">
        <v>28</v>
      </c>
      <c r="ND5" s="5">
        <v>129</v>
      </c>
      <c r="NE5" s="4">
        <v>6</v>
      </c>
      <c r="NF5" s="5">
        <v>151</v>
      </c>
      <c r="NG5" s="4">
        <v>12</v>
      </c>
      <c r="NH5" s="5">
        <v>0</v>
      </c>
      <c r="NI5" s="4">
        <v>6</v>
      </c>
      <c r="NJ5" s="5">
        <v>3</v>
      </c>
      <c r="NK5" s="4">
        <v>16</v>
      </c>
      <c r="NL5" s="5">
        <v>3</v>
      </c>
      <c r="NM5" s="4">
        <v>0</v>
      </c>
      <c r="NN5" s="5">
        <v>13</v>
      </c>
      <c r="NO5" s="4">
        <v>4</v>
      </c>
      <c r="NP5" s="5">
        <v>32</v>
      </c>
      <c r="NQ5" s="4">
        <v>2</v>
      </c>
      <c r="NR5" s="5">
        <v>0</v>
      </c>
      <c r="NS5" s="4">
        <v>0</v>
      </c>
      <c r="NT5" s="5">
        <v>78</v>
      </c>
      <c r="NU5" s="4">
        <v>12</v>
      </c>
      <c r="NV5" s="5">
        <v>0</v>
      </c>
      <c r="NW5" s="4">
        <v>6</v>
      </c>
      <c r="NX5" s="5">
        <v>4</v>
      </c>
      <c r="NY5" s="4">
        <v>33</v>
      </c>
      <c r="NZ5" s="5">
        <v>2</v>
      </c>
      <c r="OA5" s="4">
        <v>28</v>
      </c>
      <c r="OB5" s="5">
        <v>33</v>
      </c>
      <c r="OC5" s="4">
        <v>0</v>
      </c>
      <c r="OD5" s="5">
        <v>93</v>
      </c>
      <c r="OE5" s="4">
        <v>2</v>
      </c>
      <c r="OF5" s="5">
        <v>0</v>
      </c>
      <c r="OG5" s="4">
        <v>99</v>
      </c>
      <c r="OH5" s="5">
        <v>12</v>
      </c>
      <c r="OI5" s="4">
        <v>3</v>
      </c>
      <c r="OJ5" s="5">
        <v>8</v>
      </c>
      <c r="OK5" s="4">
        <v>6</v>
      </c>
      <c r="OL5" s="5">
        <v>0</v>
      </c>
      <c r="OM5" s="4">
        <v>137</v>
      </c>
      <c r="ON5" s="5">
        <v>3</v>
      </c>
      <c r="OO5" s="4">
        <v>38</v>
      </c>
      <c r="OP5" s="5">
        <v>0</v>
      </c>
      <c r="OQ5" s="4">
        <v>3</v>
      </c>
      <c r="OR5" s="5">
        <v>10</v>
      </c>
      <c r="OS5" s="4">
        <v>13</v>
      </c>
      <c r="OT5" s="5">
        <v>3</v>
      </c>
      <c r="OU5" s="4">
        <v>6</v>
      </c>
      <c r="OV5" s="5">
        <v>3</v>
      </c>
      <c r="OW5" s="4">
        <v>58</v>
      </c>
      <c r="OX5" s="5">
        <v>38</v>
      </c>
      <c r="OY5" s="4">
        <v>102</v>
      </c>
      <c r="OZ5" s="5">
        <v>0</v>
      </c>
      <c r="PA5" s="4">
        <v>156</v>
      </c>
      <c r="PB5" s="5">
        <v>28</v>
      </c>
      <c r="PC5" s="4">
        <v>52</v>
      </c>
      <c r="PD5" s="5">
        <v>179</v>
      </c>
      <c r="PE5" s="4">
        <v>19</v>
      </c>
      <c r="PF5" s="5">
        <v>3</v>
      </c>
      <c r="PG5" s="4">
        <v>12</v>
      </c>
      <c r="PH5" s="5">
        <v>2</v>
      </c>
      <c r="PI5" s="4">
        <v>29</v>
      </c>
      <c r="PJ5" s="5">
        <v>55</v>
      </c>
      <c r="PK5" s="4">
        <v>2</v>
      </c>
      <c r="PL5" s="5">
        <v>179</v>
      </c>
      <c r="PM5" s="4">
        <v>0</v>
      </c>
      <c r="PN5" s="5">
        <v>10</v>
      </c>
      <c r="PO5" s="4">
        <v>97</v>
      </c>
      <c r="PP5" s="5">
        <v>43</v>
      </c>
      <c r="PQ5" s="4">
        <v>19</v>
      </c>
      <c r="PR5" s="5">
        <v>149</v>
      </c>
      <c r="PS5" s="4">
        <v>12</v>
      </c>
      <c r="PT5" s="5">
        <v>2</v>
      </c>
      <c r="PU5" s="4">
        <v>2</v>
      </c>
      <c r="PV5" s="5">
        <v>28</v>
      </c>
      <c r="PW5" s="4">
        <v>6</v>
      </c>
      <c r="PX5" s="5">
        <v>2</v>
      </c>
      <c r="PY5" s="4">
        <v>4</v>
      </c>
      <c r="PZ5" s="5">
        <v>8</v>
      </c>
      <c r="QA5" s="4">
        <v>16</v>
      </c>
      <c r="QB5" s="5">
        <v>4</v>
      </c>
      <c r="QC5" s="4">
        <v>4</v>
      </c>
      <c r="QD5" s="5">
        <v>7</v>
      </c>
      <c r="QE5" s="4">
        <v>2</v>
      </c>
      <c r="QF5" s="5">
        <v>13</v>
      </c>
      <c r="QG5" s="4">
        <v>61</v>
      </c>
      <c r="QH5" s="5">
        <v>11</v>
      </c>
      <c r="QI5" s="4">
        <v>30</v>
      </c>
      <c r="QJ5" s="5">
        <v>43</v>
      </c>
      <c r="QK5" s="4">
        <v>62</v>
      </c>
      <c r="QL5" s="5">
        <v>8</v>
      </c>
      <c r="QM5" s="4">
        <v>72</v>
      </c>
      <c r="QN5" s="5">
        <v>25</v>
      </c>
      <c r="QO5" s="4">
        <v>12</v>
      </c>
      <c r="QP5" s="5">
        <v>197</v>
      </c>
      <c r="QQ5" s="4">
        <v>3</v>
      </c>
      <c r="QR5" s="5">
        <v>24</v>
      </c>
      <c r="QS5" s="4">
        <v>220</v>
      </c>
      <c r="QT5" s="5">
        <v>32</v>
      </c>
      <c r="QU5" s="4">
        <v>199</v>
      </c>
      <c r="QV5" s="5">
        <v>2</v>
      </c>
      <c r="QW5" s="4">
        <v>205</v>
      </c>
      <c r="QX5" s="5">
        <v>17</v>
      </c>
      <c r="QY5" s="4">
        <v>16</v>
      </c>
      <c r="QZ5" s="5">
        <v>23</v>
      </c>
      <c r="RA5" s="4">
        <v>2</v>
      </c>
      <c r="RB5" s="5">
        <v>28</v>
      </c>
      <c r="RC5" s="4">
        <v>11</v>
      </c>
      <c r="RD5" s="5">
        <v>84</v>
      </c>
      <c r="RE5" s="4">
        <v>2</v>
      </c>
      <c r="RF5" s="5">
        <v>11</v>
      </c>
      <c r="RG5" s="4">
        <v>4</v>
      </c>
      <c r="RH5" s="5">
        <v>4</v>
      </c>
      <c r="RI5" s="4">
        <v>110</v>
      </c>
      <c r="RJ5" s="5">
        <v>2</v>
      </c>
      <c r="RK5" s="4">
        <v>0</v>
      </c>
      <c r="RL5" s="5">
        <v>6</v>
      </c>
      <c r="RM5" s="4">
        <v>15</v>
      </c>
      <c r="RN5" s="5">
        <v>0</v>
      </c>
      <c r="RO5" s="4">
        <v>2</v>
      </c>
      <c r="RP5" s="5">
        <v>25</v>
      </c>
      <c r="RQ5" s="4">
        <v>0</v>
      </c>
      <c r="RR5" s="5">
        <v>120</v>
      </c>
      <c r="RS5" s="4">
        <v>169</v>
      </c>
      <c r="RT5" s="5">
        <v>13</v>
      </c>
      <c r="RU5" s="4">
        <v>16</v>
      </c>
      <c r="RV5" s="5">
        <v>2</v>
      </c>
      <c r="RW5" s="4">
        <v>29</v>
      </c>
      <c r="RX5" s="5">
        <v>99</v>
      </c>
      <c r="RY5" s="4">
        <v>15</v>
      </c>
      <c r="RZ5" s="5">
        <v>240</v>
      </c>
      <c r="SA5" s="4">
        <v>10</v>
      </c>
      <c r="SB5" s="5">
        <v>8</v>
      </c>
      <c r="SC5" s="4">
        <v>25</v>
      </c>
      <c r="SD5" s="5">
        <v>2</v>
      </c>
      <c r="SE5" s="4">
        <v>46</v>
      </c>
      <c r="SF5" s="5">
        <v>63</v>
      </c>
      <c r="SG5" s="4">
        <v>91</v>
      </c>
      <c r="SH5" s="5">
        <v>4</v>
      </c>
      <c r="SI5" s="4">
        <v>0</v>
      </c>
      <c r="SJ5" s="5">
        <v>20</v>
      </c>
      <c r="SK5" s="4">
        <v>67</v>
      </c>
      <c r="SL5" s="5">
        <v>2</v>
      </c>
      <c r="SM5" s="4">
        <v>28</v>
      </c>
      <c r="SN5" s="5">
        <v>106</v>
      </c>
      <c r="SO5" s="4">
        <v>146</v>
      </c>
      <c r="SP5" s="5">
        <v>3</v>
      </c>
      <c r="SQ5" s="4">
        <v>60</v>
      </c>
      <c r="SR5" s="5">
        <v>0</v>
      </c>
      <c r="SS5" s="4">
        <v>86</v>
      </c>
      <c r="ST5" s="5">
        <v>8</v>
      </c>
      <c r="SU5" s="4">
        <v>72</v>
      </c>
      <c r="SV5" s="5">
        <v>0</v>
      </c>
      <c r="SW5" s="4">
        <v>80</v>
      </c>
      <c r="SX5" s="5">
        <v>4</v>
      </c>
      <c r="SY5" s="4">
        <v>3</v>
      </c>
      <c r="SZ5" s="5">
        <v>42</v>
      </c>
      <c r="TA5" s="4">
        <v>25</v>
      </c>
      <c r="TB5" s="5">
        <v>2</v>
      </c>
      <c r="TC5" s="4">
        <v>56</v>
      </c>
      <c r="TD5" s="5">
        <v>38</v>
      </c>
      <c r="TE5" s="4">
        <v>0</v>
      </c>
      <c r="TF5" s="5">
        <v>16</v>
      </c>
      <c r="TG5" s="4">
        <v>7</v>
      </c>
      <c r="TH5" s="5">
        <v>16</v>
      </c>
      <c r="TI5" s="4">
        <v>67</v>
      </c>
      <c r="TJ5" s="5">
        <v>224</v>
      </c>
      <c r="TK5" s="4">
        <v>30</v>
      </c>
      <c r="TL5" s="5">
        <v>97</v>
      </c>
      <c r="TM5" s="4">
        <v>127</v>
      </c>
      <c r="TN5" s="5">
        <v>0</v>
      </c>
      <c r="TO5" s="4">
        <v>3</v>
      </c>
      <c r="TP5" s="5">
        <v>2</v>
      </c>
      <c r="TQ5" s="4">
        <v>8</v>
      </c>
      <c r="TR5" s="5">
        <v>0</v>
      </c>
      <c r="TS5" s="4">
        <v>65</v>
      </c>
      <c r="TT5" s="5">
        <v>37</v>
      </c>
      <c r="TU5" s="4">
        <v>4</v>
      </c>
      <c r="TV5" s="5">
        <v>11</v>
      </c>
      <c r="TW5" s="4">
        <v>7</v>
      </c>
      <c r="TX5" s="5">
        <v>4</v>
      </c>
      <c r="TY5" s="4">
        <v>0</v>
      </c>
      <c r="TZ5" s="5">
        <v>32</v>
      </c>
      <c r="UA5" s="4">
        <v>6</v>
      </c>
      <c r="UB5" s="5">
        <v>60</v>
      </c>
      <c r="UC5" s="4">
        <v>20</v>
      </c>
      <c r="UD5" s="5">
        <v>2</v>
      </c>
      <c r="UE5" s="4">
        <v>0</v>
      </c>
      <c r="UF5" s="5">
        <v>3</v>
      </c>
      <c r="UG5" s="4">
        <v>11</v>
      </c>
      <c r="UH5" s="5">
        <v>6</v>
      </c>
      <c r="UI5" s="4">
        <v>19</v>
      </c>
      <c r="UJ5" s="5">
        <v>111</v>
      </c>
      <c r="UK5" s="4">
        <v>15</v>
      </c>
      <c r="UL5" s="5">
        <v>102</v>
      </c>
      <c r="UM5" s="4">
        <v>29</v>
      </c>
      <c r="UN5" s="5">
        <v>15</v>
      </c>
      <c r="UO5" s="4">
        <v>50</v>
      </c>
      <c r="UP5" s="5">
        <v>8</v>
      </c>
      <c r="UQ5" s="4">
        <v>58</v>
      </c>
      <c r="UR5" s="5">
        <v>136</v>
      </c>
      <c r="US5" s="4">
        <v>168</v>
      </c>
      <c r="UT5" s="5">
        <v>28</v>
      </c>
      <c r="UU5" s="4">
        <v>3</v>
      </c>
      <c r="UV5" s="5">
        <v>65</v>
      </c>
      <c r="UW5" s="4">
        <v>2</v>
      </c>
      <c r="UX5" s="5">
        <v>0</v>
      </c>
      <c r="UY5" s="4">
        <v>0</v>
      </c>
      <c r="UZ5" s="5">
        <v>49</v>
      </c>
      <c r="VA5" s="4">
        <v>0</v>
      </c>
      <c r="VB5" s="5">
        <v>17</v>
      </c>
      <c r="VC5" s="4">
        <v>0</v>
      </c>
      <c r="VD5" s="5">
        <v>6</v>
      </c>
      <c r="VE5" s="4">
        <v>0</v>
      </c>
      <c r="VF5" s="5">
        <v>13</v>
      </c>
      <c r="VG5" s="4">
        <v>10</v>
      </c>
      <c r="VH5" s="5">
        <v>0</v>
      </c>
      <c r="VI5" s="4">
        <v>17</v>
      </c>
      <c r="VJ5" s="5">
        <v>0</v>
      </c>
      <c r="VK5" s="4">
        <v>39</v>
      </c>
      <c r="VL5" s="5">
        <v>6</v>
      </c>
      <c r="VM5" s="4">
        <v>8</v>
      </c>
      <c r="VN5" s="5">
        <v>0</v>
      </c>
      <c r="VO5" s="4">
        <v>7</v>
      </c>
      <c r="VP5" s="5">
        <v>32</v>
      </c>
      <c r="VQ5" s="4">
        <v>54</v>
      </c>
      <c r="VR5" s="5">
        <v>6</v>
      </c>
      <c r="VS5" s="4">
        <v>2</v>
      </c>
      <c r="VT5" s="5">
        <v>6</v>
      </c>
      <c r="VU5" s="4">
        <v>106</v>
      </c>
      <c r="VV5" s="5">
        <v>132</v>
      </c>
      <c r="VW5" s="4">
        <v>11</v>
      </c>
      <c r="VX5" s="5">
        <v>20</v>
      </c>
      <c r="VY5" s="4">
        <v>3</v>
      </c>
      <c r="VZ5" s="5">
        <v>7</v>
      </c>
      <c r="WA5" s="4">
        <v>0</v>
      </c>
      <c r="WB5" s="5">
        <v>13</v>
      </c>
      <c r="WC5" s="4">
        <v>2</v>
      </c>
      <c r="WD5" s="5">
        <v>0</v>
      </c>
      <c r="WE5" s="4">
        <v>10</v>
      </c>
      <c r="WF5" s="5">
        <v>71</v>
      </c>
      <c r="WG5" s="4">
        <v>0</v>
      </c>
      <c r="WH5" s="5">
        <v>4</v>
      </c>
      <c r="WI5" s="4">
        <v>2</v>
      </c>
      <c r="WJ5" s="5">
        <v>2</v>
      </c>
      <c r="WK5" s="4">
        <v>3</v>
      </c>
      <c r="WL5" s="5">
        <v>15</v>
      </c>
      <c r="WM5" s="4">
        <v>147</v>
      </c>
      <c r="WN5" s="5">
        <v>20</v>
      </c>
      <c r="WO5" s="4">
        <v>16</v>
      </c>
      <c r="WP5" s="5">
        <v>4</v>
      </c>
      <c r="WQ5" s="4">
        <v>2</v>
      </c>
      <c r="WR5" s="5">
        <v>64</v>
      </c>
      <c r="WS5" s="4">
        <v>17</v>
      </c>
      <c r="WT5" s="5">
        <v>0</v>
      </c>
      <c r="WU5" s="4">
        <v>2</v>
      </c>
      <c r="WV5" s="5">
        <v>6</v>
      </c>
      <c r="WW5" s="4">
        <v>19</v>
      </c>
      <c r="WX5" s="5">
        <v>10</v>
      </c>
      <c r="WY5" s="4">
        <v>11</v>
      </c>
      <c r="WZ5" s="5">
        <v>58</v>
      </c>
      <c r="XA5" s="4">
        <v>0</v>
      </c>
      <c r="XB5" s="5">
        <v>104</v>
      </c>
      <c r="XC5" s="4">
        <v>2</v>
      </c>
      <c r="XD5" s="5">
        <v>231</v>
      </c>
      <c r="XE5" s="4">
        <v>93</v>
      </c>
      <c r="XF5" s="5">
        <v>24</v>
      </c>
      <c r="XG5" s="4">
        <v>10</v>
      </c>
      <c r="XH5" s="5">
        <v>39</v>
      </c>
      <c r="XI5" s="4">
        <v>36</v>
      </c>
      <c r="XJ5" s="5">
        <v>168</v>
      </c>
      <c r="XK5" s="4">
        <v>13</v>
      </c>
      <c r="XL5" s="5">
        <v>42</v>
      </c>
      <c r="XM5" s="4">
        <v>0</v>
      </c>
      <c r="XN5" s="5">
        <v>38</v>
      </c>
      <c r="XO5" s="4">
        <v>8</v>
      </c>
      <c r="XP5" s="5">
        <v>54</v>
      </c>
      <c r="XQ5" s="4">
        <v>85</v>
      </c>
      <c r="XR5" s="5">
        <v>33</v>
      </c>
      <c r="XS5" s="4">
        <v>17</v>
      </c>
      <c r="XT5" s="5">
        <v>16</v>
      </c>
      <c r="XU5" s="4">
        <v>4</v>
      </c>
      <c r="XV5" s="5">
        <v>0</v>
      </c>
      <c r="XW5" s="4">
        <v>8</v>
      </c>
      <c r="XX5" s="5">
        <v>202</v>
      </c>
      <c r="XY5" s="4">
        <v>8</v>
      </c>
      <c r="XZ5" s="5">
        <v>119</v>
      </c>
      <c r="YA5" s="4">
        <v>41</v>
      </c>
      <c r="YB5" s="5">
        <v>125</v>
      </c>
      <c r="YC5" s="4">
        <v>6</v>
      </c>
      <c r="YD5" s="5">
        <v>29</v>
      </c>
      <c r="YE5" s="4">
        <v>0</v>
      </c>
      <c r="YF5" s="5">
        <v>26</v>
      </c>
      <c r="YG5" s="4">
        <v>1</v>
      </c>
      <c r="YH5" s="5">
        <v>2</v>
      </c>
      <c r="YI5" s="4">
        <v>21</v>
      </c>
      <c r="YJ5" s="5">
        <v>0</v>
      </c>
      <c r="YK5" s="4">
        <v>6</v>
      </c>
      <c r="YL5" s="5">
        <v>7</v>
      </c>
      <c r="YM5" s="4">
        <v>0</v>
      </c>
      <c r="YN5" s="5">
        <v>104</v>
      </c>
      <c r="YO5" s="4">
        <v>41</v>
      </c>
      <c r="YP5" s="5">
        <v>6</v>
      </c>
      <c r="YQ5" s="4">
        <v>23</v>
      </c>
      <c r="YR5" s="5">
        <v>0</v>
      </c>
      <c r="YS5" s="4">
        <v>19</v>
      </c>
      <c r="YT5" s="5">
        <v>0</v>
      </c>
      <c r="YU5" s="4">
        <v>7</v>
      </c>
      <c r="YV5" s="5">
        <v>80</v>
      </c>
      <c r="YW5" s="4">
        <v>19</v>
      </c>
      <c r="YX5" s="5">
        <v>58</v>
      </c>
      <c r="YY5" s="4">
        <v>69</v>
      </c>
      <c r="YZ5" s="5">
        <v>12</v>
      </c>
      <c r="ZA5" s="4">
        <v>0</v>
      </c>
      <c r="ZB5" s="5">
        <v>32</v>
      </c>
      <c r="ZC5" s="4">
        <v>25</v>
      </c>
      <c r="ZD5" s="5">
        <v>17</v>
      </c>
      <c r="ZE5" s="4">
        <v>34</v>
      </c>
      <c r="ZF5" s="5">
        <v>10</v>
      </c>
      <c r="ZG5" s="4">
        <v>175</v>
      </c>
      <c r="ZH5" s="5">
        <v>179</v>
      </c>
      <c r="ZI5" s="4">
        <v>6</v>
      </c>
      <c r="ZJ5" s="5">
        <v>28</v>
      </c>
      <c r="ZK5" s="4">
        <v>47</v>
      </c>
      <c r="ZL5" s="5">
        <v>133</v>
      </c>
      <c r="ZM5" s="4">
        <v>17</v>
      </c>
      <c r="ZN5" s="5">
        <v>0</v>
      </c>
      <c r="ZO5" s="4">
        <v>63</v>
      </c>
      <c r="ZP5" s="5">
        <v>6</v>
      </c>
      <c r="ZQ5" s="4">
        <v>119</v>
      </c>
      <c r="ZR5" s="5">
        <v>17</v>
      </c>
      <c r="ZS5" s="4">
        <v>3</v>
      </c>
      <c r="ZT5" s="5">
        <v>0</v>
      </c>
      <c r="ZU5" s="4">
        <v>3</v>
      </c>
      <c r="ZV5" s="5">
        <v>2</v>
      </c>
      <c r="ZW5" s="4">
        <v>3</v>
      </c>
      <c r="ZX5" s="5">
        <v>62</v>
      </c>
      <c r="ZY5" s="4">
        <v>104</v>
      </c>
      <c r="ZZ5" s="5">
        <v>33</v>
      </c>
      <c r="AAA5" s="4">
        <v>15</v>
      </c>
      <c r="AAB5" s="5">
        <v>0</v>
      </c>
      <c r="AAC5" s="4">
        <v>21</v>
      </c>
      <c r="AAD5" s="5">
        <v>16</v>
      </c>
      <c r="AAE5" s="4">
        <v>52</v>
      </c>
      <c r="AAF5" s="5">
        <v>6</v>
      </c>
      <c r="AAG5" s="4">
        <v>16</v>
      </c>
      <c r="AAH5" s="5">
        <v>0</v>
      </c>
      <c r="AAI5" s="4">
        <v>2</v>
      </c>
      <c r="AAJ5" s="5">
        <v>2</v>
      </c>
      <c r="AAK5" s="4">
        <v>32</v>
      </c>
      <c r="AAL5" s="5">
        <v>19</v>
      </c>
      <c r="AAM5" s="4">
        <v>21</v>
      </c>
      <c r="AAN5" s="5">
        <v>43</v>
      </c>
      <c r="AAO5" s="4">
        <v>121</v>
      </c>
      <c r="AAP5" s="5">
        <v>63</v>
      </c>
      <c r="AAQ5" s="4">
        <v>7</v>
      </c>
      <c r="AAR5" s="5">
        <v>0</v>
      </c>
      <c r="AAS5" s="4">
        <v>3</v>
      </c>
      <c r="AAT5" s="5">
        <v>0</v>
      </c>
      <c r="AAU5" s="4">
        <v>28</v>
      </c>
      <c r="AAV5" s="5">
        <v>2</v>
      </c>
      <c r="AAW5" s="4">
        <v>172</v>
      </c>
      <c r="AAX5" s="5">
        <v>13</v>
      </c>
      <c r="AAY5" s="4">
        <v>0</v>
      </c>
      <c r="AAZ5" s="5">
        <v>80</v>
      </c>
      <c r="ABA5" s="4">
        <v>164</v>
      </c>
      <c r="ABB5" s="5">
        <v>10</v>
      </c>
      <c r="ABC5" s="4">
        <v>59</v>
      </c>
      <c r="ABD5" s="5">
        <v>0</v>
      </c>
      <c r="ABE5" s="4">
        <v>6</v>
      </c>
      <c r="ABF5" s="5">
        <v>12</v>
      </c>
      <c r="ABG5" s="4">
        <v>7</v>
      </c>
      <c r="ABH5" s="5">
        <v>37</v>
      </c>
      <c r="ABI5" s="4">
        <v>43</v>
      </c>
      <c r="ABJ5" s="5">
        <v>177</v>
      </c>
      <c r="ABK5" s="4">
        <v>55</v>
      </c>
      <c r="ABL5" s="5">
        <v>7</v>
      </c>
      <c r="ABM5" s="4">
        <v>78</v>
      </c>
      <c r="ABN5" s="5">
        <v>13</v>
      </c>
      <c r="ABO5" s="4">
        <v>4</v>
      </c>
      <c r="ABP5" s="5">
        <v>3</v>
      </c>
      <c r="ABQ5" s="4">
        <v>13</v>
      </c>
      <c r="ABR5" s="5">
        <v>138</v>
      </c>
      <c r="ABS5" s="4">
        <v>75</v>
      </c>
      <c r="ABT5" s="5">
        <v>4</v>
      </c>
      <c r="ABU5" s="4">
        <v>138</v>
      </c>
      <c r="ABV5" s="5">
        <v>0</v>
      </c>
      <c r="ABW5" s="4">
        <v>15</v>
      </c>
      <c r="ABX5" s="5">
        <v>55</v>
      </c>
      <c r="ABY5" s="4">
        <v>17</v>
      </c>
      <c r="ABZ5" s="5">
        <v>104</v>
      </c>
      <c r="ACA5" s="4">
        <v>41</v>
      </c>
      <c r="ACB5" s="5">
        <v>104</v>
      </c>
      <c r="ACC5" s="4">
        <v>93</v>
      </c>
      <c r="ACD5" s="5">
        <v>16</v>
      </c>
      <c r="ACE5" s="4">
        <v>13</v>
      </c>
      <c r="ACF5" s="5">
        <v>0</v>
      </c>
      <c r="ACG5" s="4">
        <v>0</v>
      </c>
      <c r="ACH5" s="5">
        <v>12</v>
      </c>
      <c r="ACI5" s="4">
        <v>21</v>
      </c>
      <c r="ACJ5" s="5">
        <v>175</v>
      </c>
      <c r="ACK5" s="4">
        <v>2</v>
      </c>
      <c r="ACL5" s="5">
        <v>46</v>
      </c>
      <c r="ACM5" s="4">
        <v>4</v>
      </c>
      <c r="ACN5" s="5">
        <v>247</v>
      </c>
      <c r="ACO5" s="4">
        <v>127</v>
      </c>
      <c r="ACP5" s="5">
        <v>29</v>
      </c>
      <c r="ACQ5" s="4">
        <v>10</v>
      </c>
      <c r="ACR5" s="5">
        <v>76</v>
      </c>
      <c r="ACS5" s="4">
        <v>150</v>
      </c>
      <c r="ACT5" s="5">
        <v>28</v>
      </c>
      <c r="ACU5" s="4">
        <v>3</v>
      </c>
      <c r="ACV5" s="5">
        <v>2</v>
      </c>
      <c r="ACW5" s="4">
        <v>0</v>
      </c>
      <c r="ACX5" s="5">
        <v>0</v>
      </c>
      <c r="ACY5" s="4">
        <v>75</v>
      </c>
      <c r="ACZ5" s="5">
        <v>0</v>
      </c>
      <c r="ADA5" s="4">
        <v>227</v>
      </c>
      <c r="ADB5" s="5">
        <v>78</v>
      </c>
      <c r="ADC5" s="4">
        <v>8</v>
      </c>
      <c r="ADD5" s="5">
        <v>4</v>
      </c>
      <c r="ADE5" s="4">
        <v>2</v>
      </c>
      <c r="ADF5" s="5">
        <v>6</v>
      </c>
      <c r="ADG5" s="4">
        <v>3</v>
      </c>
      <c r="ADH5" s="5">
        <v>0</v>
      </c>
      <c r="ADI5" s="4">
        <v>39</v>
      </c>
      <c r="ADJ5" s="5">
        <v>25</v>
      </c>
      <c r="ADK5" s="4">
        <v>13</v>
      </c>
      <c r="ADL5" s="5">
        <v>80</v>
      </c>
      <c r="ADM5" s="4">
        <v>30</v>
      </c>
      <c r="ADN5" s="5">
        <v>12</v>
      </c>
      <c r="ADO5" s="4">
        <v>7</v>
      </c>
      <c r="ADP5" s="5">
        <v>26</v>
      </c>
      <c r="ADQ5" s="4">
        <v>12</v>
      </c>
      <c r="ADR5" s="5">
        <v>75</v>
      </c>
      <c r="ADS5" s="4">
        <v>46</v>
      </c>
      <c r="ADT5" s="5">
        <v>159</v>
      </c>
      <c r="ADU5" s="4">
        <v>12</v>
      </c>
      <c r="ADV5" s="5">
        <v>36</v>
      </c>
      <c r="ADW5" s="4">
        <v>2</v>
      </c>
      <c r="ADX5" s="5">
        <v>29</v>
      </c>
      <c r="ADY5" s="4">
        <v>15</v>
      </c>
      <c r="ADZ5" s="5">
        <v>153</v>
      </c>
      <c r="AEA5" s="4">
        <v>0</v>
      </c>
      <c r="AEB5" s="5">
        <v>2</v>
      </c>
      <c r="AEC5" s="4">
        <v>32</v>
      </c>
      <c r="AED5" s="5">
        <v>23</v>
      </c>
      <c r="AEE5" s="4">
        <v>123</v>
      </c>
      <c r="AEF5" s="5">
        <v>3</v>
      </c>
      <c r="AEG5" s="4">
        <v>6</v>
      </c>
      <c r="AEH5" s="5">
        <v>50</v>
      </c>
      <c r="AEI5" s="4">
        <v>90</v>
      </c>
      <c r="AEJ5" s="5">
        <v>76</v>
      </c>
      <c r="AEK5" s="4">
        <v>19</v>
      </c>
      <c r="AEL5" s="5">
        <v>2</v>
      </c>
      <c r="AEM5" s="4">
        <v>51</v>
      </c>
      <c r="AEN5" s="5">
        <v>0</v>
      </c>
      <c r="AEO5" s="4">
        <v>13</v>
      </c>
      <c r="AEP5" s="5">
        <v>23</v>
      </c>
      <c r="AEQ5" s="4">
        <v>3</v>
      </c>
      <c r="AER5" s="5">
        <v>7</v>
      </c>
      <c r="AES5" s="4">
        <v>19</v>
      </c>
      <c r="AET5" s="5">
        <v>50</v>
      </c>
      <c r="AEU5" s="4">
        <v>39</v>
      </c>
      <c r="AEV5" s="5">
        <v>20</v>
      </c>
      <c r="AEW5" s="4">
        <v>2</v>
      </c>
      <c r="AEX5" s="5">
        <v>73</v>
      </c>
      <c r="AEY5" s="4">
        <v>13</v>
      </c>
      <c r="AEZ5" s="5">
        <v>11</v>
      </c>
      <c r="AFA5" s="4">
        <v>7</v>
      </c>
      <c r="AFB5" s="5">
        <v>0</v>
      </c>
      <c r="AFC5" s="4">
        <v>0</v>
      </c>
      <c r="AFD5" s="5">
        <v>2</v>
      </c>
      <c r="AFE5" s="4">
        <v>46</v>
      </c>
      <c r="AFF5" s="5">
        <v>0</v>
      </c>
      <c r="AFG5" s="4">
        <v>28</v>
      </c>
      <c r="AFH5" s="5">
        <v>0</v>
      </c>
      <c r="AFI5" s="4">
        <v>7</v>
      </c>
      <c r="AFJ5" s="5">
        <v>12</v>
      </c>
      <c r="AFK5" s="4">
        <v>10</v>
      </c>
      <c r="AFL5" s="5">
        <v>19</v>
      </c>
      <c r="AFM5" s="4">
        <v>16</v>
      </c>
      <c r="AFN5" s="5">
        <v>134</v>
      </c>
      <c r="AFO5" s="4">
        <v>97</v>
      </c>
      <c r="AFP5" s="5">
        <v>0</v>
      </c>
      <c r="AFQ5" s="4">
        <v>0</v>
      </c>
      <c r="AFR5" s="5">
        <v>13</v>
      </c>
      <c r="AFS5" s="4">
        <v>0</v>
      </c>
      <c r="AFT5" s="5">
        <v>7</v>
      </c>
      <c r="AFU5" s="4">
        <v>21</v>
      </c>
      <c r="AFV5" s="5">
        <v>202</v>
      </c>
      <c r="AFW5" s="4">
        <v>0</v>
      </c>
      <c r="AFX5" s="5">
        <v>0</v>
      </c>
      <c r="AFY5" s="4">
        <v>234</v>
      </c>
      <c r="AFZ5" s="5">
        <v>0</v>
      </c>
      <c r="AGA5" s="4">
        <v>84</v>
      </c>
      <c r="AGB5" s="5">
        <v>0</v>
      </c>
      <c r="AGC5" s="4">
        <v>29</v>
      </c>
      <c r="AGD5" s="5">
        <v>6</v>
      </c>
      <c r="AGE5" s="4">
        <v>0</v>
      </c>
      <c r="AGF5" s="5">
        <v>4</v>
      </c>
      <c r="AGG5" s="4">
        <v>84</v>
      </c>
      <c r="AGH5" s="5">
        <v>58</v>
      </c>
      <c r="AGI5" s="4">
        <v>10</v>
      </c>
      <c r="AGJ5" s="5">
        <v>25</v>
      </c>
      <c r="AGK5" s="4">
        <v>0</v>
      </c>
      <c r="AGL5" s="5">
        <v>68</v>
      </c>
      <c r="AGM5" s="4">
        <v>19</v>
      </c>
      <c r="AGN5" s="5">
        <v>23</v>
      </c>
      <c r="AGO5" s="4">
        <v>62</v>
      </c>
      <c r="AGP5" s="5">
        <v>17</v>
      </c>
      <c r="AGQ5" s="4">
        <v>24</v>
      </c>
      <c r="AGR5" s="5">
        <v>43</v>
      </c>
      <c r="AGS5" s="4">
        <v>210</v>
      </c>
      <c r="AGT5" s="5">
        <v>12</v>
      </c>
      <c r="AGU5" s="4">
        <v>19</v>
      </c>
      <c r="AGV5" s="5">
        <v>89</v>
      </c>
      <c r="AGW5" s="4">
        <v>30</v>
      </c>
      <c r="AGX5" s="5">
        <v>3</v>
      </c>
      <c r="AGY5" s="4">
        <v>4</v>
      </c>
      <c r="AGZ5" s="5">
        <v>0</v>
      </c>
      <c r="AHA5" s="4">
        <v>6</v>
      </c>
      <c r="AHB5" s="5">
        <v>133</v>
      </c>
      <c r="AHC5" s="4">
        <v>168</v>
      </c>
      <c r="AHD5" s="5">
        <v>0</v>
      </c>
      <c r="AHE5" s="4">
        <v>0</v>
      </c>
      <c r="AHF5" s="5">
        <v>82</v>
      </c>
      <c r="AHG5" s="4">
        <v>78</v>
      </c>
      <c r="AHH5" s="5">
        <v>4</v>
      </c>
      <c r="AHI5" s="4">
        <v>23</v>
      </c>
      <c r="AHJ5" s="5">
        <v>40</v>
      </c>
      <c r="AHK5" s="4">
        <v>8</v>
      </c>
      <c r="AHL5" s="5">
        <v>160</v>
      </c>
      <c r="AHM5" s="4">
        <v>11</v>
      </c>
      <c r="AHN5" s="5">
        <v>76</v>
      </c>
      <c r="AHO5" s="4">
        <v>160</v>
      </c>
      <c r="AHP5" s="5">
        <v>15</v>
      </c>
      <c r="AHQ5" s="4">
        <v>6</v>
      </c>
      <c r="AHR5" s="5">
        <v>59</v>
      </c>
      <c r="AHS5" s="4">
        <v>0</v>
      </c>
      <c r="AHT5" s="5">
        <v>29</v>
      </c>
      <c r="AHU5" s="4">
        <v>39</v>
      </c>
      <c r="AHV5" s="5">
        <v>0</v>
      </c>
      <c r="AHW5" s="4">
        <v>194</v>
      </c>
      <c r="AHX5" s="5">
        <v>29</v>
      </c>
      <c r="AHY5" s="4">
        <v>10</v>
      </c>
      <c r="AHZ5" s="5">
        <v>0</v>
      </c>
      <c r="AIA5" s="4">
        <v>24</v>
      </c>
      <c r="AIB5" s="5">
        <v>91</v>
      </c>
      <c r="AIC5" s="4">
        <v>63</v>
      </c>
      <c r="AID5" s="5">
        <v>0</v>
      </c>
      <c r="AIE5" s="4">
        <v>8</v>
      </c>
      <c r="AIF5" s="5">
        <v>250</v>
      </c>
      <c r="AIG5" s="4">
        <v>138</v>
      </c>
      <c r="AIH5" s="5">
        <v>50</v>
      </c>
      <c r="AII5" s="4">
        <v>0</v>
      </c>
      <c r="AIJ5" s="5">
        <v>30</v>
      </c>
      <c r="AIK5" s="4">
        <v>146</v>
      </c>
      <c r="AIL5" s="5">
        <v>0</v>
      </c>
      <c r="AIM5" s="4">
        <v>220</v>
      </c>
      <c r="AIN5" s="5">
        <v>2</v>
      </c>
      <c r="AIO5" s="4">
        <v>0</v>
      </c>
      <c r="AIP5" s="5">
        <v>237</v>
      </c>
      <c r="AIQ5" s="4">
        <v>10</v>
      </c>
      <c r="AIR5" s="5">
        <v>250</v>
      </c>
      <c r="AIS5" s="4">
        <v>145</v>
      </c>
      <c r="AIT5" s="5">
        <v>93</v>
      </c>
      <c r="AIU5" s="4">
        <v>17</v>
      </c>
      <c r="AIV5" s="5">
        <v>99</v>
      </c>
      <c r="AIW5" s="4">
        <v>16</v>
      </c>
      <c r="AIX5" s="5">
        <v>12</v>
      </c>
      <c r="AIY5" s="4">
        <v>8</v>
      </c>
      <c r="AIZ5" s="5">
        <v>46</v>
      </c>
      <c r="AJA5" s="4">
        <v>2</v>
      </c>
      <c r="AJB5" s="5">
        <v>167</v>
      </c>
      <c r="AJC5" s="4">
        <v>23</v>
      </c>
      <c r="AJD5" s="5">
        <v>23</v>
      </c>
      <c r="AJE5" s="4">
        <v>110</v>
      </c>
      <c r="AJF5" s="5">
        <v>75</v>
      </c>
      <c r="AJG5" s="4">
        <v>16</v>
      </c>
      <c r="AJH5" s="5">
        <v>48</v>
      </c>
      <c r="AJI5" s="4">
        <v>160</v>
      </c>
      <c r="AJJ5" s="5">
        <v>7</v>
      </c>
      <c r="AJK5" s="4">
        <v>0</v>
      </c>
      <c r="AJL5" s="5">
        <v>55</v>
      </c>
      <c r="AJM5" s="4">
        <v>23</v>
      </c>
      <c r="AJN5" s="5">
        <v>2</v>
      </c>
      <c r="AJO5" s="4">
        <v>49</v>
      </c>
      <c r="AJP5" s="5">
        <v>2</v>
      </c>
      <c r="AJQ5" s="4">
        <v>0</v>
      </c>
      <c r="AJR5" s="5">
        <v>6</v>
      </c>
      <c r="AJS5" s="4">
        <v>19</v>
      </c>
      <c r="AJT5" s="5">
        <v>2</v>
      </c>
      <c r="AJU5" s="4">
        <v>3</v>
      </c>
      <c r="AJV5" s="5">
        <v>4</v>
      </c>
      <c r="AJW5" s="4">
        <v>69</v>
      </c>
      <c r="AJX5" s="5">
        <v>2</v>
      </c>
      <c r="AJY5" s="4">
        <v>4</v>
      </c>
      <c r="AJZ5" s="5">
        <v>25</v>
      </c>
      <c r="AKA5" s="4">
        <v>7</v>
      </c>
      <c r="AKB5" s="5">
        <v>6</v>
      </c>
      <c r="AKC5" s="4">
        <v>0</v>
      </c>
      <c r="AKD5" s="5">
        <v>13</v>
      </c>
      <c r="AKE5" s="4">
        <v>7</v>
      </c>
      <c r="AKF5" s="5">
        <v>31</v>
      </c>
      <c r="AKG5" s="4">
        <v>0</v>
      </c>
      <c r="AKH5" s="5">
        <v>0</v>
      </c>
      <c r="AKI5" s="4">
        <v>86</v>
      </c>
      <c r="AKJ5" s="5">
        <v>45</v>
      </c>
      <c r="AKK5" s="4">
        <v>4</v>
      </c>
      <c r="AKL5" s="5">
        <v>8</v>
      </c>
      <c r="AKM5" s="4">
        <v>63</v>
      </c>
      <c r="AKN5" s="5">
        <v>60</v>
      </c>
      <c r="AKO5" s="4">
        <v>150</v>
      </c>
      <c r="AKP5" s="5">
        <v>168</v>
      </c>
      <c r="AKQ5" s="4">
        <v>10</v>
      </c>
      <c r="AKR5" s="5">
        <v>2</v>
      </c>
      <c r="AKS5" s="4">
        <v>11</v>
      </c>
      <c r="AKT5" s="5">
        <v>0</v>
      </c>
      <c r="AKU5" s="4">
        <v>1</v>
      </c>
      <c r="AKV5" s="5">
        <v>0</v>
      </c>
      <c r="AKW5" s="4">
        <v>42</v>
      </c>
      <c r="AKX5" s="5">
        <v>192</v>
      </c>
      <c r="AKY5" s="4">
        <v>4</v>
      </c>
      <c r="AKZ5" s="5">
        <v>49</v>
      </c>
      <c r="ALA5" s="4">
        <v>89</v>
      </c>
      <c r="ALB5" s="5">
        <v>180</v>
      </c>
      <c r="ALC5" s="4">
        <v>0</v>
      </c>
      <c r="ALD5" s="5">
        <v>45</v>
      </c>
      <c r="ALE5" s="4">
        <v>0</v>
      </c>
      <c r="ALF5" s="5">
        <v>7</v>
      </c>
      <c r="ALG5" s="4">
        <v>137</v>
      </c>
      <c r="ALH5" s="5">
        <v>0</v>
      </c>
      <c r="ALI5" s="4">
        <v>2</v>
      </c>
      <c r="ALJ5" s="5">
        <v>95</v>
      </c>
      <c r="ALK5" s="4">
        <v>8</v>
      </c>
      <c r="ALL5" s="5">
        <v>130</v>
      </c>
      <c r="ALM5" s="4">
        <v>7</v>
      </c>
      <c r="ALN5" s="5">
        <v>25</v>
      </c>
      <c r="ALO5" s="4">
        <v>106</v>
      </c>
      <c r="ALP5" s="5">
        <v>28</v>
      </c>
      <c r="ALQ5" s="4">
        <v>3</v>
      </c>
      <c r="ALR5" s="5">
        <v>0</v>
      </c>
      <c r="ALS5" s="4">
        <v>68</v>
      </c>
      <c r="ALT5" s="5">
        <v>20</v>
      </c>
      <c r="ALU5" s="4">
        <v>75</v>
      </c>
      <c r="ALV5" s="5">
        <v>2</v>
      </c>
      <c r="ALW5" s="4">
        <v>0</v>
      </c>
      <c r="ALX5" s="5">
        <v>232</v>
      </c>
      <c r="ALY5" s="4">
        <v>2</v>
      </c>
      <c r="ALZ5" s="5">
        <v>0</v>
      </c>
      <c r="AMA5" s="4">
        <v>7</v>
      </c>
      <c r="AMB5" s="5">
        <v>0</v>
      </c>
      <c r="AMC5" s="4">
        <v>30</v>
      </c>
      <c r="AMD5" s="5">
        <v>132</v>
      </c>
      <c r="AME5" s="4">
        <v>15</v>
      </c>
      <c r="AMF5" s="5">
        <v>6</v>
      </c>
      <c r="AMG5" s="4">
        <v>15</v>
      </c>
      <c r="AMH5" s="5">
        <v>4</v>
      </c>
      <c r="AMI5" s="4">
        <v>0</v>
      </c>
      <c r="AMJ5" s="5">
        <v>16</v>
      </c>
      <c r="AMK5" s="4">
        <v>0</v>
      </c>
      <c r="AML5" s="5">
        <v>17</v>
      </c>
      <c r="AMM5" s="4">
        <v>116</v>
      </c>
      <c r="AMN5" s="5">
        <v>0</v>
      </c>
      <c r="AMO5" s="4">
        <v>19</v>
      </c>
      <c r="AMP5" s="5">
        <v>0</v>
      </c>
      <c r="AMQ5" s="4">
        <v>120</v>
      </c>
      <c r="AMR5" s="5">
        <v>110</v>
      </c>
      <c r="AMS5" s="4">
        <v>125</v>
      </c>
      <c r="AMT5" s="5">
        <v>106</v>
      </c>
      <c r="AMU5" s="4">
        <v>3</v>
      </c>
      <c r="AMV5" s="5">
        <v>110</v>
      </c>
      <c r="AMW5" s="4">
        <v>41</v>
      </c>
      <c r="AMX5" s="5">
        <v>2</v>
      </c>
      <c r="AMY5" s="4">
        <v>0</v>
      </c>
      <c r="AMZ5" s="5">
        <v>4</v>
      </c>
      <c r="ANA5" s="4">
        <v>13</v>
      </c>
      <c r="ANB5" s="5">
        <v>6</v>
      </c>
      <c r="ANC5" s="4">
        <v>0</v>
      </c>
      <c r="AND5" s="5">
        <v>7</v>
      </c>
      <c r="ANE5" s="4">
        <v>63</v>
      </c>
      <c r="ANF5" s="5">
        <v>0</v>
      </c>
      <c r="ANG5" s="4">
        <v>0</v>
      </c>
      <c r="ANH5" s="5">
        <v>13</v>
      </c>
      <c r="ANI5" s="4">
        <v>168</v>
      </c>
      <c r="ANJ5" s="5">
        <v>43</v>
      </c>
      <c r="ANK5" s="4">
        <v>17</v>
      </c>
      <c r="ANL5" s="5">
        <v>132</v>
      </c>
      <c r="ANM5" s="4">
        <v>0</v>
      </c>
      <c r="ANN5" s="5">
        <v>145</v>
      </c>
      <c r="ANO5" s="4">
        <v>7</v>
      </c>
      <c r="ANP5" s="5">
        <v>2</v>
      </c>
      <c r="ANQ5" s="4">
        <v>17</v>
      </c>
      <c r="ANR5" s="5">
        <v>0</v>
      </c>
      <c r="ANS5" s="4">
        <v>0</v>
      </c>
      <c r="ANT5" s="5">
        <v>30</v>
      </c>
      <c r="ANU5" s="4">
        <v>184</v>
      </c>
      <c r="ANV5" s="5">
        <v>0</v>
      </c>
      <c r="ANW5" s="4">
        <v>12</v>
      </c>
      <c r="ANX5" s="5">
        <v>85</v>
      </c>
      <c r="ANY5" s="4">
        <v>4</v>
      </c>
      <c r="ANZ5" s="5">
        <v>12</v>
      </c>
      <c r="AOA5" s="4">
        <v>3</v>
      </c>
      <c r="AOB5" s="5">
        <v>134</v>
      </c>
      <c r="AOC5" s="4">
        <v>64</v>
      </c>
      <c r="AOD5" s="5">
        <v>0</v>
      </c>
      <c r="AOE5" s="4">
        <v>11</v>
      </c>
      <c r="AOF5" s="5">
        <v>2</v>
      </c>
      <c r="AOG5" s="4">
        <v>82</v>
      </c>
      <c r="AOH5" s="5">
        <v>19</v>
      </c>
      <c r="AOI5" s="4">
        <v>2</v>
      </c>
      <c r="AOJ5" s="5">
        <v>4</v>
      </c>
      <c r="AOK5" s="4">
        <v>77</v>
      </c>
      <c r="AOL5" s="5">
        <v>58</v>
      </c>
      <c r="AOM5" s="4">
        <v>0</v>
      </c>
      <c r="AON5" s="5">
        <v>19</v>
      </c>
      <c r="AOO5" s="4">
        <v>2</v>
      </c>
      <c r="AOP5" s="5">
        <v>65</v>
      </c>
      <c r="AOQ5" s="4">
        <v>21</v>
      </c>
      <c r="AOR5" s="5">
        <v>64</v>
      </c>
      <c r="AOS5" s="4">
        <v>2</v>
      </c>
      <c r="AOT5" s="5">
        <v>99</v>
      </c>
      <c r="AOU5" s="4">
        <v>21</v>
      </c>
      <c r="AOV5" s="5">
        <v>2</v>
      </c>
      <c r="AOW5" s="4">
        <v>106</v>
      </c>
      <c r="AOX5" s="5">
        <v>2</v>
      </c>
      <c r="AOY5" s="4">
        <v>240</v>
      </c>
      <c r="AOZ5" s="5">
        <v>25</v>
      </c>
      <c r="APA5" s="4">
        <v>19</v>
      </c>
      <c r="APB5" s="5">
        <v>42</v>
      </c>
      <c r="APC5" s="4">
        <v>3</v>
      </c>
      <c r="APD5" s="5">
        <v>2</v>
      </c>
      <c r="APE5" s="4">
        <v>55</v>
      </c>
      <c r="APF5" s="5">
        <v>21</v>
      </c>
      <c r="APG5" s="4">
        <v>67</v>
      </c>
      <c r="APH5" s="5">
        <v>0</v>
      </c>
      <c r="API5" s="4">
        <v>58</v>
      </c>
      <c r="APJ5" s="5">
        <v>186</v>
      </c>
      <c r="APK5" s="4">
        <v>80</v>
      </c>
      <c r="APL5" s="5">
        <v>25</v>
      </c>
      <c r="APM5" s="4">
        <v>7</v>
      </c>
      <c r="APN5" s="5">
        <v>7</v>
      </c>
      <c r="APO5" s="4">
        <v>17</v>
      </c>
      <c r="APP5" s="5">
        <v>0</v>
      </c>
      <c r="APQ5" s="4">
        <v>15</v>
      </c>
      <c r="APR5" s="5">
        <v>21</v>
      </c>
      <c r="APS5" s="4">
        <v>20</v>
      </c>
      <c r="APT5" s="5">
        <v>86</v>
      </c>
      <c r="APU5" s="4">
        <v>30</v>
      </c>
      <c r="APV5" s="5">
        <v>0</v>
      </c>
      <c r="APW5" s="4">
        <v>125</v>
      </c>
      <c r="APX5" s="5">
        <v>3</v>
      </c>
      <c r="APY5" s="4">
        <v>0</v>
      </c>
      <c r="APZ5" s="5">
        <v>3</v>
      </c>
      <c r="AQA5" s="4">
        <v>64</v>
      </c>
      <c r="AQB5" s="5">
        <v>8</v>
      </c>
      <c r="AQC5" s="4">
        <v>23</v>
      </c>
      <c r="AQD5" s="5">
        <v>84</v>
      </c>
      <c r="AQE5" s="4">
        <v>2</v>
      </c>
      <c r="AQF5" s="5">
        <v>7</v>
      </c>
      <c r="AQG5" s="4">
        <v>43</v>
      </c>
      <c r="AQH5" s="5">
        <v>26</v>
      </c>
      <c r="AQI5" s="4">
        <v>4</v>
      </c>
      <c r="AQJ5" s="5">
        <v>82</v>
      </c>
      <c r="AQK5" s="4">
        <v>3</v>
      </c>
      <c r="AQL5" s="5">
        <v>2</v>
      </c>
      <c r="AQM5" s="4">
        <v>0</v>
      </c>
      <c r="AQN5" s="5">
        <v>11</v>
      </c>
      <c r="AQO5" s="4">
        <v>2</v>
      </c>
      <c r="AQP5" s="5">
        <v>6</v>
      </c>
      <c r="AQQ5" s="4">
        <v>219</v>
      </c>
      <c r="AQR5" s="5">
        <v>0</v>
      </c>
      <c r="AQS5" s="4">
        <v>11</v>
      </c>
      <c r="AQT5" s="5">
        <v>2</v>
      </c>
      <c r="AQU5" s="4">
        <v>116</v>
      </c>
      <c r="AQV5" s="5">
        <v>2</v>
      </c>
      <c r="AQW5" s="4">
        <v>3</v>
      </c>
      <c r="AQX5" s="5">
        <v>39</v>
      </c>
      <c r="AQY5" s="4">
        <v>7</v>
      </c>
      <c r="AQZ5" s="5">
        <v>4</v>
      </c>
      <c r="ARA5" s="4">
        <v>0</v>
      </c>
      <c r="ARB5" s="5">
        <v>50</v>
      </c>
      <c r="ARC5" s="4">
        <v>2</v>
      </c>
      <c r="ARD5" s="5">
        <v>2</v>
      </c>
      <c r="ARE5" s="4">
        <v>8</v>
      </c>
      <c r="ARF5" s="5">
        <v>0</v>
      </c>
      <c r="ARG5" s="4">
        <v>0</v>
      </c>
      <c r="ARH5" s="5">
        <v>52</v>
      </c>
      <c r="ARI5" s="4">
        <v>91</v>
      </c>
      <c r="ARJ5" s="5">
        <v>3</v>
      </c>
      <c r="ARK5" s="4">
        <v>39</v>
      </c>
      <c r="ARL5" s="5">
        <v>6</v>
      </c>
      <c r="ARM5" s="4">
        <v>0</v>
      </c>
      <c r="ARN5" s="5">
        <v>19</v>
      </c>
      <c r="ARO5" s="4">
        <v>237</v>
      </c>
      <c r="ARP5" s="5">
        <v>123</v>
      </c>
      <c r="ARQ5" s="4">
        <v>138</v>
      </c>
      <c r="ARR5" s="5">
        <v>7</v>
      </c>
      <c r="ARS5" s="4">
        <v>8</v>
      </c>
      <c r="ART5" s="5">
        <v>0</v>
      </c>
      <c r="ARU5" s="4">
        <v>34</v>
      </c>
      <c r="ARV5" s="5">
        <v>0</v>
      </c>
      <c r="ARW5" s="4">
        <v>7</v>
      </c>
      <c r="ARX5" s="5">
        <v>10</v>
      </c>
      <c r="ARY5" s="4">
        <v>12</v>
      </c>
      <c r="ARZ5" s="5">
        <v>29</v>
      </c>
      <c r="ASA5" s="4">
        <v>158</v>
      </c>
      <c r="ASB5" s="5">
        <v>3</v>
      </c>
      <c r="ASC5" s="4">
        <v>7</v>
      </c>
      <c r="ASD5" s="5">
        <v>86</v>
      </c>
      <c r="ASE5" s="4">
        <v>0</v>
      </c>
      <c r="ASF5" s="5">
        <v>0</v>
      </c>
      <c r="ASG5" s="4">
        <v>8</v>
      </c>
      <c r="ASH5" s="5">
        <v>0</v>
      </c>
      <c r="ASI5" s="4">
        <v>62</v>
      </c>
      <c r="ASJ5" s="5">
        <v>0</v>
      </c>
      <c r="ASK5" s="4">
        <v>94</v>
      </c>
      <c r="ASL5" s="5">
        <v>6</v>
      </c>
      <c r="ASM5" s="4">
        <v>6</v>
      </c>
      <c r="ASN5" s="5">
        <v>0</v>
      </c>
      <c r="ASO5" s="4">
        <v>21</v>
      </c>
      <c r="ASP5" s="5">
        <v>0</v>
      </c>
      <c r="ASQ5" s="4">
        <v>2</v>
      </c>
      <c r="ASR5" s="5">
        <v>2</v>
      </c>
      <c r="ASS5" s="4">
        <v>0</v>
      </c>
      <c r="AST5" s="5">
        <v>13</v>
      </c>
      <c r="ASU5" s="4">
        <v>0</v>
      </c>
      <c r="ASV5" s="5">
        <v>216</v>
      </c>
      <c r="ASW5" s="4">
        <v>37</v>
      </c>
      <c r="ASX5" s="5">
        <v>17</v>
      </c>
      <c r="ASY5" s="4">
        <v>10</v>
      </c>
      <c r="ASZ5" s="5">
        <v>4</v>
      </c>
      <c r="ATA5" s="4">
        <v>20</v>
      </c>
      <c r="ATB5" s="5">
        <v>29</v>
      </c>
      <c r="ATC5" s="4">
        <v>15</v>
      </c>
      <c r="ATD5" s="5">
        <v>34</v>
      </c>
      <c r="ATE5" s="4">
        <v>259</v>
      </c>
      <c r="ATF5" s="5">
        <v>13</v>
      </c>
      <c r="ATG5" s="4">
        <v>102</v>
      </c>
      <c r="ATH5" s="5">
        <v>4</v>
      </c>
      <c r="ATI5" s="4">
        <v>4</v>
      </c>
      <c r="ATJ5" s="5">
        <v>84</v>
      </c>
      <c r="ATK5" s="4">
        <v>8</v>
      </c>
      <c r="ATL5" s="5">
        <v>21</v>
      </c>
      <c r="ATM5" s="4">
        <v>0</v>
      </c>
      <c r="ATN5" s="5">
        <v>0</v>
      </c>
      <c r="ATO5" s="4">
        <v>3</v>
      </c>
      <c r="ATP5" s="5">
        <v>4</v>
      </c>
      <c r="ATQ5" s="4">
        <v>95</v>
      </c>
      <c r="ATR5" s="5">
        <v>50</v>
      </c>
      <c r="ATS5" s="4">
        <v>25</v>
      </c>
      <c r="ATT5" s="5">
        <v>6</v>
      </c>
      <c r="ATU5" s="4">
        <v>3</v>
      </c>
      <c r="ATV5" s="5">
        <v>32</v>
      </c>
      <c r="ATW5" s="4">
        <v>0</v>
      </c>
      <c r="ATX5" s="5">
        <v>99</v>
      </c>
      <c r="ATY5" s="4">
        <v>3</v>
      </c>
      <c r="ATZ5" s="5">
        <v>4</v>
      </c>
      <c r="AUA5" s="4">
        <v>3</v>
      </c>
      <c r="AUB5" s="5">
        <v>48</v>
      </c>
      <c r="AUC5" s="4">
        <v>2</v>
      </c>
      <c r="AUD5" s="5">
        <v>3</v>
      </c>
      <c r="AUE5" s="4">
        <v>47</v>
      </c>
      <c r="AUF5" s="5">
        <v>20</v>
      </c>
      <c r="AUG5" s="4">
        <v>2</v>
      </c>
      <c r="AUH5" s="5">
        <v>4</v>
      </c>
      <c r="AUI5" s="4">
        <v>0</v>
      </c>
      <c r="AUJ5" s="5">
        <v>7</v>
      </c>
      <c r="AUK5" s="4">
        <v>2</v>
      </c>
      <c r="AUL5" s="5">
        <v>8</v>
      </c>
      <c r="AUM5" s="4">
        <v>3</v>
      </c>
      <c r="AUN5" s="5">
        <v>0</v>
      </c>
      <c r="AUO5" s="4">
        <v>60</v>
      </c>
      <c r="AUP5" s="5">
        <v>2</v>
      </c>
      <c r="AUQ5" s="4">
        <v>99</v>
      </c>
      <c r="AUR5" s="5">
        <v>8</v>
      </c>
      <c r="AUS5" s="4">
        <v>0</v>
      </c>
      <c r="AUT5" s="5">
        <v>3</v>
      </c>
      <c r="AUU5" s="4">
        <v>3</v>
      </c>
      <c r="AUV5" s="5">
        <v>54</v>
      </c>
      <c r="AUW5" s="4">
        <v>101</v>
      </c>
      <c r="AUX5" s="5">
        <v>12</v>
      </c>
      <c r="AUY5" s="4">
        <v>1</v>
      </c>
      <c r="AUZ5" s="5">
        <v>8</v>
      </c>
      <c r="AVA5" s="4">
        <v>0</v>
      </c>
      <c r="AVB5" s="5">
        <v>0</v>
      </c>
      <c r="AVC5" s="4">
        <v>12</v>
      </c>
      <c r="AVD5" s="5">
        <v>38</v>
      </c>
      <c r="AVE5" s="4">
        <v>12</v>
      </c>
      <c r="AVF5" s="5">
        <v>115</v>
      </c>
      <c r="AVG5" s="4">
        <v>13</v>
      </c>
      <c r="AVH5" s="5">
        <v>10</v>
      </c>
      <c r="AVI5" s="4">
        <v>4</v>
      </c>
      <c r="AVJ5" s="5">
        <v>20</v>
      </c>
      <c r="AVK5" s="4">
        <v>168</v>
      </c>
      <c r="AVL5" s="5">
        <v>0</v>
      </c>
      <c r="AVM5" s="4">
        <v>219</v>
      </c>
      <c r="AVN5" s="5">
        <v>4</v>
      </c>
      <c r="AVO5" s="4">
        <v>23</v>
      </c>
      <c r="AVP5" s="5">
        <v>90</v>
      </c>
      <c r="AVQ5" s="4">
        <v>0</v>
      </c>
      <c r="AVR5" s="5">
        <v>0</v>
      </c>
      <c r="AVS5" s="4">
        <v>186</v>
      </c>
      <c r="AVT5" s="5">
        <v>8</v>
      </c>
      <c r="AVU5" s="4">
        <v>6</v>
      </c>
      <c r="AVV5" s="5">
        <v>2</v>
      </c>
      <c r="AVW5" s="4">
        <v>44</v>
      </c>
      <c r="AVX5" s="5">
        <v>50</v>
      </c>
      <c r="AVY5" s="4">
        <v>151</v>
      </c>
      <c r="AVZ5" s="5">
        <v>3</v>
      </c>
      <c r="AWA5" s="4">
        <v>7</v>
      </c>
      <c r="AWB5" s="5">
        <v>12</v>
      </c>
      <c r="AWC5" s="4">
        <v>16</v>
      </c>
      <c r="AWD5" s="5">
        <v>2</v>
      </c>
      <c r="AWE5" s="4">
        <v>8</v>
      </c>
      <c r="AWF5" s="5">
        <v>55</v>
      </c>
      <c r="AWG5" s="4">
        <v>4</v>
      </c>
      <c r="AWH5" s="5">
        <v>145</v>
      </c>
      <c r="AWI5" s="4">
        <v>99</v>
      </c>
      <c r="AWJ5" s="5">
        <v>0</v>
      </c>
      <c r="AWK5" s="4">
        <v>34</v>
      </c>
      <c r="AWL5" s="5">
        <v>133</v>
      </c>
      <c r="AWM5" s="4">
        <v>2</v>
      </c>
      <c r="AWN5" s="5">
        <v>6</v>
      </c>
      <c r="AWO5" s="4">
        <v>6</v>
      </c>
      <c r="AWP5" s="5">
        <v>137</v>
      </c>
      <c r="AWQ5" s="4">
        <v>51</v>
      </c>
      <c r="AWR5" s="5">
        <v>6</v>
      </c>
      <c r="AWS5" s="4">
        <v>2</v>
      </c>
      <c r="AWT5" s="5">
        <v>6</v>
      </c>
      <c r="AWU5" s="4">
        <v>0</v>
      </c>
      <c r="AWV5" s="5">
        <v>0</v>
      </c>
      <c r="AWW5" s="4">
        <v>19</v>
      </c>
      <c r="AWX5" s="5">
        <v>3</v>
      </c>
      <c r="AWY5" s="4">
        <v>37</v>
      </c>
      <c r="AWZ5" s="5">
        <v>207</v>
      </c>
      <c r="AXA5" s="4">
        <v>13</v>
      </c>
      <c r="AXB5" s="5">
        <v>2</v>
      </c>
      <c r="AXC5" s="4">
        <v>160</v>
      </c>
      <c r="AXD5" s="5">
        <v>6</v>
      </c>
      <c r="AXE5" s="4">
        <v>3</v>
      </c>
      <c r="AXF5" s="5">
        <v>94</v>
      </c>
      <c r="AXG5" s="4">
        <v>10</v>
      </c>
      <c r="AXH5" s="5">
        <v>8</v>
      </c>
      <c r="AXI5" s="4">
        <v>38</v>
      </c>
      <c r="AXJ5" s="5">
        <v>0</v>
      </c>
      <c r="AXK5" s="4">
        <v>54</v>
      </c>
      <c r="AXL5" s="5">
        <v>0</v>
      </c>
      <c r="AXM5" s="4">
        <v>210</v>
      </c>
      <c r="AXN5" s="5">
        <v>11</v>
      </c>
      <c r="AXO5" s="4">
        <v>41</v>
      </c>
      <c r="AXP5" s="5">
        <v>36</v>
      </c>
      <c r="AXQ5" s="4">
        <v>0</v>
      </c>
      <c r="AXR5" s="5">
        <v>59</v>
      </c>
      <c r="AXS5" s="4">
        <v>3</v>
      </c>
      <c r="AXT5" s="5">
        <v>6</v>
      </c>
      <c r="AXU5" s="4">
        <v>4</v>
      </c>
      <c r="AXV5" s="5">
        <v>34</v>
      </c>
      <c r="AXW5" s="4">
        <v>24</v>
      </c>
      <c r="AXX5" s="5">
        <v>112</v>
      </c>
      <c r="AXY5" s="4">
        <v>7</v>
      </c>
      <c r="AXZ5" s="5">
        <v>16</v>
      </c>
      <c r="AYA5" s="4">
        <v>19</v>
      </c>
      <c r="AYB5" s="5">
        <v>6</v>
      </c>
      <c r="AYC5" s="4">
        <v>6</v>
      </c>
      <c r="AYD5" s="5">
        <v>4</v>
      </c>
      <c r="AYE5" s="4">
        <v>98</v>
      </c>
      <c r="AYF5" s="5">
        <v>3</v>
      </c>
      <c r="AYG5" s="4">
        <v>71</v>
      </c>
      <c r="AYH5" s="5">
        <v>172</v>
      </c>
      <c r="AYI5" s="4">
        <v>182</v>
      </c>
      <c r="AYJ5" s="5">
        <v>0</v>
      </c>
      <c r="AYK5" s="4">
        <v>71</v>
      </c>
      <c r="AYL5" s="5">
        <v>141</v>
      </c>
      <c r="AYM5" s="4">
        <v>4</v>
      </c>
      <c r="AYN5" s="5">
        <v>0</v>
      </c>
      <c r="AYO5" s="4">
        <v>20</v>
      </c>
      <c r="AYP5" s="5">
        <v>4</v>
      </c>
      <c r="AYQ5" s="4">
        <v>0</v>
      </c>
      <c r="AYR5" s="5">
        <v>0</v>
      </c>
      <c r="AYS5" s="4">
        <v>23</v>
      </c>
      <c r="AYT5" s="5">
        <v>0</v>
      </c>
      <c r="AYU5" s="4">
        <v>19</v>
      </c>
      <c r="AYV5" s="5">
        <v>3</v>
      </c>
      <c r="AYW5" s="4">
        <v>65</v>
      </c>
      <c r="AYX5" s="5">
        <v>0</v>
      </c>
      <c r="AYY5" s="4">
        <v>116</v>
      </c>
      <c r="AYZ5" s="5">
        <v>0</v>
      </c>
      <c r="AZA5" s="4">
        <v>182</v>
      </c>
      <c r="AZB5" s="5">
        <v>4</v>
      </c>
      <c r="AZC5" s="4">
        <v>33</v>
      </c>
      <c r="AZD5" s="5">
        <v>124</v>
      </c>
      <c r="AZE5" s="4">
        <v>171</v>
      </c>
      <c r="AZF5" s="5">
        <v>0</v>
      </c>
      <c r="AZG5" s="4">
        <v>77</v>
      </c>
      <c r="AZH5" s="5">
        <v>193</v>
      </c>
      <c r="AZI5" s="4">
        <v>4</v>
      </c>
      <c r="AZJ5" s="5">
        <v>38</v>
      </c>
      <c r="AZK5" s="4">
        <v>8</v>
      </c>
      <c r="AZL5" s="5">
        <v>15</v>
      </c>
      <c r="AZM5" s="4">
        <v>56</v>
      </c>
      <c r="AZN5" s="5">
        <v>0</v>
      </c>
      <c r="AZO5" s="4">
        <v>160</v>
      </c>
      <c r="AZP5" s="5">
        <v>20</v>
      </c>
      <c r="AZQ5" s="4">
        <v>2</v>
      </c>
      <c r="AZR5" s="5">
        <v>16</v>
      </c>
      <c r="AZS5" s="4">
        <v>15</v>
      </c>
      <c r="AZT5" s="5">
        <v>11</v>
      </c>
      <c r="AZU5" s="4">
        <v>4</v>
      </c>
      <c r="AZV5" s="5">
        <v>0</v>
      </c>
      <c r="AZW5" s="4">
        <v>6</v>
      </c>
      <c r="AZX5" s="5">
        <v>11</v>
      </c>
      <c r="AZY5" s="4">
        <v>0</v>
      </c>
      <c r="AZZ5" s="5">
        <v>4</v>
      </c>
      <c r="BAA5" s="4">
        <v>0</v>
      </c>
      <c r="BAB5" s="5">
        <v>0</v>
      </c>
      <c r="BAC5" s="4">
        <v>26</v>
      </c>
      <c r="BAD5" s="5">
        <v>2</v>
      </c>
      <c r="BAE5" s="4">
        <v>11</v>
      </c>
      <c r="BAF5" s="5">
        <v>2</v>
      </c>
      <c r="BAG5" s="4">
        <v>2</v>
      </c>
      <c r="BAH5" s="5">
        <v>3</v>
      </c>
      <c r="BAI5" s="4">
        <v>51</v>
      </c>
      <c r="BAJ5" s="5">
        <v>0</v>
      </c>
      <c r="BAK5" s="4">
        <v>0</v>
      </c>
      <c r="BAL5" s="5">
        <v>2</v>
      </c>
      <c r="BAM5" s="4">
        <v>104</v>
      </c>
      <c r="BAN5" s="5">
        <v>13</v>
      </c>
      <c r="BAO5" s="4">
        <v>4</v>
      </c>
      <c r="BAP5" s="5">
        <v>0</v>
      </c>
      <c r="BAQ5" s="4">
        <v>15</v>
      </c>
      <c r="BAR5" s="5">
        <v>0</v>
      </c>
      <c r="BAS5" s="4">
        <v>30</v>
      </c>
      <c r="BAT5" s="5">
        <v>0</v>
      </c>
      <c r="BAU5" s="4">
        <v>8</v>
      </c>
      <c r="BAV5" s="5">
        <v>20</v>
      </c>
      <c r="BAW5" s="4">
        <v>65</v>
      </c>
      <c r="BAX5" s="5">
        <v>3</v>
      </c>
      <c r="BAY5" s="4">
        <v>0</v>
      </c>
      <c r="BAZ5" s="5">
        <v>6</v>
      </c>
      <c r="BBA5" s="4">
        <v>17</v>
      </c>
      <c r="BBB5" s="5">
        <v>46</v>
      </c>
      <c r="BBC5" s="4">
        <v>4</v>
      </c>
      <c r="BBD5" s="5">
        <v>8</v>
      </c>
      <c r="BBE5" s="4">
        <v>130</v>
      </c>
      <c r="BBF5" s="5">
        <v>11</v>
      </c>
      <c r="BBG5" s="4">
        <v>2</v>
      </c>
      <c r="BBH5" s="5">
        <v>69</v>
      </c>
      <c r="BBI5" s="4">
        <v>104</v>
      </c>
      <c r="BBJ5" s="5">
        <v>2</v>
      </c>
      <c r="BBK5" s="4">
        <v>242</v>
      </c>
      <c r="BBL5" s="5">
        <v>4</v>
      </c>
      <c r="BBM5" s="4">
        <v>51</v>
      </c>
      <c r="BBN5" s="5">
        <v>8</v>
      </c>
      <c r="BBO5" s="4">
        <v>16</v>
      </c>
      <c r="BBP5" s="5">
        <v>6</v>
      </c>
      <c r="BBQ5" s="4">
        <v>0</v>
      </c>
      <c r="BBR5" s="5">
        <v>0</v>
      </c>
      <c r="BBS5" s="4">
        <v>38</v>
      </c>
      <c r="BBT5" s="5">
        <v>16</v>
      </c>
      <c r="BBU5" s="4">
        <v>0</v>
      </c>
      <c r="BBV5" s="5">
        <v>23</v>
      </c>
      <c r="BBW5" s="4">
        <v>11</v>
      </c>
      <c r="BBX5" s="5">
        <v>0</v>
      </c>
      <c r="BBY5" s="4">
        <v>0</v>
      </c>
      <c r="BBZ5" s="5">
        <v>8</v>
      </c>
      <c r="BCA5" s="4">
        <v>175</v>
      </c>
      <c r="BCB5" s="5">
        <v>2</v>
      </c>
      <c r="BCC5" s="4">
        <v>11</v>
      </c>
      <c r="BCD5" s="5">
        <v>110</v>
      </c>
      <c r="BCE5" s="4">
        <v>2</v>
      </c>
      <c r="BCF5" s="5">
        <v>3</v>
      </c>
      <c r="BCG5" s="4">
        <v>3</v>
      </c>
      <c r="BCH5" s="5">
        <v>3</v>
      </c>
      <c r="BCI5" s="4">
        <v>4</v>
      </c>
      <c r="BCJ5" s="5">
        <v>3</v>
      </c>
      <c r="BCK5" s="4">
        <v>19</v>
      </c>
      <c r="BCL5" s="5">
        <v>10</v>
      </c>
      <c r="BCM5" s="4">
        <v>3</v>
      </c>
      <c r="BCN5" s="5">
        <v>4</v>
      </c>
      <c r="BCO5" s="4">
        <v>180</v>
      </c>
      <c r="BCP5" s="5">
        <v>246</v>
      </c>
      <c r="BCQ5" s="4">
        <v>28</v>
      </c>
      <c r="BCR5" s="5">
        <v>72</v>
      </c>
      <c r="BCS5" s="4">
        <v>11</v>
      </c>
      <c r="BCT5" s="5">
        <v>71</v>
      </c>
      <c r="BCU5" s="4">
        <v>58</v>
      </c>
      <c r="BCV5" s="5">
        <v>19</v>
      </c>
      <c r="BCW5" s="4">
        <v>98</v>
      </c>
      <c r="BCX5" s="5">
        <v>0</v>
      </c>
      <c r="BCY5" s="4">
        <v>0</v>
      </c>
      <c r="BCZ5" s="5">
        <v>86</v>
      </c>
      <c r="BDA5" s="4">
        <v>106</v>
      </c>
      <c r="BDB5" s="5">
        <v>2</v>
      </c>
      <c r="BDC5" s="4">
        <v>11</v>
      </c>
      <c r="BDD5" s="5">
        <v>89</v>
      </c>
      <c r="BDE5" s="4">
        <v>116</v>
      </c>
      <c r="BDF5" s="5">
        <v>7</v>
      </c>
      <c r="BDG5" s="4">
        <v>77</v>
      </c>
      <c r="BDH5" s="5">
        <v>0</v>
      </c>
      <c r="BDI5" s="4">
        <v>7</v>
      </c>
      <c r="BDJ5" s="5">
        <v>2</v>
      </c>
      <c r="BDK5" s="4">
        <v>54</v>
      </c>
      <c r="BDL5" s="5">
        <v>0</v>
      </c>
      <c r="BDM5" s="4">
        <v>75</v>
      </c>
      <c r="BDN5" s="5">
        <v>0</v>
      </c>
      <c r="BDO5" s="4">
        <v>91</v>
      </c>
      <c r="BDP5" s="5">
        <v>19</v>
      </c>
      <c r="BDQ5" s="4">
        <v>13</v>
      </c>
      <c r="BDR5" s="5">
        <v>0</v>
      </c>
      <c r="BDS5" s="4">
        <v>188</v>
      </c>
      <c r="BDT5" s="5">
        <v>33</v>
      </c>
      <c r="BDU5" s="4">
        <v>12</v>
      </c>
      <c r="BDV5" s="5">
        <v>210</v>
      </c>
      <c r="BDW5" s="4">
        <v>0</v>
      </c>
      <c r="BDX5" s="5">
        <v>7</v>
      </c>
      <c r="BDY5" s="4">
        <v>0</v>
      </c>
      <c r="BDZ5" s="5">
        <v>234</v>
      </c>
      <c r="BEA5" s="4">
        <v>10</v>
      </c>
      <c r="BEB5" s="5">
        <v>3</v>
      </c>
      <c r="BEC5" s="4">
        <v>10</v>
      </c>
      <c r="BED5" s="5">
        <v>197</v>
      </c>
      <c r="BEE5" s="4">
        <v>65</v>
      </c>
      <c r="BEF5" s="5">
        <v>20</v>
      </c>
      <c r="BEG5" s="4">
        <v>0</v>
      </c>
      <c r="BEH5" s="5">
        <v>69</v>
      </c>
      <c r="BEI5" s="4">
        <v>39</v>
      </c>
      <c r="BEJ5" s="5">
        <v>55</v>
      </c>
      <c r="BEK5" s="4">
        <v>3</v>
      </c>
      <c r="BEL5" s="5">
        <v>97</v>
      </c>
      <c r="BEM5" s="4">
        <v>15</v>
      </c>
      <c r="BEN5" s="5">
        <v>0</v>
      </c>
      <c r="BEO5" s="4">
        <v>210</v>
      </c>
      <c r="BEP5" s="5">
        <v>3</v>
      </c>
      <c r="BEQ5" s="4">
        <v>13</v>
      </c>
      <c r="BER5" s="5">
        <v>91</v>
      </c>
      <c r="BES5" s="4">
        <v>33</v>
      </c>
      <c r="BET5" s="5">
        <v>20</v>
      </c>
      <c r="BEU5" s="4">
        <v>11</v>
      </c>
      <c r="BEV5" s="5">
        <v>4</v>
      </c>
      <c r="BEW5" s="4">
        <v>8</v>
      </c>
      <c r="BEX5" s="5">
        <v>17</v>
      </c>
      <c r="BEY5" s="4">
        <v>11</v>
      </c>
      <c r="BEZ5" s="5">
        <v>21</v>
      </c>
      <c r="BFA5" s="4">
        <v>197</v>
      </c>
      <c r="BFB5" s="5">
        <v>58</v>
      </c>
      <c r="BFC5" s="4">
        <v>0</v>
      </c>
      <c r="BFD5" s="5">
        <v>45</v>
      </c>
      <c r="BFE5" s="4">
        <v>0</v>
      </c>
      <c r="BFF5" s="5">
        <v>99</v>
      </c>
      <c r="BFG5" s="4">
        <v>73</v>
      </c>
      <c r="BFH5" s="5">
        <v>6</v>
      </c>
      <c r="BFI5" s="4">
        <v>6</v>
      </c>
      <c r="BFJ5" s="5">
        <v>10</v>
      </c>
      <c r="BFK5" s="4">
        <v>8</v>
      </c>
      <c r="BFL5" s="5">
        <v>4</v>
      </c>
      <c r="BFM5" s="4">
        <v>20</v>
      </c>
      <c r="BFN5" s="5">
        <v>49</v>
      </c>
      <c r="BFO5" s="4">
        <v>219</v>
      </c>
      <c r="BFP5" s="5">
        <v>11</v>
      </c>
      <c r="BFQ5" s="4">
        <v>3</v>
      </c>
      <c r="BFR5" s="5">
        <v>0</v>
      </c>
      <c r="BFS5" s="4">
        <v>10</v>
      </c>
      <c r="BFT5" s="5">
        <v>149</v>
      </c>
      <c r="BFU5" s="4">
        <v>13</v>
      </c>
      <c r="BFV5" s="5">
        <v>42</v>
      </c>
      <c r="BFW5" s="4">
        <v>10</v>
      </c>
      <c r="BFX5" s="5">
        <v>19</v>
      </c>
      <c r="BFY5" s="4">
        <v>3</v>
      </c>
      <c r="BFZ5" s="5">
        <v>0</v>
      </c>
      <c r="BGA5" s="4">
        <v>0</v>
      </c>
      <c r="BGB5" s="5">
        <v>0</v>
      </c>
      <c r="BGC5" s="4">
        <v>24</v>
      </c>
      <c r="BGD5" s="5">
        <v>2</v>
      </c>
      <c r="BGE5" s="4">
        <v>80</v>
      </c>
      <c r="BGF5" s="5">
        <v>0</v>
      </c>
      <c r="BGG5" s="4">
        <v>80</v>
      </c>
      <c r="BGH5" s="5">
        <v>4</v>
      </c>
      <c r="BGI5" s="4">
        <v>36</v>
      </c>
      <c r="BGJ5" s="5">
        <v>149</v>
      </c>
      <c r="BGK5" s="4">
        <v>0</v>
      </c>
      <c r="BGL5" s="5">
        <v>10</v>
      </c>
      <c r="BGM5" s="4">
        <v>0</v>
      </c>
      <c r="BGN5" s="5">
        <v>25</v>
      </c>
      <c r="BGO5" s="4">
        <v>12</v>
      </c>
      <c r="BGP5" s="5">
        <v>46</v>
      </c>
      <c r="BGQ5" s="4">
        <v>2</v>
      </c>
      <c r="BGR5" s="5">
        <v>6</v>
      </c>
      <c r="BGS5" s="4">
        <v>35</v>
      </c>
      <c r="BGT5" s="5">
        <v>13</v>
      </c>
      <c r="BGU5" s="4">
        <v>63</v>
      </c>
      <c r="BGV5" s="5">
        <v>29</v>
      </c>
      <c r="BGW5" s="4">
        <v>0</v>
      </c>
      <c r="BGX5" s="5">
        <v>6</v>
      </c>
      <c r="BGY5" s="4">
        <v>8</v>
      </c>
      <c r="BGZ5" s="5">
        <v>8</v>
      </c>
      <c r="BHA5" s="4">
        <v>69</v>
      </c>
      <c r="BHB5" s="5">
        <v>19</v>
      </c>
      <c r="BHC5" s="4">
        <v>0</v>
      </c>
      <c r="BHD5" s="5">
        <v>4</v>
      </c>
      <c r="BHE5" s="4">
        <v>185</v>
      </c>
      <c r="BHF5" s="5">
        <v>3</v>
      </c>
      <c r="BHG5" s="4">
        <v>15</v>
      </c>
      <c r="BHH5" s="5">
        <v>0</v>
      </c>
      <c r="BHI5" s="4">
        <v>142</v>
      </c>
      <c r="BHJ5" s="5">
        <v>0</v>
      </c>
      <c r="BHK5" s="4">
        <v>12</v>
      </c>
      <c r="BHL5" s="5">
        <v>59</v>
      </c>
      <c r="BHM5" s="4">
        <v>0</v>
      </c>
      <c r="BHN5" s="5">
        <v>94</v>
      </c>
      <c r="BHO5" s="4">
        <v>7</v>
      </c>
      <c r="BHP5" s="5">
        <v>4</v>
      </c>
      <c r="BHQ5" s="4">
        <v>0</v>
      </c>
      <c r="BHR5" s="5">
        <v>10</v>
      </c>
      <c r="BHS5" s="4">
        <v>46</v>
      </c>
      <c r="BHT5" s="5">
        <v>3</v>
      </c>
      <c r="BHU5" s="4">
        <v>37</v>
      </c>
      <c r="BHV5" s="5">
        <v>0</v>
      </c>
      <c r="BHW5" s="4">
        <v>13</v>
      </c>
      <c r="BHX5" s="5">
        <v>52</v>
      </c>
      <c r="BHY5" s="4">
        <v>2</v>
      </c>
      <c r="BHZ5" s="5">
        <v>27</v>
      </c>
      <c r="BIA5" s="4">
        <v>4</v>
      </c>
      <c r="BIB5" s="5">
        <v>25</v>
      </c>
      <c r="BIC5" s="4">
        <v>16</v>
      </c>
      <c r="BID5" s="5">
        <v>8</v>
      </c>
      <c r="BIE5" s="4">
        <v>63</v>
      </c>
      <c r="BIF5" s="5">
        <v>13</v>
      </c>
      <c r="BIG5" s="4">
        <v>97</v>
      </c>
      <c r="BIH5" s="5">
        <v>2</v>
      </c>
      <c r="BII5" s="4">
        <v>11</v>
      </c>
      <c r="BIJ5" s="5">
        <v>0</v>
      </c>
      <c r="BIK5" s="4">
        <v>4</v>
      </c>
      <c r="BIL5" s="5">
        <v>0</v>
      </c>
      <c r="BIM5" s="4">
        <v>3</v>
      </c>
      <c r="BIN5" s="5">
        <v>140</v>
      </c>
      <c r="BIO5" s="4">
        <v>3</v>
      </c>
      <c r="BIP5" s="5">
        <v>19</v>
      </c>
      <c r="BIQ5" s="4">
        <v>253</v>
      </c>
      <c r="BIR5" s="5">
        <v>16</v>
      </c>
      <c r="BIS5" s="4">
        <v>0</v>
      </c>
      <c r="BIT5" s="5">
        <v>2</v>
      </c>
      <c r="BIU5" s="4">
        <v>0</v>
      </c>
      <c r="BIV5" s="5">
        <v>0</v>
      </c>
      <c r="BIW5" s="4">
        <v>34</v>
      </c>
      <c r="BIX5" s="5">
        <v>4</v>
      </c>
      <c r="BIY5" s="4">
        <v>12</v>
      </c>
      <c r="BIZ5" s="5">
        <v>75</v>
      </c>
      <c r="BJA5" s="4">
        <v>11</v>
      </c>
      <c r="BJB5" s="5">
        <v>24</v>
      </c>
      <c r="BJC5" s="4">
        <v>23</v>
      </c>
      <c r="BJD5" s="5">
        <v>3</v>
      </c>
      <c r="BJE5" s="4">
        <v>169</v>
      </c>
      <c r="BJF5" s="5">
        <v>2</v>
      </c>
      <c r="BJG5" s="4">
        <v>15</v>
      </c>
      <c r="BJH5" s="5">
        <v>33</v>
      </c>
      <c r="BJI5" s="4">
        <v>12</v>
      </c>
      <c r="BJJ5" s="5">
        <v>0</v>
      </c>
      <c r="BJK5" s="4">
        <v>0</v>
      </c>
      <c r="BJL5" s="5">
        <v>220</v>
      </c>
      <c r="BJM5" s="4">
        <v>6</v>
      </c>
      <c r="BJN5" s="5">
        <v>24</v>
      </c>
      <c r="BJO5" s="4">
        <v>0</v>
      </c>
      <c r="BJP5" s="5">
        <v>120</v>
      </c>
      <c r="BJQ5" s="4">
        <v>71</v>
      </c>
      <c r="BJR5" s="5">
        <v>3</v>
      </c>
      <c r="BJS5" s="4">
        <v>3</v>
      </c>
      <c r="BJT5" s="5">
        <v>0</v>
      </c>
      <c r="BJU5" s="4">
        <v>6</v>
      </c>
      <c r="BJV5" s="5">
        <v>0</v>
      </c>
      <c r="BJW5" s="4">
        <v>0</v>
      </c>
      <c r="BJX5" s="5">
        <v>15</v>
      </c>
      <c r="BJY5" s="4">
        <v>0</v>
      </c>
      <c r="BJZ5" s="5">
        <v>21</v>
      </c>
      <c r="BKA5" s="4">
        <v>111</v>
      </c>
      <c r="BKB5" s="5">
        <v>2</v>
      </c>
      <c r="BKC5" s="4">
        <v>4</v>
      </c>
      <c r="BKD5" s="5">
        <v>2</v>
      </c>
      <c r="BKE5" s="4">
        <v>0</v>
      </c>
      <c r="BKF5" s="5">
        <v>13</v>
      </c>
      <c r="BKG5" s="4">
        <v>10</v>
      </c>
      <c r="BKH5" s="5">
        <v>258</v>
      </c>
      <c r="BKI5" s="4">
        <v>0</v>
      </c>
      <c r="BKJ5" s="5">
        <v>4</v>
      </c>
      <c r="BKK5" s="4">
        <v>28</v>
      </c>
      <c r="BKL5" s="5">
        <v>34</v>
      </c>
      <c r="BKM5" s="4">
        <v>17</v>
      </c>
      <c r="BKN5" s="5">
        <v>23</v>
      </c>
      <c r="BKO5" s="4">
        <v>35</v>
      </c>
      <c r="BKP5" s="5">
        <v>6</v>
      </c>
      <c r="BKQ5" s="4">
        <v>2</v>
      </c>
      <c r="BKR5" s="5">
        <v>0</v>
      </c>
      <c r="BKS5" s="4">
        <v>4</v>
      </c>
      <c r="BKT5" s="5">
        <v>4</v>
      </c>
      <c r="BKU5" s="4">
        <v>80</v>
      </c>
      <c r="BKV5" s="5">
        <v>84</v>
      </c>
      <c r="BKW5" s="4">
        <v>134</v>
      </c>
      <c r="BKX5" s="5">
        <v>45</v>
      </c>
      <c r="BKY5" s="4">
        <v>33</v>
      </c>
      <c r="BKZ5" s="5">
        <v>32</v>
      </c>
      <c r="BLA5" s="4">
        <v>10</v>
      </c>
      <c r="BLB5" s="5">
        <v>8</v>
      </c>
      <c r="BLC5" s="4">
        <v>15</v>
      </c>
      <c r="BLD5" s="5">
        <v>29</v>
      </c>
      <c r="BLE5" s="4">
        <v>10</v>
      </c>
      <c r="BLF5" s="5">
        <v>39</v>
      </c>
      <c r="BLG5" s="4">
        <v>115</v>
      </c>
      <c r="BLH5" s="5">
        <v>3</v>
      </c>
      <c r="BLI5" s="4">
        <v>33</v>
      </c>
      <c r="BLJ5" s="5">
        <v>52</v>
      </c>
      <c r="BLK5" s="4">
        <v>104</v>
      </c>
      <c r="BLL5" s="5">
        <v>123</v>
      </c>
      <c r="BLM5" s="4">
        <v>24</v>
      </c>
      <c r="BLN5" s="5">
        <v>39</v>
      </c>
      <c r="BLO5" s="4">
        <v>11</v>
      </c>
      <c r="BLP5" s="5">
        <v>0</v>
      </c>
      <c r="BLQ5" s="4">
        <v>7</v>
      </c>
      <c r="BLR5" s="5">
        <v>76</v>
      </c>
      <c r="BLS5" s="4">
        <v>7</v>
      </c>
      <c r="BLT5" s="5">
        <v>0</v>
      </c>
      <c r="BLU5" s="4">
        <v>0</v>
      </c>
      <c r="BLV5" s="5">
        <v>3</v>
      </c>
      <c r="BLW5" s="4">
        <v>0</v>
      </c>
      <c r="BLX5" s="5">
        <v>21</v>
      </c>
      <c r="BLY5" s="4">
        <v>10</v>
      </c>
      <c r="BLZ5" s="5">
        <v>116</v>
      </c>
      <c r="BMA5" s="4">
        <v>146</v>
      </c>
      <c r="BMB5" s="5">
        <v>7</v>
      </c>
      <c r="BMC5" s="4">
        <v>78</v>
      </c>
      <c r="BMD5" s="5">
        <v>0</v>
      </c>
      <c r="BME5" s="4">
        <v>8</v>
      </c>
      <c r="BMF5" s="5">
        <v>12</v>
      </c>
      <c r="BMG5" s="4">
        <v>85</v>
      </c>
      <c r="BMH5" s="5">
        <v>2</v>
      </c>
      <c r="BMI5" s="4">
        <v>26</v>
      </c>
      <c r="BMJ5" s="5">
        <v>0</v>
      </c>
      <c r="BMK5" s="4">
        <v>258</v>
      </c>
      <c r="BML5" s="5">
        <v>0</v>
      </c>
      <c r="BMM5" s="4">
        <v>0</v>
      </c>
      <c r="BMN5" s="5">
        <v>16</v>
      </c>
      <c r="BMO5" s="4">
        <v>0</v>
      </c>
      <c r="BMP5" s="5">
        <v>6</v>
      </c>
      <c r="BMQ5" s="4">
        <v>2</v>
      </c>
      <c r="BMR5" s="5">
        <v>16</v>
      </c>
      <c r="BMS5" s="4">
        <v>30</v>
      </c>
      <c r="BMT5" s="5">
        <v>179</v>
      </c>
      <c r="BMU5" s="4">
        <v>3</v>
      </c>
      <c r="BMV5" s="5">
        <v>80</v>
      </c>
      <c r="BMW5" s="4">
        <v>0</v>
      </c>
      <c r="BMX5" s="5">
        <v>2</v>
      </c>
      <c r="BMY5" s="4">
        <v>207</v>
      </c>
      <c r="BMZ5" s="5">
        <v>12</v>
      </c>
      <c r="BNA5" s="4">
        <v>43</v>
      </c>
      <c r="BNB5" s="5">
        <v>39</v>
      </c>
      <c r="BNC5" s="4">
        <v>6</v>
      </c>
      <c r="BND5" s="5">
        <v>7</v>
      </c>
      <c r="BNE5" s="4">
        <v>10</v>
      </c>
      <c r="BNF5" s="5">
        <v>3</v>
      </c>
      <c r="BNG5" s="4">
        <v>29</v>
      </c>
      <c r="BNH5" s="5">
        <v>120</v>
      </c>
      <c r="BNI5" s="4">
        <v>62</v>
      </c>
      <c r="BNJ5" s="5">
        <v>16</v>
      </c>
      <c r="BNK5" s="4">
        <v>15</v>
      </c>
      <c r="BNL5" s="5">
        <v>0</v>
      </c>
      <c r="BNM5" s="4">
        <v>3</v>
      </c>
      <c r="BNN5" s="5">
        <v>36</v>
      </c>
      <c r="BNO5" s="4">
        <v>198</v>
      </c>
      <c r="BNP5" s="5">
        <v>0</v>
      </c>
      <c r="BNQ5" s="4">
        <v>23</v>
      </c>
      <c r="BNR5" s="5">
        <v>0</v>
      </c>
      <c r="BNS5" s="4">
        <v>104</v>
      </c>
      <c r="BNT5" s="5">
        <v>21</v>
      </c>
      <c r="BNU5" s="4">
        <v>153</v>
      </c>
      <c r="BNV5" s="5">
        <v>21</v>
      </c>
      <c r="BNW5" s="4">
        <v>29</v>
      </c>
      <c r="BNX5" s="5">
        <v>32</v>
      </c>
      <c r="BNY5" s="4">
        <v>0</v>
      </c>
      <c r="BNZ5" s="5">
        <v>0</v>
      </c>
      <c r="BOA5" s="4">
        <v>10</v>
      </c>
      <c r="BOB5" s="5">
        <v>2</v>
      </c>
      <c r="BOC5" s="4">
        <v>82</v>
      </c>
      <c r="BOD5" s="5">
        <v>0</v>
      </c>
      <c r="BOE5" s="4">
        <v>27</v>
      </c>
      <c r="BOF5" s="5">
        <v>7</v>
      </c>
      <c r="BOG5" s="4">
        <v>34</v>
      </c>
      <c r="BOH5" s="5">
        <v>102</v>
      </c>
      <c r="BOI5" s="4">
        <v>112</v>
      </c>
      <c r="BOJ5" s="5">
        <v>13</v>
      </c>
      <c r="BOK5" s="4">
        <v>49</v>
      </c>
      <c r="BOL5" s="5">
        <v>15</v>
      </c>
      <c r="BOM5" s="4">
        <v>6</v>
      </c>
      <c r="BON5" s="5">
        <v>7</v>
      </c>
      <c r="BOO5" s="4">
        <v>7</v>
      </c>
      <c r="BOP5" s="5">
        <v>0</v>
      </c>
      <c r="BOQ5" s="4">
        <v>4</v>
      </c>
      <c r="BOR5" s="5">
        <v>2</v>
      </c>
      <c r="BOS5" s="4">
        <v>16</v>
      </c>
      <c r="BOT5" s="5">
        <v>119</v>
      </c>
      <c r="BOU5" s="4">
        <v>8</v>
      </c>
      <c r="BOV5" s="5">
        <v>71</v>
      </c>
      <c r="BOW5" s="4">
        <v>65</v>
      </c>
      <c r="BOX5" s="5">
        <v>17</v>
      </c>
      <c r="BOY5" s="4">
        <v>93</v>
      </c>
      <c r="BOZ5" s="5">
        <v>0</v>
      </c>
      <c r="BPA5" s="4">
        <v>141</v>
      </c>
      <c r="BPB5" s="5">
        <v>2</v>
      </c>
      <c r="BPC5" s="4">
        <v>2</v>
      </c>
      <c r="BPD5" s="5">
        <v>10</v>
      </c>
      <c r="BPE5" s="4">
        <v>2</v>
      </c>
      <c r="BPF5" s="5">
        <v>17</v>
      </c>
      <c r="BPG5" s="4">
        <v>168</v>
      </c>
      <c r="BPH5" s="5">
        <v>0</v>
      </c>
      <c r="BPI5" s="4">
        <v>0</v>
      </c>
      <c r="BPJ5" s="5">
        <v>7</v>
      </c>
      <c r="BPK5" s="4">
        <v>3</v>
      </c>
      <c r="BPL5" s="5">
        <v>0</v>
      </c>
      <c r="BPM5" s="4">
        <v>138</v>
      </c>
      <c r="BPN5" s="5">
        <v>11</v>
      </c>
      <c r="BPO5" s="4">
        <v>0</v>
      </c>
      <c r="BPP5" s="5">
        <v>36</v>
      </c>
      <c r="BPQ5" s="4">
        <v>34</v>
      </c>
      <c r="BPR5" s="5">
        <v>8</v>
      </c>
      <c r="BPS5" s="4">
        <v>0</v>
      </c>
      <c r="BPT5" s="5">
        <v>11</v>
      </c>
      <c r="BPU5" s="4">
        <v>12</v>
      </c>
      <c r="BPV5" s="5">
        <v>223</v>
      </c>
      <c r="BPW5" s="4">
        <v>23</v>
      </c>
      <c r="BPX5" s="5">
        <v>12</v>
      </c>
      <c r="BPY5" s="4">
        <v>0</v>
      </c>
      <c r="BPZ5" s="5">
        <v>151</v>
      </c>
      <c r="BQA5" s="4">
        <v>11</v>
      </c>
      <c r="BQB5" s="5">
        <v>10</v>
      </c>
      <c r="BQC5" s="4">
        <v>0</v>
      </c>
      <c r="BQD5" s="5">
        <v>0</v>
      </c>
      <c r="BQE5" s="4">
        <v>3</v>
      </c>
      <c r="BQF5" s="5">
        <v>11</v>
      </c>
      <c r="BQG5" s="4">
        <v>258</v>
      </c>
      <c r="BQH5" s="5">
        <v>188</v>
      </c>
      <c r="BQI5" s="4">
        <v>145</v>
      </c>
      <c r="BQJ5" s="5">
        <v>0</v>
      </c>
      <c r="BQK5" s="4">
        <v>4</v>
      </c>
      <c r="BQL5" s="5">
        <v>0</v>
      </c>
      <c r="BQM5" s="4">
        <v>0</v>
      </c>
      <c r="BQN5" s="5">
        <v>5</v>
      </c>
      <c r="BQO5" s="4">
        <v>10</v>
      </c>
      <c r="BQP5" s="5">
        <v>224</v>
      </c>
      <c r="BQQ5" s="4">
        <v>89</v>
      </c>
      <c r="BQR5" s="5">
        <v>0</v>
      </c>
      <c r="BQS5" s="4">
        <v>0</v>
      </c>
      <c r="BQT5" s="5">
        <v>23</v>
      </c>
      <c r="BQU5" s="4">
        <v>91</v>
      </c>
      <c r="BQV5" s="5">
        <v>150</v>
      </c>
      <c r="BQW5" s="4">
        <v>0</v>
      </c>
      <c r="BQX5" s="5">
        <v>101</v>
      </c>
      <c r="BQY5" s="4">
        <v>90</v>
      </c>
      <c r="BQZ5" s="5">
        <v>12</v>
      </c>
      <c r="BRA5" s="4">
        <v>0</v>
      </c>
      <c r="BRB5" s="5">
        <v>80</v>
      </c>
      <c r="BRC5" s="4">
        <v>0</v>
      </c>
      <c r="BRD5" s="5">
        <v>4</v>
      </c>
      <c r="BRE5" s="4">
        <v>73</v>
      </c>
      <c r="BRF5" s="5">
        <v>104</v>
      </c>
      <c r="BRG5" s="4">
        <v>0</v>
      </c>
      <c r="BRH5" s="5">
        <v>8</v>
      </c>
      <c r="BRI5" s="4">
        <v>216</v>
      </c>
      <c r="BRJ5" s="5">
        <v>39</v>
      </c>
      <c r="BRK5" s="4">
        <v>37</v>
      </c>
      <c r="BRL5" s="5">
        <v>16</v>
      </c>
      <c r="BRM5" s="4">
        <v>2</v>
      </c>
      <c r="BRN5" s="5">
        <v>23</v>
      </c>
      <c r="BRO5" s="4">
        <v>12</v>
      </c>
      <c r="BRP5" s="5">
        <v>13</v>
      </c>
      <c r="BRQ5" s="4">
        <v>4</v>
      </c>
      <c r="BRR5" s="5">
        <v>160</v>
      </c>
      <c r="BRS5" s="4">
        <v>0</v>
      </c>
      <c r="BRT5" s="5">
        <v>20</v>
      </c>
      <c r="BRU5" s="4">
        <v>76</v>
      </c>
      <c r="BRV5" s="5">
        <v>2</v>
      </c>
      <c r="BRW5" s="4">
        <v>63</v>
      </c>
      <c r="BRX5" s="5">
        <v>0</v>
      </c>
      <c r="BRY5" s="4">
        <v>37</v>
      </c>
      <c r="BRZ5" s="5">
        <v>4</v>
      </c>
      <c r="BSA5" s="4">
        <v>0</v>
      </c>
      <c r="BSB5" s="5">
        <v>1</v>
      </c>
      <c r="BSC5" s="4">
        <v>13</v>
      </c>
      <c r="BSD5" s="5">
        <v>6</v>
      </c>
      <c r="BSE5" s="4">
        <v>6</v>
      </c>
      <c r="BSF5" s="5">
        <v>38</v>
      </c>
      <c r="BSG5" s="4">
        <v>3</v>
      </c>
      <c r="BSH5" s="5">
        <v>34</v>
      </c>
      <c r="BSI5" s="4">
        <v>20</v>
      </c>
      <c r="BSJ5" s="5">
        <v>65</v>
      </c>
      <c r="BSK5" s="4">
        <v>0</v>
      </c>
      <c r="BSL5" s="5">
        <v>3</v>
      </c>
      <c r="BSM5" s="4">
        <v>6</v>
      </c>
      <c r="BSN5" s="5">
        <v>95</v>
      </c>
      <c r="BSO5" s="4">
        <v>6</v>
      </c>
      <c r="BSP5" s="5">
        <v>69</v>
      </c>
      <c r="BSQ5" s="4">
        <v>6</v>
      </c>
      <c r="BSR5" s="5">
        <v>55</v>
      </c>
      <c r="BSS5" s="4">
        <v>103</v>
      </c>
      <c r="BST5" s="5">
        <v>124</v>
      </c>
      <c r="BSU5" s="4">
        <v>15</v>
      </c>
      <c r="BSV5" s="5">
        <v>4</v>
      </c>
      <c r="BSW5" s="4">
        <v>3</v>
      </c>
      <c r="BSX5" s="5">
        <v>8</v>
      </c>
      <c r="BSY5" s="4">
        <v>159</v>
      </c>
      <c r="BSZ5" s="5">
        <v>2</v>
      </c>
      <c r="BTA5" s="4">
        <v>150</v>
      </c>
      <c r="BTB5" s="5">
        <v>0</v>
      </c>
      <c r="BTC5" s="4">
        <v>0</v>
      </c>
      <c r="BTD5" s="5">
        <v>3</v>
      </c>
      <c r="BTE5" s="4">
        <v>4</v>
      </c>
      <c r="BTF5" s="5">
        <v>108</v>
      </c>
      <c r="BTG5" s="4">
        <v>181</v>
      </c>
      <c r="BTH5" s="5">
        <v>50</v>
      </c>
      <c r="BTI5" s="4">
        <v>60</v>
      </c>
      <c r="BTJ5" s="5">
        <v>23</v>
      </c>
      <c r="BTK5" s="4">
        <v>0</v>
      </c>
      <c r="BTL5" s="5">
        <v>0</v>
      </c>
      <c r="BTM5" s="4">
        <v>43</v>
      </c>
      <c r="BTN5" s="5">
        <v>6</v>
      </c>
      <c r="BTO5" s="4">
        <v>56</v>
      </c>
      <c r="BTP5" s="5">
        <v>0</v>
      </c>
      <c r="BTQ5" s="4">
        <v>65</v>
      </c>
      <c r="BTR5" s="5">
        <v>90</v>
      </c>
      <c r="BTS5" s="4">
        <v>54</v>
      </c>
      <c r="BTT5" s="5">
        <v>150</v>
      </c>
      <c r="BTU5" s="4">
        <v>99</v>
      </c>
      <c r="BTV5" s="5">
        <v>20</v>
      </c>
      <c r="BTW5" s="4">
        <v>0</v>
      </c>
      <c r="BTX5" s="5">
        <v>177</v>
      </c>
      <c r="BTY5" s="4">
        <v>25</v>
      </c>
      <c r="BTZ5" s="5">
        <v>29</v>
      </c>
      <c r="BUA5" s="4">
        <v>62</v>
      </c>
      <c r="BUB5" s="5">
        <v>1</v>
      </c>
      <c r="BUC5" s="4">
        <v>19</v>
      </c>
      <c r="BUD5" s="5">
        <v>3</v>
      </c>
      <c r="BUE5" s="4">
        <v>0</v>
      </c>
      <c r="BUF5" s="5">
        <v>20</v>
      </c>
      <c r="BUG5" s="4">
        <v>2</v>
      </c>
      <c r="BUH5" s="5">
        <v>0</v>
      </c>
      <c r="BUI5" s="4">
        <v>138</v>
      </c>
      <c r="BUJ5" s="5">
        <v>12</v>
      </c>
      <c r="BUK5" s="4">
        <v>2</v>
      </c>
      <c r="BUL5" s="5">
        <v>7</v>
      </c>
      <c r="BUM5" s="4">
        <v>0</v>
      </c>
      <c r="BUN5" s="5">
        <v>184</v>
      </c>
      <c r="BUO5" s="4">
        <v>158</v>
      </c>
      <c r="BUP5" s="5">
        <v>60</v>
      </c>
      <c r="BUQ5" s="4">
        <v>65</v>
      </c>
      <c r="BUR5" s="5">
        <v>0</v>
      </c>
      <c r="BUS5" s="4">
        <v>0</v>
      </c>
      <c r="BUT5" s="5">
        <v>23</v>
      </c>
      <c r="BUU5" s="4">
        <v>0</v>
      </c>
      <c r="BUV5" s="5">
        <v>15</v>
      </c>
      <c r="BUW5" s="4">
        <v>0</v>
      </c>
      <c r="BUX5" s="5">
        <v>10</v>
      </c>
      <c r="BUY5" s="4">
        <v>46</v>
      </c>
      <c r="BUZ5" s="5">
        <v>71</v>
      </c>
      <c r="BVA5" s="4">
        <v>129</v>
      </c>
      <c r="BVB5" s="5">
        <v>104</v>
      </c>
      <c r="BVC5" s="4">
        <v>0</v>
      </c>
      <c r="BVD5" s="5">
        <v>0</v>
      </c>
      <c r="BVE5" s="4">
        <v>40</v>
      </c>
      <c r="BVF5" s="5">
        <v>94</v>
      </c>
      <c r="BVG5" s="4">
        <v>25</v>
      </c>
      <c r="BVH5" s="5">
        <v>2</v>
      </c>
      <c r="BVI5" s="4">
        <v>8</v>
      </c>
      <c r="BVJ5" s="5">
        <v>3</v>
      </c>
      <c r="BVK5" s="4">
        <v>3</v>
      </c>
      <c r="BVL5" s="5">
        <v>130</v>
      </c>
      <c r="BVM5" s="4">
        <v>3</v>
      </c>
      <c r="BVN5" s="5">
        <v>39</v>
      </c>
      <c r="BVO5" s="4">
        <v>20</v>
      </c>
      <c r="BVP5" s="5">
        <v>0</v>
      </c>
      <c r="BVQ5" s="4">
        <v>13</v>
      </c>
      <c r="BVR5" s="5">
        <v>0</v>
      </c>
      <c r="BVS5" s="4">
        <v>3</v>
      </c>
      <c r="BVT5" s="5">
        <v>6</v>
      </c>
      <c r="BVU5" s="4">
        <v>151</v>
      </c>
      <c r="BVV5" s="5">
        <v>3</v>
      </c>
      <c r="BVW5" s="4">
        <v>104</v>
      </c>
      <c r="BVX5" s="5">
        <v>205</v>
      </c>
      <c r="BVY5" s="4">
        <v>111</v>
      </c>
      <c r="BVZ5" s="5">
        <v>10</v>
      </c>
      <c r="BWA5" s="4">
        <v>12</v>
      </c>
      <c r="BWB5" s="5">
        <v>0</v>
      </c>
      <c r="BWC5" s="4">
        <v>90</v>
      </c>
      <c r="BWD5" s="5">
        <v>94</v>
      </c>
      <c r="BWE5" s="4">
        <v>28</v>
      </c>
      <c r="BWF5" s="5">
        <v>11</v>
      </c>
      <c r="BWG5" s="4">
        <v>84</v>
      </c>
      <c r="BWH5" s="5">
        <v>3</v>
      </c>
      <c r="BWI5" s="4">
        <v>45</v>
      </c>
      <c r="BWJ5" s="5">
        <v>40</v>
      </c>
      <c r="BWK5" s="4">
        <v>17</v>
      </c>
      <c r="BWL5" s="5">
        <v>81</v>
      </c>
      <c r="BWM5" s="4">
        <v>0</v>
      </c>
      <c r="BWN5" s="5">
        <v>7</v>
      </c>
      <c r="BWO5" s="4">
        <v>10</v>
      </c>
      <c r="BWP5" s="5">
        <v>2</v>
      </c>
      <c r="BWQ5" s="4">
        <v>173</v>
      </c>
      <c r="BWR5" s="5">
        <v>56</v>
      </c>
      <c r="BWS5" s="4">
        <v>128</v>
      </c>
      <c r="BWT5" s="5">
        <v>123</v>
      </c>
      <c r="BWU5" s="4">
        <v>17</v>
      </c>
      <c r="BWV5" s="5">
        <v>37</v>
      </c>
      <c r="BWW5" s="4">
        <v>0</v>
      </c>
      <c r="BWX5" s="5">
        <v>8</v>
      </c>
      <c r="BWY5" s="4">
        <v>4</v>
      </c>
      <c r="BWZ5" s="5">
        <v>7</v>
      </c>
      <c r="BXA5" s="4">
        <v>2</v>
      </c>
      <c r="BXB5" s="5">
        <v>153</v>
      </c>
      <c r="BXC5" s="4">
        <v>2</v>
      </c>
      <c r="BXD5" s="5">
        <v>0</v>
      </c>
      <c r="BXE5" s="4">
        <v>0</v>
      </c>
      <c r="BXF5" s="5">
        <v>11</v>
      </c>
      <c r="BXG5" s="4">
        <v>10</v>
      </c>
      <c r="BXH5" s="5">
        <v>106</v>
      </c>
      <c r="BXI5" s="4">
        <v>6</v>
      </c>
      <c r="BXJ5" s="5">
        <v>20</v>
      </c>
      <c r="BXK5" s="4">
        <v>3</v>
      </c>
      <c r="BXL5" s="5">
        <v>0</v>
      </c>
      <c r="BXM5" s="4">
        <v>64</v>
      </c>
      <c r="BXN5" s="5">
        <v>3</v>
      </c>
      <c r="BXO5" s="4">
        <v>4</v>
      </c>
      <c r="BXP5" s="5">
        <v>145</v>
      </c>
      <c r="BXQ5" s="4">
        <v>13</v>
      </c>
      <c r="BXR5" s="5">
        <v>94</v>
      </c>
      <c r="BXS5" s="4">
        <v>108</v>
      </c>
      <c r="BXT5" s="5">
        <v>2</v>
      </c>
      <c r="BXU5" s="4">
        <v>52</v>
      </c>
      <c r="BXV5" s="5">
        <v>179</v>
      </c>
      <c r="BXW5" s="4">
        <v>41</v>
      </c>
      <c r="BXX5" s="5">
        <v>0</v>
      </c>
      <c r="BXY5" s="4">
        <v>33</v>
      </c>
      <c r="BXZ5" s="5">
        <v>3</v>
      </c>
      <c r="BYA5" s="4">
        <v>2</v>
      </c>
      <c r="BYB5" s="5">
        <v>20</v>
      </c>
      <c r="BYC5" s="4">
        <v>0</v>
      </c>
      <c r="BYD5" s="5">
        <v>0</v>
      </c>
      <c r="BYE5" s="4">
        <v>2</v>
      </c>
      <c r="BYF5" s="5">
        <v>208</v>
      </c>
      <c r="BYG5" s="4">
        <v>4</v>
      </c>
      <c r="BYH5" s="5">
        <v>17</v>
      </c>
      <c r="BYI5" s="4">
        <v>10</v>
      </c>
      <c r="BYJ5" s="5">
        <v>180</v>
      </c>
      <c r="BYK5" s="4">
        <v>13</v>
      </c>
      <c r="BYL5" s="5">
        <v>40</v>
      </c>
      <c r="BYM5" s="4">
        <v>208</v>
      </c>
      <c r="BYN5" s="5">
        <v>42</v>
      </c>
      <c r="BYO5" s="4">
        <v>2</v>
      </c>
      <c r="BYP5" s="5">
        <v>15</v>
      </c>
      <c r="BYQ5" s="4">
        <v>4</v>
      </c>
      <c r="BYR5" s="5">
        <v>0</v>
      </c>
      <c r="BYS5" s="4">
        <v>0</v>
      </c>
      <c r="BYT5" s="5">
        <v>12</v>
      </c>
      <c r="BYU5" s="4">
        <v>4</v>
      </c>
      <c r="BYV5" s="5">
        <v>52</v>
      </c>
      <c r="BYW5" s="4">
        <v>45</v>
      </c>
      <c r="BYX5" s="5">
        <v>69</v>
      </c>
      <c r="BYY5" s="4">
        <v>7</v>
      </c>
      <c r="BYZ5" s="5">
        <v>0</v>
      </c>
      <c r="BZA5" s="4">
        <v>4</v>
      </c>
      <c r="BZB5" s="5">
        <v>32</v>
      </c>
      <c r="BZC5" s="4">
        <v>13</v>
      </c>
      <c r="BZD5" s="5">
        <v>0</v>
      </c>
      <c r="BZE5" s="4">
        <v>46</v>
      </c>
      <c r="BZF5" s="5">
        <v>0</v>
      </c>
      <c r="BZG5" s="4">
        <v>119</v>
      </c>
      <c r="BZH5" s="5">
        <v>28</v>
      </c>
      <c r="BZI5" s="4">
        <v>36</v>
      </c>
      <c r="BZJ5" s="5">
        <v>93</v>
      </c>
      <c r="BZK5" s="4">
        <v>63</v>
      </c>
      <c r="BZL5" s="5">
        <v>15</v>
      </c>
      <c r="BZM5" s="4">
        <v>201</v>
      </c>
      <c r="BZN5" s="5">
        <v>55</v>
      </c>
      <c r="BZO5" s="4">
        <v>16</v>
      </c>
      <c r="BZP5" s="5">
        <v>10</v>
      </c>
      <c r="BZQ5" s="4">
        <v>3</v>
      </c>
      <c r="BZR5" s="5">
        <v>49</v>
      </c>
      <c r="BZS5" s="4">
        <v>4</v>
      </c>
      <c r="BZT5" s="5">
        <v>0</v>
      </c>
      <c r="BZU5" s="4">
        <v>120</v>
      </c>
      <c r="BZV5" s="5">
        <v>210</v>
      </c>
      <c r="BZW5" s="4">
        <v>73</v>
      </c>
      <c r="BZX5" s="5">
        <v>0</v>
      </c>
      <c r="BZY5" s="4">
        <v>6</v>
      </c>
      <c r="BZZ5" s="5">
        <v>69</v>
      </c>
      <c r="CAA5" s="4">
        <v>0</v>
      </c>
      <c r="CAB5" s="5">
        <v>3</v>
      </c>
      <c r="CAC5" s="4">
        <v>12</v>
      </c>
      <c r="CAD5" s="5">
        <v>20</v>
      </c>
      <c r="CAE5" s="4">
        <v>69</v>
      </c>
      <c r="CAF5" s="5">
        <v>0</v>
      </c>
      <c r="CAG5" s="4">
        <v>94</v>
      </c>
      <c r="CAH5" s="5">
        <v>20</v>
      </c>
      <c r="CAI5" s="4">
        <v>0</v>
      </c>
      <c r="CAJ5" s="5">
        <v>71</v>
      </c>
      <c r="CAK5" s="4">
        <v>0</v>
      </c>
      <c r="CAL5" s="5">
        <v>29</v>
      </c>
      <c r="CAM5" s="4">
        <v>23</v>
      </c>
      <c r="CAN5" s="5">
        <v>17</v>
      </c>
      <c r="CAO5" s="4">
        <v>21</v>
      </c>
      <c r="CAP5" s="5">
        <v>16</v>
      </c>
      <c r="CAQ5" s="4">
        <v>2</v>
      </c>
      <c r="CAR5" s="5">
        <v>12</v>
      </c>
      <c r="CAS5" s="4">
        <v>103</v>
      </c>
      <c r="CAT5" s="5">
        <v>0</v>
      </c>
      <c r="CAU5" s="4">
        <v>85</v>
      </c>
      <c r="CAV5" s="5">
        <v>121</v>
      </c>
      <c r="CAW5" s="4">
        <v>13</v>
      </c>
      <c r="CAX5" s="5">
        <v>0</v>
      </c>
      <c r="CAY5" s="4">
        <v>34</v>
      </c>
      <c r="CAZ5" s="5">
        <v>0</v>
      </c>
      <c r="CBA5" s="4">
        <v>0</v>
      </c>
      <c r="CBB5" s="5">
        <v>38</v>
      </c>
      <c r="CBC5" s="4">
        <v>12</v>
      </c>
      <c r="CBD5" s="5">
        <v>13</v>
      </c>
      <c r="CBE5" s="4">
        <v>33</v>
      </c>
      <c r="CBF5" s="5">
        <v>164</v>
      </c>
      <c r="CBG5" s="4">
        <v>62</v>
      </c>
      <c r="CBH5" s="5">
        <v>67</v>
      </c>
      <c r="CBI5" s="4">
        <v>114</v>
      </c>
      <c r="CBJ5" s="5">
        <v>2</v>
      </c>
      <c r="CBK5" s="4">
        <v>2</v>
      </c>
      <c r="CBL5" s="5">
        <v>10</v>
      </c>
      <c r="CBM5" s="4">
        <v>15</v>
      </c>
      <c r="CBN5" s="5">
        <v>24</v>
      </c>
      <c r="CBO5" s="4">
        <v>212</v>
      </c>
      <c r="CBP5" s="5">
        <v>32</v>
      </c>
      <c r="CBQ5" s="4">
        <v>2</v>
      </c>
      <c r="CBR5" s="5">
        <v>250</v>
      </c>
      <c r="CBS5" s="4">
        <v>8</v>
      </c>
      <c r="CBT5" s="5">
        <v>49</v>
      </c>
      <c r="CBU5" s="4">
        <v>33</v>
      </c>
      <c r="CBV5" s="5">
        <v>2</v>
      </c>
      <c r="CBW5" s="4">
        <v>63</v>
      </c>
      <c r="CBX5" s="5">
        <v>7</v>
      </c>
      <c r="CBY5" s="4">
        <v>16</v>
      </c>
      <c r="CBZ5" s="5">
        <v>16</v>
      </c>
      <c r="CCA5" s="4">
        <v>3</v>
      </c>
      <c r="CCB5" s="5">
        <v>6</v>
      </c>
      <c r="CCC5" s="4">
        <v>0</v>
      </c>
      <c r="CCD5" s="5">
        <v>3</v>
      </c>
      <c r="CCE5" s="4">
        <v>51</v>
      </c>
      <c r="CCF5" s="5">
        <v>56</v>
      </c>
      <c r="CCG5" s="4">
        <v>11</v>
      </c>
      <c r="CCH5" s="5">
        <v>2</v>
      </c>
      <c r="CCI5" s="4">
        <v>7</v>
      </c>
      <c r="CCJ5" s="5">
        <v>20</v>
      </c>
      <c r="CCK5" s="4">
        <v>25</v>
      </c>
      <c r="CCL5" s="5">
        <v>26</v>
      </c>
      <c r="CCM5" s="4">
        <v>13</v>
      </c>
      <c r="CCN5" s="5">
        <v>55</v>
      </c>
      <c r="CCO5" s="4">
        <v>2</v>
      </c>
      <c r="CCP5" s="5">
        <v>12</v>
      </c>
      <c r="CCQ5" s="4">
        <v>0</v>
      </c>
      <c r="CCR5" s="5">
        <v>4</v>
      </c>
      <c r="CCS5" s="4">
        <v>136</v>
      </c>
      <c r="CCT5" s="5">
        <v>0</v>
      </c>
      <c r="CCU5" s="4">
        <v>99</v>
      </c>
      <c r="CCV5" s="5">
        <v>19</v>
      </c>
      <c r="CCW5" s="4">
        <v>46</v>
      </c>
      <c r="CCX5" s="5">
        <v>0</v>
      </c>
      <c r="CCY5" s="4">
        <v>0</v>
      </c>
      <c r="CCZ5" s="5">
        <v>7</v>
      </c>
      <c r="CDA5" s="4">
        <v>50</v>
      </c>
      <c r="CDB5" s="5">
        <v>1</v>
      </c>
      <c r="CDC5" s="4">
        <v>20</v>
      </c>
      <c r="CDD5" s="5">
        <v>199</v>
      </c>
      <c r="CDE5" s="4">
        <v>4</v>
      </c>
      <c r="CDF5" s="5">
        <v>6</v>
      </c>
      <c r="CDG5" s="4">
        <v>4</v>
      </c>
      <c r="CDH5" s="5">
        <v>4</v>
      </c>
      <c r="CDI5" s="4">
        <v>4</v>
      </c>
      <c r="CDJ5" s="5">
        <v>3</v>
      </c>
      <c r="CDK5" s="4">
        <v>3</v>
      </c>
      <c r="CDL5" s="5">
        <v>8</v>
      </c>
      <c r="CDM5" s="4">
        <v>16</v>
      </c>
      <c r="CDN5" s="5">
        <v>0</v>
      </c>
      <c r="CDO5" s="4">
        <v>47</v>
      </c>
      <c r="CDP5" s="5">
        <v>0</v>
      </c>
      <c r="CDQ5" s="4">
        <v>0</v>
      </c>
      <c r="CDR5" s="5">
        <v>15</v>
      </c>
      <c r="CDS5" s="4">
        <v>3</v>
      </c>
      <c r="CDT5" s="5">
        <v>0</v>
      </c>
      <c r="CDU5" s="4">
        <v>229</v>
      </c>
      <c r="CDV5" s="5">
        <v>13</v>
      </c>
      <c r="CDW5" s="4">
        <v>6</v>
      </c>
      <c r="CDX5" s="5">
        <v>4</v>
      </c>
      <c r="CDY5" s="4">
        <v>4</v>
      </c>
      <c r="CDZ5" s="5">
        <v>10</v>
      </c>
      <c r="CEA5" s="4">
        <v>4</v>
      </c>
      <c r="CEB5" s="5">
        <v>19</v>
      </c>
      <c r="CEC5" s="4">
        <v>34</v>
      </c>
      <c r="CED5" s="5">
        <v>60</v>
      </c>
      <c r="CEE5" s="4">
        <v>4</v>
      </c>
      <c r="CEF5" s="5">
        <v>50</v>
      </c>
      <c r="CEG5" s="4">
        <v>133</v>
      </c>
      <c r="CEH5" s="5">
        <v>8</v>
      </c>
      <c r="CEI5" s="4">
        <v>4</v>
      </c>
      <c r="CEJ5" s="5">
        <v>150</v>
      </c>
      <c r="CEK5" s="4">
        <v>0</v>
      </c>
      <c r="CEL5" s="5">
        <v>94</v>
      </c>
      <c r="CEM5" s="4">
        <v>0</v>
      </c>
      <c r="CEN5" s="5">
        <v>13</v>
      </c>
      <c r="CEO5" s="4">
        <v>13</v>
      </c>
      <c r="CEP5" s="5">
        <v>192</v>
      </c>
      <c r="CEQ5" s="4">
        <v>50</v>
      </c>
      <c r="CER5" s="5">
        <v>0</v>
      </c>
      <c r="CES5" s="4">
        <v>193</v>
      </c>
      <c r="CET5" s="5">
        <v>224</v>
      </c>
      <c r="CEU5" s="4">
        <v>4</v>
      </c>
      <c r="CEV5" s="5">
        <v>30</v>
      </c>
      <c r="CEW5" s="4">
        <v>6</v>
      </c>
      <c r="CEX5" s="5">
        <v>0</v>
      </c>
      <c r="CEY5" s="4">
        <v>0</v>
      </c>
      <c r="CEZ5" s="5">
        <v>3</v>
      </c>
      <c r="CFA5" s="4">
        <v>12</v>
      </c>
      <c r="CFB5" s="5">
        <v>3</v>
      </c>
      <c r="CFC5" s="4">
        <v>62</v>
      </c>
      <c r="CFD5" s="5">
        <v>130</v>
      </c>
      <c r="CFE5" s="4">
        <v>59</v>
      </c>
      <c r="CFF5" s="5">
        <v>199</v>
      </c>
      <c r="CFG5" s="4">
        <v>11</v>
      </c>
      <c r="CFH5" s="5">
        <v>145</v>
      </c>
      <c r="CFI5" s="4">
        <v>0</v>
      </c>
      <c r="CFJ5" s="5">
        <v>3</v>
      </c>
      <c r="CFK5" s="4">
        <v>202</v>
      </c>
      <c r="CFL5" s="5">
        <v>52</v>
      </c>
      <c r="CFM5" s="4">
        <v>4</v>
      </c>
      <c r="CFN5" s="5">
        <v>10</v>
      </c>
      <c r="CFO5" s="4">
        <v>11</v>
      </c>
      <c r="CFP5" s="5">
        <v>13</v>
      </c>
      <c r="CFQ5" s="4">
        <v>2</v>
      </c>
      <c r="CFR5" s="5">
        <v>21</v>
      </c>
      <c r="CFS5" s="4">
        <v>65</v>
      </c>
      <c r="CFT5" s="5">
        <v>4</v>
      </c>
      <c r="CFU5" s="4">
        <v>71</v>
      </c>
      <c r="CFV5" s="5">
        <v>23</v>
      </c>
      <c r="CFW5" s="4">
        <v>0</v>
      </c>
      <c r="CFX5" s="5">
        <v>182</v>
      </c>
      <c r="CFY5" s="4">
        <v>0</v>
      </c>
      <c r="CFZ5" s="5">
        <v>15</v>
      </c>
      <c r="CGA5" s="4">
        <v>0</v>
      </c>
      <c r="CGB5" s="5">
        <v>32</v>
      </c>
      <c r="CGC5" s="4">
        <v>93</v>
      </c>
      <c r="CGD5" s="5">
        <v>2</v>
      </c>
      <c r="CGE5" s="4">
        <v>72</v>
      </c>
      <c r="CGF5" s="5">
        <v>1</v>
      </c>
      <c r="CGG5" s="4">
        <v>0</v>
      </c>
      <c r="CGH5" s="5">
        <v>3</v>
      </c>
      <c r="CGI5" s="4">
        <v>149</v>
      </c>
      <c r="CGJ5" s="5">
        <v>0</v>
      </c>
      <c r="CGK5" s="4">
        <v>26</v>
      </c>
      <c r="CGL5" s="5">
        <v>11</v>
      </c>
      <c r="CGM5" s="4">
        <v>69</v>
      </c>
      <c r="CGN5" s="5">
        <v>3</v>
      </c>
      <c r="CGO5" s="4">
        <v>0</v>
      </c>
      <c r="CGP5" s="5">
        <v>8</v>
      </c>
      <c r="CGQ5" s="4">
        <v>38</v>
      </c>
      <c r="CGR5" s="5">
        <v>15</v>
      </c>
      <c r="CGS5" s="4">
        <v>4</v>
      </c>
      <c r="CGT5" s="5">
        <v>12</v>
      </c>
      <c r="CGU5" s="4">
        <v>20</v>
      </c>
      <c r="CGV5" s="5">
        <v>7</v>
      </c>
      <c r="CGW5" s="4">
        <v>13</v>
      </c>
      <c r="CGX5" s="5">
        <v>3</v>
      </c>
      <c r="CGY5" s="4">
        <v>8</v>
      </c>
      <c r="CGZ5" s="5">
        <v>6</v>
      </c>
      <c r="CHA5" s="4">
        <v>42</v>
      </c>
      <c r="CHB5" s="5">
        <v>0</v>
      </c>
      <c r="CHC5" s="4">
        <v>32</v>
      </c>
      <c r="CHD5" s="5">
        <v>80</v>
      </c>
      <c r="CHE5" s="4">
        <v>2</v>
      </c>
    </row>
    <row r="6" spans="1:2241" x14ac:dyDescent="0.35">
      <c r="A6" s="16" t="s">
        <v>13</v>
      </c>
      <c r="B6" s="5">
        <v>88</v>
      </c>
      <c r="C6" s="4">
        <v>1</v>
      </c>
      <c r="D6" s="5">
        <v>21</v>
      </c>
      <c r="E6" s="4">
        <v>3</v>
      </c>
      <c r="F6" s="5">
        <v>27</v>
      </c>
      <c r="G6" s="4">
        <v>42</v>
      </c>
      <c r="H6" s="5">
        <v>49</v>
      </c>
      <c r="I6" s="4">
        <v>1</v>
      </c>
      <c r="J6" s="5">
        <v>3</v>
      </c>
      <c r="K6" s="4">
        <v>1</v>
      </c>
      <c r="L6" s="5">
        <v>2</v>
      </c>
      <c r="M6" s="4">
        <v>1</v>
      </c>
      <c r="N6" s="5">
        <v>112</v>
      </c>
      <c r="O6" s="4">
        <v>5</v>
      </c>
      <c r="P6" s="5">
        <v>1</v>
      </c>
      <c r="Q6" s="4">
        <v>68</v>
      </c>
      <c r="R6" s="5">
        <v>13</v>
      </c>
      <c r="S6" s="4">
        <v>12</v>
      </c>
      <c r="T6" s="5">
        <v>16</v>
      </c>
      <c r="U6" s="4">
        <v>24</v>
      </c>
      <c r="V6" s="5">
        <v>38</v>
      </c>
      <c r="W6" s="4">
        <v>1</v>
      </c>
      <c r="X6" s="5">
        <v>0</v>
      </c>
      <c r="Y6" s="4">
        <v>32</v>
      </c>
      <c r="Z6" s="5">
        <v>6</v>
      </c>
      <c r="AA6" s="4">
        <v>12</v>
      </c>
      <c r="AB6" s="5">
        <v>6</v>
      </c>
      <c r="AC6" s="4">
        <v>263</v>
      </c>
      <c r="AD6" s="5">
        <v>21</v>
      </c>
      <c r="AE6" s="4">
        <v>66</v>
      </c>
      <c r="AF6" s="5">
        <v>2</v>
      </c>
      <c r="AG6" s="4">
        <v>22</v>
      </c>
      <c r="AH6" s="5">
        <v>0</v>
      </c>
      <c r="AI6" s="4">
        <v>22</v>
      </c>
      <c r="AJ6" s="5">
        <v>68</v>
      </c>
      <c r="AK6" s="4">
        <v>1</v>
      </c>
      <c r="AL6" s="5">
        <v>8</v>
      </c>
      <c r="AM6" s="4">
        <v>7</v>
      </c>
      <c r="AN6" s="5">
        <v>0</v>
      </c>
      <c r="AO6" s="4">
        <v>49</v>
      </c>
      <c r="AP6" s="5">
        <v>178</v>
      </c>
      <c r="AQ6" s="4">
        <v>0</v>
      </c>
      <c r="AR6" s="5">
        <v>1</v>
      </c>
      <c r="AS6" s="4">
        <v>2</v>
      </c>
      <c r="AT6" s="5">
        <v>2</v>
      </c>
      <c r="AU6" s="4">
        <v>30</v>
      </c>
      <c r="AV6" s="5">
        <v>22</v>
      </c>
      <c r="AW6" s="4">
        <v>5</v>
      </c>
      <c r="AX6" s="5">
        <v>10</v>
      </c>
      <c r="AY6" s="4">
        <v>38</v>
      </c>
      <c r="AZ6" s="5">
        <v>67</v>
      </c>
      <c r="BA6" s="4">
        <v>167</v>
      </c>
      <c r="BB6" s="5">
        <v>1</v>
      </c>
      <c r="BC6" s="4">
        <v>40</v>
      </c>
      <c r="BD6" s="5">
        <v>24</v>
      </c>
      <c r="BE6" s="4">
        <v>120</v>
      </c>
      <c r="BF6" s="5">
        <v>120</v>
      </c>
      <c r="BG6" s="4">
        <v>1</v>
      </c>
      <c r="BH6" s="5">
        <v>2</v>
      </c>
      <c r="BI6" s="4">
        <v>0</v>
      </c>
      <c r="BJ6" s="5">
        <v>13</v>
      </c>
      <c r="BK6" s="4">
        <v>18</v>
      </c>
      <c r="BL6" s="5">
        <v>14</v>
      </c>
      <c r="BM6" s="4">
        <v>6</v>
      </c>
      <c r="BN6" s="5">
        <v>122</v>
      </c>
      <c r="BO6" s="4">
        <v>6</v>
      </c>
      <c r="BP6" s="5">
        <v>0</v>
      </c>
      <c r="BQ6" s="4">
        <v>24</v>
      </c>
      <c r="BR6" s="5">
        <v>82</v>
      </c>
      <c r="BS6" s="4">
        <v>29</v>
      </c>
      <c r="BT6" s="5">
        <v>60</v>
      </c>
      <c r="BU6" s="4">
        <v>4</v>
      </c>
      <c r="BV6" s="5">
        <v>37</v>
      </c>
      <c r="BW6" s="4">
        <v>6</v>
      </c>
      <c r="BX6" s="5">
        <v>15</v>
      </c>
      <c r="BY6" s="4">
        <v>1</v>
      </c>
      <c r="BZ6" s="5">
        <v>18</v>
      </c>
      <c r="CA6" s="4">
        <v>105</v>
      </c>
      <c r="CB6" s="5">
        <v>3</v>
      </c>
      <c r="CC6" s="4">
        <v>0</v>
      </c>
      <c r="CD6" s="5">
        <v>5</v>
      </c>
      <c r="CE6" s="4">
        <v>0</v>
      </c>
      <c r="CF6" s="5">
        <v>0</v>
      </c>
      <c r="CG6" s="4">
        <v>22</v>
      </c>
      <c r="CH6" s="5">
        <v>65</v>
      </c>
      <c r="CI6" s="4">
        <v>4</v>
      </c>
      <c r="CJ6" s="5">
        <v>0</v>
      </c>
      <c r="CK6" s="4">
        <v>3</v>
      </c>
      <c r="CL6" s="5">
        <v>133</v>
      </c>
      <c r="CM6" s="4">
        <v>0</v>
      </c>
      <c r="CN6" s="5">
        <v>37</v>
      </c>
      <c r="CO6" s="4">
        <v>0</v>
      </c>
      <c r="CP6" s="5">
        <v>28</v>
      </c>
      <c r="CQ6" s="4">
        <v>1</v>
      </c>
      <c r="CR6" s="5">
        <v>0</v>
      </c>
      <c r="CS6" s="4">
        <v>5</v>
      </c>
      <c r="CT6" s="5">
        <v>0</v>
      </c>
      <c r="CU6" s="4">
        <v>1</v>
      </c>
      <c r="CV6" s="5">
        <v>0</v>
      </c>
      <c r="CW6" s="4">
        <v>61</v>
      </c>
      <c r="CX6" s="5">
        <v>1</v>
      </c>
      <c r="CY6" s="4">
        <v>0</v>
      </c>
      <c r="CZ6" s="5">
        <v>132</v>
      </c>
      <c r="DA6" s="4">
        <v>40</v>
      </c>
      <c r="DB6" s="5">
        <v>26</v>
      </c>
      <c r="DC6" s="4">
        <v>0</v>
      </c>
      <c r="DD6" s="5">
        <v>1</v>
      </c>
      <c r="DE6" s="4">
        <v>98</v>
      </c>
      <c r="DF6" s="5">
        <v>4</v>
      </c>
      <c r="DG6" s="4">
        <v>22</v>
      </c>
      <c r="DH6" s="5">
        <v>35</v>
      </c>
      <c r="DI6" s="4">
        <v>51</v>
      </c>
      <c r="DJ6" s="5">
        <v>0</v>
      </c>
      <c r="DK6" s="4">
        <v>20</v>
      </c>
      <c r="DL6" s="5">
        <v>0</v>
      </c>
      <c r="DM6" s="4">
        <v>1</v>
      </c>
      <c r="DN6" s="5">
        <v>82</v>
      </c>
      <c r="DO6" s="4">
        <v>103</v>
      </c>
      <c r="DP6" s="5">
        <v>9</v>
      </c>
      <c r="DQ6" s="4">
        <v>5</v>
      </c>
      <c r="DR6" s="5">
        <v>72</v>
      </c>
      <c r="DS6" s="4">
        <v>4</v>
      </c>
      <c r="DT6" s="5">
        <v>4</v>
      </c>
      <c r="DU6" s="4">
        <v>3</v>
      </c>
      <c r="DV6" s="5">
        <v>72</v>
      </c>
      <c r="DW6" s="4">
        <v>28</v>
      </c>
      <c r="DX6" s="5">
        <v>0</v>
      </c>
      <c r="DY6" s="4">
        <v>0</v>
      </c>
      <c r="DZ6" s="5">
        <v>0</v>
      </c>
      <c r="EA6" s="4">
        <v>12</v>
      </c>
      <c r="EB6" s="5">
        <v>89</v>
      </c>
      <c r="EC6" s="4">
        <v>5</v>
      </c>
      <c r="ED6" s="5">
        <v>41</v>
      </c>
      <c r="EE6" s="4">
        <v>71</v>
      </c>
      <c r="EF6" s="5">
        <v>0</v>
      </c>
      <c r="EG6" s="4">
        <v>44</v>
      </c>
      <c r="EH6" s="5">
        <v>6</v>
      </c>
      <c r="EI6" s="4">
        <v>0</v>
      </c>
      <c r="EJ6" s="5">
        <v>2</v>
      </c>
      <c r="EK6" s="4">
        <v>1</v>
      </c>
      <c r="EL6" s="5">
        <v>61</v>
      </c>
      <c r="EM6" s="4">
        <v>20</v>
      </c>
      <c r="EN6" s="5">
        <v>40</v>
      </c>
      <c r="EO6" s="4">
        <v>33</v>
      </c>
      <c r="EP6" s="5">
        <v>16</v>
      </c>
      <c r="EQ6" s="4">
        <v>41</v>
      </c>
      <c r="ER6" s="5">
        <v>11</v>
      </c>
      <c r="ES6" s="4">
        <v>1</v>
      </c>
      <c r="ET6" s="5">
        <v>1</v>
      </c>
      <c r="EU6" s="4">
        <v>20</v>
      </c>
      <c r="EV6" s="5">
        <v>13</v>
      </c>
      <c r="EW6" s="4">
        <v>13</v>
      </c>
      <c r="EX6" s="5">
        <v>20</v>
      </c>
      <c r="EY6" s="4">
        <v>14</v>
      </c>
      <c r="EZ6" s="5">
        <v>0</v>
      </c>
      <c r="FA6" s="4">
        <v>13</v>
      </c>
      <c r="FB6" s="5">
        <v>12</v>
      </c>
      <c r="FC6" s="4">
        <v>0</v>
      </c>
      <c r="FD6" s="5">
        <v>28</v>
      </c>
      <c r="FE6" s="4">
        <v>91</v>
      </c>
      <c r="FF6" s="5">
        <v>0</v>
      </c>
      <c r="FG6" s="4">
        <v>16</v>
      </c>
      <c r="FH6" s="5">
        <v>4</v>
      </c>
      <c r="FI6" s="4">
        <v>12</v>
      </c>
      <c r="FJ6" s="5">
        <v>2</v>
      </c>
      <c r="FK6" s="4">
        <v>3</v>
      </c>
      <c r="FL6" s="5">
        <v>21</v>
      </c>
      <c r="FM6" s="4">
        <v>0</v>
      </c>
      <c r="FN6" s="5">
        <v>76</v>
      </c>
      <c r="FO6" s="4">
        <v>17</v>
      </c>
      <c r="FP6" s="5">
        <v>1</v>
      </c>
      <c r="FQ6" s="4">
        <v>8</v>
      </c>
      <c r="FR6" s="5">
        <v>3</v>
      </c>
      <c r="FS6" s="4">
        <v>0</v>
      </c>
      <c r="FT6" s="5">
        <v>0</v>
      </c>
      <c r="FU6" s="4">
        <v>71</v>
      </c>
      <c r="FV6" s="5">
        <v>89</v>
      </c>
      <c r="FW6" s="4">
        <v>0</v>
      </c>
      <c r="FX6" s="5">
        <v>0</v>
      </c>
      <c r="FY6" s="4">
        <v>0</v>
      </c>
      <c r="FZ6" s="5">
        <v>5</v>
      </c>
      <c r="GA6" s="4">
        <v>12</v>
      </c>
      <c r="GB6" s="5">
        <v>17</v>
      </c>
      <c r="GC6" s="4">
        <v>0</v>
      </c>
      <c r="GD6" s="5">
        <v>14</v>
      </c>
      <c r="GE6" s="4">
        <v>4</v>
      </c>
      <c r="GF6" s="5">
        <v>0</v>
      </c>
      <c r="GG6" s="4">
        <v>9</v>
      </c>
      <c r="GH6" s="5">
        <v>76</v>
      </c>
      <c r="GI6" s="4">
        <v>0</v>
      </c>
      <c r="GJ6" s="5">
        <v>0</v>
      </c>
      <c r="GK6" s="4">
        <v>113</v>
      </c>
      <c r="GL6" s="5">
        <v>4</v>
      </c>
      <c r="GM6" s="4">
        <v>19</v>
      </c>
      <c r="GN6" s="5">
        <v>9</v>
      </c>
      <c r="GO6" s="4">
        <v>1</v>
      </c>
      <c r="GP6" s="5">
        <v>16</v>
      </c>
      <c r="GQ6" s="4">
        <v>173</v>
      </c>
      <c r="GR6" s="5">
        <v>33</v>
      </c>
      <c r="GS6" s="4">
        <v>1</v>
      </c>
      <c r="GT6" s="5">
        <v>4</v>
      </c>
      <c r="GU6" s="4">
        <v>23</v>
      </c>
      <c r="GV6" s="5">
        <v>87</v>
      </c>
      <c r="GW6" s="4">
        <v>176</v>
      </c>
      <c r="GX6" s="5">
        <v>0</v>
      </c>
      <c r="GY6" s="4">
        <v>2</v>
      </c>
      <c r="GZ6" s="5">
        <v>6</v>
      </c>
      <c r="HA6" s="4">
        <v>13</v>
      </c>
      <c r="HB6" s="5">
        <v>0</v>
      </c>
      <c r="HC6" s="4">
        <v>32</v>
      </c>
      <c r="HD6" s="5">
        <v>4</v>
      </c>
      <c r="HE6" s="4">
        <v>102</v>
      </c>
      <c r="HF6" s="5">
        <v>0</v>
      </c>
      <c r="HG6" s="4">
        <v>9</v>
      </c>
      <c r="HH6" s="5">
        <v>87</v>
      </c>
      <c r="HI6" s="4">
        <v>19</v>
      </c>
      <c r="HJ6" s="5">
        <v>0</v>
      </c>
      <c r="HK6" s="4">
        <v>48</v>
      </c>
      <c r="HL6" s="5">
        <v>0</v>
      </c>
      <c r="HM6" s="4">
        <v>32</v>
      </c>
      <c r="HN6" s="5">
        <v>1</v>
      </c>
      <c r="HO6" s="4">
        <v>30</v>
      </c>
      <c r="HP6" s="5">
        <v>0</v>
      </c>
      <c r="HQ6" s="4">
        <v>1</v>
      </c>
      <c r="HR6" s="5">
        <v>11</v>
      </c>
      <c r="HS6" s="4">
        <v>1</v>
      </c>
      <c r="HT6" s="5">
        <v>11</v>
      </c>
      <c r="HU6" s="4">
        <v>0</v>
      </c>
      <c r="HV6" s="5">
        <v>51</v>
      </c>
      <c r="HW6" s="4">
        <v>0</v>
      </c>
      <c r="HX6" s="5">
        <v>15</v>
      </c>
      <c r="HY6" s="4">
        <v>138</v>
      </c>
      <c r="HZ6" s="5">
        <v>3</v>
      </c>
      <c r="IA6" s="4">
        <v>0</v>
      </c>
      <c r="IB6" s="5">
        <v>10</v>
      </c>
      <c r="IC6" s="4">
        <v>8</v>
      </c>
      <c r="ID6" s="5">
        <v>0</v>
      </c>
      <c r="IE6" s="4">
        <v>35</v>
      </c>
      <c r="IF6" s="5">
        <v>7</v>
      </c>
      <c r="IG6" s="4">
        <v>0</v>
      </c>
      <c r="IH6" s="5">
        <v>163</v>
      </c>
      <c r="II6" s="4">
        <v>124</v>
      </c>
      <c r="IJ6" s="5">
        <v>1</v>
      </c>
      <c r="IK6" s="4">
        <v>13</v>
      </c>
      <c r="IL6" s="5">
        <v>28</v>
      </c>
      <c r="IM6" s="4">
        <v>0</v>
      </c>
      <c r="IN6" s="5">
        <v>0</v>
      </c>
      <c r="IO6" s="4">
        <v>12</v>
      </c>
      <c r="IP6" s="5">
        <v>38</v>
      </c>
      <c r="IQ6" s="4">
        <v>70</v>
      </c>
      <c r="IR6" s="5">
        <v>1</v>
      </c>
      <c r="IS6" s="4">
        <v>2</v>
      </c>
      <c r="IT6" s="5">
        <v>172</v>
      </c>
      <c r="IU6" s="4">
        <v>20</v>
      </c>
      <c r="IV6" s="5">
        <v>42</v>
      </c>
      <c r="IW6" s="4">
        <v>0</v>
      </c>
      <c r="IX6" s="5">
        <v>10</v>
      </c>
      <c r="IY6" s="4">
        <v>24</v>
      </c>
      <c r="IZ6" s="5">
        <v>6</v>
      </c>
      <c r="JA6" s="4">
        <v>0</v>
      </c>
      <c r="JB6" s="5">
        <v>3</v>
      </c>
      <c r="JC6" s="4">
        <v>0</v>
      </c>
      <c r="JD6" s="5">
        <v>13</v>
      </c>
      <c r="JE6" s="4">
        <v>1</v>
      </c>
      <c r="JF6" s="5">
        <v>2</v>
      </c>
      <c r="JG6" s="4">
        <v>2</v>
      </c>
      <c r="JH6" s="5">
        <v>84</v>
      </c>
      <c r="JI6" s="4">
        <v>1</v>
      </c>
      <c r="JJ6" s="5">
        <v>149</v>
      </c>
      <c r="JK6" s="4">
        <v>2</v>
      </c>
      <c r="JL6" s="5">
        <v>73</v>
      </c>
      <c r="JM6" s="4">
        <v>8</v>
      </c>
      <c r="JN6" s="5">
        <v>2</v>
      </c>
      <c r="JO6" s="4">
        <v>7</v>
      </c>
      <c r="JP6" s="5">
        <v>7</v>
      </c>
      <c r="JQ6" s="4">
        <v>22</v>
      </c>
      <c r="JR6" s="5">
        <v>92</v>
      </c>
      <c r="JS6" s="4">
        <v>22</v>
      </c>
      <c r="JT6" s="5">
        <v>130</v>
      </c>
      <c r="JU6" s="4">
        <v>7</v>
      </c>
      <c r="JV6" s="5">
        <v>25</v>
      </c>
      <c r="JW6" s="4">
        <v>11</v>
      </c>
      <c r="JX6" s="5">
        <v>12</v>
      </c>
      <c r="JY6" s="4">
        <v>15</v>
      </c>
      <c r="JZ6" s="5">
        <v>0</v>
      </c>
      <c r="KA6" s="4">
        <v>5</v>
      </c>
      <c r="KB6" s="5">
        <v>74</v>
      </c>
      <c r="KC6" s="4">
        <v>114</v>
      </c>
      <c r="KD6" s="5">
        <v>141</v>
      </c>
      <c r="KE6" s="4">
        <v>3</v>
      </c>
      <c r="KF6" s="5">
        <v>9</v>
      </c>
      <c r="KG6" s="4">
        <v>8</v>
      </c>
      <c r="KH6" s="5">
        <v>21</v>
      </c>
      <c r="KI6" s="4">
        <v>1</v>
      </c>
      <c r="KJ6" s="5">
        <v>4</v>
      </c>
      <c r="KK6" s="4">
        <v>13</v>
      </c>
      <c r="KL6" s="5">
        <v>3</v>
      </c>
      <c r="KM6" s="4">
        <v>4</v>
      </c>
      <c r="KN6" s="5">
        <v>54</v>
      </c>
      <c r="KO6" s="4">
        <v>0</v>
      </c>
      <c r="KP6" s="5">
        <v>2</v>
      </c>
      <c r="KQ6" s="4">
        <v>0</v>
      </c>
      <c r="KR6" s="5">
        <v>3</v>
      </c>
      <c r="KS6" s="4">
        <v>13</v>
      </c>
      <c r="KT6" s="5">
        <v>3</v>
      </c>
      <c r="KU6" s="4">
        <v>147</v>
      </c>
      <c r="KV6" s="5">
        <v>23</v>
      </c>
      <c r="KW6" s="4">
        <v>45</v>
      </c>
      <c r="KX6" s="5">
        <v>0</v>
      </c>
      <c r="KY6" s="4">
        <v>4</v>
      </c>
      <c r="KZ6" s="5">
        <v>12</v>
      </c>
      <c r="LA6" s="4">
        <v>0</v>
      </c>
      <c r="LB6" s="5">
        <v>30</v>
      </c>
      <c r="LC6" s="4">
        <v>44</v>
      </c>
      <c r="LD6" s="5">
        <v>2</v>
      </c>
      <c r="LE6" s="4">
        <v>0</v>
      </c>
      <c r="LF6" s="5">
        <v>0</v>
      </c>
      <c r="LG6" s="4">
        <v>3</v>
      </c>
      <c r="LH6" s="5">
        <v>1</v>
      </c>
      <c r="LI6" s="4">
        <v>50</v>
      </c>
      <c r="LJ6" s="5">
        <v>29</v>
      </c>
      <c r="LK6" s="4">
        <v>2</v>
      </c>
      <c r="LL6" s="5">
        <v>0</v>
      </c>
      <c r="LM6" s="4">
        <v>12</v>
      </c>
      <c r="LN6" s="5">
        <v>23</v>
      </c>
      <c r="LO6" s="4">
        <v>45</v>
      </c>
      <c r="LP6" s="5">
        <v>2</v>
      </c>
      <c r="LQ6" s="4">
        <v>1</v>
      </c>
      <c r="LR6" s="5">
        <v>0</v>
      </c>
      <c r="LS6" s="4">
        <v>5</v>
      </c>
      <c r="LT6" s="5">
        <v>0</v>
      </c>
      <c r="LU6" s="4">
        <v>0</v>
      </c>
      <c r="LV6" s="5">
        <v>0</v>
      </c>
      <c r="LW6" s="4">
        <v>2</v>
      </c>
      <c r="LX6" s="5">
        <v>0</v>
      </c>
      <c r="LY6" s="4">
        <v>46</v>
      </c>
      <c r="LZ6" s="5">
        <v>97</v>
      </c>
      <c r="MA6" s="4">
        <v>2</v>
      </c>
      <c r="MB6" s="5">
        <v>25</v>
      </c>
      <c r="MC6" s="4">
        <v>64</v>
      </c>
      <c r="MD6" s="5">
        <v>118</v>
      </c>
      <c r="ME6" s="4">
        <v>3</v>
      </c>
      <c r="MF6" s="5">
        <v>0</v>
      </c>
      <c r="MG6" s="4">
        <v>14</v>
      </c>
      <c r="MH6" s="5">
        <v>1</v>
      </c>
      <c r="MI6" s="4">
        <v>153</v>
      </c>
      <c r="MJ6" s="5">
        <v>0</v>
      </c>
      <c r="MK6" s="4">
        <v>189</v>
      </c>
      <c r="ML6" s="5">
        <v>3</v>
      </c>
      <c r="MM6" s="4">
        <v>0</v>
      </c>
      <c r="MN6" s="5">
        <v>33</v>
      </c>
      <c r="MO6" s="4">
        <v>107</v>
      </c>
      <c r="MP6" s="5">
        <v>30</v>
      </c>
      <c r="MQ6" s="4">
        <v>0</v>
      </c>
      <c r="MR6" s="5">
        <v>0</v>
      </c>
      <c r="MS6" s="4">
        <v>1</v>
      </c>
      <c r="MT6" s="5">
        <v>0</v>
      </c>
      <c r="MU6" s="4">
        <v>128</v>
      </c>
      <c r="MV6" s="5">
        <v>0</v>
      </c>
      <c r="MW6" s="4">
        <v>19</v>
      </c>
      <c r="MX6" s="5">
        <v>163</v>
      </c>
      <c r="MY6" s="4">
        <v>0</v>
      </c>
      <c r="MZ6" s="5">
        <v>8</v>
      </c>
      <c r="NA6" s="4">
        <v>1</v>
      </c>
      <c r="NB6" s="5">
        <v>8</v>
      </c>
      <c r="NC6" s="4">
        <v>27</v>
      </c>
      <c r="ND6" s="5">
        <v>42</v>
      </c>
      <c r="NE6" s="4">
        <v>11</v>
      </c>
      <c r="NF6" s="5">
        <v>133</v>
      </c>
      <c r="NG6" s="4">
        <v>9</v>
      </c>
      <c r="NH6" s="5">
        <v>6</v>
      </c>
      <c r="NI6" s="4">
        <v>2</v>
      </c>
      <c r="NJ6" s="5">
        <v>1</v>
      </c>
      <c r="NK6" s="4">
        <v>12</v>
      </c>
      <c r="NL6" s="5">
        <v>3</v>
      </c>
      <c r="NM6" s="4">
        <v>0</v>
      </c>
      <c r="NN6" s="5">
        <v>2</v>
      </c>
      <c r="NO6" s="4">
        <v>4</v>
      </c>
      <c r="NP6" s="5">
        <v>24</v>
      </c>
      <c r="NQ6" s="4">
        <v>12</v>
      </c>
      <c r="NR6" s="5">
        <v>0</v>
      </c>
      <c r="NS6" s="4">
        <v>2</v>
      </c>
      <c r="NT6" s="5">
        <v>40</v>
      </c>
      <c r="NU6" s="4">
        <v>1</v>
      </c>
      <c r="NV6" s="5">
        <v>0</v>
      </c>
      <c r="NW6" s="4">
        <v>4</v>
      </c>
      <c r="NX6" s="5">
        <v>3</v>
      </c>
      <c r="NY6" s="4">
        <v>50</v>
      </c>
      <c r="NZ6" s="5">
        <v>8</v>
      </c>
      <c r="OA6" s="4">
        <v>21</v>
      </c>
      <c r="OB6" s="5">
        <v>134</v>
      </c>
      <c r="OC6" s="4">
        <v>13</v>
      </c>
      <c r="OD6" s="5">
        <v>91</v>
      </c>
      <c r="OE6" s="4">
        <v>9</v>
      </c>
      <c r="OF6" s="5">
        <v>7</v>
      </c>
      <c r="OG6" s="4">
        <v>30</v>
      </c>
      <c r="OH6" s="5">
        <v>3</v>
      </c>
      <c r="OI6" s="4">
        <v>2</v>
      </c>
      <c r="OJ6" s="5">
        <v>6</v>
      </c>
      <c r="OK6" s="4">
        <v>36</v>
      </c>
      <c r="OL6" s="5">
        <v>8</v>
      </c>
      <c r="OM6" s="4">
        <v>42</v>
      </c>
      <c r="ON6" s="5">
        <v>8</v>
      </c>
      <c r="OO6" s="4">
        <v>20</v>
      </c>
      <c r="OP6" s="5">
        <v>0</v>
      </c>
      <c r="OQ6" s="4">
        <v>2</v>
      </c>
      <c r="OR6" s="5">
        <v>9</v>
      </c>
      <c r="OS6" s="4">
        <v>7</v>
      </c>
      <c r="OT6" s="5">
        <v>3</v>
      </c>
      <c r="OU6" s="4">
        <v>9</v>
      </c>
      <c r="OV6" s="5">
        <v>7</v>
      </c>
      <c r="OW6" s="4">
        <v>150</v>
      </c>
      <c r="OX6" s="5">
        <v>29</v>
      </c>
      <c r="OY6" s="4">
        <v>78</v>
      </c>
      <c r="OZ6" s="5">
        <v>22</v>
      </c>
      <c r="PA6" s="4">
        <v>0</v>
      </c>
      <c r="PB6" s="5">
        <v>6</v>
      </c>
      <c r="PC6" s="4">
        <v>26</v>
      </c>
      <c r="PD6" s="5">
        <v>137</v>
      </c>
      <c r="PE6" s="4">
        <v>0</v>
      </c>
      <c r="PF6" s="5">
        <v>1</v>
      </c>
      <c r="PG6" s="4">
        <v>5</v>
      </c>
      <c r="PH6" s="5">
        <v>1</v>
      </c>
      <c r="PI6" s="4">
        <v>91</v>
      </c>
      <c r="PJ6" s="5">
        <v>0</v>
      </c>
      <c r="PK6" s="4">
        <v>0</v>
      </c>
      <c r="PL6" s="5">
        <v>103</v>
      </c>
      <c r="PM6" s="4">
        <v>34</v>
      </c>
      <c r="PN6" s="5">
        <v>6</v>
      </c>
      <c r="PO6" s="4">
        <v>172</v>
      </c>
      <c r="PP6" s="5">
        <v>16</v>
      </c>
      <c r="PQ6" s="4">
        <v>4</v>
      </c>
      <c r="PR6" s="5">
        <v>95</v>
      </c>
      <c r="PS6" s="4">
        <v>38</v>
      </c>
      <c r="PT6" s="5">
        <v>3</v>
      </c>
      <c r="PU6" s="4">
        <v>0</v>
      </c>
      <c r="PV6" s="5">
        <v>28</v>
      </c>
      <c r="PW6" s="4">
        <v>0</v>
      </c>
      <c r="PX6" s="5">
        <v>1</v>
      </c>
      <c r="PY6" s="4">
        <v>6</v>
      </c>
      <c r="PZ6" s="5">
        <v>0</v>
      </c>
      <c r="QA6" s="4">
        <v>0</v>
      </c>
      <c r="QB6" s="5">
        <v>3</v>
      </c>
      <c r="QC6" s="4">
        <v>4</v>
      </c>
      <c r="QD6" s="5">
        <v>6</v>
      </c>
      <c r="QE6" s="4">
        <v>12</v>
      </c>
      <c r="QF6" s="5">
        <v>5</v>
      </c>
      <c r="QG6" s="4">
        <v>156</v>
      </c>
      <c r="QH6" s="5">
        <v>0</v>
      </c>
      <c r="QI6" s="4">
        <v>66</v>
      </c>
      <c r="QJ6" s="5">
        <v>24</v>
      </c>
      <c r="QK6" s="4">
        <v>47</v>
      </c>
      <c r="QL6" s="5">
        <v>2</v>
      </c>
      <c r="QM6" s="4">
        <v>19</v>
      </c>
      <c r="QN6" s="5">
        <v>47</v>
      </c>
      <c r="QO6" s="4">
        <v>3</v>
      </c>
      <c r="QP6" s="5">
        <v>194</v>
      </c>
      <c r="QQ6" s="4">
        <v>17</v>
      </c>
      <c r="QR6" s="5">
        <v>23</v>
      </c>
      <c r="QS6" s="4">
        <v>96</v>
      </c>
      <c r="QT6" s="5">
        <v>16</v>
      </c>
      <c r="QU6" s="4">
        <v>191</v>
      </c>
      <c r="QV6" s="5">
        <v>1</v>
      </c>
      <c r="QW6" s="4">
        <v>84</v>
      </c>
      <c r="QX6" s="5">
        <v>15</v>
      </c>
      <c r="QY6" s="4">
        <v>38</v>
      </c>
      <c r="QZ6" s="5">
        <v>34</v>
      </c>
      <c r="RA6" s="4">
        <v>0</v>
      </c>
      <c r="RB6" s="5">
        <v>5</v>
      </c>
      <c r="RC6" s="4">
        <v>8</v>
      </c>
      <c r="RD6" s="5">
        <v>192</v>
      </c>
      <c r="RE6" s="4">
        <v>2</v>
      </c>
      <c r="RF6" s="5">
        <v>8</v>
      </c>
      <c r="RG6" s="4">
        <v>0</v>
      </c>
      <c r="RH6" s="5">
        <v>1</v>
      </c>
      <c r="RI6" s="4">
        <v>75</v>
      </c>
      <c r="RJ6" s="5">
        <v>0</v>
      </c>
      <c r="RK6" s="4">
        <v>4</v>
      </c>
      <c r="RL6" s="5">
        <v>0</v>
      </c>
      <c r="RM6" s="4">
        <v>0</v>
      </c>
      <c r="RN6" s="5">
        <v>1</v>
      </c>
      <c r="RO6" s="4">
        <v>10</v>
      </c>
      <c r="RP6" s="5">
        <v>11</v>
      </c>
      <c r="RQ6" s="4">
        <v>2</v>
      </c>
      <c r="RR6" s="5">
        <v>74</v>
      </c>
      <c r="RS6" s="4">
        <v>37</v>
      </c>
      <c r="RT6" s="5">
        <v>20</v>
      </c>
      <c r="RU6" s="4">
        <v>6</v>
      </c>
      <c r="RV6" s="5">
        <v>1</v>
      </c>
      <c r="RW6" s="4">
        <v>29</v>
      </c>
      <c r="RX6" s="5">
        <v>76</v>
      </c>
      <c r="RY6" s="4">
        <v>5</v>
      </c>
      <c r="RZ6" s="5">
        <v>50</v>
      </c>
      <c r="SA6" s="4">
        <v>0</v>
      </c>
      <c r="SB6" s="5">
        <v>0</v>
      </c>
      <c r="SC6" s="4">
        <v>19</v>
      </c>
      <c r="SD6" s="5">
        <v>0</v>
      </c>
      <c r="SE6" s="4">
        <v>35</v>
      </c>
      <c r="SF6" s="5">
        <v>28</v>
      </c>
      <c r="SG6" s="4">
        <v>14</v>
      </c>
      <c r="SH6" s="5">
        <v>0</v>
      </c>
      <c r="SI6" s="4">
        <v>0</v>
      </c>
      <c r="SJ6" s="5">
        <v>62</v>
      </c>
      <c r="SK6" s="4">
        <v>38</v>
      </c>
      <c r="SL6" s="5">
        <v>0</v>
      </c>
      <c r="SM6" s="4">
        <v>10</v>
      </c>
      <c r="SN6" s="5">
        <v>36</v>
      </c>
      <c r="SO6" s="4">
        <v>40</v>
      </c>
      <c r="SP6" s="5">
        <v>10</v>
      </c>
      <c r="SQ6" s="4">
        <v>26</v>
      </c>
      <c r="SR6" s="5">
        <v>1</v>
      </c>
      <c r="SS6" s="4">
        <v>58</v>
      </c>
      <c r="ST6" s="5">
        <v>10</v>
      </c>
      <c r="SU6" s="4">
        <v>129</v>
      </c>
      <c r="SV6" s="5">
        <v>6</v>
      </c>
      <c r="SW6" s="4">
        <v>61</v>
      </c>
      <c r="SX6" s="5">
        <v>3</v>
      </c>
      <c r="SY6" s="4">
        <v>1</v>
      </c>
      <c r="SZ6" s="5">
        <v>21</v>
      </c>
      <c r="TA6" s="4">
        <v>38</v>
      </c>
      <c r="TB6" s="5">
        <v>0</v>
      </c>
      <c r="TC6" s="4">
        <v>14</v>
      </c>
      <c r="TD6" s="5">
        <v>17</v>
      </c>
      <c r="TE6" s="4">
        <v>33</v>
      </c>
      <c r="TF6" s="5">
        <v>12</v>
      </c>
      <c r="TG6" s="4">
        <v>6</v>
      </c>
      <c r="TH6" s="5">
        <v>25</v>
      </c>
      <c r="TI6" s="4">
        <v>31</v>
      </c>
      <c r="TJ6" s="5">
        <v>17</v>
      </c>
      <c r="TK6" s="4">
        <v>27</v>
      </c>
      <c r="TL6" s="5">
        <v>57</v>
      </c>
      <c r="TM6" s="4">
        <v>54</v>
      </c>
      <c r="TN6" s="5">
        <v>0</v>
      </c>
      <c r="TO6" s="4">
        <v>9</v>
      </c>
      <c r="TP6" s="5">
        <v>2</v>
      </c>
      <c r="TQ6" s="4">
        <v>0</v>
      </c>
      <c r="TR6" s="5">
        <v>0</v>
      </c>
      <c r="TS6" s="4">
        <v>60</v>
      </c>
      <c r="TT6" s="5">
        <v>54</v>
      </c>
      <c r="TU6" s="4">
        <v>5</v>
      </c>
      <c r="TV6" s="5">
        <v>3</v>
      </c>
      <c r="TW6" s="4">
        <v>19</v>
      </c>
      <c r="TX6" s="5">
        <v>3</v>
      </c>
      <c r="TY6" s="4">
        <v>19</v>
      </c>
      <c r="TZ6" s="5">
        <v>108</v>
      </c>
      <c r="UA6" s="4">
        <v>7</v>
      </c>
      <c r="UB6" s="5">
        <v>107</v>
      </c>
      <c r="UC6" s="4">
        <v>12</v>
      </c>
      <c r="UD6" s="5">
        <v>1</v>
      </c>
      <c r="UE6" s="4">
        <v>0</v>
      </c>
      <c r="UF6" s="5">
        <v>4</v>
      </c>
      <c r="UG6" s="4">
        <v>0</v>
      </c>
      <c r="UH6" s="5">
        <v>4</v>
      </c>
      <c r="UI6" s="4">
        <v>21</v>
      </c>
      <c r="UJ6" s="5">
        <v>123</v>
      </c>
      <c r="UK6" s="4">
        <v>6</v>
      </c>
      <c r="UL6" s="5">
        <v>45</v>
      </c>
      <c r="UM6" s="4">
        <v>185</v>
      </c>
      <c r="UN6" s="5">
        <v>8</v>
      </c>
      <c r="UO6" s="4">
        <v>57</v>
      </c>
      <c r="UP6" s="5">
        <v>8</v>
      </c>
      <c r="UQ6" s="4">
        <v>134</v>
      </c>
      <c r="UR6" s="5">
        <v>0</v>
      </c>
      <c r="US6" s="4">
        <v>121</v>
      </c>
      <c r="UT6" s="5">
        <v>6</v>
      </c>
      <c r="UU6" s="4">
        <v>2</v>
      </c>
      <c r="UV6" s="5">
        <v>40</v>
      </c>
      <c r="UW6" s="4">
        <v>0</v>
      </c>
      <c r="UX6" s="5">
        <v>0</v>
      </c>
      <c r="UY6" s="4">
        <v>0</v>
      </c>
      <c r="UZ6" s="5">
        <v>10</v>
      </c>
      <c r="VA6" s="4">
        <v>0</v>
      </c>
      <c r="VB6" s="5">
        <v>24</v>
      </c>
      <c r="VC6" s="4">
        <v>10</v>
      </c>
      <c r="VD6" s="5">
        <v>0</v>
      </c>
      <c r="VE6" s="4">
        <v>0</v>
      </c>
      <c r="VF6" s="5">
        <v>0</v>
      </c>
      <c r="VG6" s="4">
        <v>2</v>
      </c>
      <c r="VH6" s="5">
        <v>0</v>
      </c>
      <c r="VI6" s="4">
        <v>2</v>
      </c>
      <c r="VJ6" s="5">
        <v>0</v>
      </c>
      <c r="VK6" s="4">
        <v>6</v>
      </c>
      <c r="VL6" s="5">
        <v>6</v>
      </c>
      <c r="VM6" s="4">
        <v>11</v>
      </c>
      <c r="VN6" s="5">
        <v>0</v>
      </c>
      <c r="VO6" s="4">
        <v>2</v>
      </c>
      <c r="VP6" s="5">
        <v>0</v>
      </c>
      <c r="VQ6" s="4">
        <v>47</v>
      </c>
      <c r="VR6" s="5">
        <v>4</v>
      </c>
      <c r="VS6" s="4">
        <v>5</v>
      </c>
      <c r="VT6" s="5">
        <v>4</v>
      </c>
      <c r="VU6" s="4">
        <v>163</v>
      </c>
      <c r="VV6" s="5">
        <v>127</v>
      </c>
      <c r="VW6" s="4">
        <v>2</v>
      </c>
      <c r="VX6" s="5">
        <v>34</v>
      </c>
      <c r="VY6" s="4">
        <v>10</v>
      </c>
      <c r="VZ6" s="5">
        <v>1</v>
      </c>
      <c r="WA6" s="4">
        <v>0</v>
      </c>
      <c r="WB6" s="5">
        <v>9</v>
      </c>
      <c r="WC6" s="4">
        <v>8</v>
      </c>
      <c r="WD6" s="5">
        <v>0</v>
      </c>
      <c r="WE6" s="4">
        <v>21</v>
      </c>
      <c r="WF6" s="5">
        <v>75</v>
      </c>
      <c r="WG6" s="4">
        <v>5</v>
      </c>
      <c r="WH6" s="5">
        <v>2</v>
      </c>
      <c r="WI6" s="4">
        <v>3</v>
      </c>
      <c r="WJ6" s="5">
        <v>0</v>
      </c>
      <c r="WK6" s="4">
        <v>5</v>
      </c>
      <c r="WL6" s="5">
        <v>2</v>
      </c>
      <c r="WM6" s="4">
        <v>22</v>
      </c>
      <c r="WN6" s="5">
        <v>18</v>
      </c>
      <c r="WO6" s="4">
        <v>0</v>
      </c>
      <c r="WP6" s="5">
        <v>7</v>
      </c>
      <c r="WQ6" s="4">
        <v>0</v>
      </c>
      <c r="WR6" s="5">
        <v>49</v>
      </c>
      <c r="WS6" s="4">
        <v>17</v>
      </c>
      <c r="WT6" s="5">
        <v>0</v>
      </c>
      <c r="WU6" s="4">
        <v>1</v>
      </c>
      <c r="WV6" s="5">
        <v>5</v>
      </c>
      <c r="WW6" s="4">
        <v>11</v>
      </c>
      <c r="WX6" s="5">
        <v>0</v>
      </c>
      <c r="WY6" s="4">
        <v>15</v>
      </c>
      <c r="WZ6" s="5">
        <v>17</v>
      </c>
      <c r="XA6" s="4">
        <v>4</v>
      </c>
      <c r="XB6" s="5">
        <v>35</v>
      </c>
      <c r="XC6" s="4">
        <v>1</v>
      </c>
      <c r="XD6" s="5">
        <v>31</v>
      </c>
      <c r="XE6" s="4">
        <v>125</v>
      </c>
      <c r="XF6" s="5">
        <v>1</v>
      </c>
      <c r="XG6" s="4">
        <v>3</v>
      </c>
      <c r="XH6" s="5">
        <v>30</v>
      </c>
      <c r="XI6" s="4">
        <v>18</v>
      </c>
      <c r="XJ6" s="5">
        <v>121</v>
      </c>
      <c r="XK6" s="4">
        <v>1</v>
      </c>
      <c r="XL6" s="5">
        <v>198</v>
      </c>
      <c r="XM6" s="4">
        <v>0</v>
      </c>
      <c r="XN6" s="5">
        <v>54</v>
      </c>
      <c r="XO6" s="4">
        <v>44</v>
      </c>
      <c r="XP6" s="5">
        <v>41</v>
      </c>
      <c r="XQ6" s="4">
        <v>43</v>
      </c>
      <c r="XR6" s="5">
        <v>50</v>
      </c>
      <c r="XS6" s="4">
        <v>0</v>
      </c>
      <c r="XT6" s="5">
        <v>12</v>
      </c>
      <c r="XU6" s="4">
        <v>3</v>
      </c>
      <c r="XV6" s="5">
        <v>42</v>
      </c>
      <c r="XW6" s="4">
        <v>11</v>
      </c>
      <c r="XX6" s="5">
        <v>21</v>
      </c>
      <c r="XY6" s="4">
        <v>4</v>
      </c>
      <c r="XZ6" s="5">
        <v>50</v>
      </c>
      <c r="YA6" s="4">
        <v>31</v>
      </c>
      <c r="YB6" s="5">
        <v>115</v>
      </c>
      <c r="YC6" s="4">
        <v>3</v>
      </c>
      <c r="YD6" s="5">
        <v>80</v>
      </c>
      <c r="YE6" s="4">
        <v>1</v>
      </c>
      <c r="YF6" s="5">
        <v>0</v>
      </c>
      <c r="YG6" s="4">
        <v>1</v>
      </c>
      <c r="YH6" s="5">
        <v>6</v>
      </c>
      <c r="YI6" s="4">
        <v>20</v>
      </c>
      <c r="YJ6" s="5">
        <v>82</v>
      </c>
      <c r="YK6" s="4">
        <v>1</v>
      </c>
      <c r="YL6" s="5">
        <v>11</v>
      </c>
      <c r="YM6" s="4">
        <v>2</v>
      </c>
      <c r="YN6" s="5">
        <v>98</v>
      </c>
      <c r="YO6" s="4">
        <v>7</v>
      </c>
      <c r="YP6" s="5">
        <v>2</v>
      </c>
      <c r="YQ6" s="4">
        <v>4</v>
      </c>
      <c r="YR6" s="5">
        <v>0</v>
      </c>
      <c r="YS6" s="4">
        <v>3</v>
      </c>
      <c r="YT6" s="5">
        <v>0</v>
      </c>
      <c r="YU6" s="4">
        <v>9</v>
      </c>
      <c r="YV6" s="5">
        <v>51</v>
      </c>
      <c r="YW6" s="4">
        <v>14</v>
      </c>
      <c r="YX6" s="5">
        <v>106</v>
      </c>
      <c r="YY6" s="4">
        <v>101</v>
      </c>
      <c r="YZ6" s="5">
        <v>9</v>
      </c>
      <c r="ZA6" s="4">
        <v>3</v>
      </c>
      <c r="ZB6" s="5">
        <v>12</v>
      </c>
      <c r="ZC6" s="4">
        <v>43</v>
      </c>
      <c r="ZD6" s="5">
        <v>1</v>
      </c>
      <c r="ZE6" s="4">
        <v>110</v>
      </c>
      <c r="ZF6" s="5">
        <v>23</v>
      </c>
      <c r="ZG6" s="4">
        <v>134</v>
      </c>
      <c r="ZH6" s="5">
        <v>61</v>
      </c>
      <c r="ZI6" s="4">
        <v>6</v>
      </c>
      <c r="ZJ6" s="5">
        <v>32</v>
      </c>
      <c r="ZK6" s="4">
        <v>48</v>
      </c>
      <c r="ZL6" s="5">
        <v>102</v>
      </c>
      <c r="ZM6" s="4">
        <v>3</v>
      </c>
      <c r="ZN6" s="5">
        <v>40</v>
      </c>
      <c r="ZO6" s="4">
        <v>9</v>
      </c>
      <c r="ZP6" s="5">
        <v>0</v>
      </c>
      <c r="ZQ6" s="4">
        <v>49</v>
      </c>
      <c r="ZR6" s="5">
        <v>11</v>
      </c>
      <c r="ZS6" s="4">
        <v>7</v>
      </c>
      <c r="ZT6" s="5">
        <v>2</v>
      </c>
      <c r="ZU6" s="4">
        <v>3</v>
      </c>
      <c r="ZV6" s="5">
        <v>0</v>
      </c>
      <c r="ZW6" s="4">
        <v>3</v>
      </c>
      <c r="ZX6" s="5">
        <v>83</v>
      </c>
      <c r="ZY6" s="4">
        <v>22</v>
      </c>
      <c r="ZZ6" s="5">
        <v>26</v>
      </c>
      <c r="AAA6" s="4">
        <v>64</v>
      </c>
      <c r="AAB6" s="5">
        <v>12</v>
      </c>
      <c r="AAC6" s="4">
        <v>16</v>
      </c>
      <c r="AAD6" s="5">
        <v>14</v>
      </c>
      <c r="AAE6" s="4">
        <v>107</v>
      </c>
      <c r="AAF6" s="5">
        <v>2</v>
      </c>
      <c r="AAG6" s="4">
        <v>6</v>
      </c>
      <c r="AAH6" s="5">
        <v>0</v>
      </c>
      <c r="AAI6" s="4">
        <v>2</v>
      </c>
      <c r="AAJ6" s="5">
        <v>2</v>
      </c>
      <c r="AAK6" s="4">
        <v>0</v>
      </c>
      <c r="AAL6" s="5">
        <v>14</v>
      </c>
      <c r="AAM6" s="4">
        <v>21</v>
      </c>
      <c r="AAN6" s="5">
        <v>8</v>
      </c>
      <c r="AAO6" s="4">
        <v>160</v>
      </c>
      <c r="AAP6" s="5">
        <v>138</v>
      </c>
      <c r="AAQ6" s="4">
        <v>5</v>
      </c>
      <c r="AAR6" s="5">
        <v>122</v>
      </c>
      <c r="AAS6" s="4">
        <v>0</v>
      </c>
      <c r="AAT6" s="5">
        <v>28</v>
      </c>
      <c r="AAU6" s="4">
        <v>28</v>
      </c>
      <c r="AAV6" s="5">
        <v>1</v>
      </c>
      <c r="AAW6" s="4">
        <v>166</v>
      </c>
      <c r="AAX6" s="5">
        <v>7</v>
      </c>
      <c r="AAY6" s="4">
        <v>0</v>
      </c>
      <c r="AAZ6" s="5">
        <v>76</v>
      </c>
      <c r="ABA6" s="4">
        <v>58</v>
      </c>
      <c r="ABB6" s="5">
        <v>3</v>
      </c>
      <c r="ABC6" s="4">
        <v>28</v>
      </c>
      <c r="ABD6" s="5">
        <v>0</v>
      </c>
      <c r="ABE6" s="4">
        <v>0</v>
      </c>
      <c r="ABF6" s="5">
        <v>24</v>
      </c>
      <c r="ABG6" s="4">
        <v>2</v>
      </c>
      <c r="ABH6" s="5">
        <v>28</v>
      </c>
      <c r="ABI6" s="4">
        <v>50</v>
      </c>
      <c r="ABJ6" s="5">
        <v>136</v>
      </c>
      <c r="ABK6" s="4">
        <v>18</v>
      </c>
      <c r="ABL6" s="5">
        <v>4</v>
      </c>
      <c r="ABM6" s="4">
        <v>24</v>
      </c>
      <c r="ABN6" s="5">
        <v>21</v>
      </c>
      <c r="ABO6" s="4">
        <v>3</v>
      </c>
      <c r="ABP6" s="5">
        <v>0</v>
      </c>
      <c r="ABQ6" s="4">
        <v>8</v>
      </c>
      <c r="ABR6" s="5">
        <v>31</v>
      </c>
      <c r="ABS6" s="4">
        <v>31</v>
      </c>
      <c r="ABT6" s="5">
        <v>8</v>
      </c>
      <c r="ABU6" s="4">
        <v>106</v>
      </c>
      <c r="ABV6" s="5">
        <v>3</v>
      </c>
      <c r="ABW6" s="4">
        <v>34</v>
      </c>
      <c r="ABX6" s="5">
        <v>56</v>
      </c>
      <c r="ABY6" s="4">
        <v>4</v>
      </c>
      <c r="ABZ6" s="5">
        <v>98</v>
      </c>
      <c r="ACA6" s="4">
        <v>27</v>
      </c>
      <c r="ACB6" s="5">
        <v>80</v>
      </c>
      <c r="ACC6" s="4">
        <v>116</v>
      </c>
      <c r="ACD6" s="5">
        <v>12</v>
      </c>
      <c r="ACE6" s="4">
        <v>0</v>
      </c>
      <c r="ACF6" s="5">
        <v>4</v>
      </c>
      <c r="ACG6" s="4">
        <v>0</v>
      </c>
      <c r="ACH6" s="5">
        <v>5</v>
      </c>
      <c r="ACI6" s="4">
        <v>43</v>
      </c>
      <c r="ACJ6" s="5">
        <v>67</v>
      </c>
      <c r="ACK6" s="4">
        <v>1</v>
      </c>
      <c r="ACL6" s="5">
        <v>17</v>
      </c>
      <c r="ACM6" s="4">
        <v>0</v>
      </c>
      <c r="ACN6" s="5">
        <v>0</v>
      </c>
      <c r="ACO6" s="4">
        <v>133</v>
      </c>
      <c r="ACP6" s="5">
        <v>15</v>
      </c>
      <c r="ACQ6" s="4">
        <v>0</v>
      </c>
      <c r="ACR6" s="5">
        <v>32</v>
      </c>
      <c r="ACS6" s="4">
        <v>0</v>
      </c>
      <c r="ACT6" s="5">
        <v>26</v>
      </c>
      <c r="ACU6" s="4">
        <v>4</v>
      </c>
      <c r="ACV6" s="5">
        <v>2</v>
      </c>
      <c r="ACW6" s="4">
        <v>0</v>
      </c>
      <c r="ACX6" s="5">
        <v>0</v>
      </c>
      <c r="ACY6" s="4">
        <v>0</v>
      </c>
      <c r="ACZ6" s="5">
        <v>1</v>
      </c>
      <c r="ADA6" s="4">
        <v>120</v>
      </c>
      <c r="ADB6" s="5">
        <v>182</v>
      </c>
      <c r="ADC6" s="4">
        <v>0</v>
      </c>
      <c r="ADD6" s="5">
        <v>1</v>
      </c>
      <c r="ADE6" s="4">
        <v>5</v>
      </c>
      <c r="ADF6" s="5">
        <v>6</v>
      </c>
      <c r="ADG6" s="4">
        <v>16</v>
      </c>
      <c r="ADH6" s="5">
        <v>2</v>
      </c>
      <c r="ADI6" s="4">
        <v>18</v>
      </c>
      <c r="ADJ6" s="5">
        <v>4</v>
      </c>
      <c r="ADK6" s="4">
        <v>3</v>
      </c>
      <c r="ADL6" s="5">
        <v>76</v>
      </c>
      <c r="ADM6" s="4">
        <v>23</v>
      </c>
      <c r="ADN6" s="5">
        <v>2</v>
      </c>
      <c r="ADO6" s="4">
        <v>2</v>
      </c>
      <c r="ADP6" s="5">
        <v>14</v>
      </c>
      <c r="ADQ6" s="4">
        <v>9</v>
      </c>
      <c r="ADR6" s="5">
        <v>14</v>
      </c>
      <c r="ADS6" s="4">
        <v>8</v>
      </c>
      <c r="ADT6" s="5">
        <v>91</v>
      </c>
      <c r="ADU6" s="4">
        <v>2</v>
      </c>
      <c r="ADV6" s="5">
        <v>27</v>
      </c>
      <c r="ADW6" s="4">
        <v>1</v>
      </c>
      <c r="ADX6" s="5">
        <v>14</v>
      </c>
      <c r="ADY6" s="4">
        <v>148</v>
      </c>
      <c r="ADZ6" s="5">
        <v>58</v>
      </c>
      <c r="AEA6" s="4">
        <v>0</v>
      </c>
      <c r="AEB6" s="5">
        <v>7</v>
      </c>
      <c r="AEC6" s="4">
        <v>3</v>
      </c>
      <c r="AED6" s="5">
        <v>17</v>
      </c>
      <c r="AEE6" s="4">
        <v>161</v>
      </c>
      <c r="AEF6" s="5">
        <v>16</v>
      </c>
      <c r="AEG6" s="4">
        <v>1</v>
      </c>
      <c r="AEH6" s="5">
        <v>30</v>
      </c>
      <c r="AEI6" s="4">
        <v>69</v>
      </c>
      <c r="AEJ6" s="5">
        <v>161</v>
      </c>
      <c r="AEK6" s="4">
        <v>4</v>
      </c>
      <c r="AEL6" s="5">
        <v>1</v>
      </c>
      <c r="AEM6" s="4">
        <v>157</v>
      </c>
      <c r="AEN6" s="5">
        <v>7</v>
      </c>
      <c r="AEO6" s="4">
        <v>6</v>
      </c>
      <c r="AEP6" s="5">
        <v>71</v>
      </c>
      <c r="AEQ6" s="4">
        <v>11</v>
      </c>
      <c r="AER6" s="5">
        <v>0</v>
      </c>
      <c r="AES6" s="4">
        <v>21</v>
      </c>
      <c r="AET6" s="5">
        <v>57</v>
      </c>
      <c r="AEU6" s="4">
        <v>153</v>
      </c>
      <c r="AEV6" s="5">
        <v>0</v>
      </c>
      <c r="AEW6" s="4">
        <v>1</v>
      </c>
      <c r="AEX6" s="5">
        <v>56</v>
      </c>
      <c r="AEY6" s="4">
        <v>0</v>
      </c>
      <c r="AEZ6" s="5">
        <v>1</v>
      </c>
      <c r="AFA6" s="4">
        <v>5</v>
      </c>
      <c r="AFB6" s="5">
        <v>16</v>
      </c>
      <c r="AFC6" s="4">
        <v>18</v>
      </c>
      <c r="AFD6" s="5">
        <v>1</v>
      </c>
      <c r="AFE6" s="4">
        <v>123</v>
      </c>
      <c r="AFF6" s="5">
        <v>6</v>
      </c>
      <c r="AFG6" s="4">
        <v>31</v>
      </c>
      <c r="AFH6" s="5">
        <v>1</v>
      </c>
      <c r="AFI6" s="4">
        <v>17</v>
      </c>
      <c r="AFJ6" s="5">
        <v>8</v>
      </c>
      <c r="AFK6" s="4">
        <v>44</v>
      </c>
      <c r="AFL6" s="5">
        <v>14</v>
      </c>
      <c r="AFM6" s="4">
        <v>3</v>
      </c>
      <c r="AFN6" s="5">
        <v>35</v>
      </c>
      <c r="AFO6" s="4">
        <v>55</v>
      </c>
      <c r="AFP6" s="5">
        <v>45</v>
      </c>
      <c r="AFQ6" s="4">
        <v>7</v>
      </c>
      <c r="AFR6" s="5">
        <v>9</v>
      </c>
      <c r="AFS6" s="4">
        <v>10</v>
      </c>
      <c r="AFT6" s="5">
        <v>0</v>
      </c>
      <c r="AFU6" s="4">
        <v>32</v>
      </c>
      <c r="AFV6" s="5">
        <v>133</v>
      </c>
      <c r="AFW6" s="4">
        <v>0</v>
      </c>
      <c r="AFX6" s="5">
        <v>0</v>
      </c>
      <c r="AFY6" s="4">
        <v>9</v>
      </c>
      <c r="AFZ6" s="5">
        <v>0</v>
      </c>
      <c r="AGA6" s="4">
        <v>25</v>
      </c>
      <c r="AGB6" s="5">
        <v>0</v>
      </c>
      <c r="AGC6" s="4">
        <v>30</v>
      </c>
      <c r="AGD6" s="5">
        <v>1</v>
      </c>
      <c r="AGE6" s="4">
        <v>0</v>
      </c>
      <c r="AGF6" s="5">
        <v>1</v>
      </c>
      <c r="AGG6" s="4">
        <v>41</v>
      </c>
      <c r="AGH6" s="5">
        <v>13</v>
      </c>
      <c r="AGI6" s="4">
        <v>3</v>
      </c>
      <c r="AGJ6" s="5">
        <v>7</v>
      </c>
      <c r="AGK6" s="4">
        <v>0</v>
      </c>
      <c r="AGL6" s="5">
        <v>20</v>
      </c>
      <c r="AGM6" s="4">
        <v>7</v>
      </c>
      <c r="AGN6" s="5">
        <v>0</v>
      </c>
      <c r="AGO6" s="4">
        <v>66</v>
      </c>
      <c r="AGP6" s="5">
        <v>4</v>
      </c>
      <c r="AGQ6" s="4">
        <v>15</v>
      </c>
      <c r="AGR6" s="5">
        <v>16</v>
      </c>
      <c r="AGS6" s="4">
        <v>143</v>
      </c>
      <c r="AGT6" s="5">
        <v>9</v>
      </c>
      <c r="AGU6" s="4">
        <v>1</v>
      </c>
      <c r="AGV6" s="5">
        <v>45</v>
      </c>
      <c r="AGW6" s="4">
        <v>18</v>
      </c>
      <c r="AGX6" s="5">
        <v>15</v>
      </c>
      <c r="AGY6" s="4">
        <v>1</v>
      </c>
      <c r="AGZ6" s="5">
        <v>0</v>
      </c>
      <c r="AHA6" s="4">
        <v>5</v>
      </c>
      <c r="AHB6" s="5">
        <v>102</v>
      </c>
      <c r="AHC6" s="4">
        <v>92</v>
      </c>
      <c r="AHD6" s="5">
        <v>5</v>
      </c>
      <c r="AHE6" s="4">
        <v>0</v>
      </c>
      <c r="AHF6" s="5">
        <v>24</v>
      </c>
      <c r="AHG6" s="4">
        <v>36</v>
      </c>
      <c r="AHH6" s="5">
        <v>1</v>
      </c>
      <c r="AHI6" s="4">
        <v>2</v>
      </c>
      <c r="AHJ6" s="5">
        <v>56</v>
      </c>
      <c r="AHK6" s="4">
        <v>3</v>
      </c>
      <c r="AHL6" s="5">
        <v>49</v>
      </c>
      <c r="AHM6" s="4">
        <v>0</v>
      </c>
      <c r="AHN6" s="5">
        <v>51</v>
      </c>
      <c r="AHO6" s="4">
        <v>169</v>
      </c>
      <c r="AHP6" s="5">
        <v>0</v>
      </c>
      <c r="AHQ6" s="4">
        <v>10</v>
      </c>
      <c r="AHR6" s="5">
        <v>103</v>
      </c>
      <c r="AHS6" s="4">
        <v>1</v>
      </c>
      <c r="AHT6" s="5">
        <v>40</v>
      </c>
      <c r="AHU6" s="4">
        <v>3</v>
      </c>
      <c r="AHV6" s="5">
        <v>7</v>
      </c>
      <c r="AHW6" s="4">
        <v>11</v>
      </c>
      <c r="AHX6" s="5">
        <v>18</v>
      </c>
      <c r="AHY6" s="4">
        <v>0</v>
      </c>
      <c r="AHZ6" s="5">
        <v>5</v>
      </c>
      <c r="AIA6" s="4">
        <v>3</v>
      </c>
      <c r="AIB6" s="5">
        <v>28</v>
      </c>
      <c r="AIC6" s="4">
        <v>60</v>
      </c>
      <c r="AID6" s="5">
        <v>0</v>
      </c>
      <c r="AIE6" s="4">
        <v>9</v>
      </c>
      <c r="AIF6" s="5">
        <v>27</v>
      </c>
      <c r="AIG6" s="4">
        <v>61</v>
      </c>
      <c r="AIH6" s="5">
        <v>9</v>
      </c>
      <c r="AII6" s="4">
        <v>19</v>
      </c>
      <c r="AIJ6" s="5">
        <v>32</v>
      </c>
      <c r="AIK6" s="4">
        <v>0</v>
      </c>
      <c r="AIL6" s="5">
        <v>0</v>
      </c>
      <c r="AIM6" s="4">
        <v>12</v>
      </c>
      <c r="AIN6" s="5">
        <v>7</v>
      </c>
      <c r="AIO6" s="4">
        <v>5</v>
      </c>
      <c r="AIP6" s="5">
        <v>149</v>
      </c>
      <c r="AIQ6" s="4">
        <v>24</v>
      </c>
      <c r="AIR6" s="5">
        <v>12</v>
      </c>
      <c r="AIS6" s="4">
        <v>55</v>
      </c>
      <c r="AIT6" s="5">
        <v>91</v>
      </c>
      <c r="AIU6" s="4">
        <v>13</v>
      </c>
      <c r="AIV6" s="5">
        <v>21</v>
      </c>
      <c r="AIW6" s="4">
        <v>9</v>
      </c>
      <c r="AIX6" s="5">
        <v>0</v>
      </c>
      <c r="AIY6" s="4">
        <v>9</v>
      </c>
      <c r="AIZ6" s="5">
        <v>17</v>
      </c>
      <c r="AJA6" s="4">
        <v>1</v>
      </c>
      <c r="AJB6" s="5">
        <v>75</v>
      </c>
      <c r="AJC6" s="4">
        <v>71</v>
      </c>
      <c r="AJD6" s="5">
        <v>24</v>
      </c>
      <c r="AJE6" s="4">
        <v>15</v>
      </c>
      <c r="AJF6" s="5">
        <v>86</v>
      </c>
      <c r="AJG6" s="4">
        <v>6</v>
      </c>
      <c r="AJH6" s="5">
        <v>70</v>
      </c>
      <c r="AJI6" s="4">
        <v>45</v>
      </c>
      <c r="AJJ6" s="5">
        <v>16</v>
      </c>
      <c r="AJK6" s="4">
        <v>0</v>
      </c>
      <c r="AJL6" s="5">
        <v>48</v>
      </c>
      <c r="AJM6" s="4">
        <v>25</v>
      </c>
      <c r="AJN6" s="5">
        <v>8</v>
      </c>
      <c r="AJO6" s="4">
        <v>18</v>
      </c>
      <c r="AJP6" s="5">
        <v>4</v>
      </c>
      <c r="AJQ6" s="4">
        <v>0</v>
      </c>
      <c r="AJR6" s="5">
        <v>3</v>
      </c>
      <c r="AJS6" s="4">
        <v>5</v>
      </c>
      <c r="AJT6" s="5">
        <v>0</v>
      </c>
      <c r="AJU6" s="4">
        <v>1</v>
      </c>
      <c r="AJV6" s="5">
        <v>146</v>
      </c>
      <c r="AJW6" s="4">
        <v>41</v>
      </c>
      <c r="AJX6" s="5">
        <v>2</v>
      </c>
      <c r="AJY6" s="4">
        <v>0</v>
      </c>
      <c r="AJZ6" s="5">
        <v>123</v>
      </c>
      <c r="AKA6" s="4">
        <v>0</v>
      </c>
      <c r="AKB6" s="5">
        <v>16</v>
      </c>
      <c r="AKC6" s="4">
        <v>17</v>
      </c>
      <c r="AKD6" s="5">
        <v>10</v>
      </c>
      <c r="AKE6" s="4">
        <v>59</v>
      </c>
      <c r="AKF6" s="5">
        <v>24</v>
      </c>
      <c r="AKG6" s="4">
        <v>9</v>
      </c>
      <c r="AKH6" s="5">
        <v>0</v>
      </c>
      <c r="AKI6" s="4">
        <v>72</v>
      </c>
      <c r="AKJ6" s="5">
        <v>137</v>
      </c>
      <c r="AKK6" s="4">
        <v>2</v>
      </c>
      <c r="AKL6" s="5">
        <v>7</v>
      </c>
      <c r="AKM6" s="4">
        <v>57</v>
      </c>
      <c r="AKN6" s="5">
        <v>92</v>
      </c>
      <c r="AKO6" s="4">
        <v>35</v>
      </c>
      <c r="AKP6" s="5">
        <v>18</v>
      </c>
      <c r="AKQ6" s="4">
        <v>3</v>
      </c>
      <c r="AKR6" s="5">
        <v>11</v>
      </c>
      <c r="AKS6" s="4">
        <v>0</v>
      </c>
      <c r="AKT6" s="5">
        <v>0</v>
      </c>
      <c r="AKU6" s="4">
        <v>0</v>
      </c>
      <c r="AKV6" s="5">
        <v>0</v>
      </c>
      <c r="AKW6" s="4">
        <v>87</v>
      </c>
      <c r="AKX6" s="5">
        <v>42</v>
      </c>
      <c r="AKY6" s="4">
        <v>7</v>
      </c>
      <c r="AKZ6" s="5">
        <v>55</v>
      </c>
      <c r="ALA6" s="4">
        <v>91</v>
      </c>
      <c r="ALB6" s="5">
        <v>37</v>
      </c>
      <c r="ALC6" s="4">
        <v>1</v>
      </c>
      <c r="ALD6" s="5">
        <v>69</v>
      </c>
      <c r="ALE6" s="4">
        <v>0</v>
      </c>
      <c r="ALF6" s="5">
        <v>5</v>
      </c>
      <c r="ALG6" s="4">
        <v>35</v>
      </c>
      <c r="ALH6" s="5">
        <v>6</v>
      </c>
      <c r="ALI6" s="4">
        <v>0</v>
      </c>
      <c r="ALJ6" s="5">
        <v>58</v>
      </c>
      <c r="ALK6" s="4">
        <v>17</v>
      </c>
      <c r="ALL6" s="5">
        <v>41</v>
      </c>
      <c r="ALM6" s="4">
        <v>2</v>
      </c>
      <c r="ALN6" s="5">
        <v>0</v>
      </c>
      <c r="ALO6" s="4">
        <v>20</v>
      </c>
      <c r="ALP6" s="5">
        <v>5</v>
      </c>
      <c r="ALQ6" s="4">
        <v>13</v>
      </c>
      <c r="ALR6" s="5">
        <v>2</v>
      </c>
      <c r="ALS6" s="4">
        <v>56</v>
      </c>
      <c r="ALT6" s="5">
        <v>38</v>
      </c>
      <c r="ALU6" s="4">
        <v>31</v>
      </c>
      <c r="ALV6" s="5">
        <v>1</v>
      </c>
      <c r="ALW6" s="4">
        <v>0</v>
      </c>
      <c r="ALX6" s="5">
        <v>178</v>
      </c>
      <c r="ALY6" s="4">
        <v>1</v>
      </c>
      <c r="ALZ6" s="5">
        <v>12</v>
      </c>
      <c r="AMA6" s="4">
        <v>0</v>
      </c>
      <c r="AMB6" s="5">
        <v>0</v>
      </c>
      <c r="AMC6" s="4">
        <v>43</v>
      </c>
      <c r="AMD6" s="5">
        <v>152</v>
      </c>
      <c r="AME6" s="4">
        <v>6</v>
      </c>
      <c r="AMF6" s="5">
        <v>5</v>
      </c>
      <c r="AMG6" s="4">
        <v>20</v>
      </c>
      <c r="AMH6" s="5">
        <v>1</v>
      </c>
      <c r="AMI6" s="4">
        <v>0</v>
      </c>
      <c r="AMJ6" s="5">
        <v>0</v>
      </c>
      <c r="AMK6" s="4">
        <v>0</v>
      </c>
      <c r="AML6" s="5">
        <v>0</v>
      </c>
      <c r="AMM6" s="4">
        <v>77</v>
      </c>
      <c r="AMN6" s="5">
        <v>12</v>
      </c>
      <c r="AMO6" s="4">
        <v>12</v>
      </c>
      <c r="AMP6" s="5">
        <v>0</v>
      </c>
      <c r="AMQ6" s="4">
        <v>11</v>
      </c>
      <c r="AMR6" s="5">
        <v>112</v>
      </c>
      <c r="AMS6" s="4">
        <v>115</v>
      </c>
      <c r="AMT6" s="5">
        <v>50</v>
      </c>
      <c r="AMU6" s="4">
        <v>8</v>
      </c>
      <c r="AMV6" s="5">
        <v>133</v>
      </c>
      <c r="AMW6" s="4">
        <v>26</v>
      </c>
      <c r="AMX6" s="5">
        <v>2</v>
      </c>
      <c r="AMY6" s="4">
        <v>0</v>
      </c>
      <c r="AMZ6" s="5">
        <v>4</v>
      </c>
      <c r="ANA6" s="4">
        <v>26</v>
      </c>
      <c r="ANB6" s="5">
        <v>24</v>
      </c>
      <c r="ANC6" s="4">
        <v>0</v>
      </c>
      <c r="AND6" s="5">
        <v>12</v>
      </c>
      <c r="ANE6" s="4">
        <v>33</v>
      </c>
      <c r="ANF6" s="5">
        <v>0</v>
      </c>
      <c r="ANG6" s="4">
        <v>1</v>
      </c>
      <c r="ANH6" s="5">
        <v>6</v>
      </c>
      <c r="ANI6" s="4">
        <v>53</v>
      </c>
      <c r="ANJ6" s="5">
        <v>39</v>
      </c>
      <c r="ANK6" s="4">
        <v>6</v>
      </c>
      <c r="ANL6" s="5">
        <v>152</v>
      </c>
      <c r="ANM6" s="4">
        <v>0</v>
      </c>
      <c r="ANN6" s="5">
        <v>0</v>
      </c>
      <c r="ANO6" s="4">
        <v>5</v>
      </c>
      <c r="ANP6" s="5">
        <v>0</v>
      </c>
      <c r="ANQ6" s="4">
        <v>0</v>
      </c>
      <c r="ANR6" s="5">
        <v>5</v>
      </c>
      <c r="ANS6" s="4">
        <v>0</v>
      </c>
      <c r="ANT6" s="5">
        <v>14</v>
      </c>
      <c r="ANU6" s="4">
        <v>54</v>
      </c>
      <c r="ANV6" s="5">
        <v>0</v>
      </c>
      <c r="ANW6" s="4">
        <v>0</v>
      </c>
      <c r="ANX6" s="5">
        <v>59</v>
      </c>
      <c r="ANY6" s="4">
        <v>2</v>
      </c>
      <c r="ANZ6" s="5">
        <v>0</v>
      </c>
      <c r="AOA6" s="4">
        <v>3</v>
      </c>
      <c r="AOB6" s="5">
        <v>44</v>
      </c>
      <c r="AOC6" s="4">
        <v>116</v>
      </c>
      <c r="AOD6" s="5">
        <v>4</v>
      </c>
      <c r="AOE6" s="4">
        <v>8</v>
      </c>
      <c r="AOF6" s="5">
        <v>1</v>
      </c>
      <c r="AOG6" s="4">
        <v>76</v>
      </c>
      <c r="AOH6" s="5">
        <v>21</v>
      </c>
      <c r="AOI6" s="4">
        <v>0</v>
      </c>
      <c r="AOJ6" s="5">
        <v>10</v>
      </c>
      <c r="AOK6" s="4">
        <v>138</v>
      </c>
      <c r="AOL6" s="5">
        <v>44</v>
      </c>
      <c r="AOM6" s="4">
        <v>3</v>
      </c>
      <c r="AON6" s="5">
        <v>10</v>
      </c>
      <c r="AOO6" s="4">
        <v>0</v>
      </c>
      <c r="AOP6" s="5">
        <v>92</v>
      </c>
      <c r="AOQ6" s="4">
        <v>13</v>
      </c>
      <c r="AOR6" s="5">
        <v>83</v>
      </c>
      <c r="AOS6" s="4">
        <v>0</v>
      </c>
      <c r="AOT6" s="5">
        <v>38</v>
      </c>
      <c r="AOU6" s="4">
        <v>0</v>
      </c>
      <c r="AOV6" s="5">
        <v>1</v>
      </c>
      <c r="AOW6" s="4">
        <v>54</v>
      </c>
      <c r="AOX6" s="5">
        <v>1</v>
      </c>
      <c r="AOY6" s="4">
        <v>32</v>
      </c>
      <c r="AOZ6" s="5">
        <v>95</v>
      </c>
      <c r="APA6" s="4">
        <v>8</v>
      </c>
      <c r="APB6" s="5">
        <v>21</v>
      </c>
      <c r="APC6" s="4">
        <v>3</v>
      </c>
      <c r="APD6" s="5">
        <v>1</v>
      </c>
      <c r="APE6" s="4">
        <v>30</v>
      </c>
      <c r="APF6" s="5">
        <v>16</v>
      </c>
      <c r="APG6" s="4">
        <v>39</v>
      </c>
      <c r="APH6" s="5">
        <v>0</v>
      </c>
      <c r="API6" s="4">
        <v>35</v>
      </c>
      <c r="APJ6" s="5">
        <v>161</v>
      </c>
      <c r="APK6" s="4">
        <v>9</v>
      </c>
      <c r="APL6" s="5">
        <v>19</v>
      </c>
      <c r="APM6" s="4">
        <v>7</v>
      </c>
      <c r="APN6" s="5">
        <v>6</v>
      </c>
      <c r="APO6" s="4">
        <v>93</v>
      </c>
      <c r="APP6" s="5">
        <v>0</v>
      </c>
      <c r="APQ6" s="4">
        <v>8</v>
      </c>
      <c r="APR6" s="5">
        <v>32</v>
      </c>
      <c r="APS6" s="4">
        <v>21</v>
      </c>
      <c r="APT6" s="5">
        <v>33</v>
      </c>
      <c r="APU6" s="4">
        <v>160</v>
      </c>
      <c r="APV6" s="5">
        <v>0</v>
      </c>
      <c r="APW6" s="4">
        <v>115</v>
      </c>
      <c r="APX6" s="5">
        <v>1</v>
      </c>
      <c r="APY6" s="4">
        <v>14</v>
      </c>
      <c r="APZ6" s="5">
        <v>0</v>
      </c>
      <c r="AQA6" s="4">
        <v>28</v>
      </c>
      <c r="AQB6" s="5">
        <v>6</v>
      </c>
      <c r="AQC6" s="4">
        <v>5</v>
      </c>
      <c r="AQD6" s="5">
        <v>28</v>
      </c>
      <c r="AQE6" s="4">
        <v>1</v>
      </c>
      <c r="AQF6" s="5">
        <v>13</v>
      </c>
      <c r="AQG6" s="4">
        <v>20</v>
      </c>
      <c r="AQH6" s="5">
        <v>23</v>
      </c>
      <c r="AQI6" s="4">
        <v>24</v>
      </c>
      <c r="AQJ6" s="5">
        <v>47</v>
      </c>
      <c r="AQK6" s="4">
        <v>1</v>
      </c>
      <c r="AQL6" s="5">
        <v>3</v>
      </c>
      <c r="AQM6" s="4">
        <v>33</v>
      </c>
      <c r="AQN6" s="5">
        <v>0</v>
      </c>
      <c r="AQO6" s="4">
        <v>0</v>
      </c>
      <c r="AQP6" s="5">
        <v>3</v>
      </c>
      <c r="AQQ6" s="4">
        <v>30</v>
      </c>
      <c r="AQR6" s="5">
        <v>19</v>
      </c>
      <c r="AQS6" s="4">
        <v>8</v>
      </c>
      <c r="AQT6" s="5">
        <v>4</v>
      </c>
      <c r="AQU6" s="4">
        <v>0</v>
      </c>
      <c r="AQV6" s="5">
        <v>2</v>
      </c>
      <c r="AQW6" s="4">
        <v>2</v>
      </c>
      <c r="AQX6" s="5">
        <v>72</v>
      </c>
      <c r="AQY6" s="4">
        <v>15</v>
      </c>
      <c r="AQZ6" s="5">
        <v>8</v>
      </c>
      <c r="ARA6" s="4">
        <v>0</v>
      </c>
      <c r="ARB6" s="5">
        <v>38</v>
      </c>
      <c r="ARC6" s="4">
        <v>2</v>
      </c>
      <c r="ARD6" s="5">
        <v>4</v>
      </c>
      <c r="ARE6" s="4">
        <v>19</v>
      </c>
      <c r="ARF6" s="5">
        <v>0</v>
      </c>
      <c r="ARG6" s="4">
        <v>0</v>
      </c>
      <c r="ARH6" s="5">
        <v>20</v>
      </c>
      <c r="ARI6" s="4">
        <v>112</v>
      </c>
      <c r="ARJ6" s="5">
        <v>0</v>
      </c>
      <c r="ARK6" s="4">
        <v>137</v>
      </c>
      <c r="ARL6" s="5">
        <v>13</v>
      </c>
      <c r="ARM6" s="4">
        <v>0</v>
      </c>
      <c r="ARN6" s="5">
        <v>14</v>
      </c>
      <c r="ARO6" s="4">
        <v>172</v>
      </c>
      <c r="ARP6" s="5">
        <v>13</v>
      </c>
      <c r="ARQ6" s="4">
        <v>17</v>
      </c>
      <c r="ARR6" s="5">
        <v>7</v>
      </c>
      <c r="ARS6" s="4">
        <v>19</v>
      </c>
      <c r="ART6" s="5">
        <v>0</v>
      </c>
      <c r="ARU6" s="4">
        <v>26</v>
      </c>
      <c r="ARV6" s="5">
        <v>0</v>
      </c>
      <c r="ARW6" s="4">
        <v>29</v>
      </c>
      <c r="ARX6" s="5">
        <v>7</v>
      </c>
      <c r="ARY6" s="4">
        <v>7</v>
      </c>
      <c r="ARZ6" s="5">
        <v>151</v>
      </c>
      <c r="ASA6" s="4">
        <v>60</v>
      </c>
      <c r="ASB6" s="5">
        <v>3</v>
      </c>
      <c r="ASC6" s="4">
        <v>6</v>
      </c>
      <c r="ASD6" s="5">
        <v>99</v>
      </c>
      <c r="ASE6" s="4">
        <v>0</v>
      </c>
      <c r="ASF6" s="5">
        <v>18</v>
      </c>
      <c r="ASG6" s="4">
        <v>8</v>
      </c>
      <c r="ASH6" s="5">
        <v>0</v>
      </c>
      <c r="ASI6" s="4">
        <v>21</v>
      </c>
      <c r="ASJ6" s="5">
        <v>4</v>
      </c>
      <c r="ASK6" s="4">
        <v>144</v>
      </c>
      <c r="ASL6" s="5">
        <v>9</v>
      </c>
      <c r="ASM6" s="4">
        <v>0</v>
      </c>
      <c r="ASN6" s="5">
        <v>0</v>
      </c>
      <c r="ASO6" s="4">
        <v>6</v>
      </c>
      <c r="ASP6" s="5">
        <v>0</v>
      </c>
      <c r="ASQ6" s="4">
        <v>0</v>
      </c>
      <c r="ASR6" s="5">
        <v>2</v>
      </c>
      <c r="ASS6" s="4">
        <v>0</v>
      </c>
      <c r="AST6" s="5">
        <v>1</v>
      </c>
      <c r="ASU6" s="4">
        <v>2</v>
      </c>
      <c r="ASV6" s="5">
        <v>66</v>
      </c>
      <c r="ASW6" s="4">
        <v>14</v>
      </c>
      <c r="ASX6" s="5">
        <v>29</v>
      </c>
      <c r="ASY6" s="4">
        <v>6</v>
      </c>
      <c r="ASZ6" s="5">
        <v>2</v>
      </c>
      <c r="ATA6" s="4">
        <v>7</v>
      </c>
      <c r="ATB6" s="5">
        <v>15</v>
      </c>
      <c r="ATC6" s="4">
        <v>0</v>
      </c>
      <c r="ATD6" s="5">
        <v>35</v>
      </c>
      <c r="ATE6" s="4">
        <v>151</v>
      </c>
      <c r="ATF6" s="5">
        <v>13</v>
      </c>
      <c r="ATG6" s="4">
        <v>78</v>
      </c>
      <c r="ATH6" s="5">
        <v>5</v>
      </c>
      <c r="ATI6" s="4">
        <v>3</v>
      </c>
      <c r="ATJ6" s="5">
        <v>10</v>
      </c>
      <c r="ATK6" s="4">
        <v>6</v>
      </c>
      <c r="ATL6" s="5">
        <v>66</v>
      </c>
      <c r="ATM6" s="4">
        <v>14</v>
      </c>
      <c r="ATN6" s="5">
        <v>0</v>
      </c>
      <c r="ATO6" s="4">
        <v>2</v>
      </c>
      <c r="ATP6" s="5">
        <v>3</v>
      </c>
      <c r="ATQ6" s="4">
        <v>78</v>
      </c>
      <c r="ATR6" s="5">
        <v>34</v>
      </c>
      <c r="ATS6" s="4">
        <v>19</v>
      </c>
      <c r="ATT6" s="5">
        <v>13</v>
      </c>
      <c r="ATU6" s="4">
        <v>15</v>
      </c>
      <c r="ATV6" s="5">
        <v>14</v>
      </c>
      <c r="ATW6" s="4">
        <v>0</v>
      </c>
      <c r="ATX6" s="5">
        <v>30</v>
      </c>
      <c r="ATY6" s="4">
        <v>1</v>
      </c>
      <c r="ATZ6" s="5">
        <v>6</v>
      </c>
      <c r="AUA6" s="4">
        <v>1</v>
      </c>
      <c r="AUB6" s="5">
        <v>122</v>
      </c>
      <c r="AUC6" s="4">
        <v>1</v>
      </c>
      <c r="AUD6" s="5">
        <v>2</v>
      </c>
      <c r="AUE6" s="4">
        <v>12</v>
      </c>
      <c r="AUF6" s="5">
        <v>7</v>
      </c>
      <c r="AUG6" s="4">
        <v>2</v>
      </c>
      <c r="AUH6" s="5">
        <v>7</v>
      </c>
      <c r="AUI6" s="4">
        <v>0</v>
      </c>
      <c r="AUJ6" s="5">
        <v>1</v>
      </c>
      <c r="AUK6" s="4">
        <v>1</v>
      </c>
      <c r="AUL6" s="5">
        <v>3</v>
      </c>
      <c r="AUM6" s="4">
        <v>3</v>
      </c>
      <c r="AUN6" s="5">
        <v>1</v>
      </c>
      <c r="AUO6" s="4">
        <v>147</v>
      </c>
      <c r="AUP6" s="5">
        <v>0</v>
      </c>
      <c r="AUQ6" s="4">
        <v>30</v>
      </c>
      <c r="AUR6" s="5">
        <v>0</v>
      </c>
      <c r="AUS6" s="4">
        <v>4</v>
      </c>
      <c r="AUT6" s="5">
        <v>6</v>
      </c>
      <c r="AUU6" s="4">
        <v>0</v>
      </c>
      <c r="AUV6" s="5">
        <v>115</v>
      </c>
      <c r="AUW6" s="4">
        <v>0</v>
      </c>
      <c r="AUX6" s="5">
        <v>12</v>
      </c>
      <c r="AUY6" s="4">
        <v>1</v>
      </c>
      <c r="AUZ6" s="5">
        <v>26</v>
      </c>
      <c r="AVA6" s="4">
        <v>0</v>
      </c>
      <c r="AVB6" s="5">
        <v>0</v>
      </c>
      <c r="AVC6" s="4">
        <v>0</v>
      </c>
      <c r="AVD6" s="5">
        <v>29</v>
      </c>
      <c r="AVE6" s="4">
        <v>48</v>
      </c>
      <c r="AVF6" s="5">
        <v>59</v>
      </c>
      <c r="AVG6" s="4">
        <v>195</v>
      </c>
      <c r="AVH6" s="5">
        <v>23</v>
      </c>
      <c r="AVI6" s="4">
        <v>11</v>
      </c>
      <c r="AVJ6" s="5">
        <v>0</v>
      </c>
      <c r="AVK6" s="4">
        <v>91</v>
      </c>
      <c r="AVL6" s="5">
        <v>0</v>
      </c>
      <c r="AVM6" s="4">
        <v>189</v>
      </c>
      <c r="AVN6" s="5">
        <v>2</v>
      </c>
      <c r="AVO6" s="4">
        <v>34</v>
      </c>
      <c r="AVP6" s="5">
        <v>69</v>
      </c>
      <c r="AVQ6" s="4">
        <v>0</v>
      </c>
      <c r="AVR6" s="5">
        <v>2</v>
      </c>
      <c r="AVS6" s="4">
        <v>161</v>
      </c>
      <c r="AVT6" s="5">
        <v>6</v>
      </c>
      <c r="AVU6" s="4">
        <v>8</v>
      </c>
      <c r="AVV6" s="5">
        <v>1</v>
      </c>
      <c r="AVW6" s="4">
        <v>18</v>
      </c>
      <c r="AVX6" s="5">
        <v>9</v>
      </c>
      <c r="AVY6" s="4">
        <v>38</v>
      </c>
      <c r="AVZ6" s="5">
        <v>19</v>
      </c>
      <c r="AWA6" s="4">
        <v>0</v>
      </c>
      <c r="AWB6" s="5">
        <v>15</v>
      </c>
      <c r="AWC6" s="4">
        <v>12</v>
      </c>
      <c r="AWD6" s="5">
        <v>2</v>
      </c>
      <c r="AWE6" s="4">
        <v>30</v>
      </c>
      <c r="AWF6" s="5">
        <v>63</v>
      </c>
      <c r="AWG6" s="4">
        <v>0</v>
      </c>
      <c r="AWH6" s="5">
        <v>55</v>
      </c>
      <c r="AWI6" s="4">
        <v>98</v>
      </c>
      <c r="AWJ6" s="5">
        <v>0</v>
      </c>
      <c r="AWK6" s="4">
        <v>26</v>
      </c>
      <c r="AWL6" s="5">
        <v>49</v>
      </c>
      <c r="AWM6" s="4">
        <v>1</v>
      </c>
      <c r="AWN6" s="5">
        <v>0</v>
      </c>
      <c r="AWO6" s="4">
        <v>4</v>
      </c>
      <c r="AWP6" s="5">
        <v>42</v>
      </c>
      <c r="AWQ6" s="4">
        <v>72</v>
      </c>
      <c r="AWR6" s="5">
        <v>0</v>
      </c>
      <c r="AWS6" s="4">
        <v>1</v>
      </c>
      <c r="AWT6" s="5">
        <v>3</v>
      </c>
      <c r="AWU6" s="4">
        <v>1</v>
      </c>
      <c r="AWV6" s="5">
        <v>0</v>
      </c>
      <c r="AWW6" s="4">
        <v>11</v>
      </c>
      <c r="AWX6" s="5">
        <v>0</v>
      </c>
      <c r="AWY6" s="4">
        <v>21</v>
      </c>
      <c r="AWZ6" s="5">
        <v>175</v>
      </c>
      <c r="AXA6" s="4">
        <v>4</v>
      </c>
      <c r="AXB6" s="5">
        <v>0</v>
      </c>
      <c r="AXC6" s="4">
        <v>45</v>
      </c>
      <c r="AXD6" s="5">
        <v>3</v>
      </c>
      <c r="AXE6" s="4">
        <v>5</v>
      </c>
      <c r="AXF6" s="5">
        <v>145</v>
      </c>
      <c r="AXG6" s="4">
        <v>0</v>
      </c>
      <c r="AXH6" s="5">
        <v>6</v>
      </c>
      <c r="AXI6" s="4">
        <v>29</v>
      </c>
      <c r="AXJ6" s="5">
        <v>0</v>
      </c>
      <c r="AXK6" s="4">
        <v>10</v>
      </c>
      <c r="AXL6" s="5">
        <v>58</v>
      </c>
      <c r="AXM6" s="4">
        <v>0</v>
      </c>
      <c r="AXN6" s="5">
        <v>5</v>
      </c>
      <c r="AXO6" s="4">
        <v>162</v>
      </c>
      <c r="AXP6" s="5">
        <v>40</v>
      </c>
      <c r="AXQ6" s="4">
        <v>0</v>
      </c>
      <c r="AXR6" s="5">
        <v>10</v>
      </c>
      <c r="AXS6" s="4">
        <v>2</v>
      </c>
      <c r="AXT6" s="5">
        <v>0</v>
      </c>
      <c r="AXU6" s="4">
        <v>6</v>
      </c>
      <c r="AXV6" s="5">
        <v>69</v>
      </c>
      <c r="AXW6" s="4">
        <v>12</v>
      </c>
      <c r="AXX6" s="5">
        <v>105</v>
      </c>
      <c r="AXY6" s="4">
        <v>2</v>
      </c>
      <c r="AXZ6" s="5">
        <v>0</v>
      </c>
      <c r="AYA6" s="4">
        <v>14</v>
      </c>
      <c r="AYB6" s="5">
        <v>3</v>
      </c>
      <c r="AYC6" s="4">
        <v>1</v>
      </c>
      <c r="AYD6" s="5">
        <v>3</v>
      </c>
      <c r="AYE6" s="4">
        <v>75</v>
      </c>
      <c r="AYF6" s="5">
        <v>24</v>
      </c>
      <c r="AYG6" s="4">
        <v>15</v>
      </c>
      <c r="AYH6" s="5">
        <v>96</v>
      </c>
      <c r="AYI6" s="4">
        <v>187</v>
      </c>
      <c r="AYJ6" s="5">
        <v>126</v>
      </c>
      <c r="AYK6" s="4">
        <v>30</v>
      </c>
      <c r="AYL6" s="5">
        <v>97</v>
      </c>
      <c r="AYM6" s="4">
        <v>3</v>
      </c>
      <c r="AYN6" s="5">
        <v>3</v>
      </c>
      <c r="AYO6" s="4">
        <v>13</v>
      </c>
      <c r="AYP6" s="5">
        <v>6</v>
      </c>
      <c r="AYQ6" s="4">
        <v>10</v>
      </c>
      <c r="AYR6" s="5">
        <v>0</v>
      </c>
      <c r="AYS6" s="4">
        <v>4</v>
      </c>
      <c r="AYT6" s="5">
        <v>11</v>
      </c>
      <c r="AYU6" s="4">
        <v>14</v>
      </c>
      <c r="AYV6" s="5">
        <v>4</v>
      </c>
      <c r="AYW6" s="4">
        <v>61</v>
      </c>
      <c r="AYX6" s="5">
        <v>30</v>
      </c>
      <c r="AYY6" s="4">
        <v>0</v>
      </c>
      <c r="AYZ6" s="5">
        <v>29</v>
      </c>
      <c r="AZA6" s="4">
        <v>64</v>
      </c>
      <c r="AZB6" s="5">
        <v>3</v>
      </c>
      <c r="AZC6" s="4">
        <v>15</v>
      </c>
      <c r="AZD6" s="5">
        <v>29</v>
      </c>
      <c r="AZE6" s="4">
        <v>30</v>
      </c>
      <c r="AZF6" s="5">
        <v>20</v>
      </c>
      <c r="AZG6" s="4">
        <v>70</v>
      </c>
      <c r="AZH6" s="5">
        <v>37</v>
      </c>
      <c r="AZI6" s="4">
        <v>4</v>
      </c>
      <c r="AZJ6" s="5">
        <v>0</v>
      </c>
      <c r="AZK6" s="4">
        <v>8</v>
      </c>
      <c r="AZL6" s="5">
        <v>11</v>
      </c>
      <c r="AZM6" s="4">
        <v>108</v>
      </c>
      <c r="AZN6" s="5">
        <v>7</v>
      </c>
      <c r="AZO6" s="4">
        <v>143</v>
      </c>
      <c r="AZP6" s="5">
        <v>0</v>
      </c>
      <c r="AZQ6" s="4">
        <v>2</v>
      </c>
      <c r="AZR6" s="5">
        <v>14</v>
      </c>
      <c r="AZS6" s="4">
        <v>2</v>
      </c>
      <c r="AZT6" s="5">
        <v>8</v>
      </c>
      <c r="AZU6" s="4">
        <v>7</v>
      </c>
      <c r="AZV6" s="5">
        <v>0</v>
      </c>
      <c r="AZW6" s="4">
        <v>0</v>
      </c>
      <c r="AZX6" s="5">
        <v>8</v>
      </c>
      <c r="AZY6" s="4">
        <v>13</v>
      </c>
      <c r="AZZ6" s="5">
        <v>3</v>
      </c>
      <c r="BAA6" s="4">
        <v>5</v>
      </c>
      <c r="BAB6" s="5">
        <v>0</v>
      </c>
      <c r="BAC6" s="4">
        <v>20</v>
      </c>
      <c r="BAD6" s="5">
        <v>9</v>
      </c>
      <c r="BAE6" s="4">
        <v>10</v>
      </c>
      <c r="BAF6" s="5">
        <v>2</v>
      </c>
      <c r="BAG6" s="4">
        <v>0</v>
      </c>
      <c r="BAH6" s="5">
        <v>0</v>
      </c>
      <c r="BAI6" s="4">
        <v>19</v>
      </c>
      <c r="BAJ6" s="5">
        <v>0</v>
      </c>
      <c r="BAK6" s="4">
        <v>3</v>
      </c>
      <c r="BAL6" s="5">
        <v>0</v>
      </c>
      <c r="BAM6" s="4">
        <v>80</v>
      </c>
      <c r="BAN6" s="5">
        <v>7</v>
      </c>
      <c r="BAO6" s="4">
        <v>2</v>
      </c>
      <c r="BAP6" s="5">
        <v>0</v>
      </c>
      <c r="BAQ6" s="4">
        <v>4</v>
      </c>
      <c r="BAR6" s="5">
        <v>0</v>
      </c>
      <c r="BAS6" s="4">
        <v>0</v>
      </c>
      <c r="BAT6" s="5">
        <v>0</v>
      </c>
      <c r="BAU6" s="4">
        <v>5</v>
      </c>
      <c r="BAV6" s="5">
        <v>7</v>
      </c>
      <c r="BAW6" s="4">
        <v>0</v>
      </c>
      <c r="BAX6" s="5">
        <v>5</v>
      </c>
      <c r="BAY6" s="4">
        <v>7</v>
      </c>
      <c r="BAZ6" s="5">
        <v>2</v>
      </c>
      <c r="BBA6" s="4">
        <v>0</v>
      </c>
      <c r="BBB6" s="5">
        <v>14</v>
      </c>
      <c r="BBC6" s="4">
        <v>1</v>
      </c>
      <c r="BBD6" s="5">
        <v>0</v>
      </c>
      <c r="BBE6" s="4">
        <v>35</v>
      </c>
      <c r="BBF6" s="5">
        <v>13</v>
      </c>
      <c r="BBG6" s="4">
        <v>1</v>
      </c>
      <c r="BBH6" s="5">
        <v>46</v>
      </c>
      <c r="BBI6" s="4">
        <v>0</v>
      </c>
      <c r="BBJ6" s="5">
        <v>1</v>
      </c>
      <c r="BBK6" s="4">
        <v>40</v>
      </c>
      <c r="BBL6" s="5">
        <v>36</v>
      </c>
      <c r="BBM6" s="4">
        <v>8</v>
      </c>
      <c r="BBN6" s="5">
        <v>6</v>
      </c>
      <c r="BBO6" s="4">
        <v>30</v>
      </c>
      <c r="BBP6" s="5">
        <v>4</v>
      </c>
      <c r="BBQ6" s="4">
        <v>4</v>
      </c>
      <c r="BBR6" s="5">
        <v>0</v>
      </c>
      <c r="BBS6" s="4">
        <v>8</v>
      </c>
      <c r="BBT6" s="5">
        <v>12</v>
      </c>
      <c r="BBU6" s="4">
        <v>0</v>
      </c>
      <c r="BBV6" s="5">
        <v>4</v>
      </c>
      <c r="BBW6" s="4">
        <v>8</v>
      </c>
      <c r="BBX6" s="5">
        <v>0</v>
      </c>
      <c r="BBY6" s="4">
        <v>0</v>
      </c>
      <c r="BBZ6" s="5">
        <v>6</v>
      </c>
      <c r="BCA6" s="4">
        <v>16</v>
      </c>
      <c r="BCB6" s="5">
        <v>0</v>
      </c>
      <c r="BCC6" s="4">
        <v>2</v>
      </c>
      <c r="BCD6" s="5">
        <v>147</v>
      </c>
      <c r="BCE6" s="4">
        <v>3</v>
      </c>
      <c r="BCF6" s="5">
        <v>67</v>
      </c>
      <c r="BCG6" s="4">
        <v>0</v>
      </c>
      <c r="BCH6" s="5">
        <v>5</v>
      </c>
      <c r="BCI6" s="4">
        <v>2</v>
      </c>
      <c r="BCJ6" s="5">
        <v>26</v>
      </c>
      <c r="BCK6" s="4">
        <v>1</v>
      </c>
      <c r="BCL6" s="5">
        <v>5</v>
      </c>
      <c r="BCM6" s="4">
        <v>2</v>
      </c>
      <c r="BCN6" s="5">
        <v>5</v>
      </c>
      <c r="BCO6" s="4">
        <v>26</v>
      </c>
      <c r="BCP6" s="5">
        <v>105</v>
      </c>
      <c r="BCQ6" s="4">
        <v>48</v>
      </c>
      <c r="BCR6" s="5">
        <v>160</v>
      </c>
      <c r="BCS6" s="4">
        <v>0</v>
      </c>
      <c r="BCT6" s="5">
        <v>54</v>
      </c>
      <c r="BCU6" s="4">
        <v>8</v>
      </c>
      <c r="BCV6" s="5">
        <v>7</v>
      </c>
      <c r="BCW6" s="4">
        <v>54</v>
      </c>
      <c r="BCX6" s="5">
        <v>58</v>
      </c>
      <c r="BCY6" s="4">
        <v>0</v>
      </c>
      <c r="BCZ6" s="5">
        <v>13</v>
      </c>
      <c r="BDA6" s="4">
        <v>50</v>
      </c>
      <c r="BDB6" s="5">
        <v>1</v>
      </c>
      <c r="BDC6" s="4">
        <v>5</v>
      </c>
      <c r="BDD6" s="5">
        <v>114</v>
      </c>
      <c r="BDE6" s="4">
        <v>64</v>
      </c>
      <c r="BDF6" s="5">
        <v>5</v>
      </c>
      <c r="BDG6" s="4">
        <v>5</v>
      </c>
      <c r="BDH6" s="5">
        <v>0</v>
      </c>
      <c r="BDI6" s="4">
        <v>5</v>
      </c>
      <c r="BDJ6" s="5">
        <v>0</v>
      </c>
      <c r="BDK6" s="4">
        <v>41</v>
      </c>
      <c r="BDL6" s="5">
        <v>10</v>
      </c>
      <c r="BDM6" s="4">
        <v>31</v>
      </c>
      <c r="BDN6" s="5">
        <v>0</v>
      </c>
      <c r="BDO6" s="4">
        <v>56</v>
      </c>
      <c r="BDP6" s="5">
        <v>4</v>
      </c>
      <c r="BDQ6" s="4">
        <v>1</v>
      </c>
      <c r="BDR6" s="5">
        <v>1</v>
      </c>
      <c r="BDS6" s="4">
        <v>0</v>
      </c>
      <c r="BDT6" s="5">
        <v>12</v>
      </c>
      <c r="BDU6" s="4">
        <v>7</v>
      </c>
      <c r="BDV6" s="5">
        <v>0</v>
      </c>
      <c r="BDW6" s="4">
        <v>1</v>
      </c>
      <c r="BDX6" s="5">
        <v>7</v>
      </c>
      <c r="BDY6" s="4">
        <v>0</v>
      </c>
      <c r="BDZ6" s="5">
        <v>9</v>
      </c>
      <c r="BEA6" s="4">
        <v>21</v>
      </c>
      <c r="BEB6" s="5">
        <v>5</v>
      </c>
      <c r="BEC6" s="4">
        <v>5</v>
      </c>
      <c r="BED6" s="5">
        <v>194</v>
      </c>
      <c r="BEE6" s="4">
        <v>67</v>
      </c>
      <c r="BEF6" s="5">
        <v>15</v>
      </c>
      <c r="BEG6" s="4">
        <v>0</v>
      </c>
      <c r="BEH6" s="5">
        <v>35</v>
      </c>
      <c r="BEI6" s="4">
        <v>0</v>
      </c>
      <c r="BEJ6" s="5">
        <v>42</v>
      </c>
      <c r="BEK6" s="4">
        <v>2</v>
      </c>
      <c r="BEL6" s="5">
        <v>148</v>
      </c>
      <c r="BEM6" s="4">
        <v>23</v>
      </c>
      <c r="BEN6" s="5">
        <v>5</v>
      </c>
      <c r="BEO6" s="4">
        <v>85</v>
      </c>
      <c r="BEP6" s="5">
        <v>1</v>
      </c>
      <c r="BEQ6" s="4">
        <v>10</v>
      </c>
      <c r="BER6" s="5">
        <v>98</v>
      </c>
      <c r="BES6" s="4">
        <v>89</v>
      </c>
      <c r="BET6" s="5">
        <v>9</v>
      </c>
      <c r="BEU6" s="4">
        <v>2</v>
      </c>
      <c r="BEV6" s="5">
        <v>15</v>
      </c>
      <c r="BEW6" s="4">
        <v>6</v>
      </c>
      <c r="BEX6" s="5">
        <v>13</v>
      </c>
      <c r="BEY6" s="4">
        <v>8</v>
      </c>
      <c r="BEZ6" s="5">
        <v>109</v>
      </c>
      <c r="BFA6" s="4">
        <v>151</v>
      </c>
      <c r="BFB6" s="5">
        <v>152</v>
      </c>
      <c r="BFC6" s="4">
        <v>24</v>
      </c>
      <c r="BFD6" s="5">
        <v>137</v>
      </c>
      <c r="BFE6" s="4">
        <v>0</v>
      </c>
      <c r="BFF6" s="5">
        <v>137</v>
      </c>
      <c r="BFG6" s="4">
        <v>197</v>
      </c>
      <c r="BFH6" s="5">
        <v>13</v>
      </c>
      <c r="BFI6" s="4">
        <v>20</v>
      </c>
      <c r="BFJ6" s="5">
        <v>7</v>
      </c>
      <c r="BFK6" s="4">
        <v>8</v>
      </c>
      <c r="BFL6" s="5">
        <v>3</v>
      </c>
      <c r="BFM6" s="4">
        <v>1</v>
      </c>
      <c r="BFN6" s="5">
        <v>74</v>
      </c>
      <c r="BFO6" s="4">
        <v>70</v>
      </c>
      <c r="BFP6" s="5">
        <v>4</v>
      </c>
      <c r="BFQ6" s="4">
        <v>1</v>
      </c>
      <c r="BFR6" s="5">
        <v>0</v>
      </c>
      <c r="BFS6" s="4">
        <v>28</v>
      </c>
      <c r="BFT6" s="5">
        <v>125</v>
      </c>
      <c r="BFU6" s="4">
        <v>0</v>
      </c>
      <c r="BFV6" s="5">
        <v>176</v>
      </c>
      <c r="BFW6" s="4">
        <v>4</v>
      </c>
      <c r="BFX6" s="5">
        <v>14</v>
      </c>
      <c r="BFY6" s="4">
        <v>0</v>
      </c>
      <c r="BFZ6" s="5">
        <v>26</v>
      </c>
      <c r="BGA6" s="4">
        <v>0</v>
      </c>
      <c r="BGB6" s="5">
        <v>10</v>
      </c>
      <c r="BGC6" s="4">
        <v>15</v>
      </c>
      <c r="BGD6" s="5">
        <v>0</v>
      </c>
      <c r="BGE6" s="4">
        <v>20</v>
      </c>
      <c r="BGF6" s="5">
        <v>0</v>
      </c>
      <c r="BGG6" s="4">
        <v>0</v>
      </c>
      <c r="BGH6" s="5">
        <v>2</v>
      </c>
      <c r="BGI6" s="4">
        <v>27</v>
      </c>
      <c r="BGJ6" s="5">
        <v>165</v>
      </c>
      <c r="BGK6" s="4">
        <v>0</v>
      </c>
      <c r="BGL6" s="5">
        <v>7</v>
      </c>
      <c r="BGM6" s="4">
        <v>4</v>
      </c>
      <c r="BGN6" s="5">
        <v>1</v>
      </c>
      <c r="BGO6" s="4">
        <v>1</v>
      </c>
      <c r="BGP6" s="5">
        <v>59</v>
      </c>
      <c r="BGQ6" s="4">
        <v>1</v>
      </c>
      <c r="BGR6" s="5">
        <v>7</v>
      </c>
      <c r="BGS6" s="4">
        <v>71</v>
      </c>
      <c r="BGT6" s="5">
        <v>97</v>
      </c>
      <c r="BGU6" s="4">
        <v>33</v>
      </c>
      <c r="BGV6" s="5">
        <v>80</v>
      </c>
      <c r="BGW6" s="4">
        <v>1</v>
      </c>
      <c r="BGX6" s="5">
        <v>2</v>
      </c>
      <c r="BGY6" s="4">
        <v>0</v>
      </c>
      <c r="BGZ6" s="5">
        <v>9</v>
      </c>
      <c r="BHA6" s="4">
        <v>44</v>
      </c>
      <c r="BHB6" s="5">
        <v>1</v>
      </c>
      <c r="BHC6" s="4">
        <v>0</v>
      </c>
      <c r="BHD6" s="5">
        <v>1</v>
      </c>
      <c r="BHE6" s="4">
        <v>121</v>
      </c>
      <c r="BHF6" s="5">
        <v>0</v>
      </c>
      <c r="BHG6" s="4">
        <v>3</v>
      </c>
      <c r="BHH6" s="5">
        <v>12</v>
      </c>
      <c r="BHI6" s="4">
        <v>23</v>
      </c>
      <c r="BHJ6" s="5">
        <v>6</v>
      </c>
      <c r="BHK6" s="4">
        <v>19</v>
      </c>
      <c r="BHL6" s="5">
        <v>68</v>
      </c>
      <c r="BHM6" s="4">
        <v>0</v>
      </c>
      <c r="BHN6" s="5">
        <v>144</v>
      </c>
      <c r="BHO6" s="4">
        <v>0</v>
      </c>
      <c r="BHP6" s="5">
        <v>15</v>
      </c>
      <c r="BHQ6" s="4">
        <v>0</v>
      </c>
      <c r="BHR6" s="5">
        <v>8</v>
      </c>
      <c r="BHS6" s="4">
        <v>35</v>
      </c>
      <c r="BHT6" s="5">
        <v>10</v>
      </c>
      <c r="BHU6" s="4">
        <v>14</v>
      </c>
      <c r="BHV6" s="5">
        <v>0</v>
      </c>
      <c r="BHW6" s="4">
        <v>43</v>
      </c>
      <c r="BHX6" s="5">
        <v>32</v>
      </c>
      <c r="BHY6" s="4">
        <v>10</v>
      </c>
      <c r="BHZ6" s="5">
        <v>65</v>
      </c>
      <c r="BIA6" s="4">
        <v>2</v>
      </c>
      <c r="BIB6" s="5">
        <v>22</v>
      </c>
      <c r="BIC6" s="4">
        <v>66</v>
      </c>
      <c r="BID6" s="5">
        <v>2</v>
      </c>
      <c r="BIE6" s="4">
        <v>32</v>
      </c>
      <c r="BIF6" s="5">
        <v>1</v>
      </c>
      <c r="BIG6" s="4">
        <v>174</v>
      </c>
      <c r="BIH6" s="5">
        <v>15</v>
      </c>
      <c r="BII6" s="4">
        <v>5</v>
      </c>
      <c r="BIJ6" s="5">
        <v>0</v>
      </c>
      <c r="BIK6" s="4">
        <v>3</v>
      </c>
      <c r="BIL6" s="5">
        <v>2</v>
      </c>
      <c r="BIM6" s="4">
        <v>11</v>
      </c>
      <c r="BIN6" s="5">
        <v>80</v>
      </c>
      <c r="BIO6" s="4">
        <v>3</v>
      </c>
      <c r="BIP6" s="5">
        <v>4</v>
      </c>
      <c r="BIQ6" s="4">
        <v>151</v>
      </c>
      <c r="BIR6" s="5">
        <v>12</v>
      </c>
      <c r="BIS6" s="4">
        <v>0</v>
      </c>
      <c r="BIT6" s="5">
        <v>2</v>
      </c>
      <c r="BIU6" s="4">
        <v>0</v>
      </c>
      <c r="BIV6" s="5">
        <v>112</v>
      </c>
      <c r="BIW6" s="4">
        <v>32</v>
      </c>
      <c r="BIX6" s="5">
        <v>3</v>
      </c>
      <c r="BIY6" s="4">
        <v>0</v>
      </c>
      <c r="BIZ6" s="5">
        <v>118</v>
      </c>
      <c r="BJA6" s="4">
        <v>7</v>
      </c>
      <c r="BJB6" s="5">
        <v>25</v>
      </c>
      <c r="BJC6" s="4">
        <v>7</v>
      </c>
      <c r="BJD6" s="5">
        <v>1</v>
      </c>
      <c r="BJE6" s="4">
        <v>69</v>
      </c>
      <c r="BJF6" s="5">
        <v>1</v>
      </c>
      <c r="BJG6" s="4">
        <v>11</v>
      </c>
      <c r="BJH6" s="5">
        <v>15</v>
      </c>
      <c r="BJI6" s="4">
        <v>9</v>
      </c>
      <c r="BJJ6" s="5">
        <v>1</v>
      </c>
      <c r="BJK6" s="4">
        <v>17</v>
      </c>
      <c r="BJL6" s="5">
        <v>96</v>
      </c>
      <c r="BJM6" s="4">
        <v>4</v>
      </c>
      <c r="BJN6" s="5">
        <v>26</v>
      </c>
      <c r="BJO6" s="4">
        <v>0</v>
      </c>
      <c r="BJP6" s="5">
        <v>112</v>
      </c>
      <c r="BJQ6" s="4">
        <v>44</v>
      </c>
      <c r="BJR6" s="5">
        <v>2</v>
      </c>
      <c r="BJS6" s="4">
        <v>5</v>
      </c>
      <c r="BJT6" s="5">
        <v>82</v>
      </c>
      <c r="BJU6" s="4">
        <v>2</v>
      </c>
      <c r="BJV6" s="5">
        <v>1</v>
      </c>
      <c r="BJW6" s="4">
        <v>0</v>
      </c>
      <c r="BJX6" s="5">
        <v>19</v>
      </c>
      <c r="BJY6" s="4">
        <v>0</v>
      </c>
      <c r="BJZ6" s="5">
        <v>16</v>
      </c>
      <c r="BKA6" s="4">
        <v>23</v>
      </c>
      <c r="BKB6" s="5">
        <v>0</v>
      </c>
      <c r="BKC6" s="4">
        <v>5</v>
      </c>
      <c r="BKD6" s="5">
        <v>3</v>
      </c>
      <c r="BKE6" s="4">
        <v>15</v>
      </c>
      <c r="BKF6" s="5">
        <v>32</v>
      </c>
      <c r="BKG6" s="4">
        <v>0</v>
      </c>
      <c r="BKH6" s="5">
        <v>14</v>
      </c>
      <c r="BKI6" s="4">
        <v>3</v>
      </c>
      <c r="BKJ6" s="5">
        <v>0</v>
      </c>
      <c r="BKK6" s="4">
        <v>7</v>
      </c>
      <c r="BKL6" s="5">
        <v>12</v>
      </c>
      <c r="BKM6" s="4">
        <v>2</v>
      </c>
      <c r="BKN6" s="5">
        <v>2</v>
      </c>
      <c r="BKO6" s="4">
        <v>163</v>
      </c>
      <c r="BKP6" s="5">
        <v>3</v>
      </c>
      <c r="BKQ6" s="4">
        <v>1</v>
      </c>
      <c r="BKR6" s="5">
        <v>0</v>
      </c>
      <c r="BKS6" s="4">
        <v>1</v>
      </c>
      <c r="BKT6" s="5">
        <v>3</v>
      </c>
      <c r="BKU6" s="4">
        <v>46</v>
      </c>
      <c r="BKV6" s="5">
        <v>16</v>
      </c>
      <c r="BKW6" s="4">
        <v>51</v>
      </c>
      <c r="BKX6" s="5">
        <v>4</v>
      </c>
      <c r="BKY6" s="4">
        <v>0</v>
      </c>
      <c r="BKZ6" s="5">
        <v>24</v>
      </c>
      <c r="BLA6" s="4">
        <v>3</v>
      </c>
      <c r="BLB6" s="5">
        <v>0</v>
      </c>
      <c r="BLC6" s="4">
        <v>3</v>
      </c>
      <c r="BLD6" s="5">
        <v>22</v>
      </c>
      <c r="BLE6" s="4">
        <v>1</v>
      </c>
      <c r="BLF6" s="5">
        <v>30</v>
      </c>
      <c r="BLG6" s="4">
        <v>59</v>
      </c>
      <c r="BLH6" s="5">
        <v>2</v>
      </c>
      <c r="BLI6" s="4">
        <v>196</v>
      </c>
      <c r="BLJ6" s="5">
        <v>40</v>
      </c>
      <c r="BLK6" s="4">
        <v>35</v>
      </c>
      <c r="BLL6" s="5">
        <v>107</v>
      </c>
      <c r="BLM6" s="4">
        <v>11</v>
      </c>
      <c r="BLN6" s="5">
        <v>15</v>
      </c>
      <c r="BLO6" s="4">
        <v>9</v>
      </c>
      <c r="BLP6" s="5">
        <v>0</v>
      </c>
      <c r="BLQ6" s="4">
        <v>4</v>
      </c>
      <c r="BLR6" s="5">
        <v>102</v>
      </c>
      <c r="BLS6" s="4">
        <v>6</v>
      </c>
      <c r="BLT6" s="5">
        <v>0</v>
      </c>
      <c r="BLU6" s="4">
        <v>0</v>
      </c>
      <c r="BLV6" s="5">
        <v>2</v>
      </c>
      <c r="BLW6" s="4">
        <v>1</v>
      </c>
      <c r="BLX6" s="5">
        <v>83</v>
      </c>
      <c r="BLY6" s="4">
        <v>0</v>
      </c>
      <c r="BLZ6" s="5">
        <v>80</v>
      </c>
      <c r="BMA6" s="4">
        <v>40</v>
      </c>
      <c r="BMB6" s="5">
        <v>0</v>
      </c>
      <c r="BMC6" s="4">
        <v>48</v>
      </c>
      <c r="BMD6" s="5">
        <v>0</v>
      </c>
      <c r="BME6" s="4">
        <v>2</v>
      </c>
      <c r="BMF6" s="5">
        <v>6</v>
      </c>
      <c r="BMG6" s="4">
        <v>6</v>
      </c>
      <c r="BMH6" s="5">
        <v>0</v>
      </c>
      <c r="BMI6" s="4">
        <v>20</v>
      </c>
      <c r="BMJ6" s="5">
        <v>0</v>
      </c>
      <c r="BMK6" s="4">
        <v>107</v>
      </c>
      <c r="BML6" s="5">
        <v>45</v>
      </c>
      <c r="BMM6" s="4">
        <v>0</v>
      </c>
      <c r="BMN6" s="5">
        <v>4</v>
      </c>
      <c r="BMO6" s="4">
        <v>0</v>
      </c>
      <c r="BMP6" s="5">
        <v>16</v>
      </c>
      <c r="BMQ6" s="4">
        <v>3</v>
      </c>
      <c r="BMR6" s="5">
        <v>24</v>
      </c>
      <c r="BMS6" s="4">
        <v>0</v>
      </c>
      <c r="BMT6" s="5">
        <v>97</v>
      </c>
      <c r="BMU6" s="4">
        <v>12</v>
      </c>
      <c r="BMV6" s="5">
        <v>20</v>
      </c>
      <c r="BMW6" s="4">
        <v>88</v>
      </c>
      <c r="BMX6" s="5">
        <v>3</v>
      </c>
      <c r="BMY6" s="4">
        <v>35</v>
      </c>
      <c r="BMZ6" s="5">
        <v>9</v>
      </c>
      <c r="BNA6" s="4">
        <v>39</v>
      </c>
      <c r="BNB6" s="5">
        <v>81</v>
      </c>
      <c r="BNC6" s="4">
        <v>2</v>
      </c>
      <c r="BND6" s="5">
        <v>12</v>
      </c>
      <c r="BNE6" s="4">
        <v>53</v>
      </c>
      <c r="BNF6" s="5">
        <v>1</v>
      </c>
      <c r="BNG6" s="4">
        <v>25</v>
      </c>
      <c r="BNH6" s="5">
        <v>74</v>
      </c>
      <c r="BNI6" s="4">
        <v>95</v>
      </c>
      <c r="BNJ6" s="5">
        <v>0</v>
      </c>
      <c r="BNK6" s="4">
        <v>4</v>
      </c>
      <c r="BNL6" s="5">
        <v>0</v>
      </c>
      <c r="BNM6" s="4">
        <v>2</v>
      </c>
      <c r="BNN6" s="5">
        <v>27</v>
      </c>
      <c r="BNO6" s="4">
        <v>174</v>
      </c>
      <c r="BNP6" s="5">
        <v>0</v>
      </c>
      <c r="BNQ6" s="4">
        <v>4</v>
      </c>
      <c r="BNR6" s="5">
        <v>0</v>
      </c>
      <c r="BNS6" s="4">
        <v>107</v>
      </c>
      <c r="BNT6" s="5">
        <v>118</v>
      </c>
      <c r="BNU6" s="4">
        <v>14</v>
      </c>
      <c r="BNV6" s="5">
        <v>43</v>
      </c>
      <c r="BNW6" s="4">
        <v>44</v>
      </c>
      <c r="BNX6" s="5">
        <v>3</v>
      </c>
      <c r="BNY6" s="4">
        <v>5</v>
      </c>
      <c r="BNZ6" s="5">
        <v>3</v>
      </c>
      <c r="BOA6" s="4">
        <v>23</v>
      </c>
      <c r="BOB6" s="5">
        <v>14</v>
      </c>
      <c r="BOC6" s="4">
        <v>26</v>
      </c>
      <c r="BOD6" s="5">
        <v>0</v>
      </c>
      <c r="BOE6" s="4">
        <v>118</v>
      </c>
      <c r="BOF6" s="5">
        <v>4</v>
      </c>
      <c r="BOG6" s="4">
        <v>17</v>
      </c>
      <c r="BOH6" s="5">
        <v>92</v>
      </c>
      <c r="BOI6" s="4">
        <v>43</v>
      </c>
      <c r="BOJ6" s="5">
        <v>10</v>
      </c>
      <c r="BOK6" s="4">
        <v>10</v>
      </c>
      <c r="BOL6" s="5">
        <v>8</v>
      </c>
      <c r="BOM6" s="4">
        <v>0</v>
      </c>
      <c r="BON6" s="5">
        <v>3</v>
      </c>
      <c r="BOO6" s="4">
        <v>8</v>
      </c>
      <c r="BOP6" s="5">
        <v>8</v>
      </c>
      <c r="BOQ6" s="4">
        <v>6</v>
      </c>
      <c r="BOR6" s="5">
        <v>1</v>
      </c>
      <c r="BOS6" s="4">
        <v>126</v>
      </c>
      <c r="BOT6" s="5">
        <v>107</v>
      </c>
      <c r="BOU6" s="4">
        <v>0</v>
      </c>
      <c r="BOV6" s="5">
        <v>66</v>
      </c>
      <c r="BOW6" s="4">
        <v>60</v>
      </c>
      <c r="BOX6" s="5">
        <v>14</v>
      </c>
      <c r="BOY6" s="4">
        <v>35</v>
      </c>
      <c r="BOZ6" s="5">
        <v>0</v>
      </c>
      <c r="BPA6" s="4">
        <v>97</v>
      </c>
      <c r="BPB6" s="5">
        <v>14</v>
      </c>
      <c r="BPC6" s="4">
        <v>0</v>
      </c>
      <c r="BPD6" s="5">
        <v>7</v>
      </c>
      <c r="BPE6" s="4">
        <v>9</v>
      </c>
      <c r="BPF6" s="5">
        <v>0</v>
      </c>
      <c r="BPG6" s="4">
        <v>53</v>
      </c>
      <c r="BPH6" s="5">
        <v>0</v>
      </c>
      <c r="BPI6" s="4">
        <v>0</v>
      </c>
      <c r="BPJ6" s="5">
        <v>5</v>
      </c>
      <c r="BPK6" s="4">
        <v>2</v>
      </c>
      <c r="BPL6" s="5">
        <v>0</v>
      </c>
      <c r="BPM6" s="4">
        <v>89</v>
      </c>
      <c r="BPN6" s="5">
        <v>10</v>
      </c>
      <c r="BPO6" s="4">
        <v>4</v>
      </c>
      <c r="BPP6" s="5">
        <v>46</v>
      </c>
      <c r="BPQ6" s="4">
        <v>26</v>
      </c>
      <c r="BPR6" s="5">
        <v>3</v>
      </c>
      <c r="BPS6" s="4">
        <v>9</v>
      </c>
      <c r="BPT6" s="5">
        <v>8</v>
      </c>
      <c r="BPU6" s="4">
        <v>1</v>
      </c>
      <c r="BPV6" s="5">
        <v>150</v>
      </c>
      <c r="BPW6" s="4">
        <v>35</v>
      </c>
      <c r="BPX6" s="5">
        <v>8</v>
      </c>
      <c r="BPY6" s="4">
        <v>0</v>
      </c>
      <c r="BPZ6" s="5">
        <v>25</v>
      </c>
      <c r="BQA6" s="4">
        <v>4</v>
      </c>
      <c r="BQB6" s="5">
        <v>1</v>
      </c>
      <c r="BQC6" s="4">
        <v>2</v>
      </c>
      <c r="BQD6" s="5">
        <v>45</v>
      </c>
      <c r="BQE6" s="4">
        <v>2</v>
      </c>
      <c r="BQF6" s="5">
        <v>44</v>
      </c>
      <c r="BQG6" s="4">
        <v>14</v>
      </c>
      <c r="BQH6" s="5">
        <v>38</v>
      </c>
      <c r="BQI6" s="4">
        <v>37</v>
      </c>
      <c r="BQJ6" s="5">
        <v>4</v>
      </c>
      <c r="BQK6" s="4">
        <v>15</v>
      </c>
      <c r="BQL6" s="5">
        <v>0</v>
      </c>
      <c r="BQM6" s="4">
        <v>24</v>
      </c>
      <c r="BQN6" s="5">
        <v>2</v>
      </c>
      <c r="BQO6" s="4">
        <v>6</v>
      </c>
      <c r="BQP6" s="5">
        <v>23</v>
      </c>
      <c r="BQQ6" s="4">
        <v>86</v>
      </c>
      <c r="BQR6" s="5">
        <v>0</v>
      </c>
      <c r="BQS6" s="4">
        <v>51</v>
      </c>
      <c r="BQT6" s="5">
        <v>62</v>
      </c>
      <c r="BQU6" s="4">
        <v>169</v>
      </c>
      <c r="BQV6" s="5">
        <v>138</v>
      </c>
      <c r="BQW6" s="4">
        <v>0</v>
      </c>
      <c r="BQX6" s="5">
        <v>77</v>
      </c>
      <c r="BQY6" s="4">
        <v>139</v>
      </c>
      <c r="BQZ6" s="5">
        <v>14</v>
      </c>
      <c r="BRA6" s="4">
        <v>0</v>
      </c>
      <c r="BRB6" s="5">
        <v>35</v>
      </c>
      <c r="BRC6" s="4">
        <v>0</v>
      </c>
      <c r="BRD6" s="5">
        <v>4</v>
      </c>
      <c r="BRE6" s="4">
        <v>35</v>
      </c>
      <c r="BRF6" s="5">
        <v>188</v>
      </c>
      <c r="BRG6" s="4">
        <v>2</v>
      </c>
      <c r="BRH6" s="5">
        <v>3</v>
      </c>
      <c r="BRI6" s="4">
        <v>24</v>
      </c>
      <c r="BRJ6" s="5">
        <v>0</v>
      </c>
      <c r="BRK6" s="4">
        <v>22</v>
      </c>
      <c r="BRL6" s="5">
        <v>9</v>
      </c>
      <c r="BRM6" s="4">
        <v>1</v>
      </c>
      <c r="BRN6" s="5">
        <v>26</v>
      </c>
      <c r="BRO6" s="4">
        <v>7</v>
      </c>
      <c r="BRP6" s="5">
        <v>13</v>
      </c>
      <c r="BRQ6" s="4">
        <v>0</v>
      </c>
      <c r="BRR6" s="5">
        <v>142</v>
      </c>
      <c r="BRS6" s="4">
        <v>12</v>
      </c>
      <c r="BRT6" s="5">
        <v>0</v>
      </c>
      <c r="BRU6" s="4">
        <v>58</v>
      </c>
      <c r="BRV6" s="5">
        <v>4</v>
      </c>
      <c r="BRW6" s="4">
        <v>72</v>
      </c>
      <c r="BRX6" s="5">
        <v>2</v>
      </c>
      <c r="BRY6" s="4">
        <v>57</v>
      </c>
      <c r="BRZ6" s="5">
        <v>15</v>
      </c>
      <c r="BSA6" s="4">
        <v>21</v>
      </c>
      <c r="BSB6" s="5">
        <v>1</v>
      </c>
      <c r="BSC6" s="4">
        <v>4</v>
      </c>
      <c r="BSD6" s="5">
        <v>4</v>
      </c>
      <c r="BSE6" s="4">
        <v>1</v>
      </c>
      <c r="BSF6" s="5">
        <v>107</v>
      </c>
      <c r="BSG6" s="4">
        <v>1</v>
      </c>
      <c r="BSH6" s="5">
        <v>40</v>
      </c>
      <c r="BSI6" s="4">
        <v>0</v>
      </c>
      <c r="BSJ6" s="5">
        <v>38</v>
      </c>
      <c r="BSK6" s="4">
        <v>12</v>
      </c>
      <c r="BSL6" s="5">
        <v>5</v>
      </c>
      <c r="BSM6" s="4">
        <v>2</v>
      </c>
      <c r="BSN6" s="5">
        <v>58</v>
      </c>
      <c r="BSO6" s="4">
        <v>24</v>
      </c>
      <c r="BSP6" s="5">
        <v>8</v>
      </c>
      <c r="BSQ6" s="4">
        <v>2</v>
      </c>
      <c r="BSR6" s="5">
        <v>30</v>
      </c>
      <c r="BSS6" s="4">
        <v>88</v>
      </c>
      <c r="BST6" s="5">
        <v>29</v>
      </c>
      <c r="BSU6" s="4">
        <v>0</v>
      </c>
      <c r="BSV6" s="5">
        <v>2</v>
      </c>
      <c r="BSW6" s="4">
        <v>0</v>
      </c>
      <c r="BSX6" s="5">
        <v>3</v>
      </c>
      <c r="BSY6" s="4">
        <v>81</v>
      </c>
      <c r="BSZ6" s="5">
        <v>2</v>
      </c>
      <c r="BTA6" s="4">
        <v>105</v>
      </c>
      <c r="BTB6" s="5">
        <v>0</v>
      </c>
      <c r="BTC6" s="4">
        <v>6</v>
      </c>
      <c r="BTD6" s="5">
        <v>5</v>
      </c>
      <c r="BTE6" s="4">
        <v>8</v>
      </c>
      <c r="BTF6" s="5">
        <v>94</v>
      </c>
      <c r="BTG6" s="4">
        <v>165</v>
      </c>
      <c r="BTH6" s="5">
        <v>19</v>
      </c>
      <c r="BTI6" s="4">
        <v>46</v>
      </c>
      <c r="BTJ6" s="5">
        <v>143</v>
      </c>
      <c r="BTK6" s="4">
        <v>1</v>
      </c>
      <c r="BTL6" s="5">
        <v>1</v>
      </c>
      <c r="BTM6" s="4">
        <v>8</v>
      </c>
      <c r="BTN6" s="5">
        <v>1</v>
      </c>
      <c r="BTO6" s="4">
        <v>56</v>
      </c>
      <c r="BTP6" s="5">
        <v>0</v>
      </c>
      <c r="BTQ6" s="4">
        <v>83</v>
      </c>
      <c r="BTR6" s="5">
        <v>138</v>
      </c>
      <c r="BTS6" s="4">
        <v>6</v>
      </c>
      <c r="BTT6" s="5">
        <v>38</v>
      </c>
      <c r="BTU6" s="4">
        <v>95</v>
      </c>
      <c r="BTV6" s="5">
        <v>0</v>
      </c>
      <c r="BTW6" s="4">
        <v>0</v>
      </c>
      <c r="BTX6" s="5">
        <v>14</v>
      </c>
      <c r="BTY6" s="4">
        <v>10</v>
      </c>
      <c r="BTZ6" s="5">
        <v>0</v>
      </c>
      <c r="BUA6" s="4">
        <v>63</v>
      </c>
      <c r="BUB6" s="5">
        <v>262</v>
      </c>
      <c r="BUC6" s="4">
        <v>14</v>
      </c>
      <c r="BUD6" s="5">
        <v>0</v>
      </c>
      <c r="BUE6" s="4">
        <v>4</v>
      </c>
      <c r="BUF6" s="5">
        <v>7</v>
      </c>
      <c r="BUG6" s="4">
        <v>1</v>
      </c>
      <c r="BUH6" s="5">
        <v>0</v>
      </c>
      <c r="BUI6" s="4">
        <v>61</v>
      </c>
      <c r="BUJ6" s="5">
        <v>19</v>
      </c>
      <c r="BUK6" s="4">
        <v>1</v>
      </c>
      <c r="BUL6" s="5">
        <v>3</v>
      </c>
      <c r="BUM6" s="4">
        <v>0</v>
      </c>
      <c r="BUN6" s="5">
        <v>23</v>
      </c>
      <c r="BUO6" s="4">
        <v>53</v>
      </c>
      <c r="BUP6" s="5">
        <v>92</v>
      </c>
      <c r="BUQ6" s="4">
        <v>50</v>
      </c>
      <c r="BUR6" s="5">
        <v>0</v>
      </c>
      <c r="BUS6" s="4">
        <v>0</v>
      </c>
      <c r="BUT6" s="5">
        <v>4</v>
      </c>
      <c r="BUU6" s="4">
        <v>2</v>
      </c>
      <c r="BUV6" s="5">
        <v>20</v>
      </c>
      <c r="BUW6" s="4">
        <v>0</v>
      </c>
      <c r="BUX6" s="5">
        <v>5</v>
      </c>
      <c r="BUY6" s="4">
        <v>185</v>
      </c>
      <c r="BUZ6" s="5">
        <v>108</v>
      </c>
      <c r="BVA6" s="4">
        <v>66</v>
      </c>
      <c r="BVB6" s="5">
        <v>22</v>
      </c>
      <c r="BVC6" s="4">
        <v>4</v>
      </c>
      <c r="BVD6" s="5">
        <v>0</v>
      </c>
      <c r="BVE6" s="4">
        <v>46</v>
      </c>
      <c r="BVF6" s="5">
        <v>84</v>
      </c>
      <c r="BVG6" s="4">
        <v>91</v>
      </c>
      <c r="BVH6" s="5">
        <v>2</v>
      </c>
      <c r="BVI6" s="4">
        <v>17</v>
      </c>
      <c r="BVJ6" s="5">
        <v>3</v>
      </c>
      <c r="BVK6" s="4">
        <v>4</v>
      </c>
      <c r="BVL6" s="5">
        <v>38</v>
      </c>
      <c r="BVM6" s="4">
        <v>5</v>
      </c>
      <c r="BVN6" s="5">
        <v>30</v>
      </c>
      <c r="BVO6" s="4">
        <v>0</v>
      </c>
      <c r="BVP6" s="5">
        <v>0</v>
      </c>
      <c r="BVQ6" s="4">
        <v>13</v>
      </c>
      <c r="BVR6" s="5">
        <v>14</v>
      </c>
      <c r="BVS6" s="4">
        <v>2</v>
      </c>
      <c r="BVT6" s="5">
        <v>2</v>
      </c>
      <c r="BVU6" s="4">
        <v>141</v>
      </c>
      <c r="BVV6" s="5">
        <v>6</v>
      </c>
      <c r="BVW6" s="4">
        <v>11</v>
      </c>
      <c r="BVX6" s="5">
        <v>26</v>
      </c>
      <c r="BVY6" s="4">
        <v>85</v>
      </c>
      <c r="BVZ6" s="5">
        <v>2</v>
      </c>
      <c r="BWA6" s="4">
        <v>7</v>
      </c>
      <c r="BWB6" s="5">
        <v>0</v>
      </c>
      <c r="BWC6" s="4">
        <v>29</v>
      </c>
      <c r="BWD6" s="5">
        <v>12</v>
      </c>
      <c r="BWE6" s="4">
        <v>21</v>
      </c>
      <c r="BWF6" s="5">
        <v>8</v>
      </c>
      <c r="BWG6" s="4">
        <v>54</v>
      </c>
      <c r="BWH6" s="5">
        <v>1</v>
      </c>
      <c r="BWI6" s="4">
        <v>6</v>
      </c>
      <c r="BWJ6" s="5">
        <v>17</v>
      </c>
      <c r="BWK6" s="4">
        <v>2</v>
      </c>
      <c r="BWL6" s="5">
        <v>179</v>
      </c>
      <c r="BWM6" s="4">
        <v>0</v>
      </c>
      <c r="BWN6" s="5">
        <v>3</v>
      </c>
      <c r="BWO6" s="4">
        <v>10</v>
      </c>
      <c r="BWP6" s="5">
        <v>0</v>
      </c>
      <c r="BWQ6" s="4">
        <v>49</v>
      </c>
      <c r="BWR6" s="5">
        <v>86</v>
      </c>
      <c r="BWS6" s="4">
        <v>76</v>
      </c>
      <c r="BWT6" s="5">
        <v>94</v>
      </c>
      <c r="BWU6" s="4">
        <v>26</v>
      </c>
      <c r="BWV6" s="5">
        <v>47</v>
      </c>
      <c r="BWW6" s="4">
        <v>0</v>
      </c>
      <c r="BWX6" s="5">
        <v>3</v>
      </c>
      <c r="BWY6" s="4">
        <v>23</v>
      </c>
      <c r="BWZ6" s="5">
        <v>9</v>
      </c>
      <c r="BXA6" s="4">
        <v>4</v>
      </c>
      <c r="BXB6" s="5">
        <v>19</v>
      </c>
      <c r="BXC6" s="4">
        <v>0</v>
      </c>
      <c r="BXD6" s="5">
        <v>3</v>
      </c>
      <c r="BXE6" s="4">
        <v>1</v>
      </c>
      <c r="BXF6" s="5">
        <v>14</v>
      </c>
      <c r="BXG6" s="4">
        <v>7</v>
      </c>
      <c r="BXH6" s="5">
        <v>143</v>
      </c>
      <c r="BXI6" s="4">
        <v>5</v>
      </c>
      <c r="BXJ6" s="5">
        <v>0</v>
      </c>
      <c r="BXK6" s="4">
        <v>1</v>
      </c>
      <c r="BXL6" s="5">
        <v>2</v>
      </c>
      <c r="BXM6" s="4">
        <v>26</v>
      </c>
      <c r="BXN6" s="5">
        <v>8</v>
      </c>
      <c r="BXO6" s="4">
        <v>11</v>
      </c>
      <c r="BXP6" s="5">
        <v>37</v>
      </c>
      <c r="BXQ6" s="4">
        <v>13</v>
      </c>
      <c r="BXR6" s="5">
        <v>29</v>
      </c>
      <c r="BXS6" s="4">
        <v>100</v>
      </c>
      <c r="BXT6" s="5">
        <v>1</v>
      </c>
      <c r="BXU6" s="4">
        <v>101</v>
      </c>
      <c r="BXV6" s="5">
        <v>28</v>
      </c>
      <c r="BXW6" s="4">
        <v>31</v>
      </c>
      <c r="BXX6" s="5">
        <v>7</v>
      </c>
      <c r="BXY6" s="4">
        <v>36</v>
      </c>
      <c r="BXZ6" s="5">
        <v>2</v>
      </c>
      <c r="BYA6" s="4">
        <v>0</v>
      </c>
      <c r="BYB6" s="5">
        <v>21</v>
      </c>
      <c r="BYC6" s="4">
        <v>0</v>
      </c>
      <c r="BYD6" s="5">
        <v>0</v>
      </c>
      <c r="BYE6" s="4">
        <v>0</v>
      </c>
      <c r="BYF6" s="5">
        <v>93</v>
      </c>
      <c r="BYG6" s="4">
        <v>0</v>
      </c>
      <c r="BYH6" s="5">
        <v>13</v>
      </c>
      <c r="BYI6" s="4">
        <v>14</v>
      </c>
      <c r="BYJ6" s="5">
        <v>34</v>
      </c>
      <c r="BYK6" s="4">
        <v>12</v>
      </c>
      <c r="BYL6" s="5">
        <v>194</v>
      </c>
      <c r="BYM6" s="4">
        <v>129</v>
      </c>
      <c r="BYN6" s="5">
        <v>48</v>
      </c>
      <c r="BYO6" s="4">
        <v>1</v>
      </c>
      <c r="BYP6" s="5">
        <v>21</v>
      </c>
      <c r="BYQ6" s="4">
        <v>1</v>
      </c>
      <c r="BYR6" s="5">
        <v>0</v>
      </c>
      <c r="BYS6" s="4">
        <v>3</v>
      </c>
      <c r="BYT6" s="5">
        <v>10</v>
      </c>
      <c r="BYU6" s="4">
        <v>7</v>
      </c>
      <c r="BYV6" s="5">
        <v>7</v>
      </c>
      <c r="BYW6" s="4">
        <v>0</v>
      </c>
      <c r="BYX6" s="5">
        <v>10</v>
      </c>
      <c r="BYY6" s="4">
        <v>3</v>
      </c>
      <c r="BYZ6" s="5">
        <v>4</v>
      </c>
      <c r="BZA6" s="4">
        <v>2</v>
      </c>
      <c r="BZB6" s="5">
        <v>49</v>
      </c>
      <c r="BZC6" s="4">
        <v>14</v>
      </c>
      <c r="BZD6" s="5">
        <v>17</v>
      </c>
      <c r="BZE6" s="4">
        <v>7</v>
      </c>
      <c r="BZF6" s="5">
        <v>5</v>
      </c>
      <c r="BZG6" s="4">
        <v>101</v>
      </c>
      <c r="BZH6" s="5">
        <v>10</v>
      </c>
      <c r="BZI6" s="4">
        <v>17</v>
      </c>
      <c r="BZJ6" s="5">
        <v>61</v>
      </c>
      <c r="BZK6" s="4">
        <v>6</v>
      </c>
      <c r="BZL6" s="5">
        <v>5</v>
      </c>
      <c r="BZM6" s="4">
        <v>61</v>
      </c>
      <c r="BZN6" s="5">
        <v>42</v>
      </c>
      <c r="BZO6" s="4">
        <v>102</v>
      </c>
      <c r="BZP6" s="5">
        <v>5</v>
      </c>
      <c r="BZQ6" s="4">
        <v>0</v>
      </c>
      <c r="BZR6" s="5">
        <v>34</v>
      </c>
      <c r="BZS6" s="4">
        <v>25</v>
      </c>
      <c r="BZT6" s="5">
        <v>1</v>
      </c>
      <c r="BZU6" s="4">
        <v>80</v>
      </c>
      <c r="BZV6" s="5">
        <v>44</v>
      </c>
      <c r="BZW6" s="4">
        <v>98</v>
      </c>
      <c r="BZX6" s="5">
        <v>2</v>
      </c>
      <c r="BZY6" s="4">
        <v>4</v>
      </c>
      <c r="BZZ6" s="5">
        <v>53</v>
      </c>
      <c r="CAA6" s="4">
        <v>0</v>
      </c>
      <c r="CAB6" s="5">
        <v>0</v>
      </c>
      <c r="CAC6" s="4">
        <v>17</v>
      </c>
      <c r="CAD6" s="5">
        <v>0</v>
      </c>
      <c r="CAE6" s="4">
        <v>44</v>
      </c>
      <c r="CAF6" s="5">
        <v>8</v>
      </c>
      <c r="CAG6" s="4">
        <v>66</v>
      </c>
      <c r="CAH6" s="5">
        <v>8</v>
      </c>
      <c r="CAI6" s="4">
        <v>2</v>
      </c>
      <c r="CAJ6" s="5">
        <v>54</v>
      </c>
      <c r="CAK6" s="4">
        <v>0</v>
      </c>
      <c r="CAL6" s="5">
        <v>80</v>
      </c>
      <c r="CAM6" s="4">
        <v>151</v>
      </c>
      <c r="CAN6" s="5">
        <v>6</v>
      </c>
      <c r="CAO6" s="4">
        <v>33</v>
      </c>
      <c r="CAP6" s="5">
        <v>14</v>
      </c>
      <c r="CAQ6" s="4">
        <v>1</v>
      </c>
      <c r="CAR6" s="5">
        <v>9</v>
      </c>
      <c r="CAS6" s="4">
        <v>39</v>
      </c>
      <c r="CAT6" s="5">
        <v>2</v>
      </c>
      <c r="CAU6" s="4">
        <v>59</v>
      </c>
      <c r="CAV6" s="5">
        <v>80</v>
      </c>
      <c r="CAW6" s="4">
        <v>54</v>
      </c>
      <c r="CAX6" s="5">
        <v>0</v>
      </c>
      <c r="CAY6" s="4">
        <v>7</v>
      </c>
      <c r="CAZ6" s="5">
        <v>0</v>
      </c>
      <c r="CBA6" s="4">
        <v>0</v>
      </c>
      <c r="CBB6" s="5">
        <v>9</v>
      </c>
      <c r="CBC6" s="4">
        <v>6</v>
      </c>
      <c r="CBD6" s="5">
        <v>6</v>
      </c>
      <c r="CBE6" s="4">
        <v>89</v>
      </c>
      <c r="CBF6" s="5">
        <v>126</v>
      </c>
      <c r="CBG6" s="4">
        <v>47</v>
      </c>
      <c r="CBH6" s="5">
        <v>17</v>
      </c>
      <c r="CBI6" s="4">
        <v>73</v>
      </c>
      <c r="CBJ6" s="5">
        <v>0</v>
      </c>
      <c r="CBK6" s="4">
        <v>1</v>
      </c>
      <c r="CBL6" s="5">
        <v>3</v>
      </c>
      <c r="CBM6" s="4">
        <v>1</v>
      </c>
      <c r="CBN6" s="5">
        <v>15</v>
      </c>
      <c r="CBO6" s="4">
        <v>61</v>
      </c>
      <c r="CBP6" s="5">
        <v>49</v>
      </c>
      <c r="CBQ6" s="4">
        <v>0</v>
      </c>
      <c r="CBR6" s="5">
        <v>192</v>
      </c>
      <c r="CBS6" s="4">
        <v>4</v>
      </c>
      <c r="CBT6" s="5">
        <v>0</v>
      </c>
      <c r="CBU6" s="4">
        <v>12</v>
      </c>
      <c r="CBV6" s="5">
        <v>0</v>
      </c>
      <c r="CBW6" s="4">
        <v>28</v>
      </c>
      <c r="CBX6" s="5">
        <v>4</v>
      </c>
      <c r="CBY6" s="4">
        <v>24</v>
      </c>
      <c r="CBZ6" s="5">
        <v>12</v>
      </c>
      <c r="CCA6" s="4">
        <v>16</v>
      </c>
      <c r="CCB6" s="5">
        <v>5</v>
      </c>
      <c r="CCC6" s="4">
        <v>0</v>
      </c>
      <c r="CCD6" s="5">
        <v>2</v>
      </c>
      <c r="CCE6" s="4">
        <v>79</v>
      </c>
      <c r="CCF6" s="5">
        <v>43</v>
      </c>
      <c r="CCG6" s="4">
        <v>8</v>
      </c>
      <c r="CCH6" s="5">
        <v>0</v>
      </c>
      <c r="CCI6" s="4">
        <v>6</v>
      </c>
      <c r="CCJ6" s="5">
        <v>3</v>
      </c>
      <c r="CCK6" s="4">
        <v>9</v>
      </c>
      <c r="CCL6" s="5">
        <v>2</v>
      </c>
      <c r="CCM6" s="4">
        <v>10</v>
      </c>
      <c r="CCN6" s="5">
        <v>56</v>
      </c>
      <c r="CCO6" s="4">
        <v>2</v>
      </c>
      <c r="CCP6" s="5">
        <v>8</v>
      </c>
      <c r="CCQ6" s="4">
        <v>0</v>
      </c>
      <c r="CCR6" s="5">
        <v>0</v>
      </c>
      <c r="CCS6" s="4">
        <v>21</v>
      </c>
      <c r="CCT6" s="5">
        <v>0</v>
      </c>
      <c r="CCU6" s="4">
        <v>30</v>
      </c>
      <c r="CCV6" s="5">
        <v>9</v>
      </c>
      <c r="CCW6" s="4">
        <v>89</v>
      </c>
      <c r="CCX6" s="5">
        <v>25</v>
      </c>
      <c r="CCY6" s="4">
        <v>0</v>
      </c>
      <c r="CCZ6" s="5">
        <v>3</v>
      </c>
      <c r="CDA6" s="4">
        <v>38</v>
      </c>
      <c r="CDB6" s="5">
        <v>1</v>
      </c>
      <c r="CDC6" s="4">
        <v>30</v>
      </c>
      <c r="CDD6" s="5">
        <v>0</v>
      </c>
      <c r="CDE6" s="4">
        <v>7</v>
      </c>
      <c r="CDF6" s="5">
        <v>11</v>
      </c>
      <c r="CDG6" s="4">
        <v>1</v>
      </c>
      <c r="CDH6" s="5">
        <v>12</v>
      </c>
      <c r="CDI6" s="4">
        <v>2</v>
      </c>
      <c r="CDJ6" s="5">
        <v>6</v>
      </c>
      <c r="CDK6" s="4">
        <v>1</v>
      </c>
      <c r="CDL6" s="5">
        <v>0</v>
      </c>
      <c r="CDM6" s="4">
        <v>1</v>
      </c>
      <c r="CDN6" s="5">
        <v>15</v>
      </c>
      <c r="CDO6" s="4">
        <v>36</v>
      </c>
      <c r="CDP6" s="5">
        <v>1</v>
      </c>
      <c r="CDQ6" s="4">
        <v>2</v>
      </c>
      <c r="CDR6" s="5">
        <v>14</v>
      </c>
      <c r="CDS6" s="4">
        <v>1</v>
      </c>
      <c r="CDT6" s="5">
        <v>1</v>
      </c>
      <c r="CDU6" s="4">
        <v>48</v>
      </c>
      <c r="CDV6" s="5">
        <v>10</v>
      </c>
      <c r="CDW6" s="4">
        <v>11</v>
      </c>
      <c r="CDX6" s="5">
        <v>5</v>
      </c>
      <c r="CDY6" s="4">
        <v>7</v>
      </c>
      <c r="CDZ6" s="5">
        <v>10</v>
      </c>
      <c r="CEA6" s="4">
        <v>2</v>
      </c>
      <c r="CEB6" s="5">
        <v>7</v>
      </c>
      <c r="CEC6" s="4">
        <v>42</v>
      </c>
      <c r="CED6" s="5">
        <v>46</v>
      </c>
      <c r="CEE6" s="4">
        <v>12</v>
      </c>
      <c r="CEF6" s="5">
        <v>15</v>
      </c>
      <c r="CEG6" s="4">
        <v>102</v>
      </c>
      <c r="CEH6" s="5">
        <v>1</v>
      </c>
      <c r="CEI6" s="4">
        <v>0</v>
      </c>
      <c r="CEJ6" s="5">
        <v>138</v>
      </c>
      <c r="CEK6" s="4">
        <v>28</v>
      </c>
      <c r="CEL6" s="5">
        <v>192</v>
      </c>
      <c r="CEM6" s="4">
        <v>2</v>
      </c>
      <c r="CEN6" s="5">
        <v>5</v>
      </c>
      <c r="CEO6" s="4">
        <v>0</v>
      </c>
      <c r="CEP6" s="5">
        <v>93</v>
      </c>
      <c r="CEQ6" s="4">
        <v>38</v>
      </c>
      <c r="CER6" s="5">
        <v>7</v>
      </c>
      <c r="CES6" s="4">
        <v>92</v>
      </c>
      <c r="CET6" s="5">
        <v>68</v>
      </c>
      <c r="CEU6" s="4">
        <v>3</v>
      </c>
      <c r="CEV6" s="5">
        <v>10</v>
      </c>
      <c r="CEW6" s="4">
        <v>6</v>
      </c>
      <c r="CEX6" s="5">
        <v>2</v>
      </c>
      <c r="CEY6" s="4">
        <v>0</v>
      </c>
      <c r="CEZ6" s="5">
        <v>26</v>
      </c>
      <c r="CFA6" s="4">
        <v>14</v>
      </c>
      <c r="CFB6" s="5">
        <v>0</v>
      </c>
      <c r="CFC6" s="4">
        <v>9</v>
      </c>
      <c r="CFD6" s="5">
        <v>0</v>
      </c>
      <c r="CFE6" s="4">
        <v>45</v>
      </c>
      <c r="CFF6" s="5">
        <v>0</v>
      </c>
      <c r="CFG6" s="4">
        <v>2</v>
      </c>
      <c r="CFH6" s="5">
        <v>111</v>
      </c>
      <c r="CFI6" s="4">
        <v>4</v>
      </c>
      <c r="CFJ6" s="5">
        <v>2</v>
      </c>
      <c r="CFK6" s="4">
        <v>133</v>
      </c>
      <c r="CFL6" s="5">
        <v>26</v>
      </c>
      <c r="CFM6" s="4">
        <v>2</v>
      </c>
      <c r="CFN6" s="5">
        <v>2</v>
      </c>
      <c r="CFO6" s="4">
        <v>4</v>
      </c>
      <c r="CFP6" s="5">
        <v>0</v>
      </c>
      <c r="CFQ6" s="4">
        <v>0</v>
      </c>
      <c r="CFR6" s="5">
        <v>8</v>
      </c>
      <c r="CFS6" s="4">
        <v>8</v>
      </c>
      <c r="CFT6" s="5">
        <v>3</v>
      </c>
      <c r="CFU6" s="4">
        <v>78</v>
      </c>
      <c r="CFV6" s="5">
        <v>4</v>
      </c>
      <c r="CFW6" s="4">
        <v>0</v>
      </c>
      <c r="CFX6" s="5">
        <v>43</v>
      </c>
      <c r="CFY6" s="4">
        <v>0</v>
      </c>
      <c r="CFZ6" s="5">
        <v>4</v>
      </c>
      <c r="CGA6" s="4">
        <v>0</v>
      </c>
      <c r="CGB6" s="5">
        <v>0</v>
      </c>
      <c r="CGC6" s="4">
        <v>27</v>
      </c>
      <c r="CGD6" s="5">
        <v>1</v>
      </c>
      <c r="CGE6" s="4">
        <v>55</v>
      </c>
      <c r="CGF6" s="5">
        <v>3</v>
      </c>
      <c r="CGG6" s="4">
        <v>0</v>
      </c>
      <c r="CGH6" s="5">
        <v>3</v>
      </c>
      <c r="CGI6" s="4">
        <v>125</v>
      </c>
      <c r="CGJ6" s="5">
        <v>0</v>
      </c>
      <c r="CGK6" s="4">
        <v>24</v>
      </c>
      <c r="CGL6" s="5">
        <v>48</v>
      </c>
      <c r="CGM6" s="4">
        <v>13</v>
      </c>
      <c r="CGN6" s="5">
        <v>8</v>
      </c>
      <c r="CGO6" s="4">
        <v>3</v>
      </c>
      <c r="CGP6" s="5">
        <v>0</v>
      </c>
      <c r="CGQ6" s="4">
        <v>0</v>
      </c>
      <c r="CGR6" s="5">
        <v>17</v>
      </c>
      <c r="CGS6" s="4">
        <v>0</v>
      </c>
      <c r="CGT6" s="5">
        <v>4</v>
      </c>
      <c r="CGU6" s="4">
        <v>0</v>
      </c>
      <c r="CGV6" s="5">
        <v>1</v>
      </c>
      <c r="CGW6" s="4">
        <v>10</v>
      </c>
      <c r="CGX6" s="5">
        <v>4</v>
      </c>
      <c r="CGY6" s="4">
        <v>1</v>
      </c>
      <c r="CGZ6" s="5">
        <v>2</v>
      </c>
      <c r="CHA6" s="4">
        <v>118</v>
      </c>
      <c r="CHB6" s="5">
        <v>0</v>
      </c>
      <c r="CHC6" s="4">
        <v>12</v>
      </c>
      <c r="CHD6" s="5">
        <v>30</v>
      </c>
      <c r="CHE6" s="4">
        <v>1</v>
      </c>
    </row>
    <row r="7" spans="1:2241" x14ac:dyDescent="0.35">
      <c r="A7" s="16" t="s">
        <v>14</v>
      </c>
      <c r="B7" s="5">
        <v>88</v>
      </c>
      <c r="C7" s="4">
        <v>6</v>
      </c>
      <c r="D7" s="5">
        <v>42</v>
      </c>
      <c r="E7" s="4">
        <v>5</v>
      </c>
      <c r="F7" s="5">
        <v>15</v>
      </c>
      <c r="G7" s="4">
        <v>14</v>
      </c>
      <c r="H7" s="5">
        <v>27</v>
      </c>
      <c r="I7" s="4">
        <v>23</v>
      </c>
      <c r="J7" s="5">
        <v>2</v>
      </c>
      <c r="K7" s="4">
        <v>13</v>
      </c>
      <c r="L7" s="5">
        <v>1</v>
      </c>
      <c r="M7" s="4">
        <v>16</v>
      </c>
      <c r="N7" s="5">
        <v>30</v>
      </c>
      <c r="O7" s="4">
        <v>14</v>
      </c>
      <c r="P7" s="5">
        <v>5</v>
      </c>
      <c r="Q7" s="4">
        <v>45</v>
      </c>
      <c r="R7" s="5">
        <v>4</v>
      </c>
      <c r="S7" s="4">
        <v>28</v>
      </c>
      <c r="T7" s="5">
        <v>176</v>
      </c>
      <c r="U7" s="4">
        <v>39</v>
      </c>
      <c r="V7" s="5">
        <v>48</v>
      </c>
      <c r="W7" s="4">
        <v>1</v>
      </c>
      <c r="X7" s="5">
        <v>19</v>
      </c>
      <c r="Y7" s="4">
        <v>5</v>
      </c>
      <c r="Z7" s="5">
        <v>99</v>
      </c>
      <c r="AA7" s="4">
        <v>13</v>
      </c>
      <c r="AB7" s="5">
        <v>41</v>
      </c>
      <c r="AC7" s="4">
        <v>362</v>
      </c>
      <c r="AD7" s="5">
        <v>10</v>
      </c>
      <c r="AE7" s="4">
        <v>0</v>
      </c>
      <c r="AF7" s="5">
        <v>4</v>
      </c>
      <c r="AG7" s="4">
        <v>89</v>
      </c>
      <c r="AH7" s="5">
        <v>3</v>
      </c>
      <c r="AI7" s="4">
        <v>43</v>
      </c>
      <c r="AJ7" s="5">
        <v>22</v>
      </c>
      <c r="AK7" s="4">
        <v>3</v>
      </c>
      <c r="AL7" s="5">
        <v>35</v>
      </c>
      <c r="AM7" s="4">
        <v>36</v>
      </c>
      <c r="AN7" s="5">
        <v>4</v>
      </c>
      <c r="AO7" s="4">
        <v>42</v>
      </c>
      <c r="AP7" s="5">
        <v>102</v>
      </c>
      <c r="AQ7" s="4">
        <v>7</v>
      </c>
      <c r="AR7" s="5">
        <v>3</v>
      </c>
      <c r="AS7" s="4">
        <v>39</v>
      </c>
      <c r="AT7" s="5">
        <v>12</v>
      </c>
      <c r="AU7" s="4">
        <v>174</v>
      </c>
      <c r="AV7" s="5">
        <v>50</v>
      </c>
      <c r="AW7" s="4">
        <v>13</v>
      </c>
      <c r="AX7" s="5">
        <v>7</v>
      </c>
      <c r="AY7" s="4">
        <v>38</v>
      </c>
      <c r="AZ7" s="5">
        <v>14</v>
      </c>
      <c r="BA7" s="4">
        <v>32</v>
      </c>
      <c r="BB7" s="5">
        <v>3</v>
      </c>
      <c r="BC7" s="4">
        <v>241</v>
      </c>
      <c r="BD7" s="5">
        <v>109</v>
      </c>
      <c r="BE7" s="4">
        <v>190</v>
      </c>
      <c r="BF7" s="5">
        <v>40</v>
      </c>
      <c r="BG7" s="4">
        <v>5</v>
      </c>
      <c r="BH7" s="5">
        <v>6</v>
      </c>
      <c r="BI7" s="4">
        <v>43</v>
      </c>
      <c r="BJ7" s="5">
        <v>80</v>
      </c>
      <c r="BK7" s="4">
        <v>6</v>
      </c>
      <c r="BL7" s="5">
        <v>169</v>
      </c>
      <c r="BM7" s="4">
        <v>6</v>
      </c>
      <c r="BN7" s="5">
        <v>30</v>
      </c>
      <c r="BO7" s="4">
        <v>15</v>
      </c>
      <c r="BP7" s="5">
        <v>0</v>
      </c>
      <c r="BQ7" s="4">
        <v>38</v>
      </c>
      <c r="BR7" s="5">
        <v>109</v>
      </c>
      <c r="BS7" s="4">
        <v>73</v>
      </c>
      <c r="BT7" s="5">
        <v>12</v>
      </c>
      <c r="BU7" s="4">
        <v>17</v>
      </c>
      <c r="BV7" s="5">
        <v>86</v>
      </c>
      <c r="BW7" s="4">
        <v>19</v>
      </c>
      <c r="BX7" s="5">
        <v>9</v>
      </c>
      <c r="BY7" s="4">
        <v>1</v>
      </c>
      <c r="BZ7" s="5">
        <v>18</v>
      </c>
      <c r="CA7" s="4">
        <v>51</v>
      </c>
      <c r="CB7" s="5">
        <v>9</v>
      </c>
      <c r="CC7" s="4">
        <v>51</v>
      </c>
      <c r="CD7" s="5">
        <v>17</v>
      </c>
      <c r="CE7" s="4">
        <v>4</v>
      </c>
      <c r="CF7" s="5">
        <v>23</v>
      </c>
      <c r="CG7" s="4">
        <v>89</v>
      </c>
      <c r="CH7" s="5">
        <v>76</v>
      </c>
      <c r="CI7" s="4">
        <v>3</v>
      </c>
      <c r="CJ7" s="5">
        <v>5</v>
      </c>
      <c r="CK7" s="4">
        <v>34</v>
      </c>
      <c r="CL7" s="5">
        <v>145</v>
      </c>
      <c r="CM7" s="4">
        <v>7</v>
      </c>
      <c r="CN7" s="5">
        <v>53</v>
      </c>
      <c r="CO7" s="4">
        <v>1</v>
      </c>
      <c r="CP7" s="5">
        <v>18</v>
      </c>
      <c r="CQ7" s="4">
        <v>4</v>
      </c>
      <c r="CR7" s="5">
        <v>0</v>
      </c>
      <c r="CS7" s="4">
        <v>9</v>
      </c>
      <c r="CT7" s="5">
        <v>75</v>
      </c>
      <c r="CU7" s="4">
        <v>2</v>
      </c>
      <c r="CV7" s="5">
        <v>223</v>
      </c>
      <c r="CW7" s="4">
        <v>11</v>
      </c>
      <c r="CX7" s="5">
        <v>10</v>
      </c>
      <c r="CY7" s="4">
        <v>5</v>
      </c>
      <c r="CZ7" s="5">
        <v>111</v>
      </c>
      <c r="DA7" s="4">
        <v>81</v>
      </c>
      <c r="DB7" s="5">
        <v>38</v>
      </c>
      <c r="DC7" s="4">
        <v>9</v>
      </c>
      <c r="DD7" s="5">
        <v>7</v>
      </c>
      <c r="DE7" s="4">
        <v>65</v>
      </c>
      <c r="DF7" s="5">
        <v>27</v>
      </c>
      <c r="DG7" s="4">
        <v>43</v>
      </c>
      <c r="DH7" s="5">
        <v>79</v>
      </c>
      <c r="DI7" s="4">
        <v>86</v>
      </c>
      <c r="DJ7" s="5">
        <v>60</v>
      </c>
      <c r="DK7" s="4">
        <v>22</v>
      </c>
      <c r="DL7" s="5">
        <v>72</v>
      </c>
      <c r="DM7" s="4">
        <v>27</v>
      </c>
      <c r="DN7" s="5">
        <v>33</v>
      </c>
      <c r="DO7" s="4">
        <v>120</v>
      </c>
      <c r="DP7" s="5">
        <v>30</v>
      </c>
      <c r="DQ7" s="4">
        <v>3</v>
      </c>
      <c r="DR7" s="5">
        <v>48</v>
      </c>
      <c r="DS7" s="4">
        <v>10</v>
      </c>
      <c r="DT7" s="5">
        <v>7</v>
      </c>
      <c r="DU7" s="4">
        <v>2</v>
      </c>
      <c r="DV7" s="5">
        <v>168</v>
      </c>
      <c r="DW7" s="4">
        <v>172</v>
      </c>
      <c r="DX7" s="5">
        <v>216</v>
      </c>
      <c r="DY7" s="4">
        <v>4</v>
      </c>
      <c r="DZ7" s="5">
        <v>15</v>
      </c>
      <c r="EA7" s="4">
        <v>12</v>
      </c>
      <c r="EB7" s="5">
        <v>58</v>
      </c>
      <c r="EC7" s="4">
        <v>41</v>
      </c>
      <c r="ED7" s="5">
        <v>130</v>
      </c>
      <c r="EE7" s="4">
        <v>124</v>
      </c>
      <c r="EF7" s="5">
        <v>23</v>
      </c>
      <c r="EG7" s="4">
        <v>0</v>
      </c>
      <c r="EH7" s="5">
        <v>9</v>
      </c>
      <c r="EI7" s="4">
        <v>16</v>
      </c>
      <c r="EJ7" s="5">
        <v>20</v>
      </c>
      <c r="EK7" s="4">
        <v>4</v>
      </c>
      <c r="EL7" s="5">
        <v>20</v>
      </c>
      <c r="EM7" s="4">
        <v>50</v>
      </c>
      <c r="EN7" s="5">
        <v>126</v>
      </c>
      <c r="EO7" s="4">
        <v>33</v>
      </c>
      <c r="EP7" s="5">
        <v>116</v>
      </c>
      <c r="EQ7" s="4">
        <v>49</v>
      </c>
      <c r="ER7" s="5">
        <v>16</v>
      </c>
      <c r="ES7" s="4">
        <v>4</v>
      </c>
      <c r="ET7" s="5">
        <v>32</v>
      </c>
      <c r="EU7" s="4">
        <v>8</v>
      </c>
      <c r="EV7" s="5">
        <v>13</v>
      </c>
      <c r="EW7" s="4">
        <v>13</v>
      </c>
      <c r="EX7" s="5">
        <v>91</v>
      </c>
      <c r="EY7" s="4">
        <v>20</v>
      </c>
      <c r="EZ7" s="5">
        <v>76</v>
      </c>
      <c r="FA7" s="4">
        <v>42</v>
      </c>
      <c r="FB7" s="5">
        <v>3</v>
      </c>
      <c r="FC7" s="4">
        <v>0</v>
      </c>
      <c r="FD7" s="5">
        <v>14</v>
      </c>
      <c r="FE7" s="4">
        <v>57</v>
      </c>
      <c r="FF7" s="5">
        <v>5</v>
      </c>
      <c r="FG7" s="4">
        <v>33</v>
      </c>
      <c r="FH7" s="5">
        <v>5</v>
      </c>
      <c r="FI7" s="4">
        <v>12</v>
      </c>
      <c r="FJ7" s="5">
        <v>1</v>
      </c>
      <c r="FK7" s="4">
        <v>28</v>
      </c>
      <c r="FL7" s="5">
        <v>27</v>
      </c>
      <c r="FM7" s="4">
        <v>2</v>
      </c>
      <c r="FN7" s="5">
        <v>124</v>
      </c>
      <c r="FO7" s="4">
        <v>20</v>
      </c>
      <c r="FP7" s="5">
        <v>7</v>
      </c>
      <c r="FQ7" s="4">
        <v>16</v>
      </c>
      <c r="FR7" s="5">
        <v>27</v>
      </c>
      <c r="FS7" s="4">
        <v>6</v>
      </c>
      <c r="FT7" s="5">
        <v>48</v>
      </c>
      <c r="FU7" s="4">
        <v>26</v>
      </c>
      <c r="FV7" s="5">
        <v>111</v>
      </c>
      <c r="FW7" s="4">
        <v>2</v>
      </c>
      <c r="FX7" s="5">
        <v>1</v>
      </c>
      <c r="FY7" s="4">
        <v>223</v>
      </c>
      <c r="FZ7" s="5">
        <v>7</v>
      </c>
      <c r="GA7" s="4">
        <v>9</v>
      </c>
      <c r="GB7" s="5">
        <v>141</v>
      </c>
      <c r="GC7" s="4">
        <v>12</v>
      </c>
      <c r="GD7" s="5">
        <v>10</v>
      </c>
      <c r="GE7" s="4">
        <v>7</v>
      </c>
      <c r="GF7" s="5">
        <v>2</v>
      </c>
      <c r="GG7" s="4">
        <v>117</v>
      </c>
      <c r="GH7" s="5">
        <v>15</v>
      </c>
      <c r="GI7" s="4">
        <v>4</v>
      </c>
      <c r="GJ7" s="5">
        <v>36</v>
      </c>
      <c r="GK7" s="4">
        <v>102</v>
      </c>
      <c r="GL7" s="5">
        <v>25</v>
      </c>
      <c r="GM7" s="4">
        <v>22</v>
      </c>
      <c r="GN7" s="5">
        <v>12</v>
      </c>
      <c r="GO7" s="4">
        <v>7</v>
      </c>
      <c r="GP7" s="5">
        <v>8</v>
      </c>
      <c r="GQ7" s="4">
        <v>51</v>
      </c>
      <c r="GR7" s="5">
        <v>172</v>
      </c>
      <c r="GS7" s="4">
        <v>79</v>
      </c>
      <c r="GT7" s="5">
        <v>39</v>
      </c>
      <c r="GU7" s="4">
        <v>92</v>
      </c>
      <c r="GV7" s="5">
        <v>54</v>
      </c>
      <c r="GW7" s="4">
        <v>58</v>
      </c>
      <c r="GX7" s="5">
        <v>3</v>
      </c>
      <c r="GY7" s="4">
        <v>15</v>
      </c>
      <c r="GZ7" s="5">
        <v>14</v>
      </c>
      <c r="HA7" s="4">
        <v>21</v>
      </c>
      <c r="HB7" s="5">
        <v>4</v>
      </c>
      <c r="HC7" s="4">
        <v>192</v>
      </c>
      <c r="HD7" s="5">
        <v>8</v>
      </c>
      <c r="HE7" s="4">
        <v>12</v>
      </c>
      <c r="HF7" s="5">
        <v>10</v>
      </c>
      <c r="HG7" s="4">
        <v>44</v>
      </c>
      <c r="HH7" s="5">
        <v>54</v>
      </c>
      <c r="HI7" s="4">
        <v>89</v>
      </c>
      <c r="HJ7" s="5">
        <v>1</v>
      </c>
      <c r="HK7" s="4">
        <v>16</v>
      </c>
      <c r="HL7" s="5">
        <v>66</v>
      </c>
      <c r="HM7" s="4">
        <v>43</v>
      </c>
      <c r="HN7" s="5">
        <v>18</v>
      </c>
      <c r="HO7" s="4">
        <v>10</v>
      </c>
      <c r="HP7" s="5">
        <v>14</v>
      </c>
      <c r="HQ7" s="4">
        <v>3</v>
      </c>
      <c r="HR7" s="5">
        <v>92</v>
      </c>
      <c r="HS7" s="4">
        <v>39</v>
      </c>
      <c r="HT7" s="5">
        <v>182</v>
      </c>
      <c r="HU7" s="4">
        <v>92</v>
      </c>
      <c r="HV7" s="5">
        <v>17</v>
      </c>
      <c r="HW7" s="4">
        <v>0</v>
      </c>
      <c r="HX7" s="5">
        <v>39</v>
      </c>
      <c r="HY7" s="4">
        <v>27</v>
      </c>
      <c r="HZ7" s="5">
        <v>3</v>
      </c>
      <c r="IA7" s="4">
        <v>4</v>
      </c>
      <c r="IB7" s="5">
        <v>32</v>
      </c>
      <c r="IC7" s="4">
        <v>21</v>
      </c>
      <c r="ID7" s="5">
        <v>1</v>
      </c>
      <c r="IE7" s="4">
        <v>11</v>
      </c>
      <c r="IF7" s="5">
        <v>20</v>
      </c>
      <c r="IG7" s="4">
        <v>2</v>
      </c>
      <c r="IH7" s="5">
        <v>20</v>
      </c>
      <c r="II7" s="4">
        <v>38</v>
      </c>
      <c r="IJ7" s="5">
        <v>1</v>
      </c>
      <c r="IK7" s="4">
        <v>181</v>
      </c>
      <c r="IL7" s="5">
        <v>152</v>
      </c>
      <c r="IM7" s="4">
        <v>1</v>
      </c>
      <c r="IN7" s="5">
        <v>80</v>
      </c>
      <c r="IO7" s="4">
        <v>77</v>
      </c>
      <c r="IP7" s="5">
        <v>172</v>
      </c>
      <c r="IQ7" s="4">
        <v>70</v>
      </c>
      <c r="IR7" s="5">
        <v>13</v>
      </c>
      <c r="IS7" s="4">
        <v>11</v>
      </c>
      <c r="IT7" s="5">
        <v>148</v>
      </c>
      <c r="IU7" s="4">
        <v>25</v>
      </c>
      <c r="IV7" s="5">
        <v>30</v>
      </c>
      <c r="IW7" s="4">
        <v>1</v>
      </c>
      <c r="IX7" s="5">
        <v>21</v>
      </c>
      <c r="IY7" s="4">
        <v>12</v>
      </c>
      <c r="IZ7" s="5">
        <v>10</v>
      </c>
      <c r="JA7" s="4">
        <v>2</v>
      </c>
      <c r="JB7" s="5">
        <v>13</v>
      </c>
      <c r="JC7" s="4">
        <v>24</v>
      </c>
      <c r="JD7" s="5">
        <v>7</v>
      </c>
      <c r="JE7" s="4">
        <v>5</v>
      </c>
      <c r="JF7" s="5">
        <v>20</v>
      </c>
      <c r="JG7" s="4">
        <v>20</v>
      </c>
      <c r="JH7" s="5">
        <v>241</v>
      </c>
      <c r="JI7" s="4">
        <v>69</v>
      </c>
      <c r="JJ7" s="5">
        <v>116</v>
      </c>
      <c r="JK7" s="4">
        <v>21</v>
      </c>
      <c r="JL7" s="5">
        <v>146</v>
      </c>
      <c r="JM7" s="4">
        <v>6</v>
      </c>
      <c r="JN7" s="5">
        <v>13</v>
      </c>
      <c r="JO7" s="4">
        <v>4</v>
      </c>
      <c r="JP7" s="5">
        <v>10</v>
      </c>
      <c r="JQ7" s="4">
        <v>7</v>
      </c>
      <c r="JR7" s="5">
        <v>162</v>
      </c>
      <c r="JS7" s="4">
        <v>15</v>
      </c>
      <c r="JT7" s="5">
        <v>54</v>
      </c>
      <c r="JU7" s="4">
        <v>131</v>
      </c>
      <c r="JV7" s="5">
        <v>17</v>
      </c>
      <c r="JW7" s="4">
        <v>182</v>
      </c>
      <c r="JX7" s="5">
        <v>28</v>
      </c>
      <c r="JY7" s="4">
        <v>66</v>
      </c>
      <c r="JZ7" s="5">
        <v>3</v>
      </c>
      <c r="KA7" s="4">
        <v>20</v>
      </c>
      <c r="KB7" s="5">
        <v>74</v>
      </c>
      <c r="KC7" s="4">
        <v>135</v>
      </c>
      <c r="KD7" s="5">
        <v>28</v>
      </c>
      <c r="KE7" s="4">
        <v>51</v>
      </c>
      <c r="KF7" s="5">
        <v>12</v>
      </c>
      <c r="KG7" s="4">
        <v>14</v>
      </c>
      <c r="KH7" s="5">
        <v>203</v>
      </c>
      <c r="KI7" s="4">
        <v>13</v>
      </c>
      <c r="KJ7" s="5">
        <v>8</v>
      </c>
      <c r="KK7" s="4">
        <v>40</v>
      </c>
      <c r="KL7" s="5">
        <v>8</v>
      </c>
      <c r="KM7" s="4">
        <v>11</v>
      </c>
      <c r="KN7" s="5">
        <v>38</v>
      </c>
      <c r="KO7" s="4">
        <v>35</v>
      </c>
      <c r="KP7" s="5">
        <v>10</v>
      </c>
      <c r="KQ7" s="4">
        <v>28</v>
      </c>
      <c r="KR7" s="5">
        <v>0</v>
      </c>
      <c r="KS7" s="4">
        <v>52</v>
      </c>
      <c r="KT7" s="5">
        <v>25</v>
      </c>
      <c r="KU7" s="4">
        <v>63</v>
      </c>
      <c r="KV7" s="5">
        <v>15</v>
      </c>
      <c r="KW7" s="4">
        <v>11</v>
      </c>
      <c r="KX7" s="5">
        <v>10</v>
      </c>
      <c r="KY7" s="4">
        <v>15</v>
      </c>
      <c r="KZ7" s="5">
        <v>17</v>
      </c>
      <c r="LA7" s="4">
        <v>2</v>
      </c>
      <c r="LB7" s="5">
        <v>61</v>
      </c>
      <c r="LC7" s="4">
        <v>14</v>
      </c>
      <c r="LD7" s="5">
        <v>17</v>
      </c>
      <c r="LE7" s="4">
        <v>1</v>
      </c>
      <c r="LF7" s="5">
        <v>27</v>
      </c>
      <c r="LG7" s="4">
        <v>50</v>
      </c>
      <c r="LH7" s="5">
        <v>6</v>
      </c>
      <c r="LI7" s="4">
        <v>20</v>
      </c>
      <c r="LJ7" s="5">
        <v>77</v>
      </c>
      <c r="LK7" s="4">
        <v>9</v>
      </c>
      <c r="LL7" s="5">
        <v>1</v>
      </c>
      <c r="LM7" s="4">
        <v>73</v>
      </c>
      <c r="LN7" s="5">
        <v>41</v>
      </c>
      <c r="LO7" s="4">
        <v>126</v>
      </c>
      <c r="LP7" s="5">
        <v>9</v>
      </c>
      <c r="LQ7" s="4">
        <v>2</v>
      </c>
      <c r="LR7" s="5">
        <v>0</v>
      </c>
      <c r="LS7" s="4">
        <v>11</v>
      </c>
      <c r="LT7" s="5">
        <v>4</v>
      </c>
      <c r="LU7" s="4">
        <v>6</v>
      </c>
      <c r="LV7" s="5">
        <v>23</v>
      </c>
      <c r="LW7" s="4">
        <v>18</v>
      </c>
      <c r="LX7" s="5">
        <v>8</v>
      </c>
      <c r="LY7" s="4">
        <v>139</v>
      </c>
      <c r="LZ7" s="5">
        <v>30</v>
      </c>
      <c r="MA7" s="4">
        <v>21</v>
      </c>
      <c r="MB7" s="5">
        <v>122</v>
      </c>
      <c r="MC7" s="4">
        <v>224</v>
      </c>
      <c r="MD7" s="5">
        <v>38</v>
      </c>
      <c r="ME7" s="4">
        <v>18</v>
      </c>
      <c r="MF7" s="5">
        <v>34</v>
      </c>
      <c r="MG7" s="4">
        <v>14</v>
      </c>
      <c r="MH7" s="5">
        <v>3</v>
      </c>
      <c r="MI7" s="4">
        <v>173</v>
      </c>
      <c r="MJ7" s="5">
        <v>3</v>
      </c>
      <c r="MK7" s="4">
        <v>218</v>
      </c>
      <c r="ML7" s="5">
        <v>7</v>
      </c>
      <c r="MM7" s="4">
        <v>4</v>
      </c>
      <c r="MN7" s="5">
        <v>8</v>
      </c>
      <c r="MO7" s="4">
        <v>93</v>
      </c>
      <c r="MP7" s="5">
        <v>0</v>
      </c>
      <c r="MQ7" s="4">
        <v>22</v>
      </c>
      <c r="MR7" s="5">
        <v>12</v>
      </c>
      <c r="MS7" s="4">
        <v>10</v>
      </c>
      <c r="MT7" s="5">
        <v>10</v>
      </c>
      <c r="MU7" s="4">
        <v>48</v>
      </c>
      <c r="MV7" s="5">
        <v>8</v>
      </c>
      <c r="MW7" s="4">
        <v>38</v>
      </c>
      <c r="MX7" s="5">
        <v>61</v>
      </c>
      <c r="MY7" s="4">
        <v>41</v>
      </c>
      <c r="MZ7" s="5">
        <v>6</v>
      </c>
      <c r="NA7" s="4">
        <v>5</v>
      </c>
      <c r="NB7" s="5">
        <v>65</v>
      </c>
      <c r="NC7" s="4">
        <v>142</v>
      </c>
      <c r="ND7" s="5">
        <v>29</v>
      </c>
      <c r="NE7" s="4">
        <v>9</v>
      </c>
      <c r="NF7" s="5">
        <v>233</v>
      </c>
      <c r="NG7" s="4">
        <v>38</v>
      </c>
      <c r="NH7" s="5">
        <v>3</v>
      </c>
      <c r="NI7" s="4">
        <v>38</v>
      </c>
      <c r="NJ7" s="5">
        <v>11</v>
      </c>
      <c r="NK7" s="4">
        <v>101</v>
      </c>
      <c r="NL7" s="5">
        <v>3</v>
      </c>
      <c r="NM7" s="4">
        <v>36</v>
      </c>
      <c r="NN7" s="5">
        <v>39</v>
      </c>
      <c r="NO7" s="4">
        <v>1</v>
      </c>
      <c r="NP7" s="5">
        <v>157</v>
      </c>
      <c r="NQ7" s="4">
        <v>12</v>
      </c>
      <c r="NR7" s="5">
        <v>1</v>
      </c>
      <c r="NS7" s="4">
        <v>6</v>
      </c>
      <c r="NT7" s="5">
        <v>55</v>
      </c>
      <c r="NU7" s="4">
        <v>32</v>
      </c>
      <c r="NV7" s="5">
        <v>6</v>
      </c>
      <c r="NW7" s="4">
        <v>13</v>
      </c>
      <c r="NX7" s="5">
        <v>107</v>
      </c>
      <c r="NY7" s="4">
        <v>159</v>
      </c>
      <c r="NZ7" s="5">
        <v>23</v>
      </c>
      <c r="OA7" s="4">
        <v>86</v>
      </c>
      <c r="OB7" s="5">
        <v>57</v>
      </c>
      <c r="OC7" s="4">
        <v>4</v>
      </c>
      <c r="OD7" s="5">
        <v>81</v>
      </c>
      <c r="OE7" s="4">
        <v>24</v>
      </c>
      <c r="OF7" s="5">
        <v>78</v>
      </c>
      <c r="OG7" s="4">
        <v>45</v>
      </c>
      <c r="OH7" s="5">
        <v>32</v>
      </c>
      <c r="OI7" s="4">
        <v>19</v>
      </c>
      <c r="OJ7" s="5">
        <v>5</v>
      </c>
      <c r="OK7" s="4">
        <v>35</v>
      </c>
      <c r="OL7" s="5">
        <v>7</v>
      </c>
      <c r="OM7" s="4">
        <v>21</v>
      </c>
      <c r="ON7" s="5">
        <v>19</v>
      </c>
      <c r="OO7" s="4">
        <v>110</v>
      </c>
      <c r="OP7" s="5">
        <v>4</v>
      </c>
      <c r="OQ7" s="4">
        <v>2</v>
      </c>
      <c r="OR7" s="5">
        <v>3</v>
      </c>
      <c r="OS7" s="4">
        <v>10</v>
      </c>
      <c r="OT7" s="5">
        <v>2</v>
      </c>
      <c r="OU7" s="4">
        <v>4</v>
      </c>
      <c r="OV7" s="5">
        <v>32</v>
      </c>
      <c r="OW7" s="4">
        <v>26</v>
      </c>
      <c r="OX7" s="5">
        <v>14</v>
      </c>
      <c r="OY7" s="4">
        <v>6</v>
      </c>
      <c r="OZ7" s="5">
        <v>125</v>
      </c>
      <c r="PA7" s="4">
        <v>12</v>
      </c>
      <c r="PB7" s="5">
        <v>28</v>
      </c>
      <c r="PC7" s="4">
        <v>26</v>
      </c>
      <c r="PD7" s="5">
        <v>114</v>
      </c>
      <c r="PE7" s="4">
        <v>28</v>
      </c>
      <c r="PF7" s="5">
        <v>3</v>
      </c>
      <c r="PG7" s="4">
        <v>9</v>
      </c>
      <c r="PH7" s="5">
        <v>1</v>
      </c>
      <c r="PI7" s="4">
        <v>68</v>
      </c>
      <c r="PJ7" s="5">
        <v>21</v>
      </c>
      <c r="PK7" s="4">
        <v>1</v>
      </c>
      <c r="PL7" s="5">
        <v>33</v>
      </c>
      <c r="PM7" s="4">
        <v>57</v>
      </c>
      <c r="PN7" s="5">
        <v>12</v>
      </c>
      <c r="PO7" s="4">
        <v>172</v>
      </c>
      <c r="PP7" s="5">
        <v>16</v>
      </c>
      <c r="PQ7" s="4">
        <v>191</v>
      </c>
      <c r="PR7" s="5">
        <v>95</v>
      </c>
      <c r="PS7" s="4">
        <v>114</v>
      </c>
      <c r="PT7" s="5">
        <v>5</v>
      </c>
      <c r="PU7" s="4">
        <v>6</v>
      </c>
      <c r="PV7" s="5">
        <v>14</v>
      </c>
      <c r="PW7" s="4">
        <v>22</v>
      </c>
      <c r="PX7" s="5">
        <v>5</v>
      </c>
      <c r="PY7" s="4">
        <v>9</v>
      </c>
      <c r="PZ7" s="5">
        <v>4</v>
      </c>
      <c r="QA7" s="4">
        <v>4</v>
      </c>
      <c r="QB7" s="5">
        <v>1</v>
      </c>
      <c r="QC7" s="4">
        <v>1</v>
      </c>
      <c r="QD7" s="5">
        <v>12</v>
      </c>
      <c r="QE7" s="4">
        <v>5</v>
      </c>
      <c r="QF7" s="5">
        <v>10</v>
      </c>
      <c r="QG7" s="4">
        <v>37</v>
      </c>
      <c r="QH7" s="5">
        <v>5</v>
      </c>
      <c r="QI7" s="4">
        <v>35</v>
      </c>
      <c r="QJ7" s="5">
        <v>33</v>
      </c>
      <c r="QK7" s="4">
        <v>37</v>
      </c>
      <c r="QL7" s="5">
        <v>3</v>
      </c>
      <c r="QM7" s="4">
        <v>23</v>
      </c>
      <c r="QN7" s="5">
        <v>9</v>
      </c>
      <c r="QO7" s="4">
        <v>42</v>
      </c>
      <c r="QP7" s="5">
        <v>64</v>
      </c>
      <c r="QQ7" s="4">
        <v>46</v>
      </c>
      <c r="QR7" s="5">
        <v>5</v>
      </c>
      <c r="QS7" s="4">
        <v>32</v>
      </c>
      <c r="QT7" s="5">
        <v>66</v>
      </c>
      <c r="QU7" s="4">
        <v>122</v>
      </c>
      <c r="QV7" s="5">
        <v>14</v>
      </c>
      <c r="QW7" s="4">
        <v>241</v>
      </c>
      <c r="QX7" s="5">
        <v>37</v>
      </c>
      <c r="QY7" s="4">
        <v>0</v>
      </c>
      <c r="QZ7" s="5">
        <v>17</v>
      </c>
      <c r="RA7" s="4">
        <v>3</v>
      </c>
      <c r="RB7" s="5">
        <v>5</v>
      </c>
      <c r="RC7" s="4">
        <v>58</v>
      </c>
      <c r="RD7" s="5">
        <v>89</v>
      </c>
      <c r="RE7" s="4">
        <v>3</v>
      </c>
      <c r="RF7" s="5">
        <v>8</v>
      </c>
      <c r="RG7" s="4">
        <v>4</v>
      </c>
      <c r="RH7" s="5">
        <v>9</v>
      </c>
      <c r="RI7" s="4">
        <v>117</v>
      </c>
      <c r="RJ7" s="5">
        <v>2</v>
      </c>
      <c r="RK7" s="4">
        <v>24</v>
      </c>
      <c r="RL7" s="5">
        <v>92</v>
      </c>
      <c r="RM7" s="4">
        <v>119</v>
      </c>
      <c r="RN7" s="5">
        <v>24</v>
      </c>
      <c r="RO7" s="4">
        <v>0</v>
      </c>
      <c r="RP7" s="5">
        <v>72</v>
      </c>
      <c r="RQ7" s="4">
        <v>5</v>
      </c>
      <c r="RR7" s="5">
        <v>18</v>
      </c>
      <c r="RS7" s="4">
        <v>18</v>
      </c>
      <c r="RT7" s="5">
        <v>50</v>
      </c>
      <c r="RU7" s="4">
        <v>90</v>
      </c>
      <c r="RV7" s="5">
        <v>1</v>
      </c>
      <c r="RW7" s="4">
        <v>14</v>
      </c>
      <c r="RX7" s="5">
        <v>134</v>
      </c>
      <c r="RY7" s="4">
        <v>14</v>
      </c>
      <c r="RZ7" s="5">
        <v>40</v>
      </c>
      <c r="SA7" s="4">
        <v>130</v>
      </c>
      <c r="SB7" s="5">
        <v>26</v>
      </c>
      <c r="SC7" s="4">
        <v>12</v>
      </c>
      <c r="SD7" s="5">
        <v>2</v>
      </c>
      <c r="SE7" s="4">
        <v>17</v>
      </c>
      <c r="SF7" s="5">
        <v>0</v>
      </c>
      <c r="SG7" s="4">
        <v>21</v>
      </c>
      <c r="SH7" s="5">
        <v>24</v>
      </c>
      <c r="SI7" s="4">
        <v>0</v>
      </c>
      <c r="SJ7" s="5">
        <v>108</v>
      </c>
      <c r="SK7" s="4">
        <v>153</v>
      </c>
      <c r="SL7" s="5">
        <v>6</v>
      </c>
      <c r="SM7" s="4">
        <v>108</v>
      </c>
      <c r="SN7" s="5">
        <v>29</v>
      </c>
      <c r="SO7" s="4">
        <v>84</v>
      </c>
      <c r="SP7" s="5">
        <v>20</v>
      </c>
      <c r="SQ7" s="4">
        <v>59</v>
      </c>
      <c r="SR7" s="5">
        <v>31</v>
      </c>
      <c r="SS7" s="4">
        <v>91</v>
      </c>
      <c r="ST7" s="5">
        <v>6</v>
      </c>
      <c r="SU7" s="4">
        <v>55</v>
      </c>
      <c r="SV7" s="5">
        <v>52</v>
      </c>
      <c r="SW7" s="4">
        <v>27</v>
      </c>
      <c r="SX7" s="5">
        <v>20</v>
      </c>
      <c r="SY7" s="4">
        <v>11</v>
      </c>
      <c r="SZ7" s="5">
        <v>75</v>
      </c>
      <c r="TA7" s="4">
        <v>0</v>
      </c>
      <c r="TB7" s="5">
        <v>10</v>
      </c>
      <c r="TC7" s="4">
        <v>175</v>
      </c>
      <c r="TD7" s="5">
        <v>58</v>
      </c>
      <c r="TE7" s="4">
        <v>66</v>
      </c>
      <c r="TF7" s="5">
        <v>85</v>
      </c>
      <c r="TG7" s="4">
        <v>2</v>
      </c>
      <c r="TH7" s="5">
        <v>12</v>
      </c>
      <c r="TI7" s="4">
        <v>35</v>
      </c>
      <c r="TJ7" s="5">
        <v>120</v>
      </c>
      <c r="TK7" s="4">
        <v>71</v>
      </c>
      <c r="TL7" s="5">
        <v>61</v>
      </c>
      <c r="TM7" s="4">
        <v>54</v>
      </c>
      <c r="TN7" s="5">
        <v>9</v>
      </c>
      <c r="TO7" s="4">
        <v>38</v>
      </c>
      <c r="TP7" s="5">
        <v>6</v>
      </c>
      <c r="TQ7" s="4">
        <v>15</v>
      </c>
      <c r="TR7" s="5">
        <v>7</v>
      </c>
      <c r="TS7" s="4">
        <v>30</v>
      </c>
      <c r="TT7" s="5">
        <v>6</v>
      </c>
      <c r="TU7" s="4">
        <v>26</v>
      </c>
      <c r="TV7" s="5">
        <v>22</v>
      </c>
      <c r="TW7" s="4">
        <v>19</v>
      </c>
      <c r="TX7" s="5">
        <v>102</v>
      </c>
      <c r="TY7" s="4">
        <v>0</v>
      </c>
      <c r="TZ7" s="5">
        <v>54</v>
      </c>
      <c r="UA7" s="4">
        <v>6</v>
      </c>
      <c r="UB7" s="5">
        <v>46</v>
      </c>
      <c r="UC7" s="4">
        <v>10</v>
      </c>
      <c r="UD7" s="5">
        <v>28</v>
      </c>
      <c r="UE7" s="4">
        <v>1</v>
      </c>
      <c r="UF7" s="5">
        <v>18</v>
      </c>
      <c r="UG7" s="4">
        <v>34</v>
      </c>
      <c r="UH7" s="5">
        <v>34</v>
      </c>
      <c r="UI7" s="4">
        <v>42</v>
      </c>
      <c r="UJ7" s="5">
        <v>47</v>
      </c>
      <c r="UK7" s="4">
        <v>15</v>
      </c>
      <c r="UL7" s="5">
        <v>118</v>
      </c>
      <c r="UM7" s="4">
        <v>111</v>
      </c>
      <c r="UN7" s="5">
        <v>17</v>
      </c>
      <c r="UO7" s="4">
        <v>33</v>
      </c>
      <c r="UP7" s="5">
        <v>12</v>
      </c>
      <c r="UQ7" s="4">
        <v>38</v>
      </c>
      <c r="UR7" s="5">
        <v>37</v>
      </c>
      <c r="US7" s="4">
        <v>83</v>
      </c>
      <c r="UT7" s="5">
        <v>24</v>
      </c>
      <c r="UU7" s="4">
        <v>40</v>
      </c>
      <c r="UV7" s="5">
        <v>42</v>
      </c>
      <c r="UW7" s="4">
        <v>1</v>
      </c>
      <c r="UX7" s="5">
        <v>4</v>
      </c>
      <c r="UY7" s="4">
        <v>1</v>
      </c>
      <c r="UZ7" s="5">
        <v>106</v>
      </c>
      <c r="VA7" s="4">
        <v>1</v>
      </c>
      <c r="VB7" s="5">
        <v>24</v>
      </c>
      <c r="VC7" s="4">
        <v>20</v>
      </c>
      <c r="VD7" s="5">
        <v>0</v>
      </c>
      <c r="VE7" s="4">
        <v>24</v>
      </c>
      <c r="VF7" s="5">
        <v>30</v>
      </c>
      <c r="VG7" s="4">
        <v>7</v>
      </c>
      <c r="VH7" s="5">
        <v>8</v>
      </c>
      <c r="VI7" s="4">
        <v>4</v>
      </c>
      <c r="VJ7" s="5">
        <v>2</v>
      </c>
      <c r="VK7" s="4">
        <v>99</v>
      </c>
      <c r="VL7" s="5">
        <v>10</v>
      </c>
      <c r="VM7" s="4">
        <v>52</v>
      </c>
      <c r="VN7" s="5">
        <v>2</v>
      </c>
      <c r="VO7" s="4">
        <v>9</v>
      </c>
      <c r="VP7" s="5">
        <v>224</v>
      </c>
      <c r="VQ7" s="4">
        <v>11</v>
      </c>
      <c r="VR7" s="5">
        <v>30</v>
      </c>
      <c r="VS7" s="4">
        <v>22</v>
      </c>
      <c r="VT7" s="5">
        <v>17</v>
      </c>
      <c r="VU7" s="4">
        <v>20</v>
      </c>
      <c r="VV7" s="5">
        <v>165</v>
      </c>
      <c r="VW7" s="4">
        <v>16</v>
      </c>
      <c r="VX7" s="5">
        <v>0</v>
      </c>
      <c r="VY7" s="4">
        <v>30</v>
      </c>
      <c r="VZ7" s="5">
        <v>13</v>
      </c>
      <c r="WA7" s="4">
        <v>2</v>
      </c>
      <c r="WB7" s="5">
        <v>15</v>
      </c>
      <c r="WC7" s="4">
        <v>4</v>
      </c>
      <c r="WD7" s="5">
        <v>4</v>
      </c>
      <c r="WE7" s="4">
        <v>99</v>
      </c>
      <c r="WF7" s="5">
        <v>54</v>
      </c>
      <c r="WG7" s="4">
        <v>49</v>
      </c>
      <c r="WH7" s="5">
        <v>14</v>
      </c>
      <c r="WI7" s="4">
        <v>64</v>
      </c>
      <c r="WJ7" s="5">
        <v>4</v>
      </c>
      <c r="WK7" s="4">
        <v>1</v>
      </c>
      <c r="WL7" s="5">
        <v>11</v>
      </c>
      <c r="WM7" s="4">
        <v>22</v>
      </c>
      <c r="WN7" s="5">
        <v>40</v>
      </c>
      <c r="WO7" s="4">
        <v>10</v>
      </c>
      <c r="WP7" s="5">
        <v>15</v>
      </c>
      <c r="WQ7" s="4">
        <v>2</v>
      </c>
      <c r="WR7" s="5">
        <v>41</v>
      </c>
      <c r="WS7" s="4">
        <v>24</v>
      </c>
      <c r="WT7" s="5">
        <v>3</v>
      </c>
      <c r="WU7" s="4">
        <v>2</v>
      </c>
      <c r="WV7" s="5">
        <v>10</v>
      </c>
      <c r="WW7" s="4">
        <v>26</v>
      </c>
      <c r="WX7" s="5">
        <v>15</v>
      </c>
      <c r="WY7" s="4">
        <v>32</v>
      </c>
      <c r="WZ7" s="5">
        <v>35</v>
      </c>
      <c r="XA7" s="4">
        <v>2</v>
      </c>
      <c r="XB7" s="5">
        <v>107</v>
      </c>
      <c r="XC7" s="4">
        <v>6</v>
      </c>
      <c r="XD7" s="5">
        <v>190</v>
      </c>
      <c r="XE7" s="4">
        <v>17</v>
      </c>
      <c r="XF7" s="5">
        <v>8</v>
      </c>
      <c r="XG7" s="4">
        <v>3</v>
      </c>
      <c r="XH7" s="5">
        <v>30</v>
      </c>
      <c r="XI7" s="4">
        <v>54</v>
      </c>
      <c r="XJ7" s="5">
        <v>83</v>
      </c>
      <c r="XK7" s="4">
        <v>30</v>
      </c>
      <c r="XL7" s="5">
        <v>79</v>
      </c>
      <c r="XM7" s="4">
        <v>1</v>
      </c>
      <c r="XN7" s="5">
        <v>163</v>
      </c>
      <c r="XO7" s="4">
        <v>48</v>
      </c>
      <c r="XP7" s="5">
        <v>69</v>
      </c>
      <c r="XQ7" s="4">
        <v>73</v>
      </c>
      <c r="XR7" s="5">
        <v>159</v>
      </c>
      <c r="XS7" s="4">
        <v>26</v>
      </c>
      <c r="XT7" s="5">
        <v>25</v>
      </c>
      <c r="XU7" s="4">
        <v>144</v>
      </c>
      <c r="XV7" s="5">
        <v>147</v>
      </c>
      <c r="XW7" s="4">
        <v>11</v>
      </c>
      <c r="XX7" s="5">
        <v>207</v>
      </c>
      <c r="XY7" s="4">
        <v>19</v>
      </c>
      <c r="XZ7" s="5">
        <v>50</v>
      </c>
      <c r="YA7" s="4">
        <v>146</v>
      </c>
      <c r="YB7" s="5">
        <v>38</v>
      </c>
      <c r="YC7" s="4">
        <v>6</v>
      </c>
      <c r="YD7" s="5">
        <v>11</v>
      </c>
      <c r="YE7" s="4">
        <v>9</v>
      </c>
      <c r="YF7" s="5">
        <v>17</v>
      </c>
      <c r="YG7" s="4">
        <v>1</v>
      </c>
      <c r="YH7" s="5">
        <v>15</v>
      </c>
      <c r="YI7" s="4">
        <v>25</v>
      </c>
      <c r="YJ7" s="5">
        <v>71</v>
      </c>
      <c r="YK7" s="4">
        <v>76</v>
      </c>
      <c r="YL7" s="5">
        <v>5</v>
      </c>
      <c r="YM7" s="4">
        <v>6</v>
      </c>
      <c r="YN7" s="5">
        <v>151</v>
      </c>
      <c r="YO7" s="4">
        <v>11</v>
      </c>
      <c r="YP7" s="5">
        <v>2</v>
      </c>
      <c r="YQ7" s="4">
        <v>19</v>
      </c>
      <c r="YR7" s="5">
        <v>3</v>
      </c>
      <c r="YS7" s="4">
        <v>15</v>
      </c>
      <c r="YT7" s="5">
        <v>2</v>
      </c>
      <c r="YU7" s="4">
        <v>18</v>
      </c>
      <c r="YV7" s="5">
        <v>10</v>
      </c>
      <c r="YW7" s="4">
        <v>83</v>
      </c>
      <c r="YX7" s="5">
        <v>141</v>
      </c>
      <c r="YY7" s="4">
        <v>59</v>
      </c>
      <c r="YZ7" s="5">
        <v>38</v>
      </c>
      <c r="ZA7" s="4">
        <v>1</v>
      </c>
      <c r="ZB7" s="5">
        <v>36</v>
      </c>
      <c r="ZC7" s="4">
        <v>91</v>
      </c>
      <c r="ZD7" s="5">
        <v>18</v>
      </c>
      <c r="ZE7" s="4">
        <v>6</v>
      </c>
      <c r="ZF7" s="5">
        <v>154</v>
      </c>
      <c r="ZG7" s="4">
        <v>115</v>
      </c>
      <c r="ZH7" s="5">
        <v>45</v>
      </c>
      <c r="ZI7" s="4">
        <v>41</v>
      </c>
      <c r="ZJ7" s="5">
        <v>54</v>
      </c>
      <c r="ZK7" s="4">
        <v>78</v>
      </c>
      <c r="ZL7" s="5">
        <v>40</v>
      </c>
      <c r="ZM7" s="4">
        <v>4</v>
      </c>
      <c r="ZN7" s="5">
        <v>26</v>
      </c>
      <c r="ZO7" s="4">
        <v>67</v>
      </c>
      <c r="ZP7" s="5">
        <v>4</v>
      </c>
      <c r="ZQ7" s="4">
        <v>99</v>
      </c>
      <c r="ZR7" s="5">
        <v>80</v>
      </c>
      <c r="ZS7" s="4">
        <v>10</v>
      </c>
      <c r="ZT7" s="5">
        <v>31</v>
      </c>
      <c r="ZU7" s="4">
        <v>6</v>
      </c>
      <c r="ZV7" s="5">
        <v>4</v>
      </c>
      <c r="ZW7" s="4">
        <v>2</v>
      </c>
      <c r="ZX7" s="5">
        <v>29</v>
      </c>
      <c r="ZY7" s="4">
        <v>34</v>
      </c>
      <c r="ZZ7" s="5">
        <v>34</v>
      </c>
      <c r="AAA7" s="4">
        <v>23</v>
      </c>
      <c r="AAB7" s="5">
        <v>242</v>
      </c>
      <c r="AAC7" s="4">
        <v>16</v>
      </c>
      <c r="AAD7" s="5">
        <v>5</v>
      </c>
      <c r="AAE7" s="4">
        <v>93</v>
      </c>
      <c r="AAF7" s="5">
        <v>18</v>
      </c>
      <c r="AAG7" s="4">
        <v>30</v>
      </c>
      <c r="AAH7" s="5">
        <v>191</v>
      </c>
      <c r="AAI7" s="4">
        <v>18</v>
      </c>
      <c r="AAJ7" s="5">
        <v>6</v>
      </c>
      <c r="AAK7" s="4">
        <v>66</v>
      </c>
      <c r="AAL7" s="5">
        <v>42</v>
      </c>
      <c r="AAM7" s="4">
        <v>49</v>
      </c>
      <c r="AAN7" s="5">
        <v>4</v>
      </c>
      <c r="AAO7" s="4">
        <v>147</v>
      </c>
      <c r="AAP7" s="5">
        <v>80</v>
      </c>
      <c r="AAQ7" s="4">
        <v>5</v>
      </c>
      <c r="AAR7" s="5">
        <v>174</v>
      </c>
      <c r="AAS7" s="4">
        <v>3</v>
      </c>
      <c r="AAT7" s="5">
        <v>9</v>
      </c>
      <c r="AAU7" s="4">
        <v>155</v>
      </c>
      <c r="AAV7" s="5">
        <v>1</v>
      </c>
      <c r="AAW7" s="4">
        <v>249</v>
      </c>
      <c r="AAX7" s="5">
        <v>32</v>
      </c>
      <c r="AAY7" s="4">
        <v>4</v>
      </c>
      <c r="AAZ7" s="5">
        <v>48</v>
      </c>
      <c r="ABA7" s="4">
        <v>151</v>
      </c>
      <c r="ABB7" s="5">
        <v>26</v>
      </c>
      <c r="ABC7" s="4">
        <v>183</v>
      </c>
      <c r="ABD7" s="5">
        <v>0</v>
      </c>
      <c r="ABE7" s="4">
        <v>43</v>
      </c>
      <c r="ABF7" s="5">
        <v>109</v>
      </c>
      <c r="ABG7" s="4">
        <v>30</v>
      </c>
      <c r="ABH7" s="5">
        <v>42</v>
      </c>
      <c r="ABI7" s="4">
        <v>0</v>
      </c>
      <c r="ABJ7" s="5">
        <v>170</v>
      </c>
      <c r="ABK7" s="4">
        <v>21</v>
      </c>
      <c r="ABL7" s="5">
        <v>6</v>
      </c>
      <c r="ABM7" s="4">
        <v>97</v>
      </c>
      <c r="ABN7" s="5">
        <v>21</v>
      </c>
      <c r="ABO7" s="4">
        <v>24</v>
      </c>
      <c r="ABP7" s="5">
        <v>10</v>
      </c>
      <c r="ABQ7" s="4">
        <v>40</v>
      </c>
      <c r="ABR7" s="5">
        <v>40</v>
      </c>
      <c r="ABS7" s="4">
        <v>191</v>
      </c>
      <c r="ABT7" s="5">
        <v>7</v>
      </c>
      <c r="ABU7" s="4">
        <v>44</v>
      </c>
      <c r="ABV7" s="5">
        <v>11</v>
      </c>
      <c r="ABW7" s="4">
        <v>65</v>
      </c>
      <c r="ABX7" s="5">
        <v>84</v>
      </c>
      <c r="ABY7" s="4">
        <v>4</v>
      </c>
      <c r="ABZ7" s="5">
        <v>151</v>
      </c>
      <c r="ACA7" s="4">
        <v>44</v>
      </c>
      <c r="ACB7" s="5">
        <v>80</v>
      </c>
      <c r="ACC7" s="4">
        <v>89</v>
      </c>
      <c r="ACD7" s="5">
        <v>12</v>
      </c>
      <c r="ACE7" s="4">
        <v>152</v>
      </c>
      <c r="ACF7" s="5">
        <v>23</v>
      </c>
      <c r="ACG7" s="4">
        <v>16</v>
      </c>
      <c r="ACH7" s="5">
        <v>11</v>
      </c>
      <c r="ACI7" s="4">
        <v>16</v>
      </c>
      <c r="ACJ7" s="5">
        <v>40</v>
      </c>
      <c r="ACK7" s="4">
        <v>34</v>
      </c>
      <c r="ACL7" s="5">
        <v>227</v>
      </c>
      <c r="ACM7" s="4">
        <v>59</v>
      </c>
      <c r="ACN7" s="5">
        <v>86</v>
      </c>
      <c r="ACO7" s="4">
        <v>121</v>
      </c>
      <c r="ACP7" s="5">
        <v>61</v>
      </c>
      <c r="ACQ7" s="4">
        <v>58</v>
      </c>
      <c r="ACR7" s="5">
        <v>90</v>
      </c>
      <c r="ACS7" s="4">
        <v>205</v>
      </c>
      <c r="ACT7" s="5">
        <v>112</v>
      </c>
      <c r="ACU7" s="4">
        <v>12</v>
      </c>
      <c r="ACV7" s="5">
        <v>12</v>
      </c>
      <c r="ACW7" s="4">
        <v>0</v>
      </c>
      <c r="ACX7" s="5">
        <v>6</v>
      </c>
      <c r="ACY7" s="4">
        <v>0</v>
      </c>
      <c r="ACZ7" s="5">
        <v>4</v>
      </c>
      <c r="ADA7" s="4">
        <v>134</v>
      </c>
      <c r="ADB7" s="5">
        <v>0</v>
      </c>
      <c r="ADC7" s="4">
        <v>5</v>
      </c>
      <c r="ADD7" s="5">
        <v>9</v>
      </c>
      <c r="ADE7" s="4">
        <v>5</v>
      </c>
      <c r="ADF7" s="5">
        <v>3</v>
      </c>
      <c r="ADG7" s="4">
        <v>17</v>
      </c>
      <c r="ADH7" s="5">
        <v>6</v>
      </c>
      <c r="ADI7" s="4">
        <v>198</v>
      </c>
      <c r="ADJ7" s="5">
        <v>139</v>
      </c>
      <c r="ADK7" s="4">
        <v>34</v>
      </c>
      <c r="ADL7" s="5">
        <v>61</v>
      </c>
      <c r="ADM7" s="4">
        <v>23</v>
      </c>
      <c r="ADN7" s="5">
        <v>13</v>
      </c>
      <c r="ADO7" s="4">
        <v>12</v>
      </c>
      <c r="ADP7" s="5">
        <v>52</v>
      </c>
      <c r="ADQ7" s="4">
        <v>12</v>
      </c>
      <c r="ADR7" s="5">
        <v>35</v>
      </c>
      <c r="ADS7" s="4">
        <v>177</v>
      </c>
      <c r="ADT7" s="5">
        <v>15</v>
      </c>
      <c r="ADU7" s="4">
        <v>5</v>
      </c>
      <c r="ADV7" s="5">
        <v>16</v>
      </c>
      <c r="ADW7" s="4">
        <v>8</v>
      </c>
      <c r="ADX7" s="5">
        <v>47</v>
      </c>
      <c r="ADY7" s="4">
        <v>22</v>
      </c>
      <c r="ADZ7" s="5">
        <v>29</v>
      </c>
      <c r="AEA7" s="4">
        <v>21</v>
      </c>
      <c r="AEB7" s="5">
        <v>0</v>
      </c>
      <c r="AEC7" s="4">
        <v>45</v>
      </c>
      <c r="AED7" s="5">
        <v>133</v>
      </c>
      <c r="AEE7" s="4">
        <v>94</v>
      </c>
      <c r="AEF7" s="5">
        <v>32</v>
      </c>
      <c r="AEG7" s="4">
        <v>10</v>
      </c>
      <c r="AEH7" s="5">
        <v>32</v>
      </c>
      <c r="AEI7" s="4">
        <v>69</v>
      </c>
      <c r="AEJ7" s="5">
        <v>30</v>
      </c>
      <c r="AEK7" s="4">
        <v>4</v>
      </c>
      <c r="AEL7" s="5">
        <v>4</v>
      </c>
      <c r="AEM7" s="4">
        <v>68</v>
      </c>
      <c r="AEN7" s="5">
        <v>57</v>
      </c>
      <c r="AEO7" s="4">
        <v>12</v>
      </c>
      <c r="AEP7" s="5">
        <v>17</v>
      </c>
      <c r="AEQ7" s="4">
        <v>11</v>
      </c>
      <c r="AER7" s="5">
        <v>37</v>
      </c>
      <c r="AES7" s="4">
        <v>42</v>
      </c>
      <c r="AET7" s="5">
        <v>33</v>
      </c>
      <c r="AEU7" s="4">
        <v>34</v>
      </c>
      <c r="AEV7" s="5">
        <v>15</v>
      </c>
      <c r="AEW7" s="4">
        <v>2</v>
      </c>
      <c r="AEX7" s="5">
        <v>56</v>
      </c>
      <c r="AEY7" s="4">
        <v>1</v>
      </c>
      <c r="AEZ7" s="5">
        <v>8</v>
      </c>
      <c r="AFA7" s="4">
        <v>145</v>
      </c>
      <c r="AFB7" s="5">
        <v>10</v>
      </c>
      <c r="AFC7" s="4">
        <v>18</v>
      </c>
      <c r="AFD7" s="5">
        <v>1</v>
      </c>
      <c r="AFE7" s="4">
        <v>141</v>
      </c>
      <c r="AFF7" s="5">
        <v>82</v>
      </c>
      <c r="AFG7" s="4">
        <v>187</v>
      </c>
      <c r="AFH7" s="5">
        <v>8</v>
      </c>
      <c r="AFI7" s="4">
        <v>171</v>
      </c>
      <c r="AFJ7" s="5">
        <v>17</v>
      </c>
      <c r="AFK7" s="4">
        <v>28</v>
      </c>
      <c r="AFL7" s="5">
        <v>20</v>
      </c>
      <c r="AFM7" s="4">
        <v>7</v>
      </c>
      <c r="AFN7" s="5">
        <v>54</v>
      </c>
      <c r="AFO7" s="4">
        <v>130</v>
      </c>
      <c r="AFP7" s="5">
        <v>205</v>
      </c>
      <c r="AFQ7" s="4">
        <v>63</v>
      </c>
      <c r="AFR7" s="5">
        <v>14</v>
      </c>
      <c r="AFS7" s="4">
        <v>18</v>
      </c>
      <c r="AFT7" s="5">
        <v>110</v>
      </c>
      <c r="AFU7" s="4">
        <v>5</v>
      </c>
      <c r="AFV7" s="5">
        <v>63</v>
      </c>
      <c r="AFW7" s="4">
        <v>9</v>
      </c>
      <c r="AFX7" s="5">
        <v>17</v>
      </c>
      <c r="AFY7" s="4">
        <v>170</v>
      </c>
      <c r="AFZ7" s="5">
        <v>0</v>
      </c>
      <c r="AGA7" s="4">
        <v>64</v>
      </c>
      <c r="AGB7" s="5">
        <v>1</v>
      </c>
      <c r="AGC7" s="4">
        <v>33</v>
      </c>
      <c r="AGD7" s="5">
        <v>0</v>
      </c>
      <c r="AGE7" s="4">
        <v>34</v>
      </c>
      <c r="AGF7" s="5">
        <v>5</v>
      </c>
      <c r="AGG7" s="4">
        <v>66</v>
      </c>
      <c r="AGH7" s="5">
        <v>93</v>
      </c>
      <c r="AGI7" s="4">
        <v>15</v>
      </c>
      <c r="AGJ7" s="5">
        <v>7</v>
      </c>
      <c r="AGK7" s="4">
        <v>0</v>
      </c>
      <c r="AGL7" s="5">
        <v>125</v>
      </c>
      <c r="AGM7" s="4">
        <v>12</v>
      </c>
      <c r="AGN7" s="5">
        <v>0</v>
      </c>
      <c r="AGO7" s="4">
        <v>38</v>
      </c>
      <c r="AGP7" s="5">
        <v>4</v>
      </c>
      <c r="AGQ7" s="4">
        <v>25</v>
      </c>
      <c r="AGR7" s="5">
        <v>142</v>
      </c>
      <c r="AGS7" s="4">
        <v>33</v>
      </c>
      <c r="AGT7" s="5">
        <v>98</v>
      </c>
      <c r="AGU7" s="4">
        <v>36</v>
      </c>
      <c r="AGV7" s="5">
        <v>68</v>
      </c>
      <c r="AGW7" s="4">
        <v>7</v>
      </c>
      <c r="AGX7" s="5">
        <v>40</v>
      </c>
      <c r="AGY7" s="4">
        <v>21</v>
      </c>
      <c r="AGZ7" s="5">
        <v>1</v>
      </c>
      <c r="AHA7" s="4">
        <v>3</v>
      </c>
      <c r="AHB7" s="5">
        <v>40</v>
      </c>
      <c r="AHC7" s="4">
        <v>129</v>
      </c>
      <c r="AHD7" s="5">
        <v>12</v>
      </c>
      <c r="AHE7" s="4">
        <v>5</v>
      </c>
      <c r="AHF7" s="5">
        <v>58</v>
      </c>
      <c r="AHG7" s="4">
        <v>48</v>
      </c>
      <c r="AHH7" s="5">
        <v>20</v>
      </c>
      <c r="AHI7" s="4">
        <v>56</v>
      </c>
      <c r="AHJ7" s="5">
        <v>175</v>
      </c>
      <c r="AHK7" s="4">
        <v>2</v>
      </c>
      <c r="AHL7" s="5">
        <v>42</v>
      </c>
      <c r="AHM7" s="4">
        <v>242</v>
      </c>
      <c r="AHN7" s="5">
        <v>135</v>
      </c>
      <c r="AHO7" s="4">
        <v>61</v>
      </c>
      <c r="AHP7" s="5">
        <v>3</v>
      </c>
      <c r="AHQ7" s="4">
        <v>26</v>
      </c>
      <c r="AHR7" s="5">
        <v>57</v>
      </c>
      <c r="AHS7" s="4">
        <v>20</v>
      </c>
      <c r="AHT7" s="5">
        <v>40</v>
      </c>
      <c r="AHU7" s="4">
        <v>96</v>
      </c>
      <c r="AHV7" s="5">
        <v>28</v>
      </c>
      <c r="AHW7" s="4">
        <v>241</v>
      </c>
      <c r="AHX7" s="5">
        <v>37</v>
      </c>
      <c r="AHY7" s="4">
        <v>7</v>
      </c>
      <c r="AHZ7" s="5">
        <v>4</v>
      </c>
      <c r="AIA7" s="4">
        <v>12</v>
      </c>
      <c r="AIB7" s="5">
        <v>28</v>
      </c>
      <c r="AIC7" s="4">
        <v>24</v>
      </c>
      <c r="AID7" s="5">
        <v>174</v>
      </c>
      <c r="AIE7" s="4">
        <v>28</v>
      </c>
      <c r="AIF7" s="5">
        <v>24</v>
      </c>
      <c r="AIG7" s="4">
        <v>53</v>
      </c>
      <c r="AIH7" s="5">
        <v>28</v>
      </c>
      <c r="AII7" s="4">
        <v>0</v>
      </c>
      <c r="AIJ7" s="5">
        <v>47</v>
      </c>
      <c r="AIK7" s="4">
        <v>16</v>
      </c>
      <c r="AIL7" s="5">
        <v>6</v>
      </c>
      <c r="AIM7" s="4">
        <v>182</v>
      </c>
      <c r="AIN7" s="5">
        <v>26</v>
      </c>
      <c r="AIO7" s="4">
        <v>12</v>
      </c>
      <c r="AIP7" s="5">
        <v>33</v>
      </c>
      <c r="AIQ7" s="4">
        <v>115</v>
      </c>
      <c r="AIR7" s="5">
        <v>108</v>
      </c>
      <c r="AIS7" s="4">
        <v>166</v>
      </c>
      <c r="AIT7" s="5">
        <v>81</v>
      </c>
      <c r="AIU7" s="4">
        <v>80</v>
      </c>
      <c r="AIV7" s="5">
        <v>12</v>
      </c>
      <c r="AIW7" s="4">
        <v>33</v>
      </c>
      <c r="AIX7" s="5">
        <v>63</v>
      </c>
      <c r="AIY7" s="4">
        <v>7</v>
      </c>
      <c r="AIZ7" s="5">
        <v>227</v>
      </c>
      <c r="AJA7" s="4">
        <v>2</v>
      </c>
      <c r="AJB7" s="5">
        <v>32</v>
      </c>
      <c r="AJC7" s="4">
        <v>35</v>
      </c>
      <c r="AJD7" s="5">
        <v>106</v>
      </c>
      <c r="AJE7" s="4">
        <v>15</v>
      </c>
      <c r="AJF7" s="5">
        <v>144</v>
      </c>
      <c r="AJG7" s="4">
        <v>120</v>
      </c>
      <c r="AJH7" s="5">
        <v>98</v>
      </c>
      <c r="AJI7" s="4">
        <v>172</v>
      </c>
      <c r="AJJ7" s="5">
        <v>15</v>
      </c>
      <c r="AJK7" s="4">
        <v>36</v>
      </c>
      <c r="AJL7" s="5">
        <v>133</v>
      </c>
      <c r="AJM7" s="4">
        <v>46</v>
      </c>
      <c r="AJN7" s="5">
        <v>14</v>
      </c>
      <c r="AJO7" s="4">
        <v>47</v>
      </c>
      <c r="AJP7" s="5">
        <v>11</v>
      </c>
      <c r="AJQ7" s="4">
        <v>18</v>
      </c>
      <c r="AJR7" s="5">
        <v>18</v>
      </c>
      <c r="AJS7" s="4">
        <v>38</v>
      </c>
      <c r="AJT7" s="5">
        <v>14</v>
      </c>
      <c r="AJU7" s="4">
        <v>4</v>
      </c>
      <c r="AJV7" s="5">
        <v>139</v>
      </c>
      <c r="AJW7" s="4">
        <v>83</v>
      </c>
      <c r="AJX7" s="5">
        <v>6</v>
      </c>
      <c r="AJY7" s="4">
        <v>57</v>
      </c>
      <c r="AJZ7" s="5">
        <v>114</v>
      </c>
      <c r="AKA7" s="4">
        <v>42</v>
      </c>
      <c r="AKB7" s="5">
        <v>12</v>
      </c>
      <c r="AKC7" s="4">
        <v>2</v>
      </c>
      <c r="AKD7" s="5">
        <v>15</v>
      </c>
      <c r="AKE7" s="4">
        <v>131</v>
      </c>
      <c r="AKF7" s="5">
        <v>84</v>
      </c>
      <c r="AKG7" s="4">
        <v>12</v>
      </c>
      <c r="AKH7" s="5">
        <v>7</v>
      </c>
      <c r="AKI7" s="4">
        <v>48</v>
      </c>
      <c r="AKJ7" s="5">
        <v>45</v>
      </c>
      <c r="AKK7" s="4">
        <v>5</v>
      </c>
      <c r="AKL7" s="5">
        <v>26</v>
      </c>
      <c r="AKM7" s="4">
        <v>31</v>
      </c>
      <c r="AKN7" s="5">
        <v>15</v>
      </c>
      <c r="AKO7" s="4">
        <v>8</v>
      </c>
      <c r="AKP7" s="5">
        <v>18</v>
      </c>
      <c r="AKQ7" s="4">
        <v>26</v>
      </c>
      <c r="AKR7" s="5">
        <v>30</v>
      </c>
      <c r="AKS7" s="4">
        <v>195</v>
      </c>
      <c r="AKT7" s="5">
        <v>7</v>
      </c>
      <c r="AKU7" s="4">
        <v>1</v>
      </c>
      <c r="AKV7" s="5">
        <v>11</v>
      </c>
      <c r="AKW7" s="4">
        <v>54</v>
      </c>
      <c r="AKX7" s="5">
        <v>231</v>
      </c>
      <c r="AKY7" s="4">
        <v>23</v>
      </c>
      <c r="AKZ7" s="5">
        <v>37</v>
      </c>
      <c r="ALA7" s="4">
        <v>182</v>
      </c>
      <c r="ALB7" s="5">
        <v>121</v>
      </c>
      <c r="ALC7" s="4">
        <v>5</v>
      </c>
      <c r="ALD7" s="5">
        <v>51</v>
      </c>
      <c r="ALE7" s="4">
        <v>3</v>
      </c>
      <c r="ALF7" s="5">
        <v>27</v>
      </c>
      <c r="ALG7" s="4">
        <v>70</v>
      </c>
      <c r="ALH7" s="5">
        <v>20</v>
      </c>
      <c r="ALI7" s="4">
        <v>4</v>
      </c>
      <c r="ALJ7" s="5">
        <v>0</v>
      </c>
      <c r="ALK7" s="4">
        <v>20</v>
      </c>
      <c r="ALL7" s="5">
        <v>64</v>
      </c>
      <c r="ALM7" s="4">
        <v>50</v>
      </c>
      <c r="ALN7" s="5">
        <v>38</v>
      </c>
      <c r="ALO7" s="4">
        <v>20</v>
      </c>
      <c r="ALP7" s="5">
        <v>182</v>
      </c>
      <c r="ALQ7" s="4">
        <v>15</v>
      </c>
      <c r="ALR7" s="5">
        <v>39</v>
      </c>
      <c r="ALS7" s="4">
        <v>37</v>
      </c>
      <c r="ALT7" s="5">
        <v>70</v>
      </c>
      <c r="ALU7" s="4">
        <v>191</v>
      </c>
      <c r="ALV7" s="5">
        <v>28</v>
      </c>
      <c r="ALW7" s="4">
        <v>4</v>
      </c>
      <c r="ALX7" s="5">
        <v>158</v>
      </c>
      <c r="ALY7" s="4">
        <v>0</v>
      </c>
      <c r="ALZ7" s="5">
        <v>27</v>
      </c>
      <c r="AMA7" s="4">
        <v>12</v>
      </c>
      <c r="AMB7" s="5">
        <v>3</v>
      </c>
      <c r="AMC7" s="4">
        <v>11</v>
      </c>
      <c r="AMD7" s="5">
        <v>76</v>
      </c>
      <c r="AME7" s="4">
        <v>11</v>
      </c>
      <c r="AMF7" s="5">
        <v>6</v>
      </c>
      <c r="AMG7" s="4">
        <v>18</v>
      </c>
      <c r="AMH7" s="5">
        <v>1</v>
      </c>
      <c r="AMI7" s="4">
        <v>0</v>
      </c>
      <c r="AMJ7" s="5">
        <v>108</v>
      </c>
      <c r="AMK7" s="4">
        <v>7</v>
      </c>
      <c r="AML7" s="5">
        <v>12</v>
      </c>
      <c r="AMM7" s="4">
        <v>83</v>
      </c>
      <c r="AMN7" s="5">
        <v>26</v>
      </c>
      <c r="AMO7" s="4">
        <v>26</v>
      </c>
      <c r="AMP7" s="5">
        <v>2</v>
      </c>
      <c r="AMQ7" s="4">
        <v>33</v>
      </c>
      <c r="AMR7" s="5">
        <v>28</v>
      </c>
      <c r="AMS7" s="4">
        <v>19</v>
      </c>
      <c r="AMT7" s="5">
        <v>40</v>
      </c>
      <c r="AMU7" s="4">
        <v>16</v>
      </c>
      <c r="AMV7" s="5">
        <v>145</v>
      </c>
      <c r="AMW7" s="4">
        <v>44</v>
      </c>
      <c r="AMX7" s="5">
        <v>15</v>
      </c>
      <c r="AMY7" s="4">
        <v>8</v>
      </c>
      <c r="AMZ7" s="5">
        <v>7</v>
      </c>
      <c r="ANA7" s="4">
        <v>123</v>
      </c>
      <c r="ANB7" s="5">
        <v>218</v>
      </c>
      <c r="ANC7" s="4">
        <v>5</v>
      </c>
      <c r="AND7" s="5">
        <v>2</v>
      </c>
      <c r="ANE7" s="4">
        <v>200</v>
      </c>
      <c r="ANF7" s="5">
        <v>6</v>
      </c>
      <c r="ANG7" s="4">
        <v>3</v>
      </c>
      <c r="ANH7" s="5">
        <v>29</v>
      </c>
      <c r="ANI7" s="4">
        <v>10</v>
      </c>
      <c r="ANJ7" s="5">
        <v>187</v>
      </c>
      <c r="ANK7" s="4">
        <v>26</v>
      </c>
      <c r="ANL7" s="5">
        <v>76</v>
      </c>
      <c r="ANM7" s="4">
        <v>1</v>
      </c>
      <c r="ANN7" s="5">
        <v>178</v>
      </c>
      <c r="ANO7" s="4">
        <v>26</v>
      </c>
      <c r="ANP7" s="5">
        <v>10</v>
      </c>
      <c r="ANQ7" s="4">
        <v>26</v>
      </c>
      <c r="ANR7" s="5">
        <v>15</v>
      </c>
      <c r="ANS7" s="4">
        <v>25</v>
      </c>
      <c r="ANT7" s="5">
        <v>56</v>
      </c>
      <c r="ANU7" s="4">
        <v>54</v>
      </c>
      <c r="ANV7" s="5">
        <v>34</v>
      </c>
      <c r="ANW7" s="4">
        <v>200</v>
      </c>
      <c r="ANX7" s="5">
        <v>35</v>
      </c>
      <c r="ANY7" s="4">
        <v>20</v>
      </c>
      <c r="ANZ7" s="5">
        <v>9</v>
      </c>
      <c r="AOA7" s="4">
        <v>14</v>
      </c>
      <c r="AOB7" s="5">
        <v>147</v>
      </c>
      <c r="AOC7" s="4">
        <v>149</v>
      </c>
      <c r="AOD7" s="5">
        <v>2</v>
      </c>
      <c r="AOE7" s="4">
        <v>17</v>
      </c>
      <c r="AOF7" s="5">
        <v>2</v>
      </c>
      <c r="AOG7" s="4">
        <v>190</v>
      </c>
      <c r="AOH7" s="5">
        <v>56</v>
      </c>
      <c r="AOI7" s="4">
        <v>8</v>
      </c>
      <c r="AOJ7" s="5">
        <v>125</v>
      </c>
      <c r="AOK7" s="4">
        <v>118</v>
      </c>
      <c r="AOL7" s="5">
        <v>44</v>
      </c>
      <c r="AOM7" s="4">
        <v>2</v>
      </c>
      <c r="AON7" s="5">
        <v>42</v>
      </c>
      <c r="AOO7" s="4">
        <v>3</v>
      </c>
      <c r="AOP7" s="5">
        <v>117</v>
      </c>
      <c r="AOQ7" s="4">
        <v>16</v>
      </c>
      <c r="AOR7" s="5">
        <v>99</v>
      </c>
      <c r="AOS7" s="4">
        <v>0</v>
      </c>
      <c r="AOT7" s="5">
        <v>133</v>
      </c>
      <c r="AOU7" s="4">
        <v>142</v>
      </c>
      <c r="AOV7" s="5">
        <v>2</v>
      </c>
      <c r="AOW7" s="4">
        <v>81</v>
      </c>
      <c r="AOX7" s="5">
        <v>3</v>
      </c>
      <c r="AOY7" s="4">
        <v>43</v>
      </c>
      <c r="AOZ7" s="5">
        <v>38</v>
      </c>
      <c r="APA7" s="4">
        <v>12</v>
      </c>
      <c r="APB7" s="5">
        <v>75</v>
      </c>
      <c r="APC7" s="4">
        <v>3</v>
      </c>
      <c r="APD7" s="5">
        <v>4</v>
      </c>
      <c r="APE7" s="4">
        <v>27</v>
      </c>
      <c r="APF7" s="5">
        <v>33</v>
      </c>
      <c r="APG7" s="4">
        <v>41</v>
      </c>
      <c r="APH7" s="5">
        <v>1</v>
      </c>
      <c r="API7" s="4">
        <v>35</v>
      </c>
      <c r="APJ7" s="5">
        <v>27</v>
      </c>
      <c r="APK7" s="4">
        <v>45</v>
      </c>
      <c r="APL7" s="5">
        <v>54</v>
      </c>
      <c r="APM7" s="4">
        <v>10</v>
      </c>
      <c r="APN7" s="5">
        <v>21</v>
      </c>
      <c r="APO7" s="4">
        <v>0</v>
      </c>
      <c r="APP7" s="5">
        <v>2</v>
      </c>
      <c r="APQ7" s="4">
        <v>17</v>
      </c>
      <c r="APR7" s="5">
        <v>16</v>
      </c>
      <c r="APS7" s="4">
        <v>6</v>
      </c>
      <c r="APT7" s="5">
        <v>16</v>
      </c>
      <c r="APU7" s="4">
        <v>45</v>
      </c>
      <c r="APV7" s="5">
        <v>0</v>
      </c>
      <c r="APW7" s="4">
        <v>38</v>
      </c>
      <c r="APX7" s="5">
        <v>0</v>
      </c>
      <c r="APY7" s="4">
        <v>168</v>
      </c>
      <c r="APZ7" s="5">
        <v>24</v>
      </c>
      <c r="AQA7" s="4">
        <v>153</v>
      </c>
      <c r="AQB7" s="5">
        <v>46</v>
      </c>
      <c r="AQC7" s="4">
        <v>29</v>
      </c>
      <c r="AQD7" s="5">
        <v>21</v>
      </c>
      <c r="AQE7" s="4">
        <v>6</v>
      </c>
      <c r="AQF7" s="5">
        <v>73</v>
      </c>
      <c r="AQG7" s="4">
        <v>9</v>
      </c>
      <c r="AQH7" s="5">
        <v>29</v>
      </c>
      <c r="AQI7" s="4">
        <v>41</v>
      </c>
      <c r="AQJ7" s="5">
        <v>95</v>
      </c>
      <c r="AQK7" s="4">
        <v>16</v>
      </c>
      <c r="AQL7" s="5">
        <v>11</v>
      </c>
      <c r="AQM7" s="4">
        <v>112</v>
      </c>
      <c r="AQN7" s="5">
        <v>70</v>
      </c>
      <c r="AQO7" s="4">
        <v>4</v>
      </c>
      <c r="AQP7" s="5">
        <v>16</v>
      </c>
      <c r="AQQ7" s="4">
        <v>84</v>
      </c>
      <c r="AQR7" s="5">
        <v>39</v>
      </c>
      <c r="AQS7" s="4">
        <v>29</v>
      </c>
      <c r="AQT7" s="5">
        <v>4</v>
      </c>
      <c r="AQU7" s="4">
        <v>12</v>
      </c>
      <c r="AQV7" s="5">
        <v>4</v>
      </c>
      <c r="AQW7" s="4">
        <v>20</v>
      </c>
      <c r="AQX7" s="5">
        <v>48</v>
      </c>
      <c r="AQY7" s="4">
        <v>3</v>
      </c>
      <c r="AQZ7" s="5">
        <v>20</v>
      </c>
      <c r="ARA7" s="4">
        <v>18</v>
      </c>
      <c r="ARB7" s="5">
        <v>134</v>
      </c>
      <c r="ARC7" s="4">
        <v>3</v>
      </c>
      <c r="ARD7" s="5">
        <v>27</v>
      </c>
      <c r="ARE7" s="4">
        <v>32</v>
      </c>
      <c r="ARF7" s="5">
        <v>19</v>
      </c>
      <c r="ARG7" s="4">
        <v>9</v>
      </c>
      <c r="ARH7" s="5">
        <v>30</v>
      </c>
      <c r="ARI7" s="4">
        <v>37</v>
      </c>
      <c r="ARJ7" s="5">
        <v>5</v>
      </c>
      <c r="ARK7" s="4">
        <v>114</v>
      </c>
      <c r="ARL7" s="5">
        <v>13</v>
      </c>
      <c r="ARM7" s="4">
        <v>2</v>
      </c>
      <c r="ARN7" s="5">
        <v>19</v>
      </c>
      <c r="ARO7" s="4">
        <v>9</v>
      </c>
      <c r="ARP7" s="5">
        <v>13</v>
      </c>
      <c r="ARQ7" s="4">
        <v>106</v>
      </c>
      <c r="ARR7" s="5">
        <v>41</v>
      </c>
      <c r="ARS7" s="4">
        <v>32</v>
      </c>
      <c r="ART7" s="5">
        <v>9</v>
      </c>
      <c r="ARU7" s="4">
        <v>54</v>
      </c>
      <c r="ARV7" s="5">
        <v>2</v>
      </c>
      <c r="ARW7" s="4">
        <v>11</v>
      </c>
      <c r="ARX7" s="5">
        <v>8</v>
      </c>
      <c r="ARY7" s="4">
        <v>13</v>
      </c>
      <c r="ARZ7" s="5">
        <v>97</v>
      </c>
      <c r="ASA7" s="4">
        <v>50</v>
      </c>
      <c r="ASB7" s="5">
        <v>8</v>
      </c>
      <c r="ASC7" s="4">
        <v>12</v>
      </c>
      <c r="ASD7" s="5">
        <v>33</v>
      </c>
      <c r="ASE7" s="4">
        <v>47</v>
      </c>
      <c r="ASF7" s="5">
        <v>14</v>
      </c>
      <c r="ASG7" s="4">
        <v>4</v>
      </c>
      <c r="ASH7" s="5">
        <v>2</v>
      </c>
      <c r="ASI7" s="4">
        <v>25</v>
      </c>
      <c r="ASJ7" s="5">
        <v>19</v>
      </c>
      <c r="ASK7" s="4">
        <v>96</v>
      </c>
      <c r="ASL7" s="5">
        <v>19</v>
      </c>
      <c r="ASM7" s="4">
        <v>11</v>
      </c>
      <c r="ASN7" s="5">
        <v>24</v>
      </c>
      <c r="ASO7" s="4">
        <v>40</v>
      </c>
      <c r="ASP7" s="5">
        <v>1</v>
      </c>
      <c r="ASQ7" s="4">
        <v>5</v>
      </c>
      <c r="ASR7" s="5">
        <v>10</v>
      </c>
      <c r="ASS7" s="4">
        <v>20</v>
      </c>
      <c r="AST7" s="5">
        <v>4</v>
      </c>
      <c r="ASU7" s="4">
        <v>13</v>
      </c>
      <c r="ASV7" s="5">
        <v>99</v>
      </c>
      <c r="ASW7" s="4">
        <v>42</v>
      </c>
      <c r="ASX7" s="5">
        <v>29</v>
      </c>
      <c r="ASY7" s="4">
        <v>10</v>
      </c>
      <c r="ASZ7" s="5">
        <v>23</v>
      </c>
      <c r="ATA7" s="4">
        <v>131</v>
      </c>
      <c r="ATB7" s="5">
        <v>61</v>
      </c>
      <c r="ATC7" s="4">
        <v>11</v>
      </c>
      <c r="ATD7" s="5">
        <v>80</v>
      </c>
      <c r="ATE7" s="4">
        <v>66</v>
      </c>
      <c r="ATF7" s="5">
        <v>22</v>
      </c>
      <c r="ATG7" s="4">
        <v>84</v>
      </c>
      <c r="ATH7" s="5">
        <v>14</v>
      </c>
      <c r="ATI7" s="4">
        <v>13</v>
      </c>
      <c r="ATJ7" s="5">
        <v>0</v>
      </c>
      <c r="ATK7" s="4">
        <v>29</v>
      </c>
      <c r="ATL7" s="5">
        <v>0</v>
      </c>
      <c r="ATM7" s="4">
        <v>7</v>
      </c>
      <c r="ATN7" s="5">
        <v>10</v>
      </c>
      <c r="ATO7" s="4">
        <v>13</v>
      </c>
      <c r="ATP7" s="5">
        <v>20</v>
      </c>
      <c r="ATQ7" s="4">
        <v>34</v>
      </c>
      <c r="ATR7" s="5">
        <v>76</v>
      </c>
      <c r="ATS7" s="4">
        <v>59</v>
      </c>
      <c r="ATT7" s="5">
        <v>75</v>
      </c>
      <c r="ATU7" s="4">
        <v>20</v>
      </c>
      <c r="ATV7" s="5">
        <v>34</v>
      </c>
      <c r="ATW7" s="4">
        <v>4</v>
      </c>
      <c r="ATX7" s="5">
        <v>45</v>
      </c>
      <c r="ATY7" s="4">
        <v>26</v>
      </c>
      <c r="ATZ7" s="5">
        <v>42</v>
      </c>
      <c r="AUA7" s="4">
        <v>9</v>
      </c>
      <c r="AUB7" s="5">
        <v>41</v>
      </c>
      <c r="AUC7" s="4">
        <v>25</v>
      </c>
      <c r="AUD7" s="5">
        <v>6</v>
      </c>
      <c r="AUE7" s="4">
        <v>12</v>
      </c>
      <c r="AUF7" s="5">
        <v>45</v>
      </c>
      <c r="AUG7" s="4">
        <v>27</v>
      </c>
      <c r="AUH7" s="5">
        <v>56</v>
      </c>
      <c r="AUI7" s="4">
        <v>2</v>
      </c>
      <c r="AUJ7" s="5">
        <v>7</v>
      </c>
      <c r="AUK7" s="4">
        <v>3</v>
      </c>
      <c r="AUL7" s="5">
        <v>12</v>
      </c>
      <c r="AUM7" s="4">
        <v>6</v>
      </c>
      <c r="AUN7" s="5">
        <v>11</v>
      </c>
      <c r="AUO7" s="4">
        <v>15</v>
      </c>
      <c r="AUP7" s="5">
        <v>11</v>
      </c>
      <c r="AUQ7" s="4">
        <v>76</v>
      </c>
      <c r="AUR7" s="5">
        <v>4</v>
      </c>
      <c r="AUS7" s="4">
        <v>7</v>
      </c>
      <c r="AUT7" s="5">
        <v>3</v>
      </c>
      <c r="AUU7" s="4">
        <v>9</v>
      </c>
      <c r="AUV7" s="5">
        <v>66</v>
      </c>
      <c r="AUW7" s="4">
        <v>45</v>
      </c>
      <c r="AUX7" s="5">
        <v>45</v>
      </c>
      <c r="AUY7" s="4">
        <v>1</v>
      </c>
      <c r="AUZ7" s="5">
        <v>40</v>
      </c>
      <c r="AVA7" s="4">
        <v>4</v>
      </c>
      <c r="AVB7" s="5">
        <v>1</v>
      </c>
      <c r="AVC7" s="4">
        <v>19</v>
      </c>
      <c r="AVD7" s="5">
        <v>44</v>
      </c>
      <c r="AVE7" s="4">
        <v>30</v>
      </c>
      <c r="AVF7" s="5">
        <v>27</v>
      </c>
      <c r="AVG7" s="4">
        <v>71</v>
      </c>
      <c r="AVH7" s="5">
        <v>154</v>
      </c>
      <c r="AVI7" s="4">
        <v>23</v>
      </c>
      <c r="AVJ7" s="5">
        <v>192</v>
      </c>
      <c r="AVK7" s="4">
        <v>64</v>
      </c>
      <c r="AVL7" s="5">
        <v>6</v>
      </c>
      <c r="AVM7" s="4">
        <v>126</v>
      </c>
      <c r="AVN7" s="5">
        <v>20</v>
      </c>
      <c r="AVO7" s="4">
        <v>51</v>
      </c>
      <c r="AVP7" s="5">
        <v>37</v>
      </c>
      <c r="AVQ7" s="4">
        <v>9</v>
      </c>
      <c r="AVR7" s="5">
        <v>23</v>
      </c>
      <c r="AVS7" s="4">
        <v>27</v>
      </c>
      <c r="AVT7" s="5">
        <v>132</v>
      </c>
      <c r="AVU7" s="4">
        <v>32</v>
      </c>
      <c r="AVV7" s="5">
        <v>1</v>
      </c>
      <c r="AVW7" s="4">
        <v>54</v>
      </c>
      <c r="AVX7" s="5">
        <v>38</v>
      </c>
      <c r="AVY7" s="4">
        <v>15</v>
      </c>
      <c r="AVZ7" s="5">
        <v>30</v>
      </c>
      <c r="AWA7" s="4">
        <v>70</v>
      </c>
      <c r="AWB7" s="5">
        <v>8</v>
      </c>
      <c r="AWC7" s="4">
        <v>60</v>
      </c>
      <c r="AWD7" s="5">
        <v>10</v>
      </c>
      <c r="AWE7" s="4">
        <v>10</v>
      </c>
      <c r="AWF7" s="5">
        <v>210</v>
      </c>
      <c r="AWG7" s="4">
        <v>27</v>
      </c>
      <c r="AWH7" s="5">
        <v>241</v>
      </c>
      <c r="AWI7" s="4">
        <v>119</v>
      </c>
      <c r="AWJ7" s="5">
        <v>1</v>
      </c>
      <c r="AWK7" s="4">
        <v>47</v>
      </c>
      <c r="AWL7" s="5">
        <v>144</v>
      </c>
      <c r="AWM7" s="4">
        <v>5</v>
      </c>
      <c r="AWN7" s="5">
        <v>4</v>
      </c>
      <c r="AWO7" s="4">
        <v>34</v>
      </c>
      <c r="AWP7" s="5">
        <v>210</v>
      </c>
      <c r="AWQ7" s="4">
        <v>125</v>
      </c>
      <c r="AWR7" s="5">
        <v>3</v>
      </c>
      <c r="AWS7" s="4">
        <v>1</v>
      </c>
      <c r="AWT7" s="5">
        <v>8</v>
      </c>
      <c r="AWU7" s="4">
        <v>5</v>
      </c>
      <c r="AWV7" s="5">
        <v>1</v>
      </c>
      <c r="AWW7" s="4">
        <v>48</v>
      </c>
      <c r="AWX7" s="5">
        <v>10</v>
      </c>
      <c r="AWY7" s="4">
        <v>78</v>
      </c>
      <c r="AWZ7" s="5">
        <v>95</v>
      </c>
      <c r="AXA7" s="4">
        <v>25</v>
      </c>
      <c r="AXB7" s="5">
        <v>8</v>
      </c>
      <c r="AXC7" s="4">
        <v>172</v>
      </c>
      <c r="AXD7" s="5">
        <v>10</v>
      </c>
      <c r="AXE7" s="4">
        <v>49</v>
      </c>
      <c r="AXF7" s="5">
        <v>72</v>
      </c>
      <c r="AXG7" s="4">
        <v>54</v>
      </c>
      <c r="AXH7" s="5">
        <v>64</v>
      </c>
      <c r="AXI7" s="4">
        <v>14</v>
      </c>
      <c r="AXJ7" s="5">
        <v>46</v>
      </c>
      <c r="AXK7" s="4">
        <v>154</v>
      </c>
      <c r="AXL7" s="5">
        <v>6</v>
      </c>
      <c r="AXM7" s="4">
        <v>43</v>
      </c>
      <c r="AXN7" s="5">
        <v>14</v>
      </c>
      <c r="AXO7" s="4">
        <v>37</v>
      </c>
      <c r="AXP7" s="5">
        <v>12</v>
      </c>
      <c r="AXQ7" s="4">
        <v>3</v>
      </c>
      <c r="AXR7" s="5">
        <v>90</v>
      </c>
      <c r="AXS7" s="4">
        <v>5</v>
      </c>
      <c r="AXT7" s="5">
        <v>27</v>
      </c>
      <c r="AXU7" s="4">
        <v>20</v>
      </c>
      <c r="AXV7" s="5">
        <v>138</v>
      </c>
      <c r="AXW7" s="4">
        <v>88</v>
      </c>
      <c r="AXX7" s="5">
        <v>134</v>
      </c>
      <c r="AXY7" s="4">
        <v>176</v>
      </c>
      <c r="AXZ7" s="5">
        <v>4</v>
      </c>
      <c r="AYA7" s="4">
        <v>205</v>
      </c>
      <c r="AYB7" s="5">
        <v>7</v>
      </c>
      <c r="AYC7" s="4">
        <v>18</v>
      </c>
      <c r="AYD7" s="5">
        <v>262</v>
      </c>
      <c r="AYE7" s="4">
        <v>97</v>
      </c>
      <c r="AYF7" s="5">
        <v>46</v>
      </c>
      <c r="AYG7" s="4">
        <v>0</v>
      </c>
      <c r="AYH7" s="5">
        <v>168</v>
      </c>
      <c r="AYI7" s="4">
        <v>93</v>
      </c>
      <c r="AYJ7" s="5">
        <v>75</v>
      </c>
      <c r="AYK7" s="4">
        <v>41</v>
      </c>
      <c r="AYL7" s="5">
        <v>32</v>
      </c>
      <c r="AYM7" s="4">
        <v>14</v>
      </c>
      <c r="AYN7" s="5">
        <v>3</v>
      </c>
      <c r="AYO7" s="4">
        <v>36</v>
      </c>
      <c r="AYP7" s="5">
        <v>15</v>
      </c>
      <c r="AYQ7" s="4">
        <v>102</v>
      </c>
      <c r="AYR7" s="5">
        <v>34</v>
      </c>
      <c r="AYS7" s="4">
        <v>18</v>
      </c>
      <c r="AYT7" s="5">
        <v>5</v>
      </c>
      <c r="AYU7" s="4">
        <v>42</v>
      </c>
      <c r="AYV7" s="5">
        <v>6</v>
      </c>
      <c r="AYW7" s="4">
        <v>11</v>
      </c>
      <c r="AYX7" s="5">
        <v>38</v>
      </c>
      <c r="AYY7" s="4">
        <v>12</v>
      </c>
      <c r="AYZ7" s="5">
        <v>14</v>
      </c>
      <c r="AZA7" s="4">
        <v>140</v>
      </c>
      <c r="AZB7" s="5">
        <v>11</v>
      </c>
      <c r="AZC7" s="4">
        <v>6</v>
      </c>
      <c r="AZD7" s="5">
        <v>95</v>
      </c>
      <c r="AZE7" s="4">
        <v>53</v>
      </c>
      <c r="AZF7" s="5">
        <v>33</v>
      </c>
      <c r="AZG7" s="4">
        <v>29</v>
      </c>
      <c r="AZH7" s="5">
        <v>18</v>
      </c>
      <c r="AZI7" s="4">
        <v>12</v>
      </c>
      <c r="AZJ7" s="5">
        <v>88</v>
      </c>
      <c r="AZK7" s="4">
        <v>22</v>
      </c>
      <c r="AZL7" s="5">
        <v>50</v>
      </c>
      <c r="AZM7" s="4">
        <v>28</v>
      </c>
      <c r="AZN7" s="5">
        <v>23</v>
      </c>
      <c r="AZO7" s="4">
        <v>82</v>
      </c>
      <c r="AZP7" s="5">
        <v>26</v>
      </c>
      <c r="AZQ7" s="4">
        <v>7</v>
      </c>
      <c r="AZR7" s="5">
        <v>5</v>
      </c>
      <c r="AZS7" s="4">
        <v>30</v>
      </c>
      <c r="AZT7" s="5">
        <v>17</v>
      </c>
      <c r="AZU7" s="4">
        <v>1</v>
      </c>
      <c r="AZV7" s="5">
        <v>3</v>
      </c>
      <c r="AZW7" s="4">
        <v>4</v>
      </c>
      <c r="AZX7" s="5">
        <v>88</v>
      </c>
      <c r="AZY7" s="4">
        <v>27</v>
      </c>
      <c r="AZZ7" s="5">
        <v>7</v>
      </c>
      <c r="BAA7" s="4">
        <v>31</v>
      </c>
      <c r="BAB7" s="5">
        <v>24</v>
      </c>
      <c r="BAC7" s="4">
        <v>14</v>
      </c>
      <c r="BAD7" s="5">
        <v>38</v>
      </c>
      <c r="BAE7" s="4">
        <v>28</v>
      </c>
      <c r="BAF7" s="5">
        <v>6</v>
      </c>
      <c r="BAG7" s="4">
        <v>4</v>
      </c>
      <c r="BAH7" s="5">
        <v>4</v>
      </c>
      <c r="BAI7" s="4">
        <v>119</v>
      </c>
      <c r="BAJ7" s="5">
        <v>3</v>
      </c>
      <c r="BAK7" s="4">
        <v>2</v>
      </c>
      <c r="BAL7" s="5">
        <v>2</v>
      </c>
      <c r="BAM7" s="4">
        <v>80</v>
      </c>
      <c r="BAN7" s="5">
        <v>71</v>
      </c>
      <c r="BAO7" s="4">
        <v>36</v>
      </c>
      <c r="BAP7" s="5">
        <v>3</v>
      </c>
      <c r="BAQ7" s="4">
        <v>29</v>
      </c>
      <c r="BAR7" s="5">
        <v>0</v>
      </c>
      <c r="BAS7" s="4">
        <v>15</v>
      </c>
      <c r="BAT7" s="5">
        <v>1</v>
      </c>
      <c r="BAU7" s="4">
        <v>2</v>
      </c>
      <c r="BAV7" s="5">
        <v>131</v>
      </c>
      <c r="BAW7" s="4">
        <v>109</v>
      </c>
      <c r="BAX7" s="5">
        <v>35</v>
      </c>
      <c r="BAY7" s="4">
        <v>57</v>
      </c>
      <c r="BAZ7" s="5">
        <v>41</v>
      </c>
      <c r="BBA7" s="4">
        <v>89</v>
      </c>
      <c r="BBB7" s="5">
        <v>14</v>
      </c>
      <c r="BBC7" s="4">
        <v>29</v>
      </c>
      <c r="BBD7" s="5">
        <v>15</v>
      </c>
      <c r="BBE7" s="4">
        <v>43</v>
      </c>
      <c r="BBF7" s="5">
        <v>17</v>
      </c>
      <c r="BBG7" s="4">
        <v>31</v>
      </c>
      <c r="BBH7" s="5">
        <v>15</v>
      </c>
      <c r="BBI7" s="4">
        <v>80</v>
      </c>
      <c r="BBJ7" s="5">
        <v>4</v>
      </c>
      <c r="BBK7" s="4">
        <v>26</v>
      </c>
      <c r="BBL7" s="5">
        <v>55</v>
      </c>
      <c r="BBM7" s="4">
        <v>100</v>
      </c>
      <c r="BBN7" s="5">
        <v>46</v>
      </c>
      <c r="BBO7" s="4">
        <v>41</v>
      </c>
      <c r="BBP7" s="5">
        <v>17</v>
      </c>
      <c r="BBQ7" s="4">
        <v>1</v>
      </c>
      <c r="BBR7" s="5">
        <v>0</v>
      </c>
      <c r="BBS7" s="4">
        <v>246</v>
      </c>
      <c r="BBT7" s="5">
        <v>101</v>
      </c>
      <c r="BBU7" s="4">
        <v>3</v>
      </c>
      <c r="BBV7" s="5">
        <v>19</v>
      </c>
      <c r="BBW7" s="4">
        <v>12</v>
      </c>
      <c r="BBX7" s="5">
        <v>7</v>
      </c>
      <c r="BBY7" s="4">
        <v>1</v>
      </c>
      <c r="BBZ7" s="5">
        <v>13</v>
      </c>
      <c r="BCA7" s="4">
        <v>74</v>
      </c>
      <c r="BCB7" s="5">
        <v>10</v>
      </c>
      <c r="BCC7" s="4">
        <v>10</v>
      </c>
      <c r="BCD7" s="5">
        <v>42</v>
      </c>
      <c r="BCE7" s="4">
        <v>2</v>
      </c>
      <c r="BCF7" s="5">
        <v>2</v>
      </c>
      <c r="BCG7" s="4">
        <v>16</v>
      </c>
      <c r="BCH7" s="5">
        <v>35</v>
      </c>
      <c r="BCI7" s="4">
        <v>10</v>
      </c>
      <c r="BCJ7" s="5">
        <v>35</v>
      </c>
      <c r="BCK7" s="4">
        <v>36</v>
      </c>
      <c r="BCL7" s="5">
        <v>8</v>
      </c>
      <c r="BCM7" s="4">
        <v>3</v>
      </c>
      <c r="BCN7" s="5">
        <v>19</v>
      </c>
      <c r="BCO7" s="4">
        <v>138</v>
      </c>
      <c r="BCP7" s="5">
        <v>126</v>
      </c>
      <c r="BCQ7" s="4">
        <v>6</v>
      </c>
      <c r="BCR7" s="5">
        <v>17</v>
      </c>
      <c r="BCS7" s="4">
        <v>47</v>
      </c>
      <c r="BCT7" s="5">
        <v>130</v>
      </c>
      <c r="BCU7" s="4">
        <v>39</v>
      </c>
      <c r="BCV7" s="5">
        <v>25</v>
      </c>
      <c r="BCW7" s="4">
        <v>31</v>
      </c>
      <c r="BCX7" s="5">
        <v>43</v>
      </c>
      <c r="BCY7" s="4">
        <v>3</v>
      </c>
      <c r="BCZ7" s="5">
        <v>70</v>
      </c>
      <c r="BDA7" s="4">
        <v>40</v>
      </c>
      <c r="BDB7" s="5">
        <v>31</v>
      </c>
      <c r="BDC7" s="4">
        <v>22</v>
      </c>
      <c r="BDD7" s="5">
        <v>45</v>
      </c>
      <c r="BDE7" s="4">
        <v>14</v>
      </c>
      <c r="BDF7" s="5">
        <v>10</v>
      </c>
      <c r="BDG7" s="4">
        <v>29</v>
      </c>
      <c r="BDH7" s="5">
        <v>6</v>
      </c>
      <c r="BDI7" s="4">
        <v>11</v>
      </c>
      <c r="BDJ7" s="5">
        <v>5</v>
      </c>
      <c r="BDK7" s="4">
        <v>196</v>
      </c>
      <c r="BDL7" s="5">
        <v>48</v>
      </c>
      <c r="BDM7" s="4">
        <v>191</v>
      </c>
      <c r="BDN7" s="5">
        <v>1</v>
      </c>
      <c r="BDO7" s="4">
        <v>42</v>
      </c>
      <c r="BDP7" s="5">
        <v>22</v>
      </c>
      <c r="BDQ7" s="4">
        <v>24</v>
      </c>
      <c r="BDR7" s="5">
        <v>5</v>
      </c>
      <c r="BDS7" s="4">
        <v>144</v>
      </c>
      <c r="BDT7" s="5">
        <v>153</v>
      </c>
      <c r="BDU7" s="4">
        <v>12</v>
      </c>
      <c r="BDV7" s="5">
        <v>43</v>
      </c>
      <c r="BDW7" s="4">
        <v>0</v>
      </c>
      <c r="BDX7" s="5">
        <v>36</v>
      </c>
      <c r="BDY7" s="4">
        <v>30</v>
      </c>
      <c r="BDZ7" s="5">
        <v>170</v>
      </c>
      <c r="BEA7" s="4">
        <v>99</v>
      </c>
      <c r="BEB7" s="5">
        <v>7</v>
      </c>
      <c r="BEC7" s="4">
        <v>16</v>
      </c>
      <c r="BED7" s="5">
        <v>34</v>
      </c>
      <c r="BEE7" s="4">
        <v>8</v>
      </c>
      <c r="BEF7" s="5">
        <v>31</v>
      </c>
      <c r="BEG7" s="4">
        <v>8</v>
      </c>
      <c r="BEH7" s="5">
        <v>107</v>
      </c>
      <c r="BEI7" s="4">
        <v>30</v>
      </c>
      <c r="BEJ7" s="5">
        <v>21</v>
      </c>
      <c r="BEK7" s="4">
        <v>15</v>
      </c>
      <c r="BEL7" s="5">
        <v>33</v>
      </c>
      <c r="BEM7" s="4">
        <v>17</v>
      </c>
      <c r="BEN7" s="5">
        <v>15</v>
      </c>
      <c r="BEO7" s="4">
        <v>47</v>
      </c>
      <c r="BEP7" s="5">
        <v>1</v>
      </c>
      <c r="BEQ7" s="4">
        <v>34</v>
      </c>
      <c r="BER7" s="5">
        <v>14</v>
      </c>
      <c r="BES7" s="4">
        <v>89</v>
      </c>
      <c r="BET7" s="5">
        <v>125</v>
      </c>
      <c r="BEU7" s="4">
        <v>10</v>
      </c>
      <c r="BEV7" s="5">
        <v>50</v>
      </c>
      <c r="BEW7" s="4">
        <v>97</v>
      </c>
      <c r="BEX7" s="5">
        <v>39</v>
      </c>
      <c r="BEY7" s="4">
        <v>26</v>
      </c>
      <c r="BEZ7" s="5">
        <v>92</v>
      </c>
      <c r="BFA7" s="4">
        <v>57</v>
      </c>
      <c r="BFB7" s="5">
        <v>35</v>
      </c>
      <c r="BFC7" s="4">
        <v>82</v>
      </c>
      <c r="BFD7" s="5">
        <v>45</v>
      </c>
      <c r="BFE7" s="4">
        <v>36</v>
      </c>
      <c r="BFF7" s="5">
        <v>107</v>
      </c>
      <c r="BFG7" s="4">
        <v>197</v>
      </c>
      <c r="BFH7" s="5">
        <v>30</v>
      </c>
      <c r="BFI7" s="4">
        <v>51</v>
      </c>
      <c r="BFJ7" s="5">
        <v>77</v>
      </c>
      <c r="BFK7" s="4">
        <v>12</v>
      </c>
      <c r="BFL7" s="5">
        <v>18</v>
      </c>
      <c r="BFM7" s="4">
        <v>39</v>
      </c>
      <c r="BFN7" s="5">
        <v>55</v>
      </c>
      <c r="BFO7" s="4">
        <v>196</v>
      </c>
      <c r="BFP7" s="5">
        <v>8</v>
      </c>
      <c r="BFQ7" s="4">
        <v>3</v>
      </c>
      <c r="BFR7" s="5">
        <v>1</v>
      </c>
      <c r="BFS7" s="4">
        <v>21</v>
      </c>
      <c r="BFT7" s="5">
        <v>57</v>
      </c>
      <c r="BFU7" s="4">
        <v>21</v>
      </c>
      <c r="BFV7" s="5">
        <v>48</v>
      </c>
      <c r="BFW7" s="4">
        <v>20</v>
      </c>
      <c r="BFX7" s="5">
        <v>47</v>
      </c>
      <c r="BFY7" s="4">
        <v>13</v>
      </c>
      <c r="BFZ7" s="5">
        <v>8</v>
      </c>
      <c r="BGA7" s="4">
        <v>36</v>
      </c>
      <c r="BGB7" s="5">
        <v>45</v>
      </c>
      <c r="BGC7" s="4">
        <v>5</v>
      </c>
      <c r="BGD7" s="5">
        <v>4</v>
      </c>
      <c r="BGE7" s="4">
        <v>102</v>
      </c>
      <c r="BGF7" s="5">
        <v>10</v>
      </c>
      <c r="BGG7" s="4">
        <v>91</v>
      </c>
      <c r="BGH7" s="5">
        <v>5</v>
      </c>
      <c r="BGI7" s="4">
        <v>54</v>
      </c>
      <c r="BGJ7" s="5">
        <v>63</v>
      </c>
      <c r="BGK7" s="4">
        <v>1</v>
      </c>
      <c r="BGL7" s="5">
        <v>30</v>
      </c>
      <c r="BGM7" s="4">
        <v>11</v>
      </c>
      <c r="BGN7" s="5">
        <v>20</v>
      </c>
      <c r="BGO7" s="4">
        <v>49</v>
      </c>
      <c r="BGP7" s="5">
        <v>65</v>
      </c>
      <c r="BGQ7" s="4">
        <v>6</v>
      </c>
      <c r="BGR7" s="5">
        <v>1</v>
      </c>
      <c r="BGS7" s="4">
        <v>81</v>
      </c>
      <c r="BGT7" s="5">
        <v>21</v>
      </c>
      <c r="BGU7" s="4">
        <v>200</v>
      </c>
      <c r="BGV7" s="5">
        <v>11</v>
      </c>
      <c r="BGW7" s="4">
        <v>5</v>
      </c>
      <c r="BGX7" s="5">
        <v>19</v>
      </c>
      <c r="BGY7" s="4">
        <v>5</v>
      </c>
      <c r="BGZ7" s="5">
        <v>28</v>
      </c>
      <c r="BHA7" s="4">
        <v>133</v>
      </c>
      <c r="BHB7" s="5">
        <v>36</v>
      </c>
      <c r="BHC7" s="4">
        <v>21</v>
      </c>
      <c r="BHD7" s="5">
        <v>0</v>
      </c>
      <c r="BHE7" s="4">
        <v>38</v>
      </c>
      <c r="BHF7" s="5">
        <v>3</v>
      </c>
      <c r="BHG7" s="4">
        <v>22</v>
      </c>
      <c r="BHH7" s="5">
        <v>12</v>
      </c>
      <c r="BHI7" s="4">
        <v>31</v>
      </c>
      <c r="BHJ7" s="5">
        <v>36</v>
      </c>
      <c r="BHK7" s="4">
        <v>66</v>
      </c>
      <c r="BHL7" s="5">
        <v>45</v>
      </c>
      <c r="BHM7" s="4">
        <v>5</v>
      </c>
      <c r="BHN7" s="5">
        <v>96</v>
      </c>
      <c r="BHO7" s="4">
        <v>11</v>
      </c>
      <c r="BHP7" s="5">
        <v>50</v>
      </c>
      <c r="BHQ7" s="4">
        <v>12</v>
      </c>
      <c r="BHR7" s="5">
        <v>24</v>
      </c>
      <c r="BHS7" s="4">
        <v>0</v>
      </c>
      <c r="BHT7" s="5">
        <v>20</v>
      </c>
      <c r="BHU7" s="4">
        <v>24</v>
      </c>
      <c r="BHV7" s="5">
        <v>1</v>
      </c>
      <c r="BHW7" s="4">
        <v>10</v>
      </c>
      <c r="BHX7" s="5">
        <v>15</v>
      </c>
      <c r="BHY7" s="4">
        <v>3</v>
      </c>
      <c r="BHZ7" s="5">
        <v>76</v>
      </c>
      <c r="BIA7" s="4">
        <v>20</v>
      </c>
      <c r="BIB7" s="5">
        <v>13</v>
      </c>
      <c r="BIC7" s="4">
        <v>43</v>
      </c>
      <c r="BID7" s="5">
        <v>2</v>
      </c>
      <c r="BIE7" s="4">
        <v>48</v>
      </c>
      <c r="BIF7" s="5">
        <v>4</v>
      </c>
      <c r="BIG7" s="4">
        <v>41</v>
      </c>
      <c r="BIH7" s="5">
        <v>27</v>
      </c>
      <c r="BII7" s="4">
        <v>14</v>
      </c>
      <c r="BIJ7" s="5">
        <v>7</v>
      </c>
      <c r="BIK7" s="4">
        <v>42</v>
      </c>
      <c r="BIL7" s="5">
        <v>6</v>
      </c>
      <c r="BIM7" s="4">
        <v>47</v>
      </c>
      <c r="BIN7" s="5">
        <v>35</v>
      </c>
      <c r="BIO7" s="4">
        <v>5</v>
      </c>
      <c r="BIP7" s="5">
        <v>73</v>
      </c>
      <c r="BIQ7" s="4">
        <v>108</v>
      </c>
      <c r="BIR7" s="5">
        <v>63</v>
      </c>
      <c r="BIS7" s="4">
        <v>2</v>
      </c>
      <c r="BIT7" s="5">
        <v>3</v>
      </c>
      <c r="BIU7" s="4">
        <v>0</v>
      </c>
      <c r="BIV7" s="5">
        <v>28</v>
      </c>
      <c r="BIW7" s="4">
        <v>40</v>
      </c>
      <c r="BIX7" s="5">
        <v>11</v>
      </c>
      <c r="BIY7" s="4">
        <v>9</v>
      </c>
      <c r="BIZ7" s="5">
        <v>38</v>
      </c>
      <c r="BJA7" s="4">
        <v>13</v>
      </c>
      <c r="BJB7" s="5">
        <v>77</v>
      </c>
      <c r="BJC7" s="4">
        <v>10</v>
      </c>
      <c r="BJD7" s="5">
        <v>7</v>
      </c>
      <c r="BJE7" s="4">
        <v>76</v>
      </c>
      <c r="BJF7" s="5">
        <v>2</v>
      </c>
      <c r="BJG7" s="4">
        <v>17</v>
      </c>
      <c r="BJH7" s="5">
        <v>6</v>
      </c>
      <c r="BJI7" s="4">
        <v>199</v>
      </c>
      <c r="BJJ7" s="5">
        <v>5</v>
      </c>
      <c r="BJK7" s="4">
        <v>20</v>
      </c>
      <c r="BJL7" s="5">
        <v>32</v>
      </c>
      <c r="BJM7" s="4">
        <v>126</v>
      </c>
      <c r="BJN7" s="5">
        <v>18</v>
      </c>
      <c r="BJO7" s="4">
        <v>9</v>
      </c>
      <c r="BJP7" s="5">
        <v>41</v>
      </c>
      <c r="BJQ7" s="4">
        <v>88</v>
      </c>
      <c r="BJR7" s="5">
        <v>10</v>
      </c>
      <c r="BJS7" s="4">
        <v>12</v>
      </c>
      <c r="BJT7" s="5">
        <v>71</v>
      </c>
      <c r="BJU7" s="4">
        <v>24</v>
      </c>
      <c r="BJV7" s="5">
        <v>0</v>
      </c>
      <c r="BJW7" s="4">
        <v>1</v>
      </c>
      <c r="BJX7" s="5">
        <v>38</v>
      </c>
      <c r="BJY7" s="4">
        <v>35</v>
      </c>
      <c r="BJZ7" s="5">
        <v>82</v>
      </c>
      <c r="BKA7" s="4">
        <v>93</v>
      </c>
      <c r="BKB7" s="5">
        <v>4</v>
      </c>
      <c r="BKC7" s="4">
        <v>7</v>
      </c>
      <c r="BKD7" s="5">
        <v>7</v>
      </c>
      <c r="BKE7" s="4">
        <v>215</v>
      </c>
      <c r="BKF7" s="5">
        <v>75</v>
      </c>
      <c r="BKG7" s="4">
        <v>9</v>
      </c>
      <c r="BKH7" s="5">
        <v>56</v>
      </c>
      <c r="BKI7" s="4">
        <v>3</v>
      </c>
      <c r="BKJ7" s="5">
        <v>19</v>
      </c>
      <c r="BKK7" s="4">
        <v>85</v>
      </c>
      <c r="BKL7" s="5">
        <v>127</v>
      </c>
      <c r="BKM7" s="4">
        <v>16</v>
      </c>
      <c r="BKN7" s="5">
        <v>18</v>
      </c>
      <c r="BKO7" s="4">
        <v>31</v>
      </c>
      <c r="BKP7" s="5">
        <v>26</v>
      </c>
      <c r="BKQ7" s="4">
        <v>1</v>
      </c>
      <c r="BKR7" s="5">
        <v>8</v>
      </c>
      <c r="BKS7" s="4">
        <v>4</v>
      </c>
      <c r="BKT7" s="5">
        <v>30</v>
      </c>
      <c r="BKU7" s="4">
        <v>38</v>
      </c>
      <c r="BKV7" s="5">
        <v>134</v>
      </c>
      <c r="BKW7" s="4">
        <v>34</v>
      </c>
      <c r="BKX7" s="5">
        <v>52</v>
      </c>
      <c r="BKY7" s="4">
        <v>42</v>
      </c>
      <c r="BKZ7" s="5">
        <v>65</v>
      </c>
      <c r="BLA7" s="4">
        <v>19</v>
      </c>
      <c r="BLB7" s="5">
        <v>6</v>
      </c>
      <c r="BLC7" s="4">
        <v>9</v>
      </c>
      <c r="BLD7" s="5">
        <v>7</v>
      </c>
      <c r="BLE7" s="4">
        <v>7</v>
      </c>
      <c r="BLF7" s="5">
        <v>30</v>
      </c>
      <c r="BLG7" s="4">
        <v>27</v>
      </c>
      <c r="BLH7" s="5">
        <v>10</v>
      </c>
      <c r="BLI7" s="4">
        <v>53</v>
      </c>
      <c r="BLJ7" s="5">
        <v>40</v>
      </c>
      <c r="BLK7" s="4">
        <v>107</v>
      </c>
      <c r="BLL7" s="5">
        <v>161</v>
      </c>
      <c r="BLM7" s="4">
        <v>9</v>
      </c>
      <c r="BLN7" s="5">
        <v>15</v>
      </c>
      <c r="BLO7" s="4">
        <v>10</v>
      </c>
      <c r="BLP7" s="5">
        <v>23</v>
      </c>
      <c r="BLQ7" s="4">
        <v>5</v>
      </c>
      <c r="BLR7" s="5">
        <v>88</v>
      </c>
      <c r="BLS7" s="4">
        <v>33</v>
      </c>
      <c r="BLT7" s="5">
        <v>4</v>
      </c>
      <c r="BLU7" s="4">
        <v>1</v>
      </c>
      <c r="BLV7" s="5">
        <v>46</v>
      </c>
      <c r="BLW7" s="4">
        <v>4</v>
      </c>
      <c r="BLX7" s="5">
        <v>83</v>
      </c>
      <c r="BLY7" s="4">
        <v>46</v>
      </c>
      <c r="BLZ7" s="5">
        <v>80</v>
      </c>
      <c r="BMA7" s="4">
        <v>84</v>
      </c>
      <c r="BMB7" s="5">
        <v>100</v>
      </c>
      <c r="BMC7" s="4">
        <v>85</v>
      </c>
      <c r="BMD7" s="5">
        <v>7</v>
      </c>
      <c r="BME7" s="4">
        <v>12</v>
      </c>
      <c r="BMF7" s="5">
        <v>14</v>
      </c>
      <c r="BMG7" s="4">
        <v>26</v>
      </c>
      <c r="BMH7" s="5">
        <v>7</v>
      </c>
      <c r="BMI7" s="4">
        <v>20</v>
      </c>
      <c r="BMJ7" s="5">
        <v>1</v>
      </c>
      <c r="BMK7" s="4">
        <v>107</v>
      </c>
      <c r="BML7" s="5">
        <v>180</v>
      </c>
      <c r="BMM7" s="4">
        <v>2</v>
      </c>
      <c r="BMN7" s="5">
        <v>4</v>
      </c>
      <c r="BMO7" s="4">
        <v>13</v>
      </c>
      <c r="BMP7" s="5">
        <v>42</v>
      </c>
      <c r="BMQ7" s="4">
        <v>3</v>
      </c>
      <c r="BMR7" s="5">
        <v>12</v>
      </c>
      <c r="BMS7" s="4">
        <v>20</v>
      </c>
      <c r="BMT7" s="5">
        <v>52</v>
      </c>
      <c r="BMU7" s="4">
        <v>7</v>
      </c>
      <c r="BMV7" s="5">
        <v>101</v>
      </c>
      <c r="BMW7" s="4">
        <v>58</v>
      </c>
      <c r="BMX7" s="5">
        <v>7</v>
      </c>
      <c r="BMY7" s="4">
        <v>26</v>
      </c>
      <c r="BMZ7" s="5">
        <v>20</v>
      </c>
      <c r="BNA7" s="4">
        <v>187</v>
      </c>
      <c r="BNB7" s="5">
        <v>40</v>
      </c>
      <c r="BNC7" s="4">
        <v>6</v>
      </c>
      <c r="BND7" s="5">
        <v>29</v>
      </c>
      <c r="BNE7" s="4">
        <v>107</v>
      </c>
      <c r="BNF7" s="5">
        <v>2</v>
      </c>
      <c r="BNG7" s="4">
        <v>22</v>
      </c>
      <c r="BNH7" s="5">
        <v>111</v>
      </c>
      <c r="BNI7" s="4">
        <v>79</v>
      </c>
      <c r="BNJ7" s="5">
        <v>18</v>
      </c>
      <c r="BNK7" s="4">
        <v>7</v>
      </c>
      <c r="BNL7" s="5">
        <v>0</v>
      </c>
      <c r="BNM7" s="4">
        <v>20</v>
      </c>
      <c r="BNN7" s="5">
        <v>54</v>
      </c>
      <c r="BNO7" s="4">
        <v>195</v>
      </c>
      <c r="BNP7" s="5">
        <v>6</v>
      </c>
      <c r="BNQ7" s="4">
        <v>19</v>
      </c>
      <c r="BNR7" s="5">
        <v>25</v>
      </c>
      <c r="BNS7" s="4">
        <v>107</v>
      </c>
      <c r="BNT7" s="5">
        <v>26</v>
      </c>
      <c r="BNU7" s="4">
        <v>14</v>
      </c>
      <c r="BNV7" s="5">
        <v>16</v>
      </c>
      <c r="BNW7" s="4">
        <v>29</v>
      </c>
      <c r="BNX7" s="5">
        <v>6</v>
      </c>
      <c r="BNY7" s="4">
        <v>3</v>
      </c>
      <c r="BNZ7" s="5">
        <v>32</v>
      </c>
      <c r="BOA7" s="4">
        <v>66</v>
      </c>
      <c r="BOB7" s="5">
        <v>25</v>
      </c>
      <c r="BOC7" s="4">
        <v>191</v>
      </c>
      <c r="BOD7" s="5">
        <v>15</v>
      </c>
      <c r="BOE7" s="4">
        <v>88</v>
      </c>
      <c r="BOF7" s="5">
        <v>8</v>
      </c>
      <c r="BOG7" s="4">
        <v>141</v>
      </c>
      <c r="BOH7" s="5">
        <v>149</v>
      </c>
      <c r="BOI7" s="4">
        <v>43</v>
      </c>
      <c r="BOJ7" s="5">
        <v>21</v>
      </c>
      <c r="BOK7" s="4">
        <v>106</v>
      </c>
      <c r="BOL7" s="5">
        <v>11</v>
      </c>
      <c r="BOM7" s="4">
        <v>34</v>
      </c>
      <c r="BON7" s="5">
        <v>7</v>
      </c>
      <c r="BOO7" s="4">
        <v>7</v>
      </c>
      <c r="BOP7" s="5">
        <v>24</v>
      </c>
      <c r="BOQ7" s="4">
        <v>16</v>
      </c>
      <c r="BOR7" s="5">
        <v>5</v>
      </c>
      <c r="BOS7" s="4">
        <v>60</v>
      </c>
      <c r="BOT7" s="5">
        <v>59</v>
      </c>
      <c r="BOU7" s="4">
        <v>17</v>
      </c>
      <c r="BOV7" s="5">
        <v>58</v>
      </c>
      <c r="BOW7" s="4">
        <v>50</v>
      </c>
      <c r="BOX7" s="5">
        <v>11</v>
      </c>
      <c r="BOY7" s="4">
        <v>62</v>
      </c>
      <c r="BOZ7" s="5">
        <v>1</v>
      </c>
      <c r="BPA7" s="4">
        <v>32</v>
      </c>
      <c r="BPB7" s="5">
        <v>10</v>
      </c>
      <c r="BPC7" s="4">
        <v>72</v>
      </c>
      <c r="BPD7" s="5">
        <v>11</v>
      </c>
      <c r="BPE7" s="4">
        <v>24</v>
      </c>
      <c r="BPF7" s="5">
        <v>26</v>
      </c>
      <c r="BPG7" s="4">
        <v>53</v>
      </c>
      <c r="BPH7" s="5">
        <v>0</v>
      </c>
      <c r="BPI7" s="4">
        <v>0</v>
      </c>
      <c r="BPJ7" s="5">
        <v>17</v>
      </c>
      <c r="BPK7" s="4">
        <v>12</v>
      </c>
      <c r="BPL7" s="5">
        <v>13</v>
      </c>
      <c r="BPM7" s="4">
        <v>29</v>
      </c>
      <c r="BPN7" s="5">
        <v>15</v>
      </c>
      <c r="BPO7" s="4">
        <v>25</v>
      </c>
      <c r="BPP7" s="5">
        <v>30</v>
      </c>
      <c r="BPQ7" s="4">
        <v>17</v>
      </c>
      <c r="BPR7" s="5">
        <v>15</v>
      </c>
      <c r="BPS7" s="4">
        <v>31</v>
      </c>
      <c r="BPT7" s="5">
        <v>69</v>
      </c>
      <c r="BPU7" s="4">
        <v>30</v>
      </c>
      <c r="BPV7" s="5">
        <v>128</v>
      </c>
      <c r="BPW7" s="4">
        <v>79</v>
      </c>
      <c r="BPX7" s="5">
        <v>17</v>
      </c>
      <c r="BPY7" s="4">
        <v>1</v>
      </c>
      <c r="BPZ7" s="5">
        <v>100</v>
      </c>
      <c r="BQA7" s="4">
        <v>8</v>
      </c>
      <c r="BQB7" s="5">
        <v>67</v>
      </c>
      <c r="BQC7" s="4">
        <v>20</v>
      </c>
      <c r="BQD7" s="5">
        <v>52</v>
      </c>
      <c r="BQE7" s="4">
        <v>9</v>
      </c>
      <c r="BQF7" s="5">
        <v>17</v>
      </c>
      <c r="BQG7" s="4">
        <v>56</v>
      </c>
      <c r="BQH7" s="5">
        <v>183</v>
      </c>
      <c r="BQI7" s="4">
        <v>37</v>
      </c>
      <c r="BQJ7" s="5">
        <v>36</v>
      </c>
      <c r="BQK7" s="4">
        <v>39</v>
      </c>
      <c r="BQL7" s="5">
        <v>11</v>
      </c>
      <c r="BQM7" s="4">
        <v>82</v>
      </c>
      <c r="BQN7" s="5">
        <v>291</v>
      </c>
      <c r="BQO7" s="4">
        <v>10</v>
      </c>
      <c r="BQP7" s="5">
        <v>17</v>
      </c>
      <c r="BQQ7" s="4">
        <v>37</v>
      </c>
      <c r="BQR7" s="5">
        <v>1</v>
      </c>
      <c r="BQS7" s="4">
        <v>122</v>
      </c>
      <c r="BQT7" s="5">
        <v>17</v>
      </c>
      <c r="BQU7" s="4">
        <v>70</v>
      </c>
      <c r="BQV7" s="5">
        <v>150</v>
      </c>
      <c r="BQW7" s="4">
        <v>1</v>
      </c>
      <c r="BQX7" s="5">
        <v>42</v>
      </c>
      <c r="BQY7" s="4">
        <v>153</v>
      </c>
      <c r="BQZ7" s="5">
        <v>34</v>
      </c>
      <c r="BRA7" s="4">
        <v>1</v>
      </c>
      <c r="BRB7" s="5">
        <v>61</v>
      </c>
      <c r="BRC7" s="4">
        <v>3</v>
      </c>
      <c r="BRD7" s="5">
        <v>12</v>
      </c>
      <c r="BRE7" s="4">
        <v>162</v>
      </c>
      <c r="BRF7" s="5">
        <v>232</v>
      </c>
      <c r="BRG7" s="4">
        <v>9</v>
      </c>
      <c r="BRH7" s="5">
        <v>50</v>
      </c>
      <c r="BRI7" s="4">
        <v>166</v>
      </c>
      <c r="BRJ7" s="5">
        <v>92</v>
      </c>
      <c r="BRK7" s="4">
        <v>48</v>
      </c>
      <c r="BRL7" s="5">
        <v>9</v>
      </c>
      <c r="BRM7" s="4">
        <v>31</v>
      </c>
      <c r="BRN7" s="5">
        <v>35</v>
      </c>
      <c r="BRO7" s="4">
        <v>34</v>
      </c>
      <c r="BRP7" s="5">
        <v>22</v>
      </c>
      <c r="BRQ7" s="4">
        <v>3</v>
      </c>
      <c r="BRR7" s="5">
        <v>66</v>
      </c>
      <c r="BRS7" s="4">
        <v>20</v>
      </c>
      <c r="BRT7" s="5">
        <v>192</v>
      </c>
      <c r="BRU7" s="4">
        <v>176</v>
      </c>
      <c r="BRV7" s="5">
        <v>7</v>
      </c>
      <c r="BRW7" s="4">
        <v>72</v>
      </c>
      <c r="BRX7" s="5">
        <v>3</v>
      </c>
      <c r="BRY7" s="4">
        <v>85</v>
      </c>
      <c r="BRZ7" s="5">
        <v>11</v>
      </c>
      <c r="BSA7" s="4">
        <v>63</v>
      </c>
      <c r="BSB7" s="5">
        <v>1</v>
      </c>
      <c r="BSC7" s="4">
        <v>16</v>
      </c>
      <c r="BSD7" s="5">
        <v>40</v>
      </c>
      <c r="BSE7" s="4">
        <v>9</v>
      </c>
      <c r="BSF7" s="5">
        <v>67</v>
      </c>
      <c r="BSG7" s="4">
        <v>2</v>
      </c>
      <c r="BSH7" s="5">
        <v>53</v>
      </c>
      <c r="BSI7" s="4">
        <v>30</v>
      </c>
      <c r="BSJ7" s="5">
        <v>38</v>
      </c>
      <c r="BSK7" s="4">
        <v>12</v>
      </c>
      <c r="BSL7" s="5">
        <v>13</v>
      </c>
      <c r="BSM7" s="4">
        <v>18</v>
      </c>
      <c r="BSN7" s="5">
        <v>29</v>
      </c>
      <c r="BSO7" s="4">
        <v>97</v>
      </c>
      <c r="BSP7" s="5">
        <v>26</v>
      </c>
      <c r="BSQ7" s="4">
        <v>6</v>
      </c>
      <c r="BSR7" s="5">
        <v>27</v>
      </c>
      <c r="BSS7" s="4">
        <v>53</v>
      </c>
      <c r="BST7" s="5">
        <v>95</v>
      </c>
      <c r="BSU7" s="4">
        <v>59</v>
      </c>
      <c r="BSV7" s="5">
        <v>8</v>
      </c>
      <c r="BSW7" s="4">
        <v>2</v>
      </c>
      <c r="BSX7" s="5">
        <v>20</v>
      </c>
      <c r="BSY7" s="4">
        <v>183</v>
      </c>
      <c r="BSZ7" s="5">
        <v>8</v>
      </c>
      <c r="BTA7" s="4">
        <v>57</v>
      </c>
      <c r="BTB7" s="5">
        <v>8</v>
      </c>
      <c r="BTC7" s="4">
        <v>26</v>
      </c>
      <c r="BTD7" s="5">
        <v>0</v>
      </c>
      <c r="BTE7" s="4">
        <v>16</v>
      </c>
      <c r="BTF7" s="5">
        <v>219</v>
      </c>
      <c r="BTG7" s="4">
        <v>203</v>
      </c>
      <c r="BTH7" s="5">
        <v>57</v>
      </c>
      <c r="BTI7" s="4">
        <v>46</v>
      </c>
      <c r="BTJ7" s="5">
        <v>33</v>
      </c>
      <c r="BTK7" s="4">
        <v>12</v>
      </c>
      <c r="BTL7" s="5">
        <v>4</v>
      </c>
      <c r="BTM7" s="4">
        <v>108</v>
      </c>
      <c r="BTN7" s="5">
        <v>0</v>
      </c>
      <c r="BTO7" s="4">
        <v>12</v>
      </c>
      <c r="BTP7" s="5">
        <v>14</v>
      </c>
      <c r="BTQ7" s="4">
        <v>35</v>
      </c>
      <c r="BTR7" s="5">
        <v>30</v>
      </c>
      <c r="BTS7" s="4">
        <v>27</v>
      </c>
      <c r="BTT7" s="5">
        <v>172</v>
      </c>
      <c r="BTU7" s="4">
        <v>153</v>
      </c>
      <c r="BTV7" s="5">
        <v>5</v>
      </c>
      <c r="BTW7" s="4">
        <v>28</v>
      </c>
      <c r="BTX7" s="5">
        <v>43</v>
      </c>
      <c r="BTY7" s="4">
        <v>15</v>
      </c>
      <c r="BTZ7" s="5">
        <v>36</v>
      </c>
      <c r="BUA7" s="4">
        <v>79</v>
      </c>
      <c r="BUB7" s="5">
        <v>3</v>
      </c>
      <c r="BUC7" s="4">
        <v>14</v>
      </c>
      <c r="BUD7" s="5">
        <v>4</v>
      </c>
      <c r="BUE7" s="4">
        <v>11</v>
      </c>
      <c r="BUF7" s="5">
        <v>11</v>
      </c>
      <c r="BUG7" s="4">
        <v>2</v>
      </c>
      <c r="BUH7" s="5">
        <v>9</v>
      </c>
      <c r="BUI7" s="4">
        <v>53</v>
      </c>
      <c r="BUJ7" s="5">
        <v>76</v>
      </c>
      <c r="BUK7" s="4">
        <v>6</v>
      </c>
      <c r="BUL7" s="5">
        <v>5</v>
      </c>
      <c r="BUM7" s="4">
        <v>19</v>
      </c>
      <c r="BUN7" s="5">
        <v>28</v>
      </c>
      <c r="BUO7" s="4">
        <v>107</v>
      </c>
      <c r="BUP7" s="5">
        <v>15</v>
      </c>
      <c r="BUQ7" s="4">
        <v>133</v>
      </c>
      <c r="BUR7" s="5">
        <v>174</v>
      </c>
      <c r="BUS7" s="4">
        <v>137</v>
      </c>
      <c r="BUT7" s="5">
        <v>18</v>
      </c>
      <c r="BUU7" s="4">
        <v>7</v>
      </c>
      <c r="BUV7" s="5">
        <v>18</v>
      </c>
      <c r="BUW7" s="4">
        <v>2</v>
      </c>
      <c r="BUX7" s="5">
        <v>23</v>
      </c>
      <c r="BUY7" s="4">
        <v>185</v>
      </c>
      <c r="BUZ7" s="5">
        <v>27</v>
      </c>
      <c r="BVA7" s="4">
        <v>33</v>
      </c>
      <c r="BVB7" s="5">
        <v>22</v>
      </c>
      <c r="BVC7" s="4">
        <v>5</v>
      </c>
      <c r="BVD7" s="5">
        <v>34</v>
      </c>
      <c r="BVE7" s="4">
        <v>27</v>
      </c>
      <c r="BVF7" s="5">
        <v>108</v>
      </c>
      <c r="BVG7" s="4">
        <v>91</v>
      </c>
      <c r="BVH7" s="5">
        <v>1</v>
      </c>
      <c r="BVI7" s="4">
        <v>69</v>
      </c>
      <c r="BVJ7" s="5">
        <v>8</v>
      </c>
      <c r="BVK7" s="4">
        <v>18</v>
      </c>
      <c r="BVL7" s="5">
        <v>100</v>
      </c>
      <c r="BVM7" s="4">
        <v>3</v>
      </c>
      <c r="BVN7" s="5">
        <v>8</v>
      </c>
      <c r="BVO7" s="4">
        <v>0</v>
      </c>
      <c r="BVP7" s="5">
        <v>1</v>
      </c>
      <c r="BVQ7" s="4">
        <v>4</v>
      </c>
      <c r="BVR7" s="5">
        <v>112</v>
      </c>
      <c r="BVS7" s="4">
        <v>4</v>
      </c>
      <c r="BVT7" s="5">
        <v>6</v>
      </c>
      <c r="BVU7" s="4">
        <v>224</v>
      </c>
      <c r="BVV7" s="5">
        <v>41</v>
      </c>
      <c r="BVW7" s="4">
        <v>114</v>
      </c>
      <c r="BVX7" s="5">
        <v>145</v>
      </c>
      <c r="BVY7" s="4">
        <v>15</v>
      </c>
      <c r="BVZ7" s="5">
        <v>3</v>
      </c>
      <c r="BWA7" s="4">
        <v>12</v>
      </c>
      <c r="BWB7" s="5">
        <v>6</v>
      </c>
      <c r="BWC7" s="4">
        <v>49</v>
      </c>
      <c r="BWD7" s="5">
        <v>108</v>
      </c>
      <c r="BWE7" s="4">
        <v>0</v>
      </c>
      <c r="BWF7" s="5">
        <v>13</v>
      </c>
      <c r="BWG7" s="4">
        <v>32</v>
      </c>
      <c r="BWH7" s="5">
        <v>1</v>
      </c>
      <c r="BWI7" s="4">
        <v>27</v>
      </c>
      <c r="BWJ7" s="5">
        <v>17</v>
      </c>
      <c r="BWK7" s="4">
        <v>16</v>
      </c>
      <c r="BWL7" s="5">
        <v>89</v>
      </c>
      <c r="BWM7" s="4">
        <v>160</v>
      </c>
      <c r="BWN7" s="5">
        <v>1</v>
      </c>
      <c r="BWO7" s="4">
        <v>43</v>
      </c>
      <c r="BWP7" s="5">
        <v>24</v>
      </c>
      <c r="BWQ7" s="4">
        <v>49</v>
      </c>
      <c r="BWR7" s="5">
        <v>93</v>
      </c>
      <c r="BWS7" s="4">
        <v>21</v>
      </c>
      <c r="BWT7" s="5">
        <v>53</v>
      </c>
      <c r="BWU7" s="4">
        <v>13</v>
      </c>
      <c r="BWV7" s="5">
        <v>26</v>
      </c>
      <c r="BWW7" s="4">
        <v>12</v>
      </c>
      <c r="BWX7" s="5">
        <v>15</v>
      </c>
      <c r="BWY7" s="4">
        <v>50</v>
      </c>
      <c r="BWZ7" s="5">
        <v>18</v>
      </c>
      <c r="BXA7" s="4">
        <v>321</v>
      </c>
      <c r="BXB7" s="5">
        <v>53</v>
      </c>
      <c r="BXC7" s="4">
        <v>10</v>
      </c>
      <c r="BXD7" s="5">
        <v>13</v>
      </c>
      <c r="BXE7" s="4">
        <v>9</v>
      </c>
      <c r="BXF7" s="5">
        <v>44</v>
      </c>
      <c r="BXG7" s="4">
        <v>11</v>
      </c>
      <c r="BXH7" s="5">
        <v>143</v>
      </c>
      <c r="BXI7" s="4">
        <v>22</v>
      </c>
      <c r="BXJ7" s="5">
        <v>27</v>
      </c>
      <c r="BXK7" s="4">
        <v>3</v>
      </c>
      <c r="BXL7" s="5">
        <v>42</v>
      </c>
      <c r="BXM7" s="4">
        <v>117</v>
      </c>
      <c r="BXN7" s="5">
        <v>29</v>
      </c>
      <c r="BXO7" s="4">
        <v>51</v>
      </c>
      <c r="BXP7" s="5">
        <v>55</v>
      </c>
      <c r="BXQ7" s="4">
        <v>21</v>
      </c>
      <c r="BXR7" s="5">
        <v>48</v>
      </c>
      <c r="BXS7" s="4">
        <v>16</v>
      </c>
      <c r="BXT7" s="5">
        <v>5</v>
      </c>
      <c r="BXU7" s="4">
        <v>62</v>
      </c>
      <c r="BXV7" s="5">
        <v>44</v>
      </c>
      <c r="BXW7" s="4">
        <v>31</v>
      </c>
      <c r="BXX7" s="5">
        <v>23</v>
      </c>
      <c r="BXY7" s="4">
        <v>67</v>
      </c>
      <c r="BXZ7" s="5">
        <v>3</v>
      </c>
      <c r="BYA7" s="4">
        <v>0</v>
      </c>
      <c r="BYB7" s="5">
        <v>22</v>
      </c>
      <c r="BYC7" s="4">
        <v>0</v>
      </c>
      <c r="BYD7" s="5">
        <v>8</v>
      </c>
      <c r="BYE7" s="4">
        <v>2</v>
      </c>
      <c r="BYF7" s="5">
        <v>80</v>
      </c>
      <c r="BYG7" s="4">
        <v>91</v>
      </c>
      <c r="BYH7" s="5">
        <v>20</v>
      </c>
      <c r="BYI7" s="4">
        <v>35</v>
      </c>
      <c r="BYJ7" s="5">
        <v>86</v>
      </c>
      <c r="BYK7" s="4">
        <v>12</v>
      </c>
      <c r="BYL7" s="5">
        <v>21</v>
      </c>
      <c r="BYM7" s="4">
        <v>30</v>
      </c>
      <c r="BYN7" s="5">
        <v>41</v>
      </c>
      <c r="BYO7" s="4">
        <v>6</v>
      </c>
      <c r="BYP7" s="5">
        <v>10</v>
      </c>
      <c r="BYQ7" s="4">
        <v>3</v>
      </c>
      <c r="BYR7" s="5">
        <v>2</v>
      </c>
      <c r="BYS7" s="4">
        <v>6</v>
      </c>
      <c r="BYT7" s="5">
        <v>13</v>
      </c>
      <c r="BYU7" s="4">
        <v>15</v>
      </c>
      <c r="BYV7" s="5">
        <v>5</v>
      </c>
      <c r="BYW7" s="4">
        <v>11</v>
      </c>
      <c r="BYX7" s="5">
        <v>204</v>
      </c>
      <c r="BYY7" s="4">
        <v>3</v>
      </c>
      <c r="BYZ7" s="5">
        <v>8</v>
      </c>
      <c r="BZA7" s="4">
        <v>12</v>
      </c>
      <c r="BZB7" s="5">
        <v>42</v>
      </c>
      <c r="BZC7" s="4">
        <v>34</v>
      </c>
      <c r="BZD7" s="5">
        <v>36</v>
      </c>
      <c r="BZE7" s="4">
        <v>143</v>
      </c>
      <c r="BZF7" s="5">
        <v>1</v>
      </c>
      <c r="BZG7" s="4">
        <v>232</v>
      </c>
      <c r="BZH7" s="5">
        <v>145</v>
      </c>
      <c r="BZI7" s="4">
        <v>38</v>
      </c>
      <c r="BZJ7" s="5">
        <v>61</v>
      </c>
      <c r="BZK7" s="4">
        <v>24</v>
      </c>
      <c r="BZL7" s="5">
        <v>12</v>
      </c>
      <c r="BZM7" s="4">
        <v>78</v>
      </c>
      <c r="BZN7" s="5">
        <v>149</v>
      </c>
      <c r="BZO7" s="4">
        <v>102</v>
      </c>
      <c r="BZP7" s="5">
        <v>2</v>
      </c>
      <c r="BZQ7" s="4">
        <v>3</v>
      </c>
      <c r="BZR7" s="5">
        <v>116</v>
      </c>
      <c r="BZS7" s="4">
        <v>43</v>
      </c>
      <c r="BZT7" s="5">
        <v>7</v>
      </c>
      <c r="BZU7" s="4">
        <v>34</v>
      </c>
      <c r="BZV7" s="5">
        <v>58</v>
      </c>
      <c r="BZW7" s="4">
        <v>26</v>
      </c>
      <c r="BZX7" s="5">
        <v>5</v>
      </c>
      <c r="BZY7" s="4">
        <v>95</v>
      </c>
      <c r="BZZ7" s="5">
        <v>35</v>
      </c>
      <c r="CAA7" s="4">
        <v>4</v>
      </c>
      <c r="CAB7" s="5">
        <v>15</v>
      </c>
      <c r="CAC7" s="4">
        <v>39</v>
      </c>
      <c r="CAD7" s="5">
        <v>31</v>
      </c>
      <c r="CAE7" s="4">
        <v>133</v>
      </c>
      <c r="CAF7" s="5">
        <v>196</v>
      </c>
      <c r="CAG7" s="4">
        <v>96</v>
      </c>
      <c r="CAH7" s="5">
        <v>14</v>
      </c>
      <c r="CAI7" s="4">
        <v>7</v>
      </c>
      <c r="CAJ7" s="5">
        <v>130</v>
      </c>
      <c r="CAK7" s="4">
        <v>0</v>
      </c>
      <c r="CAL7" s="5">
        <v>11</v>
      </c>
      <c r="CAM7" s="4">
        <v>107</v>
      </c>
      <c r="CAN7" s="5">
        <v>7</v>
      </c>
      <c r="CAO7" s="4">
        <v>16</v>
      </c>
      <c r="CAP7" s="5">
        <v>28</v>
      </c>
      <c r="CAQ7" s="4">
        <v>11</v>
      </c>
      <c r="CAR7" s="5">
        <v>24</v>
      </c>
      <c r="CAS7" s="4">
        <v>33</v>
      </c>
      <c r="CAT7" s="5">
        <v>9</v>
      </c>
      <c r="CAU7" s="4">
        <v>35</v>
      </c>
      <c r="CAV7" s="5">
        <v>93</v>
      </c>
      <c r="CAW7" s="4">
        <v>54</v>
      </c>
      <c r="CAX7" s="5">
        <v>8</v>
      </c>
      <c r="CAY7" s="4">
        <v>31</v>
      </c>
      <c r="CAZ7" s="5">
        <v>9</v>
      </c>
      <c r="CBA7" s="4">
        <v>24</v>
      </c>
      <c r="CBB7" s="5">
        <v>49</v>
      </c>
      <c r="CBC7" s="4">
        <v>147</v>
      </c>
      <c r="CBD7" s="5">
        <v>92</v>
      </c>
      <c r="CBE7" s="4">
        <v>89</v>
      </c>
      <c r="CBF7" s="5">
        <v>126</v>
      </c>
      <c r="CBG7" s="4">
        <v>37</v>
      </c>
      <c r="CBH7" s="5">
        <v>49</v>
      </c>
      <c r="CBI7" s="4">
        <v>43</v>
      </c>
      <c r="CBJ7" s="5">
        <v>12</v>
      </c>
      <c r="CBK7" s="4">
        <v>4</v>
      </c>
      <c r="CBL7" s="5">
        <v>11</v>
      </c>
      <c r="CBM7" s="4">
        <v>5</v>
      </c>
      <c r="CBN7" s="5">
        <v>42</v>
      </c>
      <c r="CBO7" s="4">
        <v>245</v>
      </c>
      <c r="CBP7" s="5">
        <v>42</v>
      </c>
      <c r="CBQ7" s="4">
        <v>1</v>
      </c>
      <c r="CBR7" s="5">
        <v>108</v>
      </c>
      <c r="CBS7" s="4">
        <v>44</v>
      </c>
      <c r="CBT7" s="5">
        <v>185</v>
      </c>
      <c r="CBU7" s="4">
        <v>76</v>
      </c>
      <c r="CBV7" s="5">
        <v>6</v>
      </c>
      <c r="CBW7" s="4">
        <v>0</v>
      </c>
      <c r="CBX7" s="5">
        <v>16</v>
      </c>
      <c r="CBY7" s="4">
        <v>36</v>
      </c>
      <c r="CBZ7" s="5">
        <v>27</v>
      </c>
      <c r="CCA7" s="4">
        <v>17</v>
      </c>
      <c r="CCB7" s="5">
        <v>22</v>
      </c>
      <c r="CCC7" s="4">
        <v>125</v>
      </c>
      <c r="CCD7" s="5">
        <v>47</v>
      </c>
      <c r="CCE7" s="4">
        <v>19</v>
      </c>
      <c r="CCF7" s="5">
        <v>64</v>
      </c>
      <c r="CCG7" s="4">
        <v>124</v>
      </c>
      <c r="CCH7" s="5">
        <v>2</v>
      </c>
      <c r="CCI7" s="4">
        <v>64</v>
      </c>
      <c r="CCJ7" s="5">
        <v>43</v>
      </c>
      <c r="CCK7" s="4">
        <v>57</v>
      </c>
      <c r="CCL7" s="5">
        <v>17</v>
      </c>
      <c r="CCM7" s="4">
        <v>20</v>
      </c>
      <c r="CCN7" s="5">
        <v>154</v>
      </c>
      <c r="CCO7" s="4">
        <v>9</v>
      </c>
      <c r="CCP7" s="5">
        <v>5</v>
      </c>
      <c r="CCQ7" s="4">
        <v>5</v>
      </c>
      <c r="CCR7" s="5">
        <v>16</v>
      </c>
      <c r="CCS7" s="4">
        <v>229</v>
      </c>
      <c r="CCT7" s="5">
        <v>2</v>
      </c>
      <c r="CCU7" s="4">
        <v>76</v>
      </c>
      <c r="CCV7" s="5">
        <v>117</v>
      </c>
      <c r="CCW7" s="4">
        <v>17</v>
      </c>
      <c r="CCX7" s="5">
        <v>12</v>
      </c>
      <c r="CCY7" s="4">
        <v>2</v>
      </c>
      <c r="CCZ7" s="5">
        <v>2</v>
      </c>
      <c r="CDA7" s="4">
        <v>0</v>
      </c>
      <c r="CDB7" s="5">
        <v>1</v>
      </c>
      <c r="CDC7" s="4">
        <v>47</v>
      </c>
      <c r="CDD7" s="5">
        <v>163</v>
      </c>
      <c r="CDE7" s="4">
        <v>11</v>
      </c>
      <c r="CDF7" s="5">
        <v>37</v>
      </c>
      <c r="CDG7" s="4">
        <v>9</v>
      </c>
      <c r="CDH7" s="5">
        <v>5</v>
      </c>
      <c r="CDI7" s="4">
        <v>64</v>
      </c>
      <c r="CDJ7" s="5">
        <v>2</v>
      </c>
      <c r="CDK7" s="4">
        <v>4</v>
      </c>
      <c r="CDL7" s="5">
        <v>27</v>
      </c>
      <c r="CDM7" s="4">
        <v>25</v>
      </c>
      <c r="CDN7" s="5">
        <v>30</v>
      </c>
      <c r="CDO7" s="4">
        <v>97</v>
      </c>
      <c r="CDP7" s="5">
        <v>4</v>
      </c>
      <c r="CDQ7" s="4">
        <v>9</v>
      </c>
      <c r="CDR7" s="5">
        <v>5</v>
      </c>
      <c r="CDS7" s="4">
        <v>0</v>
      </c>
      <c r="CDT7" s="5">
        <v>1</v>
      </c>
      <c r="CDU7" s="4">
        <v>128</v>
      </c>
      <c r="CDV7" s="5">
        <v>16</v>
      </c>
      <c r="CDW7" s="4">
        <v>37</v>
      </c>
      <c r="CDX7" s="5">
        <v>7</v>
      </c>
      <c r="CDY7" s="4">
        <v>3</v>
      </c>
      <c r="CDZ7" s="5">
        <v>25</v>
      </c>
      <c r="CEA7" s="4">
        <v>2</v>
      </c>
      <c r="CEB7" s="5">
        <v>7</v>
      </c>
      <c r="CEC7" s="4">
        <v>5</v>
      </c>
      <c r="CED7" s="5">
        <v>153</v>
      </c>
      <c r="CEE7" s="4">
        <v>12</v>
      </c>
      <c r="CEF7" s="5">
        <v>19</v>
      </c>
      <c r="CEG7" s="4">
        <v>73</v>
      </c>
      <c r="CEH7" s="5">
        <v>13</v>
      </c>
      <c r="CEI7" s="4">
        <v>7</v>
      </c>
      <c r="CEJ7" s="5">
        <v>150</v>
      </c>
      <c r="CEK7" s="4">
        <v>56</v>
      </c>
      <c r="CEL7" s="5">
        <v>241</v>
      </c>
      <c r="CEM7" s="4">
        <v>15</v>
      </c>
      <c r="CEN7" s="5">
        <v>21</v>
      </c>
      <c r="CEO7" s="4">
        <v>129</v>
      </c>
      <c r="CEP7" s="5">
        <v>54</v>
      </c>
      <c r="CEQ7" s="4">
        <v>248</v>
      </c>
      <c r="CER7" s="5">
        <v>28</v>
      </c>
      <c r="CES7" s="4">
        <v>129</v>
      </c>
      <c r="CET7" s="5">
        <v>103</v>
      </c>
      <c r="CEU7" s="4">
        <v>42</v>
      </c>
      <c r="CEV7" s="5">
        <v>227</v>
      </c>
      <c r="CEW7" s="4">
        <v>41</v>
      </c>
      <c r="CEX7" s="5">
        <v>12</v>
      </c>
      <c r="CEY7" s="4">
        <v>5</v>
      </c>
      <c r="CEZ7" s="5">
        <v>35</v>
      </c>
      <c r="CFA7" s="4">
        <v>23</v>
      </c>
      <c r="CFB7" s="5">
        <v>0</v>
      </c>
      <c r="CFC7" s="4">
        <v>56</v>
      </c>
      <c r="CFD7" s="5">
        <v>41</v>
      </c>
      <c r="CFE7" s="4">
        <v>26</v>
      </c>
      <c r="CFF7" s="5">
        <v>163</v>
      </c>
      <c r="CFG7" s="4">
        <v>8</v>
      </c>
      <c r="CFH7" s="5">
        <v>15</v>
      </c>
      <c r="CFI7" s="4">
        <v>24</v>
      </c>
      <c r="CFJ7" s="5">
        <v>0</v>
      </c>
      <c r="CFK7" s="4">
        <v>63</v>
      </c>
      <c r="CFL7" s="5">
        <v>174</v>
      </c>
      <c r="CFM7" s="4">
        <v>4</v>
      </c>
      <c r="CFN7" s="5">
        <v>18</v>
      </c>
      <c r="CFO7" s="4">
        <v>106</v>
      </c>
      <c r="CFP7" s="5">
        <v>152</v>
      </c>
      <c r="CFQ7" s="4">
        <v>3</v>
      </c>
      <c r="CFR7" s="5">
        <v>45</v>
      </c>
      <c r="CFS7" s="4">
        <v>44</v>
      </c>
      <c r="CFT7" s="5">
        <v>42</v>
      </c>
      <c r="CFU7" s="4">
        <v>54</v>
      </c>
      <c r="CFV7" s="5">
        <v>18</v>
      </c>
      <c r="CFW7" s="4">
        <v>18</v>
      </c>
      <c r="CFX7" s="5">
        <v>29</v>
      </c>
      <c r="CFY7" s="4">
        <v>3</v>
      </c>
      <c r="CFZ7" s="5">
        <v>15</v>
      </c>
      <c r="CGA7" s="4">
        <v>15</v>
      </c>
      <c r="CGB7" s="5">
        <v>27</v>
      </c>
      <c r="CGC7" s="4">
        <v>53</v>
      </c>
      <c r="CGD7" s="5">
        <v>0</v>
      </c>
      <c r="CGE7" s="4">
        <v>32</v>
      </c>
      <c r="CGF7" s="5">
        <v>5</v>
      </c>
      <c r="CGG7" s="4">
        <v>5</v>
      </c>
      <c r="CGH7" s="5">
        <v>6</v>
      </c>
      <c r="CGI7" s="4">
        <v>57</v>
      </c>
      <c r="CGJ7" s="5">
        <v>1</v>
      </c>
      <c r="CGK7" s="4">
        <v>62</v>
      </c>
      <c r="CGL7" s="5">
        <v>22</v>
      </c>
      <c r="CGM7" s="4">
        <v>80</v>
      </c>
      <c r="CGN7" s="5">
        <v>21</v>
      </c>
      <c r="CGO7" s="4">
        <v>3</v>
      </c>
      <c r="CGP7" s="5">
        <v>27</v>
      </c>
      <c r="CGQ7" s="4">
        <v>88</v>
      </c>
      <c r="CGR7" s="5">
        <v>53</v>
      </c>
      <c r="CGS7" s="4">
        <v>91</v>
      </c>
      <c r="CGT7" s="5">
        <v>22</v>
      </c>
      <c r="CGU7" s="4">
        <v>17</v>
      </c>
      <c r="CGV7" s="5">
        <v>23</v>
      </c>
      <c r="CGW7" s="4">
        <v>20</v>
      </c>
      <c r="CGX7" s="5">
        <v>3</v>
      </c>
      <c r="CGY7" s="4">
        <v>12</v>
      </c>
      <c r="CGZ7" s="5">
        <v>9</v>
      </c>
      <c r="CHA7" s="4">
        <v>247</v>
      </c>
      <c r="CHB7" s="5">
        <v>8</v>
      </c>
      <c r="CHC7" s="4">
        <v>24</v>
      </c>
      <c r="CHD7" s="5">
        <v>61</v>
      </c>
      <c r="CHE7" s="4">
        <v>21</v>
      </c>
    </row>
  </sheetData>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xr2:uid="{E5030862-4FCF-4028-98E9-416213722286}">
          <x14:colorSeries rgb="FF376092"/>
          <x14:colorNegative rgb="FFD00000"/>
          <x14:colorAxis rgb="FF000000"/>
          <x14:colorMarkers rgb="FFD00000"/>
          <x14:colorFirst rgb="FFD00000"/>
          <x14:colorLast rgb="FFD00000"/>
          <x14:colorHigh rgb="FFD00000"/>
          <x14:colorLow rgb="FFD00000"/>
          <x14:sparklines>
            <x14:sparkline>
              <xm:f>Sheet18!B2:CHE2</xm:f>
              <xm:sqref>CHF2</xm:sqref>
            </x14:sparkline>
            <x14:sparkline>
              <xm:f>Sheet18!B3:CHE3</xm:f>
              <xm:sqref>CHF3</xm:sqref>
            </x14:sparkline>
            <x14:sparkline>
              <xm:f>Sheet18!B4:CHE4</xm:f>
              <xm:sqref>CHF4</xm:sqref>
            </x14:sparkline>
            <x14:sparkline>
              <xm:f>Sheet18!B5:CHE5</xm:f>
              <xm:sqref>CHF5</xm:sqref>
            </x14:sparkline>
            <x14:sparkline>
              <xm:f>Sheet18!B6:CHE6</xm:f>
              <xm:sqref>CHF6</xm:sqref>
            </x14:sparkline>
            <x14:sparkline>
              <xm:f>Sheet18!B7:CHE7</xm:f>
              <xm:sqref>CHF7</xm:sqref>
            </x14:sparkline>
          </x14:sparklines>
        </x14:sparklineGroup>
      </x14:sparklineGroup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6942B-F4D2-4A63-B4BD-0E39A9900C4D}">
  <dimension ref="A1:B2244"/>
  <sheetViews>
    <sheetView workbookViewId="0">
      <selection activeCell="A2241" sqref="A1:B2241"/>
    </sheetView>
  </sheetViews>
  <sheetFormatPr defaultRowHeight="14.5" x14ac:dyDescent="0.35"/>
  <sheetData>
    <row r="1" spans="1:2" x14ac:dyDescent="0.35">
      <c r="A1" s="16" t="s">
        <v>4</v>
      </c>
      <c r="B1" t="s">
        <v>61</v>
      </c>
    </row>
    <row r="2" spans="1:2" x14ac:dyDescent="0.35">
      <c r="A2" s="5">
        <v>58138</v>
      </c>
      <c r="B2">
        <v>1</v>
      </c>
    </row>
    <row r="3" spans="1:2" x14ac:dyDescent="0.35">
      <c r="A3" s="4">
        <v>46344</v>
      </c>
      <c r="B3">
        <v>0</v>
      </c>
    </row>
    <row r="4" spans="1:2" x14ac:dyDescent="0.35">
      <c r="A4" s="5">
        <v>71613</v>
      </c>
      <c r="B4">
        <v>0</v>
      </c>
    </row>
    <row r="5" spans="1:2" x14ac:dyDescent="0.35">
      <c r="A5" s="4">
        <v>26646</v>
      </c>
      <c r="B5">
        <v>0</v>
      </c>
    </row>
    <row r="6" spans="1:2" x14ac:dyDescent="0.35">
      <c r="A6" s="5">
        <v>58293</v>
      </c>
      <c r="B6">
        <v>0</v>
      </c>
    </row>
    <row r="7" spans="1:2" x14ac:dyDescent="0.35">
      <c r="A7" s="4">
        <v>62513</v>
      </c>
      <c r="B7">
        <v>0</v>
      </c>
    </row>
    <row r="8" spans="1:2" x14ac:dyDescent="0.35">
      <c r="A8" s="5">
        <v>55635</v>
      </c>
      <c r="B8">
        <v>0</v>
      </c>
    </row>
    <row r="9" spans="1:2" x14ac:dyDescent="0.35">
      <c r="A9" s="4">
        <v>33454</v>
      </c>
      <c r="B9">
        <v>0</v>
      </c>
    </row>
    <row r="10" spans="1:2" x14ac:dyDescent="0.35">
      <c r="A10" s="5">
        <v>30351</v>
      </c>
      <c r="B10">
        <v>1</v>
      </c>
    </row>
    <row r="11" spans="1:2" x14ac:dyDescent="0.35">
      <c r="A11" s="4">
        <v>5648</v>
      </c>
      <c r="B11">
        <v>1</v>
      </c>
    </row>
    <row r="12" spans="1:2" x14ac:dyDescent="0.35">
      <c r="A12" s="5">
        <v>51386</v>
      </c>
      <c r="B12">
        <v>0</v>
      </c>
    </row>
    <row r="13" spans="1:2" x14ac:dyDescent="0.35">
      <c r="A13" s="4">
        <v>7500</v>
      </c>
      <c r="B13">
        <v>0</v>
      </c>
    </row>
    <row r="14" spans="1:2" x14ac:dyDescent="0.35">
      <c r="A14" s="5">
        <v>63033</v>
      </c>
      <c r="B14">
        <v>0</v>
      </c>
    </row>
    <row r="15" spans="1:2" x14ac:dyDescent="0.35">
      <c r="A15" s="4">
        <v>59354</v>
      </c>
      <c r="B15">
        <v>0</v>
      </c>
    </row>
    <row r="16" spans="1:2" x14ac:dyDescent="0.35">
      <c r="A16" s="5">
        <v>17323</v>
      </c>
      <c r="B16">
        <v>0</v>
      </c>
    </row>
    <row r="17" spans="1:2" x14ac:dyDescent="0.35">
      <c r="A17" s="4">
        <v>82800</v>
      </c>
      <c r="B17">
        <v>3</v>
      </c>
    </row>
    <row r="18" spans="1:2" x14ac:dyDescent="0.35">
      <c r="A18" s="5">
        <v>41850</v>
      </c>
      <c r="B18">
        <v>0</v>
      </c>
    </row>
    <row r="19" spans="1:2" x14ac:dyDescent="0.35">
      <c r="A19" s="4">
        <v>37760</v>
      </c>
      <c r="B19">
        <v>0</v>
      </c>
    </row>
    <row r="20" spans="1:2" x14ac:dyDescent="0.35">
      <c r="A20" s="5">
        <v>76995</v>
      </c>
      <c r="B20">
        <v>1</v>
      </c>
    </row>
    <row r="21" spans="1:2" x14ac:dyDescent="0.35">
      <c r="A21" s="4">
        <v>33812</v>
      </c>
      <c r="B21">
        <v>0</v>
      </c>
    </row>
    <row r="22" spans="1:2" x14ac:dyDescent="0.35">
      <c r="A22" s="5">
        <v>37040</v>
      </c>
      <c r="B22">
        <v>0</v>
      </c>
    </row>
    <row r="23" spans="1:2" x14ac:dyDescent="0.35">
      <c r="A23" s="4">
        <v>2447</v>
      </c>
      <c r="B23">
        <v>0</v>
      </c>
    </row>
    <row r="24" spans="1:2" x14ac:dyDescent="0.35">
      <c r="A24" s="5">
        <v>58607</v>
      </c>
      <c r="B24">
        <v>1</v>
      </c>
    </row>
    <row r="25" spans="1:2" x14ac:dyDescent="0.35">
      <c r="A25" s="4">
        <v>65324</v>
      </c>
      <c r="B25">
        <v>0</v>
      </c>
    </row>
    <row r="26" spans="1:2" x14ac:dyDescent="0.35">
      <c r="A26" s="5">
        <v>40689</v>
      </c>
      <c r="B26">
        <v>0</v>
      </c>
    </row>
    <row r="27" spans="1:2" x14ac:dyDescent="0.35">
      <c r="A27" s="4">
        <v>18589</v>
      </c>
      <c r="B27">
        <v>0</v>
      </c>
    </row>
    <row r="28" spans="1:2" x14ac:dyDescent="0.35">
      <c r="A28" s="5">
        <v>53359</v>
      </c>
      <c r="B28">
        <v>0</v>
      </c>
    </row>
    <row r="29" spans="1:2" x14ac:dyDescent="0.35">
      <c r="A29" s="4">
        <v>51386</v>
      </c>
      <c r="B29">
        <v>0</v>
      </c>
    </row>
    <row r="30" spans="1:2" x14ac:dyDescent="0.35">
      <c r="A30" s="5">
        <v>38360</v>
      </c>
      <c r="B30">
        <v>0</v>
      </c>
    </row>
    <row r="31" spans="1:2" x14ac:dyDescent="0.35">
      <c r="A31" s="4">
        <v>84618</v>
      </c>
      <c r="B31">
        <v>1</v>
      </c>
    </row>
    <row r="32" spans="1:2" x14ac:dyDescent="0.35">
      <c r="A32" s="5">
        <v>10979</v>
      </c>
      <c r="B32">
        <v>0</v>
      </c>
    </row>
    <row r="33" spans="1:2" x14ac:dyDescent="0.35">
      <c r="A33" s="4">
        <v>38620</v>
      </c>
      <c r="B33">
        <v>0</v>
      </c>
    </row>
    <row r="34" spans="1:2" x14ac:dyDescent="0.35">
      <c r="A34" s="5">
        <v>40548</v>
      </c>
      <c r="B34">
        <v>1</v>
      </c>
    </row>
    <row r="35" spans="1:2" x14ac:dyDescent="0.35">
      <c r="A35" s="4">
        <v>46610</v>
      </c>
      <c r="B35">
        <v>1</v>
      </c>
    </row>
    <row r="36" spans="1:2" x14ac:dyDescent="0.35">
      <c r="A36" s="5">
        <v>68657</v>
      </c>
      <c r="B36">
        <v>0</v>
      </c>
    </row>
    <row r="37" spans="1:2" x14ac:dyDescent="0.35">
      <c r="A37" s="4">
        <v>49389</v>
      </c>
      <c r="B37">
        <v>0</v>
      </c>
    </row>
    <row r="38" spans="1:2" x14ac:dyDescent="0.35">
      <c r="A38" s="5">
        <v>67353</v>
      </c>
      <c r="B38">
        <v>0</v>
      </c>
    </row>
    <row r="39" spans="1:2" x14ac:dyDescent="0.35">
      <c r="A39" s="4">
        <v>23718</v>
      </c>
      <c r="B39">
        <v>0</v>
      </c>
    </row>
    <row r="40" spans="1:2" x14ac:dyDescent="0.35">
      <c r="A40" s="5">
        <v>42429</v>
      </c>
      <c r="B40">
        <v>0</v>
      </c>
    </row>
    <row r="41" spans="1:2" x14ac:dyDescent="0.35">
      <c r="A41" s="4">
        <v>48948</v>
      </c>
      <c r="B41">
        <v>2</v>
      </c>
    </row>
    <row r="42" spans="1:2" x14ac:dyDescent="0.35">
      <c r="A42" s="5">
        <v>80011</v>
      </c>
      <c r="B42">
        <v>0</v>
      </c>
    </row>
    <row r="43" spans="1:2" x14ac:dyDescent="0.35">
      <c r="A43" s="4">
        <v>20559</v>
      </c>
      <c r="B43">
        <v>0</v>
      </c>
    </row>
    <row r="44" spans="1:2" x14ac:dyDescent="0.35">
      <c r="A44" s="5">
        <v>21994</v>
      </c>
      <c r="B44">
        <v>0</v>
      </c>
    </row>
    <row r="45" spans="1:2" x14ac:dyDescent="0.35">
      <c r="A45" s="4">
        <v>51386</v>
      </c>
      <c r="B45">
        <v>0</v>
      </c>
    </row>
    <row r="46" spans="1:2" x14ac:dyDescent="0.35">
      <c r="A46" s="5">
        <v>7500</v>
      </c>
      <c r="B46">
        <v>0</v>
      </c>
    </row>
    <row r="47" spans="1:2" x14ac:dyDescent="0.35">
      <c r="A47" s="4">
        <v>79941</v>
      </c>
      <c r="B47">
        <v>0</v>
      </c>
    </row>
    <row r="48" spans="1:2" x14ac:dyDescent="0.35">
      <c r="A48" s="5">
        <v>7500</v>
      </c>
      <c r="B48">
        <v>1</v>
      </c>
    </row>
    <row r="49" spans="1:2" x14ac:dyDescent="0.35">
      <c r="A49" s="4">
        <v>41728</v>
      </c>
      <c r="B49">
        <v>0</v>
      </c>
    </row>
    <row r="50" spans="1:2" x14ac:dyDescent="0.35">
      <c r="A50" s="5">
        <v>51386</v>
      </c>
      <c r="B50">
        <v>0</v>
      </c>
    </row>
    <row r="51" spans="1:2" x14ac:dyDescent="0.35">
      <c r="A51" s="4">
        <v>72550</v>
      </c>
      <c r="B51">
        <v>0</v>
      </c>
    </row>
    <row r="52" spans="1:2" x14ac:dyDescent="0.35">
      <c r="A52" s="5">
        <v>65486</v>
      </c>
      <c r="B52">
        <v>0</v>
      </c>
    </row>
    <row r="53" spans="1:2" x14ac:dyDescent="0.35">
      <c r="A53" s="4">
        <v>79143</v>
      </c>
      <c r="B53">
        <v>0</v>
      </c>
    </row>
    <row r="54" spans="1:2" x14ac:dyDescent="0.35">
      <c r="A54" s="5">
        <v>35790</v>
      </c>
      <c r="B54">
        <v>0</v>
      </c>
    </row>
    <row r="55" spans="1:2" x14ac:dyDescent="0.35">
      <c r="A55" s="4">
        <v>82582</v>
      </c>
      <c r="B55">
        <v>3</v>
      </c>
    </row>
    <row r="56" spans="1:2" x14ac:dyDescent="0.35">
      <c r="A56" s="5">
        <v>66373</v>
      </c>
      <c r="B56">
        <v>0</v>
      </c>
    </row>
    <row r="57" spans="1:2" x14ac:dyDescent="0.35">
      <c r="A57" s="4">
        <v>82384</v>
      </c>
      <c r="B57">
        <v>2</v>
      </c>
    </row>
    <row r="58" spans="1:2" x14ac:dyDescent="0.35">
      <c r="A58" s="5">
        <v>70287</v>
      </c>
      <c r="B58">
        <v>1</v>
      </c>
    </row>
    <row r="59" spans="1:2" x14ac:dyDescent="0.35">
      <c r="A59" s="4">
        <v>27938</v>
      </c>
      <c r="B59">
        <v>0</v>
      </c>
    </row>
    <row r="60" spans="1:2" x14ac:dyDescent="0.35">
      <c r="A60" s="5">
        <v>51386</v>
      </c>
      <c r="B60">
        <v>0</v>
      </c>
    </row>
    <row r="61" spans="1:2" x14ac:dyDescent="0.35">
      <c r="A61" s="4">
        <v>55954</v>
      </c>
      <c r="B61">
        <v>0</v>
      </c>
    </row>
    <row r="62" spans="1:2" x14ac:dyDescent="0.35">
      <c r="A62" s="5">
        <v>75777</v>
      </c>
      <c r="B62">
        <v>3</v>
      </c>
    </row>
    <row r="63" spans="1:2" x14ac:dyDescent="0.35">
      <c r="A63" s="4">
        <v>66653</v>
      </c>
      <c r="B63">
        <v>0</v>
      </c>
    </row>
    <row r="64" spans="1:2" x14ac:dyDescent="0.35">
      <c r="A64" s="5">
        <v>61823</v>
      </c>
      <c r="B64">
        <v>0</v>
      </c>
    </row>
    <row r="65" spans="1:2" x14ac:dyDescent="0.35">
      <c r="A65" s="4">
        <v>67680</v>
      </c>
      <c r="B65">
        <v>0</v>
      </c>
    </row>
    <row r="66" spans="1:2" x14ac:dyDescent="0.35">
      <c r="A66" s="5">
        <v>70666</v>
      </c>
      <c r="B66">
        <v>0</v>
      </c>
    </row>
    <row r="67" spans="1:2" x14ac:dyDescent="0.35">
      <c r="A67" s="4">
        <v>25721</v>
      </c>
      <c r="B67">
        <v>1</v>
      </c>
    </row>
    <row r="68" spans="1:2" x14ac:dyDescent="0.35">
      <c r="A68" s="5">
        <v>32474</v>
      </c>
      <c r="B68">
        <v>0</v>
      </c>
    </row>
    <row r="69" spans="1:2" x14ac:dyDescent="0.35">
      <c r="A69" s="4">
        <v>88194</v>
      </c>
      <c r="B69">
        <v>3</v>
      </c>
    </row>
    <row r="70" spans="1:2" x14ac:dyDescent="0.35">
      <c r="A70" s="5">
        <v>69096</v>
      </c>
      <c r="B70">
        <v>0</v>
      </c>
    </row>
    <row r="71" spans="1:2" x14ac:dyDescent="0.35">
      <c r="A71" s="4">
        <v>74854</v>
      </c>
      <c r="B71">
        <v>0</v>
      </c>
    </row>
    <row r="72" spans="1:2" x14ac:dyDescent="0.35">
      <c r="A72" s="5">
        <v>66991</v>
      </c>
      <c r="B72">
        <v>0</v>
      </c>
    </row>
    <row r="73" spans="1:2" x14ac:dyDescent="0.35">
      <c r="A73" s="4">
        <v>51386</v>
      </c>
      <c r="B73">
        <v>0</v>
      </c>
    </row>
    <row r="74" spans="1:2" x14ac:dyDescent="0.35">
      <c r="A74" s="5">
        <v>65031</v>
      </c>
      <c r="B74">
        <v>0</v>
      </c>
    </row>
    <row r="75" spans="1:2" x14ac:dyDescent="0.35">
      <c r="A75" s="4">
        <v>60631</v>
      </c>
      <c r="B75">
        <v>1</v>
      </c>
    </row>
    <row r="76" spans="1:2" x14ac:dyDescent="0.35">
      <c r="A76" s="5">
        <v>28332</v>
      </c>
      <c r="B76">
        <v>0</v>
      </c>
    </row>
    <row r="77" spans="1:2" x14ac:dyDescent="0.35">
      <c r="A77" s="4">
        <v>40246</v>
      </c>
      <c r="B77">
        <v>0</v>
      </c>
    </row>
    <row r="78" spans="1:2" x14ac:dyDescent="0.35">
      <c r="A78" s="5">
        <v>75251</v>
      </c>
      <c r="B78">
        <v>1</v>
      </c>
    </row>
    <row r="79" spans="1:2" x14ac:dyDescent="0.35">
      <c r="A79" s="4">
        <v>75825</v>
      </c>
      <c r="B79">
        <v>2</v>
      </c>
    </row>
    <row r="80" spans="1:2" x14ac:dyDescent="0.35">
      <c r="A80" s="5">
        <v>26326</v>
      </c>
      <c r="B80">
        <v>0</v>
      </c>
    </row>
    <row r="81" spans="1:2" x14ac:dyDescent="0.35">
      <c r="A81" s="4">
        <v>56046</v>
      </c>
      <c r="B81">
        <v>2</v>
      </c>
    </row>
    <row r="82" spans="1:2" x14ac:dyDescent="0.35">
      <c r="A82" s="5">
        <v>29760</v>
      </c>
      <c r="B82">
        <v>0</v>
      </c>
    </row>
    <row r="83" spans="1:2" x14ac:dyDescent="0.35">
      <c r="A83" s="4">
        <v>26304</v>
      </c>
      <c r="B83">
        <v>0</v>
      </c>
    </row>
    <row r="84" spans="1:2" x14ac:dyDescent="0.35">
      <c r="A84" s="5">
        <v>23559</v>
      </c>
      <c r="B84">
        <v>0</v>
      </c>
    </row>
    <row r="85" spans="1:2" x14ac:dyDescent="0.35">
      <c r="A85" s="4">
        <v>38620</v>
      </c>
      <c r="B85">
        <v>0</v>
      </c>
    </row>
    <row r="86" spans="1:2" x14ac:dyDescent="0.35">
      <c r="A86" s="5">
        <v>81361</v>
      </c>
      <c r="B86">
        <v>0</v>
      </c>
    </row>
    <row r="87" spans="1:2" x14ac:dyDescent="0.35">
      <c r="A87" s="4">
        <v>29440</v>
      </c>
      <c r="B87">
        <v>0</v>
      </c>
    </row>
    <row r="88" spans="1:2" x14ac:dyDescent="0.35">
      <c r="A88" s="5">
        <v>36138</v>
      </c>
      <c r="B88">
        <v>1</v>
      </c>
    </row>
    <row r="89" spans="1:2" x14ac:dyDescent="0.35">
      <c r="A89" s="4">
        <v>50388</v>
      </c>
      <c r="B89">
        <v>3</v>
      </c>
    </row>
    <row r="90" spans="1:2" x14ac:dyDescent="0.35">
      <c r="A90" s="5">
        <v>79593</v>
      </c>
      <c r="B90">
        <v>1</v>
      </c>
    </row>
    <row r="91" spans="1:2" x14ac:dyDescent="0.35">
      <c r="A91" s="4">
        <v>54178</v>
      </c>
      <c r="B91">
        <v>0</v>
      </c>
    </row>
    <row r="92" spans="1:2" x14ac:dyDescent="0.35">
      <c r="A92" s="5">
        <v>51386</v>
      </c>
      <c r="B92">
        <v>0</v>
      </c>
    </row>
    <row r="93" spans="1:2" x14ac:dyDescent="0.35">
      <c r="A93" s="4">
        <v>51386</v>
      </c>
      <c r="B93">
        <v>0</v>
      </c>
    </row>
    <row r="94" spans="1:2" x14ac:dyDescent="0.35">
      <c r="A94" s="5">
        <v>51386</v>
      </c>
      <c r="B94">
        <v>0</v>
      </c>
    </row>
    <row r="95" spans="1:2" x14ac:dyDescent="0.35">
      <c r="A95" s="4">
        <v>42394</v>
      </c>
      <c r="B95">
        <v>0</v>
      </c>
    </row>
    <row r="96" spans="1:2" x14ac:dyDescent="0.35">
      <c r="A96" s="5">
        <v>23626</v>
      </c>
      <c r="B96">
        <v>0</v>
      </c>
    </row>
    <row r="97" spans="1:2" x14ac:dyDescent="0.35">
      <c r="A97" s="4">
        <v>30096</v>
      </c>
      <c r="B97">
        <v>0</v>
      </c>
    </row>
    <row r="98" spans="1:2" x14ac:dyDescent="0.35">
      <c r="A98" s="5">
        <v>47916</v>
      </c>
      <c r="B98">
        <v>1</v>
      </c>
    </row>
    <row r="99" spans="1:2" x14ac:dyDescent="0.35">
      <c r="A99" s="4">
        <v>51813</v>
      </c>
      <c r="B99">
        <v>0</v>
      </c>
    </row>
    <row r="100" spans="1:2" x14ac:dyDescent="0.35">
      <c r="A100" s="5">
        <v>78497</v>
      </c>
      <c r="B100">
        <v>1</v>
      </c>
    </row>
    <row r="101" spans="1:2" x14ac:dyDescent="0.35">
      <c r="A101" s="4">
        <v>50150</v>
      </c>
      <c r="B101">
        <v>0</v>
      </c>
    </row>
    <row r="102" spans="1:2" x14ac:dyDescent="0.35">
      <c r="A102" s="5">
        <v>47823</v>
      </c>
      <c r="B102">
        <v>0</v>
      </c>
    </row>
    <row r="103" spans="1:2" x14ac:dyDescent="0.35">
      <c r="A103" s="4">
        <v>34554</v>
      </c>
      <c r="B103">
        <v>0</v>
      </c>
    </row>
    <row r="104" spans="1:2" x14ac:dyDescent="0.35">
      <c r="A104" s="5">
        <v>85693</v>
      </c>
      <c r="B104">
        <v>0</v>
      </c>
    </row>
    <row r="105" spans="1:2" x14ac:dyDescent="0.35">
      <c r="A105" s="4">
        <v>65846</v>
      </c>
      <c r="B105">
        <v>0</v>
      </c>
    </row>
    <row r="106" spans="1:2" x14ac:dyDescent="0.35">
      <c r="A106" s="5">
        <v>87195</v>
      </c>
      <c r="B106">
        <v>1</v>
      </c>
    </row>
    <row r="107" spans="1:2" x14ac:dyDescent="0.35">
      <c r="A107" s="4">
        <v>24594</v>
      </c>
      <c r="B107">
        <v>0</v>
      </c>
    </row>
    <row r="108" spans="1:2" x14ac:dyDescent="0.35">
      <c r="A108" s="5">
        <v>49096</v>
      </c>
      <c r="B108">
        <v>0</v>
      </c>
    </row>
    <row r="109" spans="1:2" x14ac:dyDescent="0.35">
      <c r="A109" s="4">
        <v>52413</v>
      </c>
      <c r="B109">
        <v>0</v>
      </c>
    </row>
    <row r="110" spans="1:2" x14ac:dyDescent="0.35">
      <c r="A110" s="5">
        <v>38557</v>
      </c>
      <c r="B110">
        <v>0</v>
      </c>
    </row>
    <row r="111" spans="1:2" x14ac:dyDescent="0.35">
      <c r="A111" s="4">
        <v>89058</v>
      </c>
      <c r="B111">
        <v>0</v>
      </c>
    </row>
    <row r="112" spans="1:2" x14ac:dyDescent="0.35">
      <c r="A112" s="5">
        <v>77298</v>
      </c>
      <c r="B112">
        <v>0</v>
      </c>
    </row>
    <row r="113" spans="1:2" x14ac:dyDescent="0.35">
      <c r="A113" s="4">
        <v>68126</v>
      </c>
      <c r="B113">
        <v>2</v>
      </c>
    </row>
    <row r="114" spans="1:2" x14ac:dyDescent="0.35">
      <c r="A114" s="5">
        <v>57288</v>
      </c>
      <c r="B114">
        <v>1</v>
      </c>
    </row>
    <row r="115" spans="1:2" x14ac:dyDescent="0.35">
      <c r="A115" s="4">
        <v>86037</v>
      </c>
      <c r="B115">
        <v>3</v>
      </c>
    </row>
    <row r="116" spans="1:2" x14ac:dyDescent="0.35">
      <c r="A116" s="5">
        <v>43974</v>
      </c>
      <c r="B116">
        <v>0</v>
      </c>
    </row>
    <row r="117" spans="1:2" x14ac:dyDescent="0.35">
      <c r="A117" s="4">
        <v>50785</v>
      </c>
      <c r="B117">
        <v>0</v>
      </c>
    </row>
    <row r="118" spans="1:2" x14ac:dyDescent="0.35">
      <c r="A118" s="5">
        <v>90765</v>
      </c>
      <c r="B118">
        <v>2</v>
      </c>
    </row>
    <row r="119" spans="1:2" x14ac:dyDescent="0.35">
      <c r="A119" s="4">
        <v>36550</v>
      </c>
      <c r="B119">
        <v>0</v>
      </c>
    </row>
    <row r="120" spans="1:2" x14ac:dyDescent="0.35">
      <c r="A120" s="5">
        <v>30753</v>
      </c>
      <c r="B120">
        <v>0</v>
      </c>
    </row>
    <row r="121" spans="1:2" x14ac:dyDescent="0.35">
      <c r="A121" s="4">
        <v>21918</v>
      </c>
      <c r="B121">
        <v>0</v>
      </c>
    </row>
    <row r="122" spans="1:2" x14ac:dyDescent="0.35">
      <c r="A122" s="5">
        <v>56129</v>
      </c>
      <c r="B122">
        <v>0</v>
      </c>
    </row>
    <row r="123" spans="1:2" x14ac:dyDescent="0.35">
      <c r="A123" s="4">
        <v>32557</v>
      </c>
      <c r="B123">
        <v>1</v>
      </c>
    </row>
    <row r="124" spans="1:2" x14ac:dyDescent="0.35">
      <c r="A124" s="5">
        <v>19510</v>
      </c>
      <c r="B124">
        <v>0</v>
      </c>
    </row>
    <row r="125" spans="1:2" x14ac:dyDescent="0.35">
      <c r="A125" s="4">
        <v>30992</v>
      </c>
      <c r="B125">
        <v>0</v>
      </c>
    </row>
    <row r="126" spans="1:2" x14ac:dyDescent="0.35">
      <c r="A126" s="5">
        <v>101970</v>
      </c>
      <c r="B126">
        <v>4</v>
      </c>
    </row>
    <row r="127" spans="1:2" x14ac:dyDescent="0.35">
      <c r="A127" s="4">
        <v>71488</v>
      </c>
      <c r="B127">
        <v>0</v>
      </c>
    </row>
    <row r="128" spans="1:2" x14ac:dyDescent="0.35">
      <c r="A128" s="5">
        <v>79607</v>
      </c>
      <c r="B128">
        <v>1</v>
      </c>
    </row>
    <row r="129" spans="1:2" x14ac:dyDescent="0.35">
      <c r="A129" s="4">
        <v>54348</v>
      </c>
      <c r="B129">
        <v>0</v>
      </c>
    </row>
    <row r="130" spans="1:2" x14ac:dyDescent="0.35">
      <c r="A130" s="5">
        <v>51386</v>
      </c>
      <c r="B130">
        <v>0</v>
      </c>
    </row>
    <row r="131" spans="1:2" x14ac:dyDescent="0.35">
      <c r="A131" s="4">
        <v>77376</v>
      </c>
      <c r="B131">
        <v>0</v>
      </c>
    </row>
    <row r="132" spans="1:2" x14ac:dyDescent="0.35">
      <c r="A132" s="5">
        <v>62998</v>
      </c>
      <c r="B132">
        <v>0</v>
      </c>
    </row>
    <row r="133" spans="1:2" x14ac:dyDescent="0.35">
      <c r="A133" s="4">
        <v>61331</v>
      </c>
      <c r="B133">
        <v>0</v>
      </c>
    </row>
    <row r="134" spans="1:2" x14ac:dyDescent="0.35">
      <c r="A134" s="5">
        <v>73448</v>
      </c>
      <c r="B134">
        <v>0</v>
      </c>
    </row>
    <row r="135" spans="1:2" x14ac:dyDescent="0.35">
      <c r="A135" s="4">
        <v>51386</v>
      </c>
      <c r="B135">
        <v>0</v>
      </c>
    </row>
    <row r="136" spans="1:2" x14ac:dyDescent="0.35">
      <c r="A136" s="5">
        <v>41551</v>
      </c>
      <c r="B136">
        <v>0</v>
      </c>
    </row>
    <row r="137" spans="1:2" x14ac:dyDescent="0.35">
      <c r="A137" s="4">
        <v>62981</v>
      </c>
      <c r="B137">
        <v>1</v>
      </c>
    </row>
    <row r="138" spans="1:2" x14ac:dyDescent="0.35">
      <c r="A138" s="5">
        <v>9548</v>
      </c>
      <c r="B138">
        <v>0</v>
      </c>
    </row>
    <row r="139" spans="1:2" x14ac:dyDescent="0.35">
      <c r="A139" s="4">
        <v>33762</v>
      </c>
      <c r="B139">
        <v>0</v>
      </c>
    </row>
    <row r="140" spans="1:2" x14ac:dyDescent="0.35">
      <c r="A140" s="5">
        <v>35860</v>
      </c>
      <c r="B140">
        <v>2</v>
      </c>
    </row>
    <row r="141" spans="1:2" x14ac:dyDescent="0.35">
      <c r="A141" s="4">
        <v>36921</v>
      </c>
      <c r="B141">
        <v>0</v>
      </c>
    </row>
    <row r="142" spans="1:2" x14ac:dyDescent="0.35">
      <c r="A142" s="5">
        <v>92859</v>
      </c>
      <c r="B142">
        <v>0</v>
      </c>
    </row>
    <row r="143" spans="1:2" x14ac:dyDescent="0.35">
      <c r="A143" s="4">
        <v>65104</v>
      </c>
      <c r="B143">
        <v>1</v>
      </c>
    </row>
    <row r="144" spans="1:2" x14ac:dyDescent="0.35">
      <c r="A144" s="5">
        <v>86111</v>
      </c>
      <c r="B144">
        <v>0</v>
      </c>
    </row>
    <row r="145" spans="1:2" x14ac:dyDescent="0.35">
      <c r="A145" s="4">
        <v>68352</v>
      </c>
      <c r="B145">
        <v>0</v>
      </c>
    </row>
    <row r="146" spans="1:2" x14ac:dyDescent="0.35">
      <c r="A146" s="5">
        <v>41883</v>
      </c>
      <c r="B146">
        <v>0</v>
      </c>
    </row>
    <row r="147" spans="1:2" x14ac:dyDescent="0.35">
      <c r="A147" s="4">
        <v>59809</v>
      </c>
      <c r="B147">
        <v>0</v>
      </c>
    </row>
    <row r="148" spans="1:2" x14ac:dyDescent="0.35">
      <c r="A148" s="5">
        <v>23957</v>
      </c>
      <c r="B148">
        <v>1</v>
      </c>
    </row>
    <row r="149" spans="1:2" x14ac:dyDescent="0.35">
      <c r="A149" s="4">
        <v>38547</v>
      </c>
      <c r="B149">
        <v>0</v>
      </c>
    </row>
    <row r="150" spans="1:2" x14ac:dyDescent="0.35">
      <c r="A150" s="5">
        <v>35688</v>
      </c>
      <c r="B150">
        <v>0</v>
      </c>
    </row>
    <row r="151" spans="1:2" x14ac:dyDescent="0.35">
      <c r="A151" s="4">
        <v>49605</v>
      </c>
      <c r="B151">
        <v>0</v>
      </c>
    </row>
    <row r="152" spans="1:2" x14ac:dyDescent="0.35">
      <c r="A152" s="5">
        <v>59354</v>
      </c>
      <c r="B152">
        <v>0</v>
      </c>
    </row>
    <row r="153" spans="1:2" x14ac:dyDescent="0.35">
      <c r="A153" s="4">
        <v>65747</v>
      </c>
      <c r="B153">
        <v>1</v>
      </c>
    </row>
    <row r="154" spans="1:2" x14ac:dyDescent="0.35">
      <c r="A154" s="5">
        <v>46344</v>
      </c>
      <c r="B154">
        <v>0</v>
      </c>
    </row>
    <row r="155" spans="1:2" x14ac:dyDescent="0.35">
      <c r="A155" s="4">
        <v>34176</v>
      </c>
      <c r="B155">
        <v>0</v>
      </c>
    </row>
    <row r="156" spans="1:2" x14ac:dyDescent="0.35">
      <c r="A156" s="5">
        <v>61010</v>
      </c>
      <c r="B156">
        <v>0</v>
      </c>
    </row>
    <row r="157" spans="1:2" x14ac:dyDescent="0.35">
      <c r="A157" s="4">
        <v>69372</v>
      </c>
      <c r="B157">
        <v>3</v>
      </c>
    </row>
    <row r="158" spans="1:2" x14ac:dyDescent="0.35">
      <c r="A158" s="5">
        <v>49967</v>
      </c>
      <c r="B158">
        <v>0</v>
      </c>
    </row>
    <row r="159" spans="1:2" x14ac:dyDescent="0.35">
      <c r="A159" s="4">
        <v>60199</v>
      </c>
      <c r="B159">
        <v>0</v>
      </c>
    </row>
    <row r="160" spans="1:2" x14ac:dyDescent="0.35">
      <c r="A160" s="5">
        <v>55375</v>
      </c>
      <c r="B160">
        <v>0</v>
      </c>
    </row>
    <row r="161" spans="1:2" x14ac:dyDescent="0.35">
      <c r="A161" s="4">
        <v>80317</v>
      </c>
      <c r="B161">
        <v>0</v>
      </c>
    </row>
    <row r="162" spans="1:2" x14ac:dyDescent="0.35">
      <c r="A162" s="5">
        <v>30523</v>
      </c>
      <c r="B162">
        <v>0</v>
      </c>
    </row>
    <row r="163" spans="1:2" x14ac:dyDescent="0.35">
      <c r="A163" s="4">
        <v>70356</v>
      </c>
      <c r="B163">
        <v>0</v>
      </c>
    </row>
    <row r="164" spans="1:2" x14ac:dyDescent="0.35">
      <c r="A164" s="5">
        <v>23228</v>
      </c>
      <c r="B164">
        <v>0</v>
      </c>
    </row>
    <row r="165" spans="1:2" x14ac:dyDescent="0.35">
      <c r="A165" s="4">
        <v>74165</v>
      </c>
      <c r="B165">
        <v>0</v>
      </c>
    </row>
    <row r="166" spans="1:2" x14ac:dyDescent="0.35">
      <c r="A166" s="5">
        <v>157243</v>
      </c>
      <c r="B166">
        <v>0</v>
      </c>
    </row>
    <row r="167" spans="1:2" x14ac:dyDescent="0.35">
      <c r="A167" s="4">
        <v>43482</v>
      </c>
      <c r="B167">
        <v>0</v>
      </c>
    </row>
    <row r="168" spans="1:2" x14ac:dyDescent="0.35">
      <c r="A168" s="5">
        <v>62551</v>
      </c>
      <c r="B168">
        <v>1</v>
      </c>
    </row>
    <row r="169" spans="1:2" x14ac:dyDescent="0.35">
      <c r="A169" s="4">
        <v>52332</v>
      </c>
      <c r="B169">
        <v>1</v>
      </c>
    </row>
    <row r="170" spans="1:2" x14ac:dyDescent="0.35">
      <c r="A170" s="5">
        <v>66951</v>
      </c>
      <c r="B170">
        <v>0</v>
      </c>
    </row>
    <row r="171" spans="1:2" x14ac:dyDescent="0.35">
      <c r="A171" s="4">
        <v>26091</v>
      </c>
      <c r="B171">
        <v>0</v>
      </c>
    </row>
    <row r="172" spans="1:2" x14ac:dyDescent="0.35">
      <c r="A172" s="5">
        <v>33456</v>
      </c>
      <c r="B172">
        <v>0</v>
      </c>
    </row>
    <row r="173" spans="1:2" x14ac:dyDescent="0.35">
      <c r="A173" s="4">
        <v>28718</v>
      </c>
      <c r="B173">
        <v>0</v>
      </c>
    </row>
    <row r="174" spans="1:2" x14ac:dyDescent="0.35">
      <c r="A174" s="5">
        <v>50447</v>
      </c>
      <c r="B174">
        <v>0</v>
      </c>
    </row>
    <row r="175" spans="1:2" x14ac:dyDescent="0.35">
      <c r="A175" s="4">
        <v>53537</v>
      </c>
      <c r="B175">
        <v>0</v>
      </c>
    </row>
    <row r="176" spans="1:2" x14ac:dyDescent="0.35">
      <c r="A176" s="5">
        <v>52074</v>
      </c>
      <c r="B176">
        <v>1</v>
      </c>
    </row>
    <row r="177" spans="1:2" x14ac:dyDescent="0.35">
      <c r="A177" s="4">
        <v>80427</v>
      </c>
      <c r="B177">
        <v>0</v>
      </c>
    </row>
    <row r="178" spans="1:2" x14ac:dyDescent="0.35">
      <c r="A178" s="5">
        <v>83837</v>
      </c>
      <c r="B178">
        <v>3</v>
      </c>
    </row>
    <row r="179" spans="1:2" x14ac:dyDescent="0.35">
      <c r="A179" s="4">
        <v>38853</v>
      </c>
      <c r="B179">
        <v>0</v>
      </c>
    </row>
    <row r="180" spans="1:2" x14ac:dyDescent="0.35">
      <c r="A180" s="5">
        <v>38285</v>
      </c>
      <c r="B180">
        <v>0</v>
      </c>
    </row>
    <row r="181" spans="1:2" x14ac:dyDescent="0.35">
      <c r="A181" s="4">
        <v>78497</v>
      </c>
      <c r="B181">
        <v>1</v>
      </c>
    </row>
    <row r="182" spans="1:2" x14ac:dyDescent="0.35">
      <c r="A182" s="5">
        <v>51650</v>
      </c>
      <c r="B182">
        <v>0</v>
      </c>
    </row>
    <row r="183" spans="1:2" x14ac:dyDescent="0.35">
      <c r="A183" s="4">
        <v>16248</v>
      </c>
      <c r="B183">
        <v>0</v>
      </c>
    </row>
    <row r="184" spans="1:2" x14ac:dyDescent="0.35">
      <c r="A184" s="5">
        <v>66835</v>
      </c>
      <c r="B184">
        <v>0</v>
      </c>
    </row>
    <row r="185" spans="1:2" x14ac:dyDescent="0.35">
      <c r="A185" s="4">
        <v>30477</v>
      </c>
      <c r="B185">
        <v>0</v>
      </c>
    </row>
    <row r="186" spans="1:2" x14ac:dyDescent="0.35">
      <c r="A186" s="5">
        <v>28249</v>
      </c>
      <c r="B186">
        <v>0</v>
      </c>
    </row>
    <row r="187" spans="1:2" x14ac:dyDescent="0.35">
      <c r="A187" s="4">
        <v>25271</v>
      </c>
      <c r="B187">
        <v>0</v>
      </c>
    </row>
    <row r="188" spans="1:2" x14ac:dyDescent="0.35">
      <c r="A188" s="5">
        <v>32303</v>
      </c>
      <c r="B188">
        <v>0</v>
      </c>
    </row>
    <row r="189" spans="1:2" x14ac:dyDescent="0.35">
      <c r="A189" s="4">
        <v>61286</v>
      </c>
      <c r="B189">
        <v>0</v>
      </c>
    </row>
    <row r="190" spans="1:2" x14ac:dyDescent="0.35">
      <c r="A190" s="5">
        <v>74068</v>
      </c>
      <c r="B190">
        <v>0</v>
      </c>
    </row>
    <row r="191" spans="1:2" x14ac:dyDescent="0.35">
      <c r="A191" s="4">
        <v>45759</v>
      </c>
      <c r="B191">
        <v>0</v>
      </c>
    </row>
    <row r="192" spans="1:2" x14ac:dyDescent="0.35">
      <c r="A192" s="5">
        <v>24882</v>
      </c>
      <c r="B192">
        <v>1</v>
      </c>
    </row>
    <row r="193" spans="1:2" x14ac:dyDescent="0.35">
      <c r="A193" s="4">
        <v>66973</v>
      </c>
      <c r="B193">
        <v>0</v>
      </c>
    </row>
    <row r="194" spans="1:2" x14ac:dyDescent="0.35">
      <c r="A194" s="5">
        <v>36640</v>
      </c>
      <c r="B194">
        <v>0</v>
      </c>
    </row>
    <row r="195" spans="1:2" x14ac:dyDescent="0.35">
      <c r="A195" s="4">
        <v>38872</v>
      </c>
      <c r="B195">
        <v>0</v>
      </c>
    </row>
    <row r="196" spans="1:2" x14ac:dyDescent="0.35">
      <c r="A196" s="5">
        <v>51148</v>
      </c>
      <c r="B196">
        <v>0</v>
      </c>
    </row>
    <row r="197" spans="1:2" x14ac:dyDescent="0.35">
      <c r="A197" s="4">
        <v>31353</v>
      </c>
      <c r="B197">
        <v>0</v>
      </c>
    </row>
    <row r="198" spans="1:2" x14ac:dyDescent="0.35">
      <c r="A198" s="5">
        <v>69661</v>
      </c>
      <c r="B198">
        <v>0</v>
      </c>
    </row>
    <row r="199" spans="1:2" x14ac:dyDescent="0.35">
      <c r="A199" s="4">
        <v>80067</v>
      </c>
      <c r="B199">
        <v>1</v>
      </c>
    </row>
    <row r="200" spans="1:2" x14ac:dyDescent="0.35">
      <c r="A200" s="5">
        <v>86718</v>
      </c>
      <c r="B200">
        <v>0</v>
      </c>
    </row>
    <row r="201" spans="1:2" x14ac:dyDescent="0.35">
      <c r="A201" s="4">
        <v>46854</v>
      </c>
      <c r="B201">
        <v>2</v>
      </c>
    </row>
    <row r="202" spans="1:2" x14ac:dyDescent="0.35">
      <c r="A202" s="5">
        <v>69142</v>
      </c>
      <c r="B202">
        <v>1</v>
      </c>
    </row>
    <row r="203" spans="1:2" x14ac:dyDescent="0.35">
      <c r="A203" s="4">
        <v>75922</v>
      </c>
      <c r="B203">
        <v>0</v>
      </c>
    </row>
    <row r="204" spans="1:2" x14ac:dyDescent="0.35">
      <c r="A204" s="5">
        <v>63693</v>
      </c>
      <c r="B204">
        <v>0</v>
      </c>
    </row>
    <row r="205" spans="1:2" x14ac:dyDescent="0.35">
      <c r="A205" s="4">
        <v>102160</v>
      </c>
      <c r="B205">
        <v>4</v>
      </c>
    </row>
    <row r="206" spans="1:2" x14ac:dyDescent="0.35">
      <c r="A206" s="5">
        <v>40637</v>
      </c>
      <c r="B206">
        <v>0</v>
      </c>
    </row>
    <row r="207" spans="1:2" x14ac:dyDescent="0.35">
      <c r="A207" s="4">
        <v>18890</v>
      </c>
      <c r="B207">
        <v>2</v>
      </c>
    </row>
    <row r="208" spans="1:2" x14ac:dyDescent="0.35">
      <c r="A208" s="5">
        <v>29604</v>
      </c>
      <c r="B208">
        <v>1</v>
      </c>
    </row>
    <row r="209" spans="1:2" x14ac:dyDescent="0.35">
      <c r="A209" s="4">
        <v>48721</v>
      </c>
      <c r="B209">
        <v>0</v>
      </c>
    </row>
    <row r="210" spans="1:2" x14ac:dyDescent="0.35">
      <c r="A210" s="5">
        <v>44794</v>
      </c>
      <c r="B210">
        <v>0</v>
      </c>
    </row>
    <row r="211" spans="1:2" x14ac:dyDescent="0.35">
      <c r="A211" s="4">
        <v>64497</v>
      </c>
      <c r="B211">
        <v>2</v>
      </c>
    </row>
    <row r="212" spans="1:2" x14ac:dyDescent="0.35">
      <c r="A212" s="5">
        <v>46097</v>
      </c>
      <c r="B212">
        <v>0</v>
      </c>
    </row>
    <row r="213" spans="1:2" x14ac:dyDescent="0.35">
      <c r="A213" s="4">
        <v>77972</v>
      </c>
      <c r="B213">
        <v>0</v>
      </c>
    </row>
    <row r="214" spans="1:2" x14ac:dyDescent="0.35">
      <c r="A214" s="5">
        <v>44377</v>
      </c>
      <c r="B214">
        <v>0</v>
      </c>
    </row>
    <row r="215" spans="1:2" x14ac:dyDescent="0.35">
      <c r="A215" s="4">
        <v>46014</v>
      </c>
      <c r="B215">
        <v>0</v>
      </c>
    </row>
    <row r="216" spans="1:2" x14ac:dyDescent="0.35">
      <c r="A216" s="5">
        <v>70951</v>
      </c>
      <c r="B216">
        <v>0</v>
      </c>
    </row>
    <row r="217" spans="1:2" x14ac:dyDescent="0.35">
      <c r="A217" s="4">
        <v>41443</v>
      </c>
      <c r="B217">
        <v>0</v>
      </c>
    </row>
    <row r="218" spans="1:2" x14ac:dyDescent="0.35">
      <c r="A218" s="5">
        <v>52195</v>
      </c>
      <c r="B218">
        <v>0</v>
      </c>
    </row>
    <row r="219" spans="1:2" x14ac:dyDescent="0.35">
      <c r="A219" s="4">
        <v>83790</v>
      </c>
      <c r="B219">
        <v>2</v>
      </c>
    </row>
    <row r="220" spans="1:2" x14ac:dyDescent="0.35">
      <c r="A220" s="5">
        <v>44551</v>
      </c>
      <c r="B220">
        <v>0</v>
      </c>
    </row>
    <row r="221" spans="1:2" x14ac:dyDescent="0.35">
      <c r="A221" s="4">
        <v>69508</v>
      </c>
      <c r="B221">
        <v>0</v>
      </c>
    </row>
    <row r="222" spans="1:2" x14ac:dyDescent="0.35">
      <c r="A222" s="5">
        <v>45204</v>
      </c>
      <c r="B222">
        <v>0</v>
      </c>
    </row>
    <row r="223" spans="1:2" x14ac:dyDescent="0.35">
      <c r="A223" s="4">
        <v>72460</v>
      </c>
      <c r="B223">
        <v>0</v>
      </c>
    </row>
    <row r="224" spans="1:2" x14ac:dyDescent="0.35">
      <c r="A224" s="5">
        <v>77622</v>
      </c>
      <c r="B224">
        <v>0</v>
      </c>
    </row>
    <row r="225" spans="1:2" x14ac:dyDescent="0.35">
      <c r="A225" s="4">
        <v>30732</v>
      </c>
      <c r="B225">
        <v>0</v>
      </c>
    </row>
    <row r="226" spans="1:2" x14ac:dyDescent="0.35">
      <c r="A226" s="5">
        <v>63887</v>
      </c>
      <c r="B226">
        <v>0</v>
      </c>
    </row>
    <row r="227" spans="1:2" x14ac:dyDescent="0.35">
      <c r="A227" s="4">
        <v>42011</v>
      </c>
      <c r="B227">
        <v>0</v>
      </c>
    </row>
    <row r="228" spans="1:2" x14ac:dyDescent="0.35">
      <c r="A228" s="5">
        <v>51369</v>
      </c>
      <c r="B228">
        <v>0</v>
      </c>
    </row>
    <row r="229" spans="1:2" x14ac:dyDescent="0.35">
      <c r="A229" s="4">
        <v>51537</v>
      </c>
      <c r="B229">
        <v>0</v>
      </c>
    </row>
    <row r="230" spans="1:2" x14ac:dyDescent="0.35">
      <c r="A230" s="5">
        <v>79930</v>
      </c>
      <c r="B230">
        <v>0</v>
      </c>
    </row>
    <row r="231" spans="1:2" x14ac:dyDescent="0.35">
      <c r="A231" s="4">
        <v>34320</v>
      </c>
      <c r="B231">
        <v>0</v>
      </c>
    </row>
    <row r="232" spans="1:2" x14ac:dyDescent="0.35">
      <c r="A232" s="5">
        <v>37070</v>
      </c>
      <c r="B232">
        <v>1</v>
      </c>
    </row>
    <row r="233" spans="1:2" x14ac:dyDescent="0.35">
      <c r="A233" s="4">
        <v>81975</v>
      </c>
      <c r="B233">
        <v>1</v>
      </c>
    </row>
    <row r="234" spans="1:2" x14ac:dyDescent="0.35">
      <c r="A234" s="5">
        <v>38590</v>
      </c>
      <c r="B234">
        <v>0</v>
      </c>
    </row>
    <row r="235" spans="1:2" x14ac:dyDescent="0.35">
      <c r="A235" s="4">
        <v>15033</v>
      </c>
      <c r="B235">
        <v>0</v>
      </c>
    </row>
    <row r="236" spans="1:2" x14ac:dyDescent="0.35">
      <c r="A236" s="5">
        <v>62745</v>
      </c>
      <c r="B236">
        <v>0</v>
      </c>
    </row>
    <row r="237" spans="1:2" x14ac:dyDescent="0.35">
      <c r="A237" s="4">
        <v>22212</v>
      </c>
      <c r="B237">
        <v>0</v>
      </c>
    </row>
    <row r="238" spans="1:2" x14ac:dyDescent="0.35">
      <c r="A238" s="5">
        <v>23661</v>
      </c>
      <c r="B238">
        <v>0</v>
      </c>
    </row>
    <row r="239" spans="1:2" x14ac:dyDescent="0.35">
      <c r="A239" s="4">
        <v>79761</v>
      </c>
      <c r="B239">
        <v>0</v>
      </c>
    </row>
    <row r="240" spans="1:2" x14ac:dyDescent="0.35">
      <c r="A240" s="5">
        <v>7500</v>
      </c>
      <c r="B240">
        <v>0</v>
      </c>
    </row>
    <row r="241" spans="1:2" x14ac:dyDescent="0.35">
      <c r="A241" s="4">
        <v>60182</v>
      </c>
      <c r="B241">
        <v>0</v>
      </c>
    </row>
    <row r="242" spans="1:2" x14ac:dyDescent="0.35">
      <c r="A242" s="5">
        <v>73455</v>
      </c>
      <c r="B242">
        <v>1</v>
      </c>
    </row>
    <row r="243" spans="1:2" x14ac:dyDescent="0.35">
      <c r="A243" s="4">
        <v>64961</v>
      </c>
      <c r="B243">
        <v>0</v>
      </c>
    </row>
    <row r="244" spans="1:2" x14ac:dyDescent="0.35">
      <c r="A244" s="5">
        <v>22804</v>
      </c>
      <c r="B244">
        <v>0</v>
      </c>
    </row>
    <row r="245" spans="1:2" x14ac:dyDescent="0.35">
      <c r="A245" s="4">
        <v>73687</v>
      </c>
      <c r="B245">
        <v>2</v>
      </c>
    </row>
    <row r="246" spans="1:2" x14ac:dyDescent="0.35">
      <c r="A246" s="5">
        <v>61074</v>
      </c>
      <c r="B246">
        <v>0</v>
      </c>
    </row>
    <row r="247" spans="1:2" x14ac:dyDescent="0.35">
      <c r="A247" s="4">
        <v>31686</v>
      </c>
      <c r="B247">
        <v>0</v>
      </c>
    </row>
    <row r="248" spans="1:2" x14ac:dyDescent="0.35">
      <c r="A248" s="5">
        <v>80134</v>
      </c>
      <c r="B248">
        <v>4</v>
      </c>
    </row>
    <row r="249" spans="1:2" x14ac:dyDescent="0.35">
      <c r="A249" s="4">
        <v>75027</v>
      </c>
      <c r="B249">
        <v>0</v>
      </c>
    </row>
    <row r="250" spans="1:2" x14ac:dyDescent="0.35">
      <c r="A250" s="5">
        <v>67546</v>
      </c>
      <c r="B250">
        <v>0</v>
      </c>
    </row>
    <row r="251" spans="1:2" x14ac:dyDescent="0.35">
      <c r="A251" s="4">
        <v>65176</v>
      </c>
      <c r="B251">
        <v>0</v>
      </c>
    </row>
    <row r="252" spans="1:2" x14ac:dyDescent="0.35">
      <c r="A252" s="5">
        <v>31160</v>
      </c>
      <c r="B252">
        <v>0</v>
      </c>
    </row>
    <row r="253" spans="1:2" x14ac:dyDescent="0.35">
      <c r="A253" s="4">
        <v>29938</v>
      </c>
      <c r="B253">
        <v>0</v>
      </c>
    </row>
    <row r="254" spans="1:2" x14ac:dyDescent="0.35">
      <c r="A254" s="5">
        <v>102692</v>
      </c>
      <c r="B254">
        <v>5</v>
      </c>
    </row>
    <row r="255" spans="1:2" x14ac:dyDescent="0.35">
      <c r="A255" s="4">
        <v>26490</v>
      </c>
      <c r="B255">
        <v>0</v>
      </c>
    </row>
    <row r="256" spans="1:2" x14ac:dyDescent="0.35">
      <c r="A256" s="5">
        <v>75702</v>
      </c>
      <c r="B256">
        <v>0</v>
      </c>
    </row>
    <row r="257" spans="1:2" x14ac:dyDescent="0.35">
      <c r="A257" s="4">
        <v>30899</v>
      </c>
      <c r="B257">
        <v>0</v>
      </c>
    </row>
    <row r="258" spans="1:2" x14ac:dyDescent="0.35">
      <c r="A258" s="5">
        <v>63342</v>
      </c>
      <c r="B258">
        <v>1</v>
      </c>
    </row>
    <row r="259" spans="1:2" x14ac:dyDescent="0.35">
      <c r="A259" s="4">
        <v>45989</v>
      </c>
      <c r="B259">
        <v>0</v>
      </c>
    </row>
    <row r="260" spans="1:2" x14ac:dyDescent="0.35">
      <c r="A260" s="5">
        <v>18701</v>
      </c>
      <c r="B260">
        <v>0</v>
      </c>
    </row>
    <row r="261" spans="1:2" x14ac:dyDescent="0.35">
      <c r="A261" s="4">
        <v>40737</v>
      </c>
      <c r="B261">
        <v>0</v>
      </c>
    </row>
    <row r="262" spans="1:2" x14ac:dyDescent="0.35">
      <c r="A262" s="5">
        <v>15287</v>
      </c>
      <c r="B262">
        <v>2</v>
      </c>
    </row>
    <row r="263" spans="1:2" x14ac:dyDescent="0.35">
      <c r="A263" s="4">
        <v>69674</v>
      </c>
      <c r="B263">
        <v>0</v>
      </c>
    </row>
    <row r="264" spans="1:2" x14ac:dyDescent="0.35">
      <c r="A264" s="5">
        <v>44159</v>
      </c>
      <c r="B264">
        <v>0</v>
      </c>
    </row>
    <row r="265" spans="1:2" x14ac:dyDescent="0.35">
      <c r="A265" s="4">
        <v>37717</v>
      </c>
      <c r="B265">
        <v>0</v>
      </c>
    </row>
    <row r="266" spans="1:2" x14ac:dyDescent="0.35">
      <c r="A266" s="5">
        <v>43776</v>
      </c>
      <c r="B266">
        <v>1</v>
      </c>
    </row>
    <row r="267" spans="1:2" x14ac:dyDescent="0.35">
      <c r="A267" s="4">
        <v>38179</v>
      </c>
      <c r="B267">
        <v>0</v>
      </c>
    </row>
    <row r="268" spans="1:2" x14ac:dyDescent="0.35">
      <c r="A268" s="5">
        <v>80124</v>
      </c>
      <c r="B268">
        <v>1</v>
      </c>
    </row>
    <row r="269" spans="1:2" x14ac:dyDescent="0.35">
      <c r="A269" s="4">
        <v>38097</v>
      </c>
      <c r="B269">
        <v>2</v>
      </c>
    </row>
    <row r="270" spans="1:2" x14ac:dyDescent="0.35">
      <c r="A270" s="5">
        <v>72940</v>
      </c>
      <c r="B270">
        <v>0</v>
      </c>
    </row>
    <row r="271" spans="1:2" x14ac:dyDescent="0.35">
      <c r="A271" s="4">
        <v>22070</v>
      </c>
      <c r="B271">
        <v>0</v>
      </c>
    </row>
    <row r="272" spans="1:2" x14ac:dyDescent="0.35">
      <c r="A272" s="5">
        <v>69267</v>
      </c>
      <c r="B272">
        <v>1</v>
      </c>
    </row>
    <row r="273" spans="1:2" x14ac:dyDescent="0.35">
      <c r="A273" s="4">
        <v>31788</v>
      </c>
      <c r="B273">
        <v>0</v>
      </c>
    </row>
    <row r="274" spans="1:2" x14ac:dyDescent="0.35">
      <c r="A274" s="5">
        <v>61905</v>
      </c>
      <c r="B274">
        <v>0</v>
      </c>
    </row>
    <row r="275" spans="1:2" x14ac:dyDescent="0.35">
      <c r="A275" s="4">
        <v>29315</v>
      </c>
      <c r="B275">
        <v>0</v>
      </c>
    </row>
    <row r="276" spans="1:2" x14ac:dyDescent="0.35">
      <c r="A276" s="5">
        <v>33378</v>
      </c>
      <c r="B276">
        <v>0</v>
      </c>
    </row>
    <row r="277" spans="1:2" x14ac:dyDescent="0.35">
      <c r="A277" s="4">
        <v>66313</v>
      </c>
      <c r="B277">
        <v>0</v>
      </c>
    </row>
    <row r="278" spans="1:2" x14ac:dyDescent="0.35">
      <c r="A278" s="5">
        <v>60714</v>
      </c>
      <c r="B278">
        <v>1</v>
      </c>
    </row>
    <row r="279" spans="1:2" x14ac:dyDescent="0.35">
      <c r="A279" s="4">
        <v>77882</v>
      </c>
      <c r="B279">
        <v>0</v>
      </c>
    </row>
    <row r="280" spans="1:2" x14ac:dyDescent="0.35">
      <c r="A280" s="5">
        <v>69867</v>
      </c>
      <c r="B280">
        <v>2</v>
      </c>
    </row>
    <row r="281" spans="1:2" x14ac:dyDescent="0.35">
      <c r="A281" s="4">
        <v>63841</v>
      </c>
      <c r="B281">
        <v>0</v>
      </c>
    </row>
    <row r="282" spans="1:2" x14ac:dyDescent="0.35">
      <c r="A282" s="5">
        <v>24480</v>
      </c>
      <c r="B282">
        <v>0</v>
      </c>
    </row>
    <row r="283" spans="1:2" x14ac:dyDescent="0.35">
      <c r="A283" s="4">
        <v>51369</v>
      </c>
      <c r="B283">
        <v>0</v>
      </c>
    </row>
    <row r="284" spans="1:2" x14ac:dyDescent="0.35">
      <c r="A284" s="5">
        <v>37760</v>
      </c>
      <c r="B284">
        <v>0</v>
      </c>
    </row>
    <row r="285" spans="1:2" x14ac:dyDescent="0.35">
      <c r="A285" s="4">
        <v>65640</v>
      </c>
      <c r="B285">
        <v>0</v>
      </c>
    </row>
    <row r="286" spans="1:2" x14ac:dyDescent="0.35">
      <c r="A286" s="5">
        <v>44319</v>
      </c>
      <c r="B286">
        <v>0</v>
      </c>
    </row>
    <row r="287" spans="1:2" x14ac:dyDescent="0.35">
      <c r="A287" s="4">
        <v>30631</v>
      </c>
      <c r="B287">
        <v>0</v>
      </c>
    </row>
    <row r="288" spans="1:2" x14ac:dyDescent="0.35">
      <c r="A288" s="5">
        <v>75278</v>
      </c>
      <c r="B288">
        <v>0</v>
      </c>
    </row>
    <row r="289" spans="1:2" x14ac:dyDescent="0.35">
      <c r="A289" s="4">
        <v>50898</v>
      </c>
      <c r="B289">
        <v>0</v>
      </c>
    </row>
    <row r="290" spans="1:2" x14ac:dyDescent="0.35">
      <c r="A290" s="5">
        <v>79946</v>
      </c>
      <c r="B290">
        <v>0</v>
      </c>
    </row>
    <row r="291" spans="1:2" x14ac:dyDescent="0.35">
      <c r="A291" s="4">
        <v>35416</v>
      </c>
      <c r="B291">
        <v>0</v>
      </c>
    </row>
    <row r="292" spans="1:2" x14ac:dyDescent="0.35">
      <c r="A292" s="5">
        <v>32414</v>
      </c>
      <c r="B292">
        <v>1</v>
      </c>
    </row>
    <row r="293" spans="1:2" x14ac:dyDescent="0.35">
      <c r="A293" s="4">
        <v>38361</v>
      </c>
      <c r="B293">
        <v>0</v>
      </c>
    </row>
    <row r="294" spans="1:2" x14ac:dyDescent="0.35">
      <c r="A294" s="5">
        <v>82497</v>
      </c>
      <c r="B294">
        <v>1</v>
      </c>
    </row>
    <row r="295" spans="1:2" x14ac:dyDescent="0.35">
      <c r="A295" s="4">
        <v>16626</v>
      </c>
      <c r="B295">
        <v>0</v>
      </c>
    </row>
    <row r="296" spans="1:2" x14ac:dyDescent="0.35">
      <c r="A296" s="5">
        <v>29672</v>
      </c>
      <c r="B296">
        <v>0</v>
      </c>
    </row>
    <row r="297" spans="1:2" x14ac:dyDescent="0.35">
      <c r="A297" s="4">
        <v>55951</v>
      </c>
      <c r="B297">
        <v>2</v>
      </c>
    </row>
    <row r="298" spans="1:2" x14ac:dyDescent="0.35">
      <c r="A298" s="5">
        <v>35388</v>
      </c>
      <c r="B298">
        <v>0</v>
      </c>
    </row>
    <row r="299" spans="1:2" x14ac:dyDescent="0.35">
      <c r="A299" s="4">
        <v>42386</v>
      </c>
      <c r="B299">
        <v>0</v>
      </c>
    </row>
    <row r="300" spans="1:2" x14ac:dyDescent="0.35">
      <c r="A300" s="5">
        <v>68627</v>
      </c>
      <c r="B300">
        <v>0</v>
      </c>
    </row>
    <row r="301" spans="1:2" x14ac:dyDescent="0.35">
      <c r="A301" s="4">
        <v>57912</v>
      </c>
      <c r="B301">
        <v>1</v>
      </c>
    </row>
    <row r="302" spans="1:2" x14ac:dyDescent="0.35">
      <c r="A302" s="5">
        <v>35246</v>
      </c>
      <c r="B302">
        <v>0</v>
      </c>
    </row>
    <row r="303" spans="1:2" x14ac:dyDescent="0.35">
      <c r="A303" s="4">
        <v>58821</v>
      </c>
      <c r="B303">
        <v>0</v>
      </c>
    </row>
    <row r="304" spans="1:2" x14ac:dyDescent="0.35">
      <c r="A304" s="5">
        <v>46377</v>
      </c>
      <c r="B304">
        <v>0</v>
      </c>
    </row>
    <row r="305" spans="1:2" x14ac:dyDescent="0.35">
      <c r="A305" s="4">
        <v>39747</v>
      </c>
      <c r="B305">
        <v>0</v>
      </c>
    </row>
    <row r="306" spans="1:2" x14ac:dyDescent="0.35">
      <c r="A306" s="5">
        <v>23976</v>
      </c>
      <c r="B306">
        <v>0</v>
      </c>
    </row>
    <row r="307" spans="1:2" x14ac:dyDescent="0.35">
      <c r="A307" s="4">
        <v>80950</v>
      </c>
      <c r="B307">
        <v>1</v>
      </c>
    </row>
    <row r="308" spans="1:2" x14ac:dyDescent="0.35">
      <c r="A308" s="5">
        <v>27038</v>
      </c>
      <c r="B308">
        <v>1</v>
      </c>
    </row>
    <row r="309" spans="1:2" x14ac:dyDescent="0.35">
      <c r="A309" s="4">
        <v>77457</v>
      </c>
      <c r="B309">
        <v>1</v>
      </c>
    </row>
    <row r="310" spans="1:2" x14ac:dyDescent="0.35">
      <c r="A310" s="5">
        <v>64100</v>
      </c>
      <c r="B310">
        <v>1</v>
      </c>
    </row>
    <row r="311" spans="1:2" x14ac:dyDescent="0.35">
      <c r="A311" s="4">
        <v>42670</v>
      </c>
      <c r="B311">
        <v>0</v>
      </c>
    </row>
    <row r="312" spans="1:2" x14ac:dyDescent="0.35">
      <c r="A312" s="5">
        <v>12571</v>
      </c>
      <c r="B312">
        <v>0</v>
      </c>
    </row>
    <row r="313" spans="1:2" x14ac:dyDescent="0.35">
      <c r="A313" s="4">
        <v>22574</v>
      </c>
      <c r="B313">
        <v>0</v>
      </c>
    </row>
    <row r="314" spans="1:2" x14ac:dyDescent="0.35">
      <c r="A314" s="5">
        <v>51386</v>
      </c>
      <c r="B314">
        <v>2</v>
      </c>
    </row>
    <row r="315" spans="1:2" x14ac:dyDescent="0.35">
      <c r="A315" s="4">
        <v>70893</v>
      </c>
      <c r="B315">
        <v>0</v>
      </c>
    </row>
    <row r="316" spans="1:2" x14ac:dyDescent="0.35">
      <c r="A316" s="5">
        <v>54198</v>
      </c>
      <c r="B316">
        <v>0</v>
      </c>
    </row>
    <row r="317" spans="1:2" x14ac:dyDescent="0.35">
      <c r="A317" s="4">
        <v>28839</v>
      </c>
      <c r="B317">
        <v>0</v>
      </c>
    </row>
    <row r="318" spans="1:2" x14ac:dyDescent="0.35">
      <c r="A318" s="5">
        <v>40321</v>
      </c>
      <c r="B318">
        <v>0</v>
      </c>
    </row>
    <row r="319" spans="1:2" x14ac:dyDescent="0.35">
      <c r="A319" s="4">
        <v>66503</v>
      </c>
      <c r="B319">
        <v>0</v>
      </c>
    </row>
    <row r="320" spans="1:2" x14ac:dyDescent="0.35">
      <c r="A320" s="5">
        <v>30833</v>
      </c>
      <c r="B320">
        <v>0</v>
      </c>
    </row>
    <row r="321" spans="1:2" x14ac:dyDescent="0.35">
      <c r="A321" s="4">
        <v>51386</v>
      </c>
      <c r="B321">
        <v>2</v>
      </c>
    </row>
    <row r="322" spans="1:2" x14ac:dyDescent="0.35">
      <c r="A322" s="5">
        <v>64795</v>
      </c>
      <c r="B322">
        <v>0</v>
      </c>
    </row>
    <row r="323" spans="1:2" x14ac:dyDescent="0.35">
      <c r="A323" s="4">
        <v>34421</v>
      </c>
      <c r="B323">
        <v>0</v>
      </c>
    </row>
    <row r="324" spans="1:2" x14ac:dyDescent="0.35">
      <c r="A324" s="5">
        <v>47025</v>
      </c>
      <c r="B324">
        <v>0</v>
      </c>
    </row>
    <row r="325" spans="1:2" x14ac:dyDescent="0.35">
      <c r="A325" s="4">
        <v>64325</v>
      </c>
      <c r="B325">
        <v>0</v>
      </c>
    </row>
    <row r="326" spans="1:2" x14ac:dyDescent="0.35">
      <c r="A326" s="5">
        <v>40464</v>
      </c>
      <c r="B326">
        <v>0</v>
      </c>
    </row>
    <row r="327" spans="1:2" x14ac:dyDescent="0.35">
      <c r="A327" s="4">
        <v>62187</v>
      </c>
      <c r="B327">
        <v>0</v>
      </c>
    </row>
    <row r="328" spans="1:2" x14ac:dyDescent="0.35">
      <c r="A328" s="5">
        <v>14849</v>
      </c>
      <c r="B328">
        <v>0</v>
      </c>
    </row>
    <row r="329" spans="1:2" x14ac:dyDescent="0.35">
      <c r="A329" s="4">
        <v>27255</v>
      </c>
      <c r="B329">
        <v>0</v>
      </c>
    </row>
    <row r="330" spans="1:2" x14ac:dyDescent="0.35">
      <c r="A330" s="5">
        <v>54432</v>
      </c>
      <c r="B330">
        <v>0</v>
      </c>
    </row>
    <row r="331" spans="1:2" x14ac:dyDescent="0.35">
      <c r="A331" s="4">
        <v>29999</v>
      </c>
      <c r="B331">
        <v>0</v>
      </c>
    </row>
    <row r="332" spans="1:2" x14ac:dyDescent="0.35">
      <c r="A332" s="5">
        <v>24072</v>
      </c>
      <c r="B332">
        <v>0</v>
      </c>
    </row>
    <row r="333" spans="1:2" x14ac:dyDescent="0.35">
      <c r="A333" s="4">
        <v>33996</v>
      </c>
      <c r="B333">
        <v>0</v>
      </c>
    </row>
    <row r="334" spans="1:2" x14ac:dyDescent="0.35">
      <c r="A334" s="5">
        <v>66334</v>
      </c>
      <c r="B334">
        <v>1</v>
      </c>
    </row>
    <row r="335" spans="1:2" x14ac:dyDescent="0.35">
      <c r="A335" s="4">
        <v>35178</v>
      </c>
      <c r="B335">
        <v>2</v>
      </c>
    </row>
    <row r="336" spans="1:2" x14ac:dyDescent="0.35">
      <c r="A336" s="5">
        <v>22010</v>
      </c>
      <c r="B336">
        <v>0</v>
      </c>
    </row>
    <row r="337" spans="1:2" x14ac:dyDescent="0.35">
      <c r="A337" s="4">
        <v>62204</v>
      </c>
      <c r="B337">
        <v>0</v>
      </c>
    </row>
    <row r="338" spans="1:2" x14ac:dyDescent="0.35">
      <c r="A338" s="5">
        <v>75693</v>
      </c>
      <c r="B338">
        <v>4</v>
      </c>
    </row>
    <row r="339" spans="1:2" x14ac:dyDescent="0.35">
      <c r="A339" s="4">
        <v>30675</v>
      </c>
      <c r="B339">
        <v>0</v>
      </c>
    </row>
    <row r="340" spans="1:2" x14ac:dyDescent="0.35">
      <c r="A340" s="5">
        <v>83003</v>
      </c>
      <c r="B340">
        <v>2</v>
      </c>
    </row>
    <row r="341" spans="1:2" x14ac:dyDescent="0.35">
      <c r="A341" s="4">
        <v>83532</v>
      </c>
      <c r="B341">
        <v>1</v>
      </c>
    </row>
    <row r="342" spans="1:2" x14ac:dyDescent="0.35">
      <c r="A342" s="5">
        <v>68655</v>
      </c>
      <c r="B342">
        <v>0</v>
      </c>
    </row>
    <row r="343" spans="1:2" x14ac:dyDescent="0.35">
      <c r="A343" s="4">
        <v>41411</v>
      </c>
      <c r="B343">
        <v>0</v>
      </c>
    </row>
    <row r="344" spans="1:2" x14ac:dyDescent="0.35">
      <c r="A344" s="5">
        <v>55212</v>
      </c>
      <c r="B344">
        <v>2</v>
      </c>
    </row>
    <row r="345" spans="1:2" x14ac:dyDescent="0.35">
      <c r="A345" s="4">
        <v>59292</v>
      </c>
      <c r="B345">
        <v>0</v>
      </c>
    </row>
    <row r="346" spans="1:2" x14ac:dyDescent="0.35">
      <c r="A346" s="5">
        <v>27190</v>
      </c>
      <c r="B346">
        <v>2</v>
      </c>
    </row>
    <row r="347" spans="1:2" x14ac:dyDescent="0.35">
      <c r="A347" s="4">
        <v>82623</v>
      </c>
      <c r="B347">
        <v>0</v>
      </c>
    </row>
    <row r="348" spans="1:2" x14ac:dyDescent="0.35">
      <c r="A348" s="5">
        <v>44300</v>
      </c>
      <c r="B348">
        <v>0</v>
      </c>
    </row>
    <row r="349" spans="1:2" x14ac:dyDescent="0.35">
      <c r="A349" s="4">
        <v>84835</v>
      </c>
      <c r="B349">
        <v>1</v>
      </c>
    </row>
    <row r="350" spans="1:2" x14ac:dyDescent="0.35">
      <c r="A350" s="5">
        <v>30372</v>
      </c>
      <c r="B350">
        <v>0</v>
      </c>
    </row>
    <row r="351" spans="1:2" x14ac:dyDescent="0.35">
      <c r="A351" s="4">
        <v>33181</v>
      </c>
      <c r="B351">
        <v>1</v>
      </c>
    </row>
    <row r="352" spans="1:2" x14ac:dyDescent="0.35">
      <c r="A352" s="5">
        <v>71113</v>
      </c>
      <c r="B352">
        <v>0</v>
      </c>
    </row>
    <row r="353" spans="1:2" x14ac:dyDescent="0.35">
      <c r="A353" s="4">
        <v>71952</v>
      </c>
      <c r="B353">
        <v>2</v>
      </c>
    </row>
    <row r="354" spans="1:2" x14ac:dyDescent="0.35">
      <c r="A354" s="5">
        <v>69759</v>
      </c>
      <c r="B354">
        <v>1</v>
      </c>
    </row>
    <row r="355" spans="1:2" x14ac:dyDescent="0.35">
      <c r="A355" s="4">
        <v>72099</v>
      </c>
      <c r="B355">
        <v>0</v>
      </c>
    </row>
    <row r="356" spans="1:2" x14ac:dyDescent="0.35">
      <c r="A356" s="5">
        <v>60000</v>
      </c>
      <c r="B356">
        <v>0</v>
      </c>
    </row>
    <row r="357" spans="1:2" x14ac:dyDescent="0.35">
      <c r="A357" s="4">
        <v>38643</v>
      </c>
      <c r="B357">
        <v>0</v>
      </c>
    </row>
    <row r="358" spans="1:2" x14ac:dyDescent="0.35">
      <c r="A358" s="5">
        <v>50737</v>
      </c>
      <c r="B358">
        <v>1</v>
      </c>
    </row>
    <row r="359" spans="1:2" x14ac:dyDescent="0.35">
      <c r="A359" s="4">
        <v>68462</v>
      </c>
      <c r="B359">
        <v>0</v>
      </c>
    </row>
    <row r="360" spans="1:2" x14ac:dyDescent="0.35">
      <c r="A360" s="5">
        <v>65073</v>
      </c>
      <c r="B360">
        <v>0</v>
      </c>
    </row>
    <row r="361" spans="1:2" x14ac:dyDescent="0.35">
      <c r="A361" s="4">
        <v>46681</v>
      </c>
      <c r="B361">
        <v>0</v>
      </c>
    </row>
    <row r="362" spans="1:2" x14ac:dyDescent="0.35">
      <c r="A362" s="5">
        <v>78618</v>
      </c>
      <c r="B362">
        <v>1</v>
      </c>
    </row>
    <row r="363" spans="1:2" x14ac:dyDescent="0.35">
      <c r="A363" s="4">
        <v>62187</v>
      </c>
      <c r="B363">
        <v>0</v>
      </c>
    </row>
    <row r="364" spans="1:2" x14ac:dyDescent="0.35">
      <c r="A364" s="5">
        <v>28442</v>
      </c>
      <c r="B364">
        <v>0</v>
      </c>
    </row>
    <row r="365" spans="1:2" x14ac:dyDescent="0.35">
      <c r="A365" s="4">
        <v>37717</v>
      </c>
      <c r="B365">
        <v>0</v>
      </c>
    </row>
    <row r="366" spans="1:2" x14ac:dyDescent="0.35">
      <c r="A366" s="5">
        <v>51479</v>
      </c>
      <c r="B366">
        <v>0</v>
      </c>
    </row>
    <row r="367" spans="1:2" x14ac:dyDescent="0.35">
      <c r="A367" s="4">
        <v>54803</v>
      </c>
      <c r="B367">
        <v>0</v>
      </c>
    </row>
    <row r="368" spans="1:2" x14ac:dyDescent="0.35">
      <c r="A368" s="5">
        <v>79530</v>
      </c>
      <c r="B368">
        <v>0</v>
      </c>
    </row>
    <row r="369" spans="1:2" x14ac:dyDescent="0.35">
      <c r="A369" s="4">
        <v>31615</v>
      </c>
      <c r="B369">
        <v>0</v>
      </c>
    </row>
    <row r="370" spans="1:2" x14ac:dyDescent="0.35">
      <c r="A370" s="5">
        <v>72025</v>
      </c>
      <c r="B370">
        <v>0</v>
      </c>
    </row>
    <row r="371" spans="1:2" x14ac:dyDescent="0.35">
      <c r="A371" s="4">
        <v>52614</v>
      </c>
      <c r="B371">
        <v>0</v>
      </c>
    </row>
    <row r="372" spans="1:2" x14ac:dyDescent="0.35">
      <c r="A372" s="5">
        <v>35684</v>
      </c>
      <c r="B372">
        <v>0</v>
      </c>
    </row>
    <row r="373" spans="1:2" x14ac:dyDescent="0.35">
      <c r="A373" s="4">
        <v>48178</v>
      </c>
      <c r="B373">
        <v>0</v>
      </c>
    </row>
    <row r="374" spans="1:2" x14ac:dyDescent="0.35">
      <c r="A374" s="5">
        <v>29548</v>
      </c>
      <c r="B374">
        <v>1</v>
      </c>
    </row>
    <row r="375" spans="1:2" x14ac:dyDescent="0.35">
      <c r="A375" s="4">
        <v>63810</v>
      </c>
      <c r="B375">
        <v>1</v>
      </c>
    </row>
    <row r="376" spans="1:2" x14ac:dyDescent="0.35">
      <c r="A376" s="5">
        <v>38578</v>
      </c>
      <c r="B376">
        <v>1</v>
      </c>
    </row>
    <row r="377" spans="1:2" x14ac:dyDescent="0.35">
      <c r="A377" s="4">
        <v>46098</v>
      </c>
      <c r="B377">
        <v>0</v>
      </c>
    </row>
    <row r="378" spans="1:2" x14ac:dyDescent="0.35">
      <c r="A378" s="5">
        <v>22585</v>
      </c>
      <c r="B378">
        <v>2</v>
      </c>
    </row>
    <row r="379" spans="1:2" x14ac:dyDescent="0.35">
      <c r="A379" s="4">
        <v>30279</v>
      </c>
      <c r="B379">
        <v>0</v>
      </c>
    </row>
    <row r="380" spans="1:2" x14ac:dyDescent="0.35">
      <c r="A380" s="5">
        <v>66426</v>
      </c>
      <c r="B380">
        <v>0</v>
      </c>
    </row>
    <row r="381" spans="1:2" x14ac:dyDescent="0.35">
      <c r="A381" s="4">
        <v>30822</v>
      </c>
      <c r="B381">
        <v>0</v>
      </c>
    </row>
    <row r="382" spans="1:2" x14ac:dyDescent="0.35">
      <c r="A382" s="5">
        <v>33581</v>
      </c>
      <c r="B382">
        <v>0</v>
      </c>
    </row>
    <row r="383" spans="1:2" x14ac:dyDescent="0.35">
      <c r="A383" s="4">
        <v>19986</v>
      </c>
      <c r="B383">
        <v>0</v>
      </c>
    </row>
    <row r="384" spans="1:2" x14ac:dyDescent="0.35">
      <c r="A384" s="5">
        <v>27421</v>
      </c>
      <c r="B384">
        <v>0</v>
      </c>
    </row>
    <row r="385" spans="1:2" x14ac:dyDescent="0.35">
      <c r="A385" s="4">
        <v>35688</v>
      </c>
      <c r="B385">
        <v>0</v>
      </c>
    </row>
    <row r="386" spans="1:2" x14ac:dyDescent="0.35">
      <c r="A386" s="5">
        <v>36143</v>
      </c>
      <c r="B386">
        <v>0</v>
      </c>
    </row>
    <row r="387" spans="1:2" x14ac:dyDescent="0.35">
      <c r="A387" s="4">
        <v>10245</v>
      </c>
      <c r="B387">
        <v>0</v>
      </c>
    </row>
    <row r="388" spans="1:2" x14ac:dyDescent="0.35">
      <c r="A388" s="5">
        <v>43795</v>
      </c>
      <c r="B388">
        <v>2</v>
      </c>
    </row>
    <row r="389" spans="1:2" x14ac:dyDescent="0.35">
      <c r="A389" s="4">
        <v>63381</v>
      </c>
      <c r="B389">
        <v>0</v>
      </c>
    </row>
    <row r="390" spans="1:2" x14ac:dyDescent="0.35">
      <c r="A390" s="5">
        <v>38823</v>
      </c>
      <c r="B390">
        <v>0</v>
      </c>
    </row>
    <row r="391" spans="1:2" x14ac:dyDescent="0.35">
      <c r="A391" s="4">
        <v>83664</v>
      </c>
      <c r="B391">
        <v>0</v>
      </c>
    </row>
    <row r="392" spans="1:2" x14ac:dyDescent="0.35">
      <c r="A392" s="5">
        <v>90300</v>
      </c>
      <c r="B392">
        <v>1</v>
      </c>
    </row>
    <row r="393" spans="1:2" x14ac:dyDescent="0.35">
      <c r="A393" s="4">
        <v>62499</v>
      </c>
      <c r="B393">
        <v>0</v>
      </c>
    </row>
    <row r="394" spans="1:2" x14ac:dyDescent="0.35">
      <c r="A394" s="5">
        <v>74293</v>
      </c>
      <c r="B394">
        <v>0</v>
      </c>
    </row>
    <row r="395" spans="1:2" x14ac:dyDescent="0.35">
      <c r="A395" s="4">
        <v>51012</v>
      </c>
      <c r="B395">
        <v>0</v>
      </c>
    </row>
    <row r="396" spans="1:2" x14ac:dyDescent="0.35">
      <c r="A396" s="5">
        <v>70777</v>
      </c>
      <c r="B396">
        <v>0</v>
      </c>
    </row>
    <row r="397" spans="1:2" x14ac:dyDescent="0.35">
      <c r="A397" s="4">
        <v>68682</v>
      </c>
      <c r="B397">
        <v>0</v>
      </c>
    </row>
    <row r="398" spans="1:2" x14ac:dyDescent="0.35">
      <c r="A398" s="5">
        <v>43824</v>
      </c>
      <c r="B398">
        <v>0</v>
      </c>
    </row>
    <row r="399" spans="1:2" x14ac:dyDescent="0.35">
      <c r="A399" s="4">
        <v>15345</v>
      </c>
      <c r="B399">
        <v>1</v>
      </c>
    </row>
    <row r="400" spans="1:2" x14ac:dyDescent="0.35">
      <c r="A400" s="5">
        <v>23442</v>
      </c>
      <c r="B400">
        <v>0</v>
      </c>
    </row>
    <row r="401" spans="1:2" x14ac:dyDescent="0.35">
      <c r="A401" s="4">
        <v>14515</v>
      </c>
      <c r="B401">
        <v>1</v>
      </c>
    </row>
    <row r="402" spans="1:2" x14ac:dyDescent="0.35">
      <c r="A402" s="5">
        <v>31395</v>
      </c>
      <c r="B402">
        <v>0</v>
      </c>
    </row>
    <row r="403" spans="1:2" x14ac:dyDescent="0.35">
      <c r="A403" s="4">
        <v>75276</v>
      </c>
      <c r="B403">
        <v>0</v>
      </c>
    </row>
    <row r="404" spans="1:2" x14ac:dyDescent="0.35">
      <c r="A404" s="5">
        <v>42373</v>
      </c>
      <c r="B404">
        <v>0</v>
      </c>
    </row>
    <row r="405" spans="1:2" x14ac:dyDescent="0.35">
      <c r="A405" s="4">
        <v>30507</v>
      </c>
      <c r="B405">
        <v>0</v>
      </c>
    </row>
    <row r="406" spans="1:2" x14ac:dyDescent="0.35">
      <c r="A406" s="5">
        <v>55521</v>
      </c>
      <c r="B406">
        <v>2</v>
      </c>
    </row>
    <row r="407" spans="1:2" x14ac:dyDescent="0.35">
      <c r="A407" s="4">
        <v>48006</v>
      </c>
      <c r="B407">
        <v>0</v>
      </c>
    </row>
    <row r="408" spans="1:2" x14ac:dyDescent="0.35">
      <c r="A408" s="5">
        <v>27213</v>
      </c>
      <c r="B408">
        <v>1</v>
      </c>
    </row>
    <row r="409" spans="1:2" x14ac:dyDescent="0.35">
      <c r="A409" s="4">
        <v>65808</v>
      </c>
      <c r="B409">
        <v>0</v>
      </c>
    </row>
    <row r="410" spans="1:2" x14ac:dyDescent="0.35">
      <c r="A410" s="5">
        <v>30351</v>
      </c>
      <c r="B410">
        <v>0</v>
      </c>
    </row>
    <row r="411" spans="1:2" x14ac:dyDescent="0.35">
      <c r="A411" s="4">
        <v>50437</v>
      </c>
      <c r="B411">
        <v>0</v>
      </c>
    </row>
    <row r="412" spans="1:2" x14ac:dyDescent="0.35">
      <c r="A412" s="5">
        <v>23616</v>
      </c>
      <c r="B412">
        <v>1</v>
      </c>
    </row>
    <row r="413" spans="1:2" x14ac:dyDescent="0.35">
      <c r="A413" s="4">
        <v>53858</v>
      </c>
      <c r="B413">
        <v>0</v>
      </c>
    </row>
    <row r="414" spans="1:2" x14ac:dyDescent="0.35">
      <c r="A414" s="5">
        <v>66465</v>
      </c>
      <c r="B414">
        <v>1</v>
      </c>
    </row>
    <row r="415" spans="1:2" x14ac:dyDescent="0.35">
      <c r="A415" s="4">
        <v>46923</v>
      </c>
      <c r="B415">
        <v>0</v>
      </c>
    </row>
    <row r="416" spans="1:2" x14ac:dyDescent="0.35">
      <c r="A416" s="5">
        <v>75072</v>
      </c>
      <c r="B416">
        <v>0</v>
      </c>
    </row>
    <row r="417" spans="1:2" x14ac:dyDescent="0.35">
      <c r="A417" s="4">
        <v>75865</v>
      </c>
      <c r="B417">
        <v>0</v>
      </c>
    </row>
    <row r="418" spans="1:2" x14ac:dyDescent="0.35">
      <c r="A418" s="5">
        <v>19789</v>
      </c>
      <c r="B418">
        <v>1</v>
      </c>
    </row>
    <row r="419" spans="1:2" x14ac:dyDescent="0.35">
      <c r="A419" s="4">
        <v>80134</v>
      </c>
      <c r="B419">
        <v>4</v>
      </c>
    </row>
    <row r="420" spans="1:2" x14ac:dyDescent="0.35">
      <c r="A420" s="5">
        <v>91065</v>
      </c>
      <c r="B420">
        <v>3</v>
      </c>
    </row>
    <row r="421" spans="1:2" x14ac:dyDescent="0.35">
      <c r="A421" s="4">
        <v>49505</v>
      </c>
      <c r="B421">
        <v>0</v>
      </c>
    </row>
    <row r="422" spans="1:2" x14ac:dyDescent="0.35">
      <c r="A422" s="5">
        <v>37401</v>
      </c>
      <c r="B422">
        <v>0</v>
      </c>
    </row>
    <row r="423" spans="1:2" x14ac:dyDescent="0.35">
      <c r="A423" s="4">
        <v>30096</v>
      </c>
      <c r="B423">
        <v>0</v>
      </c>
    </row>
    <row r="424" spans="1:2" x14ac:dyDescent="0.35">
      <c r="A424" s="5">
        <v>18492</v>
      </c>
      <c r="B424">
        <v>0</v>
      </c>
    </row>
    <row r="425" spans="1:2" x14ac:dyDescent="0.35">
      <c r="A425" s="4">
        <v>82584</v>
      </c>
      <c r="B425">
        <v>3</v>
      </c>
    </row>
    <row r="426" spans="1:2" x14ac:dyDescent="0.35">
      <c r="A426" s="5">
        <v>93027</v>
      </c>
      <c r="B426">
        <v>1</v>
      </c>
    </row>
    <row r="427" spans="1:2" x14ac:dyDescent="0.35">
      <c r="A427" s="4">
        <v>48686</v>
      </c>
      <c r="B427">
        <v>0</v>
      </c>
    </row>
    <row r="428" spans="1:2" x14ac:dyDescent="0.35">
      <c r="A428" s="5">
        <v>92910</v>
      </c>
      <c r="B428">
        <v>3</v>
      </c>
    </row>
    <row r="429" spans="1:2" x14ac:dyDescent="0.35">
      <c r="A429" s="4">
        <v>75433</v>
      </c>
      <c r="B429">
        <v>2</v>
      </c>
    </row>
    <row r="430" spans="1:2" x14ac:dyDescent="0.35">
      <c r="A430" s="5">
        <v>10404</v>
      </c>
      <c r="B430">
        <v>0</v>
      </c>
    </row>
    <row r="431" spans="1:2" x14ac:dyDescent="0.35">
      <c r="A431" s="4">
        <v>61314</v>
      </c>
      <c r="B431">
        <v>0</v>
      </c>
    </row>
    <row r="432" spans="1:2" x14ac:dyDescent="0.35">
      <c r="A432" s="5">
        <v>84865</v>
      </c>
      <c r="B432">
        <v>5</v>
      </c>
    </row>
    <row r="433" spans="1:2" x14ac:dyDescent="0.35">
      <c r="A433" s="4">
        <v>42387</v>
      </c>
      <c r="B433">
        <v>0</v>
      </c>
    </row>
    <row r="434" spans="1:2" x14ac:dyDescent="0.35">
      <c r="A434" s="5">
        <v>67309</v>
      </c>
      <c r="B434">
        <v>0</v>
      </c>
    </row>
    <row r="435" spans="1:2" x14ac:dyDescent="0.35">
      <c r="A435" s="4">
        <v>75236</v>
      </c>
      <c r="B435">
        <v>0</v>
      </c>
    </row>
    <row r="436" spans="1:2" x14ac:dyDescent="0.35">
      <c r="A436" s="5">
        <v>30015</v>
      </c>
      <c r="B436">
        <v>0</v>
      </c>
    </row>
    <row r="437" spans="1:2" x14ac:dyDescent="0.35">
      <c r="A437" s="4">
        <v>50943</v>
      </c>
      <c r="B437">
        <v>0</v>
      </c>
    </row>
    <row r="438" spans="1:2" x14ac:dyDescent="0.35">
      <c r="A438" s="5">
        <v>67272</v>
      </c>
      <c r="B438">
        <v>0</v>
      </c>
    </row>
    <row r="439" spans="1:2" x14ac:dyDescent="0.35">
      <c r="A439" s="4">
        <v>51529</v>
      </c>
      <c r="B439">
        <v>0</v>
      </c>
    </row>
    <row r="440" spans="1:2" x14ac:dyDescent="0.35">
      <c r="A440" s="5">
        <v>32011</v>
      </c>
      <c r="B440">
        <v>0</v>
      </c>
    </row>
    <row r="441" spans="1:2" x14ac:dyDescent="0.35">
      <c r="A441" s="4">
        <v>7500</v>
      </c>
      <c r="B441">
        <v>0</v>
      </c>
    </row>
    <row r="442" spans="1:2" x14ac:dyDescent="0.35">
      <c r="A442" s="5">
        <v>28691</v>
      </c>
      <c r="B442">
        <v>0</v>
      </c>
    </row>
    <row r="443" spans="1:2" x14ac:dyDescent="0.35">
      <c r="A443" s="4">
        <v>56223</v>
      </c>
      <c r="B443">
        <v>0</v>
      </c>
    </row>
    <row r="444" spans="1:2" x14ac:dyDescent="0.35">
      <c r="A444" s="5">
        <v>18100</v>
      </c>
      <c r="B444">
        <v>0</v>
      </c>
    </row>
    <row r="445" spans="1:2" x14ac:dyDescent="0.35">
      <c r="A445" s="4">
        <v>30279</v>
      </c>
      <c r="B445">
        <v>0</v>
      </c>
    </row>
    <row r="446" spans="1:2" x14ac:dyDescent="0.35">
      <c r="A446" s="5">
        <v>20130</v>
      </c>
      <c r="B446">
        <v>0</v>
      </c>
    </row>
    <row r="447" spans="1:2" x14ac:dyDescent="0.35">
      <c r="A447" s="4">
        <v>23295</v>
      </c>
      <c r="B447">
        <v>0</v>
      </c>
    </row>
    <row r="448" spans="1:2" x14ac:dyDescent="0.35">
      <c r="A448" s="5">
        <v>42618</v>
      </c>
      <c r="B448">
        <v>0</v>
      </c>
    </row>
    <row r="449" spans="1:2" x14ac:dyDescent="0.35">
      <c r="A449" s="4">
        <v>81246</v>
      </c>
      <c r="B449">
        <v>2</v>
      </c>
    </row>
    <row r="450" spans="1:2" x14ac:dyDescent="0.35">
      <c r="A450" s="5">
        <v>24027</v>
      </c>
      <c r="B450">
        <v>0</v>
      </c>
    </row>
    <row r="451" spans="1:2" x14ac:dyDescent="0.35">
      <c r="A451" s="4">
        <v>55707</v>
      </c>
      <c r="B451">
        <v>0</v>
      </c>
    </row>
    <row r="452" spans="1:2" x14ac:dyDescent="0.35">
      <c r="A452" s="5">
        <v>57959</v>
      </c>
      <c r="B452">
        <v>0</v>
      </c>
    </row>
    <row r="453" spans="1:2" x14ac:dyDescent="0.35">
      <c r="A453" s="4">
        <v>56796</v>
      </c>
      <c r="B453">
        <v>0</v>
      </c>
    </row>
    <row r="454" spans="1:2" x14ac:dyDescent="0.35">
      <c r="A454" s="5">
        <v>36230</v>
      </c>
      <c r="B454">
        <v>0</v>
      </c>
    </row>
    <row r="455" spans="1:2" x14ac:dyDescent="0.35">
      <c r="A455" s="4">
        <v>70829</v>
      </c>
      <c r="B455">
        <v>0</v>
      </c>
    </row>
    <row r="456" spans="1:2" x14ac:dyDescent="0.35">
      <c r="A456" s="5">
        <v>65991</v>
      </c>
      <c r="B456">
        <v>0</v>
      </c>
    </row>
    <row r="457" spans="1:2" x14ac:dyDescent="0.35">
      <c r="A457" s="4">
        <v>38988</v>
      </c>
      <c r="B457">
        <v>0</v>
      </c>
    </row>
    <row r="458" spans="1:2" x14ac:dyDescent="0.35">
      <c r="A458" s="5">
        <v>89572</v>
      </c>
      <c r="B458">
        <v>3</v>
      </c>
    </row>
    <row r="459" spans="1:2" x14ac:dyDescent="0.35">
      <c r="A459" s="4">
        <v>42207</v>
      </c>
      <c r="B459">
        <v>2</v>
      </c>
    </row>
    <row r="460" spans="1:2" x14ac:dyDescent="0.35">
      <c r="A460" s="5">
        <v>50300</v>
      </c>
      <c r="B460">
        <v>0</v>
      </c>
    </row>
    <row r="461" spans="1:2" x14ac:dyDescent="0.35">
      <c r="A461" s="4">
        <v>66664</v>
      </c>
      <c r="B461">
        <v>0</v>
      </c>
    </row>
    <row r="462" spans="1:2" x14ac:dyDescent="0.35">
      <c r="A462" s="5">
        <v>60597</v>
      </c>
      <c r="B462">
        <v>2</v>
      </c>
    </row>
    <row r="463" spans="1:2" x14ac:dyDescent="0.35">
      <c r="A463" s="4">
        <v>70165</v>
      </c>
      <c r="B463">
        <v>0</v>
      </c>
    </row>
    <row r="464" spans="1:2" x14ac:dyDescent="0.35">
      <c r="A464" s="5">
        <v>50520</v>
      </c>
      <c r="B464">
        <v>0</v>
      </c>
    </row>
    <row r="465" spans="1:2" x14ac:dyDescent="0.35">
      <c r="A465" s="4">
        <v>80124</v>
      </c>
      <c r="B465">
        <v>1</v>
      </c>
    </row>
    <row r="466" spans="1:2" x14ac:dyDescent="0.35">
      <c r="A466" s="5">
        <v>33183</v>
      </c>
      <c r="B466">
        <v>0</v>
      </c>
    </row>
    <row r="467" spans="1:2" x14ac:dyDescent="0.35">
      <c r="A467" s="4">
        <v>66582</v>
      </c>
      <c r="B467">
        <v>0</v>
      </c>
    </row>
    <row r="468" spans="1:2" x14ac:dyDescent="0.35">
      <c r="A468" s="5">
        <v>75261</v>
      </c>
      <c r="B468">
        <v>3</v>
      </c>
    </row>
    <row r="469" spans="1:2" x14ac:dyDescent="0.35">
      <c r="A469" s="4">
        <v>31880</v>
      </c>
      <c r="B469">
        <v>0</v>
      </c>
    </row>
    <row r="470" spans="1:2" x14ac:dyDescent="0.35">
      <c r="A470" s="5">
        <v>53790</v>
      </c>
      <c r="B470">
        <v>0</v>
      </c>
    </row>
    <row r="471" spans="1:2" x14ac:dyDescent="0.35">
      <c r="A471" s="4">
        <v>49269</v>
      </c>
      <c r="B471">
        <v>0</v>
      </c>
    </row>
    <row r="472" spans="1:2" x14ac:dyDescent="0.35">
      <c r="A472" s="5">
        <v>61456</v>
      </c>
      <c r="B472">
        <v>0</v>
      </c>
    </row>
    <row r="473" spans="1:2" x14ac:dyDescent="0.35">
      <c r="A473" s="4">
        <v>37406</v>
      </c>
      <c r="B473">
        <v>1</v>
      </c>
    </row>
    <row r="474" spans="1:2" x14ac:dyDescent="0.35">
      <c r="A474" s="5">
        <v>56937</v>
      </c>
      <c r="B474">
        <v>2</v>
      </c>
    </row>
    <row r="475" spans="1:2" x14ac:dyDescent="0.35">
      <c r="A475" s="4">
        <v>38415</v>
      </c>
      <c r="B475">
        <v>0</v>
      </c>
    </row>
    <row r="476" spans="1:2" x14ac:dyDescent="0.35">
      <c r="A476" s="5">
        <v>20518</v>
      </c>
      <c r="B476">
        <v>0</v>
      </c>
    </row>
    <row r="477" spans="1:2" x14ac:dyDescent="0.35">
      <c r="A477" s="4">
        <v>62503</v>
      </c>
      <c r="B477">
        <v>0</v>
      </c>
    </row>
    <row r="478" spans="1:2" x14ac:dyDescent="0.35">
      <c r="A478" s="5">
        <v>41644</v>
      </c>
      <c r="B478">
        <v>0</v>
      </c>
    </row>
    <row r="479" spans="1:2" x14ac:dyDescent="0.35">
      <c r="A479" s="4">
        <v>55842</v>
      </c>
      <c r="B479">
        <v>0</v>
      </c>
    </row>
    <row r="480" spans="1:2" x14ac:dyDescent="0.35">
      <c r="A480" s="5">
        <v>62010</v>
      </c>
      <c r="B480">
        <v>0</v>
      </c>
    </row>
    <row r="481" spans="1:2" x14ac:dyDescent="0.35">
      <c r="A481" s="4">
        <v>41124</v>
      </c>
      <c r="B481">
        <v>0</v>
      </c>
    </row>
    <row r="482" spans="1:2" x14ac:dyDescent="0.35">
      <c r="A482" s="5">
        <v>38961</v>
      </c>
      <c r="B482">
        <v>0</v>
      </c>
    </row>
    <row r="483" spans="1:2" x14ac:dyDescent="0.35">
      <c r="A483" s="4">
        <v>37760</v>
      </c>
      <c r="B483">
        <v>0</v>
      </c>
    </row>
    <row r="484" spans="1:2" x14ac:dyDescent="0.35">
      <c r="A484" s="5">
        <v>32233</v>
      </c>
      <c r="B484">
        <v>2</v>
      </c>
    </row>
    <row r="485" spans="1:2" x14ac:dyDescent="0.35">
      <c r="A485" s="4">
        <v>43057</v>
      </c>
      <c r="B485">
        <v>0</v>
      </c>
    </row>
    <row r="486" spans="1:2" x14ac:dyDescent="0.35">
      <c r="A486" s="5">
        <v>83151</v>
      </c>
      <c r="B486">
        <v>0</v>
      </c>
    </row>
    <row r="487" spans="1:2" x14ac:dyDescent="0.35">
      <c r="A487" s="4">
        <v>78825</v>
      </c>
      <c r="B487">
        <v>1</v>
      </c>
    </row>
    <row r="488" spans="1:2" x14ac:dyDescent="0.35">
      <c r="A488" s="5">
        <v>65104</v>
      </c>
      <c r="B488">
        <v>0</v>
      </c>
    </row>
    <row r="489" spans="1:2" x14ac:dyDescent="0.35">
      <c r="A489" s="4">
        <v>60093</v>
      </c>
      <c r="B489">
        <v>0</v>
      </c>
    </row>
    <row r="490" spans="1:2" x14ac:dyDescent="0.35">
      <c r="A490" s="5">
        <v>14045</v>
      </c>
      <c r="B490">
        <v>0</v>
      </c>
    </row>
    <row r="491" spans="1:2" x14ac:dyDescent="0.35">
      <c r="A491" s="4">
        <v>28457</v>
      </c>
      <c r="B491">
        <v>0</v>
      </c>
    </row>
    <row r="492" spans="1:2" x14ac:dyDescent="0.35">
      <c r="A492" s="5">
        <v>78952</v>
      </c>
      <c r="B492">
        <v>0</v>
      </c>
    </row>
    <row r="493" spans="1:2" x14ac:dyDescent="0.35">
      <c r="A493" s="4">
        <v>46310</v>
      </c>
      <c r="B493">
        <v>0</v>
      </c>
    </row>
    <row r="494" spans="1:2" x14ac:dyDescent="0.35">
      <c r="A494" s="5">
        <v>76005</v>
      </c>
      <c r="B494">
        <v>1</v>
      </c>
    </row>
    <row r="495" spans="1:2" x14ac:dyDescent="0.35">
      <c r="A495" s="4">
        <v>58308</v>
      </c>
      <c r="B495">
        <v>0</v>
      </c>
    </row>
    <row r="496" spans="1:2" x14ac:dyDescent="0.35">
      <c r="A496" s="5">
        <v>55614</v>
      </c>
      <c r="B496">
        <v>1</v>
      </c>
    </row>
    <row r="497" spans="1:2" x14ac:dyDescent="0.35">
      <c r="A497" s="4">
        <v>59432</v>
      </c>
      <c r="B497">
        <v>0</v>
      </c>
    </row>
    <row r="498" spans="1:2" x14ac:dyDescent="0.35">
      <c r="A498" s="5">
        <v>55563</v>
      </c>
      <c r="B498">
        <v>0</v>
      </c>
    </row>
    <row r="499" spans="1:2" x14ac:dyDescent="0.35">
      <c r="A499" s="4">
        <v>78642</v>
      </c>
      <c r="B499">
        <v>0</v>
      </c>
    </row>
    <row r="500" spans="1:2" x14ac:dyDescent="0.35">
      <c r="A500" s="5">
        <v>67911</v>
      </c>
      <c r="B500">
        <v>0</v>
      </c>
    </row>
    <row r="501" spans="1:2" x14ac:dyDescent="0.35">
      <c r="A501" s="4">
        <v>65275</v>
      </c>
      <c r="B501">
        <v>0</v>
      </c>
    </row>
    <row r="502" spans="1:2" x14ac:dyDescent="0.35">
      <c r="A502" s="5">
        <v>27203</v>
      </c>
      <c r="B502">
        <v>0</v>
      </c>
    </row>
    <row r="503" spans="1:2" x14ac:dyDescent="0.35">
      <c r="A503" s="4">
        <v>48330</v>
      </c>
      <c r="B503">
        <v>0</v>
      </c>
    </row>
    <row r="504" spans="1:2" x14ac:dyDescent="0.35">
      <c r="A504" s="5">
        <v>24279</v>
      </c>
      <c r="B504">
        <v>0</v>
      </c>
    </row>
    <row r="505" spans="1:2" x14ac:dyDescent="0.35">
      <c r="A505" s="4">
        <v>64355</v>
      </c>
      <c r="B505">
        <v>0</v>
      </c>
    </row>
    <row r="506" spans="1:2" x14ac:dyDescent="0.35">
      <c r="A506" s="5">
        <v>50943</v>
      </c>
      <c r="B506">
        <v>0</v>
      </c>
    </row>
    <row r="507" spans="1:2" x14ac:dyDescent="0.35">
      <c r="A507" s="4">
        <v>53653</v>
      </c>
      <c r="B507">
        <v>0</v>
      </c>
    </row>
    <row r="508" spans="1:2" x14ac:dyDescent="0.35">
      <c r="A508" s="5">
        <v>65665</v>
      </c>
      <c r="B508">
        <v>0</v>
      </c>
    </row>
    <row r="509" spans="1:2" x14ac:dyDescent="0.35">
      <c r="A509" s="4">
        <v>81217</v>
      </c>
      <c r="B509">
        <v>0</v>
      </c>
    </row>
    <row r="510" spans="1:2" x14ac:dyDescent="0.35">
      <c r="A510" s="5">
        <v>34935</v>
      </c>
      <c r="B510">
        <v>0</v>
      </c>
    </row>
    <row r="511" spans="1:2" x14ac:dyDescent="0.35">
      <c r="A511" s="4">
        <v>61250</v>
      </c>
      <c r="B511">
        <v>0</v>
      </c>
    </row>
    <row r="512" spans="1:2" x14ac:dyDescent="0.35">
      <c r="A512" s="5">
        <v>39665</v>
      </c>
      <c r="B512">
        <v>1</v>
      </c>
    </row>
    <row r="513" spans="1:2" x14ac:dyDescent="0.35">
      <c r="A513" s="4">
        <v>60152</v>
      </c>
      <c r="B513">
        <v>0</v>
      </c>
    </row>
    <row r="514" spans="1:2" x14ac:dyDescent="0.35">
      <c r="A514" s="5">
        <v>48920</v>
      </c>
      <c r="B514">
        <v>1</v>
      </c>
    </row>
    <row r="515" spans="1:2" x14ac:dyDescent="0.35">
      <c r="A515" s="4">
        <v>89120</v>
      </c>
      <c r="B515">
        <v>1</v>
      </c>
    </row>
    <row r="516" spans="1:2" x14ac:dyDescent="0.35">
      <c r="A516" s="5">
        <v>44124</v>
      </c>
      <c r="B516">
        <v>0</v>
      </c>
    </row>
    <row r="517" spans="1:2" x14ac:dyDescent="0.35">
      <c r="A517" s="4">
        <v>81169</v>
      </c>
      <c r="B517">
        <v>0</v>
      </c>
    </row>
    <row r="518" spans="1:2" x14ac:dyDescent="0.35">
      <c r="A518" s="5">
        <v>36443</v>
      </c>
      <c r="B518">
        <v>0</v>
      </c>
    </row>
    <row r="519" spans="1:2" x14ac:dyDescent="0.35">
      <c r="A519" s="4">
        <v>26095</v>
      </c>
      <c r="B519">
        <v>0</v>
      </c>
    </row>
    <row r="520" spans="1:2" x14ac:dyDescent="0.35">
      <c r="A520" s="5">
        <v>71367</v>
      </c>
      <c r="B520">
        <v>0</v>
      </c>
    </row>
    <row r="521" spans="1:2" x14ac:dyDescent="0.35">
      <c r="A521" s="4">
        <v>80184</v>
      </c>
      <c r="B521">
        <v>2</v>
      </c>
    </row>
    <row r="522" spans="1:2" x14ac:dyDescent="0.35">
      <c r="A522" s="5">
        <v>30630</v>
      </c>
      <c r="B522">
        <v>0</v>
      </c>
    </row>
    <row r="523" spans="1:2" x14ac:dyDescent="0.35">
      <c r="A523" s="4">
        <v>73454</v>
      </c>
      <c r="B523">
        <v>1</v>
      </c>
    </row>
    <row r="524" spans="1:2" x14ac:dyDescent="0.35">
      <c r="A524" s="5">
        <v>42691</v>
      </c>
      <c r="B524">
        <v>0</v>
      </c>
    </row>
    <row r="525" spans="1:2" x14ac:dyDescent="0.35">
      <c r="A525" s="4">
        <v>70503</v>
      </c>
      <c r="B525">
        <v>2</v>
      </c>
    </row>
    <row r="526" spans="1:2" x14ac:dyDescent="0.35">
      <c r="A526" s="5">
        <v>25545</v>
      </c>
      <c r="B526">
        <v>1</v>
      </c>
    </row>
    <row r="527" spans="1:2" x14ac:dyDescent="0.35">
      <c r="A527" s="4">
        <v>32880</v>
      </c>
      <c r="B527">
        <v>0</v>
      </c>
    </row>
    <row r="528" spans="1:2" x14ac:dyDescent="0.35">
      <c r="A528" s="5">
        <v>77863</v>
      </c>
      <c r="B528">
        <v>0</v>
      </c>
    </row>
    <row r="529" spans="1:2" x14ac:dyDescent="0.35">
      <c r="A529" s="4">
        <v>50353</v>
      </c>
      <c r="B529">
        <v>0</v>
      </c>
    </row>
    <row r="530" spans="1:2" x14ac:dyDescent="0.35">
      <c r="A530" s="5">
        <v>61839</v>
      </c>
      <c r="B530">
        <v>0</v>
      </c>
    </row>
    <row r="531" spans="1:2" x14ac:dyDescent="0.35">
      <c r="A531" s="4">
        <v>49154</v>
      </c>
      <c r="B531">
        <v>0</v>
      </c>
    </row>
    <row r="532" spans="1:2" x14ac:dyDescent="0.35">
      <c r="A532" s="5">
        <v>47682</v>
      </c>
      <c r="B532">
        <v>0</v>
      </c>
    </row>
    <row r="533" spans="1:2" x14ac:dyDescent="0.35">
      <c r="A533" s="4">
        <v>72679</v>
      </c>
      <c r="B533">
        <v>0</v>
      </c>
    </row>
    <row r="534" spans="1:2" x14ac:dyDescent="0.35">
      <c r="A534" s="5">
        <v>57954</v>
      </c>
      <c r="B534">
        <v>1</v>
      </c>
    </row>
    <row r="535" spans="1:2" x14ac:dyDescent="0.35">
      <c r="A535" s="4">
        <v>65316</v>
      </c>
      <c r="B535">
        <v>0</v>
      </c>
    </row>
    <row r="536" spans="1:2" x14ac:dyDescent="0.35">
      <c r="A536" s="5">
        <v>28567</v>
      </c>
      <c r="B536">
        <v>0</v>
      </c>
    </row>
    <row r="537" spans="1:2" x14ac:dyDescent="0.35">
      <c r="A537" s="4">
        <v>47352</v>
      </c>
      <c r="B537">
        <v>0</v>
      </c>
    </row>
    <row r="538" spans="1:2" x14ac:dyDescent="0.35">
      <c r="A538" s="5">
        <v>44931</v>
      </c>
      <c r="B538">
        <v>0</v>
      </c>
    </row>
    <row r="539" spans="1:2" x14ac:dyDescent="0.35">
      <c r="A539" s="4">
        <v>76982</v>
      </c>
      <c r="B539">
        <v>2</v>
      </c>
    </row>
    <row r="540" spans="1:2" x14ac:dyDescent="0.35">
      <c r="A540" s="5">
        <v>57247</v>
      </c>
      <c r="B540">
        <v>0</v>
      </c>
    </row>
    <row r="541" spans="1:2" x14ac:dyDescent="0.35">
      <c r="A541" s="4">
        <v>22944</v>
      </c>
      <c r="B541">
        <v>0</v>
      </c>
    </row>
    <row r="542" spans="1:2" x14ac:dyDescent="0.35">
      <c r="A542" s="5">
        <v>25315</v>
      </c>
      <c r="B542">
        <v>0</v>
      </c>
    </row>
    <row r="543" spans="1:2" x14ac:dyDescent="0.35">
      <c r="A543" s="4">
        <v>43638</v>
      </c>
      <c r="B543">
        <v>0</v>
      </c>
    </row>
    <row r="544" spans="1:2" x14ac:dyDescent="0.35">
      <c r="A544" s="5">
        <v>42710</v>
      </c>
      <c r="B544">
        <v>0</v>
      </c>
    </row>
    <row r="545" spans="1:2" x14ac:dyDescent="0.35">
      <c r="A545" s="4">
        <v>84169</v>
      </c>
      <c r="B545">
        <v>3</v>
      </c>
    </row>
    <row r="546" spans="1:2" x14ac:dyDescent="0.35">
      <c r="A546" s="5">
        <v>54058</v>
      </c>
      <c r="B546">
        <v>0</v>
      </c>
    </row>
    <row r="547" spans="1:2" x14ac:dyDescent="0.35">
      <c r="A547" s="4">
        <v>24683</v>
      </c>
      <c r="B547">
        <v>0</v>
      </c>
    </row>
    <row r="548" spans="1:2" x14ac:dyDescent="0.35">
      <c r="A548" s="5">
        <v>85620</v>
      </c>
      <c r="B548">
        <v>1</v>
      </c>
    </row>
    <row r="549" spans="1:2" x14ac:dyDescent="0.35">
      <c r="A549" s="4">
        <v>47850</v>
      </c>
      <c r="B549">
        <v>0</v>
      </c>
    </row>
    <row r="550" spans="1:2" x14ac:dyDescent="0.35">
      <c r="A550" s="5">
        <v>19514</v>
      </c>
      <c r="B550">
        <v>2</v>
      </c>
    </row>
    <row r="551" spans="1:2" x14ac:dyDescent="0.35">
      <c r="A551" s="4">
        <v>27159</v>
      </c>
      <c r="B551">
        <v>0</v>
      </c>
    </row>
    <row r="552" spans="1:2" x14ac:dyDescent="0.35">
      <c r="A552" s="5">
        <v>39548</v>
      </c>
      <c r="B552">
        <v>0</v>
      </c>
    </row>
    <row r="553" spans="1:2" x14ac:dyDescent="0.35">
      <c r="A553" s="4">
        <v>21474</v>
      </c>
      <c r="B553">
        <v>2</v>
      </c>
    </row>
    <row r="554" spans="1:2" x14ac:dyDescent="0.35">
      <c r="A554" s="5">
        <v>60504</v>
      </c>
      <c r="B554">
        <v>0</v>
      </c>
    </row>
    <row r="555" spans="1:2" x14ac:dyDescent="0.35">
      <c r="A555" s="4">
        <v>22419</v>
      </c>
      <c r="B555">
        <v>0</v>
      </c>
    </row>
    <row r="556" spans="1:2" x14ac:dyDescent="0.35">
      <c r="A556" s="5">
        <v>81698</v>
      </c>
      <c r="B556">
        <v>1</v>
      </c>
    </row>
    <row r="557" spans="1:2" x14ac:dyDescent="0.35">
      <c r="A557" s="4">
        <v>43462</v>
      </c>
      <c r="B557">
        <v>0</v>
      </c>
    </row>
    <row r="558" spans="1:2" x14ac:dyDescent="0.35">
      <c r="A558" s="5">
        <v>54880</v>
      </c>
      <c r="B558">
        <v>0</v>
      </c>
    </row>
    <row r="559" spans="1:2" x14ac:dyDescent="0.35">
      <c r="A559" s="4">
        <v>79908</v>
      </c>
      <c r="B559">
        <v>1</v>
      </c>
    </row>
    <row r="560" spans="1:2" x14ac:dyDescent="0.35">
      <c r="A560" s="5">
        <v>15315</v>
      </c>
      <c r="B560">
        <v>0</v>
      </c>
    </row>
    <row r="561" spans="1:2" x14ac:dyDescent="0.35">
      <c r="A561" s="4">
        <v>87771</v>
      </c>
      <c r="B561">
        <v>5</v>
      </c>
    </row>
    <row r="562" spans="1:2" x14ac:dyDescent="0.35">
      <c r="A562" s="5">
        <v>33039</v>
      </c>
      <c r="B562">
        <v>0</v>
      </c>
    </row>
    <row r="563" spans="1:2" x14ac:dyDescent="0.35">
      <c r="A563" s="4">
        <v>81741</v>
      </c>
      <c r="B563">
        <v>0</v>
      </c>
    </row>
    <row r="564" spans="1:2" x14ac:dyDescent="0.35">
      <c r="A564" s="5">
        <v>71499</v>
      </c>
      <c r="B564">
        <v>0</v>
      </c>
    </row>
    <row r="565" spans="1:2" x14ac:dyDescent="0.35">
      <c r="A565" s="4">
        <v>62466</v>
      </c>
      <c r="B565">
        <v>0</v>
      </c>
    </row>
    <row r="566" spans="1:2" x14ac:dyDescent="0.35">
      <c r="A566" s="5">
        <v>48799</v>
      </c>
      <c r="B566">
        <v>0</v>
      </c>
    </row>
    <row r="567" spans="1:2" x14ac:dyDescent="0.35">
      <c r="A567" s="4">
        <v>52157</v>
      </c>
      <c r="B567">
        <v>0</v>
      </c>
    </row>
    <row r="568" spans="1:2" x14ac:dyDescent="0.35">
      <c r="A568" s="5">
        <v>66565</v>
      </c>
      <c r="B568">
        <v>0</v>
      </c>
    </row>
    <row r="569" spans="1:2" x14ac:dyDescent="0.35">
      <c r="A569" s="4">
        <v>29298</v>
      </c>
      <c r="B569">
        <v>0</v>
      </c>
    </row>
    <row r="570" spans="1:2" x14ac:dyDescent="0.35">
      <c r="A570" s="5">
        <v>47691</v>
      </c>
      <c r="B570">
        <v>0</v>
      </c>
    </row>
    <row r="571" spans="1:2" x14ac:dyDescent="0.35">
      <c r="A571" s="4">
        <v>38200</v>
      </c>
      <c r="B571">
        <v>0</v>
      </c>
    </row>
    <row r="572" spans="1:2" x14ac:dyDescent="0.35">
      <c r="A572" s="5">
        <v>44989</v>
      </c>
      <c r="B572">
        <v>0</v>
      </c>
    </row>
    <row r="573" spans="1:2" x14ac:dyDescent="0.35">
      <c r="A573" s="4">
        <v>38443</v>
      </c>
      <c r="B573">
        <v>0</v>
      </c>
    </row>
    <row r="574" spans="1:2" x14ac:dyDescent="0.35">
      <c r="A574" s="5">
        <v>38593</v>
      </c>
      <c r="B574">
        <v>0</v>
      </c>
    </row>
    <row r="575" spans="1:2" x14ac:dyDescent="0.35">
      <c r="A575" s="4">
        <v>64413</v>
      </c>
      <c r="B575">
        <v>0</v>
      </c>
    </row>
    <row r="576" spans="1:2" x14ac:dyDescent="0.35">
      <c r="A576" s="5">
        <v>36959</v>
      </c>
      <c r="B576">
        <v>0</v>
      </c>
    </row>
    <row r="577" spans="1:2" x14ac:dyDescent="0.35">
      <c r="A577" s="4">
        <v>61996</v>
      </c>
      <c r="B577">
        <v>4</v>
      </c>
    </row>
    <row r="578" spans="1:2" x14ac:dyDescent="0.35">
      <c r="A578" s="5">
        <v>51287</v>
      </c>
      <c r="B578">
        <v>0</v>
      </c>
    </row>
    <row r="579" spans="1:2" x14ac:dyDescent="0.35">
      <c r="A579" s="4">
        <v>13260</v>
      </c>
      <c r="B579">
        <v>0</v>
      </c>
    </row>
    <row r="580" spans="1:2" x14ac:dyDescent="0.35">
      <c r="A580" s="5">
        <v>47472</v>
      </c>
      <c r="B580">
        <v>0</v>
      </c>
    </row>
    <row r="581" spans="1:2" x14ac:dyDescent="0.35">
      <c r="A581" s="4">
        <v>54603</v>
      </c>
      <c r="B581">
        <v>0</v>
      </c>
    </row>
    <row r="582" spans="1:2" x14ac:dyDescent="0.35">
      <c r="A582" s="5">
        <v>45207</v>
      </c>
      <c r="B582">
        <v>1</v>
      </c>
    </row>
    <row r="583" spans="1:2" x14ac:dyDescent="0.35">
      <c r="A583" s="4">
        <v>40689</v>
      </c>
      <c r="B583">
        <v>0</v>
      </c>
    </row>
    <row r="584" spans="1:2" x14ac:dyDescent="0.35">
      <c r="A584" s="5">
        <v>47821</v>
      </c>
      <c r="B584">
        <v>0</v>
      </c>
    </row>
    <row r="585" spans="1:2" x14ac:dyDescent="0.35">
      <c r="A585" s="4">
        <v>27450</v>
      </c>
      <c r="B585">
        <v>0</v>
      </c>
    </row>
    <row r="586" spans="1:2" x14ac:dyDescent="0.35">
      <c r="A586" s="5">
        <v>39453</v>
      </c>
      <c r="B586">
        <v>0</v>
      </c>
    </row>
    <row r="587" spans="1:2" x14ac:dyDescent="0.35">
      <c r="A587" s="4">
        <v>26850</v>
      </c>
      <c r="B587">
        <v>0</v>
      </c>
    </row>
    <row r="588" spans="1:2" x14ac:dyDescent="0.35">
      <c r="A588" s="5">
        <v>79800</v>
      </c>
      <c r="B588">
        <v>4</v>
      </c>
    </row>
    <row r="589" spans="1:2" x14ac:dyDescent="0.35">
      <c r="A589" s="4">
        <v>61794</v>
      </c>
      <c r="B589">
        <v>0</v>
      </c>
    </row>
    <row r="590" spans="1:2" x14ac:dyDescent="0.35">
      <c r="A590" s="5">
        <v>53863</v>
      </c>
      <c r="B590">
        <v>1</v>
      </c>
    </row>
    <row r="591" spans="1:2" x14ac:dyDescent="0.35">
      <c r="A591" s="4">
        <v>24221</v>
      </c>
      <c r="B591">
        <v>0</v>
      </c>
    </row>
    <row r="592" spans="1:2" x14ac:dyDescent="0.35">
      <c r="A592" s="5">
        <v>39684</v>
      </c>
      <c r="B592">
        <v>1</v>
      </c>
    </row>
    <row r="593" spans="1:2" x14ac:dyDescent="0.35">
      <c r="A593" s="4">
        <v>92163</v>
      </c>
      <c r="B593">
        <v>3</v>
      </c>
    </row>
    <row r="594" spans="1:2" x14ac:dyDescent="0.35">
      <c r="A594" s="5">
        <v>69882</v>
      </c>
      <c r="B594">
        <v>0</v>
      </c>
    </row>
    <row r="595" spans="1:2" x14ac:dyDescent="0.35">
      <c r="A595" s="4">
        <v>33178</v>
      </c>
      <c r="B595">
        <v>0</v>
      </c>
    </row>
    <row r="596" spans="1:2" x14ac:dyDescent="0.35">
      <c r="A596" s="5">
        <v>59973</v>
      </c>
      <c r="B596">
        <v>0</v>
      </c>
    </row>
    <row r="597" spans="1:2" x14ac:dyDescent="0.35">
      <c r="A597" s="4">
        <v>17459</v>
      </c>
      <c r="B597">
        <v>1</v>
      </c>
    </row>
    <row r="598" spans="1:2" x14ac:dyDescent="0.35">
      <c r="A598" s="5">
        <v>23910</v>
      </c>
      <c r="B598">
        <v>0</v>
      </c>
    </row>
    <row r="599" spans="1:2" x14ac:dyDescent="0.35">
      <c r="A599" s="4">
        <v>42169</v>
      </c>
      <c r="B599">
        <v>0</v>
      </c>
    </row>
    <row r="600" spans="1:2" x14ac:dyDescent="0.35">
      <c r="A600" s="5">
        <v>26224</v>
      </c>
      <c r="B600">
        <v>0</v>
      </c>
    </row>
    <row r="601" spans="1:2" x14ac:dyDescent="0.35">
      <c r="A601" s="4">
        <v>31089</v>
      </c>
      <c r="B601">
        <v>0</v>
      </c>
    </row>
    <row r="602" spans="1:2" x14ac:dyDescent="0.35">
      <c r="A602" s="5">
        <v>30081</v>
      </c>
      <c r="B602">
        <v>0</v>
      </c>
    </row>
    <row r="603" spans="1:2" x14ac:dyDescent="0.35">
      <c r="A603" s="4">
        <v>62807</v>
      </c>
      <c r="B603">
        <v>0</v>
      </c>
    </row>
    <row r="604" spans="1:2" x14ac:dyDescent="0.35">
      <c r="A604" s="5">
        <v>72906</v>
      </c>
      <c r="B604">
        <v>0</v>
      </c>
    </row>
    <row r="605" spans="1:2" x14ac:dyDescent="0.35">
      <c r="A605" s="4">
        <v>61467</v>
      </c>
      <c r="B605">
        <v>0</v>
      </c>
    </row>
    <row r="606" spans="1:2" x14ac:dyDescent="0.35">
      <c r="A606" s="5">
        <v>49618</v>
      </c>
      <c r="B606">
        <v>0</v>
      </c>
    </row>
    <row r="607" spans="1:2" x14ac:dyDescent="0.35">
      <c r="A607" s="4">
        <v>21888</v>
      </c>
      <c r="B607">
        <v>1</v>
      </c>
    </row>
    <row r="608" spans="1:2" x14ac:dyDescent="0.35">
      <c r="A608" s="5">
        <v>42429</v>
      </c>
      <c r="B608">
        <v>0</v>
      </c>
    </row>
    <row r="609" spans="1:2" x14ac:dyDescent="0.35">
      <c r="A609" s="4">
        <v>26150</v>
      </c>
      <c r="B609">
        <v>0</v>
      </c>
    </row>
    <row r="610" spans="1:2" x14ac:dyDescent="0.35">
      <c r="A610" s="5">
        <v>30801</v>
      </c>
      <c r="B610">
        <v>0</v>
      </c>
    </row>
    <row r="611" spans="1:2" x14ac:dyDescent="0.35">
      <c r="A611" s="4">
        <v>81168</v>
      </c>
      <c r="B611">
        <v>1</v>
      </c>
    </row>
    <row r="612" spans="1:2" x14ac:dyDescent="0.35">
      <c r="A612" s="5">
        <v>26877</v>
      </c>
      <c r="B612">
        <v>0</v>
      </c>
    </row>
    <row r="613" spans="1:2" x14ac:dyDescent="0.35">
      <c r="A613" s="4">
        <v>45006</v>
      </c>
      <c r="B613">
        <v>0</v>
      </c>
    </row>
    <row r="614" spans="1:2" x14ac:dyDescent="0.35">
      <c r="A614" s="5">
        <v>18978</v>
      </c>
      <c r="B614">
        <v>0</v>
      </c>
    </row>
    <row r="615" spans="1:2" x14ac:dyDescent="0.35">
      <c r="A615" s="4">
        <v>22574</v>
      </c>
      <c r="B615">
        <v>0</v>
      </c>
    </row>
    <row r="616" spans="1:2" x14ac:dyDescent="0.35">
      <c r="A616" s="5">
        <v>48240</v>
      </c>
      <c r="B616">
        <v>1</v>
      </c>
    </row>
    <row r="617" spans="1:2" x14ac:dyDescent="0.35">
      <c r="A617" s="4">
        <v>45837</v>
      </c>
      <c r="B617">
        <v>0</v>
      </c>
    </row>
    <row r="618" spans="1:2" x14ac:dyDescent="0.35">
      <c r="A618" s="5">
        <v>35791</v>
      </c>
      <c r="B618">
        <v>0</v>
      </c>
    </row>
    <row r="619" spans="1:2" x14ac:dyDescent="0.35">
      <c r="A619" s="4">
        <v>162397</v>
      </c>
      <c r="B619">
        <v>0</v>
      </c>
    </row>
    <row r="620" spans="1:2" x14ac:dyDescent="0.35">
      <c r="A620" s="5">
        <v>54162</v>
      </c>
      <c r="B620">
        <v>0</v>
      </c>
    </row>
    <row r="621" spans="1:2" x14ac:dyDescent="0.35">
      <c r="A621" s="4">
        <v>30522</v>
      </c>
      <c r="B621">
        <v>0</v>
      </c>
    </row>
    <row r="622" spans="1:2" x14ac:dyDescent="0.35">
      <c r="A622" s="5">
        <v>54456</v>
      </c>
      <c r="B622">
        <v>0</v>
      </c>
    </row>
    <row r="623" spans="1:2" x14ac:dyDescent="0.35">
      <c r="A623" s="4">
        <v>31632</v>
      </c>
      <c r="B623">
        <v>0</v>
      </c>
    </row>
    <row r="624" spans="1:2" x14ac:dyDescent="0.35">
      <c r="A624" s="5">
        <v>72298</v>
      </c>
      <c r="B624">
        <v>2</v>
      </c>
    </row>
    <row r="625" spans="1:2" x14ac:dyDescent="0.35">
      <c r="A625" s="4">
        <v>36975</v>
      </c>
      <c r="B625">
        <v>0</v>
      </c>
    </row>
    <row r="626" spans="1:2" x14ac:dyDescent="0.35">
      <c r="A626" s="5">
        <v>72635</v>
      </c>
      <c r="B626">
        <v>1</v>
      </c>
    </row>
    <row r="627" spans="1:2" x14ac:dyDescent="0.35">
      <c r="A627" s="4">
        <v>13624</v>
      </c>
      <c r="B627">
        <v>0</v>
      </c>
    </row>
    <row r="628" spans="1:2" x14ac:dyDescent="0.35">
      <c r="A628" s="5">
        <v>84196</v>
      </c>
      <c r="B628">
        <v>0</v>
      </c>
    </row>
    <row r="629" spans="1:2" x14ac:dyDescent="0.35">
      <c r="A629" s="4">
        <v>70971</v>
      </c>
      <c r="B629">
        <v>1</v>
      </c>
    </row>
    <row r="630" spans="1:2" x14ac:dyDescent="0.35">
      <c r="A630" s="5">
        <v>34487</v>
      </c>
      <c r="B630">
        <v>0</v>
      </c>
    </row>
    <row r="631" spans="1:2" x14ac:dyDescent="0.35">
      <c r="A631" s="4">
        <v>28769</v>
      </c>
      <c r="B631">
        <v>0</v>
      </c>
    </row>
    <row r="632" spans="1:2" x14ac:dyDescent="0.35">
      <c r="A632" s="5">
        <v>69084</v>
      </c>
      <c r="B632">
        <v>0</v>
      </c>
    </row>
    <row r="633" spans="1:2" x14ac:dyDescent="0.35">
      <c r="A633" s="4">
        <v>65488</v>
      </c>
      <c r="B633">
        <v>0</v>
      </c>
    </row>
    <row r="634" spans="1:2" x14ac:dyDescent="0.35">
      <c r="A634" s="5">
        <v>62466</v>
      </c>
      <c r="B634">
        <v>0</v>
      </c>
    </row>
    <row r="635" spans="1:2" x14ac:dyDescent="0.35">
      <c r="A635" s="4">
        <v>32218</v>
      </c>
      <c r="B635">
        <v>2</v>
      </c>
    </row>
    <row r="636" spans="1:2" x14ac:dyDescent="0.35">
      <c r="A636" s="5">
        <v>83917</v>
      </c>
      <c r="B636">
        <v>1</v>
      </c>
    </row>
    <row r="637" spans="1:2" x14ac:dyDescent="0.35">
      <c r="A637" s="4">
        <v>46102</v>
      </c>
      <c r="B637">
        <v>0</v>
      </c>
    </row>
    <row r="638" spans="1:2" x14ac:dyDescent="0.35">
      <c r="A638" s="5">
        <v>84574</v>
      </c>
      <c r="B638">
        <v>0</v>
      </c>
    </row>
    <row r="639" spans="1:2" x14ac:dyDescent="0.35">
      <c r="A639" s="4">
        <v>56181</v>
      </c>
      <c r="B639">
        <v>0</v>
      </c>
    </row>
    <row r="640" spans="1:2" x14ac:dyDescent="0.35">
      <c r="A640" s="5">
        <v>63120</v>
      </c>
      <c r="B640">
        <v>1</v>
      </c>
    </row>
    <row r="641" spans="1:2" x14ac:dyDescent="0.35">
      <c r="A641" s="4">
        <v>73691</v>
      </c>
      <c r="B641">
        <v>1</v>
      </c>
    </row>
    <row r="642" spans="1:2" x14ac:dyDescent="0.35">
      <c r="A642" s="5">
        <v>63381</v>
      </c>
      <c r="B642">
        <v>0</v>
      </c>
    </row>
    <row r="643" spans="1:2" x14ac:dyDescent="0.35">
      <c r="A643" s="4">
        <v>76140</v>
      </c>
      <c r="B643">
        <v>0</v>
      </c>
    </row>
    <row r="644" spans="1:2" x14ac:dyDescent="0.35">
      <c r="A644" s="5">
        <v>62859</v>
      </c>
      <c r="B644">
        <v>0</v>
      </c>
    </row>
    <row r="645" spans="1:2" x14ac:dyDescent="0.35">
      <c r="A645" s="4">
        <v>45906</v>
      </c>
      <c r="B645">
        <v>1</v>
      </c>
    </row>
    <row r="646" spans="1:2" x14ac:dyDescent="0.35">
      <c r="A646" s="5">
        <v>77632</v>
      </c>
      <c r="B646">
        <v>3</v>
      </c>
    </row>
    <row r="647" spans="1:2" x14ac:dyDescent="0.35">
      <c r="A647" s="4">
        <v>46463</v>
      </c>
      <c r="B647">
        <v>0</v>
      </c>
    </row>
    <row r="648" spans="1:2" x14ac:dyDescent="0.35">
      <c r="A648" s="5">
        <v>105471</v>
      </c>
      <c r="B648">
        <v>3</v>
      </c>
    </row>
    <row r="649" spans="1:2" x14ac:dyDescent="0.35">
      <c r="A649" s="4">
        <v>55282</v>
      </c>
      <c r="B649">
        <v>0</v>
      </c>
    </row>
    <row r="650" spans="1:2" x14ac:dyDescent="0.35">
      <c r="A650" s="5">
        <v>78710</v>
      </c>
      <c r="B650">
        <v>0</v>
      </c>
    </row>
    <row r="651" spans="1:2" x14ac:dyDescent="0.35">
      <c r="A651" s="4">
        <v>66886</v>
      </c>
      <c r="B651">
        <v>0</v>
      </c>
    </row>
    <row r="652" spans="1:2" x14ac:dyDescent="0.35">
      <c r="A652" s="5">
        <v>98777</v>
      </c>
      <c r="B652">
        <v>1</v>
      </c>
    </row>
    <row r="653" spans="1:2" x14ac:dyDescent="0.35">
      <c r="A653" s="4">
        <v>29103</v>
      </c>
      <c r="B653">
        <v>0</v>
      </c>
    </row>
    <row r="654" spans="1:2" x14ac:dyDescent="0.35">
      <c r="A654" s="5">
        <v>67445</v>
      </c>
      <c r="B654">
        <v>0</v>
      </c>
    </row>
    <row r="655" spans="1:2" x14ac:dyDescent="0.35">
      <c r="A655" s="4">
        <v>50616</v>
      </c>
      <c r="B655">
        <v>0</v>
      </c>
    </row>
    <row r="656" spans="1:2" x14ac:dyDescent="0.35">
      <c r="A656" s="5">
        <v>49431</v>
      </c>
      <c r="B656">
        <v>0</v>
      </c>
    </row>
    <row r="657" spans="1:2" x14ac:dyDescent="0.35">
      <c r="A657" s="4">
        <v>153924</v>
      </c>
      <c r="B657">
        <v>0</v>
      </c>
    </row>
    <row r="658" spans="1:2" x14ac:dyDescent="0.35">
      <c r="A658" s="5">
        <v>61278</v>
      </c>
      <c r="B658">
        <v>0</v>
      </c>
    </row>
    <row r="659" spans="1:2" x14ac:dyDescent="0.35">
      <c r="A659" s="4">
        <v>26490</v>
      </c>
      <c r="B659">
        <v>0</v>
      </c>
    </row>
    <row r="660" spans="1:2" x14ac:dyDescent="0.35">
      <c r="A660" s="5">
        <v>73059</v>
      </c>
      <c r="B660">
        <v>0</v>
      </c>
    </row>
    <row r="661" spans="1:2" x14ac:dyDescent="0.35">
      <c r="A661" s="4">
        <v>46734</v>
      </c>
      <c r="B661">
        <v>1</v>
      </c>
    </row>
    <row r="662" spans="1:2" x14ac:dyDescent="0.35">
      <c r="A662" s="5">
        <v>56253</v>
      </c>
      <c r="B662">
        <v>0</v>
      </c>
    </row>
    <row r="663" spans="1:2" x14ac:dyDescent="0.35">
      <c r="A663" s="4">
        <v>19986</v>
      </c>
      <c r="B663">
        <v>0</v>
      </c>
    </row>
    <row r="664" spans="1:2" x14ac:dyDescent="0.35">
      <c r="A664" s="5">
        <v>58330</v>
      </c>
      <c r="B664">
        <v>0</v>
      </c>
    </row>
    <row r="665" spans="1:2" x14ac:dyDescent="0.35">
      <c r="A665" s="4">
        <v>25965</v>
      </c>
      <c r="B665">
        <v>0</v>
      </c>
    </row>
    <row r="666" spans="1:2" x14ac:dyDescent="0.35">
      <c r="A666" s="5">
        <v>14661</v>
      </c>
      <c r="B666">
        <v>0</v>
      </c>
    </row>
    <row r="667" spans="1:2" x14ac:dyDescent="0.35">
      <c r="A667" s="4">
        <v>18690</v>
      </c>
      <c r="B667">
        <v>0</v>
      </c>
    </row>
    <row r="668" spans="1:2" x14ac:dyDescent="0.35">
      <c r="A668" s="5">
        <v>45068</v>
      </c>
      <c r="B668">
        <v>0</v>
      </c>
    </row>
    <row r="669" spans="1:2" x14ac:dyDescent="0.35">
      <c r="A669" s="4">
        <v>21063</v>
      </c>
      <c r="B669">
        <v>0</v>
      </c>
    </row>
    <row r="670" spans="1:2" x14ac:dyDescent="0.35">
      <c r="A670" s="5">
        <v>29187</v>
      </c>
      <c r="B670">
        <v>0</v>
      </c>
    </row>
    <row r="671" spans="1:2" x14ac:dyDescent="0.35">
      <c r="A671" s="4">
        <v>54690</v>
      </c>
      <c r="B671">
        <v>0</v>
      </c>
    </row>
    <row r="672" spans="1:2" x14ac:dyDescent="0.35">
      <c r="A672" s="5">
        <v>59304</v>
      </c>
      <c r="B672">
        <v>0</v>
      </c>
    </row>
    <row r="673" spans="1:2" x14ac:dyDescent="0.35">
      <c r="A673" s="4">
        <v>59247</v>
      </c>
      <c r="B673">
        <v>0</v>
      </c>
    </row>
    <row r="674" spans="1:2" x14ac:dyDescent="0.35">
      <c r="A674" s="5">
        <v>66731</v>
      </c>
      <c r="B674">
        <v>0</v>
      </c>
    </row>
    <row r="675" spans="1:2" x14ac:dyDescent="0.35">
      <c r="A675" s="4">
        <v>77353</v>
      </c>
      <c r="B675">
        <v>0</v>
      </c>
    </row>
    <row r="676" spans="1:2" x14ac:dyDescent="0.35">
      <c r="A676" s="5">
        <v>52614</v>
      </c>
      <c r="B676">
        <v>0</v>
      </c>
    </row>
    <row r="677" spans="1:2" x14ac:dyDescent="0.35">
      <c r="A677" s="4">
        <v>26751</v>
      </c>
      <c r="B677">
        <v>0</v>
      </c>
    </row>
    <row r="678" spans="1:2" x14ac:dyDescent="0.35">
      <c r="A678" s="5">
        <v>81300</v>
      </c>
      <c r="B678">
        <v>2</v>
      </c>
    </row>
    <row r="679" spans="1:2" x14ac:dyDescent="0.35">
      <c r="A679" s="4">
        <v>70337</v>
      </c>
      <c r="B679">
        <v>0</v>
      </c>
    </row>
    <row r="680" spans="1:2" x14ac:dyDescent="0.35">
      <c r="A680" s="5">
        <v>36145</v>
      </c>
      <c r="B680">
        <v>2</v>
      </c>
    </row>
    <row r="681" spans="1:2" x14ac:dyDescent="0.35">
      <c r="A681" s="4">
        <v>65295</v>
      </c>
      <c r="B681">
        <v>0</v>
      </c>
    </row>
    <row r="682" spans="1:2" x14ac:dyDescent="0.35">
      <c r="A682" s="5">
        <v>68118</v>
      </c>
      <c r="B682">
        <v>0</v>
      </c>
    </row>
    <row r="683" spans="1:2" x14ac:dyDescent="0.35">
      <c r="A683" s="4">
        <v>68743</v>
      </c>
      <c r="B683">
        <v>0</v>
      </c>
    </row>
    <row r="684" spans="1:2" x14ac:dyDescent="0.35">
      <c r="A684" s="5">
        <v>41039</v>
      </c>
      <c r="B684">
        <v>0</v>
      </c>
    </row>
    <row r="685" spans="1:2" x14ac:dyDescent="0.35">
      <c r="A685" s="4">
        <v>38946</v>
      </c>
      <c r="B685">
        <v>0</v>
      </c>
    </row>
    <row r="686" spans="1:2" x14ac:dyDescent="0.35">
      <c r="A686" s="5">
        <v>65777</v>
      </c>
      <c r="B686">
        <v>0</v>
      </c>
    </row>
    <row r="687" spans="1:2" x14ac:dyDescent="0.35">
      <c r="A687" s="4">
        <v>66476</v>
      </c>
      <c r="B687">
        <v>0</v>
      </c>
    </row>
    <row r="688" spans="1:2" x14ac:dyDescent="0.35">
      <c r="A688" s="5">
        <v>86857</v>
      </c>
      <c r="B688">
        <v>1</v>
      </c>
    </row>
    <row r="689" spans="1:2" x14ac:dyDescent="0.35">
      <c r="A689" s="4">
        <v>160803</v>
      </c>
      <c r="B689">
        <v>0</v>
      </c>
    </row>
    <row r="690" spans="1:2" x14ac:dyDescent="0.35">
      <c r="A690" s="5">
        <v>77845</v>
      </c>
      <c r="B690">
        <v>2</v>
      </c>
    </row>
    <row r="691" spans="1:2" x14ac:dyDescent="0.35">
      <c r="A691" s="4">
        <v>69476</v>
      </c>
      <c r="B691">
        <v>0</v>
      </c>
    </row>
    <row r="692" spans="1:2" x14ac:dyDescent="0.35">
      <c r="A692" s="5">
        <v>50611</v>
      </c>
      <c r="B692">
        <v>2</v>
      </c>
    </row>
    <row r="693" spans="1:2" x14ac:dyDescent="0.35">
      <c r="A693" s="4">
        <v>61209</v>
      </c>
      <c r="B693">
        <v>0</v>
      </c>
    </row>
    <row r="694" spans="1:2" x14ac:dyDescent="0.35">
      <c r="A694" s="5">
        <v>42315</v>
      </c>
      <c r="B694">
        <v>0</v>
      </c>
    </row>
    <row r="695" spans="1:2" x14ac:dyDescent="0.35">
      <c r="A695" s="4">
        <v>13084</v>
      </c>
      <c r="B695">
        <v>0</v>
      </c>
    </row>
    <row r="696" spans="1:2" x14ac:dyDescent="0.35">
      <c r="A696" s="5">
        <v>47570</v>
      </c>
      <c r="B696">
        <v>1</v>
      </c>
    </row>
    <row r="697" spans="1:2" x14ac:dyDescent="0.35">
      <c r="A697" s="4">
        <v>61923</v>
      </c>
      <c r="B697">
        <v>0</v>
      </c>
    </row>
    <row r="698" spans="1:2" x14ac:dyDescent="0.35">
      <c r="A698" s="5">
        <v>34824</v>
      </c>
      <c r="B698">
        <v>0</v>
      </c>
    </row>
    <row r="699" spans="1:2" x14ac:dyDescent="0.35">
      <c r="A699" s="4">
        <v>26518</v>
      </c>
      <c r="B699">
        <v>1</v>
      </c>
    </row>
    <row r="700" spans="1:2" x14ac:dyDescent="0.35">
      <c r="A700" s="5">
        <v>45938</v>
      </c>
      <c r="B700">
        <v>0</v>
      </c>
    </row>
    <row r="701" spans="1:2" x14ac:dyDescent="0.35">
      <c r="A701" s="4">
        <v>78468</v>
      </c>
      <c r="B701">
        <v>1</v>
      </c>
    </row>
    <row r="702" spans="1:2" x14ac:dyDescent="0.35">
      <c r="A702" s="5">
        <v>78901</v>
      </c>
      <c r="B702">
        <v>0</v>
      </c>
    </row>
    <row r="703" spans="1:2" x14ac:dyDescent="0.35">
      <c r="A703" s="4">
        <v>71427</v>
      </c>
      <c r="B703">
        <v>0</v>
      </c>
    </row>
    <row r="704" spans="1:2" x14ac:dyDescent="0.35">
      <c r="A704" s="5">
        <v>71022</v>
      </c>
      <c r="B704">
        <v>1</v>
      </c>
    </row>
    <row r="705" spans="1:2" x14ac:dyDescent="0.35">
      <c r="A705" s="4">
        <v>90247</v>
      </c>
      <c r="B705">
        <v>4</v>
      </c>
    </row>
    <row r="706" spans="1:2" x14ac:dyDescent="0.35">
      <c r="A706" s="5">
        <v>41335</v>
      </c>
      <c r="B706">
        <v>0</v>
      </c>
    </row>
    <row r="707" spans="1:2" x14ac:dyDescent="0.35">
      <c r="A707" s="4">
        <v>71952</v>
      </c>
      <c r="B707">
        <v>2</v>
      </c>
    </row>
    <row r="708" spans="1:2" x14ac:dyDescent="0.35">
      <c r="A708" s="5">
        <v>35682</v>
      </c>
      <c r="B708">
        <v>0</v>
      </c>
    </row>
    <row r="709" spans="1:2" x14ac:dyDescent="0.35">
      <c r="A709" s="4">
        <v>43185</v>
      </c>
      <c r="B709">
        <v>0</v>
      </c>
    </row>
    <row r="710" spans="1:2" x14ac:dyDescent="0.35">
      <c r="A710" s="5">
        <v>66375</v>
      </c>
      <c r="B710">
        <v>1</v>
      </c>
    </row>
    <row r="711" spans="1:2" x14ac:dyDescent="0.35">
      <c r="A711" s="4">
        <v>35178</v>
      </c>
      <c r="B711">
        <v>2</v>
      </c>
    </row>
    <row r="712" spans="1:2" x14ac:dyDescent="0.35">
      <c r="A712" s="5">
        <v>25252</v>
      </c>
      <c r="B712">
        <v>0</v>
      </c>
    </row>
    <row r="713" spans="1:2" x14ac:dyDescent="0.35">
      <c r="A713" s="4">
        <v>55250</v>
      </c>
      <c r="B713">
        <v>0</v>
      </c>
    </row>
    <row r="714" spans="1:2" x14ac:dyDescent="0.35">
      <c r="A714" s="5">
        <v>33249</v>
      </c>
      <c r="B714">
        <v>0</v>
      </c>
    </row>
    <row r="715" spans="1:2" x14ac:dyDescent="0.35">
      <c r="A715" s="4">
        <v>58398</v>
      </c>
      <c r="B715">
        <v>0</v>
      </c>
    </row>
    <row r="716" spans="1:2" x14ac:dyDescent="0.35">
      <c r="A716" s="5">
        <v>50272</v>
      </c>
      <c r="B716">
        <v>0</v>
      </c>
    </row>
    <row r="717" spans="1:2" x14ac:dyDescent="0.35">
      <c r="A717" s="4">
        <v>76618</v>
      </c>
      <c r="B717">
        <v>0</v>
      </c>
    </row>
    <row r="718" spans="1:2" x14ac:dyDescent="0.35">
      <c r="A718" s="5">
        <v>87305</v>
      </c>
      <c r="B718">
        <v>2</v>
      </c>
    </row>
    <row r="719" spans="1:2" x14ac:dyDescent="0.35">
      <c r="A719" s="4">
        <v>25851</v>
      </c>
      <c r="B719">
        <v>0</v>
      </c>
    </row>
    <row r="720" spans="1:2" x14ac:dyDescent="0.35">
      <c r="A720" s="5">
        <v>58710</v>
      </c>
      <c r="B720">
        <v>0</v>
      </c>
    </row>
    <row r="721" spans="1:2" x14ac:dyDescent="0.35">
      <c r="A721" s="4">
        <v>45160</v>
      </c>
      <c r="B721">
        <v>0</v>
      </c>
    </row>
    <row r="722" spans="1:2" x14ac:dyDescent="0.35">
      <c r="A722" s="5">
        <v>74806</v>
      </c>
      <c r="B722">
        <v>0</v>
      </c>
    </row>
    <row r="723" spans="1:2" x14ac:dyDescent="0.35">
      <c r="A723" s="4">
        <v>59111</v>
      </c>
      <c r="B723">
        <v>0</v>
      </c>
    </row>
    <row r="724" spans="1:2" x14ac:dyDescent="0.35">
      <c r="A724" s="5">
        <v>18988</v>
      </c>
      <c r="B724">
        <v>0</v>
      </c>
    </row>
    <row r="725" spans="1:2" x14ac:dyDescent="0.35">
      <c r="A725" s="4">
        <v>72190</v>
      </c>
      <c r="B725">
        <v>0</v>
      </c>
    </row>
    <row r="726" spans="1:2" x14ac:dyDescent="0.35">
      <c r="A726" s="5">
        <v>7500</v>
      </c>
      <c r="B726">
        <v>2</v>
      </c>
    </row>
    <row r="727" spans="1:2" x14ac:dyDescent="0.35">
      <c r="A727" s="4">
        <v>44794</v>
      </c>
      <c r="B727">
        <v>0</v>
      </c>
    </row>
    <row r="728" spans="1:2" x14ac:dyDescent="0.35">
      <c r="A728" s="5">
        <v>80395</v>
      </c>
      <c r="B728">
        <v>1</v>
      </c>
    </row>
    <row r="729" spans="1:2" x14ac:dyDescent="0.35">
      <c r="A729" s="4">
        <v>75012</v>
      </c>
      <c r="B729">
        <v>0</v>
      </c>
    </row>
    <row r="730" spans="1:2" x14ac:dyDescent="0.35">
      <c r="A730" s="5">
        <v>56962</v>
      </c>
      <c r="B730">
        <v>0</v>
      </c>
    </row>
    <row r="731" spans="1:2" x14ac:dyDescent="0.35">
      <c r="A731" s="4">
        <v>89891</v>
      </c>
      <c r="B731">
        <v>1</v>
      </c>
    </row>
    <row r="732" spans="1:2" x14ac:dyDescent="0.35">
      <c r="A732" s="5">
        <v>35946</v>
      </c>
      <c r="B732">
        <v>0</v>
      </c>
    </row>
    <row r="733" spans="1:2" x14ac:dyDescent="0.35">
      <c r="A733" s="4">
        <v>53593</v>
      </c>
      <c r="B733">
        <v>0</v>
      </c>
    </row>
    <row r="734" spans="1:2" x14ac:dyDescent="0.35">
      <c r="A734" s="5">
        <v>66373</v>
      </c>
      <c r="B734">
        <v>0</v>
      </c>
    </row>
    <row r="735" spans="1:2" x14ac:dyDescent="0.35">
      <c r="A735" s="4">
        <v>45072</v>
      </c>
      <c r="B735">
        <v>0</v>
      </c>
    </row>
    <row r="736" spans="1:2" x14ac:dyDescent="0.35">
      <c r="A736" s="5">
        <v>89694</v>
      </c>
      <c r="B736">
        <v>3</v>
      </c>
    </row>
    <row r="737" spans="1:2" x14ac:dyDescent="0.35">
      <c r="A737" s="4">
        <v>72025</v>
      </c>
      <c r="B737">
        <v>4</v>
      </c>
    </row>
    <row r="738" spans="1:2" x14ac:dyDescent="0.35">
      <c r="A738" s="5">
        <v>67432</v>
      </c>
      <c r="B738">
        <v>0</v>
      </c>
    </row>
    <row r="739" spans="1:2" x14ac:dyDescent="0.35">
      <c r="A739" s="4">
        <v>70545</v>
      </c>
      <c r="B739">
        <v>0</v>
      </c>
    </row>
    <row r="740" spans="1:2" x14ac:dyDescent="0.35">
      <c r="A740" s="5">
        <v>17487</v>
      </c>
      <c r="B740">
        <v>0</v>
      </c>
    </row>
    <row r="741" spans="1:2" x14ac:dyDescent="0.35">
      <c r="A741" s="4">
        <v>62882</v>
      </c>
      <c r="B741">
        <v>0</v>
      </c>
    </row>
    <row r="742" spans="1:2" x14ac:dyDescent="0.35">
      <c r="A742" s="5">
        <v>64108</v>
      </c>
      <c r="B742">
        <v>0</v>
      </c>
    </row>
    <row r="743" spans="1:2" x14ac:dyDescent="0.35">
      <c r="A743" s="4">
        <v>34941</v>
      </c>
      <c r="B743">
        <v>0</v>
      </c>
    </row>
    <row r="744" spans="1:2" x14ac:dyDescent="0.35">
      <c r="A744" s="5">
        <v>48767</v>
      </c>
      <c r="B744">
        <v>0</v>
      </c>
    </row>
    <row r="745" spans="1:2" x14ac:dyDescent="0.35">
      <c r="A745" s="4">
        <v>38702</v>
      </c>
      <c r="B745">
        <v>0</v>
      </c>
    </row>
    <row r="746" spans="1:2" x14ac:dyDescent="0.35">
      <c r="A746" s="5">
        <v>82224</v>
      </c>
      <c r="B746">
        <v>1</v>
      </c>
    </row>
    <row r="747" spans="1:2" x14ac:dyDescent="0.35">
      <c r="A747" s="4">
        <v>83844</v>
      </c>
      <c r="B747">
        <v>1</v>
      </c>
    </row>
    <row r="748" spans="1:2" x14ac:dyDescent="0.35">
      <c r="A748" s="5">
        <v>17003</v>
      </c>
      <c r="B748">
        <v>0</v>
      </c>
    </row>
    <row r="749" spans="1:2" x14ac:dyDescent="0.35">
      <c r="A749" s="4">
        <v>71163</v>
      </c>
      <c r="B749">
        <v>0</v>
      </c>
    </row>
    <row r="750" spans="1:2" x14ac:dyDescent="0.35">
      <c r="A750" s="5">
        <v>33697</v>
      </c>
      <c r="B750">
        <v>1</v>
      </c>
    </row>
    <row r="751" spans="1:2" x14ac:dyDescent="0.35">
      <c r="A751" s="4">
        <v>63564</v>
      </c>
      <c r="B751">
        <v>2</v>
      </c>
    </row>
    <row r="752" spans="1:2" x14ac:dyDescent="0.35">
      <c r="A752" s="5">
        <v>83443</v>
      </c>
      <c r="B752">
        <v>0</v>
      </c>
    </row>
    <row r="753" spans="1:2" x14ac:dyDescent="0.35">
      <c r="A753" s="4">
        <v>51518</v>
      </c>
      <c r="B753">
        <v>0</v>
      </c>
    </row>
    <row r="754" spans="1:2" x14ac:dyDescent="0.35">
      <c r="A754" s="5">
        <v>58330</v>
      </c>
      <c r="B754">
        <v>0</v>
      </c>
    </row>
    <row r="755" spans="1:2" x14ac:dyDescent="0.35">
      <c r="A755" s="4">
        <v>80952</v>
      </c>
      <c r="B755">
        <v>4</v>
      </c>
    </row>
    <row r="756" spans="1:2" x14ac:dyDescent="0.35">
      <c r="A756" s="5">
        <v>75507</v>
      </c>
      <c r="B756">
        <v>0</v>
      </c>
    </row>
    <row r="757" spans="1:2" x14ac:dyDescent="0.35">
      <c r="A757" s="4">
        <v>63855</v>
      </c>
      <c r="B757">
        <v>0</v>
      </c>
    </row>
    <row r="758" spans="1:2" x14ac:dyDescent="0.35">
      <c r="A758" s="5">
        <v>62220</v>
      </c>
      <c r="B758">
        <v>1</v>
      </c>
    </row>
    <row r="759" spans="1:2" x14ac:dyDescent="0.35">
      <c r="A759" s="4">
        <v>58512</v>
      </c>
      <c r="B759">
        <v>0</v>
      </c>
    </row>
    <row r="760" spans="1:2" x14ac:dyDescent="0.35">
      <c r="A760" s="5">
        <v>40662</v>
      </c>
      <c r="B760">
        <v>0</v>
      </c>
    </row>
    <row r="761" spans="1:2" x14ac:dyDescent="0.35">
      <c r="A761" s="4">
        <v>38829</v>
      </c>
      <c r="B761">
        <v>0</v>
      </c>
    </row>
    <row r="762" spans="1:2" x14ac:dyDescent="0.35">
      <c r="A762" s="5">
        <v>35523</v>
      </c>
      <c r="B762">
        <v>0</v>
      </c>
    </row>
    <row r="763" spans="1:2" x14ac:dyDescent="0.35">
      <c r="A763" s="4">
        <v>79146</v>
      </c>
      <c r="B763">
        <v>0</v>
      </c>
    </row>
    <row r="764" spans="1:2" x14ac:dyDescent="0.35">
      <c r="A764" s="5">
        <v>78285</v>
      </c>
      <c r="B764">
        <v>0</v>
      </c>
    </row>
    <row r="765" spans="1:2" x14ac:dyDescent="0.35">
      <c r="A765" s="4">
        <v>31626</v>
      </c>
      <c r="B765">
        <v>2</v>
      </c>
    </row>
    <row r="766" spans="1:2" x14ac:dyDescent="0.35">
      <c r="A766" s="5">
        <v>75127</v>
      </c>
      <c r="B766">
        <v>0</v>
      </c>
    </row>
    <row r="767" spans="1:2" x14ac:dyDescent="0.35">
      <c r="A767" s="4">
        <v>48726</v>
      </c>
      <c r="B767">
        <v>0</v>
      </c>
    </row>
    <row r="768" spans="1:2" x14ac:dyDescent="0.35">
      <c r="A768" s="5">
        <v>74985</v>
      </c>
      <c r="B768">
        <v>0</v>
      </c>
    </row>
    <row r="769" spans="1:2" x14ac:dyDescent="0.35">
      <c r="A769" s="4">
        <v>67430</v>
      </c>
      <c r="B769">
        <v>0</v>
      </c>
    </row>
    <row r="770" spans="1:2" x14ac:dyDescent="0.35">
      <c r="A770" s="5">
        <v>46891</v>
      </c>
      <c r="B770">
        <v>0</v>
      </c>
    </row>
    <row r="771" spans="1:2" x14ac:dyDescent="0.35">
      <c r="A771" s="4">
        <v>62058</v>
      </c>
      <c r="B771">
        <v>0</v>
      </c>
    </row>
    <row r="772" spans="1:2" x14ac:dyDescent="0.35">
      <c r="A772" s="5">
        <v>72063</v>
      </c>
      <c r="B772">
        <v>0</v>
      </c>
    </row>
    <row r="773" spans="1:2" x14ac:dyDescent="0.35">
      <c r="A773" s="4">
        <v>78939</v>
      </c>
      <c r="B773">
        <v>0</v>
      </c>
    </row>
    <row r="774" spans="1:2" x14ac:dyDescent="0.35">
      <c r="A774" s="5">
        <v>42720</v>
      </c>
      <c r="B774">
        <v>1</v>
      </c>
    </row>
    <row r="775" spans="1:2" x14ac:dyDescent="0.35">
      <c r="A775" s="4">
        <v>33622</v>
      </c>
      <c r="B775">
        <v>0</v>
      </c>
    </row>
    <row r="776" spans="1:2" x14ac:dyDescent="0.35">
      <c r="A776" s="5">
        <v>6835</v>
      </c>
      <c r="B776">
        <v>0</v>
      </c>
    </row>
    <row r="777" spans="1:2" x14ac:dyDescent="0.35">
      <c r="A777" s="4">
        <v>41452</v>
      </c>
      <c r="B777">
        <v>0</v>
      </c>
    </row>
    <row r="778" spans="1:2" x14ac:dyDescent="0.35">
      <c r="A778" s="5">
        <v>40760</v>
      </c>
      <c r="B778">
        <v>0</v>
      </c>
    </row>
    <row r="779" spans="1:2" x14ac:dyDescent="0.35">
      <c r="A779" s="4">
        <v>74250</v>
      </c>
      <c r="B779">
        <v>0</v>
      </c>
    </row>
    <row r="780" spans="1:2" x14ac:dyDescent="0.35">
      <c r="A780" s="5">
        <v>51124</v>
      </c>
      <c r="B780">
        <v>0</v>
      </c>
    </row>
    <row r="781" spans="1:2" x14ac:dyDescent="0.35">
      <c r="A781" s="4">
        <v>72258</v>
      </c>
      <c r="B781">
        <v>0</v>
      </c>
    </row>
    <row r="782" spans="1:2" x14ac:dyDescent="0.35">
      <c r="A782" s="5">
        <v>71466</v>
      </c>
      <c r="B782">
        <v>0</v>
      </c>
    </row>
    <row r="783" spans="1:2" x14ac:dyDescent="0.35">
      <c r="A783" s="4">
        <v>36283</v>
      </c>
      <c r="B783">
        <v>0</v>
      </c>
    </row>
    <row r="784" spans="1:2" x14ac:dyDescent="0.35">
      <c r="A784" s="5">
        <v>20587</v>
      </c>
      <c r="B784">
        <v>0</v>
      </c>
    </row>
    <row r="785" spans="1:2" x14ac:dyDescent="0.35">
      <c r="A785" s="4">
        <v>30467</v>
      </c>
      <c r="B785">
        <v>0</v>
      </c>
    </row>
    <row r="786" spans="1:2" x14ac:dyDescent="0.35">
      <c r="A786" s="5">
        <v>31590</v>
      </c>
      <c r="B786">
        <v>0</v>
      </c>
    </row>
    <row r="787" spans="1:2" x14ac:dyDescent="0.35">
      <c r="A787" s="4">
        <v>20425</v>
      </c>
      <c r="B787">
        <v>0</v>
      </c>
    </row>
    <row r="788" spans="1:2" x14ac:dyDescent="0.35">
      <c r="A788" s="5">
        <v>17144</v>
      </c>
      <c r="B788">
        <v>0</v>
      </c>
    </row>
    <row r="789" spans="1:2" x14ac:dyDescent="0.35">
      <c r="A789" s="4">
        <v>42564</v>
      </c>
      <c r="B789">
        <v>2</v>
      </c>
    </row>
    <row r="790" spans="1:2" x14ac:dyDescent="0.35">
      <c r="A790" s="5">
        <v>43783</v>
      </c>
      <c r="B790">
        <v>1</v>
      </c>
    </row>
    <row r="791" spans="1:2" x14ac:dyDescent="0.35">
      <c r="A791" s="4">
        <v>40780</v>
      </c>
      <c r="B791">
        <v>0</v>
      </c>
    </row>
    <row r="792" spans="1:2" x14ac:dyDescent="0.35">
      <c r="A792" s="5">
        <v>62847</v>
      </c>
      <c r="B792">
        <v>0</v>
      </c>
    </row>
    <row r="793" spans="1:2" x14ac:dyDescent="0.35">
      <c r="A793" s="4">
        <v>82017</v>
      </c>
      <c r="B793">
        <v>4</v>
      </c>
    </row>
    <row r="794" spans="1:2" x14ac:dyDescent="0.35">
      <c r="A794" s="5">
        <v>16813</v>
      </c>
      <c r="B794">
        <v>1</v>
      </c>
    </row>
    <row r="795" spans="1:2" x14ac:dyDescent="0.35">
      <c r="A795" s="4">
        <v>51267</v>
      </c>
      <c r="B795">
        <v>0</v>
      </c>
    </row>
    <row r="796" spans="1:2" x14ac:dyDescent="0.35">
      <c r="A796" s="5">
        <v>46524</v>
      </c>
      <c r="B796">
        <v>0</v>
      </c>
    </row>
    <row r="797" spans="1:2" x14ac:dyDescent="0.35">
      <c r="A797" s="4">
        <v>45183</v>
      </c>
      <c r="B797">
        <v>1</v>
      </c>
    </row>
    <row r="798" spans="1:2" x14ac:dyDescent="0.35">
      <c r="A798" s="5">
        <v>70421</v>
      </c>
      <c r="B798">
        <v>0</v>
      </c>
    </row>
    <row r="799" spans="1:2" x14ac:dyDescent="0.35">
      <c r="A799" s="4">
        <v>60161</v>
      </c>
      <c r="B799">
        <v>0</v>
      </c>
    </row>
    <row r="800" spans="1:2" x14ac:dyDescent="0.35">
      <c r="A800" s="5">
        <v>73926</v>
      </c>
      <c r="B800">
        <v>0</v>
      </c>
    </row>
    <row r="801" spans="1:2" x14ac:dyDescent="0.35">
      <c r="A801" s="4">
        <v>19329</v>
      </c>
      <c r="B801">
        <v>0</v>
      </c>
    </row>
    <row r="802" spans="1:2" x14ac:dyDescent="0.35">
      <c r="A802" s="5">
        <v>61872</v>
      </c>
      <c r="B802">
        <v>0</v>
      </c>
    </row>
    <row r="803" spans="1:2" x14ac:dyDescent="0.35">
      <c r="A803" s="4">
        <v>46984</v>
      </c>
      <c r="B803">
        <v>0</v>
      </c>
    </row>
    <row r="804" spans="1:2" x14ac:dyDescent="0.35">
      <c r="A804" s="5">
        <v>34838</v>
      </c>
      <c r="B804">
        <v>0</v>
      </c>
    </row>
    <row r="805" spans="1:2" x14ac:dyDescent="0.35">
      <c r="A805" s="4">
        <v>82716</v>
      </c>
      <c r="B805">
        <v>0</v>
      </c>
    </row>
    <row r="806" spans="1:2" x14ac:dyDescent="0.35">
      <c r="A806" s="5">
        <v>48192</v>
      </c>
      <c r="B806">
        <v>4</v>
      </c>
    </row>
    <row r="807" spans="1:2" x14ac:dyDescent="0.35">
      <c r="A807" s="4">
        <v>49681</v>
      </c>
      <c r="B807">
        <v>0</v>
      </c>
    </row>
    <row r="808" spans="1:2" x14ac:dyDescent="0.35">
      <c r="A808" s="5">
        <v>56850</v>
      </c>
      <c r="B808">
        <v>0</v>
      </c>
    </row>
    <row r="809" spans="1:2" x14ac:dyDescent="0.35">
      <c r="A809" s="4">
        <v>55267</v>
      </c>
      <c r="B809">
        <v>0</v>
      </c>
    </row>
    <row r="810" spans="1:2" x14ac:dyDescent="0.35">
      <c r="A810" s="5">
        <v>59666</v>
      </c>
      <c r="B810">
        <v>1</v>
      </c>
    </row>
    <row r="811" spans="1:2" x14ac:dyDescent="0.35">
      <c r="A811" s="4">
        <v>72504</v>
      </c>
      <c r="B811">
        <v>0</v>
      </c>
    </row>
    <row r="812" spans="1:2" x14ac:dyDescent="0.35">
      <c r="A812" s="5">
        <v>26872</v>
      </c>
      <c r="B812">
        <v>0</v>
      </c>
    </row>
    <row r="813" spans="1:2" x14ac:dyDescent="0.35">
      <c r="A813" s="4">
        <v>21359</v>
      </c>
      <c r="B813">
        <v>1</v>
      </c>
    </row>
    <row r="814" spans="1:2" x14ac:dyDescent="0.35">
      <c r="A814" s="5">
        <v>73170</v>
      </c>
      <c r="B814">
        <v>0</v>
      </c>
    </row>
    <row r="815" spans="1:2" x14ac:dyDescent="0.35">
      <c r="A815" s="4">
        <v>52750</v>
      </c>
      <c r="B815">
        <v>0</v>
      </c>
    </row>
    <row r="816" spans="1:2" x14ac:dyDescent="0.35">
      <c r="A816" s="5">
        <v>91820</v>
      </c>
      <c r="B816">
        <v>0</v>
      </c>
    </row>
    <row r="817" spans="1:2" x14ac:dyDescent="0.35">
      <c r="A817" s="4">
        <v>65968</v>
      </c>
      <c r="B817">
        <v>0</v>
      </c>
    </row>
    <row r="818" spans="1:2" x14ac:dyDescent="0.35">
      <c r="A818" s="5">
        <v>30772</v>
      </c>
      <c r="B818">
        <v>0</v>
      </c>
    </row>
    <row r="819" spans="1:2" x14ac:dyDescent="0.35">
      <c r="A819" s="4">
        <v>22507</v>
      </c>
      <c r="B819">
        <v>0</v>
      </c>
    </row>
    <row r="820" spans="1:2" x14ac:dyDescent="0.35">
      <c r="A820" s="5">
        <v>65685</v>
      </c>
      <c r="B820">
        <v>0</v>
      </c>
    </row>
    <row r="821" spans="1:2" x14ac:dyDescent="0.35">
      <c r="A821" s="4">
        <v>25804</v>
      </c>
      <c r="B821">
        <v>0</v>
      </c>
    </row>
    <row r="822" spans="1:2" x14ac:dyDescent="0.35">
      <c r="A822" s="5">
        <v>76412</v>
      </c>
      <c r="B822">
        <v>3</v>
      </c>
    </row>
    <row r="823" spans="1:2" x14ac:dyDescent="0.35">
      <c r="A823" s="4">
        <v>22063</v>
      </c>
      <c r="B823">
        <v>0</v>
      </c>
    </row>
    <row r="824" spans="1:2" x14ac:dyDescent="0.35">
      <c r="A824" s="5">
        <v>57091</v>
      </c>
      <c r="B824">
        <v>2</v>
      </c>
    </row>
    <row r="825" spans="1:2" x14ac:dyDescent="0.35">
      <c r="A825" s="4">
        <v>22419</v>
      </c>
      <c r="B825">
        <v>0</v>
      </c>
    </row>
    <row r="826" spans="1:2" x14ac:dyDescent="0.35">
      <c r="A826" s="5">
        <v>87771</v>
      </c>
      <c r="B826">
        <v>5</v>
      </c>
    </row>
    <row r="827" spans="1:2" x14ac:dyDescent="0.35">
      <c r="A827" s="4">
        <v>78353</v>
      </c>
      <c r="B827">
        <v>0</v>
      </c>
    </row>
    <row r="828" spans="1:2" x14ac:dyDescent="0.35">
      <c r="A828" s="5">
        <v>93404</v>
      </c>
      <c r="B828">
        <v>2</v>
      </c>
    </row>
    <row r="829" spans="1:2" x14ac:dyDescent="0.35">
      <c r="A829" s="4">
        <v>37859</v>
      </c>
      <c r="B829">
        <v>0</v>
      </c>
    </row>
    <row r="830" spans="1:2" x14ac:dyDescent="0.35">
      <c r="A830" s="5">
        <v>80995</v>
      </c>
      <c r="B830">
        <v>0</v>
      </c>
    </row>
    <row r="831" spans="1:2" x14ac:dyDescent="0.35">
      <c r="A831" s="4">
        <v>16529</v>
      </c>
      <c r="B831">
        <v>0</v>
      </c>
    </row>
    <row r="832" spans="1:2" x14ac:dyDescent="0.35">
      <c r="A832" s="5">
        <v>55412</v>
      </c>
      <c r="B832">
        <v>0</v>
      </c>
    </row>
    <row r="833" spans="1:2" x14ac:dyDescent="0.35">
      <c r="A833" s="4">
        <v>48789</v>
      </c>
      <c r="B833">
        <v>0</v>
      </c>
    </row>
    <row r="834" spans="1:2" x14ac:dyDescent="0.35">
      <c r="A834" s="5">
        <v>56575</v>
      </c>
      <c r="B834">
        <v>0</v>
      </c>
    </row>
    <row r="835" spans="1:2" x14ac:dyDescent="0.35">
      <c r="A835" s="4">
        <v>25130</v>
      </c>
      <c r="B835">
        <v>0</v>
      </c>
    </row>
    <row r="836" spans="1:2" x14ac:dyDescent="0.35">
      <c r="A836" s="5">
        <v>35441</v>
      </c>
      <c r="B836">
        <v>0</v>
      </c>
    </row>
    <row r="837" spans="1:2" x14ac:dyDescent="0.35">
      <c r="A837" s="4">
        <v>71391</v>
      </c>
      <c r="B837">
        <v>0</v>
      </c>
    </row>
    <row r="838" spans="1:2" x14ac:dyDescent="0.35">
      <c r="A838" s="5">
        <v>49494</v>
      </c>
      <c r="B838">
        <v>0</v>
      </c>
    </row>
    <row r="839" spans="1:2" x14ac:dyDescent="0.35">
      <c r="A839" s="4">
        <v>81702</v>
      </c>
      <c r="B839">
        <v>0</v>
      </c>
    </row>
    <row r="840" spans="1:2" x14ac:dyDescent="0.35">
      <c r="A840" s="5">
        <v>45889</v>
      </c>
      <c r="B840">
        <v>0</v>
      </c>
    </row>
    <row r="841" spans="1:2" x14ac:dyDescent="0.35">
      <c r="A841" s="4">
        <v>56628</v>
      </c>
      <c r="B841">
        <v>1</v>
      </c>
    </row>
    <row r="842" spans="1:2" x14ac:dyDescent="0.35">
      <c r="A842" s="5">
        <v>34026</v>
      </c>
      <c r="B842">
        <v>0</v>
      </c>
    </row>
    <row r="843" spans="1:2" x14ac:dyDescent="0.35">
      <c r="A843" s="4">
        <v>40049</v>
      </c>
      <c r="B843">
        <v>0</v>
      </c>
    </row>
    <row r="844" spans="1:2" x14ac:dyDescent="0.35">
      <c r="A844" s="5">
        <v>34176</v>
      </c>
      <c r="B844">
        <v>0</v>
      </c>
    </row>
    <row r="845" spans="1:2" x14ac:dyDescent="0.35">
      <c r="A845" s="4">
        <v>19419</v>
      </c>
      <c r="B845">
        <v>0</v>
      </c>
    </row>
    <row r="846" spans="1:2" x14ac:dyDescent="0.35">
      <c r="A846" s="5">
        <v>82504</v>
      </c>
      <c r="B846">
        <v>0</v>
      </c>
    </row>
    <row r="847" spans="1:2" x14ac:dyDescent="0.35">
      <c r="A847" s="4">
        <v>81205</v>
      </c>
      <c r="B847">
        <v>4</v>
      </c>
    </row>
    <row r="848" spans="1:2" x14ac:dyDescent="0.35">
      <c r="A848" s="5">
        <v>61618</v>
      </c>
      <c r="B848">
        <v>0</v>
      </c>
    </row>
    <row r="849" spans="1:2" x14ac:dyDescent="0.35">
      <c r="A849" s="4">
        <v>55284</v>
      </c>
      <c r="B849">
        <v>0</v>
      </c>
    </row>
    <row r="850" spans="1:2" x14ac:dyDescent="0.35">
      <c r="A850" s="5">
        <v>49980</v>
      </c>
      <c r="B850">
        <v>0</v>
      </c>
    </row>
    <row r="851" spans="1:2" x14ac:dyDescent="0.35">
      <c r="A851" s="4">
        <v>15072</v>
      </c>
      <c r="B851">
        <v>0</v>
      </c>
    </row>
    <row r="852" spans="1:2" x14ac:dyDescent="0.35">
      <c r="A852" s="5">
        <v>49166</v>
      </c>
      <c r="B852">
        <v>0</v>
      </c>
    </row>
    <row r="853" spans="1:2" x14ac:dyDescent="0.35">
      <c r="A853" s="4">
        <v>65324</v>
      </c>
      <c r="B853">
        <v>0</v>
      </c>
    </row>
    <row r="854" spans="1:2" x14ac:dyDescent="0.35">
      <c r="A854" s="5">
        <v>82347</v>
      </c>
      <c r="B854">
        <v>2</v>
      </c>
    </row>
    <row r="855" spans="1:2" x14ac:dyDescent="0.35">
      <c r="A855" s="4">
        <v>30843</v>
      </c>
      <c r="B855">
        <v>1</v>
      </c>
    </row>
    <row r="856" spans="1:2" x14ac:dyDescent="0.35">
      <c r="A856" s="5">
        <v>46374</v>
      </c>
      <c r="B856">
        <v>3</v>
      </c>
    </row>
    <row r="857" spans="1:2" x14ac:dyDescent="0.35">
      <c r="A857" s="4">
        <v>60474</v>
      </c>
      <c r="B857">
        <v>0</v>
      </c>
    </row>
    <row r="858" spans="1:2" x14ac:dyDescent="0.35">
      <c r="A858" s="5">
        <v>38576</v>
      </c>
      <c r="B858">
        <v>0</v>
      </c>
    </row>
    <row r="859" spans="1:2" x14ac:dyDescent="0.35">
      <c r="A859" s="4">
        <v>55357</v>
      </c>
      <c r="B859">
        <v>0</v>
      </c>
    </row>
    <row r="860" spans="1:2" x14ac:dyDescent="0.35">
      <c r="A860" s="5">
        <v>37758</v>
      </c>
      <c r="B860">
        <v>0</v>
      </c>
    </row>
    <row r="861" spans="1:2" x14ac:dyDescent="0.35">
      <c r="A861" s="4">
        <v>85710</v>
      </c>
      <c r="B861">
        <v>1</v>
      </c>
    </row>
    <row r="862" spans="1:2" x14ac:dyDescent="0.35">
      <c r="A862" s="5">
        <v>23228</v>
      </c>
      <c r="B862">
        <v>0</v>
      </c>
    </row>
    <row r="863" spans="1:2" x14ac:dyDescent="0.35">
      <c r="A863" s="4">
        <v>44602</v>
      </c>
      <c r="B863">
        <v>0</v>
      </c>
    </row>
    <row r="864" spans="1:2" x14ac:dyDescent="0.35">
      <c r="A864" s="5">
        <v>7500</v>
      </c>
      <c r="B864">
        <v>0</v>
      </c>
    </row>
    <row r="865" spans="1:2" x14ac:dyDescent="0.35">
      <c r="A865" s="4">
        <v>38683</v>
      </c>
      <c r="B865">
        <v>0</v>
      </c>
    </row>
    <row r="866" spans="1:2" x14ac:dyDescent="0.35">
      <c r="A866" s="5">
        <v>49514</v>
      </c>
      <c r="B866">
        <v>0</v>
      </c>
    </row>
    <row r="867" spans="1:2" x14ac:dyDescent="0.35">
      <c r="A867" s="4">
        <v>57906</v>
      </c>
      <c r="B867">
        <v>0</v>
      </c>
    </row>
    <row r="868" spans="1:2" x14ac:dyDescent="0.35">
      <c r="A868" s="5">
        <v>43456</v>
      </c>
      <c r="B868">
        <v>0</v>
      </c>
    </row>
    <row r="869" spans="1:2" x14ac:dyDescent="0.35">
      <c r="A869" s="4">
        <v>19485</v>
      </c>
      <c r="B869">
        <v>0</v>
      </c>
    </row>
    <row r="870" spans="1:2" x14ac:dyDescent="0.35">
      <c r="A870" s="5">
        <v>53172</v>
      </c>
      <c r="B870">
        <v>0</v>
      </c>
    </row>
    <row r="871" spans="1:2" x14ac:dyDescent="0.35">
      <c r="A871" s="4">
        <v>30545</v>
      </c>
      <c r="B871">
        <v>0</v>
      </c>
    </row>
    <row r="872" spans="1:2" x14ac:dyDescent="0.35">
      <c r="A872" s="5">
        <v>70123</v>
      </c>
      <c r="B872">
        <v>2</v>
      </c>
    </row>
    <row r="873" spans="1:2" x14ac:dyDescent="0.35">
      <c r="A873" s="4">
        <v>62450</v>
      </c>
      <c r="B873">
        <v>1</v>
      </c>
    </row>
    <row r="874" spans="1:2" x14ac:dyDescent="0.35">
      <c r="A874" s="5">
        <v>21675</v>
      </c>
      <c r="B874">
        <v>0</v>
      </c>
    </row>
    <row r="875" spans="1:2" x14ac:dyDescent="0.35">
      <c r="A875" s="4">
        <v>42395</v>
      </c>
      <c r="B875">
        <v>0</v>
      </c>
    </row>
    <row r="876" spans="1:2" x14ac:dyDescent="0.35">
      <c r="A876" s="5">
        <v>61346</v>
      </c>
      <c r="B876">
        <v>0</v>
      </c>
    </row>
    <row r="877" spans="1:2" x14ac:dyDescent="0.35">
      <c r="A877" s="4">
        <v>80812</v>
      </c>
      <c r="B877">
        <v>3</v>
      </c>
    </row>
    <row r="878" spans="1:2" x14ac:dyDescent="0.35">
      <c r="A878" s="5">
        <v>42835</v>
      </c>
      <c r="B878">
        <v>0</v>
      </c>
    </row>
    <row r="879" spans="1:2" x14ac:dyDescent="0.35">
      <c r="A879" s="4">
        <v>39922</v>
      </c>
      <c r="B879">
        <v>0</v>
      </c>
    </row>
    <row r="880" spans="1:2" x14ac:dyDescent="0.35">
      <c r="A880" s="5">
        <v>86424</v>
      </c>
      <c r="B880">
        <v>0</v>
      </c>
    </row>
    <row r="881" spans="1:2" x14ac:dyDescent="0.35">
      <c r="A881" s="4">
        <v>17117</v>
      </c>
      <c r="B881">
        <v>0</v>
      </c>
    </row>
    <row r="882" spans="1:2" x14ac:dyDescent="0.35">
      <c r="A882" s="5">
        <v>24762</v>
      </c>
      <c r="B882">
        <v>2</v>
      </c>
    </row>
    <row r="883" spans="1:2" x14ac:dyDescent="0.35">
      <c r="A883" s="4">
        <v>35797</v>
      </c>
      <c r="B883">
        <v>0</v>
      </c>
    </row>
    <row r="884" spans="1:2" x14ac:dyDescent="0.35">
      <c r="A884" s="5">
        <v>36627</v>
      </c>
      <c r="B884">
        <v>0</v>
      </c>
    </row>
    <row r="885" spans="1:2" x14ac:dyDescent="0.35">
      <c r="A885" s="4">
        <v>51111</v>
      </c>
      <c r="B885">
        <v>0</v>
      </c>
    </row>
    <row r="886" spans="1:2" x14ac:dyDescent="0.35">
      <c r="A886" s="5">
        <v>86857</v>
      </c>
      <c r="B886">
        <v>1</v>
      </c>
    </row>
    <row r="887" spans="1:2" x14ac:dyDescent="0.35">
      <c r="A887" s="4">
        <v>82072</v>
      </c>
      <c r="B887">
        <v>0</v>
      </c>
    </row>
    <row r="888" spans="1:2" x14ac:dyDescent="0.35">
      <c r="A888" s="5">
        <v>46231</v>
      </c>
      <c r="B888">
        <v>0</v>
      </c>
    </row>
    <row r="889" spans="1:2" x14ac:dyDescent="0.35">
      <c r="A889" s="4">
        <v>42243</v>
      </c>
      <c r="B889">
        <v>0</v>
      </c>
    </row>
    <row r="890" spans="1:2" x14ac:dyDescent="0.35">
      <c r="A890" s="5">
        <v>51195</v>
      </c>
      <c r="B890">
        <v>0</v>
      </c>
    </row>
    <row r="891" spans="1:2" x14ac:dyDescent="0.35">
      <c r="A891" s="4">
        <v>68092</v>
      </c>
      <c r="B891">
        <v>0</v>
      </c>
    </row>
    <row r="892" spans="1:2" x14ac:dyDescent="0.35">
      <c r="A892" s="5">
        <v>31814</v>
      </c>
      <c r="B892">
        <v>1</v>
      </c>
    </row>
    <row r="893" spans="1:2" x14ac:dyDescent="0.35">
      <c r="A893" s="4">
        <v>51390</v>
      </c>
      <c r="B893">
        <v>0</v>
      </c>
    </row>
    <row r="894" spans="1:2" x14ac:dyDescent="0.35">
      <c r="A894" s="5">
        <v>76630</v>
      </c>
      <c r="B894">
        <v>0</v>
      </c>
    </row>
    <row r="895" spans="1:2" x14ac:dyDescent="0.35">
      <c r="A895" s="4">
        <v>26868</v>
      </c>
      <c r="B895">
        <v>0</v>
      </c>
    </row>
    <row r="896" spans="1:2" x14ac:dyDescent="0.35">
      <c r="A896" s="5">
        <v>48948</v>
      </c>
      <c r="B896">
        <v>2</v>
      </c>
    </row>
    <row r="897" spans="1:2" x14ac:dyDescent="0.35">
      <c r="A897" s="4">
        <v>55260</v>
      </c>
      <c r="B897">
        <v>0</v>
      </c>
    </row>
    <row r="898" spans="1:2" x14ac:dyDescent="0.35">
      <c r="A898" s="5">
        <v>64090</v>
      </c>
      <c r="B898">
        <v>1</v>
      </c>
    </row>
    <row r="899" spans="1:2" x14ac:dyDescent="0.35">
      <c r="A899" s="4">
        <v>78331</v>
      </c>
      <c r="B899">
        <v>0</v>
      </c>
    </row>
    <row r="900" spans="1:2" x14ac:dyDescent="0.35">
      <c r="A900" s="5">
        <v>37087</v>
      </c>
      <c r="B900">
        <v>0</v>
      </c>
    </row>
    <row r="901" spans="1:2" x14ac:dyDescent="0.35">
      <c r="A901" s="4">
        <v>21846</v>
      </c>
      <c r="B901">
        <v>0</v>
      </c>
    </row>
    <row r="902" spans="1:2" x14ac:dyDescent="0.35">
      <c r="A902" s="5">
        <v>81320</v>
      </c>
      <c r="B902">
        <v>0</v>
      </c>
    </row>
    <row r="903" spans="1:2" x14ac:dyDescent="0.35">
      <c r="A903" s="4">
        <v>54137</v>
      </c>
      <c r="B903">
        <v>0</v>
      </c>
    </row>
    <row r="904" spans="1:2" x14ac:dyDescent="0.35">
      <c r="A904" s="5">
        <v>66825</v>
      </c>
      <c r="B904">
        <v>0</v>
      </c>
    </row>
    <row r="905" spans="1:2" x14ac:dyDescent="0.35">
      <c r="A905" s="4">
        <v>57100</v>
      </c>
      <c r="B905">
        <v>0</v>
      </c>
    </row>
    <row r="906" spans="1:2" x14ac:dyDescent="0.35">
      <c r="A906" s="5">
        <v>58917</v>
      </c>
      <c r="B906">
        <v>0</v>
      </c>
    </row>
    <row r="907" spans="1:2" x14ac:dyDescent="0.35">
      <c r="A907" s="4">
        <v>85072</v>
      </c>
      <c r="B907">
        <v>0</v>
      </c>
    </row>
    <row r="908" spans="1:2" x14ac:dyDescent="0.35">
      <c r="A908" s="5">
        <v>86429</v>
      </c>
      <c r="B908">
        <v>2</v>
      </c>
    </row>
    <row r="909" spans="1:2" x14ac:dyDescent="0.35">
      <c r="A909" s="4">
        <v>45684</v>
      </c>
      <c r="B909">
        <v>0</v>
      </c>
    </row>
    <row r="910" spans="1:2" x14ac:dyDescent="0.35">
      <c r="A910" s="5">
        <v>47889</v>
      </c>
      <c r="B910">
        <v>0</v>
      </c>
    </row>
    <row r="911" spans="1:2" x14ac:dyDescent="0.35">
      <c r="A911" s="4">
        <v>45921</v>
      </c>
      <c r="B911">
        <v>0</v>
      </c>
    </row>
    <row r="912" spans="1:2" x14ac:dyDescent="0.35">
      <c r="A912" s="5">
        <v>78420</v>
      </c>
      <c r="B912">
        <v>0</v>
      </c>
    </row>
    <row r="913" spans="1:2" x14ac:dyDescent="0.35">
      <c r="A913" s="4">
        <v>75114</v>
      </c>
      <c r="B913">
        <v>0</v>
      </c>
    </row>
    <row r="914" spans="1:2" x14ac:dyDescent="0.35">
      <c r="A914" s="5">
        <v>52278</v>
      </c>
      <c r="B914">
        <v>1</v>
      </c>
    </row>
    <row r="915" spans="1:2" x14ac:dyDescent="0.35">
      <c r="A915" s="4">
        <v>35641</v>
      </c>
      <c r="B915">
        <v>1</v>
      </c>
    </row>
    <row r="916" spans="1:2" x14ac:dyDescent="0.35">
      <c r="A916" s="5">
        <v>95529</v>
      </c>
      <c r="B916">
        <v>2</v>
      </c>
    </row>
    <row r="917" spans="1:2" x14ac:dyDescent="0.35">
      <c r="A917" s="4">
        <v>62820</v>
      </c>
      <c r="B917">
        <v>0</v>
      </c>
    </row>
    <row r="918" spans="1:2" x14ac:dyDescent="0.35">
      <c r="A918" s="5">
        <v>73113</v>
      </c>
      <c r="B918">
        <v>0</v>
      </c>
    </row>
    <row r="919" spans="1:2" x14ac:dyDescent="0.35">
      <c r="A919" s="4">
        <v>84169</v>
      </c>
      <c r="B919">
        <v>3</v>
      </c>
    </row>
    <row r="920" spans="1:2" x14ac:dyDescent="0.35">
      <c r="A920" s="5">
        <v>42607</v>
      </c>
      <c r="B920">
        <v>0</v>
      </c>
    </row>
    <row r="921" spans="1:2" x14ac:dyDescent="0.35">
      <c r="A921" s="4">
        <v>74637</v>
      </c>
      <c r="B921">
        <v>1</v>
      </c>
    </row>
    <row r="922" spans="1:2" x14ac:dyDescent="0.35">
      <c r="A922" s="5">
        <v>46015</v>
      </c>
      <c r="B922">
        <v>2</v>
      </c>
    </row>
    <row r="923" spans="1:2" x14ac:dyDescent="0.35">
      <c r="A923" s="4">
        <v>72354</v>
      </c>
      <c r="B923">
        <v>0</v>
      </c>
    </row>
    <row r="924" spans="1:2" x14ac:dyDescent="0.35">
      <c r="A924" s="5">
        <v>39858</v>
      </c>
      <c r="B924">
        <v>1</v>
      </c>
    </row>
    <row r="925" spans="1:2" x14ac:dyDescent="0.35">
      <c r="A925" s="4">
        <v>34469</v>
      </c>
      <c r="B925">
        <v>0</v>
      </c>
    </row>
    <row r="926" spans="1:2" x14ac:dyDescent="0.35">
      <c r="A926" s="5">
        <v>83033</v>
      </c>
      <c r="B926">
        <v>1</v>
      </c>
    </row>
    <row r="927" spans="1:2" x14ac:dyDescent="0.35">
      <c r="A927" s="4">
        <v>24401</v>
      </c>
      <c r="B927">
        <v>0</v>
      </c>
    </row>
    <row r="928" spans="1:2" x14ac:dyDescent="0.35">
      <c r="A928" s="5">
        <v>77583</v>
      </c>
      <c r="B928">
        <v>1</v>
      </c>
    </row>
    <row r="929" spans="1:2" x14ac:dyDescent="0.35">
      <c r="A929" s="4">
        <v>74116</v>
      </c>
      <c r="B929">
        <v>1</v>
      </c>
    </row>
    <row r="930" spans="1:2" x14ac:dyDescent="0.35">
      <c r="A930" s="5">
        <v>74293</v>
      </c>
      <c r="B930">
        <v>0</v>
      </c>
    </row>
    <row r="931" spans="1:2" x14ac:dyDescent="0.35">
      <c r="A931" s="4">
        <v>68397</v>
      </c>
      <c r="B931">
        <v>0</v>
      </c>
    </row>
    <row r="932" spans="1:2" x14ac:dyDescent="0.35">
      <c r="A932" s="5">
        <v>79632</v>
      </c>
      <c r="B932">
        <v>0</v>
      </c>
    </row>
    <row r="933" spans="1:2" x14ac:dyDescent="0.35">
      <c r="A933" s="4">
        <v>46107</v>
      </c>
      <c r="B933">
        <v>0</v>
      </c>
    </row>
    <row r="934" spans="1:2" x14ac:dyDescent="0.35">
      <c r="A934" s="5">
        <v>64950</v>
      </c>
      <c r="B934">
        <v>1</v>
      </c>
    </row>
    <row r="935" spans="1:2" x14ac:dyDescent="0.35">
      <c r="A935" s="4">
        <v>25443</v>
      </c>
      <c r="B935">
        <v>0</v>
      </c>
    </row>
    <row r="936" spans="1:2" x14ac:dyDescent="0.35">
      <c r="A936" s="5">
        <v>75127</v>
      </c>
      <c r="B936">
        <v>0</v>
      </c>
    </row>
    <row r="937" spans="1:2" x14ac:dyDescent="0.35">
      <c r="A937" s="4">
        <v>32892</v>
      </c>
      <c r="B937">
        <v>0</v>
      </c>
    </row>
    <row r="938" spans="1:2" x14ac:dyDescent="0.35">
      <c r="A938" s="5">
        <v>71796</v>
      </c>
      <c r="B938">
        <v>0</v>
      </c>
    </row>
    <row r="939" spans="1:2" x14ac:dyDescent="0.35">
      <c r="A939" s="4">
        <v>67536</v>
      </c>
      <c r="B939">
        <v>1</v>
      </c>
    </row>
    <row r="940" spans="1:2" x14ac:dyDescent="0.35">
      <c r="A940" s="5">
        <v>55239</v>
      </c>
      <c r="B940">
        <v>0</v>
      </c>
    </row>
    <row r="941" spans="1:2" x14ac:dyDescent="0.35">
      <c r="A941" s="4">
        <v>60554</v>
      </c>
      <c r="B941">
        <v>0</v>
      </c>
    </row>
    <row r="942" spans="1:2" x14ac:dyDescent="0.35">
      <c r="A942" s="5">
        <v>64831</v>
      </c>
      <c r="B942">
        <v>0</v>
      </c>
    </row>
    <row r="943" spans="1:2" x14ac:dyDescent="0.35">
      <c r="A943" s="4">
        <v>56067</v>
      </c>
      <c r="B943">
        <v>0</v>
      </c>
    </row>
    <row r="944" spans="1:2" x14ac:dyDescent="0.35">
      <c r="A944" s="5">
        <v>82025</v>
      </c>
      <c r="B944">
        <v>2</v>
      </c>
    </row>
    <row r="945" spans="1:2" x14ac:dyDescent="0.35">
      <c r="A945" s="4">
        <v>94384</v>
      </c>
      <c r="B945">
        <v>4</v>
      </c>
    </row>
    <row r="946" spans="1:2" x14ac:dyDescent="0.35">
      <c r="A946" s="5">
        <v>14906</v>
      </c>
      <c r="B946">
        <v>0</v>
      </c>
    </row>
    <row r="947" spans="1:2" x14ac:dyDescent="0.35">
      <c r="A947" s="4">
        <v>51563</v>
      </c>
      <c r="B947">
        <v>2</v>
      </c>
    </row>
    <row r="948" spans="1:2" x14ac:dyDescent="0.35">
      <c r="A948" s="5">
        <v>57937</v>
      </c>
      <c r="B948">
        <v>0</v>
      </c>
    </row>
    <row r="949" spans="1:2" x14ac:dyDescent="0.35">
      <c r="A949" s="4">
        <v>68274</v>
      </c>
      <c r="B949">
        <v>0</v>
      </c>
    </row>
    <row r="950" spans="1:2" x14ac:dyDescent="0.35">
      <c r="A950" s="5">
        <v>39771</v>
      </c>
      <c r="B950">
        <v>0</v>
      </c>
    </row>
    <row r="951" spans="1:2" x14ac:dyDescent="0.35">
      <c r="A951" s="4">
        <v>67893</v>
      </c>
      <c r="B951">
        <v>0</v>
      </c>
    </row>
    <row r="952" spans="1:2" x14ac:dyDescent="0.35">
      <c r="A952" s="5">
        <v>27922</v>
      </c>
      <c r="B952">
        <v>0</v>
      </c>
    </row>
    <row r="953" spans="1:2" x14ac:dyDescent="0.35">
      <c r="A953" s="4">
        <v>52190</v>
      </c>
      <c r="B953">
        <v>1</v>
      </c>
    </row>
    <row r="954" spans="1:2" x14ac:dyDescent="0.35">
      <c r="A954" s="5">
        <v>44051</v>
      </c>
      <c r="B954">
        <v>1</v>
      </c>
    </row>
    <row r="955" spans="1:2" x14ac:dyDescent="0.35">
      <c r="A955" s="4">
        <v>42767</v>
      </c>
      <c r="B955">
        <v>0</v>
      </c>
    </row>
    <row r="956" spans="1:2" x14ac:dyDescent="0.35">
      <c r="A956" s="5">
        <v>46106</v>
      </c>
      <c r="B956">
        <v>0</v>
      </c>
    </row>
    <row r="957" spans="1:2" x14ac:dyDescent="0.35">
      <c r="A957" s="4">
        <v>16927</v>
      </c>
      <c r="B957">
        <v>0</v>
      </c>
    </row>
    <row r="958" spans="1:2" x14ac:dyDescent="0.35">
      <c r="A958" s="5">
        <v>59754</v>
      </c>
      <c r="B958">
        <v>1</v>
      </c>
    </row>
    <row r="959" spans="1:2" x14ac:dyDescent="0.35">
      <c r="A959" s="4">
        <v>53700</v>
      </c>
      <c r="B959">
        <v>0</v>
      </c>
    </row>
    <row r="960" spans="1:2" x14ac:dyDescent="0.35">
      <c r="A960" s="5">
        <v>59041</v>
      </c>
      <c r="B960">
        <v>0</v>
      </c>
    </row>
    <row r="961" spans="1:2" x14ac:dyDescent="0.35">
      <c r="A961" s="4">
        <v>54237</v>
      </c>
      <c r="B961">
        <v>0</v>
      </c>
    </row>
    <row r="962" spans="1:2" x14ac:dyDescent="0.35">
      <c r="A962" s="5">
        <v>70647</v>
      </c>
      <c r="B962">
        <v>0</v>
      </c>
    </row>
    <row r="963" spans="1:2" x14ac:dyDescent="0.35">
      <c r="A963" s="4">
        <v>52597</v>
      </c>
      <c r="B963">
        <v>0</v>
      </c>
    </row>
    <row r="964" spans="1:2" x14ac:dyDescent="0.35">
      <c r="A964" s="5">
        <v>41021</v>
      </c>
      <c r="B964">
        <v>1</v>
      </c>
    </row>
    <row r="965" spans="1:2" x14ac:dyDescent="0.35">
      <c r="A965" s="4">
        <v>40233</v>
      </c>
      <c r="B965">
        <v>0</v>
      </c>
    </row>
    <row r="966" spans="1:2" x14ac:dyDescent="0.35">
      <c r="A966" s="5">
        <v>50183</v>
      </c>
      <c r="B966">
        <v>0</v>
      </c>
    </row>
    <row r="967" spans="1:2" x14ac:dyDescent="0.35">
      <c r="A967" s="4">
        <v>54753</v>
      </c>
      <c r="B967">
        <v>0</v>
      </c>
    </row>
    <row r="968" spans="1:2" x14ac:dyDescent="0.35">
      <c r="A968" s="5">
        <v>92955</v>
      </c>
      <c r="B968">
        <v>3</v>
      </c>
    </row>
    <row r="969" spans="1:2" x14ac:dyDescent="0.35">
      <c r="A969" s="4">
        <v>33471</v>
      </c>
      <c r="B969">
        <v>0</v>
      </c>
    </row>
    <row r="970" spans="1:2" x14ac:dyDescent="0.35">
      <c r="A970" s="5">
        <v>34596</v>
      </c>
      <c r="B970">
        <v>1</v>
      </c>
    </row>
    <row r="971" spans="1:2" x14ac:dyDescent="0.35">
      <c r="A971" s="4">
        <v>44010</v>
      </c>
      <c r="B971">
        <v>0</v>
      </c>
    </row>
    <row r="972" spans="1:2" x14ac:dyDescent="0.35">
      <c r="A972" s="5">
        <v>84219</v>
      </c>
      <c r="B972">
        <v>0</v>
      </c>
    </row>
    <row r="973" spans="1:2" x14ac:dyDescent="0.35">
      <c r="A973" s="4">
        <v>40706</v>
      </c>
      <c r="B973">
        <v>0</v>
      </c>
    </row>
    <row r="974" spans="1:2" x14ac:dyDescent="0.35">
      <c r="A974" s="5">
        <v>15716</v>
      </c>
      <c r="B974">
        <v>0</v>
      </c>
    </row>
    <row r="975" spans="1:2" x14ac:dyDescent="0.35">
      <c r="A975" s="4">
        <v>59052</v>
      </c>
      <c r="B975">
        <v>0</v>
      </c>
    </row>
    <row r="976" spans="1:2" x14ac:dyDescent="0.35">
      <c r="A976" s="5">
        <v>80573</v>
      </c>
      <c r="B976">
        <v>0</v>
      </c>
    </row>
    <row r="977" spans="1:2" x14ac:dyDescent="0.35">
      <c r="A977" s="4">
        <v>83715</v>
      </c>
      <c r="B977">
        <v>0</v>
      </c>
    </row>
    <row r="978" spans="1:2" x14ac:dyDescent="0.35">
      <c r="A978" s="5">
        <v>82576</v>
      </c>
      <c r="B978">
        <v>1</v>
      </c>
    </row>
    <row r="979" spans="1:2" x14ac:dyDescent="0.35">
      <c r="A979" s="4">
        <v>56962</v>
      </c>
      <c r="B979">
        <v>0</v>
      </c>
    </row>
    <row r="980" spans="1:2" x14ac:dyDescent="0.35">
      <c r="A980" s="5">
        <v>35704</v>
      </c>
      <c r="B980">
        <v>0</v>
      </c>
    </row>
    <row r="981" spans="1:2" x14ac:dyDescent="0.35">
      <c r="A981" s="4">
        <v>53103</v>
      </c>
      <c r="B981">
        <v>1</v>
      </c>
    </row>
    <row r="982" spans="1:2" x14ac:dyDescent="0.35">
      <c r="A982" s="5">
        <v>46779</v>
      </c>
      <c r="B982">
        <v>0</v>
      </c>
    </row>
    <row r="983" spans="1:2" x14ac:dyDescent="0.35">
      <c r="A983" s="4">
        <v>4861</v>
      </c>
      <c r="B983">
        <v>0</v>
      </c>
    </row>
    <row r="984" spans="1:2" x14ac:dyDescent="0.35">
      <c r="A984" s="5">
        <v>33462</v>
      </c>
      <c r="B984">
        <v>0</v>
      </c>
    </row>
    <row r="985" spans="1:2" x14ac:dyDescent="0.35">
      <c r="A985" s="4">
        <v>63693</v>
      </c>
      <c r="B985">
        <v>0</v>
      </c>
    </row>
    <row r="986" spans="1:2" x14ac:dyDescent="0.35">
      <c r="A986" s="5">
        <v>80763</v>
      </c>
      <c r="B986">
        <v>3</v>
      </c>
    </row>
    <row r="987" spans="1:2" x14ac:dyDescent="0.35">
      <c r="A987" s="4">
        <v>65352</v>
      </c>
      <c r="B987">
        <v>0</v>
      </c>
    </row>
    <row r="988" spans="1:2" x14ac:dyDescent="0.35">
      <c r="A988" s="5">
        <v>82170</v>
      </c>
      <c r="B988">
        <v>0</v>
      </c>
    </row>
    <row r="989" spans="1:2" x14ac:dyDescent="0.35">
      <c r="A989" s="4">
        <v>75759</v>
      </c>
      <c r="B989">
        <v>4</v>
      </c>
    </row>
    <row r="990" spans="1:2" x14ac:dyDescent="0.35">
      <c r="A990" s="5">
        <v>79689</v>
      </c>
      <c r="B990">
        <v>0</v>
      </c>
    </row>
    <row r="991" spans="1:2" x14ac:dyDescent="0.35">
      <c r="A991" s="4">
        <v>35340</v>
      </c>
      <c r="B991">
        <v>0</v>
      </c>
    </row>
    <row r="992" spans="1:2" x14ac:dyDescent="0.35">
      <c r="A992" s="5">
        <v>85683</v>
      </c>
      <c r="B992">
        <v>5</v>
      </c>
    </row>
    <row r="993" spans="1:2" x14ac:dyDescent="0.35">
      <c r="A993" s="4">
        <v>24884</v>
      </c>
      <c r="B993">
        <v>0</v>
      </c>
    </row>
    <row r="994" spans="1:2" x14ac:dyDescent="0.35">
      <c r="A994" s="5">
        <v>42021</v>
      </c>
      <c r="B994">
        <v>1</v>
      </c>
    </row>
    <row r="995" spans="1:2" x14ac:dyDescent="0.35">
      <c r="A995" s="4">
        <v>64449</v>
      </c>
      <c r="B995">
        <v>0</v>
      </c>
    </row>
    <row r="996" spans="1:2" x14ac:dyDescent="0.35">
      <c r="A996" s="5">
        <v>64587</v>
      </c>
      <c r="B996">
        <v>0</v>
      </c>
    </row>
    <row r="997" spans="1:2" x14ac:dyDescent="0.35">
      <c r="A997" s="4">
        <v>34824</v>
      </c>
      <c r="B997">
        <v>0</v>
      </c>
    </row>
    <row r="998" spans="1:2" x14ac:dyDescent="0.35">
      <c r="A998" s="5">
        <v>75437</v>
      </c>
      <c r="B998">
        <v>1</v>
      </c>
    </row>
    <row r="999" spans="1:2" x14ac:dyDescent="0.35">
      <c r="A999" s="4">
        <v>26091</v>
      </c>
      <c r="B999">
        <v>0</v>
      </c>
    </row>
    <row r="1000" spans="1:2" x14ac:dyDescent="0.35">
      <c r="A1000" s="5">
        <v>52845</v>
      </c>
      <c r="B1000">
        <v>1</v>
      </c>
    </row>
    <row r="1001" spans="1:2" x14ac:dyDescent="0.35">
      <c r="A1001" s="4">
        <v>46086</v>
      </c>
      <c r="B1001">
        <v>0</v>
      </c>
    </row>
    <row r="1002" spans="1:2" x14ac:dyDescent="0.35">
      <c r="A1002" s="5">
        <v>78028</v>
      </c>
      <c r="B1002">
        <v>3</v>
      </c>
    </row>
    <row r="1003" spans="1:2" x14ac:dyDescent="0.35">
      <c r="A1003" s="4">
        <v>95169</v>
      </c>
      <c r="B1003">
        <v>3</v>
      </c>
    </row>
    <row r="1004" spans="1:2" x14ac:dyDescent="0.35">
      <c r="A1004" s="5">
        <v>56337</v>
      </c>
      <c r="B1004">
        <v>3</v>
      </c>
    </row>
    <row r="1005" spans="1:2" x14ac:dyDescent="0.35">
      <c r="A1005" s="4">
        <v>22434</v>
      </c>
      <c r="B1005">
        <v>0</v>
      </c>
    </row>
    <row r="1006" spans="1:2" x14ac:dyDescent="0.35">
      <c r="A1006" s="5">
        <v>36930</v>
      </c>
      <c r="B1006">
        <v>0</v>
      </c>
    </row>
    <row r="1007" spans="1:2" x14ac:dyDescent="0.35">
      <c r="A1007" s="4">
        <v>36130</v>
      </c>
      <c r="B1007">
        <v>2</v>
      </c>
    </row>
    <row r="1008" spans="1:2" x14ac:dyDescent="0.35">
      <c r="A1008" s="5">
        <v>65569</v>
      </c>
      <c r="B1008">
        <v>0</v>
      </c>
    </row>
    <row r="1009" spans="1:2" x14ac:dyDescent="0.35">
      <c r="A1009" s="4">
        <v>83844</v>
      </c>
      <c r="B1009">
        <v>1</v>
      </c>
    </row>
    <row r="1010" spans="1:2" x14ac:dyDescent="0.35">
      <c r="A1010" s="5">
        <v>19514</v>
      </c>
      <c r="B1010">
        <v>1</v>
      </c>
    </row>
    <row r="1011" spans="1:2" x14ac:dyDescent="0.35">
      <c r="A1011" s="4">
        <v>36736</v>
      </c>
      <c r="B1011">
        <v>0</v>
      </c>
    </row>
    <row r="1012" spans="1:2" x14ac:dyDescent="0.35">
      <c r="A1012" s="5">
        <v>77568</v>
      </c>
      <c r="B1012">
        <v>3</v>
      </c>
    </row>
    <row r="1013" spans="1:2" x14ac:dyDescent="0.35">
      <c r="A1013" s="4">
        <v>49187</v>
      </c>
      <c r="B1013">
        <v>0</v>
      </c>
    </row>
    <row r="1014" spans="1:2" x14ac:dyDescent="0.35">
      <c r="A1014" s="5">
        <v>30168</v>
      </c>
      <c r="B1014">
        <v>0</v>
      </c>
    </row>
    <row r="1015" spans="1:2" x14ac:dyDescent="0.35">
      <c r="A1015" s="4">
        <v>34053</v>
      </c>
      <c r="B1015">
        <v>0</v>
      </c>
    </row>
    <row r="1016" spans="1:2" x14ac:dyDescent="0.35">
      <c r="A1016" s="5">
        <v>38196</v>
      </c>
      <c r="B1016">
        <v>0</v>
      </c>
    </row>
    <row r="1017" spans="1:2" x14ac:dyDescent="0.35">
      <c r="A1017" s="4">
        <v>59412</v>
      </c>
      <c r="B1017">
        <v>0</v>
      </c>
    </row>
    <row r="1018" spans="1:2" x14ac:dyDescent="0.35">
      <c r="A1018" s="5">
        <v>70924</v>
      </c>
      <c r="B1018">
        <v>1</v>
      </c>
    </row>
    <row r="1019" spans="1:2" x14ac:dyDescent="0.35">
      <c r="A1019" s="4">
        <v>54165</v>
      </c>
      <c r="B1019">
        <v>0</v>
      </c>
    </row>
    <row r="1020" spans="1:2" x14ac:dyDescent="0.35">
      <c r="A1020" s="5">
        <v>32300</v>
      </c>
      <c r="B1020">
        <v>0</v>
      </c>
    </row>
    <row r="1021" spans="1:2" x14ac:dyDescent="0.35">
      <c r="A1021" s="4">
        <v>20180</v>
      </c>
      <c r="B1021">
        <v>0</v>
      </c>
    </row>
    <row r="1022" spans="1:2" x14ac:dyDescent="0.35">
      <c r="A1022" s="5">
        <v>34961</v>
      </c>
      <c r="B1022">
        <v>0</v>
      </c>
    </row>
    <row r="1023" spans="1:2" x14ac:dyDescent="0.35">
      <c r="A1023" s="4">
        <v>28440</v>
      </c>
      <c r="B1023">
        <v>0</v>
      </c>
    </row>
    <row r="1024" spans="1:2" x14ac:dyDescent="0.35">
      <c r="A1024" s="5">
        <v>64504</v>
      </c>
      <c r="B1024">
        <v>1</v>
      </c>
    </row>
    <row r="1025" spans="1:2" x14ac:dyDescent="0.35">
      <c r="A1025" s="4">
        <v>33564</v>
      </c>
      <c r="B1025">
        <v>0</v>
      </c>
    </row>
    <row r="1026" spans="1:2" x14ac:dyDescent="0.35">
      <c r="A1026" s="5">
        <v>17345</v>
      </c>
      <c r="B1026">
        <v>0</v>
      </c>
    </row>
    <row r="1027" spans="1:2" x14ac:dyDescent="0.35">
      <c r="A1027" s="4">
        <v>56320</v>
      </c>
      <c r="B1027">
        <v>0</v>
      </c>
    </row>
    <row r="1028" spans="1:2" x14ac:dyDescent="0.35">
      <c r="A1028" s="5">
        <v>28647</v>
      </c>
      <c r="B1028">
        <v>2</v>
      </c>
    </row>
    <row r="1029" spans="1:2" x14ac:dyDescent="0.35">
      <c r="A1029" s="4">
        <v>15038</v>
      </c>
      <c r="B1029">
        <v>0</v>
      </c>
    </row>
    <row r="1030" spans="1:2" x14ac:dyDescent="0.35">
      <c r="A1030" s="5">
        <v>32173</v>
      </c>
      <c r="B1030">
        <v>0</v>
      </c>
    </row>
    <row r="1031" spans="1:2" x14ac:dyDescent="0.35">
      <c r="A1031" s="4">
        <v>68316</v>
      </c>
      <c r="B1031">
        <v>0</v>
      </c>
    </row>
    <row r="1032" spans="1:2" x14ac:dyDescent="0.35">
      <c r="A1032" s="5">
        <v>74538</v>
      </c>
      <c r="B1032">
        <v>2</v>
      </c>
    </row>
    <row r="1033" spans="1:2" x14ac:dyDescent="0.35">
      <c r="A1033" s="4">
        <v>91700</v>
      </c>
      <c r="B1033">
        <v>1</v>
      </c>
    </row>
    <row r="1034" spans="1:2" x14ac:dyDescent="0.35">
      <c r="A1034" s="5">
        <v>68695</v>
      </c>
      <c r="B1034">
        <v>0</v>
      </c>
    </row>
    <row r="1035" spans="1:2" x14ac:dyDescent="0.35">
      <c r="A1035" s="4">
        <v>31056</v>
      </c>
      <c r="B1035">
        <v>0</v>
      </c>
    </row>
    <row r="1036" spans="1:2" x14ac:dyDescent="0.35">
      <c r="A1036" s="5">
        <v>79593</v>
      </c>
      <c r="B1036">
        <v>1</v>
      </c>
    </row>
    <row r="1037" spans="1:2" x14ac:dyDescent="0.35">
      <c r="A1037" s="4">
        <v>28071</v>
      </c>
      <c r="B1037">
        <v>0</v>
      </c>
    </row>
    <row r="1038" spans="1:2" x14ac:dyDescent="0.35">
      <c r="A1038" s="5">
        <v>37334</v>
      </c>
      <c r="B1038">
        <v>0</v>
      </c>
    </row>
    <row r="1039" spans="1:2" x14ac:dyDescent="0.35">
      <c r="A1039" s="4">
        <v>46423</v>
      </c>
      <c r="B1039">
        <v>0</v>
      </c>
    </row>
    <row r="1040" spans="1:2" x14ac:dyDescent="0.35">
      <c r="A1040" s="5">
        <v>37126</v>
      </c>
      <c r="B1040">
        <v>2</v>
      </c>
    </row>
    <row r="1041" spans="1:2" x14ac:dyDescent="0.35">
      <c r="A1041" s="4">
        <v>47703</v>
      </c>
      <c r="B1041">
        <v>0</v>
      </c>
    </row>
    <row r="1042" spans="1:2" x14ac:dyDescent="0.35">
      <c r="A1042" s="5">
        <v>61180</v>
      </c>
      <c r="B1042">
        <v>1</v>
      </c>
    </row>
    <row r="1043" spans="1:2" x14ac:dyDescent="0.35">
      <c r="A1043" s="4">
        <v>38998</v>
      </c>
      <c r="B1043">
        <v>0</v>
      </c>
    </row>
    <row r="1044" spans="1:2" x14ac:dyDescent="0.35">
      <c r="A1044" s="5">
        <v>8028</v>
      </c>
      <c r="B1044">
        <v>0</v>
      </c>
    </row>
    <row r="1045" spans="1:2" x14ac:dyDescent="0.35">
      <c r="A1045" s="4">
        <v>76081</v>
      </c>
      <c r="B1045">
        <v>1</v>
      </c>
    </row>
    <row r="1046" spans="1:2" x14ac:dyDescent="0.35">
      <c r="A1046" s="5">
        <v>34728</v>
      </c>
      <c r="B1046">
        <v>1</v>
      </c>
    </row>
    <row r="1047" spans="1:2" x14ac:dyDescent="0.35">
      <c r="A1047" s="4">
        <v>33168</v>
      </c>
      <c r="B1047">
        <v>0</v>
      </c>
    </row>
    <row r="1048" spans="1:2" x14ac:dyDescent="0.35">
      <c r="A1048" s="5">
        <v>33585</v>
      </c>
      <c r="B1048">
        <v>0</v>
      </c>
    </row>
    <row r="1049" spans="1:2" x14ac:dyDescent="0.35">
      <c r="A1049" s="4">
        <v>77037</v>
      </c>
      <c r="B1049">
        <v>0</v>
      </c>
    </row>
    <row r="1050" spans="1:2" x14ac:dyDescent="0.35">
      <c r="A1050" s="5">
        <v>35196</v>
      </c>
      <c r="B1050">
        <v>1</v>
      </c>
    </row>
    <row r="1051" spans="1:2" x14ac:dyDescent="0.35">
      <c r="A1051" s="4">
        <v>44529</v>
      </c>
      <c r="B1051">
        <v>1</v>
      </c>
    </row>
    <row r="1052" spans="1:2" x14ac:dyDescent="0.35">
      <c r="A1052" s="5">
        <v>70924</v>
      </c>
      <c r="B1052">
        <v>1</v>
      </c>
    </row>
    <row r="1053" spans="1:2" x14ac:dyDescent="0.35">
      <c r="A1053" s="4">
        <v>28764</v>
      </c>
      <c r="B1053">
        <v>1</v>
      </c>
    </row>
    <row r="1054" spans="1:2" x14ac:dyDescent="0.35">
      <c r="A1054" s="5">
        <v>69098</v>
      </c>
      <c r="B1054">
        <v>0</v>
      </c>
    </row>
    <row r="1055" spans="1:2" x14ac:dyDescent="0.35">
      <c r="A1055" s="4">
        <v>25959</v>
      </c>
      <c r="B1055">
        <v>1</v>
      </c>
    </row>
    <row r="1056" spans="1:2" x14ac:dyDescent="0.35">
      <c r="A1056" s="5">
        <v>27100</v>
      </c>
      <c r="B1056">
        <v>0</v>
      </c>
    </row>
    <row r="1057" spans="1:2" x14ac:dyDescent="0.35">
      <c r="A1057" s="4">
        <v>70596</v>
      </c>
      <c r="B1057">
        <v>0</v>
      </c>
    </row>
    <row r="1058" spans="1:2" x14ac:dyDescent="0.35">
      <c r="A1058" s="5">
        <v>42557</v>
      </c>
      <c r="B1058">
        <v>0</v>
      </c>
    </row>
    <row r="1059" spans="1:2" x14ac:dyDescent="0.35">
      <c r="A1059" s="4">
        <v>53312</v>
      </c>
      <c r="B1059">
        <v>0</v>
      </c>
    </row>
    <row r="1060" spans="1:2" x14ac:dyDescent="0.35">
      <c r="A1060" s="5">
        <v>72228</v>
      </c>
      <c r="B1060">
        <v>0</v>
      </c>
    </row>
    <row r="1061" spans="1:2" x14ac:dyDescent="0.35">
      <c r="A1061" s="4">
        <v>67605</v>
      </c>
      <c r="B1061">
        <v>0</v>
      </c>
    </row>
    <row r="1062" spans="1:2" x14ac:dyDescent="0.35">
      <c r="A1062" s="5">
        <v>62845</v>
      </c>
      <c r="B1062">
        <v>1</v>
      </c>
    </row>
    <row r="1063" spans="1:2" x14ac:dyDescent="0.35">
      <c r="A1063" s="4">
        <v>65196</v>
      </c>
      <c r="B1063">
        <v>1</v>
      </c>
    </row>
    <row r="1064" spans="1:2" x14ac:dyDescent="0.35">
      <c r="A1064" s="5">
        <v>42000</v>
      </c>
      <c r="B1064">
        <v>1</v>
      </c>
    </row>
    <row r="1065" spans="1:2" x14ac:dyDescent="0.35">
      <c r="A1065" s="4">
        <v>35860</v>
      </c>
      <c r="B1065">
        <v>1</v>
      </c>
    </row>
    <row r="1066" spans="1:2" x14ac:dyDescent="0.35">
      <c r="A1066" s="5">
        <v>65526</v>
      </c>
      <c r="B1066">
        <v>0</v>
      </c>
    </row>
    <row r="1067" spans="1:2" x14ac:dyDescent="0.35">
      <c r="A1067" s="4">
        <v>16860</v>
      </c>
      <c r="B1067">
        <v>0</v>
      </c>
    </row>
    <row r="1068" spans="1:2" x14ac:dyDescent="0.35">
      <c r="A1068" s="5">
        <v>83528</v>
      </c>
      <c r="B1068">
        <v>3</v>
      </c>
    </row>
    <row r="1069" spans="1:2" x14ac:dyDescent="0.35">
      <c r="A1069" s="4">
        <v>64176</v>
      </c>
      <c r="B1069">
        <v>0</v>
      </c>
    </row>
    <row r="1070" spans="1:2" x14ac:dyDescent="0.35">
      <c r="A1070" s="5">
        <v>22304</v>
      </c>
      <c r="B1070">
        <v>0</v>
      </c>
    </row>
    <row r="1071" spans="1:2" x14ac:dyDescent="0.35">
      <c r="A1071" s="4">
        <v>67023</v>
      </c>
      <c r="B1071">
        <v>0</v>
      </c>
    </row>
    <row r="1072" spans="1:2" x14ac:dyDescent="0.35">
      <c r="A1072" s="5">
        <v>32892</v>
      </c>
      <c r="B1072">
        <v>0</v>
      </c>
    </row>
    <row r="1073" spans="1:2" x14ac:dyDescent="0.35">
      <c r="A1073" s="4">
        <v>70713</v>
      </c>
      <c r="B1073">
        <v>0</v>
      </c>
    </row>
    <row r="1074" spans="1:2" x14ac:dyDescent="0.35">
      <c r="A1074" s="5">
        <v>59925</v>
      </c>
      <c r="B1074">
        <v>0</v>
      </c>
    </row>
    <row r="1075" spans="1:2" x14ac:dyDescent="0.35">
      <c r="A1075" s="4">
        <v>39722</v>
      </c>
      <c r="B1075">
        <v>0</v>
      </c>
    </row>
    <row r="1076" spans="1:2" x14ac:dyDescent="0.35">
      <c r="A1076" s="5">
        <v>46610</v>
      </c>
      <c r="B1076">
        <v>0</v>
      </c>
    </row>
    <row r="1077" spans="1:2" x14ac:dyDescent="0.35">
      <c r="A1077" s="4">
        <v>88347</v>
      </c>
      <c r="B1077">
        <v>1</v>
      </c>
    </row>
    <row r="1078" spans="1:2" x14ac:dyDescent="0.35">
      <c r="A1078" s="5">
        <v>87171</v>
      </c>
      <c r="B1078">
        <v>2</v>
      </c>
    </row>
    <row r="1079" spans="1:2" x14ac:dyDescent="0.35">
      <c r="A1079" s="4">
        <v>26907</v>
      </c>
      <c r="B1079">
        <v>0</v>
      </c>
    </row>
    <row r="1080" spans="1:2" x14ac:dyDescent="0.35">
      <c r="A1080" s="5">
        <v>50014</v>
      </c>
      <c r="B1080">
        <v>0</v>
      </c>
    </row>
    <row r="1081" spans="1:2" x14ac:dyDescent="0.35">
      <c r="A1081" s="4">
        <v>41014</v>
      </c>
      <c r="B1081">
        <v>0</v>
      </c>
    </row>
    <row r="1082" spans="1:2" x14ac:dyDescent="0.35">
      <c r="A1082" s="5">
        <v>66294</v>
      </c>
      <c r="B1082">
        <v>0</v>
      </c>
    </row>
    <row r="1083" spans="1:2" x14ac:dyDescent="0.35">
      <c r="A1083" s="4">
        <v>36715</v>
      </c>
      <c r="B1083">
        <v>1</v>
      </c>
    </row>
    <row r="1084" spans="1:2" x14ac:dyDescent="0.35">
      <c r="A1084" s="5">
        <v>79456</v>
      </c>
      <c r="B1084">
        <v>1</v>
      </c>
    </row>
    <row r="1085" spans="1:2" x14ac:dyDescent="0.35">
      <c r="A1085" s="4">
        <v>40479</v>
      </c>
      <c r="B1085">
        <v>0</v>
      </c>
    </row>
    <row r="1086" spans="1:2" x14ac:dyDescent="0.35">
      <c r="A1086" s="5">
        <v>75345</v>
      </c>
      <c r="B1086">
        <v>2</v>
      </c>
    </row>
    <row r="1087" spans="1:2" x14ac:dyDescent="0.35">
      <c r="A1087" s="4">
        <v>54233</v>
      </c>
      <c r="B1087">
        <v>0</v>
      </c>
    </row>
    <row r="1088" spans="1:2" x14ac:dyDescent="0.35">
      <c r="A1088" s="5">
        <v>24163</v>
      </c>
      <c r="B1088">
        <v>0</v>
      </c>
    </row>
    <row r="1089" spans="1:2" x14ac:dyDescent="0.35">
      <c r="A1089" s="4">
        <v>84460</v>
      </c>
      <c r="B1089">
        <v>5</v>
      </c>
    </row>
    <row r="1090" spans="1:2" x14ac:dyDescent="0.35">
      <c r="A1090" s="5">
        <v>43776</v>
      </c>
      <c r="B1090">
        <v>0</v>
      </c>
    </row>
    <row r="1091" spans="1:2" x14ac:dyDescent="0.35">
      <c r="A1091" s="4">
        <v>71691</v>
      </c>
      <c r="B1091">
        <v>1</v>
      </c>
    </row>
    <row r="1092" spans="1:2" x14ac:dyDescent="0.35">
      <c r="A1092" s="5">
        <v>85844</v>
      </c>
      <c r="B1092">
        <v>1</v>
      </c>
    </row>
    <row r="1093" spans="1:2" x14ac:dyDescent="0.35">
      <c r="A1093" s="4">
        <v>39190</v>
      </c>
      <c r="B1093">
        <v>0</v>
      </c>
    </row>
    <row r="1094" spans="1:2" x14ac:dyDescent="0.35">
      <c r="A1094" s="5">
        <v>71367</v>
      </c>
      <c r="B1094">
        <v>0</v>
      </c>
    </row>
    <row r="1095" spans="1:2" x14ac:dyDescent="0.35">
      <c r="A1095" s="4">
        <v>38578</v>
      </c>
      <c r="B1095">
        <v>0</v>
      </c>
    </row>
    <row r="1096" spans="1:2" x14ac:dyDescent="0.35">
      <c r="A1096" s="5">
        <v>57236</v>
      </c>
      <c r="B1096">
        <v>0</v>
      </c>
    </row>
    <row r="1097" spans="1:2" x14ac:dyDescent="0.35">
      <c r="A1097" s="4">
        <v>61825</v>
      </c>
      <c r="B1097">
        <v>0</v>
      </c>
    </row>
    <row r="1098" spans="1:2" x14ac:dyDescent="0.35">
      <c r="A1098" s="5">
        <v>79803</v>
      </c>
      <c r="B1098">
        <v>0</v>
      </c>
    </row>
    <row r="1099" spans="1:2" x14ac:dyDescent="0.35">
      <c r="A1099" s="4">
        <v>80910</v>
      </c>
      <c r="B1099">
        <v>0</v>
      </c>
    </row>
    <row r="1100" spans="1:2" x14ac:dyDescent="0.35">
      <c r="A1100" s="5">
        <v>27590</v>
      </c>
      <c r="B1100">
        <v>0</v>
      </c>
    </row>
    <row r="1101" spans="1:2" x14ac:dyDescent="0.35">
      <c r="A1101" s="4">
        <v>56775</v>
      </c>
      <c r="B1101">
        <v>0</v>
      </c>
    </row>
    <row r="1102" spans="1:2" x14ac:dyDescent="0.35">
      <c r="A1102" s="5">
        <v>83829</v>
      </c>
      <c r="B1102">
        <v>4</v>
      </c>
    </row>
    <row r="1103" spans="1:2" x14ac:dyDescent="0.35">
      <c r="A1103" s="4">
        <v>54210</v>
      </c>
      <c r="B1103">
        <v>0</v>
      </c>
    </row>
    <row r="1104" spans="1:2" x14ac:dyDescent="0.35">
      <c r="A1104" s="5">
        <v>38508</v>
      </c>
      <c r="B1104">
        <v>0</v>
      </c>
    </row>
    <row r="1105" spans="1:2" x14ac:dyDescent="0.35">
      <c r="A1105" s="4">
        <v>53187</v>
      </c>
      <c r="B1105">
        <v>0</v>
      </c>
    </row>
    <row r="1106" spans="1:2" x14ac:dyDescent="0.35">
      <c r="A1106" s="5">
        <v>30023</v>
      </c>
      <c r="B1106">
        <v>0</v>
      </c>
    </row>
    <row r="1107" spans="1:2" x14ac:dyDescent="0.35">
      <c r="A1107" s="4">
        <v>76045</v>
      </c>
      <c r="B1107">
        <v>1</v>
      </c>
    </row>
    <row r="1108" spans="1:2" x14ac:dyDescent="0.35">
      <c r="A1108" s="5">
        <v>50870</v>
      </c>
      <c r="B1108">
        <v>0</v>
      </c>
    </row>
    <row r="1109" spans="1:2" x14ac:dyDescent="0.35">
      <c r="A1109" s="4">
        <v>15315</v>
      </c>
      <c r="B1109">
        <v>0</v>
      </c>
    </row>
    <row r="1110" spans="1:2" x14ac:dyDescent="0.35">
      <c r="A1110" s="5">
        <v>65463</v>
      </c>
      <c r="B1110">
        <v>1</v>
      </c>
    </row>
    <row r="1111" spans="1:2" x14ac:dyDescent="0.35">
      <c r="A1111" s="4">
        <v>66480</v>
      </c>
      <c r="B1111">
        <v>0</v>
      </c>
    </row>
    <row r="1112" spans="1:2" x14ac:dyDescent="0.35">
      <c r="A1112" s="5">
        <v>76773</v>
      </c>
      <c r="B1112">
        <v>0</v>
      </c>
    </row>
    <row r="1113" spans="1:2" x14ac:dyDescent="0.35">
      <c r="A1113" s="4">
        <v>81698</v>
      </c>
      <c r="B1113">
        <v>2</v>
      </c>
    </row>
    <row r="1114" spans="1:2" x14ac:dyDescent="0.35">
      <c r="A1114" s="5">
        <v>54466</v>
      </c>
      <c r="B1114">
        <v>0</v>
      </c>
    </row>
    <row r="1115" spans="1:2" x14ac:dyDescent="0.35">
      <c r="A1115" s="4">
        <v>98777</v>
      </c>
      <c r="B1115">
        <v>1</v>
      </c>
    </row>
    <row r="1116" spans="1:2" x14ac:dyDescent="0.35">
      <c r="A1116" s="5">
        <v>16269</v>
      </c>
      <c r="B1116">
        <v>0</v>
      </c>
    </row>
    <row r="1117" spans="1:2" x14ac:dyDescent="0.35">
      <c r="A1117" s="4">
        <v>71819</v>
      </c>
      <c r="B1117">
        <v>2</v>
      </c>
    </row>
    <row r="1118" spans="1:2" x14ac:dyDescent="0.35">
      <c r="A1118" s="5">
        <v>33569</v>
      </c>
      <c r="B1118">
        <v>2</v>
      </c>
    </row>
    <row r="1119" spans="1:2" x14ac:dyDescent="0.35">
      <c r="A1119" s="4">
        <v>36262</v>
      </c>
      <c r="B1119">
        <v>2</v>
      </c>
    </row>
    <row r="1120" spans="1:2" x14ac:dyDescent="0.35">
      <c r="A1120" s="5">
        <v>22634</v>
      </c>
      <c r="B1120">
        <v>0</v>
      </c>
    </row>
    <row r="1121" spans="1:2" x14ac:dyDescent="0.35">
      <c r="A1121" s="4">
        <v>47025</v>
      </c>
      <c r="B1121">
        <v>0</v>
      </c>
    </row>
    <row r="1122" spans="1:2" x14ac:dyDescent="0.35">
      <c r="A1122" s="5">
        <v>70566</v>
      </c>
      <c r="B1122">
        <v>0</v>
      </c>
    </row>
    <row r="1123" spans="1:2" x14ac:dyDescent="0.35">
      <c r="A1123" s="4">
        <v>31605</v>
      </c>
      <c r="B1123">
        <v>0</v>
      </c>
    </row>
    <row r="1124" spans="1:2" x14ac:dyDescent="0.35">
      <c r="A1124" s="5">
        <v>52034</v>
      </c>
      <c r="B1124">
        <v>0</v>
      </c>
    </row>
    <row r="1125" spans="1:2" x14ac:dyDescent="0.35">
      <c r="A1125" s="4">
        <v>48526</v>
      </c>
      <c r="B1125">
        <v>0</v>
      </c>
    </row>
    <row r="1126" spans="1:2" x14ac:dyDescent="0.35">
      <c r="A1126" s="5">
        <v>46734</v>
      </c>
      <c r="B1126">
        <v>0</v>
      </c>
    </row>
    <row r="1127" spans="1:2" x14ac:dyDescent="0.35">
      <c r="A1127" s="4">
        <v>39552</v>
      </c>
      <c r="B1127">
        <v>1</v>
      </c>
    </row>
    <row r="1128" spans="1:2" x14ac:dyDescent="0.35">
      <c r="A1128" s="5">
        <v>86358</v>
      </c>
      <c r="B1128">
        <v>0</v>
      </c>
    </row>
    <row r="1129" spans="1:2" x14ac:dyDescent="0.35">
      <c r="A1129" s="4">
        <v>46931</v>
      </c>
      <c r="B1129">
        <v>0</v>
      </c>
    </row>
    <row r="1130" spans="1:2" x14ac:dyDescent="0.35">
      <c r="A1130" s="5">
        <v>16581</v>
      </c>
      <c r="B1130">
        <v>0</v>
      </c>
    </row>
    <row r="1131" spans="1:2" x14ac:dyDescent="0.35">
      <c r="A1131" s="4">
        <v>63998</v>
      </c>
      <c r="B1131">
        <v>1</v>
      </c>
    </row>
    <row r="1132" spans="1:2" x14ac:dyDescent="0.35">
      <c r="A1132" s="5">
        <v>67381</v>
      </c>
      <c r="B1132">
        <v>1</v>
      </c>
    </row>
    <row r="1133" spans="1:2" x14ac:dyDescent="0.35">
      <c r="A1133" s="4">
        <v>25930</v>
      </c>
      <c r="B1133">
        <v>0</v>
      </c>
    </row>
    <row r="1134" spans="1:2" x14ac:dyDescent="0.35">
      <c r="A1134" s="5">
        <v>42693</v>
      </c>
      <c r="B1134">
        <v>0</v>
      </c>
    </row>
    <row r="1135" spans="1:2" x14ac:dyDescent="0.35">
      <c r="A1135" s="4">
        <v>85606</v>
      </c>
      <c r="B1135">
        <v>1</v>
      </c>
    </row>
    <row r="1136" spans="1:2" x14ac:dyDescent="0.35">
      <c r="A1136" s="5">
        <v>72903</v>
      </c>
      <c r="B1136">
        <v>4</v>
      </c>
    </row>
    <row r="1137" spans="1:2" x14ac:dyDescent="0.35">
      <c r="A1137" s="4">
        <v>49669</v>
      </c>
      <c r="B1137">
        <v>0</v>
      </c>
    </row>
    <row r="1138" spans="1:2" x14ac:dyDescent="0.35">
      <c r="A1138" s="5">
        <v>36778</v>
      </c>
      <c r="B1138">
        <v>0</v>
      </c>
    </row>
    <row r="1139" spans="1:2" x14ac:dyDescent="0.35">
      <c r="A1139" s="4">
        <v>85696</v>
      </c>
      <c r="B1139">
        <v>1</v>
      </c>
    </row>
    <row r="1140" spans="1:2" x14ac:dyDescent="0.35">
      <c r="A1140" s="5">
        <v>10979</v>
      </c>
      <c r="B1140">
        <v>0</v>
      </c>
    </row>
    <row r="1141" spans="1:2" x14ac:dyDescent="0.35">
      <c r="A1141" s="4">
        <v>49678</v>
      </c>
      <c r="B1141">
        <v>0</v>
      </c>
    </row>
    <row r="1142" spans="1:2" x14ac:dyDescent="0.35">
      <c r="A1142" s="5">
        <v>56129</v>
      </c>
      <c r="B1142">
        <v>0</v>
      </c>
    </row>
    <row r="1143" spans="1:2" x14ac:dyDescent="0.35">
      <c r="A1143" s="4">
        <v>37155</v>
      </c>
      <c r="B1143">
        <v>0</v>
      </c>
    </row>
    <row r="1144" spans="1:2" x14ac:dyDescent="0.35">
      <c r="A1144" s="5">
        <v>21282</v>
      </c>
      <c r="B1144">
        <v>0</v>
      </c>
    </row>
    <row r="1145" spans="1:2" x14ac:dyDescent="0.35">
      <c r="A1145" s="4">
        <v>33419</v>
      </c>
      <c r="B1145">
        <v>0</v>
      </c>
    </row>
    <row r="1146" spans="1:2" x14ac:dyDescent="0.35">
      <c r="A1146" s="5">
        <v>63285</v>
      </c>
      <c r="B1146">
        <v>0</v>
      </c>
    </row>
    <row r="1147" spans="1:2" x14ac:dyDescent="0.35">
      <c r="A1147" s="4">
        <v>21255</v>
      </c>
      <c r="B1147">
        <v>0</v>
      </c>
    </row>
    <row r="1148" spans="1:2" x14ac:dyDescent="0.35">
      <c r="A1148" s="5">
        <v>42162</v>
      </c>
      <c r="B1148">
        <v>2</v>
      </c>
    </row>
    <row r="1149" spans="1:2" x14ac:dyDescent="0.35">
      <c r="A1149" s="4">
        <v>54450</v>
      </c>
      <c r="B1149">
        <v>0</v>
      </c>
    </row>
    <row r="1150" spans="1:2" x14ac:dyDescent="0.35">
      <c r="A1150" s="5">
        <v>57744</v>
      </c>
      <c r="B1150">
        <v>0</v>
      </c>
    </row>
    <row r="1151" spans="1:2" x14ac:dyDescent="0.35">
      <c r="A1151" s="4">
        <v>26576</v>
      </c>
      <c r="B1151">
        <v>2</v>
      </c>
    </row>
    <row r="1152" spans="1:2" x14ac:dyDescent="0.35">
      <c r="A1152" s="5">
        <v>57513</v>
      </c>
      <c r="B1152">
        <v>0</v>
      </c>
    </row>
    <row r="1153" spans="1:2" x14ac:dyDescent="0.35">
      <c r="A1153" s="4">
        <v>68142</v>
      </c>
      <c r="B1153">
        <v>0</v>
      </c>
    </row>
    <row r="1154" spans="1:2" x14ac:dyDescent="0.35">
      <c r="A1154" s="5">
        <v>7500</v>
      </c>
      <c r="B1154">
        <v>0</v>
      </c>
    </row>
    <row r="1155" spans="1:2" x14ac:dyDescent="0.35">
      <c r="A1155" s="4">
        <v>83145</v>
      </c>
      <c r="B1155">
        <v>2</v>
      </c>
    </row>
    <row r="1156" spans="1:2" x14ac:dyDescent="0.35">
      <c r="A1156" s="5">
        <v>54197</v>
      </c>
      <c r="B1156">
        <v>0</v>
      </c>
    </row>
    <row r="1157" spans="1:2" x14ac:dyDescent="0.35">
      <c r="A1157" s="4">
        <v>23091</v>
      </c>
      <c r="B1157">
        <v>0</v>
      </c>
    </row>
    <row r="1158" spans="1:2" x14ac:dyDescent="0.35">
      <c r="A1158" s="5">
        <v>46049</v>
      </c>
      <c r="B1158">
        <v>1</v>
      </c>
    </row>
    <row r="1159" spans="1:2" x14ac:dyDescent="0.35">
      <c r="A1159" s="4">
        <v>56715</v>
      </c>
      <c r="B1159">
        <v>0</v>
      </c>
    </row>
    <row r="1160" spans="1:2" x14ac:dyDescent="0.35">
      <c r="A1160" s="5">
        <v>79410</v>
      </c>
      <c r="B1160">
        <v>0</v>
      </c>
    </row>
    <row r="1161" spans="1:2" x14ac:dyDescent="0.35">
      <c r="A1161" s="4">
        <v>57304</v>
      </c>
      <c r="B1161">
        <v>0</v>
      </c>
    </row>
    <row r="1162" spans="1:2" x14ac:dyDescent="0.35">
      <c r="A1162" s="5">
        <v>44375</v>
      </c>
      <c r="B1162">
        <v>0</v>
      </c>
    </row>
    <row r="1163" spans="1:2" x14ac:dyDescent="0.35">
      <c r="A1163" s="4">
        <v>54450</v>
      </c>
      <c r="B1163">
        <v>0</v>
      </c>
    </row>
    <row r="1164" spans="1:2" x14ac:dyDescent="0.35">
      <c r="A1164" s="5">
        <v>59594</v>
      </c>
      <c r="B1164">
        <v>1</v>
      </c>
    </row>
    <row r="1165" spans="1:2" x14ac:dyDescent="0.35">
      <c r="A1165" s="4">
        <v>80685</v>
      </c>
      <c r="B1165">
        <v>0</v>
      </c>
    </row>
    <row r="1166" spans="1:2" x14ac:dyDescent="0.35">
      <c r="A1166" s="5">
        <v>40344</v>
      </c>
      <c r="B1166">
        <v>0</v>
      </c>
    </row>
    <row r="1167" spans="1:2" x14ac:dyDescent="0.35">
      <c r="A1167" s="4">
        <v>62710</v>
      </c>
      <c r="B1167">
        <v>0</v>
      </c>
    </row>
    <row r="1168" spans="1:2" x14ac:dyDescent="0.35">
      <c r="A1168" s="5">
        <v>48985</v>
      </c>
      <c r="B1168">
        <v>0</v>
      </c>
    </row>
    <row r="1169" spans="1:2" x14ac:dyDescent="0.35">
      <c r="A1169" s="4">
        <v>35322</v>
      </c>
      <c r="B1169">
        <v>0</v>
      </c>
    </row>
    <row r="1170" spans="1:2" x14ac:dyDescent="0.35">
      <c r="A1170" s="5">
        <v>77142</v>
      </c>
      <c r="B1170">
        <v>0</v>
      </c>
    </row>
    <row r="1171" spans="1:2" x14ac:dyDescent="0.35">
      <c r="A1171" s="4">
        <v>81657</v>
      </c>
      <c r="B1171">
        <v>0</v>
      </c>
    </row>
    <row r="1172" spans="1:2" x14ac:dyDescent="0.35">
      <c r="A1172" s="5">
        <v>14421</v>
      </c>
      <c r="B1172">
        <v>1</v>
      </c>
    </row>
    <row r="1173" spans="1:2" x14ac:dyDescent="0.35">
      <c r="A1173" s="4">
        <v>20130</v>
      </c>
      <c r="B1173">
        <v>0</v>
      </c>
    </row>
    <row r="1174" spans="1:2" x14ac:dyDescent="0.35">
      <c r="A1174" s="5">
        <v>74214</v>
      </c>
      <c r="B1174">
        <v>0</v>
      </c>
    </row>
    <row r="1175" spans="1:2" x14ac:dyDescent="0.35">
      <c r="A1175" s="4">
        <v>66726</v>
      </c>
      <c r="B1175">
        <v>1</v>
      </c>
    </row>
    <row r="1176" spans="1:2" x14ac:dyDescent="0.35">
      <c r="A1176" s="5">
        <v>23724</v>
      </c>
      <c r="B1176">
        <v>0</v>
      </c>
    </row>
    <row r="1177" spans="1:2" x14ac:dyDescent="0.35">
      <c r="A1177" s="4">
        <v>47353</v>
      </c>
      <c r="B1177">
        <v>0</v>
      </c>
    </row>
    <row r="1178" spans="1:2" x14ac:dyDescent="0.35">
      <c r="A1178" s="5">
        <v>33444</v>
      </c>
      <c r="B1178">
        <v>0</v>
      </c>
    </row>
    <row r="1179" spans="1:2" x14ac:dyDescent="0.35">
      <c r="A1179" s="4">
        <v>54386</v>
      </c>
      <c r="B1179">
        <v>0</v>
      </c>
    </row>
    <row r="1180" spans="1:2" x14ac:dyDescent="0.35">
      <c r="A1180" s="5">
        <v>28510</v>
      </c>
      <c r="B1180">
        <v>0</v>
      </c>
    </row>
    <row r="1181" spans="1:2" x14ac:dyDescent="0.35">
      <c r="A1181" s="4">
        <v>90638</v>
      </c>
      <c r="B1181">
        <v>1</v>
      </c>
    </row>
    <row r="1182" spans="1:2" x14ac:dyDescent="0.35">
      <c r="A1182" s="5">
        <v>48070</v>
      </c>
      <c r="B1182">
        <v>0</v>
      </c>
    </row>
    <row r="1183" spans="1:2" x14ac:dyDescent="0.35">
      <c r="A1183" s="4">
        <v>43140</v>
      </c>
      <c r="B1183">
        <v>0</v>
      </c>
    </row>
    <row r="1184" spans="1:2" x14ac:dyDescent="0.35">
      <c r="A1184" s="5">
        <v>54959</v>
      </c>
      <c r="B1184">
        <v>2</v>
      </c>
    </row>
    <row r="1185" spans="1:2" x14ac:dyDescent="0.35">
      <c r="A1185" s="4">
        <v>15056</v>
      </c>
      <c r="B1185">
        <v>0</v>
      </c>
    </row>
    <row r="1186" spans="1:2" x14ac:dyDescent="0.35">
      <c r="A1186" s="5">
        <v>26954</v>
      </c>
      <c r="B1186">
        <v>0</v>
      </c>
    </row>
    <row r="1187" spans="1:2" x14ac:dyDescent="0.35">
      <c r="A1187" s="4">
        <v>22327</v>
      </c>
      <c r="B1187">
        <v>0</v>
      </c>
    </row>
    <row r="1188" spans="1:2" x14ac:dyDescent="0.35">
      <c r="A1188" s="5">
        <v>44393</v>
      </c>
      <c r="B1188">
        <v>0</v>
      </c>
    </row>
    <row r="1189" spans="1:2" x14ac:dyDescent="0.35">
      <c r="A1189" s="4">
        <v>62000</v>
      </c>
      <c r="B1189">
        <v>1</v>
      </c>
    </row>
    <row r="1190" spans="1:2" x14ac:dyDescent="0.35">
      <c r="A1190" s="5">
        <v>31497</v>
      </c>
      <c r="B1190">
        <v>0</v>
      </c>
    </row>
    <row r="1191" spans="1:2" x14ac:dyDescent="0.35">
      <c r="A1191" s="4">
        <v>45894</v>
      </c>
      <c r="B1191">
        <v>0</v>
      </c>
    </row>
    <row r="1192" spans="1:2" x14ac:dyDescent="0.35">
      <c r="A1192" s="5">
        <v>78579</v>
      </c>
      <c r="B1192">
        <v>1</v>
      </c>
    </row>
    <row r="1193" spans="1:2" x14ac:dyDescent="0.35">
      <c r="A1193" s="4">
        <v>67369</v>
      </c>
      <c r="B1193">
        <v>3</v>
      </c>
    </row>
    <row r="1194" spans="1:2" x14ac:dyDescent="0.35">
      <c r="A1194" s="5">
        <v>58401</v>
      </c>
      <c r="B1194">
        <v>0</v>
      </c>
    </row>
    <row r="1195" spans="1:2" x14ac:dyDescent="0.35">
      <c r="A1195" s="4">
        <v>62307</v>
      </c>
      <c r="B1195">
        <v>0</v>
      </c>
    </row>
    <row r="1196" spans="1:2" x14ac:dyDescent="0.35">
      <c r="A1196" s="5">
        <v>43641</v>
      </c>
      <c r="B1196">
        <v>0</v>
      </c>
    </row>
    <row r="1197" spans="1:2" x14ac:dyDescent="0.35">
      <c r="A1197" s="4">
        <v>63841</v>
      </c>
      <c r="B1197">
        <v>0</v>
      </c>
    </row>
    <row r="1198" spans="1:2" x14ac:dyDescent="0.35">
      <c r="A1198" s="5">
        <v>46891</v>
      </c>
      <c r="B1198">
        <v>0</v>
      </c>
    </row>
    <row r="1199" spans="1:2" x14ac:dyDescent="0.35">
      <c r="A1199" s="4">
        <v>70091</v>
      </c>
      <c r="B1199">
        <v>1</v>
      </c>
    </row>
    <row r="1200" spans="1:2" x14ac:dyDescent="0.35">
      <c r="A1200" s="5">
        <v>78075</v>
      </c>
      <c r="B1200">
        <v>0</v>
      </c>
    </row>
    <row r="1201" spans="1:2" x14ac:dyDescent="0.35">
      <c r="A1201" s="4">
        <v>59184</v>
      </c>
      <c r="B1201">
        <v>0</v>
      </c>
    </row>
    <row r="1202" spans="1:2" x14ac:dyDescent="0.35">
      <c r="A1202" s="5">
        <v>54809</v>
      </c>
      <c r="B1202">
        <v>0</v>
      </c>
    </row>
    <row r="1203" spans="1:2" x14ac:dyDescent="0.35">
      <c r="A1203" s="4">
        <v>58113</v>
      </c>
      <c r="B1203">
        <v>0</v>
      </c>
    </row>
    <row r="1204" spans="1:2" x14ac:dyDescent="0.35">
      <c r="A1204" s="5">
        <v>51412</v>
      </c>
      <c r="B1204">
        <v>0</v>
      </c>
    </row>
    <row r="1205" spans="1:2" x14ac:dyDescent="0.35">
      <c r="A1205" s="4">
        <v>15287</v>
      </c>
      <c r="B1205">
        <v>2</v>
      </c>
    </row>
    <row r="1206" spans="1:2" x14ac:dyDescent="0.35">
      <c r="A1206" s="5">
        <v>66636</v>
      </c>
      <c r="B1206">
        <v>0</v>
      </c>
    </row>
    <row r="1207" spans="1:2" x14ac:dyDescent="0.35">
      <c r="A1207" s="4">
        <v>50965</v>
      </c>
      <c r="B1207">
        <v>1</v>
      </c>
    </row>
    <row r="1208" spans="1:2" x14ac:dyDescent="0.35">
      <c r="A1208" s="5">
        <v>84618</v>
      </c>
      <c r="B1208">
        <v>1</v>
      </c>
    </row>
    <row r="1209" spans="1:2" x14ac:dyDescent="0.35">
      <c r="A1209" s="4">
        <v>18351</v>
      </c>
      <c r="B1209">
        <v>0</v>
      </c>
    </row>
    <row r="1210" spans="1:2" x14ac:dyDescent="0.35">
      <c r="A1210" s="5">
        <v>40451</v>
      </c>
      <c r="B1210">
        <v>1</v>
      </c>
    </row>
    <row r="1211" spans="1:2" x14ac:dyDescent="0.35">
      <c r="A1211" s="4">
        <v>36317</v>
      </c>
      <c r="B1211">
        <v>0</v>
      </c>
    </row>
    <row r="1212" spans="1:2" x14ac:dyDescent="0.35">
      <c r="A1212" s="5">
        <v>42213</v>
      </c>
      <c r="B1212">
        <v>1</v>
      </c>
    </row>
    <row r="1213" spans="1:2" x14ac:dyDescent="0.35">
      <c r="A1213" s="4">
        <v>65748</v>
      </c>
      <c r="B1213">
        <v>0</v>
      </c>
    </row>
    <row r="1214" spans="1:2" x14ac:dyDescent="0.35">
      <c r="A1214" s="5">
        <v>77044</v>
      </c>
      <c r="B1214">
        <v>1</v>
      </c>
    </row>
    <row r="1215" spans="1:2" x14ac:dyDescent="0.35">
      <c r="A1215" s="4">
        <v>74918</v>
      </c>
      <c r="B1215">
        <v>1</v>
      </c>
    </row>
    <row r="1216" spans="1:2" x14ac:dyDescent="0.35">
      <c r="A1216" s="5">
        <v>56721</v>
      </c>
      <c r="B1216">
        <v>0</v>
      </c>
    </row>
    <row r="1217" spans="1:2" x14ac:dyDescent="0.35">
      <c r="A1217" s="4">
        <v>42160</v>
      </c>
      <c r="B1217">
        <v>1</v>
      </c>
    </row>
    <row r="1218" spans="1:2" x14ac:dyDescent="0.35">
      <c r="A1218" s="5">
        <v>61559</v>
      </c>
      <c r="B1218">
        <v>0</v>
      </c>
    </row>
    <row r="1219" spans="1:2" x14ac:dyDescent="0.35">
      <c r="A1219" s="4">
        <v>33629</v>
      </c>
      <c r="B1219">
        <v>0</v>
      </c>
    </row>
    <row r="1220" spans="1:2" x14ac:dyDescent="0.35">
      <c r="A1220" s="5">
        <v>68682</v>
      </c>
      <c r="B1220">
        <v>0</v>
      </c>
    </row>
    <row r="1221" spans="1:2" x14ac:dyDescent="0.35">
      <c r="A1221" s="4">
        <v>34377</v>
      </c>
      <c r="B1221">
        <v>0</v>
      </c>
    </row>
    <row r="1222" spans="1:2" x14ac:dyDescent="0.35">
      <c r="A1222" s="5">
        <v>8940</v>
      </c>
      <c r="B1222">
        <v>0</v>
      </c>
    </row>
    <row r="1223" spans="1:2" x14ac:dyDescent="0.35">
      <c r="A1223" s="4">
        <v>26228</v>
      </c>
      <c r="B1223">
        <v>0</v>
      </c>
    </row>
    <row r="1224" spans="1:2" x14ac:dyDescent="0.35">
      <c r="A1224" s="5">
        <v>77297</v>
      </c>
      <c r="B1224">
        <v>1</v>
      </c>
    </row>
    <row r="1225" spans="1:2" x14ac:dyDescent="0.35">
      <c r="A1225" s="4">
        <v>40211</v>
      </c>
      <c r="B1225">
        <v>1</v>
      </c>
    </row>
    <row r="1226" spans="1:2" x14ac:dyDescent="0.35">
      <c r="A1226" s="5">
        <v>33438</v>
      </c>
      <c r="B1226">
        <v>0</v>
      </c>
    </row>
    <row r="1227" spans="1:2" x14ac:dyDescent="0.35">
      <c r="A1227" s="4">
        <v>75032</v>
      </c>
      <c r="B1227">
        <v>0</v>
      </c>
    </row>
    <row r="1228" spans="1:2" x14ac:dyDescent="0.35">
      <c r="A1228" s="5">
        <v>61284</v>
      </c>
      <c r="B1228">
        <v>1</v>
      </c>
    </row>
    <row r="1229" spans="1:2" x14ac:dyDescent="0.35">
      <c r="A1229" s="4">
        <v>22518</v>
      </c>
      <c r="B1229">
        <v>2</v>
      </c>
    </row>
    <row r="1230" spans="1:2" x14ac:dyDescent="0.35">
      <c r="A1230" s="5">
        <v>54730</v>
      </c>
      <c r="B1230">
        <v>0</v>
      </c>
    </row>
    <row r="1231" spans="1:2" x14ac:dyDescent="0.35">
      <c r="A1231" s="4">
        <v>38452</v>
      </c>
      <c r="B1231">
        <v>0</v>
      </c>
    </row>
    <row r="1232" spans="1:2" x14ac:dyDescent="0.35">
      <c r="A1232" s="5">
        <v>44421</v>
      </c>
      <c r="B1232">
        <v>0</v>
      </c>
    </row>
    <row r="1233" spans="1:2" x14ac:dyDescent="0.35">
      <c r="A1233" s="4">
        <v>38197</v>
      </c>
      <c r="B1233">
        <v>0</v>
      </c>
    </row>
    <row r="1234" spans="1:2" x14ac:dyDescent="0.35">
      <c r="A1234" s="5">
        <v>41986</v>
      </c>
      <c r="B1234">
        <v>0</v>
      </c>
    </row>
    <row r="1235" spans="1:2" x14ac:dyDescent="0.35">
      <c r="A1235" s="4">
        <v>28427</v>
      </c>
      <c r="B1235">
        <v>0</v>
      </c>
    </row>
    <row r="1236" spans="1:2" x14ac:dyDescent="0.35">
      <c r="A1236" s="5">
        <v>37395</v>
      </c>
      <c r="B1236">
        <v>0</v>
      </c>
    </row>
    <row r="1237" spans="1:2" x14ac:dyDescent="0.35">
      <c r="A1237" s="4">
        <v>64722</v>
      </c>
      <c r="B1237">
        <v>0</v>
      </c>
    </row>
    <row r="1238" spans="1:2" x14ac:dyDescent="0.35">
      <c r="A1238" s="5">
        <v>55249</v>
      </c>
      <c r="B1238">
        <v>0</v>
      </c>
    </row>
    <row r="1239" spans="1:2" x14ac:dyDescent="0.35">
      <c r="A1239" s="4">
        <v>84906</v>
      </c>
      <c r="B1239">
        <v>3</v>
      </c>
    </row>
    <row r="1240" spans="1:2" x14ac:dyDescent="0.35">
      <c r="A1240" s="5">
        <v>28691</v>
      </c>
      <c r="B1240">
        <v>0</v>
      </c>
    </row>
    <row r="1241" spans="1:2" x14ac:dyDescent="0.35">
      <c r="A1241" s="4">
        <v>44213</v>
      </c>
      <c r="B1241">
        <v>0</v>
      </c>
    </row>
    <row r="1242" spans="1:2" x14ac:dyDescent="0.35">
      <c r="A1242" s="5">
        <v>25707</v>
      </c>
      <c r="B1242">
        <v>0</v>
      </c>
    </row>
    <row r="1243" spans="1:2" x14ac:dyDescent="0.35">
      <c r="A1243" s="4">
        <v>59062</v>
      </c>
      <c r="B1243">
        <v>0</v>
      </c>
    </row>
    <row r="1244" spans="1:2" x14ac:dyDescent="0.35">
      <c r="A1244" s="5">
        <v>76624</v>
      </c>
      <c r="B1244">
        <v>1</v>
      </c>
    </row>
    <row r="1245" spans="1:2" x14ac:dyDescent="0.35">
      <c r="A1245" s="4">
        <v>66000</v>
      </c>
      <c r="B1245">
        <v>0</v>
      </c>
    </row>
    <row r="1246" spans="1:2" x14ac:dyDescent="0.35">
      <c r="A1246" s="5">
        <v>27683</v>
      </c>
      <c r="B1246">
        <v>0</v>
      </c>
    </row>
    <row r="1247" spans="1:2" x14ac:dyDescent="0.35">
      <c r="A1247" s="4">
        <v>1730</v>
      </c>
      <c r="B1247">
        <v>0</v>
      </c>
    </row>
    <row r="1248" spans="1:2" x14ac:dyDescent="0.35">
      <c r="A1248" s="5">
        <v>7500</v>
      </c>
      <c r="B1248">
        <v>0</v>
      </c>
    </row>
    <row r="1249" spans="1:2" x14ac:dyDescent="0.35">
      <c r="A1249" s="4">
        <v>40521</v>
      </c>
      <c r="B1249">
        <v>0</v>
      </c>
    </row>
    <row r="1250" spans="1:2" x14ac:dyDescent="0.35">
      <c r="A1250" s="5">
        <v>20427</v>
      </c>
      <c r="B1250">
        <v>0</v>
      </c>
    </row>
    <row r="1251" spans="1:2" x14ac:dyDescent="0.35">
      <c r="A1251" s="4">
        <v>65106</v>
      </c>
      <c r="B1251">
        <v>1</v>
      </c>
    </row>
    <row r="1252" spans="1:2" x14ac:dyDescent="0.35">
      <c r="A1252" s="5">
        <v>69969</v>
      </c>
      <c r="B1252">
        <v>3</v>
      </c>
    </row>
    <row r="1253" spans="1:2" x14ac:dyDescent="0.35">
      <c r="A1253" s="4">
        <v>67433</v>
      </c>
      <c r="B1253">
        <v>1</v>
      </c>
    </row>
    <row r="1254" spans="1:2" x14ac:dyDescent="0.35">
      <c r="A1254" s="5">
        <v>77766</v>
      </c>
      <c r="B1254">
        <v>2</v>
      </c>
    </row>
    <row r="1255" spans="1:2" x14ac:dyDescent="0.35">
      <c r="A1255" s="4">
        <v>74716</v>
      </c>
      <c r="B1255">
        <v>0</v>
      </c>
    </row>
    <row r="1256" spans="1:2" x14ac:dyDescent="0.35">
      <c r="A1256" s="5">
        <v>68118</v>
      </c>
      <c r="B1256">
        <v>0</v>
      </c>
    </row>
    <row r="1257" spans="1:2" x14ac:dyDescent="0.35">
      <c r="A1257" s="4">
        <v>55158</v>
      </c>
      <c r="B1257">
        <v>1</v>
      </c>
    </row>
    <row r="1258" spans="1:2" x14ac:dyDescent="0.35">
      <c r="A1258" s="5">
        <v>62972</v>
      </c>
      <c r="B1258">
        <v>1</v>
      </c>
    </row>
    <row r="1259" spans="1:2" x14ac:dyDescent="0.35">
      <c r="A1259" s="4">
        <v>74190</v>
      </c>
      <c r="B1259">
        <v>0</v>
      </c>
    </row>
    <row r="1260" spans="1:2" x14ac:dyDescent="0.35">
      <c r="A1260" s="5">
        <v>39356</v>
      </c>
      <c r="B1260">
        <v>1</v>
      </c>
    </row>
    <row r="1261" spans="1:2" x14ac:dyDescent="0.35">
      <c r="A1261" s="4">
        <v>76653</v>
      </c>
      <c r="B1261">
        <v>2</v>
      </c>
    </row>
    <row r="1262" spans="1:2" x14ac:dyDescent="0.35">
      <c r="A1262" s="5">
        <v>35860</v>
      </c>
      <c r="B1262">
        <v>1</v>
      </c>
    </row>
    <row r="1263" spans="1:2" x14ac:dyDescent="0.35">
      <c r="A1263" s="4">
        <v>90687</v>
      </c>
      <c r="B1263">
        <v>2</v>
      </c>
    </row>
    <row r="1264" spans="1:2" x14ac:dyDescent="0.35">
      <c r="A1264" s="5">
        <v>73450</v>
      </c>
      <c r="B1264">
        <v>2</v>
      </c>
    </row>
    <row r="1265" spans="1:2" x14ac:dyDescent="0.35">
      <c r="A1265" s="4">
        <v>31454</v>
      </c>
      <c r="B1265">
        <v>0</v>
      </c>
    </row>
    <row r="1266" spans="1:2" x14ac:dyDescent="0.35">
      <c r="A1266" s="5">
        <v>47139</v>
      </c>
      <c r="B1266">
        <v>1</v>
      </c>
    </row>
    <row r="1267" spans="1:2" x14ac:dyDescent="0.35">
      <c r="A1267" s="4">
        <v>83829</v>
      </c>
      <c r="B1267">
        <v>4</v>
      </c>
    </row>
    <row r="1268" spans="1:2" x14ac:dyDescent="0.35">
      <c r="A1268" s="5">
        <v>53378</v>
      </c>
      <c r="B1268">
        <v>1</v>
      </c>
    </row>
    <row r="1269" spans="1:2" x14ac:dyDescent="0.35">
      <c r="A1269" s="4">
        <v>19656</v>
      </c>
      <c r="B1269">
        <v>0</v>
      </c>
    </row>
    <row r="1270" spans="1:2" x14ac:dyDescent="0.35">
      <c r="A1270" s="5">
        <v>45579</v>
      </c>
      <c r="B1270">
        <v>0</v>
      </c>
    </row>
    <row r="1271" spans="1:2" x14ac:dyDescent="0.35">
      <c r="A1271" s="4">
        <v>85485</v>
      </c>
      <c r="B1271">
        <v>0</v>
      </c>
    </row>
    <row r="1272" spans="1:2" x14ac:dyDescent="0.35">
      <c r="A1272" s="5">
        <v>55956</v>
      </c>
      <c r="B1272">
        <v>1</v>
      </c>
    </row>
    <row r="1273" spans="1:2" x14ac:dyDescent="0.35">
      <c r="A1273" s="4">
        <v>64191</v>
      </c>
      <c r="B1273">
        <v>0</v>
      </c>
    </row>
    <row r="1274" spans="1:2" x14ac:dyDescent="0.35">
      <c r="A1274" s="5">
        <v>38808</v>
      </c>
      <c r="B1274">
        <v>2</v>
      </c>
    </row>
    <row r="1275" spans="1:2" x14ac:dyDescent="0.35">
      <c r="A1275" s="4">
        <v>57183</v>
      </c>
      <c r="B1275">
        <v>0</v>
      </c>
    </row>
    <row r="1276" spans="1:2" x14ac:dyDescent="0.35">
      <c r="A1276" s="5">
        <v>23748</v>
      </c>
      <c r="B1276">
        <v>0</v>
      </c>
    </row>
    <row r="1277" spans="1:2" x14ac:dyDescent="0.35">
      <c r="A1277" s="4">
        <v>66303</v>
      </c>
      <c r="B1277">
        <v>1</v>
      </c>
    </row>
    <row r="1278" spans="1:2" x14ac:dyDescent="0.35">
      <c r="A1278" s="5">
        <v>37368</v>
      </c>
      <c r="B1278">
        <v>1</v>
      </c>
    </row>
    <row r="1279" spans="1:2" x14ac:dyDescent="0.35">
      <c r="A1279" s="4">
        <v>40800</v>
      </c>
      <c r="B1279">
        <v>0</v>
      </c>
    </row>
    <row r="1280" spans="1:2" x14ac:dyDescent="0.35">
      <c r="A1280" s="5">
        <v>71847</v>
      </c>
      <c r="B1280">
        <v>1</v>
      </c>
    </row>
    <row r="1281" spans="1:2" x14ac:dyDescent="0.35">
      <c r="A1281" s="4">
        <v>46149</v>
      </c>
      <c r="B1281">
        <v>0</v>
      </c>
    </row>
    <row r="1282" spans="1:2" x14ac:dyDescent="0.35">
      <c r="A1282" s="5">
        <v>78687</v>
      </c>
      <c r="B1282">
        <v>2</v>
      </c>
    </row>
    <row r="1283" spans="1:2" x14ac:dyDescent="0.35">
      <c r="A1283" s="4">
        <v>49118</v>
      </c>
      <c r="B1283">
        <v>3</v>
      </c>
    </row>
    <row r="1284" spans="1:2" x14ac:dyDescent="0.35">
      <c r="A1284" s="5">
        <v>37633</v>
      </c>
      <c r="B1284">
        <v>0</v>
      </c>
    </row>
    <row r="1285" spans="1:2" x14ac:dyDescent="0.35">
      <c r="A1285" s="4">
        <v>39767</v>
      </c>
      <c r="B1285">
        <v>0</v>
      </c>
    </row>
    <row r="1286" spans="1:2" x14ac:dyDescent="0.35">
      <c r="A1286" s="5">
        <v>26997</v>
      </c>
      <c r="B1286">
        <v>0</v>
      </c>
    </row>
    <row r="1287" spans="1:2" x14ac:dyDescent="0.35">
      <c r="A1287" s="4">
        <v>33986</v>
      </c>
      <c r="B1287">
        <v>0</v>
      </c>
    </row>
    <row r="1288" spans="1:2" x14ac:dyDescent="0.35">
      <c r="A1288" s="5">
        <v>57091</v>
      </c>
      <c r="B1288">
        <v>2</v>
      </c>
    </row>
    <row r="1289" spans="1:2" x14ac:dyDescent="0.35">
      <c r="A1289" s="4">
        <v>46831</v>
      </c>
      <c r="B1289">
        <v>0</v>
      </c>
    </row>
    <row r="1290" spans="1:2" x14ac:dyDescent="0.35">
      <c r="A1290" s="5">
        <v>83151</v>
      </c>
      <c r="B1290">
        <v>4</v>
      </c>
    </row>
    <row r="1291" spans="1:2" x14ac:dyDescent="0.35">
      <c r="A1291" s="4">
        <v>52531</v>
      </c>
      <c r="B1291">
        <v>0</v>
      </c>
    </row>
    <row r="1292" spans="1:2" x14ac:dyDescent="0.35">
      <c r="A1292" s="5">
        <v>15759</v>
      </c>
      <c r="B1292">
        <v>0</v>
      </c>
    </row>
    <row r="1293" spans="1:2" x14ac:dyDescent="0.35">
      <c r="A1293" s="4">
        <v>22804</v>
      </c>
      <c r="B1293">
        <v>0</v>
      </c>
    </row>
    <row r="1294" spans="1:2" x14ac:dyDescent="0.35">
      <c r="A1294" s="5">
        <v>43050</v>
      </c>
      <c r="B1294">
        <v>0</v>
      </c>
    </row>
    <row r="1295" spans="1:2" x14ac:dyDescent="0.35">
      <c r="A1295" s="4">
        <v>42997</v>
      </c>
      <c r="B1295">
        <v>0</v>
      </c>
    </row>
    <row r="1296" spans="1:2" x14ac:dyDescent="0.35">
      <c r="A1296" s="5">
        <v>48918</v>
      </c>
      <c r="B1296">
        <v>0</v>
      </c>
    </row>
    <row r="1297" spans="1:2" x14ac:dyDescent="0.35">
      <c r="A1297" s="4">
        <v>60033</v>
      </c>
      <c r="B1297">
        <v>0</v>
      </c>
    </row>
    <row r="1298" spans="1:2" x14ac:dyDescent="0.35">
      <c r="A1298" s="5">
        <v>34043</v>
      </c>
      <c r="B1298">
        <v>0</v>
      </c>
    </row>
    <row r="1299" spans="1:2" x14ac:dyDescent="0.35">
      <c r="A1299" s="4">
        <v>57811</v>
      </c>
      <c r="B1299">
        <v>1</v>
      </c>
    </row>
    <row r="1300" spans="1:2" x14ac:dyDescent="0.35">
      <c r="A1300" s="5">
        <v>78569</v>
      </c>
      <c r="B1300">
        <v>2</v>
      </c>
    </row>
    <row r="1301" spans="1:2" x14ac:dyDescent="0.35">
      <c r="A1301" s="4">
        <v>7500</v>
      </c>
      <c r="B1301">
        <v>0</v>
      </c>
    </row>
    <row r="1302" spans="1:2" x14ac:dyDescent="0.35">
      <c r="A1302" s="5">
        <v>157733</v>
      </c>
      <c r="B1302">
        <v>0</v>
      </c>
    </row>
    <row r="1303" spans="1:2" x14ac:dyDescent="0.35">
      <c r="A1303" s="4">
        <v>94384</v>
      </c>
      <c r="B1303">
        <v>4</v>
      </c>
    </row>
    <row r="1304" spans="1:2" x14ac:dyDescent="0.35">
      <c r="A1304" s="5">
        <v>23148</v>
      </c>
      <c r="B1304">
        <v>0</v>
      </c>
    </row>
    <row r="1305" spans="1:2" x14ac:dyDescent="0.35">
      <c r="A1305" s="4">
        <v>44267</v>
      </c>
      <c r="B1305">
        <v>0</v>
      </c>
    </row>
    <row r="1306" spans="1:2" x14ac:dyDescent="0.35">
      <c r="A1306" s="5">
        <v>71626</v>
      </c>
      <c r="B1306">
        <v>1</v>
      </c>
    </row>
    <row r="1307" spans="1:2" x14ac:dyDescent="0.35">
      <c r="A1307" s="4">
        <v>60894</v>
      </c>
      <c r="B1307">
        <v>0</v>
      </c>
    </row>
    <row r="1308" spans="1:2" x14ac:dyDescent="0.35">
      <c r="A1308" s="5">
        <v>50200</v>
      </c>
      <c r="B1308">
        <v>0</v>
      </c>
    </row>
    <row r="1309" spans="1:2" x14ac:dyDescent="0.35">
      <c r="A1309" s="4">
        <v>81051</v>
      </c>
      <c r="B1309">
        <v>2</v>
      </c>
    </row>
    <row r="1310" spans="1:2" x14ac:dyDescent="0.35">
      <c r="A1310" s="5">
        <v>65169</v>
      </c>
      <c r="B1310">
        <v>5</v>
      </c>
    </row>
    <row r="1311" spans="1:2" x14ac:dyDescent="0.35">
      <c r="A1311" s="4">
        <v>59868</v>
      </c>
      <c r="B1311">
        <v>0</v>
      </c>
    </row>
    <row r="1312" spans="1:2" x14ac:dyDescent="0.35">
      <c r="A1312" s="5">
        <v>65695</v>
      </c>
      <c r="B1312">
        <v>0</v>
      </c>
    </row>
    <row r="1313" spans="1:2" x14ac:dyDescent="0.35">
      <c r="A1313" s="4">
        <v>64857</v>
      </c>
      <c r="B1313">
        <v>0</v>
      </c>
    </row>
    <row r="1314" spans="1:2" x14ac:dyDescent="0.35">
      <c r="A1314" s="5">
        <v>45143</v>
      </c>
      <c r="B1314">
        <v>0</v>
      </c>
    </row>
    <row r="1315" spans="1:2" x14ac:dyDescent="0.35">
      <c r="A1315" s="4">
        <v>74805</v>
      </c>
      <c r="B1315">
        <v>0</v>
      </c>
    </row>
    <row r="1316" spans="1:2" x14ac:dyDescent="0.35">
      <c r="A1316" s="5">
        <v>59060</v>
      </c>
      <c r="B1316">
        <v>0</v>
      </c>
    </row>
    <row r="1317" spans="1:2" x14ac:dyDescent="0.35">
      <c r="A1317" s="4">
        <v>27238</v>
      </c>
      <c r="B1317">
        <v>0</v>
      </c>
    </row>
    <row r="1318" spans="1:2" x14ac:dyDescent="0.35">
      <c r="A1318" s="5">
        <v>47009</v>
      </c>
      <c r="B1318">
        <v>0</v>
      </c>
    </row>
    <row r="1319" spans="1:2" x14ac:dyDescent="0.35">
      <c r="A1319" s="4">
        <v>46094</v>
      </c>
      <c r="B1319">
        <v>0</v>
      </c>
    </row>
    <row r="1320" spans="1:2" x14ac:dyDescent="0.35">
      <c r="A1320" s="5">
        <v>40321</v>
      </c>
      <c r="B1320">
        <v>0</v>
      </c>
    </row>
    <row r="1321" spans="1:2" x14ac:dyDescent="0.35">
      <c r="A1321" s="4">
        <v>37235</v>
      </c>
      <c r="B1321">
        <v>0</v>
      </c>
    </row>
    <row r="1322" spans="1:2" x14ac:dyDescent="0.35">
      <c r="A1322" s="5">
        <v>81843</v>
      </c>
      <c r="B1322">
        <v>0</v>
      </c>
    </row>
    <row r="1323" spans="1:2" x14ac:dyDescent="0.35">
      <c r="A1323" s="4">
        <v>46692</v>
      </c>
      <c r="B1323">
        <v>0</v>
      </c>
    </row>
    <row r="1324" spans="1:2" x14ac:dyDescent="0.35">
      <c r="A1324" s="5">
        <v>77382</v>
      </c>
      <c r="B1324">
        <v>1</v>
      </c>
    </row>
    <row r="1325" spans="1:2" x14ac:dyDescent="0.35">
      <c r="A1325" s="4">
        <v>37774</v>
      </c>
      <c r="B1325">
        <v>2</v>
      </c>
    </row>
    <row r="1326" spans="1:2" x14ac:dyDescent="0.35">
      <c r="A1326" s="5">
        <v>18393</v>
      </c>
      <c r="B1326">
        <v>0</v>
      </c>
    </row>
    <row r="1327" spans="1:2" x14ac:dyDescent="0.35">
      <c r="A1327" s="4">
        <v>72828</v>
      </c>
      <c r="B1327">
        <v>0</v>
      </c>
    </row>
    <row r="1328" spans="1:2" x14ac:dyDescent="0.35">
      <c r="A1328" s="5">
        <v>24711</v>
      </c>
      <c r="B1328">
        <v>0</v>
      </c>
    </row>
    <row r="1329" spans="1:2" x14ac:dyDescent="0.35">
      <c r="A1329" s="4">
        <v>45503</v>
      </c>
      <c r="B1329">
        <v>0</v>
      </c>
    </row>
    <row r="1330" spans="1:2" x14ac:dyDescent="0.35">
      <c r="A1330" s="5">
        <v>6560</v>
      </c>
      <c r="B1330">
        <v>0</v>
      </c>
    </row>
    <row r="1331" spans="1:2" x14ac:dyDescent="0.35">
      <c r="A1331" s="4">
        <v>71604</v>
      </c>
      <c r="B1331">
        <v>2</v>
      </c>
    </row>
    <row r="1332" spans="1:2" x14ac:dyDescent="0.35">
      <c r="A1332" s="5">
        <v>27244</v>
      </c>
      <c r="B1332">
        <v>0</v>
      </c>
    </row>
    <row r="1333" spans="1:2" x14ac:dyDescent="0.35">
      <c r="A1333" s="4">
        <v>48752</v>
      </c>
      <c r="B1333">
        <v>1</v>
      </c>
    </row>
    <row r="1334" spans="1:2" x14ac:dyDescent="0.35">
      <c r="A1334" s="5">
        <v>71434</v>
      </c>
      <c r="B1334">
        <v>2</v>
      </c>
    </row>
    <row r="1335" spans="1:2" x14ac:dyDescent="0.35">
      <c r="A1335" s="4">
        <v>90842</v>
      </c>
      <c r="B1335">
        <v>0</v>
      </c>
    </row>
    <row r="1336" spans="1:2" x14ac:dyDescent="0.35">
      <c r="A1336" s="5">
        <v>88097</v>
      </c>
      <c r="B1336">
        <v>4</v>
      </c>
    </row>
    <row r="1337" spans="1:2" x14ac:dyDescent="0.35">
      <c r="A1337" s="4">
        <v>51948</v>
      </c>
      <c r="B1337">
        <v>0</v>
      </c>
    </row>
    <row r="1338" spans="1:2" x14ac:dyDescent="0.35">
      <c r="A1338" s="5">
        <v>71853</v>
      </c>
      <c r="B1338">
        <v>0</v>
      </c>
    </row>
    <row r="1339" spans="1:2" x14ac:dyDescent="0.35">
      <c r="A1339" s="4">
        <v>35876</v>
      </c>
      <c r="B1339">
        <v>0</v>
      </c>
    </row>
    <row r="1340" spans="1:2" x14ac:dyDescent="0.35">
      <c r="A1340" s="5">
        <v>40049</v>
      </c>
      <c r="B1340">
        <v>0</v>
      </c>
    </row>
    <row r="1341" spans="1:2" x14ac:dyDescent="0.35">
      <c r="A1341" s="4">
        <v>39660</v>
      </c>
      <c r="B1341">
        <v>1</v>
      </c>
    </row>
    <row r="1342" spans="1:2" x14ac:dyDescent="0.35">
      <c r="A1342" s="5">
        <v>50127</v>
      </c>
      <c r="B1342">
        <v>1</v>
      </c>
    </row>
    <row r="1343" spans="1:2" x14ac:dyDescent="0.35">
      <c r="A1343" s="4">
        <v>43263</v>
      </c>
      <c r="B1343">
        <v>0</v>
      </c>
    </row>
    <row r="1344" spans="1:2" x14ac:dyDescent="0.35">
      <c r="A1344" s="5">
        <v>62845</v>
      </c>
      <c r="B1344">
        <v>2</v>
      </c>
    </row>
    <row r="1345" spans="1:2" x14ac:dyDescent="0.35">
      <c r="A1345" s="4">
        <v>18929</v>
      </c>
      <c r="B1345">
        <v>0</v>
      </c>
    </row>
    <row r="1346" spans="1:2" x14ac:dyDescent="0.35">
      <c r="A1346" s="5">
        <v>24367</v>
      </c>
      <c r="B1346">
        <v>0</v>
      </c>
    </row>
    <row r="1347" spans="1:2" x14ac:dyDescent="0.35">
      <c r="A1347" s="4">
        <v>33249</v>
      </c>
      <c r="B1347">
        <v>0</v>
      </c>
    </row>
    <row r="1348" spans="1:2" x14ac:dyDescent="0.35">
      <c r="A1348" s="5">
        <v>26887</v>
      </c>
      <c r="B1348">
        <v>0</v>
      </c>
    </row>
    <row r="1349" spans="1:2" x14ac:dyDescent="0.35">
      <c r="A1349" s="4">
        <v>50150</v>
      </c>
      <c r="B1349">
        <v>0</v>
      </c>
    </row>
    <row r="1350" spans="1:2" x14ac:dyDescent="0.35">
      <c r="A1350" s="5">
        <v>62061</v>
      </c>
      <c r="B1350">
        <v>1</v>
      </c>
    </row>
    <row r="1351" spans="1:2" x14ac:dyDescent="0.35">
      <c r="A1351" s="4">
        <v>85696</v>
      </c>
      <c r="B1351">
        <v>1</v>
      </c>
    </row>
    <row r="1352" spans="1:2" x14ac:dyDescent="0.35">
      <c r="A1352" s="5">
        <v>76542</v>
      </c>
      <c r="B1352">
        <v>0</v>
      </c>
    </row>
    <row r="1353" spans="1:2" x14ac:dyDescent="0.35">
      <c r="A1353" s="4">
        <v>70515</v>
      </c>
      <c r="B1353">
        <v>1</v>
      </c>
    </row>
    <row r="1354" spans="1:2" x14ac:dyDescent="0.35">
      <c r="A1354" s="5">
        <v>18227</v>
      </c>
      <c r="B1354">
        <v>0</v>
      </c>
    </row>
    <row r="1355" spans="1:2" x14ac:dyDescent="0.35">
      <c r="A1355" s="4">
        <v>69139</v>
      </c>
      <c r="B1355">
        <v>0</v>
      </c>
    </row>
    <row r="1356" spans="1:2" x14ac:dyDescent="0.35">
      <c r="A1356" s="5">
        <v>69109</v>
      </c>
      <c r="B1356">
        <v>2</v>
      </c>
    </row>
    <row r="1357" spans="1:2" x14ac:dyDescent="0.35">
      <c r="A1357" s="4">
        <v>69627</v>
      </c>
      <c r="B1357">
        <v>0</v>
      </c>
    </row>
    <row r="1358" spans="1:2" x14ac:dyDescent="0.35">
      <c r="A1358" s="5">
        <v>38136</v>
      </c>
      <c r="B1358">
        <v>1</v>
      </c>
    </row>
    <row r="1359" spans="1:2" x14ac:dyDescent="0.35">
      <c r="A1359" s="4">
        <v>62159</v>
      </c>
      <c r="B1359">
        <v>0</v>
      </c>
    </row>
    <row r="1360" spans="1:2" x14ac:dyDescent="0.35">
      <c r="A1360" s="5">
        <v>80695</v>
      </c>
      <c r="B1360">
        <v>0</v>
      </c>
    </row>
    <row r="1361" spans="1:2" x14ac:dyDescent="0.35">
      <c r="A1361" s="4">
        <v>33316</v>
      </c>
      <c r="B1361">
        <v>0</v>
      </c>
    </row>
    <row r="1362" spans="1:2" x14ac:dyDescent="0.35">
      <c r="A1362" s="5">
        <v>58554</v>
      </c>
      <c r="B1362">
        <v>0</v>
      </c>
    </row>
    <row r="1363" spans="1:2" x14ac:dyDescent="0.35">
      <c r="A1363" s="4">
        <v>17256</v>
      </c>
      <c r="B1363">
        <v>1</v>
      </c>
    </row>
    <row r="1364" spans="1:2" x14ac:dyDescent="0.35">
      <c r="A1364" s="5">
        <v>53034</v>
      </c>
      <c r="B1364">
        <v>0</v>
      </c>
    </row>
    <row r="1365" spans="1:2" x14ac:dyDescent="0.35">
      <c r="A1365" s="4">
        <v>52203</v>
      </c>
      <c r="B1365">
        <v>0</v>
      </c>
    </row>
    <row r="1366" spans="1:2" x14ac:dyDescent="0.35">
      <c r="A1366" s="5">
        <v>59601</v>
      </c>
      <c r="B1366">
        <v>1</v>
      </c>
    </row>
    <row r="1367" spans="1:2" x14ac:dyDescent="0.35">
      <c r="A1367" s="4">
        <v>75154</v>
      </c>
      <c r="B1367">
        <v>1</v>
      </c>
    </row>
    <row r="1368" spans="1:2" x14ac:dyDescent="0.35">
      <c r="A1368" s="5">
        <v>47025</v>
      </c>
      <c r="B1368">
        <v>0</v>
      </c>
    </row>
    <row r="1369" spans="1:2" x14ac:dyDescent="0.35">
      <c r="A1369" s="4">
        <v>37971</v>
      </c>
      <c r="B1369">
        <v>0</v>
      </c>
    </row>
    <row r="1370" spans="1:2" x14ac:dyDescent="0.35">
      <c r="A1370" s="5">
        <v>41335</v>
      </c>
      <c r="B1370">
        <v>0</v>
      </c>
    </row>
    <row r="1371" spans="1:2" x14ac:dyDescent="0.35">
      <c r="A1371" s="4">
        <v>67267</v>
      </c>
      <c r="B1371">
        <v>0</v>
      </c>
    </row>
    <row r="1372" spans="1:2" x14ac:dyDescent="0.35">
      <c r="A1372" s="5">
        <v>57338</v>
      </c>
      <c r="B1372">
        <v>0</v>
      </c>
    </row>
    <row r="1373" spans="1:2" x14ac:dyDescent="0.35">
      <c r="A1373" s="4">
        <v>50523</v>
      </c>
      <c r="B1373">
        <v>0</v>
      </c>
    </row>
    <row r="1374" spans="1:2" x14ac:dyDescent="0.35">
      <c r="A1374" s="5">
        <v>35791</v>
      </c>
      <c r="B1374">
        <v>0</v>
      </c>
    </row>
    <row r="1375" spans="1:2" x14ac:dyDescent="0.35">
      <c r="A1375" s="4">
        <v>50611</v>
      </c>
      <c r="B1375">
        <v>1</v>
      </c>
    </row>
    <row r="1376" spans="1:2" x14ac:dyDescent="0.35">
      <c r="A1376" s="5">
        <v>56242</v>
      </c>
      <c r="B1376">
        <v>0</v>
      </c>
    </row>
    <row r="1377" spans="1:2" x14ac:dyDescent="0.35">
      <c r="A1377" s="4">
        <v>48904</v>
      </c>
      <c r="B1377">
        <v>0</v>
      </c>
    </row>
    <row r="1378" spans="1:2" x14ac:dyDescent="0.35">
      <c r="A1378" s="5">
        <v>56243</v>
      </c>
      <c r="B1378">
        <v>0</v>
      </c>
    </row>
    <row r="1379" spans="1:2" x14ac:dyDescent="0.35">
      <c r="A1379" s="4">
        <v>21355</v>
      </c>
      <c r="B1379">
        <v>2</v>
      </c>
    </row>
    <row r="1380" spans="1:2" x14ac:dyDescent="0.35">
      <c r="A1380" s="5">
        <v>57420</v>
      </c>
      <c r="B1380">
        <v>1</v>
      </c>
    </row>
    <row r="1381" spans="1:2" x14ac:dyDescent="0.35">
      <c r="A1381" s="4">
        <v>51386</v>
      </c>
      <c r="B1381">
        <v>0</v>
      </c>
    </row>
    <row r="1382" spans="1:2" x14ac:dyDescent="0.35">
      <c r="A1382" s="5">
        <v>46390</v>
      </c>
      <c r="B1382">
        <v>0</v>
      </c>
    </row>
    <row r="1383" spans="1:2" x14ac:dyDescent="0.35">
      <c r="A1383" s="4">
        <v>54342</v>
      </c>
      <c r="B1383">
        <v>0</v>
      </c>
    </row>
    <row r="1384" spans="1:2" x14ac:dyDescent="0.35">
      <c r="A1384" s="5">
        <v>51386</v>
      </c>
      <c r="B1384">
        <v>0</v>
      </c>
    </row>
    <row r="1385" spans="1:2" x14ac:dyDescent="0.35">
      <c r="A1385" s="4">
        <v>51386</v>
      </c>
      <c r="B1385">
        <v>0</v>
      </c>
    </row>
    <row r="1386" spans="1:2" x14ac:dyDescent="0.35">
      <c r="A1386" s="5">
        <v>20895</v>
      </c>
      <c r="B1386">
        <v>0</v>
      </c>
    </row>
    <row r="1387" spans="1:2" x14ac:dyDescent="0.35">
      <c r="A1387" s="4">
        <v>92344</v>
      </c>
      <c r="B1387">
        <v>2</v>
      </c>
    </row>
    <row r="1388" spans="1:2" x14ac:dyDescent="0.35">
      <c r="A1388" s="5">
        <v>51386</v>
      </c>
      <c r="B1388">
        <v>0</v>
      </c>
    </row>
    <row r="1389" spans="1:2" x14ac:dyDescent="0.35">
      <c r="A1389" s="4">
        <v>26907</v>
      </c>
      <c r="B1389">
        <v>0</v>
      </c>
    </row>
    <row r="1390" spans="1:2" x14ac:dyDescent="0.35">
      <c r="A1390" s="5">
        <v>44964</v>
      </c>
      <c r="B1390">
        <v>0</v>
      </c>
    </row>
    <row r="1391" spans="1:2" x14ac:dyDescent="0.35">
      <c r="A1391" s="4">
        <v>75507</v>
      </c>
      <c r="B1391">
        <v>0</v>
      </c>
    </row>
    <row r="1392" spans="1:2" x14ac:dyDescent="0.35">
      <c r="A1392" s="5">
        <v>53761</v>
      </c>
      <c r="B1392">
        <v>0</v>
      </c>
    </row>
    <row r="1393" spans="1:2" x14ac:dyDescent="0.35">
      <c r="A1393" s="4">
        <v>22682</v>
      </c>
      <c r="B1393">
        <v>0</v>
      </c>
    </row>
    <row r="1394" spans="1:2" x14ac:dyDescent="0.35">
      <c r="A1394" s="5">
        <v>38887</v>
      </c>
      <c r="B1394">
        <v>0</v>
      </c>
    </row>
    <row r="1395" spans="1:2" x14ac:dyDescent="0.35">
      <c r="A1395" s="4">
        <v>41658</v>
      </c>
      <c r="B1395">
        <v>0</v>
      </c>
    </row>
    <row r="1396" spans="1:2" x14ac:dyDescent="0.35">
      <c r="A1396" s="5">
        <v>29791</v>
      </c>
      <c r="B1396">
        <v>0</v>
      </c>
    </row>
    <row r="1397" spans="1:2" x14ac:dyDescent="0.35">
      <c r="A1397" s="4">
        <v>63915</v>
      </c>
      <c r="B1397">
        <v>0</v>
      </c>
    </row>
    <row r="1398" spans="1:2" x14ac:dyDescent="0.35">
      <c r="A1398" s="5">
        <v>39996</v>
      </c>
      <c r="B1398">
        <v>0</v>
      </c>
    </row>
    <row r="1399" spans="1:2" x14ac:dyDescent="0.35">
      <c r="A1399" s="4">
        <v>26759</v>
      </c>
      <c r="B1399">
        <v>0</v>
      </c>
    </row>
    <row r="1400" spans="1:2" x14ac:dyDescent="0.35">
      <c r="A1400" s="5">
        <v>63841</v>
      </c>
      <c r="B1400">
        <v>0</v>
      </c>
    </row>
    <row r="1401" spans="1:2" x14ac:dyDescent="0.35">
      <c r="A1401" s="4">
        <v>51039</v>
      </c>
      <c r="B1401">
        <v>0</v>
      </c>
    </row>
    <row r="1402" spans="1:2" x14ac:dyDescent="0.35">
      <c r="A1402" s="5">
        <v>60544</v>
      </c>
      <c r="B1402">
        <v>0</v>
      </c>
    </row>
    <row r="1403" spans="1:2" x14ac:dyDescent="0.35">
      <c r="A1403" s="4">
        <v>65685</v>
      </c>
      <c r="B1403">
        <v>0</v>
      </c>
    </row>
    <row r="1404" spans="1:2" x14ac:dyDescent="0.35">
      <c r="A1404" s="5">
        <v>37716</v>
      </c>
      <c r="B1404">
        <v>0</v>
      </c>
    </row>
    <row r="1405" spans="1:2" x14ac:dyDescent="0.35">
      <c r="A1405" s="4">
        <v>36864</v>
      </c>
      <c r="B1405">
        <v>1</v>
      </c>
    </row>
    <row r="1406" spans="1:2" x14ac:dyDescent="0.35">
      <c r="A1406" s="5">
        <v>44511</v>
      </c>
      <c r="B1406">
        <v>0</v>
      </c>
    </row>
    <row r="1407" spans="1:2" x14ac:dyDescent="0.35">
      <c r="A1407" s="4">
        <v>36947</v>
      </c>
      <c r="B1407">
        <v>0</v>
      </c>
    </row>
    <row r="1408" spans="1:2" x14ac:dyDescent="0.35">
      <c r="A1408" s="5">
        <v>47352</v>
      </c>
      <c r="B1408">
        <v>0</v>
      </c>
    </row>
    <row r="1409" spans="1:2" x14ac:dyDescent="0.35">
      <c r="A1409" s="4">
        <v>67087</v>
      </c>
      <c r="B1409">
        <v>0</v>
      </c>
    </row>
    <row r="1410" spans="1:2" x14ac:dyDescent="0.35">
      <c r="A1410" s="5">
        <v>57045</v>
      </c>
      <c r="B1410">
        <v>0</v>
      </c>
    </row>
    <row r="1411" spans="1:2" x14ac:dyDescent="0.35">
      <c r="A1411" s="4">
        <v>36957</v>
      </c>
      <c r="B1411">
        <v>1</v>
      </c>
    </row>
    <row r="1412" spans="1:2" x14ac:dyDescent="0.35">
      <c r="A1412" s="5">
        <v>69389</v>
      </c>
      <c r="B1412">
        <v>0</v>
      </c>
    </row>
    <row r="1413" spans="1:2" x14ac:dyDescent="0.35">
      <c r="A1413" s="4">
        <v>80134</v>
      </c>
      <c r="B1413">
        <v>4</v>
      </c>
    </row>
    <row r="1414" spans="1:2" x14ac:dyDescent="0.35">
      <c r="A1414" s="5">
        <v>43142</v>
      </c>
      <c r="B1414">
        <v>0</v>
      </c>
    </row>
    <row r="1415" spans="1:2" x14ac:dyDescent="0.35">
      <c r="A1415" s="4">
        <v>80589</v>
      </c>
      <c r="B1415">
        <v>2</v>
      </c>
    </row>
    <row r="1416" spans="1:2" x14ac:dyDescent="0.35">
      <c r="A1416" s="5">
        <v>34412</v>
      </c>
      <c r="B1416">
        <v>0</v>
      </c>
    </row>
    <row r="1417" spans="1:2" x14ac:dyDescent="0.35">
      <c r="A1417" s="4">
        <v>57537</v>
      </c>
      <c r="B1417">
        <v>0</v>
      </c>
    </row>
    <row r="1418" spans="1:2" x14ac:dyDescent="0.35">
      <c r="A1418" s="5">
        <v>22634</v>
      </c>
      <c r="B1418">
        <v>0</v>
      </c>
    </row>
    <row r="1419" spans="1:2" x14ac:dyDescent="0.35">
      <c r="A1419" s="4">
        <v>51315</v>
      </c>
      <c r="B1419">
        <v>0</v>
      </c>
    </row>
    <row r="1420" spans="1:2" x14ac:dyDescent="0.35">
      <c r="A1420" s="5">
        <v>36026</v>
      </c>
      <c r="B1420">
        <v>0</v>
      </c>
    </row>
    <row r="1421" spans="1:2" x14ac:dyDescent="0.35">
      <c r="A1421" s="4">
        <v>24639</v>
      </c>
      <c r="B1421">
        <v>0</v>
      </c>
    </row>
    <row r="1422" spans="1:2" x14ac:dyDescent="0.35">
      <c r="A1422" s="5">
        <v>34578</v>
      </c>
      <c r="B1422">
        <v>0</v>
      </c>
    </row>
    <row r="1423" spans="1:2" x14ac:dyDescent="0.35">
      <c r="A1423" s="4">
        <v>65704</v>
      </c>
      <c r="B1423">
        <v>0</v>
      </c>
    </row>
    <row r="1424" spans="1:2" x14ac:dyDescent="0.35">
      <c r="A1424" s="5">
        <v>63810</v>
      </c>
      <c r="B1424">
        <v>1</v>
      </c>
    </row>
    <row r="1425" spans="1:2" x14ac:dyDescent="0.35">
      <c r="A1425" s="4">
        <v>54132</v>
      </c>
      <c r="B1425">
        <v>0</v>
      </c>
    </row>
    <row r="1426" spans="1:2" x14ac:dyDescent="0.35">
      <c r="A1426" s="5">
        <v>18690</v>
      </c>
      <c r="B1426">
        <v>0</v>
      </c>
    </row>
    <row r="1427" spans="1:2" x14ac:dyDescent="0.35">
      <c r="A1427" s="4">
        <v>28164</v>
      </c>
      <c r="B1427">
        <v>0</v>
      </c>
    </row>
    <row r="1428" spans="1:2" x14ac:dyDescent="0.35">
      <c r="A1428" s="5">
        <v>34596</v>
      </c>
      <c r="B1428">
        <v>0</v>
      </c>
    </row>
    <row r="1429" spans="1:2" x14ac:dyDescent="0.35">
      <c r="A1429" s="4">
        <v>43269</v>
      </c>
      <c r="B1429">
        <v>0</v>
      </c>
    </row>
    <row r="1430" spans="1:2" x14ac:dyDescent="0.35">
      <c r="A1430" s="5">
        <v>38741</v>
      </c>
      <c r="B1430">
        <v>0</v>
      </c>
    </row>
    <row r="1431" spans="1:2" x14ac:dyDescent="0.35">
      <c r="A1431" s="4">
        <v>31907</v>
      </c>
      <c r="B1431">
        <v>0</v>
      </c>
    </row>
    <row r="1432" spans="1:2" x14ac:dyDescent="0.35">
      <c r="A1432" s="5">
        <v>27100</v>
      </c>
      <c r="B1432">
        <v>0</v>
      </c>
    </row>
    <row r="1433" spans="1:2" x14ac:dyDescent="0.35">
      <c r="A1433" s="4">
        <v>31163</v>
      </c>
      <c r="B1433">
        <v>0</v>
      </c>
    </row>
    <row r="1434" spans="1:2" x14ac:dyDescent="0.35">
      <c r="A1434" s="5">
        <v>92533</v>
      </c>
      <c r="B1434">
        <v>2</v>
      </c>
    </row>
    <row r="1435" spans="1:2" x14ac:dyDescent="0.35">
      <c r="A1435" s="4">
        <v>34853</v>
      </c>
      <c r="B1435">
        <v>0</v>
      </c>
    </row>
    <row r="1436" spans="1:2" x14ac:dyDescent="0.35">
      <c r="A1436" s="5">
        <v>70844</v>
      </c>
      <c r="B1436">
        <v>0</v>
      </c>
    </row>
    <row r="1437" spans="1:2" x14ac:dyDescent="0.35">
      <c r="A1437" s="4">
        <v>31086</v>
      </c>
      <c r="B1437">
        <v>1</v>
      </c>
    </row>
    <row r="1438" spans="1:2" x14ac:dyDescent="0.35">
      <c r="A1438" s="5">
        <v>60544</v>
      </c>
      <c r="B1438">
        <v>0</v>
      </c>
    </row>
    <row r="1439" spans="1:2" x14ac:dyDescent="0.35">
      <c r="A1439" s="4">
        <v>20491</v>
      </c>
      <c r="B1439">
        <v>0</v>
      </c>
    </row>
    <row r="1440" spans="1:2" x14ac:dyDescent="0.35">
      <c r="A1440" s="5">
        <v>42523</v>
      </c>
      <c r="B1440">
        <v>0</v>
      </c>
    </row>
    <row r="1441" spans="1:2" x14ac:dyDescent="0.35">
      <c r="A1441" s="4">
        <v>39922</v>
      </c>
      <c r="B1441">
        <v>0</v>
      </c>
    </row>
    <row r="1442" spans="1:2" x14ac:dyDescent="0.35">
      <c r="A1442" s="5">
        <v>33402</v>
      </c>
      <c r="B1442">
        <v>0</v>
      </c>
    </row>
    <row r="1443" spans="1:2" x14ac:dyDescent="0.35">
      <c r="A1443" s="4">
        <v>36408</v>
      </c>
      <c r="B1443">
        <v>0</v>
      </c>
    </row>
    <row r="1444" spans="1:2" x14ac:dyDescent="0.35">
      <c r="A1444" s="5">
        <v>21645</v>
      </c>
      <c r="B1444">
        <v>1</v>
      </c>
    </row>
    <row r="1445" spans="1:2" x14ac:dyDescent="0.35">
      <c r="A1445" s="4">
        <v>78427</v>
      </c>
      <c r="B1445">
        <v>2</v>
      </c>
    </row>
    <row r="1446" spans="1:2" x14ac:dyDescent="0.35">
      <c r="A1446" s="5">
        <v>82657</v>
      </c>
      <c r="B1446">
        <v>2</v>
      </c>
    </row>
    <row r="1447" spans="1:2" x14ac:dyDescent="0.35">
      <c r="A1447" s="4">
        <v>51876</v>
      </c>
      <c r="B1447">
        <v>0</v>
      </c>
    </row>
    <row r="1448" spans="1:2" x14ac:dyDescent="0.35">
      <c r="A1448" s="5">
        <v>78041</v>
      </c>
      <c r="B1448">
        <v>0</v>
      </c>
    </row>
    <row r="1449" spans="1:2" x14ac:dyDescent="0.35">
      <c r="A1449" s="4">
        <v>52852</v>
      </c>
      <c r="B1449">
        <v>1</v>
      </c>
    </row>
    <row r="1450" spans="1:2" x14ac:dyDescent="0.35">
      <c r="A1450" s="5">
        <v>70038</v>
      </c>
      <c r="B1450">
        <v>0</v>
      </c>
    </row>
    <row r="1451" spans="1:2" x14ac:dyDescent="0.35">
      <c r="A1451" s="4">
        <v>69401</v>
      </c>
      <c r="B1451">
        <v>0</v>
      </c>
    </row>
    <row r="1452" spans="1:2" x14ac:dyDescent="0.35">
      <c r="A1452" s="5">
        <v>46053</v>
      </c>
      <c r="B1452">
        <v>0</v>
      </c>
    </row>
    <row r="1453" spans="1:2" x14ac:dyDescent="0.35">
      <c r="A1453" s="4">
        <v>77343</v>
      </c>
      <c r="B1453">
        <v>0</v>
      </c>
    </row>
    <row r="1454" spans="1:2" x14ac:dyDescent="0.35">
      <c r="A1454" s="5">
        <v>73892</v>
      </c>
      <c r="B1454">
        <v>1</v>
      </c>
    </row>
    <row r="1455" spans="1:2" x14ac:dyDescent="0.35">
      <c r="A1455" s="4">
        <v>40304</v>
      </c>
      <c r="B1455">
        <v>0</v>
      </c>
    </row>
    <row r="1456" spans="1:2" x14ac:dyDescent="0.35">
      <c r="A1456" s="5">
        <v>32727</v>
      </c>
      <c r="B1456">
        <v>0</v>
      </c>
    </row>
    <row r="1457" spans="1:2" x14ac:dyDescent="0.35">
      <c r="A1457" s="4">
        <v>68695</v>
      </c>
      <c r="B1457">
        <v>0</v>
      </c>
    </row>
    <row r="1458" spans="1:2" x14ac:dyDescent="0.35">
      <c r="A1458" s="5">
        <v>43300</v>
      </c>
      <c r="B1458">
        <v>1</v>
      </c>
    </row>
    <row r="1459" spans="1:2" x14ac:dyDescent="0.35">
      <c r="A1459" s="4">
        <v>26290</v>
      </c>
      <c r="B1459">
        <v>0</v>
      </c>
    </row>
    <row r="1460" spans="1:2" x14ac:dyDescent="0.35">
      <c r="A1460" s="5">
        <v>93790</v>
      </c>
      <c r="B1460">
        <v>4</v>
      </c>
    </row>
    <row r="1461" spans="1:2" x14ac:dyDescent="0.35">
      <c r="A1461" s="4">
        <v>38410</v>
      </c>
      <c r="B1461">
        <v>1</v>
      </c>
    </row>
    <row r="1462" spans="1:2" x14ac:dyDescent="0.35">
      <c r="A1462" s="5">
        <v>64866</v>
      </c>
      <c r="B1462">
        <v>1</v>
      </c>
    </row>
    <row r="1463" spans="1:2" x14ac:dyDescent="0.35">
      <c r="A1463" s="4">
        <v>57957</v>
      </c>
      <c r="B1463">
        <v>0</v>
      </c>
    </row>
    <row r="1464" spans="1:2" x14ac:dyDescent="0.35">
      <c r="A1464" s="5">
        <v>46015</v>
      </c>
      <c r="B1464">
        <v>2</v>
      </c>
    </row>
    <row r="1465" spans="1:2" x14ac:dyDescent="0.35">
      <c r="A1465" s="4">
        <v>16531</v>
      </c>
      <c r="B1465">
        <v>0</v>
      </c>
    </row>
    <row r="1466" spans="1:2" x14ac:dyDescent="0.35">
      <c r="A1466" s="5">
        <v>28072</v>
      </c>
      <c r="B1466">
        <v>0</v>
      </c>
    </row>
    <row r="1467" spans="1:2" x14ac:dyDescent="0.35">
      <c r="A1467" s="4">
        <v>49476</v>
      </c>
      <c r="B1467">
        <v>0</v>
      </c>
    </row>
    <row r="1468" spans="1:2" x14ac:dyDescent="0.35">
      <c r="A1468" s="5">
        <v>50725</v>
      </c>
      <c r="B1468">
        <v>0</v>
      </c>
    </row>
    <row r="1469" spans="1:2" x14ac:dyDescent="0.35">
      <c r="A1469" s="4">
        <v>83844</v>
      </c>
      <c r="B1469">
        <v>1</v>
      </c>
    </row>
    <row r="1470" spans="1:2" x14ac:dyDescent="0.35">
      <c r="A1470" s="5">
        <v>41145</v>
      </c>
      <c r="B1470">
        <v>0</v>
      </c>
    </row>
    <row r="1471" spans="1:2" x14ac:dyDescent="0.35">
      <c r="A1471" s="4">
        <v>67419</v>
      </c>
      <c r="B1471">
        <v>0</v>
      </c>
    </row>
    <row r="1472" spans="1:2" x14ac:dyDescent="0.35">
      <c r="A1472" s="5">
        <v>23162</v>
      </c>
      <c r="B1472">
        <v>0</v>
      </c>
    </row>
    <row r="1473" spans="1:2" x14ac:dyDescent="0.35">
      <c r="A1473" s="4">
        <v>34380</v>
      </c>
      <c r="B1473">
        <v>0</v>
      </c>
    </row>
    <row r="1474" spans="1:2" x14ac:dyDescent="0.35">
      <c r="A1474" s="5">
        <v>34704</v>
      </c>
      <c r="B1474">
        <v>0</v>
      </c>
    </row>
    <row r="1475" spans="1:2" x14ac:dyDescent="0.35">
      <c r="A1475" s="4">
        <v>94871</v>
      </c>
      <c r="B1475">
        <v>3</v>
      </c>
    </row>
    <row r="1476" spans="1:2" x14ac:dyDescent="0.35">
      <c r="A1476" s="5">
        <v>65148</v>
      </c>
      <c r="B1476">
        <v>0</v>
      </c>
    </row>
    <row r="1477" spans="1:2" x14ac:dyDescent="0.35">
      <c r="A1477" s="4">
        <v>39898</v>
      </c>
      <c r="B1477">
        <v>0</v>
      </c>
    </row>
    <row r="1478" spans="1:2" x14ac:dyDescent="0.35">
      <c r="A1478" s="5">
        <v>64857</v>
      </c>
      <c r="B1478">
        <v>0</v>
      </c>
    </row>
    <row r="1479" spans="1:2" x14ac:dyDescent="0.35">
      <c r="A1479" s="4">
        <v>59892</v>
      </c>
      <c r="B1479">
        <v>0</v>
      </c>
    </row>
    <row r="1480" spans="1:2" x14ac:dyDescent="0.35">
      <c r="A1480" s="5">
        <v>41020</v>
      </c>
      <c r="B1480">
        <v>0</v>
      </c>
    </row>
    <row r="1481" spans="1:2" x14ac:dyDescent="0.35">
      <c r="A1481" s="4">
        <v>57072</v>
      </c>
      <c r="B1481">
        <v>1</v>
      </c>
    </row>
    <row r="1482" spans="1:2" x14ac:dyDescent="0.35">
      <c r="A1482" s="5">
        <v>60474</v>
      </c>
      <c r="B1482">
        <v>0</v>
      </c>
    </row>
    <row r="1483" spans="1:2" x14ac:dyDescent="0.35">
      <c r="A1483" s="4">
        <v>62807</v>
      </c>
      <c r="B1483">
        <v>0</v>
      </c>
    </row>
    <row r="1484" spans="1:2" x14ac:dyDescent="0.35">
      <c r="A1484" s="5">
        <v>19414</v>
      </c>
      <c r="B1484">
        <v>0</v>
      </c>
    </row>
    <row r="1485" spans="1:2" x14ac:dyDescent="0.35">
      <c r="A1485" s="4">
        <v>19107</v>
      </c>
      <c r="B1485">
        <v>0</v>
      </c>
    </row>
    <row r="1486" spans="1:2" x14ac:dyDescent="0.35">
      <c r="A1486" s="5">
        <v>75484</v>
      </c>
      <c r="B1486">
        <v>0</v>
      </c>
    </row>
    <row r="1487" spans="1:2" x14ac:dyDescent="0.35">
      <c r="A1487" s="4">
        <v>70379</v>
      </c>
      <c r="B1487">
        <v>0</v>
      </c>
    </row>
    <row r="1488" spans="1:2" x14ac:dyDescent="0.35">
      <c r="A1488" s="5">
        <v>79419</v>
      </c>
      <c r="B1488">
        <v>0</v>
      </c>
    </row>
    <row r="1489" spans="1:2" x14ac:dyDescent="0.35">
      <c r="A1489" s="4">
        <v>64014</v>
      </c>
      <c r="B1489">
        <v>1</v>
      </c>
    </row>
    <row r="1490" spans="1:2" x14ac:dyDescent="0.35">
      <c r="A1490" s="5">
        <v>76998</v>
      </c>
      <c r="B1490">
        <v>1</v>
      </c>
    </row>
    <row r="1491" spans="1:2" x14ac:dyDescent="0.35">
      <c r="A1491" s="4">
        <v>49854</v>
      </c>
      <c r="B1491">
        <v>0</v>
      </c>
    </row>
    <row r="1492" spans="1:2" x14ac:dyDescent="0.35">
      <c r="A1492" s="5">
        <v>60585</v>
      </c>
      <c r="B1492">
        <v>1</v>
      </c>
    </row>
    <row r="1493" spans="1:2" x14ac:dyDescent="0.35">
      <c r="A1493" s="4">
        <v>42873</v>
      </c>
      <c r="B1493">
        <v>0</v>
      </c>
    </row>
    <row r="1494" spans="1:2" x14ac:dyDescent="0.35">
      <c r="A1494" s="5">
        <v>87679</v>
      </c>
      <c r="B1494">
        <v>4</v>
      </c>
    </row>
    <row r="1495" spans="1:2" x14ac:dyDescent="0.35">
      <c r="A1495" s="4">
        <v>57867</v>
      </c>
      <c r="B1495">
        <v>0</v>
      </c>
    </row>
    <row r="1496" spans="1:2" x14ac:dyDescent="0.35">
      <c r="A1496" s="5">
        <v>35765</v>
      </c>
      <c r="B1496">
        <v>0</v>
      </c>
    </row>
    <row r="1497" spans="1:2" x14ac:dyDescent="0.35">
      <c r="A1497" s="4">
        <v>65492</v>
      </c>
      <c r="B1497">
        <v>0</v>
      </c>
    </row>
    <row r="1498" spans="1:2" x14ac:dyDescent="0.35">
      <c r="A1498" s="5">
        <v>32952</v>
      </c>
      <c r="B1498">
        <v>0</v>
      </c>
    </row>
    <row r="1499" spans="1:2" x14ac:dyDescent="0.35">
      <c r="A1499" s="4">
        <v>53374</v>
      </c>
      <c r="B1499">
        <v>2</v>
      </c>
    </row>
    <row r="1500" spans="1:2" x14ac:dyDescent="0.35">
      <c r="A1500" s="5">
        <v>71706</v>
      </c>
      <c r="B1500">
        <v>0</v>
      </c>
    </row>
    <row r="1501" spans="1:2" x14ac:dyDescent="0.35">
      <c r="A1501" s="4">
        <v>68487</v>
      </c>
      <c r="B1501">
        <v>0</v>
      </c>
    </row>
    <row r="1502" spans="1:2" x14ac:dyDescent="0.35">
      <c r="A1502" s="5">
        <v>53253</v>
      </c>
      <c r="B1502">
        <v>0</v>
      </c>
    </row>
    <row r="1503" spans="1:2" x14ac:dyDescent="0.35">
      <c r="A1503" s="4">
        <v>31163</v>
      </c>
      <c r="B1503">
        <v>0</v>
      </c>
    </row>
    <row r="1504" spans="1:2" x14ac:dyDescent="0.35">
      <c r="A1504" s="5">
        <v>42014</v>
      </c>
      <c r="B1504">
        <v>1</v>
      </c>
    </row>
    <row r="1505" spans="1:2" x14ac:dyDescent="0.35">
      <c r="A1505" s="4">
        <v>54108</v>
      </c>
      <c r="B1505">
        <v>0</v>
      </c>
    </row>
    <row r="1506" spans="1:2" x14ac:dyDescent="0.35">
      <c r="A1506" s="5">
        <v>49667</v>
      </c>
      <c r="B1506">
        <v>2</v>
      </c>
    </row>
    <row r="1507" spans="1:2" x14ac:dyDescent="0.35">
      <c r="A1507" s="4">
        <v>63206</v>
      </c>
      <c r="B1507">
        <v>1</v>
      </c>
    </row>
    <row r="1508" spans="1:2" x14ac:dyDescent="0.35">
      <c r="A1508" s="5">
        <v>57136</v>
      </c>
      <c r="B1508">
        <v>0</v>
      </c>
    </row>
    <row r="1509" spans="1:2" x14ac:dyDescent="0.35">
      <c r="A1509" s="4">
        <v>46772</v>
      </c>
      <c r="B1509">
        <v>1</v>
      </c>
    </row>
    <row r="1510" spans="1:2" x14ac:dyDescent="0.35">
      <c r="A1510" s="5">
        <v>78931</v>
      </c>
      <c r="B1510">
        <v>0</v>
      </c>
    </row>
    <row r="1511" spans="1:2" x14ac:dyDescent="0.35">
      <c r="A1511" s="4">
        <v>53977</v>
      </c>
      <c r="B1511">
        <v>0</v>
      </c>
    </row>
    <row r="1512" spans="1:2" x14ac:dyDescent="0.35">
      <c r="A1512" s="5">
        <v>84219</v>
      </c>
      <c r="B1512">
        <v>0</v>
      </c>
    </row>
    <row r="1513" spans="1:2" x14ac:dyDescent="0.35">
      <c r="A1513" s="4">
        <v>46098</v>
      </c>
      <c r="B1513">
        <v>0</v>
      </c>
    </row>
    <row r="1514" spans="1:2" x14ac:dyDescent="0.35">
      <c r="A1514" s="5">
        <v>73538</v>
      </c>
      <c r="B1514">
        <v>0</v>
      </c>
    </row>
    <row r="1515" spans="1:2" x14ac:dyDescent="0.35">
      <c r="A1515" s="4">
        <v>79529</v>
      </c>
      <c r="B1515">
        <v>0</v>
      </c>
    </row>
    <row r="1516" spans="1:2" x14ac:dyDescent="0.35">
      <c r="A1516" s="5">
        <v>20981</v>
      </c>
      <c r="B1516">
        <v>1</v>
      </c>
    </row>
    <row r="1517" spans="1:2" x14ac:dyDescent="0.35">
      <c r="A1517" s="4">
        <v>51766</v>
      </c>
      <c r="B1517">
        <v>0</v>
      </c>
    </row>
    <row r="1518" spans="1:2" x14ac:dyDescent="0.35">
      <c r="A1518" s="5">
        <v>55759</v>
      </c>
      <c r="B1518">
        <v>0</v>
      </c>
    </row>
    <row r="1519" spans="1:2" x14ac:dyDescent="0.35">
      <c r="A1519" s="4">
        <v>33039</v>
      </c>
      <c r="B1519">
        <v>0</v>
      </c>
    </row>
    <row r="1520" spans="1:2" x14ac:dyDescent="0.35">
      <c r="A1520" s="5">
        <v>37787</v>
      </c>
      <c r="B1520">
        <v>0</v>
      </c>
    </row>
    <row r="1521" spans="1:2" x14ac:dyDescent="0.35">
      <c r="A1521" s="4">
        <v>27242</v>
      </c>
      <c r="B1521">
        <v>1</v>
      </c>
    </row>
    <row r="1522" spans="1:2" x14ac:dyDescent="0.35">
      <c r="A1522" s="5">
        <v>87188</v>
      </c>
      <c r="B1522">
        <v>1</v>
      </c>
    </row>
    <row r="1523" spans="1:2" x14ac:dyDescent="0.35">
      <c r="A1523" s="4">
        <v>69930</v>
      </c>
      <c r="B1523">
        <v>0</v>
      </c>
    </row>
    <row r="1524" spans="1:2" x14ac:dyDescent="0.35">
      <c r="A1524" s="5">
        <v>37697</v>
      </c>
      <c r="B1524">
        <v>0</v>
      </c>
    </row>
    <row r="1525" spans="1:2" x14ac:dyDescent="0.35">
      <c r="A1525" s="4">
        <v>37401</v>
      </c>
      <c r="B1525">
        <v>0</v>
      </c>
    </row>
    <row r="1526" spans="1:2" x14ac:dyDescent="0.35">
      <c r="A1526" s="5">
        <v>3502</v>
      </c>
      <c r="B1526">
        <v>0</v>
      </c>
    </row>
    <row r="1527" spans="1:2" x14ac:dyDescent="0.35">
      <c r="A1527" s="4">
        <v>58597</v>
      </c>
      <c r="B1527">
        <v>0</v>
      </c>
    </row>
    <row r="1528" spans="1:2" x14ac:dyDescent="0.35">
      <c r="A1528" s="5">
        <v>82032</v>
      </c>
      <c r="B1528">
        <v>0</v>
      </c>
    </row>
    <row r="1529" spans="1:2" x14ac:dyDescent="0.35">
      <c r="A1529" s="4">
        <v>28087</v>
      </c>
      <c r="B1529">
        <v>0</v>
      </c>
    </row>
    <row r="1530" spans="1:2" x14ac:dyDescent="0.35">
      <c r="A1530" s="5">
        <v>74004</v>
      </c>
      <c r="B1530">
        <v>3</v>
      </c>
    </row>
    <row r="1531" spans="1:2" x14ac:dyDescent="0.35">
      <c r="A1531" s="4">
        <v>19740</v>
      </c>
      <c r="B1531">
        <v>0</v>
      </c>
    </row>
    <row r="1532" spans="1:2" x14ac:dyDescent="0.35">
      <c r="A1532" s="5">
        <v>57036</v>
      </c>
      <c r="B1532">
        <v>1</v>
      </c>
    </row>
    <row r="1533" spans="1:2" x14ac:dyDescent="0.35">
      <c r="A1533" s="4">
        <v>53083</v>
      </c>
      <c r="B1533">
        <v>1</v>
      </c>
    </row>
    <row r="1534" spans="1:2" x14ac:dyDescent="0.35">
      <c r="A1534" s="5">
        <v>69283</v>
      </c>
      <c r="B1534">
        <v>0</v>
      </c>
    </row>
    <row r="1535" spans="1:2" x14ac:dyDescent="0.35">
      <c r="A1535" s="4">
        <v>46098</v>
      </c>
      <c r="B1535">
        <v>1</v>
      </c>
    </row>
    <row r="1536" spans="1:2" x14ac:dyDescent="0.35">
      <c r="A1536" s="5">
        <v>23331</v>
      </c>
      <c r="B1536">
        <v>0</v>
      </c>
    </row>
    <row r="1537" spans="1:2" x14ac:dyDescent="0.35">
      <c r="A1537" s="4">
        <v>23331</v>
      </c>
      <c r="B1537">
        <v>0</v>
      </c>
    </row>
    <row r="1538" spans="1:2" x14ac:dyDescent="0.35">
      <c r="A1538" s="5">
        <v>9255</v>
      </c>
      <c r="B1538">
        <v>0</v>
      </c>
    </row>
    <row r="1539" spans="1:2" x14ac:dyDescent="0.35">
      <c r="A1539" s="4">
        <v>67786</v>
      </c>
      <c r="B1539">
        <v>1</v>
      </c>
    </row>
    <row r="1540" spans="1:2" x14ac:dyDescent="0.35">
      <c r="A1540" s="5">
        <v>71969</v>
      </c>
      <c r="B1540">
        <v>1</v>
      </c>
    </row>
    <row r="1541" spans="1:2" x14ac:dyDescent="0.35">
      <c r="A1541" s="4">
        <v>59235</v>
      </c>
      <c r="B1541">
        <v>0</v>
      </c>
    </row>
    <row r="1542" spans="1:2" x14ac:dyDescent="0.35">
      <c r="A1542" s="5">
        <v>31928</v>
      </c>
      <c r="B1542">
        <v>0</v>
      </c>
    </row>
    <row r="1543" spans="1:2" x14ac:dyDescent="0.35">
      <c r="A1543" s="4">
        <v>74881</v>
      </c>
      <c r="B1543">
        <v>0</v>
      </c>
    </row>
    <row r="1544" spans="1:2" x14ac:dyDescent="0.35">
      <c r="A1544" s="5">
        <v>65819</v>
      </c>
      <c r="B1544">
        <v>0</v>
      </c>
    </row>
    <row r="1545" spans="1:2" x14ac:dyDescent="0.35">
      <c r="A1545" s="4">
        <v>51411</v>
      </c>
      <c r="B1545">
        <v>0</v>
      </c>
    </row>
    <row r="1546" spans="1:2" x14ac:dyDescent="0.35">
      <c r="A1546" s="5">
        <v>51983</v>
      </c>
      <c r="B1546">
        <v>0</v>
      </c>
    </row>
    <row r="1547" spans="1:2" x14ac:dyDescent="0.35">
      <c r="A1547" s="4">
        <v>42386</v>
      </c>
      <c r="B1547">
        <v>0</v>
      </c>
    </row>
    <row r="1548" spans="1:2" x14ac:dyDescent="0.35">
      <c r="A1548" s="5">
        <v>30390</v>
      </c>
      <c r="B1548">
        <v>0</v>
      </c>
    </row>
    <row r="1549" spans="1:2" x14ac:dyDescent="0.35">
      <c r="A1549" s="4">
        <v>30983</v>
      </c>
      <c r="B1549">
        <v>1</v>
      </c>
    </row>
    <row r="1550" spans="1:2" x14ac:dyDescent="0.35">
      <c r="A1550" s="5">
        <v>66033</v>
      </c>
      <c r="B1550">
        <v>0</v>
      </c>
    </row>
    <row r="1551" spans="1:2" x14ac:dyDescent="0.35">
      <c r="A1551" s="4">
        <v>37284</v>
      </c>
      <c r="B1551">
        <v>0</v>
      </c>
    </row>
    <row r="1552" spans="1:2" x14ac:dyDescent="0.35">
      <c r="A1552" s="5">
        <v>57530</v>
      </c>
      <c r="B1552">
        <v>0</v>
      </c>
    </row>
    <row r="1553" spans="1:2" x14ac:dyDescent="0.35">
      <c r="A1553" s="4">
        <v>76800</v>
      </c>
      <c r="B1553">
        <v>0</v>
      </c>
    </row>
    <row r="1554" spans="1:2" x14ac:dyDescent="0.35">
      <c r="A1554" s="5">
        <v>63943</v>
      </c>
      <c r="B1554">
        <v>0</v>
      </c>
    </row>
    <row r="1555" spans="1:2" x14ac:dyDescent="0.35">
      <c r="A1555" s="4">
        <v>76081</v>
      </c>
      <c r="B1555">
        <v>1</v>
      </c>
    </row>
    <row r="1556" spans="1:2" x14ac:dyDescent="0.35">
      <c r="A1556" s="5">
        <v>67445</v>
      </c>
      <c r="B1556">
        <v>0</v>
      </c>
    </row>
    <row r="1557" spans="1:2" x14ac:dyDescent="0.35">
      <c r="A1557" s="4">
        <v>37054</v>
      </c>
      <c r="B1557">
        <v>0</v>
      </c>
    </row>
    <row r="1558" spans="1:2" x14ac:dyDescent="0.35">
      <c r="A1558" s="5">
        <v>47175</v>
      </c>
      <c r="B1558">
        <v>2</v>
      </c>
    </row>
    <row r="1559" spans="1:2" x14ac:dyDescent="0.35">
      <c r="A1559" s="4">
        <v>31859</v>
      </c>
      <c r="B1559">
        <v>0</v>
      </c>
    </row>
    <row r="1560" spans="1:2" x14ac:dyDescent="0.35">
      <c r="A1560" s="5">
        <v>27215</v>
      </c>
      <c r="B1560">
        <v>0</v>
      </c>
    </row>
    <row r="1561" spans="1:2" x14ac:dyDescent="0.35">
      <c r="A1561" s="4">
        <v>70179</v>
      </c>
      <c r="B1561">
        <v>0</v>
      </c>
    </row>
    <row r="1562" spans="1:2" x14ac:dyDescent="0.35">
      <c r="A1562" s="5">
        <v>39922</v>
      </c>
      <c r="B1562">
        <v>0</v>
      </c>
    </row>
    <row r="1563" spans="1:2" x14ac:dyDescent="0.35">
      <c r="A1563" s="4">
        <v>49681</v>
      </c>
      <c r="B1563">
        <v>0</v>
      </c>
    </row>
    <row r="1564" spans="1:2" x14ac:dyDescent="0.35">
      <c r="A1564" s="5">
        <v>24645</v>
      </c>
      <c r="B1564">
        <v>0</v>
      </c>
    </row>
    <row r="1565" spans="1:2" x14ac:dyDescent="0.35">
      <c r="A1565" s="4">
        <v>79865</v>
      </c>
      <c r="B1565">
        <v>0</v>
      </c>
    </row>
    <row r="1566" spans="1:2" x14ac:dyDescent="0.35">
      <c r="A1566" s="5">
        <v>44322</v>
      </c>
      <c r="B1566">
        <v>0</v>
      </c>
    </row>
    <row r="1567" spans="1:2" x14ac:dyDescent="0.35">
      <c r="A1567" s="4">
        <v>47958</v>
      </c>
      <c r="B1567">
        <v>0</v>
      </c>
    </row>
    <row r="1568" spans="1:2" x14ac:dyDescent="0.35">
      <c r="A1568" s="5">
        <v>63972</v>
      </c>
      <c r="B1568">
        <v>1</v>
      </c>
    </row>
    <row r="1569" spans="1:2" x14ac:dyDescent="0.35">
      <c r="A1569" s="4">
        <v>75315</v>
      </c>
      <c r="B1569">
        <v>0</v>
      </c>
    </row>
    <row r="1570" spans="1:2" x14ac:dyDescent="0.35">
      <c r="A1570" s="5">
        <v>55517</v>
      </c>
      <c r="B1570">
        <v>1</v>
      </c>
    </row>
    <row r="1571" spans="1:2" x14ac:dyDescent="0.35">
      <c r="A1571" s="4">
        <v>75283</v>
      </c>
      <c r="B1571">
        <v>0</v>
      </c>
    </row>
    <row r="1572" spans="1:2" x14ac:dyDescent="0.35">
      <c r="A1572" s="5">
        <v>82800</v>
      </c>
      <c r="B1572">
        <v>3</v>
      </c>
    </row>
    <row r="1573" spans="1:2" x14ac:dyDescent="0.35">
      <c r="A1573" s="4">
        <v>38998</v>
      </c>
      <c r="B1573">
        <v>0</v>
      </c>
    </row>
    <row r="1574" spans="1:2" x14ac:dyDescent="0.35">
      <c r="A1574" s="5">
        <v>90638</v>
      </c>
      <c r="B1574">
        <v>2</v>
      </c>
    </row>
    <row r="1575" spans="1:2" x14ac:dyDescent="0.35">
      <c r="A1575" s="4">
        <v>27161</v>
      </c>
      <c r="B1575">
        <v>0</v>
      </c>
    </row>
    <row r="1576" spans="1:2" x14ac:dyDescent="0.35">
      <c r="A1576" s="5">
        <v>42014</v>
      </c>
      <c r="B1576">
        <v>1</v>
      </c>
    </row>
    <row r="1577" spans="1:2" x14ac:dyDescent="0.35">
      <c r="A1577" s="4">
        <v>38201</v>
      </c>
      <c r="B1577">
        <v>0</v>
      </c>
    </row>
    <row r="1578" spans="1:2" x14ac:dyDescent="0.35">
      <c r="A1578" s="5">
        <v>45203</v>
      </c>
      <c r="B1578">
        <v>1</v>
      </c>
    </row>
    <row r="1579" spans="1:2" x14ac:dyDescent="0.35">
      <c r="A1579" s="4">
        <v>81574</v>
      </c>
      <c r="B1579">
        <v>2</v>
      </c>
    </row>
    <row r="1580" spans="1:2" x14ac:dyDescent="0.35">
      <c r="A1580" s="5">
        <v>34935</v>
      </c>
      <c r="B1580">
        <v>0</v>
      </c>
    </row>
    <row r="1581" spans="1:2" x14ac:dyDescent="0.35">
      <c r="A1581" s="4">
        <v>60482</v>
      </c>
      <c r="B1581">
        <v>0</v>
      </c>
    </row>
    <row r="1582" spans="1:2" x14ac:dyDescent="0.35">
      <c r="A1582" s="5">
        <v>34633</v>
      </c>
      <c r="B1582">
        <v>0</v>
      </c>
    </row>
    <row r="1583" spans="1:2" x14ac:dyDescent="0.35">
      <c r="A1583" s="4">
        <v>78093</v>
      </c>
      <c r="B1583">
        <v>0</v>
      </c>
    </row>
    <row r="1584" spans="1:2" x14ac:dyDescent="0.35">
      <c r="A1584" s="5">
        <v>82460</v>
      </c>
      <c r="B1584">
        <v>0</v>
      </c>
    </row>
    <row r="1585" spans="1:2" x14ac:dyDescent="0.35">
      <c r="A1585" s="4">
        <v>45903</v>
      </c>
      <c r="B1585">
        <v>0</v>
      </c>
    </row>
    <row r="1586" spans="1:2" x14ac:dyDescent="0.35">
      <c r="A1586" s="5">
        <v>81361</v>
      </c>
      <c r="B1586">
        <v>1</v>
      </c>
    </row>
    <row r="1587" spans="1:2" x14ac:dyDescent="0.35">
      <c r="A1587" s="4">
        <v>35860</v>
      </c>
      <c r="B1587">
        <v>2</v>
      </c>
    </row>
    <row r="1588" spans="1:2" x14ac:dyDescent="0.35">
      <c r="A1588" s="5">
        <v>40442</v>
      </c>
      <c r="B1588">
        <v>1</v>
      </c>
    </row>
    <row r="1589" spans="1:2" x14ac:dyDescent="0.35">
      <c r="A1589" s="4">
        <v>61482</v>
      </c>
      <c r="B1589">
        <v>0</v>
      </c>
    </row>
    <row r="1590" spans="1:2" x14ac:dyDescent="0.35">
      <c r="A1590" s="5">
        <v>34968</v>
      </c>
      <c r="B1590">
        <v>0</v>
      </c>
    </row>
    <row r="1591" spans="1:2" x14ac:dyDescent="0.35">
      <c r="A1591" s="4">
        <v>75794</v>
      </c>
      <c r="B1591">
        <v>1</v>
      </c>
    </row>
    <row r="1592" spans="1:2" x14ac:dyDescent="0.35">
      <c r="A1592" s="5">
        <v>31497</v>
      </c>
      <c r="B1592">
        <v>0</v>
      </c>
    </row>
    <row r="1593" spans="1:2" x14ac:dyDescent="0.35">
      <c r="A1593" s="4">
        <v>74268</v>
      </c>
      <c r="B1593">
        <v>0</v>
      </c>
    </row>
    <row r="1594" spans="1:2" x14ac:dyDescent="0.35">
      <c r="A1594" s="5">
        <v>13724</v>
      </c>
      <c r="B1594">
        <v>1</v>
      </c>
    </row>
    <row r="1595" spans="1:2" x14ac:dyDescent="0.35">
      <c r="A1595" s="4">
        <v>45143</v>
      </c>
      <c r="B1595">
        <v>0</v>
      </c>
    </row>
    <row r="1596" spans="1:2" x14ac:dyDescent="0.35">
      <c r="A1596" s="5">
        <v>52569</v>
      </c>
      <c r="B1596">
        <v>0</v>
      </c>
    </row>
    <row r="1597" spans="1:2" x14ac:dyDescent="0.35">
      <c r="A1597" s="4">
        <v>48432</v>
      </c>
      <c r="B1597">
        <v>1</v>
      </c>
    </row>
    <row r="1598" spans="1:2" x14ac:dyDescent="0.35">
      <c r="A1598" s="5">
        <v>17144</v>
      </c>
      <c r="B1598">
        <v>0</v>
      </c>
    </row>
    <row r="1599" spans="1:2" x14ac:dyDescent="0.35">
      <c r="A1599" s="4">
        <v>36108</v>
      </c>
      <c r="B1599">
        <v>1</v>
      </c>
    </row>
    <row r="1600" spans="1:2" x14ac:dyDescent="0.35">
      <c r="A1600" s="5">
        <v>76445</v>
      </c>
      <c r="B1600">
        <v>0</v>
      </c>
    </row>
    <row r="1601" spans="1:2" x14ac:dyDescent="0.35">
      <c r="A1601" s="4">
        <v>36663</v>
      </c>
      <c r="B1601">
        <v>0</v>
      </c>
    </row>
    <row r="1602" spans="1:2" x14ac:dyDescent="0.35">
      <c r="A1602" s="5">
        <v>53843</v>
      </c>
      <c r="B1602">
        <v>0</v>
      </c>
    </row>
    <row r="1603" spans="1:2" x14ac:dyDescent="0.35">
      <c r="A1603" s="4">
        <v>90226</v>
      </c>
      <c r="B1603">
        <v>1</v>
      </c>
    </row>
    <row r="1604" spans="1:2" x14ac:dyDescent="0.35">
      <c r="A1604" s="5">
        <v>70638</v>
      </c>
      <c r="B1604">
        <v>1</v>
      </c>
    </row>
    <row r="1605" spans="1:2" x14ac:dyDescent="0.35">
      <c r="A1605" s="4">
        <v>44512</v>
      </c>
      <c r="B1605">
        <v>0</v>
      </c>
    </row>
    <row r="1606" spans="1:2" x14ac:dyDescent="0.35">
      <c r="A1606" s="5">
        <v>27116</v>
      </c>
      <c r="B1606">
        <v>0</v>
      </c>
    </row>
    <row r="1607" spans="1:2" x14ac:dyDescent="0.35">
      <c r="A1607" s="4">
        <v>54072</v>
      </c>
      <c r="B1607">
        <v>0</v>
      </c>
    </row>
    <row r="1608" spans="1:2" x14ac:dyDescent="0.35">
      <c r="A1608" s="5">
        <v>71855</v>
      </c>
      <c r="B1608">
        <v>0</v>
      </c>
    </row>
    <row r="1609" spans="1:2" x14ac:dyDescent="0.35">
      <c r="A1609" s="4">
        <v>51250</v>
      </c>
      <c r="B1609">
        <v>1</v>
      </c>
    </row>
    <row r="1610" spans="1:2" x14ac:dyDescent="0.35">
      <c r="A1610" s="5">
        <v>60432</v>
      </c>
      <c r="B1610">
        <v>0</v>
      </c>
    </row>
    <row r="1611" spans="1:2" x14ac:dyDescent="0.35">
      <c r="A1611" s="4">
        <v>65526</v>
      </c>
      <c r="B1611">
        <v>0</v>
      </c>
    </row>
    <row r="1612" spans="1:2" x14ac:dyDescent="0.35">
      <c r="A1612" s="5">
        <v>68655</v>
      </c>
      <c r="B1612">
        <v>0</v>
      </c>
    </row>
    <row r="1613" spans="1:2" x14ac:dyDescent="0.35">
      <c r="A1613" s="4">
        <v>12393</v>
      </c>
      <c r="B1613">
        <v>0</v>
      </c>
    </row>
    <row r="1614" spans="1:2" x14ac:dyDescent="0.35">
      <c r="A1614" s="5">
        <v>64509</v>
      </c>
      <c r="B1614">
        <v>2</v>
      </c>
    </row>
    <row r="1615" spans="1:2" x14ac:dyDescent="0.35">
      <c r="A1615" s="4">
        <v>33955</v>
      </c>
      <c r="B1615">
        <v>0</v>
      </c>
    </row>
    <row r="1616" spans="1:2" x14ac:dyDescent="0.35">
      <c r="A1616" s="5">
        <v>31353</v>
      </c>
      <c r="B1616">
        <v>1</v>
      </c>
    </row>
    <row r="1617" spans="1:2" x14ac:dyDescent="0.35">
      <c r="A1617" s="4">
        <v>55434</v>
      </c>
      <c r="B1617">
        <v>0</v>
      </c>
    </row>
    <row r="1618" spans="1:2" x14ac:dyDescent="0.35">
      <c r="A1618" s="5">
        <v>28359</v>
      </c>
      <c r="B1618">
        <v>0</v>
      </c>
    </row>
    <row r="1619" spans="1:2" x14ac:dyDescent="0.35">
      <c r="A1619" s="4">
        <v>57100</v>
      </c>
      <c r="B1619">
        <v>0</v>
      </c>
    </row>
    <row r="1620" spans="1:2" x14ac:dyDescent="0.35">
      <c r="A1620" s="5">
        <v>69139</v>
      </c>
      <c r="B1620">
        <v>0</v>
      </c>
    </row>
    <row r="1621" spans="1:2" x14ac:dyDescent="0.35">
      <c r="A1621" s="4">
        <v>52973</v>
      </c>
      <c r="B1621">
        <v>0</v>
      </c>
    </row>
    <row r="1622" spans="1:2" x14ac:dyDescent="0.35">
      <c r="A1622" s="5">
        <v>51717</v>
      </c>
      <c r="B1622">
        <v>1</v>
      </c>
    </row>
    <row r="1623" spans="1:2" x14ac:dyDescent="0.35">
      <c r="A1623" s="4">
        <v>18793</v>
      </c>
      <c r="B1623">
        <v>0</v>
      </c>
    </row>
    <row r="1624" spans="1:2" x14ac:dyDescent="0.35">
      <c r="A1624" s="5">
        <v>66664</v>
      </c>
      <c r="B1624">
        <v>0</v>
      </c>
    </row>
    <row r="1625" spans="1:2" x14ac:dyDescent="0.35">
      <c r="A1625" s="4">
        <v>50664</v>
      </c>
      <c r="B1625">
        <v>0</v>
      </c>
    </row>
    <row r="1626" spans="1:2" x14ac:dyDescent="0.35">
      <c r="A1626" s="5">
        <v>54414</v>
      </c>
      <c r="B1626">
        <v>0</v>
      </c>
    </row>
    <row r="1627" spans="1:2" x14ac:dyDescent="0.35">
      <c r="A1627" s="4">
        <v>54549</v>
      </c>
      <c r="B1627">
        <v>0</v>
      </c>
    </row>
    <row r="1628" spans="1:2" x14ac:dyDescent="0.35">
      <c r="A1628" s="5">
        <v>47111</v>
      </c>
      <c r="B1628">
        <v>0</v>
      </c>
    </row>
    <row r="1629" spans="1:2" x14ac:dyDescent="0.35">
      <c r="A1629" s="4">
        <v>41003</v>
      </c>
      <c r="B1629">
        <v>0</v>
      </c>
    </row>
    <row r="1630" spans="1:2" x14ac:dyDescent="0.35">
      <c r="A1630" s="5">
        <v>19444</v>
      </c>
      <c r="B1630">
        <v>1</v>
      </c>
    </row>
    <row r="1631" spans="1:2" x14ac:dyDescent="0.35">
      <c r="A1631" s="4">
        <v>36301</v>
      </c>
      <c r="B1631">
        <v>0</v>
      </c>
    </row>
    <row r="1632" spans="1:2" x14ac:dyDescent="0.35">
      <c r="A1632" s="5">
        <v>73059</v>
      </c>
      <c r="B1632">
        <v>0</v>
      </c>
    </row>
    <row r="1633" spans="1:2" x14ac:dyDescent="0.35">
      <c r="A1633" s="4">
        <v>42731</v>
      </c>
      <c r="B1633">
        <v>0</v>
      </c>
    </row>
    <row r="1634" spans="1:2" x14ac:dyDescent="0.35">
      <c r="A1634" s="5">
        <v>52854</v>
      </c>
      <c r="B1634">
        <v>0</v>
      </c>
    </row>
    <row r="1635" spans="1:2" x14ac:dyDescent="0.35">
      <c r="A1635" s="4">
        <v>22775</v>
      </c>
      <c r="B1635">
        <v>0</v>
      </c>
    </row>
    <row r="1636" spans="1:2" x14ac:dyDescent="0.35">
      <c r="A1636" s="5">
        <v>46681</v>
      </c>
      <c r="B1636">
        <v>0</v>
      </c>
    </row>
    <row r="1637" spans="1:2" x14ac:dyDescent="0.35">
      <c r="A1637" s="4">
        <v>59821</v>
      </c>
      <c r="B1637">
        <v>0</v>
      </c>
    </row>
    <row r="1638" spans="1:2" x14ac:dyDescent="0.35">
      <c r="A1638" s="5">
        <v>50002</v>
      </c>
      <c r="B1638">
        <v>0</v>
      </c>
    </row>
    <row r="1639" spans="1:2" x14ac:dyDescent="0.35">
      <c r="A1639" s="4">
        <v>69755</v>
      </c>
      <c r="B1639">
        <v>0</v>
      </c>
    </row>
    <row r="1640" spans="1:2" x14ac:dyDescent="0.35">
      <c r="A1640" s="5">
        <v>44078</v>
      </c>
      <c r="B1640">
        <v>0</v>
      </c>
    </row>
    <row r="1641" spans="1:2" x14ac:dyDescent="0.35">
      <c r="A1641" s="4">
        <v>30560</v>
      </c>
      <c r="B1641">
        <v>0</v>
      </c>
    </row>
    <row r="1642" spans="1:2" x14ac:dyDescent="0.35">
      <c r="A1642" s="5">
        <v>35924</v>
      </c>
      <c r="B1642">
        <v>0</v>
      </c>
    </row>
    <row r="1643" spans="1:2" x14ac:dyDescent="0.35">
      <c r="A1643" s="4">
        <v>64140</v>
      </c>
      <c r="B1643">
        <v>4</v>
      </c>
    </row>
    <row r="1644" spans="1:2" x14ac:dyDescent="0.35">
      <c r="A1644" s="5">
        <v>56386</v>
      </c>
      <c r="B1644">
        <v>0</v>
      </c>
    </row>
    <row r="1645" spans="1:2" x14ac:dyDescent="0.35">
      <c r="A1645" s="4">
        <v>24594</v>
      </c>
      <c r="B1645">
        <v>0</v>
      </c>
    </row>
    <row r="1646" spans="1:2" x14ac:dyDescent="0.35">
      <c r="A1646" s="5">
        <v>75774</v>
      </c>
      <c r="B1646">
        <v>0</v>
      </c>
    </row>
    <row r="1647" spans="1:2" x14ac:dyDescent="0.35">
      <c r="A1647" s="4">
        <v>39228</v>
      </c>
      <c r="B1647">
        <v>0</v>
      </c>
    </row>
    <row r="1648" spans="1:2" x14ac:dyDescent="0.35">
      <c r="A1648" s="5">
        <v>58494</v>
      </c>
      <c r="B1648">
        <v>0</v>
      </c>
    </row>
    <row r="1649" spans="1:2" x14ac:dyDescent="0.35">
      <c r="A1649" s="4">
        <v>58684</v>
      </c>
      <c r="B1649">
        <v>1</v>
      </c>
    </row>
    <row r="1650" spans="1:2" x14ac:dyDescent="0.35">
      <c r="A1650" s="5">
        <v>57136</v>
      </c>
      <c r="B1650">
        <v>1</v>
      </c>
    </row>
    <row r="1651" spans="1:2" x14ac:dyDescent="0.35">
      <c r="A1651" s="4">
        <v>56551</v>
      </c>
      <c r="B1651">
        <v>0</v>
      </c>
    </row>
    <row r="1652" spans="1:2" x14ac:dyDescent="0.35">
      <c r="A1652" s="5">
        <v>22448</v>
      </c>
      <c r="B1652">
        <v>0</v>
      </c>
    </row>
    <row r="1653" spans="1:2" x14ac:dyDescent="0.35">
      <c r="A1653" s="4">
        <v>82014</v>
      </c>
      <c r="B1653">
        <v>1</v>
      </c>
    </row>
    <row r="1654" spans="1:2" x14ac:dyDescent="0.35">
      <c r="A1654" s="5">
        <v>34213</v>
      </c>
      <c r="B1654">
        <v>1</v>
      </c>
    </row>
    <row r="1655" spans="1:2" x14ac:dyDescent="0.35">
      <c r="A1655" s="4">
        <v>157146</v>
      </c>
      <c r="B1655">
        <v>0</v>
      </c>
    </row>
    <row r="1656" spans="1:2" x14ac:dyDescent="0.35">
      <c r="A1656" s="5">
        <v>25358</v>
      </c>
      <c r="B1656">
        <v>0</v>
      </c>
    </row>
    <row r="1657" spans="1:2" x14ac:dyDescent="0.35">
      <c r="A1657" s="4">
        <v>35544</v>
      </c>
      <c r="B1657">
        <v>0</v>
      </c>
    </row>
    <row r="1658" spans="1:2" x14ac:dyDescent="0.35">
      <c r="A1658" s="5">
        <v>36634</v>
      </c>
      <c r="B1658">
        <v>0</v>
      </c>
    </row>
    <row r="1659" spans="1:2" x14ac:dyDescent="0.35">
      <c r="A1659" s="4">
        <v>62670</v>
      </c>
      <c r="B1659">
        <v>0</v>
      </c>
    </row>
    <row r="1660" spans="1:2" x14ac:dyDescent="0.35">
      <c r="A1660" s="5">
        <v>50334</v>
      </c>
      <c r="B1660">
        <v>0</v>
      </c>
    </row>
    <row r="1661" spans="1:2" x14ac:dyDescent="0.35">
      <c r="A1661" s="4">
        <v>72066</v>
      </c>
      <c r="B1661">
        <v>3</v>
      </c>
    </row>
    <row r="1662" spans="1:2" x14ac:dyDescent="0.35">
      <c r="A1662" s="5">
        <v>50729</v>
      </c>
      <c r="B1662">
        <v>0</v>
      </c>
    </row>
    <row r="1663" spans="1:2" x14ac:dyDescent="0.35">
      <c r="A1663" s="4">
        <v>34916</v>
      </c>
      <c r="B1663">
        <v>0</v>
      </c>
    </row>
    <row r="1664" spans="1:2" x14ac:dyDescent="0.35">
      <c r="A1664" s="5">
        <v>64892</v>
      </c>
      <c r="B1664">
        <v>0</v>
      </c>
    </row>
    <row r="1665" spans="1:2" x14ac:dyDescent="0.35">
      <c r="A1665" s="4">
        <v>43602</v>
      </c>
      <c r="B1665">
        <v>0</v>
      </c>
    </row>
    <row r="1666" spans="1:2" x14ac:dyDescent="0.35">
      <c r="A1666" s="5">
        <v>33996</v>
      </c>
      <c r="B1666">
        <v>0</v>
      </c>
    </row>
    <row r="1667" spans="1:2" x14ac:dyDescent="0.35">
      <c r="A1667" s="4">
        <v>41473</v>
      </c>
      <c r="B1667">
        <v>0</v>
      </c>
    </row>
    <row r="1668" spans="1:2" x14ac:dyDescent="0.35">
      <c r="A1668" s="5">
        <v>63246</v>
      </c>
      <c r="B1668">
        <v>0</v>
      </c>
    </row>
    <row r="1669" spans="1:2" x14ac:dyDescent="0.35">
      <c r="A1669" s="4">
        <v>36732</v>
      </c>
      <c r="B1669">
        <v>0</v>
      </c>
    </row>
    <row r="1670" spans="1:2" x14ac:dyDescent="0.35">
      <c r="A1670" s="5">
        <v>69084</v>
      </c>
      <c r="B1670">
        <v>0</v>
      </c>
    </row>
    <row r="1671" spans="1:2" x14ac:dyDescent="0.35">
      <c r="A1671" s="4">
        <v>77766</v>
      </c>
      <c r="B1671">
        <v>2</v>
      </c>
    </row>
    <row r="1672" spans="1:2" x14ac:dyDescent="0.35">
      <c r="A1672" s="5">
        <v>37929</v>
      </c>
      <c r="B1672">
        <v>3</v>
      </c>
    </row>
    <row r="1673" spans="1:2" x14ac:dyDescent="0.35">
      <c r="A1673" s="4">
        <v>86610</v>
      </c>
      <c r="B1673">
        <v>0</v>
      </c>
    </row>
    <row r="1674" spans="1:2" x14ac:dyDescent="0.35">
      <c r="A1674" s="5">
        <v>80141</v>
      </c>
      <c r="B1674">
        <v>2</v>
      </c>
    </row>
    <row r="1675" spans="1:2" x14ac:dyDescent="0.35">
      <c r="A1675" s="4">
        <v>72635</v>
      </c>
      <c r="B1675">
        <v>1</v>
      </c>
    </row>
    <row r="1676" spans="1:2" x14ac:dyDescent="0.35">
      <c r="A1676" s="5">
        <v>69016</v>
      </c>
      <c r="B1676">
        <v>0</v>
      </c>
    </row>
    <row r="1677" spans="1:2" x14ac:dyDescent="0.35">
      <c r="A1677" s="4">
        <v>20193</v>
      </c>
      <c r="B1677">
        <v>0</v>
      </c>
    </row>
    <row r="1678" spans="1:2" x14ac:dyDescent="0.35">
      <c r="A1678" s="5">
        <v>27573</v>
      </c>
      <c r="B1678">
        <v>0</v>
      </c>
    </row>
    <row r="1679" spans="1:2" x14ac:dyDescent="0.35">
      <c r="A1679" s="4">
        <v>15862</v>
      </c>
      <c r="B1679">
        <v>0</v>
      </c>
    </row>
    <row r="1680" spans="1:2" x14ac:dyDescent="0.35">
      <c r="A1680" s="5">
        <v>49544</v>
      </c>
      <c r="B1680">
        <v>0</v>
      </c>
    </row>
    <row r="1681" spans="1:2" x14ac:dyDescent="0.35">
      <c r="A1681" s="4">
        <v>33228</v>
      </c>
      <c r="B1681">
        <v>0</v>
      </c>
    </row>
    <row r="1682" spans="1:2" x14ac:dyDescent="0.35">
      <c r="A1682" s="5">
        <v>70440</v>
      </c>
      <c r="B1682">
        <v>1</v>
      </c>
    </row>
    <row r="1683" spans="1:2" x14ac:dyDescent="0.35">
      <c r="A1683" s="4">
        <v>38232</v>
      </c>
      <c r="B1683">
        <v>0</v>
      </c>
    </row>
    <row r="1684" spans="1:2" x14ac:dyDescent="0.35">
      <c r="A1684" s="5">
        <v>22554</v>
      </c>
      <c r="B1684">
        <v>0</v>
      </c>
    </row>
    <row r="1685" spans="1:2" x14ac:dyDescent="0.35">
      <c r="A1685" s="4">
        <v>23536</v>
      </c>
      <c r="B1685">
        <v>0</v>
      </c>
    </row>
    <row r="1686" spans="1:2" x14ac:dyDescent="0.35">
      <c r="A1686" s="5">
        <v>49413</v>
      </c>
      <c r="B1686">
        <v>0</v>
      </c>
    </row>
    <row r="1687" spans="1:2" x14ac:dyDescent="0.35">
      <c r="A1687" s="4">
        <v>42231</v>
      </c>
      <c r="B1687">
        <v>0</v>
      </c>
    </row>
    <row r="1688" spans="1:2" x14ac:dyDescent="0.35">
      <c r="A1688" s="5">
        <v>78789</v>
      </c>
      <c r="B1688">
        <v>1</v>
      </c>
    </row>
    <row r="1689" spans="1:2" x14ac:dyDescent="0.35">
      <c r="A1689" s="4">
        <v>56534</v>
      </c>
      <c r="B1689">
        <v>3</v>
      </c>
    </row>
    <row r="1690" spans="1:2" x14ac:dyDescent="0.35">
      <c r="A1690" s="5">
        <v>58350</v>
      </c>
      <c r="B1690">
        <v>0</v>
      </c>
    </row>
    <row r="1691" spans="1:2" x14ac:dyDescent="0.35">
      <c r="A1691" s="4">
        <v>81217</v>
      </c>
      <c r="B1691">
        <v>0</v>
      </c>
    </row>
    <row r="1692" spans="1:2" x14ac:dyDescent="0.35">
      <c r="A1692" s="5">
        <v>49090</v>
      </c>
      <c r="B1692">
        <v>0</v>
      </c>
    </row>
    <row r="1693" spans="1:2" x14ac:dyDescent="0.35">
      <c r="A1693" s="4">
        <v>61787</v>
      </c>
      <c r="B1693">
        <v>0</v>
      </c>
    </row>
    <row r="1694" spans="1:2" x14ac:dyDescent="0.35">
      <c r="A1694" s="5">
        <v>18169</v>
      </c>
      <c r="B1694">
        <v>0</v>
      </c>
    </row>
    <row r="1695" spans="1:2" x14ac:dyDescent="0.35">
      <c r="A1695" s="4">
        <v>24336</v>
      </c>
      <c r="B1695">
        <v>0</v>
      </c>
    </row>
    <row r="1696" spans="1:2" x14ac:dyDescent="0.35">
      <c r="A1696" s="5">
        <v>18222</v>
      </c>
      <c r="B1696">
        <v>0</v>
      </c>
    </row>
    <row r="1697" spans="1:2" x14ac:dyDescent="0.35">
      <c r="A1697" s="4">
        <v>62335</v>
      </c>
      <c r="B1697">
        <v>0</v>
      </c>
    </row>
    <row r="1698" spans="1:2" x14ac:dyDescent="0.35">
      <c r="A1698" s="5">
        <v>42033</v>
      </c>
      <c r="B1698">
        <v>0</v>
      </c>
    </row>
    <row r="1699" spans="1:2" x14ac:dyDescent="0.35">
      <c r="A1699" s="4">
        <v>86580</v>
      </c>
      <c r="B1699">
        <v>1</v>
      </c>
    </row>
    <row r="1700" spans="1:2" x14ac:dyDescent="0.35">
      <c r="A1700" s="5">
        <v>41437</v>
      </c>
      <c r="B1700">
        <v>0</v>
      </c>
    </row>
    <row r="1701" spans="1:2" x14ac:dyDescent="0.35">
      <c r="A1701" s="4">
        <v>73705</v>
      </c>
      <c r="B1701">
        <v>0</v>
      </c>
    </row>
    <row r="1702" spans="1:2" x14ac:dyDescent="0.35">
      <c r="A1702" s="5">
        <v>61064</v>
      </c>
      <c r="B1702">
        <v>0</v>
      </c>
    </row>
    <row r="1703" spans="1:2" x14ac:dyDescent="0.35">
      <c r="A1703" s="4">
        <v>38452</v>
      </c>
      <c r="B1703">
        <v>0</v>
      </c>
    </row>
    <row r="1704" spans="1:2" x14ac:dyDescent="0.35">
      <c r="A1704" s="5">
        <v>18358</v>
      </c>
      <c r="B1704">
        <v>0</v>
      </c>
    </row>
    <row r="1705" spans="1:2" x14ac:dyDescent="0.35">
      <c r="A1705" s="4">
        <v>55012</v>
      </c>
      <c r="B1705">
        <v>0</v>
      </c>
    </row>
    <row r="1706" spans="1:2" x14ac:dyDescent="0.35">
      <c r="A1706" s="5">
        <v>9722</v>
      </c>
      <c r="B1706">
        <v>1</v>
      </c>
    </row>
    <row r="1707" spans="1:2" x14ac:dyDescent="0.35">
      <c r="A1707" s="4">
        <v>38175</v>
      </c>
      <c r="B1707">
        <v>0</v>
      </c>
    </row>
    <row r="1708" spans="1:2" x14ac:dyDescent="0.35">
      <c r="A1708" s="5">
        <v>58656</v>
      </c>
      <c r="B1708">
        <v>1</v>
      </c>
    </row>
    <row r="1709" spans="1:2" x14ac:dyDescent="0.35">
      <c r="A1709" s="4">
        <v>52117</v>
      </c>
      <c r="B1709">
        <v>0</v>
      </c>
    </row>
    <row r="1710" spans="1:2" x14ac:dyDescent="0.35">
      <c r="A1710" s="5">
        <v>64813</v>
      </c>
      <c r="B1710">
        <v>0</v>
      </c>
    </row>
    <row r="1711" spans="1:2" x14ac:dyDescent="0.35">
      <c r="A1711" s="4">
        <v>54222</v>
      </c>
      <c r="B1711">
        <v>0</v>
      </c>
    </row>
    <row r="1712" spans="1:2" x14ac:dyDescent="0.35">
      <c r="A1712" s="5">
        <v>83512</v>
      </c>
      <c r="B1712">
        <v>5</v>
      </c>
    </row>
    <row r="1713" spans="1:2" x14ac:dyDescent="0.35">
      <c r="A1713" s="4">
        <v>77520</v>
      </c>
      <c r="B1713">
        <v>4</v>
      </c>
    </row>
    <row r="1714" spans="1:2" x14ac:dyDescent="0.35">
      <c r="A1714" s="5">
        <v>41154</v>
      </c>
      <c r="B1714">
        <v>0</v>
      </c>
    </row>
    <row r="1715" spans="1:2" x14ac:dyDescent="0.35">
      <c r="A1715" s="4">
        <v>80398</v>
      </c>
      <c r="B1715">
        <v>1</v>
      </c>
    </row>
    <row r="1716" spans="1:2" x14ac:dyDescent="0.35">
      <c r="A1716" s="5">
        <v>18746</v>
      </c>
      <c r="B1716">
        <v>0</v>
      </c>
    </row>
    <row r="1717" spans="1:2" x14ac:dyDescent="0.35">
      <c r="A1717" s="4">
        <v>35196</v>
      </c>
      <c r="B1717">
        <v>0</v>
      </c>
    </row>
    <row r="1718" spans="1:2" x14ac:dyDescent="0.35">
      <c r="A1718" s="5">
        <v>60230</v>
      </c>
      <c r="B1718">
        <v>0</v>
      </c>
    </row>
    <row r="1719" spans="1:2" x14ac:dyDescent="0.35">
      <c r="A1719" s="4">
        <v>22108</v>
      </c>
      <c r="B1719">
        <v>0</v>
      </c>
    </row>
    <row r="1720" spans="1:2" x14ac:dyDescent="0.35">
      <c r="A1720" s="5">
        <v>44392</v>
      </c>
      <c r="B1720">
        <v>0</v>
      </c>
    </row>
    <row r="1721" spans="1:2" x14ac:dyDescent="0.35">
      <c r="A1721" s="4">
        <v>55424</v>
      </c>
      <c r="B1721">
        <v>2</v>
      </c>
    </row>
    <row r="1722" spans="1:2" x14ac:dyDescent="0.35">
      <c r="A1722" s="5">
        <v>17688</v>
      </c>
      <c r="B1722">
        <v>0</v>
      </c>
    </row>
    <row r="1723" spans="1:2" x14ac:dyDescent="0.35">
      <c r="A1723" s="4">
        <v>92491</v>
      </c>
      <c r="B1723">
        <v>4</v>
      </c>
    </row>
    <row r="1724" spans="1:2" x14ac:dyDescent="0.35">
      <c r="A1724" s="5">
        <v>90273</v>
      </c>
      <c r="B1724">
        <v>4</v>
      </c>
    </row>
    <row r="1725" spans="1:2" x14ac:dyDescent="0.35">
      <c r="A1725" s="4">
        <v>82571</v>
      </c>
      <c r="B1725">
        <v>1</v>
      </c>
    </row>
    <row r="1726" spans="1:2" x14ac:dyDescent="0.35">
      <c r="A1726" s="5">
        <v>38513</v>
      </c>
      <c r="B1726">
        <v>1</v>
      </c>
    </row>
    <row r="1727" spans="1:2" x14ac:dyDescent="0.35">
      <c r="A1727" s="4">
        <v>16653</v>
      </c>
      <c r="B1727">
        <v>1</v>
      </c>
    </row>
    <row r="1728" spans="1:2" x14ac:dyDescent="0.35">
      <c r="A1728" s="5">
        <v>42586</v>
      </c>
      <c r="B1728">
        <v>1</v>
      </c>
    </row>
    <row r="1729" spans="1:2" x14ac:dyDescent="0.35">
      <c r="A1729" s="4">
        <v>23529</v>
      </c>
      <c r="B1729">
        <v>0</v>
      </c>
    </row>
    <row r="1730" spans="1:2" x14ac:dyDescent="0.35">
      <c r="A1730" s="5">
        <v>74881</v>
      </c>
      <c r="B1730">
        <v>0</v>
      </c>
    </row>
    <row r="1731" spans="1:2" x14ac:dyDescent="0.35">
      <c r="A1731" s="4">
        <v>71107</v>
      </c>
      <c r="B1731">
        <v>0</v>
      </c>
    </row>
    <row r="1732" spans="1:2" x14ac:dyDescent="0.35">
      <c r="A1732" s="5">
        <v>46910</v>
      </c>
      <c r="B1732">
        <v>0</v>
      </c>
    </row>
    <row r="1733" spans="1:2" x14ac:dyDescent="0.35">
      <c r="A1733" s="4">
        <v>18690</v>
      </c>
      <c r="B1733">
        <v>0</v>
      </c>
    </row>
    <row r="1734" spans="1:2" x14ac:dyDescent="0.35">
      <c r="A1734" s="5">
        <v>37244</v>
      </c>
      <c r="B1734">
        <v>1</v>
      </c>
    </row>
    <row r="1735" spans="1:2" x14ac:dyDescent="0.35">
      <c r="A1735" s="4">
        <v>82427</v>
      </c>
      <c r="B1735">
        <v>1</v>
      </c>
    </row>
    <row r="1736" spans="1:2" x14ac:dyDescent="0.35">
      <c r="A1736" s="5">
        <v>75342</v>
      </c>
      <c r="B1736">
        <v>0</v>
      </c>
    </row>
    <row r="1737" spans="1:2" x14ac:dyDescent="0.35">
      <c r="A1737" s="4">
        <v>70044</v>
      </c>
      <c r="B1737">
        <v>0</v>
      </c>
    </row>
    <row r="1738" spans="1:2" x14ac:dyDescent="0.35">
      <c r="A1738" s="5">
        <v>79146</v>
      </c>
      <c r="B1738">
        <v>0</v>
      </c>
    </row>
    <row r="1739" spans="1:2" x14ac:dyDescent="0.35">
      <c r="A1739" s="4">
        <v>77437</v>
      </c>
      <c r="B1739">
        <v>1</v>
      </c>
    </row>
    <row r="1740" spans="1:2" x14ac:dyDescent="0.35">
      <c r="A1740" s="5">
        <v>54984</v>
      </c>
      <c r="B1740">
        <v>1</v>
      </c>
    </row>
    <row r="1741" spans="1:2" x14ac:dyDescent="0.35">
      <c r="A1741" s="4">
        <v>42403</v>
      </c>
      <c r="B1741">
        <v>0</v>
      </c>
    </row>
    <row r="1742" spans="1:2" x14ac:dyDescent="0.35">
      <c r="A1742" s="5">
        <v>55761</v>
      </c>
      <c r="B1742">
        <v>1</v>
      </c>
    </row>
    <row r="1743" spans="1:2" x14ac:dyDescent="0.35">
      <c r="A1743" s="4">
        <v>37292</v>
      </c>
      <c r="B1743">
        <v>0</v>
      </c>
    </row>
    <row r="1744" spans="1:2" x14ac:dyDescent="0.35">
      <c r="A1744" s="5">
        <v>45576</v>
      </c>
      <c r="B1744">
        <v>1</v>
      </c>
    </row>
    <row r="1745" spans="1:2" x14ac:dyDescent="0.35">
      <c r="A1745" s="4">
        <v>70321</v>
      </c>
      <c r="B1745">
        <v>1</v>
      </c>
    </row>
    <row r="1746" spans="1:2" x14ac:dyDescent="0.35">
      <c r="A1746" s="5">
        <v>58086</v>
      </c>
      <c r="B1746">
        <v>0</v>
      </c>
    </row>
    <row r="1747" spans="1:2" x14ac:dyDescent="0.35">
      <c r="A1747" s="4">
        <v>81795</v>
      </c>
      <c r="B1747">
        <v>0</v>
      </c>
    </row>
    <row r="1748" spans="1:2" x14ac:dyDescent="0.35">
      <c r="A1748" s="5">
        <v>28389</v>
      </c>
      <c r="B1748">
        <v>0</v>
      </c>
    </row>
    <row r="1749" spans="1:2" x14ac:dyDescent="0.35">
      <c r="A1749" s="4">
        <v>66835</v>
      </c>
      <c r="B1749">
        <v>0</v>
      </c>
    </row>
    <row r="1750" spans="1:2" x14ac:dyDescent="0.35">
      <c r="A1750" s="5">
        <v>69901</v>
      </c>
      <c r="B1750">
        <v>0</v>
      </c>
    </row>
    <row r="1751" spans="1:2" x14ac:dyDescent="0.35">
      <c r="A1751" s="4">
        <v>80360</v>
      </c>
      <c r="B1751">
        <v>3</v>
      </c>
    </row>
    <row r="1752" spans="1:2" x14ac:dyDescent="0.35">
      <c r="A1752" s="5">
        <v>63342</v>
      </c>
      <c r="B1752">
        <v>2</v>
      </c>
    </row>
    <row r="1753" spans="1:2" x14ac:dyDescent="0.35">
      <c r="A1753" s="4">
        <v>44989</v>
      </c>
      <c r="B1753">
        <v>0</v>
      </c>
    </row>
    <row r="1754" spans="1:2" x14ac:dyDescent="0.35">
      <c r="A1754" s="5">
        <v>31859</v>
      </c>
      <c r="B1754">
        <v>0</v>
      </c>
    </row>
    <row r="1755" spans="1:2" x14ac:dyDescent="0.35">
      <c r="A1755" s="4">
        <v>51569</v>
      </c>
      <c r="B1755">
        <v>2</v>
      </c>
    </row>
    <row r="1756" spans="1:2" x14ac:dyDescent="0.35">
      <c r="A1756" s="5">
        <v>30372</v>
      </c>
      <c r="B1756">
        <v>0</v>
      </c>
    </row>
    <row r="1757" spans="1:2" x14ac:dyDescent="0.35">
      <c r="A1757" s="4">
        <v>16014</v>
      </c>
      <c r="B1757">
        <v>0</v>
      </c>
    </row>
    <row r="1758" spans="1:2" x14ac:dyDescent="0.35">
      <c r="A1758" s="5">
        <v>41120</v>
      </c>
      <c r="B1758">
        <v>0</v>
      </c>
    </row>
    <row r="1759" spans="1:2" x14ac:dyDescent="0.35">
      <c r="A1759" s="4">
        <v>39763</v>
      </c>
      <c r="B1759">
        <v>1</v>
      </c>
    </row>
    <row r="1760" spans="1:2" x14ac:dyDescent="0.35">
      <c r="A1760" s="5">
        <v>38725</v>
      </c>
      <c r="B1760">
        <v>0</v>
      </c>
    </row>
    <row r="1761" spans="1:2" x14ac:dyDescent="0.35">
      <c r="A1761" s="4">
        <v>77981</v>
      </c>
      <c r="B1761">
        <v>0</v>
      </c>
    </row>
    <row r="1762" spans="1:2" x14ac:dyDescent="0.35">
      <c r="A1762" s="5">
        <v>62905</v>
      </c>
      <c r="B1762">
        <v>0</v>
      </c>
    </row>
    <row r="1763" spans="1:2" x14ac:dyDescent="0.35">
      <c r="A1763" s="4">
        <v>13533</v>
      </c>
      <c r="B1763">
        <v>0</v>
      </c>
    </row>
    <row r="1764" spans="1:2" x14ac:dyDescent="0.35">
      <c r="A1764" s="5">
        <v>59481</v>
      </c>
      <c r="B1764">
        <v>0</v>
      </c>
    </row>
    <row r="1765" spans="1:2" x14ac:dyDescent="0.35">
      <c r="A1765" s="4">
        <v>72117</v>
      </c>
      <c r="B1765">
        <v>0</v>
      </c>
    </row>
    <row r="1766" spans="1:2" x14ac:dyDescent="0.35">
      <c r="A1766" s="5">
        <v>21955</v>
      </c>
      <c r="B1766">
        <v>0</v>
      </c>
    </row>
    <row r="1767" spans="1:2" x14ac:dyDescent="0.35">
      <c r="A1767" s="4">
        <v>67131</v>
      </c>
      <c r="B1767">
        <v>0</v>
      </c>
    </row>
    <row r="1768" spans="1:2" x14ac:dyDescent="0.35">
      <c r="A1768" s="5">
        <v>36802</v>
      </c>
      <c r="B1768">
        <v>0</v>
      </c>
    </row>
    <row r="1769" spans="1:2" x14ac:dyDescent="0.35">
      <c r="A1769" s="4">
        <v>71853</v>
      </c>
      <c r="B1769">
        <v>0</v>
      </c>
    </row>
    <row r="1770" spans="1:2" x14ac:dyDescent="0.35">
      <c r="A1770" s="5">
        <v>28249</v>
      </c>
      <c r="B1770">
        <v>0</v>
      </c>
    </row>
    <row r="1771" spans="1:2" x14ac:dyDescent="0.35">
      <c r="A1771" s="4">
        <v>47808</v>
      </c>
      <c r="B1771">
        <v>1</v>
      </c>
    </row>
    <row r="1772" spans="1:2" x14ac:dyDescent="0.35">
      <c r="A1772" s="5">
        <v>25509</v>
      </c>
      <c r="B1772">
        <v>1</v>
      </c>
    </row>
    <row r="1773" spans="1:2" x14ac:dyDescent="0.35">
      <c r="A1773" s="4">
        <v>51012</v>
      </c>
      <c r="B1773">
        <v>0</v>
      </c>
    </row>
    <row r="1774" spans="1:2" x14ac:dyDescent="0.35">
      <c r="A1774" s="5">
        <v>70596</v>
      </c>
      <c r="B1774">
        <v>0</v>
      </c>
    </row>
    <row r="1775" spans="1:2" x14ac:dyDescent="0.35">
      <c r="A1775" s="4">
        <v>85431</v>
      </c>
      <c r="B1775">
        <v>0</v>
      </c>
    </row>
    <row r="1776" spans="1:2" x14ac:dyDescent="0.35">
      <c r="A1776" s="5">
        <v>42664</v>
      </c>
      <c r="B1776">
        <v>0</v>
      </c>
    </row>
    <row r="1777" spans="1:2" x14ac:dyDescent="0.35">
      <c r="A1777" s="4">
        <v>42586</v>
      </c>
      <c r="B1777">
        <v>1</v>
      </c>
    </row>
    <row r="1778" spans="1:2" x14ac:dyDescent="0.35">
      <c r="A1778" s="5">
        <v>29760</v>
      </c>
      <c r="B1778">
        <v>0</v>
      </c>
    </row>
    <row r="1779" spans="1:2" x14ac:dyDescent="0.35">
      <c r="A1779" s="4">
        <v>28973</v>
      </c>
      <c r="B1779">
        <v>0</v>
      </c>
    </row>
    <row r="1780" spans="1:2" x14ac:dyDescent="0.35">
      <c r="A1780" s="5">
        <v>39435</v>
      </c>
      <c r="B1780">
        <v>0</v>
      </c>
    </row>
    <row r="1781" spans="1:2" x14ac:dyDescent="0.35">
      <c r="A1781" s="4">
        <v>65370</v>
      </c>
      <c r="B1781">
        <v>0</v>
      </c>
    </row>
    <row r="1782" spans="1:2" x14ac:dyDescent="0.35">
      <c r="A1782" s="5">
        <v>20194</v>
      </c>
      <c r="B1782">
        <v>0</v>
      </c>
    </row>
    <row r="1783" spans="1:2" x14ac:dyDescent="0.35">
      <c r="A1783" s="4">
        <v>42473</v>
      </c>
      <c r="B1783">
        <v>0</v>
      </c>
    </row>
    <row r="1784" spans="1:2" x14ac:dyDescent="0.35">
      <c r="A1784" s="5">
        <v>64590</v>
      </c>
      <c r="B1784">
        <v>0</v>
      </c>
    </row>
    <row r="1785" spans="1:2" x14ac:dyDescent="0.35">
      <c r="A1785" s="4">
        <v>71232</v>
      </c>
      <c r="B1785">
        <v>0</v>
      </c>
    </row>
    <row r="1786" spans="1:2" x14ac:dyDescent="0.35">
      <c r="A1786" s="5">
        <v>34600</v>
      </c>
      <c r="B1786">
        <v>1</v>
      </c>
    </row>
    <row r="1787" spans="1:2" x14ac:dyDescent="0.35">
      <c r="A1787" s="4">
        <v>46904</v>
      </c>
      <c r="B1787">
        <v>0</v>
      </c>
    </row>
    <row r="1788" spans="1:2" x14ac:dyDescent="0.35">
      <c r="A1788" s="5">
        <v>49094</v>
      </c>
      <c r="B1788">
        <v>0</v>
      </c>
    </row>
    <row r="1789" spans="1:2" x14ac:dyDescent="0.35">
      <c r="A1789" s="4">
        <v>36075</v>
      </c>
      <c r="B1789">
        <v>0</v>
      </c>
    </row>
    <row r="1790" spans="1:2" x14ac:dyDescent="0.35">
      <c r="A1790" s="5">
        <v>60839</v>
      </c>
      <c r="B1790">
        <v>0</v>
      </c>
    </row>
    <row r="1791" spans="1:2" x14ac:dyDescent="0.35">
      <c r="A1791" s="4">
        <v>77298</v>
      </c>
      <c r="B1791">
        <v>0</v>
      </c>
    </row>
    <row r="1792" spans="1:2" x14ac:dyDescent="0.35">
      <c r="A1792" s="5">
        <v>34026</v>
      </c>
      <c r="B1792">
        <v>0</v>
      </c>
    </row>
    <row r="1793" spans="1:2" x14ac:dyDescent="0.35">
      <c r="A1793" s="4">
        <v>48918</v>
      </c>
      <c r="B1793">
        <v>0</v>
      </c>
    </row>
    <row r="1794" spans="1:2" x14ac:dyDescent="0.35">
      <c r="A1794" s="5">
        <v>82122</v>
      </c>
      <c r="B1794">
        <v>1</v>
      </c>
    </row>
    <row r="1795" spans="1:2" x14ac:dyDescent="0.35">
      <c r="A1795" s="4">
        <v>37697</v>
      </c>
      <c r="B1795">
        <v>0</v>
      </c>
    </row>
    <row r="1796" spans="1:2" x14ac:dyDescent="0.35">
      <c r="A1796" s="5">
        <v>34074</v>
      </c>
      <c r="B1796">
        <v>1</v>
      </c>
    </row>
    <row r="1797" spans="1:2" x14ac:dyDescent="0.35">
      <c r="A1797" s="4">
        <v>28520</v>
      </c>
      <c r="B1797">
        <v>0</v>
      </c>
    </row>
    <row r="1798" spans="1:2" x14ac:dyDescent="0.35">
      <c r="A1798" s="5">
        <v>62535</v>
      </c>
      <c r="B1798">
        <v>0</v>
      </c>
    </row>
    <row r="1799" spans="1:2" x14ac:dyDescent="0.35">
      <c r="A1799" s="4">
        <v>36273</v>
      </c>
      <c r="B1799">
        <v>0</v>
      </c>
    </row>
    <row r="1800" spans="1:2" x14ac:dyDescent="0.35">
      <c r="A1800" s="5">
        <v>63404</v>
      </c>
      <c r="B1800">
        <v>1</v>
      </c>
    </row>
    <row r="1801" spans="1:2" x14ac:dyDescent="0.35">
      <c r="A1801" s="4">
        <v>75774</v>
      </c>
      <c r="B1801">
        <v>0</v>
      </c>
    </row>
    <row r="1802" spans="1:2" x14ac:dyDescent="0.35">
      <c r="A1802" s="5">
        <v>78416</v>
      </c>
      <c r="B1802">
        <v>0</v>
      </c>
    </row>
    <row r="1803" spans="1:2" x14ac:dyDescent="0.35">
      <c r="A1803" s="4">
        <v>75702</v>
      </c>
      <c r="B1803">
        <v>1</v>
      </c>
    </row>
    <row r="1804" spans="1:2" x14ac:dyDescent="0.35">
      <c r="A1804" s="5">
        <v>59385</v>
      </c>
      <c r="B1804">
        <v>0</v>
      </c>
    </row>
    <row r="1805" spans="1:2" x14ac:dyDescent="0.35">
      <c r="A1805" s="4">
        <v>37070</v>
      </c>
      <c r="B1805">
        <v>1</v>
      </c>
    </row>
    <row r="1806" spans="1:2" x14ac:dyDescent="0.35">
      <c r="A1806" s="5">
        <v>44689</v>
      </c>
      <c r="B1806">
        <v>1</v>
      </c>
    </row>
    <row r="1807" spans="1:2" x14ac:dyDescent="0.35">
      <c r="A1807" s="4">
        <v>53977</v>
      </c>
      <c r="B1807">
        <v>0</v>
      </c>
    </row>
    <row r="1808" spans="1:2" x14ac:dyDescent="0.35">
      <c r="A1808" s="5">
        <v>7144</v>
      </c>
      <c r="B1808">
        <v>0</v>
      </c>
    </row>
    <row r="1809" spans="1:2" x14ac:dyDescent="0.35">
      <c r="A1809" s="4">
        <v>18701</v>
      </c>
      <c r="B1809">
        <v>0</v>
      </c>
    </row>
    <row r="1810" spans="1:2" x14ac:dyDescent="0.35">
      <c r="A1810" s="5">
        <v>90369</v>
      </c>
      <c r="B1810">
        <v>1</v>
      </c>
    </row>
    <row r="1811" spans="1:2" x14ac:dyDescent="0.35">
      <c r="A1811" s="4">
        <v>63159</v>
      </c>
      <c r="B1811">
        <v>1</v>
      </c>
    </row>
    <row r="1812" spans="1:2" x14ac:dyDescent="0.35">
      <c r="A1812" s="5">
        <v>37758</v>
      </c>
      <c r="B1812">
        <v>0</v>
      </c>
    </row>
    <row r="1813" spans="1:2" x14ac:dyDescent="0.35">
      <c r="A1813" s="4">
        <v>46757</v>
      </c>
      <c r="B1813">
        <v>0</v>
      </c>
    </row>
    <row r="1814" spans="1:2" x14ac:dyDescent="0.35">
      <c r="A1814" s="5">
        <v>79734</v>
      </c>
      <c r="B1814">
        <v>1</v>
      </c>
    </row>
    <row r="1815" spans="1:2" x14ac:dyDescent="0.35">
      <c r="A1815" s="4">
        <v>63207</v>
      </c>
      <c r="B1815">
        <v>1</v>
      </c>
    </row>
    <row r="1816" spans="1:2" x14ac:dyDescent="0.35">
      <c r="A1816" s="5">
        <v>72071</v>
      </c>
      <c r="B1816">
        <v>0</v>
      </c>
    </row>
    <row r="1817" spans="1:2" x14ac:dyDescent="0.35">
      <c r="A1817" s="4">
        <v>21840</v>
      </c>
      <c r="B1817">
        <v>0</v>
      </c>
    </row>
    <row r="1818" spans="1:2" x14ac:dyDescent="0.35">
      <c r="A1818" s="5">
        <v>58582</v>
      </c>
      <c r="B1818">
        <v>1</v>
      </c>
    </row>
    <row r="1819" spans="1:2" x14ac:dyDescent="0.35">
      <c r="A1819" s="4">
        <v>72282</v>
      </c>
      <c r="B1819">
        <v>1</v>
      </c>
    </row>
    <row r="1820" spans="1:2" x14ac:dyDescent="0.35">
      <c r="A1820" s="5">
        <v>50387</v>
      </c>
      <c r="B1820">
        <v>0</v>
      </c>
    </row>
    <row r="1821" spans="1:2" x14ac:dyDescent="0.35">
      <c r="A1821" s="4">
        <v>32583</v>
      </c>
      <c r="B1821">
        <v>0</v>
      </c>
    </row>
    <row r="1822" spans="1:2" x14ac:dyDescent="0.35">
      <c r="A1822" s="5">
        <v>62568</v>
      </c>
      <c r="B1822">
        <v>1</v>
      </c>
    </row>
    <row r="1823" spans="1:2" x14ac:dyDescent="0.35">
      <c r="A1823" s="4">
        <v>44635</v>
      </c>
      <c r="B1823">
        <v>0</v>
      </c>
    </row>
    <row r="1824" spans="1:2" x14ac:dyDescent="0.35">
      <c r="A1824" s="5">
        <v>33316</v>
      </c>
      <c r="B1824">
        <v>0</v>
      </c>
    </row>
    <row r="1825" spans="1:2" x14ac:dyDescent="0.35">
      <c r="A1825" s="4">
        <v>63967</v>
      </c>
      <c r="B1825">
        <v>0</v>
      </c>
    </row>
    <row r="1826" spans="1:2" x14ac:dyDescent="0.35">
      <c r="A1826" s="5">
        <v>52513</v>
      </c>
      <c r="B1826">
        <v>0</v>
      </c>
    </row>
    <row r="1827" spans="1:2" x14ac:dyDescent="0.35">
      <c r="A1827" s="4">
        <v>25293</v>
      </c>
      <c r="B1827">
        <v>0</v>
      </c>
    </row>
    <row r="1828" spans="1:2" x14ac:dyDescent="0.35">
      <c r="A1828" s="5">
        <v>54111</v>
      </c>
      <c r="B1828">
        <v>0</v>
      </c>
    </row>
    <row r="1829" spans="1:2" x14ac:dyDescent="0.35">
      <c r="A1829" s="4">
        <v>78394</v>
      </c>
      <c r="B1829">
        <v>1</v>
      </c>
    </row>
    <row r="1830" spans="1:2" x14ac:dyDescent="0.35">
      <c r="A1830" s="5">
        <v>80739</v>
      </c>
      <c r="B1830">
        <v>0</v>
      </c>
    </row>
    <row r="1831" spans="1:2" x14ac:dyDescent="0.35">
      <c r="A1831" s="4">
        <v>22669</v>
      </c>
      <c r="B1831">
        <v>1</v>
      </c>
    </row>
    <row r="1832" spans="1:2" x14ac:dyDescent="0.35">
      <c r="A1832" s="5">
        <v>29236</v>
      </c>
      <c r="B1832">
        <v>0</v>
      </c>
    </row>
    <row r="1833" spans="1:2" x14ac:dyDescent="0.35">
      <c r="A1833" s="4">
        <v>44911</v>
      </c>
      <c r="B1833">
        <v>0</v>
      </c>
    </row>
    <row r="1834" spans="1:2" x14ac:dyDescent="0.35">
      <c r="A1834" s="5">
        <v>54693</v>
      </c>
      <c r="B1834">
        <v>0</v>
      </c>
    </row>
    <row r="1835" spans="1:2" x14ac:dyDescent="0.35">
      <c r="A1835" s="4">
        <v>48186</v>
      </c>
      <c r="B1835">
        <v>0</v>
      </c>
    </row>
    <row r="1836" spans="1:2" x14ac:dyDescent="0.35">
      <c r="A1836" s="5">
        <v>54809</v>
      </c>
      <c r="B1836">
        <v>1</v>
      </c>
    </row>
    <row r="1837" spans="1:2" x14ac:dyDescent="0.35">
      <c r="A1837" s="4">
        <v>41580</v>
      </c>
      <c r="B1837">
        <v>0</v>
      </c>
    </row>
    <row r="1838" spans="1:2" x14ac:dyDescent="0.35">
      <c r="A1838" s="5">
        <v>80336</v>
      </c>
      <c r="B1838">
        <v>0</v>
      </c>
    </row>
    <row r="1839" spans="1:2" x14ac:dyDescent="0.35">
      <c r="A1839" s="4">
        <v>47743</v>
      </c>
      <c r="B1839">
        <v>1</v>
      </c>
    </row>
    <row r="1840" spans="1:2" x14ac:dyDescent="0.35">
      <c r="A1840" s="5">
        <v>62972</v>
      </c>
      <c r="B1840">
        <v>0</v>
      </c>
    </row>
    <row r="1841" spans="1:2" x14ac:dyDescent="0.35">
      <c r="A1841" s="4">
        <v>57333</v>
      </c>
      <c r="B1841">
        <v>1</v>
      </c>
    </row>
    <row r="1842" spans="1:2" x14ac:dyDescent="0.35">
      <c r="A1842" s="5">
        <v>32313</v>
      </c>
      <c r="B1842">
        <v>0</v>
      </c>
    </row>
    <row r="1843" spans="1:2" x14ac:dyDescent="0.35">
      <c r="A1843" s="4">
        <v>84953</v>
      </c>
      <c r="B1843">
        <v>4</v>
      </c>
    </row>
    <row r="1844" spans="1:2" x14ac:dyDescent="0.35">
      <c r="A1844" s="5">
        <v>27071</v>
      </c>
      <c r="B1844">
        <v>0</v>
      </c>
    </row>
    <row r="1845" spans="1:2" x14ac:dyDescent="0.35">
      <c r="A1845" s="4">
        <v>68148</v>
      </c>
      <c r="B1845">
        <v>0</v>
      </c>
    </row>
    <row r="1846" spans="1:2" x14ac:dyDescent="0.35">
      <c r="A1846" s="5">
        <v>65735</v>
      </c>
      <c r="B1846">
        <v>0</v>
      </c>
    </row>
    <row r="1847" spans="1:2" x14ac:dyDescent="0.35">
      <c r="A1847" s="4">
        <v>86836</v>
      </c>
      <c r="B1847">
        <v>4</v>
      </c>
    </row>
    <row r="1848" spans="1:2" x14ac:dyDescent="0.35">
      <c r="A1848" s="5">
        <v>4023</v>
      </c>
      <c r="B1848">
        <v>0</v>
      </c>
    </row>
    <row r="1849" spans="1:2" x14ac:dyDescent="0.35">
      <c r="A1849" s="4">
        <v>30093</v>
      </c>
      <c r="B1849">
        <v>0</v>
      </c>
    </row>
    <row r="1850" spans="1:2" x14ac:dyDescent="0.35">
      <c r="A1850" s="5">
        <v>57705</v>
      </c>
      <c r="B1850">
        <v>0</v>
      </c>
    </row>
    <row r="1851" spans="1:2" x14ac:dyDescent="0.35">
      <c r="A1851" s="4">
        <v>25008</v>
      </c>
      <c r="B1851">
        <v>0</v>
      </c>
    </row>
    <row r="1852" spans="1:2" x14ac:dyDescent="0.35">
      <c r="A1852" s="5">
        <v>83257</v>
      </c>
      <c r="B1852">
        <v>3</v>
      </c>
    </row>
    <row r="1853" spans="1:2" x14ac:dyDescent="0.35">
      <c r="A1853" s="4">
        <v>22280</v>
      </c>
      <c r="B1853">
        <v>0</v>
      </c>
    </row>
    <row r="1854" spans="1:2" x14ac:dyDescent="0.35">
      <c r="A1854" s="5">
        <v>72159</v>
      </c>
      <c r="B1854">
        <v>0</v>
      </c>
    </row>
    <row r="1855" spans="1:2" x14ac:dyDescent="0.35">
      <c r="A1855" s="4">
        <v>64260</v>
      </c>
      <c r="B1855">
        <v>1</v>
      </c>
    </row>
    <row r="1856" spans="1:2" x14ac:dyDescent="0.35">
      <c r="A1856" s="5">
        <v>82733</v>
      </c>
      <c r="B1856">
        <v>1</v>
      </c>
    </row>
    <row r="1857" spans="1:2" x14ac:dyDescent="0.35">
      <c r="A1857" s="4">
        <v>74290</v>
      </c>
      <c r="B1857">
        <v>2</v>
      </c>
    </row>
    <row r="1858" spans="1:2" x14ac:dyDescent="0.35">
      <c r="A1858" s="5">
        <v>58217</v>
      </c>
      <c r="B1858">
        <v>0</v>
      </c>
    </row>
    <row r="1859" spans="1:2" x14ac:dyDescent="0.35">
      <c r="A1859" s="4">
        <v>21024</v>
      </c>
      <c r="B1859">
        <v>0</v>
      </c>
    </row>
    <row r="1860" spans="1:2" x14ac:dyDescent="0.35">
      <c r="A1860" s="5">
        <v>70116</v>
      </c>
      <c r="B1860">
        <v>0</v>
      </c>
    </row>
    <row r="1861" spans="1:2" x14ac:dyDescent="0.35">
      <c r="A1861" s="4">
        <v>54006</v>
      </c>
      <c r="B1861">
        <v>0</v>
      </c>
    </row>
    <row r="1862" spans="1:2" x14ac:dyDescent="0.35">
      <c r="A1862" s="5">
        <v>69063</v>
      </c>
      <c r="B1862">
        <v>0</v>
      </c>
    </row>
    <row r="1863" spans="1:2" x14ac:dyDescent="0.35">
      <c r="A1863" s="4">
        <v>11448</v>
      </c>
      <c r="B1863">
        <v>0</v>
      </c>
    </row>
    <row r="1864" spans="1:2" x14ac:dyDescent="0.35">
      <c r="A1864" s="5">
        <v>61825</v>
      </c>
      <c r="B1864">
        <v>0</v>
      </c>
    </row>
    <row r="1865" spans="1:2" x14ac:dyDescent="0.35">
      <c r="A1865" s="4">
        <v>70886</v>
      </c>
      <c r="B1865">
        <v>0</v>
      </c>
    </row>
    <row r="1866" spans="1:2" x14ac:dyDescent="0.35">
      <c r="A1866" s="5">
        <v>69109</v>
      </c>
      <c r="B1866">
        <v>2</v>
      </c>
    </row>
    <row r="1867" spans="1:2" x14ac:dyDescent="0.35">
      <c r="A1867" s="4">
        <v>60208</v>
      </c>
      <c r="B1867">
        <v>2</v>
      </c>
    </row>
    <row r="1868" spans="1:2" x14ac:dyDescent="0.35">
      <c r="A1868" s="5">
        <v>32889</v>
      </c>
      <c r="B1868">
        <v>0</v>
      </c>
    </row>
    <row r="1869" spans="1:2" x14ac:dyDescent="0.35">
      <c r="A1869" s="4">
        <v>34738</v>
      </c>
      <c r="B1869">
        <v>0</v>
      </c>
    </row>
    <row r="1870" spans="1:2" x14ac:dyDescent="0.35">
      <c r="A1870" s="5">
        <v>30538</v>
      </c>
      <c r="B1870">
        <v>0</v>
      </c>
    </row>
    <row r="1871" spans="1:2" x14ac:dyDescent="0.35">
      <c r="A1871" s="4">
        <v>82326</v>
      </c>
      <c r="B1871">
        <v>4</v>
      </c>
    </row>
    <row r="1872" spans="1:2" x14ac:dyDescent="0.35">
      <c r="A1872" s="5">
        <v>26642</v>
      </c>
      <c r="B1872">
        <v>0</v>
      </c>
    </row>
    <row r="1873" spans="1:2" x14ac:dyDescent="0.35">
      <c r="A1873" s="4">
        <v>69932</v>
      </c>
      <c r="B1873">
        <v>0</v>
      </c>
    </row>
    <row r="1874" spans="1:2" x14ac:dyDescent="0.35">
      <c r="A1874" s="5">
        <v>44503</v>
      </c>
      <c r="B1874">
        <v>0</v>
      </c>
    </row>
    <row r="1875" spans="1:2" x14ac:dyDescent="0.35">
      <c r="A1875" s="4">
        <v>60200</v>
      </c>
      <c r="B1875">
        <v>0</v>
      </c>
    </row>
    <row r="1876" spans="1:2" x14ac:dyDescent="0.35">
      <c r="A1876" s="5">
        <v>49638</v>
      </c>
      <c r="B1876">
        <v>0</v>
      </c>
    </row>
    <row r="1877" spans="1:2" x14ac:dyDescent="0.35">
      <c r="A1877" s="4">
        <v>23830</v>
      </c>
      <c r="B1877">
        <v>0</v>
      </c>
    </row>
    <row r="1878" spans="1:2" x14ac:dyDescent="0.35">
      <c r="A1878" s="5">
        <v>33051</v>
      </c>
      <c r="B1878">
        <v>1</v>
      </c>
    </row>
    <row r="1879" spans="1:2" x14ac:dyDescent="0.35">
      <c r="A1879" s="4">
        <v>72905</v>
      </c>
      <c r="B1879">
        <v>1</v>
      </c>
    </row>
    <row r="1880" spans="1:2" x14ac:dyDescent="0.35">
      <c r="A1880" s="5">
        <v>69702</v>
      </c>
      <c r="B1880">
        <v>0</v>
      </c>
    </row>
    <row r="1881" spans="1:2" x14ac:dyDescent="0.35">
      <c r="A1881" s="4">
        <v>70300</v>
      </c>
      <c r="B1881">
        <v>0</v>
      </c>
    </row>
    <row r="1882" spans="1:2" x14ac:dyDescent="0.35">
      <c r="A1882" s="5">
        <v>70643</v>
      </c>
      <c r="B1882">
        <v>1</v>
      </c>
    </row>
    <row r="1883" spans="1:2" x14ac:dyDescent="0.35">
      <c r="A1883" s="4">
        <v>30396</v>
      </c>
      <c r="B1883">
        <v>2</v>
      </c>
    </row>
    <row r="1884" spans="1:2" x14ac:dyDescent="0.35">
      <c r="A1884" s="5">
        <v>50616</v>
      </c>
      <c r="B1884">
        <v>0</v>
      </c>
    </row>
    <row r="1885" spans="1:2" x14ac:dyDescent="0.35">
      <c r="A1885" s="4">
        <v>62772</v>
      </c>
      <c r="B1885">
        <v>1</v>
      </c>
    </row>
    <row r="1886" spans="1:2" x14ac:dyDescent="0.35">
      <c r="A1886" s="5">
        <v>30298</v>
      </c>
      <c r="B1886">
        <v>0</v>
      </c>
    </row>
    <row r="1887" spans="1:2" x14ac:dyDescent="0.35">
      <c r="A1887" s="4">
        <v>52413</v>
      </c>
      <c r="B1887">
        <v>0</v>
      </c>
    </row>
    <row r="1888" spans="1:2" x14ac:dyDescent="0.35">
      <c r="A1888" s="5">
        <v>44155</v>
      </c>
      <c r="B1888">
        <v>0</v>
      </c>
    </row>
    <row r="1889" spans="1:2" x14ac:dyDescent="0.35">
      <c r="A1889" s="4">
        <v>86979</v>
      </c>
      <c r="B1889">
        <v>2</v>
      </c>
    </row>
    <row r="1890" spans="1:2" x14ac:dyDescent="0.35">
      <c r="A1890" s="5">
        <v>76532</v>
      </c>
      <c r="B1890">
        <v>0</v>
      </c>
    </row>
    <row r="1891" spans="1:2" x14ac:dyDescent="0.35">
      <c r="A1891" s="4">
        <v>42081</v>
      </c>
      <c r="B1891">
        <v>1</v>
      </c>
    </row>
    <row r="1892" spans="1:2" x14ac:dyDescent="0.35">
      <c r="A1892" s="5">
        <v>67546</v>
      </c>
      <c r="B1892">
        <v>0</v>
      </c>
    </row>
    <row r="1893" spans="1:2" x14ac:dyDescent="0.35">
      <c r="A1893" s="4">
        <v>88420</v>
      </c>
      <c r="B1893">
        <v>3</v>
      </c>
    </row>
    <row r="1894" spans="1:2" x14ac:dyDescent="0.35">
      <c r="A1894" s="5">
        <v>31158</v>
      </c>
      <c r="B1894">
        <v>0</v>
      </c>
    </row>
    <row r="1895" spans="1:2" x14ac:dyDescent="0.35">
      <c r="A1895" s="4">
        <v>61671</v>
      </c>
      <c r="B1895">
        <v>2</v>
      </c>
    </row>
    <row r="1896" spans="1:2" x14ac:dyDescent="0.35">
      <c r="A1896" s="5">
        <v>69719</v>
      </c>
      <c r="B1896">
        <v>0</v>
      </c>
    </row>
    <row r="1897" spans="1:2" x14ac:dyDescent="0.35">
      <c r="A1897" s="4">
        <v>49160</v>
      </c>
      <c r="B1897">
        <v>0</v>
      </c>
    </row>
    <row r="1898" spans="1:2" x14ac:dyDescent="0.35">
      <c r="A1898" s="5">
        <v>24882</v>
      </c>
      <c r="B1898">
        <v>1</v>
      </c>
    </row>
    <row r="1899" spans="1:2" x14ac:dyDescent="0.35">
      <c r="A1899" s="4">
        <v>90933</v>
      </c>
      <c r="B1899">
        <v>1</v>
      </c>
    </row>
    <row r="1900" spans="1:2" x14ac:dyDescent="0.35">
      <c r="A1900" s="5">
        <v>113734</v>
      </c>
      <c r="B1900">
        <v>0</v>
      </c>
    </row>
    <row r="1901" spans="1:2" x14ac:dyDescent="0.35">
      <c r="A1901" s="4">
        <v>59292</v>
      </c>
      <c r="B1901">
        <v>0</v>
      </c>
    </row>
    <row r="1902" spans="1:2" x14ac:dyDescent="0.35">
      <c r="A1902" s="5">
        <v>45759</v>
      </c>
      <c r="B1902">
        <v>0</v>
      </c>
    </row>
    <row r="1903" spans="1:2" x14ac:dyDescent="0.35">
      <c r="A1903" s="4">
        <v>22148</v>
      </c>
      <c r="B1903">
        <v>0</v>
      </c>
    </row>
    <row r="1904" spans="1:2" x14ac:dyDescent="0.35">
      <c r="A1904" s="5">
        <v>73395</v>
      </c>
      <c r="B1904">
        <v>0</v>
      </c>
    </row>
    <row r="1905" spans="1:2" x14ac:dyDescent="0.35">
      <c r="A1905" s="4">
        <v>29819</v>
      </c>
      <c r="B1905">
        <v>0</v>
      </c>
    </row>
    <row r="1906" spans="1:2" x14ac:dyDescent="0.35">
      <c r="A1906" s="5">
        <v>45688</v>
      </c>
      <c r="B1906">
        <v>1</v>
      </c>
    </row>
    <row r="1907" spans="1:2" x14ac:dyDescent="0.35">
      <c r="A1907" s="4">
        <v>62820</v>
      </c>
      <c r="B1907">
        <v>0</v>
      </c>
    </row>
    <row r="1908" spans="1:2" x14ac:dyDescent="0.35">
      <c r="A1908" s="5">
        <v>60491</v>
      </c>
      <c r="B1908">
        <v>0</v>
      </c>
    </row>
    <row r="1909" spans="1:2" x14ac:dyDescent="0.35">
      <c r="A1909" s="4">
        <v>33235</v>
      </c>
      <c r="B1909">
        <v>0</v>
      </c>
    </row>
    <row r="1910" spans="1:2" x14ac:dyDescent="0.35">
      <c r="A1910" s="5">
        <v>35701</v>
      </c>
      <c r="B1910">
        <v>0</v>
      </c>
    </row>
    <row r="1911" spans="1:2" x14ac:dyDescent="0.35">
      <c r="A1911" s="4">
        <v>31535</v>
      </c>
      <c r="B1911">
        <v>1</v>
      </c>
    </row>
    <row r="1912" spans="1:2" x14ac:dyDescent="0.35">
      <c r="A1912" s="5">
        <v>92556</v>
      </c>
      <c r="B1912">
        <v>0</v>
      </c>
    </row>
    <row r="1913" spans="1:2" x14ac:dyDescent="0.35">
      <c r="A1913" s="4">
        <v>67384</v>
      </c>
      <c r="B1913">
        <v>1</v>
      </c>
    </row>
    <row r="1914" spans="1:2" x14ac:dyDescent="0.35">
      <c r="A1914" s="5">
        <v>80573</v>
      </c>
      <c r="B1914">
        <v>0</v>
      </c>
    </row>
    <row r="1915" spans="1:2" x14ac:dyDescent="0.35">
      <c r="A1915" s="4">
        <v>77870</v>
      </c>
      <c r="B1915">
        <v>3</v>
      </c>
    </row>
    <row r="1916" spans="1:2" x14ac:dyDescent="0.35">
      <c r="A1916" s="5">
        <v>52278</v>
      </c>
      <c r="B1916">
        <v>0</v>
      </c>
    </row>
    <row r="1917" spans="1:2" x14ac:dyDescent="0.35">
      <c r="A1917" s="4">
        <v>57107</v>
      </c>
      <c r="B1917">
        <v>3</v>
      </c>
    </row>
    <row r="1918" spans="1:2" x14ac:dyDescent="0.35">
      <c r="A1918" s="5">
        <v>18929</v>
      </c>
      <c r="B1918">
        <v>0</v>
      </c>
    </row>
    <row r="1919" spans="1:2" x14ac:dyDescent="0.35">
      <c r="A1919" s="4">
        <v>36038</v>
      </c>
      <c r="B1919">
        <v>0</v>
      </c>
    </row>
    <row r="1920" spans="1:2" x14ac:dyDescent="0.35">
      <c r="A1920" s="5">
        <v>20180</v>
      </c>
      <c r="B1920">
        <v>0</v>
      </c>
    </row>
    <row r="1921" spans="1:2" x14ac:dyDescent="0.35">
      <c r="A1921" s="4">
        <v>34230</v>
      </c>
      <c r="B1921">
        <v>0</v>
      </c>
    </row>
    <row r="1922" spans="1:2" x14ac:dyDescent="0.35">
      <c r="A1922" s="5">
        <v>31878</v>
      </c>
      <c r="B1922">
        <v>0</v>
      </c>
    </row>
    <row r="1923" spans="1:2" x14ac:dyDescent="0.35">
      <c r="A1923" s="4">
        <v>70932</v>
      </c>
      <c r="B1923">
        <v>0</v>
      </c>
    </row>
    <row r="1924" spans="1:2" x14ac:dyDescent="0.35">
      <c r="A1924" s="5">
        <v>91249</v>
      </c>
      <c r="B1924">
        <v>5</v>
      </c>
    </row>
    <row r="1925" spans="1:2" x14ac:dyDescent="0.35">
      <c r="A1925" s="4">
        <v>77598</v>
      </c>
      <c r="B1925">
        <v>1</v>
      </c>
    </row>
    <row r="1926" spans="1:2" x14ac:dyDescent="0.35">
      <c r="A1926" s="5">
        <v>80982</v>
      </c>
      <c r="B1926">
        <v>0</v>
      </c>
    </row>
    <row r="1927" spans="1:2" x14ac:dyDescent="0.35">
      <c r="A1927" s="4">
        <v>22701</v>
      </c>
      <c r="B1927">
        <v>0</v>
      </c>
    </row>
    <row r="1928" spans="1:2" x14ac:dyDescent="0.35">
      <c r="A1928" s="5">
        <v>55212</v>
      </c>
      <c r="B1928">
        <v>2</v>
      </c>
    </row>
    <row r="1929" spans="1:2" x14ac:dyDescent="0.35">
      <c r="A1929" s="4">
        <v>70617</v>
      </c>
      <c r="B1929">
        <v>0</v>
      </c>
    </row>
    <row r="1930" spans="1:2" x14ac:dyDescent="0.35">
      <c r="A1930" s="5">
        <v>64849</v>
      </c>
      <c r="B1930">
        <v>1</v>
      </c>
    </row>
    <row r="1931" spans="1:2" x14ac:dyDescent="0.35">
      <c r="A1931" s="4">
        <v>62694</v>
      </c>
      <c r="B1931">
        <v>0</v>
      </c>
    </row>
    <row r="1932" spans="1:2" x14ac:dyDescent="0.35">
      <c r="A1932" s="5">
        <v>61917</v>
      </c>
      <c r="B1932">
        <v>0</v>
      </c>
    </row>
    <row r="1933" spans="1:2" x14ac:dyDescent="0.35">
      <c r="A1933" s="4">
        <v>67472</v>
      </c>
      <c r="B1933">
        <v>0</v>
      </c>
    </row>
    <row r="1934" spans="1:2" x14ac:dyDescent="0.35">
      <c r="A1934" s="5">
        <v>21059</v>
      </c>
      <c r="B1934">
        <v>0</v>
      </c>
    </row>
    <row r="1935" spans="1:2" x14ac:dyDescent="0.35">
      <c r="A1935" s="4">
        <v>29543</v>
      </c>
      <c r="B1935">
        <v>0</v>
      </c>
    </row>
    <row r="1936" spans="1:2" x14ac:dyDescent="0.35">
      <c r="A1936" s="5">
        <v>75903</v>
      </c>
      <c r="B1936">
        <v>0</v>
      </c>
    </row>
    <row r="1937" spans="1:2" x14ac:dyDescent="0.35">
      <c r="A1937" s="4">
        <v>34984</v>
      </c>
      <c r="B1937">
        <v>0</v>
      </c>
    </row>
    <row r="1938" spans="1:2" x14ac:dyDescent="0.35">
      <c r="A1938" s="5">
        <v>54998</v>
      </c>
      <c r="B1938">
        <v>1</v>
      </c>
    </row>
    <row r="1939" spans="1:2" x14ac:dyDescent="0.35">
      <c r="A1939" s="4">
        <v>54356</v>
      </c>
      <c r="B1939">
        <v>1</v>
      </c>
    </row>
    <row r="1940" spans="1:2" x14ac:dyDescent="0.35">
      <c r="A1940" s="5">
        <v>34242</v>
      </c>
      <c r="B1940">
        <v>0</v>
      </c>
    </row>
    <row r="1941" spans="1:2" x14ac:dyDescent="0.35">
      <c r="A1941" s="4">
        <v>25410</v>
      </c>
      <c r="B1941">
        <v>0</v>
      </c>
    </row>
    <row r="1942" spans="1:2" x14ac:dyDescent="0.35">
      <c r="A1942" s="5">
        <v>73356</v>
      </c>
      <c r="B1942">
        <v>4</v>
      </c>
    </row>
    <row r="1943" spans="1:2" x14ac:dyDescent="0.35">
      <c r="A1943" s="4">
        <v>28320</v>
      </c>
      <c r="B1943">
        <v>0</v>
      </c>
    </row>
    <row r="1944" spans="1:2" x14ac:dyDescent="0.35">
      <c r="A1944" s="5">
        <v>23763</v>
      </c>
      <c r="B1944">
        <v>0</v>
      </c>
    </row>
    <row r="1945" spans="1:2" x14ac:dyDescent="0.35">
      <c r="A1945" s="4">
        <v>72570</v>
      </c>
      <c r="B1945">
        <v>0</v>
      </c>
    </row>
    <row r="1946" spans="1:2" x14ac:dyDescent="0.35">
      <c r="A1946" s="5">
        <v>34529</v>
      </c>
      <c r="B1946">
        <v>0</v>
      </c>
    </row>
    <row r="1947" spans="1:2" x14ac:dyDescent="0.35">
      <c r="A1947" s="4">
        <v>70792</v>
      </c>
      <c r="B1947">
        <v>0</v>
      </c>
    </row>
    <row r="1948" spans="1:2" x14ac:dyDescent="0.35">
      <c r="A1948" s="5">
        <v>63211</v>
      </c>
      <c r="B1948">
        <v>1</v>
      </c>
    </row>
    <row r="1949" spans="1:2" x14ac:dyDescent="0.35">
      <c r="A1949" s="4">
        <v>83891</v>
      </c>
      <c r="B1949">
        <v>0</v>
      </c>
    </row>
    <row r="1950" spans="1:2" x14ac:dyDescent="0.35">
      <c r="A1950" s="5">
        <v>36065</v>
      </c>
      <c r="B1950">
        <v>0</v>
      </c>
    </row>
    <row r="1951" spans="1:2" x14ac:dyDescent="0.35">
      <c r="A1951" s="4">
        <v>39898</v>
      </c>
      <c r="B1951">
        <v>0</v>
      </c>
    </row>
    <row r="1952" spans="1:2" x14ac:dyDescent="0.35">
      <c r="A1952" s="5">
        <v>51141</v>
      </c>
      <c r="B1952">
        <v>0</v>
      </c>
    </row>
    <row r="1953" spans="1:2" x14ac:dyDescent="0.35">
      <c r="A1953" s="4">
        <v>56939</v>
      </c>
      <c r="B1953">
        <v>0</v>
      </c>
    </row>
    <row r="1954" spans="1:2" x14ac:dyDescent="0.35">
      <c r="A1954" s="5">
        <v>80872</v>
      </c>
      <c r="B1954">
        <v>0</v>
      </c>
    </row>
    <row r="1955" spans="1:2" x14ac:dyDescent="0.35">
      <c r="A1955" s="4">
        <v>72335</v>
      </c>
      <c r="B1955">
        <v>1</v>
      </c>
    </row>
    <row r="1956" spans="1:2" x14ac:dyDescent="0.35">
      <c r="A1956" s="5">
        <v>61798</v>
      </c>
      <c r="B1956">
        <v>0</v>
      </c>
    </row>
    <row r="1957" spans="1:2" x14ac:dyDescent="0.35">
      <c r="A1957" s="4">
        <v>76842</v>
      </c>
      <c r="B1957">
        <v>0</v>
      </c>
    </row>
    <row r="1958" spans="1:2" x14ac:dyDescent="0.35">
      <c r="A1958" s="5">
        <v>29478</v>
      </c>
      <c r="B1958">
        <v>0</v>
      </c>
    </row>
    <row r="1959" spans="1:2" x14ac:dyDescent="0.35">
      <c r="A1959" s="4">
        <v>46998</v>
      </c>
      <c r="B1959">
        <v>1</v>
      </c>
    </row>
    <row r="1960" spans="1:2" x14ac:dyDescent="0.35">
      <c r="A1960" s="5">
        <v>96843</v>
      </c>
      <c r="B1960">
        <v>2</v>
      </c>
    </row>
    <row r="1961" spans="1:2" x14ac:dyDescent="0.35">
      <c r="A1961" s="4">
        <v>56551</v>
      </c>
      <c r="B1961">
        <v>0</v>
      </c>
    </row>
    <row r="1962" spans="1:2" x14ac:dyDescent="0.35">
      <c r="A1962" s="5">
        <v>70053</v>
      </c>
      <c r="B1962">
        <v>0</v>
      </c>
    </row>
    <row r="1963" spans="1:2" x14ac:dyDescent="0.35">
      <c r="A1963" s="4">
        <v>71670</v>
      </c>
      <c r="B1963">
        <v>4</v>
      </c>
    </row>
    <row r="1964" spans="1:2" x14ac:dyDescent="0.35">
      <c r="A1964" s="5">
        <v>44359</v>
      </c>
      <c r="B1964">
        <v>0</v>
      </c>
    </row>
    <row r="1965" spans="1:2" x14ac:dyDescent="0.35">
      <c r="A1965" s="4">
        <v>40887</v>
      </c>
      <c r="B1965">
        <v>1</v>
      </c>
    </row>
    <row r="1966" spans="1:2" x14ac:dyDescent="0.35">
      <c r="A1966" s="5">
        <v>48877</v>
      </c>
      <c r="B1966">
        <v>0</v>
      </c>
    </row>
    <row r="1967" spans="1:2" x14ac:dyDescent="0.35">
      <c r="A1967" s="4">
        <v>74485</v>
      </c>
      <c r="B1967">
        <v>0</v>
      </c>
    </row>
    <row r="1968" spans="1:2" x14ac:dyDescent="0.35">
      <c r="A1968" s="5">
        <v>64474</v>
      </c>
      <c r="B1968">
        <v>0</v>
      </c>
    </row>
    <row r="1969" spans="1:2" x14ac:dyDescent="0.35">
      <c r="A1969" s="4">
        <v>77226</v>
      </c>
      <c r="B1969">
        <v>0</v>
      </c>
    </row>
    <row r="1970" spans="1:2" x14ac:dyDescent="0.35">
      <c r="A1970" s="5">
        <v>72643</v>
      </c>
      <c r="B1970">
        <v>2</v>
      </c>
    </row>
    <row r="1971" spans="1:2" x14ac:dyDescent="0.35">
      <c r="A1971" s="4">
        <v>85738</v>
      </c>
      <c r="B1971">
        <v>2</v>
      </c>
    </row>
    <row r="1972" spans="1:2" x14ac:dyDescent="0.35">
      <c r="A1972" s="5">
        <v>55686</v>
      </c>
      <c r="B1972">
        <v>1</v>
      </c>
    </row>
    <row r="1973" spans="1:2" x14ac:dyDescent="0.35">
      <c r="A1973" s="4">
        <v>39062</v>
      </c>
      <c r="B1973">
        <v>1</v>
      </c>
    </row>
    <row r="1974" spans="1:2" x14ac:dyDescent="0.35">
      <c r="A1974" s="5">
        <v>34600</v>
      </c>
      <c r="B1974">
        <v>1</v>
      </c>
    </row>
    <row r="1975" spans="1:2" x14ac:dyDescent="0.35">
      <c r="A1975" s="4">
        <v>40794</v>
      </c>
      <c r="B1975">
        <v>0</v>
      </c>
    </row>
    <row r="1976" spans="1:2" x14ac:dyDescent="0.35">
      <c r="A1976" s="5">
        <v>54690</v>
      </c>
      <c r="B1976">
        <v>0</v>
      </c>
    </row>
    <row r="1977" spans="1:2" x14ac:dyDescent="0.35">
      <c r="A1977" s="4">
        <v>4428</v>
      </c>
      <c r="B1977">
        <v>0</v>
      </c>
    </row>
    <row r="1978" spans="1:2" x14ac:dyDescent="0.35">
      <c r="A1978" s="5">
        <v>32632</v>
      </c>
      <c r="B1978">
        <v>0</v>
      </c>
    </row>
    <row r="1979" spans="1:2" x14ac:dyDescent="0.35">
      <c r="A1979" s="4">
        <v>38236</v>
      </c>
      <c r="B1979">
        <v>0</v>
      </c>
    </row>
    <row r="1980" spans="1:2" x14ac:dyDescent="0.35">
      <c r="A1980" s="5">
        <v>36781</v>
      </c>
      <c r="B1980">
        <v>1</v>
      </c>
    </row>
    <row r="1981" spans="1:2" x14ac:dyDescent="0.35">
      <c r="A1981" s="4">
        <v>31385</v>
      </c>
      <c r="B1981">
        <v>2</v>
      </c>
    </row>
    <row r="1982" spans="1:2" x14ac:dyDescent="0.35">
      <c r="A1982" s="5">
        <v>24570</v>
      </c>
      <c r="B1982">
        <v>0</v>
      </c>
    </row>
    <row r="1983" spans="1:2" x14ac:dyDescent="0.35">
      <c r="A1983" s="4">
        <v>25509</v>
      </c>
      <c r="B1983">
        <v>1</v>
      </c>
    </row>
    <row r="1984" spans="1:2" x14ac:dyDescent="0.35">
      <c r="A1984" s="5">
        <v>94642</v>
      </c>
      <c r="B1984">
        <v>2</v>
      </c>
    </row>
    <row r="1985" spans="1:2" x14ac:dyDescent="0.35">
      <c r="A1985" s="4">
        <v>58646</v>
      </c>
      <c r="B1985">
        <v>0</v>
      </c>
    </row>
    <row r="1986" spans="1:2" x14ac:dyDescent="0.35">
      <c r="A1986" s="5">
        <v>53201</v>
      </c>
      <c r="B1986">
        <v>0</v>
      </c>
    </row>
    <row r="1987" spans="1:2" x14ac:dyDescent="0.35">
      <c r="A1987" s="4">
        <v>21994</v>
      </c>
      <c r="B1987">
        <v>0</v>
      </c>
    </row>
    <row r="1988" spans="1:2" x14ac:dyDescent="0.35">
      <c r="A1988" s="5">
        <v>57113</v>
      </c>
      <c r="B1988">
        <v>0</v>
      </c>
    </row>
    <row r="1989" spans="1:2" x14ac:dyDescent="0.35">
      <c r="A1989" s="4">
        <v>51373</v>
      </c>
      <c r="B1989">
        <v>0</v>
      </c>
    </row>
    <row r="1990" spans="1:2" x14ac:dyDescent="0.35">
      <c r="A1990" s="5">
        <v>23477</v>
      </c>
      <c r="B1990">
        <v>0</v>
      </c>
    </row>
    <row r="1991" spans="1:2" x14ac:dyDescent="0.35">
      <c r="A1991" s="4">
        <v>58116</v>
      </c>
      <c r="B1991">
        <v>0</v>
      </c>
    </row>
    <row r="1992" spans="1:2" x14ac:dyDescent="0.35">
      <c r="A1992" s="5">
        <v>72968</v>
      </c>
      <c r="B1992">
        <v>2</v>
      </c>
    </row>
    <row r="1993" spans="1:2" x14ac:dyDescent="0.35">
      <c r="A1993" s="4">
        <v>39791</v>
      </c>
      <c r="B1993">
        <v>0</v>
      </c>
    </row>
    <row r="1994" spans="1:2" x14ac:dyDescent="0.35">
      <c r="A1994" s="5">
        <v>91712</v>
      </c>
      <c r="B1994">
        <v>2</v>
      </c>
    </row>
    <row r="1995" spans="1:2" x14ac:dyDescent="0.35">
      <c r="A1995" s="4">
        <v>94472</v>
      </c>
      <c r="B1995">
        <v>2</v>
      </c>
    </row>
    <row r="1996" spans="1:2" x14ac:dyDescent="0.35">
      <c r="A1996" s="5">
        <v>13672</v>
      </c>
      <c r="B1996">
        <v>0</v>
      </c>
    </row>
    <row r="1997" spans="1:2" x14ac:dyDescent="0.35">
      <c r="A1997" s="4">
        <v>96547</v>
      </c>
      <c r="B1997">
        <v>4</v>
      </c>
    </row>
    <row r="1998" spans="1:2" x14ac:dyDescent="0.35">
      <c r="A1998" s="5">
        <v>79205</v>
      </c>
      <c r="B1998">
        <v>2</v>
      </c>
    </row>
    <row r="1999" spans="1:2" x14ac:dyDescent="0.35">
      <c r="A1999" s="4">
        <v>56559</v>
      </c>
      <c r="B1999">
        <v>0</v>
      </c>
    </row>
    <row r="2000" spans="1:2" x14ac:dyDescent="0.35">
      <c r="A2000" s="5">
        <v>32644</v>
      </c>
      <c r="B2000">
        <v>1</v>
      </c>
    </row>
    <row r="2001" spans="1:2" x14ac:dyDescent="0.35">
      <c r="A2001" s="4">
        <v>67506</v>
      </c>
      <c r="B2001">
        <v>0</v>
      </c>
    </row>
    <row r="2002" spans="1:2" x14ac:dyDescent="0.35">
      <c r="A2002" s="5">
        <v>24206</v>
      </c>
      <c r="B2002">
        <v>0</v>
      </c>
    </row>
    <row r="2003" spans="1:2" x14ac:dyDescent="0.35">
      <c r="A2003" s="4">
        <v>28420</v>
      </c>
      <c r="B2003">
        <v>0</v>
      </c>
    </row>
    <row r="2004" spans="1:2" x14ac:dyDescent="0.35">
      <c r="A2004" s="5">
        <v>22979</v>
      </c>
      <c r="B2004">
        <v>1</v>
      </c>
    </row>
    <row r="2005" spans="1:2" x14ac:dyDescent="0.35">
      <c r="A2005" s="4">
        <v>33279</v>
      </c>
      <c r="B2005">
        <v>0</v>
      </c>
    </row>
    <row r="2006" spans="1:2" x14ac:dyDescent="0.35">
      <c r="A2006" s="5">
        <v>46423</v>
      </c>
      <c r="B2006">
        <v>0</v>
      </c>
    </row>
    <row r="2007" spans="1:2" x14ac:dyDescent="0.35">
      <c r="A2007" s="4">
        <v>30368</v>
      </c>
      <c r="B2007">
        <v>0</v>
      </c>
    </row>
    <row r="2008" spans="1:2" x14ac:dyDescent="0.35">
      <c r="A2008" s="5">
        <v>63684</v>
      </c>
      <c r="B2008">
        <v>0</v>
      </c>
    </row>
    <row r="2009" spans="1:2" x14ac:dyDescent="0.35">
      <c r="A2009" s="4">
        <v>41638</v>
      </c>
      <c r="B2009">
        <v>1</v>
      </c>
    </row>
    <row r="2010" spans="1:2" x14ac:dyDescent="0.35">
      <c r="A2010" s="5">
        <v>68805</v>
      </c>
      <c r="B2010">
        <v>0</v>
      </c>
    </row>
    <row r="2011" spans="1:2" x14ac:dyDescent="0.35">
      <c r="A2011" s="4">
        <v>65814</v>
      </c>
      <c r="B2011">
        <v>0</v>
      </c>
    </row>
    <row r="2012" spans="1:2" x14ac:dyDescent="0.35">
      <c r="A2012" s="5">
        <v>71964</v>
      </c>
      <c r="B2012">
        <v>0</v>
      </c>
    </row>
    <row r="2013" spans="1:2" x14ac:dyDescent="0.35">
      <c r="A2013" s="4">
        <v>39146</v>
      </c>
      <c r="B2013">
        <v>0</v>
      </c>
    </row>
    <row r="2014" spans="1:2" x14ac:dyDescent="0.35">
      <c r="A2014" s="5">
        <v>96876</v>
      </c>
      <c r="B2014">
        <v>4</v>
      </c>
    </row>
    <row r="2015" spans="1:2" x14ac:dyDescent="0.35">
      <c r="A2015" s="4">
        <v>34445</v>
      </c>
      <c r="B2015">
        <v>0</v>
      </c>
    </row>
    <row r="2016" spans="1:2" x14ac:dyDescent="0.35">
      <c r="A2016" s="5">
        <v>68281</v>
      </c>
      <c r="B2016">
        <v>1</v>
      </c>
    </row>
    <row r="2017" spans="1:2" x14ac:dyDescent="0.35">
      <c r="A2017" s="4">
        <v>37284</v>
      </c>
      <c r="B2017">
        <v>0</v>
      </c>
    </row>
    <row r="2018" spans="1:2" x14ac:dyDescent="0.35">
      <c r="A2018" s="5">
        <v>36790</v>
      </c>
      <c r="B2018">
        <v>1</v>
      </c>
    </row>
    <row r="2019" spans="1:2" x14ac:dyDescent="0.35">
      <c r="A2019" s="4">
        <v>27943</v>
      </c>
      <c r="B2019">
        <v>0</v>
      </c>
    </row>
    <row r="2020" spans="1:2" x14ac:dyDescent="0.35">
      <c r="A2020" s="5">
        <v>22263</v>
      </c>
      <c r="B2020">
        <v>0</v>
      </c>
    </row>
    <row r="2021" spans="1:2" x14ac:dyDescent="0.35">
      <c r="A2021" s="4">
        <v>30261</v>
      </c>
      <c r="B2021">
        <v>0</v>
      </c>
    </row>
    <row r="2022" spans="1:2" x14ac:dyDescent="0.35">
      <c r="A2022" s="5">
        <v>28587</v>
      </c>
      <c r="B2022">
        <v>0</v>
      </c>
    </row>
    <row r="2023" spans="1:2" x14ac:dyDescent="0.35">
      <c r="A2023" s="4">
        <v>43815</v>
      </c>
      <c r="B2023">
        <v>0</v>
      </c>
    </row>
    <row r="2024" spans="1:2" x14ac:dyDescent="0.35">
      <c r="A2024" s="5">
        <v>48195</v>
      </c>
      <c r="B2024">
        <v>0</v>
      </c>
    </row>
    <row r="2025" spans="1:2" x14ac:dyDescent="0.35">
      <c r="A2025" s="4">
        <v>77027</v>
      </c>
      <c r="B2025">
        <v>0</v>
      </c>
    </row>
    <row r="2026" spans="1:2" x14ac:dyDescent="0.35">
      <c r="A2026" s="5">
        <v>71322</v>
      </c>
      <c r="B2026">
        <v>0</v>
      </c>
    </row>
    <row r="2027" spans="1:2" x14ac:dyDescent="0.35">
      <c r="A2027" s="4">
        <v>32765</v>
      </c>
      <c r="B2027">
        <v>0</v>
      </c>
    </row>
    <row r="2028" spans="1:2" x14ac:dyDescent="0.35">
      <c r="A2028" s="5">
        <v>29672</v>
      </c>
      <c r="B2028">
        <v>0</v>
      </c>
    </row>
    <row r="2029" spans="1:2" x14ac:dyDescent="0.35">
      <c r="A2029" s="4">
        <v>23272</v>
      </c>
      <c r="B2029">
        <v>0</v>
      </c>
    </row>
    <row r="2030" spans="1:2" x14ac:dyDescent="0.35">
      <c r="A2030" s="5">
        <v>49912</v>
      </c>
      <c r="B2030">
        <v>2</v>
      </c>
    </row>
    <row r="2031" spans="1:2" x14ac:dyDescent="0.35">
      <c r="A2031" s="4">
        <v>7500</v>
      </c>
      <c r="B2031">
        <v>0</v>
      </c>
    </row>
    <row r="2032" spans="1:2" x14ac:dyDescent="0.35">
      <c r="A2032" s="5">
        <v>68117</v>
      </c>
      <c r="B2032">
        <v>2</v>
      </c>
    </row>
    <row r="2033" spans="1:2" x14ac:dyDescent="0.35">
      <c r="A2033" s="4">
        <v>67225</v>
      </c>
      <c r="B2033">
        <v>0</v>
      </c>
    </row>
    <row r="2034" spans="1:2" x14ac:dyDescent="0.35">
      <c r="A2034" s="5">
        <v>17649</v>
      </c>
      <c r="B2034">
        <v>0</v>
      </c>
    </row>
    <row r="2035" spans="1:2" x14ac:dyDescent="0.35">
      <c r="A2035" s="4">
        <v>55914</v>
      </c>
      <c r="B2035">
        <v>0</v>
      </c>
    </row>
    <row r="2036" spans="1:2" x14ac:dyDescent="0.35">
      <c r="A2036" s="5">
        <v>40059</v>
      </c>
      <c r="B2036">
        <v>1</v>
      </c>
    </row>
    <row r="2037" spans="1:2" x14ac:dyDescent="0.35">
      <c r="A2037" s="4">
        <v>60905</v>
      </c>
      <c r="B2037">
        <v>0</v>
      </c>
    </row>
    <row r="2038" spans="1:2" x14ac:dyDescent="0.35">
      <c r="A2038" s="5">
        <v>75330</v>
      </c>
      <c r="B2038">
        <v>0</v>
      </c>
    </row>
    <row r="2039" spans="1:2" x14ac:dyDescent="0.35">
      <c r="A2039" s="4">
        <v>60689</v>
      </c>
      <c r="B2039">
        <v>0</v>
      </c>
    </row>
    <row r="2040" spans="1:2" x14ac:dyDescent="0.35">
      <c r="A2040" s="5">
        <v>38680</v>
      </c>
      <c r="B2040">
        <v>0</v>
      </c>
    </row>
    <row r="2041" spans="1:2" x14ac:dyDescent="0.35">
      <c r="A2041" s="4">
        <v>61416</v>
      </c>
      <c r="B2041">
        <v>1</v>
      </c>
    </row>
    <row r="2042" spans="1:2" x14ac:dyDescent="0.35">
      <c r="A2042" s="5">
        <v>49767</v>
      </c>
      <c r="B2042">
        <v>0</v>
      </c>
    </row>
    <row r="2043" spans="1:2" x14ac:dyDescent="0.35">
      <c r="A2043" s="4">
        <v>83273</v>
      </c>
      <c r="B2043">
        <v>0</v>
      </c>
    </row>
    <row r="2044" spans="1:2" x14ac:dyDescent="0.35">
      <c r="A2044" s="5">
        <v>29009</v>
      </c>
      <c r="B2044">
        <v>0</v>
      </c>
    </row>
    <row r="2045" spans="1:2" x14ac:dyDescent="0.35">
      <c r="A2045" s="4">
        <v>45057</v>
      </c>
      <c r="B2045">
        <v>0</v>
      </c>
    </row>
    <row r="2046" spans="1:2" x14ac:dyDescent="0.35">
      <c r="A2046" s="5">
        <v>37150</v>
      </c>
      <c r="B2046">
        <v>0</v>
      </c>
    </row>
    <row r="2047" spans="1:2" x14ac:dyDescent="0.35">
      <c r="A2047" s="4">
        <v>43020</v>
      </c>
      <c r="B2047">
        <v>0</v>
      </c>
    </row>
    <row r="2048" spans="1:2" x14ac:dyDescent="0.35">
      <c r="A2048" s="5">
        <v>53154</v>
      </c>
      <c r="B2048">
        <v>0</v>
      </c>
    </row>
    <row r="2049" spans="1:2" x14ac:dyDescent="0.35">
      <c r="A2049" s="4">
        <v>65308</v>
      </c>
      <c r="B2049">
        <v>2</v>
      </c>
    </row>
    <row r="2050" spans="1:2" x14ac:dyDescent="0.35">
      <c r="A2050" s="5">
        <v>76467</v>
      </c>
      <c r="B2050">
        <v>1</v>
      </c>
    </row>
    <row r="2051" spans="1:2" x14ac:dyDescent="0.35">
      <c r="A2051" s="4">
        <v>81044</v>
      </c>
      <c r="B2051">
        <v>0</v>
      </c>
    </row>
    <row r="2052" spans="1:2" x14ac:dyDescent="0.35">
      <c r="A2052" s="5">
        <v>32871</v>
      </c>
      <c r="B2052">
        <v>0</v>
      </c>
    </row>
    <row r="2053" spans="1:2" x14ac:dyDescent="0.35">
      <c r="A2053" s="4">
        <v>55801</v>
      </c>
      <c r="B2053">
        <v>1</v>
      </c>
    </row>
    <row r="2054" spans="1:2" x14ac:dyDescent="0.35">
      <c r="A2054" s="5">
        <v>76320</v>
      </c>
      <c r="B2054">
        <v>0</v>
      </c>
    </row>
    <row r="2055" spans="1:2" x14ac:dyDescent="0.35">
      <c r="A2055" s="4">
        <v>36927</v>
      </c>
      <c r="B2055">
        <v>0</v>
      </c>
    </row>
    <row r="2056" spans="1:2" x14ac:dyDescent="0.35">
      <c r="A2056" s="5">
        <v>48794</v>
      </c>
      <c r="B2056">
        <v>0</v>
      </c>
    </row>
    <row r="2057" spans="1:2" x14ac:dyDescent="0.35">
      <c r="A2057" s="4">
        <v>23478</v>
      </c>
      <c r="B2057">
        <v>0</v>
      </c>
    </row>
    <row r="2058" spans="1:2" x14ac:dyDescent="0.35">
      <c r="A2058" s="5">
        <v>71128</v>
      </c>
      <c r="B2058">
        <v>0</v>
      </c>
    </row>
    <row r="2059" spans="1:2" x14ac:dyDescent="0.35">
      <c r="A2059" s="4">
        <v>70179</v>
      </c>
      <c r="B2059">
        <v>0</v>
      </c>
    </row>
    <row r="2060" spans="1:2" x14ac:dyDescent="0.35">
      <c r="A2060" s="5">
        <v>59462</v>
      </c>
      <c r="B2060">
        <v>0</v>
      </c>
    </row>
    <row r="2061" spans="1:2" x14ac:dyDescent="0.35">
      <c r="A2061" s="4">
        <v>51386</v>
      </c>
      <c r="B2061">
        <v>0</v>
      </c>
    </row>
    <row r="2062" spans="1:2" x14ac:dyDescent="0.35">
      <c r="A2062" s="5">
        <v>38361</v>
      </c>
      <c r="B2062">
        <v>0</v>
      </c>
    </row>
    <row r="2063" spans="1:2" x14ac:dyDescent="0.35">
      <c r="A2063" s="4">
        <v>51386</v>
      </c>
      <c r="B2063">
        <v>0</v>
      </c>
    </row>
    <row r="2064" spans="1:2" x14ac:dyDescent="0.35">
      <c r="A2064" s="5">
        <v>70038</v>
      </c>
      <c r="B2064">
        <v>0</v>
      </c>
    </row>
    <row r="2065" spans="1:2" x14ac:dyDescent="0.35">
      <c r="A2065" s="4">
        <v>42554</v>
      </c>
      <c r="B2065">
        <v>0</v>
      </c>
    </row>
    <row r="2066" spans="1:2" x14ac:dyDescent="0.35">
      <c r="A2066" s="5">
        <v>67445</v>
      </c>
      <c r="B2066">
        <v>0</v>
      </c>
    </row>
    <row r="2067" spans="1:2" x14ac:dyDescent="0.35">
      <c r="A2067" s="4">
        <v>67046</v>
      </c>
      <c r="B2067">
        <v>0</v>
      </c>
    </row>
    <row r="2068" spans="1:2" x14ac:dyDescent="0.35">
      <c r="A2068" s="5">
        <v>42192</v>
      </c>
      <c r="B2068">
        <v>0</v>
      </c>
    </row>
    <row r="2069" spans="1:2" x14ac:dyDescent="0.35">
      <c r="A2069" s="4">
        <v>77610</v>
      </c>
      <c r="B2069">
        <v>0</v>
      </c>
    </row>
    <row r="2070" spans="1:2" x14ac:dyDescent="0.35">
      <c r="A2070" s="5">
        <v>31761</v>
      </c>
      <c r="B2070">
        <v>0</v>
      </c>
    </row>
    <row r="2071" spans="1:2" x14ac:dyDescent="0.35">
      <c r="A2071" s="4">
        <v>34350</v>
      </c>
      <c r="B2071">
        <v>0</v>
      </c>
    </row>
    <row r="2072" spans="1:2" x14ac:dyDescent="0.35">
      <c r="A2072" s="5">
        <v>54591</v>
      </c>
      <c r="B2072">
        <v>0</v>
      </c>
    </row>
    <row r="2073" spans="1:2" x14ac:dyDescent="0.35">
      <c r="A2073" s="4">
        <v>71866</v>
      </c>
      <c r="B2073">
        <v>0</v>
      </c>
    </row>
    <row r="2074" spans="1:2" x14ac:dyDescent="0.35">
      <c r="A2074" s="5">
        <v>25293</v>
      </c>
      <c r="B2074">
        <v>0</v>
      </c>
    </row>
    <row r="2075" spans="1:2" x14ac:dyDescent="0.35">
      <c r="A2075" s="4">
        <v>42000</v>
      </c>
      <c r="B2075">
        <v>1</v>
      </c>
    </row>
    <row r="2076" spans="1:2" x14ac:dyDescent="0.35">
      <c r="A2076" s="5">
        <v>69520</v>
      </c>
      <c r="B2076">
        <v>0</v>
      </c>
    </row>
    <row r="2077" spans="1:2" x14ac:dyDescent="0.35">
      <c r="A2077" s="4">
        <v>64713</v>
      </c>
      <c r="B2077">
        <v>1</v>
      </c>
    </row>
    <row r="2078" spans="1:2" x14ac:dyDescent="0.35">
      <c r="A2078" s="5">
        <v>27889</v>
      </c>
      <c r="B2078">
        <v>0</v>
      </c>
    </row>
    <row r="2079" spans="1:2" x14ac:dyDescent="0.35">
      <c r="A2079" s="4">
        <v>22123</v>
      </c>
      <c r="B2079">
        <v>0</v>
      </c>
    </row>
    <row r="2080" spans="1:2" x14ac:dyDescent="0.35">
      <c r="A2080" s="5">
        <v>51386</v>
      </c>
      <c r="B2080">
        <v>0</v>
      </c>
    </row>
    <row r="2081" spans="1:2" x14ac:dyDescent="0.35">
      <c r="A2081" s="4">
        <v>51386</v>
      </c>
      <c r="B2081">
        <v>0</v>
      </c>
    </row>
    <row r="2082" spans="1:2" x14ac:dyDescent="0.35">
      <c r="A2082" s="5">
        <v>27803</v>
      </c>
      <c r="B2082">
        <v>0</v>
      </c>
    </row>
    <row r="2083" spans="1:2" x14ac:dyDescent="0.35">
      <c r="A2083" s="4">
        <v>51386</v>
      </c>
      <c r="B2083">
        <v>0</v>
      </c>
    </row>
    <row r="2084" spans="1:2" x14ac:dyDescent="0.35">
      <c r="A2084" s="5">
        <v>51651</v>
      </c>
      <c r="B2084">
        <v>0</v>
      </c>
    </row>
    <row r="2085" spans="1:2" x14ac:dyDescent="0.35">
      <c r="A2085" s="4">
        <v>68487</v>
      </c>
      <c r="B2085">
        <v>0</v>
      </c>
    </row>
    <row r="2086" spans="1:2" x14ac:dyDescent="0.35">
      <c r="A2086" s="5">
        <v>51386</v>
      </c>
      <c r="B2086">
        <v>2</v>
      </c>
    </row>
    <row r="2087" spans="1:2" x14ac:dyDescent="0.35">
      <c r="A2087" s="4">
        <v>56796</v>
      </c>
      <c r="B2087">
        <v>0</v>
      </c>
    </row>
    <row r="2088" spans="1:2" x14ac:dyDescent="0.35">
      <c r="A2088" s="5">
        <v>87000</v>
      </c>
      <c r="B2088">
        <v>0</v>
      </c>
    </row>
    <row r="2089" spans="1:2" x14ac:dyDescent="0.35">
      <c r="A2089" s="4">
        <v>79823</v>
      </c>
      <c r="B2089">
        <v>1</v>
      </c>
    </row>
    <row r="2090" spans="1:2" x14ac:dyDescent="0.35">
      <c r="A2090" s="5">
        <v>30828</v>
      </c>
      <c r="B2090">
        <v>0</v>
      </c>
    </row>
    <row r="2091" spans="1:2" x14ac:dyDescent="0.35">
      <c r="A2091" s="4">
        <v>34109</v>
      </c>
      <c r="B2091">
        <v>0</v>
      </c>
    </row>
    <row r="2092" spans="1:2" x14ac:dyDescent="0.35">
      <c r="A2092" s="5">
        <v>53367</v>
      </c>
      <c r="B2092">
        <v>1</v>
      </c>
    </row>
    <row r="2093" spans="1:2" x14ac:dyDescent="0.35">
      <c r="A2093" s="4">
        <v>22390</v>
      </c>
      <c r="B2093">
        <v>0</v>
      </c>
    </row>
    <row r="2094" spans="1:2" x14ac:dyDescent="0.35">
      <c r="A2094" s="5">
        <v>71322</v>
      </c>
      <c r="B2094">
        <v>0</v>
      </c>
    </row>
    <row r="2095" spans="1:2" x14ac:dyDescent="0.35">
      <c r="A2095" s="4">
        <v>79244</v>
      </c>
      <c r="B2095">
        <v>3</v>
      </c>
    </row>
    <row r="2096" spans="1:2" x14ac:dyDescent="0.35">
      <c r="A2096" s="5">
        <v>49912</v>
      </c>
      <c r="B2096">
        <v>2</v>
      </c>
    </row>
    <row r="2097" spans="1:2" x14ac:dyDescent="0.35">
      <c r="A2097" s="4">
        <v>48699</v>
      </c>
      <c r="B2097">
        <v>0</v>
      </c>
    </row>
    <row r="2098" spans="1:2" x14ac:dyDescent="0.35">
      <c r="A2098" s="5">
        <v>80144</v>
      </c>
      <c r="B2098">
        <v>0</v>
      </c>
    </row>
    <row r="2099" spans="1:2" x14ac:dyDescent="0.35">
      <c r="A2099" s="4">
        <v>54252</v>
      </c>
      <c r="B2099">
        <v>0</v>
      </c>
    </row>
    <row r="2100" spans="1:2" x14ac:dyDescent="0.35">
      <c r="A2100" s="5">
        <v>81929</v>
      </c>
      <c r="B2100">
        <v>3</v>
      </c>
    </row>
    <row r="2101" spans="1:2" x14ac:dyDescent="0.35">
      <c r="A2101" s="4">
        <v>76068</v>
      </c>
      <c r="B2101">
        <v>2</v>
      </c>
    </row>
    <row r="2102" spans="1:2" x14ac:dyDescent="0.35">
      <c r="A2102" s="5">
        <v>53204</v>
      </c>
      <c r="B2102">
        <v>0</v>
      </c>
    </row>
    <row r="2103" spans="1:2" x14ac:dyDescent="0.35">
      <c r="A2103" s="4">
        <v>67911</v>
      </c>
      <c r="B2103">
        <v>0</v>
      </c>
    </row>
    <row r="2104" spans="1:2" x14ac:dyDescent="0.35">
      <c r="A2104" s="5">
        <v>14796</v>
      </c>
      <c r="B2104">
        <v>1</v>
      </c>
    </row>
    <row r="2105" spans="1:2" x14ac:dyDescent="0.35">
      <c r="A2105" s="4">
        <v>78128</v>
      </c>
      <c r="B2105">
        <v>2</v>
      </c>
    </row>
    <row r="2106" spans="1:2" x14ac:dyDescent="0.35">
      <c r="A2106" s="5">
        <v>14188</v>
      </c>
      <c r="B2106">
        <v>0</v>
      </c>
    </row>
    <row r="2107" spans="1:2" x14ac:dyDescent="0.35">
      <c r="A2107" s="4">
        <v>20425</v>
      </c>
      <c r="B2107">
        <v>0</v>
      </c>
    </row>
    <row r="2108" spans="1:2" x14ac:dyDescent="0.35">
      <c r="A2108" s="5">
        <v>58646</v>
      </c>
      <c r="B2108">
        <v>0</v>
      </c>
    </row>
    <row r="2109" spans="1:2" x14ac:dyDescent="0.35">
      <c r="A2109" s="4">
        <v>72967</v>
      </c>
      <c r="B2109">
        <v>2</v>
      </c>
    </row>
    <row r="2110" spans="1:2" x14ac:dyDescent="0.35">
      <c r="A2110" s="5">
        <v>48150</v>
      </c>
      <c r="B2110">
        <v>0</v>
      </c>
    </row>
    <row r="2111" spans="1:2" x14ac:dyDescent="0.35">
      <c r="A2111" s="4">
        <v>82332</v>
      </c>
      <c r="B2111">
        <v>2</v>
      </c>
    </row>
    <row r="2112" spans="1:2" x14ac:dyDescent="0.35">
      <c r="A2112" s="5">
        <v>58275</v>
      </c>
      <c r="B2112">
        <v>0</v>
      </c>
    </row>
    <row r="2113" spans="1:2" x14ac:dyDescent="0.35">
      <c r="A2113" s="4">
        <v>44953</v>
      </c>
      <c r="B2113">
        <v>1</v>
      </c>
    </row>
    <row r="2114" spans="1:2" x14ac:dyDescent="0.35">
      <c r="A2114" s="5">
        <v>34587</v>
      </c>
      <c r="B2114">
        <v>0</v>
      </c>
    </row>
    <row r="2115" spans="1:2" x14ac:dyDescent="0.35">
      <c r="A2115" s="4">
        <v>43018</v>
      </c>
      <c r="B2115">
        <v>0</v>
      </c>
    </row>
    <row r="2116" spans="1:2" x14ac:dyDescent="0.35">
      <c r="A2116" s="5">
        <v>45736</v>
      </c>
      <c r="B2116">
        <v>0</v>
      </c>
    </row>
    <row r="2117" spans="1:2" x14ac:dyDescent="0.35">
      <c r="A2117" s="4">
        <v>66476</v>
      </c>
      <c r="B2117">
        <v>0</v>
      </c>
    </row>
    <row r="2118" spans="1:2" x14ac:dyDescent="0.35">
      <c r="A2118" s="5">
        <v>27733</v>
      </c>
      <c r="B2118">
        <v>0</v>
      </c>
    </row>
    <row r="2119" spans="1:2" x14ac:dyDescent="0.35">
      <c r="A2119" s="4">
        <v>69805</v>
      </c>
      <c r="B2119">
        <v>0</v>
      </c>
    </row>
    <row r="2120" spans="1:2" x14ac:dyDescent="0.35">
      <c r="A2120" s="5">
        <v>72217</v>
      </c>
      <c r="B2120">
        <v>0</v>
      </c>
    </row>
    <row r="2121" spans="1:2" x14ac:dyDescent="0.35">
      <c r="A2121" s="4">
        <v>25818</v>
      </c>
      <c r="B2121">
        <v>0</v>
      </c>
    </row>
    <row r="2122" spans="1:2" x14ac:dyDescent="0.35">
      <c r="A2122" s="5">
        <v>37509</v>
      </c>
      <c r="B2122">
        <v>0</v>
      </c>
    </row>
    <row r="2123" spans="1:2" x14ac:dyDescent="0.35">
      <c r="A2123" s="4">
        <v>25176</v>
      </c>
      <c r="B2123">
        <v>0</v>
      </c>
    </row>
    <row r="2124" spans="1:2" x14ac:dyDescent="0.35">
      <c r="A2124" s="5">
        <v>43586</v>
      </c>
      <c r="B2124">
        <v>0</v>
      </c>
    </row>
    <row r="2125" spans="1:2" x14ac:dyDescent="0.35">
      <c r="A2125" s="4">
        <v>53230</v>
      </c>
      <c r="B2125">
        <v>0</v>
      </c>
    </row>
    <row r="2126" spans="1:2" x14ac:dyDescent="0.35">
      <c r="A2126" s="5">
        <v>50116</v>
      </c>
      <c r="B2126">
        <v>1</v>
      </c>
    </row>
    <row r="2127" spans="1:2" x14ac:dyDescent="0.35">
      <c r="A2127" s="4">
        <v>84906</v>
      </c>
      <c r="B2127">
        <v>3</v>
      </c>
    </row>
    <row r="2128" spans="1:2" x14ac:dyDescent="0.35">
      <c r="A2128" s="5">
        <v>61286</v>
      </c>
      <c r="B2128">
        <v>0</v>
      </c>
    </row>
    <row r="2129" spans="1:2" x14ac:dyDescent="0.35">
      <c r="A2129" s="4">
        <v>82333</v>
      </c>
      <c r="B2129">
        <v>2</v>
      </c>
    </row>
    <row r="2130" spans="1:2" x14ac:dyDescent="0.35">
      <c r="A2130" s="5">
        <v>65220</v>
      </c>
      <c r="B2130">
        <v>1</v>
      </c>
    </row>
    <row r="2131" spans="1:2" x14ac:dyDescent="0.35">
      <c r="A2131" s="4">
        <v>33590</v>
      </c>
      <c r="B2131">
        <v>0</v>
      </c>
    </row>
    <row r="2132" spans="1:2" x14ac:dyDescent="0.35">
      <c r="A2132" s="5">
        <v>30992</v>
      </c>
      <c r="B2132">
        <v>0</v>
      </c>
    </row>
    <row r="2133" spans="1:2" x14ac:dyDescent="0.35">
      <c r="A2133" s="4">
        <v>72309</v>
      </c>
      <c r="B2133">
        <v>2</v>
      </c>
    </row>
    <row r="2134" spans="1:2" x14ac:dyDescent="0.35">
      <c r="A2134" s="5">
        <v>156924</v>
      </c>
      <c r="B2134">
        <v>0</v>
      </c>
    </row>
    <row r="2135" spans="1:2" x14ac:dyDescent="0.35">
      <c r="A2135" s="4">
        <v>16005</v>
      </c>
      <c r="B2135">
        <v>0</v>
      </c>
    </row>
    <row r="2136" spans="1:2" x14ac:dyDescent="0.35">
      <c r="A2136" s="5">
        <v>65487</v>
      </c>
      <c r="B2136">
        <v>0</v>
      </c>
    </row>
    <row r="2137" spans="1:2" x14ac:dyDescent="0.35">
      <c r="A2137" s="4">
        <v>58692</v>
      </c>
      <c r="B2137">
        <v>0</v>
      </c>
    </row>
    <row r="2138" spans="1:2" x14ac:dyDescent="0.35">
      <c r="A2138" s="5">
        <v>40590</v>
      </c>
      <c r="B2138">
        <v>1</v>
      </c>
    </row>
    <row r="2139" spans="1:2" x14ac:dyDescent="0.35">
      <c r="A2139" s="4">
        <v>20587</v>
      </c>
      <c r="B2139">
        <v>0</v>
      </c>
    </row>
    <row r="2140" spans="1:2" x14ac:dyDescent="0.35">
      <c r="A2140" s="5">
        <v>62637</v>
      </c>
      <c r="B2140">
        <v>0</v>
      </c>
    </row>
    <row r="2141" spans="1:2" x14ac:dyDescent="0.35">
      <c r="A2141" s="4">
        <v>29435</v>
      </c>
      <c r="B2141">
        <v>1</v>
      </c>
    </row>
    <row r="2142" spans="1:2" x14ac:dyDescent="0.35">
      <c r="A2142" s="5">
        <v>19346</v>
      </c>
      <c r="B2142">
        <v>0</v>
      </c>
    </row>
    <row r="2143" spans="1:2" x14ac:dyDescent="0.35">
      <c r="A2143" s="4">
        <v>35788</v>
      </c>
      <c r="B2143">
        <v>0</v>
      </c>
    </row>
    <row r="2144" spans="1:2" x14ac:dyDescent="0.35">
      <c r="A2144" s="5">
        <v>36997</v>
      </c>
      <c r="B2144">
        <v>0</v>
      </c>
    </row>
    <row r="2145" spans="1:2" x14ac:dyDescent="0.35">
      <c r="A2145" s="4">
        <v>23539</v>
      </c>
      <c r="B2145">
        <v>0</v>
      </c>
    </row>
    <row r="2146" spans="1:2" x14ac:dyDescent="0.35">
      <c r="A2146" s="5">
        <v>65333</v>
      </c>
      <c r="B2146">
        <v>2</v>
      </c>
    </row>
    <row r="2147" spans="1:2" x14ac:dyDescent="0.35">
      <c r="A2147" s="4">
        <v>78499</v>
      </c>
      <c r="B2147">
        <v>2</v>
      </c>
    </row>
    <row r="2148" spans="1:2" x14ac:dyDescent="0.35">
      <c r="A2148" s="5">
        <v>29732</v>
      </c>
      <c r="B2148">
        <v>0</v>
      </c>
    </row>
    <row r="2149" spans="1:2" x14ac:dyDescent="0.35">
      <c r="A2149" s="4">
        <v>41275</v>
      </c>
      <c r="B2149">
        <v>0</v>
      </c>
    </row>
    <row r="2150" spans="1:2" x14ac:dyDescent="0.35">
      <c r="A2150" s="5">
        <v>63516</v>
      </c>
      <c r="B2150">
        <v>0</v>
      </c>
    </row>
    <row r="2151" spans="1:2" x14ac:dyDescent="0.35">
      <c r="A2151" s="4">
        <v>42769</v>
      </c>
      <c r="B2151">
        <v>0</v>
      </c>
    </row>
    <row r="2152" spans="1:2" x14ac:dyDescent="0.35">
      <c r="A2152" s="5">
        <v>49572</v>
      </c>
      <c r="B2152">
        <v>0</v>
      </c>
    </row>
    <row r="2153" spans="1:2" x14ac:dyDescent="0.35">
      <c r="A2153" s="4">
        <v>69209</v>
      </c>
      <c r="B2153">
        <v>1</v>
      </c>
    </row>
    <row r="2154" spans="1:2" x14ac:dyDescent="0.35">
      <c r="A2154" s="5">
        <v>17148</v>
      </c>
      <c r="B2154">
        <v>0</v>
      </c>
    </row>
    <row r="2155" spans="1:2" x14ac:dyDescent="0.35">
      <c r="A2155" s="4">
        <v>40590</v>
      </c>
      <c r="B2155">
        <v>1</v>
      </c>
    </row>
    <row r="2156" spans="1:2" x14ac:dyDescent="0.35">
      <c r="A2156" s="5">
        <v>30560</v>
      </c>
      <c r="B2156">
        <v>0</v>
      </c>
    </row>
    <row r="2157" spans="1:2" x14ac:dyDescent="0.35">
      <c r="A2157" s="4">
        <v>32146</v>
      </c>
      <c r="B2157">
        <v>0</v>
      </c>
    </row>
    <row r="2158" spans="1:2" x14ac:dyDescent="0.35">
      <c r="A2158" s="5">
        <v>41713</v>
      </c>
      <c r="B2158">
        <v>0</v>
      </c>
    </row>
    <row r="2159" spans="1:2" x14ac:dyDescent="0.35">
      <c r="A2159" s="4">
        <v>34176</v>
      </c>
      <c r="B2159">
        <v>0</v>
      </c>
    </row>
    <row r="2160" spans="1:2" x14ac:dyDescent="0.35">
      <c r="A2160" s="5">
        <v>58482</v>
      </c>
      <c r="B2160">
        <v>1</v>
      </c>
    </row>
    <row r="2161" spans="1:2" x14ac:dyDescent="0.35">
      <c r="A2161" s="4">
        <v>59686</v>
      </c>
      <c r="B2161">
        <v>0</v>
      </c>
    </row>
    <row r="2162" spans="1:2" x14ac:dyDescent="0.35">
      <c r="A2162" s="5">
        <v>60896</v>
      </c>
      <c r="B2162">
        <v>1</v>
      </c>
    </row>
    <row r="2163" spans="1:2" x14ac:dyDescent="0.35">
      <c r="A2163" s="4">
        <v>62994</v>
      </c>
      <c r="B2163">
        <v>0</v>
      </c>
    </row>
    <row r="2164" spans="1:2" x14ac:dyDescent="0.35">
      <c r="A2164" s="5">
        <v>47320</v>
      </c>
      <c r="B2164">
        <v>0</v>
      </c>
    </row>
    <row r="2165" spans="1:2" x14ac:dyDescent="0.35">
      <c r="A2165" s="4">
        <v>74859</v>
      </c>
      <c r="B2165">
        <v>1</v>
      </c>
    </row>
    <row r="2166" spans="1:2" x14ac:dyDescent="0.35">
      <c r="A2166" s="5">
        <v>15253</v>
      </c>
      <c r="B2166">
        <v>0</v>
      </c>
    </row>
    <row r="2167" spans="1:2" x14ac:dyDescent="0.35">
      <c r="A2167" s="4">
        <v>31560</v>
      </c>
      <c r="B2167">
        <v>0</v>
      </c>
    </row>
    <row r="2168" spans="1:2" x14ac:dyDescent="0.35">
      <c r="A2168" s="5">
        <v>72071</v>
      </c>
      <c r="B2168">
        <v>0</v>
      </c>
    </row>
    <row r="2169" spans="1:2" x14ac:dyDescent="0.35">
      <c r="A2169" s="4">
        <v>91172</v>
      </c>
      <c r="B2169">
        <v>5</v>
      </c>
    </row>
    <row r="2170" spans="1:2" x14ac:dyDescent="0.35">
      <c r="A2170" s="5">
        <v>90000</v>
      </c>
      <c r="B2170">
        <v>3</v>
      </c>
    </row>
    <row r="2171" spans="1:2" x14ac:dyDescent="0.35">
      <c r="A2171" s="4">
        <v>41967</v>
      </c>
      <c r="B2171">
        <v>0</v>
      </c>
    </row>
    <row r="2172" spans="1:2" x14ac:dyDescent="0.35">
      <c r="A2172" s="5">
        <v>69263</v>
      </c>
      <c r="B2172">
        <v>1</v>
      </c>
    </row>
    <row r="2173" spans="1:2" x14ac:dyDescent="0.35">
      <c r="A2173" s="4">
        <v>65706</v>
      </c>
      <c r="B2173">
        <v>4</v>
      </c>
    </row>
    <row r="2174" spans="1:2" x14ac:dyDescent="0.35">
      <c r="A2174" s="5">
        <v>60934</v>
      </c>
      <c r="B2174">
        <v>0</v>
      </c>
    </row>
    <row r="2175" spans="1:2" x14ac:dyDescent="0.35">
      <c r="A2175" s="4">
        <v>71965</v>
      </c>
      <c r="B2175">
        <v>0</v>
      </c>
    </row>
    <row r="2176" spans="1:2" x14ac:dyDescent="0.35">
      <c r="A2176" s="5">
        <v>65210</v>
      </c>
      <c r="B2176">
        <v>2</v>
      </c>
    </row>
    <row r="2177" spans="1:2" x14ac:dyDescent="0.35">
      <c r="A2177" s="4">
        <v>79174</v>
      </c>
      <c r="B2177">
        <v>3</v>
      </c>
    </row>
    <row r="2178" spans="1:2" x14ac:dyDescent="0.35">
      <c r="A2178" s="5">
        <v>81380</v>
      </c>
      <c r="B2178">
        <v>0</v>
      </c>
    </row>
    <row r="2179" spans="1:2" x14ac:dyDescent="0.35">
      <c r="A2179" s="4">
        <v>48432</v>
      </c>
      <c r="B2179">
        <v>0</v>
      </c>
    </row>
    <row r="2180" spans="1:2" x14ac:dyDescent="0.35">
      <c r="A2180" s="5">
        <v>52914</v>
      </c>
      <c r="B2180">
        <v>1</v>
      </c>
    </row>
    <row r="2181" spans="1:2" x14ac:dyDescent="0.35">
      <c r="A2181" s="4">
        <v>38946</v>
      </c>
      <c r="B2181">
        <v>0</v>
      </c>
    </row>
    <row r="2182" spans="1:2" x14ac:dyDescent="0.35">
      <c r="A2182" s="5">
        <v>26067</v>
      </c>
      <c r="B2182">
        <v>0</v>
      </c>
    </row>
    <row r="2183" spans="1:2" x14ac:dyDescent="0.35">
      <c r="A2183" s="4">
        <v>44325</v>
      </c>
      <c r="B2183">
        <v>1</v>
      </c>
    </row>
    <row r="2184" spans="1:2" x14ac:dyDescent="0.35">
      <c r="A2184" s="5">
        <v>42523</v>
      </c>
      <c r="B2184">
        <v>0</v>
      </c>
    </row>
    <row r="2185" spans="1:2" x14ac:dyDescent="0.35">
      <c r="A2185" s="4">
        <v>26487</v>
      </c>
      <c r="B2185">
        <v>0</v>
      </c>
    </row>
    <row r="2186" spans="1:2" x14ac:dyDescent="0.35">
      <c r="A2186" s="5">
        <v>53233</v>
      </c>
      <c r="B2186">
        <v>0</v>
      </c>
    </row>
    <row r="2187" spans="1:2" x14ac:dyDescent="0.35">
      <c r="A2187" s="4">
        <v>67716</v>
      </c>
      <c r="B2187">
        <v>1</v>
      </c>
    </row>
    <row r="2188" spans="1:2" x14ac:dyDescent="0.35">
      <c r="A2188" s="5">
        <v>76234</v>
      </c>
      <c r="B2188">
        <v>1</v>
      </c>
    </row>
    <row r="2189" spans="1:2" x14ac:dyDescent="0.35">
      <c r="A2189" s="4">
        <v>84117</v>
      </c>
      <c r="B2189">
        <v>1</v>
      </c>
    </row>
    <row r="2190" spans="1:2" x14ac:dyDescent="0.35">
      <c r="A2190" s="5">
        <v>65487</v>
      </c>
      <c r="B2190">
        <v>0</v>
      </c>
    </row>
    <row r="2191" spans="1:2" x14ac:dyDescent="0.35">
      <c r="A2191" s="4">
        <v>25224</v>
      </c>
      <c r="B2191">
        <v>0</v>
      </c>
    </row>
    <row r="2192" spans="1:2" x14ac:dyDescent="0.35">
      <c r="A2192" s="5">
        <v>89616</v>
      </c>
      <c r="B2192">
        <v>1</v>
      </c>
    </row>
    <row r="2193" spans="1:2" x14ac:dyDescent="0.35">
      <c r="A2193" s="4">
        <v>40851</v>
      </c>
      <c r="B2193">
        <v>0</v>
      </c>
    </row>
    <row r="2194" spans="1:2" x14ac:dyDescent="0.35">
      <c r="A2194" s="5">
        <v>27469</v>
      </c>
      <c r="B2194">
        <v>0</v>
      </c>
    </row>
    <row r="2195" spans="1:2" x14ac:dyDescent="0.35">
      <c r="A2195" s="4">
        <v>82347</v>
      </c>
      <c r="B2195">
        <v>3</v>
      </c>
    </row>
    <row r="2196" spans="1:2" x14ac:dyDescent="0.35">
      <c r="A2196" s="5">
        <v>73803</v>
      </c>
      <c r="B2196">
        <v>2</v>
      </c>
    </row>
    <row r="2197" spans="1:2" x14ac:dyDescent="0.35">
      <c r="A2197" s="4">
        <v>8820</v>
      </c>
      <c r="B2197">
        <v>0</v>
      </c>
    </row>
    <row r="2198" spans="1:2" x14ac:dyDescent="0.35">
      <c r="A2198" s="5">
        <v>43322</v>
      </c>
      <c r="B2198">
        <v>0</v>
      </c>
    </row>
    <row r="2199" spans="1:2" x14ac:dyDescent="0.35">
      <c r="A2199" s="4">
        <v>55593</v>
      </c>
      <c r="B2199">
        <v>1</v>
      </c>
    </row>
    <row r="2200" spans="1:2" x14ac:dyDescent="0.35">
      <c r="A2200" s="5">
        <v>50501</v>
      </c>
      <c r="B2200">
        <v>2</v>
      </c>
    </row>
    <row r="2201" spans="1:2" x14ac:dyDescent="0.35">
      <c r="A2201" s="4">
        <v>37085</v>
      </c>
      <c r="B2201">
        <v>0</v>
      </c>
    </row>
    <row r="2202" spans="1:2" x14ac:dyDescent="0.35">
      <c r="A2202" s="5">
        <v>16185</v>
      </c>
      <c r="B2202">
        <v>0</v>
      </c>
    </row>
    <row r="2203" spans="1:2" x14ac:dyDescent="0.35">
      <c r="A2203" s="4">
        <v>57731</v>
      </c>
      <c r="B2203">
        <v>0</v>
      </c>
    </row>
    <row r="2204" spans="1:2" x14ac:dyDescent="0.35">
      <c r="A2204" s="5">
        <v>48432</v>
      </c>
      <c r="B2204">
        <v>1</v>
      </c>
    </row>
    <row r="2205" spans="1:2" x14ac:dyDescent="0.35">
      <c r="A2205" s="4">
        <v>73807</v>
      </c>
      <c r="B2205">
        <v>0</v>
      </c>
    </row>
    <row r="2206" spans="1:2" x14ac:dyDescent="0.35">
      <c r="A2206" s="5">
        <v>18929</v>
      </c>
      <c r="B2206">
        <v>0</v>
      </c>
    </row>
    <row r="2207" spans="1:2" x14ac:dyDescent="0.35">
      <c r="A2207" s="4">
        <v>35893</v>
      </c>
      <c r="B2207">
        <v>0</v>
      </c>
    </row>
    <row r="2208" spans="1:2" x14ac:dyDescent="0.35">
      <c r="A2208" s="5">
        <v>61014</v>
      </c>
      <c r="B2208">
        <v>0</v>
      </c>
    </row>
    <row r="2209" spans="1:2" x14ac:dyDescent="0.35">
      <c r="A2209" s="4">
        <v>32144</v>
      </c>
      <c r="B2209">
        <v>1</v>
      </c>
    </row>
    <row r="2210" spans="1:2" x14ac:dyDescent="0.35">
      <c r="A2210" s="5">
        <v>14918</v>
      </c>
      <c r="B2210">
        <v>0</v>
      </c>
    </row>
    <row r="2211" spans="1:2" x14ac:dyDescent="0.35">
      <c r="A2211" s="4">
        <v>45146</v>
      </c>
      <c r="B2211">
        <v>0</v>
      </c>
    </row>
    <row r="2212" spans="1:2" x14ac:dyDescent="0.35">
      <c r="A2212" s="5">
        <v>41769</v>
      </c>
      <c r="B2212">
        <v>0</v>
      </c>
    </row>
    <row r="2213" spans="1:2" x14ac:dyDescent="0.35">
      <c r="A2213" s="4">
        <v>88325</v>
      </c>
      <c r="B2213">
        <v>0</v>
      </c>
    </row>
    <row r="2214" spans="1:2" x14ac:dyDescent="0.35">
      <c r="A2214" s="5">
        <v>38054</v>
      </c>
      <c r="B2214">
        <v>0</v>
      </c>
    </row>
    <row r="2215" spans="1:2" x14ac:dyDescent="0.35">
      <c r="A2215" s="4">
        <v>80617</v>
      </c>
      <c r="B2215">
        <v>0</v>
      </c>
    </row>
    <row r="2216" spans="1:2" x14ac:dyDescent="0.35">
      <c r="A2216" s="5">
        <v>5305</v>
      </c>
      <c r="B2216">
        <v>0</v>
      </c>
    </row>
    <row r="2217" spans="1:2" x14ac:dyDescent="0.35">
      <c r="A2217" s="4">
        <v>36807</v>
      </c>
      <c r="B2217">
        <v>0</v>
      </c>
    </row>
    <row r="2218" spans="1:2" x14ac:dyDescent="0.35">
      <c r="A2218" s="5">
        <v>28427</v>
      </c>
      <c r="B2218">
        <v>0</v>
      </c>
    </row>
    <row r="2219" spans="1:2" x14ac:dyDescent="0.35">
      <c r="A2219" s="4">
        <v>82032</v>
      </c>
      <c r="B2219">
        <v>0</v>
      </c>
    </row>
    <row r="2220" spans="1:2" x14ac:dyDescent="0.35">
      <c r="A2220" s="5">
        <v>22775</v>
      </c>
      <c r="B2220">
        <v>0</v>
      </c>
    </row>
    <row r="2221" spans="1:2" x14ac:dyDescent="0.35">
      <c r="A2221" s="4">
        <v>40101</v>
      </c>
      <c r="B2221">
        <v>0</v>
      </c>
    </row>
    <row r="2222" spans="1:2" x14ac:dyDescent="0.35">
      <c r="A2222" s="5">
        <v>58025</v>
      </c>
      <c r="B2222">
        <v>0</v>
      </c>
    </row>
    <row r="2223" spans="1:2" x14ac:dyDescent="0.35">
      <c r="A2223" s="4">
        <v>75777</v>
      </c>
      <c r="B2223">
        <v>3</v>
      </c>
    </row>
    <row r="2224" spans="1:2" x14ac:dyDescent="0.35">
      <c r="A2224" s="5">
        <v>7500</v>
      </c>
      <c r="B2224">
        <v>0</v>
      </c>
    </row>
    <row r="2225" spans="1:2" x14ac:dyDescent="0.35">
      <c r="A2225" s="4">
        <v>33562</v>
      </c>
      <c r="B2225">
        <v>0</v>
      </c>
    </row>
    <row r="2226" spans="1:2" x14ac:dyDescent="0.35">
      <c r="A2226" s="5">
        <v>57642</v>
      </c>
      <c r="B2226">
        <v>1</v>
      </c>
    </row>
    <row r="2227" spans="1:2" x14ac:dyDescent="0.35">
      <c r="A2227" s="4">
        <v>58554</v>
      </c>
      <c r="B2227">
        <v>0</v>
      </c>
    </row>
    <row r="2228" spans="1:2" x14ac:dyDescent="0.35">
      <c r="A2228" s="5">
        <v>63777</v>
      </c>
      <c r="B2228">
        <v>0</v>
      </c>
    </row>
    <row r="2229" spans="1:2" x14ac:dyDescent="0.35">
      <c r="A2229" s="4">
        <v>57967</v>
      </c>
      <c r="B2229">
        <v>0</v>
      </c>
    </row>
    <row r="2230" spans="1:2" x14ac:dyDescent="0.35">
      <c r="A2230" s="5">
        <v>51386</v>
      </c>
      <c r="B2230">
        <v>1</v>
      </c>
    </row>
    <row r="2231" spans="1:2" x14ac:dyDescent="0.35">
      <c r="A2231" s="4">
        <v>24434</v>
      </c>
      <c r="B2231">
        <v>0</v>
      </c>
    </row>
    <row r="2232" spans="1:2" x14ac:dyDescent="0.35">
      <c r="A2232" s="5">
        <v>11012</v>
      </c>
      <c r="B2232">
        <v>1</v>
      </c>
    </row>
    <row r="2233" spans="1:2" x14ac:dyDescent="0.35">
      <c r="A2233" s="4">
        <v>44802</v>
      </c>
      <c r="B2233">
        <v>0</v>
      </c>
    </row>
    <row r="2234" spans="1:2" x14ac:dyDescent="0.35">
      <c r="A2234" s="5">
        <v>26816</v>
      </c>
      <c r="B2234">
        <v>0</v>
      </c>
    </row>
    <row r="2235" spans="1:2" x14ac:dyDescent="0.35">
      <c r="A2235" s="4">
        <v>666666</v>
      </c>
      <c r="B2235">
        <v>0</v>
      </c>
    </row>
    <row r="2236" spans="1:2" x14ac:dyDescent="0.35">
      <c r="A2236" s="5">
        <v>34421</v>
      </c>
      <c r="B2236">
        <v>0</v>
      </c>
    </row>
    <row r="2237" spans="1:2" x14ac:dyDescent="0.35">
      <c r="A2237" s="4">
        <v>61223</v>
      </c>
      <c r="B2237">
        <v>0</v>
      </c>
    </row>
    <row r="2238" spans="1:2" x14ac:dyDescent="0.35">
      <c r="A2238" s="5">
        <v>64014</v>
      </c>
      <c r="B2238">
        <v>1</v>
      </c>
    </row>
    <row r="2239" spans="1:2" x14ac:dyDescent="0.35">
      <c r="A2239" s="4">
        <v>56981</v>
      </c>
      <c r="B2239">
        <v>1</v>
      </c>
    </row>
    <row r="2240" spans="1:2" x14ac:dyDescent="0.35">
      <c r="A2240" s="5">
        <v>69245</v>
      </c>
      <c r="B2240">
        <v>0</v>
      </c>
    </row>
    <row r="2241" spans="1:2" x14ac:dyDescent="0.35">
      <c r="A2241" s="4">
        <v>52869</v>
      </c>
      <c r="B2241">
        <v>1</v>
      </c>
    </row>
    <row r="2244" spans="1:2" x14ac:dyDescent="0.35">
      <c r="B2244">
        <f>CORREL(A2:A2241,B2:B2241)</f>
        <v>0.28710869188231086</v>
      </c>
    </row>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6F0FE-5D35-4070-AA5C-0E629FB89009}">
  <dimension ref="A1:P2241"/>
  <sheetViews>
    <sheetView topLeftCell="A40" workbookViewId="0">
      <selection activeCell="C11" sqref="C11"/>
    </sheetView>
  </sheetViews>
  <sheetFormatPr defaultRowHeight="14.5" x14ac:dyDescent="0.35"/>
  <sheetData>
    <row r="1" spans="1:16" x14ac:dyDescent="0.35">
      <c r="A1" s="8" t="s">
        <v>51</v>
      </c>
      <c r="B1" s="8" t="s">
        <v>53</v>
      </c>
      <c r="P1" s="17" t="s">
        <v>0</v>
      </c>
    </row>
    <row r="2" spans="1:16" x14ac:dyDescent="0.35">
      <c r="A2">
        <v>30</v>
      </c>
      <c r="B2">
        <v>2</v>
      </c>
      <c r="P2" s="15">
        <v>5524</v>
      </c>
    </row>
    <row r="3" spans="1:16" x14ac:dyDescent="0.35">
      <c r="A3">
        <v>32.191489361702125</v>
      </c>
      <c r="B3">
        <v>8</v>
      </c>
      <c r="P3" s="14">
        <v>2174</v>
      </c>
    </row>
    <row r="4" spans="1:16" x14ac:dyDescent="0.35">
      <c r="A4">
        <v>34.382978723404257</v>
      </c>
      <c r="B4">
        <v>18</v>
      </c>
      <c r="P4" s="15">
        <v>4141</v>
      </c>
    </row>
    <row r="5" spans="1:16" x14ac:dyDescent="0.35">
      <c r="A5">
        <v>36.574468085106382</v>
      </c>
      <c r="B5">
        <v>33</v>
      </c>
      <c r="P5" s="14">
        <v>6182</v>
      </c>
    </row>
    <row r="6" spans="1:16" x14ac:dyDescent="0.35">
      <c r="A6">
        <v>38.765957446808514</v>
      </c>
      <c r="B6">
        <v>59</v>
      </c>
      <c r="P6" s="15">
        <v>5324</v>
      </c>
    </row>
    <row r="7" spans="1:16" x14ac:dyDescent="0.35">
      <c r="A7">
        <v>40.957446808510639</v>
      </c>
      <c r="B7">
        <v>69</v>
      </c>
      <c r="P7" s="14">
        <v>7446</v>
      </c>
    </row>
    <row r="8" spans="1:16" x14ac:dyDescent="0.35">
      <c r="A8">
        <v>43.148936170212764</v>
      </c>
      <c r="B8">
        <v>112</v>
      </c>
      <c r="P8" s="15">
        <v>965</v>
      </c>
    </row>
    <row r="9" spans="1:16" x14ac:dyDescent="0.35">
      <c r="A9">
        <v>45.340425531914889</v>
      </c>
      <c r="B9">
        <v>84</v>
      </c>
      <c r="P9" s="14">
        <v>6177</v>
      </c>
    </row>
    <row r="10" spans="1:16" x14ac:dyDescent="0.35">
      <c r="A10">
        <v>47.531914893617021</v>
      </c>
      <c r="B10">
        <v>92</v>
      </c>
      <c r="P10" s="15">
        <v>4855</v>
      </c>
    </row>
    <row r="11" spans="1:16" x14ac:dyDescent="0.35">
      <c r="A11">
        <v>49.723404255319153</v>
      </c>
      <c r="B11">
        <v>129</v>
      </c>
      <c r="P11" s="14">
        <v>5899</v>
      </c>
    </row>
    <row r="12" spans="1:16" x14ac:dyDescent="0.35">
      <c r="A12">
        <v>51.914893617021278</v>
      </c>
      <c r="B12">
        <v>172</v>
      </c>
      <c r="P12" s="15">
        <v>1994</v>
      </c>
    </row>
    <row r="13" spans="1:16" x14ac:dyDescent="0.35">
      <c r="A13">
        <v>54.106382978723403</v>
      </c>
      <c r="B13">
        <v>222</v>
      </c>
      <c r="P13" s="14">
        <v>387</v>
      </c>
    </row>
    <row r="14" spans="1:16" x14ac:dyDescent="0.35">
      <c r="A14">
        <v>56.297872340425528</v>
      </c>
      <c r="B14">
        <v>164</v>
      </c>
      <c r="P14" s="15">
        <v>2125</v>
      </c>
    </row>
    <row r="15" spans="1:16" x14ac:dyDescent="0.35">
      <c r="A15">
        <v>58.48936170212766</v>
      </c>
      <c r="B15">
        <v>122</v>
      </c>
      <c r="P15" s="14">
        <v>8180</v>
      </c>
    </row>
    <row r="16" spans="1:16" x14ac:dyDescent="0.35">
      <c r="A16">
        <v>60.680851063829785</v>
      </c>
      <c r="B16">
        <v>94</v>
      </c>
      <c r="P16" s="15">
        <v>2569</v>
      </c>
    </row>
    <row r="17" spans="1:16" x14ac:dyDescent="0.35">
      <c r="A17">
        <v>62.872340425531917</v>
      </c>
      <c r="B17">
        <v>116</v>
      </c>
      <c r="P17" s="14">
        <v>2114</v>
      </c>
    </row>
    <row r="18" spans="1:16" x14ac:dyDescent="0.35">
      <c r="A18">
        <v>65.063829787234042</v>
      </c>
      <c r="B18">
        <v>125</v>
      </c>
      <c r="P18" s="15">
        <v>9736</v>
      </c>
    </row>
    <row r="19" spans="1:16" x14ac:dyDescent="0.35">
      <c r="A19">
        <v>67.255319148936167</v>
      </c>
      <c r="B19">
        <v>100</v>
      </c>
      <c r="P19" s="14">
        <v>4939</v>
      </c>
    </row>
    <row r="20" spans="1:16" x14ac:dyDescent="0.35">
      <c r="A20">
        <v>69.446808510638306</v>
      </c>
      <c r="B20">
        <v>96</v>
      </c>
      <c r="P20" s="15">
        <v>6565</v>
      </c>
    </row>
    <row r="21" spans="1:16" x14ac:dyDescent="0.35">
      <c r="A21">
        <v>71.638297872340416</v>
      </c>
      <c r="B21">
        <v>104</v>
      </c>
      <c r="P21" s="14">
        <v>2278</v>
      </c>
    </row>
    <row r="22" spans="1:16" x14ac:dyDescent="0.35">
      <c r="A22">
        <v>73.829787234042556</v>
      </c>
      <c r="B22">
        <v>85</v>
      </c>
      <c r="P22" s="15">
        <v>9360</v>
      </c>
    </row>
    <row r="23" spans="1:16" x14ac:dyDescent="0.35">
      <c r="A23">
        <v>76.021276595744681</v>
      </c>
      <c r="B23">
        <v>124</v>
      </c>
      <c r="P23" s="14">
        <v>5376</v>
      </c>
    </row>
    <row r="24" spans="1:16" x14ac:dyDescent="0.35">
      <c r="A24">
        <v>78.212765957446805</v>
      </c>
      <c r="B24">
        <v>51</v>
      </c>
      <c r="P24" s="15">
        <v>1993</v>
      </c>
    </row>
    <row r="25" spans="1:16" x14ac:dyDescent="0.35">
      <c r="A25">
        <v>80.404255319148945</v>
      </c>
      <c r="B25">
        <v>32</v>
      </c>
      <c r="P25" s="14">
        <v>4047</v>
      </c>
    </row>
    <row r="26" spans="1:16" x14ac:dyDescent="0.35">
      <c r="A26">
        <v>82.595744680851055</v>
      </c>
      <c r="B26">
        <v>15</v>
      </c>
      <c r="P26" s="15">
        <v>1409</v>
      </c>
    </row>
    <row r="27" spans="1:16" x14ac:dyDescent="0.35">
      <c r="A27">
        <v>84.787234042553195</v>
      </c>
      <c r="B27">
        <v>7</v>
      </c>
      <c r="P27" s="14">
        <v>7892</v>
      </c>
    </row>
    <row r="28" spans="1:16" x14ac:dyDescent="0.35">
      <c r="A28">
        <v>86.978723404255319</v>
      </c>
      <c r="B28">
        <v>2</v>
      </c>
      <c r="P28" s="15">
        <v>2404</v>
      </c>
    </row>
    <row r="29" spans="1:16" x14ac:dyDescent="0.35">
      <c r="A29">
        <v>89.170212765957444</v>
      </c>
      <c r="B29">
        <v>0</v>
      </c>
      <c r="P29" s="14">
        <v>5255</v>
      </c>
    </row>
    <row r="30" spans="1:16" x14ac:dyDescent="0.35">
      <c r="A30">
        <v>91.361702127659569</v>
      </c>
      <c r="B30">
        <v>0</v>
      </c>
      <c r="P30" s="15">
        <v>9422</v>
      </c>
    </row>
    <row r="31" spans="1:16" x14ac:dyDescent="0.35">
      <c r="A31">
        <v>93.553191489361694</v>
      </c>
      <c r="B31">
        <v>0</v>
      </c>
      <c r="P31" s="14">
        <v>1966</v>
      </c>
    </row>
    <row r="32" spans="1:16" x14ac:dyDescent="0.35">
      <c r="A32">
        <v>95.744680851063833</v>
      </c>
      <c r="B32">
        <v>0</v>
      </c>
      <c r="P32" s="15">
        <v>6864</v>
      </c>
    </row>
    <row r="33" spans="1:16" x14ac:dyDescent="0.35">
      <c r="A33">
        <v>97.936170212765958</v>
      </c>
      <c r="B33">
        <v>0</v>
      </c>
      <c r="P33" s="14">
        <v>3033</v>
      </c>
    </row>
    <row r="34" spans="1:16" x14ac:dyDescent="0.35">
      <c r="A34">
        <v>100.12765957446808</v>
      </c>
      <c r="B34">
        <v>0</v>
      </c>
      <c r="P34" s="15">
        <v>5710</v>
      </c>
    </row>
    <row r="35" spans="1:16" x14ac:dyDescent="0.35">
      <c r="A35">
        <v>102.31914893617021</v>
      </c>
      <c r="B35">
        <v>0</v>
      </c>
      <c r="P35" s="14">
        <v>7373</v>
      </c>
    </row>
    <row r="36" spans="1:16" x14ac:dyDescent="0.35">
      <c r="A36">
        <v>104.51063829787233</v>
      </c>
      <c r="B36">
        <v>0</v>
      </c>
      <c r="P36" s="15">
        <v>8755</v>
      </c>
    </row>
    <row r="37" spans="1:16" x14ac:dyDescent="0.35">
      <c r="A37">
        <v>106.70212765957447</v>
      </c>
      <c r="B37">
        <v>0</v>
      </c>
      <c r="P37" s="14">
        <v>10738</v>
      </c>
    </row>
    <row r="38" spans="1:16" x14ac:dyDescent="0.35">
      <c r="A38">
        <v>108.8936170212766</v>
      </c>
      <c r="B38">
        <v>0</v>
      </c>
      <c r="P38" s="15">
        <v>4339</v>
      </c>
    </row>
    <row r="39" spans="1:16" x14ac:dyDescent="0.35">
      <c r="A39">
        <v>111.08510638297872</v>
      </c>
      <c r="B39">
        <v>0</v>
      </c>
      <c r="P39" s="14">
        <v>10755</v>
      </c>
    </row>
    <row r="40" spans="1:16" x14ac:dyDescent="0.35">
      <c r="A40">
        <v>113.27659574468085</v>
      </c>
      <c r="B40">
        <v>0</v>
      </c>
      <c r="P40" s="15">
        <v>8595</v>
      </c>
    </row>
    <row r="41" spans="1:16" x14ac:dyDescent="0.35">
      <c r="A41">
        <v>115.46808510638297</v>
      </c>
      <c r="B41">
        <v>0</v>
      </c>
      <c r="P41" s="14">
        <v>2968</v>
      </c>
    </row>
    <row r="42" spans="1:16" x14ac:dyDescent="0.35">
      <c r="A42">
        <v>117.65957446808511</v>
      </c>
      <c r="B42">
        <v>0</v>
      </c>
      <c r="P42" s="15">
        <v>8601</v>
      </c>
    </row>
    <row r="43" spans="1:16" x14ac:dyDescent="0.35">
      <c r="A43">
        <v>119.85106382978724</v>
      </c>
      <c r="B43">
        <v>0</v>
      </c>
      <c r="P43" s="14">
        <v>503</v>
      </c>
    </row>
    <row r="44" spans="1:16" x14ac:dyDescent="0.35">
      <c r="A44">
        <v>122.04255319148936</v>
      </c>
      <c r="B44">
        <v>0</v>
      </c>
      <c r="P44" s="15">
        <v>8430</v>
      </c>
    </row>
    <row r="45" spans="1:16" x14ac:dyDescent="0.35">
      <c r="A45">
        <v>124.23404255319149</v>
      </c>
      <c r="B45">
        <v>0</v>
      </c>
      <c r="P45" s="14">
        <v>7281</v>
      </c>
    </row>
    <row r="46" spans="1:16" x14ac:dyDescent="0.35">
      <c r="A46">
        <v>126.42553191489361</v>
      </c>
      <c r="B46">
        <v>1</v>
      </c>
      <c r="P46" s="15">
        <v>2139</v>
      </c>
    </row>
    <row r="47" spans="1:16" x14ac:dyDescent="0.35">
      <c r="A47">
        <v>128.61702127659572</v>
      </c>
      <c r="B47">
        <v>1</v>
      </c>
      <c r="P47" s="14">
        <v>1371</v>
      </c>
    </row>
    <row r="48" spans="1:16" x14ac:dyDescent="0.35">
      <c r="A48">
        <v>130.80851063829789</v>
      </c>
      <c r="B48">
        <v>0</v>
      </c>
      <c r="P48" s="15">
        <v>9909</v>
      </c>
    </row>
    <row r="49" spans="1:16" ht="15" thickBot="1" x14ac:dyDescent="0.4">
      <c r="A49" s="7" t="s">
        <v>52</v>
      </c>
      <c r="B49" s="7">
        <v>1</v>
      </c>
      <c r="P49" s="14">
        <v>7286</v>
      </c>
    </row>
    <row r="50" spans="1:16" x14ac:dyDescent="0.35">
      <c r="P50" s="15">
        <v>7244</v>
      </c>
    </row>
    <row r="51" spans="1:16" x14ac:dyDescent="0.35">
      <c r="P51" s="14">
        <v>6566</v>
      </c>
    </row>
    <row r="52" spans="1:16" x14ac:dyDescent="0.35">
      <c r="P52" s="15">
        <v>8614</v>
      </c>
    </row>
    <row r="53" spans="1:16" x14ac:dyDescent="0.35">
      <c r="P53" s="14">
        <v>4114</v>
      </c>
    </row>
    <row r="54" spans="1:16" x14ac:dyDescent="0.35">
      <c r="P54" s="15">
        <v>1331</v>
      </c>
    </row>
    <row r="55" spans="1:16" x14ac:dyDescent="0.35">
      <c r="P55" s="14">
        <v>2225</v>
      </c>
    </row>
    <row r="56" spans="1:16" x14ac:dyDescent="0.35">
      <c r="P56" s="15">
        <v>9381</v>
      </c>
    </row>
    <row r="57" spans="1:16" x14ac:dyDescent="0.35">
      <c r="P57" s="14">
        <v>6260</v>
      </c>
    </row>
    <row r="58" spans="1:16" x14ac:dyDescent="0.35">
      <c r="P58" s="15">
        <v>10383</v>
      </c>
    </row>
    <row r="59" spans="1:16" x14ac:dyDescent="0.35">
      <c r="P59" s="14">
        <v>7437</v>
      </c>
    </row>
    <row r="60" spans="1:16" x14ac:dyDescent="0.35">
      <c r="P60" s="15">
        <v>8557</v>
      </c>
    </row>
    <row r="61" spans="1:16" x14ac:dyDescent="0.35">
      <c r="P61" s="14">
        <v>8375</v>
      </c>
    </row>
    <row r="62" spans="1:16" x14ac:dyDescent="0.35">
      <c r="P62" s="15">
        <v>6853</v>
      </c>
    </row>
    <row r="63" spans="1:16" x14ac:dyDescent="0.35">
      <c r="P63" s="14">
        <v>3076</v>
      </c>
    </row>
    <row r="64" spans="1:16" x14ac:dyDescent="0.35">
      <c r="P64" s="15">
        <v>1012</v>
      </c>
    </row>
    <row r="65" spans="16:16" x14ac:dyDescent="0.35">
      <c r="P65" s="14">
        <v>6518</v>
      </c>
    </row>
    <row r="66" spans="16:16" x14ac:dyDescent="0.35">
      <c r="P66" s="15">
        <v>4137</v>
      </c>
    </row>
    <row r="67" spans="16:16" x14ac:dyDescent="0.35">
      <c r="P67" s="14">
        <v>8082</v>
      </c>
    </row>
    <row r="68" spans="16:16" x14ac:dyDescent="0.35">
      <c r="P68" s="15">
        <v>1386</v>
      </c>
    </row>
    <row r="69" spans="16:16" x14ac:dyDescent="0.35">
      <c r="P69" s="14">
        <v>9369</v>
      </c>
    </row>
    <row r="70" spans="16:16" x14ac:dyDescent="0.35">
      <c r="P70" s="15">
        <v>4477</v>
      </c>
    </row>
    <row r="71" spans="16:16" x14ac:dyDescent="0.35">
      <c r="P71" s="14">
        <v>1357</v>
      </c>
    </row>
    <row r="72" spans="16:16" x14ac:dyDescent="0.35">
      <c r="P72" s="15">
        <v>1402</v>
      </c>
    </row>
    <row r="73" spans="16:16" x14ac:dyDescent="0.35">
      <c r="P73" s="14">
        <v>10629</v>
      </c>
    </row>
    <row r="74" spans="16:16" x14ac:dyDescent="0.35">
      <c r="P74" s="15">
        <v>6312</v>
      </c>
    </row>
    <row r="75" spans="16:16" x14ac:dyDescent="0.35">
      <c r="P75" s="14">
        <v>8132</v>
      </c>
    </row>
    <row r="76" spans="16:16" x14ac:dyDescent="0.35">
      <c r="P76" s="15">
        <v>1050</v>
      </c>
    </row>
    <row r="77" spans="16:16" x14ac:dyDescent="0.35">
      <c r="P77" s="14">
        <v>5846</v>
      </c>
    </row>
    <row r="78" spans="16:16" x14ac:dyDescent="0.35">
      <c r="P78" s="15">
        <v>1859</v>
      </c>
    </row>
    <row r="79" spans="16:16" x14ac:dyDescent="0.35">
      <c r="P79" s="14">
        <v>7503</v>
      </c>
    </row>
    <row r="80" spans="16:16" x14ac:dyDescent="0.35">
      <c r="P80" s="15">
        <v>10401</v>
      </c>
    </row>
    <row r="81" spans="16:16" x14ac:dyDescent="0.35">
      <c r="P81" s="14">
        <v>1618</v>
      </c>
    </row>
    <row r="82" spans="16:16" x14ac:dyDescent="0.35">
      <c r="P82" s="15">
        <v>3332</v>
      </c>
    </row>
    <row r="83" spans="16:16" x14ac:dyDescent="0.35">
      <c r="P83" s="14">
        <v>2261</v>
      </c>
    </row>
    <row r="84" spans="16:16" x14ac:dyDescent="0.35">
      <c r="P84" s="15">
        <v>5346</v>
      </c>
    </row>
    <row r="85" spans="16:16" x14ac:dyDescent="0.35">
      <c r="P85" s="14">
        <v>4119</v>
      </c>
    </row>
    <row r="86" spans="16:16" x14ac:dyDescent="0.35">
      <c r="P86" s="15">
        <v>535</v>
      </c>
    </row>
    <row r="87" spans="16:16" x14ac:dyDescent="0.35">
      <c r="P87" s="14">
        <v>5268</v>
      </c>
    </row>
    <row r="88" spans="16:16" x14ac:dyDescent="0.35">
      <c r="P88" s="15">
        <v>273</v>
      </c>
    </row>
    <row r="89" spans="16:16" x14ac:dyDescent="0.35">
      <c r="P89" s="14">
        <v>4452</v>
      </c>
    </row>
    <row r="90" spans="16:16" x14ac:dyDescent="0.35">
      <c r="P90" s="15">
        <v>8504</v>
      </c>
    </row>
    <row r="91" spans="16:16" x14ac:dyDescent="0.35">
      <c r="P91" s="14">
        <v>771</v>
      </c>
    </row>
    <row r="92" spans="16:16" x14ac:dyDescent="0.35">
      <c r="P92" s="15">
        <v>8996</v>
      </c>
    </row>
    <row r="93" spans="16:16" x14ac:dyDescent="0.35">
      <c r="P93" s="14">
        <v>9235</v>
      </c>
    </row>
    <row r="94" spans="16:16" x14ac:dyDescent="0.35">
      <c r="P94" s="15">
        <v>5798</v>
      </c>
    </row>
    <row r="95" spans="16:16" x14ac:dyDescent="0.35">
      <c r="P95" s="14">
        <v>11178</v>
      </c>
    </row>
    <row r="96" spans="16:16" x14ac:dyDescent="0.35">
      <c r="P96" s="15">
        <v>2230</v>
      </c>
    </row>
    <row r="97" spans="16:16" x14ac:dyDescent="0.35">
      <c r="P97" s="14">
        <v>7516</v>
      </c>
    </row>
    <row r="98" spans="16:16" x14ac:dyDescent="0.35">
      <c r="P98" s="15">
        <v>7247</v>
      </c>
    </row>
    <row r="99" spans="16:16" x14ac:dyDescent="0.35">
      <c r="P99" s="14">
        <v>11100</v>
      </c>
    </row>
    <row r="100" spans="16:16" x14ac:dyDescent="0.35">
      <c r="P100" s="15">
        <v>4646</v>
      </c>
    </row>
    <row r="101" spans="16:16" x14ac:dyDescent="0.35">
      <c r="P101" s="14">
        <v>3037</v>
      </c>
    </row>
    <row r="102" spans="16:16" x14ac:dyDescent="0.35">
      <c r="P102" s="15">
        <v>1473</v>
      </c>
    </row>
    <row r="103" spans="16:16" x14ac:dyDescent="0.35">
      <c r="P103" s="14">
        <v>1016</v>
      </c>
    </row>
    <row r="104" spans="16:16" x14ac:dyDescent="0.35">
      <c r="P104" s="15">
        <v>4518</v>
      </c>
    </row>
    <row r="105" spans="16:16" x14ac:dyDescent="0.35">
      <c r="P105" s="14">
        <v>9370</v>
      </c>
    </row>
    <row r="106" spans="16:16" x14ac:dyDescent="0.35">
      <c r="P106" s="15">
        <v>8908</v>
      </c>
    </row>
    <row r="107" spans="16:16" x14ac:dyDescent="0.35">
      <c r="P107" s="14">
        <v>8373</v>
      </c>
    </row>
    <row r="108" spans="16:16" x14ac:dyDescent="0.35">
      <c r="P108" s="15">
        <v>7533</v>
      </c>
    </row>
    <row r="109" spans="16:16" x14ac:dyDescent="0.35">
      <c r="P109" s="14">
        <v>2683</v>
      </c>
    </row>
    <row r="110" spans="16:16" x14ac:dyDescent="0.35">
      <c r="P110" s="15">
        <v>3629</v>
      </c>
    </row>
    <row r="111" spans="16:16" x14ac:dyDescent="0.35">
      <c r="P111" s="14">
        <v>10991</v>
      </c>
    </row>
    <row r="112" spans="16:16" x14ac:dyDescent="0.35">
      <c r="P112" s="15">
        <v>5077</v>
      </c>
    </row>
    <row r="113" spans="16:16" x14ac:dyDescent="0.35">
      <c r="P113" s="14">
        <v>7431</v>
      </c>
    </row>
    <row r="114" spans="16:16" x14ac:dyDescent="0.35">
      <c r="P114" s="15">
        <v>3267</v>
      </c>
    </row>
    <row r="115" spans="16:16" x14ac:dyDescent="0.35">
      <c r="P115" s="14">
        <v>999</v>
      </c>
    </row>
    <row r="116" spans="16:16" x14ac:dyDescent="0.35">
      <c r="P116" s="15">
        <v>9215</v>
      </c>
    </row>
    <row r="117" spans="16:16" x14ac:dyDescent="0.35">
      <c r="P117" s="14">
        <v>2286</v>
      </c>
    </row>
    <row r="118" spans="16:16" x14ac:dyDescent="0.35">
      <c r="P118" s="15">
        <v>1592</v>
      </c>
    </row>
    <row r="119" spans="16:16" x14ac:dyDescent="0.35">
      <c r="P119" s="14">
        <v>367</v>
      </c>
    </row>
    <row r="120" spans="16:16" x14ac:dyDescent="0.35">
      <c r="P120" s="15">
        <v>5234</v>
      </c>
    </row>
    <row r="121" spans="16:16" x14ac:dyDescent="0.35">
      <c r="P121" s="14">
        <v>9862</v>
      </c>
    </row>
    <row r="122" spans="16:16" x14ac:dyDescent="0.35">
      <c r="P122" s="15">
        <v>9805</v>
      </c>
    </row>
    <row r="123" spans="16:16" x14ac:dyDescent="0.35">
      <c r="P123" s="14">
        <v>6205</v>
      </c>
    </row>
    <row r="124" spans="16:16" x14ac:dyDescent="0.35">
      <c r="P124" s="15">
        <v>8442</v>
      </c>
    </row>
    <row r="125" spans="16:16" x14ac:dyDescent="0.35">
      <c r="P125" s="14">
        <v>7386</v>
      </c>
    </row>
    <row r="126" spans="16:16" x14ac:dyDescent="0.35">
      <c r="P126" s="15">
        <v>7215</v>
      </c>
    </row>
    <row r="127" spans="16:16" x14ac:dyDescent="0.35">
      <c r="P127" s="14">
        <v>1491</v>
      </c>
    </row>
    <row r="128" spans="16:16" x14ac:dyDescent="0.35">
      <c r="P128" s="15">
        <v>11071</v>
      </c>
    </row>
    <row r="129" spans="16:16" x14ac:dyDescent="0.35">
      <c r="P129" s="14">
        <v>3381</v>
      </c>
    </row>
    <row r="130" spans="16:16" x14ac:dyDescent="0.35">
      <c r="P130" s="15">
        <v>8268</v>
      </c>
    </row>
    <row r="131" spans="16:16" x14ac:dyDescent="0.35">
      <c r="P131" s="14">
        <v>11051</v>
      </c>
    </row>
    <row r="132" spans="16:16" x14ac:dyDescent="0.35">
      <c r="P132" s="15">
        <v>8026</v>
      </c>
    </row>
    <row r="133" spans="16:16" x14ac:dyDescent="0.35">
      <c r="P133" s="14">
        <v>433</v>
      </c>
    </row>
    <row r="134" spans="16:16" x14ac:dyDescent="0.35">
      <c r="P134" s="15">
        <v>9597</v>
      </c>
    </row>
    <row r="135" spans="16:16" x14ac:dyDescent="0.35">
      <c r="P135" s="14">
        <v>1295</v>
      </c>
    </row>
    <row r="136" spans="16:16" x14ac:dyDescent="0.35">
      <c r="P136" s="15">
        <v>5290</v>
      </c>
    </row>
    <row r="137" spans="16:16" x14ac:dyDescent="0.35">
      <c r="P137" s="14">
        <v>1685</v>
      </c>
    </row>
    <row r="138" spans="16:16" x14ac:dyDescent="0.35">
      <c r="P138" s="15">
        <v>5342</v>
      </c>
    </row>
    <row r="139" spans="16:16" x14ac:dyDescent="0.35">
      <c r="P139" s="14">
        <v>9579</v>
      </c>
    </row>
    <row r="140" spans="16:16" x14ac:dyDescent="0.35">
      <c r="P140" s="15">
        <v>7660</v>
      </c>
    </row>
    <row r="141" spans="16:16" x14ac:dyDescent="0.35">
      <c r="P141" s="14">
        <v>1461</v>
      </c>
    </row>
    <row r="142" spans="16:16" x14ac:dyDescent="0.35">
      <c r="P142" s="15">
        <v>821</v>
      </c>
    </row>
    <row r="143" spans="16:16" x14ac:dyDescent="0.35">
      <c r="P143" s="14">
        <v>11084</v>
      </c>
    </row>
    <row r="144" spans="16:16" x14ac:dyDescent="0.35">
      <c r="P144" s="15">
        <v>8690</v>
      </c>
    </row>
    <row r="145" spans="16:16" x14ac:dyDescent="0.35">
      <c r="P145" s="14">
        <v>2937</v>
      </c>
    </row>
    <row r="146" spans="16:16" x14ac:dyDescent="0.35">
      <c r="P146" s="15">
        <v>9701</v>
      </c>
    </row>
    <row r="147" spans="16:16" x14ac:dyDescent="0.35">
      <c r="P147" s="14">
        <v>9949</v>
      </c>
    </row>
    <row r="148" spans="16:16" x14ac:dyDescent="0.35">
      <c r="P148" s="15">
        <v>10837</v>
      </c>
    </row>
    <row r="149" spans="16:16" x14ac:dyDescent="0.35">
      <c r="P149" s="14">
        <v>3120</v>
      </c>
    </row>
    <row r="150" spans="16:16" x14ac:dyDescent="0.35">
      <c r="P150" s="15">
        <v>5885</v>
      </c>
    </row>
    <row r="151" spans="16:16" x14ac:dyDescent="0.35">
      <c r="P151" s="14">
        <v>4050</v>
      </c>
    </row>
    <row r="152" spans="16:16" x14ac:dyDescent="0.35">
      <c r="P152" s="15">
        <v>3830</v>
      </c>
    </row>
    <row r="153" spans="16:16" x14ac:dyDescent="0.35">
      <c r="P153" s="14">
        <v>7987</v>
      </c>
    </row>
    <row r="154" spans="16:16" x14ac:dyDescent="0.35">
      <c r="P154" s="15">
        <v>7798</v>
      </c>
    </row>
    <row r="155" spans="16:16" x14ac:dyDescent="0.35">
      <c r="P155" s="14">
        <v>92</v>
      </c>
    </row>
    <row r="156" spans="16:16" x14ac:dyDescent="0.35">
      <c r="P156" s="15">
        <v>7055</v>
      </c>
    </row>
    <row r="157" spans="16:16" x14ac:dyDescent="0.35">
      <c r="P157" s="14">
        <v>10240</v>
      </c>
    </row>
    <row r="158" spans="16:16" x14ac:dyDescent="0.35">
      <c r="P158" s="15">
        <v>3025</v>
      </c>
    </row>
    <row r="159" spans="16:16" x14ac:dyDescent="0.35">
      <c r="P159" s="14">
        <v>9283</v>
      </c>
    </row>
    <row r="160" spans="16:16" x14ac:dyDescent="0.35">
      <c r="P160" s="15">
        <v>9970</v>
      </c>
    </row>
    <row r="161" spans="16:16" x14ac:dyDescent="0.35">
      <c r="P161" s="14">
        <v>2730</v>
      </c>
    </row>
    <row r="162" spans="16:16" x14ac:dyDescent="0.35">
      <c r="P162" s="15">
        <v>2795</v>
      </c>
    </row>
    <row r="163" spans="16:16" x14ac:dyDescent="0.35">
      <c r="P163" s="14">
        <v>9260</v>
      </c>
    </row>
    <row r="164" spans="16:16" x14ac:dyDescent="0.35">
      <c r="P164" s="15">
        <v>8182</v>
      </c>
    </row>
    <row r="165" spans="16:16" x14ac:dyDescent="0.35">
      <c r="P165" s="14">
        <v>10095</v>
      </c>
    </row>
    <row r="166" spans="16:16" x14ac:dyDescent="0.35">
      <c r="P166" s="15">
        <v>8475</v>
      </c>
    </row>
    <row r="167" spans="16:16" x14ac:dyDescent="0.35">
      <c r="P167" s="14">
        <v>4370</v>
      </c>
    </row>
    <row r="168" spans="16:16" x14ac:dyDescent="0.35">
      <c r="P168" s="15">
        <v>10573</v>
      </c>
    </row>
    <row r="169" spans="16:16" x14ac:dyDescent="0.35">
      <c r="P169" s="14">
        <v>3712</v>
      </c>
    </row>
    <row r="170" spans="16:16" x14ac:dyDescent="0.35">
      <c r="P170" s="15">
        <v>6637</v>
      </c>
    </row>
    <row r="171" spans="16:16" x14ac:dyDescent="0.35">
      <c r="P171" s="14">
        <v>3152</v>
      </c>
    </row>
    <row r="172" spans="16:16" x14ac:dyDescent="0.35">
      <c r="P172" s="15">
        <v>5610</v>
      </c>
    </row>
    <row r="173" spans="16:16" x14ac:dyDescent="0.35">
      <c r="P173" s="14">
        <v>6460</v>
      </c>
    </row>
    <row r="174" spans="16:16" x14ac:dyDescent="0.35">
      <c r="P174" s="15">
        <v>1349</v>
      </c>
    </row>
    <row r="175" spans="16:16" x14ac:dyDescent="0.35">
      <c r="P175" s="14">
        <v>1880</v>
      </c>
    </row>
    <row r="176" spans="16:16" x14ac:dyDescent="0.35">
      <c r="P176" s="15">
        <v>641</v>
      </c>
    </row>
    <row r="177" spans="16:16" x14ac:dyDescent="0.35">
      <c r="P177" s="14">
        <v>8717</v>
      </c>
    </row>
    <row r="178" spans="16:16" x14ac:dyDescent="0.35">
      <c r="P178" s="15">
        <v>10314</v>
      </c>
    </row>
    <row r="179" spans="16:16" x14ac:dyDescent="0.35">
      <c r="P179" s="14">
        <v>10854</v>
      </c>
    </row>
    <row r="180" spans="16:16" x14ac:dyDescent="0.35">
      <c r="P180" s="15">
        <v>10492</v>
      </c>
    </row>
    <row r="181" spans="16:16" x14ac:dyDescent="0.35">
      <c r="P181" s="14">
        <v>6935</v>
      </c>
    </row>
    <row r="182" spans="16:16" x14ac:dyDescent="0.35">
      <c r="P182" s="15">
        <v>7698</v>
      </c>
    </row>
    <row r="183" spans="16:16" x14ac:dyDescent="0.35">
      <c r="P183" s="14">
        <v>3559</v>
      </c>
    </row>
    <row r="184" spans="16:16" x14ac:dyDescent="0.35">
      <c r="P184" s="15">
        <v>10562</v>
      </c>
    </row>
    <row r="185" spans="16:16" x14ac:dyDescent="0.35">
      <c r="P185" s="14">
        <v>10796</v>
      </c>
    </row>
    <row r="186" spans="16:16" x14ac:dyDescent="0.35">
      <c r="P186" s="15">
        <v>2563</v>
      </c>
    </row>
    <row r="187" spans="16:16" x14ac:dyDescent="0.35">
      <c r="P187" s="14">
        <v>3518</v>
      </c>
    </row>
    <row r="188" spans="16:16" x14ac:dyDescent="0.35">
      <c r="P188" s="15">
        <v>5823</v>
      </c>
    </row>
    <row r="189" spans="16:16" x14ac:dyDescent="0.35">
      <c r="P189" s="14">
        <v>3934</v>
      </c>
    </row>
    <row r="190" spans="16:16" x14ac:dyDescent="0.35">
      <c r="P190" s="15">
        <v>6982</v>
      </c>
    </row>
    <row r="191" spans="16:16" x14ac:dyDescent="0.35">
      <c r="P191" s="14">
        <v>6431</v>
      </c>
    </row>
    <row r="192" spans="16:16" x14ac:dyDescent="0.35">
      <c r="P192" s="15">
        <v>9733</v>
      </c>
    </row>
    <row r="193" spans="16:16" x14ac:dyDescent="0.35">
      <c r="P193" s="14">
        <v>5602</v>
      </c>
    </row>
    <row r="194" spans="16:16" x14ac:dyDescent="0.35">
      <c r="P194" s="15">
        <v>7829</v>
      </c>
    </row>
    <row r="195" spans="16:16" x14ac:dyDescent="0.35">
      <c r="P195" s="14">
        <v>1324</v>
      </c>
    </row>
    <row r="196" spans="16:16" x14ac:dyDescent="0.35">
      <c r="P196" s="15">
        <v>326</v>
      </c>
    </row>
    <row r="197" spans="16:16" x14ac:dyDescent="0.35">
      <c r="P197" s="14">
        <v>7224</v>
      </c>
    </row>
    <row r="198" spans="16:16" x14ac:dyDescent="0.35">
      <c r="P198" s="15">
        <v>6999</v>
      </c>
    </row>
    <row r="199" spans="16:16" x14ac:dyDescent="0.35">
      <c r="P199" s="14">
        <v>9938</v>
      </c>
    </row>
    <row r="200" spans="16:16" x14ac:dyDescent="0.35">
      <c r="P200" s="15">
        <v>6422</v>
      </c>
    </row>
    <row r="201" spans="16:16" x14ac:dyDescent="0.35">
      <c r="P201" s="14">
        <v>3182</v>
      </c>
    </row>
    <row r="202" spans="16:16" x14ac:dyDescent="0.35">
      <c r="P202" s="15">
        <v>7300</v>
      </c>
    </row>
    <row r="203" spans="16:16" x14ac:dyDescent="0.35">
      <c r="P203" s="14">
        <v>10424</v>
      </c>
    </row>
    <row r="204" spans="16:16" x14ac:dyDescent="0.35">
      <c r="P204" s="15">
        <v>8727</v>
      </c>
    </row>
    <row r="205" spans="16:16" x14ac:dyDescent="0.35">
      <c r="P205" s="14">
        <v>2798</v>
      </c>
    </row>
    <row r="206" spans="16:16" x14ac:dyDescent="0.35">
      <c r="P206" s="15">
        <v>1030</v>
      </c>
    </row>
    <row r="207" spans="16:16" x14ac:dyDescent="0.35">
      <c r="P207" s="14">
        <v>624</v>
      </c>
    </row>
    <row r="208" spans="16:16" x14ac:dyDescent="0.35">
      <c r="P208" s="15">
        <v>5176</v>
      </c>
    </row>
    <row r="209" spans="16:16" x14ac:dyDescent="0.35">
      <c r="P209" s="14">
        <v>5552</v>
      </c>
    </row>
    <row r="210" spans="16:16" x14ac:dyDescent="0.35">
      <c r="P210" s="15">
        <v>868</v>
      </c>
    </row>
    <row r="211" spans="16:16" x14ac:dyDescent="0.35">
      <c r="P211" s="14">
        <v>380</v>
      </c>
    </row>
    <row r="212" spans="16:16" x14ac:dyDescent="0.35">
      <c r="P212" s="15">
        <v>2677</v>
      </c>
    </row>
    <row r="213" spans="16:16" x14ac:dyDescent="0.35">
      <c r="P213" s="14">
        <v>6521</v>
      </c>
    </row>
    <row r="214" spans="16:16" x14ac:dyDescent="0.35">
      <c r="P214" s="15">
        <v>6927</v>
      </c>
    </row>
    <row r="215" spans="16:16" x14ac:dyDescent="0.35">
      <c r="P215" s="14">
        <v>2877</v>
      </c>
    </row>
    <row r="216" spans="16:16" x14ac:dyDescent="0.35">
      <c r="P216" s="15">
        <v>0</v>
      </c>
    </row>
    <row r="217" spans="16:16" x14ac:dyDescent="0.35">
      <c r="P217" s="14">
        <v>1584</v>
      </c>
    </row>
    <row r="218" spans="16:16" x14ac:dyDescent="0.35">
      <c r="P218" s="15">
        <v>7264</v>
      </c>
    </row>
    <row r="219" spans="16:16" x14ac:dyDescent="0.35">
      <c r="P219" s="14">
        <v>6274</v>
      </c>
    </row>
    <row r="220" spans="16:16" x14ac:dyDescent="0.35">
      <c r="P220" s="15">
        <v>1377</v>
      </c>
    </row>
    <row r="221" spans="16:16" x14ac:dyDescent="0.35">
      <c r="P221" s="14">
        <v>454</v>
      </c>
    </row>
    <row r="222" spans="16:16" x14ac:dyDescent="0.35">
      <c r="P222" s="15">
        <v>1755</v>
      </c>
    </row>
    <row r="223" spans="16:16" x14ac:dyDescent="0.35">
      <c r="P223" s="14">
        <v>2075</v>
      </c>
    </row>
    <row r="224" spans="16:16" x14ac:dyDescent="0.35">
      <c r="P224" s="15">
        <v>4785</v>
      </c>
    </row>
    <row r="225" spans="16:16" x14ac:dyDescent="0.35">
      <c r="P225" s="14">
        <v>9076</v>
      </c>
    </row>
    <row r="226" spans="16:16" x14ac:dyDescent="0.35">
      <c r="P226" s="15">
        <v>7079</v>
      </c>
    </row>
    <row r="227" spans="16:16" x14ac:dyDescent="0.35">
      <c r="P227" s="14">
        <v>4653</v>
      </c>
    </row>
    <row r="228" spans="16:16" x14ac:dyDescent="0.35">
      <c r="P228" s="15">
        <v>7375</v>
      </c>
    </row>
    <row r="229" spans="16:16" x14ac:dyDescent="0.35">
      <c r="P229" s="14">
        <v>709</v>
      </c>
    </row>
    <row r="230" spans="16:16" x14ac:dyDescent="0.35">
      <c r="P230" s="15">
        <v>460</v>
      </c>
    </row>
    <row r="231" spans="16:16" x14ac:dyDescent="0.35">
      <c r="P231" s="14">
        <v>3726</v>
      </c>
    </row>
    <row r="232" spans="16:16" x14ac:dyDescent="0.35">
      <c r="P232" s="15">
        <v>6798</v>
      </c>
    </row>
    <row r="233" spans="16:16" x14ac:dyDescent="0.35">
      <c r="P233" s="14">
        <v>5341</v>
      </c>
    </row>
    <row r="234" spans="16:16" x14ac:dyDescent="0.35">
      <c r="P234" s="15">
        <v>1606</v>
      </c>
    </row>
    <row r="235" spans="16:16" x14ac:dyDescent="0.35">
      <c r="P235" s="14">
        <v>9617</v>
      </c>
    </row>
    <row r="236" spans="16:16" x14ac:dyDescent="0.35">
      <c r="P236" s="15">
        <v>3233</v>
      </c>
    </row>
    <row r="237" spans="16:16" x14ac:dyDescent="0.35">
      <c r="P237" s="14">
        <v>89</v>
      </c>
    </row>
    <row r="238" spans="16:16" x14ac:dyDescent="0.35">
      <c r="P238" s="15">
        <v>2936</v>
      </c>
    </row>
    <row r="239" spans="16:16" x14ac:dyDescent="0.35">
      <c r="P239" s="14">
        <v>9449</v>
      </c>
    </row>
    <row r="240" spans="16:16" x14ac:dyDescent="0.35">
      <c r="P240" s="15">
        <v>7297</v>
      </c>
    </row>
    <row r="241" spans="16:16" x14ac:dyDescent="0.35">
      <c r="P241" s="14">
        <v>11004</v>
      </c>
    </row>
    <row r="242" spans="16:16" x14ac:dyDescent="0.35">
      <c r="P242" s="15">
        <v>313</v>
      </c>
    </row>
    <row r="243" spans="16:16" x14ac:dyDescent="0.35">
      <c r="P243" s="14">
        <v>9940</v>
      </c>
    </row>
    <row r="244" spans="16:16" x14ac:dyDescent="0.35">
      <c r="P244" s="15">
        <v>10735</v>
      </c>
    </row>
    <row r="245" spans="16:16" x14ac:dyDescent="0.35">
      <c r="P245" s="14">
        <v>9529</v>
      </c>
    </row>
    <row r="246" spans="16:16" x14ac:dyDescent="0.35">
      <c r="P246" s="15">
        <v>6439</v>
      </c>
    </row>
    <row r="247" spans="16:16" x14ac:dyDescent="0.35">
      <c r="P247" s="14">
        <v>7411</v>
      </c>
    </row>
    <row r="248" spans="16:16" x14ac:dyDescent="0.35">
      <c r="P248" s="15">
        <v>2176</v>
      </c>
    </row>
    <row r="249" spans="16:16" x14ac:dyDescent="0.35">
      <c r="P249" s="14">
        <v>9265</v>
      </c>
    </row>
    <row r="250" spans="16:16" x14ac:dyDescent="0.35">
      <c r="P250" s="15">
        <v>8867</v>
      </c>
    </row>
    <row r="251" spans="16:16" x14ac:dyDescent="0.35">
      <c r="P251" s="14">
        <v>8932</v>
      </c>
    </row>
    <row r="252" spans="16:16" x14ac:dyDescent="0.35">
      <c r="P252" s="15">
        <v>10236</v>
      </c>
    </row>
    <row r="253" spans="16:16" x14ac:dyDescent="0.35">
      <c r="P253" s="14">
        <v>6340</v>
      </c>
    </row>
    <row r="254" spans="16:16" x14ac:dyDescent="0.35">
      <c r="P254" s="15">
        <v>10089</v>
      </c>
    </row>
    <row r="255" spans="16:16" x14ac:dyDescent="0.35">
      <c r="P255" s="14">
        <v>2227</v>
      </c>
    </row>
    <row r="256" spans="16:16" x14ac:dyDescent="0.35">
      <c r="P256" s="15">
        <v>10992</v>
      </c>
    </row>
    <row r="257" spans="16:16" x14ac:dyDescent="0.35">
      <c r="P257" s="14">
        <v>5304</v>
      </c>
    </row>
    <row r="258" spans="16:16" x14ac:dyDescent="0.35">
      <c r="P258" s="15">
        <v>309</v>
      </c>
    </row>
    <row r="259" spans="16:16" x14ac:dyDescent="0.35">
      <c r="P259" s="14">
        <v>3406</v>
      </c>
    </row>
    <row r="260" spans="16:16" x14ac:dyDescent="0.35">
      <c r="P260" s="15">
        <v>2661</v>
      </c>
    </row>
    <row r="261" spans="16:16" x14ac:dyDescent="0.35">
      <c r="P261" s="14">
        <v>3153</v>
      </c>
    </row>
    <row r="262" spans="16:16" x14ac:dyDescent="0.35">
      <c r="P262" s="15">
        <v>10264</v>
      </c>
    </row>
    <row r="263" spans="16:16" x14ac:dyDescent="0.35">
      <c r="P263" s="14">
        <v>1184</v>
      </c>
    </row>
    <row r="264" spans="16:16" x14ac:dyDescent="0.35">
      <c r="P264" s="15">
        <v>4200</v>
      </c>
    </row>
    <row r="265" spans="16:16" x14ac:dyDescent="0.35">
      <c r="P265" s="14">
        <v>9396</v>
      </c>
    </row>
    <row r="266" spans="16:16" x14ac:dyDescent="0.35">
      <c r="P266" s="15">
        <v>2387</v>
      </c>
    </row>
    <row r="267" spans="16:16" x14ac:dyDescent="0.35">
      <c r="P267" s="14">
        <v>6690</v>
      </c>
    </row>
    <row r="268" spans="16:16" x14ac:dyDescent="0.35">
      <c r="P268" s="15">
        <v>1225</v>
      </c>
    </row>
    <row r="269" spans="16:16" x14ac:dyDescent="0.35">
      <c r="P269" s="14">
        <v>9703</v>
      </c>
    </row>
    <row r="270" spans="16:16" x14ac:dyDescent="0.35">
      <c r="P270" s="15">
        <v>291</v>
      </c>
    </row>
    <row r="271" spans="16:16" x14ac:dyDescent="0.35">
      <c r="P271" s="14">
        <v>4557</v>
      </c>
    </row>
    <row r="272" spans="16:16" x14ac:dyDescent="0.35">
      <c r="P272" s="15">
        <v>2379</v>
      </c>
    </row>
    <row r="273" spans="16:16" x14ac:dyDescent="0.35">
      <c r="P273" s="14">
        <v>5726</v>
      </c>
    </row>
    <row r="274" spans="16:16" x14ac:dyDescent="0.35">
      <c r="P274" s="15">
        <v>3066</v>
      </c>
    </row>
    <row r="275" spans="16:16" x14ac:dyDescent="0.35">
      <c r="P275" s="14">
        <v>6336</v>
      </c>
    </row>
    <row r="276" spans="16:16" x14ac:dyDescent="0.35">
      <c r="P276" s="15">
        <v>10967</v>
      </c>
    </row>
    <row r="277" spans="16:16" x14ac:dyDescent="0.35">
      <c r="P277" s="14">
        <v>2304</v>
      </c>
    </row>
    <row r="278" spans="16:16" x14ac:dyDescent="0.35">
      <c r="P278" s="15">
        <v>3445</v>
      </c>
    </row>
    <row r="279" spans="16:16" x14ac:dyDescent="0.35">
      <c r="P279" s="14">
        <v>7828</v>
      </c>
    </row>
    <row r="280" spans="16:16" x14ac:dyDescent="0.35">
      <c r="P280" s="15">
        <v>3762</v>
      </c>
    </row>
    <row r="281" spans="16:16" x14ac:dyDescent="0.35">
      <c r="P281" s="14">
        <v>4391</v>
      </c>
    </row>
    <row r="282" spans="16:16" x14ac:dyDescent="0.35">
      <c r="P282" s="15">
        <v>4669</v>
      </c>
    </row>
    <row r="283" spans="16:16" x14ac:dyDescent="0.35">
      <c r="P283" s="14">
        <v>10144</v>
      </c>
    </row>
    <row r="284" spans="16:16" x14ac:dyDescent="0.35">
      <c r="P284" s="15">
        <v>8652</v>
      </c>
    </row>
    <row r="285" spans="16:16" x14ac:dyDescent="0.35">
      <c r="P285" s="14">
        <v>1672</v>
      </c>
    </row>
    <row r="286" spans="16:16" x14ac:dyDescent="0.35">
      <c r="P286" s="15">
        <v>8962</v>
      </c>
    </row>
    <row r="287" spans="16:16" x14ac:dyDescent="0.35">
      <c r="P287" s="14">
        <v>9974</v>
      </c>
    </row>
    <row r="288" spans="16:16" x14ac:dyDescent="0.35">
      <c r="P288" s="15">
        <v>10983</v>
      </c>
    </row>
    <row r="289" spans="16:16" x14ac:dyDescent="0.35">
      <c r="P289" s="14">
        <v>8148</v>
      </c>
    </row>
    <row r="290" spans="16:16" x14ac:dyDescent="0.35">
      <c r="P290" s="15">
        <v>10102</v>
      </c>
    </row>
    <row r="291" spans="16:16" x14ac:dyDescent="0.35">
      <c r="P291" s="14">
        <v>4697</v>
      </c>
    </row>
    <row r="292" spans="16:16" x14ac:dyDescent="0.35">
      <c r="P292" s="15">
        <v>9262</v>
      </c>
    </row>
    <row r="293" spans="16:16" x14ac:dyDescent="0.35">
      <c r="P293" s="14">
        <v>7254</v>
      </c>
    </row>
    <row r="294" spans="16:16" x14ac:dyDescent="0.35">
      <c r="P294" s="15">
        <v>4543</v>
      </c>
    </row>
    <row r="295" spans="16:16" x14ac:dyDescent="0.35">
      <c r="P295" s="14">
        <v>4927</v>
      </c>
    </row>
    <row r="296" spans="16:16" x14ac:dyDescent="0.35">
      <c r="P296" s="15">
        <v>10451</v>
      </c>
    </row>
    <row r="297" spans="16:16" x14ac:dyDescent="0.35">
      <c r="P297" s="14">
        <v>2926</v>
      </c>
    </row>
    <row r="298" spans="16:16" x14ac:dyDescent="0.35">
      <c r="P298" s="15">
        <v>2874</v>
      </c>
    </row>
    <row r="299" spans="16:16" x14ac:dyDescent="0.35">
      <c r="P299" s="14">
        <v>9738</v>
      </c>
    </row>
    <row r="300" spans="16:16" x14ac:dyDescent="0.35">
      <c r="P300" s="15">
        <v>7119</v>
      </c>
    </row>
    <row r="301" spans="16:16" x14ac:dyDescent="0.35">
      <c r="P301" s="14">
        <v>3924</v>
      </c>
    </row>
    <row r="302" spans="16:16" x14ac:dyDescent="0.35">
      <c r="P302" s="15">
        <v>5827</v>
      </c>
    </row>
    <row r="303" spans="16:16" x14ac:dyDescent="0.35">
      <c r="P303" s="14">
        <v>5596</v>
      </c>
    </row>
    <row r="304" spans="16:16" x14ac:dyDescent="0.35">
      <c r="P304" s="15">
        <v>10812</v>
      </c>
    </row>
    <row r="305" spans="16:16" x14ac:dyDescent="0.35">
      <c r="P305" s="14">
        <v>1717</v>
      </c>
    </row>
    <row r="306" spans="16:16" x14ac:dyDescent="0.35">
      <c r="P306" s="15">
        <v>9491</v>
      </c>
    </row>
    <row r="307" spans="16:16" x14ac:dyDescent="0.35">
      <c r="P307" s="14">
        <v>9274</v>
      </c>
    </row>
    <row r="308" spans="16:16" x14ac:dyDescent="0.35">
      <c r="P308" s="15">
        <v>6609</v>
      </c>
    </row>
    <row r="309" spans="16:16" x14ac:dyDescent="0.35">
      <c r="P309" s="14">
        <v>6963</v>
      </c>
    </row>
    <row r="310" spans="16:16" x14ac:dyDescent="0.35">
      <c r="P310" s="15">
        <v>4440</v>
      </c>
    </row>
    <row r="311" spans="16:16" x14ac:dyDescent="0.35">
      <c r="P311" s="14">
        <v>1379</v>
      </c>
    </row>
    <row r="312" spans="16:16" x14ac:dyDescent="0.35">
      <c r="P312" s="15">
        <v>10032</v>
      </c>
    </row>
    <row r="313" spans="16:16" x14ac:dyDescent="0.35">
      <c r="P313" s="14">
        <v>2826</v>
      </c>
    </row>
    <row r="314" spans="16:16" x14ac:dyDescent="0.35">
      <c r="P314" s="15">
        <v>2437</v>
      </c>
    </row>
    <row r="315" spans="16:16" x14ac:dyDescent="0.35">
      <c r="P315" s="14">
        <v>6320</v>
      </c>
    </row>
    <row r="316" spans="16:16" x14ac:dyDescent="0.35">
      <c r="P316" s="15">
        <v>3050</v>
      </c>
    </row>
    <row r="317" spans="16:16" x14ac:dyDescent="0.35">
      <c r="P317" s="14">
        <v>231</v>
      </c>
    </row>
    <row r="318" spans="16:16" x14ac:dyDescent="0.35">
      <c r="P318" s="15">
        <v>2392</v>
      </c>
    </row>
    <row r="319" spans="16:16" x14ac:dyDescent="0.35">
      <c r="P319" s="14">
        <v>9478</v>
      </c>
    </row>
    <row r="320" spans="16:16" x14ac:dyDescent="0.35">
      <c r="P320" s="15">
        <v>113</v>
      </c>
    </row>
    <row r="321" spans="16:16" x14ac:dyDescent="0.35">
      <c r="P321" s="14">
        <v>2863</v>
      </c>
    </row>
    <row r="322" spans="16:16" x14ac:dyDescent="0.35">
      <c r="P322" s="15">
        <v>1802</v>
      </c>
    </row>
    <row r="323" spans="16:16" x14ac:dyDescent="0.35">
      <c r="P323" s="14">
        <v>520</v>
      </c>
    </row>
    <row r="324" spans="16:16" x14ac:dyDescent="0.35">
      <c r="P324" s="15">
        <v>8275</v>
      </c>
    </row>
    <row r="325" spans="16:16" x14ac:dyDescent="0.35">
      <c r="P325" s="14">
        <v>9750</v>
      </c>
    </row>
    <row r="326" spans="16:16" x14ac:dyDescent="0.35">
      <c r="P326" s="15">
        <v>2607</v>
      </c>
    </row>
    <row r="327" spans="16:16" x14ac:dyDescent="0.35">
      <c r="P327" s="14">
        <v>7214</v>
      </c>
    </row>
    <row r="328" spans="16:16" x14ac:dyDescent="0.35">
      <c r="P328" s="15">
        <v>5835</v>
      </c>
    </row>
    <row r="329" spans="16:16" x14ac:dyDescent="0.35">
      <c r="P329" s="14">
        <v>3896</v>
      </c>
    </row>
    <row r="330" spans="16:16" x14ac:dyDescent="0.35">
      <c r="P330" s="15">
        <v>10350</v>
      </c>
    </row>
    <row r="331" spans="16:16" x14ac:dyDescent="0.35">
      <c r="P331" s="14">
        <v>7786</v>
      </c>
    </row>
    <row r="332" spans="16:16" x14ac:dyDescent="0.35">
      <c r="P332" s="15">
        <v>2861</v>
      </c>
    </row>
    <row r="333" spans="16:16" x14ac:dyDescent="0.35">
      <c r="P333" s="14">
        <v>663</v>
      </c>
    </row>
    <row r="334" spans="16:16" x14ac:dyDescent="0.35">
      <c r="P334" s="15">
        <v>10675</v>
      </c>
    </row>
    <row r="335" spans="16:16" x14ac:dyDescent="0.35">
      <c r="P335" s="14">
        <v>2521</v>
      </c>
    </row>
    <row r="336" spans="16:16" x14ac:dyDescent="0.35">
      <c r="P336" s="15">
        <v>9592</v>
      </c>
    </row>
    <row r="337" spans="16:16" x14ac:dyDescent="0.35">
      <c r="P337" s="14">
        <v>10151</v>
      </c>
    </row>
    <row r="338" spans="16:16" x14ac:dyDescent="0.35">
      <c r="P338" s="15">
        <v>7381</v>
      </c>
    </row>
    <row r="339" spans="16:16" x14ac:dyDescent="0.35">
      <c r="P339" s="14">
        <v>4099</v>
      </c>
    </row>
    <row r="340" spans="16:16" x14ac:dyDescent="0.35">
      <c r="P340" s="15">
        <v>9560</v>
      </c>
    </row>
    <row r="341" spans="16:16" x14ac:dyDescent="0.35">
      <c r="P341" s="14">
        <v>1150</v>
      </c>
    </row>
    <row r="342" spans="16:16" x14ac:dyDescent="0.35">
      <c r="P342" s="15">
        <v>10172</v>
      </c>
    </row>
    <row r="343" spans="16:16" x14ac:dyDescent="0.35">
      <c r="P343" s="14">
        <v>11191</v>
      </c>
    </row>
    <row r="344" spans="16:16" x14ac:dyDescent="0.35">
      <c r="P344" s="15">
        <v>9707</v>
      </c>
    </row>
    <row r="345" spans="16:16" x14ac:dyDescent="0.35">
      <c r="P345" s="14">
        <v>6245</v>
      </c>
    </row>
    <row r="346" spans="16:16" x14ac:dyDescent="0.35">
      <c r="P346" s="15">
        <v>8234</v>
      </c>
    </row>
    <row r="347" spans="16:16" x14ac:dyDescent="0.35">
      <c r="P347" s="14">
        <v>1411</v>
      </c>
    </row>
    <row r="348" spans="16:16" x14ac:dyDescent="0.35">
      <c r="P348" s="15">
        <v>8553</v>
      </c>
    </row>
    <row r="349" spans="16:16" x14ac:dyDescent="0.35">
      <c r="P349" s="14">
        <v>1826</v>
      </c>
    </row>
    <row r="350" spans="16:16" x14ac:dyDescent="0.35">
      <c r="P350" s="15">
        <v>8842</v>
      </c>
    </row>
    <row r="351" spans="16:16" x14ac:dyDescent="0.35">
      <c r="P351" s="14">
        <v>11030</v>
      </c>
    </row>
    <row r="352" spans="16:16" x14ac:dyDescent="0.35">
      <c r="P352" s="15">
        <v>2579</v>
      </c>
    </row>
    <row r="353" spans="16:16" x14ac:dyDescent="0.35">
      <c r="P353" s="14">
        <v>175</v>
      </c>
    </row>
    <row r="354" spans="16:16" x14ac:dyDescent="0.35">
      <c r="P354" s="15">
        <v>9185</v>
      </c>
    </row>
    <row r="355" spans="16:16" x14ac:dyDescent="0.35">
      <c r="P355" s="14">
        <v>11056</v>
      </c>
    </row>
    <row r="356" spans="16:16" x14ac:dyDescent="0.35">
      <c r="P356" s="15">
        <v>9365</v>
      </c>
    </row>
    <row r="357" spans="16:16" x14ac:dyDescent="0.35">
      <c r="P357" s="14">
        <v>6201</v>
      </c>
    </row>
    <row r="358" spans="16:16" x14ac:dyDescent="0.35">
      <c r="P358" s="15">
        <v>2061</v>
      </c>
    </row>
    <row r="359" spans="16:16" x14ac:dyDescent="0.35">
      <c r="P359" s="14">
        <v>6184</v>
      </c>
    </row>
    <row r="360" spans="16:16" x14ac:dyDescent="0.35">
      <c r="P360" s="15">
        <v>6142</v>
      </c>
    </row>
    <row r="361" spans="16:16" x14ac:dyDescent="0.35">
      <c r="P361" s="14">
        <v>4107</v>
      </c>
    </row>
    <row r="362" spans="16:16" x14ac:dyDescent="0.35">
      <c r="P362" s="15">
        <v>7274</v>
      </c>
    </row>
    <row r="363" spans="16:16" x14ac:dyDescent="0.35">
      <c r="P363" s="14">
        <v>9336</v>
      </c>
    </row>
    <row r="364" spans="16:16" x14ac:dyDescent="0.35">
      <c r="P364" s="15">
        <v>2958</v>
      </c>
    </row>
    <row r="365" spans="16:16" x14ac:dyDescent="0.35">
      <c r="P365" s="14">
        <v>933</v>
      </c>
    </row>
    <row r="366" spans="16:16" x14ac:dyDescent="0.35">
      <c r="P366" s="15">
        <v>5837</v>
      </c>
    </row>
    <row r="367" spans="16:16" x14ac:dyDescent="0.35">
      <c r="P367" s="14">
        <v>10704</v>
      </c>
    </row>
    <row r="368" spans="16:16" x14ac:dyDescent="0.35">
      <c r="P368" s="15">
        <v>5125</v>
      </c>
    </row>
    <row r="369" spans="16:16" x14ac:dyDescent="0.35">
      <c r="P369" s="14">
        <v>4432</v>
      </c>
    </row>
    <row r="370" spans="16:16" x14ac:dyDescent="0.35">
      <c r="P370" s="15">
        <v>5955</v>
      </c>
    </row>
    <row r="371" spans="16:16" x14ac:dyDescent="0.35">
      <c r="P371" s="14">
        <v>2928</v>
      </c>
    </row>
    <row r="372" spans="16:16" x14ac:dyDescent="0.35">
      <c r="P372" s="15">
        <v>5680</v>
      </c>
    </row>
    <row r="373" spans="16:16" x14ac:dyDescent="0.35">
      <c r="P373" s="14">
        <v>10313</v>
      </c>
    </row>
    <row r="374" spans="16:16" x14ac:dyDescent="0.35">
      <c r="P374" s="15">
        <v>2557</v>
      </c>
    </row>
    <row r="375" spans="16:16" x14ac:dyDescent="0.35">
      <c r="P375" s="14">
        <v>1245</v>
      </c>
    </row>
    <row r="376" spans="16:16" x14ac:dyDescent="0.35">
      <c r="P376" s="15">
        <v>1519</v>
      </c>
    </row>
    <row r="377" spans="16:16" x14ac:dyDescent="0.35">
      <c r="P377" s="14">
        <v>10703</v>
      </c>
    </row>
    <row r="378" spans="16:16" x14ac:dyDescent="0.35">
      <c r="P378" s="15">
        <v>1726</v>
      </c>
    </row>
    <row r="379" spans="16:16" x14ac:dyDescent="0.35">
      <c r="P379" s="14">
        <v>4459</v>
      </c>
    </row>
    <row r="380" spans="16:16" x14ac:dyDescent="0.35">
      <c r="P380" s="15">
        <v>1729</v>
      </c>
    </row>
    <row r="381" spans="16:16" x14ac:dyDescent="0.35">
      <c r="P381" s="14">
        <v>1517</v>
      </c>
    </row>
    <row r="382" spans="16:16" x14ac:dyDescent="0.35">
      <c r="P382" s="15">
        <v>2098</v>
      </c>
    </row>
    <row r="383" spans="16:16" x14ac:dyDescent="0.35">
      <c r="P383" s="14">
        <v>9543</v>
      </c>
    </row>
    <row r="384" spans="16:16" x14ac:dyDescent="0.35">
      <c r="P384" s="15">
        <v>6878</v>
      </c>
    </row>
    <row r="385" spans="16:16" x14ac:dyDescent="0.35">
      <c r="P385" s="14">
        <v>3310</v>
      </c>
    </row>
    <row r="386" spans="16:16" x14ac:dyDescent="0.35">
      <c r="P386" s="15">
        <v>2724</v>
      </c>
    </row>
    <row r="387" spans="16:16" x14ac:dyDescent="0.35">
      <c r="P387" s="14">
        <v>948</v>
      </c>
    </row>
    <row r="388" spans="16:16" x14ac:dyDescent="0.35">
      <c r="P388" s="15">
        <v>6720</v>
      </c>
    </row>
    <row r="389" spans="16:16" x14ac:dyDescent="0.35">
      <c r="P389" s="14">
        <v>6202</v>
      </c>
    </row>
    <row r="390" spans="16:16" x14ac:dyDescent="0.35">
      <c r="P390" s="15">
        <v>2066</v>
      </c>
    </row>
    <row r="391" spans="16:16" x14ac:dyDescent="0.35">
      <c r="P391" s="14">
        <v>9799</v>
      </c>
    </row>
    <row r="392" spans="16:16" x14ac:dyDescent="0.35">
      <c r="P392" s="15">
        <v>8318</v>
      </c>
    </row>
    <row r="393" spans="16:16" x14ac:dyDescent="0.35">
      <c r="P393" s="14">
        <v>5642</v>
      </c>
    </row>
    <row r="394" spans="16:16" x14ac:dyDescent="0.35">
      <c r="P394" s="15">
        <v>2669</v>
      </c>
    </row>
    <row r="395" spans="16:16" x14ac:dyDescent="0.35">
      <c r="P395" s="14">
        <v>455</v>
      </c>
    </row>
    <row r="396" spans="16:16" x14ac:dyDescent="0.35">
      <c r="P396" s="15">
        <v>7683</v>
      </c>
    </row>
    <row r="397" spans="16:16" x14ac:dyDescent="0.35">
      <c r="P397" s="14">
        <v>3428</v>
      </c>
    </row>
    <row r="398" spans="16:16" x14ac:dyDescent="0.35">
      <c r="P398" s="15">
        <v>7414</v>
      </c>
    </row>
    <row r="399" spans="16:16" x14ac:dyDescent="0.35">
      <c r="P399" s="14">
        <v>6354</v>
      </c>
    </row>
    <row r="400" spans="16:16" x14ac:dyDescent="0.35">
      <c r="P400" s="15">
        <v>798</v>
      </c>
    </row>
    <row r="401" spans="16:16" x14ac:dyDescent="0.35">
      <c r="P401" s="14">
        <v>8213</v>
      </c>
    </row>
    <row r="402" spans="16:16" x14ac:dyDescent="0.35">
      <c r="P402" s="15">
        <v>2488</v>
      </c>
    </row>
    <row r="403" spans="16:16" x14ac:dyDescent="0.35">
      <c r="P403" s="14">
        <v>9999</v>
      </c>
    </row>
    <row r="404" spans="16:16" x14ac:dyDescent="0.35">
      <c r="P404" s="15">
        <v>7617</v>
      </c>
    </row>
    <row r="405" spans="16:16" x14ac:dyDescent="0.35">
      <c r="P405" s="14">
        <v>615</v>
      </c>
    </row>
    <row r="406" spans="16:16" x14ac:dyDescent="0.35">
      <c r="P406" s="15">
        <v>2552</v>
      </c>
    </row>
    <row r="407" spans="16:16" x14ac:dyDescent="0.35">
      <c r="P407" s="14">
        <v>194</v>
      </c>
    </row>
    <row r="408" spans="16:16" x14ac:dyDescent="0.35">
      <c r="P408" s="15">
        <v>3645</v>
      </c>
    </row>
    <row r="409" spans="16:16" x14ac:dyDescent="0.35">
      <c r="P409" s="14">
        <v>8890</v>
      </c>
    </row>
    <row r="410" spans="16:16" x14ac:dyDescent="0.35">
      <c r="P410" s="15">
        <v>5049</v>
      </c>
    </row>
    <row r="411" spans="16:16" x14ac:dyDescent="0.35">
      <c r="P411" s="14">
        <v>9973</v>
      </c>
    </row>
    <row r="412" spans="16:16" x14ac:dyDescent="0.35">
      <c r="P412" s="15">
        <v>7301</v>
      </c>
    </row>
    <row r="413" spans="16:16" x14ac:dyDescent="0.35">
      <c r="P413" s="14">
        <v>10882</v>
      </c>
    </row>
    <row r="414" spans="16:16" x14ac:dyDescent="0.35">
      <c r="P414" s="15">
        <v>7030</v>
      </c>
    </row>
    <row r="415" spans="16:16" x14ac:dyDescent="0.35">
      <c r="P415" s="14">
        <v>7422</v>
      </c>
    </row>
    <row r="416" spans="16:16" x14ac:dyDescent="0.35">
      <c r="P416" s="15">
        <v>3523</v>
      </c>
    </row>
    <row r="417" spans="16:16" x14ac:dyDescent="0.35">
      <c r="P417" s="14">
        <v>7106</v>
      </c>
    </row>
    <row r="418" spans="16:16" x14ac:dyDescent="0.35">
      <c r="P418" s="15">
        <v>6504</v>
      </c>
    </row>
    <row r="419" spans="16:16" x14ac:dyDescent="0.35">
      <c r="P419" s="14">
        <v>5067</v>
      </c>
    </row>
    <row r="420" spans="16:16" x14ac:dyDescent="0.35">
      <c r="P420" s="15">
        <v>4216</v>
      </c>
    </row>
    <row r="421" spans="16:16" x14ac:dyDescent="0.35">
      <c r="P421" s="14">
        <v>8581</v>
      </c>
    </row>
    <row r="422" spans="16:16" x14ac:dyDescent="0.35">
      <c r="P422" s="15">
        <v>5929</v>
      </c>
    </row>
    <row r="423" spans="16:16" x14ac:dyDescent="0.35">
      <c r="P423" s="14">
        <v>3129</v>
      </c>
    </row>
    <row r="424" spans="16:16" x14ac:dyDescent="0.35">
      <c r="P424" s="15">
        <v>6528</v>
      </c>
    </row>
    <row r="425" spans="16:16" x14ac:dyDescent="0.35">
      <c r="P425" s="14">
        <v>1361</v>
      </c>
    </row>
    <row r="426" spans="16:16" x14ac:dyDescent="0.35">
      <c r="P426" s="15">
        <v>6932</v>
      </c>
    </row>
    <row r="427" spans="16:16" x14ac:dyDescent="0.35">
      <c r="P427" s="14">
        <v>7284</v>
      </c>
    </row>
    <row r="428" spans="16:16" x14ac:dyDescent="0.35">
      <c r="P428" s="15">
        <v>1340</v>
      </c>
    </row>
    <row r="429" spans="16:16" x14ac:dyDescent="0.35">
      <c r="P429" s="14">
        <v>8746</v>
      </c>
    </row>
    <row r="430" spans="16:16" x14ac:dyDescent="0.35">
      <c r="P430" s="15">
        <v>5987</v>
      </c>
    </row>
    <row r="431" spans="16:16" x14ac:dyDescent="0.35">
      <c r="P431" s="14">
        <v>3767</v>
      </c>
    </row>
    <row r="432" spans="16:16" x14ac:dyDescent="0.35">
      <c r="P432" s="15">
        <v>3725</v>
      </c>
    </row>
    <row r="433" spans="16:16" x14ac:dyDescent="0.35">
      <c r="P433" s="14">
        <v>4324</v>
      </c>
    </row>
    <row r="434" spans="16:16" x14ac:dyDescent="0.35">
      <c r="P434" s="15">
        <v>238</v>
      </c>
    </row>
    <row r="435" spans="16:16" x14ac:dyDescent="0.35">
      <c r="P435" s="14">
        <v>6694</v>
      </c>
    </row>
    <row r="436" spans="16:16" x14ac:dyDescent="0.35">
      <c r="P436" s="15">
        <v>498</v>
      </c>
    </row>
    <row r="437" spans="16:16" x14ac:dyDescent="0.35">
      <c r="P437" s="14">
        <v>9347</v>
      </c>
    </row>
    <row r="438" spans="16:16" x14ac:dyDescent="0.35">
      <c r="P438" s="15">
        <v>9699</v>
      </c>
    </row>
    <row r="439" spans="16:16" x14ac:dyDescent="0.35">
      <c r="P439" s="14">
        <v>10664</v>
      </c>
    </row>
    <row r="440" spans="16:16" x14ac:dyDescent="0.35">
      <c r="P440" s="15">
        <v>5455</v>
      </c>
    </row>
    <row r="441" spans="16:16" x14ac:dyDescent="0.35">
      <c r="P441" s="14">
        <v>456</v>
      </c>
    </row>
    <row r="442" spans="16:16" x14ac:dyDescent="0.35">
      <c r="P442" s="15">
        <v>5012</v>
      </c>
    </row>
    <row r="443" spans="16:16" x14ac:dyDescent="0.35">
      <c r="P443" s="14">
        <v>7495</v>
      </c>
    </row>
    <row r="444" spans="16:16" x14ac:dyDescent="0.35">
      <c r="P444" s="15">
        <v>5029</v>
      </c>
    </row>
    <row r="445" spans="16:16" x14ac:dyDescent="0.35">
      <c r="P445" s="14">
        <v>10642</v>
      </c>
    </row>
    <row r="446" spans="16:16" x14ac:dyDescent="0.35">
      <c r="P446" s="15">
        <v>2106</v>
      </c>
    </row>
    <row r="447" spans="16:16" x14ac:dyDescent="0.35">
      <c r="P447" s="14">
        <v>10364</v>
      </c>
    </row>
    <row r="448" spans="16:16" x14ac:dyDescent="0.35">
      <c r="P448" s="15">
        <v>5954</v>
      </c>
    </row>
    <row r="449" spans="16:16" x14ac:dyDescent="0.35">
      <c r="P449" s="14">
        <v>1137</v>
      </c>
    </row>
    <row r="450" spans="16:16" x14ac:dyDescent="0.35">
      <c r="P450" s="15">
        <v>2541</v>
      </c>
    </row>
    <row r="451" spans="16:16" x14ac:dyDescent="0.35">
      <c r="P451" s="14">
        <v>1142</v>
      </c>
    </row>
    <row r="452" spans="16:16" x14ac:dyDescent="0.35">
      <c r="P452" s="15">
        <v>2276</v>
      </c>
    </row>
    <row r="453" spans="16:16" x14ac:dyDescent="0.35">
      <c r="P453" s="14">
        <v>2807</v>
      </c>
    </row>
    <row r="454" spans="16:16" x14ac:dyDescent="0.35">
      <c r="P454" s="15">
        <v>6471</v>
      </c>
    </row>
    <row r="455" spans="16:16" x14ac:dyDescent="0.35">
      <c r="P455" s="14">
        <v>6131</v>
      </c>
    </row>
    <row r="456" spans="16:16" x14ac:dyDescent="0.35">
      <c r="P456" s="15">
        <v>6233</v>
      </c>
    </row>
    <row r="457" spans="16:16" x14ac:dyDescent="0.35">
      <c r="P457" s="14">
        <v>4148</v>
      </c>
    </row>
    <row r="458" spans="16:16" x14ac:dyDescent="0.35">
      <c r="P458" s="15">
        <v>4947</v>
      </c>
    </row>
    <row r="459" spans="16:16" x14ac:dyDescent="0.35">
      <c r="P459" s="14">
        <v>3225</v>
      </c>
    </row>
    <row r="460" spans="16:16" x14ac:dyDescent="0.35">
      <c r="P460" s="15">
        <v>7540</v>
      </c>
    </row>
    <row r="461" spans="16:16" x14ac:dyDescent="0.35">
      <c r="P461" s="14">
        <v>10648</v>
      </c>
    </row>
    <row r="462" spans="16:16" x14ac:dyDescent="0.35">
      <c r="P462" s="15">
        <v>1992</v>
      </c>
    </row>
    <row r="463" spans="16:16" x14ac:dyDescent="0.35">
      <c r="P463" s="14">
        <v>7851</v>
      </c>
    </row>
    <row r="464" spans="16:16" x14ac:dyDescent="0.35">
      <c r="P464" s="15">
        <v>8594</v>
      </c>
    </row>
    <row r="465" spans="16:16" x14ac:dyDescent="0.35">
      <c r="P465" s="14">
        <v>7059</v>
      </c>
    </row>
    <row r="466" spans="16:16" x14ac:dyDescent="0.35">
      <c r="P466" s="15">
        <v>2815</v>
      </c>
    </row>
    <row r="467" spans="16:16" x14ac:dyDescent="0.35">
      <c r="P467" s="14">
        <v>2416</v>
      </c>
    </row>
    <row r="468" spans="16:16" x14ac:dyDescent="0.35">
      <c r="P468" s="15">
        <v>7999</v>
      </c>
    </row>
    <row r="469" spans="16:16" x14ac:dyDescent="0.35">
      <c r="P469" s="14">
        <v>9213</v>
      </c>
    </row>
    <row r="470" spans="16:16" x14ac:dyDescent="0.35">
      <c r="P470" s="15">
        <v>9697</v>
      </c>
    </row>
    <row r="471" spans="16:16" x14ac:dyDescent="0.35">
      <c r="P471" s="14">
        <v>3916</v>
      </c>
    </row>
    <row r="472" spans="16:16" x14ac:dyDescent="0.35">
      <c r="P472" s="15">
        <v>2021</v>
      </c>
    </row>
    <row r="473" spans="16:16" x14ac:dyDescent="0.35">
      <c r="P473" s="14">
        <v>1581</v>
      </c>
    </row>
    <row r="474" spans="16:16" x14ac:dyDescent="0.35">
      <c r="P474" s="15">
        <v>564</v>
      </c>
    </row>
    <row r="475" spans="16:16" x14ac:dyDescent="0.35">
      <c r="P475" s="14">
        <v>6619</v>
      </c>
    </row>
    <row r="476" spans="16:16" x14ac:dyDescent="0.35">
      <c r="P476" s="15">
        <v>9081</v>
      </c>
    </row>
    <row r="477" spans="16:16" x14ac:dyDescent="0.35">
      <c r="P477" s="14">
        <v>178</v>
      </c>
    </row>
    <row r="478" spans="16:16" x14ac:dyDescent="0.35">
      <c r="P478" s="15">
        <v>916</v>
      </c>
    </row>
    <row r="479" spans="16:16" x14ac:dyDescent="0.35">
      <c r="P479" s="14">
        <v>5512</v>
      </c>
    </row>
    <row r="480" spans="16:16" x14ac:dyDescent="0.35">
      <c r="P480" s="15">
        <v>8970</v>
      </c>
    </row>
    <row r="481" spans="16:16" x14ac:dyDescent="0.35">
      <c r="P481" s="14">
        <v>10581</v>
      </c>
    </row>
    <row r="482" spans="16:16" x14ac:dyDescent="0.35">
      <c r="P482" s="15">
        <v>5300</v>
      </c>
    </row>
    <row r="483" spans="16:16" x14ac:dyDescent="0.35">
      <c r="P483" s="14">
        <v>5154</v>
      </c>
    </row>
    <row r="484" spans="16:16" x14ac:dyDescent="0.35">
      <c r="P484" s="15">
        <v>8346</v>
      </c>
    </row>
    <row r="485" spans="16:16" x14ac:dyDescent="0.35">
      <c r="P485" s="14">
        <v>1676</v>
      </c>
    </row>
    <row r="486" spans="16:16" x14ac:dyDescent="0.35">
      <c r="P486" s="15">
        <v>9286</v>
      </c>
    </row>
    <row r="487" spans="16:16" x14ac:dyDescent="0.35">
      <c r="P487" s="14">
        <v>2426</v>
      </c>
    </row>
    <row r="488" spans="16:16" x14ac:dyDescent="0.35">
      <c r="P488" s="15">
        <v>5172</v>
      </c>
    </row>
    <row r="489" spans="16:16" x14ac:dyDescent="0.35">
      <c r="P489" s="14">
        <v>5562</v>
      </c>
    </row>
    <row r="490" spans="16:16" x14ac:dyDescent="0.35">
      <c r="P490" s="15">
        <v>3436</v>
      </c>
    </row>
    <row r="491" spans="16:16" x14ac:dyDescent="0.35">
      <c r="P491" s="14">
        <v>3921</v>
      </c>
    </row>
    <row r="492" spans="16:16" x14ac:dyDescent="0.35">
      <c r="P492" s="15">
        <v>3403</v>
      </c>
    </row>
    <row r="493" spans="16:16" x14ac:dyDescent="0.35">
      <c r="P493" s="14">
        <v>22</v>
      </c>
    </row>
    <row r="494" spans="16:16" x14ac:dyDescent="0.35">
      <c r="P494" s="15">
        <v>10965</v>
      </c>
    </row>
    <row r="495" spans="16:16" x14ac:dyDescent="0.35">
      <c r="P495" s="14">
        <v>9426</v>
      </c>
    </row>
    <row r="496" spans="16:16" x14ac:dyDescent="0.35">
      <c r="P496" s="15">
        <v>6605</v>
      </c>
    </row>
    <row r="497" spans="16:16" x14ac:dyDescent="0.35">
      <c r="P497" s="14">
        <v>3136</v>
      </c>
    </row>
    <row r="498" spans="16:16" x14ac:dyDescent="0.35">
      <c r="P498" s="15">
        <v>8737</v>
      </c>
    </row>
    <row r="499" spans="16:16" x14ac:dyDescent="0.35">
      <c r="P499" s="14">
        <v>11088</v>
      </c>
    </row>
    <row r="500" spans="16:16" x14ac:dyDescent="0.35">
      <c r="P500" s="15">
        <v>716</v>
      </c>
    </row>
    <row r="501" spans="16:16" x14ac:dyDescent="0.35">
      <c r="P501" s="14">
        <v>466</v>
      </c>
    </row>
    <row r="502" spans="16:16" x14ac:dyDescent="0.35">
      <c r="P502" s="15">
        <v>9135</v>
      </c>
    </row>
    <row r="503" spans="16:16" x14ac:dyDescent="0.35">
      <c r="P503" s="14">
        <v>10623</v>
      </c>
    </row>
    <row r="504" spans="16:16" x14ac:dyDescent="0.35">
      <c r="P504" s="15">
        <v>8151</v>
      </c>
    </row>
    <row r="505" spans="16:16" x14ac:dyDescent="0.35">
      <c r="P505" s="14">
        <v>5140</v>
      </c>
    </row>
    <row r="506" spans="16:16" x14ac:dyDescent="0.35">
      <c r="P506" s="15">
        <v>10160</v>
      </c>
    </row>
    <row r="507" spans="16:16" x14ac:dyDescent="0.35">
      <c r="P507" s="14">
        <v>4945</v>
      </c>
    </row>
    <row r="508" spans="16:16" x14ac:dyDescent="0.35">
      <c r="P508" s="15">
        <v>10584</v>
      </c>
    </row>
    <row r="509" spans="16:16" x14ac:dyDescent="0.35">
      <c r="P509" s="14">
        <v>6071</v>
      </c>
    </row>
    <row r="510" spans="16:16" x14ac:dyDescent="0.35">
      <c r="P510" s="15">
        <v>3386</v>
      </c>
    </row>
    <row r="511" spans="16:16" x14ac:dyDescent="0.35">
      <c r="P511" s="14">
        <v>8939</v>
      </c>
    </row>
    <row r="512" spans="16:16" x14ac:dyDescent="0.35">
      <c r="P512" s="15">
        <v>9925</v>
      </c>
    </row>
    <row r="513" spans="16:16" x14ac:dyDescent="0.35">
      <c r="P513" s="14">
        <v>4320</v>
      </c>
    </row>
    <row r="514" spans="16:16" x14ac:dyDescent="0.35">
      <c r="P514" s="15">
        <v>5389</v>
      </c>
    </row>
    <row r="515" spans="16:16" x14ac:dyDescent="0.35">
      <c r="P515" s="14">
        <v>6036</v>
      </c>
    </row>
    <row r="516" spans="16:16" x14ac:dyDescent="0.35">
      <c r="P516" s="15">
        <v>182</v>
      </c>
    </row>
    <row r="517" spans="16:16" x14ac:dyDescent="0.35">
      <c r="P517" s="14">
        <v>203</v>
      </c>
    </row>
    <row r="518" spans="16:16" x14ac:dyDescent="0.35">
      <c r="P518" s="15">
        <v>11025</v>
      </c>
    </row>
    <row r="519" spans="16:16" x14ac:dyDescent="0.35">
      <c r="P519" s="14">
        <v>10203</v>
      </c>
    </row>
    <row r="520" spans="16:16" x14ac:dyDescent="0.35">
      <c r="P520" s="15">
        <v>4607</v>
      </c>
    </row>
    <row r="521" spans="16:16" x14ac:dyDescent="0.35">
      <c r="P521" s="14">
        <v>3711</v>
      </c>
    </row>
    <row r="522" spans="16:16" x14ac:dyDescent="0.35">
      <c r="P522" s="15">
        <v>3696</v>
      </c>
    </row>
    <row r="523" spans="16:16" x14ac:dyDescent="0.35">
      <c r="P523" s="14">
        <v>2532</v>
      </c>
    </row>
    <row r="524" spans="16:16" x14ac:dyDescent="0.35">
      <c r="P524" s="15">
        <v>9214</v>
      </c>
    </row>
    <row r="525" spans="16:16" x14ac:dyDescent="0.35">
      <c r="P525" s="14">
        <v>4943</v>
      </c>
    </row>
    <row r="526" spans="16:16" x14ac:dyDescent="0.35">
      <c r="P526" s="15">
        <v>35</v>
      </c>
    </row>
    <row r="527" spans="16:16" x14ac:dyDescent="0.35">
      <c r="P527" s="14">
        <v>2258</v>
      </c>
    </row>
    <row r="528" spans="16:16" x14ac:dyDescent="0.35">
      <c r="P528" s="15">
        <v>4322</v>
      </c>
    </row>
    <row r="529" spans="16:16" x14ac:dyDescent="0.35">
      <c r="P529" s="14">
        <v>713</v>
      </c>
    </row>
    <row r="530" spans="16:16" x14ac:dyDescent="0.35">
      <c r="P530" s="15">
        <v>4702</v>
      </c>
    </row>
    <row r="531" spans="16:16" x14ac:dyDescent="0.35">
      <c r="P531" s="14">
        <v>3281</v>
      </c>
    </row>
    <row r="532" spans="16:16" x14ac:dyDescent="0.35">
      <c r="P532" s="15">
        <v>702</v>
      </c>
    </row>
    <row r="533" spans="16:16" x14ac:dyDescent="0.35">
      <c r="P533" s="14">
        <v>2004</v>
      </c>
    </row>
    <row r="534" spans="16:16" x14ac:dyDescent="0.35">
      <c r="P534" s="15">
        <v>4769</v>
      </c>
    </row>
    <row r="535" spans="16:16" x14ac:dyDescent="0.35">
      <c r="P535" s="14">
        <v>4437</v>
      </c>
    </row>
    <row r="536" spans="16:16" x14ac:dyDescent="0.35">
      <c r="P536" s="15">
        <v>8724</v>
      </c>
    </row>
    <row r="537" spans="16:16" x14ac:dyDescent="0.35">
      <c r="P537" s="14">
        <v>10741</v>
      </c>
    </row>
    <row r="538" spans="16:16" x14ac:dyDescent="0.35">
      <c r="P538" s="15">
        <v>1991</v>
      </c>
    </row>
    <row r="539" spans="16:16" x14ac:dyDescent="0.35">
      <c r="P539" s="14">
        <v>6931</v>
      </c>
    </row>
    <row r="540" spans="16:16" x14ac:dyDescent="0.35">
      <c r="P540" s="15">
        <v>11096</v>
      </c>
    </row>
    <row r="541" spans="16:16" x14ac:dyDescent="0.35">
      <c r="P541" s="14">
        <v>304</v>
      </c>
    </row>
    <row r="542" spans="16:16" x14ac:dyDescent="0.35">
      <c r="P542" s="15">
        <v>3665</v>
      </c>
    </row>
    <row r="543" spans="16:16" x14ac:dyDescent="0.35">
      <c r="P543" s="14">
        <v>10591</v>
      </c>
    </row>
    <row r="544" spans="16:16" x14ac:dyDescent="0.35">
      <c r="P544" s="15">
        <v>5036</v>
      </c>
    </row>
    <row r="545" spans="16:16" x14ac:dyDescent="0.35">
      <c r="P545" s="14">
        <v>5547</v>
      </c>
    </row>
    <row r="546" spans="16:16" x14ac:dyDescent="0.35">
      <c r="P546" s="15">
        <v>7822</v>
      </c>
    </row>
    <row r="547" spans="16:16" x14ac:dyDescent="0.35">
      <c r="P547" s="14">
        <v>8541</v>
      </c>
    </row>
    <row r="548" spans="16:16" x14ac:dyDescent="0.35">
      <c r="P548" s="15">
        <v>10955</v>
      </c>
    </row>
    <row r="549" spans="16:16" x14ac:dyDescent="0.35">
      <c r="P549" s="14">
        <v>4368</v>
      </c>
    </row>
    <row r="550" spans="16:16" x14ac:dyDescent="0.35">
      <c r="P550" s="15">
        <v>9671</v>
      </c>
    </row>
    <row r="551" spans="16:16" x14ac:dyDescent="0.35">
      <c r="P551" s="14">
        <v>2256</v>
      </c>
    </row>
    <row r="552" spans="16:16" x14ac:dyDescent="0.35">
      <c r="P552" s="15">
        <v>4279</v>
      </c>
    </row>
    <row r="553" spans="16:16" x14ac:dyDescent="0.35">
      <c r="P553" s="14">
        <v>5371</v>
      </c>
    </row>
    <row r="554" spans="16:16" x14ac:dyDescent="0.35">
      <c r="P554" s="15">
        <v>9240</v>
      </c>
    </row>
    <row r="555" spans="16:16" x14ac:dyDescent="0.35">
      <c r="P555" s="14">
        <v>9460</v>
      </c>
    </row>
    <row r="556" spans="16:16" x14ac:dyDescent="0.35">
      <c r="P556" s="15">
        <v>9504</v>
      </c>
    </row>
    <row r="557" spans="16:16" x14ac:dyDescent="0.35">
      <c r="P557" s="14">
        <v>8692</v>
      </c>
    </row>
    <row r="558" spans="16:16" x14ac:dyDescent="0.35">
      <c r="P558" s="15">
        <v>448</v>
      </c>
    </row>
    <row r="559" spans="16:16" x14ac:dyDescent="0.35">
      <c r="P559" s="14">
        <v>8314</v>
      </c>
    </row>
    <row r="560" spans="16:16" x14ac:dyDescent="0.35">
      <c r="P560" s="15">
        <v>8420</v>
      </c>
    </row>
    <row r="561" spans="16:16" x14ac:dyDescent="0.35">
      <c r="P561" s="14">
        <v>3174</v>
      </c>
    </row>
    <row r="562" spans="16:16" x14ac:dyDescent="0.35">
      <c r="P562" s="15">
        <v>7685</v>
      </c>
    </row>
    <row r="563" spans="16:16" x14ac:dyDescent="0.35">
      <c r="P563" s="14">
        <v>3179</v>
      </c>
    </row>
    <row r="564" spans="16:16" x14ac:dyDescent="0.35">
      <c r="P564" s="15">
        <v>9780</v>
      </c>
    </row>
    <row r="565" spans="16:16" x14ac:dyDescent="0.35">
      <c r="P565" s="14">
        <v>10681</v>
      </c>
    </row>
    <row r="566" spans="16:16" x14ac:dyDescent="0.35">
      <c r="P566" s="15">
        <v>10232</v>
      </c>
    </row>
    <row r="567" spans="16:16" x14ac:dyDescent="0.35">
      <c r="P567" s="14">
        <v>4184</v>
      </c>
    </row>
    <row r="568" spans="16:16" x14ac:dyDescent="0.35">
      <c r="P568" s="15">
        <v>9120</v>
      </c>
    </row>
    <row r="569" spans="16:16" x14ac:dyDescent="0.35">
      <c r="P569" s="14">
        <v>891</v>
      </c>
    </row>
    <row r="570" spans="16:16" x14ac:dyDescent="0.35">
      <c r="P570" s="15">
        <v>10381</v>
      </c>
    </row>
    <row r="571" spans="16:16" x14ac:dyDescent="0.35">
      <c r="P571" s="14">
        <v>3525</v>
      </c>
    </row>
    <row r="572" spans="16:16" x14ac:dyDescent="0.35">
      <c r="P572" s="15">
        <v>6818</v>
      </c>
    </row>
    <row r="573" spans="16:16" x14ac:dyDescent="0.35">
      <c r="P573" s="14">
        <v>3526</v>
      </c>
    </row>
    <row r="574" spans="16:16" x14ac:dyDescent="0.35">
      <c r="P574" s="15">
        <v>8181</v>
      </c>
    </row>
    <row r="575" spans="16:16" x14ac:dyDescent="0.35">
      <c r="P575" s="14">
        <v>1029</v>
      </c>
    </row>
    <row r="576" spans="16:16" x14ac:dyDescent="0.35">
      <c r="P576" s="15">
        <v>7369</v>
      </c>
    </row>
    <row r="577" spans="16:16" x14ac:dyDescent="0.35">
      <c r="P577" s="14">
        <v>2574</v>
      </c>
    </row>
    <row r="578" spans="16:16" x14ac:dyDescent="0.35">
      <c r="P578" s="15">
        <v>8159</v>
      </c>
    </row>
    <row r="579" spans="16:16" x14ac:dyDescent="0.35">
      <c r="P579" s="14">
        <v>1160</v>
      </c>
    </row>
    <row r="580" spans="16:16" x14ac:dyDescent="0.35">
      <c r="P580" s="15">
        <v>10242</v>
      </c>
    </row>
    <row r="581" spans="16:16" x14ac:dyDescent="0.35">
      <c r="P581" s="14">
        <v>5253</v>
      </c>
    </row>
    <row r="582" spans="16:16" x14ac:dyDescent="0.35">
      <c r="P582" s="15">
        <v>5966</v>
      </c>
    </row>
    <row r="583" spans="16:16" x14ac:dyDescent="0.35">
      <c r="P583" s="14">
        <v>5314</v>
      </c>
    </row>
    <row r="584" spans="16:16" x14ac:dyDescent="0.35">
      <c r="P584" s="15">
        <v>5081</v>
      </c>
    </row>
    <row r="585" spans="16:16" x14ac:dyDescent="0.35">
      <c r="P585" s="14">
        <v>5123</v>
      </c>
    </row>
    <row r="586" spans="16:16" x14ac:dyDescent="0.35">
      <c r="P586" s="15">
        <v>5756</v>
      </c>
    </row>
    <row r="587" spans="16:16" x14ac:dyDescent="0.35">
      <c r="P587" s="14">
        <v>8036</v>
      </c>
    </row>
    <row r="588" spans="16:16" x14ac:dyDescent="0.35">
      <c r="P588" s="15">
        <v>9058</v>
      </c>
    </row>
    <row r="589" spans="16:16" x14ac:dyDescent="0.35">
      <c r="P589" s="14">
        <v>5057</v>
      </c>
    </row>
    <row r="590" spans="16:16" x14ac:dyDescent="0.35">
      <c r="P590" s="15">
        <v>254</v>
      </c>
    </row>
    <row r="591" spans="16:16" x14ac:dyDescent="0.35">
      <c r="P591" s="14">
        <v>4179</v>
      </c>
    </row>
    <row r="592" spans="16:16" x14ac:dyDescent="0.35">
      <c r="P592" s="15">
        <v>3710</v>
      </c>
    </row>
    <row r="593" spans="16:16" x14ac:dyDescent="0.35">
      <c r="P593" s="14">
        <v>7627</v>
      </c>
    </row>
    <row r="594" spans="16:16" x14ac:dyDescent="0.35">
      <c r="P594" s="15">
        <v>4501</v>
      </c>
    </row>
    <row r="595" spans="16:16" x14ac:dyDescent="0.35">
      <c r="P595" s="14">
        <v>6424</v>
      </c>
    </row>
    <row r="596" spans="16:16" x14ac:dyDescent="0.35">
      <c r="P596" s="15">
        <v>3075</v>
      </c>
    </row>
    <row r="597" spans="16:16" x14ac:dyDescent="0.35">
      <c r="P597" s="14">
        <v>4992</v>
      </c>
    </row>
    <row r="598" spans="16:16" x14ac:dyDescent="0.35">
      <c r="P598" s="15">
        <v>5252</v>
      </c>
    </row>
    <row r="599" spans="16:16" x14ac:dyDescent="0.35">
      <c r="P599" s="14">
        <v>7444</v>
      </c>
    </row>
    <row r="600" spans="16:16" x14ac:dyDescent="0.35">
      <c r="P600" s="15">
        <v>6919</v>
      </c>
    </row>
    <row r="601" spans="16:16" x14ac:dyDescent="0.35">
      <c r="P601" s="14">
        <v>3537</v>
      </c>
    </row>
    <row r="602" spans="16:16" x14ac:dyDescent="0.35">
      <c r="P602" s="15">
        <v>10277</v>
      </c>
    </row>
    <row r="603" spans="16:16" x14ac:dyDescent="0.35">
      <c r="P603" s="14">
        <v>2453</v>
      </c>
    </row>
    <row r="604" spans="16:16" x14ac:dyDescent="0.35">
      <c r="P604" s="15">
        <v>7972</v>
      </c>
    </row>
    <row r="605" spans="16:16" x14ac:dyDescent="0.35">
      <c r="P605" s="14">
        <v>895</v>
      </c>
    </row>
    <row r="606" spans="16:16" x14ac:dyDescent="0.35">
      <c r="P606" s="15">
        <v>1177</v>
      </c>
    </row>
    <row r="607" spans="16:16" x14ac:dyDescent="0.35">
      <c r="P607" s="14">
        <v>7141</v>
      </c>
    </row>
    <row r="608" spans="16:16" x14ac:dyDescent="0.35">
      <c r="P608" s="15">
        <v>7232</v>
      </c>
    </row>
    <row r="609" spans="16:16" x14ac:dyDescent="0.35">
      <c r="P609" s="14">
        <v>8477</v>
      </c>
    </row>
    <row r="610" spans="16:16" x14ac:dyDescent="0.35">
      <c r="P610" s="15">
        <v>2457</v>
      </c>
    </row>
    <row r="611" spans="16:16" x14ac:dyDescent="0.35">
      <c r="P611" s="14">
        <v>988</v>
      </c>
    </row>
    <row r="612" spans="16:16" x14ac:dyDescent="0.35">
      <c r="P612" s="15">
        <v>7930</v>
      </c>
    </row>
    <row r="613" spans="16:16" x14ac:dyDescent="0.35">
      <c r="P613" s="14">
        <v>4587</v>
      </c>
    </row>
    <row r="614" spans="16:16" x14ac:dyDescent="0.35">
      <c r="P614" s="15">
        <v>6682</v>
      </c>
    </row>
    <row r="615" spans="16:16" x14ac:dyDescent="0.35">
      <c r="P615" s="14">
        <v>6222</v>
      </c>
    </row>
    <row r="616" spans="16:16" x14ac:dyDescent="0.35">
      <c r="P616" s="15">
        <v>10299</v>
      </c>
    </row>
    <row r="617" spans="16:16" x14ac:dyDescent="0.35">
      <c r="P617" s="14">
        <v>3083</v>
      </c>
    </row>
    <row r="618" spans="16:16" x14ac:dyDescent="0.35">
      <c r="P618" s="15">
        <v>8953</v>
      </c>
    </row>
    <row r="619" spans="16:16" x14ac:dyDescent="0.35">
      <c r="P619" s="14">
        <v>1503</v>
      </c>
    </row>
    <row r="620" spans="16:16" x14ac:dyDescent="0.35">
      <c r="P620" s="15">
        <v>8650</v>
      </c>
    </row>
    <row r="621" spans="16:16" x14ac:dyDescent="0.35">
      <c r="P621" s="14">
        <v>10862</v>
      </c>
    </row>
    <row r="622" spans="16:16" x14ac:dyDescent="0.35">
      <c r="P622" s="15">
        <v>2782</v>
      </c>
    </row>
    <row r="623" spans="16:16" x14ac:dyDescent="0.35">
      <c r="P623" s="14">
        <v>6941</v>
      </c>
    </row>
    <row r="624" spans="16:16" x14ac:dyDescent="0.35">
      <c r="P624" s="15">
        <v>10972</v>
      </c>
    </row>
    <row r="625" spans="16:16" x14ac:dyDescent="0.35">
      <c r="P625" s="14">
        <v>10708</v>
      </c>
    </row>
    <row r="626" spans="16:16" x14ac:dyDescent="0.35">
      <c r="P626" s="15">
        <v>6583</v>
      </c>
    </row>
    <row r="627" spans="16:16" x14ac:dyDescent="0.35">
      <c r="P627" s="14">
        <v>3641</v>
      </c>
    </row>
    <row r="628" spans="16:16" x14ac:dyDescent="0.35">
      <c r="P628" s="15">
        <v>10156</v>
      </c>
    </row>
    <row r="629" spans="16:16" x14ac:dyDescent="0.35">
      <c r="P629" s="14">
        <v>4299</v>
      </c>
    </row>
    <row r="630" spans="16:16" x14ac:dyDescent="0.35">
      <c r="P630" s="15">
        <v>3469</v>
      </c>
    </row>
    <row r="631" spans="16:16" x14ac:dyDescent="0.35">
      <c r="P631" s="14">
        <v>5063</v>
      </c>
    </row>
    <row r="632" spans="16:16" x14ac:dyDescent="0.35">
      <c r="P632" s="15">
        <v>10727</v>
      </c>
    </row>
    <row r="633" spans="16:16" x14ac:dyDescent="0.35">
      <c r="P633" s="14">
        <v>9624</v>
      </c>
    </row>
    <row r="634" spans="16:16" x14ac:dyDescent="0.35">
      <c r="P634" s="15">
        <v>5156</v>
      </c>
    </row>
    <row r="635" spans="16:16" x14ac:dyDescent="0.35">
      <c r="P635" s="14">
        <v>4376</v>
      </c>
    </row>
    <row r="636" spans="16:16" x14ac:dyDescent="0.35">
      <c r="P636" s="15">
        <v>8923</v>
      </c>
    </row>
    <row r="637" spans="16:16" x14ac:dyDescent="0.35">
      <c r="P637" s="14">
        <v>8461</v>
      </c>
    </row>
    <row r="638" spans="16:16" x14ac:dyDescent="0.35">
      <c r="P638" s="15">
        <v>6945</v>
      </c>
    </row>
    <row r="639" spans="16:16" x14ac:dyDescent="0.35">
      <c r="P639" s="14">
        <v>944</v>
      </c>
    </row>
    <row r="640" spans="16:16" x14ac:dyDescent="0.35">
      <c r="P640" s="15">
        <v>1907</v>
      </c>
    </row>
    <row r="641" spans="16:16" x14ac:dyDescent="0.35">
      <c r="P641" s="14">
        <v>701</v>
      </c>
    </row>
    <row r="642" spans="16:16" x14ac:dyDescent="0.35">
      <c r="P642" s="15">
        <v>3856</v>
      </c>
    </row>
    <row r="643" spans="16:16" x14ac:dyDescent="0.35">
      <c r="P643" s="14">
        <v>4149</v>
      </c>
    </row>
    <row r="644" spans="16:16" x14ac:dyDescent="0.35">
      <c r="P644" s="15">
        <v>2131</v>
      </c>
    </row>
    <row r="645" spans="16:16" x14ac:dyDescent="0.35">
      <c r="P645" s="14">
        <v>2942</v>
      </c>
    </row>
    <row r="646" spans="16:16" x14ac:dyDescent="0.35">
      <c r="P646" s="15">
        <v>1173</v>
      </c>
    </row>
    <row r="647" spans="16:16" x14ac:dyDescent="0.35">
      <c r="P647" s="14">
        <v>4381</v>
      </c>
    </row>
    <row r="648" spans="16:16" x14ac:dyDescent="0.35">
      <c r="P648" s="15">
        <v>4611</v>
      </c>
    </row>
    <row r="649" spans="16:16" x14ac:dyDescent="0.35">
      <c r="P649" s="14">
        <v>3376</v>
      </c>
    </row>
    <row r="650" spans="16:16" x14ac:dyDescent="0.35">
      <c r="P650" s="15">
        <v>4679</v>
      </c>
    </row>
    <row r="651" spans="16:16" x14ac:dyDescent="0.35">
      <c r="P651" s="14">
        <v>10928</v>
      </c>
    </row>
    <row r="652" spans="16:16" x14ac:dyDescent="0.35">
      <c r="P652" s="15">
        <v>4248</v>
      </c>
    </row>
    <row r="653" spans="16:16" x14ac:dyDescent="0.35">
      <c r="P653" s="14">
        <v>6728</v>
      </c>
    </row>
    <row r="654" spans="16:16" x14ac:dyDescent="0.35">
      <c r="P654" s="15">
        <v>6661</v>
      </c>
    </row>
    <row r="655" spans="16:16" x14ac:dyDescent="0.35">
      <c r="P655" s="14">
        <v>4725</v>
      </c>
    </row>
    <row r="656" spans="16:16" x14ac:dyDescent="0.35">
      <c r="P656" s="15">
        <v>3277</v>
      </c>
    </row>
    <row r="657" spans="16:16" x14ac:dyDescent="0.35">
      <c r="P657" s="14">
        <v>5555</v>
      </c>
    </row>
    <row r="658" spans="16:16" x14ac:dyDescent="0.35">
      <c r="P658" s="15">
        <v>2564</v>
      </c>
    </row>
    <row r="659" spans="16:16" x14ac:dyDescent="0.35">
      <c r="P659" s="14">
        <v>946</v>
      </c>
    </row>
    <row r="660" spans="16:16" x14ac:dyDescent="0.35">
      <c r="P660" s="15">
        <v>3867</v>
      </c>
    </row>
    <row r="661" spans="16:16" x14ac:dyDescent="0.35">
      <c r="P661" s="14">
        <v>6940</v>
      </c>
    </row>
    <row r="662" spans="16:16" x14ac:dyDescent="0.35">
      <c r="P662" s="15">
        <v>55</v>
      </c>
    </row>
    <row r="663" spans="16:16" x14ac:dyDescent="0.35">
      <c r="P663" s="14">
        <v>7093</v>
      </c>
    </row>
    <row r="664" spans="16:16" x14ac:dyDescent="0.35">
      <c r="P664" s="15">
        <v>5084</v>
      </c>
    </row>
    <row r="665" spans="16:16" x14ac:dyDescent="0.35">
      <c r="P665" s="14">
        <v>1777</v>
      </c>
    </row>
    <row r="666" spans="16:16" x14ac:dyDescent="0.35">
      <c r="P666" s="15">
        <v>8162</v>
      </c>
    </row>
    <row r="667" spans="16:16" x14ac:dyDescent="0.35">
      <c r="P667" s="14">
        <v>10826</v>
      </c>
    </row>
    <row r="668" spans="16:16" x14ac:dyDescent="0.35">
      <c r="P668" s="15">
        <v>8754</v>
      </c>
    </row>
    <row r="669" spans="16:16" x14ac:dyDescent="0.35">
      <c r="P669" s="14">
        <v>1987</v>
      </c>
    </row>
    <row r="670" spans="16:16" x14ac:dyDescent="0.35">
      <c r="P670" s="15">
        <v>11007</v>
      </c>
    </row>
    <row r="671" spans="16:16" x14ac:dyDescent="0.35">
      <c r="P671" s="14">
        <v>7426</v>
      </c>
    </row>
    <row r="672" spans="16:16" x14ac:dyDescent="0.35">
      <c r="P672" s="15">
        <v>9153</v>
      </c>
    </row>
    <row r="673" spans="16:16" x14ac:dyDescent="0.35">
      <c r="P673" s="14">
        <v>10379</v>
      </c>
    </row>
    <row r="674" spans="16:16" x14ac:dyDescent="0.35">
      <c r="P674" s="15">
        <v>9204</v>
      </c>
    </row>
    <row r="675" spans="16:16" x14ac:dyDescent="0.35">
      <c r="P675" s="14">
        <v>3197</v>
      </c>
    </row>
    <row r="676" spans="16:16" x14ac:dyDescent="0.35">
      <c r="P676" s="15">
        <v>2920</v>
      </c>
    </row>
    <row r="677" spans="16:16" x14ac:dyDescent="0.35">
      <c r="P677" s="14">
        <v>6961</v>
      </c>
    </row>
    <row r="678" spans="16:16" x14ac:dyDescent="0.35">
      <c r="P678" s="15">
        <v>4673</v>
      </c>
    </row>
    <row r="679" spans="16:16" x14ac:dyDescent="0.35">
      <c r="P679" s="14">
        <v>9937</v>
      </c>
    </row>
    <row r="680" spans="16:16" x14ac:dyDescent="0.35">
      <c r="P680" s="15">
        <v>8779</v>
      </c>
    </row>
    <row r="681" spans="16:16" x14ac:dyDescent="0.35">
      <c r="P681" s="14">
        <v>9596</v>
      </c>
    </row>
    <row r="682" spans="16:16" x14ac:dyDescent="0.35">
      <c r="P682" s="15">
        <v>2891</v>
      </c>
    </row>
    <row r="683" spans="16:16" x14ac:dyDescent="0.35">
      <c r="P683" s="14">
        <v>4910</v>
      </c>
    </row>
    <row r="684" spans="16:16" x14ac:dyDescent="0.35">
      <c r="P684" s="15">
        <v>75</v>
      </c>
    </row>
    <row r="685" spans="16:16" x14ac:dyDescent="0.35">
      <c r="P685" s="14">
        <v>10120</v>
      </c>
    </row>
    <row r="686" spans="16:16" x14ac:dyDescent="0.35">
      <c r="P686" s="15">
        <v>6327</v>
      </c>
    </row>
    <row r="687" spans="16:16" x14ac:dyDescent="0.35">
      <c r="P687" s="14">
        <v>10142</v>
      </c>
    </row>
    <row r="688" spans="16:16" x14ac:dyDescent="0.35">
      <c r="P688" s="15">
        <v>9826</v>
      </c>
    </row>
    <row r="689" spans="16:16" x14ac:dyDescent="0.35">
      <c r="P689" s="14">
        <v>1501</v>
      </c>
    </row>
    <row r="690" spans="16:16" x14ac:dyDescent="0.35">
      <c r="P690" s="15">
        <v>10767</v>
      </c>
    </row>
    <row r="691" spans="16:16" x14ac:dyDescent="0.35">
      <c r="P691" s="14">
        <v>7279</v>
      </c>
    </row>
    <row r="692" spans="16:16" x14ac:dyDescent="0.35">
      <c r="P692" s="15">
        <v>7230</v>
      </c>
    </row>
    <row r="693" spans="16:16" x14ac:dyDescent="0.35">
      <c r="P693" s="14">
        <v>143</v>
      </c>
    </row>
    <row r="694" spans="16:16" x14ac:dyDescent="0.35">
      <c r="P694" s="15">
        <v>450</v>
      </c>
    </row>
    <row r="695" spans="16:16" x14ac:dyDescent="0.35">
      <c r="P695" s="14">
        <v>9316</v>
      </c>
    </row>
    <row r="696" spans="16:16" x14ac:dyDescent="0.35">
      <c r="P696" s="15">
        <v>6379</v>
      </c>
    </row>
    <row r="697" spans="16:16" x14ac:dyDescent="0.35">
      <c r="P697" s="14">
        <v>9239</v>
      </c>
    </row>
    <row r="698" spans="16:16" x14ac:dyDescent="0.35">
      <c r="P698" s="15">
        <v>8315</v>
      </c>
    </row>
    <row r="699" spans="16:16" x14ac:dyDescent="0.35">
      <c r="P699" s="14">
        <v>2868</v>
      </c>
    </row>
    <row r="700" spans="16:16" x14ac:dyDescent="0.35">
      <c r="P700" s="15">
        <v>10888</v>
      </c>
    </row>
    <row r="701" spans="16:16" x14ac:dyDescent="0.35">
      <c r="P701" s="14">
        <v>1277</v>
      </c>
    </row>
    <row r="702" spans="16:16" x14ac:dyDescent="0.35">
      <c r="P702" s="15">
        <v>9977</v>
      </c>
    </row>
    <row r="703" spans="16:16" x14ac:dyDescent="0.35">
      <c r="P703" s="14">
        <v>10196</v>
      </c>
    </row>
    <row r="704" spans="16:16" x14ac:dyDescent="0.35">
      <c r="P704" s="15">
        <v>6384</v>
      </c>
    </row>
    <row r="705" spans="16:16" x14ac:dyDescent="0.35">
      <c r="P705" s="14">
        <v>8029</v>
      </c>
    </row>
    <row r="706" spans="16:16" x14ac:dyDescent="0.35">
      <c r="P706" s="15">
        <v>968</v>
      </c>
    </row>
    <row r="707" spans="16:16" x14ac:dyDescent="0.35">
      <c r="P707" s="14">
        <v>6988</v>
      </c>
    </row>
    <row r="708" spans="16:16" x14ac:dyDescent="0.35">
      <c r="P708" s="15">
        <v>4472</v>
      </c>
    </row>
    <row r="709" spans="16:16" x14ac:dyDescent="0.35">
      <c r="P709" s="14">
        <v>6991</v>
      </c>
    </row>
    <row r="710" spans="16:16" x14ac:dyDescent="0.35">
      <c r="P710" s="15">
        <v>3336</v>
      </c>
    </row>
    <row r="711" spans="16:16" x14ac:dyDescent="0.35">
      <c r="P711" s="14">
        <v>4301</v>
      </c>
    </row>
    <row r="712" spans="16:16" x14ac:dyDescent="0.35">
      <c r="P712" s="15">
        <v>1940</v>
      </c>
    </row>
    <row r="713" spans="16:16" x14ac:dyDescent="0.35">
      <c r="P713" s="14">
        <v>1272</v>
      </c>
    </row>
    <row r="714" spans="16:16" x14ac:dyDescent="0.35">
      <c r="P714" s="15">
        <v>1388</v>
      </c>
    </row>
    <row r="715" spans="16:16" x14ac:dyDescent="0.35">
      <c r="P715" s="14">
        <v>1044</v>
      </c>
    </row>
    <row r="716" spans="16:16" x14ac:dyDescent="0.35">
      <c r="P716" s="15">
        <v>6969</v>
      </c>
    </row>
    <row r="717" spans="16:16" x14ac:dyDescent="0.35">
      <c r="P717" s="14">
        <v>10479</v>
      </c>
    </row>
    <row r="718" spans="16:16" x14ac:dyDescent="0.35">
      <c r="P718" s="15">
        <v>3619</v>
      </c>
    </row>
    <row r="719" spans="16:16" x14ac:dyDescent="0.35">
      <c r="P719" s="14">
        <v>1715</v>
      </c>
    </row>
    <row r="720" spans="16:16" x14ac:dyDescent="0.35">
      <c r="P720" s="15">
        <v>10159</v>
      </c>
    </row>
    <row r="721" spans="16:16" x14ac:dyDescent="0.35">
      <c r="P721" s="14">
        <v>1463</v>
      </c>
    </row>
    <row r="722" spans="16:16" x14ac:dyDescent="0.35">
      <c r="P722" s="15">
        <v>5114</v>
      </c>
    </row>
    <row r="723" spans="16:16" x14ac:dyDescent="0.35">
      <c r="P723" s="14">
        <v>4990</v>
      </c>
    </row>
    <row r="724" spans="16:16" x14ac:dyDescent="0.35">
      <c r="P724" s="15">
        <v>4329</v>
      </c>
    </row>
    <row r="725" spans="16:16" x14ac:dyDescent="0.35">
      <c r="P725" s="14">
        <v>10936</v>
      </c>
    </row>
    <row r="726" spans="16:16" x14ac:dyDescent="0.35">
      <c r="P726" s="15">
        <v>4692</v>
      </c>
    </row>
    <row r="727" spans="16:16" x14ac:dyDescent="0.35">
      <c r="P727" s="14">
        <v>7212</v>
      </c>
    </row>
    <row r="728" spans="16:16" x14ac:dyDescent="0.35">
      <c r="P728" s="15">
        <v>6086</v>
      </c>
    </row>
    <row r="729" spans="16:16" x14ac:dyDescent="0.35">
      <c r="P729" s="14">
        <v>437</v>
      </c>
    </row>
    <row r="730" spans="16:16" x14ac:dyDescent="0.35">
      <c r="P730" s="15">
        <v>11171</v>
      </c>
    </row>
    <row r="731" spans="16:16" x14ac:dyDescent="0.35">
      <c r="P731" s="14">
        <v>11101</v>
      </c>
    </row>
    <row r="732" spans="16:16" x14ac:dyDescent="0.35">
      <c r="P732" s="15">
        <v>5329</v>
      </c>
    </row>
    <row r="733" spans="16:16" x14ac:dyDescent="0.35">
      <c r="P733" s="14">
        <v>610</v>
      </c>
    </row>
    <row r="734" spans="16:16" x14ac:dyDescent="0.35">
      <c r="P734" s="15">
        <v>9384</v>
      </c>
    </row>
    <row r="735" spans="16:16" x14ac:dyDescent="0.35">
      <c r="P735" s="14">
        <v>5956</v>
      </c>
    </row>
    <row r="736" spans="16:16" x14ac:dyDescent="0.35">
      <c r="P736" s="15">
        <v>10430</v>
      </c>
    </row>
    <row r="737" spans="16:16" x14ac:dyDescent="0.35">
      <c r="P737" s="14">
        <v>7875</v>
      </c>
    </row>
    <row r="738" spans="16:16" x14ac:dyDescent="0.35">
      <c r="P738" s="15">
        <v>7072</v>
      </c>
    </row>
    <row r="739" spans="16:16" x14ac:dyDescent="0.35">
      <c r="P739" s="14">
        <v>6255</v>
      </c>
    </row>
    <row r="740" spans="16:16" x14ac:dyDescent="0.35">
      <c r="P740" s="15">
        <v>6516</v>
      </c>
    </row>
    <row r="741" spans="16:16" x14ac:dyDescent="0.35">
      <c r="P741" s="14">
        <v>5564</v>
      </c>
    </row>
    <row r="742" spans="16:16" x14ac:dyDescent="0.35">
      <c r="P742" s="15">
        <v>5682</v>
      </c>
    </row>
    <row r="743" spans="16:16" x14ac:dyDescent="0.35">
      <c r="P743" s="14">
        <v>7458</v>
      </c>
    </row>
    <row r="744" spans="16:16" x14ac:dyDescent="0.35">
      <c r="P744" s="15">
        <v>5237</v>
      </c>
    </row>
    <row r="745" spans="16:16" x14ac:dyDescent="0.35">
      <c r="P745" s="14">
        <v>7761</v>
      </c>
    </row>
    <row r="746" spans="16:16" x14ac:dyDescent="0.35">
      <c r="P746" s="15">
        <v>5278</v>
      </c>
    </row>
    <row r="747" spans="16:16" x14ac:dyDescent="0.35">
      <c r="P747" s="14">
        <v>3560</v>
      </c>
    </row>
    <row r="748" spans="16:16" x14ac:dyDescent="0.35">
      <c r="P748" s="15">
        <v>7235</v>
      </c>
    </row>
    <row r="749" spans="16:16" x14ac:dyDescent="0.35">
      <c r="P749" s="14">
        <v>10548</v>
      </c>
    </row>
    <row r="750" spans="16:16" x14ac:dyDescent="0.35">
      <c r="P750" s="15">
        <v>2281</v>
      </c>
    </row>
    <row r="751" spans="16:16" x14ac:dyDescent="0.35">
      <c r="P751" s="14">
        <v>4073</v>
      </c>
    </row>
    <row r="752" spans="16:16" x14ac:dyDescent="0.35">
      <c r="P752" s="15">
        <v>6974</v>
      </c>
    </row>
    <row r="753" spans="16:16" x14ac:dyDescent="0.35">
      <c r="P753" s="14">
        <v>7938</v>
      </c>
    </row>
    <row r="754" spans="16:16" x14ac:dyDescent="0.35">
      <c r="P754" s="15">
        <v>7094</v>
      </c>
    </row>
    <row r="755" spans="16:16" x14ac:dyDescent="0.35">
      <c r="P755" s="14">
        <v>3667</v>
      </c>
    </row>
    <row r="756" spans="16:16" x14ac:dyDescent="0.35">
      <c r="P756" s="15">
        <v>7723</v>
      </c>
    </row>
    <row r="757" spans="16:16" x14ac:dyDescent="0.35">
      <c r="P757" s="14">
        <v>3870</v>
      </c>
    </row>
    <row r="758" spans="16:16" x14ac:dyDescent="0.35">
      <c r="P758" s="15">
        <v>4012</v>
      </c>
    </row>
    <row r="759" spans="16:16" x14ac:dyDescent="0.35">
      <c r="P759" s="14">
        <v>5909</v>
      </c>
    </row>
    <row r="760" spans="16:16" x14ac:dyDescent="0.35">
      <c r="P760" s="15">
        <v>10470</v>
      </c>
    </row>
    <row r="761" spans="16:16" x14ac:dyDescent="0.35">
      <c r="P761" s="14">
        <v>6488</v>
      </c>
    </row>
    <row r="762" spans="16:16" x14ac:dyDescent="0.35">
      <c r="P762" s="15">
        <v>10270</v>
      </c>
    </row>
    <row r="763" spans="16:16" x14ac:dyDescent="0.35">
      <c r="P763" s="14">
        <v>6887</v>
      </c>
    </row>
    <row r="764" spans="16:16" x14ac:dyDescent="0.35">
      <c r="P764" s="15">
        <v>6406</v>
      </c>
    </row>
    <row r="765" spans="16:16" x14ac:dyDescent="0.35">
      <c r="P765" s="14">
        <v>7573</v>
      </c>
    </row>
    <row r="766" spans="16:16" x14ac:dyDescent="0.35">
      <c r="P766" s="15">
        <v>4508</v>
      </c>
    </row>
    <row r="767" spans="16:16" x14ac:dyDescent="0.35">
      <c r="P767" s="14">
        <v>221</v>
      </c>
    </row>
    <row r="768" spans="16:16" x14ac:dyDescent="0.35">
      <c r="P768" s="15">
        <v>5331</v>
      </c>
    </row>
    <row r="769" spans="16:16" x14ac:dyDescent="0.35">
      <c r="P769" s="14">
        <v>1911</v>
      </c>
    </row>
    <row r="770" spans="16:16" x14ac:dyDescent="0.35">
      <c r="P770" s="15">
        <v>20</v>
      </c>
    </row>
    <row r="771" spans="16:16" x14ac:dyDescent="0.35">
      <c r="P771" s="14">
        <v>8786</v>
      </c>
    </row>
    <row r="772" spans="16:16" x14ac:dyDescent="0.35">
      <c r="P772" s="15">
        <v>10582</v>
      </c>
    </row>
    <row r="773" spans="16:16" x14ac:dyDescent="0.35">
      <c r="P773" s="14">
        <v>1915</v>
      </c>
    </row>
    <row r="774" spans="16:16" x14ac:dyDescent="0.35">
      <c r="P774" s="15">
        <v>8897</v>
      </c>
    </row>
    <row r="775" spans="16:16" x14ac:dyDescent="0.35">
      <c r="P775" s="14">
        <v>2371</v>
      </c>
    </row>
    <row r="776" spans="16:16" x14ac:dyDescent="0.35">
      <c r="P776" s="15">
        <v>4303</v>
      </c>
    </row>
    <row r="777" spans="16:16" x14ac:dyDescent="0.35">
      <c r="P777" s="14">
        <v>6825</v>
      </c>
    </row>
    <row r="778" spans="16:16" x14ac:dyDescent="0.35">
      <c r="P778" s="15">
        <v>1072</v>
      </c>
    </row>
    <row r="779" spans="16:16" x14ac:dyDescent="0.35">
      <c r="P779" s="14">
        <v>4964</v>
      </c>
    </row>
    <row r="780" spans="16:16" x14ac:dyDescent="0.35">
      <c r="P780" s="15">
        <v>2461</v>
      </c>
    </row>
    <row r="781" spans="16:16" x14ac:dyDescent="0.35">
      <c r="P781" s="14">
        <v>10736</v>
      </c>
    </row>
    <row r="782" spans="16:16" x14ac:dyDescent="0.35">
      <c r="P782" s="15">
        <v>3194</v>
      </c>
    </row>
    <row r="783" spans="16:16" x14ac:dyDescent="0.35">
      <c r="P783" s="14">
        <v>10839</v>
      </c>
    </row>
    <row r="784" spans="16:16" x14ac:dyDescent="0.35">
      <c r="P784" s="15">
        <v>49</v>
      </c>
    </row>
    <row r="785" spans="16:16" x14ac:dyDescent="0.35">
      <c r="P785" s="14">
        <v>4290</v>
      </c>
    </row>
    <row r="786" spans="16:16" x14ac:dyDescent="0.35">
      <c r="P786" s="15">
        <v>10219</v>
      </c>
    </row>
    <row r="787" spans="16:16" x14ac:dyDescent="0.35">
      <c r="P787" s="14">
        <v>4211</v>
      </c>
    </row>
    <row r="788" spans="16:16" x14ac:dyDescent="0.35">
      <c r="P788" s="15">
        <v>1135</v>
      </c>
    </row>
    <row r="789" spans="16:16" x14ac:dyDescent="0.35">
      <c r="P789" s="14">
        <v>6299</v>
      </c>
    </row>
    <row r="790" spans="16:16" x14ac:dyDescent="0.35">
      <c r="P790" s="15">
        <v>10846</v>
      </c>
    </row>
    <row r="791" spans="16:16" x14ac:dyDescent="0.35">
      <c r="P791" s="14">
        <v>347</v>
      </c>
    </row>
    <row r="792" spans="16:16" x14ac:dyDescent="0.35">
      <c r="P792" s="15">
        <v>6543</v>
      </c>
    </row>
    <row r="793" spans="16:16" x14ac:dyDescent="0.35">
      <c r="P793" s="14">
        <v>10446</v>
      </c>
    </row>
    <row r="794" spans="16:16" x14ac:dyDescent="0.35">
      <c r="P794" s="15">
        <v>3479</v>
      </c>
    </row>
    <row r="795" spans="16:16" x14ac:dyDescent="0.35">
      <c r="P795" s="14">
        <v>11075</v>
      </c>
    </row>
    <row r="796" spans="16:16" x14ac:dyDescent="0.35">
      <c r="P796" s="15">
        <v>4442</v>
      </c>
    </row>
    <row r="797" spans="16:16" x14ac:dyDescent="0.35">
      <c r="P797" s="14">
        <v>199</v>
      </c>
    </row>
    <row r="798" spans="16:16" x14ac:dyDescent="0.35">
      <c r="P798" s="15">
        <v>6722</v>
      </c>
    </row>
    <row r="799" spans="16:16" x14ac:dyDescent="0.35">
      <c r="P799" s="14">
        <v>796</v>
      </c>
    </row>
    <row r="800" spans="16:16" x14ac:dyDescent="0.35">
      <c r="P800" s="15">
        <v>3749</v>
      </c>
    </row>
    <row r="801" spans="16:16" x14ac:dyDescent="0.35">
      <c r="P801" s="14">
        <v>8523</v>
      </c>
    </row>
    <row r="802" spans="16:16" x14ac:dyDescent="0.35">
      <c r="P802" s="15">
        <v>310</v>
      </c>
    </row>
    <row r="803" spans="16:16" x14ac:dyDescent="0.35">
      <c r="P803" s="14">
        <v>8629</v>
      </c>
    </row>
    <row r="804" spans="16:16" x14ac:dyDescent="0.35">
      <c r="P804" s="15">
        <v>236</v>
      </c>
    </row>
    <row r="805" spans="16:16" x14ac:dyDescent="0.35">
      <c r="P805" s="14">
        <v>9930</v>
      </c>
    </row>
    <row r="806" spans="16:16" x14ac:dyDescent="0.35">
      <c r="P806" s="15">
        <v>3483</v>
      </c>
    </row>
    <row r="807" spans="16:16" x14ac:dyDescent="0.35">
      <c r="P807" s="14">
        <v>4599</v>
      </c>
    </row>
    <row r="808" spans="16:16" x14ac:dyDescent="0.35">
      <c r="P808" s="15">
        <v>7326</v>
      </c>
    </row>
    <row r="809" spans="16:16" x14ac:dyDescent="0.35">
      <c r="P809" s="14">
        <v>7352</v>
      </c>
    </row>
    <row r="810" spans="16:16" x14ac:dyDescent="0.35">
      <c r="P810" s="15">
        <v>2350</v>
      </c>
    </row>
    <row r="811" spans="16:16" x14ac:dyDescent="0.35">
      <c r="P811" s="14">
        <v>9145</v>
      </c>
    </row>
    <row r="812" spans="16:16" x14ac:dyDescent="0.35">
      <c r="P812" s="15">
        <v>2964</v>
      </c>
    </row>
    <row r="813" spans="16:16" x14ac:dyDescent="0.35">
      <c r="P813" s="14">
        <v>5585</v>
      </c>
    </row>
    <row r="814" spans="16:16" x14ac:dyDescent="0.35">
      <c r="P814" s="15">
        <v>9687</v>
      </c>
    </row>
    <row r="815" spans="16:16" x14ac:dyDescent="0.35">
      <c r="P815" s="14">
        <v>3732</v>
      </c>
    </row>
    <row r="816" spans="16:16" x14ac:dyDescent="0.35">
      <c r="P816" s="15">
        <v>6303</v>
      </c>
    </row>
    <row r="817" spans="16:16" x14ac:dyDescent="0.35">
      <c r="P817" s="14">
        <v>11176</v>
      </c>
    </row>
    <row r="818" spans="16:16" x14ac:dyDescent="0.35">
      <c r="P818" s="15">
        <v>2986</v>
      </c>
    </row>
    <row r="819" spans="16:16" x14ac:dyDescent="0.35">
      <c r="P819" s="14">
        <v>7462</v>
      </c>
    </row>
    <row r="820" spans="16:16" x14ac:dyDescent="0.35">
      <c r="P820" s="15">
        <v>3900</v>
      </c>
    </row>
    <row r="821" spans="16:16" x14ac:dyDescent="0.35">
      <c r="P821" s="14">
        <v>7034</v>
      </c>
    </row>
    <row r="822" spans="16:16" x14ac:dyDescent="0.35">
      <c r="P822" s="15">
        <v>9493</v>
      </c>
    </row>
    <row r="823" spans="16:16" x14ac:dyDescent="0.35">
      <c r="P823" s="14">
        <v>1143</v>
      </c>
    </row>
    <row r="824" spans="16:16" x14ac:dyDescent="0.35">
      <c r="P824" s="15">
        <v>1</v>
      </c>
    </row>
    <row r="825" spans="16:16" x14ac:dyDescent="0.35">
      <c r="P825" s="14">
        <v>3855</v>
      </c>
    </row>
    <row r="826" spans="16:16" x14ac:dyDescent="0.35">
      <c r="P826" s="15">
        <v>5536</v>
      </c>
    </row>
    <row r="827" spans="16:16" x14ac:dyDescent="0.35">
      <c r="P827" s="14">
        <v>5989</v>
      </c>
    </row>
    <row r="828" spans="16:16" x14ac:dyDescent="0.35">
      <c r="P828" s="15">
        <v>9499</v>
      </c>
    </row>
    <row r="829" spans="16:16" x14ac:dyDescent="0.35">
      <c r="P829" s="14">
        <v>6768</v>
      </c>
    </row>
    <row r="830" spans="16:16" x14ac:dyDescent="0.35">
      <c r="P830" s="15">
        <v>2150</v>
      </c>
    </row>
    <row r="831" spans="16:16" x14ac:dyDescent="0.35">
      <c r="P831" s="14">
        <v>6646</v>
      </c>
    </row>
    <row r="832" spans="16:16" x14ac:dyDescent="0.35">
      <c r="P832" s="15">
        <v>4887</v>
      </c>
    </row>
    <row r="833" spans="16:16" x14ac:dyDescent="0.35">
      <c r="P833" s="14">
        <v>8560</v>
      </c>
    </row>
    <row r="834" spans="16:16" x14ac:dyDescent="0.35">
      <c r="P834" s="15">
        <v>3321</v>
      </c>
    </row>
    <row r="835" spans="16:16" x14ac:dyDescent="0.35">
      <c r="P835" s="14">
        <v>11003</v>
      </c>
    </row>
    <row r="836" spans="16:16" x14ac:dyDescent="0.35">
      <c r="P836" s="15">
        <v>10402</v>
      </c>
    </row>
    <row r="837" spans="16:16" x14ac:dyDescent="0.35">
      <c r="P837" s="14">
        <v>9904</v>
      </c>
    </row>
    <row r="838" spans="16:16" x14ac:dyDescent="0.35">
      <c r="P838" s="15">
        <v>6141</v>
      </c>
    </row>
    <row r="839" spans="16:16" x14ac:dyDescent="0.35">
      <c r="P839" s="14">
        <v>5687</v>
      </c>
    </row>
    <row r="840" spans="16:16" x14ac:dyDescent="0.35">
      <c r="P840" s="15">
        <v>10856</v>
      </c>
    </row>
    <row r="841" spans="16:16" x14ac:dyDescent="0.35">
      <c r="P841" s="14">
        <v>5121</v>
      </c>
    </row>
    <row r="842" spans="16:16" x14ac:dyDescent="0.35">
      <c r="P842" s="15">
        <v>4186</v>
      </c>
    </row>
    <row r="843" spans="16:16" x14ac:dyDescent="0.35">
      <c r="P843" s="14">
        <v>368</v>
      </c>
    </row>
    <row r="844" spans="16:16" x14ac:dyDescent="0.35">
      <c r="P844" s="15">
        <v>3312</v>
      </c>
    </row>
    <row r="845" spans="16:16" x14ac:dyDescent="0.35">
      <c r="P845" s="14">
        <v>11121</v>
      </c>
    </row>
    <row r="846" spans="16:16" x14ac:dyDescent="0.35">
      <c r="P846" s="15">
        <v>5332</v>
      </c>
    </row>
    <row r="847" spans="16:16" x14ac:dyDescent="0.35">
      <c r="P847" s="14">
        <v>5848</v>
      </c>
    </row>
    <row r="848" spans="16:16" x14ac:dyDescent="0.35">
      <c r="P848" s="15">
        <v>10343</v>
      </c>
    </row>
    <row r="849" spans="16:16" x14ac:dyDescent="0.35">
      <c r="P849" s="14">
        <v>5935</v>
      </c>
    </row>
    <row r="850" spans="16:16" x14ac:dyDescent="0.35">
      <c r="P850" s="15">
        <v>2895</v>
      </c>
    </row>
    <row r="851" spans="16:16" x14ac:dyDescent="0.35">
      <c r="P851" s="14">
        <v>10262</v>
      </c>
    </row>
    <row r="852" spans="16:16" x14ac:dyDescent="0.35">
      <c r="P852" s="15">
        <v>7848</v>
      </c>
    </row>
    <row r="853" spans="16:16" x14ac:dyDescent="0.35">
      <c r="P853" s="14">
        <v>9477</v>
      </c>
    </row>
    <row r="854" spans="16:16" x14ac:dyDescent="0.35">
      <c r="P854" s="15">
        <v>4856</v>
      </c>
    </row>
    <row r="855" spans="16:16" x14ac:dyDescent="0.35">
      <c r="P855" s="14">
        <v>7186</v>
      </c>
    </row>
    <row r="856" spans="16:16" x14ac:dyDescent="0.35">
      <c r="P856" s="15">
        <v>5794</v>
      </c>
    </row>
    <row r="857" spans="16:16" x14ac:dyDescent="0.35">
      <c r="P857" s="14">
        <v>1456</v>
      </c>
    </row>
    <row r="858" spans="16:16" x14ac:dyDescent="0.35">
      <c r="P858" s="15">
        <v>4877</v>
      </c>
    </row>
    <row r="859" spans="16:16" x14ac:dyDescent="0.35">
      <c r="P859" s="14">
        <v>425</v>
      </c>
    </row>
    <row r="860" spans="16:16" x14ac:dyDescent="0.35">
      <c r="P860" s="15">
        <v>3007</v>
      </c>
    </row>
    <row r="861" spans="16:16" x14ac:dyDescent="0.35">
      <c r="P861" s="14">
        <v>1031</v>
      </c>
    </row>
    <row r="862" spans="16:16" x14ac:dyDescent="0.35">
      <c r="P862" s="15">
        <v>4297</v>
      </c>
    </row>
    <row r="863" spans="16:16" x14ac:dyDescent="0.35">
      <c r="P863" s="14">
        <v>807</v>
      </c>
    </row>
    <row r="864" spans="16:16" x14ac:dyDescent="0.35">
      <c r="P864" s="15">
        <v>9553</v>
      </c>
    </row>
    <row r="865" spans="16:16" x14ac:dyDescent="0.35">
      <c r="P865" s="14">
        <v>4271</v>
      </c>
    </row>
    <row r="866" spans="16:16" x14ac:dyDescent="0.35">
      <c r="P866" s="15">
        <v>4120</v>
      </c>
    </row>
    <row r="867" spans="16:16" x14ac:dyDescent="0.35">
      <c r="P867" s="14">
        <v>2036</v>
      </c>
    </row>
    <row r="868" spans="16:16" x14ac:dyDescent="0.35">
      <c r="P868" s="15">
        <v>115</v>
      </c>
    </row>
    <row r="869" spans="16:16" x14ac:dyDescent="0.35">
      <c r="P869" s="14">
        <v>4259</v>
      </c>
    </row>
    <row r="870" spans="16:16" x14ac:dyDescent="0.35">
      <c r="P870" s="15">
        <v>8687</v>
      </c>
    </row>
    <row r="871" spans="16:16" x14ac:dyDescent="0.35">
      <c r="P871" s="14">
        <v>2447</v>
      </c>
    </row>
    <row r="872" spans="16:16" x14ac:dyDescent="0.35">
      <c r="P872" s="15">
        <v>10140</v>
      </c>
    </row>
    <row r="873" spans="16:16" x14ac:dyDescent="0.35">
      <c r="P873" s="14">
        <v>9353</v>
      </c>
    </row>
    <row r="874" spans="16:16" x14ac:dyDescent="0.35">
      <c r="P874" s="15">
        <v>3623</v>
      </c>
    </row>
    <row r="875" spans="16:16" x14ac:dyDescent="0.35">
      <c r="P875" s="14">
        <v>738</v>
      </c>
    </row>
    <row r="876" spans="16:16" x14ac:dyDescent="0.35">
      <c r="P876" s="15">
        <v>7631</v>
      </c>
    </row>
    <row r="877" spans="16:16" x14ac:dyDescent="0.35">
      <c r="P877" s="14">
        <v>4789</v>
      </c>
    </row>
    <row r="878" spans="16:16" x14ac:dyDescent="0.35">
      <c r="P878" s="15">
        <v>773</v>
      </c>
    </row>
    <row r="879" spans="16:16" x14ac:dyDescent="0.35">
      <c r="P879" s="14">
        <v>10602</v>
      </c>
    </row>
    <row r="880" spans="16:16" x14ac:dyDescent="0.35">
      <c r="P880" s="15">
        <v>1446</v>
      </c>
    </row>
    <row r="881" spans="16:16" x14ac:dyDescent="0.35">
      <c r="P881" s="14">
        <v>3270</v>
      </c>
    </row>
    <row r="882" spans="16:16" x14ac:dyDescent="0.35">
      <c r="P882" s="15">
        <v>8443</v>
      </c>
    </row>
    <row r="883" spans="16:16" x14ac:dyDescent="0.35">
      <c r="P883" s="14">
        <v>9653</v>
      </c>
    </row>
    <row r="884" spans="16:16" x14ac:dyDescent="0.35">
      <c r="P884" s="15">
        <v>8916</v>
      </c>
    </row>
    <row r="885" spans="16:16" x14ac:dyDescent="0.35">
      <c r="P885" s="14">
        <v>8017</v>
      </c>
    </row>
    <row r="886" spans="16:16" x14ac:dyDescent="0.35">
      <c r="P886" s="15">
        <v>5830</v>
      </c>
    </row>
    <row r="887" spans="16:16" x14ac:dyDescent="0.35">
      <c r="P887" s="14">
        <v>4597</v>
      </c>
    </row>
    <row r="888" spans="16:16" x14ac:dyDescent="0.35">
      <c r="P888" s="15">
        <v>7023</v>
      </c>
    </row>
    <row r="889" spans="16:16" x14ac:dyDescent="0.35">
      <c r="P889" s="14">
        <v>8086</v>
      </c>
    </row>
    <row r="890" spans="16:16" x14ac:dyDescent="0.35">
      <c r="P890" s="15">
        <v>8825</v>
      </c>
    </row>
    <row r="891" spans="16:16" x14ac:dyDescent="0.35">
      <c r="P891" s="14">
        <v>2930</v>
      </c>
    </row>
    <row r="892" spans="16:16" x14ac:dyDescent="0.35">
      <c r="P892" s="15">
        <v>1928</v>
      </c>
    </row>
    <row r="893" spans="16:16" x14ac:dyDescent="0.35">
      <c r="P893" s="14">
        <v>7108</v>
      </c>
    </row>
    <row r="894" spans="16:16" x14ac:dyDescent="0.35">
      <c r="P894" s="15">
        <v>10925</v>
      </c>
    </row>
    <row r="895" spans="16:16" x14ac:dyDescent="0.35">
      <c r="P895" s="14">
        <v>9960</v>
      </c>
    </row>
    <row r="896" spans="16:16" x14ac:dyDescent="0.35">
      <c r="P896" s="15">
        <v>8800</v>
      </c>
    </row>
    <row r="897" spans="16:16" x14ac:dyDescent="0.35">
      <c r="P897" s="14">
        <v>9224</v>
      </c>
    </row>
    <row r="898" spans="16:16" x14ac:dyDescent="0.35">
      <c r="P898" s="15">
        <v>5519</v>
      </c>
    </row>
    <row r="899" spans="16:16" x14ac:dyDescent="0.35">
      <c r="P899" s="14">
        <v>5046</v>
      </c>
    </row>
    <row r="900" spans="16:16" x14ac:dyDescent="0.35">
      <c r="P900" s="15">
        <v>7037</v>
      </c>
    </row>
    <row r="901" spans="16:16" x14ac:dyDescent="0.35">
      <c r="P901" s="14">
        <v>905</v>
      </c>
    </row>
    <row r="902" spans="16:16" x14ac:dyDescent="0.35">
      <c r="P902" s="15">
        <v>8624</v>
      </c>
    </row>
    <row r="903" spans="16:16" x14ac:dyDescent="0.35">
      <c r="P903" s="14">
        <v>8945</v>
      </c>
    </row>
    <row r="904" spans="16:16" x14ac:dyDescent="0.35">
      <c r="P904" s="15">
        <v>6445</v>
      </c>
    </row>
    <row r="905" spans="16:16" x14ac:dyDescent="0.35">
      <c r="P905" s="14">
        <v>2727</v>
      </c>
    </row>
    <row r="906" spans="16:16" x14ac:dyDescent="0.35">
      <c r="P906" s="15">
        <v>6404</v>
      </c>
    </row>
    <row r="907" spans="16:16" x14ac:dyDescent="0.35">
      <c r="P907" s="14">
        <v>11074</v>
      </c>
    </row>
    <row r="908" spans="16:16" x14ac:dyDescent="0.35">
      <c r="P908" s="15">
        <v>10150</v>
      </c>
    </row>
    <row r="909" spans="16:16" x14ac:dyDescent="0.35">
      <c r="P909" s="14">
        <v>1968</v>
      </c>
    </row>
    <row r="910" spans="16:16" x14ac:dyDescent="0.35">
      <c r="P910" s="15">
        <v>6534</v>
      </c>
    </row>
    <row r="911" spans="16:16" x14ac:dyDescent="0.35">
      <c r="P911" s="14">
        <v>9485</v>
      </c>
    </row>
    <row r="912" spans="16:16" x14ac:dyDescent="0.35">
      <c r="P912" s="15">
        <v>7053</v>
      </c>
    </row>
    <row r="913" spans="16:16" x14ac:dyDescent="0.35">
      <c r="P913" s="14">
        <v>4654</v>
      </c>
    </row>
    <row r="914" spans="16:16" x14ac:dyDescent="0.35">
      <c r="P914" s="15">
        <v>9760</v>
      </c>
    </row>
    <row r="915" spans="16:16" x14ac:dyDescent="0.35">
      <c r="P915" s="14">
        <v>1048</v>
      </c>
    </row>
    <row r="916" spans="16:16" x14ac:dyDescent="0.35">
      <c r="P916" s="15">
        <v>10619</v>
      </c>
    </row>
    <row r="917" spans="16:16" x14ac:dyDescent="0.35">
      <c r="P917" s="14">
        <v>9308</v>
      </c>
    </row>
    <row r="918" spans="16:16" x14ac:dyDescent="0.35">
      <c r="P918" s="15">
        <v>10505</v>
      </c>
    </row>
    <row r="919" spans="16:16" x14ac:dyDescent="0.35">
      <c r="P919" s="14">
        <v>8362</v>
      </c>
    </row>
    <row r="920" spans="16:16" x14ac:dyDescent="0.35">
      <c r="P920" s="15">
        <v>2625</v>
      </c>
    </row>
    <row r="921" spans="16:16" x14ac:dyDescent="0.35">
      <c r="P921" s="14">
        <v>4637</v>
      </c>
    </row>
    <row r="922" spans="16:16" x14ac:dyDescent="0.35">
      <c r="P922" s="15">
        <v>9972</v>
      </c>
    </row>
    <row r="923" spans="16:16" x14ac:dyDescent="0.35">
      <c r="P923" s="14">
        <v>4483</v>
      </c>
    </row>
    <row r="924" spans="16:16" x14ac:dyDescent="0.35">
      <c r="P924" s="15">
        <v>4487</v>
      </c>
    </row>
    <row r="925" spans="16:16" x14ac:dyDescent="0.35">
      <c r="P925" s="14">
        <v>4988</v>
      </c>
    </row>
    <row r="926" spans="16:16" x14ac:dyDescent="0.35">
      <c r="P926" s="15">
        <v>8931</v>
      </c>
    </row>
    <row r="927" spans="16:16" x14ac:dyDescent="0.35">
      <c r="P927" s="14">
        <v>5871</v>
      </c>
    </row>
    <row r="928" spans="16:16" x14ac:dyDescent="0.35">
      <c r="P928" s="15">
        <v>2008</v>
      </c>
    </row>
    <row r="929" spans="16:16" x14ac:dyDescent="0.35">
      <c r="P929" s="14">
        <v>3139</v>
      </c>
    </row>
    <row r="930" spans="16:16" x14ac:dyDescent="0.35">
      <c r="P930" s="15">
        <v>10037</v>
      </c>
    </row>
    <row r="931" spans="16:16" x14ac:dyDescent="0.35">
      <c r="P931" s="14">
        <v>10673</v>
      </c>
    </row>
    <row r="932" spans="16:16" x14ac:dyDescent="0.35">
      <c r="P932" s="15">
        <v>5303</v>
      </c>
    </row>
    <row r="933" spans="16:16" x14ac:dyDescent="0.35">
      <c r="P933" s="14">
        <v>538</v>
      </c>
    </row>
    <row r="934" spans="16:16" x14ac:dyDescent="0.35">
      <c r="P934" s="15">
        <v>7922</v>
      </c>
    </row>
    <row r="935" spans="16:16" x14ac:dyDescent="0.35">
      <c r="P935" s="14">
        <v>5692</v>
      </c>
    </row>
    <row r="936" spans="16:16" x14ac:dyDescent="0.35">
      <c r="P936" s="15">
        <v>4843</v>
      </c>
    </row>
    <row r="937" spans="16:16" x14ac:dyDescent="0.35">
      <c r="P937" s="14">
        <v>6383</v>
      </c>
    </row>
    <row r="938" spans="16:16" x14ac:dyDescent="0.35">
      <c r="P938" s="15">
        <v>1628</v>
      </c>
    </row>
    <row r="939" spans="16:16" x14ac:dyDescent="0.35">
      <c r="P939" s="14">
        <v>1204</v>
      </c>
    </row>
    <row r="940" spans="16:16" x14ac:dyDescent="0.35">
      <c r="P940" s="15">
        <v>3673</v>
      </c>
    </row>
    <row r="941" spans="16:16" x14ac:dyDescent="0.35">
      <c r="P941" s="14">
        <v>760</v>
      </c>
    </row>
    <row r="942" spans="16:16" x14ac:dyDescent="0.35">
      <c r="P942" s="15">
        <v>8957</v>
      </c>
    </row>
    <row r="943" spans="16:16" x14ac:dyDescent="0.35">
      <c r="P943" s="14">
        <v>4128</v>
      </c>
    </row>
    <row r="944" spans="16:16" x14ac:dyDescent="0.35">
      <c r="P944" s="15">
        <v>6810</v>
      </c>
    </row>
    <row r="945" spans="16:16" x14ac:dyDescent="0.35">
      <c r="P945" s="14">
        <v>5386</v>
      </c>
    </row>
    <row r="946" spans="16:16" x14ac:dyDescent="0.35">
      <c r="P946" s="15">
        <v>8700</v>
      </c>
    </row>
    <row r="947" spans="16:16" x14ac:dyDescent="0.35">
      <c r="P947" s="14">
        <v>3202</v>
      </c>
    </row>
    <row r="948" spans="16:16" x14ac:dyDescent="0.35">
      <c r="P948" s="15">
        <v>1328</v>
      </c>
    </row>
    <row r="949" spans="16:16" x14ac:dyDescent="0.35">
      <c r="P949" s="14">
        <v>8405</v>
      </c>
    </row>
    <row r="950" spans="16:16" x14ac:dyDescent="0.35">
      <c r="P950" s="15">
        <v>6515</v>
      </c>
    </row>
    <row r="951" spans="16:16" x14ac:dyDescent="0.35">
      <c r="P951" s="14">
        <v>2882</v>
      </c>
    </row>
    <row r="952" spans="16:16" x14ac:dyDescent="0.35">
      <c r="P952" s="15">
        <v>7574</v>
      </c>
    </row>
    <row r="953" spans="16:16" x14ac:dyDescent="0.35">
      <c r="P953" s="14">
        <v>6387</v>
      </c>
    </row>
    <row r="954" spans="16:16" x14ac:dyDescent="0.35">
      <c r="P954" s="15">
        <v>5320</v>
      </c>
    </row>
    <row r="955" spans="16:16" x14ac:dyDescent="0.35">
      <c r="P955" s="14">
        <v>5048</v>
      </c>
    </row>
    <row r="956" spans="16:16" x14ac:dyDescent="0.35">
      <c r="P956" s="15">
        <v>8146</v>
      </c>
    </row>
    <row r="957" spans="16:16" x14ac:dyDescent="0.35">
      <c r="P957" s="14">
        <v>10031</v>
      </c>
    </row>
    <row r="958" spans="16:16" x14ac:dyDescent="0.35">
      <c r="P958" s="15">
        <v>5748</v>
      </c>
    </row>
    <row r="959" spans="16:16" x14ac:dyDescent="0.35">
      <c r="P959" s="14">
        <v>2134</v>
      </c>
    </row>
    <row r="960" spans="16:16" x14ac:dyDescent="0.35">
      <c r="P960" s="15">
        <v>1523</v>
      </c>
    </row>
    <row r="961" spans="16:16" x14ac:dyDescent="0.35">
      <c r="P961" s="14">
        <v>9665</v>
      </c>
    </row>
    <row r="962" spans="16:16" x14ac:dyDescent="0.35">
      <c r="P962" s="15">
        <v>4640</v>
      </c>
    </row>
    <row r="963" spans="16:16" x14ac:dyDescent="0.35">
      <c r="P963" s="14">
        <v>3635</v>
      </c>
    </row>
    <row r="964" spans="16:16" x14ac:dyDescent="0.35">
      <c r="P964" s="15">
        <v>3547</v>
      </c>
    </row>
    <row r="965" spans="16:16" x14ac:dyDescent="0.35">
      <c r="P965" s="14">
        <v>2456</v>
      </c>
    </row>
    <row r="966" spans="16:16" x14ac:dyDescent="0.35">
      <c r="P966" s="15">
        <v>5633</v>
      </c>
    </row>
    <row r="967" spans="16:16" x14ac:dyDescent="0.35">
      <c r="P967" s="14">
        <v>7801</v>
      </c>
    </row>
    <row r="968" spans="16:16" x14ac:dyDescent="0.35">
      <c r="P968" s="15">
        <v>10489</v>
      </c>
    </row>
    <row r="969" spans="16:16" x14ac:dyDescent="0.35">
      <c r="P969" s="14">
        <v>7011</v>
      </c>
    </row>
    <row r="970" spans="16:16" x14ac:dyDescent="0.35">
      <c r="P970" s="15">
        <v>2620</v>
      </c>
    </row>
    <row r="971" spans="16:16" x14ac:dyDescent="0.35">
      <c r="P971" s="14">
        <v>3933</v>
      </c>
    </row>
    <row r="972" spans="16:16" x14ac:dyDescent="0.35">
      <c r="P972" s="15">
        <v>10981</v>
      </c>
    </row>
    <row r="973" spans="16:16" x14ac:dyDescent="0.35">
      <c r="P973" s="14">
        <v>1734</v>
      </c>
    </row>
    <row r="974" spans="16:16" x14ac:dyDescent="0.35">
      <c r="P974" s="15">
        <v>10995</v>
      </c>
    </row>
    <row r="975" spans="16:16" x14ac:dyDescent="0.35">
      <c r="P975" s="14">
        <v>6357</v>
      </c>
    </row>
    <row r="976" spans="16:16" x14ac:dyDescent="0.35">
      <c r="P976" s="15">
        <v>9209</v>
      </c>
    </row>
    <row r="977" spans="16:16" x14ac:dyDescent="0.35">
      <c r="P977" s="14">
        <v>10286</v>
      </c>
    </row>
    <row r="978" spans="16:16" x14ac:dyDescent="0.35">
      <c r="P978" s="15">
        <v>2611</v>
      </c>
    </row>
    <row r="979" spans="16:16" x14ac:dyDescent="0.35">
      <c r="P979" s="14">
        <v>1600</v>
      </c>
    </row>
    <row r="980" spans="16:16" x14ac:dyDescent="0.35">
      <c r="P980" s="15">
        <v>3308</v>
      </c>
    </row>
    <row r="981" spans="16:16" x14ac:dyDescent="0.35">
      <c r="P981" s="14">
        <v>5407</v>
      </c>
    </row>
    <row r="982" spans="16:16" x14ac:dyDescent="0.35">
      <c r="P982" s="15">
        <v>2166</v>
      </c>
    </row>
    <row r="983" spans="16:16" x14ac:dyDescent="0.35">
      <c r="P983" s="14">
        <v>3955</v>
      </c>
    </row>
    <row r="984" spans="16:16" x14ac:dyDescent="0.35">
      <c r="P984" s="15">
        <v>6634</v>
      </c>
    </row>
    <row r="985" spans="16:16" x14ac:dyDescent="0.35">
      <c r="P985" s="14">
        <v>3056</v>
      </c>
    </row>
    <row r="986" spans="16:16" x14ac:dyDescent="0.35">
      <c r="P986" s="15">
        <v>5718</v>
      </c>
    </row>
    <row r="987" spans="16:16" x14ac:dyDescent="0.35">
      <c r="P987" s="14">
        <v>6872</v>
      </c>
    </row>
    <row r="988" spans="16:16" x14ac:dyDescent="0.35">
      <c r="P988" s="15">
        <v>8164</v>
      </c>
    </row>
    <row r="989" spans="16:16" x14ac:dyDescent="0.35">
      <c r="P989" s="14">
        <v>4580</v>
      </c>
    </row>
    <row r="990" spans="16:16" x14ac:dyDescent="0.35">
      <c r="P990" s="15">
        <v>9305</v>
      </c>
    </row>
    <row r="991" spans="16:16" x14ac:dyDescent="0.35">
      <c r="P991" s="14">
        <v>453</v>
      </c>
    </row>
    <row r="992" spans="16:16" x14ac:dyDescent="0.35">
      <c r="P992" s="15">
        <v>8545</v>
      </c>
    </row>
    <row r="993" spans="16:16" x14ac:dyDescent="0.35">
      <c r="P993" s="14">
        <v>9850</v>
      </c>
    </row>
    <row r="994" spans="16:16" x14ac:dyDescent="0.35">
      <c r="P994" s="15">
        <v>7378</v>
      </c>
    </row>
    <row r="995" spans="16:16" x14ac:dyDescent="0.35">
      <c r="P995" s="14">
        <v>7646</v>
      </c>
    </row>
    <row r="996" spans="16:16" x14ac:dyDescent="0.35">
      <c r="P996" s="15">
        <v>1640</v>
      </c>
    </row>
    <row r="997" spans="16:16" x14ac:dyDescent="0.35">
      <c r="P997" s="14">
        <v>5184</v>
      </c>
    </row>
    <row r="998" spans="16:16" x14ac:dyDescent="0.35">
      <c r="P998" s="15">
        <v>8492</v>
      </c>
    </row>
    <row r="999" spans="16:16" x14ac:dyDescent="0.35">
      <c r="P999" s="14">
        <v>11188</v>
      </c>
    </row>
    <row r="1000" spans="16:16" x14ac:dyDescent="0.35">
      <c r="P1000" s="15">
        <v>1212</v>
      </c>
    </row>
    <row r="1001" spans="16:16" x14ac:dyDescent="0.35">
      <c r="P1001" s="14">
        <v>9097</v>
      </c>
    </row>
    <row r="1002" spans="16:16" x14ac:dyDescent="0.35">
      <c r="P1002" s="15">
        <v>10473</v>
      </c>
    </row>
    <row r="1003" spans="16:16" x14ac:dyDescent="0.35">
      <c r="P1003" s="14">
        <v>7962</v>
      </c>
    </row>
    <row r="1004" spans="16:16" x14ac:dyDescent="0.35">
      <c r="P1004" s="15">
        <v>9984</v>
      </c>
    </row>
    <row r="1005" spans="16:16" x14ac:dyDescent="0.35">
      <c r="P1005" s="14">
        <v>5527</v>
      </c>
    </row>
    <row r="1006" spans="16:16" x14ac:dyDescent="0.35">
      <c r="P1006" s="15">
        <v>6374</v>
      </c>
    </row>
    <row r="1007" spans="16:16" x14ac:dyDescent="0.35">
      <c r="P1007" s="14">
        <v>7453</v>
      </c>
    </row>
    <row r="1008" spans="16:16" x14ac:dyDescent="0.35">
      <c r="P1008" s="15">
        <v>8952</v>
      </c>
    </row>
    <row r="1009" spans="16:16" x14ac:dyDescent="0.35">
      <c r="P1009" s="14">
        <v>241</v>
      </c>
    </row>
    <row r="1010" spans="16:16" x14ac:dyDescent="0.35">
      <c r="P1010" s="15">
        <v>8975</v>
      </c>
    </row>
    <row r="1011" spans="16:16" x14ac:dyDescent="0.35">
      <c r="P1011" s="14">
        <v>6119</v>
      </c>
    </row>
    <row r="1012" spans="16:16" x14ac:dyDescent="0.35">
      <c r="P1012" s="15">
        <v>5236</v>
      </c>
    </row>
    <row r="1013" spans="16:16" x14ac:dyDescent="0.35">
      <c r="P1013" s="14">
        <v>5723</v>
      </c>
    </row>
    <row r="1014" spans="16:16" x14ac:dyDescent="0.35">
      <c r="P1014" s="15">
        <v>1710</v>
      </c>
    </row>
    <row r="1015" spans="16:16" x14ac:dyDescent="0.35">
      <c r="P1015" s="14">
        <v>1970</v>
      </c>
    </row>
    <row r="1016" spans="16:16" x14ac:dyDescent="0.35">
      <c r="P1016" s="15">
        <v>5313</v>
      </c>
    </row>
    <row r="1017" spans="16:16" x14ac:dyDescent="0.35">
      <c r="P1017" s="14">
        <v>10634</v>
      </c>
    </row>
    <row r="1018" spans="16:16" x14ac:dyDescent="0.35">
      <c r="P1018" s="15">
        <v>7010</v>
      </c>
    </row>
    <row r="1019" spans="16:16" x14ac:dyDescent="0.35">
      <c r="P1019" s="14">
        <v>8562</v>
      </c>
    </row>
    <row r="1020" spans="16:16" x14ac:dyDescent="0.35">
      <c r="P1020" s="15">
        <v>3158</v>
      </c>
    </row>
    <row r="1021" spans="16:16" x14ac:dyDescent="0.35">
      <c r="P1021" s="14">
        <v>4436</v>
      </c>
    </row>
    <row r="1022" spans="16:16" x14ac:dyDescent="0.35">
      <c r="P1022" s="15">
        <v>5287</v>
      </c>
    </row>
    <row r="1023" spans="16:16" x14ac:dyDescent="0.35">
      <c r="P1023" s="14">
        <v>2445</v>
      </c>
    </row>
    <row r="1024" spans="16:16" x14ac:dyDescent="0.35">
      <c r="P1024" s="15">
        <v>6059</v>
      </c>
    </row>
    <row r="1025" spans="16:16" x14ac:dyDescent="0.35">
      <c r="P1025" s="14">
        <v>4550</v>
      </c>
    </row>
    <row r="1026" spans="16:16" x14ac:dyDescent="0.35">
      <c r="P1026" s="15">
        <v>4240</v>
      </c>
    </row>
    <row r="1027" spans="16:16" x14ac:dyDescent="0.35">
      <c r="P1027" s="14">
        <v>8911</v>
      </c>
    </row>
    <row r="1028" spans="16:16" x14ac:dyDescent="0.35">
      <c r="P1028" s="15">
        <v>3706</v>
      </c>
    </row>
    <row r="1029" spans="16:16" x14ac:dyDescent="0.35">
      <c r="P1029" s="14">
        <v>3628</v>
      </c>
    </row>
    <row r="1030" spans="16:16" x14ac:dyDescent="0.35">
      <c r="P1030" s="15">
        <v>10175</v>
      </c>
    </row>
    <row r="1031" spans="16:16" x14ac:dyDescent="0.35">
      <c r="P1031" s="14">
        <v>8985</v>
      </c>
    </row>
    <row r="1032" spans="16:16" x14ac:dyDescent="0.35">
      <c r="P1032" s="15">
        <v>5204</v>
      </c>
    </row>
    <row r="1033" spans="16:16" x14ac:dyDescent="0.35">
      <c r="P1033" s="14">
        <v>9220</v>
      </c>
    </row>
    <row r="1034" spans="16:16" x14ac:dyDescent="0.35">
      <c r="P1034" s="15">
        <v>9888</v>
      </c>
    </row>
    <row r="1035" spans="16:16" x14ac:dyDescent="0.35">
      <c r="P1035" s="14">
        <v>5263</v>
      </c>
    </row>
    <row r="1036" spans="16:16" x14ac:dyDescent="0.35">
      <c r="P1036" s="15">
        <v>1020</v>
      </c>
    </row>
    <row r="1037" spans="16:16" x14ac:dyDescent="0.35">
      <c r="P1037" s="14">
        <v>9503</v>
      </c>
    </row>
    <row r="1038" spans="16:16" x14ac:dyDescent="0.35">
      <c r="P1038" s="15">
        <v>10613</v>
      </c>
    </row>
    <row r="1039" spans="16:16" x14ac:dyDescent="0.35">
      <c r="P1039" s="14">
        <v>67</v>
      </c>
    </row>
    <row r="1040" spans="16:16" x14ac:dyDescent="0.35">
      <c r="P1040" s="15">
        <v>6019</v>
      </c>
    </row>
    <row r="1041" spans="16:16" x14ac:dyDescent="0.35">
      <c r="P1041" s="14">
        <v>5863</v>
      </c>
    </row>
    <row r="1042" spans="16:16" x14ac:dyDescent="0.35">
      <c r="P1042" s="15">
        <v>3717</v>
      </c>
    </row>
    <row r="1043" spans="16:16" x14ac:dyDescent="0.35">
      <c r="P1043" s="14">
        <v>6730</v>
      </c>
    </row>
    <row r="1044" spans="16:16" x14ac:dyDescent="0.35">
      <c r="P1044" s="15">
        <v>10749</v>
      </c>
    </row>
    <row r="1045" spans="16:16" x14ac:dyDescent="0.35">
      <c r="P1045" s="14">
        <v>4998</v>
      </c>
    </row>
    <row r="1046" spans="16:16" x14ac:dyDescent="0.35">
      <c r="P1046" s="15">
        <v>6287</v>
      </c>
    </row>
    <row r="1047" spans="16:16" x14ac:dyDescent="0.35">
      <c r="P1047" s="14">
        <v>5985</v>
      </c>
    </row>
    <row r="1048" spans="16:16" x14ac:dyDescent="0.35">
      <c r="P1048" s="15">
        <v>4754</v>
      </c>
    </row>
    <row r="1049" spans="16:16" x14ac:dyDescent="0.35">
      <c r="P1049" s="14">
        <v>4002</v>
      </c>
    </row>
    <row r="1050" spans="16:16" x14ac:dyDescent="0.35">
      <c r="P1050" s="15">
        <v>8870</v>
      </c>
    </row>
    <row r="1051" spans="16:16" x14ac:dyDescent="0.35">
      <c r="P1051" s="14">
        <v>966</v>
      </c>
    </row>
    <row r="1052" spans="16:16" x14ac:dyDescent="0.35">
      <c r="P1052" s="15">
        <v>4767</v>
      </c>
    </row>
    <row r="1053" spans="16:16" x14ac:dyDescent="0.35">
      <c r="P1053" s="14">
        <v>9725</v>
      </c>
    </row>
    <row r="1054" spans="16:16" x14ac:dyDescent="0.35">
      <c r="P1054" s="15">
        <v>4475</v>
      </c>
    </row>
    <row r="1055" spans="16:16" x14ac:dyDescent="0.35">
      <c r="P1055" s="14">
        <v>5740</v>
      </c>
    </row>
    <row r="1056" spans="16:16" x14ac:dyDescent="0.35">
      <c r="P1056" s="15">
        <v>5731</v>
      </c>
    </row>
    <row r="1057" spans="16:16" x14ac:dyDescent="0.35">
      <c r="P1057" s="14">
        <v>7290</v>
      </c>
    </row>
    <row r="1058" spans="16:16" x14ac:dyDescent="0.35">
      <c r="P1058" s="15">
        <v>3846</v>
      </c>
    </row>
    <row r="1059" spans="16:16" x14ac:dyDescent="0.35">
      <c r="P1059" s="14">
        <v>8104</v>
      </c>
    </row>
    <row r="1060" spans="16:16" x14ac:dyDescent="0.35">
      <c r="P1060" s="15">
        <v>4507</v>
      </c>
    </row>
    <row r="1061" spans="16:16" x14ac:dyDescent="0.35">
      <c r="P1061" s="14">
        <v>11013</v>
      </c>
    </row>
    <row r="1062" spans="16:16" x14ac:dyDescent="0.35">
      <c r="P1062" s="15">
        <v>4491</v>
      </c>
    </row>
    <row r="1063" spans="16:16" x14ac:dyDescent="0.35">
      <c r="P1063" s="14">
        <v>3759</v>
      </c>
    </row>
    <row r="1064" spans="16:16" x14ac:dyDescent="0.35">
      <c r="P1064" s="15">
        <v>1162</v>
      </c>
    </row>
    <row r="1065" spans="16:16" x14ac:dyDescent="0.35">
      <c r="P1065" s="14">
        <v>2055</v>
      </c>
    </row>
    <row r="1066" spans="16:16" x14ac:dyDescent="0.35">
      <c r="P1066" s="15">
        <v>10766</v>
      </c>
    </row>
    <row r="1067" spans="16:16" x14ac:dyDescent="0.35">
      <c r="P1067" s="14">
        <v>4415</v>
      </c>
    </row>
    <row r="1068" spans="16:16" x14ac:dyDescent="0.35">
      <c r="P1068" s="15">
        <v>3005</v>
      </c>
    </row>
    <row r="1069" spans="16:16" x14ac:dyDescent="0.35">
      <c r="P1069" s="14">
        <v>2223</v>
      </c>
    </row>
    <row r="1070" spans="16:16" x14ac:dyDescent="0.35">
      <c r="P1070" s="15">
        <v>4817</v>
      </c>
    </row>
    <row r="1071" spans="16:16" x14ac:dyDescent="0.35">
      <c r="P1071" s="14">
        <v>2875</v>
      </c>
    </row>
    <row r="1072" spans="16:16" x14ac:dyDescent="0.35">
      <c r="P1072" s="15">
        <v>10536</v>
      </c>
    </row>
    <row r="1073" spans="16:16" x14ac:dyDescent="0.35">
      <c r="P1073" s="14">
        <v>11112</v>
      </c>
    </row>
    <row r="1074" spans="16:16" x14ac:dyDescent="0.35">
      <c r="P1074" s="15">
        <v>3807</v>
      </c>
    </row>
    <row r="1075" spans="16:16" x14ac:dyDescent="0.35">
      <c r="P1075" s="14">
        <v>9197</v>
      </c>
    </row>
    <row r="1076" spans="16:16" x14ac:dyDescent="0.35">
      <c r="P1076" s="15">
        <v>10832</v>
      </c>
    </row>
    <row r="1077" spans="16:16" x14ac:dyDescent="0.35">
      <c r="P1077" s="14">
        <v>6421</v>
      </c>
    </row>
    <row r="1078" spans="16:16" x14ac:dyDescent="0.35">
      <c r="P1078" s="15">
        <v>4207</v>
      </c>
    </row>
    <row r="1079" spans="16:16" x14ac:dyDescent="0.35">
      <c r="P1079" s="14">
        <v>577</v>
      </c>
    </row>
    <row r="1080" spans="16:16" x14ac:dyDescent="0.35">
      <c r="P1080" s="15">
        <v>10855</v>
      </c>
    </row>
    <row r="1081" spans="16:16" x14ac:dyDescent="0.35">
      <c r="P1081" s="14">
        <v>3081</v>
      </c>
    </row>
    <row r="1082" spans="16:16" x14ac:dyDescent="0.35">
      <c r="P1082" s="15">
        <v>3535</v>
      </c>
    </row>
    <row r="1083" spans="16:16" x14ac:dyDescent="0.35">
      <c r="P1083" s="14">
        <v>247</v>
      </c>
    </row>
    <row r="1084" spans="16:16" x14ac:dyDescent="0.35">
      <c r="P1084" s="15">
        <v>8707</v>
      </c>
    </row>
    <row r="1085" spans="16:16" x14ac:dyDescent="0.35">
      <c r="P1085" s="14">
        <v>9523</v>
      </c>
    </row>
    <row r="1086" spans="16:16" x14ac:dyDescent="0.35">
      <c r="P1086" s="15">
        <v>6072</v>
      </c>
    </row>
    <row r="1087" spans="16:16" x14ac:dyDescent="0.35">
      <c r="P1087" s="14">
        <v>6295</v>
      </c>
    </row>
    <row r="1088" spans="16:16" x14ac:dyDescent="0.35">
      <c r="P1088" s="15">
        <v>10914</v>
      </c>
    </row>
    <row r="1089" spans="16:16" x14ac:dyDescent="0.35">
      <c r="P1089" s="14">
        <v>1509</v>
      </c>
    </row>
    <row r="1090" spans="16:16" x14ac:dyDescent="0.35">
      <c r="P1090" s="15">
        <v>5577</v>
      </c>
    </row>
    <row r="1091" spans="16:16" x14ac:dyDescent="0.35">
      <c r="P1091" s="14">
        <v>7348</v>
      </c>
    </row>
    <row r="1092" spans="16:16" x14ac:dyDescent="0.35">
      <c r="P1092" s="15">
        <v>1127</v>
      </c>
    </row>
    <row r="1093" spans="16:16" x14ac:dyDescent="0.35">
      <c r="P1093" s="14">
        <v>1833</v>
      </c>
    </row>
    <row r="1094" spans="16:16" x14ac:dyDescent="0.35">
      <c r="P1094" s="15">
        <v>4944</v>
      </c>
    </row>
    <row r="1095" spans="16:16" x14ac:dyDescent="0.35">
      <c r="P1095" s="14">
        <v>9080</v>
      </c>
    </row>
    <row r="1096" spans="16:16" x14ac:dyDescent="0.35">
      <c r="P1096" s="15">
        <v>6466</v>
      </c>
    </row>
    <row r="1097" spans="16:16" x14ac:dyDescent="0.35">
      <c r="P1097" s="14">
        <v>9964</v>
      </c>
    </row>
    <row r="1098" spans="16:16" x14ac:dyDescent="0.35">
      <c r="P1098" s="15">
        <v>4790</v>
      </c>
    </row>
    <row r="1099" spans="16:16" x14ac:dyDescent="0.35">
      <c r="P1099" s="14">
        <v>10245</v>
      </c>
    </row>
    <row r="1100" spans="16:16" x14ac:dyDescent="0.35">
      <c r="P1100" s="15">
        <v>1109</v>
      </c>
    </row>
    <row r="1101" spans="16:16" x14ac:dyDescent="0.35">
      <c r="P1101" s="14">
        <v>6001</v>
      </c>
    </row>
    <row r="1102" spans="16:16" x14ac:dyDescent="0.35">
      <c r="P1102" s="15">
        <v>5538</v>
      </c>
    </row>
    <row r="1103" spans="16:16" x14ac:dyDescent="0.35">
      <c r="P1103" s="14">
        <v>10552</v>
      </c>
    </row>
    <row r="1104" spans="16:16" x14ac:dyDescent="0.35">
      <c r="P1104" s="15">
        <v>1545</v>
      </c>
    </row>
    <row r="1105" spans="16:16" x14ac:dyDescent="0.35">
      <c r="P1105" s="14">
        <v>7409</v>
      </c>
    </row>
    <row r="1106" spans="16:16" x14ac:dyDescent="0.35">
      <c r="P1106" s="15">
        <v>4444</v>
      </c>
    </row>
    <row r="1107" spans="16:16" x14ac:dyDescent="0.35">
      <c r="P1107" s="14">
        <v>146</v>
      </c>
    </row>
    <row r="1108" spans="16:16" x14ac:dyDescent="0.35">
      <c r="P1108" s="15">
        <v>6271</v>
      </c>
    </row>
    <row r="1109" spans="16:16" x14ac:dyDescent="0.35">
      <c r="P1109" s="14">
        <v>10065</v>
      </c>
    </row>
    <row r="1110" spans="16:16" x14ac:dyDescent="0.35">
      <c r="P1110" s="15">
        <v>4741</v>
      </c>
    </row>
    <row r="1111" spans="16:16" x14ac:dyDescent="0.35">
      <c r="P1111" s="14">
        <v>246</v>
      </c>
    </row>
    <row r="1112" spans="16:16" x14ac:dyDescent="0.35">
      <c r="P1112" s="15">
        <v>375</v>
      </c>
    </row>
    <row r="1113" spans="16:16" x14ac:dyDescent="0.35">
      <c r="P1113" s="14">
        <v>1524</v>
      </c>
    </row>
    <row r="1114" spans="16:16" x14ac:dyDescent="0.35">
      <c r="P1114" s="15">
        <v>10022</v>
      </c>
    </row>
    <row r="1115" spans="16:16" x14ac:dyDescent="0.35">
      <c r="P1115" s="14">
        <v>7451</v>
      </c>
    </row>
    <row r="1116" spans="16:16" x14ac:dyDescent="0.35">
      <c r="P1116" s="15">
        <v>11010</v>
      </c>
    </row>
    <row r="1117" spans="16:16" x14ac:dyDescent="0.35">
      <c r="P1117" s="14">
        <v>4356</v>
      </c>
    </row>
    <row r="1118" spans="16:16" x14ac:dyDescent="0.35">
      <c r="P1118" s="15">
        <v>3885</v>
      </c>
    </row>
    <row r="1119" spans="16:16" x14ac:dyDescent="0.35">
      <c r="P1119" s="14">
        <v>1175</v>
      </c>
    </row>
    <row r="1120" spans="16:16" x14ac:dyDescent="0.35">
      <c r="P1120" s="15">
        <v>880</v>
      </c>
    </row>
    <row r="1121" spans="16:16" x14ac:dyDescent="0.35">
      <c r="P1121" s="14">
        <v>2320</v>
      </c>
    </row>
    <row r="1122" spans="16:16" x14ac:dyDescent="0.35">
      <c r="P1122" s="15">
        <v>850</v>
      </c>
    </row>
    <row r="1123" spans="16:16" x14ac:dyDescent="0.35">
      <c r="P1123" s="14">
        <v>4713</v>
      </c>
    </row>
    <row r="1124" spans="16:16" x14ac:dyDescent="0.35">
      <c r="P1124" s="15">
        <v>675</v>
      </c>
    </row>
    <row r="1125" spans="16:16" x14ac:dyDescent="0.35">
      <c r="P1125" s="14">
        <v>5025</v>
      </c>
    </row>
    <row r="1126" spans="16:16" x14ac:dyDescent="0.35">
      <c r="P1126" s="15">
        <v>2308</v>
      </c>
    </row>
    <row r="1127" spans="16:16" x14ac:dyDescent="0.35">
      <c r="P1127" s="14">
        <v>5995</v>
      </c>
    </row>
    <row r="1128" spans="16:16" x14ac:dyDescent="0.35">
      <c r="P1128" s="15">
        <v>6749</v>
      </c>
    </row>
    <row r="1129" spans="16:16" x14ac:dyDescent="0.35">
      <c r="P1129" s="14">
        <v>1010</v>
      </c>
    </row>
    <row r="1130" spans="16:16" x14ac:dyDescent="0.35">
      <c r="P1130" s="15">
        <v>8977</v>
      </c>
    </row>
    <row r="1131" spans="16:16" x14ac:dyDescent="0.35">
      <c r="P1131" s="14">
        <v>4756</v>
      </c>
    </row>
    <row r="1132" spans="16:16" x14ac:dyDescent="0.35">
      <c r="P1132" s="15">
        <v>3412</v>
      </c>
    </row>
    <row r="1133" spans="16:16" x14ac:dyDescent="0.35">
      <c r="P1133" s="14">
        <v>606</v>
      </c>
    </row>
    <row r="1134" spans="16:16" x14ac:dyDescent="0.35">
      <c r="P1134" s="15">
        <v>5961</v>
      </c>
    </row>
    <row r="1135" spans="16:16" x14ac:dyDescent="0.35">
      <c r="P1135" s="14">
        <v>2975</v>
      </c>
    </row>
    <row r="1136" spans="16:16" x14ac:dyDescent="0.35">
      <c r="P1136" s="15">
        <v>2894</v>
      </c>
    </row>
    <row r="1137" spans="16:16" x14ac:dyDescent="0.35">
      <c r="P1137" s="14">
        <v>7613</v>
      </c>
    </row>
    <row r="1138" spans="16:16" x14ac:dyDescent="0.35">
      <c r="P1138" s="15">
        <v>10542</v>
      </c>
    </row>
    <row r="1139" spans="16:16" x14ac:dyDescent="0.35">
      <c r="P1139" s="14">
        <v>8015</v>
      </c>
    </row>
    <row r="1140" spans="16:16" x14ac:dyDescent="0.35">
      <c r="P1140" s="15">
        <v>10617</v>
      </c>
    </row>
    <row r="1141" spans="16:16" x14ac:dyDescent="0.35">
      <c r="P1141" s="14">
        <v>11166</v>
      </c>
    </row>
    <row r="1142" spans="16:16" x14ac:dyDescent="0.35">
      <c r="P1142" s="15">
        <v>849</v>
      </c>
    </row>
    <row r="1143" spans="16:16" x14ac:dyDescent="0.35">
      <c r="P1143" s="14">
        <v>523</v>
      </c>
    </row>
    <row r="1144" spans="16:16" x14ac:dyDescent="0.35">
      <c r="P1144" s="15">
        <v>4066</v>
      </c>
    </row>
    <row r="1145" spans="16:16" x14ac:dyDescent="0.35">
      <c r="P1145" s="14">
        <v>8414</v>
      </c>
    </row>
    <row r="1146" spans="16:16" x14ac:dyDescent="0.35">
      <c r="P1146" s="15">
        <v>819</v>
      </c>
    </row>
    <row r="1147" spans="16:16" x14ac:dyDescent="0.35">
      <c r="P1147" s="14">
        <v>4961</v>
      </c>
    </row>
    <row r="1148" spans="16:16" x14ac:dyDescent="0.35">
      <c r="P1148" s="15">
        <v>749</v>
      </c>
    </row>
    <row r="1149" spans="16:16" x14ac:dyDescent="0.35">
      <c r="P1149" s="14">
        <v>5430</v>
      </c>
    </row>
    <row r="1150" spans="16:16" x14ac:dyDescent="0.35">
      <c r="P1150" s="15">
        <v>7755</v>
      </c>
    </row>
    <row r="1151" spans="16:16" x14ac:dyDescent="0.35">
      <c r="P1151" s="14">
        <v>10525</v>
      </c>
    </row>
    <row r="1152" spans="16:16" x14ac:dyDescent="0.35">
      <c r="P1152" s="15">
        <v>1453</v>
      </c>
    </row>
    <row r="1153" spans="16:16" x14ac:dyDescent="0.35">
      <c r="P1153" s="14">
        <v>8310</v>
      </c>
    </row>
    <row r="1154" spans="16:16" x14ac:dyDescent="0.35">
      <c r="P1154" s="15">
        <v>10710</v>
      </c>
    </row>
    <row r="1155" spans="16:16" x14ac:dyDescent="0.35">
      <c r="P1155" s="14">
        <v>5031</v>
      </c>
    </row>
    <row r="1156" spans="16:16" x14ac:dyDescent="0.35">
      <c r="P1156" s="15">
        <v>2613</v>
      </c>
    </row>
    <row r="1157" spans="16:16" x14ac:dyDescent="0.35">
      <c r="P1157" s="14">
        <v>213</v>
      </c>
    </row>
    <row r="1158" spans="16:16" x14ac:dyDescent="0.35">
      <c r="P1158" s="15">
        <v>967</v>
      </c>
    </row>
    <row r="1159" spans="16:16" x14ac:dyDescent="0.35">
      <c r="P1159" s="14">
        <v>1077</v>
      </c>
    </row>
    <row r="1160" spans="16:16" x14ac:dyDescent="0.35">
      <c r="P1160" s="15">
        <v>7959</v>
      </c>
    </row>
    <row r="1161" spans="16:16" x14ac:dyDescent="0.35">
      <c r="P1161" s="14">
        <v>640</v>
      </c>
    </row>
    <row r="1162" spans="16:16" x14ac:dyDescent="0.35">
      <c r="P1162" s="15">
        <v>4252</v>
      </c>
    </row>
    <row r="1163" spans="16:16" x14ac:dyDescent="0.35">
      <c r="P1163" s="14">
        <v>8432</v>
      </c>
    </row>
    <row r="1164" spans="16:16" x14ac:dyDescent="0.35">
      <c r="P1164" s="15">
        <v>6218</v>
      </c>
    </row>
    <row r="1165" spans="16:16" x14ac:dyDescent="0.35">
      <c r="P1165" s="14">
        <v>6905</v>
      </c>
    </row>
    <row r="1166" spans="16:16" x14ac:dyDescent="0.35">
      <c r="P1166" s="15">
        <v>5922</v>
      </c>
    </row>
    <row r="1167" spans="16:16" x14ac:dyDescent="0.35">
      <c r="P1167" s="14">
        <v>3598</v>
      </c>
    </row>
    <row r="1168" spans="16:16" x14ac:dyDescent="0.35">
      <c r="P1168" s="15">
        <v>6116</v>
      </c>
    </row>
    <row r="1169" spans="16:16" x14ac:dyDescent="0.35">
      <c r="P1169" s="14">
        <v>6263</v>
      </c>
    </row>
    <row r="1170" spans="16:16" x14ac:dyDescent="0.35">
      <c r="P1170" s="15">
        <v>10486</v>
      </c>
    </row>
    <row r="1171" spans="16:16" x14ac:dyDescent="0.35">
      <c r="P1171" s="14">
        <v>2410</v>
      </c>
    </row>
    <row r="1172" spans="16:16" x14ac:dyDescent="0.35">
      <c r="P1172" s="15">
        <v>193</v>
      </c>
    </row>
    <row r="1173" spans="16:16" x14ac:dyDescent="0.35">
      <c r="P1173" s="14">
        <v>3363</v>
      </c>
    </row>
    <row r="1174" spans="16:16" x14ac:dyDescent="0.35">
      <c r="P1174" s="15">
        <v>8278</v>
      </c>
    </row>
    <row r="1175" spans="16:16" x14ac:dyDescent="0.35">
      <c r="P1175" s="14">
        <v>10660</v>
      </c>
    </row>
    <row r="1176" spans="16:16" x14ac:dyDescent="0.35">
      <c r="P1176" s="15">
        <v>8686</v>
      </c>
    </row>
    <row r="1177" spans="16:16" x14ac:dyDescent="0.35">
      <c r="P1177" s="14">
        <v>1604</v>
      </c>
    </row>
    <row r="1178" spans="16:16" x14ac:dyDescent="0.35">
      <c r="P1178" s="15">
        <v>5907</v>
      </c>
    </row>
    <row r="1179" spans="16:16" x14ac:dyDescent="0.35">
      <c r="P1179" s="14">
        <v>10669</v>
      </c>
    </row>
    <row r="1180" spans="16:16" x14ac:dyDescent="0.35">
      <c r="P1180" s="15">
        <v>2918</v>
      </c>
    </row>
    <row r="1181" spans="16:16" x14ac:dyDescent="0.35">
      <c r="P1181" s="14">
        <v>5735</v>
      </c>
    </row>
    <row r="1182" spans="16:16" x14ac:dyDescent="0.35">
      <c r="P1182" s="15">
        <v>359</v>
      </c>
    </row>
    <row r="1183" spans="16:16" x14ac:dyDescent="0.35">
      <c r="P1183" s="14">
        <v>8387</v>
      </c>
    </row>
    <row r="1184" spans="16:16" x14ac:dyDescent="0.35">
      <c r="P1184" s="15">
        <v>1829</v>
      </c>
    </row>
    <row r="1185" spans="16:16" x14ac:dyDescent="0.35">
      <c r="P1185" s="14">
        <v>3839</v>
      </c>
    </row>
    <row r="1186" spans="16:16" x14ac:dyDescent="0.35">
      <c r="P1186" s="15">
        <v>9392</v>
      </c>
    </row>
    <row r="1187" spans="16:16" x14ac:dyDescent="0.35">
      <c r="P1187" s="14">
        <v>2292</v>
      </c>
    </row>
    <row r="1188" spans="16:16" x14ac:dyDescent="0.35">
      <c r="P1188" s="15">
        <v>10466</v>
      </c>
    </row>
    <row r="1189" spans="16:16" x14ac:dyDescent="0.35">
      <c r="P1189" s="14">
        <v>9855</v>
      </c>
    </row>
    <row r="1190" spans="16:16" x14ac:dyDescent="0.35">
      <c r="P1190" s="15">
        <v>4088</v>
      </c>
    </row>
    <row r="1191" spans="16:16" x14ac:dyDescent="0.35">
      <c r="P1191" s="14">
        <v>5231</v>
      </c>
    </row>
    <row r="1192" spans="16:16" x14ac:dyDescent="0.35">
      <c r="P1192" s="15">
        <v>590</v>
      </c>
    </row>
    <row r="1193" spans="16:16" x14ac:dyDescent="0.35">
      <c r="P1193" s="14">
        <v>8732</v>
      </c>
    </row>
    <row r="1194" spans="16:16" x14ac:dyDescent="0.35">
      <c r="P1194" s="15">
        <v>2315</v>
      </c>
    </row>
    <row r="1195" spans="16:16" x14ac:dyDescent="0.35">
      <c r="P1195" s="14">
        <v>3515</v>
      </c>
    </row>
    <row r="1196" spans="16:16" x14ac:dyDescent="0.35">
      <c r="P1196" s="15">
        <v>2245</v>
      </c>
    </row>
    <row r="1197" spans="16:16" x14ac:dyDescent="0.35">
      <c r="P1197" s="14">
        <v>6283</v>
      </c>
    </row>
    <row r="1198" spans="16:16" x14ac:dyDescent="0.35">
      <c r="P1198" s="15">
        <v>2246</v>
      </c>
    </row>
    <row r="1199" spans="16:16" x14ac:dyDescent="0.35">
      <c r="P1199" s="14">
        <v>6606</v>
      </c>
    </row>
    <row r="1200" spans="16:16" x14ac:dyDescent="0.35">
      <c r="P1200" s="15">
        <v>5545</v>
      </c>
    </row>
    <row r="1201" spans="16:16" x14ac:dyDescent="0.35">
      <c r="P1201" s="14">
        <v>7342</v>
      </c>
    </row>
    <row r="1202" spans="16:16" x14ac:dyDescent="0.35">
      <c r="P1202" s="15">
        <v>837</v>
      </c>
    </row>
    <row r="1203" spans="16:16" x14ac:dyDescent="0.35">
      <c r="P1203" s="14">
        <v>9500</v>
      </c>
    </row>
    <row r="1204" spans="16:16" x14ac:dyDescent="0.35">
      <c r="P1204" s="15">
        <v>3602</v>
      </c>
    </row>
    <row r="1205" spans="16:16" x14ac:dyDescent="0.35">
      <c r="P1205" s="14">
        <v>234</v>
      </c>
    </row>
    <row r="1206" spans="16:16" x14ac:dyDescent="0.35">
      <c r="P1206" s="15">
        <v>2995</v>
      </c>
    </row>
    <row r="1207" spans="16:16" x14ac:dyDescent="0.35">
      <c r="P1207" s="14">
        <v>1118</v>
      </c>
    </row>
    <row r="1208" spans="16:16" x14ac:dyDescent="0.35">
      <c r="P1208" s="15">
        <v>7789</v>
      </c>
    </row>
    <row r="1209" spans="16:16" x14ac:dyDescent="0.35">
      <c r="P1209" s="14">
        <v>3068</v>
      </c>
    </row>
    <row r="1210" spans="16:16" x14ac:dyDescent="0.35">
      <c r="P1210" s="15">
        <v>8955</v>
      </c>
    </row>
    <row r="1211" spans="16:16" x14ac:dyDescent="0.35">
      <c r="P1211" s="14">
        <v>945</v>
      </c>
    </row>
    <row r="1212" spans="16:16" x14ac:dyDescent="0.35">
      <c r="P1212" s="15">
        <v>5644</v>
      </c>
    </row>
    <row r="1213" spans="16:16" x14ac:dyDescent="0.35">
      <c r="P1213" s="14">
        <v>7192</v>
      </c>
    </row>
    <row r="1214" spans="16:16" x14ac:dyDescent="0.35">
      <c r="P1214" s="15">
        <v>2324</v>
      </c>
    </row>
    <row r="1215" spans="16:16" x14ac:dyDescent="0.35">
      <c r="P1215" s="14">
        <v>697</v>
      </c>
    </row>
    <row r="1216" spans="16:16" x14ac:dyDescent="0.35">
      <c r="P1216" s="15">
        <v>3439</v>
      </c>
    </row>
    <row r="1217" spans="16:16" x14ac:dyDescent="0.35">
      <c r="P1217" s="14">
        <v>1506</v>
      </c>
    </row>
    <row r="1218" spans="16:16" x14ac:dyDescent="0.35">
      <c r="P1218" s="15">
        <v>232</v>
      </c>
    </row>
    <row r="1219" spans="16:16" x14ac:dyDescent="0.35">
      <c r="P1219" s="14">
        <v>8876</v>
      </c>
    </row>
    <row r="1220" spans="16:16" x14ac:dyDescent="0.35">
      <c r="P1220" s="15">
        <v>4500</v>
      </c>
    </row>
    <row r="1221" spans="16:16" x14ac:dyDescent="0.35">
      <c r="P1221" s="14">
        <v>9739</v>
      </c>
    </row>
    <row r="1222" spans="16:16" x14ac:dyDescent="0.35">
      <c r="P1222" s="15">
        <v>10395</v>
      </c>
    </row>
    <row r="1223" spans="16:16" x14ac:dyDescent="0.35">
      <c r="P1223" s="14">
        <v>1176</v>
      </c>
    </row>
    <row r="1224" spans="16:16" x14ac:dyDescent="0.35">
      <c r="P1224" s="15">
        <v>1627</v>
      </c>
    </row>
    <row r="1225" spans="16:16" x14ac:dyDescent="0.35">
      <c r="P1225" s="14">
        <v>938</v>
      </c>
    </row>
    <row r="1226" spans="16:16" x14ac:dyDescent="0.35">
      <c r="P1226" s="15">
        <v>2740</v>
      </c>
    </row>
    <row r="1227" spans="16:16" x14ac:dyDescent="0.35">
      <c r="P1227" s="14">
        <v>257</v>
      </c>
    </row>
    <row r="1228" spans="16:16" x14ac:dyDescent="0.35">
      <c r="P1228" s="15">
        <v>4058</v>
      </c>
    </row>
    <row r="1229" spans="16:16" x14ac:dyDescent="0.35">
      <c r="P1229" s="14">
        <v>7736</v>
      </c>
    </row>
    <row r="1230" spans="16:16" x14ac:dyDescent="0.35">
      <c r="P1230" s="15">
        <v>8210</v>
      </c>
    </row>
    <row r="1231" spans="16:16" x14ac:dyDescent="0.35">
      <c r="P1231" s="14">
        <v>833</v>
      </c>
    </row>
    <row r="1232" spans="16:16" x14ac:dyDescent="0.35">
      <c r="P1232" s="15">
        <v>6230</v>
      </c>
    </row>
    <row r="1233" spans="16:16" x14ac:dyDescent="0.35">
      <c r="P1233" s="14">
        <v>7325</v>
      </c>
    </row>
    <row r="1234" spans="16:16" x14ac:dyDescent="0.35">
      <c r="P1234" s="15">
        <v>1307</v>
      </c>
    </row>
    <row r="1235" spans="16:16" x14ac:dyDescent="0.35">
      <c r="P1235" s="14">
        <v>1502</v>
      </c>
    </row>
    <row r="1236" spans="16:16" x14ac:dyDescent="0.35">
      <c r="P1236" s="15">
        <v>6211</v>
      </c>
    </row>
    <row r="1237" spans="16:16" x14ac:dyDescent="0.35">
      <c r="P1237" s="14">
        <v>843</v>
      </c>
    </row>
    <row r="1238" spans="16:16" x14ac:dyDescent="0.35">
      <c r="P1238" s="15">
        <v>4174</v>
      </c>
    </row>
    <row r="1239" spans="16:16" x14ac:dyDescent="0.35">
      <c r="P1239" s="14">
        <v>9757</v>
      </c>
    </row>
    <row r="1240" spans="16:16" x14ac:dyDescent="0.35">
      <c r="P1240" s="15">
        <v>6918</v>
      </c>
    </row>
    <row r="1241" spans="16:16" x14ac:dyDescent="0.35">
      <c r="P1241" s="14">
        <v>286</v>
      </c>
    </row>
    <row r="1242" spans="16:16" x14ac:dyDescent="0.35">
      <c r="P1242" s="15">
        <v>11086</v>
      </c>
    </row>
    <row r="1243" spans="16:16" x14ac:dyDescent="0.35">
      <c r="P1243" s="14">
        <v>1921</v>
      </c>
    </row>
    <row r="1244" spans="16:16" x14ac:dyDescent="0.35">
      <c r="P1244" s="15">
        <v>4138</v>
      </c>
    </row>
    <row r="1245" spans="16:16" x14ac:dyDescent="0.35">
      <c r="P1245" s="14">
        <v>7718</v>
      </c>
    </row>
    <row r="1246" spans="16:16" x14ac:dyDescent="0.35">
      <c r="P1246" s="15">
        <v>1291</v>
      </c>
    </row>
    <row r="1247" spans="16:16" x14ac:dyDescent="0.35">
      <c r="P1247" s="14">
        <v>6862</v>
      </c>
    </row>
    <row r="1248" spans="16:16" x14ac:dyDescent="0.35">
      <c r="P1248" s="15">
        <v>4136</v>
      </c>
    </row>
    <row r="1249" spans="16:16" x14ac:dyDescent="0.35">
      <c r="P1249" s="14">
        <v>803</v>
      </c>
    </row>
    <row r="1250" spans="16:16" x14ac:dyDescent="0.35">
      <c r="P1250" s="15">
        <v>4298</v>
      </c>
    </row>
    <row r="1251" spans="16:16" x14ac:dyDescent="0.35">
      <c r="P1251" s="14">
        <v>10833</v>
      </c>
    </row>
    <row r="1252" spans="16:16" x14ac:dyDescent="0.35">
      <c r="P1252" s="15">
        <v>9606</v>
      </c>
    </row>
    <row r="1253" spans="16:16" x14ac:dyDescent="0.35">
      <c r="P1253" s="14">
        <v>8534</v>
      </c>
    </row>
    <row r="1254" spans="16:16" x14ac:dyDescent="0.35">
      <c r="P1254" s="15">
        <v>5153</v>
      </c>
    </row>
    <row r="1255" spans="16:16" x14ac:dyDescent="0.35">
      <c r="P1255" s="14">
        <v>961</v>
      </c>
    </row>
    <row r="1256" spans="16:16" x14ac:dyDescent="0.35">
      <c r="P1256" s="15">
        <v>5011</v>
      </c>
    </row>
    <row r="1257" spans="16:16" x14ac:dyDescent="0.35">
      <c r="P1257" s="14">
        <v>6653</v>
      </c>
    </row>
    <row r="1258" spans="16:16" x14ac:dyDescent="0.35">
      <c r="P1258" s="15">
        <v>9094</v>
      </c>
    </row>
    <row r="1259" spans="16:16" x14ac:dyDescent="0.35">
      <c r="P1259" s="14">
        <v>810</v>
      </c>
    </row>
    <row r="1260" spans="16:16" x14ac:dyDescent="0.35">
      <c r="P1260" s="15">
        <v>5493</v>
      </c>
    </row>
    <row r="1261" spans="16:16" x14ac:dyDescent="0.35">
      <c r="P1261" s="14">
        <v>2147</v>
      </c>
    </row>
    <row r="1262" spans="16:16" x14ac:dyDescent="0.35">
      <c r="P1262" s="15">
        <v>5107</v>
      </c>
    </row>
    <row r="1263" spans="16:16" x14ac:dyDescent="0.35">
      <c r="P1263" s="14">
        <v>3979</v>
      </c>
    </row>
    <row r="1264" spans="16:16" x14ac:dyDescent="0.35">
      <c r="P1264" s="15">
        <v>6049</v>
      </c>
    </row>
    <row r="1265" spans="16:16" x14ac:dyDescent="0.35">
      <c r="P1265" s="14">
        <v>8147</v>
      </c>
    </row>
    <row r="1266" spans="16:16" x14ac:dyDescent="0.35">
      <c r="P1266" s="15">
        <v>1857</v>
      </c>
    </row>
    <row r="1267" spans="16:16" x14ac:dyDescent="0.35">
      <c r="P1267" s="14">
        <v>3910</v>
      </c>
    </row>
    <row r="1268" spans="16:16" x14ac:dyDescent="0.35">
      <c r="P1268" s="15">
        <v>5207</v>
      </c>
    </row>
    <row r="1269" spans="16:16" x14ac:dyDescent="0.35">
      <c r="P1269" s="14">
        <v>11114</v>
      </c>
    </row>
    <row r="1270" spans="16:16" x14ac:dyDescent="0.35">
      <c r="P1270" s="15">
        <v>5429</v>
      </c>
    </row>
    <row r="1271" spans="16:16" x14ac:dyDescent="0.35">
      <c r="P1271" s="14">
        <v>9400</v>
      </c>
    </row>
    <row r="1272" spans="16:16" x14ac:dyDescent="0.35">
      <c r="P1272" s="15">
        <v>1740</v>
      </c>
    </row>
    <row r="1273" spans="16:16" x14ac:dyDescent="0.35">
      <c r="P1273" s="14">
        <v>7488</v>
      </c>
    </row>
    <row r="1274" spans="16:16" x14ac:dyDescent="0.35">
      <c r="P1274" s="15">
        <v>195</v>
      </c>
    </row>
    <row r="1275" spans="16:16" x14ac:dyDescent="0.35">
      <c r="P1275" s="14">
        <v>635</v>
      </c>
    </row>
    <row r="1276" spans="16:16" x14ac:dyDescent="0.35">
      <c r="P1276" s="15">
        <v>7527</v>
      </c>
    </row>
    <row r="1277" spans="16:16" x14ac:dyDescent="0.35">
      <c r="P1277" s="14">
        <v>10319</v>
      </c>
    </row>
    <row r="1278" spans="16:16" x14ac:dyDescent="0.35">
      <c r="P1278" s="15">
        <v>2296</v>
      </c>
    </row>
    <row r="1279" spans="16:16" x14ac:dyDescent="0.35">
      <c r="P1279" s="14">
        <v>10637</v>
      </c>
    </row>
    <row r="1280" spans="16:16" x14ac:dyDescent="0.35">
      <c r="P1280" s="15">
        <v>2931</v>
      </c>
    </row>
    <row r="1281" spans="16:16" x14ac:dyDescent="0.35">
      <c r="P1281" s="14">
        <v>907</v>
      </c>
    </row>
    <row r="1282" spans="16:16" x14ac:dyDescent="0.35">
      <c r="P1282" s="15">
        <v>3698</v>
      </c>
    </row>
    <row r="1283" spans="16:16" x14ac:dyDescent="0.35">
      <c r="P1283" s="14">
        <v>9516</v>
      </c>
    </row>
    <row r="1284" spans="16:16" x14ac:dyDescent="0.35">
      <c r="P1284" s="15">
        <v>679</v>
      </c>
    </row>
    <row r="1285" spans="16:16" x14ac:dyDescent="0.35">
      <c r="P1285" s="14">
        <v>7384</v>
      </c>
    </row>
    <row r="1286" spans="16:16" x14ac:dyDescent="0.35">
      <c r="P1286" s="15">
        <v>5043</v>
      </c>
    </row>
    <row r="1287" spans="16:16" x14ac:dyDescent="0.35">
      <c r="P1287" s="14">
        <v>5267</v>
      </c>
    </row>
    <row r="1288" spans="16:16" x14ac:dyDescent="0.35">
      <c r="P1288" s="15">
        <v>339</v>
      </c>
    </row>
    <row r="1289" spans="16:16" x14ac:dyDescent="0.35">
      <c r="P1289" s="14">
        <v>2516</v>
      </c>
    </row>
    <row r="1290" spans="16:16" x14ac:dyDescent="0.35">
      <c r="P1290" s="15">
        <v>9010</v>
      </c>
    </row>
    <row r="1291" spans="16:16" x14ac:dyDescent="0.35">
      <c r="P1291" s="14">
        <v>378</v>
      </c>
    </row>
    <row r="1292" spans="16:16" x14ac:dyDescent="0.35">
      <c r="P1292" s="15">
        <v>4808</v>
      </c>
    </row>
    <row r="1293" spans="16:16" x14ac:dyDescent="0.35">
      <c r="P1293" s="14">
        <v>5068</v>
      </c>
    </row>
    <row r="1294" spans="16:16" x14ac:dyDescent="0.35">
      <c r="P1294" s="15">
        <v>7628</v>
      </c>
    </row>
    <row r="1295" spans="16:16" x14ac:dyDescent="0.35">
      <c r="P1295" s="14">
        <v>7128</v>
      </c>
    </row>
    <row r="1296" spans="16:16" x14ac:dyDescent="0.35">
      <c r="P1296" s="15">
        <v>2811</v>
      </c>
    </row>
    <row r="1297" spans="16:16" x14ac:dyDescent="0.35">
      <c r="P1297" s="14">
        <v>3551</v>
      </c>
    </row>
    <row r="1298" spans="16:16" x14ac:dyDescent="0.35">
      <c r="P1298" s="15">
        <v>1663</v>
      </c>
    </row>
    <row r="1299" spans="16:16" x14ac:dyDescent="0.35">
      <c r="P1299" s="14">
        <v>5543</v>
      </c>
    </row>
    <row r="1300" spans="16:16" x14ac:dyDescent="0.35">
      <c r="P1300" s="15">
        <v>1577</v>
      </c>
    </row>
    <row r="1301" spans="16:16" x14ac:dyDescent="0.35">
      <c r="P1301" s="14">
        <v>10641</v>
      </c>
    </row>
    <row r="1302" spans="16:16" x14ac:dyDescent="0.35">
      <c r="P1302" s="15">
        <v>5336</v>
      </c>
    </row>
    <row r="1303" spans="16:16" x14ac:dyDescent="0.35">
      <c r="P1303" s="14">
        <v>6024</v>
      </c>
    </row>
    <row r="1304" spans="16:16" x14ac:dyDescent="0.35">
      <c r="P1304" s="15">
        <v>1878</v>
      </c>
    </row>
    <row r="1305" spans="16:16" x14ac:dyDescent="0.35">
      <c r="P1305" s="14">
        <v>3099</v>
      </c>
    </row>
    <row r="1306" spans="16:16" x14ac:dyDescent="0.35">
      <c r="P1306" s="15">
        <v>6055</v>
      </c>
    </row>
    <row r="1307" spans="16:16" x14ac:dyDescent="0.35">
      <c r="P1307" s="14">
        <v>5841</v>
      </c>
    </row>
    <row r="1308" spans="16:16" x14ac:dyDescent="0.35">
      <c r="P1308" s="15">
        <v>3972</v>
      </c>
    </row>
    <row r="1309" spans="16:16" x14ac:dyDescent="0.35">
      <c r="P1309" s="14">
        <v>4394</v>
      </c>
    </row>
    <row r="1310" spans="16:16" x14ac:dyDescent="0.35">
      <c r="P1310" s="15">
        <v>5758</v>
      </c>
    </row>
    <row r="1311" spans="16:16" x14ac:dyDescent="0.35">
      <c r="P1311" s="14">
        <v>6658</v>
      </c>
    </row>
    <row r="1312" spans="16:16" x14ac:dyDescent="0.35">
      <c r="P1312" s="15">
        <v>4603</v>
      </c>
    </row>
    <row r="1313" spans="16:16" x14ac:dyDescent="0.35">
      <c r="P1313" s="14">
        <v>8427</v>
      </c>
    </row>
    <row r="1314" spans="16:16" x14ac:dyDescent="0.35">
      <c r="P1314" s="15">
        <v>10260</v>
      </c>
    </row>
    <row r="1315" spans="16:16" x14ac:dyDescent="0.35">
      <c r="P1315" s="14">
        <v>7143</v>
      </c>
    </row>
    <row r="1316" spans="16:16" x14ac:dyDescent="0.35">
      <c r="P1316" s="15">
        <v>8789</v>
      </c>
    </row>
    <row r="1317" spans="16:16" x14ac:dyDescent="0.35">
      <c r="P1317" s="14">
        <v>6197</v>
      </c>
    </row>
    <row r="1318" spans="16:16" x14ac:dyDescent="0.35">
      <c r="P1318" s="15">
        <v>4554</v>
      </c>
    </row>
    <row r="1319" spans="16:16" x14ac:dyDescent="0.35">
      <c r="P1319" s="14">
        <v>4937</v>
      </c>
    </row>
    <row r="1320" spans="16:16" x14ac:dyDescent="0.35">
      <c r="P1320" s="15">
        <v>1920</v>
      </c>
    </row>
    <row r="1321" spans="16:16" x14ac:dyDescent="0.35">
      <c r="P1321" s="14">
        <v>8749</v>
      </c>
    </row>
    <row r="1322" spans="16:16" x14ac:dyDescent="0.35">
      <c r="P1322" s="15">
        <v>1650</v>
      </c>
    </row>
    <row r="1323" spans="16:16" x14ac:dyDescent="0.35">
      <c r="P1323" s="14">
        <v>10377</v>
      </c>
    </row>
    <row r="1324" spans="16:16" x14ac:dyDescent="0.35">
      <c r="P1324" s="15">
        <v>9206</v>
      </c>
    </row>
    <row r="1325" spans="16:16" x14ac:dyDescent="0.35">
      <c r="P1325" s="14">
        <v>10971</v>
      </c>
    </row>
    <row r="1326" spans="16:16" x14ac:dyDescent="0.35">
      <c r="P1326" s="15">
        <v>6398</v>
      </c>
    </row>
    <row r="1327" spans="16:16" x14ac:dyDescent="0.35">
      <c r="P1327" s="14">
        <v>9212</v>
      </c>
    </row>
    <row r="1328" spans="16:16" x14ac:dyDescent="0.35">
      <c r="P1328" s="15">
        <v>7937</v>
      </c>
    </row>
    <row r="1329" spans="16:16" x14ac:dyDescent="0.35">
      <c r="P1329" s="14">
        <v>839</v>
      </c>
    </row>
    <row r="1330" spans="16:16" x14ac:dyDescent="0.35">
      <c r="P1330" s="15">
        <v>4246</v>
      </c>
    </row>
    <row r="1331" spans="16:16" x14ac:dyDescent="0.35">
      <c r="P1331" s="14">
        <v>158</v>
      </c>
    </row>
    <row r="1332" spans="16:16" x14ac:dyDescent="0.35">
      <c r="P1332" s="15">
        <v>4832</v>
      </c>
    </row>
    <row r="1333" spans="16:16" x14ac:dyDescent="0.35">
      <c r="P1333" s="14">
        <v>5621</v>
      </c>
    </row>
    <row r="1334" spans="16:16" x14ac:dyDescent="0.35">
      <c r="P1334" s="15">
        <v>1945</v>
      </c>
    </row>
    <row r="1335" spans="16:16" x14ac:dyDescent="0.35">
      <c r="P1335" s="14">
        <v>5147</v>
      </c>
    </row>
    <row r="1336" spans="16:16" x14ac:dyDescent="0.35">
      <c r="P1336" s="15">
        <v>2535</v>
      </c>
    </row>
    <row r="1337" spans="16:16" x14ac:dyDescent="0.35">
      <c r="P1337" s="14">
        <v>11039</v>
      </c>
    </row>
    <row r="1338" spans="16:16" x14ac:dyDescent="0.35">
      <c r="P1338" s="15">
        <v>9495</v>
      </c>
    </row>
    <row r="1339" spans="16:16" x14ac:dyDescent="0.35">
      <c r="P1339" s="14">
        <v>9635</v>
      </c>
    </row>
    <row r="1340" spans="16:16" x14ac:dyDescent="0.35">
      <c r="P1340" s="15">
        <v>2173</v>
      </c>
    </row>
    <row r="1341" spans="16:16" x14ac:dyDescent="0.35">
      <c r="P1341" s="14">
        <v>942</v>
      </c>
    </row>
    <row r="1342" spans="16:16" x14ac:dyDescent="0.35">
      <c r="P1342" s="15">
        <v>9386</v>
      </c>
    </row>
    <row r="1343" spans="16:16" x14ac:dyDescent="0.35">
      <c r="P1343" s="14">
        <v>5510</v>
      </c>
    </row>
    <row r="1344" spans="16:16" x14ac:dyDescent="0.35">
      <c r="P1344" s="15">
        <v>873</v>
      </c>
    </row>
    <row r="1345" spans="16:16" x14ac:dyDescent="0.35">
      <c r="P1345" s="14">
        <v>2253</v>
      </c>
    </row>
    <row r="1346" spans="16:16" x14ac:dyDescent="0.35">
      <c r="P1346" s="15">
        <v>5181</v>
      </c>
    </row>
    <row r="1347" spans="16:16" x14ac:dyDescent="0.35">
      <c r="P1347" s="14">
        <v>979</v>
      </c>
    </row>
    <row r="1348" spans="16:16" x14ac:dyDescent="0.35">
      <c r="P1348" s="15">
        <v>10390</v>
      </c>
    </row>
    <row r="1349" spans="16:16" x14ac:dyDescent="0.35">
      <c r="P1349" s="14">
        <v>4698</v>
      </c>
    </row>
    <row r="1350" spans="16:16" x14ac:dyDescent="0.35">
      <c r="P1350" s="15">
        <v>7793</v>
      </c>
    </row>
    <row r="1351" spans="16:16" x14ac:dyDescent="0.35">
      <c r="P1351" s="14">
        <v>1745</v>
      </c>
    </row>
    <row r="1352" spans="16:16" x14ac:dyDescent="0.35">
      <c r="P1352" s="15">
        <v>10590</v>
      </c>
    </row>
    <row r="1353" spans="16:16" x14ac:dyDescent="0.35">
      <c r="P1353" s="14">
        <v>5080</v>
      </c>
    </row>
    <row r="1354" spans="16:16" x14ac:dyDescent="0.35">
      <c r="P1354" s="15">
        <v>8369</v>
      </c>
    </row>
    <row r="1355" spans="16:16" x14ac:dyDescent="0.35">
      <c r="P1355" s="14">
        <v>5232</v>
      </c>
    </row>
    <row r="1356" spans="16:16" x14ac:dyDescent="0.35">
      <c r="P1356" s="15">
        <v>2407</v>
      </c>
    </row>
    <row r="1357" spans="16:16" x14ac:dyDescent="0.35">
      <c r="P1357" s="14">
        <v>3834</v>
      </c>
    </row>
    <row r="1358" spans="16:16" x14ac:dyDescent="0.35">
      <c r="P1358" s="15">
        <v>7912</v>
      </c>
    </row>
    <row r="1359" spans="16:16" x14ac:dyDescent="0.35">
      <c r="P1359" s="14">
        <v>7712</v>
      </c>
    </row>
    <row r="1360" spans="16:16" x14ac:dyDescent="0.35">
      <c r="P1360" s="15">
        <v>1065</v>
      </c>
    </row>
    <row r="1361" spans="16:16" x14ac:dyDescent="0.35">
      <c r="P1361" s="14">
        <v>7275</v>
      </c>
    </row>
    <row r="1362" spans="16:16" x14ac:dyDescent="0.35">
      <c r="P1362" s="15">
        <v>1343</v>
      </c>
    </row>
    <row r="1363" spans="16:16" x14ac:dyDescent="0.35">
      <c r="P1363" s="14">
        <v>1384</v>
      </c>
    </row>
    <row r="1364" spans="16:16" x14ac:dyDescent="0.35">
      <c r="P1364" s="15">
        <v>9967</v>
      </c>
    </row>
    <row r="1365" spans="16:16" x14ac:dyDescent="0.35">
      <c r="P1365" s="14">
        <v>6181</v>
      </c>
    </row>
    <row r="1366" spans="16:16" x14ac:dyDescent="0.35">
      <c r="P1366" s="15">
        <v>10507</v>
      </c>
    </row>
    <row r="1367" spans="16:16" x14ac:dyDescent="0.35">
      <c r="P1367" s="14">
        <v>2674</v>
      </c>
    </row>
    <row r="1368" spans="16:16" x14ac:dyDescent="0.35">
      <c r="P1368" s="15">
        <v>2698</v>
      </c>
    </row>
    <row r="1369" spans="16:16" x14ac:dyDescent="0.35">
      <c r="P1369" s="14">
        <v>3231</v>
      </c>
    </row>
    <row r="1370" spans="16:16" x14ac:dyDescent="0.35">
      <c r="P1370" s="15">
        <v>4096</v>
      </c>
    </row>
    <row r="1371" spans="16:16" x14ac:dyDescent="0.35">
      <c r="P1371" s="14">
        <v>10476</v>
      </c>
    </row>
    <row r="1372" spans="16:16" x14ac:dyDescent="0.35">
      <c r="P1372" s="15">
        <v>5948</v>
      </c>
    </row>
    <row r="1373" spans="16:16" x14ac:dyDescent="0.35">
      <c r="P1373" s="14">
        <v>9140</v>
      </c>
    </row>
    <row r="1374" spans="16:16" x14ac:dyDescent="0.35">
      <c r="P1374" s="15">
        <v>10258</v>
      </c>
    </row>
    <row r="1375" spans="16:16" x14ac:dyDescent="0.35">
      <c r="P1375" s="14">
        <v>5675</v>
      </c>
    </row>
    <row r="1376" spans="16:16" x14ac:dyDescent="0.35">
      <c r="P1376" s="15">
        <v>4743</v>
      </c>
    </row>
    <row r="1377" spans="16:16" x14ac:dyDescent="0.35">
      <c r="P1377" s="14">
        <v>8805</v>
      </c>
    </row>
    <row r="1378" spans="16:16" x14ac:dyDescent="0.35">
      <c r="P1378" s="15">
        <v>1542</v>
      </c>
    </row>
    <row r="1379" spans="16:16" x14ac:dyDescent="0.35">
      <c r="P1379" s="14">
        <v>6770</v>
      </c>
    </row>
    <row r="1380" spans="16:16" x14ac:dyDescent="0.35">
      <c r="P1380" s="15">
        <v>8773</v>
      </c>
    </row>
    <row r="1381" spans="16:16" x14ac:dyDescent="0.35">
      <c r="P1381" s="14">
        <v>10475</v>
      </c>
    </row>
    <row r="1382" spans="16:16" x14ac:dyDescent="0.35">
      <c r="P1382" s="15">
        <v>10420</v>
      </c>
    </row>
    <row r="1383" spans="16:16" x14ac:dyDescent="0.35">
      <c r="P1383" s="14">
        <v>7514</v>
      </c>
    </row>
    <row r="1384" spans="16:16" x14ac:dyDescent="0.35">
      <c r="P1384" s="15">
        <v>2902</v>
      </c>
    </row>
    <row r="1385" spans="16:16" x14ac:dyDescent="0.35">
      <c r="P1385" s="14">
        <v>4345</v>
      </c>
    </row>
    <row r="1386" spans="16:16" x14ac:dyDescent="0.35">
      <c r="P1386" s="15">
        <v>793</v>
      </c>
    </row>
    <row r="1387" spans="16:16" x14ac:dyDescent="0.35">
      <c r="P1387" s="14">
        <v>10909</v>
      </c>
    </row>
    <row r="1388" spans="16:16" x14ac:dyDescent="0.35">
      <c r="P1388" s="15">
        <v>3769</v>
      </c>
    </row>
    <row r="1389" spans="16:16" x14ac:dyDescent="0.35">
      <c r="P1389" s="14">
        <v>8702</v>
      </c>
    </row>
    <row r="1390" spans="16:16" x14ac:dyDescent="0.35">
      <c r="P1390" s="15">
        <v>4791</v>
      </c>
    </row>
    <row r="1391" spans="16:16" x14ac:dyDescent="0.35">
      <c r="P1391" s="14">
        <v>2963</v>
      </c>
    </row>
    <row r="1392" spans="16:16" x14ac:dyDescent="0.35">
      <c r="P1392" s="15">
        <v>8216</v>
      </c>
    </row>
    <row r="1393" spans="16:16" x14ac:dyDescent="0.35">
      <c r="P1393" s="14">
        <v>8140</v>
      </c>
    </row>
    <row r="1394" spans="16:16" x14ac:dyDescent="0.35">
      <c r="P1394" s="15">
        <v>10146</v>
      </c>
    </row>
    <row r="1395" spans="16:16" x14ac:dyDescent="0.35">
      <c r="P1395" s="14">
        <v>5289</v>
      </c>
    </row>
    <row r="1396" spans="16:16" x14ac:dyDescent="0.35">
      <c r="P1396" s="15">
        <v>2587</v>
      </c>
    </row>
    <row r="1397" spans="16:16" x14ac:dyDescent="0.35">
      <c r="P1397" s="14">
        <v>4405</v>
      </c>
    </row>
    <row r="1398" spans="16:16" x14ac:dyDescent="0.35">
      <c r="P1398" s="15">
        <v>8663</v>
      </c>
    </row>
    <row r="1399" spans="16:16" x14ac:dyDescent="0.35">
      <c r="P1399" s="14">
        <v>2589</v>
      </c>
    </row>
    <row r="1400" spans="16:16" x14ac:dyDescent="0.35">
      <c r="P1400" s="15">
        <v>3421</v>
      </c>
    </row>
    <row r="1401" spans="16:16" x14ac:dyDescent="0.35">
      <c r="P1401" s="14">
        <v>10490</v>
      </c>
    </row>
    <row r="1402" spans="16:16" x14ac:dyDescent="0.35">
      <c r="P1402" s="15">
        <v>4094</v>
      </c>
    </row>
    <row r="1403" spans="16:16" x14ac:dyDescent="0.35">
      <c r="P1403" s="14">
        <v>9958</v>
      </c>
    </row>
    <row r="1404" spans="16:16" x14ac:dyDescent="0.35">
      <c r="P1404" s="15">
        <v>2534</v>
      </c>
    </row>
    <row r="1405" spans="16:16" x14ac:dyDescent="0.35">
      <c r="P1405" s="14">
        <v>4188</v>
      </c>
    </row>
    <row r="1406" spans="16:16" x14ac:dyDescent="0.35">
      <c r="P1406" s="15">
        <v>6613</v>
      </c>
    </row>
    <row r="1407" spans="16:16" x14ac:dyDescent="0.35">
      <c r="P1407" s="14">
        <v>10827</v>
      </c>
    </row>
    <row r="1408" spans="16:16" x14ac:dyDescent="0.35">
      <c r="P1408" s="15">
        <v>5491</v>
      </c>
    </row>
    <row r="1409" spans="16:16" x14ac:dyDescent="0.35">
      <c r="P1409" s="14">
        <v>8402</v>
      </c>
    </row>
    <row r="1410" spans="16:16" x14ac:dyDescent="0.35">
      <c r="P1410" s="15">
        <v>8783</v>
      </c>
    </row>
    <row r="1411" spans="16:16" x14ac:dyDescent="0.35">
      <c r="P1411" s="14">
        <v>10010</v>
      </c>
    </row>
    <row r="1412" spans="16:16" x14ac:dyDescent="0.35">
      <c r="P1412" s="15">
        <v>618</v>
      </c>
    </row>
    <row r="1413" spans="16:16" x14ac:dyDescent="0.35">
      <c r="P1413" s="14">
        <v>9121</v>
      </c>
    </row>
    <row r="1414" spans="16:16" x14ac:dyDescent="0.35">
      <c r="P1414" s="15">
        <v>361</v>
      </c>
    </row>
    <row r="1415" spans="16:16" x14ac:dyDescent="0.35">
      <c r="P1415" s="14">
        <v>4310</v>
      </c>
    </row>
    <row r="1416" spans="16:16" x14ac:dyDescent="0.35">
      <c r="P1416" s="15">
        <v>2678</v>
      </c>
    </row>
    <row r="1417" spans="16:16" x14ac:dyDescent="0.35">
      <c r="P1417" s="14">
        <v>6376</v>
      </c>
    </row>
    <row r="1418" spans="16:16" x14ac:dyDescent="0.35">
      <c r="P1418" s="15">
        <v>524</v>
      </c>
    </row>
    <row r="1419" spans="16:16" x14ac:dyDescent="0.35">
      <c r="P1419" s="14">
        <v>10341</v>
      </c>
    </row>
    <row r="1420" spans="16:16" x14ac:dyDescent="0.35">
      <c r="P1420" s="15">
        <v>5654</v>
      </c>
    </row>
    <row r="1421" spans="16:16" x14ac:dyDescent="0.35">
      <c r="P1421" s="14">
        <v>4098</v>
      </c>
    </row>
    <row r="1422" spans="16:16" x14ac:dyDescent="0.35">
      <c r="P1422" s="15">
        <v>5824</v>
      </c>
    </row>
    <row r="1423" spans="16:16" x14ac:dyDescent="0.35">
      <c r="P1423" s="14">
        <v>7000</v>
      </c>
    </row>
    <row r="1424" spans="16:16" x14ac:dyDescent="0.35">
      <c r="P1424" s="15">
        <v>2561</v>
      </c>
    </row>
    <row r="1425" spans="16:16" x14ac:dyDescent="0.35">
      <c r="P1425" s="14">
        <v>5229</v>
      </c>
    </row>
    <row r="1426" spans="16:16" x14ac:dyDescent="0.35">
      <c r="P1426" s="15">
        <v>4086</v>
      </c>
    </row>
    <row r="1427" spans="16:16" x14ac:dyDescent="0.35">
      <c r="P1427" s="14">
        <v>2428</v>
      </c>
    </row>
    <row r="1428" spans="16:16" x14ac:dyDescent="0.35">
      <c r="P1428" s="15">
        <v>8254</v>
      </c>
    </row>
    <row r="1429" spans="16:16" x14ac:dyDescent="0.35">
      <c r="P1429" s="14">
        <v>2836</v>
      </c>
    </row>
    <row r="1430" spans="16:16" x14ac:dyDescent="0.35">
      <c r="P1430" s="15">
        <v>8418</v>
      </c>
    </row>
    <row r="1431" spans="16:16" x14ac:dyDescent="0.35">
      <c r="P1431" s="14">
        <v>1362</v>
      </c>
    </row>
    <row r="1432" spans="16:16" x14ac:dyDescent="0.35">
      <c r="P1432" s="15">
        <v>7152</v>
      </c>
    </row>
    <row r="1433" spans="16:16" x14ac:dyDescent="0.35">
      <c r="P1433" s="14">
        <v>10033</v>
      </c>
    </row>
    <row r="1434" spans="16:16" x14ac:dyDescent="0.35">
      <c r="P1434" s="15">
        <v>9349</v>
      </c>
    </row>
    <row r="1435" spans="16:16" x14ac:dyDescent="0.35">
      <c r="P1435" s="14">
        <v>274</v>
      </c>
    </row>
    <row r="1436" spans="16:16" x14ac:dyDescent="0.35">
      <c r="P1436" s="15">
        <v>3388</v>
      </c>
    </row>
    <row r="1437" spans="16:16" x14ac:dyDescent="0.35">
      <c r="P1437" s="14">
        <v>922</v>
      </c>
    </row>
    <row r="1438" spans="16:16" x14ac:dyDescent="0.35">
      <c r="P1438" s="15">
        <v>8588</v>
      </c>
    </row>
    <row r="1439" spans="16:16" x14ac:dyDescent="0.35">
      <c r="P1439" s="14">
        <v>2518</v>
      </c>
    </row>
    <row r="1440" spans="16:16" x14ac:dyDescent="0.35">
      <c r="P1440" s="15">
        <v>574</v>
      </c>
    </row>
    <row r="1441" spans="16:16" x14ac:dyDescent="0.35">
      <c r="P1441" s="14">
        <v>3220</v>
      </c>
    </row>
    <row r="1442" spans="16:16" x14ac:dyDescent="0.35">
      <c r="P1442" s="15">
        <v>5967</v>
      </c>
    </row>
    <row r="1443" spans="16:16" x14ac:dyDescent="0.35">
      <c r="P1443" s="14">
        <v>1183</v>
      </c>
    </row>
    <row r="1444" spans="16:16" x14ac:dyDescent="0.35">
      <c r="P1444" s="15">
        <v>6856</v>
      </c>
    </row>
    <row r="1445" spans="16:16" x14ac:dyDescent="0.35">
      <c r="P1445" s="14">
        <v>4530</v>
      </c>
    </row>
    <row r="1446" spans="16:16" x14ac:dyDescent="0.35">
      <c r="P1446" s="15">
        <v>1553</v>
      </c>
    </row>
    <row r="1447" spans="16:16" x14ac:dyDescent="0.35">
      <c r="P1447" s="14">
        <v>4682</v>
      </c>
    </row>
    <row r="1448" spans="16:16" x14ac:dyDescent="0.35">
      <c r="P1448" s="15">
        <v>8204</v>
      </c>
    </row>
    <row r="1449" spans="16:16" x14ac:dyDescent="0.35">
      <c r="P1449" s="14">
        <v>5221</v>
      </c>
    </row>
    <row r="1450" spans="16:16" x14ac:dyDescent="0.35">
      <c r="P1450" s="15">
        <v>1232</v>
      </c>
    </row>
    <row r="1451" spans="16:16" x14ac:dyDescent="0.35">
      <c r="P1451" s="14">
        <v>1927</v>
      </c>
    </row>
    <row r="1452" spans="16:16" x14ac:dyDescent="0.35">
      <c r="P1452" s="15">
        <v>5788</v>
      </c>
    </row>
    <row r="1453" spans="16:16" x14ac:dyDescent="0.35">
      <c r="P1453" s="14">
        <v>6652</v>
      </c>
    </row>
    <row r="1454" spans="16:16" x14ac:dyDescent="0.35">
      <c r="P1454" s="15">
        <v>6246</v>
      </c>
    </row>
    <row r="1455" spans="16:16" x14ac:dyDescent="0.35">
      <c r="P1455" s="14">
        <v>5975</v>
      </c>
    </row>
    <row r="1456" spans="16:16" x14ac:dyDescent="0.35">
      <c r="P1456" s="15">
        <v>6875</v>
      </c>
    </row>
    <row r="1457" spans="16:16" x14ac:dyDescent="0.35">
      <c r="P1457" s="14">
        <v>4399</v>
      </c>
    </row>
    <row r="1458" spans="16:16" x14ac:dyDescent="0.35">
      <c r="P1458" s="15">
        <v>4042</v>
      </c>
    </row>
    <row r="1459" spans="16:16" x14ac:dyDescent="0.35">
      <c r="P1459" s="14">
        <v>2157</v>
      </c>
    </row>
    <row r="1460" spans="16:16" x14ac:dyDescent="0.35">
      <c r="P1460" s="15">
        <v>10133</v>
      </c>
    </row>
    <row r="1461" spans="16:16" x14ac:dyDescent="0.35">
      <c r="P1461" s="14">
        <v>2525</v>
      </c>
    </row>
    <row r="1462" spans="16:16" x14ac:dyDescent="0.35">
      <c r="P1462" s="15">
        <v>8233</v>
      </c>
    </row>
    <row r="1463" spans="16:16" x14ac:dyDescent="0.35">
      <c r="P1463" s="14">
        <v>9483</v>
      </c>
    </row>
    <row r="1464" spans="16:16" x14ac:dyDescent="0.35">
      <c r="P1464" s="15">
        <v>2945</v>
      </c>
    </row>
    <row r="1465" spans="16:16" x14ac:dyDescent="0.35">
      <c r="P1465" s="14">
        <v>10403</v>
      </c>
    </row>
    <row r="1466" spans="16:16" x14ac:dyDescent="0.35">
      <c r="P1466" s="15">
        <v>5074</v>
      </c>
    </row>
    <row r="1467" spans="16:16" x14ac:dyDescent="0.35">
      <c r="P1467" s="14">
        <v>10524</v>
      </c>
    </row>
    <row r="1468" spans="16:16" x14ac:dyDescent="0.35">
      <c r="P1468" s="15">
        <v>4690</v>
      </c>
    </row>
    <row r="1469" spans="16:16" x14ac:dyDescent="0.35">
      <c r="P1469" s="14">
        <v>7521</v>
      </c>
    </row>
    <row r="1470" spans="16:16" x14ac:dyDescent="0.35">
      <c r="P1470" s="15">
        <v>7196</v>
      </c>
    </row>
    <row r="1471" spans="16:16" x14ac:dyDescent="0.35">
      <c r="P1471" s="14">
        <v>4406</v>
      </c>
    </row>
    <row r="1472" spans="16:16" x14ac:dyDescent="0.35">
      <c r="P1472" s="15">
        <v>9672</v>
      </c>
    </row>
    <row r="1473" spans="16:16" x14ac:dyDescent="0.35">
      <c r="P1473" s="14">
        <v>4864</v>
      </c>
    </row>
    <row r="1474" spans="16:16" x14ac:dyDescent="0.35">
      <c r="P1474" s="15">
        <v>4706</v>
      </c>
    </row>
    <row r="1475" spans="16:16" x14ac:dyDescent="0.35">
      <c r="P1475" s="14">
        <v>4070</v>
      </c>
    </row>
    <row r="1476" spans="16:16" x14ac:dyDescent="0.35">
      <c r="P1476" s="15">
        <v>25</v>
      </c>
    </row>
    <row r="1477" spans="16:16" x14ac:dyDescent="0.35">
      <c r="P1477" s="14">
        <v>3697</v>
      </c>
    </row>
    <row r="1478" spans="16:16" x14ac:dyDescent="0.35">
      <c r="P1478" s="15">
        <v>217</v>
      </c>
    </row>
    <row r="1479" spans="16:16" x14ac:dyDescent="0.35">
      <c r="P1479" s="14">
        <v>4220</v>
      </c>
    </row>
    <row r="1480" spans="16:16" x14ac:dyDescent="0.35">
      <c r="P1480" s="15">
        <v>5286</v>
      </c>
    </row>
    <row r="1481" spans="16:16" x14ac:dyDescent="0.35">
      <c r="P1481" s="14">
        <v>9559</v>
      </c>
    </row>
    <row r="1482" spans="16:16" x14ac:dyDescent="0.35">
      <c r="P1482" s="15">
        <v>2849</v>
      </c>
    </row>
    <row r="1483" spans="16:16" x14ac:dyDescent="0.35">
      <c r="P1483" s="14">
        <v>7787</v>
      </c>
    </row>
    <row r="1484" spans="16:16" x14ac:dyDescent="0.35">
      <c r="P1484" s="15">
        <v>3102</v>
      </c>
    </row>
    <row r="1485" spans="16:16" x14ac:dyDescent="0.35">
      <c r="P1485" s="14">
        <v>5868</v>
      </c>
    </row>
    <row r="1486" spans="16:16" x14ac:dyDescent="0.35">
      <c r="P1486" s="15">
        <v>8370</v>
      </c>
    </row>
    <row r="1487" spans="16:16" x14ac:dyDescent="0.35">
      <c r="P1487" s="14">
        <v>9988</v>
      </c>
    </row>
    <row r="1488" spans="16:16" x14ac:dyDescent="0.35">
      <c r="P1488" s="15">
        <v>2939</v>
      </c>
    </row>
    <row r="1489" spans="16:16" x14ac:dyDescent="0.35">
      <c r="P1489" s="14">
        <v>5529</v>
      </c>
    </row>
    <row r="1490" spans="16:16" x14ac:dyDescent="0.35">
      <c r="P1490" s="15">
        <v>9743</v>
      </c>
    </row>
    <row r="1491" spans="16:16" x14ac:dyDescent="0.35">
      <c r="P1491" s="14">
        <v>5763</v>
      </c>
    </row>
    <row r="1492" spans="16:16" x14ac:dyDescent="0.35">
      <c r="P1492" s="15">
        <v>3478</v>
      </c>
    </row>
    <row r="1493" spans="16:16" x14ac:dyDescent="0.35">
      <c r="P1493" s="14">
        <v>7494</v>
      </c>
    </row>
    <row r="1494" spans="16:16" x14ac:dyDescent="0.35">
      <c r="P1494" s="15">
        <v>1763</v>
      </c>
    </row>
    <row r="1495" spans="16:16" x14ac:dyDescent="0.35">
      <c r="P1495" s="14">
        <v>7250</v>
      </c>
    </row>
    <row r="1496" spans="16:16" x14ac:dyDescent="0.35">
      <c r="P1496" s="15">
        <v>2005</v>
      </c>
    </row>
    <row r="1497" spans="16:16" x14ac:dyDescent="0.35">
      <c r="P1497" s="14">
        <v>10770</v>
      </c>
    </row>
    <row r="1498" spans="16:16" x14ac:dyDescent="0.35">
      <c r="P1498" s="15">
        <v>6885</v>
      </c>
    </row>
    <row r="1499" spans="16:16" x14ac:dyDescent="0.35">
      <c r="P1499" s="14">
        <v>2072</v>
      </c>
    </row>
    <row r="1500" spans="16:16" x14ac:dyDescent="0.35">
      <c r="P1500" s="15">
        <v>9463</v>
      </c>
    </row>
    <row r="1501" spans="16:16" x14ac:dyDescent="0.35">
      <c r="P1501" s="14">
        <v>6318</v>
      </c>
    </row>
    <row r="1502" spans="16:16" x14ac:dyDescent="0.35">
      <c r="P1502" s="15">
        <v>4093</v>
      </c>
    </row>
    <row r="1503" spans="16:16" x14ac:dyDescent="0.35">
      <c r="P1503" s="14">
        <v>5751</v>
      </c>
    </row>
    <row r="1504" spans="16:16" x14ac:dyDescent="0.35">
      <c r="P1504" s="15">
        <v>3340</v>
      </c>
    </row>
    <row r="1505" spans="16:16" x14ac:dyDescent="0.35">
      <c r="P1505" s="14">
        <v>3594</v>
      </c>
    </row>
    <row r="1506" spans="16:16" x14ac:dyDescent="0.35">
      <c r="P1506" s="15">
        <v>3584</v>
      </c>
    </row>
    <row r="1507" spans="16:16" x14ac:dyDescent="0.35">
      <c r="P1507" s="14">
        <v>3643</v>
      </c>
    </row>
    <row r="1508" spans="16:16" x14ac:dyDescent="0.35">
      <c r="P1508" s="15">
        <v>851</v>
      </c>
    </row>
    <row r="1509" spans="16:16" x14ac:dyDescent="0.35">
      <c r="P1509" s="14">
        <v>7706</v>
      </c>
    </row>
    <row r="1510" spans="16:16" x14ac:dyDescent="0.35">
      <c r="P1510" s="15">
        <v>3967</v>
      </c>
    </row>
    <row r="1511" spans="16:16" x14ac:dyDescent="0.35">
      <c r="P1511" s="14">
        <v>10128</v>
      </c>
    </row>
    <row r="1512" spans="16:16" x14ac:dyDescent="0.35">
      <c r="P1512" s="15">
        <v>486</v>
      </c>
    </row>
    <row r="1513" spans="16:16" x14ac:dyDescent="0.35">
      <c r="P1513" s="14">
        <v>9</v>
      </c>
    </row>
    <row r="1514" spans="16:16" x14ac:dyDescent="0.35">
      <c r="P1514" s="15">
        <v>9451</v>
      </c>
    </row>
    <row r="1515" spans="16:16" x14ac:dyDescent="0.35">
      <c r="P1515" s="14">
        <v>9264</v>
      </c>
    </row>
    <row r="1516" spans="16:16" x14ac:dyDescent="0.35">
      <c r="P1516" s="15">
        <v>3865</v>
      </c>
    </row>
    <row r="1517" spans="16:16" x14ac:dyDescent="0.35">
      <c r="P1517" s="14">
        <v>2853</v>
      </c>
    </row>
    <row r="1518" spans="16:16" x14ac:dyDescent="0.35">
      <c r="P1518" s="15">
        <v>1490</v>
      </c>
    </row>
    <row r="1519" spans="16:16" x14ac:dyDescent="0.35">
      <c r="P1519" s="14">
        <v>6310</v>
      </c>
    </row>
    <row r="1520" spans="16:16" x14ac:dyDescent="0.35">
      <c r="P1520" s="15">
        <v>10380</v>
      </c>
    </row>
    <row r="1521" spans="16:16" x14ac:dyDescent="0.35">
      <c r="P1521" s="14">
        <v>3887</v>
      </c>
    </row>
    <row r="1522" spans="16:16" x14ac:dyDescent="0.35">
      <c r="P1522" s="15">
        <v>4278</v>
      </c>
    </row>
    <row r="1523" spans="16:16" x14ac:dyDescent="0.35">
      <c r="P1523" s="14">
        <v>8643</v>
      </c>
    </row>
    <row r="1524" spans="16:16" x14ac:dyDescent="0.35">
      <c r="P1524" s="15">
        <v>1998</v>
      </c>
    </row>
    <row r="1525" spans="16:16" x14ac:dyDescent="0.35">
      <c r="P1525" s="14">
        <v>10795</v>
      </c>
    </row>
    <row r="1526" spans="16:16" x14ac:dyDescent="0.35">
      <c r="P1526" s="15">
        <v>11110</v>
      </c>
    </row>
    <row r="1527" spans="16:16" x14ac:dyDescent="0.35">
      <c r="P1527" s="14">
        <v>2408</v>
      </c>
    </row>
    <row r="1528" spans="16:16" x14ac:dyDescent="0.35">
      <c r="P1528" s="15">
        <v>202</v>
      </c>
    </row>
    <row r="1529" spans="16:16" x14ac:dyDescent="0.35">
      <c r="P1529" s="14">
        <v>7998</v>
      </c>
    </row>
    <row r="1530" spans="16:16" x14ac:dyDescent="0.35">
      <c r="P1530" s="15">
        <v>830</v>
      </c>
    </row>
    <row r="1531" spans="16:16" x14ac:dyDescent="0.35">
      <c r="P1531" s="14">
        <v>3536</v>
      </c>
    </row>
    <row r="1532" spans="16:16" x14ac:dyDescent="0.35">
      <c r="P1532" s="15">
        <v>6050</v>
      </c>
    </row>
    <row r="1533" spans="16:16" x14ac:dyDescent="0.35">
      <c r="P1533" s="14">
        <v>125</v>
      </c>
    </row>
    <row r="1534" spans="16:16" x14ac:dyDescent="0.35">
      <c r="P1534" s="15">
        <v>3463</v>
      </c>
    </row>
    <row r="1535" spans="16:16" x14ac:dyDescent="0.35">
      <c r="P1535" s="14">
        <v>2804</v>
      </c>
    </row>
    <row r="1536" spans="16:16" x14ac:dyDescent="0.35">
      <c r="P1536" s="15">
        <v>3745</v>
      </c>
    </row>
    <row r="1537" spans="16:16" x14ac:dyDescent="0.35">
      <c r="P1537" s="14">
        <v>9771</v>
      </c>
    </row>
    <row r="1538" spans="16:16" x14ac:dyDescent="0.35">
      <c r="P1538" s="15">
        <v>451</v>
      </c>
    </row>
    <row r="1539" spans="16:16" x14ac:dyDescent="0.35">
      <c r="P1539" s="14">
        <v>10530</v>
      </c>
    </row>
    <row r="1540" spans="16:16" x14ac:dyDescent="0.35">
      <c r="P1540" s="15">
        <v>1079</v>
      </c>
    </row>
    <row r="1541" spans="16:16" x14ac:dyDescent="0.35">
      <c r="P1541" s="14">
        <v>8920</v>
      </c>
    </row>
    <row r="1542" spans="16:16" x14ac:dyDescent="0.35">
      <c r="P1542" s="15">
        <v>6678</v>
      </c>
    </row>
    <row r="1543" spans="16:16" x14ac:dyDescent="0.35">
      <c r="P1543" s="14">
        <v>3852</v>
      </c>
    </row>
    <row r="1544" spans="16:16" x14ac:dyDescent="0.35">
      <c r="P1544" s="15">
        <v>528</v>
      </c>
    </row>
    <row r="1545" spans="16:16" x14ac:dyDescent="0.35">
      <c r="P1545" s="14">
        <v>73</v>
      </c>
    </row>
    <row r="1546" spans="16:16" x14ac:dyDescent="0.35">
      <c r="P1546" s="15">
        <v>5589</v>
      </c>
    </row>
    <row r="1547" spans="16:16" x14ac:dyDescent="0.35">
      <c r="P1547" s="14">
        <v>10212</v>
      </c>
    </row>
    <row r="1548" spans="16:16" x14ac:dyDescent="0.35">
      <c r="P1548" s="15">
        <v>6365</v>
      </c>
    </row>
    <row r="1549" spans="16:16" x14ac:dyDescent="0.35">
      <c r="P1549" s="14">
        <v>5636</v>
      </c>
    </row>
    <row r="1550" spans="16:16" x14ac:dyDescent="0.35">
      <c r="P1550" s="15">
        <v>591</v>
      </c>
    </row>
    <row r="1551" spans="16:16" x14ac:dyDescent="0.35">
      <c r="P1551" s="14">
        <v>2217</v>
      </c>
    </row>
    <row r="1552" spans="16:16" x14ac:dyDescent="0.35">
      <c r="P1552" s="15">
        <v>2544</v>
      </c>
    </row>
    <row r="1553" spans="16:16" x14ac:dyDescent="0.35">
      <c r="P1553" s="14">
        <v>7725</v>
      </c>
    </row>
    <row r="1554" spans="16:16" x14ac:dyDescent="0.35">
      <c r="P1554" s="15">
        <v>8091</v>
      </c>
    </row>
    <row r="1555" spans="16:16" x14ac:dyDescent="0.35">
      <c r="P1555" s="14">
        <v>7321</v>
      </c>
    </row>
    <row r="1556" spans="16:16" x14ac:dyDescent="0.35">
      <c r="P1556" s="15">
        <v>5462</v>
      </c>
    </row>
    <row r="1557" spans="16:16" x14ac:dyDescent="0.35">
      <c r="P1557" s="14">
        <v>7791</v>
      </c>
    </row>
    <row r="1558" spans="16:16" x14ac:dyDescent="0.35">
      <c r="P1558" s="15">
        <v>955</v>
      </c>
    </row>
    <row r="1559" spans="16:16" x14ac:dyDescent="0.35">
      <c r="P1559" s="14">
        <v>4037</v>
      </c>
    </row>
    <row r="1560" spans="16:16" x14ac:dyDescent="0.35">
      <c r="P1560" s="15">
        <v>6642</v>
      </c>
    </row>
    <row r="1561" spans="16:16" x14ac:dyDescent="0.35">
      <c r="P1561" s="14">
        <v>2793</v>
      </c>
    </row>
    <row r="1562" spans="16:16" x14ac:dyDescent="0.35">
      <c r="P1562" s="15">
        <v>5424</v>
      </c>
    </row>
    <row r="1563" spans="16:16" x14ac:dyDescent="0.35">
      <c r="P1563" s="14">
        <v>879</v>
      </c>
    </row>
    <row r="1564" spans="16:16" x14ac:dyDescent="0.35">
      <c r="P1564" s="15">
        <v>9530</v>
      </c>
    </row>
    <row r="1565" spans="16:16" x14ac:dyDescent="0.35">
      <c r="P1565" s="14">
        <v>4828</v>
      </c>
    </row>
    <row r="1566" spans="16:16" x14ac:dyDescent="0.35">
      <c r="P1566" s="15">
        <v>10699</v>
      </c>
    </row>
    <row r="1567" spans="16:16" x14ac:dyDescent="0.35">
      <c r="P1567" s="14">
        <v>1497</v>
      </c>
    </row>
    <row r="1568" spans="16:16" x14ac:dyDescent="0.35">
      <c r="P1568" s="15">
        <v>7476</v>
      </c>
    </row>
    <row r="1569" spans="16:16" x14ac:dyDescent="0.35">
      <c r="P1569" s="14">
        <v>4390</v>
      </c>
    </row>
    <row r="1570" spans="16:16" x14ac:dyDescent="0.35">
      <c r="P1570" s="15">
        <v>10478</v>
      </c>
    </row>
    <row r="1571" spans="16:16" x14ac:dyDescent="0.35">
      <c r="P1571" s="14">
        <v>1081</v>
      </c>
    </row>
    <row r="1572" spans="16:16" x14ac:dyDescent="0.35">
      <c r="P1572" s="15">
        <v>4261</v>
      </c>
    </row>
    <row r="1573" spans="16:16" x14ac:dyDescent="0.35">
      <c r="P1573" s="14">
        <v>9916</v>
      </c>
    </row>
    <row r="1574" spans="16:16" x14ac:dyDescent="0.35">
      <c r="P1574" s="15">
        <v>5350</v>
      </c>
    </row>
    <row r="1575" spans="16:16" x14ac:dyDescent="0.35">
      <c r="P1575" s="14">
        <v>8135</v>
      </c>
    </row>
    <row r="1576" spans="16:16" x14ac:dyDescent="0.35">
      <c r="P1576" s="15">
        <v>8685</v>
      </c>
    </row>
    <row r="1577" spans="16:16" x14ac:dyDescent="0.35">
      <c r="P1577" s="14">
        <v>4967</v>
      </c>
    </row>
    <row r="1578" spans="16:16" x14ac:dyDescent="0.35">
      <c r="P1578" s="15">
        <v>2130</v>
      </c>
    </row>
    <row r="1579" spans="16:16" x14ac:dyDescent="0.35">
      <c r="P1579" s="14">
        <v>9298</v>
      </c>
    </row>
    <row r="1580" spans="16:16" x14ac:dyDescent="0.35">
      <c r="P1580" s="15">
        <v>8175</v>
      </c>
    </row>
    <row r="1581" spans="16:16" x14ac:dyDescent="0.35">
      <c r="P1581" s="14">
        <v>6257</v>
      </c>
    </row>
    <row r="1582" spans="16:16" x14ac:dyDescent="0.35">
      <c r="P1582" s="15">
        <v>3790</v>
      </c>
    </row>
    <row r="1583" spans="16:16" x14ac:dyDescent="0.35">
      <c r="P1583" s="14">
        <v>9952</v>
      </c>
    </row>
    <row r="1584" spans="16:16" x14ac:dyDescent="0.35">
      <c r="P1584" s="15">
        <v>3503</v>
      </c>
    </row>
    <row r="1585" spans="16:16" x14ac:dyDescent="0.35">
      <c r="P1585" s="14">
        <v>5223</v>
      </c>
    </row>
    <row r="1586" spans="16:16" x14ac:dyDescent="0.35">
      <c r="P1586" s="15">
        <v>4608</v>
      </c>
    </row>
    <row r="1587" spans="16:16" x14ac:dyDescent="0.35">
      <c r="P1587" s="14">
        <v>1626</v>
      </c>
    </row>
    <row r="1588" spans="16:16" x14ac:dyDescent="0.35">
      <c r="P1588" s="15">
        <v>4764</v>
      </c>
    </row>
    <row r="1589" spans="16:16" x14ac:dyDescent="0.35">
      <c r="P1589" s="14">
        <v>2471</v>
      </c>
    </row>
    <row r="1590" spans="16:16" x14ac:dyDescent="0.35">
      <c r="P1590" s="15">
        <v>5892</v>
      </c>
    </row>
    <row r="1591" spans="16:16" x14ac:dyDescent="0.35">
      <c r="P1591" s="14">
        <v>2612</v>
      </c>
    </row>
    <row r="1592" spans="16:16" x14ac:dyDescent="0.35">
      <c r="P1592" s="15">
        <v>4971</v>
      </c>
    </row>
    <row r="1593" spans="16:16" x14ac:dyDescent="0.35">
      <c r="P1593" s="14">
        <v>5185</v>
      </c>
    </row>
    <row r="1594" spans="16:16" x14ac:dyDescent="0.35">
      <c r="P1594" s="15">
        <v>10069</v>
      </c>
    </row>
    <row r="1595" spans="16:16" x14ac:dyDescent="0.35">
      <c r="P1595" s="14">
        <v>2262</v>
      </c>
    </row>
    <row r="1596" spans="16:16" x14ac:dyDescent="0.35">
      <c r="P1596" s="15">
        <v>1131</v>
      </c>
    </row>
    <row r="1597" spans="16:16" x14ac:dyDescent="0.35">
      <c r="P1597" s="14">
        <v>1041</v>
      </c>
    </row>
    <row r="1598" spans="16:16" x14ac:dyDescent="0.35">
      <c r="P1598" s="15">
        <v>24</v>
      </c>
    </row>
    <row r="1599" spans="16:16" x14ac:dyDescent="0.35">
      <c r="P1599" s="14">
        <v>3409</v>
      </c>
    </row>
    <row r="1600" spans="16:16" x14ac:dyDescent="0.35">
      <c r="P1600" s="15">
        <v>7022</v>
      </c>
    </row>
    <row r="1601" spans="16:16" x14ac:dyDescent="0.35">
      <c r="P1601" s="14">
        <v>7943</v>
      </c>
    </row>
    <row r="1602" spans="16:16" x14ac:dyDescent="0.35">
      <c r="P1602" s="15">
        <v>5272</v>
      </c>
    </row>
    <row r="1603" spans="16:16" x14ac:dyDescent="0.35">
      <c r="P1603" s="14">
        <v>5453</v>
      </c>
    </row>
    <row r="1604" spans="16:16" x14ac:dyDescent="0.35">
      <c r="P1604" s="15">
        <v>2565</v>
      </c>
    </row>
    <row r="1605" spans="16:16" x14ac:dyDescent="0.35">
      <c r="P1605" s="14">
        <v>800</v>
      </c>
    </row>
    <row r="1606" spans="16:16" x14ac:dyDescent="0.35">
      <c r="P1606" s="15">
        <v>11092</v>
      </c>
    </row>
    <row r="1607" spans="16:16" x14ac:dyDescent="0.35">
      <c r="P1607" s="14">
        <v>5062</v>
      </c>
    </row>
    <row r="1608" spans="16:16" x14ac:dyDescent="0.35">
      <c r="P1608" s="15">
        <v>8969</v>
      </c>
    </row>
    <row r="1609" spans="16:16" x14ac:dyDescent="0.35">
      <c r="P1609" s="14">
        <v>4656</v>
      </c>
    </row>
    <row r="1610" spans="16:16" x14ac:dyDescent="0.35">
      <c r="P1610" s="15">
        <v>4480</v>
      </c>
    </row>
    <row r="1611" spans="16:16" x14ac:dyDescent="0.35">
      <c r="P1611" s="14">
        <v>9971</v>
      </c>
    </row>
    <row r="1612" spans="16:16" x14ac:dyDescent="0.35">
      <c r="P1612" s="15">
        <v>6729</v>
      </c>
    </row>
    <row r="1613" spans="16:16" x14ac:dyDescent="0.35">
      <c r="P1613" s="14">
        <v>1773</v>
      </c>
    </row>
    <row r="1614" spans="16:16" x14ac:dyDescent="0.35">
      <c r="P1614" s="15">
        <v>9242</v>
      </c>
    </row>
    <row r="1615" spans="16:16" x14ac:dyDescent="0.35">
      <c r="P1615" s="14">
        <v>1764</v>
      </c>
    </row>
    <row r="1616" spans="16:16" x14ac:dyDescent="0.35">
      <c r="P1616" s="15">
        <v>6215</v>
      </c>
    </row>
    <row r="1617" spans="16:16" x14ac:dyDescent="0.35">
      <c r="P1617" s="14">
        <v>10099</v>
      </c>
    </row>
    <row r="1618" spans="16:16" x14ac:dyDescent="0.35">
      <c r="P1618" s="15">
        <v>5423</v>
      </c>
    </row>
    <row r="1619" spans="16:16" x14ac:dyDescent="0.35">
      <c r="P1619" s="14">
        <v>940</v>
      </c>
    </row>
    <row r="1620" spans="16:16" x14ac:dyDescent="0.35">
      <c r="P1620" s="15">
        <v>3011</v>
      </c>
    </row>
    <row r="1621" spans="16:16" x14ac:dyDescent="0.35">
      <c r="P1621" s="14">
        <v>3298</v>
      </c>
    </row>
    <row r="1622" spans="16:16" x14ac:dyDescent="0.35">
      <c r="P1622" s="15">
        <v>8286</v>
      </c>
    </row>
    <row r="1623" spans="16:16" x14ac:dyDescent="0.35">
      <c r="P1623" s="14">
        <v>9668</v>
      </c>
    </row>
    <row r="1624" spans="16:16" x14ac:dyDescent="0.35">
      <c r="P1624" s="15">
        <v>5120</v>
      </c>
    </row>
    <row r="1625" spans="16:16" x14ac:dyDescent="0.35">
      <c r="P1625" s="14">
        <v>6097</v>
      </c>
    </row>
    <row r="1626" spans="16:16" x14ac:dyDescent="0.35">
      <c r="P1626" s="15">
        <v>7019</v>
      </c>
    </row>
    <row r="1627" spans="16:16" x14ac:dyDescent="0.35">
      <c r="P1627" s="14">
        <v>7408</v>
      </c>
    </row>
    <row r="1628" spans="16:16" x14ac:dyDescent="0.35">
      <c r="P1628" s="15">
        <v>8041</v>
      </c>
    </row>
    <row r="1629" spans="16:16" x14ac:dyDescent="0.35">
      <c r="P1629" s="14">
        <v>252</v>
      </c>
    </row>
    <row r="1630" spans="16:16" x14ac:dyDescent="0.35">
      <c r="P1630" s="15">
        <v>9986</v>
      </c>
    </row>
    <row r="1631" spans="16:16" x14ac:dyDescent="0.35">
      <c r="P1631" s="14">
        <v>3276</v>
      </c>
    </row>
    <row r="1632" spans="16:16" x14ac:dyDescent="0.35">
      <c r="P1632" s="15">
        <v>3859</v>
      </c>
    </row>
    <row r="1633" spans="16:16" x14ac:dyDescent="0.35">
      <c r="P1633" s="14">
        <v>3570</v>
      </c>
    </row>
    <row r="1634" spans="16:16" x14ac:dyDescent="0.35">
      <c r="P1634" s="15">
        <v>3783</v>
      </c>
    </row>
    <row r="1635" spans="16:16" x14ac:dyDescent="0.35">
      <c r="P1635" s="14">
        <v>10207</v>
      </c>
    </row>
    <row r="1636" spans="16:16" x14ac:dyDescent="0.35">
      <c r="P1636" s="15">
        <v>10906</v>
      </c>
    </row>
    <row r="1637" spans="16:16" x14ac:dyDescent="0.35">
      <c r="P1637" s="14">
        <v>3427</v>
      </c>
    </row>
    <row r="1638" spans="16:16" x14ac:dyDescent="0.35">
      <c r="P1638" s="15">
        <v>5209</v>
      </c>
    </row>
    <row r="1639" spans="16:16" x14ac:dyDescent="0.35">
      <c r="P1639" s="14">
        <v>10711</v>
      </c>
    </row>
    <row r="1640" spans="16:16" x14ac:dyDescent="0.35">
      <c r="P1640" s="15">
        <v>10785</v>
      </c>
    </row>
    <row r="1641" spans="16:16" x14ac:dyDescent="0.35">
      <c r="P1641" s="14">
        <v>2814</v>
      </c>
    </row>
    <row r="1642" spans="16:16" x14ac:dyDescent="0.35">
      <c r="P1642" s="15">
        <v>6866</v>
      </c>
    </row>
    <row r="1643" spans="16:16" x14ac:dyDescent="0.35">
      <c r="P1643" s="14">
        <v>1665</v>
      </c>
    </row>
    <row r="1644" spans="16:16" x14ac:dyDescent="0.35">
      <c r="P1644" s="15">
        <v>6575</v>
      </c>
    </row>
    <row r="1645" spans="16:16" x14ac:dyDescent="0.35">
      <c r="P1645" s="14">
        <v>3829</v>
      </c>
    </row>
    <row r="1646" spans="16:16" x14ac:dyDescent="0.35">
      <c r="P1646" s="15">
        <v>3091</v>
      </c>
    </row>
    <row r="1647" spans="16:16" x14ac:dyDescent="0.35">
      <c r="P1647" s="14">
        <v>10141</v>
      </c>
    </row>
    <row r="1648" spans="16:16" x14ac:dyDescent="0.35">
      <c r="P1648" s="15">
        <v>5177</v>
      </c>
    </row>
    <row r="1649" spans="16:16" x14ac:dyDescent="0.35">
      <c r="P1649" s="14">
        <v>7005</v>
      </c>
    </row>
    <row r="1650" spans="16:16" x14ac:dyDescent="0.35">
      <c r="P1650" s="15">
        <v>6409</v>
      </c>
    </row>
    <row r="1651" spans="16:16" x14ac:dyDescent="0.35">
      <c r="P1651" s="14">
        <v>7485</v>
      </c>
    </row>
    <row r="1652" spans="16:16" x14ac:dyDescent="0.35">
      <c r="P1652" s="15">
        <v>8079</v>
      </c>
    </row>
    <row r="1653" spans="16:16" x14ac:dyDescent="0.35">
      <c r="P1653" s="14">
        <v>8395</v>
      </c>
    </row>
    <row r="1654" spans="16:16" x14ac:dyDescent="0.35">
      <c r="P1654" s="15">
        <v>10352</v>
      </c>
    </row>
    <row r="1655" spans="16:16" x14ac:dyDescent="0.35">
      <c r="P1655" s="14">
        <v>4931</v>
      </c>
    </row>
    <row r="1656" spans="16:16" x14ac:dyDescent="0.35">
      <c r="P1656" s="15">
        <v>13</v>
      </c>
    </row>
    <row r="1657" spans="16:16" x14ac:dyDescent="0.35">
      <c r="P1657" s="14">
        <v>1834</v>
      </c>
    </row>
    <row r="1658" spans="16:16" x14ac:dyDescent="0.35">
      <c r="P1658" s="15">
        <v>2285</v>
      </c>
    </row>
    <row r="1659" spans="16:16" x14ac:dyDescent="0.35">
      <c r="P1659" s="14">
        <v>2295</v>
      </c>
    </row>
    <row r="1660" spans="16:16" x14ac:dyDescent="0.35">
      <c r="P1660" s="15">
        <v>1378</v>
      </c>
    </row>
    <row r="1661" spans="16:16" x14ac:dyDescent="0.35">
      <c r="P1661" s="14">
        <v>2781</v>
      </c>
    </row>
    <row r="1662" spans="16:16" x14ac:dyDescent="0.35">
      <c r="P1662" s="15">
        <v>1165</v>
      </c>
    </row>
    <row r="1663" spans="16:16" x14ac:dyDescent="0.35">
      <c r="P1663" s="14">
        <v>1404</v>
      </c>
    </row>
    <row r="1664" spans="16:16" x14ac:dyDescent="0.35">
      <c r="P1664" s="15">
        <v>6457</v>
      </c>
    </row>
    <row r="1665" spans="16:16" x14ac:dyDescent="0.35">
      <c r="P1665" s="14">
        <v>2639</v>
      </c>
    </row>
    <row r="1666" spans="16:16" x14ac:dyDescent="0.35">
      <c r="P1666" s="15">
        <v>8299</v>
      </c>
    </row>
    <row r="1667" spans="16:16" x14ac:dyDescent="0.35">
      <c r="P1667" s="14">
        <v>6437</v>
      </c>
    </row>
    <row r="1668" spans="16:16" x14ac:dyDescent="0.35">
      <c r="P1668" s="15">
        <v>6912</v>
      </c>
    </row>
    <row r="1669" spans="16:16" x14ac:dyDescent="0.35">
      <c r="P1669" s="14">
        <v>7327</v>
      </c>
    </row>
    <row r="1670" spans="16:16" x14ac:dyDescent="0.35">
      <c r="P1670" s="15">
        <v>5299</v>
      </c>
    </row>
    <row r="1671" spans="16:16" x14ac:dyDescent="0.35">
      <c r="P1671" s="14">
        <v>4127</v>
      </c>
    </row>
    <row r="1672" spans="16:16" x14ac:dyDescent="0.35">
      <c r="P1672" s="15">
        <v>8143</v>
      </c>
    </row>
    <row r="1673" spans="16:16" x14ac:dyDescent="0.35">
      <c r="P1673" s="14">
        <v>1964</v>
      </c>
    </row>
    <row r="1674" spans="16:16" x14ac:dyDescent="0.35">
      <c r="P1674" s="15">
        <v>3690</v>
      </c>
    </row>
    <row r="1675" spans="16:16" x14ac:dyDescent="0.35">
      <c r="P1675" s="14">
        <v>3433</v>
      </c>
    </row>
    <row r="1676" spans="16:16" x14ac:dyDescent="0.35">
      <c r="P1676" s="15">
        <v>3389</v>
      </c>
    </row>
    <row r="1677" spans="16:16" x14ac:dyDescent="0.35">
      <c r="P1677" s="14">
        <v>4712</v>
      </c>
    </row>
    <row r="1678" spans="16:16" x14ac:dyDescent="0.35">
      <c r="P1678" s="15">
        <v>1170</v>
      </c>
    </row>
    <row r="1679" spans="16:16" x14ac:dyDescent="0.35">
      <c r="P1679" s="14">
        <v>6347</v>
      </c>
    </row>
    <row r="1680" spans="16:16" x14ac:dyDescent="0.35">
      <c r="P1680" s="15">
        <v>4065</v>
      </c>
    </row>
    <row r="1681" spans="16:16" x14ac:dyDescent="0.35">
      <c r="P1681" s="14">
        <v>8230</v>
      </c>
    </row>
    <row r="1682" spans="16:16" x14ac:dyDescent="0.35">
      <c r="P1682" s="15">
        <v>1215</v>
      </c>
    </row>
    <row r="1683" spans="16:16" x14ac:dyDescent="0.35">
      <c r="P1683" s="14">
        <v>5939</v>
      </c>
    </row>
    <row r="1684" spans="16:16" x14ac:dyDescent="0.35">
      <c r="P1684" s="15">
        <v>2156</v>
      </c>
    </row>
    <row r="1685" spans="16:16" x14ac:dyDescent="0.35">
      <c r="P1685" s="14">
        <v>7788</v>
      </c>
    </row>
    <row r="1686" spans="16:16" x14ac:dyDescent="0.35">
      <c r="P1686" s="15">
        <v>10323</v>
      </c>
    </row>
    <row r="1687" spans="16:16" x14ac:dyDescent="0.35">
      <c r="P1687" s="14">
        <v>7947</v>
      </c>
    </row>
    <row r="1688" spans="16:16" x14ac:dyDescent="0.35">
      <c r="P1688" s="15">
        <v>1891</v>
      </c>
    </row>
    <row r="1689" spans="16:16" x14ac:dyDescent="0.35">
      <c r="P1689" s="14">
        <v>2570</v>
      </c>
    </row>
    <row r="1690" spans="16:16" x14ac:dyDescent="0.35">
      <c r="P1690" s="15">
        <v>9256</v>
      </c>
    </row>
    <row r="1691" spans="16:16" x14ac:dyDescent="0.35">
      <c r="P1691" s="14">
        <v>295</v>
      </c>
    </row>
    <row r="1692" spans="16:16" x14ac:dyDescent="0.35">
      <c r="P1692" s="15">
        <v>7397</v>
      </c>
    </row>
    <row r="1693" spans="16:16" x14ac:dyDescent="0.35">
      <c r="P1693" s="14">
        <v>6349</v>
      </c>
    </row>
    <row r="1694" spans="16:16" x14ac:dyDescent="0.35">
      <c r="P1694" s="15">
        <v>10790</v>
      </c>
    </row>
    <row r="1695" spans="16:16" x14ac:dyDescent="0.35">
      <c r="P1695" s="14">
        <v>10398</v>
      </c>
    </row>
    <row r="1696" spans="16:16" x14ac:dyDescent="0.35">
      <c r="P1696" s="15">
        <v>2431</v>
      </c>
    </row>
    <row r="1697" spans="16:16" x14ac:dyDescent="0.35">
      <c r="P1697" s="14">
        <v>550</v>
      </c>
    </row>
    <row r="1698" spans="16:16" x14ac:dyDescent="0.35">
      <c r="P1698" s="15">
        <v>1890</v>
      </c>
    </row>
    <row r="1699" spans="16:16" x14ac:dyDescent="0.35">
      <c r="P1699" s="14">
        <v>10742</v>
      </c>
    </row>
    <row r="1700" spans="16:16" x14ac:dyDescent="0.35">
      <c r="P1700" s="15">
        <v>10356</v>
      </c>
    </row>
    <row r="1701" spans="16:16" x14ac:dyDescent="0.35">
      <c r="P1701" s="14">
        <v>4676</v>
      </c>
    </row>
    <row r="1702" spans="16:16" x14ac:dyDescent="0.35">
      <c r="P1702" s="15">
        <v>8852</v>
      </c>
    </row>
    <row r="1703" spans="16:16" x14ac:dyDescent="0.35">
      <c r="P1703" s="14">
        <v>3565</v>
      </c>
    </row>
    <row r="1704" spans="16:16" x14ac:dyDescent="0.35">
      <c r="P1704" s="15">
        <v>5294</v>
      </c>
    </row>
    <row r="1705" spans="16:16" x14ac:dyDescent="0.35">
      <c r="P1705" s="14">
        <v>1958</v>
      </c>
    </row>
    <row r="1706" spans="16:16" x14ac:dyDescent="0.35">
      <c r="P1706" s="15">
        <v>7349</v>
      </c>
    </row>
    <row r="1707" spans="16:16" x14ac:dyDescent="0.35">
      <c r="P1707" s="14">
        <v>8799</v>
      </c>
    </row>
    <row r="1708" spans="16:16" x14ac:dyDescent="0.35">
      <c r="P1708" s="15">
        <v>1351</v>
      </c>
    </row>
    <row r="1709" spans="16:16" x14ac:dyDescent="0.35">
      <c r="P1709" s="14">
        <v>1045</v>
      </c>
    </row>
    <row r="1710" spans="16:16" x14ac:dyDescent="0.35">
      <c r="P1710" s="15">
        <v>7732</v>
      </c>
    </row>
    <row r="1711" spans="16:16" x14ac:dyDescent="0.35">
      <c r="P1711" s="14">
        <v>8070</v>
      </c>
    </row>
    <row r="1712" spans="16:16" x14ac:dyDescent="0.35">
      <c r="P1712" s="15">
        <v>477</v>
      </c>
    </row>
    <row r="1713" spans="16:16" x14ac:dyDescent="0.35">
      <c r="P1713" s="14">
        <v>7832</v>
      </c>
    </row>
    <row r="1714" spans="16:16" x14ac:dyDescent="0.35">
      <c r="P1714" s="15">
        <v>2202</v>
      </c>
    </row>
    <row r="1715" spans="16:16" x14ac:dyDescent="0.35">
      <c r="P1715" s="14">
        <v>7396</v>
      </c>
    </row>
    <row r="1716" spans="16:16" x14ac:dyDescent="0.35">
      <c r="P1716" s="15">
        <v>4055</v>
      </c>
    </row>
    <row r="1717" spans="16:16" x14ac:dyDescent="0.35">
      <c r="P1717" s="14">
        <v>10340</v>
      </c>
    </row>
    <row r="1718" spans="16:16" x14ac:dyDescent="0.35">
      <c r="P1718" s="15">
        <v>10091</v>
      </c>
    </row>
    <row r="1719" spans="16:16" x14ac:dyDescent="0.35">
      <c r="P1719" s="14">
        <v>7629</v>
      </c>
    </row>
    <row r="1720" spans="16:16" x14ac:dyDescent="0.35">
      <c r="P1720" s="15">
        <v>10640</v>
      </c>
    </row>
    <row r="1721" spans="16:16" x14ac:dyDescent="0.35">
      <c r="P1721" s="14">
        <v>3498</v>
      </c>
    </row>
    <row r="1722" spans="16:16" x14ac:dyDescent="0.35">
      <c r="P1722" s="15">
        <v>6742</v>
      </c>
    </row>
    <row r="1723" spans="16:16" x14ac:dyDescent="0.35">
      <c r="P1723" s="14">
        <v>1172</v>
      </c>
    </row>
    <row r="1724" spans="16:16" x14ac:dyDescent="0.35">
      <c r="P1724" s="15">
        <v>569</v>
      </c>
    </row>
    <row r="1725" spans="16:16" x14ac:dyDescent="0.35">
      <c r="P1725" s="14">
        <v>4686</v>
      </c>
    </row>
    <row r="1726" spans="16:16" x14ac:dyDescent="0.35">
      <c r="P1726" s="15">
        <v>1381</v>
      </c>
    </row>
    <row r="1727" spans="16:16" x14ac:dyDescent="0.35">
      <c r="P1727" s="14">
        <v>2634</v>
      </c>
    </row>
    <row r="1728" spans="16:16" x14ac:dyDescent="0.35">
      <c r="P1728" s="15">
        <v>10905</v>
      </c>
    </row>
    <row r="1729" spans="16:16" x14ac:dyDescent="0.35">
      <c r="P1729" s="14">
        <v>1744</v>
      </c>
    </row>
    <row r="1730" spans="16:16" x14ac:dyDescent="0.35">
      <c r="P1730" s="15">
        <v>1000</v>
      </c>
    </row>
    <row r="1731" spans="16:16" x14ac:dyDescent="0.35">
      <c r="P1731" s="14">
        <v>3828</v>
      </c>
    </row>
    <row r="1732" spans="16:16" x14ac:dyDescent="0.35">
      <c r="P1732" s="15">
        <v>8605</v>
      </c>
    </row>
    <row r="1733" spans="16:16" x14ac:dyDescent="0.35">
      <c r="P1733" s="14">
        <v>10304</v>
      </c>
    </row>
    <row r="1734" spans="16:16" x14ac:dyDescent="0.35">
      <c r="P1734" s="15">
        <v>4351</v>
      </c>
    </row>
    <row r="1735" spans="16:16" x14ac:dyDescent="0.35">
      <c r="P1735" s="14">
        <v>10129</v>
      </c>
    </row>
    <row r="1736" spans="16:16" x14ac:dyDescent="0.35">
      <c r="P1736" s="15">
        <v>2499</v>
      </c>
    </row>
    <row r="1737" spans="16:16" x14ac:dyDescent="0.35">
      <c r="P1737" s="14">
        <v>10092</v>
      </c>
    </row>
    <row r="1738" spans="16:16" x14ac:dyDescent="0.35">
      <c r="P1738" s="15">
        <v>7500</v>
      </c>
    </row>
    <row r="1739" spans="16:16" x14ac:dyDescent="0.35">
      <c r="P1739" s="14">
        <v>5796</v>
      </c>
    </row>
    <row r="1740" spans="16:16" x14ac:dyDescent="0.35">
      <c r="P1740" s="15">
        <v>10556</v>
      </c>
    </row>
    <row r="1741" spans="16:16" x14ac:dyDescent="0.35">
      <c r="P1741" s="14">
        <v>1064</v>
      </c>
    </row>
    <row r="1742" spans="16:16" x14ac:dyDescent="0.35">
      <c r="P1742" s="15">
        <v>48</v>
      </c>
    </row>
    <row r="1743" spans="16:16" x14ac:dyDescent="0.35">
      <c r="P1743" s="14">
        <v>7610</v>
      </c>
    </row>
    <row r="1744" spans="16:16" x14ac:dyDescent="0.35">
      <c r="P1744" s="15">
        <v>263</v>
      </c>
    </row>
    <row r="1745" spans="16:16" x14ac:dyDescent="0.35">
      <c r="P1745" s="14">
        <v>10814</v>
      </c>
    </row>
    <row r="1746" spans="16:16" x14ac:dyDescent="0.35">
      <c r="P1746" s="15">
        <v>9710</v>
      </c>
    </row>
    <row r="1747" spans="16:16" x14ac:dyDescent="0.35">
      <c r="P1747" s="14">
        <v>9292</v>
      </c>
    </row>
    <row r="1748" spans="16:16" x14ac:dyDescent="0.35">
      <c r="P1748" s="15">
        <v>10250</v>
      </c>
    </row>
    <row r="1749" spans="16:16" x14ac:dyDescent="0.35">
      <c r="P1749" s="14">
        <v>7881</v>
      </c>
    </row>
    <row r="1750" spans="16:16" x14ac:dyDescent="0.35">
      <c r="P1750" s="15">
        <v>5847</v>
      </c>
    </row>
    <row r="1751" spans="16:16" x14ac:dyDescent="0.35">
      <c r="P1751" s="14">
        <v>737</v>
      </c>
    </row>
    <row r="1752" spans="16:16" x14ac:dyDescent="0.35">
      <c r="P1752" s="15">
        <v>3571</v>
      </c>
    </row>
    <row r="1753" spans="16:16" x14ac:dyDescent="0.35">
      <c r="P1753" s="14">
        <v>7807</v>
      </c>
    </row>
    <row r="1754" spans="16:16" x14ac:dyDescent="0.35">
      <c r="P1754" s="15">
        <v>3878</v>
      </c>
    </row>
    <row r="1755" spans="16:16" x14ac:dyDescent="0.35">
      <c r="P1755" s="14">
        <v>5092</v>
      </c>
    </row>
    <row r="1756" spans="16:16" x14ac:dyDescent="0.35">
      <c r="P1756" s="15">
        <v>2154</v>
      </c>
    </row>
    <row r="1757" spans="16:16" x14ac:dyDescent="0.35">
      <c r="P1757" s="14">
        <v>5394</v>
      </c>
    </row>
    <row r="1758" spans="16:16" x14ac:dyDescent="0.35">
      <c r="P1758" s="15">
        <v>3798</v>
      </c>
    </row>
    <row r="1759" spans="16:16" x14ac:dyDescent="0.35">
      <c r="P1759" s="14">
        <v>3524</v>
      </c>
    </row>
    <row r="1760" spans="16:16" x14ac:dyDescent="0.35">
      <c r="P1760" s="15">
        <v>5247</v>
      </c>
    </row>
    <row r="1761" spans="16:16" x14ac:dyDescent="0.35">
      <c r="P1761" s="14">
        <v>5883</v>
      </c>
    </row>
    <row r="1762" spans="16:16" x14ac:dyDescent="0.35">
      <c r="P1762" s="15">
        <v>2118</v>
      </c>
    </row>
    <row r="1763" spans="16:16" x14ac:dyDescent="0.35">
      <c r="P1763" s="14">
        <v>8812</v>
      </c>
    </row>
    <row r="1764" spans="16:16" x14ac:dyDescent="0.35">
      <c r="P1764" s="15">
        <v>6616</v>
      </c>
    </row>
    <row r="1765" spans="16:16" x14ac:dyDescent="0.35">
      <c r="P1765" s="14">
        <v>2797</v>
      </c>
    </row>
    <row r="1766" spans="16:16" x14ac:dyDescent="0.35">
      <c r="P1766" s="15">
        <v>4328</v>
      </c>
    </row>
    <row r="1767" spans="16:16" x14ac:dyDescent="0.35">
      <c r="P1767" s="14">
        <v>9167</v>
      </c>
    </row>
    <row r="1768" spans="16:16" x14ac:dyDescent="0.35">
      <c r="P1768" s="15">
        <v>10560</v>
      </c>
    </row>
    <row r="1769" spans="16:16" x14ac:dyDescent="0.35">
      <c r="P1769" s="14">
        <v>2631</v>
      </c>
    </row>
    <row r="1770" spans="16:16" x14ac:dyDescent="0.35">
      <c r="P1770" s="15">
        <v>8312</v>
      </c>
    </row>
    <row r="1771" spans="16:16" x14ac:dyDescent="0.35">
      <c r="P1771" s="14">
        <v>5534</v>
      </c>
    </row>
    <row r="1772" spans="16:16" x14ac:dyDescent="0.35">
      <c r="P1772" s="15">
        <v>5093</v>
      </c>
    </row>
    <row r="1773" spans="16:16" x14ac:dyDescent="0.35">
      <c r="P1773" s="14">
        <v>7592</v>
      </c>
    </row>
    <row r="1774" spans="16:16" x14ac:dyDescent="0.35">
      <c r="P1774" s="15">
        <v>8895</v>
      </c>
    </row>
    <row r="1775" spans="16:16" x14ac:dyDescent="0.35">
      <c r="P1775" s="14">
        <v>8584</v>
      </c>
    </row>
    <row r="1776" spans="16:16" x14ac:dyDescent="0.35">
      <c r="P1776" s="15">
        <v>2694</v>
      </c>
    </row>
    <row r="1777" spans="16:16" x14ac:dyDescent="0.35">
      <c r="P1777" s="14">
        <v>8910</v>
      </c>
    </row>
    <row r="1778" spans="16:16" x14ac:dyDescent="0.35">
      <c r="P1778" s="15">
        <v>7433</v>
      </c>
    </row>
    <row r="1779" spans="16:16" x14ac:dyDescent="0.35">
      <c r="P1779" s="14">
        <v>164</v>
      </c>
    </row>
    <row r="1780" spans="16:16" x14ac:dyDescent="0.35">
      <c r="P1780" s="15">
        <v>10477</v>
      </c>
    </row>
    <row r="1781" spans="16:16" x14ac:dyDescent="0.35">
      <c r="P1781" s="14">
        <v>2681</v>
      </c>
    </row>
    <row r="1782" spans="16:16" x14ac:dyDescent="0.35">
      <c r="P1782" s="15">
        <v>5150</v>
      </c>
    </row>
    <row r="1783" spans="16:16" x14ac:dyDescent="0.35">
      <c r="P1783" s="14">
        <v>5283</v>
      </c>
    </row>
    <row r="1784" spans="16:16" x14ac:dyDescent="0.35">
      <c r="P1784" s="15">
        <v>9645</v>
      </c>
    </row>
    <row r="1785" spans="16:16" x14ac:dyDescent="0.35">
      <c r="P1785" s="14">
        <v>10678</v>
      </c>
    </row>
    <row r="1786" spans="16:16" x14ac:dyDescent="0.35">
      <c r="P1786" s="15">
        <v>7261</v>
      </c>
    </row>
    <row r="1787" spans="16:16" x14ac:dyDescent="0.35">
      <c r="P1787" s="14">
        <v>9648</v>
      </c>
    </row>
    <row r="1788" spans="16:16" x14ac:dyDescent="0.35">
      <c r="P1788" s="15">
        <v>2870</v>
      </c>
    </row>
    <row r="1789" spans="16:16" x14ac:dyDescent="0.35">
      <c r="P1789" s="14">
        <v>8008</v>
      </c>
    </row>
    <row r="1790" spans="16:16" x14ac:dyDescent="0.35">
      <c r="P1790" s="15">
        <v>1513</v>
      </c>
    </row>
    <row r="1791" spans="16:16" x14ac:dyDescent="0.35">
      <c r="P1791" s="14">
        <v>6173</v>
      </c>
    </row>
    <row r="1792" spans="16:16" x14ac:dyDescent="0.35">
      <c r="P1792" s="15">
        <v>1419</v>
      </c>
    </row>
    <row r="1793" spans="16:16" x14ac:dyDescent="0.35">
      <c r="P1793" s="14">
        <v>9150</v>
      </c>
    </row>
    <row r="1794" spans="16:16" x14ac:dyDescent="0.35">
      <c r="P1794" s="15">
        <v>7960</v>
      </c>
    </row>
    <row r="1795" spans="16:16" x14ac:dyDescent="0.35">
      <c r="P1795" s="14">
        <v>1250</v>
      </c>
    </row>
    <row r="1796" spans="16:16" x14ac:dyDescent="0.35">
      <c r="P1796" s="15">
        <v>9905</v>
      </c>
    </row>
    <row r="1797" spans="16:16" x14ac:dyDescent="0.35">
      <c r="P1797" s="14">
        <v>10691</v>
      </c>
    </row>
    <row r="1798" spans="16:16" x14ac:dyDescent="0.35">
      <c r="P1798" s="15">
        <v>7002</v>
      </c>
    </row>
    <row r="1799" spans="16:16" x14ac:dyDescent="0.35">
      <c r="P1799" s="14">
        <v>2952</v>
      </c>
    </row>
    <row r="1800" spans="16:16" x14ac:dyDescent="0.35">
      <c r="P1800" s="15">
        <v>8439</v>
      </c>
    </row>
    <row r="1801" spans="16:16" x14ac:dyDescent="0.35">
      <c r="P1801" s="14">
        <v>762</v>
      </c>
    </row>
    <row r="1802" spans="16:16" x14ac:dyDescent="0.35">
      <c r="P1802" s="15">
        <v>2831</v>
      </c>
    </row>
    <row r="1803" spans="16:16" x14ac:dyDescent="0.35">
      <c r="P1803" s="14">
        <v>6977</v>
      </c>
    </row>
    <row r="1804" spans="16:16" x14ac:dyDescent="0.35">
      <c r="P1804" s="15">
        <v>6289</v>
      </c>
    </row>
    <row r="1805" spans="16:16" x14ac:dyDescent="0.35">
      <c r="P1805" s="14">
        <v>4168</v>
      </c>
    </row>
    <row r="1806" spans="16:16" x14ac:dyDescent="0.35">
      <c r="P1806" s="15">
        <v>8397</v>
      </c>
    </row>
    <row r="1807" spans="16:16" x14ac:dyDescent="0.35">
      <c r="P1807" s="14">
        <v>9284</v>
      </c>
    </row>
    <row r="1808" spans="16:16" x14ac:dyDescent="0.35">
      <c r="P1808" s="15">
        <v>6237</v>
      </c>
    </row>
    <row r="1809" spans="16:16" x14ac:dyDescent="0.35">
      <c r="P1809" s="14">
        <v>3130</v>
      </c>
    </row>
    <row r="1810" spans="16:16" x14ac:dyDescent="0.35">
      <c r="P1810" s="15">
        <v>1619</v>
      </c>
    </row>
    <row r="1811" spans="16:16" x14ac:dyDescent="0.35">
      <c r="P1811" s="14">
        <v>1990</v>
      </c>
    </row>
    <row r="1812" spans="16:16" x14ac:dyDescent="0.35">
      <c r="P1812" s="15">
        <v>5513</v>
      </c>
    </row>
    <row r="1813" spans="16:16" x14ac:dyDescent="0.35">
      <c r="P1813" s="14">
        <v>269</v>
      </c>
    </row>
    <row r="1814" spans="16:16" x14ac:dyDescent="0.35">
      <c r="P1814" s="15">
        <v>8093</v>
      </c>
    </row>
    <row r="1815" spans="16:16" x14ac:dyDescent="0.35">
      <c r="P1815" s="14">
        <v>10513</v>
      </c>
    </row>
    <row r="1816" spans="16:16" x14ac:dyDescent="0.35">
      <c r="P1816" s="15">
        <v>10177</v>
      </c>
    </row>
    <row r="1817" spans="16:16" x14ac:dyDescent="0.35">
      <c r="P1817" s="14">
        <v>2549</v>
      </c>
    </row>
    <row r="1818" spans="16:16" x14ac:dyDescent="0.35">
      <c r="P1818" s="15">
        <v>5782</v>
      </c>
    </row>
    <row r="1819" spans="16:16" x14ac:dyDescent="0.35">
      <c r="P1819" s="14">
        <v>10057</v>
      </c>
    </row>
    <row r="1820" spans="16:16" x14ac:dyDescent="0.35">
      <c r="P1820" s="15">
        <v>10307</v>
      </c>
    </row>
    <row r="1821" spans="16:16" x14ac:dyDescent="0.35">
      <c r="P1821" s="14">
        <v>8566</v>
      </c>
    </row>
    <row r="1822" spans="16:16" x14ac:dyDescent="0.35">
      <c r="P1822" s="15">
        <v>2415</v>
      </c>
    </row>
    <row r="1823" spans="16:16" x14ac:dyDescent="0.35">
      <c r="P1823" s="14">
        <v>5684</v>
      </c>
    </row>
    <row r="1824" spans="16:16" x14ac:dyDescent="0.35">
      <c r="P1824" s="15">
        <v>8334</v>
      </c>
    </row>
    <row r="1825" spans="16:16" x14ac:dyDescent="0.35">
      <c r="P1825" s="14">
        <v>9166</v>
      </c>
    </row>
    <row r="1826" spans="16:16" x14ac:dyDescent="0.35">
      <c r="P1826" s="15">
        <v>1440</v>
      </c>
    </row>
    <row r="1827" spans="16:16" x14ac:dyDescent="0.35">
      <c r="P1827" s="14">
        <v>78</v>
      </c>
    </row>
    <row r="1828" spans="16:16" x14ac:dyDescent="0.35">
      <c r="P1828" s="15">
        <v>5441</v>
      </c>
    </row>
    <row r="1829" spans="16:16" x14ac:dyDescent="0.35">
      <c r="P1829" s="14">
        <v>5302</v>
      </c>
    </row>
    <row r="1830" spans="16:16" x14ac:dyDescent="0.35">
      <c r="P1830" s="15">
        <v>4687</v>
      </c>
    </row>
    <row r="1831" spans="16:16" x14ac:dyDescent="0.35">
      <c r="P1831" s="14">
        <v>1087</v>
      </c>
    </row>
    <row r="1832" spans="16:16" x14ac:dyDescent="0.35">
      <c r="P1832" s="15">
        <v>6859</v>
      </c>
    </row>
    <row r="1833" spans="16:16" x14ac:dyDescent="0.35">
      <c r="P1833" s="14">
        <v>9860</v>
      </c>
    </row>
    <row r="1834" spans="16:16" x14ac:dyDescent="0.35">
      <c r="P1834" s="15">
        <v>7129</v>
      </c>
    </row>
    <row r="1835" spans="16:16" x14ac:dyDescent="0.35">
      <c r="P1835" s="14">
        <v>5866</v>
      </c>
    </row>
    <row r="1836" spans="16:16" x14ac:dyDescent="0.35">
      <c r="P1836" s="15">
        <v>10521</v>
      </c>
    </row>
    <row r="1837" spans="16:16" x14ac:dyDescent="0.35">
      <c r="P1837" s="14">
        <v>7393</v>
      </c>
    </row>
    <row r="1838" spans="16:16" x14ac:dyDescent="0.35">
      <c r="P1838" s="15">
        <v>7849</v>
      </c>
    </row>
    <row r="1839" spans="16:16" x14ac:dyDescent="0.35">
      <c r="P1839" s="14">
        <v>332</v>
      </c>
    </row>
    <row r="1840" spans="16:16" x14ac:dyDescent="0.35">
      <c r="P1840" s="15">
        <v>9847</v>
      </c>
    </row>
    <row r="1841" spans="16:16" x14ac:dyDescent="0.35">
      <c r="P1841" s="14">
        <v>531</v>
      </c>
    </row>
    <row r="1842" spans="16:16" x14ac:dyDescent="0.35">
      <c r="P1842" s="15">
        <v>9576</v>
      </c>
    </row>
    <row r="1843" spans="16:16" x14ac:dyDescent="0.35">
      <c r="P1843" s="14">
        <v>6906</v>
      </c>
    </row>
    <row r="1844" spans="16:16" x14ac:dyDescent="0.35">
      <c r="P1844" s="15">
        <v>7419</v>
      </c>
    </row>
    <row r="1845" spans="16:16" x14ac:dyDescent="0.35">
      <c r="P1845" s="14">
        <v>3170</v>
      </c>
    </row>
    <row r="1846" spans="16:16" x14ac:dyDescent="0.35">
      <c r="P1846" s="15">
        <v>8527</v>
      </c>
    </row>
    <row r="1847" spans="16:16" x14ac:dyDescent="0.35">
      <c r="P1847" s="14">
        <v>7872</v>
      </c>
    </row>
    <row r="1848" spans="16:16" x14ac:dyDescent="0.35">
      <c r="P1848" s="15">
        <v>9931</v>
      </c>
    </row>
    <row r="1849" spans="16:16" x14ac:dyDescent="0.35">
      <c r="P1849" s="14">
        <v>10595</v>
      </c>
    </row>
    <row r="1850" spans="16:16" x14ac:dyDescent="0.35">
      <c r="P1850" s="15">
        <v>4609</v>
      </c>
    </row>
    <row r="1851" spans="16:16" x14ac:dyDescent="0.35">
      <c r="P1851" s="14">
        <v>5010</v>
      </c>
    </row>
    <row r="1852" spans="16:16" x14ac:dyDescent="0.35">
      <c r="P1852" s="15">
        <v>4427</v>
      </c>
    </row>
    <row r="1853" spans="16:16" x14ac:dyDescent="0.35">
      <c r="P1853" s="14">
        <v>11148</v>
      </c>
    </row>
    <row r="1854" spans="16:16" x14ac:dyDescent="0.35">
      <c r="P1854" s="15">
        <v>1168</v>
      </c>
    </row>
    <row r="1855" spans="16:16" x14ac:dyDescent="0.35">
      <c r="P1855" s="14">
        <v>9595</v>
      </c>
    </row>
    <row r="1856" spans="16:16" x14ac:dyDescent="0.35">
      <c r="P1856" s="15">
        <v>10163</v>
      </c>
    </row>
    <row r="1857" spans="16:16" x14ac:dyDescent="0.35">
      <c r="P1857" s="14">
        <v>2886</v>
      </c>
    </row>
    <row r="1858" spans="16:16" x14ac:dyDescent="0.35">
      <c r="P1858" s="15">
        <v>6710</v>
      </c>
    </row>
    <row r="1859" spans="16:16" x14ac:dyDescent="0.35">
      <c r="P1859" s="14">
        <v>5316</v>
      </c>
    </row>
    <row r="1860" spans="16:16" x14ac:dyDescent="0.35">
      <c r="P1860" s="15">
        <v>9029</v>
      </c>
    </row>
    <row r="1861" spans="16:16" x14ac:dyDescent="0.35">
      <c r="P1861" s="14">
        <v>521</v>
      </c>
    </row>
    <row r="1862" spans="16:16" x14ac:dyDescent="0.35">
      <c r="P1862" s="15">
        <v>1459</v>
      </c>
    </row>
    <row r="1863" spans="16:16" x14ac:dyDescent="0.35">
      <c r="P1863" s="14">
        <v>10241</v>
      </c>
    </row>
    <row r="1864" spans="16:16" x14ac:dyDescent="0.35">
      <c r="P1864" s="15">
        <v>1630</v>
      </c>
    </row>
    <row r="1865" spans="16:16" x14ac:dyDescent="0.35">
      <c r="P1865" s="14">
        <v>3254</v>
      </c>
    </row>
    <row r="1866" spans="16:16" x14ac:dyDescent="0.35">
      <c r="P1866" s="15">
        <v>9064</v>
      </c>
    </row>
    <row r="1867" spans="16:16" x14ac:dyDescent="0.35">
      <c r="P1867" s="14">
        <v>3678</v>
      </c>
    </row>
    <row r="1868" spans="16:16" x14ac:dyDescent="0.35">
      <c r="P1868" s="15">
        <v>4227</v>
      </c>
    </row>
    <row r="1869" spans="16:16" x14ac:dyDescent="0.35">
      <c r="P1869" s="14">
        <v>9467</v>
      </c>
    </row>
    <row r="1870" spans="16:16" x14ac:dyDescent="0.35">
      <c r="P1870" s="15">
        <v>8486</v>
      </c>
    </row>
    <row r="1871" spans="16:16" x14ac:dyDescent="0.35">
      <c r="P1871" s="14">
        <v>2186</v>
      </c>
    </row>
    <row r="1872" spans="16:16" x14ac:dyDescent="0.35">
      <c r="P1872" s="15">
        <v>3286</v>
      </c>
    </row>
    <row r="1873" spans="16:16" x14ac:dyDescent="0.35">
      <c r="P1873" s="14">
        <v>8602</v>
      </c>
    </row>
    <row r="1874" spans="16:16" x14ac:dyDescent="0.35">
      <c r="P1874" s="15">
        <v>3722</v>
      </c>
    </row>
    <row r="1875" spans="16:16" x14ac:dyDescent="0.35">
      <c r="P1875" s="14">
        <v>6715</v>
      </c>
    </row>
    <row r="1876" spans="16:16" x14ac:dyDescent="0.35">
      <c r="P1876" s="15">
        <v>4796</v>
      </c>
    </row>
    <row r="1877" spans="16:16" x14ac:dyDescent="0.35">
      <c r="P1877" s="14">
        <v>9612</v>
      </c>
    </row>
    <row r="1878" spans="16:16" x14ac:dyDescent="0.35">
      <c r="P1878" s="15">
        <v>3766</v>
      </c>
    </row>
    <row r="1879" spans="16:16" x14ac:dyDescent="0.35">
      <c r="P1879" s="14">
        <v>1399</v>
      </c>
    </row>
    <row r="1880" spans="16:16" x14ac:dyDescent="0.35">
      <c r="P1880" s="15">
        <v>1570</v>
      </c>
    </row>
    <row r="1881" spans="16:16" x14ac:dyDescent="0.35">
      <c r="P1881" s="14">
        <v>3426</v>
      </c>
    </row>
    <row r="1882" spans="16:16" x14ac:dyDescent="0.35">
      <c r="P1882" s="15">
        <v>3074</v>
      </c>
    </row>
    <row r="1883" spans="16:16" x14ac:dyDescent="0.35">
      <c r="P1883" s="14">
        <v>8341</v>
      </c>
    </row>
    <row r="1884" spans="16:16" x14ac:dyDescent="0.35">
      <c r="P1884" s="15">
        <v>5180</v>
      </c>
    </row>
    <row r="1885" spans="16:16" x14ac:dyDescent="0.35">
      <c r="P1885" s="14">
        <v>6461</v>
      </c>
    </row>
    <row r="1886" spans="16:16" x14ac:dyDescent="0.35">
      <c r="P1886" s="15">
        <v>7679</v>
      </c>
    </row>
    <row r="1887" spans="16:16" x14ac:dyDescent="0.35">
      <c r="P1887" s="14">
        <v>10702</v>
      </c>
    </row>
    <row r="1888" spans="16:16" x14ac:dyDescent="0.35">
      <c r="P1888" s="15">
        <v>7505</v>
      </c>
    </row>
    <row r="1889" spans="16:16" x14ac:dyDescent="0.35">
      <c r="P1889" s="14">
        <v>5113</v>
      </c>
    </row>
    <row r="1890" spans="16:16" x14ac:dyDescent="0.35">
      <c r="P1890" s="15">
        <v>10858</v>
      </c>
    </row>
    <row r="1891" spans="16:16" x14ac:dyDescent="0.35">
      <c r="P1891" s="14">
        <v>2961</v>
      </c>
    </row>
    <row r="1892" spans="16:16" x14ac:dyDescent="0.35">
      <c r="P1892" s="15">
        <v>2747</v>
      </c>
    </row>
    <row r="1893" spans="16:16" x14ac:dyDescent="0.35">
      <c r="P1893" s="14">
        <v>3010</v>
      </c>
    </row>
    <row r="1894" spans="16:16" x14ac:dyDescent="0.35">
      <c r="P1894" s="15">
        <v>5790</v>
      </c>
    </row>
    <row r="1895" spans="16:16" x14ac:dyDescent="0.35">
      <c r="P1895" s="14">
        <v>6892</v>
      </c>
    </row>
    <row r="1896" spans="16:16" x14ac:dyDescent="0.35">
      <c r="P1896" s="15">
        <v>1743</v>
      </c>
    </row>
    <row r="1897" spans="16:16" x14ac:dyDescent="0.35">
      <c r="P1897" s="14">
        <v>3578</v>
      </c>
    </row>
    <row r="1898" spans="16:16" x14ac:dyDescent="0.35">
      <c r="P1898" s="15">
        <v>8462</v>
      </c>
    </row>
    <row r="1899" spans="16:16" x14ac:dyDescent="0.35">
      <c r="P1899" s="14">
        <v>5558</v>
      </c>
    </row>
    <row r="1900" spans="16:16" x14ac:dyDescent="0.35">
      <c r="P1900" s="15">
        <v>4619</v>
      </c>
    </row>
    <row r="1901" spans="16:16" x14ac:dyDescent="0.35">
      <c r="P1901" s="14">
        <v>8780</v>
      </c>
    </row>
    <row r="1902" spans="16:16" x14ac:dyDescent="0.35">
      <c r="P1902" s="15">
        <v>10789</v>
      </c>
    </row>
    <row r="1903" spans="16:16" x14ac:dyDescent="0.35">
      <c r="P1903" s="14">
        <v>10779</v>
      </c>
    </row>
    <row r="1904" spans="16:16" x14ac:dyDescent="0.35">
      <c r="P1904" s="15">
        <v>5896</v>
      </c>
    </row>
    <row r="1905" spans="16:16" x14ac:dyDescent="0.35">
      <c r="P1905" s="14">
        <v>2337</v>
      </c>
    </row>
    <row r="1906" spans="16:16" x14ac:dyDescent="0.35">
      <c r="P1906" s="15">
        <v>10951</v>
      </c>
    </row>
    <row r="1907" spans="16:16" x14ac:dyDescent="0.35">
      <c r="P1907" s="14">
        <v>544</v>
      </c>
    </row>
    <row r="1908" spans="16:16" x14ac:dyDescent="0.35">
      <c r="P1908" s="15">
        <v>17</v>
      </c>
    </row>
    <row r="1909" spans="16:16" x14ac:dyDescent="0.35">
      <c r="P1909" s="14">
        <v>10680</v>
      </c>
    </row>
    <row r="1910" spans="16:16" x14ac:dyDescent="0.35">
      <c r="P1910" s="15">
        <v>3265</v>
      </c>
    </row>
    <row r="1911" spans="16:16" x14ac:dyDescent="0.35">
      <c r="P1911" s="14">
        <v>5623</v>
      </c>
    </row>
    <row r="1912" spans="16:16" x14ac:dyDescent="0.35">
      <c r="P1912" s="15">
        <v>5832</v>
      </c>
    </row>
    <row r="1913" spans="16:16" x14ac:dyDescent="0.35">
      <c r="P1913" s="14">
        <v>5544</v>
      </c>
    </row>
    <row r="1914" spans="16:16" x14ac:dyDescent="0.35">
      <c r="P1914" s="15">
        <v>6417</v>
      </c>
    </row>
    <row r="1915" spans="16:16" x14ac:dyDescent="0.35">
      <c r="P1915" s="14">
        <v>5831</v>
      </c>
    </row>
    <row r="1916" spans="16:16" x14ac:dyDescent="0.35">
      <c r="P1916" s="15">
        <v>7101</v>
      </c>
    </row>
    <row r="1917" spans="16:16" x14ac:dyDescent="0.35">
      <c r="P1917" s="14">
        <v>10176</v>
      </c>
    </row>
    <row r="1918" spans="16:16" x14ac:dyDescent="0.35">
      <c r="P1918" s="15">
        <v>2326</v>
      </c>
    </row>
    <row r="1919" spans="16:16" x14ac:dyDescent="0.35">
      <c r="P1919" s="14">
        <v>4385</v>
      </c>
    </row>
    <row r="1920" spans="16:16" x14ac:dyDescent="0.35">
      <c r="P1920" s="15">
        <v>2929</v>
      </c>
    </row>
    <row r="1921" spans="16:16" x14ac:dyDescent="0.35">
      <c r="P1921" s="14">
        <v>10686</v>
      </c>
    </row>
    <row r="1922" spans="16:16" x14ac:dyDescent="0.35">
      <c r="P1922" s="15">
        <v>2546</v>
      </c>
    </row>
    <row r="1923" spans="16:16" x14ac:dyDescent="0.35">
      <c r="P1923" s="14">
        <v>3283</v>
      </c>
    </row>
    <row r="1924" spans="16:16" x14ac:dyDescent="0.35">
      <c r="P1924" s="15">
        <v>3138</v>
      </c>
    </row>
    <row r="1925" spans="16:16" x14ac:dyDescent="0.35">
      <c r="P1925" s="14">
        <v>4994</v>
      </c>
    </row>
    <row r="1926" spans="16:16" x14ac:dyDescent="0.35">
      <c r="P1926" s="15">
        <v>7966</v>
      </c>
    </row>
    <row r="1927" spans="16:16" x14ac:dyDescent="0.35">
      <c r="P1927" s="14">
        <v>3112</v>
      </c>
    </row>
    <row r="1928" spans="16:16" x14ac:dyDescent="0.35">
      <c r="P1928" s="15">
        <v>10872</v>
      </c>
    </row>
    <row r="1929" spans="16:16" x14ac:dyDescent="0.35">
      <c r="P1929" s="14">
        <v>2181</v>
      </c>
    </row>
    <row r="1930" spans="16:16" x14ac:dyDescent="0.35">
      <c r="P1930" s="15">
        <v>1867</v>
      </c>
    </row>
    <row r="1931" spans="16:16" x14ac:dyDescent="0.35">
      <c r="P1931" s="14">
        <v>1518</v>
      </c>
    </row>
    <row r="1932" spans="16:16" x14ac:dyDescent="0.35">
      <c r="P1932" s="15">
        <v>5734</v>
      </c>
    </row>
    <row r="1933" spans="16:16" x14ac:dyDescent="0.35">
      <c r="P1933" s="14">
        <v>2878</v>
      </c>
    </row>
    <row r="1934" spans="16:16" x14ac:dyDescent="0.35">
      <c r="P1934" s="15">
        <v>1458</v>
      </c>
    </row>
    <row r="1935" spans="16:16" x14ac:dyDescent="0.35">
      <c r="P1935" s="14">
        <v>7007</v>
      </c>
    </row>
    <row r="1936" spans="16:16" x14ac:dyDescent="0.35">
      <c r="P1936" s="15">
        <v>6200</v>
      </c>
    </row>
    <row r="1937" spans="16:16" x14ac:dyDescent="0.35">
      <c r="P1937" s="14">
        <v>1403</v>
      </c>
    </row>
    <row r="1938" spans="16:16" x14ac:dyDescent="0.35">
      <c r="P1938" s="15">
        <v>4827</v>
      </c>
    </row>
    <row r="1939" spans="16:16" x14ac:dyDescent="0.35">
      <c r="P1939" s="14">
        <v>6250</v>
      </c>
    </row>
    <row r="1940" spans="16:16" x14ac:dyDescent="0.35">
      <c r="P1940" s="15">
        <v>9291</v>
      </c>
    </row>
    <row r="1941" spans="16:16" x14ac:dyDescent="0.35">
      <c r="P1941" s="14">
        <v>2478</v>
      </c>
    </row>
    <row r="1942" spans="16:16" x14ac:dyDescent="0.35">
      <c r="P1942" s="15">
        <v>1139</v>
      </c>
    </row>
    <row r="1943" spans="16:16" x14ac:dyDescent="0.35">
      <c r="P1943" s="14">
        <v>5138</v>
      </c>
    </row>
    <row r="1944" spans="16:16" x14ac:dyDescent="0.35">
      <c r="P1944" s="15">
        <v>5393</v>
      </c>
    </row>
    <row r="1945" spans="16:16" x14ac:dyDescent="0.35">
      <c r="P1945" s="14">
        <v>10413</v>
      </c>
    </row>
    <row r="1946" spans="16:16" x14ac:dyDescent="0.35">
      <c r="P1946" s="15">
        <v>5015</v>
      </c>
    </row>
    <row r="1947" spans="16:16" x14ac:dyDescent="0.35">
      <c r="P1947" s="14">
        <v>10868</v>
      </c>
    </row>
    <row r="1948" spans="16:16" x14ac:dyDescent="0.35">
      <c r="P1948" s="15">
        <v>10676</v>
      </c>
    </row>
    <row r="1949" spans="16:16" x14ac:dyDescent="0.35">
      <c r="P1949" s="14">
        <v>2495</v>
      </c>
    </row>
    <row r="1950" spans="16:16" x14ac:dyDescent="0.35">
      <c r="P1950" s="15">
        <v>7842</v>
      </c>
    </row>
    <row r="1951" spans="16:16" x14ac:dyDescent="0.35">
      <c r="P1951" s="14">
        <v>9955</v>
      </c>
    </row>
    <row r="1952" spans="16:16" x14ac:dyDescent="0.35">
      <c r="P1952" s="15">
        <v>6663</v>
      </c>
    </row>
    <row r="1953" spans="16:16" x14ac:dyDescent="0.35">
      <c r="P1953" s="14">
        <v>2162</v>
      </c>
    </row>
    <row r="1954" spans="16:16" x14ac:dyDescent="0.35">
      <c r="P1954" s="15">
        <v>3434</v>
      </c>
    </row>
    <row r="1955" spans="16:16" x14ac:dyDescent="0.35">
      <c r="P1955" s="14">
        <v>7919</v>
      </c>
    </row>
    <row r="1956" spans="16:16" x14ac:dyDescent="0.35">
      <c r="P1956" s="15">
        <v>5626</v>
      </c>
    </row>
    <row r="1957" spans="16:16" x14ac:dyDescent="0.35">
      <c r="P1957" s="14">
        <v>6428</v>
      </c>
    </row>
    <row r="1958" spans="16:16" x14ac:dyDescent="0.35">
      <c r="P1958" s="15">
        <v>8514</v>
      </c>
    </row>
    <row r="1959" spans="16:16" x14ac:dyDescent="0.35">
      <c r="P1959" s="14">
        <v>10448</v>
      </c>
    </row>
    <row r="1960" spans="16:16" x14ac:dyDescent="0.35">
      <c r="P1960" s="15">
        <v>2109</v>
      </c>
    </row>
    <row r="1961" spans="16:16" x14ac:dyDescent="0.35">
      <c r="P1961" s="14">
        <v>7530</v>
      </c>
    </row>
    <row r="1962" spans="16:16" x14ac:dyDescent="0.35">
      <c r="P1962" s="15">
        <v>8925</v>
      </c>
    </row>
    <row r="1963" spans="16:16" x14ac:dyDescent="0.35">
      <c r="P1963" s="14">
        <v>3009</v>
      </c>
    </row>
    <row r="1964" spans="16:16" x14ac:dyDescent="0.35">
      <c r="P1964" s="15">
        <v>6355</v>
      </c>
    </row>
    <row r="1965" spans="16:16" x14ac:dyDescent="0.35">
      <c r="P1965" s="14">
        <v>3517</v>
      </c>
    </row>
    <row r="1966" spans="16:16" x14ac:dyDescent="0.35">
      <c r="P1966" s="15">
        <v>1158</v>
      </c>
    </row>
    <row r="1967" spans="16:16" x14ac:dyDescent="0.35">
      <c r="P1967" s="14">
        <v>6203</v>
      </c>
    </row>
    <row r="1968" spans="16:16" x14ac:dyDescent="0.35">
      <c r="P1968" s="15">
        <v>7165</v>
      </c>
    </row>
    <row r="1969" spans="16:16" x14ac:dyDescent="0.35">
      <c r="P1969" s="14">
        <v>3595</v>
      </c>
    </row>
    <row r="1970" spans="16:16" x14ac:dyDescent="0.35">
      <c r="P1970" s="15">
        <v>8537</v>
      </c>
    </row>
    <row r="1971" spans="16:16" x14ac:dyDescent="0.35">
      <c r="P1971" s="14">
        <v>4331</v>
      </c>
    </row>
    <row r="1972" spans="16:16" x14ac:dyDescent="0.35">
      <c r="P1972" s="15">
        <v>6281</v>
      </c>
    </row>
    <row r="1973" spans="16:16" x14ac:dyDescent="0.35">
      <c r="P1973" s="14">
        <v>4338</v>
      </c>
    </row>
    <row r="1974" spans="16:16" x14ac:dyDescent="0.35">
      <c r="P1974" s="15">
        <v>2452</v>
      </c>
    </row>
    <row r="1975" spans="16:16" x14ac:dyDescent="0.35">
      <c r="P1975" s="14">
        <v>9507</v>
      </c>
    </row>
    <row r="1976" spans="16:16" x14ac:dyDescent="0.35">
      <c r="P1976" s="15">
        <v>8360</v>
      </c>
    </row>
    <row r="1977" spans="16:16" x14ac:dyDescent="0.35">
      <c r="P1977" s="14">
        <v>10311</v>
      </c>
    </row>
    <row r="1978" spans="16:16" x14ac:dyDescent="0.35">
      <c r="P1978" s="15">
        <v>5117</v>
      </c>
    </row>
    <row r="1979" spans="16:16" x14ac:dyDescent="0.35">
      <c r="P1979" s="14">
        <v>4867</v>
      </c>
    </row>
    <row r="1980" spans="16:16" x14ac:dyDescent="0.35">
      <c r="P1980" s="15">
        <v>9289</v>
      </c>
    </row>
    <row r="1981" spans="16:16" x14ac:dyDescent="0.35">
      <c r="P1981" s="14">
        <v>10913</v>
      </c>
    </row>
    <row r="1982" spans="16:16" x14ac:dyDescent="0.35">
      <c r="P1982" s="15">
        <v>3032</v>
      </c>
    </row>
    <row r="1983" spans="16:16" x14ac:dyDescent="0.35">
      <c r="P1983" s="14">
        <v>8524</v>
      </c>
    </row>
    <row r="1984" spans="16:16" x14ac:dyDescent="0.35">
      <c r="P1984" s="15">
        <v>3334</v>
      </c>
    </row>
    <row r="1985" spans="16:16" x14ac:dyDescent="0.35">
      <c r="P1985" s="14">
        <v>4470</v>
      </c>
    </row>
    <row r="1986" spans="16:16" x14ac:dyDescent="0.35">
      <c r="P1986" s="15">
        <v>1406</v>
      </c>
    </row>
    <row r="1987" spans="16:16" x14ac:dyDescent="0.35">
      <c r="P1987" s="14">
        <v>8619</v>
      </c>
    </row>
    <row r="1988" spans="16:16" x14ac:dyDescent="0.35">
      <c r="P1988" s="15">
        <v>10821</v>
      </c>
    </row>
    <row r="1989" spans="16:16" x14ac:dyDescent="0.35">
      <c r="P1989" s="14">
        <v>4552</v>
      </c>
    </row>
    <row r="1990" spans="16:16" x14ac:dyDescent="0.35">
      <c r="P1990" s="15">
        <v>898</v>
      </c>
    </row>
    <row r="1991" spans="16:16" x14ac:dyDescent="0.35">
      <c r="P1991" s="14">
        <v>9797</v>
      </c>
    </row>
    <row r="1992" spans="16:16" x14ac:dyDescent="0.35">
      <c r="P1992" s="15">
        <v>10949</v>
      </c>
    </row>
    <row r="1993" spans="16:16" x14ac:dyDescent="0.35">
      <c r="P1993" s="14">
        <v>8212</v>
      </c>
    </row>
    <row r="1994" spans="16:16" x14ac:dyDescent="0.35">
      <c r="P1994" s="15">
        <v>6248</v>
      </c>
    </row>
    <row r="1995" spans="16:16" x14ac:dyDescent="0.35">
      <c r="P1995" s="14">
        <v>10164</v>
      </c>
    </row>
    <row r="1996" spans="16:16" x14ac:dyDescent="0.35">
      <c r="P1996" s="15">
        <v>4547</v>
      </c>
    </row>
    <row r="1997" spans="16:16" x14ac:dyDescent="0.35">
      <c r="P1997" s="14">
        <v>6815</v>
      </c>
    </row>
    <row r="1998" spans="16:16" x14ac:dyDescent="0.35">
      <c r="P1998" s="15">
        <v>4122</v>
      </c>
    </row>
    <row r="1999" spans="16:16" x14ac:dyDescent="0.35">
      <c r="P1999" s="14">
        <v>10841</v>
      </c>
    </row>
    <row r="2000" spans="16:16" x14ac:dyDescent="0.35">
      <c r="P2000" s="15">
        <v>5370</v>
      </c>
    </row>
    <row r="2001" spans="16:16" x14ac:dyDescent="0.35">
      <c r="P2001" s="14">
        <v>176</v>
      </c>
    </row>
    <row r="2002" spans="16:16" x14ac:dyDescent="0.35">
      <c r="P2002" s="15">
        <v>4860</v>
      </c>
    </row>
    <row r="2003" spans="16:16" x14ac:dyDescent="0.35">
      <c r="P2003" s="14">
        <v>10757</v>
      </c>
    </row>
    <row r="2004" spans="16:16" x14ac:dyDescent="0.35">
      <c r="P2004" s="15">
        <v>4023</v>
      </c>
    </row>
    <row r="2005" spans="16:16" x14ac:dyDescent="0.35">
      <c r="P2005" s="14">
        <v>6679</v>
      </c>
    </row>
    <row r="2006" spans="16:16" x14ac:dyDescent="0.35">
      <c r="P2006" s="15">
        <v>9923</v>
      </c>
    </row>
    <row r="2007" spans="16:16" x14ac:dyDescent="0.35">
      <c r="P2007" s="14">
        <v>7181</v>
      </c>
    </row>
    <row r="2008" spans="16:16" x14ac:dyDescent="0.35">
      <c r="P2008" s="15">
        <v>3599</v>
      </c>
    </row>
    <row r="2009" spans="16:16" x14ac:dyDescent="0.35">
      <c r="P2009" s="14">
        <v>405</v>
      </c>
    </row>
    <row r="2010" spans="16:16" x14ac:dyDescent="0.35">
      <c r="P2010" s="15">
        <v>6870</v>
      </c>
    </row>
    <row r="2011" spans="16:16" x14ac:dyDescent="0.35">
      <c r="P2011" s="14">
        <v>832</v>
      </c>
    </row>
    <row r="2012" spans="16:16" x14ac:dyDescent="0.35">
      <c r="P2012" s="15">
        <v>2002</v>
      </c>
    </row>
    <row r="2013" spans="16:16" x14ac:dyDescent="0.35">
      <c r="P2013" s="14">
        <v>3657</v>
      </c>
    </row>
    <row r="2014" spans="16:16" x14ac:dyDescent="0.35">
      <c r="P2014" s="15">
        <v>500</v>
      </c>
    </row>
    <row r="2015" spans="16:16" x14ac:dyDescent="0.35">
      <c r="P2015" s="14">
        <v>1951</v>
      </c>
    </row>
    <row r="2016" spans="16:16" x14ac:dyDescent="0.35">
      <c r="P2016" s="15">
        <v>3262</v>
      </c>
    </row>
    <row r="2017" spans="16:16" x14ac:dyDescent="0.35">
      <c r="P2017" s="14">
        <v>4102</v>
      </c>
    </row>
    <row r="2018" spans="16:16" x14ac:dyDescent="0.35">
      <c r="P2018" s="15">
        <v>7042</v>
      </c>
    </row>
    <row r="2019" spans="16:16" x14ac:dyDescent="0.35">
      <c r="P2019" s="14">
        <v>10598</v>
      </c>
    </row>
    <row r="2020" spans="16:16" x14ac:dyDescent="0.35">
      <c r="P2020" s="15">
        <v>255</v>
      </c>
    </row>
    <row r="2021" spans="16:16" x14ac:dyDescent="0.35">
      <c r="P2021" s="14">
        <v>2375</v>
      </c>
    </row>
    <row r="2022" spans="16:16" x14ac:dyDescent="0.35">
      <c r="P2022" s="15">
        <v>9829</v>
      </c>
    </row>
    <row r="2023" spans="16:16" x14ac:dyDescent="0.35">
      <c r="P2023" s="14">
        <v>6214</v>
      </c>
    </row>
    <row r="2024" spans="16:16" x14ac:dyDescent="0.35">
      <c r="P2024" s="15">
        <v>4954</v>
      </c>
    </row>
    <row r="2025" spans="16:16" x14ac:dyDescent="0.35">
      <c r="P2025" s="14">
        <v>7861</v>
      </c>
    </row>
    <row r="2026" spans="16:16" x14ac:dyDescent="0.35">
      <c r="P2026" s="15">
        <v>4837</v>
      </c>
    </row>
    <row r="2027" spans="16:16" x14ac:dyDescent="0.35">
      <c r="P2027" s="14">
        <v>9423</v>
      </c>
    </row>
    <row r="2028" spans="16:16" x14ac:dyDescent="0.35">
      <c r="P2028" s="15">
        <v>4198</v>
      </c>
    </row>
    <row r="2029" spans="16:16" x14ac:dyDescent="0.35">
      <c r="P2029" s="14">
        <v>153</v>
      </c>
    </row>
    <row r="2030" spans="16:16" x14ac:dyDescent="0.35">
      <c r="P2030" s="15">
        <v>9323</v>
      </c>
    </row>
    <row r="2031" spans="16:16" x14ac:dyDescent="0.35">
      <c r="P2031" s="14">
        <v>10001</v>
      </c>
    </row>
    <row r="2032" spans="16:16" x14ac:dyDescent="0.35">
      <c r="P2032" s="15">
        <v>3945</v>
      </c>
    </row>
    <row r="2033" spans="16:16" x14ac:dyDescent="0.35">
      <c r="P2033" s="14">
        <v>3799</v>
      </c>
    </row>
    <row r="2034" spans="16:16" x14ac:dyDescent="0.35">
      <c r="P2034" s="15">
        <v>8625</v>
      </c>
    </row>
    <row r="2035" spans="16:16" x14ac:dyDescent="0.35">
      <c r="P2035" s="14">
        <v>3491</v>
      </c>
    </row>
    <row r="2036" spans="16:16" x14ac:dyDescent="0.35">
      <c r="P2036" s="15">
        <v>983</v>
      </c>
    </row>
    <row r="2037" spans="16:16" x14ac:dyDescent="0.35">
      <c r="P2037" s="14">
        <v>9119</v>
      </c>
    </row>
    <row r="2038" spans="16:16" x14ac:dyDescent="0.35">
      <c r="P2038" s="15">
        <v>4786</v>
      </c>
    </row>
    <row r="2039" spans="16:16" x14ac:dyDescent="0.35">
      <c r="P2039" s="14">
        <v>5872</v>
      </c>
    </row>
    <row r="2040" spans="16:16" x14ac:dyDescent="0.35">
      <c r="P2040" s="15">
        <v>6568</v>
      </c>
    </row>
    <row r="2041" spans="16:16" x14ac:dyDescent="0.35">
      <c r="P2041" s="14">
        <v>5628</v>
      </c>
    </row>
    <row r="2042" spans="16:16" x14ac:dyDescent="0.35">
      <c r="P2042" s="15">
        <v>5631</v>
      </c>
    </row>
    <row r="2043" spans="16:16" x14ac:dyDescent="0.35">
      <c r="P2043" s="14">
        <v>4974</v>
      </c>
    </row>
    <row r="2044" spans="16:16" x14ac:dyDescent="0.35">
      <c r="P2044" s="15">
        <v>8416</v>
      </c>
    </row>
    <row r="2045" spans="16:16" x14ac:dyDescent="0.35">
      <c r="P2045" s="14">
        <v>5454</v>
      </c>
    </row>
    <row r="2046" spans="16:16" x14ac:dyDescent="0.35">
      <c r="P2046" s="15">
        <v>4095</v>
      </c>
    </row>
    <row r="2047" spans="16:16" x14ac:dyDescent="0.35">
      <c r="P2047" s="14">
        <v>5474</v>
      </c>
    </row>
    <row r="2048" spans="16:16" x14ac:dyDescent="0.35">
      <c r="P2048" s="15">
        <v>4268</v>
      </c>
    </row>
    <row r="2049" spans="16:16" x14ac:dyDescent="0.35">
      <c r="P2049" s="14">
        <v>10701</v>
      </c>
    </row>
    <row r="2050" spans="16:16" x14ac:dyDescent="0.35">
      <c r="P2050" s="15">
        <v>3507</v>
      </c>
    </row>
    <row r="2051" spans="16:16" x14ac:dyDescent="0.35">
      <c r="P2051" s="14">
        <v>2079</v>
      </c>
    </row>
    <row r="2052" spans="16:16" x14ac:dyDescent="0.35">
      <c r="P2052" s="15">
        <v>626</v>
      </c>
    </row>
    <row r="2053" spans="16:16" x14ac:dyDescent="0.35">
      <c r="P2053" s="14">
        <v>4426</v>
      </c>
    </row>
    <row r="2054" spans="16:16" x14ac:dyDescent="0.35">
      <c r="P2054" s="15">
        <v>2591</v>
      </c>
    </row>
    <row r="2055" spans="16:16" x14ac:dyDescent="0.35">
      <c r="P2055" s="14">
        <v>10509</v>
      </c>
    </row>
    <row r="2056" spans="16:16" x14ac:dyDescent="0.35">
      <c r="P2056" s="15">
        <v>6382</v>
      </c>
    </row>
    <row r="2057" spans="16:16" x14ac:dyDescent="0.35">
      <c r="P2057" s="14">
        <v>6673</v>
      </c>
    </row>
    <row r="2058" spans="16:16" x14ac:dyDescent="0.35">
      <c r="P2058" s="15">
        <v>7441</v>
      </c>
    </row>
    <row r="2059" spans="16:16" x14ac:dyDescent="0.35">
      <c r="P2059" s="14">
        <v>1071</v>
      </c>
    </row>
    <row r="2060" spans="16:16" x14ac:dyDescent="0.35">
      <c r="P2060" s="15">
        <v>10061</v>
      </c>
    </row>
    <row r="2061" spans="16:16" x14ac:dyDescent="0.35">
      <c r="P2061" s="14">
        <v>7187</v>
      </c>
    </row>
    <row r="2062" spans="16:16" x14ac:dyDescent="0.35">
      <c r="P2062" s="15">
        <v>8775</v>
      </c>
    </row>
    <row r="2063" spans="16:16" x14ac:dyDescent="0.35">
      <c r="P2063" s="14">
        <v>1612</v>
      </c>
    </row>
    <row r="2064" spans="16:16" x14ac:dyDescent="0.35">
      <c r="P2064" s="15">
        <v>2345</v>
      </c>
    </row>
    <row r="2065" spans="16:16" x14ac:dyDescent="0.35">
      <c r="P2065" s="14">
        <v>322</v>
      </c>
    </row>
    <row r="2066" spans="16:16" x14ac:dyDescent="0.35">
      <c r="P2066" s="15">
        <v>10897</v>
      </c>
    </row>
    <row r="2067" spans="16:16" x14ac:dyDescent="0.35">
      <c r="P2067" s="14">
        <v>123</v>
      </c>
    </row>
    <row r="2068" spans="16:16" x14ac:dyDescent="0.35">
      <c r="P2068" s="15">
        <v>6103</v>
      </c>
    </row>
    <row r="2069" spans="16:16" x14ac:dyDescent="0.35">
      <c r="P2069" s="14">
        <v>7899</v>
      </c>
    </row>
    <row r="2070" spans="16:16" x14ac:dyDescent="0.35">
      <c r="P2070" s="15">
        <v>10500</v>
      </c>
    </row>
    <row r="2071" spans="16:16" x14ac:dyDescent="0.35">
      <c r="P2071" s="14">
        <v>1655</v>
      </c>
    </row>
    <row r="2072" spans="16:16" x14ac:dyDescent="0.35">
      <c r="P2072" s="15">
        <v>2406</v>
      </c>
    </row>
    <row r="2073" spans="16:16" x14ac:dyDescent="0.35">
      <c r="P2073" s="14">
        <v>2712</v>
      </c>
    </row>
    <row r="2074" spans="16:16" x14ac:dyDescent="0.35">
      <c r="P2074" s="15">
        <v>5517</v>
      </c>
    </row>
    <row r="2075" spans="16:16" x14ac:dyDescent="0.35">
      <c r="P2075" s="14">
        <v>10643</v>
      </c>
    </row>
    <row r="2076" spans="16:16" x14ac:dyDescent="0.35">
      <c r="P2076" s="15">
        <v>2254</v>
      </c>
    </row>
    <row r="2077" spans="16:16" x14ac:dyDescent="0.35">
      <c r="P2077" s="14">
        <v>10281</v>
      </c>
    </row>
    <row r="2078" spans="16:16" x14ac:dyDescent="0.35">
      <c r="P2078" s="15">
        <v>6958</v>
      </c>
    </row>
    <row r="2079" spans="16:16" x14ac:dyDescent="0.35">
      <c r="P2079" s="14">
        <v>954</v>
      </c>
    </row>
    <row r="2080" spans="16:16" x14ac:dyDescent="0.35">
      <c r="P2080" s="15">
        <v>5079</v>
      </c>
    </row>
    <row r="2081" spans="16:16" x14ac:dyDescent="0.35">
      <c r="P2081" s="14">
        <v>10339</v>
      </c>
    </row>
    <row r="2082" spans="16:16" x14ac:dyDescent="0.35">
      <c r="P2082" s="15">
        <v>4643</v>
      </c>
    </row>
    <row r="2083" spans="16:16" x14ac:dyDescent="0.35">
      <c r="P2083" s="14">
        <v>3117</v>
      </c>
    </row>
    <row r="2084" spans="16:16" x14ac:dyDescent="0.35">
      <c r="P2084" s="15">
        <v>6497</v>
      </c>
    </row>
    <row r="2085" spans="16:16" x14ac:dyDescent="0.35">
      <c r="P2085" s="14">
        <v>5396</v>
      </c>
    </row>
    <row r="2086" spans="16:16" x14ac:dyDescent="0.35">
      <c r="P2086" s="15">
        <v>5250</v>
      </c>
    </row>
    <row r="2087" spans="16:16" x14ac:dyDescent="0.35">
      <c r="P2087" s="14">
        <v>1052</v>
      </c>
    </row>
    <row r="2088" spans="16:16" x14ac:dyDescent="0.35">
      <c r="P2088" s="15">
        <v>2802</v>
      </c>
    </row>
    <row r="2089" spans="16:16" x14ac:dyDescent="0.35">
      <c r="P2089" s="14">
        <v>6343</v>
      </c>
    </row>
    <row r="2090" spans="16:16" x14ac:dyDescent="0.35">
      <c r="P2090" s="15">
        <v>6507</v>
      </c>
    </row>
    <row r="2091" spans="16:16" x14ac:dyDescent="0.35">
      <c r="P2091" s="14">
        <v>7901</v>
      </c>
    </row>
    <row r="2092" spans="16:16" x14ac:dyDescent="0.35">
      <c r="P2092" s="15">
        <v>4865</v>
      </c>
    </row>
    <row r="2093" spans="16:16" x14ac:dyDescent="0.35">
      <c r="P2093" s="14">
        <v>2686</v>
      </c>
    </row>
    <row r="2094" spans="16:16" x14ac:dyDescent="0.35">
      <c r="P2094" s="15">
        <v>3107</v>
      </c>
    </row>
    <row r="2095" spans="16:16" x14ac:dyDescent="0.35">
      <c r="P2095" s="14">
        <v>7734</v>
      </c>
    </row>
    <row r="2096" spans="16:16" x14ac:dyDescent="0.35">
      <c r="P2096" s="15">
        <v>1146</v>
      </c>
    </row>
    <row r="2097" spans="16:16" x14ac:dyDescent="0.35">
      <c r="P2097" s="14">
        <v>11031</v>
      </c>
    </row>
    <row r="2098" spans="16:16" x14ac:dyDescent="0.35">
      <c r="P2098" s="15">
        <v>7428</v>
      </c>
    </row>
    <row r="2099" spans="16:16" x14ac:dyDescent="0.35">
      <c r="P2099" s="14">
        <v>975</v>
      </c>
    </row>
    <row r="2100" spans="16:16" x14ac:dyDescent="0.35">
      <c r="P2100" s="15">
        <v>1103</v>
      </c>
    </row>
    <row r="2101" spans="16:16" x14ac:dyDescent="0.35">
      <c r="P2101" s="14">
        <v>3422</v>
      </c>
    </row>
    <row r="2102" spans="16:16" x14ac:dyDescent="0.35">
      <c r="P2102" s="15">
        <v>1055</v>
      </c>
    </row>
    <row r="2103" spans="16:16" x14ac:dyDescent="0.35">
      <c r="P2103" s="14">
        <v>6544</v>
      </c>
    </row>
    <row r="2104" spans="16:16" x14ac:dyDescent="0.35">
      <c r="P2104" s="15">
        <v>1241</v>
      </c>
    </row>
    <row r="2105" spans="16:16" x14ac:dyDescent="0.35">
      <c r="P2105" s="14">
        <v>2909</v>
      </c>
    </row>
    <row r="2106" spans="16:16" x14ac:dyDescent="0.35">
      <c r="P2106" s="15">
        <v>5802</v>
      </c>
    </row>
    <row r="2107" spans="16:16" x14ac:dyDescent="0.35">
      <c r="P2107" s="14">
        <v>1407</v>
      </c>
    </row>
    <row r="2108" spans="16:16" x14ac:dyDescent="0.35">
      <c r="P2108" s="15">
        <v>6183</v>
      </c>
    </row>
    <row r="2109" spans="16:16" x14ac:dyDescent="0.35">
      <c r="P2109" s="14">
        <v>340</v>
      </c>
    </row>
    <row r="2110" spans="16:16" x14ac:dyDescent="0.35">
      <c r="P2110" s="15">
        <v>5991</v>
      </c>
    </row>
    <row r="2111" spans="16:16" x14ac:dyDescent="0.35">
      <c r="P2111" s="14">
        <v>3104</v>
      </c>
    </row>
    <row r="2112" spans="16:16" x14ac:dyDescent="0.35">
      <c r="P2112" s="15">
        <v>9729</v>
      </c>
    </row>
    <row r="2113" spans="16:16" x14ac:dyDescent="0.35">
      <c r="P2113" s="14">
        <v>1008</v>
      </c>
    </row>
    <row r="2114" spans="16:16" x14ac:dyDescent="0.35">
      <c r="P2114" s="15">
        <v>11091</v>
      </c>
    </row>
    <row r="2115" spans="16:16" x14ac:dyDescent="0.35">
      <c r="P2115" s="14">
        <v>3969</v>
      </c>
    </row>
    <row r="2116" spans="16:16" x14ac:dyDescent="0.35">
      <c r="P2116" s="15">
        <v>1916</v>
      </c>
    </row>
    <row r="2117" spans="16:16" x14ac:dyDescent="0.35">
      <c r="P2117" s="14">
        <v>9907</v>
      </c>
    </row>
    <row r="2118" spans="16:16" x14ac:dyDescent="0.35">
      <c r="P2118" s="15">
        <v>87</v>
      </c>
    </row>
    <row r="2119" spans="16:16" x14ac:dyDescent="0.35">
      <c r="P2119" s="14">
        <v>8659</v>
      </c>
    </row>
    <row r="2120" spans="16:16" x14ac:dyDescent="0.35">
      <c r="P2120" s="15">
        <v>6262</v>
      </c>
    </row>
    <row r="2121" spans="16:16" x14ac:dyDescent="0.35">
      <c r="P2121" s="14">
        <v>6147</v>
      </c>
    </row>
    <row r="2122" spans="16:16" x14ac:dyDescent="0.35">
      <c r="P2122" s="15">
        <v>8832</v>
      </c>
    </row>
    <row r="2123" spans="16:16" x14ac:dyDescent="0.35">
      <c r="P2123" s="14">
        <v>10067</v>
      </c>
    </row>
    <row r="2124" spans="16:16" x14ac:dyDescent="0.35">
      <c r="P2124" s="15">
        <v>7532</v>
      </c>
    </row>
    <row r="2125" spans="16:16" x14ac:dyDescent="0.35">
      <c r="P2125" s="14">
        <v>4915</v>
      </c>
    </row>
    <row r="2126" spans="16:16" x14ac:dyDescent="0.35">
      <c r="P2126" s="15">
        <v>2115</v>
      </c>
    </row>
    <row r="2127" spans="16:16" x14ac:dyDescent="0.35">
      <c r="P2127" s="14">
        <v>2088</v>
      </c>
    </row>
    <row r="2128" spans="16:16" x14ac:dyDescent="0.35">
      <c r="P2128" s="15">
        <v>2493</v>
      </c>
    </row>
    <row r="2129" spans="16:16" x14ac:dyDescent="0.35">
      <c r="P2129" s="14">
        <v>6292</v>
      </c>
    </row>
    <row r="2130" spans="16:16" x14ac:dyDescent="0.35">
      <c r="P2130" s="15">
        <v>1631</v>
      </c>
    </row>
    <row r="2131" spans="16:16" x14ac:dyDescent="0.35">
      <c r="P2131" s="14">
        <v>10104</v>
      </c>
    </row>
    <row r="2132" spans="16:16" x14ac:dyDescent="0.35">
      <c r="P2132" s="15">
        <v>3006</v>
      </c>
    </row>
    <row r="2133" spans="16:16" x14ac:dyDescent="0.35">
      <c r="P2133" s="14">
        <v>3919</v>
      </c>
    </row>
    <row r="2134" spans="16:16" x14ac:dyDescent="0.35">
      <c r="P2134" s="15">
        <v>11181</v>
      </c>
    </row>
    <row r="2135" spans="16:16" x14ac:dyDescent="0.35">
      <c r="P2135" s="14">
        <v>642</v>
      </c>
    </row>
    <row r="2136" spans="16:16" x14ac:dyDescent="0.35">
      <c r="P2136" s="15">
        <v>4369</v>
      </c>
    </row>
    <row r="2137" spans="16:16" x14ac:dyDescent="0.35">
      <c r="P2137" s="14">
        <v>10127</v>
      </c>
    </row>
    <row r="2138" spans="16:16" x14ac:dyDescent="0.35">
      <c r="P2138" s="15">
        <v>271</v>
      </c>
    </row>
    <row r="2139" spans="16:16" x14ac:dyDescent="0.35">
      <c r="P2139" s="14">
        <v>4973</v>
      </c>
    </row>
    <row r="2140" spans="16:16" x14ac:dyDescent="0.35">
      <c r="P2140" s="15">
        <v>2948</v>
      </c>
    </row>
    <row r="2141" spans="16:16" x14ac:dyDescent="0.35">
      <c r="P2141" s="14">
        <v>2715</v>
      </c>
    </row>
    <row r="2142" spans="16:16" x14ac:dyDescent="0.35">
      <c r="P2142" s="15">
        <v>10432</v>
      </c>
    </row>
    <row r="2143" spans="16:16" x14ac:dyDescent="0.35">
      <c r="P2143" s="14">
        <v>9216</v>
      </c>
    </row>
    <row r="2144" spans="16:16" x14ac:dyDescent="0.35">
      <c r="P2144" s="15">
        <v>7124</v>
      </c>
    </row>
    <row r="2145" spans="16:16" x14ac:dyDescent="0.35">
      <c r="P2145" s="14">
        <v>9727</v>
      </c>
    </row>
    <row r="2146" spans="16:16" x14ac:dyDescent="0.35">
      <c r="P2146" s="15">
        <v>5136</v>
      </c>
    </row>
    <row r="2147" spans="16:16" x14ac:dyDescent="0.35">
      <c r="P2147" s="14">
        <v>9790</v>
      </c>
    </row>
    <row r="2148" spans="16:16" x14ac:dyDescent="0.35">
      <c r="P2148" s="15">
        <v>1818</v>
      </c>
    </row>
    <row r="2149" spans="16:16" x14ac:dyDescent="0.35">
      <c r="P2149" s="14">
        <v>1100</v>
      </c>
    </row>
    <row r="2150" spans="16:16" x14ac:dyDescent="0.35">
      <c r="P2150" s="15">
        <v>7873</v>
      </c>
    </row>
    <row r="2151" spans="16:16" x14ac:dyDescent="0.35">
      <c r="P2151" s="14">
        <v>10609</v>
      </c>
    </row>
    <row r="2152" spans="16:16" x14ac:dyDescent="0.35">
      <c r="P2152" s="15">
        <v>6950</v>
      </c>
    </row>
    <row r="2153" spans="16:16" x14ac:dyDescent="0.35">
      <c r="P2153" s="14">
        <v>7233</v>
      </c>
    </row>
    <row r="2154" spans="16:16" x14ac:dyDescent="0.35">
      <c r="P2154" s="15">
        <v>9481</v>
      </c>
    </row>
    <row r="2155" spans="16:16" x14ac:dyDescent="0.35">
      <c r="P2155" s="14">
        <v>7699</v>
      </c>
    </row>
    <row r="2156" spans="16:16" x14ac:dyDescent="0.35">
      <c r="P2156" s="15">
        <v>2711</v>
      </c>
    </row>
    <row r="2157" spans="16:16" x14ac:dyDescent="0.35">
      <c r="P2157" s="14">
        <v>8933</v>
      </c>
    </row>
    <row r="2158" spans="16:16" x14ac:dyDescent="0.35">
      <c r="P2158" s="15">
        <v>8726</v>
      </c>
    </row>
    <row r="2159" spans="16:16" x14ac:dyDescent="0.35">
      <c r="P2159" s="14">
        <v>1515</v>
      </c>
    </row>
    <row r="2160" spans="16:16" x14ac:dyDescent="0.35">
      <c r="P2160" s="15">
        <v>5186</v>
      </c>
    </row>
    <row r="2161" spans="16:16" x14ac:dyDescent="0.35">
      <c r="P2161" s="14">
        <v>10157</v>
      </c>
    </row>
    <row r="2162" spans="16:16" x14ac:dyDescent="0.35">
      <c r="P2162" s="15">
        <v>5667</v>
      </c>
    </row>
    <row r="2163" spans="16:16" x14ac:dyDescent="0.35">
      <c r="P2163" s="14">
        <v>902</v>
      </c>
    </row>
    <row r="2164" spans="16:16" x14ac:dyDescent="0.35">
      <c r="P2164" s="15">
        <v>977</v>
      </c>
    </row>
    <row r="2165" spans="16:16" x14ac:dyDescent="0.35">
      <c r="P2165" s="14">
        <v>7313</v>
      </c>
    </row>
    <row r="2166" spans="16:16" x14ac:dyDescent="0.35">
      <c r="P2166" s="15">
        <v>7600</v>
      </c>
    </row>
    <row r="2167" spans="16:16" x14ac:dyDescent="0.35">
      <c r="P2167" s="14">
        <v>9706</v>
      </c>
    </row>
    <row r="2168" spans="16:16" x14ac:dyDescent="0.35">
      <c r="P2168" s="15">
        <v>2429</v>
      </c>
    </row>
    <row r="2169" spans="16:16" x14ac:dyDescent="0.35">
      <c r="P2169" s="14">
        <v>3520</v>
      </c>
    </row>
    <row r="2170" spans="16:16" x14ac:dyDescent="0.35">
      <c r="P2170" s="15">
        <v>10394</v>
      </c>
    </row>
    <row r="2171" spans="16:16" x14ac:dyDescent="0.35">
      <c r="P2171" s="14">
        <v>4548</v>
      </c>
    </row>
    <row r="2172" spans="16:16" x14ac:dyDescent="0.35">
      <c r="P2172" s="15">
        <v>9362</v>
      </c>
    </row>
    <row r="2173" spans="16:16" x14ac:dyDescent="0.35">
      <c r="P2173" s="14">
        <v>3968</v>
      </c>
    </row>
    <row r="2174" spans="16:16" x14ac:dyDescent="0.35">
      <c r="P2174" s="15">
        <v>4084</v>
      </c>
    </row>
    <row r="2175" spans="16:16" x14ac:dyDescent="0.35">
      <c r="P2175" s="14">
        <v>6721</v>
      </c>
    </row>
    <row r="2176" spans="16:16" x14ac:dyDescent="0.35">
      <c r="P2176" s="15">
        <v>2829</v>
      </c>
    </row>
    <row r="2177" spans="16:16" x14ac:dyDescent="0.35">
      <c r="P2177" s="14">
        <v>1772</v>
      </c>
    </row>
    <row r="2178" spans="16:16" x14ac:dyDescent="0.35">
      <c r="P2178" s="15">
        <v>1544</v>
      </c>
    </row>
    <row r="2179" spans="16:16" x14ac:dyDescent="0.35">
      <c r="P2179" s="14">
        <v>492</v>
      </c>
    </row>
    <row r="2180" spans="16:16" x14ac:dyDescent="0.35">
      <c r="P2180" s="15">
        <v>4377</v>
      </c>
    </row>
    <row r="2181" spans="16:16" x14ac:dyDescent="0.35">
      <c r="P2181" s="14">
        <v>4541</v>
      </c>
    </row>
    <row r="2182" spans="16:16" x14ac:dyDescent="0.35">
      <c r="P2182" s="15">
        <v>1321</v>
      </c>
    </row>
    <row r="2183" spans="16:16" x14ac:dyDescent="0.35">
      <c r="P2183" s="14">
        <v>8858</v>
      </c>
    </row>
    <row r="2184" spans="16:16" x14ac:dyDescent="0.35">
      <c r="P2184" s="15">
        <v>3266</v>
      </c>
    </row>
    <row r="2185" spans="16:16" x14ac:dyDescent="0.35">
      <c r="P2185" s="14">
        <v>11187</v>
      </c>
    </row>
    <row r="2186" spans="16:16" x14ac:dyDescent="0.35">
      <c r="P2186" s="15">
        <v>8207</v>
      </c>
    </row>
    <row r="2187" spans="16:16" x14ac:dyDescent="0.35">
      <c r="P2187" s="14">
        <v>9723</v>
      </c>
    </row>
    <row r="2188" spans="16:16" x14ac:dyDescent="0.35">
      <c r="P2188" s="15">
        <v>2666</v>
      </c>
    </row>
    <row r="2189" spans="16:16" x14ac:dyDescent="0.35">
      <c r="P2189" s="14">
        <v>5721</v>
      </c>
    </row>
    <row r="2190" spans="16:16" x14ac:dyDescent="0.35">
      <c r="P2190" s="15">
        <v>10652</v>
      </c>
    </row>
    <row r="2191" spans="16:16" x14ac:dyDescent="0.35">
      <c r="P2191" s="14">
        <v>1646</v>
      </c>
    </row>
    <row r="2192" spans="16:16" x14ac:dyDescent="0.35">
      <c r="P2192" s="15">
        <v>4418</v>
      </c>
    </row>
    <row r="2193" spans="16:16" x14ac:dyDescent="0.35">
      <c r="P2193" s="14">
        <v>2656</v>
      </c>
    </row>
    <row r="2194" spans="16:16" x14ac:dyDescent="0.35">
      <c r="P2194" s="15">
        <v>7990</v>
      </c>
    </row>
    <row r="2195" spans="16:16" x14ac:dyDescent="0.35">
      <c r="P2195" s="14">
        <v>8722</v>
      </c>
    </row>
    <row r="2196" spans="16:16" x14ac:dyDescent="0.35">
      <c r="P2196" s="15">
        <v>7118</v>
      </c>
    </row>
    <row r="2197" spans="16:16" x14ac:dyDescent="0.35">
      <c r="P2197" s="14">
        <v>2980</v>
      </c>
    </row>
    <row r="2198" spans="16:16" x14ac:dyDescent="0.35">
      <c r="P2198" s="15">
        <v>1839</v>
      </c>
    </row>
    <row r="2199" spans="16:16" x14ac:dyDescent="0.35">
      <c r="P2199" s="14">
        <v>10722</v>
      </c>
    </row>
    <row r="2200" spans="16:16" x14ac:dyDescent="0.35">
      <c r="P2200" s="15">
        <v>2632</v>
      </c>
    </row>
    <row r="2201" spans="16:16" x14ac:dyDescent="0.35">
      <c r="P2201" s="14">
        <v>9014</v>
      </c>
    </row>
    <row r="2202" spans="16:16" x14ac:dyDescent="0.35">
      <c r="P2202" s="15">
        <v>7620</v>
      </c>
    </row>
    <row r="2203" spans="16:16" x14ac:dyDescent="0.35">
      <c r="P2203" s="14">
        <v>10968</v>
      </c>
    </row>
    <row r="2204" spans="16:16" x14ac:dyDescent="0.35">
      <c r="P2204" s="15">
        <v>11133</v>
      </c>
    </row>
    <row r="2205" spans="16:16" x14ac:dyDescent="0.35">
      <c r="P2205" s="14">
        <v>2736</v>
      </c>
    </row>
    <row r="2206" spans="16:16" x14ac:dyDescent="0.35">
      <c r="P2206" s="15">
        <v>1876</v>
      </c>
    </row>
    <row r="2207" spans="16:16" x14ac:dyDescent="0.35">
      <c r="P2207" s="14">
        <v>5959</v>
      </c>
    </row>
    <row r="2208" spans="16:16" x14ac:dyDescent="0.35">
      <c r="P2208" s="15">
        <v>1092</v>
      </c>
    </row>
    <row r="2209" spans="16:16" x14ac:dyDescent="0.35">
      <c r="P2209" s="14">
        <v>4333</v>
      </c>
    </row>
    <row r="2210" spans="16:16" x14ac:dyDescent="0.35">
      <c r="P2210" s="15">
        <v>3850</v>
      </c>
    </row>
    <row r="2211" spans="16:16" x14ac:dyDescent="0.35">
      <c r="P2211" s="14">
        <v>6168</v>
      </c>
    </row>
    <row r="2212" spans="16:16" x14ac:dyDescent="0.35">
      <c r="P2212" s="15">
        <v>607</v>
      </c>
    </row>
    <row r="2213" spans="16:16" x14ac:dyDescent="0.35">
      <c r="P2213" s="14">
        <v>10469</v>
      </c>
    </row>
    <row r="2214" spans="16:16" x14ac:dyDescent="0.35">
      <c r="P2214" s="15">
        <v>6983</v>
      </c>
    </row>
    <row r="2215" spans="16:16" x14ac:dyDescent="0.35">
      <c r="P2215" s="14">
        <v>3661</v>
      </c>
    </row>
    <row r="2216" spans="16:16" x14ac:dyDescent="0.35">
      <c r="P2216" s="15">
        <v>9303</v>
      </c>
    </row>
    <row r="2217" spans="16:16" x14ac:dyDescent="0.35">
      <c r="P2217" s="14">
        <v>692</v>
      </c>
    </row>
    <row r="2218" spans="16:16" x14ac:dyDescent="0.35">
      <c r="P2218" s="15">
        <v>736</v>
      </c>
    </row>
    <row r="2219" spans="16:16" x14ac:dyDescent="0.35">
      <c r="P2219" s="14">
        <v>9589</v>
      </c>
    </row>
    <row r="2220" spans="16:16" x14ac:dyDescent="0.35">
      <c r="P2220" s="15">
        <v>4838</v>
      </c>
    </row>
    <row r="2221" spans="16:16" x14ac:dyDescent="0.35">
      <c r="P2221" s="14">
        <v>9246</v>
      </c>
    </row>
    <row r="2222" spans="16:16" x14ac:dyDescent="0.35">
      <c r="P2222" s="15">
        <v>6261</v>
      </c>
    </row>
    <row r="2223" spans="16:16" x14ac:dyDescent="0.35">
      <c r="P2223" s="14">
        <v>7366</v>
      </c>
    </row>
    <row r="2224" spans="16:16" x14ac:dyDescent="0.35">
      <c r="P2224" s="15">
        <v>10659</v>
      </c>
    </row>
    <row r="2225" spans="16:16" x14ac:dyDescent="0.35">
      <c r="P2225" s="14">
        <v>1448</v>
      </c>
    </row>
    <row r="2226" spans="16:16" x14ac:dyDescent="0.35">
      <c r="P2226" s="15">
        <v>4286</v>
      </c>
    </row>
    <row r="2227" spans="16:16" x14ac:dyDescent="0.35">
      <c r="P2227" s="14">
        <v>4749</v>
      </c>
    </row>
    <row r="2228" spans="16:16" x14ac:dyDescent="0.35">
      <c r="P2228" s="15">
        <v>4478</v>
      </c>
    </row>
    <row r="2229" spans="16:16" x14ac:dyDescent="0.35">
      <c r="P2229" s="14">
        <v>4201</v>
      </c>
    </row>
    <row r="2230" spans="16:16" x14ac:dyDescent="0.35">
      <c r="P2230" s="15">
        <v>8720</v>
      </c>
    </row>
    <row r="2231" spans="16:16" x14ac:dyDescent="0.35">
      <c r="P2231" s="14">
        <v>10084</v>
      </c>
    </row>
    <row r="2232" spans="16:16" x14ac:dyDescent="0.35">
      <c r="P2232" s="15">
        <v>7004</v>
      </c>
    </row>
    <row r="2233" spans="16:16" x14ac:dyDescent="0.35">
      <c r="P2233" s="14">
        <v>9817</v>
      </c>
    </row>
    <row r="2234" spans="16:16" x14ac:dyDescent="0.35">
      <c r="P2234" s="15">
        <v>8080</v>
      </c>
    </row>
    <row r="2235" spans="16:16" x14ac:dyDescent="0.35">
      <c r="P2235" s="14">
        <v>9432</v>
      </c>
    </row>
    <row r="2236" spans="16:16" x14ac:dyDescent="0.35">
      <c r="P2236" s="15">
        <v>8372</v>
      </c>
    </row>
    <row r="2237" spans="16:16" x14ac:dyDescent="0.35">
      <c r="P2237" s="14">
        <v>10870</v>
      </c>
    </row>
    <row r="2238" spans="16:16" x14ac:dyDescent="0.35">
      <c r="P2238" s="15">
        <v>4001</v>
      </c>
    </row>
    <row r="2239" spans="16:16" x14ac:dyDescent="0.35">
      <c r="P2239" s="14">
        <v>7270</v>
      </c>
    </row>
    <row r="2240" spans="16:16" x14ac:dyDescent="0.35">
      <c r="P2240" s="15">
        <v>8235</v>
      </c>
    </row>
    <row r="2241" spans="16:16" x14ac:dyDescent="0.35">
      <c r="P2241" s="14">
        <v>9405</v>
      </c>
    </row>
  </sheetData>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2120D-7C89-4365-9959-25863D23EB1F}">
  <dimension ref="D1:P2241"/>
  <sheetViews>
    <sheetView topLeftCell="C1" workbookViewId="0">
      <selection activeCell="M1" sqref="M1:M2241"/>
    </sheetView>
  </sheetViews>
  <sheetFormatPr defaultRowHeight="14.5" x14ac:dyDescent="0.35"/>
  <cols>
    <col min="4" max="4" width="16.26953125" bestFit="1" customWidth="1"/>
  </cols>
  <sheetData>
    <row r="1" spans="4:13" x14ac:dyDescent="0.35">
      <c r="D1" t="s">
        <v>3</v>
      </c>
      <c r="M1" t="s">
        <v>42</v>
      </c>
    </row>
    <row r="2" spans="4:13" x14ac:dyDescent="0.35">
      <c r="D2" t="s">
        <v>30</v>
      </c>
      <c r="E2">
        <v>1</v>
      </c>
      <c r="M2">
        <v>69</v>
      </c>
    </row>
    <row r="3" spans="4:13" x14ac:dyDescent="0.35">
      <c r="D3" t="s">
        <v>31</v>
      </c>
      <c r="E3">
        <v>2</v>
      </c>
      <c r="M3">
        <v>72</v>
      </c>
    </row>
    <row r="4" spans="4:13" x14ac:dyDescent="0.35">
      <c r="D4" t="s">
        <v>33</v>
      </c>
      <c r="E4">
        <v>2</v>
      </c>
      <c r="M4">
        <v>61</v>
      </c>
    </row>
    <row r="5" spans="4:13" x14ac:dyDescent="0.35">
      <c r="D5" t="s">
        <v>35</v>
      </c>
      <c r="E5">
        <v>1</v>
      </c>
      <c r="M5">
        <v>42</v>
      </c>
    </row>
    <row r="6" spans="4:13" x14ac:dyDescent="0.35">
      <c r="D6" t="s">
        <v>38</v>
      </c>
      <c r="E6">
        <v>1</v>
      </c>
      <c r="J6" s="5" t="s">
        <v>30</v>
      </c>
      <c r="M6">
        <v>45</v>
      </c>
    </row>
    <row r="7" spans="4:13" x14ac:dyDescent="0.35">
      <c r="D7" t="s">
        <v>39</v>
      </c>
      <c r="E7">
        <v>1</v>
      </c>
      <c r="F7" t="s">
        <v>49</v>
      </c>
      <c r="J7" s="5" t="s">
        <v>31</v>
      </c>
      <c r="M7">
        <v>59</v>
      </c>
    </row>
    <row r="8" spans="4:13" x14ac:dyDescent="0.35">
      <c r="D8" t="s">
        <v>40</v>
      </c>
      <c r="E8">
        <v>1</v>
      </c>
      <c r="F8" t="s">
        <v>49</v>
      </c>
      <c r="J8" s="5" t="s">
        <v>33</v>
      </c>
      <c r="M8">
        <v>55</v>
      </c>
    </row>
    <row r="9" spans="4:13" x14ac:dyDescent="0.35">
      <c r="D9" t="s">
        <v>41</v>
      </c>
      <c r="E9">
        <v>1</v>
      </c>
      <c r="J9" s="5" t="s">
        <v>35</v>
      </c>
      <c r="M9">
        <v>41</v>
      </c>
    </row>
    <row r="10" spans="4:13" x14ac:dyDescent="0.35">
      <c r="J10" s="5" t="s">
        <v>38</v>
      </c>
      <c r="M10">
        <v>52</v>
      </c>
    </row>
    <row r="11" spans="4:13" x14ac:dyDescent="0.35">
      <c r="J11" s="4" t="s">
        <v>39</v>
      </c>
      <c r="M11">
        <v>76</v>
      </c>
    </row>
    <row r="12" spans="4:13" x14ac:dyDescent="0.35">
      <c r="J12" s="4" t="s">
        <v>40</v>
      </c>
      <c r="M12">
        <v>43</v>
      </c>
    </row>
    <row r="13" spans="4:13" x14ac:dyDescent="0.35">
      <c r="J13" s="4" t="s">
        <v>41</v>
      </c>
      <c r="M13">
        <v>50</v>
      </c>
    </row>
    <row r="14" spans="4:13" x14ac:dyDescent="0.35">
      <c r="M14">
        <v>67</v>
      </c>
    </row>
    <row r="15" spans="4:13" x14ac:dyDescent="0.35">
      <c r="M15">
        <v>74</v>
      </c>
    </row>
    <row r="16" spans="4:13" x14ac:dyDescent="0.35">
      <c r="M16">
        <v>39</v>
      </c>
    </row>
    <row r="17" spans="13:13" x14ac:dyDescent="0.35">
      <c r="M17">
        <v>80</v>
      </c>
    </row>
    <row r="18" spans="13:13" x14ac:dyDescent="0.35">
      <c r="M18">
        <v>46</v>
      </c>
    </row>
    <row r="19" spans="13:13" x14ac:dyDescent="0.35">
      <c r="M19">
        <v>80</v>
      </c>
    </row>
    <row r="20" spans="13:13" x14ac:dyDescent="0.35">
      <c r="M20">
        <v>77</v>
      </c>
    </row>
    <row r="21" spans="13:13" x14ac:dyDescent="0.35">
      <c r="M21">
        <v>41</v>
      </c>
    </row>
    <row r="22" spans="13:13" x14ac:dyDescent="0.35">
      <c r="M22">
        <v>44</v>
      </c>
    </row>
    <row r="23" spans="13:13" x14ac:dyDescent="0.35">
      <c r="M23">
        <v>47</v>
      </c>
    </row>
    <row r="24" spans="13:13" x14ac:dyDescent="0.35">
      <c r="M24">
        <v>77</v>
      </c>
    </row>
    <row r="25" spans="13:13" x14ac:dyDescent="0.35">
      <c r="M25">
        <v>72</v>
      </c>
    </row>
    <row r="26" spans="13:13" x14ac:dyDescent="0.35">
      <c r="M26">
        <v>75</v>
      </c>
    </row>
    <row r="27" spans="13:13" x14ac:dyDescent="0.35">
      <c r="M27">
        <v>57</v>
      </c>
    </row>
    <row r="28" spans="13:13" x14ac:dyDescent="0.35">
      <c r="M28">
        <v>50</v>
      </c>
    </row>
    <row r="29" spans="13:13" x14ac:dyDescent="0.35">
      <c r="M29">
        <v>40</v>
      </c>
    </row>
    <row r="30" spans="13:13" x14ac:dyDescent="0.35">
      <c r="M30">
        <v>37</v>
      </c>
    </row>
    <row r="31" spans="13:13" x14ac:dyDescent="0.35">
      <c r="M31">
        <v>61</v>
      </c>
    </row>
    <row r="32" spans="13:13" x14ac:dyDescent="0.35">
      <c r="M32">
        <v>37</v>
      </c>
    </row>
    <row r="33" spans="13:13" x14ac:dyDescent="0.35">
      <c r="M33">
        <v>63</v>
      </c>
    </row>
    <row r="34" spans="13:13" x14ac:dyDescent="0.35">
      <c r="M34">
        <v>56</v>
      </c>
    </row>
    <row r="35" spans="13:13" x14ac:dyDescent="0.35">
      <c r="M35">
        <v>74</v>
      </c>
    </row>
    <row r="36" spans="13:13" x14ac:dyDescent="0.35">
      <c r="M36">
        <v>80</v>
      </c>
    </row>
    <row r="37" spans="13:13" x14ac:dyDescent="0.35">
      <c r="M37">
        <v>75</v>
      </c>
    </row>
    <row r="38" spans="13:13" x14ac:dyDescent="0.35">
      <c r="M38">
        <v>56</v>
      </c>
    </row>
    <row r="39" spans="13:13" x14ac:dyDescent="0.35">
      <c r="M39">
        <v>50</v>
      </c>
    </row>
    <row r="40" spans="13:13" x14ac:dyDescent="0.35">
      <c r="M40">
        <v>53</v>
      </c>
    </row>
    <row r="41" spans="13:13" x14ac:dyDescent="0.35">
      <c r="M41">
        <v>83</v>
      </c>
    </row>
    <row r="42" spans="13:13" x14ac:dyDescent="0.35">
      <c r="M42">
        <v>46</v>
      </c>
    </row>
    <row r="43" spans="13:13" x14ac:dyDescent="0.35">
      <c r="M43">
        <v>41</v>
      </c>
    </row>
    <row r="44" spans="13:13" x14ac:dyDescent="0.35">
      <c r="M44">
        <v>69</v>
      </c>
    </row>
    <row r="45" spans="13:13" x14ac:dyDescent="0.35">
      <c r="M45">
        <v>67</v>
      </c>
    </row>
    <row r="46" spans="13:13" x14ac:dyDescent="0.35">
      <c r="M46">
        <v>51</v>
      </c>
    </row>
    <row r="47" spans="13:13" x14ac:dyDescent="0.35">
      <c r="M47">
        <v>50</v>
      </c>
    </row>
    <row r="48" spans="13:13" x14ac:dyDescent="0.35">
      <c r="M48">
        <v>30</v>
      </c>
    </row>
    <row r="49" spans="13:13" x14ac:dyDescent="0.35">
      <c r="M49">
        <v>58</v>
      </c>
    </row>
    <row r="50" spans="13:13" x14ac:dyDescent="0.35">
      <c r="M50">
        <v>75</v>
      </c>
    </row>
    <row r="51" spans="13:13" x14ac:dyDescent="0.35">
      <c r="M51">
        <v>72</v>
      </c>
    </row>
    <row r="52" spans="13:13" x14ac:dyDescent="0.35">
      <c r="M52">
        <v>69</v>
      </c>
    </row>
    <row r="53" spans="13:13" x14ac:dyDescent="0.35">
      <c r="M53">
        <v>62</v>
      </c>
    </row>
    <row r="54" spans="13:13" x14ac:dyDescent="0.35">
      <c r="M54">
        <v>49</v>
      </c>
    </row>
    <row r="55" spans="13:13" x14ac:dyDescent="0.35">
      <c r="M55">
        <v>49</v>
      </c>
    </row>
    <row r="56" spans="13:13" x14ac:dyDescent="0.35">
      <c r="M56">
        <v>48</v>
      </c>
    </row>
    <row r="57" spans="13:13" x14ac:dyDescent="0.35">
      <c r="M57">
        <v>71</v>
      </c>
    </row>
    <row r="58" spans="13:13" x14ac:dyDescent="0.35">
      <c r="M58">
        <v>60</v>
      </c>
    </row>
    <row r="59" spans="13:13" x14ac:dyDescent="0.35">
      <c r="M59">
        <v>38</v>
      </c>
    </row>
    <row r="60" spans="13:13" x14ac:dyDescent="0.35">
      <c r="M60">
        <v>44</v>
      </c>
    </row>
    <row r="61" spans="13:13" x14ac:dyDescent="0.35">
      <c r="M61">
        <v>58</v>
      </c>
    </row>
    <row r="62" spans="13:13" x14ac:dyDescent="0.35">
      <c r="M62">
        <v>44</v>
      </c>
    </row>
    <row r="63" spans="13:13" x14ac:dyDescent="0.35">
      <c r="M63">
        <v>51</v>
      </c>
    </row>
    <row r="64" spans="13:13" x14ac:dyDescent="0.35">
      <c r="M64">
        <v>74</v>
      </c>
    </row>
    <row r="65" spans="13:13" x14ac:dyDescent="0.35">
      <c r="M65">
        <v>75</v>
      </c>
    </row>
    <row r="66" spans="13:13" x14ac:dyDescent="0.35">
      <c r="M66">
        <v>78</v>
      </c>
    </row>
    <row r="67" spans="13:13" x14ac:dyDescent="0.35">
      <c r="M67">
        <v>55</v>
      </c>
    </row>
    <row r="68" spans="13:13" x14ac:dyDescent="0.35">
      <c r="M68">
        <v>59</v>
      </c>
    </row>
    <row r="69" spans="13:13" x14ac:dyDescent="0.35">
      <c r="M69">
        <v>47</v>
      </c>
    </row>
    <row r="70" spans="13:13" x14ac:dyDescent="0.35">
      <c r="M70">
        <v>68</v>
      </c>
    </row>
    <row r="71" spans="13:13" x14ac:dyDescent="0.35">
      <c r="M71">
        <v>56</v>
      </c>
    </row>
    <row r="72" spans="13:13" x14ac:dyDescent="0.35">
      <c r="M72">
        <v>72</v>
      </c>
    </row>
    <row r="73" spans="13:13" x14ac:dyDescent="0.35">
      <c r="M73">
        <v>53</v>
      </c>
    </row>
    <row r="74" spans="13:13" x14ac:dyDescent="0.35">
      <c r="M74">
        <v>67</v>
      </c>
    </row>
    <row r="75" spans="13:13" x14ac:dyDescent="0.35">
      <c r="M75">
        <v>51</v>
      </c>
    </row>
    <row r="76" spans="13:13" x14ac:dyDescent="0.35">
      <c r="M76">
        <v>74</v>
      </c>
    </row>
    <row r="77" spans="13:13" x14ac:dyDescent="0.35">
      <c r="M77">
        <v>49</v>
      </c>
    </row>
    <row r="78" spans="13:13" x14ac:dyDescent="0.35">
      <c r="M78">
        <v>54</v>
      </c>
    </row>
    <row r="79" spans="13:13" x14ac:dyDescent="0.35">
      <c r="M79">
        <v>50</v>
      </c>
    </row>
    <row r="80" spans="13:13" x14ac:dyDescent="0.35">
      <c r="M80">
        <v>50</v>
      </c>
    </row>
    <row r="81" spans="13:13" x14ac:dyDescent="0.35">
      <c r="M81">
        <v>61</v>
      </c>
    </row>
    <row r="82" spans="13:13" x14ac:dyDescent="0.35">
      <c r="M82">
        <v>41</v>
      </c>
    </row>
    <row r="83" spans="13:13" x14ac:dyDescent="0.35">
      <c r="M83">
        <v>57</v>
      </c>
    </row>
    <row r="84" spans="13:13" x14ac:dyDescent="0.35">
      <c r="M84">
        <v>53</v>
      </c>
    </row>
    <row r="85" spans="13:13" x14ac:dyDescent="0.35">
      <c r="M85">
        <v>63</v>
      </c>
    </row>
    <row r="86" spans="13:13" x14ac:dyDescent="0.35">
      <c r="M86">
        <v>39</v>
      </c>
    </row>
    <row r="87" spans="13:13" x14ac:dyDescent="0.35">
      <c r="M87">
        <v>66</v>
      </c>
    </row>
    <row r="88" spans="13:13" x14ac:dyDescent="0.35">
      <c r="M88">
        <v>56</v>
      </c>
    </row>
    <row r="89" spans="13:13" x14ac:dyDescent="0.35">
      <c r="M89">
        <v>69</v>
      </c>
    </row>
    <row r="90" spans="13:13" x14ac:dyDescent="0.35">
      <c r="M90">
        <v>53</v>
      </c>
    </row>
    <row r="91" spans="13:13" x14ac:dyDescent="0.35">
      <c r="M91">
        <v>59</v>
      </c>
    </row>
    <row r="92" spans="13:13" x14ac:dyDescent="0.35">
      <c r="M92">
        <v>69</v>
      </c>
    </row>
    <row r="93" spans="13:13" x14ac:dyDescent="0.35">
      <c r="M93">
        <v>69</v>
      </c>
    </row>
    <row r="94" spans="13:13" x14ac:dyDescent="0.35">
      <c r="M94">
        <v>53</v>
      </c>
    </row>
    <row r="95" spans="13:13" x14ac:dyDescent="0.35">
      <c r="M95">
        <v>54</v>
      </c>
    </row>
    <row r="96" spans="13:13" x14ac:dyDescent="0.35">
      <c r="M96">
        <v>56</v>
      </c>
    </row>
    <row r="97" spans="13:13" x14ac:dyDescent="0.35">
      <c r="M97">
        <v>43</v>
      </c>
    </row>
    <row r="98" spans="13:13" x14ac:dyDescent="0.35">
      <c r="M98">
        <v>66</v>
      </c>
    </row>
    <row r="99" spans="13:13" x14ac:dyDescent="0.35">
      <c r="M99">
        <v>54</v>
      </c>
    </row>
    <row r="100" spans="13:13" x14ac:dyDescent="0.35">
      <c r="M100">
        <v>75</v>
      </c>
    </row>
    <row r="101" spans="13:13" x14ac:dyDescent="0.35">
      <c r="M101">
        <v>43</v>
      </c>
    </row>
    <row r="102" spans="13:13" x14ac:dyDescent="0.35">
      <c r="M102">
        <v>66</v>
      </c>
    </row>
    <row r="103" spans="13:13" x14ac:dyDescent="0.35">
      <c r="M103">
        <v>67</v>
      </c>
    </row>
    <row r="104" spans="13:13" x14ac:dyDescent="0.35">
      <c r="M104">
        <v>47</v>
      </c>
    </row>
    <row r="105" spans="13:13" x14ac:dyDescent="0.35">
      <c r="M105">
        <v>81</v>
      </c>
    </row>
    <row r="106" spans="13:13" x14ac:dyDescent="0.35">
      <c r="M106">
        <v>67</v>
      </c>
    </row>
    <row r="107" spans="13:13" x14ac:dyDescent="0.35">
      <c r="M107">
        <v>47</v>
      </c>
    </row>
    <row r="108" spans="13:13" x14ac:dyDescent="0.35">
      <c r="M108">
        <v>62</v>
      </c>
    </row>
    <row r="109" spans="13:13" x14ac:dyDescent="0.35">
      <c r="M109">
        <v>57</v>
      </c>
    </row>
    <row r="110" spans="13:13" x14ac:dyDescent="0.35">
      <c r="M110">
        <v>48</v>
      </c>
    </row>
    <row r="111" spans="13:13" x14ac:dyDescent="0.35">
      <c r="M111">
        <v>66</v>
      </c>
    </row>
    <row r="112" spans="13:13" x14ac:dyDescent="0.35">
      <c r="M112">
        <v>47</v>
      </c>
    </row>
    <row r="113" spans="13:13" x14ac:dyDescent="0.35">
      <c r="M113">
        <v>35</v>
      </c>
    </row>
    <row r="114" spans="13:13" x14ac:dyDescent="0.35">
      <c r="M114">
        <v>63</v>
      </c>
    </row>
    <row r="115" spans="13:13" x14ac:dyDescent="0.35">
      <c r="M115">
        <v>35</v>
      </c>
    </row>
    <row r="116" spans="13:13" x14ac:dyDescent="0.35">
      <c r="M116">
        <v>46</v>
      </c>
    </row>
    <row r="117" spans="13:13" x14ac:dyDescent="0.35">
      <c r="M117">
        <v>64</v>
      </c>
    </row>
    <row r="118" spans="13:13" x14ac:dyDescent="0.35">
      <c r="M118">
        <v>56</v>
      </c>
    </row>
    <row r="119" spans="13:13" x14ac:dyDescent="0.35">
      <c r="M119">
        <v>48</v>
      </c>
    </row>
    <row r="120" spans="13:13" x14ac:dyDescent="0.35">
      <c r="M120">
        <v>59</v>
      </c>
    </row>
    <row r="121" spans="13:13" x14ac:dyDescent="0.35">
      <c r="M121">
        <v>57</v>
      </c>
    </row>
    <row r="122" spans="13:13" x14ac:dyDescent="0.35">
      <c r="M122">
        <v>73</v>
      </c>
    </row>
    <row r="123" spans="13:13" x14ac:dyDescent="0.35">
      <c r="M123">
        <v>59</v>
      </c>
    </row>
    <row r="124" spans="13:13" x14ac:dyDescent="0.35">
      <c r="M124">
        <v>41</v>
      </c>
    </row>
    <row r="125" spans="13:13" x14ac:dyDescent="0.35">
      <c r="M125">
        <v>50</v>
      </c>
    </row>
    <row r="126" spans="13:13" x14ac:dyDescent="0.35">
      <c r="M126">
        <v>43</v>
      </c>
    </row>
    <row r="127" spans="13:13" x14ac:dyDescent="0.35">
      <c r="M127">
        <v>61</v>
      </c>
    </row>
    <row r="128" spans="13:13" x14ac:dyDescent="0.35">
      <c r="M128">
        <v>42</v>
      </c>
    </row>
    <row r="129" spans="13:13" x14ac:dyDescent="0.35">
      <c r="M129">
        <v>73</v>
      </c>
    </row>
    <row r="130" spans="13:13" x14ac:dyDescent="0.35">
      <c r="M130">
        <v>65</v>
      </c>
    </row>
    <row r="131" spans="13:13" x14ac:dyDescent="0.35">
      <c r="M131">
        <v>70</v>
      </c>
    </row>
    <row r="132" spans="13:13" x14ac:dyDescent="0.35">
      <c r="M132">
        <v>74</v>
      </c>
    </row>
    <row r="133" spans="13:13" x14ac:dyDescent="0.35">
      <c r="M133">
        <v>68</v>
      </c>
    </row>
    <row r="134" spans="13:13" x14ac:dyDescent="0.35">
      <c r="M134">
        <v>57</v>
      </c>
    </row>
    <row r="135" spans="13:13" x14ac:dyDescent="0.35">
      <c r="M135">
        <v>63</v>
      </c>
    </row>
    <row r="136" spans="13:13" x14ac:dyDescent="0.35">
      <c r="M136">
        <v>62</v>
      </c>
    </row>
    <row r="137" spans="13:13" x14ac:dyDescent="0.35">
      <c r="M137">
        <v>59</v>
      </c>
    </row>
    <row r="138" spans="13:13" x14ac:dyDescent="0.35">
      <c r="M138">
        <v>50</v>
      </c>
    </row>
    <row r="139" spans="13:13" x14ac:dyDescent="0.35">
      <c r="M139">
        <v>67</v>
      </c>
    </row>
    <row r="140" spans="13:13" x14ac:dyDescent="0.35">
      <c r="M140">
        <v>53</v>
      </c>
    </row>
    <row r="141" spans="13:13" x14ac:dyDescent="0.35">
      <c r="M141">
        <v>61</v>
      </c>
    </row>
    <row r="142" spans="13:13" x14ac:dyDescent="0.35">
      <c r="M142">
        <v>34</v>
      </c>
    </row>
    <row r="143" spans="13:13" x14ac:dyDescent="0.35">
      <c r="M143">
        <v>50</v>
      </c>
    </row>
    <row r="144" spans="13:13" x14ac:dyDescent="0.35">
      <c r="M144">
        <v>64</v>
      </c>
    </row>
    <row r="145" spans="13:13" x14ac:dyDescent="0.35">
      <c r="M145">
        <v>52</v>
      </c>
    </row>
    <row r="146" spans="13:13" x14ac:dyDescent="0.35">
      <c r="M146">
        <v>38</v>
      </c>
    </row>
    <row r="147" spans="13:13" x14ac:dyDescent="0.35">
      <c r="M147">
        <v>50</v>
      </c>
    </row>
    <row r="148" spans="13:13" x14ac:dyDescent="0.35">
      <c r="M148">
        <v>51</v>
      </c>
    </row>
    <row r="149" spans="13:13" x14ac:dyDescent="0.35">
      <c r="M149">
        <v>45</v>
      </c>
    </row>
    <row r="150" spans="13:13" x14ac:dyDescent="0.35">
      <c r="M150">
        <v>53</v>
      </c>
    </row>
    <row r="151" spans="13:13" x14ac:dyDescent="0.35">
      <c r="M151">
        <v>60</v>
      </c>
    </row>
    <row r="152" spans="13:13" x14ac:dyDescent="0.35">
      <c r="M152">
        <v>73</v>
      </c>
    </row>
    <row r="153" spans="13:13" x14ac:dyDescent="0.35">
      <c r="M153">
        <v>57</v>
      </c>
    </row>
    <row r="154" spans="13:13" x14ac:dyDescent="0.35">
      <c r="M154">
        <v>54</v>
      </c>
    </row>
    <row r="155" spans="13:13" x14ac:dyDescent="0.35">
      <c r="M155">
        <v>38</v>
      </c>
    </row>
    <row r="156" spans="13:13" x14ac:dyDescent="0.35">
      <c r="M156">
        <v>74</v>
      </c>
    </row>
    <row r="157" spans="13:13" x14ac:dyDescent="0.35">
      <c r="M157">
        <v>77</v>
      </c>
    </row>
    <row r="158" spans="13:13" x14ac:dyDescent="0.35">
      <c r="M158">
        <v>68</v>
      </c>
    </row>
    <row r="159" spans="13:13" x14ac:dyDescent="0.35">
      <c r="M159">
        <v>48</v>
      </c>
    </row>
    <row r="160" spans="13:13" x14ac:dyDescent="0.35">
      <c r="M160">
        <v>49</v>
      </c>
    </row>
    <row r="161" spans="13:13" x14ac:dyDescent="0.35">
      <c r="M161">
        <v>71</v>
      </c>
    </row>
    <row r="162" spans="13:13" x14ac:dyDescent="0.35">
      <c r="M162">
        <v>68</v>
      </c>
    </row>
    <row r="163" spans="13:13" x14ac:dyDescent="0.35">
      <c r="M163">
        <v>81</v>
      </c>
    </row>
    <row r="164" spans="13:13" x14ac:dyDescent="0.35">
      <c r="M164">
        <v>42</v>
      </c>
    </row>
    <row r="165" spans="13:13" x14ac:dyDescent="0.35">
      <c r="M165">
        <v>51</v>
      </c>
    </row>
    <row r="166" spans="13:13" x14ac:dyDescent="0.35">
      <c r="M166">
        <v>53</v>
      </c>
    </row>
    <row r="167" spans="13:13" x14ac:dyDescent="0.35">
      <c r="M167">
        <v>60</v>
      </c>
    </row>
    <row r="168" spans="13:13" x14ac:dyDescent="0.35">
      <c r="M168">
        <v>73</v>
      </c>
    </row>
    <row r="169" spans="13:13" x14ac:dyDescent="0.35">
      <c r="M169">
        <v>67</v>
      </c>
    </row>
    <row r="170" spans="13:13" x14ac:dyDescent="0.35">
      <c r="M170">
        <v>38</v>
      </c>
    </row>
    <row r="171" spans="13:13" x14ac:dyDescent="0.35">
      <c r="M171">
        <v>69</v>
      </c>
    </row>
    <row r="172" spans="13:13" x14ac:dyDescent="0.35">
      <c r="M172">
        <v>61</v>
      </c>
    </row>
    <row r="173" spans="13:13" x14ac:dyDescent="0.35">
      <c r="M173">
        <v>44</v>
      </c>
    </row>
    <row r="174" spans="13:13" x14ac:dyDescent="0.35">
      <c r="M174">
        <v>56</v>
      </c>
    </row>
    <row r="175" spans="13:13" x14ac:dyDescent="0.35">
      <c r="M175">
        <v>67</v>
      </c>
    </row>
    <row r="176" spans="13:13" x14ac:dyDescent="0.35">
      <c r="M176">
        <v>59</v>
      </c>
    </row>
    <row r="177" spans="13:13" x14ac:dyDescent="0.35">
      <c r="M177">
        <v>51</v>
      </c>
    </row>
    <row r="178" spans="13:13" x14ac:dyDescent="0.35">
      <c r="M178">
        <v>78</v>
      </c>
    </row>
    <row r="179" spans="13:13" x14ac:dyDescent="0.35">
      <c r="M179">
        <v>56</v>
      </c>
    </row>
    <row r="180" spans="13:13" x14ac:dyDescent="0.35">
      <c r="M180">
        <v>67</v>
      </c>
    </row>
    <row r="181" spans="13:13" x14ac:dyDescent="0.35">
      <c r="M181">
        <v>75</v>
      </c>
    </row>
    <row r="182" spans="13:13" x14ac:dyDescent="0.35">
      <c r="M182">
        <v>50</v>
      </c>
    </row>
    <row r="183" spans="13:13" x14ac:dyDescent="0.35">
      <c r="M183">
        <v>38</v>
      </c>
    </row>
    <row r="184" spans="13:13" x14ac:dyDescent="0.35">
      <c r="M184">
        <v>80</v>
      </c>
    </row>
    <row r="185" spans="13:13" x14ac:dyDescent="0.35">
      <c r="M185">
        <v>42</v>
      </c>
    </row>
    <row r="186" spans="13:13" x14ac:dyDescent="0.35">
      <c r="M186">
        <v>65</v>
      </c>
    </row>
    <row r="187" spans="13:13" x14ac:dyDescent="0.35">
      <c r="M187">
        <v>43</v>
      </c>
    </row>
    <row r="188" spans="13:13" x14ac:dyDescent="0.35">
      <c r="M188">
        <v>56</v>
      </c>
    </row>
    <row r="189" spans="13:13" x14ac:dyDescent="0.35">
      <c r="M189">
        <v>60</v>
      </c>
    </row>
    <row r="190" spans="13:13" x14ac:dyDescent="0.35">
      <c r="M190">
        <v>50</v>
      </c>
    </row>
    <row r="191" spans="13:13" x14ac:dyDescent="0.35">
      <c r="M191">
        <v>62</v>
      </c>
    </row>
    <row r="192" spans="13:13" x14ac:dyDescent="0.35">
      <c r="M192">
        <v>48</v>
      </c>
    </row>
    <row r="193" spans="13:13" x14ac:dyDescent="0.35">
      <c r="M193">
        <v>37</v>
      </c>
    </row>
    <row r="194" spans="13:13" x14ac:dyDescent="0.35">
      <c r="M194">
        <v>126</v>
      </c>
    </row>
    <row r="195" spans="13:13" x14ac:dyDescent="0.35">
      <c r="M195">
        <v>38</v>
      </c>
    </row>
    <row r="196" spans="13:13" x14ac:dyDescent="0.35">
      <c r="M196">
        <v>53</v>
      </c>
    </row>
    <row r="197" spans="13:13" x14ac:dyDescent="0.35">
      <c r="M197">
        <v>49</v>
      </c>
    </row>
    <row r="198" spans="13:13" x14ac:dyDescent="0.35">
      <c r="M198">
        <v>46</v>
      </c>
    </row>
    <row r="199" spans="13:13" x14ac:dyDescent="0.35">
      <c r="M199">
        <v>72</v>
      </c>
    </row>
    <row r="200" spans="13:13" x14ac:dyDescent="0.35">
      <c r="M200">
        <v>72</v>
      </c>
    </row>
    <row r="201" spans="13:13" x14ac:dyDescent="0.35">
      <c r="M201">
        <v>53</v>
      </c>
    </row>
    <row r="202" spans="13:13" x14ac:dyDescent="0.35">
      <c r="M202">
        <v>74</v>
      </c>
    </row>
    <row r="203" spans="13:13" x14ac:dyDescent="0.35">
      <c r="M203">
        <v>58</v>
      </c>
    </row>
    <row r="204" spans="13:13" x14ac:dyDescent="0.35">
      <c r="M204">
        <v>48</v>
      </c>
    </row>
    <row r="205" spans="13:13" x14ac:dyDescent="0.35">
      <c r="M205">
        <v>49</v>
      </c>
    </row>
    <row r="206" spans="13:13" x14ac:dyDescent="0.35">
      <c r="M206">
        <v>61</v>
      </c>
    </row>
    <row r="207" spans="13:13" x14ac:dyDescent="0.35">
      <c r="M207">
        <v>42</v>
      </c>
    </row>
    <row r="208" spans="13:13" x14ac:dyDescent="0.35">
      <c r="M208">
        <v>38</v>
      </c>
    </row>
    <row r="209" spans="13:13" x14ac:dyDescent="0.35">
      <c r="M209">
        <v>63</v>
      </c>
    </row>
    <row r="210" spans="13:13" x14ac:dyDescent="0.35">
      <c r="M210">
        <v>60</v>
      </c>
    </row>
    <row r="211" spans="13:13" x14ac:dyDescent="0.35">
      <c r="M211">
        <v>72</v>
      </c>
    </row>
    <row r="212" spans="13:13" x14ac:dyDescent="0.35">
      <c r="M212">
        <v>70</v>
      </c>
    </row>
    <row r="213" spans="13:13" x14ac:dyDescent="0.35">
      <c r="M213">
        <v>72</v>
      </c>
    </row>
    <row r="214" spans="13:13" x14ac:dyDescent="0.35">
      <c r="M214">
        <v>58</v>
      </c>
    </row>
    <row r="215" spans="13:13" x14ac:dyDescent="0.35">
      <c r="M215">
        <v>52</v>
      </c>
    </row>
    <row r="216" spans="13:13" x14ac:dyDescent="0.35">
      <c r="M216">
        <v>41</v>
      </c>
    </row>
    <row r="217" spans="13:13" x14ac:dyDescent="0.35">
      <c r="M217">
        <v>49</v>
      </c>
    </row>
    <row r="218" spans="13:13" x14ac:dyDescent="0.35">
      <c r="M218">
        <v>48</v>
      </c>
    </row>
    <row r="219" spans="13:13" x14ac:dyDescent="0.35">
      <c r="M219">
        <v>78</v>
      </c>
    </row>
    <row r="220" spans="13:13" x14ac:dyDescent="0.35">
      <c r="M220">
        <v>72</v>
      </c>
    </row>
    <row r="221" spans="13:13" x14ac:dyDescent="0.35">
      <c r="M221">
        <v>46</v>
      </c>
    </row>
    <row r="222" spans="13:13" x14ac:dyDescent="0.35">
      <c r="M222">
        <v>38</v>
      </c>
    </row>
    <row r="223" spans="13:13" x14ac:dyDescent="0.35">
      <c r="M223">
        <v>57</v>
      </c>
    </row>
    <row r="224" spans="13:13" x14ac:dyDescent="0.35">
      <c r="M224">
        <v>56</v>
      </c>
    </row>
    <row r="225" spans="13:13" x14ac:dyDescent="0.35">
      <c r="M225">
        <v>46</v>
      </c>
    </row>
    <row r="226" spans="13:13" x14ac:dyDescent="0.35">
      <c r="M226">
        <v>64</v>
      </c>
    </row>
    <row r="227" spans="13:13" x14ac:dyDescent="0.35">
      <c r="M227">
        <v>48</v>
      </c>
    </row>
    <row r="228" spans="13:13" x14ac:dyDescent="0.35">
      <c r="M228">
        <v>50</v>
      </c>
    </row>
    <row r="229" spans="13:13" x14ac:dyDescent="0.35">
      <c r="M229">
        <v>74</v>
      </c>
    </row>
    <row r="230" spans="13:13" x14ac:dyDescent="0.35">
      <c r="M230">
        <v>54</v>
      </c>
    </row>
    <row r="231" spans="13:13" x14ac:dyDescent="0.35">
      <c r="M231">
        <v>40</v>
      </c>
    </row>
    <row r="232" spans="13:13" x14ac:dyDescent="0.35">
      <c r="M232">
        <v>60</v>
      </c>
    </row>
    <row r="233" spans="13:13" x14ac:dyDescent="0.35">
      <c r="M233">
        <v>64</v>
      </c>
    </row>
    <row r="234" spans="13:13" x14ac:dyDescent="0.35">
      <c r="M234">
        <v>55</v>
      </c>
    </row>
    <row r="235" spans="13:13" x14ac:dyDescent="0.35">
      <c r="M235">
        <v>75</v>
      </c>
    </row>
    <row r="236" spans="13:13" x14ac:dyDescent="0.35">
      <c r="M236">
        <v>61</v>
      </c>
    </row>
    <row r="237" spans="13:13" x14ac:dyDescent="0.35">
      <c r="M237">
        <v>51</v>
      </c>
    </row>
    <row r="238" spans="13:13" x14ac:dyDescent="0.35">
      <c r="M238">
        <v>44</v>
      </c>
    </row>
    <row r="239" spans="13:13" x14ac:dyDescent="0.35">
      <c r="M239">
        <v>68</v>
      </c>
    </row>
    <row r="240" spans="13:13" x14ac:dyDescent="0.35">
      <c r="M240">
        <v>53</v>
      </c>
    </row>
    <row r="241" spans="13:13" x14ac:dyDescent="0.35">
      <c r="M241">
        <v>133</v>
      </c>
    </row>
    <row r="242" spans="13:13" x14ac:dyDescent="0.35">
      <c r="M242">
        <v>58</v>
      </c>
    </row>
    <row r="243" spans="13:13" x14ac:dyDescent="0.35">
      <c r="M243">
        <v>68</v>
      </c>
    </row>
    <row r="244" spans="13:13" x14ac:dyDescent="0.35">
      <c r="M244">
        <v>55</v>
      </c>
    </row>
    <row r="245" spans="13:13" x14ac:dyDescent="0.35">
      <c r="M245">
        <v>36</v>
      </c>
    </row>
    <row r="246" spans="13:13" x14ac:dyDescent="0.35">
      <c r="M246">
        <v>68</v>
      </c>
    </row>
    <row r="247" spans="13:13" x14ac:dyDescent="0.35">
      <c r="M247">
        <v>62</v>
      </c>
    </row>
    <row r="248" spans="13:13" x14ac:dyDescent="0.35">
      <c r="M248">
        <v>54</v>
      </c>
    </row>
    <row r="249" spans="13:13" x14ac:dyDescent="0.35">
      <c r="M249">
        <v>73</v>
      </c>
    </row>
    <row r="250" spans="13:13" x14ac:dyDescent="0.35">
      <c r="M250">
        <v>38</v>
      </c>
    </row>
    <row r="251" spans="13:13" x14ac:dyDescent="0.35">
      <c r="M251">
        <v>57</v>
      </c>
    </row>
    <row r="252" spans="13:13" x14ac:dyDescent="0.35">
      <c r="M252">
        <v>51</v>
      </c>
    </row>
    <row r="253" spans="13:13" x14ac:dyDescent="0.35">
      <c r="M253">
        <v>41</v>
      </c>
    </row>
    <row r="254" spans="13:13" x14ac:dyDescent="0.35">
      <c r="M254">
        <v>52</v>
      </c>
    </row>
    <row r="255" spans="13:13" x14ac:dyDescent="0.35">
      <c r="M255">
        <v>68</v>
      </c>
    </row>
    <row r="256" spans="13:13" x14ac:dyDescent="0.35">
      <c r="M256">
        <v>59</v>
      </c>
    </row>
    <row r="257" spans="13:13" x14ac:dyDescent="0.35">
      <c r="M257">
        <v>52</v>
      </c>
    </row>
    <row r="258" spans="13:13" x14ac:dyDescent="0.35">
      <c r="M258">
        <v>65</v>
      </c>
    </row>
    <row r="259" spans="13:13" x14ac:dyDescent="0.35">
      <c r="M259">
        <v>62</v>
      </c>
    </row>
    <row r="260" spans="13:13" x14ac:dyDescent="0.35">
      <c r="M260">
        <v>62</v>
      </c>
    </row>
    <row r="261" spans="13:13" x14ac:dyDescent="0.35">
      <c r="M261">
        <v>69</v>
      </c>
    </row>
    <row r="262" spans="13:13" x14ac:dyDescent="0.35">
      <c r="M262">
        <v>47</v>
      </c>
    </row>
    <row r="263" spans="13:13" x14ac:dyDescent="0.35">
      <c r="M263">
        <v>58</v>
      </c>
    </row>
    <row r="264" spans="13:13" x14ac:dyDescent="0.35">
      <c r="M264">
        <v>56</v>
      </c>
    </row>
    <row r="265" spans="13:13" x14ac:dyDescent="0.35">
      <c r="M265">
        <v>48</v>
      </c>
    </row>
    <row r="266" spans="13:13" x14ac:dyDescent="0.35">
      <c r="M266">
        <v>74</v>
      </c>
    </row>
    <row r="267" spans="13:13" x14ac:dyDescent="0.35">
      <c r="M267">
        <v>60</v>
      </c>
    </row>
    <row r="268" spans="13:13" x14ac:dyDescent="0.35">
      <c r="M268">
        <v>63</v>
      </c>
    </row>
    <row r="269" spans="13:13" x14ac:dyDescent="0.35">
      <c r="M269">
        <v>56</v>
      </c>
    </row>
    <row r="270" spans="13:13" x14ac:dyDescent="0.35">
      <c r="M270">
        <v>56</v>
      </c>
    </row>
    <row r="271" spans="13:13" x14ac:dyDescent="0.35">
      <c r="M271">
        <v>56</v>
      </c>
    </row>
    <row r="272" spans="13:13" x14ac:dyDescent="0.35">
      <c r="M272">
        <v>73</v>
      </c>
    </row>
    <row r="273" spans="13:13" x14ac:dyDescent="0.35">
      <c r="M273">
        <v>43</v>
      </c>
    </row>
    <row r="274" spans="13:13" x14ac:dyDescent="0.35">
      <c r="M274">
        <v>51</v>
      </c>
    </row>
    <row r="275" spans="13:13" x14ac:dyDescent="0.35">
      <c r="M275">
        <v>66</v>
      </c>
    </row>
    <row r="276" spans="13:13" x14ac:dyDescent="0.35">
      <c r="M276">
        <v>63</v>
      </c>
    </row>
    <row r="277" spans="13:13" x14ac:dyDescent="0.35">
      <c r="M277">
        <v>63</v>
      </c>
    </row>
    <row r="278" spans="13:13" x14ac:dyDescent="0.35">
      <c r="M278">
        <v>70</v>
      </c>
    </row>
    <row r="279" spans="13:13" x14ac:dyDescent="0.35">
      <c r="M279">
        <v>45</v>
      </c>
    </row>
    <row r="280" spans="13:13" x14ac:dyDescent="0.35">
      <c r="M280">
        <v>40</v>
      </c>
    </row>
    <row r="281" spans="13:13" x14ac:dyDescent="0.35">
      <c r="M281">
        <v>58</v>
      </c>
    </row>
    <row r="282" spans="13:13" x14ac:dyDescent="0.35">
      <c r="M282">
        <v>45</v>
      </c>
    </row>
    <row r="283" spans="13:13" x14ac:dyDescent="0.35">
      <c r="M283">
        <v>50</v>
      </c>
    </row>
    <row r="284" spans="13:13" x14ac:dyDescent="0.35">
      <c r="M284">
        <v>80</v>
      </c>
    </row>
    <row r="285" spans="13:13" x14ac:dyDescent="0.35">
      <c r="M285">
        <v>52</v>
      </c>
    </row>
    <row r="286" spans="13:13" x14ac:dyDescent="0.35">
      <c r="M286">
        <v>51</v>
      </c>
    </row>
    <row r="287" spans="13:13" x14ac:dyDescent="0.35">
      <c r="M287">
        <v>52</v>
      </c>
    </row>
    <row r="288" spans="13:13" x14ac:dyDescent="0.35">
      <c r="M288">
        <v>74</v>
      </c>
    </row>
    <row r="289" spans="13:13" x14ac:dyDescent="0.35">
      <c r="M289">
        <v>70</v>
      </c>
    </row>
    <row r="290" spans="13:13" x14ac:dyDescent="0.35">
      <c r="M290">
        <v>60</v>
      </c>
    </row>
    <row r="291" spans="13:13" x14ac:dyDescent="0.35">
      <c r="M291">
        <v>77</v>
      </c>
    </row>
    <row r="292" spans="13:13" x14ac:dyDescent="0.35">
      <c r="M292">
        <v>42</v>
      </c>
    </row>
    <row r="293" spans="13:13" x14ac:dyDescent="0.35">
      <c r="M293">
        <v>57</v>
      </c>
    </row>
    <row r="294" spans="13:13" x14ac:dyDescent="0.35">
      <c r="M294">
        <v>46</v>
      </c>
    </row>
    <row r="295" spans="13:13" x14ac:dyDescent="0.35">
      <c r="M295">
        <v>55</v>
      </c>
    </row>
    <row r="296" spans="13:13" x14ac:dyDescent="0.35">
      <c r="M296">
        <v>61</v>
      </c>
    </row>
    <row r="297" spans="13:13" x14ac:dyDescent="0.35">
      <c r="M297">
        <v>74</v>
      </c>
    </row>
    <row r="298" spans="13:13" x14ac:dyDescent="0.35">
      <c r="M298">
        <v>38</v>
      </c>
    </row>
    <row r="299" spans="13:13" x14ac:dyDescent="0.35">
      <c r="M299">
        <v>40</v>
      </c>
    </row>
    <row r="300" spans="13:13" x14ac:dyDescent="0.35">
      <c r="M300">
        <v>44</v>
      </c>
    </row>
    <row r="301" spans="13:13" x14ac:dyDescent="0.35">
      <c r="M301">
        <v>61</v>
      </c>
    </row>
    <row r="302" spans="13:13" x14ac:dyDescent="0.35">
      <c r="M302">
        <v>68</v>
      </c>
    </row>
    <row r="303" spans="13:13" x14ac:dyDescent="0.35">
      <c r="M303">
        <v>70</v>
      </c>
    </row>
    <row r="304" spans="13:13" x14ac:dyDescent="0.35">
      <c r="M304">
        <v>48</v>
      </c>
    </row>
    <row r="305" spans="13:13" x14ac:dyDescent="0.35">
      <c r="M305">
        <v>38</v>
      </c>
    </row>
    <row r="306" spans="13:13" x14ac:dyDescent="0.35">
      <c r="M306">
        <v>42</v>
      </c>
    </row>
    <row r="307" spans="13:13" x14ac:dyDescent="0.35">
      <c r="M307">
        <v>65</v>
      </c>
    </row>
    <row r="308" spans="13:13" x14ac:dyDescent="0.35">
      <c r="M308">
        <v>60</v>
      </c>
    </row>
    <row r="309" spans="13:13" x14ac:dyDescent="0.35">
      <c r="M309">
        <v>79</v>
      </c>
    </row>
    <row r="310" spans="13:13" x14ac:dyDescent="0.35">
      <c r="M310">
        <v>62</v>
      </c>
    </row>
    <row r="311" spans="13:13" x14ac:dyDescent="0.35">
      <c r="M311">
        <v>34</v>
      </c>
    </row>
    <row r="312" spans="13:13" x14ac:dyDescent="0.35">
      <c r="M312">
        <v>50</v>
      </c>
    </row>
    <row r="313" spans="13:13" x14ac:dyDescent="0.35">
      <c r="M313">
        <v>59</v>
      </c>
    </row>
    <row r="314" spans="13:13" x14ac:dyDescent="0.35">
      <c r="M314">
        <v>37</v>
      </c>
    </row>
    <row r="315" spans="13:13" x14ac:dyDescent="0.35">
      <c r="M315">
        <v>50</v>
      </c>
    </row>
    <row r="316" spans="13:13" x14ac:dyDescent="0.35">
      <c r="M316">
        <v>60</v>
      </c>
    </row>
    <row r="317" spans="13:13" x14ac:dyDescent="0.35">
      <c r="M317">
        <v>70</v>
      </c>
    </row>
    <row r="318" spans="13:13" x14ac:dyDescent="0.35">
      <c r="M318">
        <v>54</v>
      </c>
    </row>
    <row r="319" spans="13:13" x14ac:dyDescent="0.35">
      <c r="M319">
        <v>41</v>
      </c>
    </row>
    <row r="320" spans="13:13" x14ac:dyDescent="0.35">
      <c r="M320">
        <v>75</v>
      </c>
    </row>
    <row r="321" spans="13:13" x14ac:dyDescent="0.35">
      <c r="M321">
        <v>56</v>
      </c>
    </row>
    <row r="322" spans="13:13" x14ac:dyDescent="0.35">
      <c r="M322">
        <v>55</v>
      </c>
    </row>
    <row r="323" spans="13:13" x14ac:dyDescent="0.35">
      <c r="M323">
        <v>52</v>
      </c>
    </row>
    <row r="324" spans="13:13" x14ac:dyDescent="0.35">
      <c r="M324">
        <v>61</v>
      </c>
    </row>
    <row r="325" spans="13:13" x14ac:dyDescent="0.35">
      <c r="M325">
        <v>65</v>
      </c>
    </row>
    <row r="326" spans="13:13" x14ac:dyDescent="0.35">
      <c r="M326">
        <v>73</v>
      </c>
    </row>
    <row r="327" spans="13:13" x14ac:dyDescent="0.35">
      <c r="M327">
        <v>69</v>
      </c>
    </row>
    <row r="328" spans="13:13" x14ac:dyDescent="0.35">
      <c r="M328">
        <v>50</v>
      </c>
    </row>
    <row r="329" spans="13:13" x14ac:dyDescent="0.35">
      <c r="M329">
        <v>42</v>
      </c>
    </row>
    <row r="330" spans="13:13" x14ac:dyDescent="0.35">
      <c r="M330">
        <v>76</v>
      </c>
    </row>
    <row r="331" spans="13:13" x14ac:dyDescent="0.35">
      <c r="M331">
        <v>40</v>
      </c>
    </row>
    <row r="332" spans="13:13" x14ac:dyDescent="0.35">
      <c r="M332">
        <v>43</v>
      </c>
    </row>
    <row r="333" spans="13:13" x14ac:dyDescent="0.35">
      <c r="M333">
        <v>37</v>
      </c>
    </row>
    <row r="334" spans="13:13" x14ac:dyDescent="0.35">
      <c r="M334">
        <v>70</v>
      </c>
    </row>
    <row r="335" spans="13:13" x14ac:dyDescent="0.35">
      <c r="M335">
        <v>55</v>
      </c>
    </row>
    <row r="336" spans="13:13" x14ac:dyDescent="0.35">
      <c r="M336">
        <v>43</v>
      </c>
    </row>
    <row r="337" spans="13:13" x14ac:dyDescent="0.35">
      <c r="M337">
        <v>66</v>
      </c>
    </row>
    <row r="338" spans="13:13" x14ac:dyDescent="0.35">
      <c r="M338">
        <v>58</v>
      </c>
    </row>
    <row r="339" spans="13:13" x14ac:dyDescent="0.35">
      <c r="M339">
        <v>54</v>
      </c>
    </row>
    <row r="340" spans="13:13" x14ac:dyDescent="0.35">
      <c r="M340">
        <v>61</v>
      </c>
    </row>
    <row r="341" spans="13:13" x14ac:dyDescent="0.35">
      <c r="M341">
        <v>127</v>
      </c>
    </row>
    <row r="342" spans="13:13" x14ac:dyDescent="0.35">
      <c r="M342">
        <v>38</v>
      </c>
    </row>
    <row r="343" spans="13:13" x14ac:dyDescent="0.35">
      <c r="M343">
        <v>40</v>
      </c>
    </row>
    <row r="344" spans="13:13" x14ac:dyDescent="0.35">
      <c r="M344">
        <v>57</v>
      </c>
    </row>
    <row r="345" spans="13:13" x14ac:dyDescent="0.35">
      <c r="M345">
        <v>76</v>
      </c>
    </row>
    <row r="346" spans="13:13" x14ac:dyDescent="0.35">
      <c r="M346">
        <v>53</v>
      </c>
    </row>
    <row r="347" spans="13:13" x14ac:dyDescent="0.35">
      <c r="M347">
        <v>74</v>
      </c>
    </row>
    <row r="348" spans="13:13" x14ac:dyDescent="0.35">
      <c r="M348">
        <v>61</v>
      </c>
    </row>
    <row r="349" spans="13:13" x14ac:dyDescent="0.35">
      <c r="M349">
        <v>56</v>
      </c>
    </row>
    <row r="350" spans="13:13" x14ac:dyDescent="0.35">
      <c r="M350">
        <v>55</v>
      </c>
    </row>
    <row r="351" spans="13:13" x14ac:dyDescent="0.35">
      <c r="M351">
        <v>50</v>
      </c>
    </row>
    <row r="352" spans="13:13" x14ac:dyDescent="0.35">
      <c r="M352">
        <v>69</v>
      </c>
    </row>
    <row r="353" spans="13:13" x14ac:dyDescent="0.35">
      <c r="M353">
        <v>40</v>
      </c>
    </row>
    <row r="354" spans="13:13" x14ac:dyDescent="0.35">
      <c r="M354">
        <v>60</v>
      </c>
    </row>
    <row r="355" spans="13:13" x14ac:dyDescent="0.35">
      <c r="M355">
        <v>52</v>
      </c>
    </row>
    <row r="356" spans="13:13" x14ac:dyDescent="0.35">
      <c r="M356">
        <v>50</v>
      </c>
    </row>
    <row r="357" spans="13:13" x14ac:dyDescent="0.35">
      <c r="M357">
        <v>48</v>
      </c>
    </row>
    <row r="358" spans="13:13" x14ac:dyDescent="0.35">
      <c r="M358">
        <v>71</v>
      </c>
    </row>
    <row r="359" spans="13:13" x14ac:dyDescent="0.35">
      <c r="M359">
        <v>57</v>
      </c>
    </row>
    <row r="360" spans="13:13" x14ac:dyDescent="0.35">
      <c r="M360">
        <v>83</v>
      </c>
    </row>
    <row r="361" spans="13:13" x14ac:dyDescent="0.35">
      <c r="M361">
        <v>78</v>
      </c>
    </row>
    <row r="362" spans="13:13" x14ac:dyDescent="0.35">
      <c r="M362">
        <v>69</v>
      </c>
    </row>
    <row r="363" spans="13:13" x14ac:dyDescent="0.35">
      <c r="M363">
        <v>57</v>
      </c>
    </row>
    <row r="364" spans="13:13" x14ac:dyDescent="0.35">
      <c r="M364">
        <v>48</v>
      </c>
    </row>
    <row r="365" spans="13:13" x14ac:dyDescent="0.35">
      <c r="M365">
        <v>48</v>
      </c>
    </row>
    <row r="366" spans="13:13" x14ac:dyDescent="0.35">
      <c r="M366">
        <v>59</v>
      </c>
    </row>
    <row r="367" spans="13:13" x14ac:dyDescent="0.35">
      <c r="M367">
        <v>57</v>
      </c>
    </row>
    <row r="368" spans="13:13" x14ac:dyDescent="0.35">
      <c r="M368">
        <v>66</v>
      </c>
    </row>
    <row r="369" spans="13:13" x14ac:dyDescent="0.35">
      <c r="M369">
        <v>50</v>
      </c>
    </row>
    <row r="370" spans="13:13" x14ac:dyDescent="0.35">
      <c r="M370">
        <v>64</v>
      </c>
    </row>
    <row r="371" spans="13:13" x14ac:dyDescent="0.35">
      <c r="M371">
        <v>51</v>
      </c>
    </row>
    <row r="372" spans="13:13" x14ac:dyDescent="0.35">
      <c r="M372">
        <v>42</v>
      </c>
    </row>
    <row r="373" spans="13:13" x14ac:dyDescent="0.35">
      <c r="M373">
        <v>51</v>
      </c>
    </row>
    <row r="374" spans="13:13" x14ac:dyDescent="0.35">
      <c r="M374">
        <v>56</v>
      </c>
    </row>
    <row r="375" spans="13:13" x14ac:dyDescent="0.35">
      <c r="M375">
        <v>60</v>
      </c>
    </row>
    <row r="376" spans="13:13" x14ac:dyDescent="0.35">
      <c r="M376">
        <v>54</v>
      </c>
    </row>
    <row r="377" spans="13:13" x14ac:dyDescent="0.35">
      <c r="M377">
        <v>51</v>
      </c>
    </row>
    <row r="378" spans="13:13" x14ac:dyDescent="0.35">
      <c r="M378">
        <v>56</v>
      </c>
    </row>
    <row r="379" spans="13:13" x14ac:dyDescent="0.35">
      <c r="M379">
        <v>37</v>
      </c>
    </row>
    <row r="380" spans="13:13" x14ac:dyDescent="0.35">
      <c r="M380">
        <v>65</v>
      </c>
    </row>
    <row r="381" spans="13:13" x14ac:dyDescent="0.35">
      <c r="M381">
        <v>57</v>
      </c>
    </row>
    <row r="382" spans="13:13" x14ac:dyDescent="0.35">
      <c r="M382">
        <v>57</v>
      </c>
    </row>
    <row r="383" spans="13:13" x14ac:dyDescent="0.35">
      <c r="M383">
        <v>41</v>
      </c>
    </row>
    <row r="384" spans="13:13" x14ac:dyDescent="0.35">
      <c r="M384">
        <v>72</v>
      </c>
    </row>
    <row r="385" spans="13:13" x14ac:dyDescent="0.35">
      <c r="M385">
        <v>53</v>
      </c>
    </row>
    <row r="386" spans="13:13" x14ac:dyDescent="0.35">
      <c r="M386">
        <v>45</v>
      </c>
    </row>
    <row r="387" spans="13:13" x14ac:dyDescent="0.35">
      <c r="M387">
        <v>55</v>
      </c>
    </row>
    <row r="388" spans="13:13" x14ac:dyDescent="0.35">
      <c r="M388">
        <v>58</v>
      </c>
    </row>
    <row r="389" spans="13:13" x14ac:dyDescent="0.35">
      <c r="M389">
        <v>66</v>
      </c>
    </row>
    <row r="390" spans="13:13" x14ac:dyDescent="0.35">
      <c r="M390">
        <v>77</v>
      </c>
    </row>
    <row r="391" spans="13:13" x14ac:dyDescent="0.35">
      <c r="M391">
        <v>58</v>
      </c>
    </row>
    <row r="392" spans="13:13" x14ac:dyDescent="0.35">
      <c r="M392">
        <v>47</v>
      </c>
    </row>
    <row r="393" spans="13:13" x14ac:dyDescent="0.35">
      <c r="M393">
        <v>47</v>
      </c>
    </row>
    <row r="394" spans="13:13" x14ac:dyDescent="0.35">
      <c r="M394">
        <v>33</v>
      </c>
    </row>
    <row r="395" spans="13:13" x14ac:dyDescent="0.35">
      <c r="M395">
        <v>80</v>
      </c>
    </row>
    <row r="396" spans="13:13" x14ac:dyDescent="0.35">
      <c r="M396">
        <v>58</v>
      </c>
    </row>
    <row r="397" spans="13:13" x14ac:dyDescent="0.35">
      <c r="M397">
        <v>35</v>
      </c>
    </row>
    <row r="398" spans="13:13" x14ac:dyDescent="0.35">
      <c r="M398">
        <v>55</v>
      </c>
    </row>
    <row r="399" spans="13:13" x14ac:dyDescent="0.35">
      <c r="M399">
        <v>42</v>
      </c>
    </row>
    <row r="400" spans="13:13" x14ac:dyDescent="0.35">
      <c r="M400">
        <v>39</v>
      </c>
    </row>
    <row r="401" spans="13:13" x14ac:dyDescent="0.35">
      <c r="M401">
        <v>46</v>
      </c>
    </row>
    <row r="402" spans="13:13" x14ac:dyDescent="0.35">
      <c r="M402">
        <v>70</v>
      </c>
    </row>
    <row r="403" spans="13:13" x14ac:dyDescent="0.35">
      <c r="M403">
        <v>61</v>
      </c>
    </row>
    <row r="404" spans="13:13" x14ac:dyDescent="0.35">
      <c r="M404">
        <v>52</v>
      </c>
    </row>
    <row r="405" spans="13:13" x14ac:dyDescent="0.35">
      <c r="M405">
        <v>66</v>
      </c>
    </row>
    <row r="406" spans="13:13" x14ac:dyDescent="0.35">
      <c r="M406">
        <v>71</v>
      </c>
    </row>
    <row r="407" spans="13:13" x14ac:dyDescent="0.35">
      <c r="M407">
        <v>61</v>
      </c>
    </row>
    <row r="408" spans="13:13" x14ac:dyDescent="0.35">
      <c r="M408">
        <v>54</v>
      </c>
    </row>
    <row r="409" spans="13:13" x14ac:dyDescent="0.35">
      <c r="M409">
        <v>55</v>
      </c>
    </row>
    <row r="410" spans="13:13" x14ac:dyDescent="0.35">
      <c r="M410">
        <v>52</v>
      </c>
    </row>
    <row r="411" spans="13:13" x14ac:dyDescent="0.35">
      <c r="M411">
        <v>63</v>
      </c>
    </row>
    <row r="412" spans="13:13" x14ac:dyDescent="0.35">
      <c r="M412">
        <v>44</v>
      </c>
    </row>
    <row r="413" spans="13:13" x14ac:dyDescent="0.35">
      <c r="M413">
        <v>50</v>
      </c>
    </row>
    <row r="414" spans="13:13" x14ac:dyDescent="0.35">
      <c r="M414">
        <v>71</v>
      </c>
    </row>
    <row r="415" spans="13:13" x14ac:dyDescent="0.35">
      <c r="M415">
        <v>39</v>
      </c>
    </row>
    <row r="416" spans="13:13" x14ac:dyDescent="0.35">
      <c r="M416">
        <v>64</v>
      </c>
    </row>
    <row r="417" spans="13:13" x14ac:dyDescent="0.35">
      <c r="M417">
        <v>83</v>
      </c>
    </row>
    <row r="418" spans="13:13" x14ac:dyDescent="0.35">
      <c r="M418">
        <v>51</v>
      </c>
    </row>
    <row r="419" spans="13:13" x14ac:dyDescent="0.35">
      <c r="M419">
        <v>32</v>
      </c>
    </row>
    <row r="420" spans="13:13" x14ac:dyDescent="0.35">
      <c r="M420">
        <v>45</v>
      </c>
    </row>
    <row r="421" spans="13:13" x14ac:dyDescent="0.35">
      <c r="M421">
        <v>55</v>
      </c>
    </row>
    <row r="422" spans="13:13" x14ac:dyDescent="0.35">
      <c r="M422">
        <v>53</v>
      </c>
    </row>
    <row r="423" spans="13:13" x14ac:dyDescent="0.35">
      <c r="M423">
        <v>43</v>
      </c>
    </row>
    <row r="424" spans="13:13" x14ac:dyDescent="0.35">
      <c r="M424">
        <v>44</v>
      </c>
    </row>
    <row r="425" spans="13:13" x14ac:dyDescent="0.35">
      <c r="M425">
        <v>52</v>
      </c>
    </row>
    <row r="426" spans="13:13" x14ac:dyDescent="0.35">
      <c r="M426">
        <v>85</v>
      </c>
    </row>
    <row r="427" spans="13:13" x14ac:dyDescent="0.35">
      <c r="M427">
        <v>73</v>
      </c>
    </row>
    <row r="428" spans="13:13" x14ac:dyDescent="0.35">
      <c r="M428">
        <v>40</v>
      </c>
    </row>
    <row r="429" spans="13:13" x14ac:dyDescent="0.35">
      <c r="M429">
        <v>37</v>
      </c>
    </row>
    <row r="430" spans="13:13" x14ac:dyDescent="0.35">
      <c r="M430">
        <v>37</v>
      </c>
    </row>
    <row r="431" spans="13:13" x14ac:dyDescent="0.35">
      <c r="M431">
        <v>58</v>
      </c>
    </row>
    <row r="432" spans="13:13" x14ac:dyDescent="0.35">
      <c r="M432">
        <v>65</v>
      </c>
    </row>
    <row r="433" spans="13:13" x14ac:dyDescent="0.35">
      <c r="M433">
        <v>37</v>
      </c>
    </row>
    <row r="434" spans="13:13" x14ac:dyDescent="0.35">
      <c r="M434">
        <v>59</v>
      </c>
    </row>
    <row r="435" spans="13:13" x14ac:dyDescent="0.35">
      <c r="M435">
        <v>62</v>
      </c>
    </row>
    <row r="436" spans="13:13" x14ac:dyDescent="0.35">
      <c r="M436">
        <v>56</v>
      </c>
    </row>
    <row r="437" spans="13:13" x14ac:dyDescent="0.35">
      <c r="M437">
        <v>70</v>
      </c>
    </row>
    <row r="438" spans="13:13" x14ac:dyDescent="0.35">
      <c r="M438">
        <v>60</v>
      </c>
    </row>
    <row r="439" spans="13:13" x14ac:dyDescent="0.35">
      <c r="M439">
        <v>77</v>
      </c>
    </row>
    <row r="440" spans="13:13" x14ac:dyDescent="0.35">
      <c r="M440">
        <v>55</v>
      </c>
    </row>
    <row r="441" spans="13:13" x14ac:dyDescent="0.35">
      <c r="M441">
        <v>40</v>
      </c>
    </row>
    <row r="442" spans="13:13" x14ac:dyDescent="0.35">
      <c r="M442">
        <v>37</v>
      </c>
    </row>
    <row r="443" spans="13:13" x14ac:dyDescent="0.35">
      <c r="M443">
        <v>78</v>
      </c>
    </row>
    <row r="444" spans="13:13" x14ac:dyDescent="0.35">
      <c r="M444">
        <v>80</v>
      </c>
    </row>
    <row r="445" spans="13:13" x14ac:dyDescent="0.35">
      <c r="M445">
        <v>37</v>
      </c>
    </row>
    <row r="446" spans="13:13" x14ac:dyDescent="0.35">
      <c r="M446">
        <v>52</v>
      </c>
    </row>
    <row r="447" spans="13:13" x14ac:dyDescent="0.35">
      <c r="M447">
        <v>67</v>
      </c>
    </row>
    <row r="448" spans="13:13" x14ac:dyDescent="0.35">
      <c r="M448">
        <v>54</v>
      </c>
    </row>
    <row r="449" spans="13:13" x14ac:dyDescent="0.35">
      <c r="M449">
        <v>62</v>
      </c>
    </row>
    <row r="450" spans="13:13" x14ac:dyDescent="0.35">
      <c r="M450">
        <v>50</v>
      </c>
    </row>
    <row r="451" spans="13:13" x14ac:dyDescent="0.35">
      <c r="M451">
        <v>73</v>
      </c>
    </row>
    <row r="452" spans="13:13" x14ac:dyDescent="0.35">
      <c r="M452">
        <v>71</v>
      </c>
    </row>
    <row r="453" spans="13:13" x14ac:dyDescent="0.35">
      <c r="M453">
        <v>57</v>
      </c>
    </row>
    <row r="454" spans="13:13" x14ac:dyDescent="0.35">
      <c r="M454">
        <v>55</v>
      </c>
    </row>
    <row r="455" spans="13:13" x14ac:dyDescent="0.35">
      <c r="M455">
        <v>46</v>
      </c>
    </row>
    <row r="456" spans="13:13" x14ac:dyDescent="0.35">
      <c r="M456">
        <v>50</v>
      </c>
    </row>
    <row r="457" spans="13:13" x14ac:dyDescent="0.35">
      <c r="M457">
        <v>54</v>
      </c>
    </row>
    <row r="458" spans="13:13" x14ac:dyDescent="0.35">
      <c r="M458">
        <v>60</v>
      </c>
    </row>
    <row r="459" spans="13:13" x14ac:dyDescent="0.35">
      <c r="M459">
        <v>42</v>
      </c>
    </row>
    <row r="460" spans="13:13" x14ac:dyDescent="0.35">
      <c r="M460">
        <v>74</v>
      </c>
    </row>
    <row r="461" spans="13:13" x14ac:dyDescent="0.35">
      <c r="M461">
        <v>44</v>
      </c>
    </row>
    <row r="462" spans="13:13" x14ac:dyDescent="0.35">
      <c r="M462">
        <v>62</v>
      </c>
    </row>
    <row r="463" spans="13:13" x14ac:dyDescent="0.35">
      <c r="M463">
        <v>77</v>
      </c>
    </row>
    <row r="464" spans="13:13" x14ac:dyDescent="0.35">
      <c r="M464">
        <v>68</v>
      </c>
    </row>
    <row r="465" spans="13:13" x14ac:dyDescent="0.35">
      <c r="M465">
        <v>63</v>
      </c>
    </row>
    <row r="466" spans="13:13" x14ac:dyDescent="0.35">
      <c r="M466">
        <v>51</v>
      </c>
    </row>
    <row r="467" spans="13:13" x14ac:dyDescent="0.35">
      <c r="M467">
        <v>57</v>
      </c>
    </row>
    <row r="468" spans="13:13" x14ac:dyDescent="0.35">
      <c r="M468">
        <v>71</v>
      </c>
    </row>
    <row r="469" spans="13:13" x14ac:dyDescent="0.35">
      <c r="M469">
        <v>56</v>
      </c>
    </row>
    <row r="470" spans="13:13" x14ac:dyDescent="0.35">
      <c r="M470">
        <v>75</v>
      </c>
    </row>
    <row r="471" spans="13:13" x14ac:dyDescent="0.35">
      <c r="M471">
        <v>55</v>
      </c>
    </row>
    <row r="472" spans="13:13" x14ac:dyDescent="0.35">
      <c r="M472">
        <v>51</v>
      </c>
    </row>
    <row r="473" spans="13:13" x14ac:dyDescent="0.35">
      <c r="M473">
        <v>46</v>
      </c>
    </row>
    <row r="474" spans="13:13" x14ac:dyDescent="0.35">
      <c r="M474">
        <v>45</v>
      </c>
    </row>
    <row r="475" spans="13:13" x14ac:dyDescent="0.35">
      <c r="M475">
        <v>48</v>
      </c>
    </row>
    <row r="476" spans="13:13" x14ac:dyDescent="0.35">
      <c r="M476">
        <v>38</v>
      </c>
    </row>
    <row r="477" spans="13:13" x14ac:dyDescent="0.35">
      <c r="M477">
        <v>70</v>
      </c>
    </row>
    <row r="478" spans="13:13" x14ac:dyDescent="0.35">
      <c r="M478">
        <v>54</v>
      </c>
    </row>
    <row r="479" spans="13:13" x14ac:dyDescent="0.35">
      <c r="M479">
        <v>49</v>
      </c>
    </row>
    <row r="480" spans="13:13" x14ac:dyDescent="0.35">
      <c r="M480">
        <v>54</v>
      </c>
    </row>
    <row r="481" spans="13:13" x14ac:dyDescent="0.35">
      <c r="M481">
        <v>49</v>
      </c>
    </row>
    <row r="482" spans="13:13" x14ac:dyDescent="0.35">
      <c r="M482">
        <v>53</v>
      </c>
    </row>
    <row r="483" spans="13:13" x14ac:dyDescent="0.35">
      <c r="M483">
        <v>54</v>
      </c>
    </row>
    <row r="484" spans="13:13" x14ac:dyDescent="0.35">
      <c r="M484">
        <v>52</v>
      </c>
    </row>
    <row r="485" spans="13:13" x14ac:dyDescent="0.35">
      <c r="M485">
        <v>51</v>
      </c>
    </row>
    <row r="486" spans="13:13" x14ac:dyDescent="0.35">
      <c r="M486">
        <v>66</v>
      </c>
    </row>
    <row r="487" spans="13:13" x14ac:dyDescent="0.35">
      <c r="M487">
        <v>62</v>
      </c>
    </row>
    <row r="488" spans="13:13" x14ac:dyDescent="0.35">
      <c r="M488">
        <v>50</v>
      </c>
    </row>
    <row r="489" spans="13:13" x14ac:dyDescent="0.35">
      <c r="M489">
        <v>52</v>
      </c>
    </row>
    <row r="490" spans="13:13" x14ac:dyDescent="0.35">
      <c r="M490">
        <v>57</v>
      </c>
    </row>
    <row r="491" spans="13:13" x14ac:dyDescent="0.35">
      <c r="M491">
        <v>74</v>
      </c>
    </row>
    <row r="492" spans="13:13" x14ac:dyDescent="0.35">
      <c r="M492">
        <v>68</v>
      </c>
    </row>
    <row r="493" spans="13:13" x14ac:dyDescent="0.35">
      <c r="M493">
        <v>50</v>
      </c>
    </row>
    <row r="494" spans="13:13" x14ac:dyDescent="0.35">
      <c r="M494">
        <v>71</v>
      </c>
    </row>
    <row r="495" spans="13:13" x14ac:dyDescent="0.35">
      <c r="M495">
        <v>62</v>
      </c>
    </row>
    <row r="496" spans="13:13" x14ac:dyDescent="0.35">
      <c r="M496">
        <v>82</v>
      </c>
    </row>
    <row r="497" spans="13:13" x14ac:dyDescent="0.35">
      <c r="M497">
        <v>64</v>
      </c>
    </row>
    <row r="498" spans="13:13" x14ac:dyDescent="0.35">
      <c r="M498">
        <v>48</v>
      </c>
    </row>
    <row r="499" spans="13:13" x14ac:dyDescent="0.35">
      <c r="M499">
        <v>55</v>
      </c>
    </row>
    <row r="500" spans="13:13" x14ac:dyDescent="0.35">
      <c r="M500">
        <v>77</v>
      </c>
    </row>
    <row r="501" spans="13:13" x14ac:dyDescent="0.35">
      <c r="M501">
        <v>82</v>
      </c>
    </row>
    <row r="502" spans="13:13" x14ac:dyDescent="0.35">
      <c r="M502">
        <v>76</v>
      </c>
    </row>
    <row r="503" spans="13:13" x14ac:dyDescent="0.35">
      <c r="M503">
        <v>65</v>
      </c>
    </row>
    <row r="504" spans="13:13" x14ac:dyDescent="0.35">
      <c r="M504">
        <v>36</v>
      </c>
    </row>
    <row r="505" spans="13:13" x14ac:dyDescent="0.35">
      <c r="M505">
        <v>41</v>
      </c>
    </row>
    <row r="506" spans="13:13" x14ac:dyDescent="0.35">
      <c r="M506">
        <v>70</v>
      </c>
    </row>
    <row r="507" spans="13:13" x14ac:dyDescent="0.35">
      <c r="M507">
        <v>73</v>
      </c>
    </row>
    <row r="508" spans="13:13" x14ac:dyDescent="0.35">
      <c r="M508">
        <v>50</v>
      </c>
    </row>
    <row r="509" spans="13:13" x14ac:dyDescent="0.35">
      <c r="M509">
        <v>37</v>
      </c>
    </row>
    <row r="510" spans="13:13" x14ac:dyDescent="0.35">
      <c r="M510">
        <v>34</v>
      </c>
    </row>
    <row r="511" spans="13:13" x14ac:dyDescent="0.35">
      <c r="M511">
        <v>67</v>
      </c>
    </row>
    <row r="512" spans="13:13" x14ac:dyDescent="0.35">
      <c r="M512">
        <v>45</v>
      </c>
    </row>
    <row r="513" spans="13:13" x14ac:dyDescent="0.35">
      <c r="M513">
        <v>47</v>
      </c>
    </row>
    <row r="514" spans="13:13" x14ac:dyDescent="0.35">
      <c r="M514">
        <v>62</v>
      </c>
    </row>
    <row r="515" spans="13:13" x14ac:dyDescent="0.35">
      <c r="M515">
        <v>67</v>
      </c>
    </row>
    <row r="516" spans="13:13" x14ac:dyDescent="0.35">
      <c r="M516">
        <v>80</v>
      </c>
    </row>
    <row r="517" spans="13:13" x14ac:dyDescent="0.35">
      <c r="M517">
        <v>51</v>
      </c>
    </row>
    <row r="518" spans="13:13" x14ac:dyDescent="0.35">
      <c r="M518">
        <v>65</v>
      </c>
    </row>
    <row r="519" spans="13:13" x14ac:dyDescent="0.35">
      <c r="M519">
        <v>36</v>
      </c>
    </row>
    <row r="520" spans="13:13" x14ac:dyDescent="0.35">
      <c r="M520">
        <v>67</v>
      </c>
    </row>
    <row r="521" spans="13:13" x14ac:dyDescent="0.35">
      <c r="M521">
        <v>82</v>
      </c>
    </row>
    <row r="522" spans="13:13" x14ac:dyDescent="0.35">
      <c r="M522">
        <v>61</v>
      </c>
    </row>
    <row r="523" spans="13:13" x14ac:dyDescent="0.35">
      <c r="M523">
        <v>39</v>
      </c>
    </row>
    <row r="524" spans="13:13" x14ac:dyDescent="0.35">
      <c r="M524">
        <v>35</v>
      </c>
    </row>
    <row r="525" spans="13:13" x14ac:dyDescent="0.35">
      <c r="M525">
        <v>73</v>
      </c>
    </row>
    <row r="526" spans="13:13" x14ac:dyDescent="0.35">
      <c r="M526">
        <v>39</v>
      </c>
    </row>
    <row r="527" spans="13:13" x14ac:dyDescent="0.35">
      <c r="M527">
        <v>40</v>
      </c>
    </row>
    <row r="528" spans="13:13" x14ac:dyDescent="0.35">
      <c r="M528">
        <v>68</v>
      </c>
    </row>
    <row r="529" spans="13:13" x14ac:dyDescent="0.35">
      <c r="M529">
        <v>49</v>
      </c>
    </row>
    <row r="530" spans="13:13" x14ac:dyDescent="0.35">
      <c r="M530">
        <v>62</v>
      </c>
    </row>
    <row r="531" spans="13:13" x14ac:dyDescent="0.35">
      <c r="M531">
        <v>66</v>
      </c>
    </row>
    <row r="532" spans="13:13" x14ac:dyDescent="0.35">
      <c r="M532">
        <v>51</v>
      </c>
    </row>
    <row r="533" spans="13:13" x14ac:dyDescent="0.35">
      <c r="M533">
        <v>57</v>
      </c>
    </row>
    <row r="534" spans="13:13" x14ac:dyDescent="0.35">
      <c r="M534">
        <v>49</v>
      </c>
    </row>
    <row r="535" spans="13:13" x14ac:dyDescent="0.35">
      <c r="M535">
        <v>64</v>
      </c>
    </row>
    <row r="536" spans="13:13" x14ac:dyDescent="0.35">
      <c r="M536">
        <v>44</v>
      </c>
    </row>
    <row r="537" spans="13:13" x14ac:dyDescent="0.35">
      <c r="M537">
        <v>75</v>
      </c>
    </row>
    <row r="538" spans="13:13" x14ac:dyDescent="0.35">
      <c r="M538">
        <v>59</v>
      </c>
    </row>
    <row r="539" spans="13:13" x14ac:dyDescent="0.35">
      <c r="M539">
        <v>59</v>
      </c>
    </row>
    <row r="540" spans="13:13" x14ac:dyDescent="0.35">
      <c r="M540">
        <v>74</v>
      </c>
    </row>
    <row r="541" spans="13:13" x14ac:dyDescent="0.35">
      <c r="M541">
        <v>45</v>
      </c>
    </row>
    <row r="542" spans="13:13" x14ac:dyDescent="0.35">
      <c r="M542">
        <v>49</v>
      </c>
    </row>
    <row r="543" spans="13:13" x14ac:dyDescent="0.35">
      <c r="M543">
        <v>57</v>
      </c>
    </row>
    <row r="544" spans="13:13" x14ac:dyDescent="0.35">
      <c r="M544">
        <v>42</v>
      </c>
    </row>
    <row r="545" spans="13:13" x14ac:dyDescent="0.35">
      <c r="M545">
        <v>44</v>
      </c>
    </row>
    <row r="546" spans="13:13" x14ac:dyDescent="0.35">
      <c r="M546">
        <v>50</v>
      </c>
    </row>
    <row r="547" spans="13:13" x14ac:dyDescent="0.35">
      <c r="M547">
        <v>36</v>
      </c>
    </row>
    <row r="548" spans="13:13" x14ac:dyDescent="0.35">
      <c r="M548">
        <v>62</v>
      </c>
    </row>
    <row r="549" spans="13:13" x14ac:dyDescent="0.35">
      <c r="M549">
        <v>46</v>
      </c>
    </row>
    <row r="550" spans="13:13" x14ac:dyDescent="0.35">
      <c r="M550">
        <v>58</v>
      </c>
    </row>
    <row r="551" spans="13:13" x14ac:dyDescent="0.35">
      <c r="M551">
        <v>53</v>
      </c>
    </row>
    <row r="552" spans="13:13" x14ac:dyDescent="0.35">
      <c r="M552">
        <v>63</v>
      </c>
    </row>
    <row r="553" spans="13:13" x14ac:dyDescent="0.35">
      <c r="M553">
        <v>37</v>
      </c>
    </row>
    <row r="554" spans="13:13" x14ac:dyDescent="0.35">
      <c r="M554">
        <v>55</v>
      </c>
    </row>
    <row r="555" spans="13:13" x14ac:dyDescent="0.35">
      <c r="M555">
        <v>63</v>
      </c>
    </row>
    <row r="556" spans="13:13" x14ac:dyDescent="0.35">
      <c r="M556">
        <v>77</v>
      </c>
    </row>
    <row r="557" spans="13:13" x14ac:dyDescent="0.35">
      <c r="M557">
        <v>74</v>
      </c>
    </row>
    <row r="558" spans="13:13" x14ac:dyDescent="0.35">
      <c r="M558">
        <v>48</v>
      </c>
    </row>
    <row r="559" spans="13:13" x14ac:dyDescent="0.35">
      <c r="M559">
        <v>44</v>
      </c>
    </row>
    <row r="560" spans="13:13" x14ac:dyDescent="0.35">
      <c r="M560">
        <v>56</v>
      </c>
    </row>
    <row r="561" spans="13:13" x14ac:dyDescent="0.35">
      <c r="M561">
        <v>67</v>
      </c>
    </row>
    <row r="562" spans="13:13" x14ac:dyDescent="0.35">
      <c r="M562">
        <v>48</v>
      </c>
    </row>
    <row r="563" spans="13:13" x14ac:dyDescent="0.35">
      <c r="M563">
        <v>46</v>
      </c>
    </row>
    <row r="564" spans="13:13" x14ac:dyDescent="0.35">
      <c r="M564">
        <v>55</v>
      </c>
    </row>
    <row r="565" spans="13:13" x14ac:dyDescent="0.35">
      <c r="M565">
        <v>56</v>
      </c>
    </row>
    <row r="566" spans="13:13" x14ac:dyDescent="0.35">
      <c r="M566">
        <v>63</v>
      </c>
    </row>
    <row r="567" spans="13:13" x14ac:dyDescent="0.35">
      <c r="M567">
        <v>76</v>
      </c>
    </row>
    <row r="568" spans="13:13" x14ac:dyDescent="0.35">
      <c r="M568">
        <v>64</v>
      </c>
    </row>
    <row r="569" spans="13:13" x14ac:dyDescent="0.35">
      <c r="M569">
        <v>75</v>
      </c>
    </row>
    <row r="570" spans="13:13" x14ac:dyDescent="0.35">
      <c r="M570">
        <v>47</v>
      </c>
    </row>
    <row r="571" spans="13:13" x14ac:dyDescent="0.35">
      <c r="M571">
        <v>56</v>
      </c>
    </row>
    <row r="572" spans="13:13" x14ac:dyDescent="0.35">
      <c r="M572">
        <v>52</v>
      </c>
    </row>
    <row r="573" spans="13:13" x14ac:dyDescent="0.35">
      <c r="M573">
        <v>58</v>
      </c>
    </row>
    <row r="574" spans="13:13" x14ac:dyDescent="0.35">
      <c r="M574">
        <v>48</v>
      </c>
    </row>
    <row r="575" spans="13:13" x14ac:dyDescent="0.35">
      <c r="M575">
        <v>56</v>
      </c>
    </row>
    <row r="576" spans="13:13" x14ac:dyDescent="0.35">
      <c r="M576">
        <v>45</v>
      </c>
    </row>
    <row r="577" spans="13:13" x14ac:dyDescent="0.35">
      <c r="M577">
        <v>49</v>
      </c>
    </row>
    <row r="578" spans="13:13" x14ac:dyDescent="0.35">
      <c r="M578">
        <v>58</v>
      </c>
    </row>
    <row r="579" spans="13:13" x14ac:dyDescent="0.35">
      <c r="M579">
        <v>56</v>
      </c>
    </row>
    <row r="580" spans="13:13" x14ac:dyDescent="0.35">
      <c r="M580">
        <v>60</v>
      </c>
    </row>
    <row r="581" spans="13:13" x14ac:dyDescent="0.35">
      <c r="M581">
        <v>70</v>
      </c>
    </row>
    <row r="582" spans="13:13" x14ac:dyDescent="0.35">
      <c r="M582">
        <v>52</v>
      </c>
    </row>
    <row r="583" spans="13:13" x14ac:dyDescent="0.35">
      <c r="M583">
        <v>75</v>
      </c>
    </row>
    <row r="584" spans="13:13" x14ac:dyDescent="0.35">
      <c r="M584">
        <v>59</v>
      </c>
    </row>
    <row r="585" spans="13:13" x14ac:dyDescent="0.35">
      <c r="M585">
        <v>75</v>
      </c>
    </row>
    <row r="586" spans="13:13" x14ac:dyDescent="0.35">
      <c r="M586">
        <v>43</v>
      </c>
    </row>
    <row r="587" spans="13:13" x14ac:dyDescent="0.35">
      <c r="M587">
        <v>55</v>
      </c>
    </row>
    <row r="588" spans="13:13" x14ac:dyDescent="0.35">
      <c r="M588">
        <v>71</v>
      </c>
    </row>
    <row r="589" spans="13:13" x14ac:dyDescent="0.35">
      <c r="M589">
        <v>65</v>
      </c>
    </row>
    <row r="590" spans="13:13" x14ac:dyDescent="0.35">
      <c r="M590">
        <v>71</v>
      </c>
    </row>
    <row r="591" spans="13:13" x14ac:dyDescent="0.35">
      <c r="M591">
        <v>67</v>
      </c>
    </row>
    <row r="592" spans="13:13" x14ac:dyDescent="0.35">
      <c r="M592">
        <v>42</v>
      </c>
    </row>
    <row r="593" spans="13:13" x14ac:dyDescent="0.35">
      <c r="M593">
        <v>51</v>
      </c>
    </row>
    <row r="594" spans="13:13" x14ac:dyDescent="0.35">
      <c r="M594">
        <v>61</v>
      </c>
    </row>
    <row r="595" spans="13:13" x14ac:dyDescent="0.35">
      <c r="M595">
        <v>49</v>
      </c>
    </row>
    <row r="596" spans="13:13" x14ac:dyDescent="0.35">
      <c r="M596">
        <v>54</v>
      </c>
    </row>
    <row r="597" spans="13:13" x14ac:dyDescent="0.35">
      <c r="M597">
        <v>51</v>
      </c>
    </row>
    <row r="598" spans="13:13" x14ac:dyDescent="0.35">
      <c r="M598">
        <v>57</v>
      </c>
    </row>
    <row r="599" spans="13:13" x14ac:dyDescent="0.35">
      <c r="M599">
        <v>57</v>
      </c>
    </row>
    <row r="600" spans="13:13" x14ac:dyDescent="0.35">
      <c r="M600">
        <v>48</v>
      </c>
    </row>
    <row r="601" spans="13:13" x14ac:dyDescent="0.35">
      <c r="M601">
        <v>45</v>
      </c>
    </row>
    <row r="602" spans="13:13" x14ac:dyDescent="0.35">
      <c r="M602">
        <v>65</v>
      </c>
    </row>
    <row r="603" spans="13:13" x14ac:dyDescent="0.35">
      <c r="M603">
        <v>66</v>
      </c>
    </row>
    <row r="604" spans="13:13" x14ac:dyDescent="0.35">
      <c r="M604">
        <v>71</v>
      </c>
    </row>
    <row r="605" spans="13:13" x14ac:dyDescent="0.35">
      <c r="M605">
        <v>78</v>
      </c>
    </row>
    <row r="606" spans="13:13" x14ac:dyDescent="0.35">
      <c r="M606">
        <v>60</v>
      </c>
    </row>
    <row r="607" spans="13:13" x14ac:dyDescent="0.35">
      <c r="M607">
        <v>40</v>
      </c>
    </row>
    <row r="608" spans="13:13" x14ac:dyDescent="0.35">
      <c r="M608">
        <v>53</v>
      </c>
    </row>
    <row r="609" spans="13:13" x14ac:dyDescent="0.35">
      <c r="M609">
        <v>70</v>
      </c>
    </row>
    <row r="610" spans="13:13" x14ac:dyDescent="0.35">
      <c r="M610">
        <v>51</v>
      </c>
    </row>
    <row r="611" spans="13:13" x14ac:dyDescent="0.35">
      <c r="M611">
        <v>61</v>
      </c>
    </row>
    <row r="612" spans="13:13" x14ac:dyDescent="0.35">
      <c r="M612">
        <v>57</v>
      </c>
    </row>
    <row r="613" spans="13:13" x14ac:dyDescent="0.35">
      <c r="M613">
        <v>82</v>
      </c>
    </row>
    <row r="614" spans="13:13" x14ac:dyDescent="0.35">
      <c r="M614">
        <v>53</v>
      </c>
    </row>
    <row r="615" spans="13:13" x14ac:dyDescent="0.35">
      <c r="M615">
        <v>59</v>
      </c>
    </row>
    <row r="616" spans="13:13" x14ac:dyDescent="0.35">
      <c r="M616">
        <v>57</v>
      </c>
    </row>
    <row r="617" spans="13:13" x14ac:dyDescent="0.35">
      <c r="M617">
        <v>52</v>
      </c>
    </row>
    <row r="618" spans="13:13" x14ac:dyDescent="0.35">
      <c r="M618">
        <v>61</v>
      </c>
    </row>
    <row r="619" spans="13:13" x14ac:dyDescent="0.35">
      <c r="M619">
        <v>50</v>
      </c>
    </row>
    <row r="620" spans="13:13" x14ac:dyDescent="0.35">
      <c r="M620">
        <v>48</v>
      </c>
    </row>
    <row r="621" spans="13:13" x14ac:dyDescent="0.35">
      <c r="M621">
        <v>66</v>
      </c>
    </row>
    <row r="622" spans="13:13" x14ac:dyDescent="0.35">
      <c r="M622">
        <v>65</v>
      </c>
    </row>
    <row r="623" spans="13:13" x14ac:dyDescent="0.35">
      <c r="M623">
        <v>55</v>
      </c>
    </row>
    <row r="624" spans="13:13" x14ac:dyDescent="0.35">
      <c r="M624">
        <v>77</v>
      </c>
    </row>
    <row r="625" spans="13:13" x14ac:dyDescent="0.35">
      <c r="M625">
        <v>48</v>
      </c>
    </row>
    <row r="626" spans="13:13" x14ac:dyDescent="0.35">
      <c r="M626">
        <v>71</v>
      </c>
    </row>
    <row r="627" spans="13:13" x14ac:dyDescent="0.35">
      <c r="M627">
        <v>50</v>
      </c>
    </row>
    <row r="628" spans="13:13" x14ac:dyDescent="0.35">
      <c r="M628">
        <v>51</v>
      </c>
    </row>
    <row r="629" spans="13:13" x14ac:dyDescent="0.35">
      <c r="M629">
        <v>66</v>
      </c>
    </row>
    <row r="630" spans="13:13" x14ac:dyDescent="0.35">
      <c r="M630">
        <v>49</v>
      </c>
    </row>
    <row r="631" spans="13:13" x14ac:dyDescent="0.35">
      <c r="M631">
        <v>49</v>
      </c>
    </row>
    <row r="632" spans="13:13" x14ac:dyDescent="0.35">
      <c r="M632">
        <v>56</v>
      </c>
    </row>
    <row r="633" spans="13:13" x14ac:dyDescent="0.35">
      <c r="M633">
        <v>68</v>
      </c>
    </row>
    <row r="634" spans="13:13" x14ac:dyDescent="0.35">
      <c r="M634">
        <v>56</v>
      </c>
    </row>
    <row r="635" spans="13:13" x14ac:dyDescent="0.35">
      <c r="M635">
        <v>66</v>
      </c>
    </row>
    <row r="636" spans="13:13" x14ac:dyDescent="0.35">
      <c r="M636">
        <v>53</v>
      </c>
    </row>
    <row r="637" spans="13:13" x14ac:dyDescent="0.35">
      <c r="M637">
        <v>64</v>
      </c>
    </row>
    <row r="638" spans="13:13" x14ac:dyDescent="0.35">
      <c r="M638">
        <v>74</v>
      </c>
    </row>
    <row r="639" spans="13:13" x14ac:dyDescent="0.35">
      <c r="M639">
        <v>64</v>
      </c>
    </row>
    <row r="640" spans="13:13" x14ac:dyDescent="0.35">
      <c r="M640">
        <v>76</v>
      </c>
    </row>
    <row r="641" spans="13:13" x14ac:dyDescent="0.35">
      <c r="M641">
        <v>55</v>
      </c>
    </row>
    <row r="642" spans="13:13" x14ac:dyDescent="0.35">
      <c r="M642">
        <v>66</v>
      </c>
    </row>
    <row r="643" spans="13:13" x14ac:dyDescent="0.35">
      <c r="M643">
        <v>78</v>
      </c>
    </row>
    <row r="644" spans="13:13" x14ac:dyDescent="0.35">
      <c r="M644">
        <v>67</v>
      </c>
    </row>
    <row r="645" spans="13:13" x14ac:dyDescent="0.35">
      <c r="M645">
        <v>62</v>
      </c>
    </row>
    <row r="646" spans="13:13" x14ac:dyDescent="0.35">
      <c r="M646">
        <v>79</v>
      </c>
    </row>
    <row r="647" spans="13:13" x14ac:dyDescent="0.35">
      <c r="M647">
        <v>55</v>
      </c>
    </row>
    <row r="648" spans="13:13" x14ac:dyDescent="0.35">
      <c r="M648">
        <v>56</v>
      </c>
    </row>
    <row r="649" spans="13:13" x14ac:dyDescent="0.35">
      <c r="M649">
        <v>56</v>
      </c>
    </row>
    <row r="650" spans="13:13" x14ac:dyDescent="0.35">
      <c r="M650">
        <v>49</v>
      </c>
    </row>
    <row r="651" spans="13:13" x14ac:dyDescent="0.35">
      <c r="M651">
        <v>68</v>
      </c>
    </row>
    <row r="652" spans="13:13" x14ac:dyDescent="0.35">
      <c r="M652">
        <v>66</v>
      </c>
    </row>
    <row r="653" spans="13:13" x14ac:dyDescent="0.35">
      <c r="M653">
        <v>41</v>
      </c>
    </row>
    <row r="654" spans="13:13" x14ac:dyDescent="0.35">
      <c r="M654">
        <v>52</v>
      </c>
    </row>
    <row r="655" spans="13:13" x14ac:dyDescent="0.35">
      <c r="M655">
        <v>76</v>
      </c>
    </row>
    <row r="656" spans="13:13" x14ac:dyDescent="0.35">
      <c r="M656">
        <v>71</v>
      </c>
    </row>
    <row r="657" spans="13:13" x14ac:dyDescent="0.35">
      <c r="M657">
        <v>51</v>
      </c>
    </row>
    <row r="658" spans="13:13" x14ac:dyDescent="0.35">
      <c r="M658">
        <v>73</v>
      </c>
    </row>
    <row r="659" spans="13:13" x14ac:dyDescent="0.35">
      <c r="M659">
        <v>68</v>
      </c>
    </row>
    <row r="660" spans="13:13" x14ac:dyDescent="0.35">
      <c r="M660">
        <v>79</v>
      </c>
    </row>
    <row r="661" spans="13:13" x14ac:dyDescent="0.35">
      <c r="M661">
        <v>60</v>
      </c>
    </row>
    <row r="662" spans="13:13" x14ac:dyDescent="0.35">
      <c r="M662">
        <v>63</v>
      </c>
    </row>
    <row r="663" spans="13:13" x14ac:dyDescent="0.35">
      <c r="M663">
        <v>41</v>
      </c>
    </row>
    <row r="664" spans="13:13" x14ac:dyDescent="0.35">
      <c r="M664">
        <v>51</v>
      </c>
    </row>
    <row r="665" spans="13:13" x14ac:dyDescent="0.35">
      <c r="M665">
        <v>46</v>
      </c>
    </row>
    <row r="666" spans="13:13" x14ac:dyDescent="0.35">
      <c r="M666">
        <v>70</v>
      </c>
    </row>
    <row r="667" spans="13:13" x14ac:dyDescent="0.35">
      <c r="M667">
        <v>67</v>
      </c>
    </row>
    <row r="668" spans="13:13" x14ac:dyDescent="0.35">
      <c r="M668">
        <v>52</v>
      </c>
    </row>
    <row r="669" spans="13:13" x14ac:dyDescent="0.35">
      <c r="M669">
        <v>39</v>
      </c>
    </row>
    <row r="670" spans="13:13" x14ac:dyDescent="0.35">
      <c r="M670">
        <v>58</v>
      </c>
    </row>
    <row r="671" spans="13:13" x14ac:dyDescent="0.35">
      <c r="M671">
        <v>55</v>
      </c>
    </row>
    <row r="672" spans="13:13" x14ac:dyDescent="0.35">
      <c r="M672">
        <v>62</v>
      </c>
    </row>
    <row r="673" spans="13:13" x14ac:dyDescent="0.35">
      <c r="M673">
        <v>64</v>
      </c>
    </row>
    <row r="674" spans="13:13" x14ac:dyDescent="0.35">
      <c r="M674">
        <v>56</v>
      </c>
    </row>
    <row r="675" spans="13:13" x14ac:dyDescent="0.35">
      <c r="M675">
        <v>46</v>
      </c>
    </row>
    <row r="676" spans="13:13" x14ac:dyDescent="0.35">
      <c r="M676">
        <v>51</v>
      </c>
    </row>
    <row r="677" spans="13:13" x14ac:dyDescent="0.35">
      <c r="M677">
        <v>52</v>
      </c>
    </row>
    <row r="678" spans="13:13" x14ac:dyDescent="0.35">
      <c r="M678">
        <v>63</v>
      </c>
    </row>
    <row r="679" spans="13:13" x14ac:dyDescent="0.35">
      <c r="M679">
        <v>47</v>
      </c>
    </row>
    <row r="680" spans="13:13" x14ac:dyDescent="0.35">
      <c r="M680">
        <v>41</v>
      </c>
    </row>
    <row r="681" spans="13:13" x14ac:dyDescent="0.35">
      <c r="M681">
        <v>46</v>
      </c>
    </row>
    <row r="682" spans="13:13" x14ac:dyDescent="0.35">
      <c r="M682">
        <v>63</v>
      </c>
    </row>
    <row r="683" spans="13:13" x14ac:dyDescent="0.35">
      <c r="M683">
        <v>59</v>
      </c>
    </row>
    <row r="684" spans="13:13" x14ac:dyDescent="0.35">
      <c r="M684">
        <v>44</v>
      </c>
    </row>
    <row r="685" spans="13:13" x14ac:dyDescent="0.35">
      <c r="M685">
        <v>71</v>
      </c>
    </row>
    <row r="686" spans="13:13" x14ac:dyDescent="0.35">
      <c r="M686">
        <v>59</v>
      </c>
    </row>
    <row r="687" spans="13:13" x14ac:dyDescent="0.35">
      <c r="M687">
        <v>50</v>
      </c>
    </row>
    <row r="688" spans="13:13" x14ac:dyDescent="0.35">
      <c r="M688">
        <v>54</v>
      </c>
    </row>
    <row r="689" spans="13:13" x14ac:dyDescent="0.35">
      <c r="M689">
        <v>44</v>
      </c>
    </row>
    <row r="690" spans="13:13" x14ac:dyDescent="0.35">
      <c r="M690">
        <v>37</v>
      </c>
    </row>
    <row r="691" spans="13:13" x14ac:dyDescent="0.35">
      <c r="M691">
        <v>57</v>
      </c>
    </row>
    <row r="692" spans="13:13" x14ac:dyDescent="0.35">
      <c r="M692">
        <v>66</v>
      </c>
    </row>
    <row r="693" spans="13:13" x14ac:dyDescent="0.35">
      <c r="M693">
        <v>56</v>
      </c>
    </row>
    <row r="694" spans="13:13" x14ac:dyDescent="0.35">
      <c r="M694">
        <v>68</v>
      </c>
    </row>
    <row r="695" spans="13:13" x14ac:dyDescent="0.35">
      <c r="M695">
        <v>74</v>
      </c>
    </row>
    <row r="696" spans="13:13" x14ac:dyDescent="0.35">
      <c r="M696">
        <v>77</v>
      </c>
    </row>
    <row r="697" spans="13:13" x14ac:dyDescent="0.35">
      <c r="M697">
        <v>65</v>
      </c>
    </row>
    <row r="698" spans="13:13" x14ac:dyDescent="0.35">
      <c r="M698">
        <v>31</v>
      </c>
    </row>
    <row r="699" spans="13:13" x14ac:dyDescent="0.35">
      <c r="M699">
        <v>77</v>
      </c>
    </row>
    <row r="700" spans="13:13" x14ac:dyDescent="0.35">
      <c r="M700">
        <v>65</v>
      </c>
    </row>
    <row r="701" spans="13:13" x14ac:dyDescent="0.35">
      <c r="M701">
        <v>66</v>
      </c>
    </row>
    <row r="702" spans="13:13" x14ac:dyDescent="0.35">
      <c r="M702">
        <v>53</v>
      </c>
    </row>
    <row r="703" spans="13:13" x14ac:dyDescent="0.35">
      <c r="M703">
        <v>48</v>
      </c>
    </row>
    <row r="704" spans="13:13" x14ac:dyDescent="0.35">
      <c r="M704">
        <v>48</v>
      </c>
    </row>
    <row r="705" spans="13:13" x14ac:dyDescent="0.35">
      <c r="M705">
        <v>38</v>
      </c>
    </row>
    <row r="706" spans="13:13" x14ac:dyDescent="0.35">
      <c r="M706">
        <v>58</v>
      </c>
    </row>
    <row r="707" spans="13:13" x14ac:dyDescent="0.35">
      <c r="M707">
        <v>40</v>
      </c>
    </row>
    <row r="708" spans="13:13" x14ac:dyDescent="0.35">
      <c r="M708">
        <v>56</v>
      </c>
    </row>
    <row r="709" spans="13:13" x14ac:dyDescent="0.35">
      <c r="M709">
        <v>75</v>
      </c>
    </row>
    <row r="710" spans="13:13" x14ac:dyDescent="0.35">
      <c r="M710">
        <v>78</v>
      </c>
    </row>
    <row r="711" spans="13:13" x14ac:dyDescent="0.35">
      <c r="M711">
        <v>55</v>
      </c>
    </row>
    <row r="712" spans="13:13" x14ac:dyDescent="0.35">
      <c r="M712">
        <v>40</v>
      </c>
    </row>
    <row r="713" spans="13:13" x14ac:dyDescent="0.35">
      <c r="M713">
        <v>61</v>
      </c>
    </row>
    <row r="714" spans="13:13" x14ac:dyDescent="0.35">
      <c r="M714">
        <v>51</v>
      </c>
    </row>
    <row r="715" spans="13:13" x14ac:dyDescent="0.35">
      <c r="M715">
        <v>73</v>
      </c>
    </row>
    <row r="716" spans="13:13" x14ac:dyDescent="0.35">
      <c r="M716">
        <v>44</v>
      </c>
    </row>
    <row r="717" spans="13:13" x14ac:dyDescent="0.35">
      <c r="M717">
        <v>51</v>
      </c>
    </row>
    <row r="718" spans="13:13" x14ac:dyDescent="0.35">
      <c r="M718">
        <v>66</v>
      </c>
    </row>
    <row r="719" spans="13:13" x14ac:dyDescent="0.35">
      <c r="M719">
        <v>48</v>
      </c>
    </row>
    <row r="720" spans="13:13" x14ac:dyDescent="0.35">
      <c r="M720">
        <v>56</v>
      </c>
    </row>
    <row r="721" spans="13:13" x14ac:dyDescent="0.35">
      <c r="M721">
        <v>68</v>
      </c>
    </row>
    <row r="722" spans="13:13" x14ac:dyDescent="0.35">
      <c r="M722">
        <v>61</v>
      </c>
    </row>
    <row r="723" spans="13:13" x14ac:dyDescent="0.35">
      <c r="M723">
        <v>72</v>
      </c>
    </row>
    <row r="724" spans="13:13" x14ac:dyDescent="0.35">
      <c r="M724">
        <v>42</v>
      </c>
    </row>
    <row r="725" spans="13:13" x14ac:dyDescent="0.35">
      <c r="M725">
        <v>61</v>
      </c>
    </row>
    <row r="726" spans="13:13" x14ac:dyDescent="0.35">
      <c r="M726">
        <v>50</v>
      </c>
    </row>
    <row r="727" spans="13:13" x14ac:dyDescent="0.35">
      <c r="M727">
        <v>60</v>
      </c>
    </row>
    <row r="728" spans="13:13" x14ac:dyDescent="0.35">
      <c r="M728">
        <v>71</v>
      </c>
    </row>
    <row r="729" spans="13:13" x14ac:dyDescent="0.35">
      <c r="M729">
        <v>50</v>
      </c>
    </row>
    <row r="730" spans="13:13" x14ac:dyDescent="0.35">
      <c r="M730">
        <v>61</v>
      </c>
    </row>
    <row r="731" spans="13:13" x14ac:dyDescent="0.35">
      <c r="M731">
        <v>35</v>
      </c>
    </row>
    <row r="732" spans="13:13" x14ac:dyDescent="0.35">
      <c r="M732">
        <v>77</v>
      </c>
    </row>
    <row r="733" spans="13:13" x14ac:dyDescent="0.35">
      <c r="M733">
        <v>73</v>
      </c>
    </row>
    <row r="734" spans="13:13" x14ac:dyDescent="0.35">
      <c r="M734">
        <v>48</v>
      </c>
    </row>
    <row r="735" spans="13:13" x14ac:dyDescent="0.35">
      <c r="M735">
        <v>78</v>
      </c>
    </row>
    <row r="736" spans="13:13" x14ac:dyDescent="0.35">
      <c r="M736">
        <v>53</v>
      </c>
    </row>
    <row r="737" spans="13:13" x14ac:dyDescent="0.35">
      <c r="M737">
        <v>77</v>
      </c>
    </row>
    <row r="738" spans="13:13" x14ac:dyDescent="0.35">
      <c r="M738">
        <v>53</v>
      </c>
    </row>
    <row r="739" spans="13:13" x14ac:dyDescent="0.35">
      <c r="M739">
        <v>74</v>
      </c>
    </row>
    <row r="740" spans="13:13" x14ac:dyDescent="0.35">
      <c r="M740">
        <v>37</v>
      </c>
    </row>
    <row r="741" spans="13:13" x14ac:dyDescent="0.35">
      <c r="M741">
        <v>57</v>
      </c>
    </row>
    <row r="742" spans="13:13" x14ac:dyDescent="0.35">
      <c r="M742">
        <v>73</v>
      </c>
    </row>
    <row r="743" spans="13:13" x14ac:dyDescent="0.35">
      <c r="M743">
        <v>70</v>
      </c>
    </row>
    <row r="744" spans="13:13" x14ac:dyDescent="0.35">
      <c r="M744">
        <v>76</v>
      </c>
    </row>
    <row r="745" spans="13:13" x14ac:dyDescent="0.35">
      <c r="M745">
        <v>48</v>
      </c>
    </row>
    <row r="746" spans="13:13" x14ac:dyDescent="0.35">
      <c r="M746">
        <v>62</v>
      </c>
    </row>
    <row r="747" spans="13:13" x14ac:dyDescent="0.35">
      <c r="M747">
        <v>74</v>
      </c>
    </row>
    <row r="748" spans="13:13" x14ac:dyDescent="0.35">
      <c r="M748">
        <v>51</v>
      </c>
    </row>
    <row r="749" spans="13:13" x14ac:dyDescent="0.35">
      <c r="M749">
        <v>31</v>
      </c>
    </row>
    <row r="750" spans="13:13" x14ac:dyDescent="0.35">
      <c r="M750">
        <v>56</v>
      </c>
    </row>
    <row r="751" spans="13:13" x14ac:dyDescent="0.35">
      <c r="M751">
        <v>72</v>
      </c>
    </row>
    <row r="752" spans="13:13" x14ac:dyDescent="0.35">
      <c r="M752">
        <v>54</v>
      </c>
    </row>
    <row r="753" spans="13:13" x14ac:dyDescent="0.35">
      <c r="M753">
        <v>68</v>
      </c>
    </row>
    <row r="754" spans="13:13" x14ac:dyDescent="0.35">
      <c r="M754">
        <v>51</v>
      </c>
    </row>
    <row r="755" spans="13:13" x14ac:dyDescent="0.35">
      <c r="M755">
        <v>57</v>
      </c>
    </row>
    <row r="756" spans="13:13" x14ac:dyDescent="0.35">
      <c r="M756">
        <v>47</v>
      </c>
    </row>
    <row r="757" spans="13:13" x14ac:dyDescent="0.35">
      <c r="M757">
        <v>48</v>
      </c>
    </row>
    <row r="758" spans="13:13" x14ac:dyDescent="0.35">
      <c r="M758">
        <v>54</v>
      </c>
    </row>
    <row r="759" spans="13:13" x14ac:dyDescent="0.35">
      <c r="M759">
        <v>62</v>
      </c>
    </row>
    <row r="760" spans="13:13" x14ac:dyDescent="0.35">
      <c r="M760">
        <v>47</v>
      </c>
    </row>
    <row r="761" spans="13:13" x14ac:dyDescent="0.35">
      <c r="M761">
        <v>67</v>
      </c>
    </row>
    <row r="762" spans="13:13" x14ac:dyDescent="0.35">
      <c r="M762">
        <v>45</v>
      </c>
    </row>
    <row r="763" spans="13:13" x14ac:dyDescent="0.35">
      <c r="M763">
        <v>59</v>
      </c>
    </row>
    <row r="764" spans="13:13" x14ac:dyDescent="0.35">
      <c r="M764">
        <v>38</v>
      </c>
    </row>
    <row r="765" spans="13:13" x14ac:dyDescent="0.35">
      <c r="M765">
        <v>48</v>
      </c>
    </row>
    <row r="766" spans="13:13" x14ac:dyDescent="0.35">
      <c r="M766">
        <v>74</v>
      </c>
    </row>
    <row r="767" spans="13:13" x14ac:dyDescent="0.35">
      <c r="M767">
        <v>71</v>
      </c>
    </row>
    <row r="768" spans="13:13" x14ac:dyDescent="0.35">
      <c r="M768">
        <v>49</v>
      </c>
    </row>
    <row r="769" spans="13:13" x14ac:dyDescent="0.35">
      <c r="M769">
        <v>39</v>
      </c>
    </row>
    <row r="770" spans="13:13" x14ac:dyDescent="0.35">
      <c r="M770">
        <v>61</v>
      </c>
    </row>
    <row r="771" spans="13:13" x14ac:dyDescent="0.35">
      <c r="M771">
        <v>70</v>
      </c>
    </row>
    <row r="772" spans="13:13" x14ac:dyDescent="0.35">
      <c r="M772">
        <v>47</v>
      </c>
    </row>
    <row r="773" spans="13:13" x14ac:dyDescent="0.35">
      <c r="M773">
        <v>75</v>
      </c>
    </row>
    <row r="774" spans="13:13" x14ac:dyDescent="0.35">
      <c r="M774">
        <v>61</v>
      </c>
    </row>
    <row r="775" spans="13:13" x14ac:dyDescent="0.35">
      <c r="M775">
        <v>54</v>
      </c>
    </row>
    <row r="776" spans="13:13" x14ac:dyDescent="0.35">
      <c r="M776">
        <v>69</v>
      </c>
    </row>
    <row r="777" spans="13:13" x14ac:dyDescent="0.35">
      <c r="M777">
        <v>73</v>
      </c>
    </row>
    <row r="778" spans="13:13" x14ac:dyDescent="0.35">
      <c r="M778">
        <v>61</v>
      </c>
    </row>
    <row r="779" spans="13:13" x14ac:dyDescent="0.35">
      <c r="M779">
        <v>68</v>
      </c>
    </row>
    <row r="780" spans="13:13" x14ac:dyDescent="0.35">
      <c r="M780">
        <v>71</v>
      </c>
    </row>
    <row r="781" spans="13:13" x14ac:dyDescent="0.35">
      <c r="M781">
        <v>55</v>
      </c>
    </row>
    <row r="782" spans="13:13" x14ac:dyDescent="0.35">
      <c r="M782">
        <v>52</v>
      </c>
    </row>
    <row r="783" spans="13:13" x14ac:dyDescent="0.35">
      <c r="M783">
        <v>50</v>
      </c>
    </row>
    <row r="784" spans="13:13" x14ac:dyDescent="0.35">
      <c r="M784">
        <v>56</v>
      </c>
    </row>
    <row r="785" spans="13:13" x14ac:dyDescent="0.35">
      <c r="M785">
        <v>54</v>
      </c>
    </row>
    <row r="786" spans="13:13" x14ac:dyDescent="0.35">
      <c r="M786">
        <v>54</v>
      </c>
    </row>
    <row r="787" spans="13:13" x14ac:dyDescent="0.35">
      <c r="M787">
        <v>40</v>
      </c>
    </row>
    <row r="788" spans="13:13" x14ac:dyDescent="0.35">
      <c r="M788">
        <v>66</v>
      </c>
    </row>
    <row r="789" spans="13:13" x14ac:dyDescent="0.35">
      <c r="M789">
        <v>58</v>
      </c>
    </row>
    <row r="790" spans="13:13" x14ac:dyDescent="0.35">
      <c r="M790">
        <v>48</v>
      </c>
    </row>
    <row r="791" spans="13:13" x14ac:dyDescent="0.35">
      <c r="M791">
        <v>50</v>
      </c>
    </row>
    <row r="792" spans="13:13" x14ac:dyDescent="0.35">
      <c r="M792">
        <v>81</v>
      </c>
    </row>
    <row r="793" spans="13:13" x14ac:dyDescent="0.35">
      <c r="M793">
        <v>69</v>
      </c>
    </row>
    <row r="794" spans="13:13" x14ac:dyDescent="0.35">
      <c r="M794">
        <v>76</v>
      </c>
    </row>
    <row r="795" spans="13:13" x14ac:dyDescent="0.35">
      <c r="M795">
        <v>48</v>
      </c>
    </row>
    <row r="796" spans="13:13" x14ac:dyDescent="0.35">
      <c r="M796">
        <v>65</v>
      </c>
    </row>
    <row r="797" spans="13:13" x14ac:dyDescent="0.35">
      <c r="M797">
        <v>64</v>
      </c>
    </row>
    <row r="798" spans="13:13" x14ac:dyDescent="0.35">
      <c r="M798">
        <v>72</v>
      </c>
    </row>
    <row r="799" spans="13:13" x14ac:dyDescent="0.35">
      <c r="M799">
        <v>61</v>
      </c>
    </row>
    <row r="800" spans="13:13" x14ac:dyDescent="0.35">
      <c r="M800">
        <v>53</v>
      </c>
    </row>
    <row r="801" spans="13:13" x14ac:dyDescent="0.35">
      <c r="M801">
        <v>58</v>
      </c>
    </row>
    <row r="802" spans="13:13" x14ac:dyDescent="0.35">
      <c r="M802">
        <v>56</v>
      </c>
    </row>
    <row r="803" spans="13:13" x14ac:dyDescent="0.35">
      <c r="M803">
        <v>70</v>
      </c>
    </row>
    <row r="804" spans="13:13" x14ac:dyDescent="0.35">
      <c r="M804">
        <v>75</v>
      </c>
    </row>
    <row r="805" spans="13:13" x14ac:dyDescent="0.35">
      <c r="M805">
        <v>82</v>
      </c>
    </row>
    <row r="806" spans="13:13" x14ac:dyDescent="0.35">
      <c r="M806">
        <v>68</v>
      </c>
    </row>
    <row r="807" spans="13:13" x14ac:dyDescent="0.35">
      <c r="M807">
        <v>50</v>
      </c>
    </row>
    <row r="808" spans="13:13" x14ac:dyDescent="0.35">
      <c r="M808">
        <v>55</v>
      </c>
    </row>
    <row r="809" spans="13:13" x14ac:dyDescent="0.35">
      <c r="M809">
        <v>69</v>
      </c>
    </row>
    <row r="810" spans="13:13" x14ac:dyDescent="0.35">
      <c r="M810">
        <v>54</v>
      </c>
    </row>
    <row r="811" spans="13:13" x14ac:dyDescent="0.35">
      <c r="M811">
        <v>54</v>
      </c>
    </row>
    <row r="812" spans="13:13" x14ac:dyDescent="0.35">
      <c r="M812">
        <v>45</v>
      </c>
    </row>
    <row r="813" spans="13:13" x14ac:dyDescent="0.35">
      <c r="M813">
        <v>54</v>
      </c>
    </row>
    <row r="814" spans="13:13" x14ac:dyDescent="0.35">
      <c r="M814">
        <v>51</v>
      </c>
    </row>
    <row r="815" spans="13:13" x14ac:dyDescent="0.35">
      <c r="M815">
        <v>71</v>
      </c>
    </row>
    <row r="816" spans="13:13" x14ac:dyDescent="0.35">
      <c r="M816">
        <v>40</v>
      </c>
    </row>
    <row r="817" spans="13:13" x14ac:dyDescent="0.35">
      <c r="M817">
        <v>56</v>
      </c>
    </row>
    <row r="818" spans="13:13" x14ac:dyDescent="0.35">
      <c r="M818">
        <v>50</v>
      </c>
    </row>
    <row r="819" spans="13:13" x14ac:dyDescent="0.35">
      <c r="M819">
        <v>72</v>
      </c>
    </row>
    <row r="820" spans="13:13" x14ac:dyDescent="0.35">
      <c r="M820">
        <v>54</v>
      </c>
    </row>
    <row r="821" spans="13:13" x14ac:dyDescent="0.35">
      <c r="M821">
        <v>48</v>
      </c>
    </row>
    <row r="822" spans="13:13" x14ac:dyDescent="0.35">
      <c r="M822">
        <v>46</v>
      </c>
    </row>
    <row r="823" spans="13:13" x14ac:dyDescent="0.35">
      <c r="M823">
        <v>54</v>
      </c>
    </row>
    <row r="824" spans="13:13" x14ac:dyDescent="0.35">
      <c r="M824">
        <v>65</v>
      </c>
    </row>
    <row r="825" spans="13:13" x14ac:dyDescent="0.35">
      <c r="M825">
        <v>63</v>
      </c>
    </row>
    <row r="826" spans="13:13" x14ac:dyDescent="0.35">
      <c r="M826">
        <v>67</v>
      </c>
    </row>
    <row r="827" spans="13:13" x14ac:dyDescent="0.35">
      <c r="M827">
        <v>67</v>
      </c>
    </row>
    <row r="828" spans="13:13" x14ac:dyDescent="0.35">
      <c r="M828">
        <v>72</v>
      </c>
    </row>
    <row r="829" spans="13:13" x14ac:dyDescent="0.35">
      <c r="M829">
        <v>64</v>
      </c>
    </row>
    <row r="830" spans="13:13" x14ac:dyDescent="0.35">
      <c r="M830">
        <v>68</v>
      </c>
    </row>
    <row r="831" spans="13:13" x14ac:dyDescent="0.35">
      <c r="M831">
        <v>42</v>
      </c>
    </row>
    <row r="832" spans="13:13" x14ac:dyDescent="0.35">
      <c r="M832">
        <v>50</v>
      </c>
    </row>
    <row r="833" spans="13:13" x14ac:dyDescent="0.35">
      <c r="M833">
        <v>34</v>
      </c>
    </row>
    <row r="834" spans="13:13" x14ac:dyDescent="0.35">
      <c r="M834">
        <v>59</v>
      </c>
    </row>
    <row r="835" spans="13:13" x14ac:dyDescent="0.35">
      <c r="M835">
        <v>46</v>
      </c>
    </row>
    <row r="836" spans="13:13" x14ac:dyDescent="0.35">
      <c r="M836">
        <v>59</v>
      </c>
    </row>
    <row r="837" spans="13:13" x14ac:dyDescent="0.35">
      <c r="M837">
        <v>70</v>
      </c>
    </row>
    <row r="838" spans="13:13" x14ac:dyDescent="0.35">
      <c r="M838">
        <v>54</v>
      </c>
    </row>
    <row r="839" spans="13:13" x14ac:dyDescent="0.35">
      <c r="M839">
        <v>46</v>
      </c>
    </row>
    <row r="840" spans="13:13" x14ac:dyDescent="0.35">
      <c r="M840">
        <v>46</v>
      </c>
    </row>
    <row r="841" spans="13:13" x14ac:dyDescent="0.35">
      <c r="M841">
        <v>49</v>
      </c>
    </row>
    <row r="842" spans="13:13" x14ac:dyDescent="0.35">
      <c r="M842">
        <v>76</v>
      </c>
    </row>
    <row r="843" spans="13:13" x14ac:dyDescent="0.35">
      <c r="M843">
        <v>52</v>
      </c>
    </row>
    <row r="844" spans="13:13" x14ac:dyDescent="0.35">
      <c r="M844">
        <v>38</v>
      </c>
    </row>
    <row r="845" spans="13:13" x14ac:dyDescent="0.35">
      <c r="M845">
        <v>45</v>
      </c>
    </row>
    <row r="846" spans="13:13" x14ac:dyDescent="0.35">
      <c r="M846">
        <v>66</v>
      </c>
    </row>
    <row r="847" spans="13:13" x14ac:dyDescent="0.35">
      <c r="M847">
        <v>56</v>
      </c>
    </row>
    <row r="848" spans="13:13" x14ac:dyDescent="0.35">
      <c r="M848">
        <v>35</v>
      </c>
    </row>
    <row r="849" spans="13:13" x14ac:dyDescent="0.35">
      <c r="M849">
        <v>70</v>
      </c>
    </row>
    <row r="850" spans="13:13" x14ac:dyDescent="0.35">
      <c r="M850">
        <v>63</v>
      </c>
    </row>
    <row r="851" spans="13:13" x14ac:dyDescent="0.35">
      <c r="M851">
        <v>46</v>
      </c>
    </row>
    <row r="852" spans="13:13" x14ac:dyDescent="0.35">
      <c r="M852">
        <v>52</v>
      </c>
    </row>
    <row r="853" spans="13:13" x14ac:dyDescent="0.35">
      <c r="M853">
        <v>72</v>
      </c>
    </row>
    <row r="854" spans="13:13" x14ac:dyDescent="0.35">
      <c r="M854">
        <v>69</v>
      </c>
    </row>
    <row r="855" spans="13:13" x14ac:dyDescent="0.35">
      <c r="M855">
        <v>60</v>
      </c>
    </row>
    <row r="856" spans="13:13" x14ac:dyDescent="0.35">
      <c r="M856">
        <v>52</v>
      </c>
    </row>
    <row r="857" spans="13:13" x14ac:dyDescent="0.35">
      <c r="M857">
        <v>47</v>
      </c>
    </row>
    <row r="858" spans="13:13" x14ac:dyDescent="0.35">
      <c r="M858">
        <v>53</v>
      </c>
    </row>
    <row r="859" spans="13:13" x14ac:dyDescent="0.35">
      <c r="M859">
        <v>41</v>
      </c>
    </row>
    <row r="860" spans="13:13" x14ac:dyDescent="0.35">
      <c r="M860">
        <v>60</v>
      </c>
    </row>
    <row r="861" spans="13:13" x14ac:dyDescent="0.35">
      <c r="M861">
        <v>37</v>
      </c>
    </row>
    <row r="862" spans="13:13" x14ac:dyDescent="0.35">
      <c r="M862">
        <v>57</v>
      </c>
    </row>
    <row r="863" spans="13:13" x14ac:dyDescent="0.35">
      <c r="M863">
        <v>57</v>
      </c>
    </row>
    <row r="864" spans="13:13" x14ac:dyDescent="0.35">
      <c r="M864">
        <v>39</v>
      </c>
    </row>
    <row r="865" spans="13:13" x14ac:dyDescent="0.35">
      <c r="M865">
        <v>37</v>
      </c>
    </row>
    <row r="866" spans="13:13" x14ac:dyDescent="0.35">
      <c r="M866">
        <v>51</v>
      </c>
    </row>
    <row r="867" spans="13:13" x14ac:dyDescent="0.35">
      <c r="M867">
        <v>53</v>
      </c>
    </row>
    <row r="868" spans="13:13" x14ac:dyDescent="0.35">
      <c r="M868">
        <v>60</v>
      </c>
    </row>
    <row r="869" spans="13:13" x14ac:dyDescent="0.35">
      <c r="M869">
        <v>40</v>
      </c>
    </row>
    <row r="870" spans="13:13" x14ac:dyDescent="0.35">
      <c r="M870">
        <v>48</v>
      </c>
    </row>
    <row r="871" spans="13:13" x14ac:dyDescent="0.35">
      <c r="M871">
        <v>47</v>
      </c>
    </row>
    <row r="872" spans="13:13" x14ac:dyDescent="0.35">
      <c r="M872">
        <v>43</v>
      </c>
    </row>
    <row r="873" spans="13:13" x14ac:dyDescent="0.35">
      <c r="M873">
        <v>67</v>
      </c>
    </row>
    <row r="874" spans="13:13" x14ac:dyDescent="0.35">
      <c r="M874">
        <v>50</v>
      </c>
    </row>
    <row r="875" spans="13:13" x14ac:dyDescent="0.35">
      <c r="M875">
        <v>45</v>
      </c>
    </row>
    <row r="876" spans="13:13" x14ac:dyDescent="0.35">
      <c r="M876">
        <v>48</v>
      </c>
    </row>
    <row r="877" spans="13:13" x14ac:dyDescent="0.35">
      <c r="M877">
        <v>73</v>
      </c>
    </row>
    <row r="878" spans="13:13" x14ac:dyDescent="0.35">
      <c r="M878">
        <v>55</v>
      </c>
    </row>
    <row r="879" spans="13:13" x14ac:dyDescent="0.35">
      <c r="M879">
        <v>43</v>
      </c>
    </row>
    <row r="880" spans="13:13" x14ac:dyDescent="0.35">
      <c r="M880">
        <v>70</v>
      </c>
    </row>
    <row r="881" spans="13:13" x14ac:dyDescent="0.35">
      <c r="M881">
        <v>48</v>
      </c>
    </row>
    <row r="882" spans="13:13" x14ac:dyDescent="0.35">
      <c r="M882">
        <v>54</v>
      </c>
    </row>
    <row r="883" spans="13:13" x14ac:dyDescent="0.35">
      <c r="M883">
        <v>51</v>
      </c>
    </row>
    <row r="884" spans="13:13" x14ac:dyDescent="0.35">
      <c r="M884">
        <v>51</v>
      </c>
    </row>
    <row r="885" spans="13:13" x14ac:dyDescent="0.35">
      <c r="M885">
        <v>45</v>
      </c>
    </row>
    <row r="886" spans="13:13" x14ac:dyDescent="0.35">
      <c r="M886">
        <v>54</v>
      </c>
    </row>
    <row r="887" spans="13:13" x14ac:dyDescent="0.35">
      <c r="M887">
        <v>56</v>
      </c>
    </row>
    <row r="888" spans="13:13" x14ac:dyDescent="0.35">
      <c r="M888">
        <v>73</v>
      </c>
    </row>
    <row r="889" spans="13:13" x14ac:dyDescent="0.35">
      <c r="M889">
        <v>67</v>
      </c>
    </row>
    <row r="890" spans="13:13" x14ac:dyDescent="0.35">
      <c r="M890">
        <v>64</v>
      </c>
    </row>
    <row r="891" spans="13:13" x14ac:dyDescent="0.35">
      <c r="M891">
        <v>48</v>
      </c>
    </row>
    <row r="892" spans="13:13" x14ac:dyDescent="0.35">
      <c r="M892">
        <v>53</v>
      </c>
    </row>
    <row r="893" spans="13:13" x14ac:dyDescent="0.35">
      <c r="M893">
        <v>61</v>
      </c>
    </row>
    <row r="894" spans="13:13" x14ac:dyDescent="0.35">
      <c r="M894">
        <v>43</v>
      </c>
    </row>
    <row r="895" spans="13:13" x14ac:dyDescent="0.35">
      <c r="M895">
        <v>35</v>
      </c>
    </row>
    <row r="896" spans="13:13" x14ac:dyDescent="0.35">
      <c r="M896">
        <v>83</v>
      </c>
    </row>
    <row r="897" spans="13:13" x14ac:dyDescent="0.35">
      <c r="M897">
        <v>54</v>
      </c>
    </row>
    <row r="898" spans="13:13" x14ac:dyDescent="0.35">
      <c r="M898">
        <v>70</v>
      </c>
    </row>
    <row r="899" spans="13:13" x14ac:dyDescent="0.35">
      <c r="M899">
        <v>68</v>
      </c>
    </row>
    <row r="900" spans="13:13" x14ac:dyDescent="0.35">
      <c r="M900">
        <v>52</v>
      </c>
    </row>
    <row r="901" spans="13:13" x14ac:dyDescent="0.35">
      <c r="M901">
        <v>40</v>
      </c>
    </row>
    <row r="902" spans="13:13" x14ac:dyDescent="0.35">
      <c r="M902">
        <v>68</v>
      </c>
    </row>
    <row r="903" spans="13:13" x14ac:dyDescent="0.35">
      <c r="M903">
        <v>56</v>
      </c>
    </row>
    <row r="904" spans="13:13" x14ac:dyDescent="0.35">
      <c r="M904">
        <v>59</v>
      </c>
    </row>
    <row r="905" spans="13:13" x14ac:dyDescent="0.35">
      <c r="M905">
        <v>53</v>
      </c>
    </row>
    <row r="906" spans="13:13" x14ac:dyDescent="0.35">
      <c r="M906">
        <v>57</v>
      </c>
    </row>
    <row r="907" spans="13:13" x14ac:dyDescent="0.35">
      <c r="M907">
        <v>49</v>
      </c>
    </row>
    <row r="908" spans="13:13" x14ac:dyDescent="0.35">
      <c r="M908">
        <v>65</v>
      </c>
    </row>
    <row r="909" spans="13:13" x14ac:dyDescent="0.35">
      <c r="M909">
        <v>55</v>
      </c>
    </row>
    <row r="910" spans="13:13" x14ac:dyDescent="0.35">
      <c r="M910">
        <v>52</v>
      </c>
    </row>
    <row r="911" spans="13:13" x14ac:dyDescent="0.35">
      <c r="M911">
        <v>40</v>
      </c>
    </row>
    <row r="912" spans="13:13" x14ac:dyDescent="0.35">
      <c r="M912">
        <v>60</v>
      </c>
    </row>
    <row r="913" spans="13:13" x14ac:dyDescent="0.35">
      <c r="M913">
        <v>34</v>
      </c>
    </row>
    <row r="914" spans="13:13" x14ac:dyDescent="0.35">
      <c r="M914">
        <v>63</v>
      </c>
    </row>
    <row r="915" spans="13:13" x14ac:dyDescent="0.35">
      <c r="M915">
        <v>54</v>
      </c>
    </row>
    <row r="916" spans="13:13" x14ac:dyDescent="0.35">
      <c r="M916">
        <v>32</v>
      </c>
    </row>
    <row r="917" spans="13:13" x14ac:dyDescent="0.35">
      <c r="M917">
        <v>72</v>
      </c>
    </row>
    <row r="918" spans="13:13" x14ac:dyDescent="0.35">
      <c r="M918">
        <v>66</v>
      </c>
    </row>
    <row r="919" spans="13:13" x14ac:dyDescent="0.35">
      <c r="M919">
        <v>44</v>
      </c>
    </row>
    <row r="920" spans="13:13" x14ac:dyDescent="0.35">
      <c r="M920">
        <v>72</v>
      </c>
    </row>
    <row r="921" spans="13:13" x14ac:dyDescent="0.35">
      <c r="M921">
        <v>72</v>
      </c>
    </row>
    <row r="922" spans="13:13" x14ac:dyDescent="0.35">
      <c r="M922">
        <v>71</v>
      </c>
    </row>
    <row r="923" spans="13:13" x14ac:dyDescent="0.35">
      <c r="M923">
        <v>33</v>
      </c>
    </row>
    <row r="924" spans="13:13" x14ac:dyDescent="0.35">
      <c r="M924">
        <v>57</v>
      </c>
    </row>
    <row r="925" spans="13:13" x14ac:dyDescent="0.35">
      <c r="M925">
        <v>78</v>
      </c>
    </row>
    <row r="926" spans="13:13" x14ac:dyDescent="0.35">
      <c r="M926">
        <v>40</v>
      </c>
    </row>
    <row r="927" spans="13:13" x14ac:dyDescent="0.35">
      <c r="M927">
        <v>47</v>
      </c>
    </row>
    <row r="928" spans="13:13" x14ac:dyDescent="0.35">
      <c r="M928">
        <v>48</v>
      </c>
    </row>
    <row r="929" spans="13:13" x14ac:dyDescent="0.35">
      <c r="M929">
        <v>44</v>
      </c>
    </row>
    <row r="930" spans="13:13" x14ac:dyDescent="0.35">
      <c r="M930">
        <v>33</v>
      </c>
    </row>
    <row r="931" spans="13:13" x14ac:dyDescent="0.35">
      <c r="M931">
        <v>50</v>
      </c>
    </row>
    <row r="932" spans="13:13" x14ac:dyDescent="0.35">
      <c r="M932">
        <v>52</v>
      </c>
    </row>
    <row r="933" spans="13:13" x14ac:dyDescent="0.35">
      <c r="M933">
        <v>37</v>
      </c>
    </row>
    <row r="934" spans="13:13" x14ac:dyDescent="0.35">
      <c r="M934">
        <v>75</v>
      </c>
    </row>
    <row r="935" spans="13:13" x14ac:dyDescent="0.35">
      <c r="M935">
        <v>37</v>
      </c>
    </row>
    <row r="936" spans="13:13" x14ac:dyDescent="0.35">
      <c r="M936">
        <v>74</v>
      </c>
    </row>
    <row r="937" spans="13:13" x14ac:dyDescent="0.35">
      <c r="M937">
        <v>55</v>
      </c>
    </row>
    <row r="938" spans="13:13" x14ac:dyDescent="0.35">
      <c r="M938">
        <v>55</v>
      </c>
    </row>
    <row r="939" spans="13:13" x14ac:dyDescent="0.35">
      <c r="M939">
        <v>56</v>
      </c>
    </row>
    <row r="940" spans="13:13" x14ac:dyDescent="0.35">
      <c r="M940">
        <v>55</v>
      </c>
    </row>
    <row r="941" spans="13:13" x14ac:dyDescent="0.35">
      <c r="M941">
        <v>51</v>
      </c>
    </row>
    <row r="942" spans="13:13" x14ac:dyDescent="0.35">
      <c r="M942">
        <v>74</v>
      </c>
    </row>
    <row r="943" spans="13:13" x14ac:dyDescent="0.35">
      <c r="M943">
        <v>64</v>
      </c>
    </row>
    <row r="944" spans="13:13" x14ac:dyDescent="0.35">
      <c r="M944">
        <v>43</v>
      </c>
    </row>
    <row r="945" spans="13:13" x14ac:dyDescent="0.35">
      <c r="M945">
        <v>73</v>
      </c>
    </row>
    <row r="946" spans="13:13" x14ac:dyDescent="0.35">
      <c r="M946">
        <v>40</v>
      </c>
    </row>
    <row r="947" spans="13:13" x14ac:dyDescent="0.35">
      <c r="M947">
        <v>39</v>
      </c>
    </row>
    <row r="948" spans="13:13" x14ac:dyDescent="0.35">
      <c r="M948">
        <v>44</v>
      </c>
    </row>
    <row r="949" spans="13:13" x14ac:dyDescent="0.35">
      <c r="M949">
        <v>47</v>
      </c>
    </row>
    <row r="950" spans="13:13" x14ac:dyDescent="0.35">
      <c r="M950">
        <v>49</v>
      </c>
    </row>
    <row r="951" spans="13:13" x14ac:dyDescent="0.35">
      <c r="M951">
        <v>51</v>
      </c>
    </row>
    <row r="952" spans="13:13" x14ac:dyDescent="0.35">
      <c r="M952">
        <v>47</v>
      </c>
    </row>
    <row r="953" spans="13:13" x14ac:dyDescent="0.35">
      <c r="M953">
        <v>50</v>
      </c>
    </row>
    <row r="954" spans="13:13" x14ac:dyDescent="0.35">
      <c r="M954">
        <v>53</v>
      </c>
    </row>
    <row r="955" spans="13:13" x14ac:dyDescent="0.35">
      <c r="M955">
        <v>55</v>
      </c>
    </row>
    <row r="956" spans="13:13" x14ac:dyDescent="0.35">
      <c r="M956">
        <v>50</v>
      </c>
    </row>
    <row r="957" spans="13:13" x14ac:dyDescent="0.35">
      <c r="M957">
        <v>50</v>
      </c>
    </row>
    <row r="958" spans="13:13" x14ac:dyDescent="0.35">
      <c r="M958">
        <v>61</v>
      </c>
    </row>
    <row r="959" spans="13:13" x14ac:dyDescent="0.35">
      <c r="M959">
        <v>74</v>
      </c>
    </row>
    <row r="960" spans="13:13" x14ac:dyDescent="0.35">
      <c r="M960">
        <v>53</v>
      </c>
    </row>
    <row r="961" spans="13:13" x14ac:dyDescent="0.35">
      <c r="M961">
        <v>69</v>
      </c>
    </row>
    <row r="962" spans="13:13" x14ac:dyDescent="0.35">
      <c r="M962">
        <v>59</v>
      </c>
    </row>
    <row r="963" spans="13:13" x14ac:dyDescent="0.35">
      <c r="M963">
        <v>64</v>
      </c>
    </row>
    <row r="964" spans="13:13" x14ac:dyDescent="0.35">
      <c r="M964">
        <v>57</v>
      </c>
    </row>
    <row r="965" spans="13:13" x14ac:dyDescent="0.35">
      <c r="M965">
        <v>51</v>
      </c>
    </row>
    <row r="966" spans="13:13" x14ac:dyDescent="0.35">
      <c r="M966">
        <v>46</v>
      </c>
    </row>
    <row r="967" spans="13:13" x14ac:dyDescent="0.35">
      <c r="M967">
        <v>67</v>
      </c>
    </row>
    <row r="968" spans="13:13" x14ac:dyDescent="0.35">
      <c r="M968">
        <v>53</v>
      </c>
    </row>
    <row r="969" spans="13:13" x14ac:dyDescent="0.35">
      <c r="M969">
        <v>53</v>
      </c>
    </row>
    <row r="970" spans="13:13" x14ac:dyDescent="0.35">
      <c r="M970">
        <v>52</v>
      </c>
    </row>
    <row r="971" spans="13:13" x14ac:dyDescent="0.35">
      <c r="M971">
        <v>46</v>
      </c>
    </row>
    <row r="972" spans="13:13" x14ac:dyDescent="0.35">
      <c r="M972">
        <v>38</v>
      </c>
    </row>
    <row r="973" spans="13:13" x14ac:dyDescent="0.35">
      <c r="M973">
        <v>58</v>
      </c>
    </row>
    <row r="974" spans="13:13" x14ac:dyDescent="0.35">
      <c r="M974">
        <v>38</v>
      </c>
    </row>
    <row r="975" spans="13:13" x14ac:dyDescent="0.35">
      <c r="M975">
        <v>67</v>
      </c>
    </row>
    <row r="976" spans="13:13" x14ac:dyDescent="0.35">
      <c r="M976">
        <v>55</v>
      </c>
    </row>
    <row r="977" spans="13:13" x14ac:dyDescent="0.35">
      <c r="M977">
        <v>64</v>
      </c>
    </row>
    <row r="978" spans="13:13" x14ac:dyDescent="0.35">
      <c r="M978">
        <v>67</v>
      </c>
    </row>
    <row r="979" spans="13:13" x14ac:dyDescent="0.35">
      <c r="M979">
        <v>61</v>
      </c>
    </row>
    <row r="980" spans="13:13" x14ac:dyDescent="0.35">
      <c r="M980">
        <v>74</v>
      </c>
    </row>
    <row r="981" spans="13:13" x14ac:dyDescent="0.35">
      <c r="M981">
        <v>72</v>
      </c>
    </row>
    <row r="982" spans="13:13" x14ac:dyDescent="0.35">
      <c r="M982">
        <v>66</v>
      </c>
    </row>
    <row r="983" spans="13:13" x14ac:dyDescent="0.35">
      <c r="M983">
        <v>61</v>
      </c>
    </row>
    <row r="984" spans="13:13" x14ac:dyDescent="0.35">
      <c r="M984">
        <v>47</v>
      </c>
    </row>
    <row r="985" spans="13:13" x14ac:dyDescent="0.35">
      <c r="M985">
        <v>48</v>
      </c>
    </row>
    <row r="986" spans="13:13" x14ac:dyDescent="0.35">
      <c r="M986">
        <v>76</v>
      </c>
    </row>
    <row r="987" spans="13:13" x14ac:dyDescent="0.35">
      <c r="M987">
        <v>52</v>
      </c>
    </row>
    <row r="988" spans="13:13" x14ac:dyDescent="0.35">
      <c r="M988">
        <v>48</v>
      </c>
    </row>
    <row r="989" spans="13:13" x14ac:dyDescent="0.35">
      <c r="M989">
        <v>57</v>
      </c>
    </row>
    <row r="990" spans="13:13" x14ac:dyDescent="0.35">
      <c r="M990">
        <v>50</v>
      </c>
    </row>
    <row r="991" spans="13:13" x14ac:dyDescent="0.35">
      <c r="M991">
        <v>70</v>
      </c>
    </row>
    <row r="992" spans="13:13" x14ac:dyDescent="0.35">
      <c r="M992">
        <v>72</v>
      </c>
    </row>
    <row r="993" spans="13:13" x14ac:dyDescent="0.35">
      <c r="M993">
        <v>54</v>
      </c>
    </row>
    <row r="994" spans="13:13" x14ac:dyDescent="0.35">
      <c r="M994">
        <v>45</v>
      </c>
    </row>
    <row r="995" spans="13:13" x14ac:dyDescent="0.35">
      <c r="M995">
        <v>37</v>
      </c>
    </row>
    <row r="996" spans="13:13" x14ac:dyDescent="0.35">
      <c r="M996">
        <v>72</v>
      </c>
    </row>
    <row r="997" spans="13:13" x14ac:dyDescent="0.35">
      <c r="M997">
        <v>31</v>
      </c>
    </row>
    <row r="998" spans="13:13" x14ac:dyDescent="0.35">
      <c r="M998">
        <v>48</v>
      </c>
    </row>
    <row r="999" spans="13:13" x14ac:dyDescent="0.35">
      <c r="M999">
        <v>69</v>
      </c>
    </row>
    <row r="1000" spans="13:13" x14ac:dyDescent="0.35">
      <c r="M1000">
        <v>53</v>
      </c>
    </row>
    <row r="1001" spans="13:13" x14ac:dyDescent="0.35">
      <c r="M1001">
        <v>70</v>
      </c>
    </row>
    <row r="1002" spans="13:13" x14ac:dyDescent="0.35">
      <c r="M1002">
        <v>70</v>
      </c>
    </row>
    <row r="1003" spans="13:13" x14ac:dyDescent="0.35">
      <c r="M1003">
        <v>39</v>
      </c>
    </row>
    <row r="1004" spans="13:13" x14ac:dyDescent="0.35">
      <c r="M1004">
        <v>45</v>
      </c>
    </row>
    <row r="1005" spans="13:13" x14ac:dyDescent="0.35">
      <c r="M1005">
        <v>39</v>
      </c>
    </row>
    <row r="1006" spans="13:13" x14ac:dyDescent="0.35">
      <c r="M1006">
        <v>72</v>
      </c>
    </row>
    <row r="1007" spans="13:13" x14ac:dyDescent="0.35">
      <c r="M1007">
        <v>72</v>
      </c>
    </row>
    <row r="1008" spans="13:13" x14ac:dyDescent="0.35">
      <c r="M1008">
        <v>73</v>
      </c>
    </row>
    <row r="1009" spans="13:13" x14ac:dyDescent="0.35">
      <c r="M1009">
        <v>74</v>
      </c>
    </row>
    <row r="1010" spans="13:13" x14ac:dyDescent="0.35">
      <c r="M1010">
        <v>58</v>
      </c>
    </row>
    <row r="1011" spans="13:13" x14ac:dyDescent="0.35">
      <c r="M1011">
        <v>63</v>
      </c>
    </row>
    <row r="1012" spans="13:13" x14ac:dyDescent="0.35">
      <c r="M1012">
        <v>47</v>
      </c>
    </row>
    <row r="1013" spans="13:13" x14ac:dyDescent="0.35">
      <c r="M1013">
        <v>50</v>
      </c>
    </row>
    <row r="1014" spans="13:13" x14ac:dyDescent="0.35">
      <c r="M1014">
        <v>48</v>
      </c>
    </row>
    <row r="1015" spans="13:13" x14ac:dyDescent="0.35">
      <c r="M1015">
        <v>58</v>
      </c>
    </row>
    <row r="1016" spans="13:13" x14ac:dyDescent="0.35">
      <c r="M1016">
        <v>55</v>
      </c>
    </row>
    <row r="1017" spans="13:13" x14ac:dyDescent="0.35">
      <c r="M1017">
        <v>75</v>
      </c>
    </row>
    <row r="1018" spans="13:13" x14ac:dyDescent="0.35">
      <c r="M1018">
        <v>61</v>
      </c>
    </row>
    <row r="1019" spans="13:13" x14ac:dyDescent="0.35">
      <c r="M1019">
        <v>57</v>
      </c>
    </row>
    <row r="1020" spans="13:13" x14ac:dyDescent="0.35">
      <c r="M1020">
        <v>53</v>
      </c>
    </row>
    <row r="1021" spans="13:13" x14ac:dyDescent="0.35">
      <c r="M1021">
        <v>50</v>
      </c>
    </row>
    <row r="1022" spans="13:13" x14ac:dyDescent="0.35">
      <c r="M1022">
        <v>53</v>
      </c>
    </row>
    <row r="1023" spans="13:13" x14ac:dyDescent="0.35">
      <c r="M1023">
        <v>52</v>
      </c>
    </row>
    <row r="1024" spans="13:13" x14ac:dyDescent="0.35">
      <c r="M1024">
        <v>73</v>
      </c>
    </row>
    <row r="1025" spans="13:13" x14ac:dyDescent="0.35">
      <c r="M1025">
        <v>60</v>
      </c>
    </row>
    <row r="1026" spans="13:13" x14ac:dyDescent="0.35">
      <c r="M1026">
        <v>48</v>
      </c>
    </row>
    <row r="1027" spans="13:13" x14ac:dyDescent="0.35">
      <c r="M1027">
        <v>59</v>
      </c>
    </row>
    <row r="1028" spans="13:13" x14ac:dyDescent="0.35">
      <c r="M1028">
        <v>48</v>
      </c>
    </row>
    <row r="1029" spans="13:13" x14ac:dyDescent="0.35">
      <c r="M1029">
        <v>39</v>
      </c>
    </row>
    <row r="1030" spans="13:13" x14ac:dyDescent="0.35">
      <c r="M1030">
        <v>68</v>
      </c>
    </row>
    <row r="1031" spans="13:13" x14ac:dyDescent="0.35">
      <c r="M1031">
        <v>62</v>
      </c>
    </row>
    <row r="1032" spans="13:13" x14ac:dyDescent="0.35">
      <c r="M1032">
        <v>55</v>
      </c>
    </row>
    <row r="1033" spans="13:13" x14ac:dyDescent="0.35">
      <c r="M1033">
        <v>55</v>
      </c>
    </row>
    <row r="1034" spans="13:13" x14ac:dyDescent="0.35">
      <c r="M1034">
        <v>57</v>
      </c>
    </row>
    <row r="1035" spans="13:13" x14ac:dyDescent="0.35">
      <c r="M1035">
        <v>49</v>
      </c>
    </row>
    <row r="1036" spans="13:13" x14ac:dyDescent="0.35">
      <c r="M1036">
        <v>53</v>
      </c>
    </row>
    <row r="1037" spans="13:13" x14ac:dyDescent="0.35">
      <c r="M1037">
        <v>46</v>
      </c>
    </row>
    <row r="1038" spans="13:13" x14ac:dyDescent="0.35">
      <c r="M1038">
        <v>68</v>
      </c>
    </row>
    <row r="1039" spans="13:13" x14ac:dyDescent="0.35">
      <c r="M1039">
        <v>54</v>
      </c>
    </row>
    <row r="1040" spans="13:13" x14ac:dyDescent="0.35">
      <c r="M1040">
        <v>55</v>
      </c>
    </row>
    <row r="1041" spans="13:13" x14ac:dyDescent="0.35">
      <c r="M1041">
        <v>73</v>
      </c>
    </row>
    <row r="1042" spans="13:13" x14ac:dyDescent="0.35">
      <c r="M1042">
        <v>67</v>
      </c>
    </row>
    <row r="1043" spans="13:13" x14ac:dyDescent="0.35">
      <c r="M1043">
        <v>72</v>
      </c>
    </row>
    <row r="1044" spans="13:13" x14ac:dyDescent="0.35">
      <c r="M1044">
        <v>35</v>
      </c>
    </row>
    <row r="1045" spans="13:13" x14ac:dyDescent="0.35">
      <c r="M1045">
        <v>64</v>
      </c>
    </row>
    <row r="1046" spans="13:13" x14ac:dyDescent="0.35">
      <c r="M1046">
        <v>40</v>
      </c>
    </row>
    <row r="1047" spans="13:13" x14ac:dyDescent="0.35">
      <c r="M1047">
        <v>61</v>
      </c>
    </row>
    <row r="1048" spans="13:13" x14ac:dyDescent="0.35">
      <c r="M1048">
        <v>60</v>
      </c>
    </row>
    <row r="1049" spans="13:13" x14ac:dyDescent="0.35">
      <c r="M1049">
        <v>66</v>
      </c>
    </row>
    <row r="1050" spans="13:13" x14ac:dyDescent="0.35">
      <c r="M1050">
        <v>42</v>
      </c>
    </row>
    <row r="1051" spans="13:13" x14ac:dyDescent="0.35">
      <c r="M1051">
        <v>60</v>
      </c>
    </row>
    <row r="1052" spans="13:13" x14ac:dyDescent="0.35">
      <c r="M1052">
        <v>61</v>
      </c>
    </row>
    <row r="1053" spans="13:13" x14ac:dyDescent="0.35">
      <c r="M1053">
        <v>60</v>
      </c>
    </row>
    <row r="1054" spans="13:13" x14ac:dyDescent="0.35">
      <c r="M1054">
        <v>77</v>
      </c>
    </row>
    <row r="1055" spans="13:13" x14ac:dyDescent="0.35">
      <c r="M1055">
        <v>56</v>
      </c>
    </row>
    <row r="1056" spans="13:13" x14ac:dyDescent="0.35">
      <c r="M1056">
        <v>43</v>
      </c>
    </row>
    <row r="1057" spans="13:13" x14ac:dyDescent="0.35">
      <c r="M1057">
        <v>41</v>
      </c>
    </row>
    <row r="1058" spans="13:13" x14ac:dyDescent="0.35">
      <c r="M1058">
        <v>52</v>
      </c>
    </row>
    <row r="1059" spans="13:13" x14ac:dyDescent="0.35">
      <c r="M1059">
        <v>75</v>
      </c>
    </row>
    <row r="1060" spans="13:13" x14ac:dyDescent="0.35">
      <c r="M1060">
        <v>74</v>
      </c>
    </row>
    <row r="1061" spans="13:13" x14ac:dyDescent="0.35">
      <c r="M1061">
        <v>39</v>
      </c>
    </row>
    <row r="1062" spans="13:13" x14ac:dyDescent="0.35">
      <c r="M1062">
        <v>77</v>
      </c>
    </row>
    <row r="1063" spans="13:13" x14ac:dyDescent="0.35">
      <c r="M1063">
        <v>68</v>
      </c>
    </row>
    <row r="1064" spans="13:13" x14ac:dyDescent="0.35">
      <c r="M1064">
        <v>39</v>
      </c>
    </row>
    <row r="1065" spans="13:13" x14ac:dyDescent="0.35">
      <c r="M1065">
        <v>53</v>
      </c>
    </row>
    <row r="1066" spans="13:13" x14ac:dyDescent="0.35">
      <c r="M1066">
        <v>62</v>
      </c>
    </row>
    <row r="1067" spans="13:13" x14ac:dyDescent="0.35">
      <c r="M1067">
        <v>65</v>
      </c>
    </row>
    <row r="1068" spans="13:13" x14ac:dyDescent="0.35">
      <c r="M1068">
        <v>34</v>
      </c>
    </row>
    <row r="1069" spans="13:13" x14ac:dyDescent="0.35">
      <c r="M1069">
        <v>61</v>
      </c>
    </row>
    <row r="1070" spans="13:13" x14ac:dyDescent="0.35">
      <c r="M1070">
        <v>70</v>
      </c>
    </row>
    <row r="1071" spans="13:13" x14ac:dyDescent="0.35">
      <c r="M1071">
        <v>48</v>
      </c>
    </row>
    <row r="1072" spans="13:13" x14ac:dyDescent="0.35">
      <c r="M1072">
        <v>55</v>
      </c>
    </row>
    <row r="1073" spans="13:13" x14ac:dyDescent="0.35">
      <c r="M1073">
        <v>60</v>
      </c>
    </row>
    <row r="1074" spans="13:13" x14ac:dyDescent="0.35">
      <c r="M1074">
        <v>71</v>
      </c>
    </row>
    <row r="1075" spans="13:13" x14ac:dyDescent="0.35">
      <c r="M1075">
        <v>73</v>
      </c>
    </row>
    <row r="1076" spans="13:13" x14ac:dyDescent="0.35">
      <c r="M1076">
        <v>68</v>
      </c>
    </row>
    <row r="1077" spans="13:13" x14ac:dyDescent="0.35">
      <c r="M1077">
        <v>65</v>
      </c>
    </row>
    <row r="1078" spans="13:13" x14ac:dyDescent="0.35">
      <c r="M1078">
        <v>45</v>
      </c>
    </row>
    <row r="1079" spans="13:13" x14ac:dyDescent="0.35">
      <c r="M1079">
        <v>50</v>
      </c>
    </row>
    <row r="1080" spans="13:13" x14ac:dyDescent="0.35">
      <c r="M1080">
        <v>58</v>
      </c>
    </row>
    <row r="1081" spans="13:13" x14ac:dyDescent="0.35">
      <c r="M1081">
        <v>48</v>
      </c>
    </row>
    <row r="1082" spans="13:13" x14ac:dyDescent="0.35">
      <c r="M1082">
        <v>61</v>
      </c>
    </row>
    <row r="1083" spans="13:13" x14ac:dyDescent="0.35">
      <c r="M1083">
        <v>55</v>
      </c>
    </row>
    <row r="1084" spans="13:13" x14ac:dyDescent="0.35">
      <c r="M1084">
        <v>70</v>
      </c>
    </row>
    <row r="1085" spans="13:13" x14ac:dyDescent="0.35">
      <c r="M1085">
        <v>44</v>
      </c>
    </row>
    <row r="1086" spans="13:13" x14ac:dyDescent="0.35">
      <c r="M1086">
        <v>56</v>
      </c>
    </row>
    <row r="1087" spans="13:13" x14ac:dyDescent="0.35">
      <c r="M1087">
        <v>49</v>
      </c>
    </row>
    <row r="1088" spans="13:13" x14ac:dyDescent="0.35">
      <c r="M1088">
        <v>56</v>
      </c>
    </row>
    <row r="1089" spans="13:13" x14ac:dyDescent="0.35">
      <c r="M1089">
        <v>68</v>
      </c>
    </row>
    <row r="1090" spans="13:13" x14ac:dyDescent="0.35">
      <c r="M1090">
        <v>43</v>
      </c>
    </row>
    <row r="1091" spans="13:13" x14ac:dyDescent="0.35">
      <c r="M1091">
        <v>68</v>
      </c>
    </row>
    <row r="1092" spans="13:13" x14ac:dyDescent="0.35">
      <c r="M1092">
        <v>53</v>
      </c>
    </row>
    <row r="1093" spans="13:13" x14ac:dyDescent="0.35">
      <c r="M1093">
        <v>52</v>
      </c>
    </row>
    <row r="1094" spans="13:13" x14ac:dyDescent="0.35">
      <c r="M1094">
        <v>67</v>
      </c>
    </row>
    <row r="1095" spans="13:13" x14ac:dyDescent="0.35">
      <c r="M1095">
        <v>54</v>
      </c>
    </row>
    <row r="1096" spans="13:13" x14ac:dyDescent="0.35">
      <c r="M1096">
        <v>61</v>
      </c>
    </row>
    <row r="1097" spans="13:13" x14ac:dyDescent="0.35">
      <c r="M1097">
        <v>47</v>
      </c>
    </row>
    <row r="1098" spans="13:13" x14ac:dyDescent="0.35">
      <c r="M1098">
        <v>68</v>
      </c>
    </row>
    <row r="1099" spans="13:13" x14ac:dyDescent="0.35">
      <c r="M1099">
        <v>40</v>
      </c>
    </row>
    <row r="1100" spans="13:13" x14ac:dyDescent="0.35">
      <c r="M1100">
        <v>44</v>
      </c>
    </row>
    <row r="1101" spans="13:13" x14ac:dyDescent="0.35">
      <c r="M1101">
        <v>47</v>
      </c>
    </row>
    <row r="1102" spans="13:13" x14ac:dyDescent="0.35">
      <c r="M1102">
        <v>51</v>
      </c>
    </row>
    <row r="1103" spans="13:13" x14ac:dyDescent="0.35">
      <c r="M1103">
        <v>47</v>
      </c>
    </row>
    <row r="1104" spans="13:13" x14ac:dyDescent="0.35">
      <c r="M1104">
        <v>40</v>
      </c>
    </row>
    <row r="1105" spans="13:13" x14ac:dyDescent="0.35">
      <c r="M1105">
        <v>56</v>
      </c>
    </row>
    <row r="1106" spans="13:13" x14ac:dyDescent="0.35">
      <c r="M1106">
        <v>54</v>
      </c>
    </row>
    <row r="1107" spans="13:13" x14ac:dyDescent="0.35">
      <c r="M1107">
        <v>66</v>
      </c>
    </row>
    <row r="1108" spans="13:13" x14ac:dyDescent="0.35">
      <c r="M1108">
        <v>74</v>
      </c>
    </row>
    <row r="1109" spans="13:13" x14ac:dyDescent="0.35">
      <c r="M1109">
        <v>56</v>
      </c>
    </row>
    <row r="1110" spans="13:13" x14ac:dyDescent="0.35">
      <c r="M1110">
        <v>52</v>
      </c>
    </row>
    <row r="1111" spans="13:13" x14ac:dyDescent="0.35">
      <c r="M1111">
        <v>61</v>
      </c>
    </row>
    <row r="1112" spans="13:13" x14ac:dyDescent="0.35">
      <c r="M1112">
        <v>72</v>
      </c>
    </row>
    <row r="1113" spans="13:13" x14ac:dyDescent="0.35">
      <c r="M1113">
        <v>43</v>
      </c>
    </row>
    <row r="1114" spans="13:13" x14ac:dyDescent="0.35">
      <c r="M1114">
        <v>53</v>
      </c>
    </row>
    <row r="1115" spans="13:13" x14ac:dyDescent="0.35">
      <c r="M1115">
        <v>66</v>
      </c>
    </row>
    <row r="1116" spans="13:13" x14ac:dyDescent="0.35">
      <c r="M1116">
        <v>42</v>
      </c>
    </row>
    <row r="1117" spans="13:13" x14ac:dyDescent="0.35">
      <c r="M1117">
        <v>55</v>
      </c>
    </row>
    <row r="1118" spans="13:13" x14ac:dyDescent="0.35">
      <c r="M1118">
        <v>43</v>
      </c>
    </row>
    <row r="1119" spans="13:13" x14ac:dyDescent="0.35">
      <c r="M1119">
        <v>43</v>
      </c>
    </row>
    <row r="1120" spans="13:13" x14ac:dyDescent="0.35">
      <c r="M1120">
        <v>60</v>
      </c>
    </row>
    <row r="1121" spans="13:13" x14ac:dyDescent="0.35">
      <c r="M1121">
        <v>48</v>
      </c>
    </row>
    <row r="1122" spans="13:13" x14ac:dyDescent="0.35">
      <c r="M1122">
        <v>58</v>
      </c>
    </row>
    <row r="1123" spans="13:13" x14ac:dyDescent="0.35">
      <c r="M1123">
        <v>47</v>
      </c>
    </row>
    <row r="1124" spans="13:13" x14ac:dyDescent="0.35">
      <c r="M1124">
        <v>53</v>
      </c>
    </row>
    <row r="1125" spans="13:13" x14ac:dyDescent="0.35">
      <c r="M1125">
        <v>47</v>
      </c>
    </row>
    <row r="1126" spans="13:13" x14ac:dyDescent="0.35">
      <c r="M1126">
        <v>72</v>
      </c>
    </row>
    <row r="1127" spans="13:13" x14ac:dyDescent="0.35">
      <c r="M1127">
        <v>64</v>
      </c>
    </row>
    <row r="1128" spans="13:13" x14ac:dyDescent="0.35">
      <c r="M1128">
        <v>60</v>
      </c>
    </row>
    <row r="1129" spans="13:13" x14ac:dyDescent="0.35">
      <c r="M1129">
        <v>49</v>
      </c>
    </row>
    <row r="1130" spans="13:13" x14ac:dyDescent="0.35">
      <c r="M1130">
        <v>41</v>
      </c>
    </row>
    <row r="1131" spans="13:13" x14ac:dyDescent="0.35">
      <c r="M1131">
        <v>74</v>
      </c>
    </row>
    <row r="1132" spans="13:13" x14ac:dyDescent="0.35">
      <c r="M1132">
        <v>75</v>
      </c>
    </row>
    <row r="1133" spans="13:13" x14ac:dyDescent="0.35">
      <c r="M1133">
        <v>59</v>
      </c>
    </row>
    <row r="1134" spans="13:13" x14ac:dyDescent="0.35">
      <c r="M1134">
        <v>48</v>
      </c>
    </row>
    <row r="1135" spans="13:13" x14ac:dyDescent="0.35">
      <c r="M1135">
        <v>50</v>
      </c>
    </row>
    <row r="1136" spans="13:13" x14ac:dyDescent="0.35">
      <c r="M1136">
        <v>41</v>
      </c>
    </row>
    <row r="1137" spans="13:13" x14ac:dyDescent="0.35">
      <c r="M1137">
        <v>52</v>
      </c>
    </row>
    <row r="1138" spans="13:13" x14ac:dyDescent="0.35">
      <c r="M1138">
        <v>58</v>
      </c>
    </row>
    <row r="1139" spans="13:13" x14ac:dyDescent="0.35">
      <c r="M1139">
        <v>64</v>
      </c>
    </row>
    <row r="1140" spans="13:13" x14ac:dyDescent="0.35">
      <c r="M1140">
        <v>37</v>
      </c>
    </row>
    <row r="1141" spans="13:13" x14ac:dyDescent="0.35">
      <c r="M1141">
        <v>65</v>
      </c>
    </row>
    <row r="1142" spans="13:13" x14ac:dyDescent="0.35">
      <c r="M1142">
        <v>73</v>
      </c>
    </row>
    <row r="1143" spans="13:13" x14ac:dyDescent="0.35">
      <c r="M1143">
        <v>37</v>
      </c>
    </row>
    <row r="1144" spans="13:13" x14ac:dyDescent="0.35">
      <c r="M1144">
        <v>48</v>
      </c>
    </row>
    <row r="1145" spans="13:13" x14ac:dyDescent="0.35">
      <c r="M1145">
        <v>64</v>
      </c>
    </row>
    <row r="1146" spans="13:13" x14ac:dyDescent="0.35">
      <c r="M1146">
        <v>81</v>
      </c>
    </row>
    <row r="1147" spans="13:13" x14ac:dyDescent="0.35">
      <c r="M1147">
        <v>52</v>
      </c>
    </row>
    <row r="1148" spans="13:13" x14ac:dyDescent="0.35">
      <c r="M1148">
        <v>45</v>
      </c>
    </row>
    <row r="1149" spans="13:13" x14ac:dyDescent="0.35">
      <c r="M1149">
        <v>70</v>
      </c>
    </row>
    <row r="1150" spans="13:13" x14ac:dyDescent="0.35">
      <c r="M1150">
        <v>72</v>
      </c>
    </row>
    <row r="1151" spans="13:13" x14ac:dyDescent="0.35">
      <c r="M1151">
        <v>40</v>
      </c>
    </row>
    <row r="1152" spans="13:13" x14ac:dyDescent="0.35">
      <c r="M1152">
        <v>83</v>
      </c>
    </row>
    <row r="1153" spans="13:13" x14ac:dyDescent="0.35">
      <c r="M1153">
        <v>62</v>
      </c>
    </row>
    <row r="1154" spans="13:13" x14ac:dyDescent="0.35">
      <c r="M1154">
        <v>47</v>
      </c>
    </row>
    <row r="1155" spans="13:13" x14ac:dyDescent="0.35">
      <c r="M1155">
        <v>52</v>
      </c>
    </row>
    <row r="1156" spans="13:13" x14ac:dyDescent="0.35">
      <c r="M1156">
        <v>66</v>
      </c>
    </row>
    <row r="1157" spans="13:13" x14ac:dyDescent="0.35">
      <c r="M1157">
        <v>63</v>
      </c>
    </row>
    <row r="1158" spans="13:13" x14ac:dyDescent="0.35">
      <c r="M1158">
        <v>50</v>
      </c>
    </row>
    <row r="1159" spans="13:13" x14ac:dyDescent="0.35">
      <c r="M1159">
        <v>52</v>
      </c>
    </row>
    <row r="1160" spans="13:13" x14ac:dyDescent="0.35">
      <c r="M1160">
        <v>65</v>
      </c>
    </row>
    <row r="1161" spans="13:13" x14ac:dyDescent="0.35">
      <c r="M1161">
        <v>75</v>
      </c>
    </row>
    <row r="1162" spans="13:13" x14ac:dyDescent="0.35">
      <c r="M1162">
        <v>61</v>
      </c>
    </row>
    <row r="1163" spans="13:13" x14ac:dyDescent="0.35">
      <c r="M1163">
        <v>70</v>
      </c>
    </row>
    <row r="1164" spans="13:13" x14ac:dyDescent="0.35">
      <c r="M1164">
        <v>61</v>
      </c>
    </row>
    <row r="1165" spans="13:13" x14ac:dyDescent="0.35">
      <c r="M1165">
        <v>32</v>
      </c>
    </row>
    <row r="1166" spans="13:13" x14ac:dyDescent="0.35">
      <c r="M1166">
        <v>52</v>
      </c>
    </row>
    <row r="1167" spans="13:13" x14ac:dyDescent="0.35">
      <c r="M1167">
        <v>54</v>
      </c>
    </row>
    <row r="1168" spans="13:13" x14ac:dyDescent="0.35">
      <c r="M1168">
        <v>58</v>
      </c>
    </row>
    <row r="1169" spans="13:13" x14ac:dyDescent="0.35">
      <c r="M1169">
        <v>58</v>
      </c>
    </row>
    <row r="1170" spans="13:13" x14ac:dyDescent="0.35">
      <c r="M1170">
        <v>78</v>
      </c>
    </row>
    <row r="1171" spans="13:13" x14ac:dyDescent="0.35">
      <c r="M1171">
        <v>57</v>
      </c>
    </row>
    <row r="1172" spans="13:13" x14ac:dyDescent="0.35">
      <c r="M1172">
        <v>30</v>
      </c>
    </row>
    <row r="1173" spans="13:13" x14ac:dyDescent="0.35">
      <c r="M1173">
        <v>52</v>
      </c>
    </row>
    <row r="1174" spans="13:13" x14ac:dyDescent="0.35">
      <c r="M1174">
        <v>36</v>
      </c>
    </row>
    <row r="1175" spans="13:13" x14ac:dyDescent="0.35">
      <c r="M1175">
        <v>69</v>
      </c>
    </row>
    <row r="1176" spans="13:13" x14ac:dyDescent="0.35">
      <c r="M1176">
        <v>47</v>
      </c>
    </row>
    <row r="1177" spans="13:13" x14ac:dyDescent="0.35">
      <c r="M1177">
        <v>66</v>
      </c>
    </row>
    <row r="1178" spans="13:13" x14ac:dyDescent="0.35">
      <c r="M1178">
        <v>74</v>
      </c>
    </row>
    <row r="1179" spans="13:13" x14ac:dyDescent="0.35">
      <c r="M1179">
        <v>45</v>
      </c>
    </row>
    <row r="1180" spans="13:13" x14ac:dyDescent="0.35">
      <c r="M1180">
        <v>45</v>
      </c>
    </row>
    <row r="1181" spans="13:13" x14ac:dyDescent="0.35">
      <c r="M1181">
        <v>35</v>
      </c>
    </row>
    <row r="1182" spans="13:13" x14ac:dyDescent="0.35">
      <c r="M1182">
        <v>76</v>
      </c>
    </row>
    <row r="1183" spans="13:13" x14ac:dyDescent="0.35">
      <c r="M1183">
        <v>69</v>
      </c>
    </row>
    <row r="1184" spans="13:13" x14ac:dyDescent="0.35">
      <c r="M1184">
        <v>65</v>
      </c>
    </row>
    <row r="1185" spans="13:13" x14ac:dyDescent="0.35">
      <c r="M1185">
        <v>68</v>
      </c>
    </row>
    <row r="1186" spans="13:13" x14ac:dyDescent="0.35">
      <c r="M1186">
        <v>55</v>
      </c>
    </row>
    <row r="1187" spans="13:13" x14ac:dyDescent="0.35">
      <c r="M1187">
        <v>41</v>
      </c>
    </row>
    <row r="1188" spans="13:13" x14ac:dyDescent="0.35">
      <c r="M1188">
        <v>61</v>
      </c>
    </row>
    <row r="1189" spans="13:13" x14ac:dyDescent="0.35">
      <c r="M1189">
        <v>74</v>
      </c>
    </row>
    <row r="1190" spans="13:13" x14ac:dyDescent="0.35">
      <c r="M1190">
        <v>64</v>
      </c>
    </row>
    <row r="1191" spans="13:13" x14ac:dyDescent="0.35">
      <c r="M1191">
        <v>52</v>
      </c>
    </row>
    <row r="1192" spans="13:13" x14ac:dyDescent="0.35">
      <c r="M1192">
        <v>56</v>
      </c>
    </row>
    <row r="1193" spans="13:13" x14ac:dyDescent="0.35">
      <c r="M1193">
        <v>57</v>
      </c>
    </row>
    <row r="1194" spans="13:13" x14ac:dyDescent="0.35">
      <c r="M1194">
        <v>66</v>
      </c>
    </row>
    <row r="1195" spans="13:13" x14ac:dyDescent="0.35">
      <c r="M1195">
        <v>74</v>
      </c>
    </row>
    <row r="1196" spans="13:13" x14ac:dyDescent="0.35">
      <c r="M1196">
        <v>57</v>
      </c>
    </row>
    <row r="1197" spans="13:13" x14ac:dyDescent="0.35">
      <c r="M1197">
        <v>58</v>
      </c>
    </row>
    <row r="1198" spans="13:13" x14ac:dyDescent="0.35">
      <c r="M1198">
        <v>61</v>
      </c>
    </row>
    <row r="1199" spans="13:13" x14ac:dyDescent="0.35">
      <c r="M1199">
        <v>57</v>
      </c>
    </row>
    <row r="1200" spans="13:13" x14ac:dyDescent="0.35">
      <c r="M1200">
        <v>54</v>
      </c>
    </row>
    <row r="1201" spans="13:13" x14ac:dyDescent="0.35">
      <c r="M1201">
        <v>65</v>
      </c>
    </row>
    <row r="1202" spans="13:13" x14ac:dyDescent="0.35">
      <c r="M1202">
        <v>49</v>
      </c>
    </row>
    <row r="1203" spans="13:13" x14ac:dyDescent="0.35">
      <c r="M1203">
        <v>67</v>
      </c>
    </row>
    <row r="1204" spans="13:13" x14ac:dyDescent="0.35">
      <c r="M1204">
        <v>68</v>
      </c>
    </row>
    <row r="1205" spans="13:13" x14ac:dyDescent="0.35">
      <c r="M1205">
        <v>47</v>
      </c>
    </row>
    <row r="1206" spans="13:13" x14ac:dyDescent="0.35">
      <c r="M1206">
        <v>69</v>
      </c>
    </row>
    <row r="1207" spans="13:13" x14ac:dyDescent="0.35">
      <c r="M1207">
        <v>70</v>
      </c>
    </row>
    <row r="1208" spans="13:13" x14ac:dyDescent="0.35">
      <c r="M1208">
        <v>61</v>
      </c>
    </row>
    <row r="1209" spans="13:13" x14ac:dyDescent="0.35">
      <c r="M1209">
        <v>36</v>
      </c>
    </row>
    <row r="1210" spans="13:13" x14ac:dyDescent="0.35">
      <c r="M1210">
        <v>69</v>
      </c>
    </row>
    <row r="1211" spans="13:13" x14ac:dyDescent="0.35">
      <c r="M1211">
        <v>61</v>
      </c>
    </row>
    <row r="1212" spans="13:13" x14ac:dyDescent="0.35">
      <c r="M1212">
        <v>69</v>
      </c>
    </row>
    <row r="1213" spans="13:13" x14ac:dyDescent="0.35">
      <c r="M1213">
        <v>71</v>
      </c>
    </row>
    <row r="1214" spans="13:13" x14ac:dyDescent="0.35">
      <c r="M1214">
        <v>54</v>
      </c>
    </row>
    <row r="1215" spans="13:13" x14ac:dyDescent="0.35">
      <c r="M1215">
        <v>57</v>
      </c>
    </row>
    <row r="1216" spans="13:13" x14ac:dyDescent="0.35">
      <c r="M1216">
        <v>54</v>
      </c>
    </row>
    <row r="1217" spans="13:13" x14ac:dyDescent="0.35">
      <c r="M1217">
        <v>51</v>
      </c>
    </row>
    <row r="1218" spans="13:13" x14ac:dyDescent="0.35">
      <c r="M1218">
        <v>61</v>
      </c>
    </row>
    <row r="1219" spans="13:13" x14ac:dyDescent="0.35">
      <c r="M1219">
        <v>63</v>
      </c>
    </row>
    <row r="1220" spans="13:13" x14ac:dyDescent="0.35">
      <c r="M1220">
        <v>35</v>
      </c>
    </row>
    <row r="1221" spans="13:13" x14ac:dyDescent="0.35">
      <c r="M1221">
        <v>63</v>
      </c>
    </row>
    <row r="1222" spans="13:13" x14ac:dyDescent="0.35">
      <c r="M1222">
        <v>40</v>
      </c>
    </row>
    <row r="1223" spans="13:13" x14ac:dyDescent="0.35">
      <c r="M1223">
        <v>53</v>
      </c>
    </row>
    <row r="1224" spans="13:13" x14ac:dyDescent="0.35">
      <c r="M1224">
        <v>69</v>
      </c>
    </row>
    <row r="1225" spans="13:13" x14ac:dyDescent="0.35">
      <c r="M1225">
        <v>45</v>
      </c>
    </row>
    <row r="1226" spans="13:13" x14ac:dyDescent="0.35">
      <c r="M1226">
        <v>68</v>
      </c>
    </row>
    <row r="1227" spans="13:13" x14ac:dyDescent="0.35">
      <c r="M1227">
        <v>67</v>
      </c>
    </row>
    <row r="1228" spans="13:13" x14ac:dyDescent="0.35">
      <c r="M1228">
        <v>71</v>
      </c>
    </row>
    <row r="1229" spans="13:13" x14ac:dyDescent="0.35">
      <c r="M1229">
        <v>40</v>
      </c>
    </row>
    <row r="1230" spans="13:13" x14ac:dyDescent="0.35">
      <c r="M1230">
        <v>51</v>
      </c>
    </row>
    <row r="1231" spans="13:13" x14ac:dyDescent="0.35">
      <c r="M1231">
        <v>71</v>
      </c>
    </row>
    <row r="1232" spans="13:13" x14ac:dyDescent="0.35">
      <c r="M1232">
        <v>55</v>
      </c>
    </row>
    <row r="1233" spans="13:13" x14ac:dyDescent="0.35">
      <c r="M1233">
        <v>40</v>
      </c>
    </row>
    <row r="1234" spans="13:13" x14ac:dyDescent="0.35">
      <c r="M1234">
        <v>48</v>
      </c>
    </row>
    <row r="1235" spans="13:13" x14ac:dyDescent="0.35">
      <c r="M1235">
        <v>43</v>
      </c>
    </row>
    <row r="1236" spans="13:13" x14ac:dyDescent="0.35">
      <c r="M1236">
        <v>50</v>
      </c>
    </row>
    <row r="1237" spans="13:13" x14ac:dyDescent="0.35">
      <c r="M1237">
        <v>55</v>
      </c>
    </row>
    <row r="1238" spans="13:13" x14ac:dyDescent="0.35">
      <c r="M1238">
        <v>70</v>
      </c>
    </row>
    <row r="1239" spans="13:13" x14ac:dyDescent="0.35">
      <c r="M1239">
        <v>54</v>
      </c>
    </row>
    <row r="1240" spans="13:13" x14ac:dyDescent="0.35">
      <c r="M1240">
        <v>37</v>
      </c>
    </row>
    <row r="1241" spans="13:13" x14ac:dyDescent="0.35">
      <c r="M1241">
        <v>74</v>
      </c>
    </row>
    <row r="1242" spans="13:13" x14ac:dyDescent="0.35">
      <c r="M1242">
        <v>42</v>
      </c>
    </row>
    <row r="1243" spans="13:13" x14ac:dyDescent="0.35">
      <c r="M1243">
        <v>59</v>
      </c>
    </row>
    <row r="1244" spans="13:13" x14ac:dyDescent="0.35">
      <c r="M1244">
        <v>64</v>
      </c>
    </row>
    <row r="1245" spans="13:13" x14ac:dyDescent="0.35">
      <c r="M1245">
        <v>79</v>
      </c>
    </row>
    <row r="1246" spans="13:13" x14ac:dyDescent="0.35">
      <c r="M1246">
        <v>48</v>
      </c>
    </row>
    <row r="1247" spans="13:13" x14ac:dyDescent="0.35">
      <c r="M1247">
        <v>55</v>
      </c>
    </row>
    <row r="1248" spans="13:13" x14ac:dyDescent="0.35">
      <c r="M1248">
        <v>34</v>
      </c>
    </row>
    <row r="1249" spans="13:13" x14ac:dyDescent="0.35">
      <c r="M1249">
        <v>58</v>
      </c>
    </row>
    <row r="1250" spans="13:13" x14ac:dyDescent="0.35">
      <c r="M1250">
        <v>53</v>
      </c>
    </row>
    <row r="1251" spans="13:13" x14ac:dyDescent="0.35">
      <c r="M1251">
        <v>51</v>
      </c>
    </row>
    <row r="1252" spans="13:13" x14ac:dyDescent="0.35">
      <c r="M1252">
        <v>61</v>
      </c>
    </row>
    <row r="1253" spans="13:13" x14ac:dyDescent="0.35">
      <c r="M1253">
        <v>74</v>
      </c>
    </row>
    <row r="1254" spans="13:13" x14ac:dyDescent="0.35">
      <c r="M1254">
        <v>59</v>
      </c>
    </row>
    <row r="1255" spans="13:13" x14ac:dyDescent="0.35">
      <c r="M1255">
        <v>54</v>
      </c>
    </row>
    <row r="1256" spans="13:13" x14ac:dyDescent="0.35">
      <c r="M1256">
        <v>63</v>
      </c>
    </row>
    <row r="1257" spans="13:13" x14ac:dyDescent="0.35">
      <c r="M1257">
        <v>56</v>
      </c>
    </row>
    <row r="1258" spans="13:13" x14ac:dyDescent="0.35">
      <c r="M1258">
        <v>71</v>
      </c>
    </row>
    <row r="1259" spans="13:13" x14ac:dyDescent="0.35">
      <c r="M1259">
        <v>51</v>
      </c>
    </row>
    <row r="1260" spans="13:13" x14ac:dyDescent="0.35">
      <c r="M1260">
        <v>50</v>
      </c>
    </row>
    <row r="1261" spans="13:13" x14ac:dyDescent="0.35">
      <c r="M1261">
        <v>57</v>
      </c>
    </row>
    <row r="1262" spans="13:13" x14ac:dyDescent="0.35">
      <c r="M1262">
        <v>53</v>
      </c>
    </row>
    <row r="1263" spans="13:13" x14ac:dyDescent="0.35">
      <c r="M1263">
        <v>43</v>
      </c>
    </row>
    <row r="1264" spans="13:13" x14ac:dyDescent="0.35">
      <c r="M1264">
        <v>44</v>
      </c>
    </row>
    <row r="1265" spans="13:13" x14ac:dyDescent="0.35">
      <c r="M1265">
        <v>66</v>
      </c>
    </row>
    <row r="1266" spans="13:13" x14ac:dyDescent="0.35">
      <c r="M1266">
        <v>74</v>
      </c>
    </row>
    <row r="1267" spans="13:13" x14ac:dyDescent="0.35">
      <c r="M1267">
        <v>51</v>
      </c>
    </row>
    <row r="1268" spans="13:13" x14ac:dyDescent="0.35">
      <c r="M1268">
        <v>63</v>
      </c>
    </row>
    <row r="1269" spans="13:13" x14ac:dyDescent="0.35">
      <c r="M1269">
        <v>56</v>
      </c>
    </row>
    <row r="1270" spans="13:13" x14ac:dyDescent="0.35">
      <c r="M1270">
        <v>78</v>
      </c>
    </row>
    <row r="1271" spans="13:13" x14ac:dyDescent="0.35">
      <c r="M1271">
        <v>68</v>
      </c>
    </row>
    <row r="1272" spans="13:13" x14ac:dyDescent="0.35">
      <c r="M1272">
        <v>82</v>
      </c>
    </row>
    <row r="1273" spans="13:13" x14ac:dyDescent="0.35">
      <c r="M1273">
        <v>63</v>
      </c>
    </row>
    <row r="1274" spans="13:13" x14ac:dyDescent="0.35">
      <c r="M1274">
        <v>54</v>
      </c>
    </row>
    <row r="1275" spans="13:13" x14ac:dyDescent="0.35">
      <c r="M1275">
        <v>60</v>
      </c>
    </row>
    <row r="1276" spans="13:13" x14ac:dyDescent="0.35">
      <c r="M1276">
        <v>58</v>
      </c>
    </row>
    <row r="1277" spans="13:13" x14ac:dyDescent="0.35">
      <c r="M1277">
        <v>55</v>
      </c>
    </row>
    <row r="1278" spans="13:13" x14ac:dyDescent="0.35">
      <c r="M1278">
        <v>51</v>
      </c>
    </row>
    <row r="1279" spans="13:13" x14ac:dyDescent="0.35">
      <c r="M1279">
        <v>62</v>
      </c>
    </row>
    <row r="1280" spans="13:13" x14ac:dyDescent="0.35">
      <c r="M1280">
        <v>48</v>
      </c>
    </row>
    <row r="1281" spans="13:13" x14ac:dyDescent="0.35">
      <c r="M1281">
        <v>51</v>
      </c>
    </row>
    <row r="1282" spans="13:13" x14ac:dyDescent="0.35">
      <c r="M1282">
        <v>43</v>
      </c>
    </row>
    <row r="1283" spans="13:13" x14ac:dyDescent="0.35">
      <c r="M1283">
        <v>55</v>
      </c>
    </row>
    <row r="1284" spans="13:13" x14ac:dyDescent="0.35">
      <c r="M1284">
        <v>69</v>
      </c>
    </row>
    <row r="1285" spans="13:13" x14ac:dyDescent="0.35">
      <c r="M1285">
        <v>75</v>
      </c>
    </row>
    <row r="1286" spans="13:13" x14ac:dyDescent="0.35">
      <c r="M1286">
        <v>75</v>
      </c>
    </row>
    <row r="1287" spans="13:13" x14ac:dyDescent="0.35">
      <c r="M1287">
        <v>56</v>
      </c>
    </row>
    <row r="1288" spans="13:13" x14ac:dyDescent="0.35">
      <c r="M1288">
        <v>54</v>
      </c>
    </row>
    <row r="1289" spans="13:13" x14ac:dyDescent="0.35">
      <c r="M1289">
        <v>57</v>
      </c>
    </row>
    <row r="1290" spans="13:13" x14ac:dyDescent="0.35">
      <c r="M1290">
        <v>54</v>
      </c>
    </row>
    <row r="1291" spans="13:13" x14ac:dyDescent="0.35">
      <c r="M1291">
        <v>55</v>
      </c>
    </row>
    <row r="1292" spans="13:13" x14ac:dyDescent="0.35">
      <c r="M1292">
        <v>70</v>
      </c>
    </row>
    <row r="1293" spans="13:13" x14ac:dyDescent="0.35">
      <c r="M1293">
        <v>55</v>
      </c>
    </row>
    <row r="1294" spans="13:13" x14ac:dyDescent="0.35">
      <c r="M1294">
        <v>53</v>
      </c>
    </row>
    <row r="1295" spans="13:13" x14ac:dyDescent="0.35">
      <c r="M1295">
        <v>49</v>
      </c>
    </row>
    <row r="1296" spans="13:13" x14ac:dyDescent="0.35">
      <c r="M1296">
        <v>63</v>
      </c>
    </row>
    <row r="1297" spans="13:13" x14ac:dyDescent="0.35">
      <c r="M1297">
        <v>72</v>
      </c>
    </row>
    <row r="1298" spans="13:13" x14ac:dyDescent="0.35">
      <c r="M1298">
        <v>48</v>
      </c>
    </row>
    <row r="1299" spans="13:13" x14ac:dyDescent="0.35">
      <c r="M1299">
        <v>60</v>
      </c>
    </row>
    <row r="1300" spans="13:13" x14ac:dyDescent="0.35">
      <c r="M1300">
        <v>80</v>
      </c>
    </row>
    <row r="1301" spans="13:13" x14ac:dyDescent="0.35">
      <c r="M1301">
        <v>48</v>
      </c>
    </row>
    <row r="1302" spans="13:13" x14ac:dyDescent="0.35">
      <c r="M1302">
        <v>55</v>
      </c>
    </row>
    <row r="1303" spans="13:13" x14ac:dyDescent="0.35">
      <c r="M1303">
        <v>73</v>
      </c>
    </row>
    <row r="1304" spans="13:13" x14ac:dyDescent="0.35">
      <c r="M1304">
        <v>41</v>
      </c>
    </row>
    <row r="1305" spans="13:13" x14ac:dyDescent="0.35">
      <c r="M1305">
        <v>56</v>
      </c>
    </row>
    <row r="1306" spans="13:13" x14ac:dyDescent="0.35">
      <c r="M1306">
        <v>47</v>
      </c>
    </row>
    <row r="1307" spans="13:13" x14ac:dyDescent="0.35">
      <c r="M1307">
        <v>60</v>
      </c>
    </row>
    <row r="1308" spans="13:13" x14ac:dyDescent="0.35">
      <c r="M1308">
        <v>50</v>
      </c>
    </row>
    <row r="1309" spans="13:13" x14ac:dyDescent="0.35">
      <c r="M1309">
        <v>61</v>
      </c>
    </row>
    <row r="1310" spans="13:13" x14ac:dyDescent="0.35">
      <c r="M1310">
        <v>44</v>
      </c>
    </row>
    <row r="1311" spans="13:13" x14ac:dyDescent="0.35">
      <c r="M1311">
        <v>54</v>
      </c>
    </row>
    <row r="1312" spans="13:13" x14ac:dyDescent="0.35">
      <c r="M1312">
        <v>66</v>
      </c>
    </row>
    <row r="1313" spans="13:13" x14ac:dyDescent="0.35">
      <c r="M1313">
        <v>70</v>
      </c>
    </row>
    <row r="1314" spans="13:13" x14ac:dyDescent="0.35">
      <c r="M1314">
        <v>61</v>
      </c>
    </row>
    <row r="1315" spans="13:13" x14ac:dyDescent="0.35">
      <c r="M1315">
        <v>71</v>
      </c>
    </row>
    <row r="1316" spans="13:13" x14ac:dyDescent="0.35">
      <c r="M1316">
        <v>37</v>
      </c>
    </row>
    <row r="1317" spans="13:13" x14ac:dyDescent="0.35">
      <c r="M1317">
        <v>64</v>
      </c>
    </row>
    <row r="1318" spans="13:13" x14ac:dyDescent="0.35">
      <c r="M1318">
        <v>61</v>
      </c>
    </row>
    <row r="1319" spans="13:13" x14ac:dyDescent="0.35">
      <c r="M1319">
        <v>53</v>
      </c>
    </row>
    <row r="1320" spans="13:13" x14ac:dyDescent="0.35">
      <c r="M1320">
        <v>54</v>
      </c>
    </row>
    <row r="1321" spans="13:13" x14ac:dyDescent="0.35">
      <c r="M1321">
        <v>42</v>
      </c>
    </row>
    <row r="1322" spans="13:13" x14ac:dyDescent="0.35">
      <c r="M1322">
        <v>66</v>
      </c>
    </row>
    <row r="1323" spans="13:13" x14ac:dyDescent="0.35">
      <c r="M1323">
        <v>68</v>
      </c>
    </row>
    <row r="1324" spans="13:13" x14ac:dyDescent="0.35">
      <c r="M1324">
        <v>58</v>
      </c>
    </row>
    <row r="1325" spans="13:13" x14ac:dyDescent="0.35">
      <c r="M1325">
        <v>49</v>
      </c>
    </row>
    <row r="1326" spans="13:13" x14ac:dyDescent="0.35">
      <c r="M1326">
        <v>52</v>
      </c>
    </row>
    <row r="1327" spans="13:13" x14ac:dyDescent="0.35">
      <c r="M1327">
        <v>64</v>
      </c>
    </row>
    <row r="1328" spans="13:13" x14ac:dyDescent="0.35">
      <c r="M1328">
        <v>44</v>
      </c>
    </row>
    <row r="1329" spans="13:13" x14ac:dyDescent="0.35">
      <c r="M1329">
        <v>51</v>
      </c>
    </row>
    <row r="1330" spans="13:13" x14ac:dyDescent="0.35">
      <c r="M1330">
        <v>44</v>
      </c>
    </row>
    <row r="1331" spans="13:13" x14ac:dyDescent="0.35">
      <c r="M1331">
        <v>81</v>
      </c>
    </row>
    <row r="1332" spans="13:13" x14ac:dyDescent="0.35">
      <c r="M1332">
        <v>47</v>
      </c>
    </row>
    <row r="1333" spans="13:13" x14ac:dyDescent="0.35">
      <c r="M1333">
        <v>57</v>
      </c>
    </row>
    <row r="1334" spans="13:13" x14ac:dyDescent="0.35">
      <c r="M1334">
        <v>64</v>
      </c>
    </row>
    <row r="1335" spans="13:13" x14ac:dyDescent="0.35">
      <c r="M1335">
        <v>78</v>
      </c>
    </row>
    <row r="1336" spans="13:13" x14ac:dyDescent="0.35">
      <c r="M1336">
        <v>48</v>
      </c>
    </row>
    <row r="1337" spans="13:13" x14ac:dyDescent="0.35">
      <c r="M1337">
        <v>51</v>
      </c>
    </row>
    <row r="1338" spans="13:13" x14ac:dyDescent="0.35">
      <c r="M1338">
        <v>44</v>
      </c>
    </row>
    <row r="1339" spans="13:13" x14ac:dyDescent="0.35">
      <c r="M1339">
        <v>43</v>
      </c>
    </row>
    <row r="1340" spans="13:13" x14ac:dyDescent="0.35">
      <c r="M1340">
        <v>74</v>
      </c>
    </row>
    <row r="1341" spans="13:13" x14ac:dyDescent="0.35">
      <c r="M1341">
        <v>44</v>
      </c>
    </row>
    <row r="1342" spans="13:13" x14ac:dyDescent="0.35">
      <c r="M1342">
        <v>64</v>
      </c>
    </row>
    <row r="1343" spans="13:13" x14ac:dyDescent="0.35">
      <c r="M1343">
        <v>49</v>
      </c>
    </row>
    <row r="1344" spans="13:13" x14ac:dyDescent="0.35">
      <c r="M1344">
        <v>77</v>
      </c>
    </row>
    <row r="1345" spans="13:13" x14ac:dyDescent="0.35">
      <c r="M1345">
        <v>36</v>
      </c>
    </row>
    <row r="1346" spans="13:13" x14ac:dyDescent="0.35">
      <c r="M1346">
        <v>44</v>
      </c>
    </row>
    <row r="1347" spans="13:13" x14ac:dyDescent="0.35">
      <c r="M1347">
        <v>51</v>
      </c>
    </row>
    <row r="1348" spans="13:13" x14ac:dyDescent="0.35">
      <c r="M1348">
        <v>67</v>
      </c>
    </row>
    <row r="1349" spans="13:13" x14ac:dyDescent="0.35">
      <c r="M1349">
        <v>43</v>
      </c>
    </row>
    <row r="1350" spans="13:13" x14ac:dyDescent="0.35">
      <c r="M1350">
        <v>50</v>
      </c>
    </row>
    <row r="1351" spans="13:13" x14ac:dyDescent="0.35">
      <c r="M1351">
        <v>64</v>
      </c>
    </row>
    <row r="1352" spans="13:13" x14ac:dyDescent="0.35">
      <c r="M1352">
        <v>70</v>
      </c>
    </row>
    <row r="1353" spans="13:13" x14ac:dyDescent="0.35">
      <c r="M1353">
        <v>33</v>
      </c>
    </row>
    <row r="1354" spans="13:13" x14ac:dyDescent="0.35">
      <c r="M1354">
        <v>39</v>
      </c>
    </row>
    <row r="1355" spans="13:13" x14ac:dyDescent="0.35">
      <c r="M1355">
        <v>61</v>
      </c>
    </row>
    <row r="1356" spans="13:13" x14ac:dyDescent="0.35">
      <c r="M1356">
        <v>44</v>
      </c>
    </row>
    <row r="1357" spans="13:13" x14ac:dyDescent="0.35">
      <c r="M1357">
        <v>64</v>
      </c>
    </row>
    <row r="1358" spans="13:13" x14ac:dyDescent="0.35">
      <c r="M1358">
        <v>48</v>
      </c>
    </row>
    <row r="1359" spans="13:13" x14ac:dyDescent="0.35">
      <c r="M1359">
        <v>80</v>
      </c>
    </row>
    <row r="1360" spans="13:13" x14ac:dyDescent="0.35">
      <c r="M1360">
        <v>63</v>
      </c>
    </row>
    <row r="1361" spans="13:13" x14ac:dyDescent="0.35">
      <c r="M1361">
        <v>55</v>
      </c>
    </row>
    <row r="1362" spans="13:13" x14ac:dyDescent="0.35">
      <c r="M1362">
        <v>58</v>
      </c>
    </row>
    <row r="1363" spans="13:13" x14ac:dyDescent="0.35">
      <c r="M1363">
        <v>34</v>
      </c>
    </row>
    <row r="1364" spans="13:13" x14ac:dyDescent="0.35">
      <c r="M1364">
        <v>52</v>
      </c>
    </row>
    <row r="1365" spans="13:13" x14ac:dyDescent="0.35">
      <c r="M1365">
        <v>76</v>
      </c>
    </row>
    <row r="1366" spans="13:13" x14ac:dyDescent="0.35">
      <c r="M1366">
        <v>49</v>
      </c>
    </row>
    <row r="1367" spans="13:13" x14ac:dyDescent="0.35">
      <c r="M1367">
        <v>68</v>
      </c>
    </row>
    <row r="1368" spans="13:13" x14ac:dyDescent="0.35">
      <c r="M1368">
        <v>50</v>
      </c>
    </row>
    <row r="1369" spans="13:13" x14ac:dyDescent="0.35">
      <c r="M1369">
        <v>53</v>
      </c>
    </row>
    <row r="1370" spans="13:13" x14ac:dyDescent="0.35">
      <c r="M1370">
        <v>58</v>
      </c>
    </row>
    <row r="1371" spans="13:13" x14ac:dyDescent="0.35">
      <c r="M1371">
        <v>68</v>
      </c>
    </row>
    <row r="1372" spans="13:13" x14ac:dyDescent="0.35">
      <c r="M1372">
        <v>51</v>
      </c>
    </row>
    <row r="1373" spans="13:13" x14ac:dyDescent="0.35">
      <c r="M1373">
        <v>66</v>
      </c>
    </row>
    <row r="1374" spans="13:13" x14ac:dyDescent="0.35">
      <c r="M1374">
        <v>61</v>
      </c>
    </row>
    <row r="1375" spans="13:13" x14ac:dyDescent="0.35">
      <c r="M1375">
        <v>66</v>
      </c>
    </row>
    <row r="1376" spans="13:13" x14ac:dyDescent="0.35">
      <c r="M1376">
        <v>57</v>
      </c>
    </row>
    <row r="1377" spans="13:13" x14ac:dyDescent="0.35">
      <c r="M1377">
        <v>66</v>
      </c>
    </row>
    <row r="1378" spans="13:13" x14ac:dyDescent="0.35">
      <c r="M1378">
        <v>51</v>
      </c>
    </row>
    <row r="1379" spans="13:13" x14ac:dyDescent="0.35">
      <c r="M1379">
        <v>41</v>
      </c>
    </row>
    <row r="1380" spans="13:13" x14ac:dyDescent="0.35">
      <c r="M1380">
        <v>55</v>
      </c>
    </row>
    <row r="1381" spans="13:13" x14ac:dyDescent="0.35">
      <c r="M1381">
        <v>56</v>
      </c>
    </row>
    <row r="1382" spans="13:13" x14ac:dyDescent="0.35">
      <c r="M1382">
        <v>71</v>
      </c>
    </row>
    <row r="1383" spans="13:13" x14ac:dyDescent="0.35">
      <c r="M1383">
        <v>70</v>
      </c>
    </row>
    <row r="1384" spans="13:13" x14ac:dyDescent="0.35">
      <c r="M1384">
        <v>68</v>
      </c>
    </row>
    <row r="1385" spans="13:13" x14ac:dyDescent="0.35">
      <c r="M1385">
        <v>62</v>
      </c>
    </row>
    <row r="1386" spans="13:13" x14ac:dyDescent="0.35">
      <c r="M1386">
        <v>53</v>
      </c>
    </row>
    <row r="1387" spans="13:13" x14ac:dyDescent="0.35">
      <c r="M1387">
        <v>78</v>
      </c>
    </row>
    <row r="1388" spans="13:13" x14ac:dyDescent="0.35">
      <c r="M1388">
        <v>54</v>
      </c>
    </row>
    <row r="1389" spans="13:13" x14ac:dyDescent="0.35">
      <c r="M1389">
        <v>50</v>
      </c>
    </row>
    <row r="1390" spans="13:13" x14ac:dyDescent="0.35">
      <c r="M1390">
        <v>46</v>
      </c>
    </row>
    <row r="1391" spans="13:13" x14ac:dyDescent="0.35">
      <c r="M1391">
        <v>47</v>
      </c>
    </row>
    <row r="1392" spans="13:13" x14ac:dyDescent="0.35">
      <c r="M1392">
        <v>54</v>
      </c>
    </row>
    <row r="1393" spans="13:13" x14ac:dyDescent="0.35">
      <c r="M1393">
        <v>53</v>
      </c>
    </row>
    <row r="1394" spans="13:13" x14ac:dyDescent="0.35">
      <c r="M1394">
        <v>54</v>
      </c>
    </row>
    <row r="1395" spans="13:13" x14ac:dyDescent="0.35">
      <c r="M1395">
        <v>51</v>
      </c>
    </row>
    <row r="1396" spans="13:13" x14ac:dyDescent="0.35">
      <c r="M1396">
        <v>54</v>
      </c>
    </row>
    <row r="1397" spans="13:13" x14ac:dyDescent="0.35">
      <c r="M1397">
        <v>70</v>
      </c>
    </row>
    <row r="1398" spans="13:13" x14ac:dyDescent="0.35">
      <c r="M1398">
        <v>52</v>
      </c>
    </row>
    <row r="1399" spans="13:13" x14ac:dyDescent="0.35">
      <c r="M1399">
        <v>54</v>
      </c>
    </row>
    <row r="1400" spans="13:13" x14ac:dyDescent="0.35">
      <c r="M1400">
        <v>58</v>
      </c>
    </row>
    <row r="1401" spans="13:13" x14ac:dyDescent="0.35">
      <c r="M1401">
        <v>57</v>
      </c>
    </row>
    <row r="1402" spans="13:13" x14ac:dyDescent="0.35">
      <c r="M1402">
        <v>65</v>
      </c>
    </row>
    <row r="1403" spans="13:13" x14ac:dyDescent="0.35">
      <c r="M1403">
        <v>54</v>
      </c>
    </row>
    <row r="1404" spans="13:13" x14ac:dyDescent="0.35">
      <c r="M1404">
        <v>73</v>
      </c>
    </row>
    <row r="1405" spans="13:13" x14ac:dyDescent="0.35">
      <c r="M1405">
        <v>69</v>
      </c>
    </row>
    <row r="1406" spans="13:13" x14ac:dyDescent="0.35">
      <c r="M1406">
        <v>56</v>
      </c>
    </row>
    <row r="1407" spans="13:13" x14ac:dyDescent="0.35">
      <c r="M1407">
        <v>59</v>
      </c>
    </row>
    <row r="1408" spans="13:13" x14ac:dyDescent="0.35">
      <c r="M1408">
        <v>75</v>
      </c>
    </row>
    <row r="1409" spans="13:13" x14ac:dyDescent="0.35">
      <c r="M1409">
        <v>73</v>
      </c>
    </row>
    <row r="1410" spans="13:13" x14ac:dyDescent="0.35">
      <c r="M1410">
        <v>76</v>
      </c>
    </row>
    <row r="1411" spans="13:13" x14ac:dyDescent="0.35">
      <c r="M1411">
        <v>73</v>
      </c>
    </row>
    <row r="1412" spans="13:13" x14ac:dyDescent="0.35">
      <c r="M1412">
        <v>49</v>
      </c>
    </row>
    <row r="1413" spans="13:13" x14ac:dyDescent="0.35">
      <c r="M1413">
        <v>54</v>
      </c>
    </row>
    <row r="1414" spans="13:13" x14ac:dyDescent="0.35">
      <c r="M1414">
        <v>57</v>
      </c>
    </row>
    <row r="1415" spans="13:13" x14ac:dyDescent="0.35">
      <c r="M1415">
        <v>82</v>
      </c>
    </row>
    <row r="1416" spans="13:13" x14ac:dyDescent="0.35">
      <c r="M1416">
        <v>36</v>
      </c>
    </row>
    <row r="1417" spans="13:13" x14ac:dyDescent="0.35">
      <c r="M1417">
        <v>47</v>
      </c>
    </row>
    <row r="1418" spans="13:13" x14ac:dyDescent="0.35">
      <c r="M1418">
        <v>60</v>
      </c>
    </row>
    <row r="1419" spans="13:13" x14ac:dyDescent="0.35">
      <c r="M1419">
        <v>78</v>
      </c>
    </row>
    <row r="1420" spans="13:13" x14ac:dyDescent="0.35">
      <c r="M1420">
        <v>54</v>
      </c>
    </row>
    <row r="1421" spans="13:13" x14ac:dyDescent="0.35">
      <c r="M1421">
        <v>53</v>
      </c>
    </row>
    <row r="1422" spans="13:13" x14ac:dyDescent="0.35">
      <c r="M1422">
        <v>54</v>
      </c>
    </row>
    <row r="1423" spans="13:13" x14ac:dyDescent="0.35">
      <c r="M1423">
        <v>54</v>
      </c>
    </row>
    <row r="1424" spans="13:13" x14ac:dyDescent="0.35">
      <c r="M1424">
        <v>60</v>
      </c>
    </row>
    <row r="1425" spans="13:13" x14ac:dyDescent="0.35">
      <c r="M1425">
        <v>57</v>
      </c>
    </row>
    <row r="1426" spans="13:13" x14ac:dyDescent="0.35">
      <c r="M1426">
        <v>67</v>
      </c>
    </row>
    <row r="1427" spans="13:13" x14ac:dyDescent="0.35">
      <c r="M1427">
        <v>56</v>
      </c>
    </row>
    <row r="1428" spans="13:13" x14ac:dyDescent="0.35">
      <c r="M1428">
        <v>52</v>
      </c>
    </row>
    <row r="1429" spans="13:13" x14ac:dyDescent="0.35">
      <c r="M1429">
        <v>54</v>
      </c>
    </row>
    <row r="1430" spans="13:13" x14ac:dyDescent="0.35">
      <c r="M1430">
        <v>68</v>
      </c>
    </row>
    <row r="1431" spans="13:13" x14ac:dyDescent="0.35">
      <c r="M1431">
        <v>54</v>
      </c>
    </row>
    <row r="1432" spans="13:13" x14ac:dyDescent="0.35">
      <c r="M1432">
        <v>43</v>
      </c>
    </row>
    <row r="1433" spans="13:13" x14ac:dyDescent="0.35">
      <c r="M1433">
        <v>53</v>
      </c>
    </row>
    <row r="1434" spans="13:13" x14ac:dyDescent="0.35">
      <c r="M1434">
        <v>41</v>
      </c>
    </row>
    <row r="1435" spans="13:13" x14ac:dyDescent="0.35">
      <c r="M1435">
        <v>53</v>
      </c>
    </row>
    <row r="1436" spans="13:13" x14ac:dyDescent="0.35">
      <c r="M1436">
        <v>59</v>
      </c>
    </row>
    <row r="1437" spans="13:13" x14ac:dyDescent="0.35">
      <c r="M1437">
        <v>47</v>
      </c>
    </row>
    <row r="1438" spans="13:13" x14ac:dyDescent="0.35">
      <c r="M1438">
        <v>65</v>
      </c>
    </row>
    <row r="1439" spans="13:13" x14ac:dyDescent="0.35">
      <c r="M1439">
        <v>40</v>
      </c>
    </row>
    <row r="1440" spans="13:13" x14ac:dyDescent="0.35">
      <c r="M1440">
        <v>62</v>
      </c>
    </row>
    <row r="1441" spans="13:13" x14ac:dyDescent="0.35">
      <c r="M1441">
        <v>43</v>
      </c>
    </row>
    <row r="1442" spans="13:13" x14ac:dyDescent="0.35">
      <c r="M1442">
        <v>74</v>
      </c>
    </row>
    <row r="1443" spans="13:13" x14ac:dyDescent="0.35">
      <c r="M1443">
        <v>77</v>
      </c>
    </row>
    <row r="1444" spans="13:13" x14ac:dyDescent="0.35">
      <c r="M1444">
        <v>47</v>
      </c>
    </row>
    <row r="1445" spans="13:13" x14ac:dyDescent="0.35">
      <c r="M1445">
        <v>78</v>
      </c>
    </row>
    <row r="1446" spans="13:13" x14ac:dyDescent="0.35">
      <c r="M1446">
        <v>80</v>
      </c>
    </row>
    <row r="1447" spans="13:13" x14ac:dyDescent="0.35">
      <c r="M1447">
        <v>68</v>
      </c>
    </row>
    <row r="1448" spans="13:13" x14ac:dyDescent="0.35">
      <c r="M1448">
        <v>55</v>
      </c>
    </row>
    <row r="1449" spans="13:13" x14ac:dyDescent="0.35">
      <c r="M1449">
        <v>69</v>
      </c>
    </row>
    <row r="1450" spans="13:13" x14ac:dyDescent="0.35">
      <c r="M1450">
        <v>44</v>
      </c>
    </row>
    <row r="1451" spans="13:13" x14ac:dyDescent="0.35">
      <c r="M1451">
        <v>53</v>
      </c>
    </row>
    <row r="1452" spans="13:13" x14ac:dyDescent="0.35">
      <c r="M1452">
        <v>54</v>
      </c>
    </row>
    <row r="1453" spans="13:13" x14ac:dyDescent="0.35">
      <c r="M1453">
        <v>61</v>
      </c>
    </row>
    <row r="1454" spans="13:13" x14ac:dyDescent="0.35">
      <c r="M1454">
        <v>73</v>
      </c>
    </row>
    <row r="1455" spans="13:13" x14ac:dyDescent="0.35">
      <c r="M1455">
        <v>59</v>
      </c>
    </row>
    <row r="1456" spans="13:13" x14ac:dyDescent="0.35">
      <c r="M1456">
        <v>61</v>
      </c>
    </row>
    <row r="1457" spans="13:13" x14ac:dyDescent="0.35">
      <c r="M1457">
        <v>57</v>
      </c>
    </row>
    <row r="1458" spans="13:13" x14ac:dyDescent="0.35">
      <c r="M1458">
        <v>55</v>
      </c>
    </row>
    <row r="1459" spans="13:13" x14ac:dyDescent="0.35">
      <c r="M1459">
        <v>54</v>
      </c>
    </row>
    <row r="1460" spans="13:13" x14ac:dyDescent="0.35">
      <c r="M1460">
        <v>56</v>
      </c>
    </row>
    <row r="1461" spans="13:13" x14ac:dyDescent="0.35">
      <c r="M1461">
        <v>52</v>
      </c>
    </row>
    <row r="1462" spans="13:13" x14ac:dyDescent="0.35">
      <c r="M1462">
        <v>76</v>
      </c>
    </row>
    <row r="1463" spans="13:13" x14ac:dyDescent="0.35">
      <c r="M1463">
        <v>67</v>
      </c>
    </row>
    <row r="1464" spans="13:13" x14ac:dyDescent="0.35">
      <c r="M1464">
        <v>71</v>
      </c>
    </row>
    <row r="1465" spans="13:13" x14ac:dyDescent="0.35">
      <c r="M1465">
        <v>48</v>
      </c>
    </row>
    <row r="1466" spans="13:13" x14ac:dyDescent="0.35">
      <c r="M1466">
        <v>40</v>
      </c>
    </row>
    <row r="1467" spans="13:13" x14ac:dyDescent="0.35">
      <c r="M1467">
        <v>63</v>
      </c>
    </row>
    <row r="1468" spans="13:13" x14ac:dyDescent="0.35">
      <c r="M1468">
        <v>73</v>
      </c>
    </row>
    <row r="1469" spans="13:13" x14ac:dyDescent="0.35">
      <c r="M1469">
        <v>74</v>
      </c>
    </row>
    <row r="1470" spans="13:13" x14ac:dyDescent="0.35">
      <c r="M1470">
        <v>76</v>
      </c>
    </row>
    <row r="1471" spans="13:13" x14ac:dyDescent="0.35">
      <c r="M1471">
        <v>56</v>
      </c>
    </row>
    <row r="1472" spans="13:13" x14ac:dyDescent="0.35">
      <c r="M1472">
        <v>56</v>
      </c>
    </row>
    <row r="1473" spans="13:13" x14ac:dyDescent="0.35">
      <c r="M1473">
        <v>49</v>
      </c>
    </row>
    <row r="1474" spans="13:13" x14ac:dyDescent="0.35">
      <c r="M1474">
        <v>60</v>
      </c>
    </row>
    <row r="1475" spans="13:13" x14ac:dyDescent="0.35">
      <c r="M1475">
        <v>57</v>
      </c>
    </row>
    <row r="1476" spans="13:13" x14ac:dyDescent="0.35">
      <c r="M1476">
        <v>68</v>
      </c>
    </row>
    <row r="1477" spans="13:13" x14ac:dyDescent="0.35">
      <c r="M1477">
        <v>72</v>
      </c>
    </row>
    <row r="1478" spans="13:13" x14ac:dyDescent="0.35">
      <c r="M1478">
        <v>70</v>
      </c>
    </row>
    <row r="1479" spans="13:13" x14ac:dyDescent="0.35">
      <c r="M1479">
        <v>56</v>
      </c>
    </row>
    <row r="1480" spans="13:13" x14ac:dyDescent="0.35">
      <c r="M1480">
        <v>39</v>
      </c>
    </row>
    <row r="1481" spans="13:13" x14ac:dyDescent="0.35">
      <c r="M1481">
        <v>65</v>
      </c>
    </row>
    <row r="1482" spans="13:13" x14ac:dyDescent="0.35">
      <c r="M1482">
        <v>47</v>
      </c>
    </row>
    <row r="1483" spans="13:13" x14ac:dyDescent="0.35">
      <c r="M1483">
        <v>66</v>
      </c>
    </row>
    <row r="1484" spans="13:13" x14ac:dyDescent="0.35">
      <c r="M1484">
        <v>45</v>
      </c>
    </row>
    <row r="1485" spans="13:13" x14ac:dyDescent="0.35">
      <c r="M1485">
        <v>46</v>
      </c>
    </row>
    <row r="1486" spans="13:13" x14ac:dyDescent="0.35">
      <c r="M1486">
        <v>50</v>
      </c>
    </row>
    <row r="1487" spans="13:13" x14ac:dyDescent="0.35">
      <c r="M1487">
        <v>50</v>
      </c>
    </row>
    <row r="1488" spans="13:13" x14ac:dyDescent="0.35">
      <c r="M1488">
        <v>56</v>
      </c>
    </row>
    <row r="1489" spans="13:13" x14ac:dyDescent="0.35">
      <c r="M1489">
        <v>80</v>
      </c>
    </row>
    <row r="1490" spans="13:13" x14ac:dyDescent="0.35">
      <c r="M1490">
        <v>71</v>
      </c>
    </row>
    <row r="1491" spans="13:13" x14ac:dyDescent="0.35">
      <c r="M1491">
        <v>54</v>
      </c>
    </row>
    <row r="1492" spans="13:13" x14ac:dyDescent="0.35">
      <c r="M1492">
        <v>55</v>
      </c>
    </row>
    <row r="1493" spans="13:13" x14ac:dyDescent="0.35">
      <c r="M1493">
        <v>76</v>
      </c>
    </row>
    <row r="1494" spans="13:13" x14ac:dyDescent="0.35">
      <c r="M1494">
        <v>38</v>
      </c>
    </row>
    <row r="1495" spans="13:13" x14ac:dyDescent="0.35">
      <c r="M1495">
        <v>48</v>
      </c>
    </row>
    <row r="1496" spans="13:13" x14ac:dyDescent="0.35">
      <c r="M1496">
        <v>36</v>
      </c>
    </row>
    <row r="1497" spans="13:13" x14ac:dyDescent="0.35">
      <c r="M1497">
        <v>67</v>
      </c>
    </row>
    <row r="1498" spans="13:13" x14ac:dyDescent="0.35">
      <c r="M1498">
        <v>49</v>
      </c>
    </row>
    <row r="1499" spans="13:13" x14ac:dyDescent="0.35">
      <c r="M1499">
        <v>57</v>
      </c>
    </row>
    <row r="1500" spans="13:13" x14ac:dyDescent="0.35">
      <c r="M1500">
        <v>67</v>
      </c>
    </row>
    <row r="1501" spans="13:13" x14ac:dyDescent="0.35">
      <c r="M1501">
        <v>38</v>
      </c>
    </row>
    <row r="1502" spans="13:13" x14ac:dyDescent="0.35">
      <c r="M1502">
        <v>51</v>
      </c>
    </row>
    <row r="1503" spans="13:13" x14ac:dyDescent="0.35">
      <c r="M1503">
        <v>53</v>
      </c>
    </row>
    <row r="1504" spans="13:13" x14ac:dyDescent="0.35">
      <c r="M1504">
        <v>49</v>
      </c>
    </row>
    <row r="1505" spans="13:13" x14ac:dyDescent="0.35">
      <c r="M1505">
        <v>53</v>
      </c>
    </row>
    <row r="1506" spans="13:13" x14ac:dyDescent="0.35">
      <c r="M1506">
        <v>71</v>
      </c>
    </row>
    <row r="1507" spans="13:13" x14ac:dyDescent="0.35">
      <c r="M1507">
        <v>52</v>
      </c>
    </row>
    <row r="1508" spans="13:13" x14ac:dyDescent="0.35">
      <c r="M1508">
        <v>54</v>
      </c>
    </row>
    <row r="1509" spans="13:13" x14ac:dyDescent="0.35">
      <c r="M1509">
        <v>51</v>
      </c>
    </row>
    <row r="1510" spans="13:13" x14ac:dyDescent="0.35">
      <c r="M1510">
        <v>55</v>
      </c>
    </row>
    <row r="1511" spans="13:13" x14ac:dyDescent="0.35">
      <c r="M1511">
        <v>68</v>
      </c>
    </row>
    <row r="1512" spans="13:13" x14ac:dyDescent="0.35">
      <c r="M1512">
        <v>38</v>
      </c>
    </row>
    <row r="1513" spans="13:13" x14ac:dyDescent="0.35">
      <c r="M1513">
        <v>51</v>
      </c>
    </row>
    <row r="1514" spans="13:13" x14ac:dyDescent="0.35">
      <c r="M1514">
        <v>61</v>
      </c>
    </row>
    <row r="1515" spans="13:13" x14ac:dyDescent="0.35">
      <c r="M1515">
        <v>40</v>
      </c>
    </row>
    <row r="1516" spans="13:13" x14ac:dyDescent="0.35">
      <c r="M1516">
        <v>49</v>
      </c>
    </row>
    <row r="1517" spans="13:13" x14ac:dyDescent="0.35">
      <c r="M1517">
        <v>46</v>
      </c>
    </row>
    <row r="1518" spans="13:13" x14ac:dyDescent="0.35">
      <c r="M1518">
        <v>64</v>
      </c>
    </row>
    <row r="1519" spans="13:13" x14ac:dyDescent="0.35">
      <c r="M1519">
        <v>48</v>
      </c>
    </row>
    <row r="1520" spans="13:13" x14ac:dyDescent="0.35">
      <c r="M1520">
        <v>54</v>
      </c>
    </row>
    <row r="1521" spans="13:13" x14ac:dyDescent="0.35">
      <c r="M1521">
        <v>56</v>
      </c>
    </row>
    <row r="1522" spans="13:13" x14ac:dyDescent="0.35">
      <c r="M1522">
        <v>43</v>
      </c>
    </row>
    <row r="1523" spans="13:13" x14ac:dyDescent="0.35">
      <c r="M1523">
        <v>55</v>
      </c>
    </row>
    <row r="1524" spans="13:13" x14ac:dyDescent="0.35">
      <c r="M1524">
        <v>50</v>
      </c>
    </row>
    <row r="1525" spans="13:13" x14ac:dyDescent="0.35">
      <c r="M1525">
        <v>53</v>
      </c>
    </row>
    <row r="1526" spans="13:13" x14ac:dyDescent="0.35">
      <c r="M1526">
        <v>53</v>
      </c>
    </row>
    <row r="1527" spans="13:13" x14ac:dyDescent="0.35">
      <c r="M1527">
        <v>50</v>
      </c>
    </row>
    <row r="1528" spans="13:13" x14ac:dyDescent="0.35">
      <c r="M1528">
        <v>78</v>
      </c>
    </row>
    <row r="1529" spans="13:13" x14ac:dyDescent="0.35">
      <c r="M1529">
        <v>68</v>
      </c>
    </row>
    <row r="1530" spans="13:13" x14ac:dyDescent="0.35">
      <c r="M1530">
        <v>39</v>
      </c>
    </row>
    <row r="1531" spans="13:13" x14ac:dyDescent="0.35">
      <c r="M1531">
        <v>66</v>
      </c>
    </row>
    <row r="1532" spans="13:13" x14ac:dyDescent="0.35">
      <c r="M1532">
        <v>51</v>
      </c>
    </row>
    <row r="1533" spans="13:13" x14ac:dyDescent="0.35">
      <c r="M1533">
        <v>68</v>
      </c>
    </row>
    <row r="1534" spans="13:13" x14ac:dyDescent="0.35">
      <c r="M1534">
        <v>51</v>
      </c>
    </row>
    <row r="1535" spans="13:13" x14ac:dyDescent="0.35">
      <c r="M1535">
        <v>51</v>
      </c>
    </row>
    <row r="1536" spans="13:13" x14ac:dyDescent="0.35">
      <c r="M1536">
        <v>38</v>
      </c>
    </row>
    <row r="1537" spans="13:13" x14ac:dyDescent="0.35">
      <c r="M1537">
        <v>38</v>
      </c>
    </row>
    <row r="1538" spans="13:13" x14ac:dyDescent="0.35">
      <c r="M1538">
        <v>37</v>
      </c>
    </row>
    <row r="1539" spans="13:13" x14ac:dyDescent="0.35">
      <c r="M1539">
        <v>67</v>
      </c>
    </row>
    <row r="1540" spans="13:13" x14ac:dyDescent="0.35">
      <c r="M1540">
        <v>55</v>
      </c>
    </row>
    <row r="1541" spans="13:13" x14ac:dyDescent="0.35">
      <c r="M1541">
        <v>59</v>
      </c>
    </row>
    <row r="1542" spans="13:13" x14ac:dyDescent="0.35">
      <c r="M1542">
        <v>37</v>
      </c>
    </row>
    <row r="1543" spans="13:13" x14ac:dyDescent="0.35">
      <c r="M1543">
        <v>65</v>
      </c>
    </row>
    <row r="1544" spans="13:13" x14ac:dyDescent="0.35">
      <c r="M1544">
        <v>48</v>
      </c>
    </row>
    <row r="1545" spans="13:13" x14ac:dyDescent="0.35">
      <c r="M1545">
        <v>73</v>
      </c>
    </row>
    <row r="1546" spans="13:13" x14ac:dyDescent="0.35">
      <c r="M1546">
        <v>62</v>
      </c>
    </row>
    <row r="1547" spans="13:13" x14ac:dyDescent="0.35">
      <c r="M1547">
        <v>40</v>
      </c>
    </row>
    <row r="1548" spans="13:13" x14ac:dyDescent="0.35">
      <c r="M1548">
        <v>39</v>
      </c>
    </row>
    <row r="1549" spans="13:13" x14ac:dyDescent="0.35">
      <c r="M1549">
        <v>63</v>
      </c>
    </row>
    <row r="1550" spans="13:13" x14ac:dyDescent="0.35">
      <c r="M1550">
        <v>69</v>
      </c>
    </row>
    <row r="1551" spans="13:13" x14ac:dyDescent="0.35">
      <c r="M1551">
        <v>51</v>
      </c>
    </row>
    <row r="1552" spans="13:13" x14ac:dyDescent="0.35">
      <c r="M1552">
        <v>75</v>
      </c>
    </row>
    <row r="1553" spans="13:13" x14ac:dyDescent="0.35">
      <c r="M1553">
        <v>61</v>
      </c>
    </row>
    <row r="1554" spans="13:13" x14ac:dyDescent="0.35">
      <c r="M1554">
        <v>70</v>
      </c>
    </row>
    <row r="1555" spans="13:13" x14ac:dyDescent="0.35">
      <c r="M1555">
        <v>64</v>
      </c>
    </row>
    <row r="1556" spans="13:13" x14ac:dyDescent="0.35">
      <c r="M1556">
        <v>52</v>
      </c>
    </row>
    <row r="1557" spans="13:13" x14ac:dyDescent="0.35">
      <c r="M1557">
        <v>59</v>
      </c>
    </row>
    <row r="1558" spans="13:13" x14ac:dyDescent="0.35">
      <c r="M1558">
        <v>64</v>
      </c>
    </row>
    <row r="1559" spans="13:13" x14ac:dyDescent="0.35">
      <c r="M1559">
        <v>50</v>
      </c>
    </row>
    <row r="1560" spans="13:13" x14ac:dyDescent="0.35">
      <c r="M1560">
        <v>65</v>
      </c>
    </row>
    <row r="1561" spans="13:13" x14ac:dyDescent="0.35">
      <c r="M1561">
        <v>50</v>
      </c>
    </row>
    <row r="1562" spans="13:13" x14ac:dyDescent="0.35">
      <c r="M1562">
        <v>43</v>
      </c>
    </row>
    <row r="1563" spans="13:13" x14ac:dyDescent="0.35">
      <c r="M1563">
        <v>50</v>
      </c>
    </row>
    <row r="1564" spans="13:13" x14ac:dyDescent="0.35">
      <c r="M1564">
        <v>38</v>
      </c>
    </row>
    <row r="1565" spans="13:13" x14ac:dyDescent="0.35">
      <c r="M1565">
        <v>72</v>
      </c>
    </row>
    <row r="1566" spans="13:13" x14ac:dyDescent="0.35">
      <c r="M1566">
        <v>41</v>
      </c>
    </row>
    <row r="1567" spans="13:13" x14ac:dyDescent="0.35">
      <c r="M1567">
        <v>74</v>
      </c>
    </row>
    <row r="1568" spans="13:13" x14ac:dyDescent="0.35">
      <c r="M1568">
        <v>62</v>
      </c>
    </row>
    <row r="1569" spans="13:13" x14ac:dyDescent="0.35">
      <c r="M1569">
        <v>72</v>
      </c>
    </row>
    <row r="1570" spans="13:13" x14ac:dyDescent="0.35">
      <c r="M1570">
        <v>76</v>
      </c>
    </row>
    <row r="1571" spans="13:13" x14ac:dyDescent="0.35">
      <c r="M1571">
        <v>69</v>
      </c>
    </row>
    <row r="1572" spans="13:13" x14ac:dyDescent="0.35">
      <c r="M1572">
        <v>80</v>
      </c>
    </row>
    <row r="1573" spans="13:13" x14ac:dyDescent="0.35">
      <c r="M1573">
        <v>72</v>
      </c>
    </row>
    <row r="1574" spans="13:13" x14ac:dyDescent="0.35">
      <c r="M1574">
        <v>35</v>
      </c>
    </row>
    <row r="1575" spans="13:13" x14ac:dyDescent="0.35">
      <c r="M1575">
        <v>40</v>
      </c>
    </row>
    <row r="1576" spans="13:13" x14ac:dyDescent="0.35">
      <c r="M1576">
        <v>49</v>
      </c>
    </row>
    <row r="1577" spans="13:13" x14ac:dyDescent="0.35">
      <c r="M1577">
        <v>66</v>
      </c>
    </row>
    <row r="1578" spans="13:13" x14ac:dyDescent="0.35">
      <c r="M1578">
        <v>44</v>
      </c>
    </row>
    <row r="1579" spans="13:13" x14ac:dyDescent="0.35">
      <c r="M1579">
        <v>79</v>
      </c>
    </row>
    <row r="1580" spans="13:13" x14ac:dyDescent="0.35">
      <c r="M1580">
        <v>34</v>
      </c>
    </row>
    <row r="1581" spans="13:13" x14ac:dyDescent="0.35">
      <c r="M1581">
        <v>50</v>
      </c>
    </row>
    <row r="1582" spans="13:13" x14ac:dyDescent="0.35">
      <c r="M1582">
        <v>70</v>
      </c>
    </row>
    <row r="1583" spans="13:13" x14ac:dyDescent="0.35">
      <c r="M1583">
        <v>79</v>
      </c>
    </row>
    <row r="1584" spans="13:13" x14ac:dyDescent="0.35">
      <c r="M1584">
        <v>76</v>
      </c>
    </row>
    <row r="1585" spans="13:13" x14ac:dyDescent="0.35">
      <c r="M1585">
        <v>60</v>
      </c>
    </row>
    <row r="1586" spans="13:13" x14ac:dyDescent="0.35">
      <c r="M1586">
        <v>39</v>
      </c>
    </row>
    <row r="1587" spans="13:13" x14ac:dyDescent="0.35">
      <c r="M1587">
        <v>53</v>
      </c>
    </row>
    <row r="1588" spans="13:13" x14ac:dyDescent="0.35">
      <c r="M1588">
        <v>74</v>
      </c>
    </row>
    <row r="1589" spans="13:13" x14ac:dyDescent="0.35">
      <c r="M1589">
        <v>61</v>
      </c>
    </row>
    <row r="1590" spans="13:13" x14ac:dyDescent="0.35">
      <c r="M1590">
        <v>46</v>
      </c>
    </row>
    <row r="1591" spans="13:13" x14ac:dyDescent="0.35">
      <c r="M1591">
        <v>39</v>
      </c>
    </row>
    <row r="1592" spans="13:13" x14ac:dyDescent="0.35">
      <c r="M1592">
        <v>64</v>
      </c>
    </row>
    <row r="1593" spans="13:13" x14ac:dyDescent="0.35">
      <c r="M1593">
        <v>71</v>
      </c>
    </row>
    <row r="1594" spans="13:13" x14ac:dyDescent="0.35">
      <c r="M1594">
        <v>38</v>
      </c>
    </row>
    <row r="1595" spans="13:13" x14ac:dyDescent="0.35">
      <c r="M1595">
        <v>61</v>
      </c>
    </row>
    <row r="1596" spans="13:13" x14ac:dyDescent="0.35">
      <c r="M1596">
        <v>59</v>
      </c>
    </row>
    <row r="1597" spans="13:13" x14ac:dyDescent="0.35">
      <c r="M1597">
        <v>53</v>
      </c>
    </row>
    <row r="1598" spans="13:13" x14ac:dyDescent="0.35">
      <c r="M1598">
        <v>66</v>
      </c>
    </row>
    <row r="1599" spans="13:13" x14ac:dyDescent="0.35">
      <c r="M1599">
        <v>42</v>
      </c>
    </row>
    <row r="1600" spans="13:13" x14ac:dyDescent="0.35">
      <c r="M1600">
        <v>55</v>
      </c>
    </row>
    <row r="1601" spans="13:13" x14ac:dyDescent="0.35">
      <c r="M1601">
        <v>51</v>
      </c>
    </row>
    <row r="1602" spans="13:13" x14ac:dyDescent="0.35">
      <c r="M1602">
        <v>61</v>
      </c>
    </row>
    <row r="1603" spans="13:13" x14ac:dyDescent="0.35">
      <c r="M1603">
        <v>70</v>
      </c>
    </row>
    <row r="1604" spans="13:13" x14ac:dyDescent="0.35">
      <c r="M1604">
        <v>71</v>
      </c>
    </row>
    <row r="1605" spans="13:13" x14ac:dyDescent="0.35">
      <c r="M1605">
        <v>66</v>
      </c>
    </row>
    <row r="1606" spans="13:13" x14ac:dyDescent="0.35">
      <c r="M1606">
        <v>65</v>
      </c>
    </row>
    <row r="1607" spans="13:13" x14ac:dyDescent="0.35">
      <c r="M1607">
        <v>63</v>
      </c>
    </row>
    <row r="1608" spans="13:13" x14ac:dyDescent="0.35">
      <c r="M1608">
        <v>49</v>
      </c>
    </row>
    <row r="1609" spans="13:13" x14ac:dyDescent="0.35">
      <c r="M1609">
        <v>36</v>
      </c>
    </row>
    <row r="1610" spans="13:13" x14ac:dyDescent="0.35">
      <c r="M1610">
        <v>53</v>
      </c>
    </row>
    <row r="1611" spans="13:13" x14ac:dyDescent="0.35">
      <c r="M1611">
        <v>62</v>
      </c>
    </row>
    <row r="1612" spans="13:13" x14ac:dyDescent="0.35">
      <c r="M1612">
        <v>38</v>
      </c>
    </row>
    <row r="1613" spans="13:13" x14ac:dyDescent="0.35">
      <c r="M1613">
        <v>48</v>
      </c>
    </row>
    <row r="1614" spans="13:13" x14ac:dyDescent="0.35">
      <c r="M1614">
        <v>36</v>
      </c>
    </row>
    <row r="1615" spans="13:13" x14ac:dyDescent="0.35">
      <c r="M1615">
        <v>51</v>
      </c>
    </row>
    <row r="1616" spans="13:13" x14ac:dyDescent="0.35">
      <c r="M1616">
        <v>49</v>
      </c>
    </row>
    <row r="1617" spans="13:13" x14ac:dyDescent="0.35">
      <c r="M1617">
        <v>42</v>
      </c>
    </row>
    <row r="1618" spans="13:13" x14ac:dyDescent="0.35">
      <c r="M1618">
        <v>43</v>
      </c>
    </row>
    <row r="1619" spans="13:13" x14ac:dyDescent="0.35">
      <c r="M1619">
        <v>39</v>
      </c>
    </row>
    <row r="1620" spans="13:13" x14ac:dyDescent="0.35">
      <c r="M1620">
        <v>61</v>
      </c>
    </row>
    <row r="1621" spans="13:13" x14ac:dyDescent="0.35">
      <c r="M1621">
        <v>70</v>
      </c>
    </row>
    <row r="1622" spans="13:13" x14ac:dyDescent="0.35">
      <c r="M1622">
        <v>61</v>
      </c>
    </row>
    <row r="1623" spans="13:13" x14ac:dyDescent="0.35">
      <c r="M1623">
        <v>55</v>
      </c>
    </row>
    <row r="1624" spans="13:13" x14ac:dyDescent="0.35">
      <c r="M1624">
        <v>44</v>
      </c>
    </row>
    <row r="1625" spans="13:13" x14ac:dyDescent="0.35">
      <c r="M1625">
        <v>67</v>
      </c>
    </row>
    <row r="1626" spans="13:13" x14ac:dyDescent="0.35">
      <c r="M1626">
        <v>63</v>
      </c>
    </row>
    <row r="1627" spans="13:13" x14ac:dyDescent="0.35">
      <c r="M1627">
        <v>74</v>
      </c>
    </row>
    <row r="1628" spans="13:13" x14ac:dyDescent="0.35">
      <c r="M1628">
        <v>55</v>
      </c>
    </row>
    <row r="1629" spans="13:13" x14ac:dyDescent="0.35">
      <c r="M1629">
        <v>63</v>
      </c>
    </row>
    <row r="1630" spans="13:13" x14ac:dyDescent="0.35">
      <c r="M1630">
        <v>44</v>
      </c>
    </row>
    <row r="1631" spans="13:13" x14ac:dyDescent="0.35">
      <c r="M1631">
        <v>50</v>
      </c>
    </row>
    <row r="1632" spans="13:13" x14ac:dyDescent="0.35">
      <c r="M1632">
        <v>79</v>
      </c>
    </row>
    <row r="1633" spans="13:13" x14ac:dyDescent="0.35">
      <c r="M1633">
        <v>57</v>
      </c>
    </row>
    <row r="1634" spans="13:13" x14ac:dyDescent="0.35">
      <c r="M1634">
        <v>67</v>
      </c>
    </row>
    <row r="1635" spans="13:13" x14ac:dyDescent="0.35">
      <c r="M1635">
        <v>48</v>
      </c>
    </row>
    <row r="1636" spans="13:13" x14ac:dyDescent="0.35">
      <c r="M1636">
        <v>78</v>
      </c>
    </row>
    <row r="1637" spans="13:13" x14ac:dyDescent="0.35">
      <c r="M1637">
        <v>71</v>
      </c>
    </row>
    <row r="1638" spans="13:13" x14ac:dyDescent="0.35">
      <c r="M1638">
        <v>72</v>
      </c>
    </row>
    <row r="1639" spans="13:13" x14ac:dyDescent="0.35">
      <c r="M1639">
        <v>81</v>
      </c>
    </row>
    <row r="1640" spans="13:13" x14ac:dyDescent="0.35">
      <c r="M1640">
        <v>57</v>
      </c>
    </row>
    <row r="1641" spans="13:13" x14ac:dyDescent="0.35">
      <c r="M1641">
        <v>50</v>
      </c>
    </row>
    <row r="1642" spans="13:13" x14ac:dyDescent="0.35">
      <c r="M1642">
        <v>57</v>
      </c>
    </row>
    <row r="1643" spans="13:13" x14ac:dyDescent="0.35">
      <c r="M1643">
        <v>62</v>
      </c>
    </row>
    <row r="1644" spans="13:13" x14ac:dyDescent="0.35">
      <c r="M1644">
        <v>45</v>
      </c>
    </row>
    <row r="1645" spans="13:13" x14ac:dyDescent="0.35">
      <c r="M1645">
        <v>47</v>
      </c>
    </row>
    <row r="1646" spans="13:13" x14ac:dyDescent="0.35">
      <c r="M1646">
        <v>45</v>
      </c>
    </row>
    <row r="1647" spans="13:13" x14ac:dyDescent="0.35">
      <c r="M1647">
        <v>66</v>
      </c>
    </row>
    <row r="1648" spans="13:13" x14ac:dyDescent="0.35">
      <c r="M1648">
        <v>52</v>
      </c>
    </row>
    <row r="1649" spans="13:13" x14ac:dyDescent="0.35">
      <c r="M1649">
        <v>45</v>
      </c>
    </row>
    <row r="1650" spans="13:13" x14ac:dyDescent="0.35">
      <c r="M1650">
        <v>59</v>
      </c>
    </row>
    <row r="1651" spans="13:13" x14ac:dyDescent="0.35">
      <c r="M1651">
        <v>76</v>
      </c>
    </row>
    <row r="1652" spans="13:13" x14ac:dyDescent="0.35">
      <c r="M1652">
        <v>44</v>
      </c>
    </row>
    <row r="1653" spans="13:13" x14ac:dyDescent="0.35">
      <c r="M1653">
        <v>65</v>
      </c>
    </row>
    <row r="1654" spans="13:13" x14ac:dyDescent="0.35">
      <c r="M1654">
        <v>63</v>
      </c>
    </row>
    <row r="1655" spans="13:13" x14ac:dyDescent="0.35">
      <c r="M1655">
        <v>49</v>
      </c>
    </row>
    <row r="1656" spans="13:13" x14ac:dyDescent="0.35">
      <c r="M1656">
        <v>79</v>
      </c>
    </row>
    <row r="1657" spans="13:13" x14ac:dyDescent="0.35">
      <c r="M1657">
        <v>48</v>
      </c>
    </row>
    <row r="1658" spans="13:13" x14ac:dyDescent="0.35">
      <c r="M1658">
        <v>72</v>
      </c>
    </row>
    <row r="1659" spans="13:13" x14ac:dyDescent="0.35">
      <c r="M1659">
        <v>72</v>
      </c>
    </row>
    <row r="1660" spans="13:13" x14ac:dyDescent="0.35">
      <c r="M1660">
        <v>54</v>
      </c>
    </row>
    <row r="1661" spans="13:13" x14ac:dyDescent="0.35">
      <c r="M1661">
        <v>45</v>
      </c>
    </row>
    <row r="1662" spans="13:13" x14ac:dyDescent="0.35">
      <c r="M1662">
        <v>68</v>
      </c>
    </row>
    <row r="1663" spans="13:13" x14ac:dyDescent="0.35">
      <c r="M1663">
        <v>58</v>
      </c>
    </row>
    <row r="1664" spans="13:13" x14ac:dyDescent="0.35">
      <c r="M1664">
        <v>50</v>
      </c>
    </row>
    <row r="1665" spans="13:13" x14ac:dyDescent="0.35">
      <c r="M1665">
        <v>60</v>
      </c>
    </row>
    <row r="1666" spans="13:13" x14ac:dyDescent="0.35">
      <c r="M1666">
        <v>37</v>
      </c>
    </row>
    <row r="1667" spans="13:13" x14ac:dyDescent="0.35">
      <c r="M1667">
        <v>41</v>
      </c>
    </row>
    <row r="1668" spans="13:13" x14ac:dyDescent="0.35">
      <c r="M1668">
        <v>59</v>
      </c>
    </row>
    <row r="1669" spans="13:13" x14ac:dyDescent="0.35">
      <c r="M1669">
        <v>67</v>
      </c>
    </row>
    <row r="1670" spans="13:13" x14ac:dyDescent="0.35">
      <c r="M1670">
        <v>56</v>
      </c>
    </row>
    <row r="1671" spans="13:13" x14ac:dyDescent="0.35">
      <c r="M1671">
        <v>59</v>
      </c>
    </row>
    <row r="1672" spans="13:13" x14ac:dyDescent="0.35">
      <c r="M1672">
        <v>41</v>
      </c>
    </row>
    <row r="1673" spans="13:13" x14ac:dyDescent="0.35">
      <c r="M1673">
        <v>75</v>
      </c>
    </row>
    <row r="1674" spans="13:13" x14ac:dyDescent="0.35">
      <c r="M1674">
        <v>40</v>
      </c>
    </row>
    <row r="1675" spans="13:13" x14ac:dyDescent="0.35">
      <c r="M1675">
        <v>71</v>
      </c>
    </row>
    <row r="1676" spans="13:13" x14ac:dyDescent="0.35">
      <c r="M1676">
        <v>56</v>
      </c>
    </row>
    <row r="1677" spans="13:13" x14ac:dyDescent="0.35">
      <c r="M1677">
        <v>35</v>
      </c>
    </row>
    <row r="1678" spans="13:13" x14ac:dyDescent="0.35">
      <c r="M1678">
        <v>51</v>
      </c>
    </row>
    <row r="1679" spans="13:13" x14ac:dyDescent="0.35">
      <c r="M1679">
        <v>47</v>
      </c>
    </row>
    <row r="1680" spans="13:13" x14ac:dyDescent="0.35">
      <c r="M1680">
        <v>50</v>
      </c>
    </row>
    <row r="1681" spans="13:13" x14ac:dyDescent="0.35">
      <c r="M1681">
        <v>46</v>
      </c>
    </row>
    <row r="1682" spans="13:13" x14ac:dyDescent="0.35">
      <c r="M1682">
        <v>48</v>
      </c>
    </row>
    <row r="1683" spans="13:13" x14ac:dyDescent="0.35">
      <c r="M1683">
        <v>55</v>
      </c>
    </row>
    <row r="1684" spans="13:13" x14ac:dyDescent="0.35">
      <c r="M1684">
        <v>71</v>
      </c>
    </row>
    <row r="1685" spans="13:13" x14ac:dyDescent="0.35">
      <c r="M1685">
        <v>43</v>
      </c>
    </row>
    <row r="1686" spans="13:13" x14ac:dyDescent="0.35">
      <c r="M1686">
        <v>74</v>
      </c>
    </row>
    <row r="1687" spans="13:13" x14ac:dyDescent="0.35">
      <c r="M1687">
        <v>57</v>
      </c>
    </row>
    <row r="1688" spans="13:13" x14ac:dyDescent="0.35">
      <c r="M1688">
        <v>46</v>
      </c>
    </row>
    <row r="1689" spans="13:13" x14ac:dyDescent="0.35">
      <c r="M1689">
        <v>58</v>
      </c>
    </row>
    <row r="1690" spans="13:13" x14ac:dyDescent="0.35">
      <c r="M1690">
        <v>55</v>
      </c>
    </row>
    <row r="1691" spans="13:13" x14ac:dyDescent="0.35">
      <c r="M1691">
        <v>37</v>
      </c>
    </row>
    <row r="1692" spans="13:13" x14ac:dyDescent="0.35">
      <c r="M1692">
        <v>75</v>
      </c>
    </row>
    <row r="1693" spans="13:13" x14ac:dyDescent="0.35">
      <c r="M1693">
        <v>39</v>
      </c>
    </row>
    <row r="1694" spans="13:13" x14ac:dyDescent="0.35">
      <c r="M1694">
        <v>41</v>
      </c>
    </row>
    <row r="1695" spans="13:13" x14ac:dyDescent="0.35">
      <c r="M1695">
        <v>45</v>
      </c>
    </row>
    <row r="1696" spans="13:13" x14ac:dyDescent="0.35">
      <c r="M1696">
        <v>36</v>
      </c>
    </row>
    <row r="1697" spans="13:13" x14ac:dyDescent="0.35">
      <c r="M1697">
        <v>74</v>
      </c>
    </row>
    <row r="1698" spans="13:13" x14ac:dyDescent="0.35">
      <c r="M1698">
        <v>55</v>
      </c>
    </row>
    <row r="1699" spans="13:13" x14ac:dyDescent="0.35">
      <c r="M1699">
        <v>43</v>
      </c>
    </row>
    <row r="1700" spans="13:13" x14ac:dyDescent="0.35">
      <c r="M1700">
        <v>69</v>
      </c>
    </row>
    <row r="1701" spans="13:13" x14ac:dyDescent="0.35">
      <c r="M1701">
        <v>75</v>
      </c>
    </row>
    <row r="1702" spans="13:13" x14ac:dyDescent="0.35">
      <c r="M1702">
        <v>50</v>
      </c>
    </row>
    <row r="1703" spans="13:13" x14ac:dyDescent="0.35">
      <c r="M1703">
        <v>71</v>
      </c>
    </row>
    <row r="1704" spans="13:13" x14ac:dyDescent="0.35">
      <c r="M1704">
        <v>37</v>
      </c>
    </row>
    <row r="1705" spans="13:13" x14ac:dyDescent="0.35">
      <c r="M1705">
        <v>53</v>
      </c>
    </row>
    <row r="1706" spans="13:13" x14ac:dyDescent="0.35">
      <c r="M1706">
        <v>53</v>
      </c>
    </row>
    <row r="1707" spans="13:13" x14ac:dyDescent="0.35">
      <c r="M1707">
        <v>42</v>
      </c>
    </row>
    <row r="1708" spans="13:13" x14ac:dyDescent="0.35">
      <c r="M1708">
        <v>70</v>
      </c>
    </row>
    <row r="1709" spans="13:13" x14ac:dyDescent="0.35">
      <c r="M1709">
        <v>61</v>
      </c>
    </row>
    <row r="1710" spans="13:13" x14ac:dyDescent="0.35">
      <c r="M1710">
        <v>48</v>
      </c>
    </row>
    <row r="1711" spans="13:13" x14ac:dyDescent="0.35">
      <c r="M1711">
        <v>53</v>
      </c>
    </row>
    <row r="1712" spans="13:13" x14ac:dyDescent="0.35">
      <c r="M1712">
        <v>40</v>
      </c>
    </row>
    <row r="1713" spans="13:13" x14ac:dyDescent="0.35">
      <c r="M1713">
        <v>67</v>
      </c>
    </row>
    <row r="1714" spans="13:13" x14ac:dyDescent="0.35">
      <c r="M1714">
        <v>48</v>
      </c>
    </row>
    <row r="1715" spans="13:13" x14ac:dyDescent="0.35">
      <c r="M1715">
        <v>60</v>
      </c>
    </row>
    <row r="1716" spans="13:13" x14ac:dyDescent="0.35">
      <c r="M1716">
        <v>34</v>
      </c>
    </row>
    <row r="1717" spans="13:13" x14ac:dyDescent="0.35">
      <c r="M1717">
        <v>42</v>
      </c>
    </row>
    <row r="1718" spans="13:13" x14ac:dyDescent="0.35">
      <c r="M1718">
        <v>70</v>
      </c>
    </row>
    <row r="1719" spans="13:13" x14ac:dyDescent="0.35">
      <c r="M1719">
        <v>49</v>
      </c>
    </row>
    <row r="1720" spans="13:13" x14ac:dyDescent="0.35">
      <c r="M1720">
        <v>52</v>
      </c>
    </row>
    <row r="1721" spans="13:13" x14ac:dyDescent="0.35">
      <c r="M1721">
        <v>50</v>
      </c>
    </row>
    <row r="1722" spans="13:13" x14ac:dyDescent="0.35">
      <c r="M1722">
        <v>47</v>
      </c>
    </row>
    <row r="1723" spans="13:13" x14ac:dyDescent="0.35">
      <c r="M1723">
        <v>43</v>
      </c>
    </row>
    <row r="1724" spans="13:13" x14ac:dyDescent="0.35">
      <c r="M1724">
        <v>35</v>
      </c>
    </row>
    <row r="1725" spans="13:13" x14ac:dyDescent="0.35">
      <c r="M1725">
        <v>64</v>
      </c>
    </row>
    <row r="1726" spans="13:13" x14ac:dyDescent="0.35">
      <c r="M1726">
        <v>44</v>
      </c>
    </row>
    <row r="1727" spans="13:13" x14ac:dyDescent="0.35">
      <c r="M1727">
        <v>47</v>
      </c>
    </row>
    <row r="1728" spans="13:13" x14ac:dyDescent="0.35">
      <c r="M1728">
        <v>71</v>
      </c>
    </row>
    <row r="1729" spans="13:13" x14ac:dyDescent="0.35">
      <c r="M1729">
        <v>61</v>
      </c>
    </row>
    <row r="1730" spans="13:13" x14ac:dyDescent="0.35">
      <c r="M1730">
        <v>65</v>
      </c>
    </row>
    <row r="1731" spans="13:13" x14ac:dyDescent="0.35">
      <c r="M1731">
        <v>75</v>
      </c>
    </row>
    <row r="1732" spans="13:13" x14ac:dyDescent="0.35">
      <c r="M1732">
        <v>62</v>
      </c>
    </row>
    <row r="1733" spans="13:13" x14ac:dyDescent="0.35">
      <c r="M1733">
        <v>67</v>
      </c>
    </row>
    <row r="1734" spans="13:13" x14ac:dyDescent="0.35">
      <c r="M1734">
        <v>71</v>
      </c>
    </row>
    <row r="1735" spans="13:13" x14ac:dyDescent="0.35">
      <c r="M1735">
        <v>60</v>
      </c>
    </row>
    <row r="1736" spans="13:13" x14ac:dyDescent="0.35">
      <c r="M1736">
        <v>68</v>
      </c>
    </row>
    <row r="1737" spans="13:13" x14ac:dyDescent="0.35">
      <c r="M1737">
        <v>72</v>
      </c>
    </row>
    <row r="1738" spans="13:13" x14ac:dyDescent="0.35">
      <c r="M1738">
        <v>59</v>
      </c>
    </row>
    <row r="1739" spans="13:13" x14ac:dyDescent="0.35">
      <c r="M1739">
        <v>63</v>
      </c>
    </row>
    <row r="1740" spans="13:13" x14ac:dyDescent="0.35">
      <c r="M1740">
        <v>67</v>
      </c>
    </row>
    <row r="1741" spans="13:13" x14ac:dyDescent="0.35">
      <c r="M1741">
        <v>55</v>
      </c>
    </row>
    <row r="1742" spans="13:13" x14ac:dyDescent="0.35">
      <c r="M1742">
        <v>62</v>
      </c>
    </row>
    <row r="1743" spans="13:13" x14ac:dyDescent="0.35">
      <c r="M1743">
        <v>43</v>
      </c>
    </row>
    <row r="1744" spans="13:13" x14ac:dyDescent="0.35">
      <c r="M1744">
        <v>81</v>
      </c>
    </row>
    <row r="1745" spans="13:13" x14ac:dyDescent="0.35">
      <c r="M1745">
        <v>79</v>
      </c>
    </row>
    <row r="1746" spans="13:13" x14ac:dyDescent="0.35">
      <c r="M1746">
        <v>57</v>
      </c>
    </row>
    <row r="1747" spans="13:13" x14ac:dyDescent="0.35">
      <c r="M1747">
        <v>74</v>
      </c>
    </row>
    <row r="1748" spans="13:13" x14ac:dyDescent="0.35">
      <c r="M1748">
        <v>79</v>
      </c>
    </row>
    <row r="1749" spans="13:13" x14ac:dyDescent="0.35">
      <c r="M1749">
        <v>80</v>
      </c>
    </row>
    <row r="1750" spans="13:13" x14ac:dyDescent="0.35">
      <c r="M1750">
        <v>57</v>
      </c>
    </row>
    <row r="1751" spans="13:13" x14ac:dyDescent="0.35">
      <c r="M1751">
        <v>77</v>
      </c>
    </row>
    <row r="1752" spans="13:13" x14ac:dyDescent="0.35">
      <c r="M1752">
        <v>65</v>
      </c>
    </row>
    <row r="1753" spans="13:13" x14ac:dyDescent="0.35">
      <c r="M1753">
        <v>52</v>
      </c>
    </row>
    <row r="1754" spans="13:13" x14ac:dyDescent="0.35">
      <c r="M1754">
        <v>46</v>
      </c>
    </row>
    <row r="1755" spans="13:13" x14ac:dyDescent="0.35">
      <c r="M1755">
        <v>77</v>
      </c>
    </row>
    <row r="1756" spans="13:13" x14ac:dyDescent="0.35">
      <c r="M1756">
        <v>55</v>
      </c>
    </row>
    <row r="1757" spans="13:13" x14ac:dyDescent="0.35">
      <c r="M1757">
        <v>47</v>
      </c>
    </row>
    <row r="1758" spans="13:13" x14ac:dyDescent="0.35">
      <c r="M1758">
        <v>58</v>
      </c>
    </row>
    <row r="1759" spans="13:13" x14ac:dyDescent="0.35">
      <c r="M1759">
        <v>55</v>
      </c>
    </row>
    <row r="1760" spans="13:13" x14ac:dyDescent="0.35">
      <c r="M1760">
        <v>71</v>
      </c>
    </row>
    <row r="1761" spans="13:13" x14ac:dyDescent="0.35">
      <c r="M1761">
        <v>54</v>
      </c>
    </row>
    <row r="1762" spans="13:13" x14ac:dyDescent="0.35">
      <c r="M1762">
        <v>62</v>
      </c>
    </row>
    <row r="1763" spans="13:13" x14ac:dyDescent="0.35">
      <c r="M1763">
        <v>47</v>
      </c>
    </row>
    <row r="1764" spans="13:13" x14ac:dyDescent="0.35">
      <c r="M1764">
        <v>51</v>
      </c>
    </row>
    <row r="1765" spans="13:13" x14ac:dyDescent="0.35">
      <c r="M1765">
        <v>49</v>
      </c>
    </row>
    <row r="1766" spans="13:13" x14ac:dyDescent="0.35">
      <c r="M1766">
        <v>40</v>
      </c>
    </row>
    <row r="1767" spans="13:13" x14ac:dyDescent="0.35">
      <c r="M1767">
        <v>70</v>
      </c>
    </row>
    <row r="1768" spans="13:13" x14ac:dyDescent="0.35">
      <c r="M1768">
        <v>46</v>
      </c>
    </row>
    <row r="1769" spans="13:13" x14ac:dyDescent="0.35">
      <c r="M1769">
        <v>44</v>
      </c>
    </row>
    <row r="1770" spans="13:13" x14ac:dyDescent="0.35">
      <c r="M1770">
        <v>65</v>
      </c>
    </row>
    <row r="1771" spans="13:13" x14ac:dyDescent="0.35">
      <c r="M1771">
        <v>51</v>
      </c>
    </row>
    <row r="1772" spans="13:13" x14ac:dyDescent="0.35">
      <c r="M1772">
        <v>52</v>
      </c>
    </row>
    <row r="1773" spans="13:13" x14ac:dyDescent="0.35">
      <c r="M1773">
        <v>80</v>
      </c>
    </row>
    <row r="1774" spans="13:13" x14ac:dyDescent="0.35">
      <c r="M1774">
        <v>41</v>
      </c>
    </row>
    <row r="1775" spans="13:13" x14ac:dyDescent="0.35">
      <c r="M1775">
        <v>74</v>
      </c>
    </row>
    <row r="1776" spans="13:13" x14ac:dyDescent="0.35">
      <c r="M1776">
        <v>59</v>
      </c>
    </row>
    <row r="1777" spans="13:13" x14ac:dyDescent="0.35">
      <c r="M1777">
        <v>71</v>
      </c>
    </row>
    <row r="1778" spans="13:13" x14ac:dyDescent="0.35">
      <c r="M1778">
        <v>41</v>
      </c>
    </row>
    <row r="1779" spans="13:13" x14ac:dyDescent="0.35">
      <c r="M1779">
        <v>49</v>
      </c>
    </row>
    <row r="1780" spans="13:13" x14ac:dyDescent="0.35">
      <c r="M1780">
        <v>53</v>
      </c>
    </row>
    <row r="1781" spans="13:13" x14ac:dyDescent="0.35">
      <c r="M1781">
        <v>42</v>
      </c>
    </row>
    <row r="1782" spans="13:13" x14ac:dyDescent="0.35">
      <c r="M1782">
        <v>47</v>
      </c>
    </row>
    <row r="1783" spans="13:13" x14ac:dyDescent="0.35">
      <c r="M1783">
        <v>50</v>
      </c>
    </row>
    <row r="1784" spans="13:13" x14ac:dyDescent="0.35">
      <c r="M1784">
        <v>58</v>
      </c>
    </row>
    <row r="1785" spans="13:13" x14ac:dyDescent="0.35">
      <c r="M1785">
        <v>67</v>
      </c>
    </row>
    <row r="1786" spans="13:13" x14ac:dyDescent="0.35">
      <c r="M1786">
        <v>55</v>
      </c>
    </row>
    <row r="1787" spans="13:13" x14ac:dyDescent="0.35">
      <c r="M1787">
        <v>59</v>
      </c>
    </row>
    <row r="1788" spans="13:13" x14ac:dyDescent="0.35">
      <c r="M1788">
        <v>53</v>
      </c>
    </row>
    <row r="1789" spans="13:13" x14ac:dyDescent="0.35">
      <c r="M1789">
        <v>43</v>
      </c>
    </row>
    <row r="1790" spans="13:13" x14ac:dyDescent="0.35">
      <c r="M1790">
        <v>47</v>
      </c>
    </row>
    <row r="1791" spans="13:13" x14ac:dyDescent="0.35">
      <c r="M1791">
        <v>47</v>
      </c>
    </row>
    <row r="1792" spans="13:13" x14ac:dyDescent="0.35">
      <c r="M1792">
        <v>76</v>
      </c>
    </row>
    <row r="1793" spans="13:13" x14ac:dyDescent="0.35">
      <c r="M1793">
        <v>63</v>
      </c>
    </row>
    <row r="1794" spans="13:13" x14ac:dyDescent="0.35">
      <c r="M1794">
        <v>64</v>
      </c>
    </row>
    <row r="1795" spans="13:13" x14ac:dyDescent="0.35">
      <c r="M1795">
        <v>50</v>
      </c>
    </row>
    <row r="1796" spans="13:13" x14ac:dyDescent="0.35">
      <c r="M1796">
        <v>74</v>
      </c>
    </row>
    <row r="1797" spans="13:13" x14ac:dyDescent="0.35">
      <c r="M1797">
        <v>66</v>
      </c>
    </row>
    <row r="1798" spans="13:13" x14ac:dyDescent="0.35">
      <c r="M1798">
        <v>71</v>
      </c>
    </row>
    <row r="1799" spans="13:13" x14ac:dyDescent="0.35">
      <c r="M1799">
        <v>49</v>
      </c>
    </row>
    <row r="1800" spans="13:13" x14ac:dyDescent="0.35">
      <c r="M1800">
        <v>62</v>
      </c>
    </row>
    <row r="1801" spans="13:13" x14ac:dyDescent="0.35">
      <c r="M1801">
        <v>45</v>
      </c>
    </row>
    <row r="1802" spans="13:13" x14ac:dyDescent="0.35">
      <c r="M1802">
        <v>50</v>
      </c>
    </row>
    <row r="1803" spans="13:13" x14ac:dyDescent="0.35">
      <c r="M1803">
        <v>52</v>
      </c>
    </row>
    <row r="1804" spans="13:13" x14ac:dyDescent="0.35">
      <c r="M1804">
        <v>75</v>
      </c>
    </row>
    <row r="1805" spans="13:13" x14ac:dyDescent="0.35">
      <c r="M1805">
        <v>60</v>
      </c>
    </row>
    <row r="1806" spans="13:13" x14ac:dyDescent="0.35">
      <c r="M1806">
        <v>75</v>
      </c>
    </row>
    <row r="1807" spans="13:13" x14ac:dyDescent="0.35">
      <c r="M1807">
        <v>68</v>
      </c>
    </row>
    <row r="1808" spans="13:13" x14ac:dyDescent="0.35">
      <c r="M1808">
        <v>60</v>
      </c>
    </row>
    <row r="1809" spans="13:13" x14ac:dyDescent="0.35">
      <c r="M1809">
        <v>62</v>
      </c>
    </row>
    <row r="1810" spans="13:13" x14ac:dyDescent="0.35">
      <c r="M1810">
        <v>70</v>
      </c>
    </row>
    <row r="1811" spans="13:13" x14ac:dyDescent="0.35">
      <c r="M1811">
        <v>52</v>
      </c>
    </row>
    <row r="1812" spans="13:13" x14ac:dyDescent="0.35">
      <c r="M1812">
        <v>60</v>
      </c>
    </row>
    <row r="1813" spans="13:13" x14ac:dyDescent="0.35">
      <c r="M1813">
        <v>63</v>
      </c>
    </row>
    <row r="1814" spans="13:13" x14ac:dyDescent="0.35">
      <c r="M1814">
        <v>57</v>
      </c>
    </row>
    <row r="1815" spans="13:13" x14ac:dyDescent="0.35">
      <c r="M1815">
        <v>34</v>
      </c>
    </row>
    <row r="1816" spans="13:13" x14ac:dyDescent="0.35">
      <c r="M1816">
        <v>72</v>
      </c>
    </row>
    <row r="1817" spans="13:13" x14ac:dyDescent="0.35">
      <c r="M1817">
        <v>43</v>
      </c>
    </row>
    <row r="1818" spans="13:13" x14ac:dyDescent="0.35">
      <c r="M1818">
        <v>44</v>
      </c>
    </row>
    <row r="1819" spans="13:13" x14ac:dyDescent="0.35">
      <c r="M1819">
        <v>75</v>
      </c>
    </row>
    <row r="1820" spans="13:13" x14ac:dyDescent="0.35">
      <c r="M1820">
        <v>70</v>
      </c>
    </row>
    <row r="1821" spans="13:13" x14ac:dyDescent="0.35">
      <c r="M1821">
        <v>65</v>
      </c>
    </row>
    <row r="1822" spans="13:13" x14ac:dyDescent="0.35">
      <c r="M1822">
        <v>64</v>
      </c>
    </row>
    <row r="1823" spans="13:13" x14ac:dyDescent="0.35">
      <c r="M1823">
        <v>55</v>
      </c>
    </row>
    <row r="1824" spans="13:13" x14ac:dyDescent="0.35">
      <c r="M1824">
        <v>55</v>
      </c>
    </row>
    <row r="1825" spans="13:13" x14ac:dyDescent="0.35">
      <c r="M1825">
        <v>58</v>
      </c>
    </row>
    <row r="1826" spans="13:13" x14ac:dyDescent="0.35">
      <c r="M1826">
        <v>48</v>
      </c>
    </row>
    <row r="1827" spans="13:13" x14ac:dyDescent="0.35">
      <c r="M1827">
        <v>57</v>
      </c>
    </row>
    <row r="1828" spans="13:13" x14ac:dyDescent="0.35">
      <c r="M1828">
        <v>61</v>
      </c>
    </row>
    <row r="1829" spans="13:13" x14ac:dyDescent="0.35">
      <c r="M1829">
        <v>40</v>
      </c>
    </row>
    <row r="1830" spans="13:13" x14ac:dyDescent="0.35">
      <c r="M1830">
        <v>68</v>
      </c>
    </row>
    <row r="1831" spans="13:13" x14ac:dyDescent="0.35">
      <c r="M1831">
        <v>51</v>
      </c>
    </row>
    <row r="1832" spans="13:13" x14ac:dyDescent="0.35">
      <c r="M1832">
        <v>39</v>
      </c>
    </row>
    <row r="1833" spans="13:13" x14ac:dyDescent="0.35">
      <c r="M1833">
        <v>67</v>
      </c>
    </row>
    <row r="1834" spans="13:13" x14ac:dyDescent="0.35">
      <c r="M1834">
        <v>64</v>
      </c>
    </row>
    <row r="1835" spans="13:13" x14ac:dyDescent="0.35">
      <c r="M1835">
        <v>52</v>
      </c>
    </row>
    <row r="1836" spans="13:13" x14ac:dyDescent="0.35">
      <c r="M1836">
        <v>49</v>
      </c>
    </row>
    <row r="1837" spans="13:13" x14ac:dyDescent="0.35">
      <c r="M1837">
        <v>48</v>
      </c>
    </row>
    <row r="1838" spans="13:13" x14ac:dyDescent="0.35">
      <c r="M1838">
        <v>56</v>
      </c>
    </row>
    <row r="1839" spans="13:13" x14ac:dyDescent="0.35">
      <c r="M1839">
        <v>69</v>
      </c>
    </row>
    <row r="1840" spans="13:13" x14ac:dyDescent="0.35">
      <c r="M1840">
        <v>71</v>
      </c>
    </row>
    <row r="1841" spans="13:13" x14ac:dyDescent="0.35">
      <c r="M1841">
        <v>72</v>
      </c>
    </row>
    <row r="1842" spans="13:13" x14ac:dyDescent="0.35">
      <c r="M1842">
        <v>44</v>
      </c>
    </row>
    <row r="1843" spans="13:13" x14ac:dyDescent="0.35">
      <c r="M1843">
        <v>73</v>
      </c>
    </row>
    <row r="1844" spans="13:13" x14ac:dyDescent="0.35">
      <c r="M1844">
        <v>58</v>
      </c>
    </row>
    <row r="1845" spans="13:13" x14ac:dyDescent="0.35">
      <c r="M1845">
        <v>69</v>
      </c>
    </row>
    <row r="1846" spans="13:13" x14ac:dyDescent="0.35">
      <c r="M1846">
        <v>61</v>
      </c>
    </row>
    <row r="1847" spans="13:13" x14ac:dyDescent="0.35">
      <c r="M1847">
        <v>51</v>
      </c>
    </row>
    <row r="1848" spans="13:13" x14ac:dyDescent="0.35">
      <c r="M1848">
        <v>63</v>
      </c>
    </row>
    <row r="1849" spans="13:13" x14ac:dyDescent="0.35">
      <c r="M1849">
        <v>36</v>
      </c>
    </row>
    <row r="1850" spans="13:13" x14ac:dyDescent="0.35">
      <c r="M1850">
        <v>60</v>
      </c>
    </row>
    <row r="1851" spans="13:13" x14ac:dyDescent="0.35">
      <c r="M1851">
        <v>38</v>
      </c>
    </row>
    <row r="1852" spans="13:13" x14ac:dyDescent="0.35">
      <c r="M1852">
        <v>31</v>
      </c>
    </row>
    <row r="1853" spans="13:13" x14ac:dyDescent="0.35">
      <c r="M1853">
        <v>51</v>
      </c>
    </row>
    <row r="1854" spans="13:13" x14ac:dyDescent="0.35">
      <c r="M1854">
        <v>48</v>
      </c>
    </row>
    <row r="1855" spans="13:13" x14ac:dyDescent="0.35">
      <c r="M1855">
        <v>65</v>
      </c>
    </row>
    <row r="1856" spans="13:13" x14ac:dyDescent="0.35">
      <c r="M1856">
        <v>42</v>
      </c>
    </row>
    <row r="1857" spans="13:13" x14ac:dyDescent="0.35">
      <c r="M1857">
        <v>55</v>
      </c>
    </row>
    <row r="1858" spans="13:13" x14ac:dyDescent="0.35">
      <c r="M1858">
        <v>75</v>
      </c>
    </row>
    <row r="1859" spans="13:13" x14ac:dyDescent="0.35">
      <c r="M1859">
        <v>50</v>
      </c>
    </row>
    <row r="1860" spans="13:13" x14ac:dyDescent="0.35">
      <c r="M1860">
        <v>54</v>
      </c>
    </row>
    <row r="1861" spans="13:13" x14ac:dyDescent="0.35">
      <c r="M1861">
        <v>41</v>
      </c>
    </row>
    <row r="1862" spans="13:13" x14ac:dyDescent="0.35">
      <c r="M1862">
        <v>60</v>
      </c>
    </row>
    <row r="1863" spans="13:13" x14ac:dyDescent="0.35">
      <c r="M1863">
        <v>51</v>
      </c>
    </row>
    <row r="1864" spans="13:13" x14ac:dyDescent="0.35">
      <c r="M1864">
        <v>47</v>
      </c>
    </row>
    <row r="1865" spans="13:13" x14ac:dyDescent="0.35">
      <c r="M1865">
        <v>55</v>
      </c>
    </row>
    <row r="1866" spans="13:13" x14ac:dyDescent="0.35">
      <c r="M1866">
        <v>44</v>
      </c>
    </row>
    <row r="1867" spans="13:13" x14ac:dyDescent="0.35">
      <c r="M1867">
        <v>53</v>
      </c>
    </row>
    <row r="1868" spans="13:13" x14ac:dyDescent="0.35">
      <c r="M1868">
        <v>58</v>
      </c>
    </row>
    <row r="1869" spans="13:13" x14ac:dyDescent="0.35">
      <c r="M1869">
        <v>42</v>
      </c>
    </row>
    <row r="1870" spans="13:13" x14ac:dyDescent="0.35">
      <c r="M1870">
        <v>55</v>
      </c>
    </row>
    <row r="1871" spans="13:13" x14ac:dyDescent="0.35">
      <c r="M1871">
        <v>49</v>
      </c>
    </row>
    <row r="1872" spans="13:13" x14ac:dyDescent="0.35">
      <c r="M1872">
        <v>59</v>
      </c>
    </row>
    <row r="1873" spans="13:13" x14ac:dyDescent="0.35">
      <c r="M1873">
        <v>62</v>
      </c>
    </row>
    <row r="1874" spans="13:13" x14ac:dyDescent="0.35">
      <c r="M1874">
        <v>54</v>
      </c>
    </row>
    <row r="1875" spans="13:13" x14ac:dyDescent="0.35">
      <c r="M1875">
        <v>78</v>
      </c>
    </row>
    <row r="1876" spans="13:13" x14ac:dyDescent="0.35">
      <c r="M1876">
        <v>74</v>
      </c>
    </row>
    <row r="1877" spans="13:13" x14ac:dyDescent="0.35">
      <c r="M1877">
        <v>39</v>
      </c>
    </row>
    <row r="1878" spans="13:13" x14ac:dyDescent="0.35">
      <c r="M1878">
        <v>67</v>
      </c>
    </row>
    <row r="1879" spans="13:13" x14ac:dyDescent="0.35">
      <c r="M1879">
        <v>68</v>
      </c>
    </row>
    <row r="1880" spans="13:13" x14ac:dyDescent="0.35">
      <c r="M1880">
        <v>75</v>
      </c>
    </row>
    <row r="1881" spans="13:13" x14ac:dyDescent="0.35">
      <c r="M1881">
        <v>51</v>
      </c>
    </row>
    <row r="1882" spans="13:13" x14ac:dyDescent="0.35">
      <c r="M1882">
        <v>42</v>
      </c>
    </row>
    <row r="1883" spans="13:13" x14ac:dyDescent="0.35">
      <c r="M1883">
        <v>57</v>
      </c>
    </row>
    <row r="1884" spans="13:13" x14ac:dyDescent="0.35">
      <c r="M1884">
        <v>58</v>
      </c>
    </row>
    <row r="1885" spans="13:13" x14ac:dyDescent="0.35">
      <c r="M1885">
        <v>57</v>
      </c>
    </row>
    <row r="1886" spans="13:13" x14ac:dyDescent="0.35">
      <c r="M1886">
        <v>41</v>
      </c>
    </row>
    <row r="1887" spans="13:13" x14ac:dyDescent="0.35">
      <c r="M1887">
        <v>42</v>
      </c>
    </row>
    <row r="1888" spans="13:13" x14ac:dyDescent="0.35">
      <c r="M1888">
        <v>69</v>
      </c>
    </row>
    <row r="1889" spans="13:13" x14ac:dyDescent="0.35">
      <c r="M1889">
        <v>55</v>
      </c>
    </row>
    <row r="1890" spans="13:13" x14ac:dyDescent="0.35">
      <c r="M1890">
        <v>51</v>
      </c>
    </row>
    <row r="1891" spans="13:13" x14ac:dyDescent="0.35">
      <c r="M1891">
        <v>44</v>
      </c>
    </row>
    <row r="1892" spans="13:13" x14ac:dyDescent="0.35">
      <c r="M1892">
        <v>38</v>
      </c>
    </row>
    <row r="1893" spans="13:13" x14ac:dyDescent="0.35">
      <c r="M1893">
        <v>37</v>
      </c>
    </row>
    <row r="1894" spans="13:13" x14ac:dyDescent="0.35">
      <c r="M1894">
        <v>41</v>
      </c>
    </row>
    <row r="1895" spans="13:13" x14ac:dyDescent="0.35">
      <c r="M1895">
        <v>58</v>
      </c>
    </row>
    <row r="1896" spans="13:13" x14ac:dyDescent="0.35">
      <c r="M1896">
        <v>52</v>
      </c>
    </row>
    <row r="1897" spans="13:13" x14ac:dyDescent="0.35">
      <c r="M1897">
        <v>77</v>
      </c>
    </row>
    <row r="1898" spans="13:13" x14ac:dyDescent="0.35">
      <c r="M1898">
        <v>48</v>
      </c>
    </row>
    <row r="1899" spans="13:13" x14ac:dyDescent="0.35">
      <c r="M1899">
        <v>72</v>
      </c>
    </row>
    <row r="1900" spans="13:13" x14ac:dyDescent="0.35">
      <c r="M1900">
        <v>81</v>
      </c>
    </row>
    <row r="1901" spans="13:13" x14ac:dyDescent="0.35">
      <c r="M1901">
        <v>76</v>
      </c>
    </row>
    <row r="1902" spans="13:13" x14ac:dyDescent="0.35">
      <c r="M1902">
        <v>62</v>
      </c>
    </row>
    <row r="1903" spans="13:13" x14ac:dyDescent="0.35">
      <c r="M1903">
        <v>43</v>
      </c>
    </row>
    <row r="1904" spans="13:13" x14ac:dyDescent="0.35">
      <c r="M1904">
        <v>39</v>
      </c>
    </row>
    <row r="1905" spans="13:13" x14ac:dyDescent="0.35">
      <c r="M1905">
        <v>55</v>
      </c>
    </row>
    <row r="1906" spans="13:13" x14ac:dyDescent="0.35">
      <c r="M1906">
        <v>58</v>
      </c>
    </row>
    <row r="1907" spans="13:13" x14ac:dyDescent="0.35">
      <c r="M1907">
        <v>72</v>
      </c>
    </row>
    <row r="1908" spans="13:13" x14ac:dyDescent="0.35">
      <c r="M1908">
        <v>55</v>
      </c>
    </row>
    <row r="1909" spans="13:13" x14ac:dyDescent="0.35">
      <c r="M1909">
        <v>40</v>
      </c>
    </row>
    <row r="1910" spans="13:13" x14ac:dyDescent="0.35">
      <c r="M1910">
        <v>67</v>
      </c>
    </row>
    <row r="1911" spans="13:13" x14ac:dyDescent="0.35">
      <c r="M1911">
        <v>46</v>
      </c>
    </row>
    <row r="1912" spans="13:13" x14ac:dyDescent="0.35">
      <c r="M1912">
        <v>66</v>
      </c>
    </row>
    <row r="1913" spans="13:13" x14ac:dyDescent="0.35">
      <c r="M1913">
        <v>56</v>
      </c>
    </row>
    <row r="1914" spans="13:13" x14ac:dyDescent="0.35">
      <c r="M1914">
        <v>55</v>
      </c>
    </row>
    <row r="1915" spans="13:13" x14ac:dyDescent="0.35">
      <c r="M1915">
        <v>59</v>
      </c>
    </row>
    <row r="1916" spans="13:13" x14ac:dyDescent="0.35">
      <c r="M1916">
        <v>63</v>
      </c>
    </row>
    <row r="1917" spans="13:13" x14ac:dyDescent="0.35">
      <c r="M1917">
        <v>58</v>
      </c>
    </row>
    <row r="1918" spans="13:13" x14ac:dyDescent="0.35">
      <c r="M1918">
        <v>36</v>
      </c>
    </row>
    <row r="1919" spans="13:13" x14ac:dyDescent="0.35">
      <c r="M1919">
        <v>45</v>
      </c>
    </row>
    <row r="1920" spans="13:13" x14ac:dyDescent="0.35">
      <c r="M1920">
        <v>50</v>
      </c>
    </row>
    <row r="1921" spans="13:13" x14ac:dyDescent="0.35">
      <c r="M1921">
        <v>61</v>
      </c>
    </row>
    <row r="1922" spans="13:13" x14ac:dyDescent="0.35">
      <c r="M1922">
        <v>49</v>
      </c>
    </row>
    <row r="1923" spans="13:13" x14ac:dyDescent="0.35">
      <c r="M1923">
        <v>54</v>
      </c>
    </row>
    <row r="1924" spans="13:13" x14ac:dyDescent="0.35">
      <c r="M1924">
        <v>70</v>
      </c>
    </row>
    <row r="1925" spans="13:13" x14ac:dyDescent="0.35">
      <c r="M1925">
        <v>83</v>
      </c>
    </row>
    <row r="1926" spans="13:13" x14ac:dyDescent="0.35">
      <c r="M1926">
        <v>67</v>
      </c>
    </row>
    <row r="1927" spans="13:13" x14ac:dyDescent="0.35">
      <c r="M1927">
        <v>49</v>
      </c>
    </row>
    <row r="1928" spans="13:13" x14ac:dyDescent="0.35">
      <c r="M1928">
        <v>57</v>
      </c>
    </row>
    <row r="1929" spans="13:13" x14ac:dyDescent="0.35">
      <c r="M1929">
        <v>56</v>
      </c>
    </row>
    <row r="1930" spans="13:13" x14ac:dyDescent="0.35">
      <c r="M1930">
        <v>69</v>
      </c>
    </row>
    <row r="1931" spans="13:13" x14ac:dyDescent="0.35">
      <c r="M1931">
        <v>61</v>
      </c>
    </row>
    <row r="1932" spans="13:13" x14ac:dyDescent="0.35">
      <c r="M1932">
        <v>52</v>
      </c>
    </row>
    <row r="1933" spans="13:13" x14ac:dyDescent="0.35">
      <c r="M1933">
        <v>79</v>
      </c>
    </row>
    <row r="1934" spans="13:13" x14ac:dyDescent="0.35">
      <c r="M1934">
        <v>44</v>
      </c>
    </row>
    <row r="1935" spans="13:13" x14ac:dyDescent="0.35">
      <c r="M1935">
        <v>58</v>
      </c>
    </row>
    <row r="1936" spans="13:13" x14ac:dyDescent="0.35">
      <c r="M1936">
        <v>75</v>
      </c>
    </row>
    <row r="1937" spans="13:13" x14ac:dyDescent="0.35">
      <c r="M1937">
        <v>51</v>
      </c>
    </row>
    <row r="1938" spans="13:13" x14ac:dyDescent="0.35">
      <c r="M1938">
        <v>70</v>
      </c>
    </row>
    <row r="1939" spans="13:13" x14ac:dyDescent="0.35">
      <c r="M1939">
        <v>77</v>
      </c>
    </row>
    <row r="1940" spans="13:13" x14ac:dyDescent="0.35">
      <c r="M1940">
        <v>67</v>
      </c>
    </row>
    <row r="1941" spans="13:13" x14ac:dyDescent="0.35">
      <c r="M1941">
        <v>53</v>
      </c>
    </row>
    <row r="1942" spans="13:13" x14ac:dyDescent="0.35">
      <c r="M1942">
        <v>42</v>
      </c>
    </row>
    <row r="1943" spans="13:13" x14ac:dyDescent="0.35">
      <c r="M1943">
        <v>76</v>
      </c>
    </row>
    <row r="1944" spans="13:13" x14ac:dyDescent="0.35">
      <c r="M1944">
        <v>49</v>
      </c>
    </row>
    <row r="1945" spans="13:13" x14ac:dyDescent="0.35">
      <c r="M1945">
        <v>42</v>
      </c>
    </row>
    <row r="1946" spans="13:13" x14ac:dyDescent="0.35">
      <c r="M1946">
        <v>50</v>
      </c>
    </row>
    <row r="1947" spans="13:13" x14ac:dyDescent="0.35">
      <c r="M1947">
        <v>75</v>
      </c>
    </row>
    <row r="1948" spans="13:13" x14ac:dyDescent="0.35">
      <c r="M1948">
        <v>44</v>
      </c>
    </row>
    <row r="1949" spans="13:13" x14ac:dyDescent="0.35">
      <c r="M1949">
        <v>52</v>
      </c>
    </row>
    <row r="1950" spans="13:13" x14ac:dyDescent="0.35">
      <c r="M1950">
        <v>58</v>
      </c>
    </row>
    <row r="1951" spans="13:13" x14ac:dyDescent="0.35">
      <c r="M1951">
        <v>72</v>
      </c>
    </row>
    <row r="1952" spans="13:13" x14ac:dyDescent="0.35">
      <c r="M1952">
        <v>86</v>
      </c>
    </row>
    <row r="1953" spans="13:13" x14ac:dyDescent="0.35">
      <c r="M1953">
        <v>50</v>
      </c>
    </row>
    <row r="1954" spans="13:13" x14ac:dyDescent="0.35">
      <c r="M1954">
        <v>75</v>
      </c>
    </row>
    <row r="1955" spans="13:13" x14ac:dyDescent="0.35">
      <c r="M1955">
        <v>50</v>
      </c>
    </row>
    <row r="1956" spans="13:13" x14ac:dyDescent="0.35">
      <c r="M1956">
        <v>62</v>
      </c>
    </row>
    <row r="1957" spans="13:13" x14ac:dyDescent="0.35">
      <c r="M1957">
        <v>76</v>
      </c>
    </row>
    <row r="1958" spans="13:13" x14ac:dyDescent="0.35">
      <c r="M1958">
        <v>50</v>
      </c>
    </row>
    <row r="1959" spans="13:13" x14ac:dyDescent="0.35">
      <c r="M1959">
        <v>70</v>
      </c>
    </row>
    <row r="1960" spans="13:13" x14ac:dyDescent="0.35">
      <c r="M1960">
        <v>36</v>
      </c>
    </row>
    <row r="1961" spans="13:13" x14ac:dyDescent="0.35">
      <c r="M1961">
        <v>76</v>
      </c>
    </row>
    <row r="1962" spans="13:13" x14ac:dyDescent="0.35">
      <c r="M1962">
        <v>61</v>
      </c>
    </row>
    <row r="1963" spans="13:13" x14ac:dyDescent="0.35">
      <c r="M1963">
        <v>64</v>
      </c>
    </row>
    <row r="1964" spans="13:13" x14ac:dyDescent="0.35">
      <c r="M1964">
        <v>48</v>
      </c>
    </row>
    <row r="1965" spans="13:13" x14ac:dyDescent="0.35">
      <c r="M1965">
        <v>74</v>
      </c>
    </row>
    <row r="1966" spans="13:13" x14ac:dyDescent="0.35">
      <c r="M1966">
        <v>60</v>
      </c>
    </row>
    <row r="1967" spans="13:13" x14ac:dyDescent="0.35">
      <c r="M1967">
        <v>79</v>
      </c>
    </row>
    <row r="1968" spans="13:13" x14ac:dyDescent="0.35">
      <c r="M1968">
        <v>54</v>
      </c>
    </row>
    <row r="1969" spans="13:13" x14ac:dyDescent="0.35">
      <c r="M1969">
        <v>63</v>
      </c>
    </row>
    <row r="1970" spans="13:13" x14ac:dyDescent="0.35">
      <c r="M1970">
        <v>77</v>
      </c>
    </row>
    <row r="1971" spans="13:13" x14ac:dyDescent="0.35">
      <c r="M1971">
        <v>48</v>
      </c>
    </row>
    <row r="1972" spans="13:13" x14ac:dyDescent="0.35">
      <c r="M1972">
        <v>60</v>
      </c>
    </row>
    <row r="1973" spans="13:13" x14ac:dyDescent="0.35">
      <c r="M1973">
        <v>43</v>
      </c>
    </row>
    <row r="1974" spans="13:13" x14ac:dyDescent="0.35">
      <c r="M1974">
        <v>55</v>
      </c>
    </row>
    <row r="1975" spans="13:13" x14ac:dyDescent="0.35">
      <c r="M1975">
        <v>51</v>
      </c>
    </row>
    <row r="1976" spans="13:13" x14ac:dyDescent="0.35">
      <c r="M1976">
        <v>55</v>
      </c>
    </row>
    <row r="1977" spans="13:13" x14ac:dyDescent="0.35">
      <c r="M1977">
        <v>57</v>
      </c>
    </row>
    <row r="1978" spans="13:13" x14ac:dyDescent="0.35">
      <c r="M1978">
        <v>63</v>
      </c>
    </row>
    <row r="1979" spans="13:13" x14ac:dyDescent="0.35">
      <c r="M1979">
        <v>58</v>
      </c>
    </row>
    <row r="1980" spans="13:13" x14ac:dyDescent="0.35">
      <c r="M1980">
        <v>47</v>
      </c>
    </row>
    <row r="1981" spans="13:13" x14ac:dyDescent="0.35">
      <c r="M1981">
        <v>42</v>
      </c>
    </row>
    <row r="1982" spans="13:13" x14ac:dyDescent="0.35">
      <c r="M1982">
        <v>42</v>
      </c>
    </row>
    <row r="1983" spans="13:13" x14ac:dyDescent="0.35">
      <c r="M1983">
        <v>52</v>
      </c>
    </row>
    <row r="1984" spans="13:13" x14ac:dyDescent="0.35">
      <c r="M1984">
        <v>75</v>
      </c>
    </row>
    <row r="1985" spans="13:13" x14ac:dyDescent="0.35">
      <c r="M1985">
        <v>64</v>
      </c>
    </row>
    <row r="1986" spans="13:13" x14ac:dyDescent="0.35">
      <c r="M1986">
        <v>51</v>
      </c>
    </row>
    <row r="1987" spans="13:13" x14ac:dyDescent="0.35">
      <c r="M1987">
        <v>69</v>
      </c>
    </row>
    <row r="1988" spans="13:13" x14ac:dyDescent="0.35">
      <c r="M1988">
        <v>48</v>
      </c>
    </row>
    <row r="1989" spans="13:13" x14ac:dyDescent="0.35">
      <c r="M1989">
        <v>35</v>
      </c>
    </row>
    <row r="1990" spans="13:13" x14ac:dyDescent="0.35">
      <c r="M1990">
        <v>40</v>
      </c>
    </row>
    <row r="1991" spans="13:13" x14ac:dyDescent="0.35">
      <c r="M1991">
        <v>70</v>
      </c>
    </row>
    <row r="1992" spans="13:13" x14ac:dyDescent="0.35">
      <c r="M1992">
        <v>63</v>
      </c>
    </row>
    <row r="1993" spans="13:13" x14ac:dyDescent="0.35">
      <c r="M1993">
        <v>55</v>
      </c>
    </row>
    <row r="1994" spans="13:13" x14ac:dyDescent="0.35">
      <c r="M1994">
        <v>79</v>
      </c>
    </row>
    <row r="1995" spans="13:13" x14ac:dyDescent="0.35">
      <c r="M1995">
        <v>68</v>
      </c>
    </row>
    <row r="1996" spans="13:13" x14ac:dyDescent="0.35">
      <c r="M1996">
        <v>66</v>
      </c>
    </row>
    <row r="1997" spans="13:13" x14ac:dyDescent="0.35">
      <c r="M1997">
        <v>46</v>
      </c>
    </row>
    <row r="1998" spans="13:13" x14ac:dyDescent="0.35">
      <c r="M1998">
        <v>51</v>
      </c>
    </row>
    <row r="1999" spans="13:13" x14ac:dyDescent="0.35">
      <c r="M1999">
        <v>51</v>
      </c>
    </row>
    <row r="2000" spans="13:13" x14ac:dyDescent="0.35">
      <c r="M2000">
        <v>53</v>
      </c>
    </row>
    <row r="2001" spans="13:13" x14ac:dyDescent="0.35">
      <c r="M2001">
        <v>46</v>
      </c>
    </row>
    <row r="2002" spans="13:13" x14ac:dyDescent="0.35">
      <c r="M2002">
        <v>56</v>
      </c>
    </row>
    <row r="2003" spans="13:13" x14ac:dyDescent="0.35">
      <c r="M2003">
        <v>59</v>
      </c>
    </row>
    <row r="2004" spans="13:13" x14ac:dyDescent="0.35">
      <c r="M2004">
        <v>56</v>
      </c>
    </row>
    <row r="2005" spans="13:13" x14ac:dyDescent="0.35">
      <c r="M2005">
        <v>60</v>
      </c>
    </row>
    <row r="2006" spans="13:13" x14ac:dyDescent="0.35">
      <c r="M2006">
        <v>54</v>
      </c>
    </row>
    <row r="2007" spans="13:13" x14ac:dyDescent="0.35">
      <c r="M2007">
        <v>49</v>
      </c>
    </row>
    <row r="2008" spans="13:13" x14ac:dyDescent="0.35">
      <c r="M2008">
        <v>56</v>
      </c>
    </row>
    <row r="2009" spans="13:13" x14ac:dyDescent="0.35">
      <c r="M2009">
        <v>62</v>
      </c>
    </row>
    <row r="2010" spans="13:13" x14ac:dyDescent="0.35">
      <c r="M2010">
        <v>67</v>
      </c>
    </row>
    <row r="2011" spans="13:13" x14ac:dyDescent="0.35">
      <c r="M2011">
        <v>60</v>
      </c>
    </row>
    <row r="2012" spans="13:13" x14ac:dyDescent="0.35">
      <c r="M2012">
        <v>68</v>
      </c>
    </row>
    <row r="2013" spans="13:13" x14ac:dyDescent="0.35">
      <c r="M2013">
        <v>40</v>
      </c>
    </row>
    <row r="2014" spans="13:13" x14ac:dyDescent="0.35">
      <c r="M2014">
        <v>49</v>
      </c>
    </row>
    <row r="2015" spans="13:13" x14ac:dyDescent="0.35">
      <c r="M2015">
        <v>45</v>
      </c>
    </row>
    <row r="2016" spans="13:13" x14ac:dyDescent="0.35">
      <c r="M2016">
        <v>68</v>
      </c>
    </row>
    <row r="2017" spans="13:13" x14ac:dyDescent="0.35">
      <c r="M2017">
        <v>51</v>
      </c>
    </row>
    <row r="2018" spans="13:13" x14ac:dyDescent="0.35">
      <c r="M2018">
        <v>43</v>
      </c>
    </row>
    <row r="2019" spans="13:13" x14ac:dyDescent="0.35">
      <c r="M2019">
        <v>59</v>
      </c>
    </row>
    <row r="2020" spans="13:13" x14ac:dyDescent="0.35">
      <c r="M2020">
        <v>75</v>
      </c>
    </row>
    <row r="2021" spans="13:13" x14ac:dyDescent="0.35">
      <c r="M2021">
        <v>54</v>
      </c>
    </row>
    <row r="2022" spans="13:13" x14ac:dyDescent="0.35">
      <c r="M2022">
        <v>48</v>
      </c>
    </row>
    <row r="2023" spans="13:13" x14ac:dyDescent="0.35">
      <c r="M2023">
        <v>44</v>
      </c>
    </row>
    <row r="2024" spans="13:13" x14ac:dyDescent="0.35">
      <c r="M2024">
        <v>70</v>
      </c>
    </row>
    <row r="2025" spans="13:13" x14ac:dyDescent="0.35">
      <c r="M2025">
        <v>74</v>
      </c>
    </row>
    <row r="2026" spans="13:13" x14ac:dyDescent="0.35">
      <c r="M2026">
        <v>61</v>
      </c>
    </row>
    <row r="2027" spans="13:13" x14ac:dyDescent="0.35">
      <c r="M2027">
        <v>47</v>
      </c>
    </row>
    <row r="2028" spans="13:13" x14ac:dyDescent="0.35">
      <c r="M2028">
        <v>61</v>
      </c>
    </row>
    <row r="2029" spans="13:13" x14ac:dyDescent="0.35">
      <c r="M2029">
        <v>73</v>
      </c>
    </row>
    <row r="2030" spans="13:13" x14ac:dyDescent="0.35">
      <c r="M2030">
        <v>77</v>
      </c>
    </row>
    <row r="2031" spans="13:13" x14ac:dyDescent="0.35">
      <c r="M2031">
        <v>41</v>
      </c>
    </row>
    <row r="2032" spans="13:13" x14ac:dyDescent="0.35">
      <c r="M2032">
        <v>79</v>
      </c>
    </row>
    <row r="2033" spans="13:13" x14ac:dyDescent="0.35">
      <c r="M2033">
        <v>71</v>
      </c>
    </row>
    <row r="2034" spans="13:13" x14ac:dyDescent="0.35">
      <c r="M2034">
        <v>50</v>
      </c>
    </row>
    <row r="2035" spans="13:13" x14ac:dyDescent="0.35">
      <c r="M2035">
        <v>51</v>
      </c>
    </row>
    <row r="2036" spans="13:13" x14ac:dyDescent="0.35">
      <c r="M2036">
        <v>42</v>
      </c>
    </row>
    <row r="2037" spans="13:13" x14ac:dyDescent="0.35">
      <c r="M2037">
        <v>76</v>
      </c>
    </row>
    <row r="2038" spans="13:13" x14ac:dyDescent="0.35">
      <c r="M2038">
        <v>49</v>
      </c>
    </row>
    <row r="2039" spans="13:13" x14ac:dyDescent="0.35">
      <c r="M2039">
        <v>75</v>
      </c>
    </row>
    <row r="2040" spans="13:13" x14ac:dyDescent="0.35">
      <c r="M2040">
        <v>42</v>
      </c>
    </row>
    <row r="2041" spans="13:13" x14ac:dyDescent="0.35">
      <c r="M2041">
        <v>44</v>
      </c>
    </row>
    <row r="2042" spans="13:13" x14ac:dyDescent="0.35">
      <c r="M2042">
        <v>35</v>
      </c>
    </row>
    <row r="2043" spans="13:13" x14ac:dyDescent="0.35">
      <c r="M2043">
        <v>56</v>
      </c>
    </row>
    <row r="2044" spans="13:13" x14ac:dyDescent="0.35">
      <c r="M2044">
        <v>45</v>
      </c>
    </row>
    <row r="2045" spans="13:13" x14ac:dyDescent="0.35">
      <c r="M2045">
        <v>47</v>
      </c>
    </row>
    <row r="2046" spans="13:13" x14ac:dyDescent="0.35">
      <c r="M2046">
        <v>55</v>
      </c>
    </row>
    <row r="2047" spans="13:13" x14ac:dyDescent="0.35">
      <c r="M2047">
        <v>56</v>
      </c>
    </row>
    <row r="2048" spans="13:13" x14ac:dyDescent="0.35">
      <c r="M2048">
        <v>67</v>
      </c>
    </row>
    <row r="2049" spans="13:13" x14ac:dyDescent="0.35">
      <c r="M2049">
        <v>53</v>
      </c>
    </row>
    <row r="2050" spans="13:13" x14ac:dyDescent="0.35">
      <c r="M2050">
        <v>56</v>
      </c>
    </row>
    <row r="2051" spans="13:13" x14ac:dyDescent="0.35">
      <c r="M2051">
        <v>79</v>
      </c>
    </row>
    <row r="2052" spans="13:13" x14ac:dyDescent="0.35">
      <c r="M2052">
        <v>75</v>
      </c>
    </row>
    <row r="2053" spans="13:13" x14ac:dyDescent="0.35">
      <c r="M2053">
        <v>51</v>
      </c>
    </row>
    <row r="2054" spans="13:13" x14ac:dyDescent="0.35">
      <c r="M2054">
        <v>67</v>
      </c>
    </row>
    <row r="2055" spans="13:13" x14ac:dyDescent="0.35">
      <c r="M2055">
        <v>71</v>
      </c>
    </row>
    <row r="2056" spans="13:13" x14ac:dyDescent="0.35">
      <c r="M2056">
        <v>73</v>
      </c>
    </row>
    <row r="2057" spans="13:13" x14ac:dyDescent="0.35">
      <c r="M2057">
        <v>61</v>
      </c>
    </row>
    <row r="2058" spans="13:13" x14ac:dyDescent="0.35">
      <c r="M2058">
        <v>53</v>
      </c>
    </row>
    <row r="2059" spans="13:13" x14ac:dyDescent="0.35">
      <c r="M2059">
        <v>50</v>
      </c>
    </row>
    <row r="2060" spans="13:13" x14ac:dyDescent="0.35">
      <c r="M2060">
        <v>76</v>
      </c>
    </row>
    <row r="2061" spans="13:13" x14ac:dyDescent="0.35">
      <c r="M2061">
        <v>57</v>
      </c>
    </row>
    <row r="2062" spans="13:13" x14ac:dyDescent="0.35">
      <c r="M2062">
        <v>57</v>
      </c>
    </row>
    <row r="2063" spans="13:13" x14ac:dyDescent="0.35">
      <c r="M2063">
        <v>45</v>
      </c>
    </row>
    <row r="2064" spans="13:13" x14ac:dyDescent="0.35">
      <c r="M2064">
        <v>44</v>
      </c>
    </row>
    <row r="2065" spans="13:13" x14ac:dyDescent="0.35">
      <c r="M2065">
        <v>48</v>
      </c>
    </row>
    <row r="2066" spans="13:13" x14ac:dyDescent="0.35">
      <c r="M2066">
        <v>52</v>
      </c>
    </row>
    <row r="2067" spans="13:13" x14ac:dyDescent="0.35">
      <c r="M2067">
        <v>75</v>
      </c>
    </row>
    <row r="2068" spans="13:13" x14ac:dyDescent="0.35">
      <c r="M2068">
        <v>78</v>
      </c>
    </row>
    <row r="2069" spans="13:13" x14ac:dyDescent="0.35">
      <c r="M2069">
        <v>74</v>
      </c>
    </row>
    <row r="2070" spans="13:13" x14ac:dyDescent="0.35">
      <c r="M2070">
        <v>42</v>
      </c>
    </row>
    <row r="2071" spans="13:13" x14ac:dyDescent="0.35">
      <c r="M2071">
        <v>47</v>
      </c>
    </row>
    <row r="2072" spans="13:13" x14ac:dyDescent="0.35">
      <c r="M2072">
        <v>77</v>
      </c>
    </row>
    <row r="2073" spans="13:13" x14ac:dyDescent="0.35">
      <c r="M2073">
        <v>70</v>
      </c>
    </row>
    <row r="2074" spans="13:13" x14ac:dyDescent="0.35">
      <c r="M2074">
        <v>57</v>
      </c>
    </row>
    <row r="2075" spans="13:13" x14ac:dyDescent="0.35">
      <c r="M2075">
        <v>39</v>
      </c>
    </row>
    <row r="2076" spans="13:13" x14ac:dyDescent="0.35">
      <c r="M2076">
        <v>43</v>
      </c>
    </row>
    <row r="2077" spans="13:13" x14ac:dyDescent="0.35">
      <c r="M2077">
        <v>56</v>
      </c>
    </row>
    <row r="2078" spans="13:13" x14ac:dyDescent="0.35">
      <c r="M2078">
        <v>49</v>
      </c>
    </row>
    <row r="2079" spans="13:13" x14ac:dyDescent="0.35">
      <c r="M2079">
        <v>66</v>
      </c>
    </row>
    <row r="2080" spans="13:13" x14ac:dyDescent="0.35">
      <c r="M2080">
        <v>55</v>
      </c>
    </row>
    <row r="2081" spans="13:13" x14ac:dyDescent="0.35">
      <c r="M2081">
        <v>72</v>
      </c>
    </row>
    <row r="2082" spans="13:13" x14ac:dyDescent="0.35">
      <c r="M2082">
        <v>53</v>
      </c>
    </row>
    <row r="2083" spans="13:13" x14ac:dyDescent="0.35">
      <c r="M2083">
        <v>71</v>
      </c>
    </row>
    <row r="2084" spans="13:13" x14ac:dyDescent="0.35">
      <c r="M2084">
        <v>66</v>
      </c>
    </row>
    <row r="2085" spans="13:13" x14ac:dyDescent="0.35">
      <c r="M2085">
        <v>38</v>
      </c>
    </row>
    <row r="2086" spans="13:13" x14ac:dyDescent="0.35">
      <c r="M2086">
        <v>83</v>
      </c>
    </row>
    <row r="2087" spans="13:13" x14ac:dyDescent="0.35">
      <c r="M2087">
        <v>57</v>
      </c>
    </row>
    <row r="2088" spans="13:13" x14ac:dyDescent="0.35">
      <c r="M2088">
        <v>34</v>
      </c>
    </row>
    <row r="2089" spans="13:13" x14ac:dyDescent="0.35">
      <c r="M2089">
        <v>67</v>
      </c>
    </row>
    <row r="2090" spans="13:13" x14ac:dyDescent="0.35">
      <c r="M2090">
        <v>46</v>
      </c>
    </row>
    <row r="2091" spans="13:13" x14ac:dyDescent="0.35">
      <c r="M2091">
        <v>55</v>
      </c>
    </row>
    <row r="2092" spans="13:13" x14ac:dyDescent="0.35">
      <c r="M2092">
        <v>52</v>
      </c>
    </row>
    <row r="2093" spans="13:13" x14ac:dyDescent="0.35">
      <c r="M2093">
        <v>57</v>
      </c>
    </row>
    <row r="2094" spans="13:13" x14ac:dyDescent="0.35">
      <c r="M2094">
        <v>50</v>
      </c>
    </row>
    <row r="2095" spans="13:13" x14ac:dyDescent="0.35">
      <c r="M2095">
        <v>33</v>
      </c>
    </row>
    <row r="2096" spans="13:13" x14ac:dyDescent="0.35">
      <c r="M2096">
        <v>77</v>
      </c>
    </row>
    <row r="2097" spans="13:13" x14ac:dyDescent="0.35">
      <c r="M2097">
        <v>76</v>
      </c>
    </row>
    <row r="2098" spans="13:13" x14ac:dyDescent="0.35">
      <c r="M2098">
        <v>51</v>
      </c>
    </row>
    <row r="2099" spans="13:13" x14ac:dyDescent="0.35">
      <c r="M2099">
        <v>70</v>
      </c>
    </row>
    <row r="2100" spans="13:13" x14ac:dyDescent="0.35">
      <c r="M2100">
        <v>50</v>
      </c>
    </row>
    <row r="2101" spans="13:13" x14ac:dyDescent="0.35">
      <c r="M2101">
        <v>51</v>
      </c>
    </row>
    <row r="2102" spans="13:13" x14ac:dyDescent="0.35">
      <c r="M2102">
        <v>50</v>
      </c>
    </row>
    <row r="2103" spans="13:13" x14ac:dyDescent="0.35">
      <c r="M2103">
        <v>77</v>
      </c>
    </row>
    <row r="2104" spans="13:13" x14ac:dyDescent="0.35">
      <c r="M2104">
        <v>42</v>
      </c>
    </row>
    <row r="2105" spans="13:13" x14ac:dyDescent="0.35">
      <c r="M2105">
        <v>52</v>
      </c>
    </row>
    <row r="2106" spans="13:13" x14ac:dyDescent="0.35">
      <c r="M2106">
        <v>54</v>
      </c>
    </row>
    <row r="2107" spans="13:13" x14ac:dyDescent="0.35">
      <c r="M2107">
        <v>40</v>
      </c>
    </row>
    <row r="2108" spans="13:13" x14ac:dyDescent="0.35">
      <c r="M2108">
        <v>64</v>
      </c>
    </row>
    <row r="2109" spans="13:13" x14ac:dyDescent="0.35">
      <c r="M2109">
        <v>56</v>
      </c>
    </row>
    <row r="2110" spans="13:13" x14ac:dyDescent="0.35">
      <c r="M2110">
        <v>77</v>
      </c>
    </row>
    <row r="2111" spans="13:13" x14ac:dyDescent="0.35">
      <c r="M2111">
        <v>65</v>
      </c>
    </row>
    <row r="2112" spans="13:13" x14ac:dyDescent="0.35">
      <c r="M2112">
        <v>71</v>
      </c>
    </row>
    <row r="2113" spans="13:13" x14ac:dyDescent="0.35">
      <c r="M2113">
        <v>45</v>
      </c>
    </row>
    <row r="2114" spans="13:13" x14ac:dyDescent="0.35">
      <c r="M2114">
        <v>73</v>
      </c>
    </row>
    <row r="2115" spans="13:13" x14ac:dyDescent="0.35">
      <c r="M2115">
        <v>52</v>
      </c>
    </row>
    <row r="2116" spans="13:13" x14ac:dyDescent="0.35">
      <c r="M2116">
        <v>72</v>
      </c>
    </row>
    <row r="2117" spans="13:13" x14ac:dyDescent="0.35">
      <c r="M2117">
        <v>57</v>
      </c>
    </row>
    <row r="2118" spans="13:13" x14ac:dyDescent="0.35">
      <c r="M2118">
        <v>45</v>
      </c>
    </row>
    <row r="2119" spans="13:13" x14ac:dyDescent="0.35">
      <c r="M2119">
        <v>74</v>
      </c>
    </row>
    <row r="2120" spans="13:13" x14ac:dyDescent="0.35">
      <c r="M2120">
        <v>64</v>
      </c>
    </row>
    <row r="2121" spans="13:13" x14ac:dyDescent="0.35">
      <c r="M2121">
        <v>55</v>
      </c>
    </row>
    <row r="2122" spans="13:13" x14ac:dyDescent="0.35">
      <c r="M2122">
        <v>50</v>
      </c>
    </row>
    <row r="2123" spans="13:13" x14ac:dyDescent="0.35">
      <c r="M2123">
        <v>50</v>
      </c>
    </row>
    <row r="2124" spans="13:13" x14ac:dyDescent="0.35">
      <c r="M2124">
        <v>46</v>
      </c>
    </row>
    <row r="2125" spans="13:13" x14ac:dyDescent="0.35">
      <c r="M2125">
        <v>70</v>
      </c>
    </row>
    <row r="2126" spans="13:13" x14ac:dyDescent="0.35">
      <c r="M2126">
        <v>69</v>
      </c>
    </row>
    <row r="2127" spans="13:13" x14ac:dyDescent="0.35">
      <c r="M2127">
        <v>54</v>
      </c>
    </row>
    <row r="2128" spans="13:13" x14ac:dyDescent="0.35">
      <c r="M2128">
        <v>60</v>
      </c>
    </row>
    <row r="2129" spans="13:13" x14ac:dyDescent="0.35">
      <c r="M2129">
        <v>40</v>
      </c>
    </row>
    <row r="2130" spans="13:13" x14ac:dyDescent="0.35">
      <c r="M2130">
        <v>61</v>
      </c>
    </row>
    <row r="2131" spans="13:13" x14ac:dyDescent="0.35">
      <c r="M2131">
        <v>52</v>
      </c>
    </row>
    <row r="2132" spans="13:13" x14ac:dyDescent="0.35">
      <c r="M2132">
        <v>50</v>
      </c>
    </row>
    <row r="2133" spans="13:13" x14ac:dyDescent="0.35">
      <c r="M2133">
        <v>50</v>
      </c>
    </row>
    <row r="2134" spans="13:13" x14ac:dyDescent="0.35">
      <c r="M2134">
        <v>77</v>
      </c>
    </row>
    <row r="2135" spans="13:13" x14ac:dyDescent="0.35">
      <c r="M2135">
        <v>46</v>
      </c>
    </row>
    <row r="2136" spans="13:13" x14ac:dyDescent="0.35">
      <c r="M2136">
        <v>69</v>
      </c>
    </row>
    <row r="2137" spans="13:13" x14ac:dyDescent="0.35">
      <c r="M2137">
        <v>61</v>
      </c>
    </row>
    <row r="2138" spans="13:13" x14ac:dyDescent="0.35">
      <c r="M2138">
        <v>57</v>
      </c>
    </row>
    <row r="2139" spans="13:13" x14ac:dyDescent="0.35">
      <c r="M2139">
        <v>56</v>
      </c>
    </row>
    <row r="2140" spans="13:13" x14ac:dyDescent="0.35">
      <c r="M2140">
        <v>72</v>
      </c>
    </row>
    <row r="2141" spans="13:13" x14ac:dyDescent="0.35">
      <c r="M2141">
        <v>60</v>
      </c>
    </row>
    <row r="2142" spans="13:13" x14ac:dyDescent="0.35">
      <c r="M2142">
        <v>52</v>
      </c>
    </row>
    <row r="2143" spans="13:13" x14ac:dyDescent="0.35">
      <c r="M2143">
        <v>55</v>
      </c>
    </row>
    <row r="2144" spans="13:13" x14ac:dyDescent="0.35">
      <c r="M2144">
        <v>58</v>
      </c>
    </row>
    <row r="2145" spans="13:13" x14ac:dyDescent="0.35">
      <c r="M2145">
        <v>69</v>
      </c>
    </row>
    <row r="2146" spans="13:13" x14ac:dyDescent="0.35">
      <c r="M2146">
        <v>53</v>
      </c>
    </row>
    <row r="2147" spans="13:13" x14ac:dyDescent="0.35">
      <c r="M2147">
        <v>69</v>
      </c>
    </row>
    <row r="2148" spans="13:13" x14ac:dyDescent="0.35">
      <c r="M2148">
        <v>55</v>
      </c>
    </row>
    <row r="2149" spans="13:13" x14ac:dyDescent="0.35">
      <c r="M2149">
        <v>66</v>
      </c>
    </row>
    <row r="2150" spans="13:13" x14ac:dyDescent="0.35">
      <c r="M2150">
        <v>53</v>
      </c>
    </row>
    <row r="2151" spans="13:13" x14ac:dyDescent="0.35">
      <c r="M2151">
        <v>64</v>
      </c>
    </row>
    <row r="2152" spans="13:13" x14ac:dyDescent="0.35">
      <c r="M2152">
        <v>68</v>
      </c>
    </row>
    <row r="2153" spans="13:13" x14ac:dyDescent="0.35">
      <c r="M2153">
        <v>54</v>
      </c>
    </row>
    <row r="2154" spans="13:13" x14ac:dyDescent="0.35">
      <c r="M2154">
        <v>50</v>
      </c>
    </row>
    <row r="2155" spans="13:13" x14ac:dyDescent="0.35">
      <c r="M2155">
        <v>57</v>
      </c>
    </row>
    <row r="2156" spans="13:13" x14ac:dyDescent="0.35">
      <c r="M2156">
        <v>50</v>
      </c>
    </row>
    <row r="2157" spans="13:13" x14ac:dyDescent="0.35">
      <c r="M2157">
        <v>43</v>
      </c>
    </row>
    <row r="2158" spans="13:13" x14ac:dyDescent="0.35">
      <c r="M2158">
        <v>62</v>
      </c>
    </row>
    <row r="2159" spans="13:13" x14ac:dyDescent="0.35">
      <c r="M2159">
        <v>51</v>
      </c>
    </row>
    <row r="2160" spans="13:13" x14ac:dyDescent="0.35">
      <c r="M2160">
        <v>71</v>
      </c>
    </row>
    <row r="2161" spans="13:13" x14ac:dyDescent="0.35">
      <c r="M2161">
        <v>61</v>
      </c>
    </row>
    <row r="2162" spans="13:13" x14ac:dyDescent="0.35">
      <c r="M2162">
        <v>62</v>
      </c>
    </row>
    <row r="2163" spans="13:13" x14ac:dyDescent="0.35">
      <c r="M2163">
        <v>46</v>
      </c>
    </row>
    <row r="2164" spans="13:13" x14ac:dyDescent="0.35">
      <c r="M2164">
        <v>69</v>
      </c>
    </row>
    <row r="2165" spans="13:13" x14ac:dyDescent="0.35">
      <c r="M2165">
        <v>77</v>
      </c>
    </row>
    <row r="2166" spans="13:13" x14ac:dyDescent="0.35">
      <c r="M2166">
        <v>34</v>
      </c>
    </row>
    <row r="2167" spans="13:13" x14ac:dyDescent="0.35">
      <c r="M2167">
        <v>52</v>
      </c>
    </row>
    <row r="2168" spans="13:13" x14ac:dyDescent="0.35">
      <c r="M2168">
        <v>72</v>
      </c>
    </row>
    <row r="2169" spans="13:13" x14ac:dyDescent="0.35">
      <c r="M2169">
        <v>36</v>
      </c>
    </row>
    <row r="2170" spans="13:13" x14ac:dyDescent="0.35">
      <c r="M2170">
        <v>42</v>
      </c>
    </row>
    <row r="2171" spans="13:13" x14ac:dyDescent="0.35">
      <c r="M2171">
        <v>45</v>
      </c>
    </row>
    <row r="2172" spans="13:13" x14ac:dyDescent="0.35">
      <c r="M2172">
        <v>61</v>
      </c>
    </row>
    <row r="2173" spans="13:13" x14ac:dyDescent="0.35">
      <c r="M2173">
        <v>56</v>
      </c>
    </row>
    <row r="2174" spans="13:13" x14ac:dyDescent="0.35">
      <c r="M2174">
        <v>51</v>
      </c>
    </row>
    <row r="2175" spans="13:13" x14ac:dyDescent="0.35">
      <c r="M2175">
        <v>75</v>
      </c>
    </row>
    <row r="2176" spans="13:13" x14ac:dyDescent="0.35">
      <c r="M2176">
        <v>71</v>
      </c>
    </row>
    <row r="2177" spans="13:13" x14ac:dyDescent="0.35">
      <c r="M2177">
        <v>51</v>
      </c>
    </row>
    <row r="2178" spans="13:13" x14ac:dyDescent="0.35">
      <c r="M2178">
        <v>59</v>
      </c>
    </row>
    <row r="2179" spans="13:13" x14ac:dyDescent="0.35">
      <c r="M2179">
        <v>53</v>
      </c>
    </row>
    <row r="2180" spans="13:13" x14ac:dyDescent="0.35">
      <c r="M2180">
        <v>55</v>
      </c>
    </row>
    <row r="2181" spans="13:13" x14ac:dyDescent="0.35">
      <c r="M2181">
        <v>71</v>
      </c>
    </row>
    <row r="2182" spans="13:13" x14ac:dyDescent="0.35">
      <c r="M2182">
        <v>52</v>
      </c>
    </row>
    <row r="2183" spans="13:13" x14ac:dyDescent="0.35">
      <c r="M2183">
        <v>54</v>
      </c>
    </row>
    <row r="2184" spans="13:13" x14ac:dyDescent="0.35">
      <c r="M2184">
        <v>62</v>
      </c>
    </row>
    <row r="2185" spans="13:13" x14ac:dyDescent="0.35">
      <c r="M2185">
        <v>48</v>
      </c>
    </row>
    <row r="2186" spans="13:13" x14ac:dyDescent="0.35">
      <c r="M2186">
        <v>69</v>
      </c>
    </row>
    <row r="2187" spans="13:13" x14ac:dyDescent="0.35">
      <c r="M2187">
        <v>66</v>
      </c>
    </row>
    <row r="2188" spans="13:13" x14ac:dyDescent="0.35">
      <c r="M2188">
        <v>54</v>
      </c>
    </row>
    <row r="2189" spans="13:13" x14ac:dyDescent="0.35">
      <c r="M2189">
        <v>70</v>
      </c>
    </row>
    <row r="2190" spans="13:13" x14ac:dyDescent="0.35">
      <c r="M2190">
        <v>69</v>
      </c>
    </row>
    <row r="2191" spans="13:13" x14ac:dyDescent="0.35">
      <c r="M2191">
        <v>54</v>
      </c>
    </row>
    <row r="2192" spans="13:13" x14ac:dyDescent="0.35">
      <c r="M2192">
        <v>43</v>
      </c>
    </row>
    <row r="2193" spans="13:13" x14ac:dyDescent="0.35">
      <c r="M2193">
        <v>55</v>
      </c>
    </row>
    <row r="2194" spans="13:13" x14ac:dyDescent="0.35">
      <c r="M2194">
        <v>79</v>
      </c>
    </row>
    <row r="2195" spans="13:13" x14ac:dyDescent="0.35">
      <c r="M2195">
        <v>69</v>
      </c>
    </row>
    <row r="2196" spans="13:13" x14ac:dyDescent="0.35">
      <c r="M2196">
        <v>69</v>
      </c>
    </row>
    <row r="2197" spans="13:13" x14ac:dyDescent="0.35">
      <c r="M2197">
        <v>74</v>
      </c>
    </row>
    <row r="2198" spans="13:13" x14ac:dyDescent="0.35">
      <c r="M2198">
        <v>52</v>
      </c>
    </row>
    <row r="2199" spans="13:13" x14ac:dyDescent="0.35">
      <c r="M2199">
        <v>53</v>
      </c>
    </row>
    <row r="2200" spans="13:13" x14ac:dyDescent="0.35">
      <c r="M2200">
        <v>72</v>
      </c>
    </row>
    <row r="2201" spans="13:13" x14ac:dyDescent="0.35">
      <c r="M2201">
        <v>51</v>
      </c>
    </row>
    <row r="2202" spans="13:13" x14ac:dyDescent="0.35">
      <c r="M2202">
        <v>36</v>
      </c>
    </row>
    <row r="2203" spans="13:13" x14ac:dyDescent="0.35">
      <c r="M2203">
        <v>57</v>
      </c>
    </row>
    <row r="2204" spans="13:13" x14ac:dyDescent="0.35">
      <c r="M2204">
        <v>53</v>
      </c>
    </row>
    <row r="2205" spans="13:13" x14ac:dyDescent="0.35">
      <c r="M2205">
        <v>48</v>
      </c>
    </row>
    <row r="2206" spans="13:13" x14ac:dyDescent="0.35">
      <c r="M2206">
        <v>36</v>
      </c>
    </row>
    <row r="2207" spans="13:13" x14ac:dyDescent="0.35">
      <c r="M2207">
        <v>58</v>
      </c>
    </row>
    <row r="2208" spans="13:13" x14ac:dyDescent="0.35">
      <c r="M2208">
        <v>46</v>
      </c>
    </row>
    <row r="2209" spans="13:13" x14ac:dyDescent="0.35">
      <c r="M2209">
        <v>72</v>
      </c>
    </row>
    <row r="2210" spans="13:13" x14ac:dyDescent="0.35">
      <c r="M2210">
        <v>63</v>
      </c>
    </row>
    <row r="2211" spans="13:13" x14ac:dyDescent="0.35">
      <c r="M2211">
        <v>63</v>
      </c>
    </row>
    <row r="2212" spans="13:13" x14ac:dyDescent="0.35">
      <c r="M2212">
        <v>71</v>
      </c>
    </row>
    <row r="2213" spans="13:13" x14ac:dyDescent="0.35">
      <c r="M2213">
        <v>45</v>
      </c>
    </row>
    <row r="2214" spans="13:13" x14ac:dyDescent="0.35">
      <c r="M2214">
        <v>76</v>
      </c>
    </row>
    <row r="2215" spans="13:13" x14ac:dyDescent="0.35">
      <c r="M2215">
        <v>31</v>
      </c>
    </row>
    <row r="2216" spans="13:13" x14ac:dyDescent="0.35">
      <c r="M2216">
        <v>50</v>
      </c>
    </row>
    <row r="2217" spans="13:13" x14ac:dyDescent="0.35">
      <c r="M2217">
        <v>72</v>
      </c>
    </row>
    <row r="2218" spans="13:13" x14ac:dyDescent="0.35">
      <c r="M2218">
        <v>43</v>
      </c>
    </row>
    <row r="2219" spans="13:13" x14ac:dyDescent="0.35">
      <c r="M2219">
        <v>78</v>
      </c>
    </row>
    <row r="2220" spans="13:13" x14ac:dyDescent="0.35">
      <c r="M2220">
        <v>48</v>
      </c>
    </row>
    <row r="2221" spans="13:13" x14ac:dyDescent="0.35">
      <c r="M2221">
        <v>41</v>
      </c>
    </row>
    <row r="2222" spans="13:13" x14ac:dyDescent="0.35">
      <c r="M2222">
        <v>47</v>
      </c>
    </row>
    <row r="2223" spans="13:13" x14ac:dyDescent="0.35">
      <c r="M2223">
        <v>44</v>
      </c>
    </row>
    <row r="2224" spans="13:13" x14ac:dyDescent="0.35">
      <c r="M2224">
        <v>47</v>
      </c>
    </row>
    <row r="2225" spans="13:16" x14ac:dyDescent="0.35">
      <c r="M2225">
        <v>63</v>
      </c>
    </row>
    <row r="2226" spans="13:16" x14ac:dyDescent="0.35">
      <c r="M2226">
        <v>56</v>
      </c>
    </row>
    <row r="2227" spans="13:16" x14ac:dyDescent="0.35">
      <c r="M2227">
        <v>58</v>
      </c>
    </row>
    <row r="2228" spans="13:16" x14ac:dyDescent="0.35">
      <c r="M2228">
        <v>47</v>
      </c>
    </row>
    <row r="2229" spans="13:16" x14ac:dyDescent="0.35">
      <c r="M2229">
        <v>64</v>
      </c>
    </row>
    <row r="2230" spans="13:16" x14ac:dyDescent="0.35">
      <c r="M2230">
        <v>48</v>
      </c>
    </row>
    <row r="2231" spans="13:16" x14ac:dyDescent="0.35">
      <c r="M2231">
        <v>54</v>
      </c>
    </row>
    <row r="2232" spans="13:16" x14ac:dyDescent="0.35">
      <c r="M2232">
        <v>42</v>
      </c>
    </row>
    <row r="2233" spans="13:16" x14ac:dyDescent="0.35">
      <c r="M2233">
        <v>56</v>
      </c>
    </row>
    <row r="2234" spans="13:16" x14ac:dyDescent="0.35">
      <c r="M2234">
        <v>40</v>
      </c>
    </row>
    <row r="2235" spans="13:16" x14ac:dyDescent="0.35">
      <c r="M2235">
        <v>49</v>
      </c>
    </row>
    <row r="2236" spans="13:16" x14ac:dyDescent="0.35">
      <c r="M2236">
        <v>52</v>
      </c>
      <c r="P2236">
        <f>MAX(M2:M2241)</f>
        <v>133</v>
      </c>
    </row>
    <row r="2237" spans="13:16" x14ac:dyDescent="0.35">
      <c r="M2237">
        <v>59</v>
      </c>
      <c r="P2237">
        <f>MIN(M2:M2241)</f>
        <v>30</v>
      </c>
    </row>
    <row r="2238" spans="13:16" x14ac:dyDescent="0.35">
      <c r="M2238">
        <v>80</v>
      </c>
    </row>
    <row r="2239" spans="13:16" x14ac:dyDescent="0.35">
      <c r="M2239">
        <v>45</v>
      </c>
    </row>
    <row r="2240" spans="13:16" x14ac:dyDescent="0.35">
      <c r="M2240">
        <v>70</v>
      </c>
    </row>
    <row r="2241" spans="13:13" x14ac:dyDescent="0.35">
      <c r="M2241">
        <v>72</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F65EF-661E-4540-9F16-74CE04C2CF00}">
  <dimension ref="A1:S2242"/>
  <sheetViews>
    <sheetView topLeftCell="B2233" workbookViewId="0">
      <selection activeCell="P2242" sqref="P2242"/>
    </sheetView>
  </sheetViews>
  <sheetFormatPr defaultRowHeight="14.5" x14ac:dyDescent="0.35"/>
  <cols>
    <col min="1" max="1" width="9.36328125" bestFit="1" customWidth="1"/>
  </cols>
  <sheetData>
    <row r="1" spans="1:19" x14ac:dyDescent="0.35">
      <c r="A1" s="8" t="s">
        <v>51</v>
      </c>
      <c r="B1" s="8" t="s">
        <v>53</v>
      </c>
      <c r="O1" s="16" t="s">
        <v>4</v>
      </c>
      <c r="P1" t="s">
        <v>61</v>
      </c>
    </row>
    <row r="2" spans="1:19" x14ac:dyDescent="0.35">
      <c r="A2" s="9">
        <v>30</v>
      </c>
      <c r="B2">
        <v>2</v>
      </c>
      <c r="O2" s="5">
        <v>58138</v>
      </c>
      <c r="P2">
        <v>1</v>
      </c>
    </row>
    <row r="3" spans="1:19" x14ac:dyDescent="0.35">
      <c r="A3" s="9">
        <v>32.191489361702125</v>
      </c>
      <c r="B3">
        <v>8</v>
      </c>
      <c r="O3" s="4">
        <v>46344</v>
      </c>
      <c r="P3">
        <v>0</v>
      </c>
      <c r="S3" t="s">
        <v>66</v>
      </c>
    </row>
    <row r="4" spans="1:19" x14ac:dyDescent="0.35">
      <c r="A4" s="9">
        <v>34.382978723404257</v>
      </c>
      <c r="B4">
        <v>18</v>
      </c>
      <c r="O4" s="5">
        <v>71613</v>
      </c>
      <c r="P4">
        <v>0</v>
      </c>
      <c r="R4">
        <f>COUNTBLANK(O2:O2241)</f>
        <v>0</v>
      </c>
      <c r="S4" s="18">
        <f>24/2241</f>
        <v>1.0709504685408299E-2</v>
      </c>
    </row>
    <row r="5" spans="1:19" x14ac:dyDescent="0.35">
      <c r="A5" s="9">
        <v>36.574468085106382</v>
      </c>
      <c r="B5">
        <v>33</v>
      </c>
      <c r="O5" s="4">
        <v>26646</v>
      </c>
      <c r="P5">
        <v>0</v>
      </c>
      <c r="S5" t="s">
        <v>65</v>
      </c>
    </row>
    <row r="6" spans="1:19" x14ac:dyDescent="0.35">
      <c r="A6" s="9">
        <v>38.765957446808514</v>
      </c>
      <c r="B6">
        <v>59</v>
      </c>
      <c r="O6" s="5">
        <v>58293</v>
      </c>
      <c r="P6">
        <v>0</v>
      </c>
    </row>
    <row r="7" spans="1:19" x14ac:dyDescent="0.35">
      <c r="A7" s="9">
        <v>40.957446808510639</v>
      </c>
      <c r="B7">
        <v>69</v>
      </c>
      <c r="L7">
        <f>COUNT(A2:A48)</f>
        <v>47</v>
      </c>
      <c r="O7" s="4">
        <v>62513</v>
      </c>
      <c r="P7">
        <v>0</v>
      </c>
    </row>
    <row r="8" spans="1:19" x14ac:dyDescent="0.35">
      <c r="A8" s="9">
        <v>43.148936170212764</v>
      </c>
      <c r="B8">
        <v>112</v>
      </c>
      <c r="O8" s="5">
        <v>55635</v>
      </c>
      <c r="P8">
        <v>0</v>
      </c>
    </row>
    <row r="9" spans="1:19" x14ac:dyDescent="0.35">
      <c r="A9" s="9">
        <v>45.340425531914889</v>
      </c>
      <c r="B9">
        <v>84</v>
      </c>
      <c r="O9" s="4">
        <v>33454</v>
      </c>
      <c r="P9">
        <v>0</v>
      </c>
    </row>
    <row r="10" spans="1:19" x14ac:dyDescent="0.35">
      <c r="A10" s="9">
        <v>47.531914893617021</v>
      </c>
      <c r="B10">
        <v>92</v>
      </c>
      <c r="O10" s="5">
        <v>30351</v>
      </c>
      <c r="P10">
        <v>1</v>
      </c>
    </row>
    <row r="11" spans="1:19" x14ac:dyDescent="0.35">
      <c r="A11" s="9">
        <v>49.723404255319153</v>
      </c>
      <c r="B11">
        <v>129</v>
      </c>
      <c r="O11" s="4">
        <v>5648</v>
      </c>
      <c r="P11">
        <v>1</v>
      </c>
    </row>
    <row r="12" spans="1:19" x14ac:dyDescent="0.35">
      <c r="A12" s="9">
        <v>51.914893617021278</v>
      </c>
      <c r="B12">
        <v>172</v>
      </c>
      <c r="O12" s="5">
        <v>51386</v>
      </c>
      <c r="P12">
        <v>0</v>
      </c>
    </row>
    <row r="13" spans="1:19" x14ac:dyDescent="0.35">
      <c r="A13" s="9">
        <v>54.106382978723403</v>
      </c>
      <c r="B13">
        <v>222</v>
      </c>
      <c r="O13" s="4">
        <v>7500</v>
      </c>
      <c r="P13">
        <v>0</v>
      </c>
    </row>
    <row r="14" spans="1:19" x14ac:dyDescent="0.35">
      <c r="A14" s="9">
        <v>56.297872340425528</v>
      </c>
      <c r="B14">
        <v>164</v>
      </c>
      <c r="O14" s="5">
        <v>63033</v>
      </c>
      <c r="P14">
        <v>0</v>
      </c>
    </row>
    <row r="15" spans="1:19" x14ac:dyDescent="0.35">
      <c r="A15" s="9">
        <v>58.48936170212766</v>
      </c>
      <c r="B15">
        <v>122</v>
      </c>
      <c r="O15" s="4">
        <v>59354</v>
      </c>
      <c r="P15">
        <v>0</v>
      </c>
    </row>
    <row r="16" spans="1:19" x14ac:dyDescent="0.35">
      <c r="A16" s="9">
        <v>60.680851063829785</v>
      </c>
      <c r="B16">
        <v>94</v>
      </c>
      <c r="O16" s="5">
        <v>17323</v>
      </c>
      <c r="P16">
        <v>0</v>
      </c>
    </row>
    <row r="17" spans="1:16" x14ac:dyDescent="0.35">
      <c r="A17" s="9">
        <v>62.872340425531917</v>
      </c>
      <c r="B17">
        <v>116</v>
      </c>
      <c r="O17" s="4">
        <v>82800</v>
      </c>
      <c r="P17">
        <v>3</v>
      </c>
    </row>
    <row r="18" spans="1:16" x14ac:dyDescent="0.35">
      <c r="A18" s="9">
        <v>65.063829787234042</v>
      </c>
      <c r="B18">
        <v>125</v>
      </c>
      <c r="O18" s="5">
        <v>41850</v>
      </c>
      <c r="P18">
        <v>0</v>
      </c>
    </row>
    <row r="19" spans="1:16" x14ac:dyDescent="0.35">
      <c r="A19" s="9">
        <v>67.255319148936167</v>
      </c>
      <c r="B19">
        <v>100</v>
      </c>
      <c r="O19" s="4">
        <v>37760</v>
      </c>
      <c r="P19">
        <v>0</v>
      </c>
    </row>
    <row r="20" spans="1:16" x14ac:dyDescent="0.35">
      <c r="A20" s="9">
        <v>69.446808510638306</v>
      </c>
      <c r="B20">
        <v>96</v>
      </c>
      <c r="O20" s="5">
        <v>76995</v>
      </c>
      <c r="P20">
        <v>1</v>
      </c>
    </row>
    <row r="21" spans="1:16" x14ac:dyDescent="0.35">
      <c r="A21" s="9">
        <v>71.638297872340416</v>
      </c>
      <c r="B21">
        <v>104</v>
      </c>
      <c r="O21" s="4">
        <v>33812</v>
      </c>
      <c r="P21">
        <v>0</v>
      </c>
    </row>
    <row r="22" spans="1:16" x14ac:dyDescent="0.35">
      <c r="A22" s="9">
        <v>73.829787234042556</v>
      </c>
      <c r="B22">
        <v>85</v>
      </c>
      <c r="O22" s="5">
        <v>37040</v>
      </c>
      <c r="P22">
        <v>0</v>
      </c>
    </row>
    <row r="23" spans="1:16" x14ac:dyDescent="0.35">
      <c r="A23" s="9">
        <v>76.021276595744681</v>
      </c>
      <c r="B23">
        <v>124</v>
      </c>
      <c r="O23" s="4">
        <v>2447</v>
      </c>
      <c r="P23">
        <v>0</v>
      </c>
    </row>
    <row r="24" spans="1:16" x14ac:dyDescent="0.35">
      <c r="A24" s="9">
        <v>78.212765957446805</v>
      </c>
      <c r="B24">
        <v>51</v>
      </c>
      <c r="O24" s="5">
        <v>58607</v>
      </c>
      <c r="P24">
        <v>1</v>
      </c>
    </row>
    <row r="25" spans="1:16" x14ac:dyDescent="0.35">
      <c r="A25" s="9">
        <v>80.404255319148945</v>
      </c>
      <c r="B25">
        <v>32</v>
      </c>
      <c r="O25" s="4">
        <v>65324</v>
      </c>
      <c r="P25">
        <v>0</v>
      </c>
    </row>
    <row r="26" spans="1:16" x14ac:dyDescent="0.35">
      <c r="A26" s="9">
        <v>82.595744680851055</v>
      </c>
      <c r="B26">
        <v>15</v>
      </c>
      <c r="O26" s="5">
        <v>40689</v>
      </c>
      <c r="P26">
        <v>0</v>
      </c>
    </row>
    <row r="27" spans="1:16" x14ac:dyDescent="0.35">
      <c r="A27" s="9">
        <v>84.787234042553195</v>
      </c>
      <c r="B27">
        <v>7</v>
      </c>
      <c r="O27" s="4">
        <v>18589</v>
      </c>
      <c r="P27">
        <v>0</v>
      </c>
    </row>
    <row r="28" spans="1:16" x14ac:dyDescent="0.35">
      <c r="A28" s="9">
        <v>86.978723404255319</v>
      </c>
      <c r="B28">
        <v>2</v>
      </c>
      <c r="O28" s="5">
        <v>53359</v>
      </c>
      <c r="P28">
        <v>0</v>
      </c>
    </row>
    <row r="29" spans="1:16" x14ac:dyDescent="0.35">
      <c r="A29" s="9">
        <v>89.170212765957444</v>
      </c>
      <c r="B29">
        <v>0</v>
      </c>
      <c r="O29" s="4">
        <v>51386</v>
      </c>
      <c r="P29">
        <v>0</v>
      </c>
    </row>
    <row r="30" spans="1:16" x14ac:dyDescent="0.35">
      <c r="A30" s="9">
        <v>91.361702127659569</v>
      </c>
      <c r="B30">
        <v>0</v>
      </c>
      <c r="O30" s="5">
        <v>38360</v>
      </c>
      <c r="P30">
        <v>0</v>
      </c>
    </row>
    <row r="31" spans="1:16" x14ac:dyDescent="0.35">
      <c r="A31" s="9">
        <v>93.553191489361694</v>
      </c>
      <c r="B31">
        <v>0</v>
      </c>
      <c r="O31" s="4">
        <v>84618</v>
      </c>
      <c r="P31">
        <v>1</v>
      </c>
    </row>
    <row r="32" spans="1:16" x14ac:dyDescent="0.35">
      <c r="A32" s="9">
        <v>95.744680851063833</v>
      </c>
      <c r="B32">
        <v>0</v>
      </c>
      <c r="O32" s="5">
        <v>10979</v>
      </c>
      <c r="P32">
        <v>0</v>
      </c>
    </row>
    <row r="33" spans="1:16" x14ac:dyDescent="0.35">
      <c r="A33" s="9">
        <v>97.936170212765958</v>
      </c>
      <c r="B33">
        <v>0</v>
      </c>
      <c r="O33" s="4">
        <v>38620</v>
      </c>
      <c r="P33">
        <v>0</v>
      </c>
    </row>
    <row r="34" spans="1:16" x14ac:dyDescent="0.35">
      <c r="A34" s="9">
        <v>100.12765957446808</v>
      </c>
      <c r="B34">
        <v>0</v>
      </c>
      <c r="O34" s="5">
        <v>40548</v>
      </c>
      <c r="P34">
        <v>1</v>
      </c>
    </row>
    <row r="35" spans="1:16" x14ac:dyDescent="0.35">
      <c r="A35" s="9">
        <v>102.31914893617021</v>
      </c>
      <c r="B35">
        <v>0</v>
      </c>
      <c r="O35" s="4">
        <v>46610</v>
      </c>
      <c r="P35">
        <v>1</v>
      </c>
    </row>
    <row r="36" spans="1:16" x14ac:dyDescent="0.35">
      <c r="A36" s="9">
        <v>104.51063829787233</v>
      </c>
      <c r="B36">
        <v>0</v>
      </c>
      <c r="O36" s="5">
        <v>68657</v>
      </c>
      <c r="P36">
        <v>0</v>
      </c>
    </row>
    <row r="37" spans="1:16" x14ac:dyDescent="0.35">
      <c r="A37" s="9">
        <v>106.70212765957447</v>
      </c>
      <c r="B37">
        <v>0</v>
      </c>
      <c r="O37" s="4">
        <v>49389</v>
      </c>
      <c r="P37">
        <v>0</v>
      </c>
    </row>
    <row r="38" spans="1:16" x14ac:dyDescent="0.35">
      <c r="A38" s="9">
        <v>108.8936170212766</v>
      </c>
      <c r="B38">
        <v>0</v>
      </c>
      <c r="O38" s="5">
        <v>67353</v>
      </c>
      <c r="P38">
        <v>0</v>
      </c>
    </row>
    <row r="39" spans="1:16" x14ac:dyDescent="0.35">
      <c r="A39" s="9">
        <v>111.08510638297872</v>
      </c>
      <c r="B39">
        <v>0</v>
      </c>
      <c r="O39" s="4">
        <v>23718</v>
      </c>
      <c r="P39">
        <v>0</v>
      </c>
    </row>
    <row r="40" spans="1:16" x14ac:dyDescent="0.35">
      <c r="A40" s="9">
        <v>113.27659574468085</v>
      </c>
      <c r="B40">
        <v>0</v>
      </c>
      <c r="O40" s="5">
        <v>42429</v>
      </c>
      <c r="P40">
        <v>0</v>
      </c>
    </row>
    <row r="41" spans="1:16" x14ac:dyDescent="0.35">
      <c r="A41" s="9">
        <v>115.46808510638297</v>
      </c>
      <c r="B41">
        <v>0</v>
      </c>
      <c r="O41" s="4">
        <v>48948</v>
      </c>
      <c r="P41">
        <v>2</v>
      </c>
    </row>
    <row r="42" spans="1:16" x14ac:dyDescent="0.35">
      <c r="A42" s="9">
        <v>117.65957446808511</v>
      </c>
      <c r="B42">
        <v>0</v>
      </c>
      <c r="O42" s="5">
        <v>80011</v>
      </c>
      <c r="P42">
        <v>0</v>
      </c>
    </row>
    <row r="43" spans="1:16" x14ac:dyDescent="0.35">
      <c r="A43" s="9">
        <v>119.85106382978724</v>
      </c>
      <c r="B43">
        <v>0</v>
      </c>
      <c r="O43" s="4">
        <v>20559</v>
      </c>
      <c r="P43">
        <v>0</v>
      </c>
    </row>
    <row r="44" spans="1:16" x14ac:dyDescent="0.35">
      <c r="A44" s="9">
        <v>122.04255319148936</v>
      </c>
      <c r="B44">
        <v>0</v>
      </c>
      <c r="O44" s="5">
        <v>21994</v>
      </c>
      <c r="P44">
        <v>0</v>
      </c>
    </row>
    <row r="45" spans="1:16" x14ac:dyDescent="0.35">
      <c r="A45" s="9">
        <v>124.23404255319149</v>
      </c>
      <c r="B45">
        <v>0</v>
      </c>
      <c r="O45" s="4">
        <v>51386</v>
      </c>
      <c r="P45">
        <v>0</v>
      </c>
    </row>
    <row r="46" spans="1:16" x14ac:dyDescent="0.35">
      <c r="A46" s="9">
        <v>126.42553191489361</v>
      </c>
      <c r="B46">
        <v>1</v>
      </c>
      <c r="O46" s="5">
        <v>7500</v>
      </c>
      <c r="P46">
        <v>0</v>
      </c>
    </row>
    <row r="47" spans="1:16" x14ac:dyDescent="0.35">
      <c r="A47" s="9">
        <v>128.61702127659572</v>
      </c>
      <c r="B47">
        <v>1</v>
      </c>
      <c r="O47" s="4">
        <v>79941</v>
      </c>
      <c r="P47">
        <v>0</v>
      </c>
    </row>
    <row r="48" spans="1:16" x14ac:dyDescent="0.35">
      <c r="A48" s="9">
        <v>130.80851063829789</v>
      </c>
      <c r="B48">
        <v>0</v>
      </c>
      <c r="O48" s="5">
        <v>7500</v>
      </c>
      <c r="P48">
        <v>1</v>
      </c>
    </row>
    <row r="49" spans="1:16" ht="15" thickBot="1" x14ac:dyDescent="0.4">
      <c r="A49" s="7" t="s">
        <v>52</v>
      </c>
      <c r="B49" s="7">
        <v>1</v>
      </c>
      <c r="O49" s="4">
        <v>41728</v>
      </c>
      <c r="P49">
        <v>0</v>
      </c>
    </row>
    <row r="50" spans="1:16" x14ac:dyDescent="0.35">
      <c r="O50" s="5">
        <v>51386</v>
      </c>
      <c r="P50">
        <v>0</v>
      </c>
    </row>
    <row r="51" spans="1:16" x14ac:dyDescent="0.35">
      <c r="O51" s="4">
        <v>72550</v>
      </c>
      <c r="P51">
        <v>0</v>
      </c>
    </row>
    <row r="52" spans="1:16" x14ac:dyDescent="0.35">
      <c r="O52" s="5">
        <v>65486</v>
      </c>
      <c r="P52">
        <v>0</v>
      </c>
    </row>
    <row r="53" spans="1:16" x14ac:dyDescent="0.35">
      <c r="O53" s="4">
        <v>79143</v>
      </c>
      <c r="P53">
        <v>0</v>
      </c>
    </row>
    <row r="54" spans="1:16" x14ac:dyDescent="0.35">
      <c r="O54" s="5">
        <v>35790</v>
      </c>
      <c r="P54">
        <v>0</v>
      </c>
    </row>
    <row r="55" spans="1:16" x14ac:dyDescent="0.35">
      <c r="O55" s="4">
        <v>82582</v>
      </c>
      <c r="P55">
        <v>3</v>
      </c>
    </row>
    <row r="56" spans="1:16" x14ac:dyDescent="0.35">
      <c r="O56" s="5">
        <v>66373</v>
      </c>
      <c r="P56">
        <v>0</v>
      </c>
    </row>
    <row r="57" spans="1:16" x14ac:dyDescent="0.35">
      <c r="O57" s="4">
        <v>82384</v>
      </c>
      <c r="P57">
        <v>2</v>
      </c>
    </row>
    <row r="58" spans="1:16" x14ac:dyDescent="0.35">
      <c r="O58" s="5">
        <v>70287</v>
      </c>
      <c r="P58">
        <v>1</v>
      </c>
    </row>
    <row r="59" spans="1:16" x14ac:dyDescent="0.35">
      <c r="O59" s="4">
        <v>27938</v>
      </c>
      <c r="P59">
        <v>0</v>
      </c>
    </row>
    <row r="60" spans="1:16" x14ac:dyDescent="0.35">
      <c r="O60" s="5">
        <v>51386</v>
      </c>
      <c r="P60">
        <v>0</v>
      </c>
    </row>
    <row r="61" spans="1:16" x14ac:dyDescent="0.35">
      <c r="O61" s="4">
        <v>55954</v>
      </c>
      <c r="P61">
        <v>0</v>
      </c>
    </row>
    <row r="62" spans="1:16" x14ac:dyDescent="0.35">
      <c r="O62" s="5">
        <v>75777</v>
      </c>
      <c r="P62">
        <v>3</v>
      </c>
    </row>
    <row r="63" spans="1:16" x14ac:dyDescent="0.35">
      <c r="O63" s="4">
        <v>66653</v>
      </c>
      <c r="P63">
        <v>0</v>
      </c>
    </row>
    <row r="64" spans="1:16" x14ac:dyDescent="0.35">
      <c r="O64" s="5">
        <v>61823</v>
      </c>
      <c r="P64">
        <v>0</v>
      </c>
    </row>
    <row r="65" spans="15:16" x14ac:dyDescent="0.35">
      <c r="O65" s="4">
        <v>67680</v>
      </c>
      <c r="P65">
        <v>0</v>
      </c>
    </row>
    <row r="66" spans="15:16" x14ac:dyDescent="0.35">
      <c r="O66" s="5">
        <v>70666</v>
      </c>
      <c r="P66">
        <v>0</v>
      </c>
    </row>
    <row r="67" spans="15:16" x14ac:dyDescent="0.35">
      <c r="O67" s="4">
        <v>25721</v>
      </c>
      <c r="P67">
        <v>1</v>
      </c>
    </row>
    <row r="68" spans="15:16" x14ac:dyDescent="0.35">
      <c r="O68" s="5">
        <v>32474</v>
      </c>
      <c r="P68">
        <v>0</v>
      </c>
    </row>
    <row r="69" spans="15:16" x14ac:dyDescent="0.35">
      <c r="O69" s="4">
        <v>88194</v>
      </c>
      <c r="P69">
        <v>3</v>
      </c>
    </row>
    <row r="70" spans="15:16" x14ac:dyDescent="0.35">
      <c r="O70" s="5">
        <v>69096</v>
      </c>
      <c r="P70">
        <v>0</v>
      </c>
    </row>
    <row r="71" spans="15:16" x14ac:dyDescent="0.35">
      <c r="O71" s="4">
        <v>74854</v>
      </c>
      <c r="P71">
        <v>0</v>
      </c>
    </row>
    <row r="72" spans="15:16" x14ac:dyDescent="0.35">
      <c r="O72" s="5">
        <v>66991</v>
      </c>
      <c r="P72">
        <v>0</v>
      </c>
    </row>
    <row r="73" spans="15:16" x14ac:dyDescent="0.35">
      <c r="O73" s="4">
        <v>51386</v>
      </c>
      <c r="P73">
        <v>0</v>
      </c>
    </row>
    <row r="74" spans="15:16" x14ac:dyDescent="0.35">
      <c r="O74" s="5">
        <v>65031</v>
      </c>
      <c r="P74">
        <v>0</v>
      </c>
    </row>
    <row r="75" spans="15:16" x14ac:dyDescent="0.35">
      <c r="O75" s="4">
        <v>60631</v>
      </c>
      <c r="P75">
        <v>1</v>
      </c>
    </row>
    <row r="76" spans="15:16" x14ac:dyDescent="0.35">
      <c r="O76" s="5">
        <v>28332</v>
      </c>
      <c r="P76">
        <v>0</v>
      </c>
    </row>
    <row r="77" spans="15:16" x14ac:dyDescent="0.35">
      <c r="O77" s="4">
        <v>40246</v>
      </c>
      <c r="P77">
        <v>0</v>
      </c>
    </row>
    <row r="78" spans="15:16" x14ac:dyDescent="0.35">
      <c r="O78" s="5">
        <v>75251</v>
      </c>
      <c r="P78">
        <v>1</v>
      </c>
    </row>
    <row r="79" spans="15:16" x14ac:dyDescent="0.35">
      <c r="O79" s="4">
        <v>75825</v>
      </c>
      <c r="P79">
        <v>2</v>
      </c>
    </row>
    <row r="80" spans="15:16" x14ac:dyDescent="0.35">
      <c r="O80" s="5">
        <v>26326</v>
      </c>
      <c r="P80">
        <v>0</v>
      </c>
    </row>
    <row r="81" spans="15:16" x14ac:dyDescent="0.35">
      <c r="O81" s="4">
        <v>56046</v>
      </c>
      <c r="P81">
        <v>2</v>
      </c>
    </row>
    <row r="82" spans="15:16" x14ac:dyDescent="0.35">
      <c r="O82" s="5">
        <v>29760</v>
      </c>
      <c r="P82">
        <v>0</v>
      </c>
    </row>
    <row r="83" spans="15:16" x14ac:dyDescent="0.35">
      <c r="O83" s="4">
        <v>26304</v>
      </c>
      <c r="P83">
        <v>0</v>
      </c>
    </row>
    <row r="84" spans="15:16" x14ac:dyDescent="0.35">
      <c r="O84" s="5">
        <v>23559</v>
      </c>
      <c r="P84">
        <v>0</v>
      </c>
    </row>
    <row r="85" spans="15:16" x14ac:dyDescent="0.35">
      <c r="O85" s="4">
        <v>38620</v>
      </c>
      <c r="P85">
        <v>0</v>
      </c>
    </row>
    <row r="86" spans="15:16" x14ac:dyDescent="0.35">
      <c r="O86" s="5">
        <v>81361</v>
      </c>
      <c r="P86">
        <v>0</v>
      </c>
    </row>
    <row r="87" spans="15:16" x14ac:dyDescent="0.35">
      <c r="O87" s="4">
        <v>29440</v>
      </c>
      <c r="P87">
        <v>0</v>
      </c>
    </row>
    <row r="88" spans="15:16" x14ac:dyDescent="0.35">
      <c r="O88" s="5">
        <v>36138</v>
      </c>
      <c r="P88">
        <v>1</v>
      </c>
    </row>
    <row r="89" spans="15:16" x14ac:dyDescent="0.35">
      <c r="O89" s="4">
        <v>50388</v>
      </c>
      <c r="P89">
        <v>3</v>
      </c>
    </row>
    <row r="90" spans="15:16" x14ac:dyDescent="0.35">
      <c r="O90" s="5">
        <v>79593</v>
      </c>
      <c r="P90">
        <v>1</v>
      </c>
    </row>
    <row r="91" spans="15:16" x14ac:dyDescent="0.35">
      <c r="O91" s="4">
        <v>54178</v>
      </c>
      <c r="P91">
        <v>0</v>
      </c>
    </row>
    <row r="92" spans="15:16" x14ac:dyDescent="0.35">
      <c r="O92" s="5">
        <v>51386</v>
      </c>
      <c r="P92">
        <v>0</v>
      </c>
    </row>
    <row r="93" spans="15:16" x14ac:dyDescent="0.35">
      <c r="O93" s="4">
        <v>51386</v>
      </c>
      <c r="P93">
        <v>0</v>
      </c>
    </row>
    <row r="94" spans="15:16" x14ac:dyDescent="0.35">
      <c r="O94" s="5">
        <v>51386</v>
      </c>
      <c r="P94">
        <v>0</v>
      </c>
    </row>
    <row r="95" spans="15:16" x14ac:dyDescent="0.35">
      <c r="O95" s="4">
        <v>42394</v>
      </c>
      <c r="P95">
        <v>0</v>
      </c>
    </row>
    <row r="96" spans="15:16" x14ac:dyDescent="0.35">
      <c r="O96" s="5">
        <v>23626</v>
      </c>
      <c r="P96">
        <v>0</v>
      </c>
    </row>
    <row r="97" spans="15:16" x14ac:dyDescent="0.35">
      <c r="O97" s="4">
        <v>30096</v>
      </c>
      <c r="P97">
        <v>0</v>
      </c>
    </row>
    <row r="98" spans="15:16" x14ac:dyDescent="0.35">
      <c r="O98" s="5">
        <v>47916</v>
      </c>
      <c r="P98">
        <v>1</v>
      </c>
    </row>
    <row r="99" spans="15:16" x14ac:dyDescent="0.35">
      <c r="O99" s="4">
        <v>51813</v>
      </c>
      <c r="P99">
        <v>0</v>
      </c>
    </row>
    <row r="100" spans="15:16" x14ac:dyDescent="0.35">
      <c r="O100" s="5">
        <v>78497</v>
      </c>
      <c r="P100">
        <v>1</v>
      </c>
    </row>
    <row r="101" spans="15:16" x14ac:dyDescent="0.35">
      <c r="O101" s="4">
        <v>50150</v>
      </c>
      <c r="P101">
        <v>0</v>
      </c>
    </row>
    <row r="102" spans="15:16" x14ac:dyDescent="0.35">
      <c r="O102" s="5">
        <v>47823</v>
      </c>
      <c r="P102">
        <v>0</v>
      </c>
    </row>
    <row r="103" spans="15:16" x14ac:dyDescent="0.35">
      <c r="O103" s="4">
        <v>34554</v>
      </c>
      <c r="P103">
        <v>0</v>
      </c>
    </row>
    <row r="104" spans="15:16" x14ac:dyDescent="0.35">
      <c r="O104" s="5">
        <v>85693</v>
      </c>
      <c r="P104">
        <v>0</v>
      </c>
    </row>
    <row r="105" spans="15:16" x14ac:dyDescent="0.35">
      <c r="O105" s="4">
        <v>65846</v>
      </c>
      <c r="P105">
        <v>0</v>
      </c>
    </row>
    <row r="106" spans="15:16" x14ac:dyDescent="0.35">
      <c r="O106" s="5">
        <v>87195</v>
      </c>
      <c r="P106">
        <v>1</v>
      </c>
    </row>
    <row r="107" spans="15:16" x14ac:dyDescent="0.35">
      <c r="O107" s="4">
        <v>24594</v>
      </c>
      <c r="P107">
        <v>0</v>
      </c>
    </row>
    <row r="108" spans="15:16" x14ac:dyDescent="0.35">
      <c r="O108" s="5">
        <v>49096</v>
      </c>
      <c r="P108">
        <v>0</v>
      </c>
    </row>
    <row r="109" spans="15:16" x14ac:dyDescent="0.35">
      <c r="O109" s="4">
        <v>52413</v>
      </c>
      <c r="P109">
        <v>0</v>
      </c>
    </row>
    <row r="110" spans="15:16" x14ac:dyDescent="0.35">
      <c r="O110" s="5">
        <v>38557</v>
      </c>
      <c r="P110">
        <v>0</v>
      </c>
    </row>
    <row r="111" spans="15:16" x14ac:dyDescent="0.35">
      <c r="O111" s="4">
        <v>89058</v>
      </c>
      <c r="P111">
        <v>0</v>
      </c>
    </row>
    <row r="112" spans="15:16" x14ac:dyDescent="0.35">
      <c r="O112" s="5">
        <v>77298</v>
      </c>
      <c r="P112">
        <v>0</v>
      </c>
    </row>
    <row r="113" spans="15:16" x14ac:dyDescent="0.35">
      <c r="O113" s="4">
        <v>68126</v>
      </c>
      <c r="P113">
        <v>2</v>
      </c>
    </row>
    <row r="114" spans="15:16" x14ac:dyDescent="0.35">
      <c r="O114" s="5">
        <v>57288</v>
      </c>
      <c r="P114">
        <v>1</v>
      </c>
    </row>
    <row r="115" spans="15:16" x14ac:dyDescent="0.35">
      <c r="O115" s="4">
        <v>86037</v>
      </c>
      <c r="P115">
        <v>3</v>
      </c>
    </row>
    <row r="116" spans="15:16" x14ac:dyDescent="0.35">
      <c r="O116" s="5">
        <v>43974</v>
      </c>
      <c r="P116">
        <v>0</v>
      </c>
    </row>
    <row r="117" spans="15:16" x14ac:dyDescent="0.35">
      <c r="O117" s="4">
        <v>50785</v>
      </c>
      <c r="P117">
        <v>0</v>
      </c>
    </row>
    <row r="118" spans="15:16" x14ac:dyDescent="0.35">
      <c r="O118" s="5">
        <v>90765</v>
      </c>
      <c r="P118">
        <v>2</v>
      </c>
    </row>
    <row r="119" spans="15:16" x14ac:dyDescent="0.35">
      <c r="O119" s="4">
        <v>36550</v>
      </c>
      <c r="P119">
        <v>0</v>
      </c>
    </row>
    <row r="120" spans="15:16" x14ac:dyDescent="0.35">
      <c r="O120" s="5">
        <v>30753</v>
      </c>
      <c r="P120">
        <v>0</v>
      </c>
    </row>
    <row r="121" spans="15:16" x14ac:dyDescent="0.35">
      <c r="O121" s="4">
        <v>21918</v>
      </c>
      <c r="P121">
        <v>0</v>
      </c>
    </row>
    <row r="122" spans="15:16" x14ac:dyDescent="0.35">
      <c r="O122" s="5">
        <v>56129</v>
      </c>
      <c r="P122">
        <v>0</v>
      </c>
    </row>
    <row r="123" spans="15:16" x14ac:dyDescent="0.35">
      <c r="O123" s="4">
        <v>32557</v>
      </c>
      <c r="P123">
        <v>1</v>
      </c>
    </row>
    <row r="124" spans="15:16" x14ac:dyDescent="0.35">
      <c r="O124" s="5">
        <v>19510</v>
      </c>
      <c r="P124">
        <v>0</v>
      </c>
    </row>
    <row r="125" spans="15:16" x14ac:dyDescent="0.35">
      <c r="O125" s="4">
        <v>30992</v>
      </c>
      <c r="P125">
        <v>0</v>
      </c>
    </row>
    <row r="126" spans="15:16" x14ac:dyDescent="0.35">
      <c r="O126" s="5">
        <v>101970</v>
      </c>
      <c r="P126">
        <v>4</v>
      </c>
    </row>
    <row r="127" spans="15:16" x14ac:dyDescent="0.35">
      <c r="O127" s="4">
        <v>71488</v>
      </c>
      <c r="P127">
        <v>0</v>
      </c>
    </row>
    <row r="128" spans="15:16" x14ac:dyDescent="0.35">
      <c r="O128" s="5">
        <v>79607</v>
      </c>
      <c r="P128">
        <v>1</v>
      </c>
    </row>
    <row r="129" spans="15:16" x14ac:dyDescent="0.35">
      <c r="O129" s="4">
        <v>54348</v>
      </c>
      <c r="P129">
        <v>0</v>
      </c>
    </row>
    <row r="130" spans="15:16" x14ac:dyDescent="0.35">
      <c r="O130" s="5">
        <v>51386</v>
      </c>
      <c r="P130">
        <v>0</v>
      </c>
    </row>
    <row r="131" spans="15:16" x14ac:dyDescent="0.35">
      <c r="O131" s="4">
        <v>77376</v>
      </c>
      <c r="P131">
        <v>0</v>
      </c>
    </row>
    <row r="132" spans="15:16" x14ac:dyDescent="0.35">
      <c r="O132" s="5">
        <v>62998</v>
      </c>
      <c r="P132">
        <v>0</v>
      </c>
    </row>
    <row r="133" spans="15:16" x14ac:dyDescent="0.35">
      <c r="O133" s="4">
        <v>61331</v>
      </c>
      <c r="P133">
        <v>0</v>
      </c>
    </row>
    <row r="134" spans="15:16" x14ac:dyDescent="0.35">
      <c r="O134" s="5">
        <v>73448</v>
      </c>
      <c r="P134">
        <v>0</v>
      </c>
    </row>
    <row r="135" spans="15:16" x14ac:dyDescent="0.35">
      <c r="O135" s="4">
        <v>51386</v>
      </c>
      <c r="P135">
        <v>0</v>
      </c>
    </row>
    <row r="136" spans="15:16" x14ac:dyDescent="0.35">
      <c r="O136" s="5">
        <v>41551</v>
      </c>
      <c r="P136">
        <v>0</v>
      </c>
    </row>
    <row r="137" spans="15:16" x14ac:dyDescent="0.35">
      <c r="O137" s="4">
        <v>62981</v>
      </c>
      <c r="P137">
        <v>1</v>
      </c>
    </row>
    <row r="138" spans="15:16" x14ac:dyDescent="0.35">
      <c r="O138" s="5">
        <v>9548</v>
      </c>
      <c r="P138">
        <v>0</v>
      </c>
    </row>
    <row r="139" spans="15:16" x14ac:dyDescent="0.35">
      <c r="O139" s="4">
        <v>33762</v>
      </c>
      <c r="P139">
        <v>0</v>
      </c>
    </row>
    <row r="140" spans="15:16" x14ac:dyDescent="0.35">
      <c r="O140" s="5">
        <v>35860</v>
      </c>
      <c r="P140">
        <v>2</v>
      </c>
    </row>
    <row r="141" spans="15:16" x14ac:dyDescent="0.35">
      <c r="O141" s="4">
        <v>36921</v>
      </c>
      <c r="P141">
        <v>0</v>
      </c>
    </row>
    <row r="142" spans="15:16" x14ac:dyDescent="0.35">
      <c r="O142" s="5">
        <v>92859</v>
      </c>
      <c r="P142">
        <v>0</v>
      </c>
    </row>
    <row r="143" spans="15:16" x14ac:dyDescent="0.35">
      <c r="O143" s="4">
        <v>65104</v>
      </c>
      <c r="P143">
        <v>1</v>
      </c>
    </row>
    <row r="144" spans="15:16" x14ac:dyDescent="0.35">
      <c r="O144" s="5">
        <v>86111</v>
      </c>
      <c r="P144">
        <v>0</v>
      </c>
    </row>
    <row r="145" spans="15:16" x14ac:dyDescent="0.35">
      <c r="O145" s="4">
        <v>68352</v>
      </c>
      <c r="P145">
        <v>0</v>
      </c>
    </row>
    <row r="146" spans="15:16" x14ac:dyDescent="0.35">
      <c r="O146" s="5">
        <v>41883</v>
      </c>
      <c r="P146">
        <v>0</v>
      </c>
    </row>
    <row r="147" spans="15:16" x14ac:dyDescent="0.35">
      <c r="O147" s="4">
        <v>59809</v>
      </c>
      <c r="P147">
        <v>0</v>
      </c>
    </row>
    <row r="148" spans="15:16" x14ac:dyDescent="0.35">
      <c r="O148" s="5">
        <v>23957</v>
      </c>
      <c r="P148">
        <v>1</v>
      </c>
    </row>
    <row r="149" spans="15:16" x14ac:dyDescent="0.35">
      <c r="O149" s="4">
        <v>38547</v>
      </c>
      <c r="P149">
        <v>0</v>
      </c>
    </row>
    <row r="150" spans="15:16" x14ac:dyDescent="0.35">
      <c r="O150" s="5">
        <v>35688</v>
      </c>
      <c r="P150">
        <v>0</v>
      </c>
    </row>
    <row r="151" spans="15:16" x14ac:dyDescent="0.35">
      <c r="O151" s="4">
        <v>49605</v>
      </c>
      <c r="P151">
        <v>0</v>
      </c>
    </row>
    <row r="152" spans="15:16" x14ac:dyDescent="0.35">
      <c r="O152" s="5">
        <v>59354</v>
      </c>
      <c r="P152">
        <v>0</v>
      </c>
    </row>
    <row r="153" spans="15:16" x14ac:dyDescent="0.35">
      <c r="O153" s="4">
        <v>65747</v>
      </c>
      <c r="P153">
        <v>1</v>
      </c>
    </row>
    <row r="154" spans="15:16" x14ac:dyDescent="0.35">
      <c r="O154" s="5">
        <v>46344</v>
      </c>
      <c r="P154">
        <v>0</v>
      </c>
    </row>
    <row r="155" spans="15:16" x14ac:dyDescent="0.35">
      <c r="O155" s="4">
        <v>34176</v>
      </c>
      <c r="P155">
        <v>0</v>
      </c>
    </row>
    <row r="156" spans="15:16" x14ac:dyDescent="0.35">
      <c r="O156" s="5">
        <v>61010</v>
      </c>
      <c r="P156">
        <v>0</v>
      </c>
    </row>
    <row r="157" spans="15:16" x14ac:dyDescent="0.35">
      <c r="O157" s="4">
        <v>69372</v>
      </c>
      <c r="P157">
        <v>3</v>
      </c>
    </row>
    <row r="158" spans="15:16" x14ac:dyDescent="0.35">
      <c r="O158" s="5">
        <v>49967</v>
      </c>
      <c r="P158">
        <v>0</v>
      </c>
    </row>
    <row r="159" spans="15:16" x14ac:dyDescent="0.35">
      <c r="O159" s="4">
        <v>60199</v>
      </c>
      <c r="P159">
        <v>0</v>
      </c>
    </row>
    <row r="160" spans="15:16" x14ac:dyDescent="0.35">
      <c r="O160" s="5">
        <v>55375</v>
      </c>
      <c r="P160">
        <v>0</v>
      </c>
    </row>
    <row r="161" spans="15:16" x14ac:dyDescent="0.35">
      <c r="O161" s="4">
        <v>80317</v>
      </c>
      <c r="P161">
        <v>0</v>
      </c>
    </row>
    <row r="162" spans="15:16" x14ac:dyDescent="0.35">
      <c r="O162" s="5">
        <v>30523</v>
      </c>
      <c r="P162">
        <v>0</v>
      </c>
    </row>
    <row r="163" spans="15:16" x14ac:dyDescent="0.35">
      <c r="O163" s="4">
        <v>70356</v>
      </c>
      <c r="P163">
        <v>0</v>
      </c>
    </row>
    <row r="164" spans="15:16" x14ac:dyDescent="0.35">
      <c r="O164" s="5">
        <v>23228</v>
      </c>
      <c r="P164">
        <v>0</v>
      </c>
    </row>
    <row r="165" spans="15:16" x14ac:dyDescent="0.35">
      <c r="O165" s="4">
        <v>74165</v>
      </c>
      <c r="P165">
        <v>0</v>
      </c>
    </row>
    <row r="166" spans="15:16" x14ac:dyDescent="0.35">
      <c r="O166" s="5">
        <v>157243</v>
      </c>
      <c r="P166">
        <v>0</v>
      </c>
    </row>
    <row r="167" spans="15:16" x14ac:dyDescent="0.35">
      <c r="O167" s="4">
        <v>43482</v>
      </c>
      <c r="P167">
        <v>0</v>
      </c>
    </row>
    <row r="168" spans="15:16" x14ac:dyDescent="0.35">
      <c r="O168" s="5">
        <v>62551</v>
      </c>
      <c r="P168">
        <v>1</v>
      </c>
    </row>
    <row r="169" spans="15:16" x14ac:dyDescent="0.35">
      <c r="O169" s="4">
        <v>52332</v>
      </c>
      <c r="P169">
        <v>1</v>
      </c>
    </row>
    <row r="170" spans="15:16" x14ac:dyDescent="0.35">
      <c r="O170" s="5">
        <v>66951</v>
      </c>
      <c r="P170">
        <v>0</v>
      </c>
    </row>
    <row r="171" spans="15:16" x14ac:dyDescent="0.35">
      <c r="O171" s="4">
        <v>26091</v>
      </c>
      <c r="P171">
        <v>0</v>
      </c>
    </row>
    <row r="172" spans="15:16" x14ac:dyDescent="0.35">
      <c r="O172" s="5">
        <v>33456</v>
      </c>
      <c r="P172">
        <v>0</v>
      </c>
    </row>
    <row r="173" spans="15:16" x14ac:dyDescent="0.35">
      <c r="O173" s="4">
        <v>28718</v>
      </c>
      <c r="P173">
        <v>0</v>
      </c>
    </row>
    <row r="174" spans="15:16" x14ac:dyDescent="0.35">
      <c r="O174" s="5">
        <v>50447</v>
      </c>
      <c r="P174">
        <v>0</v>
      </c>
    </row>
    <row r="175" spans="15:16" x14ac:dyDescent="0.35">
      <c r="O175" s="4">
        <v>53537</v>
      </c>
      <c r="P175">
        <v>0</v>
      </c>
    </row>
    <row r="176" spans="15:16" x14ac:dyDescent="0.35">
      <c r="O176" s="5">
        <v>52074</v>
      </c>
      <c r="P176">
        <v>1</v>
      </c>
    </row>
    <row r="177" spans="15:16" x14ac:dyDescent="0.35">
      <c r="O177" s="4">
        <v>80427</v>
      </c>
      <c r="P177">
        <v>0</v>
      </c>
    </row>
    <row r="178" spans="15:16" x14ac:dyDescent="0.35">
      <c r="O178" s="5">
        <v>83837</v>
      </c>
      <c r="P178">
        <v>3</v>
      </c>
    </row>
    <row r="179" spans="15:16" x14ac:dyDescent="0.35">
      <c r="O179" s="4">
        <v>38853</v>
      </c>
      <c r="P179">
        <v>0</v>
      </c>
    </row>
    <row r="180" spans="15:16" x14ac:dyDescent="0.35">
      <c r="O180" s="5">
        <v>38285</v>
      </c>
      <c r="P180">
        <v>0</v>
      </c>
    </row>
    <row r="181" spans="15:16" x14ac:dyDescent="0.35">
      <c r="O181" s="4">
        <v>78497</v>
      </c>
      <c r="P181">
        <v>1</v>
      </c>
    </row>
    <row r="182" spans="15:16" x14ac:dyDescent="0.35">
      <c r="O182" s="5">
        <v>51650</v>
      </c>
      <c r="P182">
        <v>0</v>
      </c>
    </row>
    <row r="183" spans="15:16" x14ac:dyDescent="0.35">
      <c r="O183" s="4">
        <v>16248</v>
      </c>
      <c r="P183">
        <v>0</v>
      </c>
    </row>
    <row r="184" spans="15:16" x14ac:dyDescent="0.35">
      <c r="O184" s="5">
        <v>66835</v>
      </c>
      <c r="P184">
        <v>0</v>
      </c>
    </row>
    <row r="185" spans="15:16" x14ac:dyDescent="0.35">
      <c r="O185" s="4">
        <v>30477</v>
      </c>
      <c r="P185">
        <v>0</v>
      </c>
    </row>
    <row r="186" spans="15:16" x14ac:dyDescent="0.35">
      <c r="O186" s="5">
        <v>28249</v>
      </c>
      <c r="P186">
        <v>0</v>
      </c>
    </row>
    <row r="187" spans="15:16" x14ac:dyDescent="0.35">
      <c r="O187" s="4">
        <v>25271</v>
      </c>
      <c r="P187">
        <v>0</v>
      </c>
    </row>
    <row r="188" spans="15:16" x14ac:dyDescent="0.35">
      <c r="O188" s="5">
        <v>32303</v>
      </c>
      <c r="P188">
        <v>0</v>
      </c>
    </row>
    <row r="189" spans="15:16" x14ac:dyDescent="0.35">
      <c r="O189" s="4">
        <v>61286</v>
      </c>
      <c r="P189">
        <v>0</v>
      </c>
    </row>
    <row r="190" spans="15:16" x14ac:dyDescent="0.35">
      <c r="O190" s="5">
        <v>74068</v>
      </c>
      <c r="P190">
        <v>0</v>
      </c>
    </row>
    <row r="191" spans="15:16" x14ac:dyDescent="0.35">
      <c r="O191" s="4">
        <v>45759</v>
      </c>
      <c r="P191">
        <v>0</v>
      </c>
    </row>
    <row r="192" spans="15:16" x14ac:dyDescent="0.35">
      <c r="O192" s="5">
        <v>24882</v>
      </c>
      <c r="P192">
        <v>1</v>
      </c>
    </row>
    <row r="193" spans="15:16" x14ac:dyDescent="0.35">
      <c r="O193" s="4">
        <v>66973</v>
      </c>
      <c r="P193">
        <v>0</v>
      </c>
    </row>
    <row r="194" spans="15:16" x14ac:dyDescent="0.35">
      <c r="O194" s="5">
        <v>36640</v>
      </c>
      <c r="P194">
        <v>0</v>
      </c>
    </row>
    <row r="195" spans="15:16" x14ac:dyDescent="0.35">
      <c r="O195" s="4">
        <v>38872</v>
      </c>
      <c r="P195">
        <v>0</v>
      </c>
    </row>
    <row r="196" spans="15:16" x14ac:dyDescent="0.35">
      <c r="O196" s="5">
        <v>51148</v>
      </c>
      <c r="P196">
        <v>0</v>
      </c>
    </row>
    <row r="197" spans="15:16" x14ac:dyDescent="0.35">
      <c r="O197" s="4">
        <v>31353</v>
      </c>
      <c r="P197">
        <v>0</v>
      </c>
    </row>
    <row r="198" spans="15:16" x14ac:dyDescent="0.35">
      <c r="O198" s="5">
        <v>69661</v>
      </c>
      <c r="P198">
        <v>0</v>
      </c>
    </row>
    <row r="199" spans="15:16" x14ac:dyDescent="0.35">
      <c r="O199" s="4">
        <v>80067</v>
      </c>
      <c r="P199">
        <v>1</v>
      </c>
    </row>
    <row r="200" spans="15:16" x14ac:dyDescent="0.35">
      <c r="O200" s="5">
        <v>86718</v>
      </c>
      <c r="P200">
        <v>0</v>
      </c>
    </row>
    <row r="201" spans="15:16" x14ac:dyDescent="0.35">
      <c r="O201" s="4">
        <v>46854</v>
      </c>
      <c r="P201">
        <v>2</v>
      </c>
    </row>
    <row r="202" spans="15:16" x14ac:dyDescent="0.35">
      <c r="O202" s="5">
        <v>69142</v>
      </c>
      <c r="P202">
        <v>1</v>
      </c>
    </row>
    <row r="203" spans="15:16" x14ac:dyDescent="0.35">
      <c r="O203" s="4">
        <v>75922</v>
      </c>
      <c r="P203">
        <v>0</v>
      </c>
    </row>
    <row r="204" spans="15:16" x14ac:dyDescent="0.35">
      <c r="O204" s="5">
        <v>63693</v>
      </c>
      <c r="P204">
        <v>0</v>
      </c>
    </row>
    <row r="205" spans="15:16" x14ac:dyDescent="0.35">
      <c r="O205" s="4">
        <v>102160</v>
      </c>
      <c r="P205">
        <v>4</v>
      </c>
    </row>
    <row r="206" spans="15:16" x14ac:dyDescent="0.35">
      <c r="O206" s="5">
        <v>40637</v>
      </c>
      <c r="P206">
        <v>0</v>
      </c>
    </row>
    <row r="207" spans="15:16" x14ac:dyDescent="0.35">
      <c r="O207" s="4">
        <v>18890</v>
      </c>
      <c r="P207">
        <v>2</v>
      </c>
    </row>
    <row r="208" spans="15:16" x14ac:dyDescent="0.35">
      <c r="O208" s="5">
        <v>29604</v>
      </c>
      <c r="P208">
        <v>1</v>
      </c>
    </row>
    <row r="209" spans="15:16" x14ac:dyDescent="0.35">
      <c r="O209" s="4">
        <v>48721</v>
      </c>
      <c r="P209">
        <v>0</v>
      </c>
    </row>
    <row r="210" spans="15:16" x14ac:dyDescent="0.35">
      <c r="O210" s="5">
        <v>44794</v>
      </c>
      <c r="P210">
        <v>0</v>
      </c>
    </row>
    <row r="211" spans="15:16" x14ac:dyDescent="0.35">
      <c r="O211" s="4">
        <v>64497</v>
      </c>
      <c r="P211">
        <v>2</v>
      </c>
    </row>
    <row r="212" spans="15:16" x14ac:dyDescent="0.35">
      <c r="O212" s="5">
        <v>46097</v>
      </c>
      <c r="P212">
        <v>0</v>
      </c>
    </row>
    <row r="213" spans="15:16" x14ac:dyDescent="0.35">
      <c r="O213" s="4">
        <v>77972</v>
      </c>
      <c r="P213">
        <v>0</v>
      </c>
    </row>
    <row r="214" spans="15:16" x14ac:dyDescent="0.35">
      <c r="O214" s="5">
        <v>44377</v>
      </c>
      <c r="P214">
        <v>0</v>
      </c>
    </row>
    <row r="215" spans="15:16" x14ac:dyDescent="0.35">
      <c r="O215" s="4">
        <v>46014</v>
      </c>
      <c r="P215">
        <v>0</v>
      </c>
    </row>
    <row r="216" spans="15:16" x14ac:dyDescent="0.35">
      <c r="O216" s="5">
        <v>70951</v>
      </c>
      <c r="P216">
        <v>0</v>
      </c>
    </row>
    <row r="217" spans="15:16" x14ac:dyDescent="0.35">
      <c r="O217" s="4">
        <v>41443</v>
      </c>
      <c r="P217">
        <v>0</v>
      </c>
    </row>
    <row r="218" spans="15:16" x14ac:dyDescent="0.35">
      <c r="O218" s="5">
        <v>52195</v>
      </c>
      <c r="P218">
        <v>0</v>
      </c>
    </row>
    <row r="219" spans="15:16" x14ac:dyDescent="0.35">
      <c r="O219" s="4">
        <v>83790</v>
      </c>
      <c r="P219">
        <v>2</v>
      </c>
    </row>
    <row r="220" spans="15:16" x14ac:dyDescent="0.35">
      <c r="O220" s="5">
        <v>44551</v>
      </c>
      <c r="P220">
        <v>0</v>
      </c>
    </row>
    <row r="221" spans="15:16" x14ac:dyDescent="0.35">
      <c r="O221" s="4">
        <v>69508</v>
      </c>
      <c r="P221">
        <v>0</v>
      </c>
    </row>
    <row r="222" spans="15:16" x14ac:dyDescent="0.35">
      <c r="O222" s="5">
        <v>45204</v>
      </c>
      <c r="P222">
        <v>0</v>
      </c>
    </row>
    <row r="223" spans="15:16" x14ac:dyDescent="0.35">
      <c r="O223" s="4">
        <v>72460</v>
      </c>
      <c r="P223">
        <v>0</v>
      </c>
    </row>
    <row r="224" spans="15:16" x14ac:dyDescent="0.35">
      <c r="O224" s="5">
        <v>77622</v>
      </c>
      <c r="P224">
        <v>0</v>
      </c>
    </row>
    <row r="225" spans="15:16" x14ac:dyDescent="0.35">
      <c r="O225" s="4">
        <v>30732</v>
      </c>
      <c r="P225">
        <v>0</v>
      </c>
    </row>
    <row r="226" spans="15:16" x14ac:dyDescent="0.35">
      <c r="O226" s="5">
        <v>63887</v>
      </c>
      <c r="P226">
        <v>0</v>
      </c>
    </row>
    <row r="227" spans="15:16" x14ac:dyDescent="0.35">
      <c r="O227" s="4">
        <v>42011</v>
      </c>
      <c r="P227">
        <v>0</v>
      </c>
    </row>
    <row r="228" spans="15:16" x14ac:dyDescent="0.35">
      <c r="O228" s="5">
        <v>51369</v>
      </c>
      <c r="P228">
        <v>0</v>
      </c>
    </row>
    <row r="229" spans="15:16" x14ac:dyDescent="0.35">
      <c r="O229" s="4">
        <v>51537</v>
      </c>
      <c r="P229">
        <v>0</v>
      </c>
    </row>
    <row r="230" spans="15:16" x14ac:dyDescent="0.35">
      <c r="O230" s="5">
        <v>79930</v>
      </c>
      <c r="P230">
        <v>0</v>
      </c>
    </row>
    <row r="231" spans="15:16" x14ac:dyDescent="0.35">
      <c r="O231" s="4">
        <v>34320</v>
      </c>
      <c r="P231">
        <v>0</v>
      </c>
    </row>
    <row r="232" spans="15:16" x14ac:dyDescent="0.35">
      <c r="O232" s="5">
        <v>37070</v>
      </c>
      <c r="P232">
        <v>1</v>
      </c>
    </row>
    <row r="233" spans="15:16" x14ac:dyDescent="0.35">
      <c r="O233" s="4">
        <v>81975</v>
      </c>
      <c r="P233">
        <v>1</v>
      </c>
    </row>
    <row r="234" spans="15:16" x14ac:dyDescent="0.35">
      <c r="O234" s="5">
        <v>38590</v>
      </c>
      <c r="P234">
        <v>0</v>
      </c>
    </row>
    <row r="235" spans="15:16" x14ac:dyDescent="0.35">
      <c r="O235" s="4">
        <v>15033</v>
      </c>
      <c r="P235">
        <v>0</v>
      </c>
    </row>
    <row r="236" spans="15:16" x14ac:dyDescent="0.35">
      <c r="O236" s="5">
        <v>62745</v>
      </c>
      <c r="P236">
        <v>0</v>
      </c>
    </row>
    <row r="237" spans="15:16" x14ac:dyDescent="0.35">
      <c r="O237" s="4">
        <v>22212</v>
      </c>
      <c r="P237">
        <v>0</v>
      </c>
    </row>
    <row r="238" spans="15:16" x14ac:dyDescent="0.35">
      <c r="O238" s="5">
        <v>23661</v>
      </c>
      <c r="P238">
        <v>0</v>
      </c>
    </row>
    <row r="239" spans="15:16" x14ac:dyDescent="0.35">
      <c r="O239" s="4">
        <v>79761</v>
      </c>
      <c r="P239">
        <v>0</v>
      </c>
    </row>
    <row r="240" spans="15:16" x14ac:dyDescent="0.35">
      <c r="O240" s="5">
        <v>7500</v>
      </c>
      <c r="P240">
        <v>0</v>
      </c>
    </row>
    <row r="241" spans="15:16" x14ac:dyDescent="0.35">
      <c r="O241" s="4">
        <v>60182</v>
      </c>
      <c r="P241">
        <v>0</v>
      </c>
    </row>
    <row r="242" spans="15:16" x14ac:dyDescent="0.35">
      <c r="O242" s="5">
        <v>73455</v>
      </c>
      <c r="P242">
        <v>1</v>
      </c>
    </row>
    <row r="243" spans="15:16" x14ac:dyDescent="0.35">
      <c r="O243" s="4">
        <v>64961</v>
      </c>
      <c r="P243">
        <v>0</v>
      </c>
    </row>
    <row r="244" spans="15:16" x14ac:dyDescent="0.35">
      <c r="O244" s="5">
        <v>22804</v>
      </c>
      <c r="P244">
        <v>0</v>
      </c>
    </row>
    <row r="245" spans="15:16" x14ac:dyDescent="0.35">
      <c r="O245" s="4">
        <v>73687</v>
      </c>
      <c r="P245">
        <v>2</v>
      </c>
    </row>
    <row r="246" spans="15:16" x14ac:dyDescent="0.35">
      <c r="O246" s="5">
        <v>61074</v>
      </c>
      <c r="P246">
        <v>0</v>
      </c>
    </row>
    <row r="247" spans="15:16" x14ac:dyDescent="0.35">
      <c r="O247" s="4">
        <v>31686</v>
      </c>
      <c r="P247">
        <v>0</v>
      </c>
    </row>
    <row r="248" spans="15:16" x14ac:dyDescent="0.35">
      <c r="O248" s="5">
        <v>80134</v>
      </c>
      <c r="P248">
        <v>4</v>
      </c>
    </row>
    <row r="249" spans="15:16" x14ac:dyDescent="0.35">
      <c r="O249" s="4">
        <v>75027</v>
      </c>
      <c r="P249">
        <v>0</v>
      </c>
    </row>
    <row r="250" spans="15:16" x14ac:dyDescent="0.35">
      <c r="O250" s="5">
        <v>67546</v>
      </c>
      <c r="P250">
        <v>0</v>
      </c>
    </row>
    <row r="251" spans="15:16" x14ac:dyDescent="0.35">
      <c r="O251" s="4">
        <v>65176</v>
      </c>
      <c r="P251">
        <v>0</v>
      </c>
    </row>
    <row r="252" spans="15:16" x14ac:dyDescent="0.35">
      <c r="O252" s="5">
        <v>31160</v>
      </c>
      <c r="P252">
        <v>0</v>
      </c>
    </row>
    <row r="253" spans="15:16" x14ac:dyDescent="0.35">
      <c r="O253" s="4">
        <v>29938</v>
      </c>
      <c r="P253">
        <v>0</v>
      </c>
    </row>
    <row r="254" spans="15:16" x14ac:dyDescent="0.35">
      <c r="O254" s="5">
        <v>102692</v>
      </c>
      <c r="P254">
        <v>5</v>
      </c>
    </row>
    <row r="255" spans="15:16" x14ac:dyDescent="0.35">
      <c r="O255" s="4">
        <v>26490</v>
      </c>
      <c r="P255">
        <v>0</v>
      </c>
    </row>
    <row r="256" spans="15:16" x14ac:dyDescent="0.35">
      <c r="O256" s="5">
        <v>75702</v>
      </c>
      <c r="P256">
        <v>0</v>
      </c>
    </row>
    <row r="257" spans="15:16" x14ac:dyDescent="0.35">
      <c r="O257" s="4">
        <v>30899</v>
      </c>
      <c r="P257">
        <v>0</v>
      </c>
    </row>
    <row r="258" spans="15:16" x14ac:dyDescent="0.35">
      <c r="O258" s="5">
        <v>63342</v>
      </c>
      <c r="P258">
        <v>1</v>
      </c>
    </row>
    <row r="259" spans="15:16" x14ac:dyDescent="0.35">
      <c r="O259" s="4">
        <v>45989</v>
      </c>
      <c r="P259">
        <v>0</v>
      </c>
    </row>
    <row r="260" spans="15:16" x14ac:dyDescent="0.35">
      <c r="O260" s="5">
        <v>18701</v>
      </c>
      <c r="P260">
        <v>0</v>
      </c>
    </row>
    <row r="261" spans="15:16" x14ac:dyDescent="0.35">
      <c r="O261" s="4">
        <v>40737</v>
      </c>
      <c r="P261">
        <v>0</v>
      </c>
    </row>
    <row r="262" spans="15:16" x14ac:dyDescent="0.35">
      <c r="O262" s="5">
        <v>15287</v>
      </c>
      <c r="P262">
        <v>2</v>
      </c>
    </row>
    <row r="263" spans="15:16" x14ac:dyDescent="0.35">
      <c r="O263" s="4">
        <v>69674</v>
      </c>
      <c r="P263">
        <v>0</v>
      </c>
    </row>
    <row r="264" spans="15:16" x14ac:dyDescent="0.35">
      <c r="O264" s="5">
        <v>44159</v>
      </c>
      <c r="P264">
        <v>0</v>
      </c>
    </row>
    <row r="265" spans="15:16" x14ac:dyDescent="0.35">
      <c r="O265" s="4">
        <v>37717</v>
      </c>
      <c r="P265">
        <v>0</v>
      </c>
    </row>
    <row r="266" spans="15:16" x14ac:dyDescent="0.35">
      <c r="O266" s="5">
        <v>43776</v>
      </c>
      <c r="P266">
        <v>1</v>
      </c>
    </row>
    <row r="267" spans="15:16" x14ac:dyDescent="0.35">
      <c r="O267" s="4">
        <v>38179</v>
      </c>
      <c r="P267">
        <v>0</v>
      </c>
    </row>
    <row r="268" spans="15:16" x14ac:dyDescent="0.35">
      <c r="O268" s="5">
        <v>80124</v>
      </c>
      <c r="P268">
        <v>1</v>
      </c>
    </row>
    <row r="269" spans="15:16" x14ac:dyDescent="0.35">
      <c r="O269" s="4">
        <v>38097</v>
      </c>
      <c r="P269">
        <v>2</v>
      </c>
    </row>
    <row r="270" spans="15:16" x14ac:dyDescent="0.35">
      <c r="O270" s="5">
        <v>72940</v>
      </c>
      <c r="P270">
        <v>0</v>
      </c>
    </row>
    <row r="271" spans="15:16" x14ac:dyDescent="0.35">
      <c r="O271" s="4">
        <v>22070</v>
      </c>
      <c r="P271">
        <v>0</v>
      </c>
    </row>
    <row r="272" spans="15:16" x14ac:dyDescent="0.35">
      <c r="O272" s="5">
        <v>69267</v>
      </c>
      <c r="P272">
        <v>1</v>
      </c>
    </row>
    <row r="273" spans="15:16" x14ac:dyDescent="0.35">
      <c r="O273" s="4">
        <v>31788</v>
      </c>
      <c r="P273">
        <v>0</v>
      </c>
    </row>
    <row r="274" spans="15:16" x14ac:dyDescent="0.35">
      <c r="O274" s="5">
        <v>61905</v>
      </c>
      <c r="P274">
        <v>0</v>
      </c>
    </row>
    <row r="275" spans="15:16" x14ac:dyDescent="0.35">
      <c r="O275" s="4">
        <v>29315</v>
      </c>
      <c r="P275">
        <v>0</v>
      </c>
    </row>
    <row r="276" spans="15:16" x14ac:dyDescent="0.35">
      <c r="O276" s="5">
        <v>33378</v>
      </c>
      <c r="P276">
        <v>0</v>
      </c>
    </row>
    <row r="277" spans="15:16" x14ac:dyDescent="0.35">
      <c r="O277" s="4">
        <v>66313</v>
      </c>
      <c r="P277">
        <v>0</v>
      </c>
    </row>
    <row r="278" spans="15:16" x14ac:dyDescent="0.35">
      <c r="O278" s="5">
        <v>60714</v>
      </c>
      <c r="P278">
        <v>1</v>
      </c>
    </row>
    <row r="279" spans="15:16" x14ac:dyDescent="0.35">
      <c r="O279" s="4">
        <v>77882</v>
      </c>
      <c r="P279">
        <v>0</v>
      </c>
    </row>
    <row r="280" spans="15:16" x14ac:dyDescent="0.35">
      <c r="O280" s="5">
        <v>69867</v>
      </c>
      <c r="P280">
        <v>2</v>
      </c>
    </row>
    <row r="281" spans="15:16" x14ac:dyDescent="0.35">
      <c r="O281" s="4">
        <v>63841</v>
      </c>
      <c r="P281">
        <v>0</v>
      </c>
    </row>
    <row r="282" spans="15:16" x14ac:dyDescent="0.35">
      <c r="O282" s="5">
        <v>24480</v>
      </c>
      <c r="P282">
        <v>0</v>
      </c>
    </row>
    <row r="283" spans="15:16" x14ac:dyDescent="0.35">
      <c r="O283" s="4">
        <v>51369</v>
      </c>
      <c r="P283">
        <v>0</v>
      </c>
    </row>
    <row r="284" spans="15:16" x14ac:dyDescent="0.35">
      <c r="O284" s="5">
        <v>37760</v>
      </c>
      <c r="P284">
        <v>0</v>
      </c>
    </row>
    <row r="285" spans="15:16" x14ac:dyDescent="0.35">
      <c r="O285" s="4">
        <v>65640</v>
      </c>
      <c r="P285">
        <v>0</v>
      </c>
    </row>
    <row r="286" spans="15:16" x14ac:dyDescent="0.35">
      <c r="O286" s="5">
        <v>44319</v>
      </c>
      <c r="P286">
        <v>0</v>
      </c>
    </row>
    <row r="287" spans="15:16" x14ac:dyDescent="0.35">
      <c r="O287" s="4">
        <v>30631</v>
      </c>
      <c r="P287">
        <v>0</v>
      </c>
    </row>
    <row r="288" spans="15:16" x14ac:dyDescent="0.35">
      <c r="O288" s="5">
        <v>75278</v>
      </c>
      <c r="P288">
        <v>0</v>
      </c>
    </row>
    <row r="289" spans="15:16" x14ac:dyDescent="0.35">
      <c r="O289" s="4">
        <v>50898</v>
      </c>
      <c r="P289">
        <v>0</v>
      </c>
    </row>
    <row r="290" spans="15:16" x14ac:dyDescent="0.35">
      <c r="O290" s="5">
        <v>79946</v>
      </c>
      <c r="P290">
        <v>0</v>
      </c>
    </row>
    <row r="291" spans="15:16" x14ac:dyDescent="0.35">
      <c r="O291" s="4">
        <v>35416</v>
      </c>
      <c r="P291">
        <v>0</v>
      </c>
    </row>
    <row r="292" spans="15:16" x14ac:dyDescent="0.35">
      <c r="O292" s="5">
        <v>32414</v>
      </c>
      <c r="P292">
        <v>1</v>
      </c>
    </row>
    <row r="293" spans="15:16" x14ac:dyDescent="0.35">
      <c r="O293" s="4">
        <v>38361</v>
      </c>
      <c r="P293">
        <v>0</v>
      </c>
    </row>
    <row r="294" spans="15:16" x14ac:dyDescent="0.35">
      <c r="O294" s="5">
        <v>82497</v>
      </c>
      <c r="P294">
        <v>1</v>
      </c>
    </row>
    <row r="295" spans="15:16" x14ac:dyDescent="0.35">
      <c r="O295" s="4">
        <v>16626</v>
      </c>
      <c r="P295">
        <v>0</v>
      </c>
    </row>
    <row r="296" spans="15:16" x14ac:dyDescent="0.35">
      <c r="O296" s="5">
        <v>29672</v>
      </c>
      <c r="P296">
        <v>0</v>
      </c>
    </row>
    <row r="297" spans="15:16" x14ac:dyDescent="0.35">
      <c r="O297" s="4">
        <v>55951</v>
      </c>
      <c r="P297">
        <v>2</v>
      </c>
    </row>
    <row r="298" spans="15:16" x14ac:dyDescent="0.35">
      <c r="O298" s="5">
        <v>35388</v>
      </c>
      <c r="P298">
        <v>0</v>
      </c>
    </row>
    <row r="299" spans="15:16" x14ac:dyDescent="0.35">
      <c r="O299" s="4">
        <v>42386</v>
      </c>
      <c r="P299">
        <v>0</v>
      </c>
    </row>
    <row r="300" spans="15:16" x14ac:dyDescent="0.35">
      <c r="O300" s="5">
        <v>68627</v>
      </c>
      <c r="P300">
        <v>0</v>
      </c>
    </row>
    <row r="301" spans="15:16" x14ac:dyDescent="0.35">
      <c r="O301" s="4">
        <v>57912</v>
      </c>
      <c r="P301">
        <v>1</v>
      </c>
    </row>
    <row r="302" spans="15:16" x14ac:dyDescent="0.35">
      <c r="O302" s="5">
        <v>35246</v>
      </c>
      <c r="P302">
        <v>0</v>
      </c>
    </row>
    <row r="303" spans="15:16" x14ac:dyDescent="0.35">
      <c r="O303" s="4">
        <v>58821</v>
      </c>
      <c r="P303">
        <v>0</v>
      </c>
    </row>
    <row r="304" spans="15:16" x14ac:dyDescent="0.35">
      <c r="O304" s="5">
        <v>46377</v>
      </c>
      <c r="P304">
        <v>0</v>
      </c>
    </row>
    <row r="305" spans="15:16" x14ac:dyDescent="0.35">
      <c r="O305" s="4">
        <v>39747</v>
      </c>
      <c r="P305">
        <v>0</v>
      </c>
    </row>
    <row r="306" spans="15:16" x14ac:dyDescent="0.35">
      <c r="O306" s="5">
        <v>23976</v>
      </c>
      <c r="P306">
        <v>0</v>
      </c>
    </row>
    <row r="307" spans="15:16" x14ac:dyDescent="0.35">
      <c r="O307" s="4">
        <v>80950</v>
      </c>
      <c r="P307">
        <v>1</v>
      </c>
    </row>
    <row r="308" spans="15:16" x14ac:dyDescent="0.35">
      <c r="O308" s="5">
        <v>27038</v>
      </c>
      <c r="P308">
        <v>1</v>
      </c>
    </row>
    <row r="309" spans="15:16" x14ac:dyDescent="0.35">
      <c r="O309" s="4">
        <v>77457</v>
      </c>
      <c r="P309">
        <v>1</v>
      </c>
    </row>
    <row r="310" spans="15:16" x14ac:dyDescent="0.35">
      <c r="O310" s="5">
        <v>64100</v>
      </c>
      <c r="P310">
        <v>1</v>
      </c>
    </row>
    <row r="311" spans="15:16" x14ac:dyDescent="0.35">
      <c r="O311" s="4">
        <v>42670</v>
      </c>
      <c r="P311">
        <v>0</v>
      </c>
    </row>
    <row r="312" spans="15:16" x14ac:dyDescent="0.35">
      <c r="O312" s="5">
        <v>12571</v>
      </c>
      <c r="P312">
        <v>0</v>
      </c>
    </row>
    <row r="313" spans="15:16" x14ac:dyDescent="0.35">
      <c r="O313" s="4">
        <v>22574</v>
      </c>
      <c r="P313">
        <v>0</v>
      </c>
    </row>
    <row r="314" spans="15:16" x14ac:dyDescent="0.35">
      <c r="O314" s="5">
        <v>51386</v>
      </c>
      <c r="P314">
        <v>2</v>
      </c>
    </row>
    <row r="315" spans="15:16" x14ac:dyDescent="0.35">
      <c r="O315" s="4">
        <v>70893</v>
      </c>
      <c r="P315">
        <v>0</v>
      </c>
    </row>
    <row r="316" spans="15:16" x14ac:dyDescent="0.35">
      <c r="O316" s="5">
        <v>54198</v>
      </c>
      <c r="P316">
        <v>0</v>
      </c>
    </row>
    <row r="317" spans="15:16" x14ac:dyDescent="0.35">
      <c r="O317" s="4">
        <v>28839</v>
      </c>
      <c r="P317">
        <v>0</v>
      </c>
    </row>
    <row r="318" spans="15:16" x14ac:dyDescent="0.35">
      <c r="O318" s="5">
        <v>40321</v>
      </c>
      <c r="P318">
        <v>0</v>
      </c>
    </row>
    <row r="319" spans="15:16" x14ac:dyDescent="0.35">
      <c r="O319" s="4">
        <v>66503</v>
      </c>
      <c r="P319">
        <v>0</v>
      </c>
    </row>
    <row r="320" spans="15:16" x14ac:dyDescent="0.35">
      <c r="O320" s="5">
        <v>30833</v>
      </c>
      <c r="P320">
        <v>0</v>
      </c>
    </row>
    <row r="321" spans="15:16" x14ac:dyDescent="0.35">
      <c r="O321" s="4">
        <v>51386</v>
      </c>
      <c r="P321">
        <v>2</v>
      </c>
    </row>
    <row r="322" spans="15:16" x14ac:dyDescent="0.35">
      <c r="O322" s="5">
        <v>64795</v>
      </c>
      <c r="P322">
        <v>0</v>
      </c>
    </row>
    <row r="323" spans="15:16" x14ac:dyDescent="0.35">
      <c r="O323" s="4">
        <v>34421</v>
      </c>
      <c r="P323">
        <v>0</v>
      </c>
    </row>
    <row r="324" spans="15:16" x14ac:dyDescent="0.35">
      <c r="O324" s="5">
        <v>47025</v>
      </c>
      <c r="P324">
        <v>0</v>
      </c>
    </row>
    <row r="325" spans="15:16" x14ac:dyDescent="0.35">
      <c r="O325" s="4">
        <v>64325</v>
      </c>
      <c r="P325">
        <v>0</v>
      </c>
    </row>
    <row r="326" spans="15:16" x14ac:dyDescent="0.35">
      <c r="O326" s="5">
        <v>40464</v>
      </c>
      <c r="P326">
        <v>0</v>
      </c>
    </row>
    <row r="327" spans="15:16" x14ac:dyDescent="0.35">
      <c r="O327" s="4">
        <v>62187</v>
      </c>
      <c r="P327">
        <v>0</v>
      </c>
    </row>
    <row r="328" spans="15:16" x14ac:dyDescent="0.35">
      <c r="O328" s="5">
        <v>14849</v>
      </c>
      <c r="P328">
        <v>0</v>
      </c>
    </row>
    <row r="329" spans="15:16" x14ac:dyDescent="0.35">
      <c r="O329" s="4">
        <v>27255</v>
      </c>
      <c r="P329">
        <v>0</v>
      </c>
    </row>
    <row r="330" spans="15:16" x14ac:dyDescent="0.35">
      <c r="O330" s="5">
        <v>54432</v>
      </c>
      <c r="P330">
        <v>0</v>
      </c>
    </row>
    <row r="331" spans="15:16" x14ac:dyDescent="0.35">
      <c r="O331" s="4">
        <v>29999</v>
      </c>
      <c r="P331">
        <v>0</v>
      </c>
    </row>
    <row r="332" spans="15:16" x14ac:dyDescent="0.35">
      <c r="O332" s="5">
        <v>24072</v>
      </c>
      <c r="P332">
        <v>0</v>
      </c>
    </row>
    <row r="333" spans="15:16" x14ac:dyDescent="0.35">
      <c r="O333" s="4">
        <v>33996</v>
      </c>
      <c r="P333">
        <v>0</v>
      </c>
    </row>
    <row r="334" spans="15:16" x14ac:dyDescent="0.35">
      <c r="O334" s="5">
        <v>66334</v>
      </c>
      <c r="P334">
        <v>1</v>
      </c>
    </row>
    <row r="335" spans="15:16" x14ac:dyDescent="0.35">
      <c r="O335" s="4">
        <v>35178</v>
      </c>
      <c r="P335">
        <v>2</v>
      </c>
    </row>
    <row r="336" spans="15:16" x14ac:dyDescent="0.35">
      <c r="O336" s="5">
        <v>22010</v>
      </c>
      <c r="P336">
        <v>0</v>
      </c>
    </row>
    <row r="337" spans="15:16" x14ac:dyDescent="0.35">
      <c r="O337" s="4">
        <v>62204</v>
      </c>
      <c r="P337">
        <v>0</v>
      </c>
    </row>
    <row r="338" spans="15:16" x14ac:dyDescent="0.35">
      <c r="O338" s="5">
        <v>75693</v>
      </c>
      <c r="P338">
        <v>4</v>
      </c>
    </row>
    <row r="339" spans="15:16" x14ac:dyDescent="0.35">
      <c r="O339" s="4">
        <v>30675</v>
      </c>
      <c r="P339">
        <v>0</v>
      </c>
    </row>
    <row r="340" spans="15:16" x14ac:dyDescent="0.35">
      <c r="O340" s="5">
        <v>83003</v>
      </c>
      <c r="P340">
        <v>2</v>
      </c>
    </row>
    <row r="341" spans="15:16" x14ac:dyDescent="0.35">
      <c r="O341" s="4">
        <v>83532</v>
      </c>
      <c r="P341">
        <v>1</v>
      </c>
    </row>
    <row r="342" spans="15:16" x14ac:dyDescent="0.35">
      <c r="O342" s="5">
        <v>68655</v>
      </c>
      <c r="P342">
        <v>0</v>
      </c>
    </row>
    <row r="343" spans="15:16" x14ac:dyDescent="0.35">
      <c r="O343" s="4">
        <v>41411</v>
      </c>
      <c r="P343">
        <v>0</v>
      </c>
    </row>
    <row r="344" spans="15:16" x14ac:dyDescent="0.35">
      <c r="O344" s="5">
        <v>55212</v>
      </c>
      <c r="P344">
        <v>2</v>
      </c>
    </row>
    <row r="345" spans="15:16" x14ac:dyDescent="0.35">
      <c r="O345" s="4">
        <v>59292</v>
      </c>
      <c r="P345">
        <v>0</v>
      </c>
    </row>
    <row r="346" spans="15:16" x14ac:dyDescent="0.35">
      <c r="O346" s="5">
        <v>27190</v>
      </c>
      <c r="P346">
        <v>2</v>
      </c>
    </row>
    <row r="347" spans="15:16" x14ac:dyDescent="0.35">
      <c r="O347" s="4">
        <v>82623</v>
      </c>
      <c r="P347">
        <v>0</v>
      </c>
    </row>
    <row r="348" spans="15:16" x14ac:dyDescent="0.35">
      <c r="O348" s="5">
        <v>44300</v>
      </c>
      <c r="P348">
        <v>0</v>
      </c>
    </row>
    <row r="349" spans="15:16" x14ac:dyDescent="0.35">
      <c r="O349" s="4">
        <v>84835</v>
      </c>
      <c r="P349">
        <v>1</v>
      </c>
    </row>
    <row r="350" spans="15:16" x14ac:dyDescent="0.35">
      <c r="O350" s="5">
        <v>30372</v>
      </c>
      <c r="P350">
        <v>0</v>
      </c>
    </row>
    <row r="351" spans="15:16" x14ac:dyDescent="0.35">
      <c r="O351" s="4">
        <v>33181</v>
      </c>
      <c r="P351">
        <v>1</v>
      </c>
    </row>
    <row r="352" spans="15:16" x14ac:dyDescent="0.35">
      <c r="O352" s="5">
        <v>71113</v>
      </c>
      <c r="P352">
        <v>0</v>
      </c>
    </row>
    <row r="353" spans="15:16" x14ac:dyDescent="0.35">
      <c r="O353" s="4">
        <v>71952</v>
      </c>
      <c r="P353">
        <v>2</v>
      </c>
    </row>
    <row r="354" spans="15:16" x14ac:dyDescent="0.35">
      <c r="O354" s="5">
        <v>69759</v>
      </c>
      <c r="P354">
        <v>1</v>
      </c>
    </row>
    <row r="355" spans="15:16" x14ac:dyDescent="0.35">
      <c r="O355" s="4">
        <v>72099</v>
      </c>
      <c r="P355">
        <v>0</v>
      </c>
    </row>
    <row r="356" spans="15:16" x14ac:dyDescent="0.35">
      <c r="O356" s="5">
        <v>60000</v>
      </c>
      <c r="P356">
        <v>0</v>
      </c>
    </row>
    <row r="357" spans="15:16" x14ac:dyDescent="0.35">
      <c r="O357" s="4">
        <v>38643</v>
      </c>
      <c r="P357">
        <v>0</v>
      </c>
    </row>
    <row r="358" spans="15:16" x14ac:dyDescent="0.35">
      <c r="O358" s="5">
        <v>50737</v>
      </c>
      <c r="P358">
        <v>1</v>
      </c>
    </row>
    <row r="359" spans="15:16" x14ac:dyDescent="0.35">
      <c r="O359" s="4">
        <v>68462</v>
      </c>
      <c r="P359">
        <v>0</v>
      </c>
    </row>
    <row r="360" spans="15:16" x14ac:dyDescent="0.35">
      <c r="O360" s="5">
        <v>65073</v>
      </c>
      <c r="P360">
        <v>0</v>
      </c>
    </row>
    <row r="361" spans="15:16" x14ac:dyDescent="0.35">
      <c r="O361" s="4">
        <v>46681</v>
      </c>
      <c r="P361">
        <v>0</v>
      </c>
    </row>
    <row r="362" spans="15:16" x14ac:dyDescent="0.35">
      <c r="O362" s="5">
        <v>78618</v>
      </c>
      <c r="P362">
        <v>1</v>
      </c>
    </row>
    <row r="363" spans="15:16" x14ac:dyDescent="0.35">
      <c r="O363" s="4">
        <v>62187</v>
      </c>
      <c r="P363">
        <v>0</v>
      </c>
    </row>
    <row r="364" spans="15:16" x14ac:dyDescent="0.35">
      <c r="O364" s="5">
        <v>28442</v>
      </c>
      <c r="P364">
        <v>0</v>
      </c>
    </row>
    <row r="365" spans="15:16" x14ac:dyDescent="0.35">
      <c r="O365" s="4">
        <v>37717</v>
      </c>
      <c r="P365">
        <v>0</v>
      </c>
    </row>
    <row r="366" spans="15:16" x14ac:dyDescent="0.35">
      <c r="O366" s="5">
        <v>51479</v>
      </c>
      <c r="P366">
        <v>0</v>
      </c>
    </row>
    <row r="367" spans="15:16" x14ac:dyDescent="0.35">
      <c r="O367" s="4">
        <v>54803</v>
      </c>
      <c r="P367">
        <v>0</v>
      </c>
    </row>
    <row r="368" spans="15:16" x14ac:dyDescent="0.35">
      <c r="O368" s="5">
        <v>79530</v>
      </c>
      <c r="P368">
        <v>0</v>
      </c>
    </row>
    <row r="369" spans="15:16" x14ac:dyDescent="0.35">
      <c r="O369" s="4">
        <v>31615</v>
      </c>
      <c r="P369">
        <v>0</v>
      </c>
    </row>
    <row r="370" spans="15:16" x14ac:dyDescent="0.35">
      <c r="O370" s="5">
        <v>72025</v>
      </c>
      <c r="P370">
        <v>0</v>
      </c>
    </row>
    <row r="371" spans="15:16" x14ac:dyDescent="0.35">
      <c r="O371" s="4">
        <v>52614</v>
      </c>
      <c r="P371">
        <v>0</v>
      </c>
    </row>
    <row r="372" spans="15:16" x14ac:dyDescent="0.35">
      <c r="O372" s="5">
        <v>35684</v>
      </c>
      <c r="P372">
        <v>0</v>
      </c>
    </row>
    <row r="373" spans="15:16" x14ac:dyDescent="0.35">
      <c r="O373" s="4">
        <v>48178</v>
      </c>
      <c r="P373">
        <v>0</v>
      </c>
    </row>
    <row r="374" spans="15:16" x14ac:dyDescent="0.35">
      <c r="O374" s="5">
        <v>29548</v>
      </c>
      <c r="P374">
        <v>1</v>
      </c>
    </row>
    <row r="375" spans="15:16" x14ac:dyDescent="0.35">
      <c r="O375" s="4">
        <v>63810</v>
      </c>
      <c r="P375">
        <v>1</v>
      </c>
    </row>
    <row r="376" spans="15:16" x14ac:dyDescent="0.35">
      <c r="O376" s="5">
        <v>38578</v>
      </c>
      <c r="P376">
        <v>1</v>
      </c>
    </row>
    <row r="377" spans="15:16" x14ac:dyDescent="0.35">
      <c r="O377" s="4">
        <v>46098</v>
      </c>
      <c r="P377">
        <v>0</v>
      </c>
    </row>
    <row r="378" spans="15:16" x14ac:dyDescent="0.35">
      <c r="O378" s="5">
        <v>22585</v>
      </c>
      <c r="P378">
        <v>2</v>
      </c>
    </row>
    <row r="379" spans="15:16" x14ac:dyDescent="0.35">
      <c r="O379" s="4">
        <v>30279</v>
      </c>
      <c r="P379">
        <v>0</v>
      </c>
    </row>
    <row r="380" spans="15:16" x14ac:dyDescent="0.35">
      <c r="O380" s="5">
        <v>66426</v>
      </c>
      <c r="P380">
        <v>0</v>
      </c>
    </row>
    <row r="381" spans="15:16" x14ac:dyDescent="0.35">
      <c r="O381" s="4">
        <v>30822</v>
      </c>
      <c r="P381">
        <v>0</v>
      </c>
    </row>
    <row r="382" spans="15:16" x14ac:dyDescent="0.35">
      <c r="O382" s="5">
        <v>33581</v>
      </c>
      <c r="P382">
        <v>0</v>
      </c>
    </row>
    <row r="383" spans="15:16" x14ac:dyDescent="0.35">
      <c r="O383" s="4">
        <v>19986</v>
      </c>
      <c r="P383">
        <v>0</v>
      </c>
    </row>
    <row r="384" spans="15:16" x14ac:dyDescent="0.35">
      <c r="O384" s="5">
        <v>27421</v>
      </c>
      <c r="P384">
        <v>0</v>
      </c>
    </row>
    <row r="385" spans="15:16" x14ac:dyDescent="0.35">
      <c r="O385" s="4">
        <v>35688</v>
      </c>
      <c r="P385">
        <v>0</v>
      </c>
    </row>
    <row r="386" spans="15:16" x14ac:dyDescent="0.35">
      <c r="O386" s="5">
        <v>36143</v>
      </c>
      <c r="P386">
        <v>0</v>
      </c>
    </row>
    <row r="387" spans="15:16" x14ac:dyDescent="0.35">
      <c r="O387" s="4">
        <v>10245</v>
      </c>
      <c r="P387">
        <v>0</v>
      </c>
    </row>
    <row r="388" spans="15:16" x14ac:dyDescent="0.35">
      <c r="O388" s="5">
        <v>43795</v>
      </c>
      <c r="P388">
        <v>2</v>
      </c>
    </row>
    <row r="389" spans="15:16" x14ac:dyDescent="0.35">
      <c r="O389" s="4">
        <v>63381</v>
      </c>
      <c r="P389">
        <v>0</v>
      </c>
    </row>
    <row r="390" spans="15:16" x14ac:dyDescent="0.35">
      <c r="O390" s="5">
        <v>38823</v>
      </c>
      <c r="P390">
        <v>0</v>
      </c>
    </row>
    <row r="391" spans="15:16" x14ac:dyDescent="0.35">
      <c r="O391" s="4">
        <v>83664</v>
      </c>
      <c r="P391">
        <v>0</v>
      </c>
    </row>
    <row r="392" spans="15:16" x14ac:dyDescent="0.35">
      <c r="O392" s="5">
        <v>90300</v>
      </c>
      <c r="P392">
        <v>1</v>
      </c>
    </row>
    <row r="393" spans="15:16" x14ac:dyDescent="0.35">
      <c r="O393" s="4">
        <v>62499</v>
      </c>
      <c r="P393">
        <v>0</v>
      </c>
    </row>
    <row r="394" spans="15:16" x14ac:dyDescent="0.35">
      <c r="O394" s="5">
        <v>74293</v>
      </c>
      <c r="P394">
        <v>0</v>
      </c>
    </row>
    <row r="395" spans="15:16" x14ac:dyDescent="0.35">
      <c r="O395" s="4">
        <v>51012</v>
      </c>
      <c r="P395">
        <v>0</v>
      </c>
    </row>
    <row r="396" spans="15:16" x14ac:dyDescent="0.35">
      <c r="O396" s="5">
        <v>70777</v>
      </c>
      <c r="P396">
        <v>0</v>
      </c>
    </row>
    <row r="397" spans="15:16" x14ac:dyDescent="0.35">
      <c r="O397" s="4">
        <v>68682</v>
      </c>
      <c r="P397">
        <v>0</v>
      </c>
    </row>
    <row r="398" spans="15:16" x14ac:dyDescent="0.35">
      <c r="O398" s="5">
        <v>43824</v>
      </c>
      <c r="P398">
        <v>0</v>
      </c>
    </row>
    <row r="399" spans="15:16" x14ac:dyDescent="0.35">
      <c r="O399" s="4">
        <v>15345</v>
      </c>
      <c r="P399">
        <v>1</v>
      </c>
    </row>
    <row r="400" spans="15:16" x14ac:dyDescent="0.35">
      <c r="O400" s="5">
        <v>23442</v>
      </c>
      <c r="P400">
        <v>0</v>
      </c>
    </row>
    <row r="401" spans="15:16" x14ac:dyDescent="0.35">
      <c r="O401" s="4">
        <v>14515</v>
      </c>
      <c r="P401">
        <v>1</v>
      </c>
    </row>
    <row r="402" spans="15:16" x14ac:dyDescent="0.35">
      <c r="O402" s="5">
        <v>31395</v>
      </c>
      <c r="P402">
        <v>0</v>
      </c>
    </row>
    <row r="403" spans="15:16" x14ac:dyDescent="0.35">
      <c r="O403" s="4">
        <v>75276</v>
      </c>
      <c r="P403">
        <v>0</v>
      </c>
    </row>
    <row r="404" spans="15:16" x14ac:dyDescent="0.35">
      <c r="O404" s="5">
        <v>42373</v>
      </c>
      <c r="P404">
        <v>0</v>
      </c>
    </row>
    <row r="405" spans="15:16" x14ac:dyDescent="0.35">
      <c r="O405" s="4">
        <v>30507</v>
      </c>
      <c r="P405">
        <v>0</v>
      </c>
    </row>
    <row r="406" spans="15:16" x14ac:dyDescent="0.35">
      <c r="O406" s="5">
        <v>55521</v>
      </c>
      <c r="P406">
        <v>2</v>
      </c>
    </row>
    <row r="407" spans="15:16" x14ac:dyDescent="0.35">
      <c r="O407" s="4">
        <v>48006</v>
      </c>
      <c r="P407">
        <v>0</v>
      </c>
    </row>
    <row r="408" spans="15:16" x14ac:dyDescent="0.35">
      <c r="O408" s="5">
        <v>27213</v>
      </c>
      <c r="P408">
        <v>1</v>
      </c>
    </row>
    <row r="409" spans="15:16" x14ac:dyDescent="0.35">
      <c r="O409" s="4">
        <v>65808</v>
      </c>
      <c r="P409">
        <v>0</v>
      </c>
    </row>
    <row r="410" spans="15:16" x14ac:dyDescent="0.35">
      <c r="O410" s="5">
        <v>30351</v>
      </c>
      <c r="P410">
        <v>0</v>
      </c>
    </row>
    <row r="411" spans="15:16" x14ac:dyDescent="0.35">
      <c r="O411" s="4">
        <v>50437</v>
      </c>
      <c r="P411">
        <v>0</v>
      </c>
    </row>
    <row r="412" spans="15:16" x14ac:dyDescent="0.35">
      <c r="O412" s="5">
        <v>23616</v>
      </c>
      <c r="P412">
        <v>1</v>
      </c>
    </row>
    <row r="413" spans="15:16" x14ac:dyDescent="0.35">
      <c r="O413" s="4">
        <v>53858</v>
      </c>
      <c r="P413">
        <v>0</v>
      </c>
    </row>
    <row r="414" spans="15:16" x14ac:dyDescent="0.35">
      <c r="O414" s="5">
        <v>66465</v>
      </c>
      <c r="P414">
        <v>1</v>
      </c>
    </row>
    <row r="415" spans="15:16" x14ac:dyDescent="0.35">
      <c r="O415" s="4">
        <v>46923</v>
      </c>
      <c r="P415">
        <v>0</v>
      </c>
    </row>
    <row r="416" spans="15:16" x14ac:dyDescent="0.35">
      <c r="O416" s="5">
        <v>75072</v>
      </c>
      <c r="P416">
        <v>0</v>
      </c>
    </row>
    <row r="417" spans="15:16" x14ac:dyDescent="0.35">
      <c r="O417" s="4">
        <v>75865</v>
      </c>
      <c r="P417">
        <v>0</v>
      </c>
    </row>
    <row r="418" spans="15:16" x14ac:dyDescent="0.35">
      <c r="O418" s="5">
        <v>19789</v>
      </c>
      <c r="P418">
        <v>1</v>
      </c>
    </row>
    <row r="419" spans="15:16" x14ac:dyDescent="0.35">
      <c r="O419" s="4">
        <v>80134</v>
      </c>
      <c r="P419">
        <v>4</v>
      </c>
    </row>
    <row r="420" spans="15:16" x14ac:dyDescent="0.35">
      <c r="O420" s="5">
        <v>91065</v>
      </c>
      <c r="P420">
        <v>3</v>
      </c>
    </row>
    <row r="421" spans="15:16" x14ac:dyDescent="0.35">
      <c r="O421" s="4">
        <v>49505</v>
      </c>
      <c r="P421">
        <v>0</v>
      </c>
    </row>
    <row r="422" spans="15:16" x14ac:dyDescent="0.35">
      <c r="O422" s="5">
        <v>37401</v>
      </c>
      <c r="P422">
        <v>0</v>
      </c>
    </row>
    <row r="423" spans="15:16" x14ac:dyDescent="0.35">
      <c r="O423" s="4">
        <v>30096</v>
      </c>
      <c r="P423">
        <v>0</v>
      </c>
    </row>
    <row r="424" spans="15:16" x14ac:dyDescent="0.35">
      <c r="O424" s="5">
        <v>18492</v>
      </c>
      <c r="P424">
        <v>0</v>
      </c>
    </row>
    <row r="425" spans="15:16" x14ac:dyDescent="0.35">
      <c r="O425" s="4">
        <v>82584</v>
      </c>
      <c r="P425">
        <v>3</v>
      </c>
    </row>
    <row r="426" spans="15:16" x14ac:dyDescent="0.35">
      <c r="O426" s="5">
        <v>93027</v>
      </c>
      <c r="P426">
        <v>1</v>
      </c>
    </row>
    <row r="427" spans="15:16" x14ac:dyDescent="0.35">
      <c r="O427" s="4">
        <v>48686</v>
      </c>
      <c r="P427">
        <v>0</v>
      </c>
    </row>
    <row r="428" spans="15:16" x14ac:dyDescent="0.35">
      <c r="O428" s="5">
        <v>92910</v>
      </c>
      <c r="P428">
        <v>3</v>
      </c>
    </row>
    <row r="429" spans="15:16" x14ac:dyDescent="0.35">
      <c r="O429" s="4">
        <v>75433</v>
      </c>
      <c r="P429">
        <v>2</v>
      </c>
    </row>
    <row r="430" spans="15:16" x14ac:dyDescent="0.35">
      <c r="O430" s="5">
        <v>10404</v>
      </c>
      <c r="P430">
        <v>0</v>
      </c>
    </row>
    <row r="431" spans="15:16" x14ac:dyDescent="0.35">
      <c r="O431" s="4">
        <v>61314</v>
      </c>
      <c r="P431">
        <v>0</v>
      </c>
    </row>
    <row r="432" spans="15:16" x14ac:dyDescent="0.35">
      <c r="O432" s="5">
        <v>84865</v>
      </c>
      <c r="P432">
        <v>5</v>
      </c>
    </row>
    <row r="433" spans="15:16" x14ac:dyDescent="0.35">
      <c r="O433" s="4">
        <v>42387</v>
      </c>
      <c r="P433">
        <v>0</v>
      </c>
    </row>
    <row r="434" spans="15:16" x14ac:dyDescent="0.35">
      <c r="O434" s="5">
        <v>67309</v>
      </c>
      <c r="P434">
        <v>0</v>
      </c>
    </row>
    <row r="435" spans="15:16" x14ac:dyDescent="0.35">
      <c r="O435" s="4">
        <v>75236</v>
      </c>
      <c r="P435">
        <v>0</v>
      </c>
    </row>
    <row r="436" spans="15:16" x14ac:dyDescent="0.35">
      <c r="O436" s="5">
        <v>30015</v>
      </c>
      <c r="P436">
        <v>0</v>
      </c>
    </row>
    <row r="437" spans="15:16" x14ac:dyDescent="0.35">
      <c r="O437" s="4">
        <v>50943</v>
      </c>
      <c r="P437">
        <v>0</v>
      </c>
    </row>
    <row r="438" spans="15:16" x14ac:dyDescent="0.35">
      <c r="O438" s="5">
        <v>67272</v>
      </c>
      <c r="P438">
        <v>0</v>
      </c>
    </row>
    <row r="439" spans="15:16" x14ac:dyDescent="0.35">
      <c r="O439" s="4">
        <v>51529</v>
      </c>
      <c r="P439">
        <v>0</v>
      </c>
    </row>
    <row r="440" spans="15:16" x14ac:dyDescent="0.35">
      <c r="O440" s="5">
        <v>32011</v>
      </c>
      <c r="P440">
        <v>0</v>
      </c>
    </row>
    <row r="441" spans="15:16" x14ac:dyDescent="0.35">
      <c r="O441" s="4">
        <v>7500</v>
      </c>
      <c r="P441">
        <v>0</v>
      </c>
    </row>
    <row r="442" spans="15:16" x14ac:dyDescent="0.35">
      <c r="O442" s="5">
        <v>28691</v>
      </c>
      <c r="P442">
        <v>0</v>
      </c>
    </row>
    <row r="443" spans="15:16" x14ac:dyDescent="0.35">
      <c r="O443" s="4">
        <v>56223</v>
      </c>
      <c r="P443">
        <v>0</v>
      </c>
    </row>
    <row r="444" spans="15:16" x14ac:dyDescent="0.35">
      <c r="O444" s="5">
        <v>18100</v>
      </c>
      <c r="P444">
        <v>0</v>
      </c>
    </row>
    <row r="445" spans="15:16" x14ac:dyDescent="0.35">
      <c r="O445" s="4">
        <v>30279</v>
      </c>
      <c r="P445">
        <v>0</v>
      </c>
    </row>
    <row r="446" spans="15:16" x14ac:dyDescent="0.35">
      <c r="O446" s="5">
        <v>20130</v>
      </c>
      <c r="P446">
        <v>0</v>
      </c>
    </row>
    <row r="447" spans="15:16" x14ac:dyDescent="0.35">
      <c r="O447" s="4">
        <v>23295</v>
      </c>
      <c r="P447">
        <v>0</v>
      </c>
    </row>
    <row r="448" spans="15:16" x14ac:dyDescent="0.35">
      <c r="O448" s="5">
        <v>42618</v>
      </c>
      <c r="P448">
        <v>0</v>
      </c>
    </row>
    <row r="449" spans="15:16" x14ac:dyDescent="0.35">
      <c r="O449" s="4">
        <v>81246</v>
      </c>
      <c r="P449">
        <v>2</v>
      </c>
    </row>
    <row r="450" spans="15:16" x14ac:dyDescent="0.35">
      <c r="O450" s="5">
        <v>24027</v>
      </c>
      <c r="P450">
        <v>0</v>
      </c>
    </row>
    <row r="451" spans="15:16" x14ac:dyDescent="0.35">
      <c r="O451" s="4">
        <v>55707</v>
      </c>
      <c r="P451">
        <v>0</v>
      </c>
    </row>
    <row r="452" spans="15:16" x14ac:dyDescent="0.35">
      <c r="O452" s="5">
        <v>57959</v>
      </c>
      <c r="P452">
        <v>0</v>
      </c>
    </row>
    <row r="453" spans="15:16" x14ac:dyDescent="0.35">
      <c r="O453" s="4">
        <v>56796</v>
      </c>
      <c r="P453">
        <v>0</v>
      </c>
    </row>
    <row r="454" spans="15:16" x14ac:dyDescent="0.35">
      <c r="O454" s="5">
        <v>36230</v>
      </c>
      <c r="P454">
        <v>0</v>
      </c>
    </row>
    <row r="455" spans="15:16" x14ac:dyDescent="0.35">
      <c r="O455" s="4">
        <v>70829</v>
      </c>
      <c r="P455">
        <v>0</v>
      </c>
    </row>
    <row r="456" spans="15:16" x14ac:dyDescent="0.35">
      <c r="O456" s="5">
        <v>65991</v>
      </c>
      <c r="P456">
        <v>0</v>
      </c>
    </row>
    <row r="457" spans="15:16" x14ac:dyDescent="0.35">
      <c r="O457" s="4">
        <v>38988</v>
      </c>
      <c r="P457">
        <v>0</v>
      </c>
    </row>
    <row r="458" spans="15:16" x14ac:dyDescent="0.35">
      <c r="O458" s="5">
        <v>89572</v>
      </c>
      <c r="P458">
        <v>3</v>
      </c>
    </row>
    <row r="459" spans="15:16" x14ac:dyDescent="0.35">
      <c r="O459" s="4">
        <v>42207</v>
      </c>
      <c r="P459">
        <v>2</v>
      </c>
    </row>
    <row r="460" spans="15:16" x14ac:dyDescent="0.35">
      <c r="O460" s="5">
        <v>50300</v>
      </c>
      <c r="P460">
        <v>0</v>
      </c>
    </row>
    <row r="461" spans="15:16" x14ac:dyDescent="0.35">
      <c r="O461" s="4">
        <v>66664</v>
      </c>
      <c r="P461">
        <v>0</v>
      </c>
    </row>
    <row r="462" spans="15:16" x14ac:dyDescent="0.35">
      <c r="O462" s="5">
        <v>60597</v>
      </c>
      <c r="P462">
        <v>2</v>
      </c>
    </row>
    <row r="463" spans="15:16" x14ac:dyDescent="0.35">
      <c r="O463" s="4">
        <v>70165</v>
      </c>
      <c r="P463">
        <v>0</v>
      </c>
    </row>
    <row r="464" spans="15:16" x14ac:dyDescent="0.35">
      <c r="O464" s="5">
        <v>50520</v>
      </c>
      <c r="P464">
        <v>0</v>
      </c>
    </row>
    <row r="465" spans="15:16" x14ac:dyDescent="0.35">
      <c r="O465" s="4">
        <v>80124</v>
      </c>
      <c r="P465">
        <v>1</v>
      </c>
    </row>
    <row r="466" spans="15:16" x14ac:dyDescent="0.35">
      <c r="O466" s="5">
        <v>33183</v>
      </c>
      <c r="P466">
        <v>0</v>
      </c>
    </row>
    <row r="467" spans="15:16" x14ac:dyDescent="0.35">
      <c r="O467" s="4">
        <v>66582</v>
      </c>
      <c r="P467">
        <v>0</v>
      </c>
    </row>
    <row r="468" spans="15:16" x14ac:dyDescent="0.35">
      <c r="O468" s="5">
        <v>75261</v>
      </c>
      <c r="P468">
        <v>3</v>
      </c>
    </row>
    <row r="469" spans="15:16" x14ac:dyDescent="0.35">
      <c r="O469" s="4">
        <v>31880</v>
      </c>
      <c r="P469">
        <v>0</v>
      </c>
    </row>
    <row r="470" spans="15:16" x14ac:dyDescent="0.35">
      <c r="O470" s="5">
        <v>53790</v>
      </c>
      <c r="P470">
        <v>0</v>
      </c>
    </row>
    <row r="471" spans="15:16" x14ac:dyDescent="0.35">
      <c r="O471" s="4">
        <v>49269</v>
      </c>
      <c r="P471">
        <v>0</v>
      </c>
    </row>
    <row r="472" spans="15:16" x14ac:dyDescent="0.35">
      <c r="O472" s="5">
        <v>61456</v>
      </c>
      <c r="P472">
        <v>0</v>
      </c>
    </row>
    <row r="473" spans="15:16" x14ac:dyDescent="0.35">
      <c r="O473" s="4">
        <v>37406</v>
      </c>
      <c r="P473">
        <v>1</v>
      </c>
    </row>
    <row r="474" spans="15:16" x14ac:dyDescent="0.35">
      <c r="O474" s="5">
        <v>56937</v>
      </c>
      <c r="P474">
        <v>2</v>
      </c>
    </row>
    <row r="475" spans="15:16" x14ac:dyDescent="0.35">
      <c r="O475" s="4">
        <v>38415</v>
      </c>
      <c r="P475">
        <v>0</v>
      </c>
    </row>
    <row r="476" spans="15:16" x14ac:dyDescent="0.35">
      <c r="O476" s="5">
        <v>20518</v>
      </c>
      <c r="P476">
        <v>0</v>
      </c>
    </row>
    <row r="477" spans="15:16" x14ac:dyDescent="0.35">
      <c r="O477" s="4">
        <v>62503</v>
      </c>
      <c r="P477">
        <v>0</v>
      </c>
    </row>
    <row r="478" spans="15:16" x14ac:dyDescent="0.35">
      <c r="O478" s="5">
        <v>41644</v>
      </c>
      <c r="P478">
        <v>0</v>
      </c>
    </row>
    <row r="479" spans="15:16" x14ac:dyDescent="0.35">
      <c r="O479" s="4">
        <v>55842</v>
      </c>
      <c r="P479">
        <v>0</v>
      </c>
    </row>
    <row r="480" spans="15:16" x14ac:dyDescent="0.35">
      <c r="O480" s="5">
        <v>62010</v>
      </c>
      <c r="P480">
        <v>0</v>
      </c>
    </row>
    <row r="481" spans="15:16" x14ac:dyDescent="0.35">
      <c r="O481" s="4">
        <v>41124</v>
      </c>
      <c r="P481">
        <v>0</v>
      </c>
    </row>
    <row r="482" spans="15:16" x14ac:dyDescent="0.35">
      <c r="O482" s="5">
        <v>38961</v>
      </c>
      <c r="P482">
        <v>0</v>
      </c>
    </row>
    <row r="483" spans="15:16" x14ac:dyDescent="0.35">
      <c r="O483" s="4">
        <v>37760</v>
      </c>
      <c r="P483">
        <v>0</v>
      </c>
    </row>
    <row r="484" spans="15:16" x14ac:dyDescent="0.35">
      <c r="O484" s="5">
        <v>32233</v>
      </c>
      <c r="P484">
        <v>2</v>
      </c>
    </row>
    <row r="485" spans="15:16" x14ac:dyDescent="0.35">
      <c r="O485" s="4">
        <v>43057</v>
      </c>
      <c r="P485">
        <v>0</v>
      </c>
    </row>
    <row r="486" spans="15:16" x14ac:dyDescent="0.35">
      <c r="O486" s="5">
        <v>83151</v>
      </c>
      <c r="P486">
        <v>0</v>
      </c>
    </row>
    <row r="487" spans="15:16" x14ac:dyDescent="0.35">
      <c r="O487" s="4">
        <v>78825</v>
      </c>
      <c r="P487">
        <v>1</v>
      </c>
    </row>
    <row r="488" spans="15:16" x14ac:dyDescent="0.35">
      <c r="O488" s="5">
        <v>65104</v>
      </c>
      <c r="P488">
        <v>0</v>
      </c>
    </row>
    <row r="489" spans="15:16" x14ac:dyDescent="0.35">
      <c r="O489" s="4">
        <v>60093</v>
      </c>
      <c r="P489">
        <v>0</v>
      </c>
    </row>
    <row r="490" spans="15:16" x14ac:dyDescent="0.35">
      <c r="O490" s="5">
        <v>14045</v>
      </c>
      <c r="P490">
        <v>0</v>
      </c>
    </row>
    <row r="491" spans="15:16" x14ac:dyDescent="0.35">
      <c r="O491" s="4">
        <v>28457</v>
      </c>
      <c r="P491">
        <v>0</v>
      </c>
    </row>
    <row r="492" spans="15:16" x14ac:dyDescent="0.35">
      <c r="O492" s="5">
        <v>78952</v>
      </c>
      <c r="P492">
        <v>0</v>
      </c>
    </row>
    <row r="493" spans="15:16" x14ac:dyDescent="0.35">
      <c r="O493" s="4">
        <v>46310</v>
      </c>
      <c r="P493">
        <v>0</v>
      </c>
    </row>
    <row r="494" spans="15:16" x14ac:dyDescent="0.35">
      <c r="O494" s="5">
        <v>76005</v>
      </c>
      <c r="P494">
        <v>1</v>
      </c>
    </row>
    <row r="495" spans="15:16" x14ac:dyDescent="0.35">
      <c r="O495" s="4">
        <v>58308</v>
      </c>
      <c r="P495">
        <v>0</v>
      </c>
    </row>
    <row r="496" spans="15:16" x14ac:dyDescent="0.35">
      <c r="O496" s="5">
        <v>55614</v>
      </c>
      <c r="P496">
        <v>1</v>
      </c>
    </row>
    <row r="497" spans="15:16" x14ac:dyDescent="0.35">
      <c r="O497" s="4">
        <v>59432</v>
      </c>
      <c r="P497">
        <v>0</v>
      </c>
    </row>
    <row r="498" spans="15:16" x14ac:dyDescent="0.35">
      <c r="O498" s="5">
        <v>55563</v>
      </c>
      <c r="P498">
        <v>0</v>
      </c>
    </row>
    <row r="499" spans="15:16" x14ac:dyDescent="0.35">
      <c r="O499" s="4">
        <v>78642</v>
      </c>
      <c r="P499">
        <v>0</v>
      </c>
    </row>
    <row r="500" spans="15:16" x14ac:dyDescent="0.35">
      <c r="O500" s="5">
        <v>67911</v>
      </c>
      <c r="P500">
        <v>0</v>
      </c>
    </row>
    <row r="501" spans="15:16" x14ac:dyDescent="0.35">
      <c r="O501" s="4">
        <v>65275</v>
      </c>
      <c r="P501">
        <v>0</v>
      </c>
    </row>
    <row r="502" spans="15:16" x14ac:dyDescent="0.35">
      <c r="O502" s="5">
        <v>27203</v>
      </c>
      <c r="P502">
        <v>0</v>
      </c>
    </row>
    <row r="503" spans="15:16" x14ac:dyDescent="0.35">
      <c r="O503" s="4">
        <v>48330</v>
      </c>
      <c r="P503">
        <v>0</v>
      </c>
    </row>
    <row r="504" spans="15:16" x14ac:dyDescent="0.35">
      <c r="O504" s="5">
        <v>24279</v>
      </c>
      <c r="P504">
        <v>0</v>
      </c>
    </row>
    <row r="505" spans="15:16" x14ac:dyDescent="0.35">
      <c r="O505" s="4">
        <v>64355</v>
      </c>
      <c r="P505">
        <v>0</v>
      </c>
    </row>
    <row r="506" spans="15:16" x14ac:dyDescent="0.35">
      <c r="O506" s="5">
        <v>50943</v>
      </c>
      <c r="P506">
        <v>0</v>
      </c>
    </row>
    <row r="507" spans="15:16" x14ac:dyDescent="0.35">
      <c r="O507" s="4">
        <v>53653</v>
      </c>
      <c r="P507">
        <v>0</v>
      </c>
    </row>
    <row r="508" spans="15:16" x14ac:dyDescent="0.35">
      <c r="O508" s="5">
        <v>65665</v>
      </c>
      <c r="P508">
        <v>0</v>
      </c>
    </row>
    <row r="509" spans="15:16" x14ac:dyDescent="0.35">
      <c r="O509" s="4">
        <v>81217</v>
      </c>
      <c r="P509">
        <v>0</v>
      </c>
    </row>
    <row r="510" spans="15:16" x14ac:dyDescent="0.35">
      <c r="O510" s="5">
        <v>34935</v>
      </c>
      <c r="P510">
        <v>0</v>
      </c>
    </row>
    <row r="511" spans="15:16" x14ac:dyDescent="0.35">
      <c r="O511" s="4">
        <v>61250</v>
      </c>
      <c r="P511">
        <v>0</v>
      </c>
    </row>
    <row r="512" spans="15:16" x14ac:dyDescent="0.35">
      <c r="O512" s="5">
        <v>39665</v>
      </c>
      <c r="P512">
        <v>1</v>
      </c>
    </row>
    <row r="513" spans="15:16" x14ac:dyDescent="0.35">
      <c r="O513" s="4">
        <v>60152</v>
      </c>
      <c r="P513">
        <v>0</v>
      </c>
    </row>
    <row r="514" spans="15:16" x14ac:dyDescent="0.35">
      <c r="O514" s="5">
        <v>48920</v>
      </c>
      <c r="P514">
        <v>1</v>
      </c>
    </row>
    <row r="515" spans="15:16" x14ac:dyDescent="0.35">
      <c r="O515" s="4">
        <v>89120</v>
      </c>
      <c r="P515">
        <v>1</v>
      </c>
    </row>
    <row r="516" spans="15:16" x14ac:dyDescent="0.35">
      <c r="O516" s="5">
        <v>44124</v>
      </c>
      <c r="P516">
        <v>0</v>
      </c>
    </row>
    <row r="517" spans="15:16" x14ac:dyDescent="0.35">
      <c r="O517" s="4">
        <v>81169</v>
      </c>
      <c r="P517">
        <v>0</v>
      </c>
    </row>
    <row r="518" spans="15:16" x14ac:dyDescent="0.35">
      <c r="O518" s="5">
        <v>36443</v>
      </c>
      <c r="P518">
        <v>0</v>
      </c>
    </row>
    <row r="519" spans="15:16" x14ac:dyDescent="0.35">
      <c r="O519" s="4">
        <v>26095</v>
      </c>
      <c r="P519">
        <v>0</v>
      </c>
    </row>
    <row r="520" spans="15:16" x14ac:dyDescent="0.35">
      <c r="O520" s="5">
        <v>71367</v>
      </c>
      <c r="P520">
        <v>0</v>
      </c>
    </row>
    <row r="521" spans="15:16" x14ac:dyDescent="0.35">
      <c r="O521" s="4">
        <v>80184</v>
      </c>
      <c r="P521">
        <v>2</v>
      </c>
    </row>
    <row r="522" spans="15:16" x14ac:dyDescent="0.35">
      <c r="O522" s="5">
        <v>30630</v>
      </c>
      <c r="P522">
        <v>0</v>
      </c>
    </row>
    <row r="523" spans="15:16" x14ac:dyDescent="0.35">
      <c r="O523" s="4">
        <v>73454</v>
      </c>
      <c r="P523">
        <v>1</v>
      </c>
    </row>
    <row r="524" spans="15:16" x14ac:dyDescent="0.35">
      <c r="O524" s="5">
        <v>42691</v>
      </c>
      <c r="P524">
        <v>0</v>
      </c>
    </row>
    <row r="525" spans="15:16" x14ac:dyDescent="0.35">
      <c r="O525" s="4">
        <v>70503</v>
      </c>
      <c r="P525">
        <v>2</v>
      </c>
    </row>
    <row r="526" spans="15:16" x14ac:dyDescent="0.35">
      <c r="O526" s="5">
        <v>25545</v>
      </c>
      <c r="P526">
        <v>1</v>
      </c>
    </row>
    <row r="527" spans="15:16" x14ac:dyDescent="0.35">
      <c r="O527" s="4">
        <v>32880</v>
      </c>
      <c r="P527">
        <v>0</v>
      </c>
    </row>
    <row r="528" spans="15:16" x14ac:dyDescent="0.35">
      <c r="O528" s="5">
        <v>77863</v>
      </c>
      <c r="P528">
        <v>0</v>
      </c>
    </row>
    <row r="529" spans="15:16" x14ac:dyDescent="0.35">
      <c r="O529" s="4">
        <v>50353</v>
      </c>
      <c r="P529">
        <v>0</v>
      </c>
    </row>
    <row r="530" spans="15:16" x14ac:dyDescent="0.35">
      <c r="O530" s="5">
        <v>61839</v>
      </c>
      <c r="P530">
        <v>0</v>
      </c>
    </row>
    <row r="531" spans="15:16" x14ac:dyDescent="0.35">
      <c r="O531" s="4">
        <v>49154</v>
      </c>
      <c r="P531">
        <v>0</v>
      </c>
    </row>
    <row r="532" spans="15:16" x14ac:dyDescent="0.35">
      <c r="O532" s="5">
        <v>47682</v>
      </c>
      <c r="P532">
        <v>0</v>
      </c>
    </row>
    <row r="533" spans="15:16" x14ac:dyDescent="0.35">
      <c r="O533" s="4">
        <v>72679</v>
      </c>
      <c r="P533">
        <v>0</v>
      </c>
    </row>
    <row r="534" spans="15:16" x14ac:dyDescent="0.35">
      <c r="O534" s="5">
        <v>57954</v>
      </c>
      <c r="P534">
        <v>1</v>
      </c>
    </row>
    <row r="535" spans="15:16" x14ac:dyDescent="0.35">
      <c r="O535" s="4">
        <v>65316</v>
      </c>
      <c r="P535">
        <v>0</v>
      </c>
    </row>
    <row r="536" spans="15:16" x14ac:dyDescent="0.35">
      <c r="O536" s="5">
        <v>28567</v>
      </c>
      <c r="P536">
        <v>0</v>
      </c>
    </row>
    <row r="537" spans="15:16" x14ac:dyDescent="0.35">
      <c r="O537" s="4">
        <v>47352</v>
      </c>
      <c r="P537">
        <v>0</v>
      </c>
    </row>
    <row r="538" spans="15:16" x14ac:dyDescent="0.35">
      <c r="O538" s="5">
        <v>44931</v>
      </c>
      <c r="P538">
        <v>0</v>
      </c>
    </row>
    <row r="539" spans="15:16" x14ac:dyDescent="0.35">
      <c r="O539" s="4">
        <v>76982</v>
      </c>
      <c r="P539">
        <v>2</v>
      </c>
    </row>
    <row r="540" spans="15:16" x14ac:dyDescent="0.35">
      <c r="O540" s="5">
        <v>57247</v>
      </c>
      <c r="P540">
        <v>0</v>
      </c>
    </row>
    <row r="541" spans="15:16" x14ac:dyDescent="0.35">
      <c r="O541" s="4">
        <v>22944</v>
      </c>
      <c r="P541">
        <v>0</v>
      </c>
    </row>
    <row r="542" spans="15:16" x14ac:dyDescent="0.35">
      <c r="O542" s="5">
        <v>25315</v>
      </c>
      <c r="P542">
        <v>0</v>
      </c>
    </row>
    <row r="543" spans="15:16" x14ac:dyDescent="0.35">
      <c r="O543" s="4">
        <v>43638</v>
      </c>
      <c r="P543">
        <v>0</v>
      </c>
    </row>
    <row r="544" spans="15:16" x14ac:dyDescent="0.35">
      <c r="O544" s="5">
        <v>42710</v>
      </c>
      <c r="P544">
        <v>0</v>
      </c>
    </row>
    <row r="545" spans="15:16" x14ac:dyDescent="0.35">
      <c r="O545" s="4">
        <v>84169</v>
      </c>
      <c r="P545">
        <v>3</v>
      </c>
    </row>
    <row r="546" spans="15:16" x14ac:dyDescent="0.35">
      <c r="O546" s="5">
        <v>54058</v>
      </c>
      <c r="P546">
        <v>0</v>
      </c>
    </row>
    <row r="547" spans="15:16" x14ac:dyDescent="0.35">
      <c r="O547" s="4">
        <v>24683</v>
      </c>
      <c r="P547">
        <v>0</v>
      </c>
    </row>
    <row r="548" spans="15:16" x14ac:dyDescent="0.35">
      <c r="O548" s="5">
        <v>85620</v>
      </c>
      <c r="P548">
        <v>1</v>
      </c>
    </row>
    <row r="549" spans="15:16" x14ac:dyDescent="0.35">
      <c r="O549" s="4">
        <v>47850</v>
      </c>
      <c r="P549">
        <v>0</v>
      </c>
    </row>
    <row r="550" spans="15:16" x14ac:dyDescent="0.35">
      <c r="O550" s="5">
        <v>19514</v>
      </c>
      <c r="P550">
        <v>2</v>
      </c>
    </row>
    <row r="551" spans="15:16" x14ac:dyDescent="0.35">
      <c r="O551" s="4">
        <v>27159</v>
      </c>
      <c r="P551">
        <v>0</v>
      </c>
    </row>
    <row r="552" spans="15:16" x14ac:dyDescent="0.35">
      <c r="O552" s="5">
        <v>39548</v>
      </c>
      <c r="P552">
        <v>0</v>
      </c>
    </row>
    <row r="553" spans="15:16" x14ac:dyDescent="0.35">
      <c r="O553" s="4">
        <v>21474</v>
      </c>
      <c r="P553">
        <v>2</v>
      </c>
    </row>
    <row r="554" spans="15:16" x14ac:dyDescent="0.35">
      <c r="O554" s="5">
        <v>60504</v>
      </c>
      <c r="P554">
        <v>0</v>
      </c>
    </row>
    <row r="555" spans="15:16" x14ac:dyDescent="0.35">
      <c r="O555" s="4">
        <v>22419</v>
      </c>
      <c r="P555">
        <v>0</v>
      </c>
    </row>
    <row r="556" spans="15:16" x14ac:dyDescent="0.35">
      <c r="O556" s="5">
        <v>81698</v>
      </c>
      <c r="P556">
        <v>1</v>
      </c>
    </row>
    <row r="557" spans="15:16" x14ac:dyDescent="0.35">
      <c r="O557" s="4">
        <v>43462</v>
      </c>
      <c r="P557">
        <v>0</v>
      </c>
    </row>
    <row r="558" spans="15:16" x14ac:dyDescent="0.35">
      <c r="O558" s="5">
        <v>54880</v>
      </c>
      <c r="P558">
        <v>0</v>
      </c>
    </row>
    <row r="559" spans="15:16" x14ac:dyDescent="0.35">
      <c r="O559" s="4">
        <v>79908</v>
      </c>
      <c r="P559">
        <v>1</v>
      </c>
    </row>
    <row r="560" spans="15:16" x14ac:dyDescent="0.35">
      <c r="O560" s="5">
        <v>15315</v>
      </c>
      <c r="P560">
        <v>0</v>
      </c>
    </row>
    <row r="561" spans="15:16" x14ac:dyDescent="0.35">
      <c r="O561" s="4">
        <v>87771</v>
      </c>
      <c r="P561">
        <v>5</v>
      </c>
    </row>
    <row r="562" spans="15:16" x14ac:dyDescent="0.35">
      <c r="O562" s="5">
        <v>33039</v>
      </c>
      <c r="P562">
        <v>0</v>
      </c>
    </row>
    <row r="563" spans="15:16" x14ac:dyDescent="0.35">
      <c r="O563" s="4">
        <v>81741</v>
      </c>
      <c r="P563">
        <v>0</v>
      </c>
    </row>
    <row r="564" spans="15:16" x14ac:dyDescent="0.35">
      <c r="O564" s="5">
        <v>71499</v>
      </c>
      <c r="P564">
        <v>0</v>
      </c>
    </row>
    <row r="565" spans="15:16" x14ac:dyDescent="0.35">
      <c r="O565" s="4">
        <v>62466</v>
      </c>
      <c r="P565">
        <v>0</v>
      </c>
    </row>
    <row r="566" spans="15:16" x14ac:dyDescent="0.35">
      <c r="O566" s="5">
        <v>48799</v>
      </c>
      <c r="P566">
        <v>0</v>
      </c>
    </row>
    <row r="567" spans="15:16" x14ac:dyDescent="0.35">
      <c r="O567" s="4">
        <v>52157</v>
      </c>
      <c r="P567">
        <v>0</v>
      </c>
    </row>
    <row r="568" spans="15:16" x14ac:dyDescent="0.35">
      <c r="O568" s="5">
        <v>66565</v>
      </c>
      <c r="P568">
        <v>0</v>
      </c>
    </row>
    <row r="569" spans="15:16" x14ac:dyDescent="0.35">
      <c r="O569" s="4">
        <v>29298</v>
      </c>
      <c r="P569">
        <v>0</v>
      </c>
    </row>
    <row r="570" spans="15:16" x14ac:dyDescent="0.35">
      <c r="O570" s="5">
        <v>47691</v>
      </c>
      <c r="P570">
        <v>0</v>
      </c>
    </row>
    <row r="571" spans="15:16" x14ac:dyDescent="0.35">
      <c r="O571" s="4">
        <v>38200</v>
      </c>
      <c r="P571">
        <v>0</v>
      </c>
    </row>
    <row r="572" spans="15:16" x14ac:dyDescent="0.35">
      <c r="O572" s="5">
        <v>44989</v>
      </c>
      <c r="P572">
        <v>0</v>
      </c>
    </row>
    <row r="573" spans="15:16" x14ac:dyDescent="0.35">
      <c r="O573" s="4">
        <v>38443</v>
      </c>
      <c r="P573">
        <v>0</v>
      </c>
    </row>
    <row r="574" spans="15:16" x14ac:dyDescent="0.35">
      <c r="O574" s="5">
        <v>38593</v>
      </c>
      <c r="P574">
        <v>0</v>
      </c>
    </row>
    <row r="575" spans="15:16" x14ac:dyDescent="0.35">
      <c r="O575" s="4">
        <v>64413</v>
      </c>
      <c r="P575">
        <v>0</v>
      </c>
    </row>
    <row r="576" spans="15:16" x14ac:dyDescent="0.35">
      <c r="O576" s="5">
        <v>36959</v>
      </c>
      <c r="P576">
        <v>0</v>
      </c>
    </row>
    <row r="577" spans="15:16" x14ac:dyDescent="0.35">
      <c r="O577" s="4">
        <v>61996</v>
      </c>
      <c r="P577">
        <v>4</v>
      </c>
    </row>
    <row r="578" spans="15:16" x14ac:dyDescent="0.35">
      <c r="O578" s="5">
        <v>51287</v>
      </c>
      <c r="P578">
        <v>0</v>
      </c>
    </row>
    <row r="579" spans="15:16" x14ac:dyDescent="0.35">
      <c r="O579" s="4">
        <v>13260</v>
      </c>
      <c r="P579">
        <v>0</v>
      </c>
    </row>
    <row r="580" spans="15:16" x14ac:dyDescent="0.35">
      <c r="O580" s="5">
        <v>47472</v>
      </c>
      <c r="P580">
        <v>0</v>
      </c>
    </row>
    <row r="581" spans="15:16" x14ac:dyDescent="0.35">
      <c r="O581" s="4">
        <v>54603</v>
      </c>
      <c r="P581">
        <v>0</v>
      </c>
    </row>
    <row r="582" spans="15:16" x14ac:dyDescent="0.35">
      <c r="O582" s="5">
        <v>45207</v>
      </c>
      <c r="P582">
        <v>1</v>
      </c>
    </row>
    <row r="583" spans="15:16" x14ac:dyDescent="0.35">
      <c r="O583" s="4">
        <v>40689</v>
      </c>
      <c r="P583">
        <v>0</v>
      </c>
    </row>
    <row r="584" spans="15:16" x14ac:dyDescent="0.35">
      <c r="O584" s="5">
        <v>47821</v>
      </c>
      <c r="P584">
        <v>0</v>
      </c>
    </row>
    <row r="585" spans="15:16" x14ac:dyDescent="0.35">
      <c r="O585" s="4">
        <v>27450</v>
      </c>
      <c r="P585">
        <v>0</v>
      </c>
    </row>
    <row r="586" spans="15:16" x14ac:dyDescent="0.35">
      <c r="O586" s="5">
        <v>39453</v>
      </c>
      <c r="P586">
        <v>0</v>
      </c>
    </row>
    <row r="587" spans="15:16" x14ac:dyDescent="0.35">
      <c r="O587" s="4">
        <v>26850</v>
      </c>
      <c r="P587">
        <v>0</v>
      </c>
    </row>
    <row r="588" spans="15:16" x14ac:dyDescent="0.35">
      <c r="O588" s="5">
        <v>79800</v>
      </c>
      <c r="P588">
        <v>4</v>
      </c>
    </row>
    <row r="589" spans="15:16" x14ac:dyDescent="0.35">
      <c r="O589" s="4">
        <v>61794</v>
      </c>
      <c r="P589">
        <v>0</v>
      </c>
    </row>
    <row r="590" spans="15:16" x14ac:dyDescent="0.35">
      <c r="O590" s="5">
        <v>53863</v>
      </c>
      <c r="P590">
        <v>1</v>
      </c>
    </row>
    <row r="591" spans="15:16" x14ac:dyDescent="0.35">
      <c r="O591" s="4">
        <v>24221</v>
      </c>
      <c r="P591">
        <v>0</v>
      </c>
    </row>
    <row r="592" spans="15:16" x14ac:dyDescent="0.35">
      <c r="O592" s="5">
        <v>39684</v>
      </c>
      <c r="P592">
        <v>1</v>
      </c>
    </row>
    <row r="593" spans="15:16" x14ac:dyDescent="0.35">
      <c r="O593" s="4">
        <v>92163</v>
      </c>
      <c r="P593">
        <v>3</v>
      </c>
    </row>
    <row r="594" spans="15:16" x14ac:dyDescent="0.35">
      <c r="O594" s="5">
        <v>69882</v>
      </c>
      <c r="P594">
        <v>0</v>
      </c>
    </row>
    <row r="595" spans="15:16" x14ac:dyDescent="0.35">
      <c r="O595" s="4">
        <v>33178</v>
      </c>
      <c r="P595">
        <v>0</v>
      </c>
    </row>
    <row r="596" spans="15:16" x14ac:dyDescent="0.35">
      <c r="O596" s="5">
        <v>59973</v>
      </c>
      <c r="P596">
        <v>0</v>
      </c>
    </row>
    <row r="597" spans="15:16" x14ac:dyDescent="0.35">
      <c r="O597" s="4">
        <v>17459</v>
      </c>
      <c r="P597">
        <v>1</v>
      </c>
    </row>
    <row r="598" spans="15:16" x14ac:dyDescent="0.35">
      <c r="O598" s="5">
        <v>23910</v>
      </c>
      <c r="P598">
        <v>0</v>
      </c>
    </row>
    <row r="599" spans="15:16" x14ac:dyDescent="0.35">
      <c r="O599" s="4">
        <v>42169</v>
      </c>
      <c r="P599">
        <v>0</v>
      </c>
    </row>
    <row r="600" spans="15:16" x14ac:dyDescent="0.35">
      <c r="O600" s="5">
        <v>26224</v>
      </c>
      <c r="P600">
        <v>0</v>
      </c>
    </row>
    <row r="601" spans="15:16" x14ac:dyDescent="0.35">
      <c r="O601" s="4">
        <v>31089</v>
      </c>
      <c r="P601">
        <v>0</v>
      </c>
    </row>
    <row r="602" spans="15:16" x14ac:dyDescent="0.35">
      <c r="O602" s="5">
        <v>30081</v>
      </c>
      <c r="P602">
        <v>0</v>
      </c>
    </row>
    <row r="603" spans="15:16" x14ac:dyDescent="0.35">
      <c r="O603" s="4">
        <v>62807</v>
      </c>
      <c r="P603">
        <v>0</v>
      </c>
    </row>
    <row r="604" spans="15:16" x14ac:dyDescent="0.35">
      <c r="O604" s="5">
        <v>72906</v>
      </c>
      <c r="P604">
        <v>0</v>
      </c>
    </row>
    <row r="605" spans="15:16" x14ac:dyDescent="0.35">
      <c r="O605" s="4">
        <v>61467</v>
      </c>
      <c r="P605">
        <v>0</v>
      </c>
    </row>
    <row r="606" spans="15:16" x14ac:dyDescent="0.35">
      <c r="O606" s="5">
        <v>49618</v>
      </c>
      <c r="P606">
        <v>0</v>
      </c>
    </row>
    <row r="607" spans="15:16" x14ac:dyDescent="0.35">
      <c r="O607" s="4">
        <v>21888</v>
      </c>
      <c r="P607">
        <v>1</v>
      </c>
    </row>
    <row r="608" spans="15:16" x14ac:dyDescent="0.35">
      <c r="O608" s="5">
        <v>42429</v>
      </c>
      <c r="P608">
        <v>0</v>
      </c>
    </row>
    <row r="609" spans="15:16" x14ac:dyDescent="0.35">
      <c r="O609" s="4">
        <v>26150</v>
      </c>
      <c r="P609">
        <v>0</v>
      </c>
    </row>
    <row r="610" spans="15:16" x14ac:dyDescent="0.35">
      <c r="O610" s="5">
        <v>30801</v>
      </c>
      <c r="P610">
        <v>0</v>
      </c>
    </row>
    <row r="611" spans="15:16" x14ac:dyDescent="0.35">
      <c r="O611" s="4">
        <v>81168</v>
      </c>
      <c r="P611">
        <v>1</v>
      </c>
    </row>
    <row r="612" spans="15:16" x14ac:dyDescent="0.35">
      <c r="O612" s="5">
        <v>26877</v>
      </c>
      <c r="P612">
        <v>0</v>
      </c>
    </row>
    <row r="613" spans="15:16" x14ac:dyDescent="0.35">
      <c r="O613" s="4">
        <v>45006</v>
      </c>
      <c r="P613">
        <v>0</v>
      </c>
    </row>
    <row r="614" spans="15:16" x14ac:dyDescent="0.35">
      <c r="O614" s="5">
        <v>18978</v>
      </c>
      <c r="P614">
        <v>0</v>
      </c>
    </row>
    <row r="615" spans="15:16" x14ac:dyDescent="0.35">
      <c r="O615" s="4">
        <v>22574</v>
      </c>
      <c r="P615">
        <v>0</v>
      </c>
    </row>
    <row r="616" spans="15:16" x14ac:dyDescent="0.35">
      <c r="O616" s="5">
        <v>48240</v>
      </c>
      <c r="P616">
        <v>1</v>
      </c>
    </row>
    <row r="617" spans="15:16" x14ac:dyDescent="0.35">
      <c r="O617" s="4">
        <v>45837</v>
      </c>
      <c r="P617">
        <v>0</v>
      </c>
    </row>
    <row r="618" spans="15:16" x14ac:dyDescent="0.35">
      <c r="O618" s="5">
        <v>35791</v>
      </c>
      <c r="P618">
        <v>0</v>
      </c>
    </row>
    <row r="619" spans="15:16" x14ac:dyDescent="0.35">
      <c r="O619" s="4">
        <v>162397</v>
      </c>
      <c r="P619">
        <v>0</v>
      </c>
    </row>
    <row r="620" spans="15:16" x14ac:dyDescent="0.35">
      <c r="O620" s="5">
        <v>54162</v>
      </c>
      <c r="P620">
        <v>0</v>
      </c>
    </row>
    <row r="621" spans="15:16" x14ac:dyDescent="0.35">
      <c r="O621" s="4">
        <v>30522</v>
      </c>
      <c r="P621">
        <v>0</v>
      </c>
    </row>
    <row r="622" spans="15:16" x14ac:dyDescent="0.35">
      <c r="O622" s="5">
        <v>54456</v>
      </c>
      <c r="P622">
        <v>0</v>
      </c>
    </row>
    <row r="623" spans="15:16" x14ac:dyDescent="0.35">
      <c r="O623" s="4">
        <v>31632</v>
      </c>
      <c r="P623">
        <v>0</v>
      </c>
    </row>
    <row r="624" spans="15:16" x14ac:dyDescent="0.35">
      <c r="O624" s="5">
        <v>72298</v>
      </c>
      <c r="P624">
        <v>2</v>
      </c>
    </row>
    <row r="625" spans="15:16" x14ac:dyDescent="0.35">
      <c r="O625" s="4">
        <v>36975</v>
      </c>
      <c r="P625">
        <v>0</v>
      </c>
    </row>
    <row r="626" spans="15:16" x14ac:dyDescent="0.35">
      <c r="O626" s="5">
        <v>72635</v>
      </c>
      <c r="P626">
        <v>1</v>
      </c>
    </row>
    <row r="627" spans="15:16" x14ac:dyDescent="0.35">
      <c r="O627" s="4">
        <v>13624</v>
      </c>
      <c r="P627">
        <v>0</v>
      </c>
    </row>
    <row r="628" spans="15:16" x14ac:dyDescent="0.35">
      <c r="O628" s="5">
        <v>84196</v>
      </c>
      <c r="P628">
        <v>0</v>
      </c>
    </row>
    <row r="629" spans="15:16" x14ac:dyDescent="0.35">
      <c r="O629" s="4">
        <v>70971</v>
      </c>
      <c r="P629">
        <v>1</v>
      </c>
    </row>
    <row r="630" spans="15:16" x14ac:dyDescent="0.35">
      <c r="O630" s="5">
        <v>34487</v>
      </c>
      <c r="P630">
        <v>0</v>
      </c>
    </row>
    <row r="631" spans="15:16" x14ac:dyDescent="0.35">
      <c r="O631" s="4">
        <v>28769</v>
      </c>
      <c r="P631">
        <v>0</v>
      </c>
    </row>
    <row r="632" spans="15:16" x14ac:dyDescent="0.35">
      <c r="O632" s="5">
        <v>69084</v>
      </c>
      <c r="P632">
        <v>0</v>
      </c>
    </row>
    <row r="633" spans="15:16" x14ac:dyDescent="0.35">
      <c r="O633" s="4">
        <v>65488</v>
      </c>
      <c r="P633">
        <v>0</v>
      </c>
    </row>
    <row r="634" spans="15:16" x14ac:dyDescent="0.35">
      <c r="O634" s="5">
        <v>62466</v>
      </c>
      <c r="P634">
        <v>0</v>
      </c>
    </row>
    <row r="635" spans="15:16" x14ac:dyDescent="0.35">
      <c r="O635" s="4">
        <v>32218</v>
      </c>
      <c r="P635">
        <v>2</v>
      </c>
    </row>
    <row r="636" spans="15:16" x14ac:dyDescent="0.35">
      <c r="O636" s="5">
        <v>83917</v>
      </c>
      <c r="P636">
        <v>1</v>
      </c>
    </row>
    <row r="637" spans="15:16" x14ac:dyDescent="0.35">
      <c r="O637" s="4">
        <v>46102</v>
      </c>
      <c r="P637">
        <v>0</v>
      </c>
    </row>
    <row r="638" spans="15:16" x14ac:dyDescent="0.35">
      <c r="O638" s="5">
        <v>84574</v>
      </c>
      <c r="P638">
        <v>0</v>
      </c>
    </row>
    <row r="639" spans="15:16" x14ac:dyDescent="0.35">
      <c r="O639" s="4">
        <v>56181</v>
      </c>
      <c r="P639">
        <v>0</v>
      </c>
    </row>
    <row r="640" spans="15:16" x14ac:dyDescent="0.35">
      <c r="O640" s="5">
        <v>63120</v>
      </c>
      <c r="P640">
        <v>1</v>
      </c>
    </row>
    <row r="641" spans="15:16" x14ac:dyDescent="0.35">
      <c r="O641" s="4">
        <v>73691</v>
      </c>
      <c r="P641">
        <v>1</v>
      </c>
    </row>
    <row r="642" spans="15:16" x14ac:dyDescent="0.35">
      <c r="O642" s="5">
        <v>63381</v>
      </c>
      <c r="P642">
        <v>0</v>
      </c>
    </row>
    <row r="643" spans="15:16" x14ac:dyDescent="0.35">
      <c r="O643" s="4">
        <v>76140</v>
      </c>
      <c r="P643">
        <v>0</v>
      </c>
    </row>
    <row r="644" spans="15:16" x14ac:dyDescent="0.35">
      <c r="O644" s="5">
        <v>62859</v>
      </c>
      <c r="P644">
        <v>0</v>
      </c>
    </row>
    <row r="645" spans="15:16" x14ac:dyDescent="0.35">
      <c r="O645" s="4">
        <v>45906</v>
      </c>
      <c r="P645">
        <v>1</v>
      </c>
    </row>
    <row r="646" spans="15:16" x14ac:dyDescent="0.35">
      <c r="O646" s="5">
        <v>77632</v>
      </c>
      <c r="P646">
        <v>3</v>
      </c>
    </row>
    <row r="647" spans="15:16" x14ac:dyDescent="0.35">
      <c r="O647" s="4">
        <v>46463</v>
      </c>
      <c r="P647">
        <v>0</v>
      </c>
    </row>
    <row r="648" spans="15:16" x14ac:dyDescent="0.35">
      <c r="O648" s="5">
        <v>105471</v>
      </c>
      <c r="P648">
        <v>3</v>
      </c>
    </row>
    <row r="649" spans="15:16" x14ac:dyDescent="0.35">
      <c r="O649" s="4">
        <v>55282</v>
      </c>
      <c r="P649">
        <v>0</v>
      </c>
    </row>
    <row r="650" spans="15:16" x14ac:dyDescent="0.35">
      <c r="O650" s="5">
        <v>78710</v>
      </c>
      <c r="P650">
        <v>0</v>
      </c>
    </row>
    <row r="651" spans="15:16" x14ac:dyDescent="0.35">
      <c r="O651" s="4">
        <v>66886</v>
      </c>
      <c r="P651">
        <v>0</v>
      </c>
    </row>
    <row r="652" spans="15:16" x14ac:dyDescent="0.35">
      <c r="O652" s="5">
        <v>98777</v>
      </c>
      <c r="P652">
        <v>1</v>
      </c>
    </row>
    <row r="653" spans="15:16" x14ac:dyDescent="0.35">
      <c r="O653" s="4">
        <v>29103</v>
      </c>
      <c r="P653">
        <v>0</v>
      </c>
    </row>
    <row r="654" spans="15:16" x14ac:dyDescent="0.35">
      <c r="O654" s="5">
        <v>67445</v>
      </c>
      <c r="P654">
        <v>0</v>
      </c>
    </row>
    <row r="655" spans="15:16" x14ac:dyDescent="0.35">
      <c r="O655" s="4">
        <v>50616</v>
      </c>
      <c r="P655">
        <v>0</v>
      </c>
    </row>
    <row r="656" spans="15:16" x14ac:dyDescent="0.35">
      <c r="O656" s="5">
        <v>49431</v>
      </c>
      <c r="P656">
        <v>0</v>
      </c>
    </row>
    <row r="657" spans="15:16" x14ac:dyDescent="0.35">
      <c r="O657" s="4">
        <v>153924</v>
      </c>
      <c r="P657">
        <v>0</v>
      </c>
    </row>
    <row r="658" spans="15:16" x14ac:dyDescent="0.35">
      <c r="O658" s="5">
        <v>61278</v>
      </c>
      <c r="P658">
        <v>0</v>
      </c>
    </row>
    <row r="659" spans="15:16" x14ac:dyDescent="0.35">
      <c r="O659" s="4">
        <v>26490</v>
      </c>
      <c r="P659">
        <v>0</v>
      </c>
    </row>
    <row r="660" spans="15:16" x14ac:dyDescent="0.35">
      <c r="O660" s="5">
        <v>73059</v>
      </c>
      <c r="P660">
        <v>0</v>
      </c>
    </row>
    <row r="661" spans="15:16" x14ac:dyDescent="0.35">
      <c r="O661" s="4">
        <v>46734</v>
      </c>
      <c r="P661">
        <v>1</v>
      </c>
    </row>
    <row r="662" spans="15:16" x14ac:dyDescent="0.35">
      <c r="O662" s="5">
        <v>56253</v>
      </c>
      <c r="P662">
        <v>0</v>
      </c>
    </row>
    <row r="663" spans="15:16" x14ac:dyDescent="0.35">
      <c r="O663" s="4">
        <v>19986</v>
      </c>
      <c r="P663">
        <v>0</v>
      </c>
    </row>
    <row r="664" spans="15:16" x14ac:dyDescent="0.35">
      <c r="O664" s="5">
        <v>58330</v>
      </c>
      <c r="P664">
        <v>0</v>
      </c>
    </row>
    <row r="665" spans="15:16" x14ac:dyDescent="0.35">
      <c r="O665" s="4">
        <v>25965</v>
      </c>
      <c r="P665">
        <v>0</v>
      </c>
    </row>
    <row r="666" spans="15:16" x14ac:dyDescent="0.35">
      <c r="O666" s="5">
        <v>14661</v>
      </c>
      <c r="P666">
        <v>0</v>
      </c>
    </row>
    <row r="667" spans="15:16" x14ac:dyDescent="0.35">
      <c r="O667" s="4">
        <v>18690</v>
      </c>
      <c r="P667">
        <v>0</v>
      </c>
    </row>
    <row r="668" spans="15:16" x14ac:dyDescent="0.35">
      <c r="O668" s="5">
        <v>45068</v>
      </c>
      <c r="P668">
        <v>0</v>
      </c>
    </row>
    <row r="669" spans="15:16" x14ac:dyDescent="0.35">
      <c r="O669" s="4">
        <v>21063</v>
      </c>
      <c r="P669">
        <v>0</v>
      </c>
    </row>
    <row r="670" spans="15:16" x14ac:dyDescent="0.35">
      <c r="O670" s="5">
        <v>29187</v>
      </c>
      <c r="P670">
        <v>0</v>
      </c>
    </row>
    <row r="671" spans="15:16" x14ac:dyDescent="0.35">
      <c r="O671" s="4">
        <v>54690</v>
      </c>
      <c r="P671">
        <v>0</v>
      </c>
    </row>
    <row r="672" spans="15:16" x14ac:dyDescent="0.35">
      <c r="O672" s="5">
        <v>59304</v>
      </c>
      <c r="P672">
        <v>0</v>
      </c>
    </row>
    <row r="673" spans="15:16" x14ac:dyDescent="0.35">
      <c r="O673" s="4">
        <v>59247</v>
      </c>
      <c r="P673">
        <v>0</v>
      </c>
    </row>
    <row r="674" spans="15:16" x14ac:dyDescent="0.35">
      <c r="O674" s="5">
        <v>66731</v>
      </c>
      <c r="P674">
        <v>0</v>
      </c>
    </row>
    <row r="675" spans="15:16" x14ac:dyDescent="0.35">
      <c r="O675" s="4">
        <v>77353</v>
      </c>
      <c r="P675">
        <v>0</v>
      </c>
    </row>
    <row r="676" spans="15:16" x14ac:dyDescent="0.35">
      <c r="O676" s="5">
        <v>52614</v>
      </c>
      <c r="P676">
        <v>0</v>
      </c>
    </row>
    <row r="677" spans="15:16" x14ac:dyDescent="0.35">
      <c r="O677" s="4">
        <v>26751</v>
      </c>
      <c r="P677">
        <v>0</v>
      </c>
    </row>
    <row r="678" spans="15:16" x14ac:dyDescent="0.35">
      <c r="O678" s="5">
        <v>81300</v>
      </c>
      <c r="P678">
        <v>2</v>
      </c>
    </row>
    <row r="679" spans="15:16" x14ac:dyDescent="0.35">
      <c r="O679" s="4">
        <v>70337</v>
      </c>
      <c r="P679">
        <v>0</v>
      </c>
    </row>
    <row r="680" spans="15:16" x14ac:dyDescent="0.35">
      <c r="O680" s="5">
        <v>36145</v>
      </c>
      <c r="P680">
        <v>2</v>
      </c>
    </row>
    <row r="681" spans="15:16" x14ac:dyDescent="0.35">
      <c r="O681" s="4">
        <v>65295</v>
      </c>
      <c r="P681">
        <v>0</v>
      </c>
    </row>
    <row r="682" spans="15:16" x14ac:dyDescent="0.35">
      <c r="O682" s="5">
        <v>68118</v>
      </c>
      <c r="P682">
        <v>0</v>
      </c>
    </row>
    <row r="683" spans="15:16" x14ac:dyDescent="0.35">
      <c r="O683" s="4">
        <v>68743</v>
      </c>
      <c r="P683">
        <v>0</v>
      </c>
    </row>
    <row r="684" spans="15:16" x14ac:dyDescent="0.35">
      <c r="O684" s="5">
        <v>41039</v>
      </c>
      <c r="P684">
        <v>0</v>
      </c>
    </row>
    <row r="685" spans="15:16" x14ac:dyDescent="0.35">
      <c r="O685" s="4">
        <v>38946</v>
      </c>
      <c r="P685">
        <v>0</v>
      </c>
    </row>
    <row r="686" spans="15:16" x14ac:dyDescent="0.35">
      <c r="O686" s="5">
        <v>65777</v>
      </c>
      <c r="P686">
        <v>0</v>
      </c>
    </row>
    <row r="687" spans="15:16" x14ac:dyDescent="0.35">
      <c r="O687" s="4">
        <v>66476</v>
      </c>
      <c r="P687">
        <v>0</v>
      </c>
    </row>
    <row r="688" spans="15:16" x14ac:dyDescent="0.35">
      <c r="O688" s="5">
        <v>86857</v>
      </c>
      <c r="P688">
        <v>1</v>
      </c>
    </row>
    <row r="689" spans="15:16" x14ac:dyDescent="0.35">
      <c r="O689" s="4">
        <v>160803</v>
      </c>
      <c r="P689">
        <v>0</v>
      </c>
    </row>
    <row r="690" spans="15:16" x14ac:dyDescent="0.35">
      <c r="O690" s="5">
        <v>77845</v>
      </c>
      <c r="P690">
        <v>2</v>
      </c>
    </row>
    <row r="691" spans="15:16" x14ac:dyDescent="0.35">
      <c r="O691" s="4">
        <v>69476</v>
      </c>
      <c r="P691">
        <v>0</v>
      </c>
    </row>
    <row r="692" spans="15:16" x14ac:dyDescent="0.35">
      <c r="O692" s="5">
        <v>50611</v>
      </c>
      <c r="P692">
        <v>2</v>
      </c>
    </row>
    <row r="693" spans="15:16" x14ac:dyDescent="0.35">
      <c r="O693" s="4">
        <v>61209</v>
      </c>
      <c r="P693">
        <v>0</v>
      </c>
    </row>
    <row r="694" spans="15:16" x14ac:dyDescent="0.35">
      <c r="O694" s="5">
        <v>42315</v>
      </c>
      <c r="P694">
        <v>0</v>
      </c>
    </row>
    <row r="695" spans="15:16" x14ac:dyDescent="0.35">
      <c r="O695" s="4">
        <v>13084</v>
      </c>
      <c r="P695">
        <v>0</v>
      </c>
    </row>
    <row r="696" spans="15:16" x14ac:dyDescent="0.35">
      <c r="O696" s="5">
        <v>47570</v>
      </c>
      <c r="P696">
        <v>1</v>
      </c>
    </row>
    <row r="697" spans="15:16" x14ac:dyDescent="0.35">
      <c r="O697" s="4">
        <v>61923</v>
      </c>
      <c r="P697">
        <v>0</v>
      </c>
    </row>
    <row r="698" spans="15:16" x14ac:dyDescent="0.35">
      <c r="O698" s="5">
        <v>34824</v>
      </c>
      <c r="P698">
        <v>0</v>
      </c>
    </row>
    <row r="699" spans="15:16" x14ac:dyDescent="0.35">
      <c r="O699" s="4">
        <v>26518</v>
      </c>
      <c r="P699">
        <v>1</v>
      </c>
    </row>
    <row r="700" spans="15:16" x14ac:dyDescent="0.35">
      <c r="O700" s="5">
        <v>45938</v>
      </c>
      <c r="P700">
        <v>0</v>
      </c>
    </row>
    <row r="701" spans="15:16" x14ac:dyDescent="0.35">
      <c r="O701" s="4">
        <v>78468</v>
      </c>
      <c r="P701">
        <v>1</v>
      </c>
    </row>
    <row r="702" spans="15:16" x14ac:dyDescent="0.35">
      <c r="O702" s="5">
        <v>78901</v>
      </c>
      <c r="P702">
        <v>0</v>
      </c>
    </row>
    <row r="703" spans="15:16" x14ac:dyDescent="0.35">
      <c r="O703" s="4">
        <v>71427</v>
      </c>
      <c r="P703">
        <v>0</v>
      </c>
    </row>
    <row r="704" spans="15:16" x14ac:dyDescent="0.35">
      <c r="O704" s="5">
        <v>71022</v>
      </c>
      <c r="P704">
        <v>1</v>
      </c>
    </row>
    <row r="705" spans="15:16" x14ac:dyDescent="0.35">
      <c r="O705" s="4">
        <v>90247</v>
      </c>
      <c r="P705">
        <v>4</v>
      </c>
    </row>
    <row r="706" spans="15:16" x14ac:dyDescent="0.35">
      <c r="O706" s="5">
        <v>41335</v>
      </c>
      <c r="P706">
        <v>0</v>
      </c>
    </row>
    <row r="707" spans="15:16" x14ac:dyDescent="0.35">
      <c r="O707" s="4">
        <v>71952</v>
      </c>
      <c r="P707">
        <v>2</v>
      </c>
    </row>
    <row r="708" spans="15:16" x14ac:dyDescent="0.35">
      <c r="O708" s="5">
        <v>35682</v>
      </c>
      <c r="P708">
        <v>0</v>
      </c>
    </row>
    <row r="709" spans="15:16" x14ac:dyDescent="0.35">
      <c r="O709" s="4">
        <v>43185</v>
      </c>
      <c r="P709">
        <v>0</v>
      </c>
    </row>
    <row r="710" spans="15:16" x14ac:dyDescent="0.35">
      <c r="O710" s="5">
        <v>66375</v>
      </c>
      <c r="P710">
        <v>1</v>
      </c>
    </row>
    <row r="711" spans="15:16" x14ac:dyDescent="0.35">
      <c r="O711" s="4">
        <v>35178</v>
      </c>
      <c r="P711">
        <v>2</v>
      </c>
    </row>
    <row r="712" spans="15:16" x14ac:dyDescent="0.35">
      <c r="O712" s="5">
        <v>25252</v>
      </c>
      <c r="P712">
        <v>0</v>
      </c>
    </row>
    <row r="713" spans="15:16" x14ac:dyDescent="0.35">
      <c r="O713" s="4">
        <v>55250</v>
      </c>
      <c r="P713">
        <v>0</v>
      </c>
    </row>
    <row r="714" spans="15:16" x14ac:dyDescent="0.35">
      <c r="O714" s="5">
        <v>33249</v>
      </c>
      <c r="P714">
        <v>0</v>
      </c>
    </row>
    <row r="715" spans="15:16" x14ac:dyDescent="0.35">
      <c r="O715" s="4">
        <v>58398</v>
      </c>
      <c r="P715">
        <v>0</v>
      </c>
    </row>
    <row r="716" spans="15:16" x14ac:dyDescent="0.35">
      <c r="O716" s="5">
        <v>50272</v>
      </c>
      <c r="P716">
        <v>0</v>
      </c>
    </row>
    <row r="717" spans="15:16" x14ac:dyDescent="0.35">
      <c r="O717" s="4">
        <v>76618</v>
      </c>
      <c r="P717">
        <v>0</v>
      </c>
    </row>
    <row r="718" spans="15:16" x14ac:dyDescent="0.35">
      <c r="O718" s="5">
        <v>87305</v>
      </c>
      <c r="P718">
        <v>2</v>
      </c>
    </row>
    <row r="719" spans="15:16" x14ac:dyDescent="0.35">
      <c r="O719" s="4">
        <v>25851</v>
      </c>
      <c r="P719">
        <v>0</v>
      </c>
    </row>
    <row r="720" spans="15:16" x14ac:dyDescent="0.35">
      <c r="O720" s="5">
        <v>58710</v>
      </c>
      <c r="P720">
        <v>0</v>
      </c>
    </row>
    <row r="721" spans="15:16" x14ac:dyDescent="0.35">
      <c r="O721" s="4">
        <v>45160</v>
      </c>
      <c r="P721">
        <v>0</v>
      </c>
    </row>
    <row r="722" spans="15:16" x14ac:dyDescent="0.35">
      <c r="O722" s="5">
        <v>74806</v>
      </c>
      <c r="P722">
        <v>0</v>
      </c>
    </row>
    <row r="723" spans="15:16" x14ac:dyDescent="0.35">
      <c r="O723" s="4">
        <v>59111</v>
      </c>
      <c r="P723">
        <v>0</v>
      </c>
    </row>
    <row r="724" spans="15:16" x14ac:dyDescent="0.35">
      <c r="O724" s="5">
        <v>18988</v>
      </c>
      <c r="P724">
        <v>0</v>
      </c>
    </row>
    <row r="725" spans="15:16" x14ac:dyDescent="0.35">
      <c r="O725" s="4">
        <v>72190</v>
      </c>
      <c r="P725">
        <v>0</v>
      </c>
    </row>
    <row r="726" spans="15:16" x14ac:dyDescent="0.35">
      <c r="O726" s="5">
        <v>7500</v>
      </c>
      <c r="P726">
        <v>2</v>
      </c>
    </row>
    <row r="727" spans="15:16" x14ac:dyDescent="0.35">
      <c r="O727" s="4">
        <v>44794</v>
      </c>
      <c r="P727">
        <v>0</v>
      </c>
    </row>
    <row r="728" spans="15:16" x14ac:dyDescent="0.35">
      <c r="O728" s="5">
        <v>80395</v>
      </c>
      <c r="P728">
        <v>1</v>
      </c>
    </row>
    <row r="729" spans="15:16" x14ac:dyDescent="0.35">
      <c r="O729" s="4">
        <v>75012</v>
      </c>
      <c r="P729">
        <v>0</v>
      </c>
    </row>
    <row r="730" spans="15:16" x14ac:dyDescent="0.35">
      <c r="O730" s="5">
        <v>56962</v>
      </c>
      <c r="P730">
        <v>0</v>
      </c>
    </row>
    <row r="731" spans="15:16" x14ac:dyDescent="0.35">
      <c r="O731" s="4">
        <v>89891</v>
      </c>
      <c r="P731">
        <v>1</v>
      </c>
    </row>
    <row r="732" spans="15:16" x14ac:dyDescent="0.35">
      <c r="O732" s="5">
        <v>35946</v>
      </c>
      <c r="P732">
        <v>0</v>
      </c>
    </row>
    <row r="733" spans="15:16" x14ac:dyDescent="0.35">
      <c r="O733" s="4">
        <v>53593</v>
      </c>
      <c r="P733">
        <v>0</v>
      </c>
    </row>
    <row r="734" spans="15:16" x14ac:dyDescent="0.35">
      <c r="O734" s="5">
        <v>66373</v>
      </c>
      <c r="P734">
        <v>0</v>
      </c>
    </row>
    <row r="735" spans="15:16" x14ac:dyDescent="0.35">
      <c r="O735" s="4">
        <v>45072</v>
      </c>
      <c r="P735">
        <v>0</v>
      </c>
    </row>
    <row r="736" spans="15:16" x14ac:dyDescent="0.35">
      <c r="O736" s="5">
        <v>89694</v>
      </c>
      <c r="P736">
        <v>3</v>
      </c>
    </row>
    <row r="737" spans="15:16" x14ac:dyDescent="0.35">
      <c r="O737" s="4">
        <v>72025</v>
      </c>
      <c r="P737">
        <v>4</v>
      </c>
    </row>
    <row r="738" spans="15:16" x14ac:dyDescent="0.35">
      <c r="O738" s="5">
        <v>67432</v>
      </c>
      <c r="P738">
        <v>0</v>
      </c>
    </row>
    <row r="739" spans="15:16" x14ac:dyDescent="0.35">
      <c r="O739" s="4">
        <v>70545</v>
      </c>
      <c r="P739">
        <v>0</v>
      </c>
    </row>
    <row r="740" spans="15:16" x14ac:dyDescent="0.35">
      <c r="O740" s="5">
        <v>17487</v>
      </c>
      <c r="P740">
        <v>0</v>
      </c>
    </row>
    <row r="741" spans="15:16" x14ac:dyDescent="0.35">
      <c r="O741" s="4">
        <v>62882</v>
      </c>
      <c r="P741">
        <v>0</v>
      </c>
    </row>
    <row r="742" spans="15:16" x14ac:dyDescent="0.35">
      <c r="O742" s="5">
        <v>64108</v>
      </c>
      <c r="P742">
        <v>0</v>
      </c>
    </row>
    <row r="743" spans="15:16" x14ac:dyDescent="0.35">
      <c r="O743" s="4">
        <v>34941</v>
      </c>
      <c r="P743">
        <v>0</v>
      </c>
    </row>
    <row r="744" spans="15:16" x14ac:dyDescent="0.35">
      <c r="O744" s="5">
        <v>48767</v>
      </c>
      <c r="P744">
        <v>0</v>
      </c>
    </row>
    <row r="745" spans="15:16" x14ac:dyDescent="0.35">
      <c r="O745" s="4">
        <v>38702</v>
      </c>
      <c r="P745">
        <v>0</v>
      </c>
    </row>
    <row r="746" spans="15:16" x14ac:dyDescent="0.35">
      <c r="O746" s="5">
        <v>82224</v>
      </c>
      <c r="P746">
        <v>1</v>
      </c>
    </row>
    <row r="747" spans="15:16" x14ac:dyDescent="0.35">
      <c r="O747" s="4">
        <v>83844</v>
      </c>
      <c r="P747">
        <v>1</v>
      </c>
    </row>
    <row r="748" spans="15:16" x14ac:dyDescent="0.35">
      <c r="O748" s="5">
        <v>17003</v>
      </c>
      <c r="P748">
        <v>0</v>
      </c>
    </row>
    <row r="749" spans="15:16" x14ac:dyDescent="0.35">
      <c r="O749" s="4">
        <v>71163</v>
      </c>
      <c r="P749">
        <v>0</v>
      </c>
    </row>
    <row r="750" spans="15:16" x14ac:dyDescent="0.35">
      <c r="O750" s="5">
        <v>33697</v>
      </c>
      <c r="P750">
        <v>1</v>
      </c>
    </row>
    <row r="751" spans="15:16" x14ac:dyDescent="0.35">
      <c r="O751" s="4">
        <v>63564</v>
      </c>
      <c r="P751">
        <v>2</v>
      </c>
    </row>
    <row r="752" spans="15:16" x14ac:dyDescent="0.35">
      <c r="O752" s="5">
        <v>83443</v>
      </c>
      <c r="P752">
        <v>0</v>
      </c>
    </row>
    <row r="753" spans="15:16" x14ac:dyDescent="0.35">
      <c r="O753" s="4">
        <v>51518</v>
      </c>
      <c r="P753">
        <v>0</v>
      </c>
    </row>
    <row r="754" spans="15:16" x14ac:dyDescent="0.35">
      <c r="O754" s="5">
        <v>58330</v>
      </c>
      <c r="P754">
        <v>0</v>
      </c>
    </row>
    <row r="755" spans="15:16" x14ac:dyDescent="0.35">
      <c r="O755" s="4">
        <v>80952</v>
      </c>
      <c r="P755">
        <v>4</v>
      </c>
    </row>
    <row r="756" spans="15:16" x14ac:dyDescent="0.35">
      <c r="O756" s="5">
        <v>75507</v>
      </c>
      <c r="P756">
        <v>0</v>
      </c>
    </row>
    <row r="757" spans="15:16" x14ac:dyDescent="0.35">
      <c r="O757" s="4">
        <v>63855</v>
      </c>
      <c r="P757">
        <v>0</v>
      </c>
    </row>
    <row r="758" spans="15:16" x14ac:dyDescent="0.35">
      <c r="O758" s="5">
        <v>62220</v>
      </c>
      <c r="P758">
        <v>1</v>
      </c>
    </row>
    <row r="759" spans="15:16" x14ac:dyDescent="0.35">
      <c r="O759" s="4">
        <v>58512</v>
      </c>
      <c r="P759">
        <v>0</v>
      </c>
    </row>
    <row r="760" spans="15:16" x14ac:dyDescent="0.35">
      <c r="O760" s="5">
        <v>40662</v>
      </c>
      <c r="P760">
        <v>0</v>
      </c>
    </row>
    <row r="761" spans="15:16" x14ac:dyDescent="0.35">
      <c r="O761" s="4">
        <v>38829</v>
      </c>
      <c r="P761">
        <v>0</v>
      </c>
    </row>
    <row r="762" spans="15:16" x14ac:dyDescent="0.35">
      <c r="O762" s="5">
        <v>35523</v>
      </c>
      <c r="P762">
        <v>0</v>
      </c>
    </row>
    <row r="763" spans="15:16" x14ac:dyDescent="0.35">
      <c r="O763" s="4">
        <v>79146</v>
      </c>
      <c r="P763">
        <v>0</v>
      </c>
    </row>
    <row r="764" spans="15:16" x14ac:dyDescent="0.35">
      <c r="O764" s="5">
        <v>78285</v>
      </c>
      <c r="P764">
        <v>0</v>
      </c>
    </row>
    <row r="765" spans="15:16" x14ac:dyDescent="0.35">
      <c r="O765" s="4">
        <v>31626</v>
      </c>
      <c r="P765">
        <v>2</v>
      </c>
    </row>
    <row r="766" spans="15:16" x14ac:dyDescent="0.35">
      <c r="O766" s="5">
        <v>75127</v>
      </c>
      <c r="P766">
        <v>0</v>
      </c>
    </row>
    <row r="767" spans="15:16" x14ac:dyDescent="0.35">
      <c r="O767" s="4">
        <v>48726</v>
      </c>
      <c r="P767">
        <v>0</v>
      </c>
    </row>
    <row r="768" spans="15:16" x14ac:dyDescent="0.35">
      <c r="O768" s="5">
        <v>74985</v>
      </c>
      <c r="P768">
        <v>0</v>
      </c>
    </row>
    <row r="769" spans="15:16" x14ac:dyDescent="0.35">
      <c r="O769" s="4">
        <v>67430</v>
      </c>
      <c r="P769">
        <v>0</v>
      </c>
    </row>
    <row r="770" spans="15:16" x14ac:dyDescent="0.35">
      <c r="O770" s="5">
        <v>46891</v>
      </c>
      <c r="P770">
        <v>0</v>
      </c>
    </row>
    <row r="771" spans="15:16" x14ac:dyDescent="0.35">
      <c r="O771" s="4">
        <v>62058</v>
      </c>
      <c r="P771">
        <v>0</v>
      </c>
    </row>
    <row r="772" spans="15:16" x14ac:dyDescent="0.35">
      <c r="O772" s="5">
        <v>72063</v>
      </c>
      <c r="P772">
        <v>0</v>
      </c>
    </row>
    <row r="773" spans="15:16" x14ac:dyDescent="0.35">
      <c r="O773" s="4">
        <v>78939</v>
      </c>
      <c r="P773">
        <v>0</v>
      </c>
    </row>
    <row r="774" spans="15:16" x14ac:dyDescent="0.35">
      <c r="O774" s="5">
        <v>42720</v>
      </c>
      <c r="P774">
        <v>1</v>
      </c>
    </row>
    <row r="775" spans="15:16" x14ac:dyDescent="0.35">
      <c r="O775" s="4">
        <v>33622</v>
      </c>
      <c r="P775">
        <v>0</v>
      </c>
    </row>
    <row r="776" spans="15:16" x14ac:dyDescent="0.35">
      <c r="O776" s="5">
        <v>6835</v>
      </c>
      <c r="P776">
        <v>0</v>
      </c>
    </row>
    <row r="777" spans="15:16" x14ac:dyDescent="0.35">
      <c r="O777" s="4">
        <v>41452</v>
      </c>
      <c r="P777">
        <v>0</v>
      </c>
    </row>
    <row r="778" spans="15:16" x14ac:dyDescent="0.35">
      <c r="O778" s="5">
        <v>40760</v>
      </c>
      <c r="P778">
        <v>0</v>
      </c>
    </row>
    <row r="779" spans="15:16" x14ac:dyDescent="0.35">
      <c r="O779" s="4">
        <v>74250</v>
      </c>
      <c r="P779">
        <v>0</v>
      </c>
    </row>
    <row r="780" spans="15:16" x14ac:dyDescent="0.35">
      <c r="O780" s="5">
        <v>51124</v>
      </c>
      <c r="P780">
        <v>0</v>
      </c>
    </row>
    <row r="781" spans="15:16" x14ac:dyDescent="0.35">
      <c r="O781" s="4">
        <v>72258</v>
      </c>
      <c r="P781">
        <v>0</v>
      </c>
    </row>
    <row r="782" spans="15:16" x14ac:dyDescent="0.35">
      <c r="O782" s="5">
        <v>71466</v>
      </c>
      <c r="P782">
        <v>0</v>
      </c>
    </row>
    <row r="783" spans="15:16" x14ac:dyDescent="0.35">
      <c r="O783" s="4">
        <v>36283</v>
      </c>
      <c r="P783">
        <v>0</v>
      </c>
    </row>
    <row r="784" spans="15:16" x14ac:dyDescent="0.35">
      <c r="O784" s="5">
        <v>20587</v>
      </c>
      <c r="P784">
        <v>0</v>
      </c>
    </row>
    <row r="785" spans="15:16" x14ac:dyDescent="0.35">
      <c r="O785" s="4">
        <v>30467</v>
      </c>
      <c r="P785">
        <v>0</v>
      </c>
    </row>
    <row r="786" spans="15:16" x14ac:dyDescent="0.35">
      <c r="O786" s="5">
        <v>31590</v>
      </c>
      <c r="P786">
        <v>0</v>
      </c>
    </row>
    <row r="787" spans="15:16" x14ac:dyDescent="0.35">
      <c r="O787" s="4">
        <v>20425</v>
      </c>
      <c r="P787">
        <v>0</v>
      </c>
    </row>
    <row r="788" spans="15:16" x14ac:dyDescent="0.35">
      <c r="O788" s="5">
        <v>17144</v>
      </c>
      <c r="P788">
        <v>0</v>
      </c>
    </row>
    <row r="789" spans="15:16" x14ac:dyDescent="0.35">
      <c r="O789" s="4">
        <v>42564</v>
      </c>
      <c r="P789">
        <v>2</v>
      </c>
    </row>
    <row r="790" spans="15:16" x14ac:dyDescent="0.35">
      <c r="O790" s="5">
        <v>43783</v>
      </c>
      <c r="P790">
        <v>1</v>
      </c>
    </row>
    <row r="791" spans="15:16" x14ac:dyDescent="0.35">
      <c r="O791" s="4">
        <v>40780</v>
      </c>
      <c r="P791">
        <v>0</v>
      </c>
    </row>
    <row r="792" spans="15:16" x14ac:dyDescent="0.35">
      <c r="O792" s="5">
        <v>62847</v>
      </c>
      <c r="P792">
        <v>0</v>
      </c>
    </row>
    <row r="793" spans="15:16" x14ac:dyDescent="0.35">
      <c r="O793" s="4">
        <v>82017</v>
      </c>
      <c r="P793">
        <v>4</v>
      </c>
    </row>
    <row r="794" spans="15:16" x14ac:dyDescent="0.35">
      <c r="O794" s="5">
        <v>16813</v>
      </c>
      <c r="P794">
        <v>1</v>
      </c>
    </row>
    <row r="795" spans="15:16" x14ac:dyDescent="0.35">
      <c r="O795" s="4">
        <v>51267</v>
      </c>
      <c r="P795">
        <v>0</v>
      </c>
    </row>
    <row r="796" spans="15:16" x14ac:dyDescent="0.35">
      <c r="O796" s="5">
        <v>46524</v>
      </c>
      <c r="P796">
        <v>0</v>
      </c>
    </row>
    <row r="797" spans="15:16" x14ac:dyDescent="0.35">
      <c r="O797" s="4">
        <v>45183</v>
      </c>
      <c r="P797">
        <v>1</v>
      </c>
    </row>
    <row r="798" spans="15:16" x14ac:dyDescent="0.35">
      <c r="O798" s="5">
        <v>70421</v>
      </c>
      <c r="P798">
        <v>0</v>
      </c>
    </row>
    <row r="799" spans="15:16" x14ac:dyDescent="0.35">
      <c r="O799" s="4">
        <v>60161</v>
      </c>
      <c r="P799">
        <v>0</v>
      </c>
    </row>
    <row r="800" spans="15:16" x14ac:dyDescent="0.35">
      <c r="O800" s="5">
        <v>73926</v>
      </c>
      <c r="P800">
        <v>0</v>
      </c>
    </row>
    <row r="801" spans="15:16" x14ac:dyDescent="0.35">
      <c r="O801" s="4">
        <v>19329</v>
      </c>
      <c r="P801">
        <v>0</v>
      </c>
    </row>
    <row r="802" spans="15:16" x14ac:dyDescent="0.35">
      <c r="O802" s="5">
        <v>61872</v>
      </c>
      <c r="P802">
        <v>0</v>
      </c>
    </row>
    <row r="803" spans="15:16" x14ac:dyDescent="0.35">
      <c r="O803" s="4">
        <v>46984</v>
      </c>
      <c r="P803">
        <v>0</v>
      </c>
    </row>
    <row r="804" spans="15:16" x14ac:dyDescent="0.35">
      <c r="O804" s="5">
        <v>34838</v>
      </c>
      <c r="P804">
        <v>0</v>
      </c>
    </row>
    <row r="805" spans="15:16" x14ac:dyDescent="0.35">
      <c r="O805" s="4">
        <v>82716</v>
      </c>
      <c r="P805">
        <v>0</v>
      </c>
    </row>
    <row r="806" spans="15:16" x14ac:dyDescent="0.35">
      <c r="O806" s="5">
        <v>48192</v>
      </c>
      <c r="P806">
        <v>4</v>
      </c>
    </row>
    <row r="807" spans="15:16" x14ac:dyDescent="0.35">
      <c r="O807" s="4">
        <v>49681</v>
      </c>
      <c r="P807">
        <v>0</v>
      </c>
    </row>
    <row r="808" spans="15:16" x14ac:dyDescent="0.35">
      <c r="O808" s="5">
        <v>56850</v>
      </c>
      <c r="P808">
        <v>0</v>
      </c>
    </row>
    <row r="809" spans="15:16" x14ac:dyDescent="0.35">
      <c r="O809" s="4">
        <v>55267</v>
      </c>
      <c r="P809">
        <v>0</v>
      </c>
    </row>
    <row r="810" spans="15:16" x14ac:dyDescent="0.35">
      <c r="O810" s="5">
        <v>59666</v>
      </c>
      <c r="P810">
        <v>1</v>
      </c>
    </row>
    <row r="811" spans="15:16" x14ac:dyDescent="0.35">
      <c r="O811" s="4">
        <v>72504</v>
      </c>
      <c r="P811">
        <v>0</v>
      </c>
    </row>
    <row r="812" spans="15:16" x14ac:dyDescent="0.35">
      <c r="O812" s="5">
        <v>26872</v>
      </c>
      <c r="P812">
        <v>0</v>
      </c>
    </row>
    <row r="813" spans="15:16" x14ac:dyDescent="0.35">
      <c r="O813" s="4">
        <v>21359</v>
      </c>
      <c r="P813">
        <v>1</v>
      </c>
    </row>
    <row r="814" spans="15:16" x14ac:dyDescent="0.35">
      <c r="O814" s="5">
        <v>73170</v>
      </c>
      <c r="P814">
        <v>0</v>
      </c>
    </row>
    <row r="815" spans="15:16" x14ac:dyDescent="0.35">
      <c r="O815" s="4">
        <v>52750</v>
      </c>
      <c r="P815">
        <v>0</v>
      </c>
    </row>
    <row r="816" spans="15:16" x14ac:dyDescent="0.35">
      <c r="O816" s="5">
        <v>91820</v>
      </c>
      <c r="P816">
        <v>0</v>
      </c>
    </row>
    <row r="817" spans="15:16" x14ac:dyDescent="0.35">
      <c r="O817" s="4">
        <v>65968</v>
      </c>
      <c r="P817">
        <v>0</v>
      </c>
    </row>
    <row r="818" spans="15:16" x14ac:dyDescent="0.35">
      <c r="O818" s="5">
        <v>30772</v>
      </c>
      <c r="P818">
        <v>0</v>
      </c>
    </row>
    <row r="819" spans="15:16" x14ac:dyDescent="0.35">
      <c r="O819" s="4">
        <v>22507</v>
      </c>
      <c r="P819">
        <v>0</v>
      </c>
    </row>
    <row r="820" spans="15:16" x14ac:dyDescent="0.35">
      <c r="O820" s="5">
        <v>65685</v>
      </c>
      <c r="P820">
        <v>0</v>
      </c>
    </row>
    <row r="821" spans="15:16" x14ac:dyDescent="0.35">
      <c r="O821" s="4">
        <v>25804</v>
      </c>
      <c r="P821">
        <v>0</v>
      </c>
    </row>
    <row r="822" spans="15:16" x14ac:dyDescent="0.35">
      <c r="O822" s="5">
        <v>76412</v>
      </c>
      <c r="P822">
        <v>3</v>
      </c>
    </row>
    <row r="823" spans="15:16" x14ac:dyDescent="0.35">
      <c r="O823" s="4">
        <v>22063</v>
      </c>
      <c r="P823">
        <v>0</v>
      </c>
    </row>
    <row r="824" spans="15:16" x14ac:dyDescent="0.35">
      <c r="O824" s="5">
        <v>57091</v>
      </c>
      <c r="P824">
        <v>2</v>
      </c>
    </row>
    <row r="825" spans="15:16" x14ac:dyDescent="0.35">
      <c r="O825" s="4">
        <v>22419</v>
      </c>
      <c r="P825">
        <v>0</v>
      </c>
    </row>
    <row r="826" spans="15:16" x14ac:dyDescent="0.35">
      <c r="O826" s="5">
        <v>87771</v>
      </c>
      <c r="P826">
        <v>5</v>
      </c>
    </row>
    <row r="827" spans="15:16" x14ac:dyDescent="0.35">
      <c r="O827" s="4">
        <v>78353</v>
      </c>
      <c r="P827">
        <v>0</v>
      </c>
    </row>
    <row r="828" spans="15:16" x14ac:dyDescent="0.35">
      <c r="O828" s="5">
        <v>93404</v>
      </c>
      <c r="P828">
        <v>2</v>
      </c>
    </row>
    <row r="829" spans="15:16" x14ac:dyDescent="0.35">
      <c r="O829" s="4">
        <v>37859</v>
      </c>
      <c r="P829">
        <v>0</v>
      </c>
    </row>
    <row r="830" spans="15:16" x14ac:dyDescent="0.35">
      <c r="O830" s="5">
        <v>80995</v>
      </c>
      <c r="P830">
        <v>0</v>
      </c>
    </row>
    <row r="831" spans="15:16" x14ac:dyDescent="0.35">
      <c r="O831" s="4">
        <v>16529</v>
      </c>
      <c r="P831">
        <v>0</v>
      </c>
    </row>
    <row r="832" spans="15:16" x14ac:dyDescent="0.35">
      <c r="O832" s="5">
        <v>55412</v>
      </c>
      <c r="P832">
        <v>0</v>
      </c>
    </row>
    <row r="833" spans="15:16" x14ac:dyDescent="0.35">
      <c r="O833" s="4">
        <v>48789</v>
      </c>
      <c r="P833">
        <v>0</v>
      </c>
    </row>
    <row r="834" spans="15:16" x14ac:dyDescent="0.35">
      <c r="O834" s="5">
        <v>56575</v>
      </c>
      <c r="P834">
        <v>0</v>
      </c>
    </row>
    <row r="835" spans="15:16" x14ac:dyDescent="0.35">
      <c r="O835" s="4">
        <v>25130</v>
      </c>
      <c r="P835">
        <v>0</v>
      </c>
    </row>
    <row r="836" spans="15:16" x14ac:dyDescent="0.35">
      <c r="O836" s="5">
        <v>35441</v>
      </c>
      <c r="P836">
        <v>0</v>
      </c>
    </row>
    <row r="837" spans="15:16" x14ac:dyDescent="0.35">
      <c r="O837" s="4">
        <v>71391</v>
      </c>
      <c r="P837">
        <v>0</v>
      </c>
    </row>
    <row r="838" spans="15:16" x14ac:dyDescent="0.35">
      <c r="O838" s="5">
        <v>49494</v>
      </c>
      <c r="P838">
        <v>0</v>
      </c>
    </row>
    <row r="839" spans="15:16" x14ac:dyDescent="0.35">
      <c r="O839" s="4">
        <v>81702</v>
      </c>
      <c r="P839">
        <v>0</v>
      </c>
    </row>
    <row r="840" spans="15:16" x14ac:dyDescent="0.35">
      <c r="O840" s="5">
        <v>45889</v>
      </c>
      <c r="P840">
        <v>0</v>
      </c>
    </row>
    <row r="841" spans="15:16" x14ac:dyDescent="0.35">
      <c r="O841" s="4">
        <v>56628</v>
      </c>
      <c r="P841">
        <v>1</v>
      </c>
    </row>
    <row r="842" spans="15:16" x14ac:dyDescent="0.35">
      <c r="O842" s="5">
        <v>34026</v>
      </c>
      <c r="P842">
        <v>0</v>
      </c>
    </row>
    <row r="843" spans="15:16" x14ac:dyDescent="0.35">
      <c r="O843" s="4">
        <v>40049</v>
      </c>
      <c r="P843">
        <v>0</v>
      </c>
    </row>
    <row r="844" spans="15:16" x14ac:dyDescent="0.35">
      <c r="O844" s="5">
        <v>34176</v>
      </c>
      <c r="P844">
        <v>0</v>
      </c>
    </row>
    <row r="845" spans="15:16" x14ac:dyDescent="0.35">
      <c r="O845" s="4">
        <v>19419</v>
      </c>
      <c r="P845">
        <v>0</v>
      </c>
    </row>
    <row r="846" spans="15:16" x14ac:dyDescent="0.35">
      <c r="O846" s="5">
        <v>82504</v>
      </c>
      <c r="P846">
        <v>0</v>
      </c>
    </row>
    <row r="847" spans="15:16" x14ac:dyDescent="0.35">
      <c r="O847" s="4">
        <v>81205</v>
      </c>
      <c r="P847">
        <v>4</v>
      </c>
    </row>
    <row r="848" spans="15:16" x14ac:dyDescent="0.35">
      <c r="O848" s="5">
        <v>61618</v>
      </c>
      <c r="P848">
        <v>0</v>
      </c>
    </row>
    <row r="849" spans="15:16" x14ac:dyDescent="0.35">
      <c r="O849" s="4">
        <v>55284</v>
      </c>
      <c r="P849">
        <v>0</v>
      </c>
    </row>
    <row r="850" spans="15:16" x14ac:dyDescent="0.35">
      <c r="O850" s="5">
        <v>49980</v>
      </c>
      <c r="P850">
        <v>0</v>
      </c>
    </row>
    <row r="851" spans="15:16" x14ac:dyDescent="0.35">
      <c r="O851" s="4">
        <v>15072</v>
      </c>
      <c r="P851">
        <v>0</v>
      </c>
    </row>
    <row r="852" spans="15:16" x14ac:dyDescent="0.35">
      <c r="O852" s="5">
        <v>49166</v>
      </c>
      <c r="P852">
        <v>0</v>
      </c>
    </row>
    <row r="853" spans="15:16" x14ac:dyDescent="0.35">
      <c r="O853" s="4">
        <v>65324</v>
      </c>
      <c r="P853">
        <v>0</v>
      </c>
    </row>
    <row r="854" spans="15:16" x14ac:dyDescent="0.35">
      <c r="O854" s="5">
        <v>82347</v>
      </c>
      <c r="P854">
        <v>2</v>
      </c>
    </row>
    <row r="855" spans="15:16" x14ac:dyDescent="0.35">
      <c r="O855" s="4">
        <v>30843</v>
      </c>
      <c r="P855">
        <v>1</v>
      </c>
    </row>
    <row r="856" spans="15:16" x14ac:dyDescent="0.35">
      <c r="O856" s="5">
        <v>46374</v>
      </c>
      <c r="P856">
        <v>3</v>
      </c>
    </row>
    <row r="857" spans="15:16" x14ac:dyDescent="0.35">
      <c r="O857" s="4">
        <v>60474</v>
      </c>
      <c r="P857">
        <v>0</v>
      </c>
    </row>
    <row r="858" spans="15:16" x14ac:dyDescent="0.35">
      <c r="O858" s="5">
        <v>38576</v>
      </c>
      <c r="P858">
        <v>0</v>
      </c>
    </row>
    <row r="859" spans="15:16" x14ac:dyDescent="0.35">
      <c r="O859" s="4">
        <v>55357</v>
      </c>
      <c r="P859">
        <v>0</v>
      </c>
    </row>
    <row r="860" spans="15:16" x14ac:dyDescent="0.35">
      <c r="O860" s="5">
        <v>37758</v>
      </c>
      <c r="P860">
        <v>0</v>
      </c>
    </row>
    <row r="861" spans="15:16" x14ac:dyDescent="0.35">
      <c r="O861" s="4">
        <v>85710</v>
      </c>
      <c r="P861">
        <v>1</v>
      </c>
    </row>
    <row r="862" spans="15:16" x14ac:dyDescent="0.35">
      <c r="O862" s="5">
        <v>23228</v>
      </c>
      <c r="P862">
        <v>0</v>
      </c>
    </row>
    <row r="863" spans="15:16" x14ac:dyDescent="0.35">
      <c r="O863" s="4">
        <v>44602</v>
      </c>
      <c r="P863">
        <v>0</v>
      </c>
    </row>
    <row r="864" spans="15:16" x14ac:dyDescent="0.35">
      <c r="O864" s="5">
        <v>7500</v>
      </c>
      <c r="P864">
        <v>0</v>
      </c>
    </row>
    <row r="865" spans="15:16" x14ac:dyDescent="0.35">
      <c r="O865" s="4">
        <v>38683</v>
      </c>
      <c r="P865">
        <v>0</v>
      </c>
    </row>
    <row r="866" spans="15:16" x14ac:dyDescent="0.35">
      <c r="O866" s="5">
        <v>49514</v>
      </c>
      <c r="P866">
        <v>0</v>
      </c>
    </row>
    <row r="867" spans="15:16" x14ac:dyDescent="0.35">
      <c r="O867" s="4">
        <v>57906</v>
      </c>
      <c r="P867">
        <v>0</v>
      </c>
    </row>
    <row r="868" spans="15:16" x14ac:dyDescent="0.35">
      <c r="O868" s="5">
        <v>43456</v>
      </c>
      <c r="P868">
        <v>0</v>
      </c>
    </row>
    <row r="869" spans="15:16" x14ac:dyDescent="0.35">
      <c r="O869" s="4">
        <v>19485</v>
      </c>
      <c r="P869">
        <v>0</v>
      </c>
    </row>
    <row r="870" spans="15:16" x14ac:dyDescent="0.35">
      <c r="O870" s="5">
        <v>53172</v>
      </c>
      <c r="P870">
        <v>0</v>
      </c>
    </row>
    <row r="871" spans="15:16" x14ac:dyDescent="0.35">
      <c r="O871" s="4">
        <v>30545</v>
      </c>
      <c r="P871">
        <v>0</v>
      </c>
    </row>
    <row r="872" spans="15:16" x14ac:dyDescent="0.35">
      <c r="O872" s="5">
        <v>70123</v>
      </c>
      <c r="P872">
        <v>2</v>
      </c>
    </row>
    <row r="873" spans="15:16" x14ac:dyDescent="0.35">
      <c r="O873" s="4">
        <v>62450</v>
      </c>
      <c r="P873">
        <v>1</v>
      </c>
    </row>
    <row r="874" spans="15:16" x14ac:dyDescent="0.35">
      <c r="O874" s="5">
        <v>21675</v>
      </c>
      <c r="P874">
        <v>0</v>
      </c>
    </row>
    <row r="875" spans="15:16" x14ac:dyDescent="0.35">
      <c r="O875" s="4">
        <v>42395</v>
      </c>
      <c r="P875">
        <v>0</v>
      </c>
    </row>
    <row r="876" spans="15:16" x14ac:dyDescent="0.35">
      <c r="O876" s="5">
        <v>61346</v>
      </c>
      <c r="P876">
        <v>0</v>
      </c>
    </row>
    <row r="877" spans="15:16" x14ac:dyDescent="0.35">
      <c r="O877" s="4">
        <v>80812</v>
      </c>
      <c r="P877">
        <v>3</v>
      </c>
    </row>
    <row r="878" spans="15:16" x14ac:dyDescent="0.35">
      <c r="O878" s="5">
        <v>42835</v>
      </c>
      <c r="P878">
        <v>0</v>
      </c>
    </row>
    <row r="879" spans="15:16" x14ac:dyDescent="0.35">
      <c r="O879" s="4">
        <v>39922</v>
      </c>
      <c r="P879">
        <v>0</v>
      </c>
    </row>
    <row r="880" spans="15:16" x14ac:dyDescent="0.35">
      <c r="O880" s="5">
        <v>86424</v>
      </c>
      <c r="P880">
        <v>0</v>
      </c>
    </row>
    <row r="881" spans="15:16" x14ac:dyDescent="0.35">
      <c r="O881" s="4">
        <v>17117</v>
      </c>
      <c r="P881">
        <v>0</v>
      </c>
    </row>
    <row r="882" spans="15:16" x14ac:dyDescent="0.35">
      <c r="O882" s="5">
        <v>24762</v>
      </c>
      <c r="P882">
        <v>2</v>
      </c>
    </row>
    <row r="883" spans="15:16" x14ac:dyDescent="0.35">
      <c r="O883" s="4">
        <v>35797</v>
      </c>
      <c r="P883">
        <v>0</v>
      </c>
    </row>
    <row r="884" spans="15:16" x14ac:dyDescent="0.35">
      <c r="O884" s="5">
        <v>36627</v>
      </c>
      <c r="P884">
        <v>0</v>
      </c>
    </row>
    <row r="885" spans="15:16" x14ac:dyDescent="0.35">
      <c r="O885" s="4">
        <v>51111</v>
      </c>
      <c r="P885">
        <v>0</v>
      </c>
    </row>
    <row r="886" spans="15:16" x14ac:dyDescent="0.35">
      <c r="O886" s="5">
        <v>86857</v>
      </c>
      <c r="P886">
        <v>1</v>
      </c>
    </row>
    <row r="887" spans="15:16" x14ac:dyDescent="0.35">
      <c r="O887" s="4">
        <v>82072</v>
      </c>
      <c r="P887">
        <v>0</v>
      </c>
    </row>
    <row r="888" spans="15:16" x14ac:dyDescent="0.35">
      <c r="O888" s="5">
        <v>46231</v>
      </c>
      <c r="P888">
        <v>0</v>
      </c>
    </row>
    <row r="889" spans="15:16" x14ac:dyDescent="0.35">
      <c r="O889" s="4">
        <v>42243</v>
      </c>
      <c r="P889">
        <v>0</v>
      </c>
    </row>
    <row r="890" spans="15:16" x14ac:dyDescent="0.35">
      <c r="O890" s="5">
        <v>51195</v>
      </c>
      <c r="P890">
        <v>0</v>
      </c>
    </row>
    <row r="891" spans="15:16" x14ac:dyDescent="0.35">
      <c r="O891" s="4">
        <v>68092</v>
      </c>
      <c r="P891">
        <v>0</v>
      </c>
    </row>
    <row r="892" spans="15:16" x14ac:dyDescent="0.35">
      <c r="O892" s="5">
        <v>31814</v>
      </c>
      <c r="P892">
        <v>1</v>
      </c>
    </row>
    <row r="893" spans="15:16" x14ac:dyDescent="0.35">
      <c r="O893" s="4">
        <v>51390</v>
      </c>
      <c r="P893">
        <v>0</v>
      </c>
    </row>
    <row r="894" spans="15:16" x14ac:dyDescent="0.35">
      <c r="O894" s="5">
        <v>76630</v>
      </c>
      <c r="P894">
        <v>0</v>
      </c>
    </row>
    <row r="895" spans="15:16" x14ac:dyDescent="0.35">
      <c r="O895" s="4">
        <v>26868</v>
      </c>
      <c r="P895">
        <v>0</v>
      </c>
    </row>
    <row r="896" spans="15:16" x14ac:dyDescent="0.35">
      <c r="O896" s="5">
        <v>48948</v>
      </c>
      <c r="P896">
        <v>2</v>
      </c>
    </row>
    <row r="897" spans="15:16" x14ac:dyDescent="0.35">
      <c r="O897" s="4">
        <v>55260</v>
      </c>
      <c r="P897">
        <v>0</v>
      </c>
    </row>
    <row r="898" spans="15:16" x14ac:dyDescent="0.35">
      <c r="O898" s="5">
        <v>64090</v>
      </c>
      <c r="P898">
        <v>1</v>
      </c>
    </row>
    <row r="899" spans="15:16" x14ac:dyDescent="0.35">
      <c r="O899" s="4">
        <v>78331</v>
      </c>
      <c r="P899">
        <v>0</v>
      </c>
    </row>
    <row r="900" spans="15:16" x14ac:dyDescent="0.35">
      <c r="O900" s="5">
        <v>37087</v>
      </c>
      <c r="P900">
        <v>0</v>
      </c>
    </row>
    <row r="901" spans="15:16" x14ac:dyDescent="0.35">
      <c r="O901" s="4">
        <v>21846</v>
      </c>
      <c r="P901">
        <v>0</v>
      </c>
    </row>
    <row r="902" spans="15:16" x14ac:dyDescent="0.35">
      <c r="O902" s="5">
        <v>81320</v>
      </c>
      <c r="P902">
        <v>0</v>
      </c>
    </row>
    <row r="903" spans="15:16" x14ac:dyDescent="0.35">
      <c r="O903" s="4">
        <v>54137</v>
      </c>
      <c r="P903">
        <v>0</v>
      </c>
    </row>
    <row r="904" spans="15:16" x14ac:dyDescent="0.35">
      <c r="O904" s="5">
        <v>66825</v>
      </c>
      <c r="P904">
        <v>0</v>
      </c>
    </row>
    <row r="905" spans="15:16" x14ac:dyDescent="0.35">
      <c r="O905" s="4">
        <v>57100</v>
      </c>
      <c r="P905">
        <v>0</v>
      </c>
    </row>
    <row r="906" spans="15:16" x14ac:dyDescent="0.35">
      <c r="O906" s="5">
        <v>58917</v>
      </c>
      <c r="P906">
        <v>0</v>
      </c>
    </row>
    <row r="907" spans="15:16" x14ac:dyDescent="0.35">
      <c r="O907" s="4">
        <v>85072</v>
      </c>
      <c r="P907">
        <v>0</v>
      </c>
    </row>
    <row r="908" spans="15:16" x14ac:dyDescent="0.35">
      <c r="O908" s="5">
        <v>86429</v>
      </c>
      <c r="P908">
        <v>2</v>
      </c>
    </row>
    <row r="909" spans="15:16" x14ac:dyDescent="0.35">
      <c r="O909" s="4">
        <v>45684</v>
      </c>
      <c r="P909">
        <v>0</v>
      </c>
    </row>
    <row r="910" spans="15:16" x14ac:dyDescent="0.35">
      <c r="O910" s="5">
        <v>47889</v>
      </c>
      <c r="P910">
        <v>0</v>
      </c>
    </row>
    <row r="911" spans="15:16" x14ac:dyDescent="0.35">
      <c r="O911" s="4">
        <v>45921</v>
      </c>
      <c r="P911">
        <v>0</v>
      </c>
    </row>
    <row r="912" spans="15:16" x14ac:dyDescent="0.35">
      <c r="O912" s="5">
        <v>78420</v>
      </c>
      <c r="P912">
        <v>0</v>
      </c>
    </row>
    <row r="913" spans="15:16" x14ac:dyDescent="0.35">
      <c r="O913" s="4">
        <v>75114</v>
      </c>
      <c r="P913">
        <v>0</v>
      </c>
    </row>
    <row r="914" spans="15:16" x14ac:dyDescent="0.35">
      <c r="O914" s="5">
        <v>52278</v>
      </c>
      <c r="P914">
        <v>1</v>
      </c>
    </row>
    <row r="915" spans="15:16" x14ac:dyDescent="0.35">
      <c r="O915" s="4">
        <v>35641</v>
      </c>
      <c r="P915">
        <v>1</v>
      </c>
    </row>
    <row r="916" spans="15:16" x14ac:dyDescent="0.35">
      <c r="O916" s="5">
        <v>95529</v>
      </c>
      <c r="P916">
        <v>2</v>
      </c>
    </row>
    <row r="917" spans="15:16" x14ac:dyDescent="0.35">
      <c r="O917" s="4">
        <v>62820</v>
      </c>
      <c r="P917">
        <v>0</v>
      </c>
    </row>
    <row r="918" spans="15:16" x14ac:dyDescent="0.35">
      <c r="O918" s="5">
        <v>73113</v>
      </c>
      <c r="P918">
        <v>0</v>
      </c>
    </row>
    <row r="919" spans="15:16" x14ac:dyDescent="0.35">
      <c r="O919" s="4">
        <v>84169</v>
      </c>
      <c r="P919">
        <v>3</v>
      </c>
    </row>
    <row r="920" spans="15:16" x14ac:dyDescent="0.35">
      <c r="O920" s="5">
        <v>42607</v>
      </c>
      <c r="P920">
        <v>0</v>
      </c>
    </row>
    <row r="921" spans="15:16" x14ac:dyDescent="0.35">
      <c r="O921" s="4">
        <v>74637</v>
      </c>
      <c r="P921">
        <v>1</v>
      </c>
    </row>
    <row r="922" spans="15:16" x14ac:dyDescent="0.35">
      <c r="O922" s="5">
        <v>46015</v>
      </c>
      <c r="P922">
        <v>2</v>
      </c>
    </row>
    <row r="923" spans="15:16" x14ac:dyDescent="0.35">
      <c r="O923" s="4">
        <v>72354</v>
      </c>
      <c r="P923">
        <v>0</v>
      </c>
    </row>
    <row r="924" spans="15:16" x14ac:dyDescent="0.35">
      <c r="O924" s="5">
        <v>39858</v>
      </c>
      <c r="P924">
        <v>1</v>
      </c>
    </row>
    <row r="925" spans="15:16" x14ac:dyDescent="0.35">
      <c r="O925" s="4">
        <v>34469</v>
      </c>
      <c r="P925">
        <v>0</v>
      </c>
    </row>
    <row r="926" spans="15:16" x14ac:dyDescent="0.35">
      <c r="O926" s="5">
        <v>83033</v>
      </c>
      <c r="P926">
        <v>1</v>
      </c>
    </row>
    <row r="927" spans="15:16" x14ac:dyDescent="0.35">
      <c r="O927" s="4">
        <v>24401</v>
      </c>
      <c r="P927">
        <v>0</v>
      </c>
    </row>
    <row r="928" spans="15:16" x14ac:dyDescent="0.35">
      <c r="O928" s="5">
        <v>77583</v>
      </c>
      <c r="P928">
        <v>1</v>
      </c>
    </row>
    <row r="929" spans="15:16" x14ac:dyDescent="0.35">
      <c r="O929" s="4">
        <v>74116</v>
      </c>
      <c r="P929">
        <v>1</v>
      </c>
    </row>
    <row r="930" spans="15:16" x14ac:dyDescent="0.35">
      <c r="O930" s="5">
        <v>74293</v>
      </c>
      <c r="P930">
        <v>0</v>
      </c>
    </row>
    <row r="931" spans="15:16" x14ac:dyDescent="0.35">
      <c r="O931" s="4">
        <v>68397</v>
      </c>
      <c r="P931">
        <v>0</v>
      </c>
    </row>
    <row r="932" spans="15:16" x14ac:dyDescent="0.35">
      <c r="O932" s="5">
        <v>79632</v>
      </c>
      <c r="P932">
        <v>0</v>
      </c>
    </row>
    <row r="933" spans="15:16" x14ac:dyDescent="0.35">
      <c r="O933" s="4">
        <v>46107</v>
      </c>
      <c r="P933">
        <v>0</v>
      </c>
    </row>
    <row r="934" spans="15:16" x14ac:dyDescent="0.35">
      <c r="O934" s="5">
        <v>64950</v>
      </c>
      <c r="P934">
        <v>1</v>
      </c>
    </row>
    <row r="935" spans="15:16" x14ac:dyDescent="0.35">
      <c r="O935" s="4">
        <v>25443</v>
      </c>
      <c r="P935">
        <v>0</v>
      </c>
    </row>
    <row r="936" spans="15:16" x14ac:dyDescent="0.35">
      <c r="O936" s="5">
        <v>75127</v>
      </c>
      <c r="P936">
        <v>0</v>
      </c>
    </row>
    <row r="937" spans="15:16" x14ac:dyDescent="0.35">
      <c r="O937" s="4">
        <v>32892</v>
      </c>
      <c r="P937">
        <v>0</v>
      </c>
    </row>
    <row r="938" spans="15:16" x14ac:dyDescent="0.35">
      <c r="O938" s="5">
        <v>71796</v>
      </c>
      <c r="P938">
        <v>0</v>
      </c>
    </row>
    <row r="939" spans="15:16" x14ac:dyDescent="0.35">
      <c r="O939" s="4">
        <v>67536</v>
      </c>
      <c r="P939">
        <v>1</v>
      </c>
    </row>
    <row r="940" spans="15:16" x14ac:dyDescent="0.35">
      <c r="O940" s="5">
        <v>55239</v>
      </c>
      <c r="P940">
        <v>0</v>
      </c>
    </row>
    <row r="941" spans="15:16" x14ac:dyDescent="0.35">
      <c r="O941" s="4">
        <v>60554</v>
      </c>
      <c r="P941">
        <v>0</v>
      </c>
    </row>
    <row r="942" spans="15:16" x14ac:dyDescent="0.35">
      <c r="O942" s="5">
        <v>64831</v>
      </c>
      <c r="P942">
        <v>0</v>
      </c>
    </row>
    <row r="943" spans="15:16" x14ac:dyDescent="0.35">
      <c r="O943" s="4">
        <v>56067</v>
      </c>
      <c r="P943">
        <v>0</v>
      </c>
    </row>
    <row r="944" spans="15:16" x14ac:dyDescent="0.35">
      <c r="O944" s="5">
        <v>82025</v>
      </c>
      <c r="P944">
        <v>2</v>
      </c>
    </row>
    <row r="945" spans="15:16" x14ac:dyDescent="0.35">
      <c r="O945" s="4">
        <v>94384</v>
      </c>
      <c r="P945">
        <v>4</v>
      </c>
    </row>
    <row r="946" spans="15:16" x14ac:dyDescent="0.35">
      <c r="O946" s="5">
        <v>14906</v>
      </c>
      <c r="P946">
        <v>0</v>
      </c>
    </row>
    <row r="947" spans="15:16" x14ac:dyDescent="0.35">
      <c r="O947" s="4">
        <v>51563</v>
      </c>
      <c r="P947">
        <v>2</v>
      </c>
    </row>
    <row r="948" spans="15:16" x14ac:dyDescent="0.35">
      <c r="O948" s="5">
        <v>57937</v>
      </c>
      <c r="P948">
        <v>0</v>
      </c>
    </row>
    <row r="949" spans="15:16" x14ac:dyDescent="0.35">
      <c r="O949" s="4">
        <v>68274</v>
      </c>
      <c r="P949">
        <v>0</v>
      </c>
    </row>
    <row r="950" spans="15:16" x14ac:dyDescent="0.35">
      <c r="O950" s="5">
        <v>39771</v>
      </c>
      <c r="P950">
        <v>0</v>
      </c>
    </row>
    <row r="951" spans="15:16" x14ac:dyDescent="0.35">
      <c r="O951" s="4">
        <v>67893</v>
      </c>
      <c r="P951">
        <v>0</v>
      </c>
    </row>
    <row r="952" spans="15:16" x14ac:dyDescent="0.35">
      <c r="O952" s="5">
        <v>27922</v>
      </c>
      <c r="P952">
        <v>0</v>
      </c>
    </row>
    <row r="953" spans="15:16" x14ac:dyDescent="0.35">
      <c r="O953" s="4">
        <v>52190</v>
      </c>
      <c r="P953">
        <v>1</v>
      </c>
    </row>
    <row r="954" spans="15:16" x14ac:dyDescent="0.35">
      <c r="O954" s="5">
        <v>44051</v>
      </c>
      <c r="P954">
        <v>1</v>
      </c>
    </row>
    <row r="955" spans="15:16" x14ac:dyDescent="0.35">
      <c r="O955" s="4">
        <v>42767</v>
      </c>
      <c r="P955">
        <v>0</v>
      </c>
    </row>
    <row r="956" spans="15:16" x14ac:dyDescent="0.35">
      <c r="O956" s="5">
        <v>46106</v>
      </c>
      <c r="P956">
        <v>0</v>
      </c>
    </row>
    <row r="957" spans="15:16" x14ac:dyDescent="0.35">
      <c r="O957" s="4">
        <v>16927</v>
      </c>
      <c r="P957">
        <v>0</v>
      </c>
    </row>
    <row r="958" spans="15:16" x14ac:dyDescent="0.35">
      <c r="O958" s="5">
        <v>59754</v>
      </c>
      <c r="P958">
        <v>1</v>
      </c>
    </row>
    <row r="959" spans="15:16" x14ac:dyDescent="0.35">
      <c r="O959" s="4">
        <v>53700</v>
      </c>
      <c r="P959">
        <v>0</v>
      </c>
    </row>
    <row r="960" spans="15:16" x14ac:dyDescent="0.35">
      <c r="O960" s="5">
        <v>59041</v>
      </c>
      <c r="P960">
        <v>0</v>
      </c>
    </row>
    <row r="961" spans="15:16" x14ac:dyDescent="0.35">
      <c r="O961" s="4">
        <v>54237</v>
      </c>
      <c r="P961">
        <v>0</v>
      </c>
    </row>
    <row r="962" spans="15:16" x14ac:dyDescent="0.35">
      <c r="O962" s="5">
        <v>70647</v>
      </c>
      <c r="P962">
        <v>0</v>
      </c>
    </row>
    <row r="963" spans="15:16" x14ac:dyDescent="0.35">
      <c r="O963" s="4">
        <v>52597</v>
      </c>
      <c r="P963">
        <v>0</v>
      </c>
    </row>
    <row r="964" spans="15:16" x14ac:dyDescent="0.35">
      <c r="O964" s="5">
        <v>41021</v>
      </c>
      <c r="P964">
        <v>1</v>
      </c>
    </row>
    <row r="965" spans="15:16" x14ac:dyDescent="0.35">
      <c r="O965" s="4">
        <v>40233</v>
      </c>
      <c r="P965">
        <v>0</v>
      </c>
    </row>
    <row r="966" spans="15:16" x14ac:dyDescent="0.35">
      <c r="O966" s="5">
        <v>50183</v>
      </c>
      <c r="P966">
        <v>0</v>
      </c>
    </row>
    <row r="967" spans="15:16" x14ac:dyDescent="0.35">
      <c r="O967" s="4">
        <v>54753</v>
      </c>
      <c r="P967">
        <v>0</v>
      </c>
    </row>
    <row r="968" spans="15:16" x14ac:dyDescent="0.35">
      <c r="O968" s="5">
        <v>92955</v>
      </c>
      <c r="P968">
        <v>3</v>
      </c>
    </row>
    <row r="969" spans="15:16" x14ac:dyDescent="0.35">
      <c r="O969" s="4">
        <v>33471</v>
      </c>
      <c r="P969">
        <v>0</v>
      </c>
    </row>
    <row r="970" spans="15:16" x14ac:dyDescent="0.35">
      <c r="O970" s="5">
        <v>34596</v>
      </c>
      <c r="P970">
        <v>1</v>
      </c>
    </row>
    <row r="971" spans="15:16" x14ac:dyDescent="0.35">
      <c r="O971" s="4">
        <v>44010</v>
      </c>
      <c r="P971">
        <v>0</v>
      </c>
    </row>
    <row r="972" spans="15:16" x14ac:dyDescent="0.35">
      <c r="O972" s="5">
        <v>84219</v>
      </c>
      <c r="P972">
        <v>0</v>
      </c>
    </row>
    <row r="973" spans="15:16" x14ac:dyDescent="0.35">
      <c r="O973" s="4">
        <v>40706</v>
      </c>
      <c r="P973">
        <v>0</v>
      </c>
    </row>
    <row r="974" spans="15:16" x14ac:dyDescent="0.35">
      <c r="O974" s="5">
        <v>15716</v>
      </c>
      <c r="P974">
        <v>0</v>
      </c>
    </row>
    <row r="975" spans="15:16" x14ac:dyDescent="0.35">
      <c r="O975" s="4">
        <v>59052</v>
      </c>
      <c r="P975">
        <v>0</v>
      </c>
    </row>
    <row r="976" spans="15:16" x14ac:dyDescent="0.35">
      <c r="O976" s="5">
        <v>80573</v>
      </c>
      <c r="P976">
        <v>0</v>
      </c>
    </row>
    <row r="977" spans="15:16" x14ac:dyDescent="0.35">
      <c r="O977" s="4">
        <v>83715</v>
      </c>
      <c r="P977">
        <v>0</v>
      </c>
    </row>
    <row r="978" spans="15:16" x14ac:dyDescent="0.35">
      <c r="O978" s="5">
        <v>82576</v>
      </c>
      <c r="P978">
        <v>1</v>
      </c>
    </row>
    <row r="979" spans="15:16" x14ac:dyDescent="0.35">
      <c r="O979" s="4">
        <v>56962</v>
      </c>
      <c r="P979">
        <v>0</v>
      </c>
    </row>
    <row r="980" spans="15:16" x14ac:dyDescent="0.35">
      <c r="O980" s="5">
        <v>35704</v>
      </c>
      <c r="P980">
        <v>0</v>
      </c>
    </row>
    <row r="981" spans="15:16" x14ac:dyDescent="0.35">
      <c r="O981" s="4">
        <v>53103</v>
      </c>
      <c r="P981">
        <v>1</v>
      </c>
    </row>
    <row r="982" spans="15:16" x14ac:dyDescent="0.35">
      <c r="O982" s="5">
        <v>46779</v>
      </c>
      <c r="P982">
        <v>0</v>
      </c>
    </row>
    <row r="983" spans="15:16" x14ac:dyDescent="0.35">
      <c r="O983" s="4">
        <v>4861</v>
      </c>
      <c r="P983">
        <v>0</v>
      </c>
    </row>
    <row r="984" spans="15:16" x14ac:dyDescent="0.35">
      <c r="O984" s="5">
        <v>33462</v>
      </c>
      <c r="P984">
        <v>0</v>
      </c>
    </row>
    <row r="985" spans="15:16" x14ac:dyDescent="0.35">
      <c r="O985" s="4">
        <v>63693</v>
      </c>
      <c r="P985">
        <v>0</v>
      </c>
    </row>
    <row r="986" spans="15:16" x14ac:dyDescent="0.35">
      <c r="O986" s="5">
        <v>80763</v>
      </c>
      <c r="P986">
        <v>3</v>
      </c>
    </row>
    <row r="987" spans="15:16" x14ac:dyDescent="0.35">
      <c r="O987" s="4">
        <v>65352</v>
      </c>
      <c r="P987">
        <v>0</v>
      </c>
    </row>
    <row r="988" spans="15:16" x14ac:dyDescent="0.35">
      <c r="O988" s="5">
        <v>82170</v>
      </c>
      <c r="P988">
        <v>0</v>
      </c>
    </row>
    <row r="989" spans="15:16" x14ac:dyDescent="0.35">
      <c r="O989" s="4">
        <v>75759</v>
      </c>
      <c r="P989">
        <v>4</v>
      </c>
    </row>
    <row r="990" spans="15:16" x14ac:dyDescent="0.35">
      <c r="O990" s="5">
        <v>79689</v>
      </c>
      <c r="P990">
        <v>0</v>
      </c>
    </row>
    <row r="991" spans="15:16" x14ac:dyDescent="0.35">
      <c r="O991" s="4">
        <v>35340</v>
      </c>
      <c r="P991">
        <v>0</v>
      </c>
    </row>
    <row r="992" spans="15:16" x14ac:dyDescent="0.35">
      <c r="O992" s="5">
        <v>85683</v>
      </c>
      <c r="P992">
        <v>5</v>
      </c>
    </row>
    <row r="993" spans="15:16" x14ac:dyDescent="0.35">
      <c r="O993" s="4">
        <v>24884</v>
      </c>
      <c r="P993">
        <v>0</v>
      </c>
    </row>
    <row r="994" spans="15:16" x14ac:dyDescent="0.35">
      <c r="O994" s="5">
        <v>42021</v>
      </c>
      <c r="P994">
        <v>1</v>
      </c>
    </row>
    <row r="995" spans="15:16" x14ac:dyDescent="0.35">
      <c r="O995" s="4">
        <v>64449</v>
      </c>
      <c r="P995">
        <v>0</v>
      </c>
    </row>
    <row r="996" spans="15:16" x14ac:dyDescent="0.35">
      <c r="O996" s="5">
        <v>64587</v>
      </c>
      <c r="P996">
        <v>0</v>
      </c>
    </row>
    <row r="997" spans="15:16" x14ac:dyDescent="0.35">
      <c r="O997" s="4">
        <v>34824</v>
      </c>
      <c r="P997">
        <v>0</v>
      </c>
    </row>
    <row r="998" spans="15:16" x14ac:dyDescent="0.35">
      <c r="O998" s="5">
        <v>75437</v>
      </c>
      <c r="P998">
        <v>1</v>
      </c>
    </row>
    <row r="999" spans="15:16" x14ac:dyDescent="0.35">
      <c r="O999" s="4">
        <v>26091</v>
      </c>
      <c r="P999">
        <v>0</v>
      </c>
    </row>
    <row r="1000" spans="15:16" x14ac:dyDescent="0.35">
      <c r="O1000" s="5">
        <v>52845</v>
      </c>
      <c r="P1000">
        <v>1</v>
      </c>
    </row>
    <row r="1001" spans="15:16" x14ac:dyDescent="0.35">
      <c r="O1001" s="4">
        <v>46086</v>
      </c>
      <c r="P1001">
        <v>0</v>
      </c>
    </row>
    <row r="1002" spans="15:16" x14ac:dyDescent="0.35">
      <c r="O1002" s="5">
        <v>78028</v>
      </c>
      <c r="P1002">
        <v>3</v>
      </c>
    </row>
    <row r="1003" spans="15:16" x14ac:dyDescent="0.35">
      <c r="O1003" s="4">
        <v>95169</v>
      </c>
      <c r="P1003">
        <v>3</v>
      </c>
    </row>
    <row r="1004" spans="15:16" x14ac:dyDescent="0.35">
      <c r="O1004" s="5">
        <v>56337</v>
      </c>
      <c r="P1004">
        <v>3</v>
      </c>
    </row>
    <row r="1005" spans="15:16" x14ac:dyDescent="0.35">
      <c r="O1005" s="4">
        <v>22434</v>
      </c>
      <c r="P1005">
        <v>0</v>
      </c>
    </row>
    <row r="1006" spans="15:16" x14ac:dyDescent="0.35">
      <c r="O1006" s="5">
        <v>36930</v>
      </c>
      <c r="P1006">
        <v>0</v>
      </c>
    </row>
    <row r="1007" spans="15:16" x14ac:dyDescent="0.35">
      <c r="O1007" s="4">
        <v>36130</v>
      </c>
      <c r="P1007">
        <v>2</v>
      </c>
    </row>
    <row r="1008" spans="15:16" x14ac:dyDescent="0.35">
      <c r="O1008" s="5">
        <v>65569</v>
      </c>
      <c r="P1008">
        <v>0</v>
      </c>
    </row>
    <row r="1009" spans="15:16" x14ac:dyDescent="0.35">
      <c r="O1009" s="4">
        <v>83844</v>
      </c>
      <c r="P1009">
        <v>1</v>
      </c>
    </row>
    <row r="1010" spans="15:16" x14ac:dyDescent="0.35">
      <c r="O1010" s="5">
        <v>19514</v>
      </c>
      <c r="P1010">
        <v>1</v>
      </c>
    </row>
    <row r="1011" spans="15:16" x14ac:dyDescent="0.35">
      <c r="O1011" s="4">
        <v>36736</v>
      </c>
      <c r="P1011">
        <v>0</v>
      </c>
    </row>
    <row r="1012" spans="15:16" x14ac:dyDescent="0.35">
      <c r="O1012" s="5">
        <v>77568</v>
      </c>
      <c r="P1012">
        <v>3</v>
      </c>
    </row>
    <row r="1013" spans="15:16" x14ac:dyDescent="0.35">
      <c r="O1013" s="4">
        <v>49187</v>
      </c>
      <c r="P1013">
        <v>0</v>
      </c>
    </row>
    <row r="1014" spans="15:16" x14ac:dyDescent="0.35">
      <c r="O1014" s="5">
        <v>30168</v>
      </c>
      <c r="P1014">
        <v>0</v>
      </c>
    </row>
    <row r="1015" spans="15:16" x14ac:dyDescent="0.35">
      <c r="O1015" s="4">
        <v>34053</v>
      </c>
      <c r="P1015">
        <v>0</v>
      </c>
    </row>
    <row r="1016" spans="15:16" x14ac:dyDescent="0.35">
      <c r="O1016" s="5">
        <v>38196</v>
      </c>
      <c r="P1016">
        <v>0</v>
      </c>
    </row>
    <row r="1017" spans="15:16" x14ac:dyDescent="0.35">
      <c r="O1017" s="4">
        <v>59412</v>
      </c>
      <c r="P1017">
        <v>0</v>
      </c>
    </row>
    <row r="1018" spans="15:16" x14ac:dyDescent="0.35">
      <c r="O1018" s="5">
        <v>70924</v>
      </c>
      <c r="P1018">
        <v>1</v>
      </c>
    </row>
    <row r="1019" spans="15:16" x14ac:dyDescent="0.35">
      <c r="O1019" s="4">
        <v>54165</v>
      </c>
      <c r="P1019">
        <v>0</v>
      </c>
    </row>
    <row r="1020" spans="15:16" x14ac:dyDescent="0.35">
      <c r="O1020" s="5">
        <v>32300</v>
      </c>
      <c r="P1020">
        <v>0</v>
      </c>
    </row>
    <row r="1021" spans="15:16" x14ac:dyDescent="0.35">
      <c r="O1021" s="4">
        <v>20180</v>
      </c>
      <c r="P1021">
        <v>0</v>
      </c>
    </row>
    <row r="1022" spans="15:16" x14ac:dyDescent="0.35">
      <c r="O1022" s="5">
        <v>34961</v>
      </c>
      <c r="P1022">
        <v>0</v>
      </c>
    </row>
    <row r="1023" spans="15:16" x14ac:dyDescent="0.35">
      <c r="O1023" s="4">
        <v>28440</v>
      </c>
      <c r="P1023">
        <v>0</v>
      </c>
    </row>
    <row r="1024" spans="15:16" x14ac:dyDescent="0.35">
      <c r="O1024" s="5">
        <v>64504</v>
      </c>
      <c r="P1024">
        <v>1</v>
      </c>
    </row>
    <row r="1025" spans="15:16" x14ac:dyDescent="0.35">
      <c r="O1025" s="4">
        <v>33564</v>
      </c>
      <c r="P1025">
        <v>0</v>
      </c>
    </row>
    <row r="1026" spans="15:16" x14ac:dyDescent="0.35">
      <c r="O1026" s="5">
        <v>17345</v>
      </c>
      <c r="P1026">
        <v>0</v>
      </c>
    </row>
    <row r="1027" spans="15:16" x14ac:dyDescent="0.35">
      <c r="O1027" s="4">
        <v>56320</v>
      </c>
      <c r="P1027">
        <v>0</v>
      </c>
    </row>
    <row r="1028" spans="15:16" x14ac:dyDescent="0.35">
      <c r="O1028" s="5">
        <v>28647</v>
      </c>
      <c r="P1028">
        <v>2</v>
      </c>
    </row>
    <row r="1029" spans="15:16" x14ac:dyDescent="0.35">
      <c r="O1029" s="4">
        <v>15038</v>
      </c>
      <c r="P1029">
        <v>0</v>
      </c>
    </row>
    <row r="1030" spans="15:16" x14ac:dyDescent="0.35">
      <c r="O1030" s="5">
        <v>32173</v>
      </c>
      <c r="P1030">
        <v>0</v>
      </c>
    </row>
    <row r="1031" spans="15:16" x14ac:dyDescent="0.35">
      <c r="O1031" s="4">
        <v>68316</v>
      </c>
      <c r="P1031">
        <v>0</v>
      </c>
    </row>
    <row r="1032" spans="15:16" x14ac:dyDescent="0.35">
      <c r="O1032" s="5">
        <v>74538</v>
      </c>
      <c r="P1032">
        <v>2</v>
      </c>
    </row>
    <row r="1033" spans="15:16" x14ac:dyDescent="0.35">
      <c r="O1033" s="4">
        <v>91700</v>
      </c>
      <c r="P1033">
        <v>1</v>
      </c>
    </row>
    <row r="1034" spans="15:16" x14ac:dyDescent="0.35">
      <c r="O1034" s="5">
        <v>68695</v>
      </c>
      <c r="P1034">
        <v>0</v>
      </c>
    </row>
    <row r="1035" spans="15:16" x14ac:dyDescent="0.35">
      <c r="O1035" s="4">
        <v>31056</v>
      </c>
      <c r="P1035">
        <v>0</v>
      </c>
    </row>
    <row r="1036" spans="15:16" x14ac:dyDescent="0.35">
      <c r="O1036" s="5">
        <v>79593</v>
      </c>
      <c r="P1036">
        <v>1</v>
      </c>
    </row>
    <row r="1037" spans="15:16" x14ac:dyDescent="0.35">
      <c r="O1037" s="4">
        <v>28071</v>
      </c>
      <c r="P1037">
        <v>0</v>
      </c>
    </row>
    <row r="1038" spans="15:16" x14ac:dyDescent="0.35">
      <c r="O1038" s="5">
        <v>37334</v>
      </c>
      <c r="P1038">
        <v>0</v>
      </c>
    </row>
    <row r="1039" spans="15:16" x14ac:dyDescent="0.35">
      <c r="O1039" s="4">
        <v>46423</v>
      </c>
      <c r="P1039">
        <v>0</v>
      </c>
    </row>
    <row r="1040" spans="15:16" x14ac:dyDescent="0.35">
      <c r="O1040" s="5">
        <v>37126</v>
      </c>
      <c r="P1040">
        <v>2</v>
      </c>
    </row>
    <row r="1041" spans="15:16" x14ac:dyDescent="0.35">
      <c r="O1041" s="4">
        <v>47703</v>
      </c>
      <c r="P1041">
        <v>0</v>
      </c>
    </row>
    <row r="1042" spans="15:16" x14ac:dyDescent="0.35">
      <c r="O1042" s="5">
        <v>61180</v>
      </c>
      <c r="P1042">
        <v>1</v>
      </c>
    </row>
    <row r="1043" spans="15:16" x14ac:dyDescent="0.35">
      <c r="O1043" s="4">
        <v>38998</v>
      </c>
      <c r="P1043">
        <v>0</v>
      </c>
    </row>
    <row r="1044" spans="15:16" x14ac:dyDescent="0.35">
      <c r="O1044" s="5">
        <v>8028</v>
      </c>
      <c r="P1044">
        <v>0</v>
      </c>
    </row>
    <row r="1045" spans="15:16" x14ac:dyDescent="0.35">
      <c r="O1045" s="4">
        <v>76081</v>
      </c>
      <c r="P1045">
        <v>1</v>
      </c>
    </row>
    <row r="1046" spans="15:16" x14ac:dyDescent="0.35">
      <c r="O1046" s="5">
        <v>34728</v>
      </c>
      <c r="P1046">
        <v>1</v>
      </c>
    </row>
    <row r="1047" spans="15:16" x14ac:dyDescent="0.35">
      <c r="O1047" s="4">
        <v>33168</v>
      </c>
      <c r="P1047">
        <v>0</v>
      </c>
    </row>
    <row r="1048" spans="15:16" x14ac:dyDescent="0.35">
      <c r="O1048" s="5">
        <v>33585</v>
      </c>
      <c r="P1048">
        <v>0</v>
      </c>
    </row>
    <row r="1049" spans="15:16" x14ac:dyDescent="0.35">
      <c r="O1049" s="4">
        <v>77037</v>
      </c>
      <c r="P1049">
        <v>0</v>
      </c>
    </row>
    <row r="1050" spans="15:16" x14ac:dyDescent="0.35">
      <c r="O1050" s="5">
        <v>35196</v>
      </c>
      <c r="P1050">
        <v>1</v>
      </c>
    </row>
    <row r="1051" spans="15:16" x14ac:dyDescent="0.35">
      <c r="O1051" s="4">
        <v>44529</v>
      </c>
      <c r="P1051">
        <v>1</v>
      </c>
    </row>
    <row r="1052" spans="15:16" x14ac:dyDescent="0.35">
      <c r="O1052" s="5">
        <v>70924</v>
      </c>
      <c r="P1052">
        <v>1</v>
      </c>
    </row>
    <row r="1053" spans="15:16" x14ac:dyDescent="0.35">
      <c r="O1053" s="4">
        <v>28764</v>
      </c>
      <c r="P1053">
        <v>1</v>
      </c>
    </row>
    <row r="1054" spans="15:16" x14ac:dyDescent="0.35">
      <c r="O1054" s="5">
        <v>69098</v>
      </c>
      <c r="P1054">
        <v>0</v>
      </c>
    </row>
    <row r="1055" spans="15:16" x14ac:dyDescent="0.35">
      <c r="O1055" s="4">
        <v>25959</v>
      </c>
      <c r="P1055">
        <v>1</v>
      </c>
    </row>
    <row r="1056" spans="15:16" x14ac:dyDescent="0.35">
      <c r="O1056" s="5">
        <v>27100</v>
      </c>
      <c r="P1056">
        <v>0</v>
      </c>
    </row>
    <row r="1057" spans="15:16" x14ac:dyDescent="0.35">
      <c r="O1057" s="4">
        <v>70596</v>
      </c>
      <c r="P1057">
        <v>0</v>
      </c>
    </row>
    <row r="1058" spans="15:16" x14ac:dyDescent="0.35">
      <c r="O1058" s="5">
        <v>42557</v>
      </c>
      <c r="P1058">
        <v>0</v>
      </c>
    </row>
    <row r="1059" spans="15:16" x14ac:dyDescent="0.35">
      <c r="O1059" s="4">
        <v>53312</v>
      </c>
      <c r="P1059">
        <v>0</v>
      </c>
    </row>
    <row r="1060" spans="15:16" x14ac:dyDescent="0.35">
      <c r="O1060" s="5">
        <v>72228</v>
      </c>
      <c r="P1060">
        <v>0</v>
      </c>
    </row>
    <row r="1061" spans="15:16" x14ac:dyDescent="0.35">
      <c r="O1061" s="4">
        <v>67605</v>
      </c>
      <c r="P1061">
        <v>0</v>
      </c>
    </row>
    <row r="1062" spans="15:16" x14ac:dyDescent="0.35">
      <c r="O1062" s="5">
        <v>62845</v>
      </c>
      <c r="P1062">
        <v>1</v>
      </c>
    </row>
    <row r="1063" spans="15:16" x14ac:dyDescent="0.35">
      <c r="O1063" s="4">
        <v>65196</v>
      </c>
      <c r="P1063">
        <v>1</v>
      </c>
    </row>
    <row r="1064" spans="15:16" x14ac:dyDescent="0.35">
      <c r="O1064" s="5">
        <v>42000</v>
      </c>
      <c r="P1064">
        <v>1</v>
      </c>
    </row>
    <row r="1065" spans="15:16" x14ac:dyDescent="0.35">
      <c r="O1065" s="4">
        <v>35860</v>
      </c>
      <c r="P1065">
        <v>1</v>
      </c>
    </row>
    <row r="1066" spans="15:16" x14ac:dyDescent="0.35">
      <c r="O1066" s="5">
        <v>65526</v>
      </c>
      <c r="P1066">
        <v>0</v>
      </c>
    </row>
    <row r="1067" spans="15:16" x14ac:dyDescent="0.35">
      <c r="O1067" s="4">
        <v>16860</v>
      </c>
      <c r="P1067">
        <v>0</v>
      </c>
    </row>
    <row r="1068" spans="15:16" x14ac:dyDescent="0.35">
      <c r="O1068" s="5">
        <v>83528</v>
      </c>
      <c r="P1068">
        <v>3</v>
      </c>
    </row>
    <row r="1069" spans="15:16" x14ac:dyDescent="0.35">
      <c r="O1069" s="4">
        <v>64176</v>
      </c>
      <c r="P1069">
        <v>0</v>
      </c>
    </row>
    <row r="1070" spans="15:16" x14ac:dyDescent="0.35">
      <c r="O1070" s="5">
        <v>22304</v>
      </c>
      <c r="P1070">
        <v>0</v>
      </c>
    </row>
    <row r="1071" spans="15:16" x14ac:dyDescent="0.35">
      <c r="O1071" s="4">
        <v>67023</v>
      </c>
      <c r="P1071">
        <v>0</v>
      </c>
    </row>
    <row r="1072" spans="15:16" x14ac:dyDescent="0.35">
      <c r="O1072" s="5">
        <v>32892</v>
      </c>
      <c r="P1072">
        <v>0</v>
      </c>
    </row>
    <row r="1073" spans="15:16" x14ac:dyDescent="0.35">
      <c r="O1073" s="4">
        <v>70713</v>
      </c>
      <c r="P1073">
        <v>0</v>
      </c>
    </row>
    <row r="1074" spans="15:16" x14ac:dyDescent="0.35">
      <c r="O1074" s="5">
        <v>59925</v>
      </c>
      <c r="P1074">
        <v>0</v>
      </c>
    </row>
    <row r="1075" spans="15:16" x14ac:dyDescent="0.35">
      <c r="O1075" s="4">
        <v>39722</v>
      </c>
      <c r="P1075">
        <v>0</v>
      </c>
    </row>
    <row r="1076" spans="15:16" x14ac:dyDescent="0.35">
      <c r="O1076" s="5">
        <v>46610</v>
      </c>
      <c r="P1076">
        <v>0</v>
      </c>
    </row>
    <row r="1077" spans="15:16" x14ac:dyDescent="0.35">
      <c r="O1077" s="4">
        <v>88347</v>
      </c>
      <c r="P1077">
        <v>1</v>
      </c>
    </row>
    <row r="1078" spans="15:16" x14ac:dyDescent="0.35">
      <c r="O1078" s="5">
        <v>87171</v>
      </c>
      <c r="P1078">
        <v>2</v>
      </c>
    </row>
    <row r="1079" spans="15:16" x14ac:dyDescent="0.35">
      <c r="O1079" s="4">
        <v>26907</v>
      </c>
      <c r="P1079">
        <v>0</v>
      </c>
    </row>
    <row r="1080" spans="15:16" x14ac:dyDescent="0.35">
      <c r="O1080" s="5">
        <v>50014</v>
      </c>
      <c r="P1080">
        <v>0</v>
      </c>
    </row>
    <row r="1081" spans="15:16" x14ac:dyDescent="0.35">
      <c r="O1081" s="4">
        <v>41014</v>
      </c>
      <c r="P1081">
        <v>0</v>
      </c>
    </row>
    <row r="1082" spans="15:16" x14ac:dyDescent="0.35">
      <c r="O1082" s="5">
        <v>66294</v>
      </c>
      <c r="P1082">
        <v>0</v>
      </c>
    </row>
    <row r="1083" spans="15:16" x14ac:dyDescent="0.35">
      <c r="O1083" s="4">
        <v>36715</v>
      </c>
      <c r="P1083">
        <v>1</v>
      </c>
    </row>
    <row r="1084" spans="15:16" x14ac:dyDescent="0.35">
      <c r="O1084" s="5">
        <v>79456</v>
      </c>
      <c r="P1084">
        <v>1</v>
      </c>
    </row>
    <row r="1085" spans="15:16" x14ac:dyDescent="0.35">
      <c r="O1085" s="4">
        <v>40479</v>
      </c>
      <c r="P1085">
        <v>0</v>
      </c>
    </row>
    <row r="1086" spans="15:16" x14ac:dyDescent="0.35">
      <c r="O1086" s="5">
        <v>75345</v>
      </c>
      <c r="P1086">
        <v>2</v>
      </c>
    </row>
    <row r="1087" spans="15:16" x14ac:dyDescent="0.35">
      <c r="O1087" s="4">
        <v>54233</v>
      </c>
      <c r="P1087">
        <v>0</v>
      </c>
    </row>
    <row r="1088" spans="15:16" x14ac:dyDescent="0.35">
      <c r="O1088" s="5">
        <v>24163</v>
      </c>
      <c r="P1088">
        <v>0</v>
      </c>
    </row>
    <row r="1089" spans="15:16" x14ac:dyDescent="0.35">
      <c r="O1089" s="4">
        <v>84460</v>
      </c>
      <c r="P1089">
        <v>5</v>
      </c>
    </row>
    <row r="1090" spans="15:16" x14ac:dyDescent="0.35">
      <c r="O1090" s="5">
        <v>43776</v>
      </c>
      <c r="P1090">
        <v>0</v>
      </c>
    </row>
    <row r="1091" spans="15:16" x14ac:dyDescent="0.35">
      <c r="O1091" s="4">
        <v>71691</v>
      </c>
      <c r="P1091">
        <v>1</v>
      </c>
    </row>
    <row r="1092" spans="15:16" x14ac:dyDescent="0.35">
      <c r="O1092" s="5">
        <v>85844</v>
      </c>
      <c r="P1092">
        <v>1</v>
      </c>
    </row>
    <row r="1093" spans="15:16" x14ac:dyDescent="0.35">
      <c r="O1093" s="4">
        <v>39190</v>
      </c>
      <c r="P1093">
        <v>0</v>
      </c>
    </row>
    <row r="1094" spans="15:16" x14ac:dyDescent="0.35">
      <c r="O1094" s="5">
        <v>71367</v>
      </c>
      <c r="P1094">
        <v>0</v>
      </c>
    </row>
    <row r="1095" spans="15:16" x14ac:dyDescent="0.35">
      <c r="O1095" s="4">
        <v>38578</v>
      </c>
      <c r="P1095">
        <v>0</v>
      </c>
    </row>
    <row r="1096" spans="15:16" x14ac:dyDescent="0.35">
      <c r="O1096" s="5">
        <v>57236</v>
      </c>
      <c r="P1096">
        <v>0</v>
      </c>
    </row>
    <row r="1097" spans="15:16" x14ac:dyDescent="0.35">
      <c r="O1097" s="4">
        <v>61825</v>
      </c>
      <c r="P1097">
        <v>0</v>
      </c>
    </row>
    <row r="1098" spans="15:16" x14ac:dyDescent="0.35">
      <c r="O1098" s="5">
        <v>79803</v>
      </c>
      <c r="P1098">
        <v>0</v>
      </c>
    </row>
    <row r="1099" spans="15:16" x14ac:dyDescent="0.35">
      <c r="O1099" s="4">
        <v>80910</v>
      </c>
      <c r="P1099">
        <v>0</v>
      </c>
    </row>
    <row r="1100" spans="15:16" x14ac:dyDescent="0.35">
      <c r="O1100" s="5">
        <v>27590</v>
      </c>
      <c r="P1100">
        <v>0</v>
      </c>
    </row>
    <row r="1101" spans="15:16" x14ac:dyDescent="0.35">
      <c r="O1101" s="4">
        <v>56775</v>
      </c>
      <c r="P1101">
        <v>0</v>
      </c>
    </row>
    <row r="1102" spans="15:16" x14ac:dyDescent="0.35">
      <c r="O1102" s="5">
        <v>83829</v>
      </c>
      <c r="P1102">
        <v>4</v>
      </c>
    </row>
    <row r="1103" spans="15:16" x14ac:dyDescent="0.35">
      <c r="O1103" s="4">
        <v>54210</v>
      </c>
      <c r="P1103">
        <v>0</v>
      </c>
    </row>
    <row r="1104" spans="15:16" x14ac:dyDescent="0.35">
      <c r="O1104" s="5">
        <v>38508</v>
      </c>
      <c r="P1104">
        <v>0</v>
      </c>
    </row>
    <row r="1105" spans="15:16" x14ac:dyDescent="0.35">
      <c r="O1105" s="4">
        <v>53187</v>
      </c>
      <c r="P1105">
        <v>0</v>
      </c>
    </row>
    <row r="1106" spans="15:16" x14ac:dyDescent="0.35">
      <c r="O1106" s="5">
        <v>30023</v>
      </c>
      <c r="P1106">
        <v>0</v>
      </c>
    </row>
    <row r="1107" spans="15:16" x14ac:dyDescent="0.35">
      <c r="O1107" s="4">
        <v>76045</v>
      </c>
      <c r="P1107">
        <v>1</v>
      </c>
    </row>
    <row r="1108" spans="15:16" x14ac:dyDescent="0.35">
      <c r="O1108" s="5">
        <v>50870</v>
      </c>
      <c r="P1108">
        <v>0</v>
      </c>
    </row>
    <row r="1109" spans="15:16" x14ac:dyDescent="0.35">
      <c r="O1109" s="4">
        <v>15315</v>
      </c>
      <c r="P1109">
        <v>0</v>
      </c>
    </row>
    <row r="1110" spans="15:16" x14ac:dyDescent="0.35">
      <c r="O1110" s="5">
        <v>65463</v>
      </c>
      <c r="P1110">
        <v>1</v>
      </c>
    </row>
    <row r="1111" spans="15:16" x14ac:dyDescent="0.35">
      <c r="O1111" s="4">
        <v>66480</v>
      </c>
      <c r="P1111">
        <v>0</v>
      </c>
    </row>
    <row r="1112" spans="15:16" x14ac:dyDescent="0.35">
      <c r="O1112" s="5">
        <v>76773</v>
      </c>
      <c r="P1112">
        <v>0</v>
      </c>
    </row>
    <row r="1113" spans="15:16" x14ac:dyDescent="0.35">
      <c r="O1113" s="4">
        <v>81698</v>
      </c>
      <c r="P1113">
        <v>2</v>
      </c>
    </row>
    <row r="1114" spans="15:16" x14ac:dyDescent="0.35">
      <c r="O1114" s="5">
        <v>54466</v>
      </c>
      <c r="P1114">
        <v>0</v>
      </c>
    </row>
    <row r="1115" spans="15:16" x14ac:dyDescent="0.35">
      <c r="O1115" s="4">
        <v>98777</v>
      </c>
      <c r="P1115">
        <v>1</v>
      </c>
    </row>
    <row r="1116" spans="15:16" x14ac:dyDescent="0.35">
      <c r="O1116" s="5">
        <v>16269</v>
      </c>
      <c r="P1116">
        <v>0</v>
      </c>
    </row>
    <row r="1117" spans="15:16" x14ac:dyDescent="0.35">
      <c r="O1117" s="4">
        <v>71819</v>
      </c>
      <c r="P1117">
        <v>2</v>
      </c>
    </row>
    <row r="1118" spans="15:16" x14ac:dyDescent="0.35">
      <c r="O1118" s="5">
        <v>33569</v>
      </c>
      <c r="P1118">
        <v>2</v>
      </c>
    </row>
    <row r="1119" spans="15:16" x14ac:dyDescent="0.35">
      <c r="O1119" s="4">
        <v>36262</v>
      </c>
      <c r="P1119">
        <v>2</v>
      </c>
    </row>
    <row r="1120" spans="15:16" x14ac:dyDescent="0.35">
      <c r="O1120" s="5">
        <v>22634</v>
      </c>
      <c r="P1120">
        <v>0</v>
      </c>
    </row>
    <row r="1121" spans="15:16" x14ac:dyDescent="0.35">
      <c r="O1121" s="4">
        <v>47025</v>
      </c>
      <c r="P1121">
        <v>0</v>
      </c>
    </row>
    <row r="1122" spans="15:16" x14ac:dyDescent="0.35">
      <c r="O1122" s="5">
        <v>70566</v>
      </c>
      <c r="P1122">
        <v>0</v>
      </c>
    </row>
    <row r="1123" spans="15:16" x14ac:dyDescent="0.35">
      <c r="O1123" s="4">
        <v>31605</v>
      </c>
      <c r="P1123">
        <v>0</v>
      </c>
    </row>
    <row r="1124" spans="15:16" x14ac:dyDescent="0.35">
      <c r="O1124" s="5">
        <v>52034</v>
      </c>
      <c r="P1124">
        <v>0</v>
      </c>
    </row>
    <row r="1125" spans="15:16" x14ac:dyDescent="0.35">
      <c r="O1125" s="4">
        <v>48526</v>
      </c>
      <c r="P1125">
        <v>0</v>
      </c>
    </row>
    <row r="1126" spans="15:16" x14ac:dyDescent="0.35">
      <c r="O1126" s="5">
        <v>46734</v>
      </c>
      <c r="P1126">
        <v>0</v>
      </c>
    </row>
    <row r="1127" spans="15:16" x14ac:dyDescent="0.35">
      <c r="O1127" s="4">
        <v>39552</v>
      </c>
      <c r="P1127">
        <v>1</v>
      </c>
    </row>
    <row r="1128" spans="15:16" x14ac:dyDescent="0.35">
      <c r="O1128" s="5">
        <v>86358</v>
      </c>
      <c r="P1128">
        <v>0</v>
      </c>
    </row>
    <row r="1129" spans="15:16" x14ac:dyDescent="0.35">
      <c r="O1129" s="4">
        <v>46931</v>
      </c>
      <c r="P1129">
        <v>0</v>
      </c>
    </row>
    <row r="1130" spans="15:16" x14ac:dyDescent="0.35">
      <c r="O1130" s="5">
        <v>16581</v>
      </c>
      <c r="P1130">
        <v>0</v>
      </c>
    </row>
    <row r="1131" spans="15:16" x14ac:dyDescent="0.35">
      <c r="O1131" s="4">
        <v>63998</v>
      </c>
      <c r="P1131">
        <v>1</v>
      </c>
    </row>
    <row r="1132" spans="15:16" x14ac:dyDescent="0.35">
      <c r="O1132" s="5">
        <v>67381</v>
      </c>
      <c r="P1132">
        <v>1</v>
      </c>
    </row>
    <row r="1133" spans="15:16" x14ac:dyDescent="0.35">
      <c r="O1133" s="4">
        <v>25930</v>
      </c>
      <c r="P1133">
        <v>0</v>
      </c>
    </row>
    <row r="1134" spans="15:16" x14ac:dyDescent="0.35">
      <c r="O1134" s="5">
        <v>42693</v>
      </c>
      <c r="P1134">
        <v>0</v>
      </c>
    </row>
    <row r="1135" spans="15:16" x14ac:dyDescent="0.35">
      <c r="O1135" s="4">
        <v>85606</v>
      </c>
      <c r="P1135">
        <v>1</v>
      </c>
    </row>
    <row r="1136" spans="15:16" x14ac:dyDescent="0.35">
      <c r="O1136" s="5">
        <v>72903</v>
      </c>
      <c r="P1136">
        <v>4</v>
      </c>
    </row>
    <row r="1137" spans="15:16" x14ac:dyDescent="0.35">
      <c r="O1137" s="4">
        <v>49669</v>
      </c>
      <c r="P1137">
        <v>0</v>
      </c>
    </row>
    <row r="1138" spans="15:16" x14ac:dyDescent="0.35">
      <c r="O1138" s="5">
        <v>36778</v>
      </c>
      <c r="P1138">
        <v>0</v>
      </c>
    </row>
    <row r="1139" spans="15:16" x14ac:dyDescent="0.35">
      <c r="O1139" s="4">
        <v>85696</v>
      </c>
      <c r="P1139">
        <v>1</v>
      </c>
    </row>
    <row r="1140" spans="15:16" x14ac:dyDescent="0.35">
      <c r="O1140" s="5">
        <v>10979</v>
      </c>
      <c r="P1140">
        <v>0</v>
      </c>
    </row>
    <row r="1141" spans="15:16" x14ac:dyDescent="0.35">
      <c r="O1141" s="4">
        <v>49678</v>
      </c>
      <c r="P1141">
        <v>0</v>
      </c>
    </row>
    <row r="1142" spans="15:16" x14ac:dyDescent="0.35">
      <c r="O1142" s="5">
        <v>56129</v>
      </c>
      <c r="P1142">
        <v>0</v>
      </c>
    </row>
    <row r="1143" spans="15:16" x14ac:dyDescent="0.35">
      <c r="O1143" s="4">
        <v>37155</v>
      </c>
      <c r="P1143">
        <v>0</v>
      </c>
    </row>
    <row r="1144" spans="15:16" x14ac:dyDescent="0.35">
      <c r="O1144" s="5">
        <v>21282</v>
      </c>
      <c r="P1144">
        <v>0</v>
      </c>
    </row>
    <row r="1145" spans="15:16" x14ac:dyDescent="0.35">
      <c r="O1145" s="4">
        <v>33419</v>
      </c>
      <c r="P1145">
        <v>0</v>
      </c>
    </row>
    <row r="1146" spans="15:16" x14ac:dyDescent="0.35">
      <c r="O1146" s="5">
        <v>63285</v>
      </c>
      <c r="P1146">
        <v>0</v>
      </c>
    </row>
    <row r="1147" spans="15:16" x14ac:dyDescent="0.35">
      <c r="O1147" s="4">
        <v>21255</v>
      </c>
      <c r="P1147">
        <v>0</v>
      </c>
    </row>
    <row r="1148" spans="15:16" x14ac:dyDescent="0.35">
      <c r="O1148" s="5">
        <v>42162</v>
      </c>
      <c r="P1148">
        <v>2</v>
      </c>
    </row>
    <row r="1149" spans="15:16" x14ac:dyDescent="0.35">
      <c r="O1149" s="4">
        <v>54450</v>
      </c>
      <c r="P1149">
        <v>0</v>
      </c>
    </row>
    <row r="1150" spans="15:16" x14ac:dyDescent="0.35">
      <c r="O1150" s="5">
        <v>57744</v>
      </c>
      <c r="P1150">
        <v>0</v>
      </c>
    </row>
    <row r="1151" spans="15:16" x14ac:dyDescent="0.35">
      <c r="O1151" s="4">
        <v>26576</v>
      </c>
      <c r="P1151">
        <v>2</v>
      </c>
    </row>
    <row r="1152" spans="15:16" x14ac:dyDescent="0.35">
      <c r="O1152" s="5">
        <v>57513</v>
      </c>
      <c r="P1152">
        <v>0</v>
      </c>
    </row>
    <row r="1153" spans="15:16" x14ac:dyDescent="0.35">
      <c r="O1153" s="4">
        <v>68142</v>
      </c>
      <c r="P1153">
        <v>0</v>
      </c>
    </row>
    <row r="1154" spans="15:16" x14ac:dyDescent="0.35">
      <c r="O1154" s="5">
        <v>7500</v>
      </c>
      <c r="P1154">
        <v>0</v>
      </c>
    </row>
    <row r="1155" spans="15:16" x14ac:dyDescent="0.35">
      <c r="O1155" s="4">
        <v>83145</v>
      </c>
      <c r="P1155">
        <v>2</v>
      </c>
    </row>
    <row r="1156" spans="15:16" x14ac:dyDescent="0.35">
      <c r="O1156" s="5">
        <v>54197</v>
      </c>
      <c r="P1156">
        <v>0</v>
      </c>
    </row>
    <row r="1157" spans="15:16" x14ac:dyDescent="0.35">
      <c r="O1157" s="4">
        <v>23091</v>
      </c>
      <c r="P1157">
        <v>0</v>
      </c>
    </row>
    <row r="1158" spans="15:16" x14ac:dyDescent="0.35">
      <c r="O1158" s="5">
        <v>46049</v>
      </c>
      <c r="P1158">
        <v>1</v>
      </c>
    </row>
    <row r="1159" spans="15:16" x14ac:dyDescent="0.35">
      <c r="O1159" s="4">
        <v>56715</v>
      </c>
      <c r="P1159">
        <v>0</v>
      </c>
    </row>
    <row r="1160" spans="15:16" x14ac:dyDescent="0.35">
      <c r="O1160" s="5">
        <v>79410</v>
      </c>
      <c r="P1160">
        <v>0</v>
      </c>
    </row>
    <row r="1161" spans="15:16" x14ac:dyDescent="0.35">
      <c r="O1161" s="4">
        <v>57304</v>
      </c>
      <c r="P1161">
        <v>0</v>
      </c>
    </row>
    <row r="1162" spans="15:16" x14ac:dyDescent="0.35">
      <c r="O1162" s="5">
        <v>44375</v>
      </c>
      <c r="P1162">
        <v>0</v>
      </c>
    </row>
    <row r="1163" spans="15:16" x14ac:dyDescent="0.35">
      <c r="O1163" s="4">
        <v>54450</v>
      </c>
      <c r="P1163">
        <v>0</v>
      </c>
    </row>
    <row r="1164" spans="15:16" x14ac:dyDescent="0.35">
      <c r="O1164" s="5">
        <v>59594</v>
      </c>
      <c r="P1164">
        <v>1</v>
      </c>
    </row>
    <row r="1165" spans="15:16" x14ac:dyDescent="0.35">
      <c r="O1165" s="4">
        <v>80685</v>
      </c>
      <c r="P1165">
        <v>0</v>
      </c>
    </row>
    <row r="1166" spans="15:16" x14ac:dyDescent="0.35">
      <c r="O1166" s="5">
        <v>40344</v>
      </c>
      <c r="P1166">
        <v>0</v>
      </c>
    </row>
    <row r="1167" spans="15:16" x14ac:dyDescent="0.35">
      <c r="O1167" s="4">
        <v>62710</v>
      </c>
      <c r="P1167">
        <v>0</v>
      </c>
    </row>
    <row r="1168" spans="15:16" x14ac:dyDescent="0.35">
      <c r="O1168" s="5">
        <v>48985</v>
      </c>
      <c r="P1168">
        <v>0</v>
      </c>
    </row>
    <row r="1169" spans="15:16" x14ac:dyDescent="0.35">
      <c r="O1169" s="4">
        <v>35322</v>
      </c>
      <c r="P1169">
        <v>0</v>
      </c>
    </row>
    <row r="1170" spans="15:16" x14ac:dyDescent="0.35">
      <c r="O1170" s="5">
        <v>77142</v>
      </c>
      <c r="P1170">
        <v>0</v>
      </c>
    </row>
    <row r="1171" spans="15:16" x14ac:dyDescent="0.35">
      <c r="O1171" s="4">
        <v>81657</v>
      </c>
      <c r="P1171">
        <v>0</v>
      </c>
    </row>
    <row r="1172" spans="15:16" x14ac:dyDescent="0.35">
      <c r="O1172" s="5">
        <v>14421</v>
      </c>
      <c r="P1172">
        <v>1</v>
      </c>
    </row>
    <row r="1173" spans="15:16" x14ac:dyDescent="0.35">
      <c r="O1173" s="4">
        <v>20130</v>
      </c>
      <c r="P1173">
        <v>0</v>
      </c>
    </row>
    <row r="1174" spans="15:16" x14ac:dyDescent="0.35">
      <c r="O1174" s="5">
        <v>74214</v>
      </c>
      <c r="P1174">
        <v>0</v>
      </c>
    </row>
    <row r="1175" spans="15:16" x14ac:dyDescent="0.35">
      <c r="O1175" s="4">
        <v>66726</v>
      </c>
      <c r="P1175">
        <v>1</v>
      </c>
    </row>
    <row r="1176" spans="15:16" x14ac:dyDescent="0.35">
      <c r="O1176" s="5">
        <v>23724</v>
      </c>
      <c r="P1176">
        <v>0</v>
      </c>
    </row>
    <row r="1177" spans="15:16" x14ac:dyDescent="0.35">
      <c r="O1177" s="4">
        <v>47353</v>
      </c>
      <c r="P1177">
        <v>0</v>
      </c>
    </row>
    <row r="1178" spans="15:16" x14ac:dyDescent="0.35">
      <c r="O1178" s="5">
        <v>33444</v>
      </c>
      <c r="P1178">
        <v>0</v>
      </c>
    </row>
    <row r="1179" spans="15:16" x14ac:dyDescent="0.35">
      <c r="O1179" s="4">
        <v>54386</v>
      </c>
      <c r="P1179">
        <v>0</v>
      </c>
    </row>
    <row r="1180" spans="15:16" x14ac:dyDescent="0.35">
      <c r="O1180" s="5">
        <v>28510</v>
      </c>
      <c r="P1180">
        <v>0</v>
      </c>
    </row>
    <row r="1181" spans="15:16" x14ac:dyDescent="0.35">
      <c r="O1181" s="4">
        <v>90638</v>
      </c>
      <c r="P1181">
        <v>1</v>
      </c>
    </row>
    <row r="1182" spans="15:16" x14ac:dyDescent="0.35">
      <c r="O1182" s="5">
        <v>48070</v>
      </c>
      <c r="P1182">
        <v>0</v>
      </c>
    </row>
    <row r="1183" spans="15:16" x14ac:dyDescent="0.35">
      <c r="O1183" s="4">
        <v>43140</v>
      </c>
      <c r="P1183">
        <v>0</v>
      </c>
    </row>
    <row r="1184" spans="15:16" x14ac:dyDescent="0.35">
      <c r="O1184" s="5">
        <v>54959</v>
      </c>
      <c r="P1184">
        <v>2</v>
      </c>
    </row>
    <row r="1185" spans="15:16" x14ac:dyDescent="0.35">
      <c r="O1185" s="4">
        <v>15056</v>
      </c>
      <c r="P1185">
        <v>0</v>
      </c>
    </row>
    <row r="1186" spans="15:16" x14ac:dyDescent="0.35">
      <c r="O1186" s="5">
        <v>26954</v>
      </c>
      <c r="P1186">
        <v>0</v>
      </c>
    </row>
    <row r="1187" spans="15:16" x14ac:dyDescent="0.35">
      <c r="O1187" s="4">
        <v>22327</v>
      </c>
      <c r="P1187">
        <v>0</v>
      </c>
    </row>
    <row r="1188" spans="15:16" x14ac:dyDescent="0.35">
      <c r="O1188" s="5">
        <v>44393</v>
      </c>
      <c r="P1188">
        <v>0</v>
      </c>
    </row>
    <row r="1189" spans="15:16" x14ac:dyDescent="0.35">
      <c r="O1189" s="4">
        <v>62000</v>
      </c>
      <c r="P1189">
        <v>1</v>
      </c>
    </row>
    <row r="1190" spans="15:16" x14ac:dyDescent="0.35">
      <c r="O1190" s="5">
        <v>31497</v>
      </c>
      <c r="P1190">
        <v>0</v>
      </c>
    </row>
    <row r="1191" spans="15:16" x14ac:dyDescent="0.35">
      <c r="O1191" s="4">
        <v>45894</v>
      </c>
      <c r="P1191">
        <v>0</v>
      </c>
    </row>
    <row r="1192" spans="15:16" x14ac:dyDescent="0.35">
      <c r="O1192" s="5">
        <v>78579</v>
      </c>
      <c r="P1192">
        <v>1</v>
      </c>
    </row>
    <row r="1193" spans="15:16" x14ac:dyDescent="0.35">
      <c r="O1193" s="4">
        <v>67369</v>
      </c>
      <c r="P1193">
        <v>3</v>
      </c>
    </row>
    <row r="1194" spans="15:16" x14ac:dyDescent="0.35">
      <c r="O1194" s="5">
        <v>58401</v>
      </c>
      <c r="P1194">
        <v>0</v>
      </c>
    </row>
    <row r="1195" spans="15:16" x14ac:dyDescent="0.35">
      <c r="O1195" s="4">
        <v>62307</v>
      </c>
      <c r="P1195">
        <v>0</v>
      </c>
    </row>
    <row r="1196" spans="15:16" x14ac:dyDescent="0.35">
      <c r="O1196" s="5">
        <v>43641</v>
      </c>
      <c r="P1196">
        <v>0</v>
      </c>
    </row>
    <row r="1197" spans="15:16" x14ac:dyDescent="0.35">
      <c r="O1197" s="4">
        <v>63841</v>
      </c>
      <c r="P1197">
        <v>0</v>
      </c>
    </row>
    <row r="1198" spans="15:16" x14ac:dyDescent="0.35">
      <c r="O1198" s="5">
        <v>46891</v>
      </c>
      <c r="P1198">
        <v>0</v>
      </c>
    </row>
    <row r="1199" spans="15:16" x14ac:dyDescent="0.35">
      <c r="O1199" s="4">
        <v>70091</v>
      </c>
      <c r="P1199">
        <v>1</v>
      </c>
    </row>
    <row r="1200" spans="15:16" x14ac:dyDescent="0.35">
      <c r="O1200" s="5">
        <v>78075</v>
      </c>
      <c r="P1200">
        <v>0</v>
      </c>
    </row>
    <row r="1201" spans="15:16" x14ac:dyDescent="0.35">
      <c r="O1201" s="4">
        <v>59184</v>
      </c>
      <c r="P1201">
        <v>0</v>
      </c>
    </row>
    <row r="1202" spans="15:16" x14ac:dyDescent="0.35">
      <c r="O1202" s="5">
        <v>54809</v>
      </c>
      <c r="P1202">
        <v>0</v>
      </c>
    </row>
    <row r="1203" spans="15:16" x14ac:dyDescent="0.35">
      <c r="O1203" s="4">
        <v>58113</v>
      </c>
      <c r="P1203">
        <v>0</v>
      </c>
    </row>
    <row r="1204" spans="15:16" x14ac:dyDescent="0.35">
      <c r="O1204" s="5">
        <v>51412</v>
      </c>
      <c r="P1204">
        <v>0</v>
      </c>
    </row>
    <row r="1205" spans="15:16" x14ac:dyDescent="0.35">
      <c r="O1205" s="4">
        <v>15287</v>
      </c>
      <c r="P1205">
        <v>2</v>
      </c>
    </row>
    <row r="1206" spans="15:16" x14ac:dyDescent="0.35">
      <c r="O1206" s="5">
        <v>66636</v>
      </c>
      <c r="P1206">
        <v>0</v>
      </c>
    </row>
    <row r="1207" spans="15:16" x14ac:dyDescent="0.35">
      <c r="O1207" s="4">
        <v>50965</v>
      </c>
      <c r="P1207">
        <v>1</v>
      </c>
    </row>
    <row r="1208" spans="15:16" x14ac:dyDescent="0.35">
      <c r="O1208" s="5">
        <v>84618</v>
      </c>
      <c r="P1208">
        <v>1</v>
      </c>
    </row>
    <row r="1209" spans="15:16" x14ac:dyDescent="0.35">
      <c r="O1209" s="4">
        <v>18351</v>
      </c>
      <c r="P1209">
        <v>0</v>
      </c>
    </row>
    <row r="1210" spans="15:16" x14ac:dyDescent="0.35">
      <c r="O1210" s="5">
        <v>40451</v>
      </c>
      <c r="P1210">
        <v>1</v>
      </c>
    </row>
    <row r="1211" spans="15:16" x14ac:dyDescent="0.35">
      <c r="O1211" s="4">
        <v>36317</v>
      </c>
      <c r="P1211">
        <v>0</v>
      </c>
    </row>
    <row r="1212" spans="15:16" x14ac:dyDescent="0.35">
      <c r="O1212" s="5">
        <v>42213</v>
      </c>
      <c r="P1212">
        <v>1</v>
      </c>
    </row>
    <row r="1213" spans="15:16" x14ac:dyDescent="0.35">
      <c r="O1213" s="4">
        <v>65748</v>
      </c>
      <c r="P1213">
        <v>0</v>
      </c>
    </row>
    <row r="1214" spans="15:16" x14ac:dyDescent="0.35">
      <c r="O1214" s="5">
        <v>77044</v>
      </c>
      <c r="P1214">
        <v>1</v>
      </c>
    </row>
    <row r="1215" spans="15:16" x14ac:dyDescent="0.35">
      <c r="O1215" s="4">
        <v>74918</v>
      </c>
      <c r="P1215">
        <v>1</v>
      </c>
    </row>
    <row r="1216" spans="15:16" x14ac:dyDescent="0.35">
      <c r="O1216" s="5">
        <v>56721</v>
      </c>
      <c r="P1216">
        <v>0</v>
      </c>
    </row>
    <row r="1217" spans="15:16" x14ac:dyDescent="0.35">
      <c r="O1217" s="4">
        <v>42160</v>
      </c>
      <c r="P1217">
        <v>1</v>
      </c>
    </row>
    <row r="1218" spans="15:16" x14ac:dyDescent="0.35">
      <c r="O1218" s="5">
        <v>61559</v>
      </c>
      <c r="P1218">
        <v>0</v>
      </c>
    </row>
    <row r="1219" spans="15:16" x14ac:dyDescent="0.35">
      <c r="O1219" s="4">
        <v>33629</v>
      </c>
      <c r="P1219">
        <v>0</v>
      </c>
    </row>
    <row r="1220" spans="15:16" x14ac:dyDescent="0.35">
      <c r="O1220" s="5">
        <v>68682</v>
      </c>
      <c r="P1220">
        <v>0</v>
      </c>
    </row>
    <row r="1221" spans="15:16" x14ac:dyDescent="0.35">
      <c r="O1221" s="4">
        <v>34377</v>
      </c>
      <c r="P1221">
        <v>0</v>
      </c>
    </row>
    <row r="1222" spans="15:16" x14ac:dyDescent="0.35">
      <c r="O1222" s="5">
        <v>8940</v>
      </c>
      <c r="P1222">
        <v>0</v>
      </c>
    </row>
    <row r="1223" spans="15:16" x14ac:dyDescent="0.35">
      <c r="O1223" s="4">
        <v>26228</v>
      </c>
      <c r="P1223">
        <v>0</v>
      </c>
    </row>
    <row r="1224" spans="15:16" x14ac:dyDescent="0.35">
      <c r="O1224" s="5">
        <v>77297</v>
      </c>
      <c r="P1224">
        <v>1</v>
      </c>
    </row>
    <row r="1225" spans="15:16" x14ac:dyDescent="0.35">
      <c r="O1225" s="4">
        <v>40211</v>
      </c>
      <c r="P1225">
        <v>1</v>
      </c>
    </row>
    <row r="1226" spans="15:16" x14ac:dyDescent="0.35">
      <c r="O1226" s="5">
        <v>33438</v>
      </c>
      <c r="P1226">
        <v>0</v>
      </c>
    </row>
    <row r="1227" spans="15:16" x14ac:dyDescent="0.35">
      <c r="O1227" s="4">
        <v>75032</v>
      </c>
      <c r="P1227">
        <v>0</v>
      </c>
    </row>
    <row r="1228" spans="15:16" x14ac:dyDescent="0.35">
      <c r="O1228" s="5">
        <v>61284</v>
      </c>
      <c r="P1228">
        <v>1</v>
      </c>
    </row>
    <row r="1229" spans="15:16" x14ac:dyDescent="0.35">
      <c r="O1229" s="4">
        <v>22518</v>
      </c>
      <c r="P1229">
        <v>2</v>
      </c>
    </row>
    <row r="1230" spans="15:16" x14ac:dyDescent="0.35">
      <c r="O1230" s="5">
        <v>54730</v>
      </c>
      <c r="P1230">
        <v>0</v>
      </c>
    </row>
    <row r="1231" spans="15:16" x14ac:dyDescent="0.35">
      <c r="O1231" s="4">
        <v>38452</v>
      </c>
      <c r="P1231">
        <v>0</v>
      </c>
    </row>
    <row r="1232" spans="15:16" x14ac:dyDescent="0.35">
      <c r="O1232" s="5">
        <v>44421</v>
      </c>
      <c r="P1232">
        <v>0</v>
      </c>
    </row>
    <row r="1233" spans="15:16" x14ac:dyDescent="0.35">
      <c r="O1233" s="4">
        <v>38197</v>
      </c>
      <c r="P1233">
        <v>0</v>
      </c>
    </row>
    <row r="1234" spans="15:16" x14ac:dyDescent="0.35">
      <c r="O1234" s="5">
        <v>41986</v>
      </c>
      <c r="P1234">
        <v>0</v>
      </c>
    </row>
    <row r="1235" spans="15:16" x14ac:dyDescent="0.35">
      <c r="O1235" s="4">
        <v>28427</v>
      </c>
      <c r="P1235">
        <v>0</v>
      </c>
    </row>
    <row r="1236" spans="15:16" x14ac:dyDescent="0.35">
      <c r="O1236" s="5">
        <v>37395</v>
      </c>
      <c r="P1236">
        <v>0</v>
      </c>
    </row>
    <row r="1237" spans="15:16" x14ac:dyDescent="0.35">
      <c r="O1237" s="4">
        <v>64722</v>
      </c>
      <c r="P1237">
        <v>0</v>
      </c>
    </row>
    <row r="1238" spans="15:16" x14ac:dyDescent="0.35">
      <c r="O1238" s="5">
        <v>55249</v>
      </c>
      <c r="P1238">
        <v>0</v>
      </c>
    </row>
    <row r="1239" spans="15:16" x14ac:dyDescent="0.35">
      <c r="O1239" s="4">
        <v>84906</v>
      </c>
      <c r="P1239">
        <v>3</v>
      </c>
    </row>
    <row r="1240" spans="15:16" x14ac:dyDescent="0.35">
      <c r="O1240" s="5">
        <v>28691</v>
      </c>
      <c r="P1240">
        <v>0</v>
      </c>
    </row>
    <row r="1241" spans="15:16" x14ac:dyDescent="0.35">
      <c r="O1241" s="4">
        <v>44213</v>
      </c>
      <c r="P1241">
        <v>0</v>
      </c>
    </row>
    <row r="1242" spans="15:16" x14ac:dyDescent="0.35">
      <c r="O1242" s="5">
        <v>25707</v>
      </c>
      <c r="P1242">
        <v>0</v>
      </c>
    </row>
    <row r="1243" spans="15:16" x14ac:dyDescent="0.35">
      <c r="O1243" s="4">
        <v>59062</v>
      </c>
      <c r="P1243">
        <v>0</v>
      </c>
    </row>
    <row r="1244" spans="15:16" x14ac:dyDescent="0.35">
      <c r="O1244" s="5">
        <v>76624</v>
      </c>
      <c r="P1244">
        <v>1</v>
      </c>
    </row>
    <row r="1245" spans="15:16" x14ac:dyDescent="0.35">
      <c r="O1245" s="4">
        <v>66000</v>
      </c>
      <c r="P1245">
        <v>0</v>
      </c>
    </row>
    <row r="1246" spans="15:16" x14ac:dyDescent="0.35">
      <c r="O1246" s="5">
        <v>27683</v>
      </c>
      <c r="P1246">
        <v>0</v>
      </c>
    </row>
    <row r="1247" spans="15:16" x14ac:dyDescent="0.35">
      <c r="O1247" s="4">
        <v>1730</v>
      </c>
      <c r="P1247">
        <v>0</v>
      </c>
    </row>
    <row r="1248" spans="15:16" x14ac:dyDescent="0.35">
      <c r="O1248" s="5">
        <v>7500</v>
      </c>
      <c r="P1248">
        <v>0</v>
      </c>
    </row>
    <row r="1249" spans="15:16" x14ac:dyDescent="0.35">
      <c r="O1249" s="4">
        <v>40521</v>
      </c>
      <c r="P1249">
        <v>0</v>
      </c>
    </row>
    <row r="1250" spans="15:16" x14ac:dyDescent="0.35">
      <c r="O1250" s="5">
        <v>20427</v>
      </c>
      <c r="P1250">
        <v>0</v>
      </c>
    </row>
    <row r="1251" spans="15:16" x14ac:dyDescent="0.35">
      <c r="O1251" s="4">
        <v>65106</v>
      </c>
      <c r="P1251">
        <v>1</v>
      </c>
    </row>
    <row r="1252" spans="15:16" x14ac:dyDescent="0.35">
      <c r="O1252" s="5">
        <v>69969</v>
      </c>
      <c r="P1252">
        <v>3</v>
      </c>
    </row>
    <row r="1253" spans="15:16" x14ac:dyDescent="0.35">
      <c r="O1253" s="4">
        <v>67433</v>
      </c>
      <c r="P1253">
        <v>1</v>
      </c>
    </row>
    <row r="1254" spans="15:16" x14ac:dyDescent="0.35">
      <c r="O1254" s="5">
        <v>77766</v>
      </c>
      <c r="P1254">
        <v>2</v>
      </c>
    </row>
    <row r="1255" spans="15:16" x14ac:dyDescent="0.35">
      <c r="O1255" s="4">
        <v>74716</v>
      </c>
      <c r="P1255">
        <v>0</v>
      </c>
    </row>
    <row r="1256" spans="15:16" x14ac:dyDescent="0.35">
      <c r="O1256" s="5">
        <v>68118</v>
      </c>
      <c r="P1256">
        <v>0</v>
      </c>
    </row>
    <row r="1257" spans="15:16" x14ac:dyDescent="0.35">
      <c r="O1257" s="4">
        <v>55158</v>
      </c>
      <c r="P1257">
        <v>1</v>
      </c>
    </row>
    <row r="1258" spans="15:16" x14ac:dyDescent="0.35">
      <c r="O1258" s="5">
        <v>62972</v>
      </c>
      <c r="P1258">
        <v>1</v>
      </c>
    </row>
    <row r="1259" spans="15:16" x14ac:dyDescent="0.35">
      <c r="O1259" s="4">
        <v>74190</v>
      </c>
      <c r="P1259">
        <v>0</v>
      </c>
    </row>
    <row r="1260" spans="15:16" x14ac:dyDescent="0.35">
      <c r="O1260" s="5">
        <v>39356</v>
      </c>
      <c r="P1260">
        <v>1</v>
      </c>
    </row>
    <row r="1261" spans="15:16" x14ac:dyDescent="0.35">
      <c r="O1261" s="4">
        <v>76653</v>
      </c>
      <c r="P1261">
        <v>2</v>
      </c>
    </row>
    <row r="1262" spans="15:16" x14ac:dyDescent="0.35">
      <c r="O1262" s="5">
        <v>35860</v>
      </c>
      <c r="P1262">
        <v>1</v>
      </c>
    </row>
    <row r="1263" spans="15:16" x14ac:dyDescent="0.35">
      <c r="O1263" s="4">
        <v>90687</v>
      </c>
      <c r="P1263">
        <v>2</v>
      </c>
    </row>
    <row r="1264" spans="15:16" x14ac:dyDescent="0.35">
      <c r="O1264" s="5">
        <v>73450</v>
      </c>
      <c r="P1264">
        <v>2</v>
      </c>
    </row>
    <row r="1265" spans="15:16" x14ac:dyDescent="0.35">
      <c r="O1265" s="4">
        <v>31454</v>
      </c>
      <c r="P1265">
        <v>0</v>
      </c>
    </row>
    <row r="1266" spans="15:16" x14ac:dyDescent="0.35">
      <c r="O1266" s="5">
        <v>47139</v>
      </c>
      <c r="P1266">
        <v>1</v>
      </c>
    </row>
    <row r="1267" spans="15:16" x14ac:dyDescent="0.35">
      <c r="O1267" s="4">
        <v>83829</v>
      </c>
      <c r="P1267">
        <v>4</v>
      </c>
    </row>
    <row r="1268" spans="15:16" x14ac:dyDescent="0.35">
      <c r="O1268" s="5">
        <v>53378</v>
      </c>
      <c r="P1268">
        <v>1</v>
      </c>
    </row>
    <row r="1269" spans="15:16" x14ac:dyDescent="0.35">
      <c r="O1269" s="4">
        <v>19656</v>
      </c>
      <c r="P1269">
        <v>0</v>
      </c>
    </row>
    <row r="1270" spans="15:16" x14ac:dyDescent="0.35">
      <c r="O1270" s="5">
        <v>45579</v>
      </c>
      <c r="P1270">
        <v>0</v>
      </c>
    </row>
    <row r="1271" spans="15:16" x14ac:dyDescent="0.35">
      <c r="O1271" s="4">
        <v>85485</v>
      </c>
      <c r="P1271">
        <v>0</v>
      </c>
    </row>
    <row r="1272" spans="15:16" x14ac:dyDescent="0.35">
      <c r="O1272" s="5">
        <v>55956</v>
      </c>
      <c r="P1272">
        <v>1</v>
      </c>
    </row>
    <row r="1273" spans="15:16" x14ac:dyDescent="0.35">
      <c r="O1273" s="4">
        <v>64191</v>
      </c>
      <c r="P1273">
        <v>0</v>
      </c>
    </row>
    <row r="1274" spans="15:16" x14ac:dyDescent="0.35">
      <c r="O1274" s="5">
        <v>38808</v>
      </c>
      <c r="P1274">
        <v>2</v>
      </c>
    </row>
    <row r="1275" spans="15:16" x14ac:dyDescent="0.35">
      <c r="O1275" s="4">
        <v>57183</v>
      </c>
      <c r="P1275">
        <v>0</v>
      </c>
    </row>
    <row r="1276" spans="15:16" x14ac:dyDescent="0.35">
      <c r="O1276" s="5">
        <v>23748</v>
      </c>
      <c r="P1276">
        <v>0</v>
      </c>
    </row>
    <row r="1277" spans="15:16" x14ac:dyDescent="0.35">
      <c r="O1277" s="4">
        <v>66303</v>
      </c>
      <c r="P1277">
        <v>1</v>
      </c>
    </row>
    <row r="1278" spans="15:16" x14ac:dyDescent="0.35">
      <c r="O1278" s="5">
        <v>37368</v>
      </c>
      <c r="P1278">
        <v>1</v>
      </c>
    </row>
    <row r="1279" spans="15:16" x14ac:dyDescent="0.35">
      <c r="O1279" s="4">
        <v>40800</v>
      </c>
      <c r="P1279">
        <v>0</v>
      </c>
    </row>
    <row r="1280" spans="15:16" x14ac:dyDescent="0.35">
      <c r="O1280" s="5">
        <v>71847</v>
      </c>
      <c r="P1280">
        <v>1</v>
      </c>
    </row>
    <row r="1281" spans="15:16" x14ac:dyDescent="0.35">
      <c r="O1281" s="4">
        <v>46149</v>
      </c>
      <c r="P1281">
        <v>0</v>
      </c>
    </row>
    <row r="1282" spans="15:16" x14ac:dyDescent="0.35">
      <c r="O1282" s="5">
        <v>78687</v>
      </c>
      <c r="P1282">
        <v>2</v>
      </c>
    </row>
    <row r="1283" spans="15:16" x14ac:dyDescent="0.35">
      <c r="O1283" s="4">
        <v>49118</v>
      </c>
      <c r="P1283">
        <v>3</v>
      </c>
    </row>
    <row r="1284" spans="15:16" x14ac:dyDescent="0.35">
      <c r="O1284" s="5">
        <v>37633</v>
      </c>
      <c r="P1284">
        <v>0</v>
      </c>
    </row>
    <row r="1285" spans="15:16" x14ac:dyDescent="0.35">
      <c r="O1285" s="4">
        <v>39767</v>
      </c>
      <c r="P1285">
        <v>0</v>
      </c>
    </row>
    <row r="1286" spans="15:16" x14ac:dyDescent="0.35">
      <c r="O1286" s="5">
        <v>26997</v>
      </c>
      <c r="P1286">
        <v>0</v>
      </c>
    </row>
    <row r="1287" spans="15:16" x14ac:dyDescent="0.35">
      <c r="O1287" s="4">
        <v>33986</v>
      </c>
      <c r="P1287">
        <v>0</v>
      </c>
    </row>
    <row r="1288" spans="15:16" x14ac:dyDescent="0.35">
      <c r="O1288" s="5">
        <v>57091</v>
      </c>
      <c r="P1288">
        <v>2</v>
      </c>
    </row>
    <row r="1289" spans="15:16" x14ac:dyDescent="0.35">
      <c r="O1289" s="4">
        <v>46831</v>
      </c>
      <c r="P1289">
        <v>0</v>
      </c>
    </row>
    <row r="1290" spans="15:16" x14ac:dyDescent="0.35">
      <c r="O1290" s="5">
        <v>83151</v>
      </c>
      <c r="P1290">
        <v>4</v>
      </c>
    </row>
    <row r="1291" spans="15:16" x14ac:dyDescent="0.35">
      <c r="O1291" s="4">
        <v>52531</v>
      </c>
      <c r="P1291">
        <v>0</v>
      </c>
    </row>
    <row r="1292" spans="15:16" x14ac:dyDescent="0.35">
      <c r="O1292" s="5">
        <v>15759</v>
      </c>
      <c r="P1292">
        <v>0</v>
      </c>
    </row>
    <row r="1293" spans="15:16" x14ac:dyDescent="0.35">
      <c r="O1293" s="4">
        <v>22804</v>
      </c>
      <c r="P1293">
        <v>0</v>
      </c>
    </row>
    <row r="1294" spans="15:16" x14ac:dyDescent="0.35">
      <c r="O1294" s="5">
        <v>43050</v>
      </c>
      <c r="P1294">
        <v>0</v>
      </c>
    </row>
    <row r="1295" spans="15:16" x14ac:dyDescent="0.35">
      <c r="O1295" s="4">
        <v>42997</v>
      </c>
      <c r="P1295">
        <v>0</v>
      </c>
    </row>
    <row r="1296" spans="15:16" x14ac:dyDescent="0.35">
      <c r="O1296" s="5">
        <v>48918</v>
      </c>
      <c r="P1296">
        <v>0</v>
      </c>
    </row>
    <row r="1297" spans="15:16" x14ac:dyDescent="0.35">
      <c r="O1297" s="4">
        <v>60033</v>
      </c>
      <c r="P1297">
        <v>0</v>
      </c>
    </row>
    <row r="1298" spans="15:16" x14ac:dyDescent="0.35">
      <c r="O1298" s="5">
        <v>34043</v>
      </c>
      <c r="P1298">
        <v>0</v>
      </c>
    </row>
    <row r="1299" spans="15:16" x14ac:dyDescent="0.35">
      <c r="O1299" s="4">
        <v>57811</v>
      </c>
      <c r="P1299">
        <v>1</v>
      </c>
    </row>
    <row r="1300" spans="15:16" x14ac:dyDescent="0.35">
      <c r="O1300" s="5">
        <v>78569</v>
      </c>
      <c r="P1300">
        <v>2</v>
      </c>
    </row>
    <row r="1301" spans="15:16" x14ac:dyDescent="0.35">
      <c r="O1301" s="4">
        <v>7500</v>
      </c>
      <c r="P1301">
        <v>0</v>
      </c>
    </row>
    <row r="1302" spans="15:16" x14ac:dyDescent="0.35">
      <c r="O1302" s="5">
        <v>157733</v>
      </c>
      <c r="P1302">
        <v>0</v>
      </c>
    </row>
    <row r="1303" spans="15:16" x14ac:dyDescent="0.35">
      <c r="O1303" s="4">
        <v>94384</v>
      </c>
      <c r="P1303">
        <v>4</v>
      </c>
    </row>
    <row r="1304" spans="15:16" x14ac:dyDescent="0.35">
      <c r="O1304" s="5">
        <v>23148</v>
      </c>
      <c r="P1304">
        <v>0</v>
      </c>
    </row>
    <row r="1305" spans="15:16" x14ac:dyDescent="0.35">
      <c r="O1305" s="4">
        <v>44267</v>
      </c>
      <c r="P1305">
        <v>0</v>
      </c>
    </row>
    <row r="1306" spans="15:16" x14ac:dyDescent="0.35">
      <c r="O1306" s="5">
        <v>71626</v>
      </c>
      <c r="P1306">
        <v>1</v>
      </c>
    </row>
    <row r="1307" spans="15:16" x14ac:dyDescent="0.35">
      <c r="O1307" s="4">
        <v>60894</v>
      </c>
      <c r="P1307">
        <v>0</v>
      </c>
    </row>
    <row r="1308" spans="15:16" x14ac:dyDescent="0.35">
      <c r="O1308" s="5">
        <v>50200</v>
      </c>
      <c r="P1308">
        <v>0</v>
      </c>
    </row>
    <row r="1309" spans="15:16" x14ac:dyDescent="0.35">
      <c r="O1309" s="4">
        <v>81051</v>
      </c>
      <c r="P1309">
        <v>2</v>
      </c>
    </row>
    <row r="1310" spans="15:16" x14ac:dyDescent="0.35">
      <c r="O1310" s="5">
        <v>65169</v>
      </c>
      <c r="P1310">
        <v>5</v>
      </c>
    </row>
    <row r="1311" spans="15:16" x14ac:dyDescent="0.35">
      <c r="O1311" s="4">
        <v>59868</v>
      </c>
      <c r="P1311">
        <v>0</v>
      </c>
    </row>
    <row r="1312" spans="15:16" x14ac:dyDescent="0.35">
      <c r="O1312" s="5">
        <v>65695</v>
      </c>
      <c r="P1312">
        <v>0</v>
      </c>
    </row>
    <row r="1313" spans="15:16" x14ac:dyDescent="0.35">
      <c r="O1313" s="4">
        <v>64857</v>
      </c>
      <c r="P1313">
        <v>0</v>
      </c>
    </row>
    <row r="1314" spans="15:16" x14ac:dyDescent="0.35">
      <c r="O1314" s="5">
        <v>45143</v>
      </c>
      <c r="P1314">
        <v>0</v>
      </c>
    </row>
    <row r="1315" spans="15:16" x14ac:dyDescent="0.35">
      <c r="O1315" s="4">
        <v>74805</v>
      </c>
      <c r="P1315">
        <v>0</v>
      </c>
    </row>
    <row r="1316" spans="15:16" x14ac:dyDescent="0.35">
      <c r="O1316" s="5">
        <v>59060</v>
      </c>
      <c r="P1316">
        <v>0</v>
      </c>
    </row>
    <row r="1317" spans="15:16" x14ac:dyDescent="0.35">
      <c r="O1317" s="4">
        <v>27238</v>
      </c>
      <c r="P1317">
        <v>0</v>
      </c>
    </row>
    <row r="1318" spans="15:16" x14ac:dyDescent="0.35">
      <c r="O1318" s="5">
        <v>47009</v>
      </c>
      <c r="P1318">
        <v>0</v>
      </c>
    </row>
    <row r="1319" spans="15:16" x14ac:dyDescent="0.35">
      <c r="O1319" s="4">
        <v>46094</v>
      </c>
      <c r="P1319">
        <v>0</v>
      </c>
    </row>
    <row r="1320" spans="15:16" x14ac:dyDescent="0.35">
      <c r="O1320" s="5">
        <v>40321</v>
      </c>
      <c r="P1320">
        <v>0</v>
      </c>
    </row>
    <row r="1321" spans="15:16" x14ac:dyDescent="0.35">
      <c r="O1321" s="4">
        <v>37235</v>
      </c>
      <c r="P1321">
        <v>0</v>
      </c>
    </row>
    <row r="1322" spans="15:16" x14ac:dyDescent="0.35">
      <c r="O1322" s="5">
        <v>81843</v>
      </c>
      <c r="P1322">
        <v>0</v>
      </c>
    </row>
    <row r="1323" spans="15:16" x14ac:dyDescent="0.35">
      <c r="O1323" s="4">
        <v>46692</v>
      </c>
      <c r="P1323">
        <v>0</v>
      </c>
    </row>
    <row r="1324" spans="15:16" x14ac:dyDescent="0.35">
      <c r="O1324" s="5">
        <v>77382</v>
      </c>
      <c r="P1324">
        <v>1</v>
      </c>
    </row>
    <row r="1325" spans="15:16" x14ac:dyDescent="0.35">
      <c r="O1325" s="4">
        <v>37774</v>
      </c>
      <c r="P1325">
        <v>2</v>
      </c>
    </row>
    <row r="1326" spans="15:16" x14ac:dyDescent="0.35">
      <c r="O1326" s="5">
        <v>18393</v>
      </c>
      <c r="P1326">
        <v>0</v>
      </c>
    </row>
    <row r="1327" spans="15:16" x14ac:dyDescent="0.35">
      <c r="O1327" s="4">
        <v>72828</v>
      </c>
      <c r="P1327">
        <v>0</v>
      </c>
    </row>
    <row r="1328" spans="15:16" x14ac:dyDescent="0.35">
      <c r="O1328" s="5">
        <v>24711</v>
      </c>
      <c r="P1328">
        <v>0</v>
      </c>
    </row>
    <row r="1329" spans="15:16" x14ac:dyDescent="0.35">
      <c r="O1329" s="4">
        <v>45503</v>
      </c>
      <c r="P1329">
        <v>0</v>
      </c>
    </row>
    <row r="1330" spans="15:16" x14ac:dyDescent="0.35">
      <c r="O1330" s="5">
        <v>6560</v>
      </c>
      <c r="P1330">
        <v>0</v>
      </c>
    </row>
    <row r="1331" spans="15:16" x14ac:dyDescent="0.35">
      <c r="O1331" s="4">
        <v>71604</v>
      </c>
      <c r="P1331">
        <v>2</v>
      </c>
    </row>
    <row r="1332" spans="15:16" x14ac:dyDescent="0.35">
      <c r="O1332" s="5">
        <v>27244</v>
      </c>
      <c r="P1332">
        <v>0</v>
      </c>
    </row>
    <row r="1333" spans="15:16" x14ac:dyDescent="0.35">
      <c r="O1333" s="4">
        <v>48752</v>
      </c>
      <c r="P1333">
        <v>1</v>
      </c>
    </row>
    <row r="1334" spans="15:16" x14ac:dyDescent="0.35">
      <c r="O1334" s="5">
        <v>71434</v>
      </c>
      <c r="P1334">
        <v>2</v>
      </c>
    </row>
    <row r="1335" spans="15:16" x14ac:dyDescent="0.35">
      <c r="O1335" s="4">
        <v>90842</v>
      </c>
      <c r="P1335">
        <v>0</v>
      </c>
    </row>
    <row r="1336" spans="15:16" x14ac:dyDescent="0.35">
      <c r="O1336" s="5">
        <v>88097</v>
      </c>
      <c r="P1336">
        <v>4</v>
      </c>
    </row>
    <row r="1337" spans="15:16" x14ac:dyDescent="0.35">
      <c r="O1337" s="4">
        <v>51948</v>
      </c>
      <c r="P1337">
        <v>0</v>
      </c>
    </row>
    <row r="1338" spans="15:16" x14ac:dyDescent="0.35">
      <c r="O1338" s="5">
        <v>71853</v>
      </c>
      <c r="P1338">
        <v>0</v>
      </c>
    </row>
    <row r="1339" spans="15:16" x14ac:dyDescent="0.35">
      <c r="O1339" s="4">
        <v>35876</v>
      </c>
      <c r="P1339">
        <v>0</v>
      </c>
    </row>
    <row r="1340" spans="15:16" x14ac:dyDescent="0.35">
      <c r="O1340" s="5">
        <v>40049</v>
      </c>
      <c r="P1340">
        <v>0</v>
      </c>
    </row>
    <row r="1341" spans="15:16" x14ac:dyDescent="0.35">
      <c r="O1341" s="4">
        <v>39660</v>
      </c>
      <c r="P1341">
        <v>1</v>
      </c>
    </row>
    <row r="1342" spans="15:16" x14ac:dyDescent="0.35">
      <c r="O1342" s="5">
        <v>50127</v>
      </c>
      <c r="P1342">
        <v>1</v>
      </c>
    </row>
    <row r="1343" spans="15:16" x14ac:dyDescent="0.35">
      <c r="O1343" s="4">
        <v>43263</v>
      </c>
      <c r="P1343">
        <v>0</v>
      </c>
    </row>
    <row r="1344" spans="15:16" x14ac:dyDescent="0.35">
      <c r="O1344" s="5">
        <v>62845</v>
      </c>
      <c r="P1344">
        <v>2</v>
      </c>
    </row>
    <row r="1345" spans="15:16" x14ac:dyDescent="0.35">
      <c r="O1345" s="4">
        <v>18929</v>
      </c>
      <c r="P1345">
        <v>0</v>
      </c>
    </row>
    <row r="1346" spans="15:16" x14ac:dyDescent="0.35">
      <c r="O1346" s="5">
        <v>24367</v>
      </c>
      <c r="P1346">
        <v>0</v>
      </c>
    </row>
    <row r="1347" spans="15:16" x14ac:dyDescent="0.35">
      <c r="O1347" s="4">
        <v>33249</v>
      </c>
      <c r="P1347">
        <v>0</v>
      </c>
    </row>
    <row r="1348" spans="15:16" x14ac:dyDescent="0.35">
      <c r="O1348" s="5">
        <v>26887</v>
      </c>
      <c r="P1348">
        <v>0</v>
      </c>
    </row>
    <row r="1349" spans="15:16" x14ac:dyDescent="0.35">
      <c r="O1349" s="4">
        <v>50150</v>
      </c>
      <c r="P1349">
        <v>0</v>
      </c>
    </row>
    <row r="1350" spans="15:16" x14ac:dyDescent="0.35">
      <c r="O1350" s="5">
        <v>62061</v>
      </c>
      <c r="P1350">
        <v>1</v>
      </c>
    </row>
    <row r="1351" spans="15:16" x14ac:dyDescent="0.35">
      <c r="O1351" s="4">
        <v>85696</v>
      </c>
      <c r="P1351">
        <v>1</v>
      </c>
    </row>
    <row r="1352" spans="15:16" x14ac:dyDescent="0.35">
      <c r="O1352" s="5">
        <v>76542</v>
      </c>
      <c r="P1352">
        <v>0</v>
      </c>
    </row>
    <row r="1353" spans="15:16" x14ac:dyDescent="0.35">
      <c r="O1353" s="4">
        <v>70515</v>
      </c>
      <c r="P1353">
        <v>1</v>
      </c>
    </row>
    <row r="1354" spans="15:16" x14ac:dyDescent="0.35">
      <c r="O1354" s="5">
        <v>18227</v>
      </c>
      <c r="P1354">
        <v>0</v>
      </c>
    </row>
    <row r="1355" spans="15:16" x14ac:dyDescent="0.35">
      <c r="O1355" s="4">
        <v>69139</v>
      </c>
      <c r="P1355">
        <v>0</v>
      </c>
    </row>
    <row r="1356" spans="15:16" x14ac:dyDescent="0.35">
      <c r="O1356" s="5">
        <v>69109</v>
      </c>
      <c r="P1356">
        <v>2</v>
      </c>
    </row>
    <row r="1357" spans="15:16" x14ac:dyDescent="0.35">
      <c r="O1357" s="4">
        <v>69627</v>
      </c>
      <c r="P1357">
        <v>0</v>
      </c>
    </row>
    <row r="1358" spans="15:16" x14ac:dyDescent="0.35">
      <c r="O1358" s="5">
        <v>38136</v>
      </c>
      <c r="P1358">
        <v>1</v>
      </c>
    </row>
    <row r="1359" spans="15:16" x14ac:dyDescent="0.35">
      <c r="O1359" s="4">
        <v>62159</v>
      </c>
      <c r="P1359">
        <v>0</v>
      </c>
    </row>
    <row r="1360" spans="15:16" x14ac:dyDescent="0.35">
      <c r="O1360" s="5">
        <v>80695</v>
      </c>
      <c r="P1360">
        <v>0</v>
      </c>
    </row>
    <row r="1361" spans="15:16" x14ac:dyDescent="0.35">
      <c r="O1361" s="4">
        <v>33316</v>
      </c>
      <c r="P1361">
        <v>0</v>
      </c>
    </row>
    <row r="1362" spans="15:16" x14ac:dyDescent="0.35">
      <c r="O1362" s="5">
        <v>58554</v>
      </c>
      <c r="P1362">
        <v>0</v>
      </c>
    </row>
    <row r="1363" spans="15:16" x14ac:dyDescent="0.35">
      <c r="O1363" s="4">
        <v>17256</v>
      </c>
      <c r="P1363">
        <v>1</v>
      </c>
    </row>
    <row r="1364" spans="15:16" x14ac:dyDescent="0.35">
      <c r="O1364" s="5">
        <v>53034</v>
      </c>
      <c r="P1364">
        <v>0</v>
      </c>
    </row>
    <row r="1365" spans="15:16" x14ac:dyDescent="0.35">
      <c r="O1365" s="4">
        <v>52203</v>
      </c>
      <c r="P1365">
        <v>0</v>
      </c>
    </row>
    <row r="1366" spans="15:16" x14ac:dyDescent="0.35">
      <c r="O1366" s="5">
        <v>59601</v>
      </c>
      <c r="P1366">
        <v>1</v>
      </c>
    </row>
    <row r="1367" spans="15:16" x14ac:dyDescent="0.35">
      <c r="O1367" s="4">
        <v>75154</v>
      </c>
      <c r="P1367">
        <v>1</v>
      </c>
    </row>
    <row r="1368" spans="15:16" x14ac:dyDescent="0.35">
      <c r="O1368" s="5">
        <v>47025</v>
      </c>
      <c r="P1368">
        <v>0</v>
      </c>
    </row>
    <row r="1369" spans="15:16" x14ac:dyDescent="0.35">
      <c r="O1369" s="4">
        <v>37971</v>
      </c>
      <c r="P1369">
        <v>0</v>
      </c>
    </row>
    <row r="1370" spans="15:16" x14ac:dyDescent="0.35">
      <c r="O1370" s="5">
        <v>41335</v>
      </c>
      <c r="P1370">
        <v>0</v>
      </c>
    </row>
    <row r="1371" spans="15:16" x14ac:dyDescent="0.35">
      <c r="O1371" s="4">
        <v>67267</v>
      </c>
      <c r="P1371">
        <v>0</v>
      </c>
    </row>
    <row r="1372" spans="15:16" x14ac:dyDescent="0.35">
      <c r="O1372" s="5">
        <v>57338</v>
      </c>
      <c r="P1372">
        <v>0</v>
      </c>
    </row>
    <row r="1373" spans="15:16" x14ac:dyDescent="0.35">
      <c r="O1373" s="4">
        <v>50523</v>
      </c>
      <c r="P1373">
        <v>0</v>
      </c>
    </row>
    <row r="1374" spans="15:16" x14ac:dyDescent="0.35">
      <c r="O1374" s="5">
        <v>35791</v>
      </c>
      <c r="P1374">
        <v>0</v>
      </c>
    </row>
    <row r="1375" spans="15:16" x14ac:dyDescent="0.35">
      <c r="O1375" s="4">
        <v>50611</v>
      </c>
      <c r="P1375">
        <v>1</v>
      </c>
    </row>
    <row r="1376" spans="15:16" x14ac:dyDescent="0.35">
      <c r="O1376" s="5">
        <v>56242</v>
      </c>
      <c r="P1376">
        <v>0</v>
      </c>
    </row>
    <row r="1377" spans="15:16" x14ac:dyDescent="0.35">
      <c r="O1377" s="4">
        <v>48904</v>
      </c>
      <c r="P1377">
        <v>0</v>
      </c>
    </row>
    <row r="1378" spans="15:16" x14ac:dyDescent="0.35">
      <c r="O1378" s="5">
        <v>56243</v>
      </c>
      <c r="P1378">
        <v>0</v>
      </c>
    </row>
    <row r="1379" spans="15:16" x14ac:dyDescent="0.35">
      <c r="O1379" s="4">
        <v>21355</v>
      </c>
      <c r="P1379">
        <v>2</v>
      </c>
    </row>
    <row r="1380" spans="15:16" x14ac:dyDescent="0.35">
      <c r="O1380" s="5">
        <v>57420</v>
      </c>
      <c r="P1380">
        <v>1</v>
      </c>
    </row>
    <row r="1381" spans="15:16" x14ac:dyDescent="0.35">
      <c r="O1381" s="4">
        <v>51386</v>
      </c>
      <c r="P1381">
        <v>0</v>
      </c>
    </row>
    <row r="1382" spans="15:16" x14ac:dyDescent="0.35">
      <c r="O1382" s="5">
        <v>46390</v>
      </c>
      <c r="P1382">
        <v>0</v>
      </c>
    </row>
    <row r="1383" spans="15:16" x14ac:dyDescent="0.35">
      <c r="O1383" s="4">
        <v>54342</v>
      </c>
      <c r="P1383">
        <v>0</v>
      </c>
    </row>
    <row r="1384" spans="15:16" x14ac:dyDescent="0.35">
      <c r="O1384" s="5">
        <v>51386</v>
      </c>
      <c r="P1384">
        <v>0</v>
      </c>
    </row>
    <row r="1385" spans="15:16" x14ac:dyDescent="0.35">
      <c r="O1385" s="4">
        <v>51386</v>
      </c>
      <c r="P1385">
        <v>0</v>
      </c>
    </row>
    <row r="1386" spans="15:16" x14ac:dyDescent="0.35">
      <c r="O1386" s="5">
        <v>20895</v>
      </c>
      <c r="P1386">
        <v>0</v>
      </c>
    </row>
    <row r="1387" spans="15:16" x14ac:dyDescent="0.35">
      <c r="O1387" s="4">
        <v>92344</v>
      </c>
      <c r="P1387">
        <v>2</v>
      </c>
    </row>
    <row r="1388" spans="15:16" x14ac:dyDescent="0.35">
      <c r="O1388" s="5">
        <v>51386</v>
      </c>
      <c r="P1388">
        <v>0</v>
      </c>
    </row>
    <row r="1389" spans="15:16" x14ac:dyDescent="0.35">
      <c r="O1389" s="4">
        <v>26907</v>
      </c>
      <c r="P1389">
        <v>0</v>
      </c>
    </row>
    <row r="1390" spans="15:16" x14ac:dyDescent="0.35">
      <c r="O1390" s="5">
        <v>44964</v>
      </c>
      <c r="P1390">
        <v>0</v>
      </c>
    </row>
    <row r="1391" spans="15:16" x14ac:dyDescent="0.35">
      <c r="O1391" s="4">
        <v>75507</v>
      </c>
      <c r="P1391">
        <v>0</v>
      </c>
    </row>
    <row r="1392" spans="15:16" x14ac:dyDescent="0.35">
      <c r="O1392" s="5">
        <v>53761</v>
      </c>
      <c r="P1392">
        <v>0</v>
      </c>
    </row>
    <row r="1393" spans="15:16" x14ac:dyDescent="0.35">
      <c r="O1393" s="4">
        <v>22682</v>
      </c>
      <c r="P1393">
        <v>0</v>
      </c>
    </row>
    <row r="1394" spans="15:16" x14ac:dyDescent="0.35">
      <c r="O1394" s="5">
        <v>38887</v>
      </c>
      <c r="P1394">
        <v>0</v>
      </c>
    </row>
    <row r="1395" spans="15:16" x14ac:dyDescent="0.35">
      <c r="O1395" s="4">
        <v>41658</v>
      </c>
      <c r="P1395">
        <v>0</v>
      </c>
    </row>
    <row r="1396" spans="15:16" x14ac:dyDescent="0.35">
      <c r="O1396" s="5">
        <v>29791</v>
      </c>
      <c r="P1396">
        <v>0</v>
      </c>
    </row>
    <row r="1397" spans="15:16" x14ac:dyDescent="0.35">
      <c r="O1397" s="4">
        <v>63915</v>
      </c>
      <c r="P1397">
        <v>0</v>
      </c>
    </row>
    <row r="1398" spans="15:16" x14ac:dyDescent="0.35">
      <c r="O1398" s="5">
        <v>39996</v>
      </c>
      <c r="P1398">
        <v>0</v>
      </c>
    </row>
    <row r="1399" spans="15:16" x14ac:dyDescent="0.35">
      <c r="O1399" s="4">
        <v>26759</v>
      </c>
      <c r="P1399">
        <v>0</v>
      </c>
    </row>
    <row r="1400" spans="15:16" x14ac:dyDescent="0.35">
      <c r="O1400" s="5">
        <v>63841</v>
      </c>
      <c r="P1400">
        <v>0</v>
      </c>
    </row>
    <row r="1401" spans="15:16" x14ac:dyDescent="0.35">
      <c r="O1401" s="4">
        <v>51039</v>
      </c>
      <c r="P1401">
        <v>0</v>
      </c>
    </row>
    <row r="1402" spans="15:16" x14ac:dyDescent="0.35">
      <c r="O1402" s="5">
        <v>60544</v>
      </c>
      <c r="P1402">
        <v>0</v>
      </c>
    </row>
    <row r="1403" spans="15:16" x14ac:dyDescent="0.35">
      <c r="O1403" s="4">
        <v>65685</v>
      </c>
      <c r="P1403">
        <v>0</v>
      </c>
    </row>
    <row r="1404" spans="15:16" x14ac:dyDescent="0.35">
      <c r="O1404" s="5">
        <v>37716</v>
      </c>
      <c r="P1404">
        <v>0</v>
      </c>
    </row>
    <row r="1405" spans="15:16" x14ac:dyDescent="0.35">
      <c r="O1405" s="4">
        <v>36864</v>
      </c>
      <c r="P1405">
        <v>1</v>
      </c>
    </row>
    <row r="1406" spans="15:16" x14ac:dyDescent="0.35">
      <c r="O1406" s="5">
        <v>44511</v>
      </c>
      <c r="P1406">
        <v>0</v>
      </c>
    </row>
    <row r="1407" spans="15:16" x14ac:dyDescent="0.35">
      <c r="O1407" s="4">
        <v>36947</v>
      </c>
      <c r="P1407">
        <v>0</v>
      </c>
    </row>
    <row r="1408" spans="15:16" x14ac:dyDescent="0.35">
      <c r="O1408" s="5">
        <v>47352</v>
      </c>
      <c r="P1408">
        <v>0</v>
      </c>
    </row>
    <row r="1409" spans="15:16" x14ac:dyDescent="0.35">
      <c r="O1409" s="4">
        <v>67087</v>
      </c>
      <c r="P1409">
        <v>0</v>
      </c>
    </row>
    <row r="1410" spans="15:16" x14ac:dyDescent="0.35">
      <c r="O1410" s="5">
        <v>57045</v>
      </c>
      <c r="P1410">
        <v>0</v>
      </c>
    </row>
    <row r="1411" spans="15:16" x14ac:dyDescent="0.35">
      <c r="O1411" s="4">
        <v>36957</v>
      </c>
      <c r="P1411">
        <v>1</v>
      </c>
    </row>
    <row r="1412" spans="15:16" x14ac:dyDescent="0.35">
      <c r="O1412" s="5">
        <v>69389</v>
      </c>
      <c r="P1412">
        <v>0</v>
      </c>
    </row>
    <row r="1413" spans="15:16" x14ac:dyDescent="0.35">
      <c r="O1413" s="4">
        <v>80134</v>
      </c>
      <c r="P1413">
        <v>4</v>
      </c>
    </row>
    <row r="1414" spans="15:16" x14ac:dyDescent="0.35">
      <c r="O1414" s="5">
        <v>43142</v>
      </c>
      <c r="P1414">
        <v>0</v>
      </c>
    </row>
    <row r="1415" spans="15:16" x14ac:dyDescent="0.35">
      <c r="O1415" s="4">
        <v>80589</v>
      </c>
      <c r="P1415">
        <v>2</v>
      </c>
    </row>
    <row r="1416" spans="15:16" x14ac:dyDescent="0.35">
      <c r="O1416" s="5">
        <v>34412</v>
      </c>
      <c r="P1416">
        <v>0</v>
      </c>
    </row>
    <row r="1417" spans="15:16" x14ac:dyDescent="0.35">
      <c r="O1417" s="4">
        <v>57537</v>
      </c>
      <c r="P1417">
        <v>0</v>
      </c>
    </row>
    <row r="1418" spans="15:16" x14ac:dyDescent="0.35">
      <c r="O1418" s="5">
        <v>22634</v>
      </c>
      <c r="P1418">
        <v>0</v>
      </c>
    </row>
    <row r="1419" spans="15:16" x14ac:dyDescent="0.35">
      <c r="O1419" s="4">
        <v>51315</v>
      </c>
      <c r="P1419">
        <v>0</v>
      </c>
    </row>
    <row r="1420" spans="15:16" x14ac:dyDescent="0.35">
      <c r="O1420" s="5">
        <v>36026</v>
      </c>
      <c r="P1420">
        <v>0</v>
      </c>
    </row>
    <row r="1421" spans="15:16" x14ac:dyDescent="0.35">
      <c r="O1421" s="4">
        <v>24639</v>
      </c>
      <c r="P1421">
        <v>0</v>
      </c>
    </row>
    <row r="1422" spans="15:16" x14ac:dyDescent="0.35">
      <c r="O1422" s="5">
        <v>34578</v>
      </c>
      <c r="P1422">
        <v>0</v>
      </c>
    </row>
    <row r="1423" spans="15:16" x14ac:dyDescent="0.35">
      <c r="O1423" s="4">
        <v>65704</v>
      </c>
      <c r="P1423">
        <v>0</v>
      </c>
    </row>
    <row r="1424" spans="15:16" x14ac:dyDescent="0.35">
      <c r="O1424" s="5">
        <v>63810</v>
      </c>
      <c r="P1424">
        <v>1</v>
      </c>
    </row>
    <row r="1425" spans="15:16" x14ac:dyDescent="0.35">
      <c r="O1425" s="4">
        <v>54132</v>
      </c>
      <c r="P1425">
        <v>0</v>
      </c>
    </row>
    <row r="1426" spans="15:16" x14ac:dyDescent="0.35">
      <c r="O1426" s="5">
        <v>18690</v>
      </c>
      <c r="P1426">
        <v>0</v>
      </c>
    </row>
    <row r="1427" spans="15:16" x14ac:dyDescent="0.35">
      <c r="O1427" s="4">
        <v>28164</v>
      </c>
      <c r="P1427">
        <v>0</v>
      </c>
    </row>
    <row r="1428" spans="15:16" x14ac:dyDescent="0.35">
      <c r="O1428" s="5">
        <v>34596</v>
      </c>
      <c r="P1428">
        <v>0</v>
      </c>
    </row>
    <row r="1429" spans="15:16" x14ac:dyDescent="0.35">
      <c r="O1429" s="4">
        <v>43269</v>
      </c>
      <c r="P1429">
        <v>0</v>
      </c>
    </row>
    <row r="1430" spans="15:16" x14ac:dyDescent="0.35">
      <c r="O1430" s="5">
        <v>38741</v>
      </c>
      <c r="P1430">
        <v>0</v>
      </c>
    </row>
    <row r="1431" spans="15:16" x14ac:dyDescent="0.35">
      <c r="O1431" s="4">
        <v>31907</v>
      </c>
      <c r="P1431">
        <v>0</v>
      </c>
    </row>
    <row r="1432" spans="15:16" x14ac:dyDescent="0.35">
      <c r="O1432" s="5">
        <v>27100</v>
      </c>
      <c r="P1432">
        <v>0</v>
      </c>
    </row>
    <row r="1433" spans="15:16" x14ac:dyDescent="0.35">
      <c r="O1433" s="4">
        <v>31163</v>
      </c>
      <c r="P1433">
        <v>0</v>
      </c>
    </row>
    <row r="1434" spans="15:16" x14ac:dyDescent="0.35">
      <c r="O1434" s="5">
        <v>92533</v>
      </c>
      <c r="P1434">
        <v>2</v>
      </c>
    </row>
    <row r="1435" spans="15:16" x14ac:dyDescent="0.35">
      <c r="O1435" s="4">
        <v>34853</v>
      </c>
      <c r="P1435">
        <v>0</v>
      </c>
    </row>
    <row r="1436" spans="15:16" x14ac:dyDescent="0.35">
      <c r="O1436" s="5">
        <v>70844</v>
      </c>
      <c r="P1436">
        <v>0</v>
      </c>
    </row>
    <row r="1437" spans="15:16" x14ac:dyDescent="0.35">
      <c r="O1437" s="4">
        <v>31086</v>
      </c>
      <c r="P1437">
        <v>1</v>
      </c>
    </row>
    <row r="1438" spans="15:16" x14ac:dyDescent="0.35">
      <c r="O1438" s="5">
        <v>60544</v>
      </c>
      <c r="P1438">
        <v>0</v>
      </c>
    </row>
    <row r="1439" spans="15:16" x14ac:dyDescent="0.35">
      <c r="O1439" s="4">
        <v>20491</v>
      </c>
      <c r="P1439">
        <v>0</v>
      </c>
    </row>
    <row r="1440" spans="15:16" x14ac:dyDescent="0.35">
      <c r="O1440" s="5">
        <v>42523</v>
      </c>
      <c r="P1440">
        <v>0</v>
      </c>
    </row>
    <row r="1441" spans="15:16" x14ac:dyDescent="0.35">
      <c r="O1441" s="4">
        <v>39922</v>
      </c>
      <c r="P1441">
        <v>0</v>
      </c>
    </row>
    <row r="1442" spans="15:16" x14ac:dyDescent="0.35">
      <c r="O1442" s="5">
        <v>33402</v>
      </c>
      <c r="P1442">
        <v>0</v>
      </c>
    </row>
    <row r="1443" spans="15:16" x14ac:dyDescent="0.35">
      <c r="O1443" s="4">
        <v>36408</v>
      </c>
      <c r="P1443">
        <v>0</v>
      </c>
    </row>
    <row r="1444" spans="15:16" x14ac:dyDescent="0.35">
      <c r="O1444" s="5">
        <v>21645</v>
      </c>
      <c r="P1444">
        <v>1</v>
      </c>
    </row>
    <row r="1445" spans="15:16" x14ac:dyDescent="0.35">
      <c r="O1445" s="4">
        <v>78427</v>
      </c>
      <c r="P1445">
        <v>2</v>
      </c>
    </row>
    <row r="1446" spans="15:16" x14ac:dyDescent="0.35">
      <c r="O1446" s="5">
        <v>82657</v>
      </c>
      <c r="P1446">
        <v>2</v>
      </c>
    </row>
    <row r="1447" spans="15:16" x14ac:dyDescent="0.35">
      <c r="O1447" s="4">
        <v>51876</v>
      </c>
      <c r="P1447">
        <v>0</v>
      </c>
    </row>
    <row r="1448" spans="15:16" x14ac:dyDescent="0.35">
      <c r="O1448" s="5">
        <v>78041</v>
      </c>
      <c r="P1448">
        <v>0</v>
      </c>
    </row>
    <row r="1449" spans="15:16" x14ac:dyDescent="0.35">
      <c r="O1449" s="4">
        <v>52852</v>
      </c>
      <c r="P1449">
        <v>1</v>
      </c>
    </row>
    <row r="1450" spans="15:16" x14ac:dyDescent="0.35">
      <c r="O1450" s="5">
        <v>70038</v>
      </c>
      <c r="P1450">
        <v>0</v>
      </c>
    </row>
    <row r="1451" spans="15:16" x14ac:dyDescent="0.35">
      <c r="O1451" s="4">
        <v>69401</v>
      </c>
      <c r="P1451">
        <v>0</v>
      </c>
    </row>
    <row r="1452" spans="15:16" x14ac:dyDescent="0.35">
      <c r="O1452" s="5">
        <v>46053</v>
      </c>
      <c r="P1452">
        <v>0</v>
      </c>
    </row>
    <row r="1453" spans="15:16" x14ac:dyDescent="0.35">
      <c r="O1453" s="4">
        <v>77343</v>
      </c>
      <c r="P1453">
        <v>0</v>
      </c>
    </row>
    <row r="1454" spans="15:16" x14ac:dyDescent="0.35">
      <c r="O1454" s="5">
        <v>73892</v>
      </c>
      <c r="P1454">
        <v>1</v>
      </c>
    </row>
    <row r="1455" spans="15:16" x14ac:dyDescent="0.35">
      <c r="O1455" s="4">
        <v>40304</v>
      </c>
      <c r="P1455">
        <v>0</v>
      </c>
    </row>
    <row r="1456" spans="15:16" x14ac:dyDescent="0.35">
      <c r="O1456" s="5">
        <v>32727</v>
      </c>
      <c r="P1456">
        <v>0</v>
      </c>
    </row>
    <row r="1457" spans="15:16" x14ac:dyDescent="0.35">
      <c r="O1457" s="4">
        <v>68695</v>
      </c>
      <c r="P1457">
        <v>0</v>
      </c>
    </row>
    <row r="1458" spans="15:16" x14ac:dyDescent="0.35">
      <c r="O1458" s="5">
        <v>43300</v>
      </c>
      <c r="P1458">
        <v>1</v>
      </c>
    </row>
    <row r="1459" spans="15:16" x14ac:dyDescent="0.35">
      <c r="O1459" s="4">
        <v>26290</v>
      </c>
      <c r="P1459">
        <v>0</v>
      </c>
    </row>
    <row r="1460" spans="15:16" x14ac:dyDescent="0.35">
      <c r="O1460" s="5">
        <v>93790</v>
      </c>
      <c r="P1460">
        <v>4</v>
      </c>
    </row>
    <row r="1461" spans="15:16" x14ac:dyDescent="0.35">
      <c r="O1461" s="4">
        <v>38410</v>
      </c>
      <c r="P1461">
        <v>1</v>
      </c>
    </row>
    <row r="1462" spans="15:16" x14ac:dyDescent="0.35">
      <c r="O1462" s="5">
        <v>64866</v>
      </c>
      <c r="P1462">
        <v>1</v>
      </c>
    </row>
    <row r="1463" spans="15:16" x14ac:dyDescent="0.35">
      <c r="O1463" s="4">
        <v>57957</v>
      </c>
      <c r="P1463">
        <v>0</v>
      </c>
    </row>
    <row r="1464" spans="15:16" x14ac:dyDescent="0.35">
      <c r="O1464" s="5">
        <v>46015</v>
      </c>
      <c r="P1464">
        <v>2</v>
      </c>
    </row>
    <row r="1465" spans="15:16" x14ac:dyDescent="0.35">
      <c r="O1465" s="4">
        <v>16531</v>
      </c>
      <c r="P1465">
        <v>0</v>
      </c>
    </row>
    <row r="1466" spans="15:16" x14ac:dyDescent="0.35">
      <c r="O1466" s="5">
        <v>28072</v>
      </c>
      <c r="P1466">
        <v>0</v>
      </c>
    </row>
    <row r="1467" spans="15:16" x14ac:dyDescent="0.35">
      <c r="O1467" s="4">
        <v>49476</v>
      </c>
      <c r="P1467">
        <v>0</v>
      </c>
    </row>
    <row r="1468" spans="15:16" x14ac:dyDescent="0.35">
      <c r="O1468" s="5">
        <v>50725</v>
      </c>
      <c r="P1468">
        <v>0</v>
      </c>
    </row>
    <row r="1469" spans="15:16" x14ac:dyDescent="0.35">
      <c r="O1469" s="4">
        <v>83844</v>
      </c>
      <c r="P1469">
        <v>1</v>
      </c>
    </row>
    <row r="1470" spans="15:16" x14ac:dyDescent="0.35">
      <c r="O1470" s="5">
        <v>41145</v>
      </c>
      <c r="P1470">
        <v>0</v>
      </c>
    </row>
    <row r="1471" spans="15:16" x14ac:dyDescent="0.35">
      <c r="O1471" s="4">
        <v>67419</v>
      </c>
      <c r="P1471">
        <v>0</v>
      </c>
    </row>
    <row r="1472" spans="15:16" x14ac:dyDescent="0.35">
      <c r="O1472" s="5">
        <v>23162</v>
      </c>
      <c r="P1472">
        <v>0</v>
      </c>
    </row>
    <row r="1473" spans="15:16" x14ac:dyDescent="0.35">
      <c r="O1473" s="4">
        <v>34380</v>
      </c>
      <c r="P1473">
        <v>0</v>
      </c>
    </row>
    <row r="1474" spans="15:16" x14ac:dyDescent="0.35">
      <c r="O1474" s="5">
        <v>34704</v>
      </c>
      <c r="P1474">
        <v>0</v>
      </c>
    </row>
    <row r="1475" spans="15:16" x14ac:dyDescent="0.35">
      <c r="O1475" s="4">
        <v>94871</v>
      </c>
      <c r="P1475">
        <v>3</v>
      </c>
    </row>
    <row r="1476" spans="15:16" x14ac:dyDescent="0.35">
      <c r="O1476" s="5">
        <v>65148</v>
      </c>
      <c r="P1476">
        <v>0</v>
      </c>
    </row>
    <row r="1477" spans="15:16" x14ac:dyDescent="0.35">
      <c r="O1477" s="4">
        <v>39898</v>
      </c>
      <c r="P1477">
        <v>0</v>
      </c>
    </row>
    <row r="1478" spans="15:16" x14ac:dyDescent="0.35">
      <c r="O1478" s="5">
        <v>64857</v>
      </c>
      <c r="P1478">
        <v>0</v>
      </c>
    </row>
    <row r="1479" spans="15:16" x14ac:dyDescent="0.35">
      <c r="O1479" s="4">
        <v>59892</v>
      </c>
      <c r="P1479">
        <v>0</v>
      </c>
    </row>
    <row r="1480" spans="15:16" x14ac:dyDescent="0.35">
      <c r="O1480" s="5">
        <v>41020</v>
      </c>
      <c r="P1480">
        <v>0</v>
      </c>
    </row>
    <row r="1481" spans="15:16" x14ac:dyDescent="0.35">
      <c r="O1481" s="4">
        <v>57072</v>
      </c>
      <c r="P1481">
        <v>1</v>
      </c>
    </row>
    <row r="1482" spans="15:16" x14ac:dyDescent="0.35">
      <c r="O1482" s="5">
        <v>60474</v>
      </c>
      <c r="P1482">
        <v>0</v>
      </c>
    </row>
    <row r="1483" spans="15:16" x14ac:dyDescent="0.35">
      <c r="O1483" s="4">
        <v>62807</v>
      </c>
      <c r="P1483">
        <v>0</v>
      </c>
    </row>
    <row r="1484" spans="15:16" x14ac:dyDescent="0.35">
      <c r="O1484" s="5">
        <v>19414</v>
      </c>
      <c r="P1484">
        <v>0</v>
      </c>
    </row>
    <row r="1485" spans="15:16" x14ac:dyDescent="0.35">
      <c r="O1485" s="4">
        <v>19107</v>
      </c>
      <c r="P1485">
        <v>0</v>
      </c>
    </row>
    <row r="1486" spans="15:16" x14ac:dyDescent="0.35">
      <c r="O1486" s="5">
        <v>75484</v>
      </c>
      <c r="P1486">
        <v>0</v>
      </c>
    </row>
    <row r="1487" spans="15:16" x14ac:dyDescent="0.35">
      <c r="O1487" s="4">
        <v>70379</v>
      </c>
      <c r="P1487">
        <v>0</v>
      </c>
    </row>
    <row r="1488" spans="15:16" x14ac:dyDescent="0.35">
      <c r="O1488" s="5">
        <v>79419</v>
      </c>
      <c r="P1488">
        <v>0</v>
      </c>
    </row>
    <row r="1489" spans="15:16" x14ac:dyDescent="0.35">
      <c r="O1489" s="4">
        <v>64014</v>
      </c>
      <c r="P1489">
        <v>1</v>
      </c>
    </row>
    <row r="1490" spans="15:16" x14ac:dyDescent="0.35">
      <c r="O1490" s="5">
        <v>76998</v>
      </c>
      <c r="P1490">
        <v>1</v>
      </c>
    </row>
    <row r="1491" spans="15:16" x14ac:dyDescent="0.35">
      <c r="O1491" s="4">
        <v>49854</v>
      </c>
      <c r="P1491">
        <v>0</v>
      </c>
    </row>
    <row r="1492" spans="15:16" x14ac:dyDescent="0.35">
      <c r="O1492" s="5">
        <v>60585</v>
      </c>
      <c r="P1492">
        <v>1</v>
      </c>
    </row>
    <row r="1493" spans="15:16" x14ac:dyDescent="0.35">
      <c r="O1493" s="4">
        <v>42873</v>
      </c>
      <c r="P1493">
        <v>0</v>
      </c>
    </row>
    <row r="1494" spans="15:16" x14ac:dyDescent="0.35">
      <c r="O1494" s="5">
        <v>87679</v>
      </c>
      <c r="P1494">
        <v>4</v>
      </c>
    </row>
    <row r="1495" spans="15:16" x14ac:dyDescent="0.35">
      <c r="O1495" s="4">
        <v>57867</v>
      </c>
      <c r="P1495">
        <v>0</v>
      </c>
    </row>
    <row r="1496" spans="15:16" x14ac:dyDescent="0.35">
      <c r="O1496" s="5">
        <v>35765</v>
      </c>
      <c r="P1496">
        <v>0</v>
      </c>
    </row>
    <row r="1497" spans="15:16" x14ac:dyDescent="0.35">
      <c r="O1497" s="4">
        <v>65492</v>
      </c>
      <c r="P1497">
        <v>0</v>
      </c>
    </row>
    <row r="1498" spans="15:16" x14ac:dyDescent="0.35">
      <c r="O1498" s="5">
        <v>32952</v>
      </c>
      <c r="P1498">
        <v>0</v>
      </c>
    </row>
    <row r="1499" spans="15:16" x14ac:dyDescent="0.35">
      <c r="O1499" s="4">
        <v>53374</v>
      </c>
      <c r="P1499">
        <v>2</v>
      </c>
    </row>
    <row r="1500" spans="15:16" x14ac:dyDescent="0.35">
      <c r="O1500" s="5">
        <v>71706</v>
      </c>
      <c r="P1500">
        <v>0</v>
      </c>
    </row>
    <row r="1501" spans="15:16" x14ac:dyDescent="0.35">
      <c r="O1501" s="4">
        <v>68487</v>
      </c>
      <c r="P1501">
        <v>0</v>
      </c>
    </row>
    <row r="1502" spans="15:16" x14ac:dyDescent="0.35">
      <c r="O1502" s="5">
        <v>53253</v>
      </c>
      <c r="P1502">
        <v>0</v>
      </c>
    </row>
    <row r="1503" spans="15:16" x14ac:dyDescent="0.35">
      <c r="O1503" s="4">
        <v>31163</v>
      </c>
      <c r="P1503">
        <v>0</v>
      </c>
    </row>
    <row r="1504" spans="15:16" x14ac:dyDescent="0.35">
      <c r="O1504" s="5">
        <v>42014</v>
      </c>
      <c r="P1504">
        <v>1</v>
      </c>
    </row>
    <row r="1505" spans="15:16" x14ac:dyDescent="0.35">
      <c r="O1505" s="4">
        <v>54108</v>
      </c>
      <c r="P1505">
        <v>0</v>
      </c>
    </row>
    <row r="1506" spans="15:16" x14ac:dyDescent="0.35">
      <c r="O1506" s="5">
        <v>49667</v>
      </c>
      <c r="P1506">
        <v>2</v>
      </c>
    </row>
    <row r="1507" spans="15:16" x14ac:dyDescent="0.35">
      <c r="O1507" s="4">
        <v>63206</v>
      </c>
      <c r="P1507">
        <v>1</v>
      </c>
    </row>
    <row r="1508" spans="15:16" x14ac:dyDescent="0.35">
      <c r="O1508" s="5">
        <v>57136</v>
      </c>
      <c r="P1508">
        <v>0</v>
      </c>
    </row>
    <row r="1509" spans="15:16" x14ac:dyDescent="0.35">
      <c r="O1509" s="4">
        <v>46772</v>
      </c>
      <c r="P1509">
        <v>1</v>
      </c>
    </row>
    <row r="1510" spans="15:16" x14ac:dyDescent="0.35">
      <c r="O1510" s="5">
        <v>78931</v>
      </c>
      <c r="P1510">
        <v>0</v>
      </c>
    </row>
    <row r="1511" spans="15:16" x14ac:dyDescent="0.35">
      <c r="O1511" s="4">
        <v>53977</v>
      </c>
      <c r="P1511">
        <v>0</v>
      </c>
    </row>
    <row r="1512" spans="15:16" x14ac:dyDescent="0.35">
      <c r="O1512" s="5">
        <v>84219</v>
      </c>
      <c r="P1512">
        <v>0</v>
      </c>
    </row>
    <row r="1513" spans="15:16" x14ac:dyDescent="0.35">
      <c r="O1513" s="4">
        <v>46098</v>
      </c>
      <c r="P1513">
        <v>0</v>
      </c>
    </row>
    <row r="1514" spans="15:16" x14ac:dyDescent="0.35">
      <c r="O1514" s="5">
        <v>73538</v>
      </c>
      <c r="P1514">
        <v>0</v>
      </c>
    </row>
    <row r="1515" spans="15:16" x14ac:dyDescent="0.35">
      <c r="O1515" s="4">
        <v>79529</v>
      </c>
      <c r="P1515">
        <v>0</v>
      </c>
    </row>
    <row r="1516" spans="15:16" x14ac:dyDescent="0.35">
      <c r="O1516" s="5">
        <v>20981</v>
      </c>
      <c r="P1516">
        <v>1</v>
      </c>
    </row>
    <row r="1517" spans="15:16" x14ac:dyDescent="0.35">
      <c r="O1517" s="4">
        <v>51766</v>
      </c>
      <c r="P1517">
        <v>0</v>
      </c>
    </row>
    <row r="1518" spans="15:16" x14ac:dyDescent="0.35">
      <c r="O1518" s="5">
        <v>55759</v>
      </c>
      <c r="P1518">
        <v>0</v>
      </c>
    </row>
    <row r="1519" spans="15:16" x14ac:dyDescent="0.35">
      <c r="O1519" s="4">
        <v>33039</v>
      </c>
      <c r="P1519">
        <v>0</v>
      </c>
    </row>
    <row r="1520" spans="15:16" x14ac:dyDescent="0.35">
      <c r="O1520" s="5">
        <v>37787</v>
      </c>
      <c r="P1520">
        <v>0</v>
      </c>
    </row>
    <row r="1521" spans="15:16" x14ac:dyDescent="0.35">
      <c r="O1521" s="4">
        <v>27242</v>
      </c>
      <c r="P1521">
        <v>1</v>
      </c>
    </row>
    <row r="1522" spans="15:16" x14ac:dyDescent="0.35">
      <c r="O1522" s="5">
        <v>87188</v>
      </c>
      <c r="P1522">
        <v>1</v>
      </c>
    </row>
    <row r="1523" spans="15:16" x14ac:dyDescent="0.35">
      <c r="O1523" s="4">
        <v>69930</v>
      </c>
      <c r="P1523">
        <v>0</v>
      </c>
    </row>
    <row r="1524" spans="15:16" x14ac:dyDescent="0.35">
      <c r="O1524" s="5">
        <v>37697</v>
      </c>
      <c r="P1524">
        <v>0</v>
      </c>
    </row>
    <row r="1525" spans="15:16" x14ac:dyDescent="0.35">
      <c r="O1525" s="4">
        <v>37401</v>
      </c>
      <c r="P1525">
        <v>0</v>
      </c>
    </row>
    <row r="1526" spans="15:16" x14ac:dyDescent="0.35">
      <c r="O1526" s="5">
        <v>3502</v>
      </c>
      <c r="P1526">
        <v>0</v>
      </c>
    </row>
    <row r="1527" spans="15:16" x14ac:dyDescent="0.35">
      <c r="O1527" s="4">
        <v>58597</v>
      </c>
      <c r="P1527">
        <v>0</v>
      </c>
    </row>
    <row r="1528" spans="15:16" x14ac:dyDescent="0.35">
      <c r="O1528" s="5">
        <v>82032</v>
      </c>
      <c r="P1528">
        <v>0</v>
      </c>
    </row>
    <row r="1529" spans="15:16" x14ac:dyDescent="0.35">
      <c r="O1529" s="4">
        <v>28087</v>
      </c>
      <c r="P1529">
        <v>0</v>
      </c>
    </row>
    <row r="1530" spans="15:16" x14ac:dyDescent="0.35">
      <c r="O1530" s="5">
        <v>74004</v>
      </c>
      <c r="P1530">
        <v>3</v>
      </c>
    </row>
    <row r="1531" spans="15:16" x14ac:dyDescent="0.35">
      <c r="O1531" s="4">
        <v>19740</v>
      </c>
      <c r="P1531">
        <v>0</v>
      </c>
    </row>
    <row r="1532" spans="15:16" x14ac:dyDescent="0.35">
      <c r="O1532" s="5">
        <v>57036</v>
      </c>
      <c r="P1532">
        <v>1</v>
      </c>
    </row>
    <row r="1533" spans="15:16" x14ac:dyDescent="0.35">
      <c r="O1533" s="4">
        <v>53083</v>
      </c>
      <c r="P1533">
        <v>1</v>
      </c>
    </row>
    <row r="1534" spans="15:16" x14ac:dyDescent="0.35">
      <c r="O1534" s="5">
        <v>69283</v>
      </c>
      <c r="P1534">
        <v>0</v>
      </c>
    </row>
    <row r="1535" spans="15:16" x14ac:dyDescent="0.35">
      <c r="O1535" s="4">
        <v>46098</v>
      </c>
      <c r="P1535">
        <v>1</v>
      </c>
    </row>
    <row r="1536" spans="15:16" x14ac:dyDescent="0.35">
      <c r="O1536" s="5">
        <v>23331</v>
      </c>
      <c r="P1536">
        <v>0</v>
      </c>
    </row>
    <row r="1537" spans="15:16" x14ac:dyDescent="0.35">
      <c r="O1537" s="4">
        <v>23331</v>
      </c>
      <c r="P1537">
        <v>0</v>
      </c>
    </row>
    <row r="1538" spans="15:16" x14ac:dyDescent="0.35">
      <c r="O1538" s="5">
        <v>9255</v>
      </c>
      <c r="P1538">
        <v>0</v>
      </c>
    </row>
    <row r="1539" spans="15:16" x14ac:dyDescent="0.35">
      <c r="O1539" s="4">
        <v>67786</v>
      </c>
      <c r="P1539">
        <v>1</v>
      </c>
    </row>
    <row r="1540" spans="15:16" x14ac:dyDescent="0.35">
      <c r="O1540" s="5">
        <v>71969</v>
      </c>
      <c r="P1540">
        <v>1</v>
      </c>
    </row>
    <row r="1541" spans="15:16" x14ac:dyDescent="0.35">
      <c r="O1541" s="4">
        <v>59235</v>
      </c>
      <c r="P1541">
        <v>0</v>
      </c>
    </row>
    <row r="1542" spans="15:16" x14ac:dyDescent="0.35">
      <c r="O1542" s="5">
        <v>31928</v>
      </c>
      <c r="P1542">
        <v>0</v>
      </c>
    </row>
    <row r="1543" spans="15:16" x14ac:dyDescent="0.35">
      <c r="O1543" s="4">
        <v>74881</v>
      </c>
      <c r="P1543">
        <v>0</v>
      </c>
    </row>
    <row r="1544" spans="15:16" x14ac:dyDescent="0.35">
      <c r="O1544" s="5">
        <v>65819</v>
      </c>
      <c r="P1544">
        <v>0</v>
      </c>
    </row>
    <row r="1545" spans="15:16" x14ac:dyDescent="0.35">
      <c r="O1545" s="4">
        <v>51411</v>
      </c>
      <c r="P1545">
        <v>0</v>
      </c>
    </row>
    <row r="1546" spans="15:16" x14ac:dyDescent="0.35">
      <c r="O1546" s="5">
        <v>51983</v>
      </c>
      <c r="P1546">
        <v>0</v>
      </c>
    </row>
    <row r="1547" spans="15:16" x14ac:dyDescent="0.35">
      <c r="O1547" s="4">
        <v>42386</v>
      </c>
      <c r="P1547">
        <v>0</v>
      </c>
    </row>
    <row r="1548" spans="15:16" x14ac:dyDescent="0.35">
      <c r="O1548" s="5">
        <v>30390</v>
      </c>
      <c r="P1548">
        <v>0</v>
      </c>
    </row>
    <row r="1549" spans="15:16" x14ac:dyDescent="0.35">
      <c r="O1549" s="4">
        <v>30983</v>
      </c>
      <c r="P1549">
        <v>1</v>
      </c>
    </row>
    <row r="1550" spans="15:16" x14ac:dyDescent="0.35">
      <c r="O1550" s="5">
        <v>66033</v>
      </c>
      <c r="P1550">
        <v>0</v>
      </c>
    </row>
    <row r="1551" spans="15:16" x14ac:dyDescent="0.35">
      <c r="O1551" s="4">
        <v>37284</v>
      </c>
      <c r="P1551">
        <v>0</v>
      </c>
    </row>
    <row r="1552" spans="15:16" x14ac:dyDescent="0.35">
      <c r="O1552" s="5">
        <v>57530</v>
      </c>
      <c r="P1552">
        <v>0</v>
      </c>
    </row>
    <row r="1553" spans="15:16" x14ac:dyDescent="0.35">
      <c r="O1553" s="4">
        <v>76800</v>
      </c>
      <c r="P1553">
        <v>0</v>
      </c>
    </row>
    <row r="1554" spans="15:16" x14ac:dyDescent="0.35">
      <c r="O1554" s="5">
        <v>63943</v>
      </c>
      <c r="P1554">
        <v>0</v>
      </c>
    </row>
    <row r="1555" spans="15:16" x14ac:dyDescent="0.35">
      <c r="O1555" s="4">
        <v>76081</v>
      </c>
      <c r="P1555">
        <v>1</v>
      </c>
    </row>
    <row r="1556" spans="15:16" x14ac:dyDescent="0.35">
      <c r="O1556" s="5">
        <v>67445</v>
      </c>
      <c r="P1556">
        <v>0</v>
      </c>
    </row>
    <row r="1557" spans="15:16" x14ac:dyDescent="0.35">
      <c r="O1557" s="4">
        <v>37054</v>
      </c>
      <c r="P1557">
        <v>0</v>
      </c>
    </row>
    <row r="1558" spans="15:16" x14ac:dyDescent="0.35">
      <c r="O1558" s="5">
        <v>47175</v>
      </c>
      <c r="P1558">
        <v>2</v>
      </c>
    </row>
    <row r="1559" spans="15:16" x14ac:dyDescent="0.35">
      <c r="O1559" s="4">
        <v>31859</v>
      </c>
      <c r="P1559">
        <v>0</v>
      </c>
    </row>
    <row r="1560" spans="15:16" x14ac:dyDescent="0.35">
      <c r="O1560" s="5">
        <v>27215</v>
      </c>
      <c r="P1560">
        <v>0</v>
      </c>
    </row>
    <row r="1561" spans="15:16" x14ac:dyDescent="0.35">
      <c r="O1561" s="4">
        <v>70179</v>
      </c>
      <c r="P1561">
        <v>0</v>
      </c>
    </row>
    <row r="1562" spans="15:16" x14ac:dyDescent="0.35">
      <c r="O1562" s="5">
        <v>39922</v>
      </c>
      <c r="P1562">
        <v>0</v>
      </c>
    </row>
    <row r="1563" spans="15:16" x14ac:dyDescent="0.35">
      <c r="O1563" s="4">
        <v>49681</v>
      </c>
      <c r="P1563">
        <v>0</v>
      </c>
    </row>
    <row r="1564" spans="15:16" x14ac:dyDescent="0.35">
      <c r="O1564" s="5">
        <v>24645</v>
      </c>
      <c r="P1564">
        <v>0</v>
      </c>
    </row>
    <row r="1565" spans="15:16" x14ac:dyDescent="0.35">
      <c r="O1565" s="4">
        <v>79865</v>
      </c>
      <c r="P1565">
        <v>0</v>
      </c>
    </row>
    <row r="1566" spans="15:16" x14ac:dyDescent="0.35">
      <c r="O1566" s="5">
        <v>44322</v>
      </c>
      <c r="P1566">
        <v>0</v>
      </c>
    </row>
    <row r="1567" spans="15:16" x14ac:dyDescent="0.35">
      <c r="O1567" s="4">
        <v>47958</v>
      </c>
      <c r="P1567">
        <v>0</v>
      </c>
    </row>
    <row r="1568" spans="15:16" x14ac:dyDescent="0.35">
      <c r="O1568" s="5">
        <v>63972</v>
      </c>
      <c r="P1568">
        <v>1</v>
      </c>
    </row>
    <row r="1569" spans="15:16" x14ac:dyDescent="0.35">
      <c r="O1569" s="4">
        <v>75315</v>
      </c>
      <c r="P1569">
        <v>0</v>
      </c>
    </row>
    <row r="1570" spans="15:16" x14ac:dyDescent="0.35">
      <c r="O1570" s="5">
        <v>55517</v>
      </c>
      <c r="P1570">
        <v>1</v>
      </c>
    </row>
    <row r="1571" spans="15:16" x14ac:dyDescent="0.35">
      <c r="O1571" s="4">
        <v>75283</v>
      </c>
      <c r="P1571">
        <v>0</v>
      </c>
    </row>
    <row r="1572" spans="15:16" x14ac:dyDescent="0.35">
      <c r="O1572" s="5">
        <v>82800</v>
      </c>
      <c r="P1572">
        <v>3</v>
      </c>
    </row>
    <row r="1573" spans="15:16" x14ac:dyDescent="0.35">
      <c r="O1573" s="4">
        <v>38998</v>
      </c>
      <c r="P1573">
        <v>0</v>
      </c>
    </row>
    <row r="1574" spans="15:16" x14ac:dyDescent="0.35">
      <c r="O1574" s="5">
        <v>90638</v>
      </c>
      <c r="P1574">
        <v>2</v>
      </c>
    </row>
    <row r="1575" spans="15:16" x14ac:dyDescent="0.35">
      <c r="O1575" s="4">
        <v>27161</v>
      </c>
      <c r="P1575">
        <v>0</v>
      </c>
    </row>
    <row r="1576" spans="15:16" x14ac:dyDescent="0.35">
      <c r="O1576" s="5">
        <v>42014</v>
      </c>
      <c r="P1576">
        <v>1</v>
      </c>
    </row>
    <row r="1577" spans="15:16" x14ac:dyDescent="0.35">
      <c r="O1577" s="4">
        <v>38201</v>
      </c>
      <c r="P1577">
        <v>0</v>
      </c>
    </row>
    <row r="1578" spans="15:16" x14ac:dyDescent="0.35">
      <c r="O1578" s="5">
        <v>45203</v>
      </c>
      <c r="P1578">
        <v>1</v>
      </c>
    </row>
    <row r="1579" spans="15:16" x14ac:dyDescent="0.35">
      <c r="O1579" s="4">
        <v>81574</v>
      </c>
      <c r="P1579">
        <v>2</v>
      </c>
    </row>
    <row r="1580" spans="15:16" x14ac:dyDescent="0.35">
      <c r="O1580" s="5">
        <v>34935</v>
      </c>
      <c r="P1580">
        <v>0</v>
      </c>
    </row>
    <row r="1581" spans="15:16" x14ac:dyDescent="0.35">
      <c r="O1581" s="4">
        <v>60482</v>
      </c>
      <c r="P1581">
        <v>0</v>
      </c>
    </row>
    <row r="1582" spans="15:16" x14ac:dyDescent="0.35">
      <c r="O1582" s="5">
        <v>34633</v>
      </c>
      <c r="P1582">
        <v>0</v>
      </c>
    </row>
    <row r="1583" spans="15:16" x14ac:dyDescent="0.35">
      <c r="O1583" s="4">
        <v>78093</v>
      </c>
      <c r="P1583">
        <v>0</v>
      </c>
    </row>
    <row r="1584" spans="15:16" x14ac:dyDescent="0.35">
      <c r="O1584" s="5">
        <v>82460</v>
      </c>
      <c r="P1584">
        <v>0</v>
      </c>
    </row>
    <row r="1585" spans="15:16" x14ac:dyDescent="0.35">
      <c r="O1585" s="4">
        <v>45903</v>
      </c>
      <c r="P1585">
        <v>0</v>
      </c>
    </row>
    <row r="1586" spans="15:16" x14ac:dyDescent="0.35">
      <c r="O1586" s="5">
        <v>81361</v>
      </c>
      <c r="P1586">
        <v>1</v>
      </c>
    </row>
    <row r="1587" spans="15:16" x14ac:dyDescent="0.35">
      <c r="O1587" s="4">
        <v>35860</v>
      </c>
      <c r="P1587">
        <v>2</v>
      </c>
    </row>
    <row r="1588" spans="15:16" x14ac:dyDescent="0.35">
      <c r="O1588" s="5">
        <v>40442</v>
      </c>
      <c r="P1588">
        <v>1</v>
      </c>
    </row>
    <row r="1589" spans="15:16" x14ac:dyDescent="0.35">
      <c r="O1589" s="4">
        <v>61482</v>
      </c>
      <c r="P1589">
        <v>0</v>
      </c>
    </row>
    <row r="1590" spans="15:16" x14ac:dyDescent="0.35">
      <c r="O1590" s="5">
        <v>34968</v>
      </c>
      <c r="P1590">
        <v>0</v>
      </c>
    </row>
    <row r="1591" spans="15:16" x14ac:dyDescent="0.35">
      <c r="O1591" s="4">
        <v>75794</v>
      </c>
      <c r="P1591">
        <v>1</v>
      </c>
    </row>
    <row r="1592" spans="15:16" x14ac:dyDescent="0.35">
      <c r="O1592" s="5">
        <v>31497</v>
      </c>
      <c r="P1592">
        <v>0</v>
      </c>
    </row>
    <row r="1593" spans="15:16" x14ac:dyDescent="0.35">
      <c r="O1593" s="4">
        <v>74268</v>
      </c>
      <c r="P1593">
        <v>0</v>
      </c>
    </row>
    <row r="1594" spans="15:16" x14ac:dyDescent="0.35">
      <c r="O1594" s="5">
        <v>13724</v>
      </c>
      <c r="P1594">
        <v>1</v>
      </c>
    </row>
    <row r="1595" spans="15:16" x14ac:dyDescent="0.35">
      <c r="O1595" s="4">
        <v>45143</v>
      </c>
      <c r="P1595">
        <v>0</v>
      </c>
    </row>
    <row r="1596" spans="15:16" x14ac:dyDescent="0.35">
      <c r="O1596" s="5">
        <v>52569</v>
      </c>
      <c r="P1596">
        <v>0</v>
      </c>
    </row>
    <row r="1597" spans="15:16" x14ac:dyDescent="0.35">
      <c r="O1597" s="4">
        <v>48432</v>
      </c>
      <c r="P1597">
        <v>1</v>
      </c>
    </row>
    <row r="1598" spans="15:16" x14ac:dyDescent="0.35">
      <c r="O1598" s="5">
        <v>17144</v>
      </c>
      <c r="P1598">
        <v>0</v>
      </c>
    </row>
    <row r="1599" spans="15:16" x14ac:dyDescent="0.35">
      <c r="O1599" s="4">
        <v>36108</v>
      </c>
      <c r="P1599">
        <v>1</v>
      </c>
    </row>
    <row r="1600" spans="15:16" x14ac:dyDescent="0.35">
      <c r="O1600" s="5">
        <v>76445</v>
      </c>
      <c r="P1600">
        <v>0</v>
      </c>
    </row>
    <row r="1601" spans="15:16" x14ac:dyDescent="0.35">
      <c r="O1601" s="4">
        <v>36663</v>
      </c>
      <c r="P1601">
        <v>0</v>
      </c>
    </row>
    <row r="1602" spans="15:16" x14ac:dyDescent="0.35">
      <c r="O1602" s="5">
        <v>53843</v>
      </c>
      <c r="P1602">
        <v>0</v>
      </c>
    </row>
    <row r="1603" spans="15:16" x14ac:dyDescent="0.35">
      <c r="O1603" s="4">
        <v>90226</v>
      </c>
      <c r="P1603">
        <v>1</v>
      </c>
    </row>
    <row r="1604" spans="15:16" x14ac:dyDescent="0.35">
      <c r="O1604" s="5">
        <v>70638</v>
      </c>
      <c r="P1604">
        <v>1</v>
      </c>
    </row>
    <row r="1605" spans="15:16" x14ac:dyDescent="0.35">
      <c r="O1605" s="4">
        <v>44512</v>
      </c>
      <c r="P1605">
        <v>0</v>
      </c>
    </row>
    <row r="1606" spans="15:16" x14ac:dyDescent="0.35">
      <c r="O1606" s="5">
        <v>27116</v>
      </c>
      <c r="P1606">
        <v>0</v>
      </c>
    </row>
    <row r="1607" spans="15:16" x14ac:dyDescent="0.35">
      <c r="O1607" s="4">
        <v>54072</v>
      </c>
      <c r="P1607">
        <v>0</v>
      </c>
    </row>
    <row r="1608" spans="15:16" x14ac:dyDescent="0.35">
      <c r="O1608" s="5">
        <v>71855</v>
      </c>
      <c r="P1608">
        <v>0</v>
      </c>
    </row>
    <row r="1609" spans="15:16" x14ac:dyDescent="0.35">
      <c r="O1609" s="4">
        <v>51250</v>
      </c>
      <c r="P1609">
        <v>1</v>
      </c>
    </row>
    <row r="1610" spans="15:16" x14ac:dyDescent="0.35">
      <c r="O1610" s="5">
        <v>60432</v>
      </c>
      <c r="P1610">
        <v>0</v>
      </c>
    </row>
    <row r="1611" spans="15:16" x14ac:dyDescent="0.35">
      <c r="O1611" s="4">
        <v>65526</v>
      </c>
      <c r="P1611">
        <v>0</v>
      </c>
    </row>
    <row r="1612" spans="15:16" x14ac:dyDescent="0.35">
      <c r="O1612" s="5">
        <v>68655</v>
      </c>
      <c r="P1612">
        <v>0</v>
      </c>
    </row>
    <row r="1613" spans="15:16" x14ac:dyDescent="0.35">
      <c r="O1613" s="4">
        <v>12393</v>
      </c>
      <c r="P1613">
        <v>0</v>
      </c>
    </row>
    <row r="1614" spans="15:16" x14ac:dyDescent="0.35">
      <c r="O1614" s="5">
        <v>64509</v>
      </c>
      <c r="P1614">
        <v>2</v>
      </c>
    </row>
    <row r="1615" spans="15:16" x14ac:dyDescent="0.35">
      <c r="O1615" s="4">
        <v>33955</v>
      </c>
      <c r="P1615">
        <v>0</v>
      </c>
    </row>
    <row r="1616" spans="15:16" x14ac:dyDescent="0.35">
      <c r="O1616" s="5">
        <v>31353</v>
      </c>
      <c r="P1616">
        <v>1</v>
      </c>
    </row>
    <row r="1617" spans="15:16" x14ac:dyDescent="0.35">
      <c r="O1617" s="4">
        <v>55434</v>
      </c>
      <c r="P1617">
        <v>0</v>
      </c>
    </row>
    <row r="1618" spans="15:16" x14ac:dyDescent="0.35">
      <c r="O1618" s="5">
        <v>28359</v>
      </c>
      <c r="P1618">
        <v>0</v>
      </c>
    </row>
    <row r="1619" spans="15:16" x14ac:dyDescent="0.35">
      <c r="O1619" s="4">
        <v>57100</v>
      </c>
      <c r="P1619">
        <v>0</v>
      </c>
    </row>
    <row r="1620" spans="15:16" x14ac:dyDescent="0.35">
      <c r="O1620" s="5">
        <v>69139</v>
      </c>
      <c r="P1620">
        <v>0</v>
      </c>
    </row>
    <row r="1621" spans="15:16" x14ac:dyDescent="0.35">
      <c r="O1621" s="4">
        <v>52973</v>
      </c>
      <c r="P1621">
        <v>0</v>
      </c>
    </row>
    <row r="1622" spans="15:16" x14ac:dyDescent="0.35">
      <c r="O1622" s="5">
        <v>51717</v>
      </c>
      <c r="P1622">
        <v>1</v>
      </c>
    </row>
    <row r="1623" spans="15:16" x14ac:dyDescent="0.35">
      <c r="O1623" s="4">
        <v>18793</v>
      </c>
      <c r="P1623">
        <v>0</v>
      </c>
    </row>
    <row r="1624" spans="15:16" x14ac:dyDescent="0.35">
      <c r="O1624" s="5">
        <v>66664</v>
      </c>
      <c r="P1624">
        <v>0</v>
      </c>
    </row>
    <row r="1625" spans="15:16" x14ac:dyDescent="0.35">
      <c r="O1625" s="4">
        <v>50664</v>
      </c>
      <c r="P1625">
        <v>0</v>
      </c>
    </row>
    <row r="1626" spans="15:16" x14ac:dyDescent="0.35">
      <c r="O1626" s="5">
        <v>54414</v>
      </c>
      <c r="P1626">
        <v>0</v>
      </c>
    </row>
    <row r="1627" spans="15:16" x14ac:dyDescent="0.35">
      <c r="O1627" s="4">
        <v>54549</v>
      </c>
      <c r="P1627">
        <v>0</v>
      </c>
    </row>
    <row r="1628" spans="15:16" x14ac:dyDescent="0.35">
      <c r="O1628" s="5">
        <v>47111</v>
      </c>
      <c r="P1628">
        <v>0</v>
      </c>
    </row>
    <row r="1629" spans="15:16" x14ac:dyDescent="0.35">
      <c r="O1629" s="4">
        <v>41003</v>
      </c>
      <c r="P1629">
        <v>0</v>
      </c>
    </row>
    <row r="1630" spans="15:16" x14ac:dyDescent="0.35">
      <c r="O1630" s="5">
        <v>19444</v>
      </c>
      <c r="P1630">
        <v>1</v>
      </c>
    </row>
    <row r="1631" spans="15:16" x14ac:dyDescent="0.35">
      <c r="O1631" s="4">
        <v>36301</v>
      </c>
      <c r="P1631">
        <v>0</v>
      </c>
    </row>
    <row r="1632" spans="15:16" x14ac:dyDescent="0.35">
      <c r="O1632" s="5">
        <v>73059</v>
      </c>
      <c r="P1632">
        <v>0</v>
      </c>
    </row>
    <row r="1633" spans="15:16" x14ac:dyDescent="0.35">
      <c r="O1633" s="4">
        <v>42731</v>
      </c>
      <c r="P1633">
        <v>0</v>
      </c>
    </row>
    <row r="1634" spans="15:16" x14ac:dyDescent="0.35">
      <c r="O1634" s="5">
        <v>52854</v>
      </c>
      <c r="P1634">
        <v>0</v>
      </c>
    </row>
    <row r="1635" spans="15:16" x14ac:dyDescent="0.35">
      <c r="O1635" s="4">
        <v>22775</v>
      </c>
      <c r="P1635">
        <v>0</v>
      </c>
    </row>
    <row r="1636" spans="15:16" x14ac:dyDescent="0.35">
      <c r="O1636" s="5">
        <v>46681</v>
      </c>
      <c r="P1636">
        <v>0</v>
      </c>
    </row>
    <row r="1637" spans="15:16" x14ac:dyDescent="0.35">
      <c r="O1637" s="4">
        <v>59821</v>
      </c>
      <c r="P1637">
        <v>0</v>
      </c>
    </row>
    <row r="1638" spans="15:16" x14ac:dyDescent="0.35">
      <c r="O1638" s="5">
        <v>50002</v>
      </c>
      <c r="P1638">
        <v>0</v>
      </c>
    </row>
    <row r="1639" spans="15:16" x14ac:dyDescent="0.35">
      <c r="O1639" s="4">
        <v>69755</v>
      </c>
      <c r="P1639">
        <v>0</v>
      </c>
    </row>
    <row r="1640" spans="15:16" x14ac:dyDescent="0.35">
      <c r="O1640" s="5">
        <v>44078</v>
      </c>
      <c r="P1640">
        <v>0</v>
      </c>
    </row>
    <row r="1641" spans="15:16" x14ac:dyDescent="0.35">
      <c r="O1641" s="4">
        <v>30560</v>
      </c>
      <c r="P1641">
        <v>0</v>
      </c>
    </row>
    <row r="1642" spans="15:16" x14ac:dyDescent="0.35">
      <c r="O1642" s="5">
        <v>35924</v>
      </c>
      <c r="P1642">
        <v>0</v>
      </c>
    </row>
    <row r="1643" spans="15:16" x14ac:dyDescent="0.35">
      <c r="O1643" s="4">
        <v>64140</v>
      </c>
      <c r="P1643">
        <v>4</v>
      </c>
    </row>
    <row r="1644" spans="15:16" x14ac:dyDescent="0.35">
      <c r="O1644" s="5">
        <v>56386</v>
      </c>
      <c r="P1644">
        <v>0</v>
      </c>
    </row>
    <row r="1645" spans="15:16" x14ac:dyDescent="0.35">
      <c r="O1645" s="4">
        <v>24594</v>
      </c>
      <c r="P1645">
        <v>0</v>
      </c>
    </row>
    <row r="1646" spans="15:16" x14ac:dyDescent="0.35">
      <c r="O1646" s="5">
        <v>75774</v>
      </c>
      <c r="P1646">
        <v>0</v>
      </c>
    </row>
    <row r="1647" spans="15:16" x14ac:dyDescent="0.35">
      <c r="O1647" s="4">
        <v>39228</v>
      </c>
      <c r="P1647">
        <v>0</v>
      </c>
    </row>
    <row r="1648" spans="15:16" x14ac:dyDescent="0.35">
      <c r="O1648" s="5">
        <v>58494</v>
      </c>
      <c r="P1648">
        <v>0</v>
      </c>
    </row>
    <row r="1649" spans="15:16" x14ac:dyDescent="0.35">
      <c r="O1649" s="4">
        <v>58684</v>
      </c>
      <c r="P1649">
        <v>1</v>
      </c>
    </row>
    <row r="1650" spans="15:16" x14ac:dyDescent="0.35">
      <c r="O1650" s="5">
        <v>57136</v>
      </c>
      <c r="P1650">
        <v>1</v>
      </c>
    </row>
    <row r="1651" spans="15:16" x14ac:dyDescent="0.35">
      <c r="O1651" s="4">
        <v>56551</v>
      </c>
      <c r="P1651">
        <v>0</v>
      </c>
    </row>
    <row r="1652" spans="15:16" x14ac:dyDescent="0.35">
      <c r="O1652" s="5">
        <v>22448</v>
      </c>
      <c r="P1652">
        <v>0</v>
      </c>
    </row>
    <row r="1653" spans="15:16" x14ac:dyDescent="0.35">
      <c r="O1653" s="4">
        <v>82014</v>
      </c>
      <c r="P1653">
        <v>1</v>
      </c>
    </row>
    <row r="1654" spans="15:16" x14ac:dyDescent="0.35">
      <c r="O1654" s="5">
        <v>34213</v>
      </c>
      <c r="P1654">
        <v>1</v>
      </c>
    </row>
    <row r="1655" spans="15:16" x14ac:dyDescent="0.35">
      <c r="O1655" s="4">
        <v>157146</v>
      </c>
      <c r="P1655">
        <v>0</v>
      </c>
    </row>
    <row r="1656" spans="15:16" x14ac:dyDescent="0.35">
      <c r="O1656" s="5">
        <v>25358</v>
      </c>
      <c r="P1656">
        <v>0</v>
      </c>
    </row>
    <row r="1657" spans="15:16" x14ac:dyDescent="0.35">
      <c r="O1657" s="4">
        <v>35544</v>
      </c>
      <c r="P1657">
        <v>0</v>
      </c>
    </row>
    <row r="1658" spans="15:16" x14ac:dyDescent="0.35">
      <c r="O1658" s="5">
        <v>36634</v>
      </c>
      <c r="P1658">
        <v>0</v>
      </c>
    </row>
    <row r="1659" spans="15:16" x14ac:dyDescent="0.35">
      <c r="O1659" s="4">
        <v>62670</v>
      </c>
      <c r="P1659">
        <v>0</v>
      </c>
    </row>
    <row r="1660" spans="15:16" x14ac:dyDescent="0.35">
      <c r="O1660" s="5">
        <v>50334</v>
      </c>
      <c r="P1660">
        <v>0</v>
      </c>
    </row>
    <row r="1661" spans="15:16" x14ac:dyDescent="0.35">
      <c r="O1661" s="4">
        <v>72066</v>
      </c>
      <c r="P1661">
        <v>3</v>
      </c>
    </row>
    <row r="1662" spans="15:16" x14ac:dyDescent="0.35">
      <c r="O1662" s="5">
        <v>50729</v>
      </c>
      <c r="P1662">
        <v>0</v>
      </c>
    </row>
    <row r="1663" spans="15:16" x14ac:dyDescent="0.35">
      <c r="O1663" s="4">
        <v>34916</v>
      </c>
      <c r="P1663">
        <v>0</v>
      </c>
    </row>
    <row r="1664" spans="15:16" x14ac:dyDescent="0.35">
      <c r="O1664" s="5">
        <v>64892</v>
      </c>
      <c r="P1664">
        <v>0</v>
      </c>
    </row>
    <row r="1665" spans="15:16" x14ac:dyDescent="0.35">
      <c r="O1665" s="4">
        <v>43602</v>
      </c>
      <c r="P1665">
        <v>0</v>
      </c>
    </row>
    <row r="1666" spans="15:16" x14ac:dyDescent="0.35">
      <c r="O1666" s="5">
        <v>33996</v>
      </c>
      <c r="P1666">
        <v>0</v>
      </c>
    </row>
    <row r="1667" spans="15:16" x14ac:dyDescent="0.35">
      <c r="O1667" s="4">
        <v>41473</v>
      </c>
      <c r="P1667">
        <v>0</v>
      </c>
    </row>
    <row r="1668" spans="15:16" x14ac:dyDescent="0.35">
      <c r="O1668" s="5">
        <v>63246</v>
      </c>
      <c r="P1668">
        <v>0</v>
      </c>
    </row>
    <row r="1669" spans="15:16" x14ac:dyDescent="0.35">
      <c r="O1669" s="4">
        <v>36732</v>
      </c>
      <c r="P1669">
        <v>0</v>
      </c>
    </row>
    <row r="1670" spans="15:16" x14ac:dyDescent="0.35">
      <c r="O1670" s="5">
        <v>69084</v>
      </c>
      <c r="P1670">
        <v>0</v>
      </c>
    </row>
    <row r="1671" spans="15:16" x14ac:dyDescent="0.35">
      <c r="O1671" s="4">
        <v>77766</v>
      </c>
      <c r="P1671">
        <v>2</v>
      </c>
    </row>
    <row r="1672" spans="15:16" x14ac:dyDescent="0.35">
      <c r="O1672" s="5">
        <v>37929</v>
      </c>
      <c r="P1672">
        <v>3</v>
      </c>
    </row>
    <row r="1673" spans="15:16" x14ac:dyDescent="0.35">
      <c r="O1673" s="4">
        <v>86610</v>
      </c>
      <c r="P1673">
        <v>0</v>
      </c>
    </row>
    <row r="1674" spans="15:16" x14ac:dyDescent="0.35">
      <c r="O1674" s="5">
        <v>80141</v>
      </c>
      <c r="P1674">
        <v>2</v>
      </c>
    </row>
    <row r="1675" spans="15:16" x14ac:dyDescent="0.35">
      <c r="O1675" s="4">
        <v>72635</v>
      </c>
      <c r="P1675">
        <v>1</v>
      </c>
    </row>
    <row r="1676" spans="15:16" x14ac:dyDescent="0.35">
      <c r="O1676" s="5">
        <v>69016</v>
      </c>
      <c r="P1676">
        <v>0</v>
      </c>
    </row>
    <row r="1677" spans="15:16" x14ac:dyDescent="0.35">
      <c r="O1677" s="4">
        <v>20193</v>
      </c>
      <c r="P1677">
        <v>0</v>
      </c>
    </row>
    <row r="1678" spans="15:16" x14ac:dyDescent="0.35">
      <c r="O1678" s="5">
        <v>27573</v>
      </c>
      <c r="P1678">
        <v>0</v>
      </c>
    </row>
    <row r="1679" spans="15:16" x14ac:dyDescent="0.35">
      <c r="O1679" s="4">
        <v>15862</v>
      </c>
      <c r="P1679">
        <v>0</v>
      </c>
    </row>
    <row r="1680" spans="15:16" x14ac:dyDescent="0.35">
      <c r="O1680" s="5">
        <v>49544</v>
      </c>
      <c r="P1680">
        <v>0</v>
      </c>
    </row>
    <row r="1681" spans="15:16" x14ac:dyDescent="0.35">
      <c r="O1681" s="4">
        <v>33228</v>
      </c>
      <c r="P1681">
        <v>0</v>
      </c>
    </row>
    <row r="1682" spans="15:16" x14ac:dyDescent="0.35">
      <c r="O1682" s="5">
        <v>70440</v>
      </c>
      <c r="P1682">
        <v>1</v>
      </c>
    </row>
    <row r="1683" spans="15:16" x14ac:dyDescent="0.35">
      <c r="O1683" s="4">
        <v>38232</v>
      </c>
      <c r="P1683">
        <v>0</v>
      </c>
    </row>
    <row r="1684" spans="15:16" x14ac:dyDescent="0.35">
      <c r="O1684" s="5">
        <v>22554</v>
      </c>
      <c r="P1684">
        <v>0</v>
      </c>
    </row>
    <row r="1685" spans="15:16" x14ac:dyDescent="0.35">
      <c r="O1685" s="4">
        <v>23536</v>
      </c>
      <c r="P1685">
        <v>0</v>
      </c>
    </row>
    <row r="1686" spans="15:16" x14ac:dyDescent="0.35">
      <c r="O1686" s="5">
        <v>49413</v>
      </c>
      <c r="P1686">
        <v>0</v>
      </c>
    </row>
    <row r="1687" spans="15:16" x14ac:dyDescent="0.35">
      <c r="O1687" s="4">
        <v>42231</v>
      </c>
      <c r="P1687">
        <v>0</v>
      </c>
    </row>
    <row r="1688" spans="15:16" x14ac:dyDescent="0.35">
      <c r="O1688" s="5">
        <v>78789</v>
      </c>
      <c r="P1688">
        <v>1</v>
      </c>
    </row>
    <row r="1689" spans="15:16" x14ac:dyDescent="0.35">
      <c r="O1689" s="4">
        <v>56534</v>
      </c>
      <c r="P1689">
        <v>3</v>
      </c>
    </row>
    <row r="1690" spans="15:16" x14ac:dyDescent="0.35">
      <c r="O1690" s="5">
        <v>58350</v>
      </c>
      <c r="P1690">
        <v>0</v>
      </c>
    </row>
    <row r="1691" spans="15:16" x14ac:dyDescent="0.35">
      <c r="O1691" s="4">
        <v>81217</v>
      </c>
      <c r="P1691">
        <v>0</v>
      </c>
    </row>
    <row r="1692" spans="15:16" x14ac:dyDescent="0.35">
      <c r="O1692" s="5">
        <v>49090</v>
      </c>
      <c r="P1692">
        <v>0</v>
      </c>
    </row>
    <row r="1693" spans="15:16" x14ac:dyDescent="0.35">
      <c r="O1693" s="4">
        <v>61787</v>
      </c>
      <c r="P1693">
        <v>0</v>
      </c>
    </row>
    <row r="1694" spans="15:16" x14ac:dyDescent="0.35">
      <c r="O1694" s="5">
        <v>18169</v>
      </c>
      <c r="P1694">
        <v>0</v>
      </c>
    </row>
    <row r="1695" spans="15:16" x14ac:dyDescent="0.35">
      <c r="O1695" s="4">
        <v>24336</v>
      </c>
      <c r="P1695">
        <v>0</v>
      </c>
    </row>
    <row r="1696" spans="15:16" x14ac:dyDescent="0.35">
      <c r="O1696" s="5">
        <v>18222</v>
      </c>
      <c r="P1696">
        <v>0</v>
      </c>
    </row>
    <row r="1697" spans="15:16" x14ac:dyDescent="0.35">
      <c r="O1697" s="4">
        <v>62335</v>
      </c>
      <c r="P1697">
        <v>0</v>
      </c>
    </row>
    <row r="1698" spans="15:16" x14ac:dyDescent="0.35">
      <c r="O1698" s="5">
        <v>42033</v>
      </c>
      <c r="P1698">
        <v>0</v>
      </c>
    </row>
    <row r="1699" spans="15:16" x14ac:dyDescent="0.35">
      <c r="O1699" s="4">
        <v>86580</v>
      </c>
      <c r="P1699">
        <v>1</v>
      </c>
    </row>
    <row r="1700" spans="15:16" x14ac:dyDescent="0.35">
      <c r="O1700" s="5">
        <v>41437</v>
      </c>
      <c r="P1700">
        <v>0</v>
      </c>
    </row>
    <row r="1701" spans="15:16" x14ac:dyDescent="0.35">
      <c r="O1701" s="4">
        <v>73705</v>
      </c>
      <c r="P1701">
        <v>0</v>
      </c>
    </row>
    <row r="1702" spans="15:16" x14ac:dyDescent="0.35">
      <c r="O1702" s="5">
        <v>61064</v>
      </c>
      <c r="P1702">
        <v>0</v>
      </c>
    </row>
    <row r="1703" spans="15:16" x14ac:dyDescent="0.35">
      <c r="O1703" s="4">
        <v>38452</v>
      </c>
      <c r="P1703">
        <v>0</v>
      </c>
    </row>
    <row r="1704" spans="15:16" x14ac:dyDescent="0.35">
      <c r="O1704" s="5">
        <v>18358</v>
      </c>
      <c r="P1704">
        <v>0</v>
      </c>
    </row>
    <row r="1705" spans="15:16" x14ac:dyDescent="0.35">
      <c r="O1705" s="4">
        <v>55012</v>
      </c>
      <c r="P1705">
        <v>0</v>
      </c>
    </row>
    <row r="1706" spans="15:16" x14ac:dyDescent="0.35">
      <c r="O1706" s="5">
        <v>9722</v>
      </c>
      <c r="P1706">
        <v>1</v>
      </c>
    </row>
    <row r="1707" spans="15:16" x14ac:dyDescent="0.35">
      <c r="O1707" s="4">
        <v>38175</v>
      </c>
      <c r="P1707">
        <v>0</v>
      </c>
    </row>
    <row r="1708" spans="15:16" x14ac:dyDescent="0.35">
      <c r="O1708" s="5">
        <v>58656</v>
      </c>
      <c r="P1708">
        <v>1</v>
      </c>
    </row>
    <row r="1709" spans="15:16" x14ac:dyDescent="0.35">
      <c r="O1709" s="4">
        <v>52117</v>
      </c>
      <c r="P1709">
        <v>0</v>
      </c>
    </row>
    <row r="1710" spans="15:16" x14ac:dyDescent="0.35">
      <c r="O1710" s="5">
        <v>64813</v>
      </c>
      <c r="P1710">
        <v>0</v>
      </c>
    </row>
    <row r="1711" spans="15:16" x14ac:dyDescent="0.35">
      <c r="O1711" s="4">
        <v>54222</v>
      </c>
      <c r="P1711">
        <v>0</v>
      </c>
    </row>
    <row r="1712" spans="15:16" x14ac:dyDescent="0.35">
      <c r="O1712" s="5">
        <v>83512</v>
      </c>
      <c r="P1712">
        <v>5</v>
      </c>
    </row>
    <row r="1713" spans="15:16" x14ac:dyDescent="0.35">
      <c r="O1713" s="4">
        <v>77520</v>
      </c>
      <c r="P1713">
        <v>4</v>
      </c>
    </row>
    <row r="1714" spans="15:16" x14ac:dyDescent="0.35">
      <c r="O1714" s="5">
        <v>41154</v>
      </c>
      <c r="P1714">
        <v>0</v>
      </c>
    </row>
    <row r="1715" spans="15:16" x14ac:dyDescent="0.35">
      <c r="O1715" s="4">
        <v>80398</v>
      </c>
      <c r="P1715">
        <v>1</v>
      </c>
    </row>
    <row r="1716" spans="15:16" x14ac:dyDescent="0.35">
      <c r="O1716" s="5">
        <v>18746</v>
      </c>
      <c r="P1716">
        <v>0</v>
      </c>
    </row>
    <row r="1717" spans="15:16" x14ac:dyDescent="0.35">
      <c r="O1717" s="4">
        <v>35196</v>
      </c>
      <c r="P1717">
        <v>0</v>
      </c>
    </row>
    <row r="1718" spans="15:16" x14ac:dyDescent="0.35">
      <c r="O1718" s="5">
        <v>60230</v>
      </c>
      <c r="P1718">
        <v>0</v>
      </c>
    </row>
    <row r="1719" spans="15:16" x14ac:dyDescent="0.35">
      <c r="O1719" s="4">
        <v>22108</v>
      </c>
      <c r="P1719">
        <v>0</v>
      </c>
    </row>
    <row r="1720" spans="15:16" x14ac:dyDescent="0.35">
      <c r="O1720" s="5">
        <v>44392</v>
      </c>
      <c r="P1720">
        <v>0</v>
      </c>
    </row>
    <row r="1721" spans="15:16" x14ac:dyDescent="0.35">
      <c r="O1721" s="4">
        <v>55424</v>
      </c>
      <c r="P1721">
        <v>2</v>
      </c>
    </row>
    <row r="1722" spans="15:16" x14ac:dyDescent="0.35">
      <c r="O1722" s="5">
        <v>17688</v>
      </c>
      <c r="P1722">
        <v>0</v>
      </c>
    </row>
    <row r="1723" spans="15:16" x14ac:dyDescent="0.35">
      <c r="O1723" s="4">
        <v>92491</v>
      </c>
      <c r="P1723">
        <v>4</v>
      </c>
    </row>
    <row r="1724" spans="15:16" x14ac:dyDescent="0.35">
      <c r="O1724" s="5">
        <v>90273</v>
      </c>
      <c r="P1724">
        <v>4</v>
      </c>
    </row>
    <row r="1725" spans="15:16" x14ac:dyDescent="0.35">
      <c r="O1725" s="4">
        <v>82571</v>
      </c>
      <c r="P1725">
        <v>1</v>
      </c>
    </row>
    <row r="1726" spans="15:16" x14ac:dyDescent="0.35">
      <c r="O1726" s="5">
        <v>38513</v>
      </c>
      <c r="P1726">
        <v>1</v>
      </c>
    </row>
    <row r="1727" spans="15:16" x14ac:dyDescent="0.35">
      <c r="O1727" s="4">
        <v>16653</v>
      </c>
      <c r="P1727">
        <v>1</v>
      </c>
    </row>
    <row r="1728" spans="15:16" x14ac:dyDescent="0.35">
      <c r="O1728" s="5">
        <v>42586</v>
      </c>
      <c r="P1728">
        <v>1</v>
      </c>
    </row>
    <row r="1729" spans="15:16" x14ac:dyDescent="0.35">
      <c r="O1729" s="4">
        <v>23529</v>
      </c>
      <c r="P1729">
        <v>0</v>
      </c>
    </row>
    <row r="1730" spans="15:16" x14ac:dyDescent="0.35">
      <c r="O1730" s="5">
        <v>74881</v>
      </c>
      <c r="P1730">
        <v>0</v>
      </c>
    </row>
    <row r="1731" spans="15:16" x14ac:dyDescent="0.35">
      <c r="O1731" s="4">
        <v>71107</v>
      </c>
      <c r="P1731">
        <v>0</v>
      </c>
    </row>
    <row r="1732" spans="15:16" x14ac:dyDescent="0.35">
      <c r="O1732" s="5">
        <v>46910</v>
      </c>
      <c r="P1732">
        <v>0</v>
      </c>
    </row>
    <row r="1733" spans="15:16" x14ac:dyDescent="0.35">
      <c r="O1733" s="4">
        <v>18690</v>
      </c>
      <c r="P1733">
        <v>0</v>
      </c>
    </row>
    <row r="1734" spans="15:16" x14ac:dyDescent="0.35">
      <c r="O1734" s="5">
        <v>37244</v>
      </c>
      <c r="P1734">
        <v>1</v>
      </c>
    </row>
    <row r="1735" spans="15:16" x14ac:dyDescent="0.35">
      <c r="O1735" s="4">
        <v>82427</v>
      </c>
      <c r="P1735">
        <v>1</v>
      </c>
    </row>
    <row r="1736" spans="15:16" x14ac:dyDescent="0.35">
      <c r="O1736" s="5">
        <v>75342</v>
      </c>
      <c r="P1736">
        <v>0</v>
      </c>
    </row>
    <row r="1737" spans="15:16" x14ac:dyDescent="0.35">
      <c r="O1737" s="4">
        <v>70044</v>
      </c>
      <c r="P1737">
        <v>0</v>
      </c>
    </row>
    <row r="1738" spans="15:16" x14ac:dyDescent="0.35">
      <c r="O1738" s="5">
        <v>79146</v>
      </c>
      <c r="P1738">
        <v>0</v>
      </c>
    </row>
    <row r="1739" spans="15:16" x14ac:dyDescent="0.35">
      <c r="O1739" s="4">
        <v>77437</v>
      </c>
      <c r="P1739">
        <v>1</v>
      </c>
    </row>
    <row r="1740" spans="15:16" x14ac:dyDescent="0.35">
      <c r="O1740" s="5">
        <v>54984</v>
      </c>
      <c r="P1740">
        <v>1</v>
      </c>
    </row>
    <row r="1741" spans="15:16" x14ac:dyDescent="0.35">
      <c r="O1741" s="4">
        <v>42403</v>
      </c>
      <c r="P1741">
        <v>0</v>
      </c>
    </row>
    <row r="1742" spans="15:16" x14ac:dyDescent="0.35">
      <c r="O1742" s="5">
        <v>55761</v>
      </c>
      <c r="P1742">
        <v>1</v>
      </c>
    </row>
    <row r="1743" spans="15:16" x14ac:dyDescent="0.35">
      <c r="O1743" s="4">
        <v>37292</v>
      </c>
      <c r="P1743">
        <v>0</v>
      </c>
    </row>
    <row r="1744" spans="15:16" x14ac:dyDescent="0.35">
      <c r="O1744" s="5">
        <v>45576</v>
      </c>
      <c r="P1744">
        <v>1</v>
      </c>
    </row>
    <row r="1745" spans="15:16" x14ac:dyDescent="0.35">
      <c r="O1745" s="4">
        <v>70321</v>
      </c>
      <c r="P1745">
        <v>1</v>
      </c>
    </row>
    <row r="1746" spans="15:16" x14ac:dyDescent="0.35">
      <c r="O1746" s="5">
        <v>58086</v>
      </c>
      <c r="P1746">
        <v>0</v>
      </c>
    </row>
    <row r="1747" spans="15:16" x14ac:dyDescent="0.35">
      <c r="O1747" s="4">
        <v>81795</v>
      </c>
      <c r="P1747">
        <v>0</v>
      </c>
    </row>
    <row r="1748" spans="15:16" x14ac:dyDescent="0.35">
      <c r="O1748" s="5">
        <v>28389</v>
      </c>
      <c r="P1748">
        <v>0</v>
      </c>
    </row>
    <row r="1749" spans="15:16" x14ac:dyDescent="0.35">
      <c r="O1749" s="4">
        <v>66835</v>
      </c>
      <c r="P1749">
        <v>0</v>
      </c>
    </row>
    <row r="1750" spans="15:16" x14ac:dyDescent="0.35">
      <c r="O1750" s="5">
        <v>69901</v>
      </c>
      <c r="P1750">
        <v>0</v>
      </c>
    </row>
    <row r="1751" spans="15:16" x14ac:dyDescent="0.35">
      <c r="O1751" s="4">
        <v>80360</v>
      </c>
      <c r="P1751">
        <v>3</v>
      </c>
    </row>
    <row r="1752" spans="15:16" x14ac:dyDescent="0.35">
      <c r="O1752" s="5">
        <v>63342</v>
      </c>
      <c r="P1752">
        <v>2</v>
      </c>
    </row>
    <row r="1753" spans="15:16" x14ac:dyDescent="0.35">
      <c r="O1753" s="4">
        <v>44989</v>
      </c>
      <c r="P1753">
        <v>0</v>
      </c>
    </row>
    <row r="1754" spans="15:16" x14ac:dyDescent="0.35">
      <c r="O1754" s="5">
        <v>31859</v>
      </c>
      <c r="P1754">
        <v>0</v>
      </c>
    </row>
    <row r="1755" spans="15:16" x14ac:dyDescent="0.35">
      <c r="O1755" s="4">
        <v>51569</v>
      </c>
      <c r="P1755">
        <v>2</v>
      </c>
    </row>
    <row r="1756" spans="15:16" x14ac:dyDescent="0.35">
      <c r="O1756" s="5">
        <v>30372</v>
      </c>
      <c r="P1756">
        <v>0</v>
      </c>
    </row>
    <row r="1757" spans="15:16" x14ac:dyDescent="0.35">
      <c r="O1757" s="4">
        <v>16014</v>
      </c>
      <c r="P1757">
        <v>0</v>
      </c>
    </row>
    <row r="1758" spans="15:16" x14ac:dyDescent="0.35">
      <c r="O1758" s="5">
        <v>41120</v>
      </c>
      <c r="P1758">
        <v>0</v>
      </c>
    </row>
    <row r="1759" spans="15:16" x14ac:dyDescent="0.35">
      <c r="O1759" s="4">
        <v>39763</v>
      </c>
      <c r="P1759">
        <v>1</v>
      </c>
    </row>
    <row r="1760" spans="15:16" x14ac:dyDescent="0.35">
      <c r="O1760" s="5">
        <v>38725</v>
      </c>
      <c r="P1760">
        <v>0</v>
      </c>
    </row>
    <row r="1761" spans="15:16" x14ac:dyDescent="0.35">
      <c r="O1761" s="4">
        <v>77981</v>
      </c>
      <c r="P1761">
        <v>0</v>
      </c>
    </row>
    <row r="1762" spans="15:16" x14ac:dyDescent="0.35">
      <c r="O1762" s="5">
        <v>62905</v>
      </c>
      <c r="P1762">
        <v>0</v>
      </c>
    </row>
    <row r="1763" spans="15:16" x14ac:dyDescent="0.35">
      <c r="O1763" s="4">
        <v>13533</v>
      </c>
      <c r="P1763">
        <v>0</v>
      </c>
    </row>
    <row r="1764" spans="15:16" x14ac:dyDescent="0.35">
      <c r="O1764" s="5">
        <v>59481</v>
      </c>
      <c r="P1764">
        <v>0</v>
      </c>
    </row>
    <row r="1765" spans="15:16" x14ac:dyDescent="0.35">
      <c r="O1765" s="4">
        <v>72117</v>
      </c>
      <c r="P1765">
        <v>0</v>
      </c>
    </row>
    <row r="1766" spans="15:16" x14ac:dyDescent="0.35">
      <c r="O1766" s="5">
        <v>21955</v>
      </c>
      <c r="P1766">
        <v>0</v>
      </c>
    </row>
    <row r="1767" spans="15:16" x14ac:dyDescent="0.35">
      <c r="O1767" s="4">
        <v>67131</v>
      </c>
      <c r="P1767">
        <v>0</v>
      </c>
    </row>
    <row r="1768" spans="15:16" x14ac:dyDescent="0.35">
      <c r="O1768" s="5">
        <v>36802</v>
      </c>
      <c r="P1768">
        <v>0</v>
      </c>
    </row>
    <row r="1769" spans="15:16" x14ac:dyDescent="0.35">
      <c r="O1769" s="4">
        <v>71853</v>
      </c>
      <c r="P1769">
        <v>0</v>
      </c>
    </row>
    <row r="1770" spans="15:16" x14ac:dyDescent="0.35">
      <c r="O1770" s="5">
        <v>28249</v>
      </c>
      <c r="P1770">
        <v>0</v>
      </c>
    </row>
    <row r="1771" spans="15:16" x14ac:dyDescent="0.35">
      <c r="O1771" s="4">
        <v>47808</v>
      </c>
      <c r="P1771">
        <v>1</v>
      </c>
    </row>
    <row r="1772" spans="15:16" x14ac:dyDescent="0.35">
      <c r="O1772" s="5">
        <v>25509</v>
      </c>
      <c r="P1772">
        <v>1</v>
      </c>
    </row>
    <row r="1773" spans="15:16" x14ac:dyDescent="0.35">
      <c r="O1773" s="4">
        <v>51012</v>
      </c>
      <c r="P1773">
        <v>0</v>
      </c>
    </row>
    <row r="1774" spans="15:16" x14ac:dyDescent="0.35">
      <c r="O1774" s="5">
        <v>70596</v>
      </c>
      <c r="P1774">
        <v>0</v>
      </c>
    </row>
    <row r="1775" spans="15:16" x14ac:dyDescent="0.35">
      <c r="O1775" s="4">
        <v>85431</v>
      </c>
      <c r="P1775">
        <v>0</v>
      </c>
    </row>
    <row r="1776" spans="15:16" x14ac:dyDescent="0.35">
      <c r="O1776" s="5">
        <v>42664</v>
      </c>
      <c r="P1776">
        <v>0</v>
      </c>
    </row>
    <row r="1777" spans="15:16" x14ac:dyDescent="0.35">
      <c r="O1777" s="4">
        <v>42586</v>
      </c>
      <c r="P1777">
        <v>1</v>
      </c>
    </row>
    <row r="1778" spans="15:16" x14ac:dyDescent="0.35">
      <c r="O1778" s="5">
        <v>29760</v>
      </c>
      <c r="P1778">
        <v>0</v>
      </c>
    </row>
    <row r="1779" spans="15:16" x14ac:dyDescent="0.35">
      <c r="O1779" s="4">
        <v>28973</v>
      </c>
      <c r="P1779">
        <v>0</v>
      </c>
    </row>
    <row r="1780" spans="15:16" x14ac:dyDescent="0.35">
      <c r="O1780" s="5">
        <v>39435</v>
      </c>
      <c r="P1780">
        <v>0</v>
      </c>
    </row>
    <row r="1781" spans="15:16" x14ac:dyDescent="0.35">
      <c r="O1781" s="4">
        <v>65370</v>
      </c>
      <c r="P1781">
        <v>0</v>
      </c>
    </row>
    <row r="1782" spans="15:16" x14ac:dyDescent="0.35">
      <c r="O1782" s="5">
        <v>20194</v>
      </c>
      <c r="P1782">
        <v>0</v>
      </c>
    </row>
    <row r="1783" spans="15:16" x14ac:dyDescent="0.35">
      <c r="O1783" s="4">
        <v>42473</v>
      </c>
      <c r="P1783">
        <v>0</v>
      </c>
    </row>
    <row r="1784" spans="15:16" x14ac:dyDescent="0.35">
      <c r="O1784" s="5">
        <v>64590</v>
      </c>
      <c r="P1784">
        <v>0</v>
      </c>
    </row>
    <row r="1785" spans="15:16" x14ac:dyDescent="0.35">
      <c r="O1785" s="4">
        <v>71232</v>
      </c>
      <c r="P1785">
        <v>0</v>
      </c>
    </row>
    <row r="1786" spans="15:16" x14ac:dyDescent="0.35">
      <c r="O1786" s="5">
        <v>34600</v>
      </c>
      <c r="P1786">
        <v>1</v>
      </c>
    </row>
    <row r="1787" spans="15:16" x14ac:dyDescent="0.35">
      <c r="O1787" s="4">
        <v>46904</v>
      </c>
      <c r="P1787">
        <v>0</v>
      </c>
    </row>
    <row r="1788" spans="15:16" x14ac:dyDescent="0.35">
      <c r="O1788" s="5">
        <v>49094</v>
      </c>
      <c r="P1788">
        <v>0</v>
      </c>
    </row>
    <row r="1789" spans="15:16" x14ac:dyDescent="0.35">
      <c r="O1789" s="4">
        <v>36075</v>
      </c>
      <c r="P1789">
        <v>0</v>
      </c>
    </row>
    <row r="1790" spans="15:16" x14ac:dyDescent="0.35">
      <c r="O1790" s="5">
        <v>60839</v>
      </c>
      <c r="P1790">
        <v>0</v>
      </c>
    </row>
    <row r="1791" spans="15:16" x14ac:dyDescent="0.35">
      <c r="O1791" s="4">
        <v>77298</v>
      </c>
      <c r="P1791">
        <v>0</v>
      </c>
    </row>
    <row r="1792" spans="15:16" x14ac:dyDescent="0.35">
      <c r="O1792" s="5">
        <v>34026</v>
      </c>
      <c r="P1792">
        <v>0</v>
      </c>
    </row>
    <row r="1793" spans="15:16" x14ac:dyDescent="0.35">
      <c r="O1793" s="4">
        <v>48918</v>
      </c>
      <c r="P1793">
        <v>0</v>
      </c>
    </row>
    <row r="1794" spans="15:16" x14ac:dyDescent="0.35">
      <c r="O1794" s="5">
        <v>82122</v>
      </c>
      <c r="P1794">
        <v>1</v>
      </c>
    </row>
    <row r="1795" spans="15:16" x14ac:dyDescent="0.35">
      <c r="O1795" s="4">
        <v>37697</v>
      </c>
      <c r="P1795">
        <v>0</v>
      </c>
    </row>
    <row r="1796" spans="15:16" x14ac:dyDescent="0.35">
      <c r="O1796" s="5">
        <v>34074</v>
      </c>
      <c r="P1796">
        <v>1</v>
      </c>
    </row>
    <row r="1797" spans="15:16" x14ac:dyDescent="0.35">
      <c r="O1797" s="4">
        <v>28520</v>
      </c>
      <c r="P1797">
        <v>0</v>
      </c>
    </row>
    <row r="1798" spans="15:16" x14ac:dyDescent="0.35">
      <c r="O1798" s="5">
        <v>62535</v>
      </c>
      <c r="P1798">
        <v>0</v>
      </c>
    </row>
    <row r="1799" spans="15:16" x14ac:dyDescent="0.35">
      <c r="O1799" s="4">
        <v>36273</v>
      </c>
      <c r="P1799">
        <v>0</v>
      </c>
    </row>
    <row r="1800" spans="15:16" x14ac:dyDescent="0.35">
      <c r="O1800" s="5">
        <v>63404</v>
      </c>
      <c r="P1800">
        <v>1</v>
      </c>
    </row>
    <row r="1801" spans="15:16" x14ac:dyDescent="0.35">
      <c r="O1801" s="4">
        <v>75774</v>
      </c>
      <c r="P1801">
        <v>0</v>
      </c>
    </row>
    <row r="1802" spans="15:16" x14ac:dyDescent="0.35">
      <c r="O1802" s="5">
        <v>78416</v>
      </c>
      <c r="P1802">
        <v>0</v>
      </c>
    </row>
    <row r="1803" spans="15:16" x14ac:dyDescent="0.35">
      <c r="O1803" s="4">
        <v>75702</v>
      </c>
      <c r="P1803">
        <v>1</v>
      </c>
    </row>
    <row r="1804" spans="15:16" x14ac:dyDescent="0.35">
      <c r="O1804" s="5">
        <v>59385</v>
      </c>
      <c r="P1804">
        <v>0</v>
      </c>
    </row>
    <row r="1805" spans="15:16" x14ac:dyDescent="0.35">
      <c r="O1805" s="4">
        <v>37070</v>
      </c>
      <c r="P1805">
        <v>1</v>
      </c>
    </row>
    <row r="1806" spans="15:16" x14ac:dyDescent="0.35">
      <c r="O1806" s="5">
        <v>44689</v>
      </c>
      <c r="P1806">
        <v>1</v>
      </c>
    </row>
    <row r="1807" spans="15:16" x14ac:dyDescent="0.35">
      <c r="O1807" s="4">
        <v>53977</v>
      </c>
      <c r="P1807">
        <v>0</v>
      </c>
    </row>
    <row r="1808" spans="15:16" x14ac:dyDescent="0.35">
      <c r="O1808" s="5">
        <v>7144</v>
      </c>
      <c r="P1808">
        <v>0</v>
      </c>
    </row>
    <row r="1809" spans="15:16" x14ac:dyDescent="0.35">
      <c r="O1809" s="4">
        <v>18701</v>
      </c>
      <c r="P1809">
        <v>0</v>
      </c>
    </row>
    <row r="1810" spans="15:16" x14ac:dyDescent="0.35">
      <c r="O1810" s="5">
        <v>90369</v>
      </c>
      <c r="P1810">
        <v>1</v>
      </c>
    </row>
    <row r="1811" spans="15:16" x14ac:dyDescent="0.35">
      <c r="O1811" s="4">
        <v>63159</v>
      </c>
      <c r="P1811">
        <v>1</v>
      </c>
    </row>
    <row r="1812" spans="15:16" x14ac:dyDescent="0.35">
      <c r="O1812" s="5">
        <v>37758</v>
      </c>
      <c r="P1812">
        <v>0</v>
      </c>
    </row>
    <row r="1813" spans="15:16" x14ac:dyDescent="0.35">
      <c r="O1813" s="4">
        <v>46757</v>
      </c>
      <c r="P1813">
        <v>0</v>
      </c>
    </row>
    <row r="1814" spans="15:16" x14ac:dyDescent="0.35">
      <c r="O1814" s="5">
        <v>79734</v>
      </c>
      <c r="P1814">
        <v>1</v>
      </c>
    </row>
    <row r="1815" spans="15:16" x14ac:dyDescent="0.35">
      <c r="O1815" s="4">
        <v>63207</v>
      </c>
      <c r="P1815">
        <v>1</v>
      </c>
    </row>
    <row r="1816" spans="15:16" x14ac:dyDescent="0.35">
      <c r="O1816" s="5">
        <v>72071</v>
      </c>
      <c r="P1816">
        <v>0</v>
      </c>
    </row>
    <row r="1817" spans="15:16" x14ac:dyDescent="0.35">
      <c r="O1817" s="4">
        <v>21840</v>
      </c>
      <c r="P1817">
        <v>0</v>
      </c>
    </row>
    <row r="1818" spans="15:16" x14ac:dyDescent="0.35">
      <c r="O1818" s="5">
        <v>58582</v>
      </c>
      <c r="P1818">
        <v>1</v>
      </c>
    </row>
    <row r="1819" spans="15:16" x14ac:dyDescent="0.35">
      <c r="O1819" s="4">
        <v>72282</v>
      </c>
      <c r="P1819">
        <v>1</v>
      </c>
    </row>
    <row r="1820" spans="15:16" x14ac:dyDescent="0.35">
      <c r="O1820" s="5">
        <v>50387</v>
      </c>
      <c r="P1820">
        <v>0</v>
      </c>
    </row>
    <row r="1821" spans="15:16" x14ac:dyDescent="0.35">
      <c r="O1821" s="4">
        <v>32583</v>
      </c>
      <c r="P1821">
        <v>0</v>
      </c>
    </row>
    <row r="1822" spans="15:16" x14ac:dyDescent="0.35">
      <c r="O1822" s="5">
        <v>62568</v>
      </c>
      <c r="P1822">
        <v>1</v>
      </c>
    </row>
    <row r="1823" spans="15:16" x14ac:dyDescent="0.35">
      <c r="O1823" s="4">
        <v>44635</v>
      </c>
      <c r="P1823">
        <v>0</v>
      </c>
    </row>
    <row r="1824" spans="15:16" x14ac:dyDescent="0.35">
      <c r="O1824" s="5">
        <v>33316</v>
      </c>
      <c r="P1824">
        <v>0</v>
      </c>
    </row>
    <row r="1825" spans="15:16" x14ac:dyDescent="0.35">
      <c r="O1825" s="4">
        <v>63967</v>
      </c>
      <c r="P1825">
        <v>0</v>
      </c>
    </row>
    <row r="1826" spans="15:16" x14ac:dyDescent="0.35">
      <c r="O1826" s="5">
        <v>52513</v>
      </c>
      <c r="P1826">
        <v>0</v>
      </c>
    </row>
    <row r="1827" spans="15:16" x14ac:dyDescent="0.35">
      <c r="O1827" s="4">
        <v>25293</v>
      </c>
      <c r="P1827">
        <v>0</v>
      </c>
    </row>
    <row r="1828" spans="15:16" x14ac:dyDescent="0.35">
      <c r="O1828" s="5">
        <v>54111</v>
      </c>
      <c r="P1828">
        <v>0</v>
      </c>
    </row>
    <row r="1829" spans="15:16" x14ac:dyDescent="0.35">
      <c r="O1829" s="4">
        <v>78394</v>
      </c>
      <c r="P1829">
        <v>1</v>
      </c>
    </row>
    <row r="1830" spans="15:16" x14ac:dyDescent="0.35">
      <c r="O1830" s="5">
        <v>80739</v>
      </c>
      <c r="P1830">
        <v>0</v>
      </c>
    </row>
    <row r="1831" spans="15:16" x14ac:dyDescent="0.35">
      <c r="O1831" s="4">
        <v>22669</v>
      </c>
      <c r="P1831">
        <v>1</v>
      </c>
    </row>
    <row r="1832" spans="15:16" x14ac:dyDescent="0.35">
      <c r="O1832" s="5">
        <v>29236</v>
      </c>
      <c r="P1832">
        <v>0</v>
      </c>
    </row>
    <row r="1833" spans="15:16" x14ac:dyDescent="0.35">
      <c r="O1833" s="4">
        <v>44911</v>
      </c>
      <c r="P1833">
        <v>0</v>
      </c>
    </row>
    <row r="1834" spans="15:16" x14ac:dyDescent="0.35">
      <c r="O1834" s="5">
        <v>54693</v>
      </c>
      <c r="P1834">
        <v>0</v>
      </c>
    </row>
    <row r="1835" spans="15:16" x14ac:dyDescent="0.35">
      <c r="O1835" s="4">
        <v>48186</v>
      </c>
      <c r="P1835">
        <v>0</v>
      </c>
    </row>
    <row r="1836" spans="15:16" x14ac:dyDescent="0.35">
      <c r="O1836" s="5">
        <v>54809</v>
      </c>
      <c r="P1836">
        <v>1</v>
      </c>
    </row>
    <row r="1837" spans="15:16" x14ac:dyDescent="0.35">
      <c r="O1837" s="4">
        <v>41580</v>
      </c>
      <c r="P1837">
        <v>0</v>
      </c>
    </row>
    <row r="1838" spans="15:16" x14ac:dyDescent="0.35">
      <c r="O1838" s="5">
        <v>80336</v>
      </c>
      <c r="P1838">
        <v>0</v>
      </c>
    </row>
    <row r="1839" spans="15:16" x14ac:dyDescent="0.35">
      <c r="O1839" s="4">
        <v>47743</v>
      </c>
      <c r="P1839">
        <v>1</v>
      </c>
    </row>
    <row r="1840" spans="15:16" x14ac:dyDescent="0.35">
      <c r="O1840" s="5">
        <v>62972</v>
      </c>
      <c r="P1840">
        <v>0</v>
      </c>
    </row>
    <row r="1841" spans="15:16" x14ac:dyDescent="0.35">
      <c r="O1841" s="4">
        <v>57333</v>
      </c>
      <c r="P1841">
        <v>1</v>
      </c>
    </row>
    <row r="1842" spans="15:16" x14ac:dyDescent="0.35">
      <c r="O1842" s="5">
        <v>32313</v>
      </c>
      <c r="P1842">
        <v>0</v>
      </c>
    </row>
    <row r="1843" spans="15:16" x14ac:dyDescent="0.35">
      <c r="O1843" s="4">
        <v>84953</v>
      </c>
      <c r="P1843">
        <v>4</v>
      </c>
    </row>
    <row r="1844" spans="15:16" x14ac:dyDescent="0.35">
      <c r="O1844" s="5">
        <v>27071</v>
      </c>
      <c r="P1844">
        <v>0</v>
      </c>
    </row>
    <row r="1845" spans="15:16" x14ac:dyDescent="0.35">
      <c r="O1845" s="4">
        <v>68148</v>
      </c>
      <c r="P1845">
        <v>0</v>
      </c>
    </row>
    <row r="1846" spans="15:16" x14ac:dyDescent="0.35">
      <c r="O1846" s="5">
        <v>65735</v>
      </c>
      <c r="P1846">
        <v>0</v>
      </c>
    </row>
    <row r="1847" spans="15:16" x14ac:dyDescent="0.35">
      <c r="O1847" s="4">
        <v>86836</v>
      </c>
      <c r="P1847">
        <v>4</v>
      </c>
    </row>
    <row r="1848" spans="15:16" x14ac:dyDescent="0.35">
      <c r="O1848" s="5">
        <v>4023</v>
      </c>
      <c r="P1848">
        <v>0</v>
      </c>
    </row>
    <row r="1849" spans="15:16" x14ac:dyDescent="0.35">
      <c r="O1849" s="4">
        <v>30093</v>
      </c>
      <c r="P1849">
        <v>0</v>
      </c>
    </row>
    <row r="1850" spans="15:16" x14ac:dyDescent="0.35">
      <c r="O1850" s="5">
        <v>57705</v>
      </c>
      <c r="P1850">
        <v>0</v>
      </c>
    </row>
    <row r="1851" spans="15:16" x14ac:dyDescent="0.35">
      <c r="O1851" s="4">
        <v>25008</v>
      </c>
      <c r="P1851">
        <v>0</v>
      </c>
    </row>
    <row r="1852" spans="15:16" x14ac:dyDescent="0.35">
      <c r="O1852" s="5">
        <v>83257</v>
      </c>
      <c r="P1852">
        <v>3</v>
      </c>
    </row>
    <row r="1853" spans="15:16" x14ac:dyDescent="0.35">
      <c r="O1853" s="4">
        <v>22280</v>
      </c>
      <c r="P1853">
        <v>0</v>
      </c>
    </row>
    <row r="1854" spans="15:16" x14ac:dyDescent="0.35">
      <c r="O1854" s="5">
        <v>72159</v>
      </c>
      <c r="P1854">
        <v>0</v>
      </c>
    </row>
    <row r="1855" spans="15:16" x14ac:dyDescent="0.35">
      <c r="O1855" s="4">
        <v>64260</v>
      </c>
      <c r="P1855">
        <v>1</v>
      </c>
    </row>
    <row r="1856" spans="15:16" x14ac:dyDescent="0.35">
      <c r="O1856" s="5">
        <v>82733</v>
      </c>
      <c r="P1856">
        <v>1</v>
      </c>
    </row>
    <row r="1857" spans="15:16" x14ac:dyDescent="0.35">
      <c r="O1857" s="4">
        <v>74290</v>
      </c>
      <c r="P1857">
        <v>2</v>
      </c>
    </row>
    <row r="1858" spans="15:16" x14ac:dyDescent="0.35">
      <c r="O1858" s="5">
        <v>58217</v>
      </c>
      <c r="P1858">
        <v>0</v>
      </c>
    </row>
    <row r="1859" spans="15:16" x14ac:dyDescent="0.35">
      <c r="O1859" s="4">
        <v>21024</v>
      </c>
      <c r="P1859">
        <v>0</v>
      </c>
    </row>
    <row r="1860" spans="15:16" x14ac:dyDescent="0.35">
      <c r="O1860" s="5">
        <v>70116</v>
      </c>
      <c r="P1860">
        <v>0</v>
      </c>
    </row>
    <row r="1861" spans="15:16" x14ac:dyDescent="0.35">
      <c r="O1861" s="4">
        <v>54006</v>
      </c>
      <c r="P1861">
        <v>0</v>
      </c>
    </row>
    <row r="1862" spans="15:16" x14ac:dyDescent="0.35">
      <c r="O1862" s="5">
        <v>69063</v>
      </c>
      <c r="P1862">
        <v>0</v>
      </c>
    </row>
    <row r="1863" spans="15:16" x14ac:dyDescent="0.35">
      <c r="O1863" s="4">
        <v>11448</v>
      </c>
      <c r="P1863">
        <v>0</v>
      </c>
    </row>
    <row r="1864" spans="15:16" x14ac:dyDescent="0.35">
      <c r="O1864" s="5">
        <v>61825</v>
      </c>
      <c r="P1864">
        <v>0</v>
      </c>
    </row>
    <row r="1865" spans="15:16" x14ac:dyDescent="0.35">
      <c r="O1865" s="4">
        <v>70886</v>
      </c>
      <c r="P1865">
        <v>0</v>
      </c>
    </row>
    <row r="1866" spans="15:16" x14ac:dyDescent="0.35">
      <c r="O1866" s="5">
        <v>69109</v>
      </c>
      <c r="P1866">
        <v>2</v>
      </c>
    </row>
    <row r="1867" spans="15:16" x14ac:dyDescent="0.35">
      <c r="O1867" s="4">
        <v>60208</v>
      </c>
      <c r="P1867">
        <v>2</v>
      </c>
    </row>
    <row r="1868" spans="15:16" x14ac:dyDescent="0.35">
      <c r="O1868" s="5">
        <v>32889</v>
      </c>
      <c r="P1868">
        <v>0</v>
      </c>
    </row>
    <row r="1869" spans="15:16" x14ac:dyDescent="0.35">
      <c r="O1869" s="4">
        <v>34738</v>
      </c>
      <c r="P1869">
        <v>0</v>
      </c>
    </row>
    <row r="1870" spans="15:16" x14ac:dyDescent="0.35">
      <c r="O1870" s="5">
        <v>30538</v>
      </c>
      <c r="P1870">
        <v>0</v>
      </c>
    </row>
    <row r="1871" spans="15:16" x14ac:dyDescent="0.35">
      <c r="O1871" s="4">
        <v>82326</v>
      </c>
      <c r="P1871">
        <v>4</v>
      </c>
    </row>
    <row r="1872" spans="15:16" x14ac:dyDescent="0.35">
      <c r="O1872" s="5">
        <v>26642</v>
      </c>
      <c r="P1872">
        <v>0</v>
      </c>
    </row>
    <row r="1873" spans="15:16" x14ac:dyDescent="0.35">
      <c r="O1873" s="4">
        <v>69932</v>
      </c>
      <c r="P1873">
        <v>0</v>
      </c>
    </row>
    <row r="1874" spans="15:16" x14ac:dyDescent="0.35">
      <c r="O1874" s="5">
        <v>44503</v>
      </c>
      <c r="P1874">
        <v>0</v>
      </c>
    </row>
    <row r="1875" spans="15:16" x14ac:dyDescent="0.35">
      <c r="O1875" s="4">
        <v>60200</v>
      </c>
      <c r="P1875">
        <v>0</v>
      </c>
    </row>
    <row r="1876" spans="15:16" x14ac:dyDescent="0.35">
      <c r="O1876" s="5">
        <v>49638</v>
      </c>
      <c r="P1876">
        <v>0</v>
      </c>
    </row>
    <row r="1877" spans="15:16" x14ac:dyDescent="0.35">
      <c r="O1877" s="4">
        <v>23830</v>
      </c>
      <c r="P1877">
        <v>0</v>
      </c>
    </row>
    <row r="1878" spans="15:16" x14ac:dyDescent="0.35">
      <c r="O1878" s="5">
        <v>33051</v>
      </c>
      <c r="P1878">
        <v>1</v>
      </c>
    </row>
    <row r="1879" spans="15:16" x14ac:dyDescent="0.35">
      <c r="O1879" s="4">
        <v>72905</v>
      </c>
      <c r="P1879">
        <v>1</v>
      </c>
    </row>
    <row r="1880" spans="15:16" x14ac:dyDescent="0.35">
      <c r="O1880" s="5">
        <v>69702</v>
      </c>
      <c r="P1880">
        <v>0</v>
      </c>
    </row>
    <row r="1881" spans="15:16" x14ac:dyDescent="0.35">
      <c r="O1881" s="4">
        <v>70300</v>
      </c>
      <c r="P1881">
        <v>0</v>
      </c>
    </row>
    <row r="1882" spans="15:16" x14ac:dyDescent="0.35">
      <c r="O1882" s="5">
        <v>70643</v>
      </c>
      <c r="P1882">
        <v>1</v>
      </c>
    </row>
    <row r="1883" spans="15:16" x14ac:dyDescent="0.35">
      <c r="O1883" s="4">
        <v>30396</v>
      </c>
      <c r="P1883">
        <v>2</v>
      </c>
    </row>
    <row r="1884" spans="15:16" x14ac:dyDescent="0.35">
      <c r="O1884" s="5">
        <v>50616</v>
      </c>
      <c r="P1884">
        <v>0</v>
      </c>
    </row>
    <row r="1885" spans="15:16" x14ac:dyDescent="0.35">
      <c r="O1885" s="4">
        <v>62772</v>
      </c>
      <c r="P1885">
        <v>1</v>
      </c>
    </row>
    <row r="1886" spans="15:16" x14ac:dyDescent="0.35">
      <c r="O1886" s="5">
        <v>30298</v>
      </c>
      <c r="P1886">
        <v>0</v>
      </c>
    </row>
    <row r="1887" spans="15:16" x14ac:dyDescent="0.35">
      <c r="O1887" s="4">
        <v>52413</v>
      </c>
      <c r="P1887">
        <v>0</v>
      </c>
    </row>
    <row r="1888" spans="15:16" x14ac:dyDescent="0.35">
      <c r="O1888" s="5">
        <v>44155</v>
      </c>
      <c r="P1888">
        <v>0</v>
      </c>
    </row>
    <row r="1889" spans="15:16" x14ac:dyDescent="0.35">
      <c r="O1889" s="4">
        <v>86979</v>
      </c>
      <c r="P1889">
        <v>2</v>
      </c>
    </row>
    <row r="1890" spans="15:16" x14ac:dyDescent="0.35">
      <c r="O1890" s="5">
        <v>76532</v>
      </c>
      <c r="P1890">
        <v>0</v>
      </c>
    </row>
    <row r="1891" spans="15:16" x14ac:dyDescent="0.35">
      <c r="O1891" s="4">
        <v>42081</v>
      </c>
      <c r="P1891">
        <v>1</v>
      </c>
    </row>
    <row r="1892" spans="15:16" x14ac:dyDescent="0.35">
      <c r="O1892" s="5">
        <v>67546</v>
      </c>
      <c r="P1892">
        <v>0</v>
      </c>
    </row>
    <row r="1893" spans="15:16" x14ac:dyDescent="0.35">
      <c r="O1893" s="4">
        <v>88420</v>
      </c>
      <c r="P1893">
        <v>3</v>
      </c>
    </row>
    <row r="1894" spans="15:16" x14ac:dyDescent="0.35">
      <c r="O1894" s="5">
        <v>31158</v>
      </c>
      <c r="P1894">
        <v>0</v>
      </c>
    </row>
    <row r="1895" spans="15:16" x14ac:dyDescent="0.35">
      <c r="O1895" s="4">
        <v>61671</v>
      </c>
      <c r="P1895">
        <v>2</v>
      </c>
    </row>
    <row r="1896" spans="15:16" x14ac:dyDescent="0.35">
      <c r="O1896" s="5">
        <v>69719</v>
      </c>
      <c r="P1896">
        <v>0</v>
      </c>
    </row>
    <row r="1897" spans="15:16" x14ac:dyDescent="0.35">
      <c r="O1897" s="4">
        <v>49160</v>
      </c>
      <c r="P1897">
        <v>0</v>
      </c>
    </row>
    <row r="1898" spans="15:16" x14ac:dyDescent="0.35">
      <c r="O1898" s="5">
        <v>24882</v>
      </c>
      <c r="P1898">
        <v>1</v>
      </c>
    </row>
    <row r="1899" spans="15:16" x14ac:dyDescent="0.35">
      <c r="O1899" s="4">
        <v>90933</v>
      </c>
      <c r="P1899">
        <v>1</v>
      </c>
    </row>
    <row r="1900" spans="15:16" x14ac:dyDescent="0.35">
      <c r="O1900" s="5">
        <v>113734</v>
      </c>
      <c r="P1900">
        <v>0</v>
      </c>
    </row>
    <row r="1901" spans="15:16" x14ac:dyDescent="0.35">
      <c r="O1901" s="4">
        <v>59292</v>
      </c>
      <c r="P1901">
        <v>0</v>
      </c>
    </row>
    <row r="1902" spans="15:16" x14ac:dyDescent="0.35">
      <c r="O1902" s="5">
        <v>45759</v>
      </c>
      <c r="P1902">
        <v>0</v>
      </c>
    </row>
    <row r="1903" spans="15:16" x14ac:dyDescent="0.35">
      <c r="O1903" s="4">
        <v>22148</v>
      </c>
      <c r="P1903">
        <v>0</v>
      </c>
    </row>
    <row r="1904" spans="15:16" x14ac:dyDescent="0.35">
      <c r="O1904" s="5">
        <v>73395</v>
      </c>
      <c r="P1904">
        <v>0</v>
      </c>
    </row>
    <row r="1905" spans="15:16" x14ac:dyDescent="0.35">
      <c r="O1905" s="4">
        <v>29819</v>
      </c>
      <c r="P1905">
        <v>0</v>
      </c>
    </row>
    <row r="1906" spans="15:16" x14ac:dyDescent="0.35">
      <c r="O1906" s="5">
        <v>45688</v>
      </c>
      <c r="P1906">
        <v>1</v>
      </c>
    </row>
    <row r="1907" spans="15:16" x14ac:dyDescent="0.35">
      <c r="O1907" s="4">
        <v>62820</v>
      </c>
      <c r="P1907">
        <v>0</v>
      </c>
    </row>
    <row r="1908" spans="15:16" x14ac:dyDescent="0.35">
      <c r="O1908" s="5">
        <v>60491</v>
      </c>
      <c r="P1908">
        <v>0</v>
      </c>
    </row>
    <row r="1909" spans="15:16" x14ac:dyDescent="0.35">
      <c r="O1909" s="4">
        <v>33235</v>
      </c>
      <c r="P1909">
        <v>0</v>
      </c>
    </row>
    <row r="1910" spans="15:16" x14ac:dyDescent="0.35">
      <c r="O1910" s="5">
        <v>35701</v>
      </c>
      <c r="P1910">
        <v>0</v>
      </c>
    </row>
    <row r="1911" spans="15:16" x14ac:dyDescent="0.35">
      <c r="O1911" s="4">
        <v>31535</v>
      </c>
      <c r="P1911">
        <v>1</v>
      </c>
    </row>
    <row r="1912" spans="15:16" x14ac:dyDescent="0.35">
      <c r="O1912" s="5">
        <v>92556</v>
      </c>
      <c r="P1912">
        <v>0</v>
      </c>
    </row>
    <row r="1913" spans="15:16" x14ac:dyDescent="0.35">
      <c r="O1913" s="4">
        <v>67384</v>
      </c>
      <c r="P1913">
        <v>1</v>
      </c>
    </row>
    <row r="1914" spans="15:16" x14ac:dyDescent="0.35">
      <c r="O1914" s="5">
        <v>80573</v>
      </c>
      <c r="P1914">
        <v>0</v>
      </c>
    </row>
    <row r="1915" spans="15:16" x14ac:dyDescent="0.35">
      <c r="O1915" s="4">
        <v>77870</v>
      </c>
      <c r="P1915">
        <v>3</v>
      </c>
    </row>
    <row r="1916" spans="15:16" x14ac:dyDescent="0.35">
      <c r="O1916" s="5">
        <v>52278</v>
      </c>
      <c r="P1916">
        <v>0</v>
      </c>
    </row>
    <row r="1917" spans="15:16" x14ac:dyDescent="0.35">
      <c r="O1917" s="4">
        <v>57107</v>
      </c>
      <c r="P1917">
        <v>3</v>
      </c>
    </row>
    <row r="1918" spans="15:16" x14ac:dyDescent="0.35">
      <c r="O1918" s="5">
        <v>18929</v>
      </c>
      <c r="P1918">
        <v>0</v>
      </c>
    </row>
    <row r="1919" spans="15:16" x14ac:dyDescent="0.35">
      <c r="O1919" s="4">
        <v>36038</v>
      </c>
      <c r="P1919">
        <v>0</v>
      </c>
    </row>
    <row r="1920" spans="15:16" x14ac:dyDescent="0.35">
      <c r="O1920" s="5">
        <v>20180</v>
      </c>
      <c r="P1920">
        <v>0</v>
      </c>
    </row>
    <row r="1921" spans="15:16" x14ac:dyDescent="0.35">
      <c r="O1921" s="4">
        <v>34230</v>
      </c>
      <c r="P1921">
        <v>0</v>
      </c>
    </row>
    <row r="1922" spans="15:16" x14ac:dyDescent="0.35">
      <c r="O1922" s="5">
        <v>31878</v>
      </c>
      <c r="P1922">
        <v>0</v>
      </c>
    </row>
    <row r="1923" spans="15:16" x14ac:dyDescent="0.35">
      <c r="O1923" s="4">
        <v>70932</v>
      </c>
      <c r="P1923">
        <v>0</v>
      </c>
    </row>
    <row r="1924" spans="15:16" x14ac:dyDescent="0.35">
      <c r="O1924" s="5">
        <v>91249</v>
      </c>
      <c r="P1924">
        <v>5</v>
      </c>
    </row>
    <row r="1925" spans="15:16" x14ac:dyDescent="0.35">
      <c r="O1925" s="4">
        <v>77598</v>
      </c>
      <c r="P1925">
        <v>1</v>
      </c>
    </row>
    <row r="1926" spans="15:16" x14ac:dyDescent="0.35">
      <c r="O1926" s="5">
        <v>80982</v>
      </c>
      <c r="P1926">
        <v>0</v>
      </c>
    </row>
    <row r="1927" spans="15:16" x14ac:dyDescent="0.35">
      <c r="O1927" s="4">
        <v>22701</v>
      </c>
      <c r="P1927">
        <v>0</v>
      </c>
    </row>
    <row r="1928" spans="15:16" x14ac:dyDescent="0.35">
      <c r="O1928" s="5">
        <v>55212</v>
      </c>
      <c r="P1928">
        <v>2</v>
      </c>
    </row>
    <row r="1929" spans="15:16" x14ac:dyDescent="0.35">
      <c r="O1929" s="4">
        <v>70617</v>
      </c>
      <c r="P1929">
        <v>0</v>
      </c>
    </row>
    <row r="1930" spans="15:16" x14ac:dyDescent="0.35">
      <c r="O1930" s="5">
        <v>64849</v>
      </c>
      <c r="P1930">
        <v>1</v>
      </c>
    </row>
    <row r="1931" spans="15:16" x14ac:dyDescent="0.35">
      <c r="O1931" s="4">
        <v>62694</v>
      </c>
      <c r="P1931">
        <v>0</v>
      </c>
    </row>
    <row r="1932" spans="15:16" x14ac:dyDescent="0.35">
      <c r="O1932" s="5">
        <v>61917</v>
      </c>
      <c r="P1932">
        <v>0</v>
      </c>
    </row>
    <row r="1933" spans="15:16" x14ac:dyDescent="0.35">
      <c r="O1933" s="4">
        <v>67472</v>
      </c>
      <c r="P1933">
        <v>0</v>
      </c>
    </row>
    <row r="1934" spans="15:16" x14ac:dyDescent="0.35">
      <c r="O1934" s="5">
        <v>21059</v>
      </c>
      <c r="P1934">
        <v>0</v>
      </c>
    </row>
    <row r="1935" spans="15:16" x14ac:dyDescent="0.35">
      <c r="O1935" s="4">
        <v>29543</v>
      </c>
      <c r="P1935">
        <v>0</v>
      </c>
    </row>
    <row r="1936" spans="15:16" x14ac:dyDescent="0.35">
      <c r="O1936" s="5">
        <v>75903</v>
      </c>
      <c r="P1936">
        <v>0</v>
      </c>
    </row>
    <row r="1937" spans="15:16" x14ac:dyDescent="0.35">
      <c r="O1937" s="4">
        <v>34984</v>
      </c>
      <c r="P1937">
        <v>0</v>
      </c>
    </row>
    <row r="1938" spans="15:16" x14ac:dyDescent="0.35">
      <c r="O1938" s="5">
        <v>54998</v>
      </c>
      <c r="P1938">
        <v>1</v>
      </c>
    </row>
    <row r="1939" spans="15:16" x14ac:dyDescent="0.35">
      <c r="O1939" s="4">
        <v>54356</v>
      </c>
      <c r="P1939">
        <v>1</v>
      </c>
    </row>
    <row r="1940" spans="15:16" x14ac:dyDescent="0.35">
      <c r="O1940" s="5">
        <v>34242</v>
      </c>
      <c r="P1940">
        <v>0</v>
      </c>
    </row>
    <row r="1941" spans="15:16" x14ac:dyDescent="0.35">
      <c r="O1941" s="4">
        <v>25410</v>
      </c>
      <c r="P1941">
        <v>0</v>
      </c>
    </row>
    <row r="1942" spans="15:16" x14ac:dyDescent="0.35">
      <c r="O1942" s="5">
        <v>73356</v>
      </c>
      <c r="P1942">
        <v>4</v>
      </c>
    </row>
    <row r="1943" spans="15:16" x14ac:dyDescent="0.35">
      <c r="O1943" s="4">
        <v>28320</v>
      </c>
      <c r="P1943">
        <v>0</v>
      </c>
    </row>
    <row r="1944" spans="15:16" x14ac:dyDescent="0.35">
      <c r="O1944" s="5">
        <v>23763</v>
      </c>
      <c r="P1944">
        <v>0</v>
      </c>
    </row>
    <row r="1945" spans="15:16" x14ac:dyDescent="0.35">
      <c r="O1945" s="4">
        <v>72570</v>
      </c>
      <c r="P1945">
        <v>0</v>
      </c>
    </row>
    <row r="1946" spans="15:16" x14ac:dyDescent="0.35">
      <c r="O1946" s="5">
        <v>34529</v>
      </c>
      <c r="P1946">
        <v>0</v>
      </c>
    </row>
    <row r="1947" spans="15:16" x14ac:dyDescent="0.35">
      <c r="O1947" s="4">
        <v>70792</v>
      </c>
      <c r="P1947">
        <v>0</v>
      </c>
    </row>
    <row r="1948" spans="15:16" x14ac:dyDescent="0.35">
      <c r="O1948" s="5">
        <v>63211</v>
      </c>
      <c r="P1948">
        <v>1</v>
      </c>
    </row>
    <row r="1949" spans="15:16" x14ac:dyDescent="0.35">
      <c r="O1949" s="4">
        <v>83891</v>
      </c>
      <c r="P1949">
        <v>0</v>
      </c>
    </row>
    <row r="1950" spans="15:16" x14ac:dyDescent="0.35">
      <c r="O1950" s="5">
        <v>36065</v>
      </c>
      <c r="P1950">
        <v>0</v>
      </c>
    </row>
    <row r="1951" spans="15:16" x14ac:dyDescent="0.35">
      <c r="O1951" s="4">
        <v>39898</v>
      </c>
      <c r="P1951">
        <v>0</v>
      </c>
    </row>
    <row r="1952" spans="15:16" x14ac:dyDescent="0.35">
      <c r="O1952" s="5">
        <v>51141</v>
      </c>
      <c r="P1952">
        <v>0</v>
      </c>
    </row>
    <row r="1953" spans="15:16" x14ac:dyDescent="0.35">
      <c r="O1953" s="4">
        <v>56939</v>
      </c>
      <c r="P1953">
        <v>0</v>
      </c>
    </row>
    <row r="1954" spans="15:16" x14ac:dyDescent="0.35">
      <c r="O1954" s="5">
        <v>80872</v>
      </c>
      <c r="P1954">
        <v>0</v>
      </c>
    </row>
    <row r="1955" spans="15:16" x14ac:dyDescent="0.35">
      <c r="O1955" s="4">
        <v>72335</v>
      </c>
      <c r="P1955">
        <v>1</v>
      </c>
    </row>
    <row r="1956" spans="15:16" x14ac:dyDescent="0.35">
      <c r="O1956" s="5">
        <v>61798</v>
      </c>
      <c r="P1956">
        <v>0</v>
      </c>
    </row>
    <row r="1957" spans="15:16" x14ac:dyDescent="0.35">
      <c r="O1957" s="4">
        <v>76842</v>
      </c>
      <c r="P1957">
        <v>0</v>
      </c>
    </row>
    <row r="1958" spans="15:16" x14ac:dyDescent="0.35">
      <c r="O1958" s="5">
        <v>29478</v>
      </c>
      <c r="P1958">
        <v>0</v>
      </c>
    </row>
    <row r="1959" spans="15:16" x14ac:dyDescent="0.35">
      <c r="O1959" s="4">
        <v>46998</v>
      </c>
      <c r="P1959">
        <v>1</v>
      </c>
    </row>
    <row r="1960" spans="15:16" x14ac:dyDescent="0.35">
      <c r="O1960" s="5">
        <v>96843</v>
      </c>
      <c r="P1960">
        <v>2</v>
      </c>
    </row>
    <row r="1961" spans="15:16" x14ac:dyDescent="0.35">
      <c r="O1961" s="4">
        <v>56551</v>
      </c>
      <c r="P1961">
        <v>0</v>
      </c>
    </row>
    <row r="1962" spans="15:16" x14ac:dyDescent="0.35">
      <c r="O1962" s="5">
        <v>70053</v>
      </c>
      <c r="P1962">
        <v>0</v>
      </c>
    </row>
    <row r="1963" spans="15:16" x14ac:dyDescent="0.35">
      <c r="O1963" s="4">
        <v>71670</v>
      </c>
      <c r="P1963">
        <v>4</v>
      </c>
    </row>
    <row r="1964" spans="15:16" x14ac:dyDescent="0.35">
      <c r="O1964" s="5">
        <v>44359</v>
      </c>
      <c r="P1964">
        <v>0</v>
      </c>
    </row>
    <row r="1965" spans="15:16" x14ac:dyDescent="0.35">
      <c r="O1965" s="4">
        <v>40887</v>
      </c>
      <c r="P1965">
        <v>1</v>
      </c>
    </row>
    <row r="1966" spans="15:16" x14ac:dyDescent="0.35">
      <c r="O1966" s="5">
        <v>48877</v>
      </c>
      <c r="P1966">
        <v>0</v>
      </c>
    </row>
    <row r="1967" spans="15:16" x14ac:dyDescent="0.35">
      <c r="O1967" s="4">
        <v>74485</v>
      </c>
      <c r="P1967">
        <v>0</v>
      </c>
    </row>
    <row r="1968" spans="15:16" x14ac:dyDescent="0.35">
      <c r="O1968" s="5">
        <v>64474</v>
      </c>
      <c r="P1968">
        <v>0</v>
      </c>
    </row>
    <row r="1969" spans="15:16" x14ac:dyDescent="0.35">
      <c r="O1969" s="4">
        <v>77226</v>
      </c>
      <c r="P1969">
        <v>0</v>
      </c>
    </row>
    <row r="1970" spans="15:16" x14ac:dyDescent="0.35">
      <c r="O1970" s="5">
        <v>72643</v>
      </c>
      <c r="P1970">
        <v>2</v>
      </c>
    </row>
    <row r="1971" spans="15:16" x14ac:dyDescent="0.35">
      <c r="O1971" s="4">
        <v>85738</v>
      </c>
      <c r="P1971">
        <v>2</v>
      </c>
    </row>
    <row r="1972" spans="15:16" x14ac:dyDescent="0.35">
      <c r="O1972" s="5">
        <v>55686</v>
      </c>
      <c r="P1972">
        <v>1</v>
      </c>
    </row>
    <row r="1973" spans="15:16" x14ac:dyDescent="0.35">
      <c r="O1973" s="4">
        <v>39062</v>
      </c>
      <c r="P1973">
        <v>1</v>
      </c>
    </row>
    <row r="1974" spans="15:16" x14ac:dyDescent="0.35">
      <c r="O1974" s="5">
        <v>34600</v>
      </c>
      <c r="P1974">
        <v>1</v>
      </c>
    </row>
    <row r="1975" spans="15:16" x14ac:dyDescent="0.35">
      <c r="O1975" s="4">
        <v>40794</v>
      </c>
      <c r="P1975">
        <v>0</v>
      </c>
    </row>
    <row r="1976" spans="15:16" x14ac:dyDescent="0.35">
      <c r="O1976" s="5">
        <v>54690</v>
      </c>
      <c r="P1976">
        <v>0</v>
      </c>
    </row>
    <row r="1977" spans="15:16" x14ac:dyDescent="0.35">
      <c r="O1977" s="4">
        <v>4428</v>
      </c>
      <c r="P1977">
        <v>0</v>
      </c>
    </row>
    <row r="1978" spans="15:16" x14ac:dyDescent="0.35">
      <c r="O1978" s="5">
        <v>32632</v>
      </c>
      <c r="P1978">
        <v>0</v>
      </c>
    </row>
    <row r="1979" spans="15:16" x14ac:dyDescent="0.35">
      <c r="O1979" s="4">
        <v>38236</v>
      </c>
      <c r="P1979">
        <v>0</v>
      </c>
    </row>
    <row r="1980" spans="15:16" x14ac:dyDescent="0.35">
      <c r="O1980" s="5">
        <v>36781</v>
      </c>
      <c r="P1980">
        <v>1</v>
      </c>
    </row>
    <row r="1981" spans="15:16" x14ac:dyDescent="0.35">
      <c r="O1981" s="4">
        <v>31385</v>
      </c>
      <c r="P1981">
        <v>2</v>
      </c>
    </row>
    <row r="1982" spans="15:16" x14ac:dyDescent="0.35">
      <c r="O1982" s="5">
        <v>24570</v>
      </c>
      <c r="P1982">
        <v>0</v>
      </c>
    </row>
    <row r="1983" spans="15:16" x14ac:dyDescent="0.35">
      <c r="O1983" s="4">
        <v>25509</v>
      </c>
      <c r="P1983">
        <v>1</v>
      </c>
    </row>
    <row r="1984" spans="15:16" x14ac:dyDescent="0.35">
      <c r="O1984" s="5">
        <v>94642</v>
      </c>
      <c r="P1984">
        <v>2</v>
      </c>
    </row>
    <row r="1985" spans="15:16" x14ac:dyDescent="0.35">
      <c r="O1985" s="4">
        <v>58646</v>
      </c>
      <c r="P1985">
        <v>0</v>
      </c>
    </row>
    <row r="1986" spans="15:16" x14ac:dyDescent="0.35">
      <c r="O1986" s="5">
        <v>53201</v>
      </c>
      <c r="P1986">
        <v>0</v>
      </c>
    </row>
    <row r="1987" spans="15:16" x14ac:dyDescent="0.35">
      <c r="O1987" s="4">
        <v>21994</v>
      </c>
      <c r="P1987">
        <v>0</v>
      </c>
    </row>
    <row r="1988" spans="15:16" x14ac:dyDescent="0.35">
      <c r="O1988" s="5">
        <v>57113</v>
      </c>
      <c r="P1988">
        <v>0</v>
      </c>
    </row>
    <row r="1989" spans="15:16" x14ac:dyDescent="0.35">
      <c r="O1989" s="4">
        <v>51373</v>
      </c>
      <c r="P1989">
        <v>0</v>
      </c>
    </row>
    <row r="1990" spans="15:16" x14ac:dyDescent="0.35">
      <c r="O1990" s="5">
        <v>23477</v>
      </c>
      <c r="P1990">
        <v>0</v>
      </c>
    </row>
    <row r="1991" spans="15:16" x14ac:dyDescent="0.35">
      <c r="O1991" s="4">
        <v>58116</v>
      </c>
      <c r="P1991">
        <v>0</v>
      </c>
    </row>
    <row r="1992" spans="15:16" x14ac:dyDescent="0.35">
      <c r="O1992" s="5">
        <v>72968</v>
      </c>
      <c r="P1992">
        <v>2</v>
      </c>
    </row>
    <row r="1993" spans="15:16" x14ac:dyDescent="0.35">
      <c r="O1993" s="4">
        <v>39791</v>
      </c>
      <c r="P1993">
        <v>0</v>
      </c>
    </row>
    <row r="1994" spans="15:16" x14ac:dyDescent="0.35">
      <c r="O1994" s="5">
        <v>91712</v>
      </c>
      <c r="P1994">
        <v>2</v>
      </c>
    </row>
    <row r="1995" spans="15:16" x14ac:dyDescent="0.35">
      <c r="O1995" s="4">
        <v>94472</v>
      </c>
      <c r="P1995">
        <v>2</v>
      </c>
    </row>
    <row r="1996" spans="15:16" x14ac:dyDescent="0.35">
      <c r="O1996" s="5">
        <v>13672</v>
      </c>
      <c r="P1996">
        <v>0</v>
      </c>
    </row>
    <row r="1997" spans="15:16" x14ac:dyDescent="0.35">
      <c r="O1997" s="4">
        <v>96547</v>
      </c>
      <c r="P1997">
        <v>4</v>
      </c>
    </row>
    <row r="1998" spans="15:16" x14ac:dyDescent="0.35">
      <c r="O1998" s="5">
        <v>79205</v>
      </c>
      <c r="P1998">
        <v>2</v>
      </c>
    </row>
    <row r="1999" spans="15:16" x14ac:dyDescent="0.35">
      <c r="O1999" s="4">
        <v>56559</v>
      </c>
      <c r="P1999">
        <v>0</v>
      </c>
    </row>
    <row r="2000" spans="15:16" x14ac:dyDescent="0.35">
      <c r="O2000" s="5">
        <v>32644</v>
      </c>
      <c r="P2000">
        <v>1</v>
      </c>
    </row>
    <row r="2001" spans="15:16" x14ac:dyDescent="0.35">
      <c r="O2001" s="4">
        <v>67506</v>
      </c>
      <c r="P2001">
        <v>0</v>
      </c>
    </row>
    <row r="2002" spans="15:16" x14ac:dyDescent="0.35">
      <c r="O2002" s="5">
        <v>24206</v>
      </c>
      <c r="P2002">
        <v>0</v>
      </c>
    </row>
    <row r="2003" spans="15:16" x14ac:dyDescent="0.35">
      <c r="O2003" s="4">
        <v>28420</v>
      </c>
      <c r="P2003">
        <v>0</v>
      </c>
    </row>
    <row r="2004" spans="15:16" x14ac:dyDescent="0.35">
      <c r="O2004" s="5">
        <v>22979</v>
      </c>
      <c r="P2004">
        <v>1</v>
      </c>
    </row>
    <row r="2005" spans="15:16" x14ac:dyDescent="0.35">
      <c r="O2005" s="4">
        <v>33279</v>
      </c>
      <c r="P2005">
        <v>0</v>
      </c>
    </row>
    <row r="2006" spans="15:16" x14ac:dyDescent="0.35">
      <c r="O2006" s="5">
        <v>46423</v>
      </c>
      <c r="P2006">
        <v>0</v>
      </c>
    </row>
    <row r="2007" spans="15:16" x14ac:dyDescent="0.35">
      <c r="O2007" s="4">
        <v>30368</v>
      </c>
      <c r="P2007">
        <v>0</v>
      </c>
    </row>
    <row r="2008" spans="15:16" x14ac:dyDescent="0.35">
      <c r="O2008" s="5">
        <v>63684</v>
      </c>
      <c r="P2008">
        <v>0</v>
      </c>
    </row>
    <row r="2009" spans="15:16" x14ac:dyDescent="0.35">
      <c r="O2009" s="4">
        <v>41638</v>
      </c>
      <c r="P2009">
        <v>1</v>
      </c>
    </row>
    <row r="2010" spans="15:16" x14ac:dyDescent="0.35">
      <c r="O2010" s="5">
        <v>68805</v>
      </c>
      <c r="P2010">
        <v>0</v>
      </c>
    </row>
    <row r="2011" spans="15:16" x14ac:dyDescent="0.35">
      <c r="O2011" s="4">
        <v>65814</v>
      </c>
      <c r="P2011">
        <v>0</v>
      </c>
    </row>
    <row r="2012" spans="15:16" x14ac:dyDescent="0.35">
      <c r="O2012" s="5">
        <v>71964</v>
      </c>
      <c r="P2012">
        <v>0</v>
      </c>
    </row>
    <row r="2013" spans="15:16" x14ac:dyDescent="0.35">
      <c r="O2013" s="4">
        <v>39146</v>
      </c>
      <c r="P2013">
        <v>0</v>
      </c>
    </row>
    <row r="2014" spans="15:16" x14ac:dyDescent="0.35">
      <c r="O2014" s="5">
        <v>96876</v>
      </c>
      <c r="P2014">
        <v>4</v>
      </c>
    </row>
    <row r="2015" spans="15:16" x14ac:dyDescent="0.35">
      <c r="O2015" s="4">
        <v>34445</v>
      </c>
      <c r="P2015">
        <v>0</v>
      </c>
    </row>
    <row r="2016" spans="15:16" x14ac:dyDescent="0.35">
      <c r="O2016" s="5">
        <v>68281</v>
      </c>
      <c r="P2016">
        <v>1</v>
      </c>
    </row>
    <row r="2017" spans="15:16" x14ac:dyDescent="0.35">
      <c r="O2017" s="4">
        <v>37284</v>
      </c>
      <c r="P2017">
        <v>0</v>
      </c>
    </row>
    <row r="2018" spans="15:16" x14ac:dyDescent="0.35">
      <c r="O2018" s="5">
        <v>36790</v>
      </c>
      <c r="P2018">
        <v>1</v>
      </c>
    </row>
    <row r="2019" spans="15:16" x14ac:dyDescent="0.35">
      <c r="O2019" s="4">
        <v>27943</v>
      </c>
      <c r="P2019">
        <v>0</v>
      </c>
    </row>
    <row r="2020" spans="15:16" x14ac:dyDescent="0.35">
      <c r="O2020" s="5">
        <v>22263</v>
      </c>
      <c r="P2020">
        <v>0</v>
      </c>
    </row>
    <row r="2021" spans="15:16" x14ac:dyDescent="0.35">
      <c r="O2021" s="4">
        <v>30261</v>
      </c>
      <c r="P2021">
        <v>0</v>
      </c>
    </row>
    <row r="2022" spans="15:16" x14ac:dyDescent="0.35">
      <c r="O2022" s="5">
        <v>28587</v>
      </c>
      <c r="P2022">
        <v>0</v>
      </c>
    </row>
    <row r="2023" spans="15:16" x14ac:dyDescent="0.35">
      <c r="O2023" s="4">
        <v>43815</v>
      </c>
      <c r="P2023">
        <v>0</v>
      </c>
    </row>
    <row r="2024" spans="15:16" x14ac:dyDescent="0.35">
      <c r="O2024" s="5">
        <v>48195</v>
      </c>
      <c r="P2024">
        <v>0</v>
      </c>
    </row>
    <row r="2025" spans="15:16" x14ac:dyDescent="0.35">
      <c r="O2025" s="4">
        <v>77027</v>
      </c>
      <c r="P2025">
        <v>0</v>
      </c>
    </row>
    <row r="2026" spans="15:16" x14ac:dyDescent="0.35">
      <c r="O2026" s="5">
        <v>71322</v>
      </c>
      <c r="P2026">
        <v>0</v>
      </c>
    </row>
    <row r="2027" spans="15:16" x14ac:dyDescent="0.35">
      <c r="O2027" s="4">
        <v>32765</v>
      </c>
      <c r="P2027">
        <v>0</v>
      </c>
    </row>
    <row r="2028" spans="15:16" x14ac:dyDescent="0.35">
      <c r="O2028" s="5">
        <v>29672</v>
      </c>
      <c r="P2028">
        <v>0</v>
      </c>
    </row>
    <row r="2029" spans="15:16" x14ac:dyDescent="0.35">
      <c r="O2029" s="4">
        <v>23272</v>
      </c>
      <c r="P2029">
        <v>0</v>
      </c>
    </row>
    <row r="2030" spans="15:16" x14ac:dyDescent="0.35">
      <c r="O2030" s="5">
        <v>49912</v>
      </c>
      <c r="P2030">
        <v>2</v>
      </c>
    </row>
    <row r="2031" spans="15:16" x14ac:dyDescent="0.35">
      <c r="O2031" s="4">
        <v>7500</v>
      </c>
      <c r="P2031">
        <v>0</v>
      </c>
    </row>
    <row r="2032" spans="15:16" x14ac:dyDescent="0.35">
      <c r="O2032" s="5">
        <v>68117</v>
      </c>
      <c r="P2032">
        <v>2</v>
      </c>
    </row>
    <row r="2033" spans="15:16" x14ac:dyDescent="0.35">
      <c r="O2033" s="4">
        <v>67225</v>
      </c>
      <c r="P2033">
        <v>0</v>
      </c>
    </row>
    <row r="2034" spans="15:16" x14ac:dyDescent="0.35">
      <c r="O2034" s="5">
        <v>17649</v>
      </c>
      <c r="P2034">
        <v>0</v>
      </c>
    </row>
    <row r="2035" spans="15:16" x14ac:dyDescent="0.35">
      <c r="O2035" s="4">
        <v>55914</v>
      </c>
      <c r="P2035">
        <v>0</v>
      </c>
    </row>
    <row r="2036" spans="15:16" x14ac:dyDescent="0.35">
      <c r="O2036" s="5">
        <v>40059</v>
      </c>
      <c r="P2036">
        <v>1</v>
      </c>
    </row>
    <row r="2037" spans="15:16" x14ac:dyDescent="0.35">
      <c r="O2037" s="4">
        <v>60905</v>
      </c>
      <c r="P2037">
        <v>0</v>
      </c>
    </row>
    <row r="2038" spans="15:16" x14ac:dyDescent="0.35">
      <c r="O2038" s="5">
        <v>75330</v>
      </c>
      <c r="P2038">
        <v>0</v>
      </c>
    </row>
    <row r="2039" spans="15:16" x14ac:dyDescent="0.35">
      <c r="O2039" s="4">
        <v>60689</v>
      </c>
      <c r="P2039">
        <v>0</v>
      </c>
    </row>
    <row r="2040" spans="15:16" x14ac:dyDescent="0.35">
      <c r="O2040" s="5">
        <v>38680</v>
      </c>
      <c r="P2040">
        <v>0</v>
      </c>
    </row>
    <row r="2041" spans="15:16" x14ac:dyDescent="0.35">
      <c r="O2041" s="4">
        <v>61416</v>
      </c>
      <c r="P2041">
        <v>1</v>
      </c>
    </row>
    <row r="2042" spans="15:16" x14ac:dyDescent="0.35">
      <c r="O2042" s="5">
        <v>49767</v>
      </c>
      <c r="P2042">
        <v>0</v>
      </c>
    </row>
    <row r="2043" spans="15:16" x14ac:dyDescent="0.35">
      <c r="O2043" s="4">
        <v>83273</v>
      </c>
      <c r="P2043">
        <v>0</v>
      </c>
    </row>
    <row r="2044" spans="15:16" x14ac:dyDescent="0.35">
      <c r="O2044" s="5">
        <v>29009</v>
      </c>
      <c r="P2044">
        <v>0</v>
      </c>
    </row>
    <row r="2045" spans="15:16" x14ac:dyDescent="0.35">
      <c r="O2045" s="4">
        <v>45057</v>
      </c>
      <c r="P2045">
        <v>0</v>
      </c>
    </row>
    <row r="2046" spans="15:16" x14ac:dyDescent="0.35">
      <c r="O2046" s="5">
        <v>37150</v>
      </c>
      <c r="P2046">
        <v>0</v>
      </c>
    </row>
    <row r="2047" spans="15:16" x14ac:dyDescent="0.35">
      <c r="O2047" s="4">
        <v>43020</v>
      </c>
      <c r="P2047">
        <v>0</v>
      </c>
    </row>
    <row r="2048" spans="15:16" x14ac:dyDescent="0.35">
      <c r="O2048" s="5">
        <v>53154</v>
      </c>
      <c r="P2048">
        <v>0</v>
      </c>
    </row>
    <row r="2049" spans="15:16" x14ac:dyDescent="0.35">
      <c r="O2049" s="4">
        <v>65308</v>
      </c>
      <c r="P2049">
        <v>2</v>
      </c>
    </row>
    <row r="2050" spans="15:16" x14ac:dyDescent="0.35">
      <c r="O2050" s="5">
        <v>76467</v>
      </c>
      <c r="P2050">
        <v>1</v>
      </c>
    </row>
    <row r="2051" spans="15:16" x14ac:dyDescent="0.35">
      <c r="O2051" s="4">
        <v>81044</v>
      </c>
      <c r="P2051">
        <v>0</v>
      </c>
    </row>
    <row r="2052" spans="15:16" x14ac:dyDescent="0.35">
      <c r="O2052" s="5">
        <v>32871</v>
      </c>
      <c r="P2052">
        <v>0</v>
      </c>
    </row>
    <row r="2053" spans="15:16" x14ac:dyDescent="0.35">
      <c r="O2053" s="4">
        <v>55801</v>
      </c>
      <c r="P2053">
        <v>1</v>
      </c>
    </row>
    <row r="2054" spans="15:16" x14ac:dyDescent="0.35">
      <c r="O2054" s="5">
        <v>76320</v>
      </c>
      <c r="P2054">
        <v>0</v>
      </c>
    </row>
    <row r="2055" spans="15:16" x14ac:dyDescent="0.35">
      <c r="O2055" s="4">
        <v>36927</v>
      </c>
      <c r="P2055">
        <v>0</v>
      </c>
    </row>
    <row r="2056" spans="15:16" x14ac:dyDescent="0.35">
      <c r="O2056" s="5">
        <v>48794</v>
      </c>
      <c r="P2056">
        <v>0</v>
      </c>
    </row>
    <row r="2057" spans="15:16" x14ac:dyDescent="0.35">
      <c r="O2057" s="4">
        <v>23478</v>
      </c>
      <c r="P2057">
        <v>0</v>
      </c>
    </row>
    <row r="2058" spans="15:16" x14ac:dyDescent="0.35">
      <c r="O2058" s="5">
        <v>71128</v>
      </c>
      <c r="P2058">
        <v>0</v>
      </c>
    </row>
    <row r="2059" spans="15:16" x14ac:dyDescent="0.35">
      <c r="O2059" s="4">
        <v>70179</v>
      </c>
      <c r="P2059">
        <v>0</v>
      </c>
    </row>
    <row r="2060" spans="15:16" x14ac:dyDescent="0.35">
      <c r="O2060" s="5">
        <v>59462</v>
      </c>
      <c r="P2060">
        <v>0</v>
      </c>
    </row>
    <row r="2061" spans="15:16" x14ac:dyDescent="0.35">
      <c r="O2061" s="4">
        <v>51386</v>
      </c>
      <c r="P2061">
        <v>0</v>
      </c>
    </row>
    <row r="2062" spans="15:16" x14ac:dyDescent="0.35">
      <c r="O2062" s="5">
        <v>38361</v>
      </c>
      <c r="P2062">
        <v>0</v>
      </c>
    </row>
    <row r="2063" spans="15:16" x14ac:dyDescent="0.35">
      <c r="O2063" s="4">
        <v>51386</v>
      </c>
      <c r="P2063">
        <v>0</v>
      </c>
    </row>
    <row r="2064" spans="15:16" x14ac:dyDescent="0.35">
      <c r="O2064" s="5">
        <v>70038</v>
      </c>
      <c r="P2064">
        <v>0</v>
      </c>
    </row>
    <row r="2065" spans="15:16" x14ac:dyDescent="0.35">
      <c r="O2065" s="4">
        <v>42554</v>
      </c>
      <c r="P2065">
        <v>0</v>
      </c>
    </row>
    <row r="2066" spans="15:16" x14ac:dyDescent="0.35">
      <c r="O2066" s="5">
        <v>67445</v>
      </c>
      <c r="P2066">
        <v>0</v>
      </c>
    </row>
    <row r="2067" spans="15:16" x14ac:dyDescent="0.35">
      <c r="O2067" s="4">
        <v>67046</v>
      </c>
      <c r="P2067">
        <v>0</v>
      </c>
    </row>
    <row r="2068" spans="15:16" x14ac:dyDescent="0.35">
      <c r="O2068" s="5">
        <v>42192</v>
      </c>
      <c r="P2068">
        <v>0</v>
      </c>
    </row>
    <row r="2069" spans="15:16" x14ac:dyDescent="0.35">
      <c r="O2069" s="4">
        <v>77610</v>
      </c>
      <c r="P2069">
        <v>0</v>
      </c>
    </row>
    <row r="2070" spans="15:16" x14ac:dyDescent="0.35">
      <c r="O2070" s="5">
        <v>31761</v>
      </c>
      <c r="P2070">
        <v>0</v>
      </c>
    </row>
    <row r="2071" spans="15:16" x14ac:dyDescent="0.35">
      <c r="O2071" s="4">
        <v>34350</v>
      </c>
      <c r="P2071">
        <v>0</v>
      </c>
    </row>
    <row r="2072" spans="15:16" x14ac:dyDescent="0.35">
      <c r="O2072" s="5">
        <v>54591</v>
      </c>
      <c r="P2072">
        <v>0</v>
      </c>
    </row>
    <row r="2073" spans="15:16" x14ac:dyDescent="0.35">
      <c r="O2073" s="4">
        <v>71866</v>
      </c>
      <c r="P2073">
        <v>0</v>
      </c>
    </row>
    <row r="2074" spans="15:16" x14ac:dyDescent="0.35">
      <c r="O2074" s="5">
        <v>25293</v>
      </c>
      <c r="P2074">
        <v>0</v>
      </c>
    </row>
    <row r="2075" spans="15:16" x14ac:dyDescent="0.35">
      <c r="O2075" s="4">
        <v>42000</v>
      </c>
      <c r="P2075">
        <v>1</v>
      </c>
    </row>
    <row r="2076" spans="15:16" x14ac:dyDescent="0.35">
      <c r="O2076" s="5">
        <v>69520</v>
      </c>
      <c r="P2076">
        <v>0</v>
      </c>
    </row>
    <row r="2077" spans="15:16" x14ac:dyDescent="0.35">
      <c r="O2077" s="4">
        <v>64713</v>
      </c>
      <c r="P2077">
        <v>1</v>
      </c>
    </row>
    <row r="2078" spans="15:16" x14ac:dyDescent="0.35">
      <c r="O2078" s="5">
        <v>27889</v>
      </c>
      <c r="P2078">
        <v>0</v>
      </c>
    </row>
    <row r="2079" spans="15:16" x14ac:dyDescent="0.35">
      <c r="O2079" s="4">
        <v>22123</v>
      </c>
      <c r="P2079">
        <v>0</v>
      </c>
    </row>
    <row r="2080" spans="15:16" x14ac:dyDescent="0.35">
      <c r="O2080" s="5">
        <v>51386</v>
      </c>
      <c r="P2080">
        <v>0</v>
      </c>
    </row>
    <row r="2081" spans="15:16" x14ac:dyDescent="0.35">
      <c r="O2081" s="4">
        <v>51386</v>
      </c>
      <c r="P2081">
        <v>0</v>
      </c>
    </row>
    <row r="2082" spans="15:16" x14ac:dyDescent="0.35">
      <c r="O2082" s="5">
        <v>27803</v>
      </c>
      <c r="P2082">
        <v>0</v>
      </c>
    </row>
    <row r="2083" spans="15:16" x14ac:dyDescent="0.35">
      <c r="O2083" s="4">
        <v>51386</v>
      </c>
      <c r="P2083">
        <v>0</v>
      </c>
    </row>
    <row r="2084" spans="15:16" x14ac:dyDescent="0.35">
      <c r="O2084" s="5">
        <v>51651</v>
      </c>
      <c r="P2084">
        <v>0</v>
      </c>
    </row>
    <row r="2085" spans="15:16" x14ac:dyDescent="0.35">
      <c r="O2085" s="4">
        <v>68487</v>
      </c>
      <c r="P2085">
        <v>0</v>
      </c>
    </row>
    <row r="2086" spans="15:16" x14ac:dyDescent="0.35">
      <c r="O2086" s="5">
        <v>51386</v>
      </c>
      <c r="P2086">
        <v>2</v>
      </c>
    </row>
    <row r="2087" spans="15:16" x14ac:dyDescent="0.35">
      <c r="O2087" s="4">
        <v>56796</v>
      </c>
      <c r="P2087">
        <v>0</v>
      </c>
    </row>
    <row r="2088" spans="15:16" x14ac:dyDescent="0.35">
      <c r="O2088" s="5">
        <v>87000</v>
      </c>
      <c r="P2088">
        <v>0</v>
      </c>
    </row>
    <row r="2089" spans="15:16" x14ac:dyDescent="0.35">
      <c r="O2089" s="4">
        <v>79823</v>
      </c>
      <c r="P2089">
        <v>1</v>
      </c>
    </row>
    <row r="2090" spans="15:16" x14ac:dyDescent="0.35">
      <c r="O2090" s="5">
        <v>30828</v>
      </c>
      <c r="P2090">
        <v>0</v>
      </c>
    </row>
    <row r="2091" spans="15:16" x14ac:dyDescent="0.35">
      <c r="O2091" s="4">
        <v>34109</v>
      </c>
      <c r="P2091">
        <v>0</v>
      </c>
    </row>
    <row r="2092" spans="15:16" x14ac:dyDescent="0.35">
      <c r="O2092" s="5">
        <v>53367</v>
      </c>
      <c r="P2092">
        <v>1</v>
      </c>
    </row>
    <row r="2093" spans="15:16" x14ac:dyDescent="0.35">
      <c r="O2093" s="4">
        <v>22390</v>
      </c>
      <c r="P2093">
        <v>0</v>
      </c>
    </row>
    <row r="2094" spans="15:16" x14ac:dyDescent="0.35">
      <c r="O2094" s="5">
        <v>71322</v>
      </c>
      <c r="P2094">
        <v>0</v>
      </c>
    </row>
    <row r="2095" spans="15:16" x14ac:dyDescent="0.35">
      <c r="O2095" s="4">
        <v>79244</v>
      </c>
      <c r="P2095">
        <v>3</v>
      </c>
    </row>
    <row r="2096" spans="15:16" x14ac:dyDescent="0.35">
      <c r="O2096" s="5">
        <v>49912</v>
      </c>
      <c r="P2096">
        <v>2</v>
      </c>
    </row>
    <row r="2097" spans="15:16" x14ac:dyDescent="0.35">
      <c r="O2097" s="4">
        <v>48699</v>
      </c>
      <c r="P2097">
        <v>0</v>
      </c>
    </row>
    <row r="2098" spans="15:16" x14ac:dyDescent="0.35">
      <c r="O2098" s="5">
        <v>80144</v>
      </c>
      <c r="P2098">
        <v>0</v>
      </c>
    </row>
    <row r="2099" spans="15:16" x14ac:dyDescent="0.35">
      <c r="O2099" s="4">
        <v>54252</v>
      </c>
      <c r="P2099">
        <v>0</v>
      </c>
    </row>
    <row r="2100" spans="15:16" x14ac:dyDescent="0.35">
      <c r="O2100" s="5">
        <v>81929</v>
      </c>
      <c r="P2100">
        <v>3</v>
      </c>
    </row>
    <row r="2101" spans="15:16" x14ac:dyDescent="0.35">
      <c r="O2101" s="4">
        <v>76068</v>
      </c>
      <c r="P2101">
        <v>2</v>
      </c>
    </row>
    <row r="2102" spans="15:16" x14ac:dyDescent="0.35">
      <c r="O2102" s="5">
        <v>53204</v>
      </c>
      <c r="P2102">
        <v>0</v>
      </c>
    </row>
    <row r="2103" spans="15:16" x14ac:dyDescent="0.35">
      <c r="O2103" s="4">
        <v>67911</v>
      </c>
      <c r="P2103">
        <v>0</v>
      </c>
    </row>
    <row r="2104" spans="15:16" x14ac:dyDescent="0.35">
      <c r="O2104" s="5">
        <v>14796</v>
      </c>
      <c r="P2104">
        <v>1</v>
      </c>
    </row>
    <row r="2105" spans="15:16" x14ac:dyDescent="0.35">
      <c r="O2105" s="4">
        <v>78128</v>
      </c>
      <c r="P2105">
        <v>2</v>
      </c>
    </row>
    <row r="2106" spans="15:16" x14ac:dyDescent="0.35">
      <c r="O2106" s="5">
        <v>14188</v>
      </c>
      <c r="P2106">
        <v>0</v>
      </c>
    </row>
    <row r="2107" spans="15:16" x14ac:dyDescent="0.35">
      <c r="O2107" s="4">
        <v>20425</v>
      </c>
      <c r="P2107">
        <v>0</v>
      </c>
    </row>
    <row r="2108" spans="15:16" x14ac:dyDescent="0.35">
      <c r="O2108" s="5">
        <v>58646</v>
      </c>
      <c r="P2108">
        <v>0</v>
      </c>
    </row>
    <row r="2109" spans="15:16" x14ac:dyDescent="0.35">
      <c r="O2109" s="4">
        <v>72967</v>
      </c>
      <c r="P2109">
        <v>2</v>
      </c>
    </row>
    <row r="2110" spans="15:16" x14ac:dyDescent="0.35">
      <c r="O2110" s="5">
        <v>48150</v>
      </c>
      <c r="P2110">
        <v>0</v>
      </c>
    </row>
    <row r="2111" spans="15:16" x14ac:dyDescent="0.35">
      <c r="O2111" s="4">
        <v>82332</v>
      </c>
      <c r="P2111">
        <v>2</v>
      </c>
    </row>
    <row r="2112" spans="15:16" x14ac:dyDescent="0.35">
      <c r="O2112" s="5">
        <v>58275</v>
      </c>
      <c r="P2112">
        <v>0</v>
      </c>
    </row>
    <row r="2113" spans="15:16" x14ac:dyDescent="0.35">
      <c r="O2113" s="4">
        <v>44953</v>
      </c>
      <c r="P2113">
        <v>1</v>
      </c>
    </row>
    <row r="2114" spans="15:16" x14ac:dyDescent="0.35">
      <c r="O2114" s="5">
        <v>34587</v>
      </c>
      <c r="P2114">
        <v>0</v>
      </c>
    </row>
    <row r="2115" spans="15:16" x14ac:dyDescent="0.35">
      <c r="O2115" s="4">
        <v>43018</v>
      </c>
      <c r="P2115">
        <v>0</v>
      </c>
    </row>
    <row r="2116" spans="15:16" x14ac:dyDescent="0.35">
      <c r="O2116" s="5">
        <v>45736</v>
      </c>
      <c r="P2116">
        <v>0</v>
      </c>
    </row>
    <row r="2117" spans="15:16" x14ac:dyDescent="0.35">
      <c r="O2117" s="4">
        <v>66476</v>
      </c>
      <c r="P2117">
        <v>0</v>
      </c>
    </row>
    <row r="2118" spans="15:16" x14ac:dyDescent="0.35">
      <c r="O2118" s="5">
        <v>27733</v>
      </c>
      <c r="P2118">
        <v>0</v>
      </c>
    </row>
    <row r="2119" spans="15:16" x14ac:dyDescent="0.35">
      <c r="O2119" s="4">
        <v>69805</v>
      </c>
      <c r="P2119">
        <v>0</v>
      </c>
    </row>
    <row r="2120" spans="15:16" x14ac:dyDescent="0.35">
      <c r="O2120" s="5">
        <v>72217</v>
      </c>
      <c r="P2120">
        <v>0</v>
      </c>
    </row>
    <row r="2121" spans="15:16" x14ac:dyDescent="0.35">
      <c r="O2121" s="4">
        <v>25818</v>
      </c>
      <c r="P2121">
        <v>0</v>
      </c>
    </row>
    <row r="2122" spans="15:16" x14ac:dyDescent="0.35">
      <c r="O2122" s="5">
        <v>37509</v>
      </c>
      <c r="P2122">
        <v>0</v>
      </c>
    </row>
    <row r="2123" spans="15:16" x14ac:dyDescent="0.35">
      <c r="O2123" s="4">
        <v>25176</v>
      </c>
      <c r="P2123">
        <v>0</v>
      </c>
    </row>
    <row r="2124" spans="15:16" x14ac:dyDescent="0.35">
      <c r="O2124" s="5">
        <v>43586</v>
      </c>
      <c r="P2124">
        <v>0</v>
      </c>
    </row>
    <row r="2125" spans="15:16" x14ac:dyDescent="0.35">
      <c r="O2125" s="4">
        <v>53230</v>
      </c>
      <c r="P2125">
        <v>0</v>
      </c>
    </row>
    <row r="2126" spans="15:16" x14ac:dyDescent="0.35">
      <c r="O2126" s="5">
        <v>50116</v>
      </c>
      <c r="P2126">
        <v>1</v>
      </c>
    </row>
    <row r="2127" spans="15:16" x14ac:dyDescent="0.35">
      <c r="O2127" s="4">
        <v>84906</v>
      </c>
      <c r="P2127">
        <v>3</v>
      </c>
    </row>
    <row r="2128" spans="15:16" x14ac:dyDescent="0.35">
      <c r="O2128" s="5">
        <v>61286</v>
      </c>
      <c r="P2128">
        <v>0</v>
      </c>
    </row>
    <row r="2129" spans="15:16" x14ac:dyDescent="0.35">
      <c r="O2129" s="4">
        <v>82333</v>
      </c>
      <c r="P2129">
        <v>2</v>
      </c>
    </row>
    <row r="2130" spans="15:16" x14ac:dyDescent="0.35">
      <c r="O2130" s="5">
        <v>65220</v>
      </c>
      <c r="P2130">
        <v>1</v>
      </c>
    </row>
    <row r="2131" spans="15:16" x14ac:dyDescent="0.35">
      <c r="O2131" s="4">
        <v>33590</v>
      </c>
      <c r="P2131">
        <v>0</v>
      </c>
    </row>
    <row r="2132" spans="15:16" x14ac:dyDescent="0.35">
      <c r="O2132" s="5">
        <v>30992</v>
      </c>
      <c r="P2132">
        <v>0</v>
      </c>
    </row>
    <row r="2133" spans="15:16" x14ac:dyDescent="0.35">
      <c r="O2133" s="4">
        <v>72309</v>
      </c>
      <c r="P2133">
        <v>2</v>
      </c>
    </row>
    <row r="2134" spans="15:16" x14ac:dyDescent="0.35">
      <c r="O2134" s="5">
        <v>156924</v>
      </c>
      <c r="P2134">
        <v>0</v>
      </c>
    </row>
    <row r="2135" spans="15:16" x14ac:dyDescent="0.35">
      <c r="O2135" s="4">
        <v>16005</v>
      </c>
      <c r="P2135">
        <v>0</v>
      </c>
    </row>
    <row r="2136" spans="15:16" x14ac:dyDescent="0.35">
      <c r="O2136" s="5">
        <v>65487</v>
      </c>
      <c r="P2136">
        <v>0</v>
      </c>
    </row>
    <row r="2137" spans="15:16" x14ac:dyDescent="0.35">
      <c r="O2137" s="4">
        <v>58692</v>
      </c>
      <c r="P2137">
        <v>0</v>
      </c>
    </row>
    <row r="2138" spans="15:16" x14ac:dyDescent="0.35">
      <c r="O2138" s="5">
        <v>40590</v>
      </c>
      <c r="P2138">
        <v>1</v>
      </c>
    </row>
    <row r="2139" spans="15:16" x14ac:dyDescent="0.35">
      <c r="O2139" s="4">
        <v>20587</v>
      </c>
      <c r="P2139">
        <v>0</v>
      </c>
    </row>
    <row r="2140" spans="15:16" x14ac:dyDescent="0.35">
      <c r="O2140" s="5">
        <v>62637</v>
      </c>
      <c r="P2140">
        <v>0</v>
      </c>
    </row>
    <row r="2141" spans="15:16" x14ac:dyDescent="0.35">
      <c r="O2141" s="4">
        <v>29435</v>
      </c>
      <c r="P2141">
        <v>1</v>
      </c>
    </row>
    <row r="2142" spans="15:16" x14ac:dyDescent="0.35">
      <c r="O2142" s="5">
        <v>19346</v>
      </c>
      <c r="P2142">
        <v>0</v>
      </c>
    </row>
    <row r="2143" spans="15:16" x14ac:dyDescent="0.35">
      <c r="O2143" s="4">
        <v>35788</v>
      </c>
      <c r="P2143">
        <v>0</v>
      </c>
    </row>
    <row r="2144" spans="15:16" x14ac:dyDescent="0.35">
      <c r="O2144" s="5">
        <v>36997</v>
      </c>
      <c r="P2144">
        <v>0</v>
      </c>
    </row>
    <row r="2145" spans="15:16" x14ac:dyDescent="0.35">
      <c r="O2145" s="4">
        <v>23539</v>
      </c>
      <c r="P2145">
        <v>0</v>
      </c>
    </row>
    <row r="2146" spans="15:16" x14ac:dyDescent="0.35">
      <c r="O2146" s="5">
        <v>65333</v>
      </c>
      <c r="P2146">
        <v>2</v>
      </c>
    </row>
    <row r="2147" spans="15:16" x14ac:dyDescent="0.35">
      <c r="O2147" s="4">
        <v>78499</v>
      </c>
      <c r="P2147">
        <v>2</v>
      </c>
    </row>
    <row r="2148" spans="15:16" x14ac:dyDescent="0.35">
      <c r="O2148" s="5">
        <v>29732</v>
      </c>
      <c r="P2148">
        <v>0</v>
      </c>
    </row>
    <row r="2149" spans="15:16" x14ac:dyDescent="0.35">
      <c r="O2149" s="4">
        <v>41275</v>
      </c>
      <c r="P2149">
        <v>0</v>
      </c>
    </row>
    <row r="2150" spans="15:16" x14ac:dyDescent="0.35">
      <c r="O2150" s="5">
        <v>63516</v>
      </c>
      <c r="P2150">
        <v>0</v>
      </c>
    </row>
    <row r="2151" spans="15:16" x14ac:dyDescent="0.35">
      <c r="O2151" s="4">
        <v>42769</v>
      </c>
      <c r="P2151">
        <v>0</v>
      </c>
    </row>
    <row r="2152" spans="15:16" x14ac:dyDescent="0.35">
      <c r="O2152" s="5">
        <v>49572</v>
      </c>
      <c r="P2152">
        <v>0</v>
      </c>
    </row>
    <row r="2153" spans="15:16" x14ac:dyDescent="0.35">
      <c r="O2153" s="4">
        <v>69209</v>
      </c>
      <c r="P2153">
        <v>1</v>
      </c>
    </row>
    <row r="2154" spans="15:16" x14ac:dyDescent="0.35">
      <c r="O2154" s="5">
        <v>17148</v>
      </c>
      <c r="P2154">
        <v>0</v>
      </c>
    </row>
    <row r="2155" spans="15:16" x14ac:dyDescent="0.35">
      <c r="O2155" s="4">
        <v>40590</v>
      </c>
      <c r="P2155">
        <v>1</v>
      </c>
    </row>
    <row r="2156" spans="15:16" x14ac:dyDescent="0.35">
      <c r="O2156" s="5">
        <v>30560</v>
      </c>
      <c r="P2156">
        <v>0</v>
      </c>
    </row>
    <row r="2157" spans="15:16" x14ac:dyDescent="0.35">
      <c r="O2157" s="4">
        <v>32146</v>
      </c>
      <c r="P2157">
        <v>0</v>
      </c>
    </row>
    <row r="2158" spans="15:16" x14ac:dyDescent="0.35">
      <c r="O2158" s="5">
        <v>41713</v>
      </c>
      <c r="P2158">
        <v>0</v>
      </c>
    </row>
    <row r="2159" spans="15:16" x14ac:dyDescent="0.35">
      <c r="O2159" s="4">
        <v>34176</v>
      </c>
      <c r="P2159">
        <v>0</v>
      </c>
    </row>
    <row r="2160" spans="15:16" x14ac:dyDescent="0.35">
      <c r="O2160" s="5">
        <v>58482</v>
      </c>
      <c r="P2160">
        <v>1</v>
      </c>
    </row>
    <row r="2161" spans="15:16" x14ac:dyDescent="0.35">
      <c r="O2161" s="4">
        <v>59686</v>
      </c>
      <c r="P2161">
        <v>0</v>
      </c>
    </row>
    <row r="2162" spans="15:16" x14ac:dyDescent="0.35">
      <c r="O2162" s="5">
        <v>60896</v>
      </c>
      <c r="P2162">
        <v>1</v>
      </c>
    </row>
    <row r="2163" spans="15:16" x14ac:dyDescent="0.35">
      <c r="O2163" s="4">
        <v>62994</v>
      </c>
      <c r="P2163">
        <v>0</v>
      </c>
    </row>
    <row r="2164" spans="15:16" x14ac:dyDescent="0.35">
      <c r="O2164" s="5">
        <v>47320</v>
      </c>
      <c r="P2164">
        <v>0</v>
      </c>
    </row>
    <row r="2165" spans="15:16" x14ac:dyDescent="0.35">
      <c r="O2165" s="4">
        <v>74859</v>
      </c>
      <c r="P2165">
        <v>1</v>
      </c>
    </row>
    <row r="2166" spans="15:16" x14ac:dyDescent="0.35">
      <c r="O2166" s="5">
        <v>15253</v>
      </c>
      <c r="P2166">
        <v>0</v>
      </c>
    </row>
    <row r="2167" spans="15:16" x14ac:dyDescent="0.35">
      <c r="O2167" s="4">
        <v>31560</v>
      </c>
      <c r="P2167">
        <v>0</v>
      </c>
    </row>
    <row r="2168" spans="15:16" x14ac:dyDescent="0.35">
      <c r="O2168" s="5">
        <v>72071</v>
      </c>
      <c r="P2168">
        <v>0</v>
      </c>
    </row>
    <row r="2169" spans="15:16" x14ac:dyDescent="0.35">
      <c r="O2169" s="4">
        <v>91172</v>
      </c>
      <c r="P2169">
        <v>5</v>
      </c>
    </row>
    <row r="2170" spans="15:16" x14ac:dyDescent="0.35">
      <c r="O2170" s="5">
        <v>90000</v>
      </c>
      <c r="P2170">
        <v>3</v>
      </c>
    </row>
    <row r="2171" spans="15:16" x14ac:dyDescent="0.35">
      <c r="O2171" s="4">
        <v>41967</v>
      </c>
      <c r="P2171">
        <v>0</v>
      </c>
    </row>
    <row r="2172" spans="15:16" x14ac:dyDescent="0.35">
      <c r="O2172" s="5">
        <v>69263</v>
      </c>
      <c r="P2172">
        <v>1</v>
      </c>
    </row>
    <row r="2173" spans="15:16" x14ac:dyDescent="0.35">
      <c r="O2173" s="4">
        <v>65706</v>
      </c>
      <c r="P2173">
        <v>4</v>
      </c>
    </row>
    <row r="2174" spans="15:16" x14ac:dyDescent="0.35">
      <c r="O2174" s="5">
        <v>60934</v>
      </c>
      <c r="P2174">
        <v>0</v>
      </c>
    </row>
    <row r="2175" spans="15:16" x14ac:dyDescent="0.35">
      <c r="O2175" s="4">
        <v>71965</v>
      </c>
      <c r="P2175">
        <v>0</v>
      </c>
    </row>
    <row r="2176" spans="15:16" x14ac:dyDescent="0.35">
      <c r="O2176" s="5">
        <v>65210</v>
      </c>
      <c r="P2176">
        <v>2</v>
      </c>
    </row>
    <row r="2177" spans="15:16" x14ac:dyDescent="0.35">
      <c r="O2177" s="4">
        <v>79174</v>
      </c>
      <c r="P2177">
        <v>3</v>
      </c>
    </row>
    <row r="2178" spans="15:16" x14ac:dyDescent="0.35">
      <c r="O2178" s="5">
        <v>81380</v>
      </c>
      <c r="P2178">
        <v>0</v>
      </c>
    </row>
    <row r="2179" spans="15:16" x14ac:dyDescent="0.35">
      <c r="O2179" s="4">
        <v>48432</v>
      </c>
      <c r="P2179">
        <v>0</v>
      </c>
    </row>
    <row r="2180" spans="15:16" x14ac:dyDescent="0.35">
      <c r="O2180" s="5">
        <v>52914</v>
      </c>
      <c r="P2180">
        <v>1</v>
      </c>
    </row>
    <row r="2181" spans="15:16" x14ac:dyDescent="0.35">
      <c r="O2181" s="4">
        <v>38946</v>
      </c>
      <c r="P2181">
        <v>0</v>
      </c>
    </row>
    <row r="2182" spans="15:16" x14ac:dyDescent="0.35">
      <c r="O2182" s="5">
        <v>26067</v>
      </c>
      <c r="P2182">
        <v>0</v>
      </c>
    </row>
    <row r="2183" spans="15:16" x14ac:dyDescent="0.35">
      <c r="O2183" s="4">
        <v>44325</v>
      </c>
      <c r="P2183">
        <v>1</v>
      </c>
    </row>
    <row r="2184" spans="15:16" x14ac:dyDescent="0.35">
      <c r="O2184" s="5">
        <v>42523</v>
      </c>
      <c r="P2184">
        <v>0</v>
      </c>
    </row>
    <row r="2185" spans="15:16" x14ac:dyDescent="0.35">
      <c r="O2185" s="4">
        <v>26487</v>
      </c>
      <c r="P2185">
        <v>0</v>
      </c>
    </row>
    <row r="2186" spans="15:16" x14ac:dyDescent="0.35">
      <c r="O2186" s="5">
        <v>53233</v>
      </c>
      <c r="P2186">
        <v>0</v>
      </c>
    </row>
    <row r="2187" spans="15:16" x14ac:dyDescent="0.35">
      <c r="O2187" s="4">
        <v>67716</v>
      </c>
      <c r="P2187">
        <v>1</v>
      </c>
    </row>
    <row r="2188" spans="15:16" x14ac:dyDescent="0.35">
      <c r="O2188" s="5">
        <v>76234</v>
      </c>
      <c r="P2188">
        <v>1</v>
      </c>
    </row>
    <row r="2189" spans="15:16" x14ac:dyDescent="0.35">
      <c r="O2189" s="4">
        <v>84117</v>
      </c>
      <c r="P2189">
        <v>1</v>
      </c>
    </row>
    <row r="2190" spans="15:16" x14ac:dyDescent="0.35">
      <c r="O2190" s="5">
        <v>65487</v>
      </c>
      <c r="P2190">
        <v>0</v>
      </c>
    </row>
    <row r="2191" spans="15:16" x14ac:dyDescent="0.35">
      <c r="O2191" s="4">
        <v>25224</v>
      </c>
      <c r="P2191">
        <v>0</v>
      </c>
    </row>
    <row r="2192" spans="15:16" x14ac:dyDescent="0.35">
      <c r="O2192" s="5">
        <v>89616</v>
      </c>
      <c r="P2192">
        <v>1</v>
      </c>
    </row>
    <row r="2193" spans="15:16" x14ac:dyDescent="0.35">
      <c r="O2193" s="4">
        <v>40851</v>
      </c>
      <c r="P2193">
        <v>0</v>
      </c>
    </row>
    <row r="2194" spans="15:16" x14ac:dyDescent="0.35">
      <c r="O2194" s="5">
        <v>27469</v>
      </c>
      <c r="P2194">
        <v>0</v>
      </c>
    </row>
    <row r="2195" spans="15:16" x14ac:dyDescent="0.35">
      <c r="O2195" s="4">
        <v>82347</v>
      </c>
      <c r="P2195">
        <v>3</v>
      </c>
    </row>
    <row r="2196" spans="15:16" x14ac:dyDescent="0.35">
      <c r="O2196" s="5">
        <v>73803</v>
      </c>
      <c r="P2196">
        <v>2</v>
      </c>
    </row>
    <row r="2197" spans="15:16" x14ac:dyDescent="0.35">
      <c r="O2197" s="4">
        <v>8820</v>
      </c>
      <c r="P2197">
        <v>0</v>
      </c>
    </row>
    <row r="2198" spans="15:16" x14ac:dyDescent="0.35">
      <c r="O2198" s="5">
        <v>43322</v>
      </c>
      <c r="P2198">
        <v>0</v>
      </c>
    </row>
    <row r="2199" spans="15:16" x14ac:dyDescent="0.35">
      <c r="O2199" s="4">
        <v>55593</v>
      </c>
      <c r="P2199">
        <v>1</v>
      </c>
    </row>
    <row r="2200" spans="15:16" x14ac:dyDescent="0.35">
      <c r="O2200" s="5">
        <v>50501</v>
      </c>
      <c r="P2200">
        <v>2</v>
      </c>
    </row>
    <row r="2201" spans="15:16" x14ac:dyDescent="0.35">
      <c r="O2201" s="4">
        <v>37085</v>
      </c>
      <c r="P2201">
        <v>0</v>
      </c>
    </row>
    <row r="2202" spans="15:16" x14ac:dyDescent="0.35">
      <c r="O2202" s="5">
        <v>16185</v>
      </c>
      <c r="P2202">
        <v>0</v>
      </c>
    </row>
    <row r="2203" spans="15:16" x14ac:dyDescent="0.35">
      <c r="O2203" s="4">
        <v>57731</v>
      </c>
      <c r="P2203">
        <v>0</v>
      </c>
    </row>
    <row r="2204" spans="15:16" x14ac:dyDescent="0.35">
      <c r="O2204" s="5">
        <v>48432</v>
      </c>
      <c r="P2204">
        <v>1</v>
      </c>
    </row>
    <row r="2205" spans="15:16" x14ac:dyDescent="0.35">
      <c r="O2205" s="4">
        <v>73807</v>
      </c>
      <c r="P2205">
        <v>0</v>
      </c>
    </row>
    <row r="2206" spans="15:16" x14ac:dyDescent="0.35">
      <c r="O2206" s="5">
        <v>18929</v>
      </c>
      <c r="P2206">
        <v>0</v>
      </c>
    </row>
    <row r="2207" spans="15:16" x14ac:dyDescent="0.35">
      <c r="O2207" s="4">
        <v>35893</v>
      </c>
      <c r="P2207">
        <v>0</v>
      </c>
    </row>
    <row r="2208" spans="15:16" x14ac:dyDescent="0.35">
      <c r="O2208" s="5">
        <v>61014</v>
      </c>
      <c r="P2208">
        <v>0</v>
      </c>
    </row>
    <row r="2209" spans="15:16" x14ac:dyDescent="0.35">
      <c r="O2209" s="4">
        <v>32144</v>
      </c>
      <c r="P2209">
        <v>1</v>
      </c>
    </row>
    <row r="2210" spans="15:16" x14ac:dyDescent="0.35">
      <c r="O2210" s="5">
        <v>14918</v>
      </c>
      <c r="P2210">
        <v>0</v>
      </c>
    </row>
    <row r="2211" spans="15:16" x14ac:dyDescent="0.35">
      <c r="O2211" s="4">
        <v>45146</v>
      </c>
      <c r="P2211">
        <v>0</v>
      </c>
    </row>
    <row r="2212" spans="15:16" x14ac:dyDescent="0.35">
      <c r="O2212" s="5">
        <v>41769</v>
      </c>
      <c r="P2212">
        <v>0</v>
      </c>
    </row>
    <row r="2213" spans="15:16" x14ac:dyDescent="0.35">
      <c r="O2213" s="4">
        <v>88325</v>
      </c>
      <c r="P2213">
        <v>0</v>
      </c>
    </row>
    <row r="2214" spans="15:16" x14ac:dyDescent="0.35">
      <c r="O2214" s="5">
        <v>38054</v>
      </c>
      <c r="P2214">
        <v>0</v>
      </c>
    </row>
    <row r="2215" spans="15:16" x14ac:dyDescent="0.35">
      <c r="O2215" s="4">
        <v>80617</v>
      </c>
      <c r="P2215">
        <v>0</v>
      </c>
    </row>
    <row r="2216" spans="15:16" x14ac:dyDescent="0.35">
      <c r="O2216" s="5">
        <v>5305</v>
      </c>
      <c r="P2216">
        <v>0</v>
      </c>
    </row>
    <row r="2217" spans="15:16" x14ac:dyDescent="0.35">
      <c r="O2217" s="4">
        <v>36807</v>
      </c>
      <c r="P2217">
        <v>0</v>
      </c>
    </row>
    <row r="2218" spans="15:16" x14ac:dyDescent="0.35">
      <c r="O2218" s="5">
        <v>28427</v>
      </c>
      <c r="P2218">
        <v>0</v>
      </c>
    </row>
    <row r="2219" spans="15:16" x14ac:dyDescent="0.35">
      <c r="O2219" s="4">
        <v>82032</v>
      </c>
      <c r="P2219">
        <v>0</v>
      </c>
    </row>
    <row r="2220" spans="15:16" x14ac:dyDescent="0.35">
      <c r="O2220" s="5">
        <v>22775</v>
      </c>
      <c r="P2220">
        <v>0</v>
      </c>
    </row>
    <row r="2221" spans="15:16" x14ac:dyDescent="0.35">
      <c r="O2221" s="4">
        <v>40101</v>
      </c>
      <c r="P2221">
        <v>0</v>
      </c>
    </row>
    <row r="2222" spans="15:16" x14ac:dyDescent="0.35">
      <c r="O2222" s="5">
        <v>58025</v>
      </c>
      <c r="P2222">
        <v>0</v>
      </c>
    </row>
    <row r="2223" spans="15:16" x14ac:dyDescent="0.35">
      <c r="O2223" s="4">
        <v>75777</v>
      </c>
      <c r="P2223">
        <v>3</v>
      </c>
    </row>
    <row r="2224" spans="15:16" x14ac:dyDescent="0.35">
      <c r="O2224" s="5">
        <v>7500</v>
      </c>
      <c r="P2224">
        <v>0</v>
      </c>
    </row>
    <row r="2225" spans="15:16" x14ac:dyDescent="0.35">
      <c r="O2225" s="4">
        <v>33562</v>
      </c>
      <c r="P2225">
        <v>0</v>
      </c>
    </row>
    <row r="2226" spans="15:16" x14ac:dyDescent="0.35">
      <c r="O2226" s="5">
        <v>57642</v>
      </c>
      <c r="P2226">
        <v>1</v>
      </c>
    </row>
    <row r="2227" spans="15:16" x14ac:dyDescent="0.35">
      <c r="O2227" s="4">
        <v>58554</v>
      </c>
      <c r="P2227">
        <v>0</v>
      </c>
    </row>
    <row r="2228" spans="15:16" x14ac:dyDescent="0.35">
      <c r="O2228" s="5">
        <v>63777</v>
      </c>
      <c r="P2228">
        <v>0</v>
      </c>
    </row>
    <row r="2229" spans="15:16" x14ac:dyDescent="0.35">
      <c r="O2229" s="4">
        <v>57967</v>
      </c>
      <c r="P2229">
        <v>0</v>
      </c>
    </row>
    <row r="2230" spans="15:16" x14ac:dyDescent="0.35">
      <c r="O2230" s="5">
        <v>51386</v>
      </c>
      <c r="P2230">
        <v>1</v>
      </c>
    </row>
    <row r="2231" spans="15:16" x14ac:dyDescent="0.35">
      <c r="O2231" s="4">
        <v>24434</v>
      </c>
      <c r="P2231">
        <v>0</v>
      </c>
    </row>
    <row r="2232" spans="15:16" x14ac:dyDescent="0.35">
      <c r="O2232" s="5">
        <v>11012</v>
      </c>
      <c r="P2232">
        <v>1</v>
      </c>
    </row>
    <row r="2233" spans="15:16" x14ac:dyDescent="0.35">
      <c r="O2233" s="4">
        <v>44802</v>
      </c>
      <c r="P2233">
        <v>0</v>
      </c>
    </row>
    <row r="2234" spans="15:16" x14ac:dyDescent="0.35">
      <c r="O2234" s="5">
        <v>26816</v>
      </c>
      <c r="P2234">
        <v>0</v>
      </c>
    </row>
    <row r="2235" spans="15:16" x14ac:dyDescent="0.35">
      <c r="O2235" s="4">
        <v>666666</v>
      </c>
      <c r="P2235">
        <v>0</v>
      </c>
    </row>
    <row r="2236" spans="15:16" x14ac:dyDescent="0.35">
      <c r="O2236" s="5">
        <v>34421</v>
      </c>
      <c r="P2236">
        <v>0</v>
      </c>
    </row>
    <row r="2237" spans="15:16" x14ac:dyDescent="0.35">
      <c r="O2237" s="4">
        <v>61223</v>
      </c>
      <c r="P2237">
        <v>0</v>
      </c>
    </row>
    <row r="2238" spans="15:16" x14ac:dyDescent="0.35">
      <c r="O2238" s="5">
        <v>64014</v>
      </c>
      <c r="P2238">
        <v>1</v>
      </c>
    </row>
    <row r="2239" spans="15:16" x14ac:dyDescent="0.35">
      <c r="O2239" s="4">
        <v>56981</v>
      </c>
      <c r="P2239">
        <v>1</v>
      </c>
    </row>
    <row r="2240" spans="15:16" x14ac:dyDescent="0.35">
      <c r="O2240" s="5">
        <v>69245</v>
      </c>
      <c r="P2240">
        <v>0</v>
      </c>
    </row>
    <row r="2241" spans="15:16" x14ac:dyDescent="0.35">
      <c r="O2241" s="4">
        <v>52899</v>
      </c>
      <c r="P2241">
        <v>1</v>
      </c>
    </row>
    <row r="2242" spans="15:16" x14ac:dyDescent="0.35">
      <c r="O2242">
        <f>CORREL(O2:O2241,P2:P2241)</f>
        <v>0.28710902029962265</v>
      </c>
    </row>
  </sheetData>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4C33E-85D9-41CE-BC67-E36BE2F41458}">
  <dimension ref="A1:S2244"/>
  <sheetViews>
    <sheetView topLeftCell="G16" workbookViewId="0">
      <selection activeCell="G2250" sqref="G2250"/>
    </sheetView>
  </sheetViews>
  <sheetFormatPr defaultRowHeight="14.5" x14ac:dyDescent="0.35"/>
  <cols>
    <col min="5" max="5" width="10.453125" bestFit="1" customWidth="1"/>
    <col min="7" max="7" width="10.453125" bestFit="1" customWidth="1"/>
  </cols>
  <sheetData>
    <row r="1" spans="1:19" x14ac:dyDescent="0.35">
      <c r="A1" s="10" t="s">
        <v>61</v>
      </c>
      <c r="B1" s="11" t="s">
        <v>4</v>
      </c>
      <c r="I1">
        <v>1957</v>
      </c>
      <c r="J1" s="4">
        <v>24434</v>
      </c>
      <c r="S1">
        <v>69</v>
      </c>
    </row>
    <row r="2" spans="1:19" x14ac:dyDescent="0.35">
      <c r="A2" s="12">
        <f>marketing_campaign[[#This Row],[Response]]+marketing_campaign[[#This Row],[AcceptedCmp2]]+marketing_campaign[[#This Row],[AcceptedCmp1]]+marketing_campaign[[#This Row],[AcceptedCmp5]]+marketing_campaign[[#This Row],[AcceptedCmp4]]+marketing_campaign[[#This Row],[AcceptedCmp3]]</f>
        <v>1</v>
      </c>
      <c r="B2" s="11">
        <v>58138</v>
      </c>
      <c r="I2">
        <v>1954</v>
      </c>
      <c r="J2" s="5">
        <v>11012</v>
      </c>
      <c r="S2">
        <v>72</v>
      </c>
    </row>
    <row r="3" spans="1:19" x14ac:dyDescent="0.35">
      <c r="A3" s="11">
        <f>marketing_campaign[[#This Row],[Response]]+marketing_campaign[[#This Row],[AcceptedCmp2]]+marketing_campaign[[#This Row],[AcceptedCmp1]]+marketing_campaign[[#This Row],[AcceptedCmp5]]+marketing_campaign[[#This Row],[AcceptedCmp4]]+marketing_campaign[[#This Row],[AcceptedCmp3]]</f>
        <v>0</v>
      </c>
      <c r="B3" s="11">
        <v>46344</v>
      </c>
      <c r="E3">
        <f>MAX(I:I)</f>
        <v>1996</v>
      </c>
      <c r="I3">
        <v>1965</v>
      </c>
      <c r="J3" s="4">
        <v>44802</v>
      </c>
      <c r="S3">
        <v>61</v>
      </c>
    </row>
    <row r="4" spans="1:19" x14ac:dyDescent="0.35">
      <c r="A4" s="12">
        <f>marketing_campaign[[#This Row],[Response]]+marketing_campaign[[#This Row],[AcceptedCmp2]]+marketing_campaign[[#This Row],[AcceptedCmp1]]+marketing_campaign[[#This Row],[AcceptedCmp5]]+marketing_campaign[[#This Row],[AcceptedCmp4]]+marketing_campaign[[#This Row],[AcceptedCmp3]]</f>
        <v>0</v>
      </c>
      <c r="B4" s="11">
        <v>71613</v>
      </c>
      <c r="E4">
        <f>MIN(I:I)</f>
        <v>1893</v>
      </c>
      <c r="I4">
        <v>1984</v>
      </c>
      <c r="J4" s="5">
        <v>26816</v>
      </c>
      <c r="S4">
        <v>42</v>
      </c>
    </row>
    <row r="5" spans="1:19" x14ac:dyDescent="0.35">
      <c r="A5" s="11">
        <f>marketing_campaign[[#This Row],[Response]]+marketing_campaign[[#This Row],[AcceptedCmp2]]+marketing_campaign[[#This Row],[AcceptedCmp1]]+marketing_campaign[[#This Row],[AcceptedCmp5]]+marketing_campaign[[#This Row],[AcceptedCmp4]]+marketing_campaign[[#This Row],[AcceptedCmp3]]</f>
        <v>0</v>
      </c>
      <c r="B5" s="11">
        <v>26646</v>
      </c>
      <c r="I5">
        <v>1981</v>
      </c>
      <c r="J5" s="4">
        <v>666666</v>
      </c>
      <c r="S5">
        <v>45</v>
      </c>
    </row>
    <row r="6" spans="1:19" x14ac:dyDescent="0.35">
      <c r="A6" s="12">
        <f>marketing_campaign[[#This Row],[Response]]+marketing_campaign[[#This Row],[AcceptedCmp2]]+marketing_campaign[[#This Row],[AcceptedCmp1]]+marketing_campaign[[#This Row],[AcceptedCmp5]]+marketing_campaign[[#This Row],[AcceptedCmp4]]+marketing_campaign[[#This Row],[AcceptedCmp3]]</f>
        <v>0</v>
      </c>
      <c r="B6" s="11">
        <v>58293</v>
      </c>
      <c r="E6" s="1">
        <f ca="1">TODAY()</f>
        <v>46324</v>
      </c>
      <c r="G6" s="1">
        <f>DATE(2026,1,5)</f>
        <v>46027</v>
      </c>
      <c r="I6">
        <v>1967</v>
      </c>
      <c r="J6" s="5">
        <v>34421</v>
      </c>
      <c r="S6">
        <v>59</v>
      </c>
    </row>
    <row r="7" spans="1:19" x14ac:dyDescent="0.35">
      <c r="A7" s="11">
        <f>marketing_campaign[[#This Row],[Response]]+marketing_campaign[[#This Row],[AcceptedCmp2]]+marketing_campaign[[#This Row],[AcceptedCmp1]]+marketing_campaign[[#This Row],[AcceptedCmp5]]+marketing_campaign[[#This Row],[AcceptedCmp4]]+marketing_campaign[[#This Row],[AcceptedCmp3]]</f>
        <v>0</v>
      </c>
      <c r="B7" s="11">
        <v>62513</v>
      </c>
      <c r="E7">
        <f ca="1">YEAR(E6)</f>
        <v>2026</v>
      </c>
      <c r="G7">
        <f>YEAR(G6)</f>
        <v>2026</v>
      </c>
      <c r="H7" t="s">
        <v>45</v>
      </c>
      <c r="I7">
        <v>1971</v>
      </c>
      <c r="J7" s="4">
        <v>61223</v>
      </c>
      <c r="S7">
        <v>55</v>
      </c>
    </row>
    <row r="8" spans="1:19" x14ac:dyDescent="0.35">
      <c r="A8" s="12">
        <f>marketing_campaign[[#This Row],[Response]]+marketing_campaign[[#This Row],[AcceptedCmp2]]+marketing_campaign[[#This Row],[AcceptedCmp1]]+marketing_campaign[[#This Row],[AcceptedCmp5]]+marketing_campaign[[#This Row],[AcceptedCmp4]]+marketing_campaign[[#This Row],[AcceptedCmp3]]</f>
        <v>0</v>
      </c>
      <c r="B8" s="11">
        <v>55635</v>
      </c>
      <c r="E8">
        <f ca="1">MONTH(E6)</f>
        <v>10</v>
      </c>
      <c r="G8">
        <f>MONTH(G6)</f>
        <v>1</v>
      </c>
      <c r="H8" t="s">
        <v>44</v>
      </c>
      <c r="I8">
        <v>1985</v>
      </c>
      <c r="J8" s="5">
        <v>64014</v>
      </c>
      <c r="S8">
        <v>41</v>
      </c>
    </row>
    <row r="9" spans="1:19" x14ac:dyDescent="0.35">
      <c r="A9" s="11">
        <f>marketing_campaign[[#This Row],[Response]]+marketing_campaign[[#This Row],[AcceptedCmp2]]+marketing_campaign[[#This Row],[AcceptedCmp1]]+marketing_campaign[[#This Row],[AcceptedCmp5]]+marketing_campaign[[#This Row],[AcceptedCmp4]]+marketing_campaign[[#This Row],[AcceptedCmp3]]</f>
        <v>0</v>
      </c>
      <c r="B9" s="11">
        <v>33454</v>
      </c>
      <c r="E9">
        <f ca="1">DAY(E6)</f>
        <v>29</v>
      </c>
      <c r="G9">
        <f>DAY(G6)</f>
        <v>5</v>
      </c>
      <c r="H9" t="s">
        <v>43</v>
      </c>
      <c r="I9">
        <v>1974</v>
      </c>
      <c r="J9" s="4">
        <v>56981</v>
      </c>
      <c r="S9">
        <v>52</v>
      </c>
    </row>
    <row r="10" spans="1:19" x14ac:dyDescent="0.35">
      <c r="A10" s="12">
        <f>marketing_campaign[[#This Row],[Response]]+marketing_campaign[[#This Row],[AcceptedCmp2]]+marketing_campaign[[#This Row],[AcceptedCmp1]]+marketing_campaign[[#This Row],[AcceptedCmp5]]+marketing_campaign[[#This Row],[AcceptedCmp4]]+marketing_campaign[[#This Row],[AcceptedCmp3]]</f>
        <v>1</v>
      </c>
      <c r="B10" s="11">
        <v>30351</v>
      </c>
      <c r="E10">
        <f>2026-1957</f>
        <v>69</v>
      </c>
      <c r="I10">
        <v>1950</v>
      </c>
      <c r="J10" s="5">
        <v>69245</v>
      </c>
      <c r="S10">
        <v>76</v>
      </c>
    </row>
    <row r="11" spans="1:19" x14ac:dyDescent="0.35">
      <c r="A11" s="11">
        <f>marketing_campaign[[#This Row],[Response]]+marketing_campaign[[#This Row],[AcceptedCmp2]]+marketing_campaign[[#This Row],[AcceptedCmp1]]+marketing_campaign[[#This Row],[AcceptedCmp5]]+marketing_campaign[[#This Row],[AcceptedCmp4]]+marketing_campaign[[#This Row],[AcceptedCmp3]]</f>
        <v>1</v>
      </c>
      <c r="B11" s="11">
        <v>5648</v>
      </c>
      <c r="D11">
        <v>1957</v>
      </c>
      <c r="E11">
        <f>YEAR(G6)</f>
        <v>2026</v>
      </c>
      <c r="F11">
        <f>E11-D11</f>
        <v>69</v>
      </c>
      <c r="I11">
        <v>1983</v>
      </c>
      <c r="J11" s="4">
        <v>52869</v>
      </c>
      <c r="S11">
        <v>43</v>
      </c>
    </row>
    <row r="12" spans="1:19" x14ac:dyDescent="0.35">
      <c r="A12" s="12">
        <f>marketing_campaign[[#This Row],[Response]]+marketing_campaign[[#This Row],[AcceptedCmp2]]+marketing_campaign[[#This Row],[AcceptedCmp1]]+marketing_campaign[[#This Row],[AcceptedCmp5]]+marketing_campaign[[#This Row],[AcceptedCmp4]]+marketing_campaign[[#This Row],[AcceptedCmp3]]</f>
        <v>0</v>
      </c>
      <c r="B12" s="11">
        <v>52247.25</v>
      </c>
      <c r="I12">
        <v>1976</v>
      </c>
      <c r="S12">
        <v>50</v>
      </c>
    </row>
    <row r="13" spans="1:19" x14ac:dyDescent="0.35">
      <c r="A13" s="11">
        <f>marketing_campaign[[#This Row],[Response]]+marketing_campaign[[#This Row],[AcceptedCmp2]]+marketing_campaign[[#This Row],[AcceptedCmp1]]+marketing_campaign[[#This Row],[AcceptedCmp5]]+marketing_campaign[[#This Row],[AcceptedCmp4]]+marketing_campaign[[#This Row],[AcceptedCmp3]]</f>
        <v>0</v>
      </c>
      <c r="B13" s="11">
        <v>7500</v>
      </c>
      <c r="I13">
        <v>1959</v>
      </c>
      <c r="S13">
        <v>67</v>
      </c>
    </row>
    <row r="14" spans="1:19" x14ac:dyDescent="0.35">
      <c r="A14" s="12">
        <f>marketing_campaign[[#This Row],[Response]]+marketing_campaign[[#This Row],[AcceptedCmp2]]+marketing_campaign[[#This Row],[AcceptedCmp1]]+marketing_campaign[[#This Row],[AcceptedCmp5]]+marketing_campaign[[#This Row],[AcceptedCmp4]]+marketing_campaign[[#This Row],[AcceptedCmp3]]</f>
        <v>0</v>
      </c>
      <c r="B14" s="11">
        <v>63033</v>
      </c>
      <c r="I14">
        <v>1952</v>
      </c>
      <c r="S14">
        <v>74</v>
      </c>
    </row>
    <row r="15" spans="1:19" x14ac:dyDescent="0.35">
      <c r="A15" s="11">
        <f>marketing_campaign[[#This Row],[Response]]+marketing_campaign[[#This Row],[AcceptedCmp2]]+marketing_campaign[[#This Row],[AcceptedCmp1]]+marketing_campaign[[#This Row],[AcceptedCmp5]]+marketing_campaign[[#This Row],[AcceptedCmp4]]+marketing_campaign[[#This Row],[AcceptedCmp3]]</f>
        <v>0</v>
      </c>
      <c r="B15" s="11">
        <v>59354</v>
      </c>
      <c r="I15">
        <v>1987</v>
      </c>
      <c r="S15">
        <v>39</v>
      </c>
    </row>
    <row r="16" spans="1:19" x14ac:dyDescent="0.35">
      <c r="A16" s="12">
        <f>marketing_campaign[[#This Row],[Response]]+marketing_campaign[[#This Row],[AcceptedCmp2]]+marketing_campaign[[#This Row],[AcceptedCmp1]]+marketing_campaign[[#This Row],[AcceptedCmp5]]+marketing_campaign[[#This Row],[AcceptedCmp4]]+marketing_campaign[[#This Row],[AcceptedCmp3]]</f>
        <v>0</v>
      </c>
      <c r="B16" s="11">
        <v>17323</v>
      </c>
      <c r="I16">
        <v>1946</v>
      </c>
      <c r="S16">
        <v>80</v>
      </c>
    </row>
    <row r="17" spans="1:19" x14ac:dyDescent="0.35">
      <c r="A17" s="11">
        <f>marketing_campaign[[#This Row],[Response]]+marketing_campaign[[#This Row],[AcceptedCmp2]]+marketing_campaign[[#This Row],[AcceptedCmp1]]+marketing_campaign[[#This Row],[AcceptedCmp5]]+marketing_campaign[[#This Row],[AcceptedCmp4]]+marketing_campaign[[#This Row],[AcceptedCmp3]]</f>
        <v>3</v>
      </c>
      <c r="B17" s="11">
        <v>82800</v>
      </c>
      <c r="I17">
        <v>1980</v>
      </c>
      <c r="S17">
        <v>46</v>
      </c>
    </row>
    <row r="18" spans="1:19" x14ac:dyDescent="0.35">
      <c r="A18" s="12">
        <f>marketing_campaign[[#This Row],[Response]]+marketing_campaign[[#This Row],[AcceptedCmp2]]+marketing_campaign[[#This Row],[AcceptedCmp1]]+marketing_campaign[[#This Row],[AcceptedCmp5]]+marketing_campaign[[#This Row],[AcceptedCmp4]]+marketing_campaign[[#This Row],[AcceptedCmp3]]</f>
        <v>0</v>
      </c>
      <c r="B18" s="11">
        <v>41850</v>
      </c>
      <c r="I18">
        <v>1946</v>
      </c>
      <c r="S18">
        <v>80</v>
      </c>
    </row>
    <row r="19" spans="1:19" x14ac:dyDescent="0.35">
      <c r="A19" s="11">
        <f>marketing_campaign[[#This Row],[Response]]+marketing_campaign[[#This Row],[AcceptedCmp2]]+marketing_campaign[[#This Row],[AcceptedCmp1]]+marketing_campaign[[#This Row],[AcceptedCmp5]]+marketing_campaign[[#This Row],[AcceptedCmp4]]+marketing_campaign[[#This Row],[AcceptedCmp3]]</f>
        <v>0</v>
      </c>
      <c r="B19" s="11">
        <v>37760</v>
      </c>
      <c r="I19">
        <v>1949</v>
      </c>
      <c r="S19">
        <v>77</v>
      </c>
    </row>
    <row r="20" spans="1:19" x14ac:dyDescent="0.35">
      <c r="A20" s="12">
        <f>marketing_campaign[[#This Row],[Response]]+marketing_campaign[[#This Row],[AcceptedCmp2]]+marketing_campaign[[#This Row],[AcceptedCmp1]]+marketing_campaign[[#This Row],[AcceptedCmp5]]+marketing_campaign[[#This Row],[AcceptedCmp4]]+marketing_campaign[[#This Row],[AcceptedCmp3]]</f>
        <v>1</v>
      </c>
      <c r="B20" s="11">
        <v>76995</v>
      </c>
      <c r="I20">
        <v>1985</v>
      </c>
      <c r="S20">
        <v>41</v>
      </c>
    </row>
    <row r="21" spans="1:19" x14ac:dyDescent="0.35">
      <c r="A21" s="11">
        <f>marketing_campaign[[#This Row],[Response]]+marketing_campaign[[#This Row],[AcceptedCmp2]]+marketing_campaign[[#This Row],[AcceptedCmp1]]+marketing_campaign[[#This Row],[AcceptedCmp5]]+marketing_campaign[[#This Row],[AcceptedCmp4]]+marketing_campaign[[#This Row],[AcceptedCmp3]]</f>
        <v>0</v>
      </c>
      <c r="B21" s="11">
        <v>33812</v>
      </c>
      <c r="I21">
        <v>1982</v>
      </c>
      <c r="S21">
        <v>44</v>
      </c>
    </row>
    <row r="22" spans="1:19" x14ac:dyDescent="0.35">
      <c r="A22" s="12">
        <f>marketing_campaign[[#This Row],[Response]]+marketing_campaign[[#This Row],[AcceptedCmp2]]+marketing_campaign[[#This Row],[AcceptedCmp1]]+marketing_campaign[[#This Row],[AcceptedCmp5]]+marketing_campaign[[#This Row],[AcceptedCmp4]]+marketing_campaign[[#This Row],[AcceptedCmp3]]</f>
        <v>0</v>
      </c>
      <c r="B22" s="11">
        <v>37040</v>
      </c>
      <c r="I22">
        <v>1979</v>
      </c>
      <c r="S22">
        <v>47</v>
      </c>
    </row>
    <row r="23" spans="1:19" x14ac:dyDescent="0.35">
      <c r="A23" s="11">
        <f>marketing_campaign[[#This Row],[Response]]+marketing_campaign[[#This Row],[AcceptedCmp2]]+marketing_campaign[[#This Row],[AcceptedCmp1]]+marketing_campaign[[#This Row],[AcceptedCmp5]]+marketing_campaign[[#This Row],[AcceptedCmp4]]+marketing_campaign[[#This Row],[AcceptedCmp3]]</f>
        <v>0</v>
      </c>
      <c r="B23" s="11">
        <v>2447</v>
      </c>
      <c r="I23">
        <v>1949</v>
      </c>
      <c r="S23">
        <v>77</v>
      </c>
    </row>
    <row r="24" spans="1:19" x14ac:dyDescent="0.35">
      <c r="A24" s="12">
        <f>marketing_campaign[[#This Row],[Response]]+marketing_campaign[[#This Row],[AcceptedCmp2]]+marketing_campaign[[#This Row],[AcceptedCmp1]]+marketing_campaign[[#This Row],[AcceptedCmp5]]+marketing_campaign[[#This Row],[AcceptedCmp4]]+marketing_campaign[[#This Row],[AcceptedCmp3]]</f>
        <v>1</v>
      </c>
      <c r="B24" s="11">
        <v>58607</v>
      </c>
      <c r="I24">
        <v>1954</v>
      </c>
      <c r="S24">
        <v>72</v>
      </c>
    </row>
    <row r="25" spans="1:19" x14ac:dyDescent="0.35">
      <c r="A25" s="11">
        <f>marketing_campaign[[#This Row],[Response]]+marketing_campaign[[#This Row],[AcceptedCmp2]]+marketing_campaign[[#This Row],[AcceptedCmp1]]+marketing_campaign[[#This Row],[AcceptedCmp5]]+marketing_campaign[[#This Row],[AcceptedCmp4]]+marketing_campaign[[#This Row],[AcceptedCmp3]]</f>
        <v>0</v>
      </c>
      <c r="B25" s="11">
        <v>65324</v>
      </c>
      <c r="I25">
        <v>1951</v>
      </c>
      <c r="S25">
        <v>75</v>
      </c>
    </row>
    <row r="26" spans="1:19" x14ac:dyDescent="0.35">
      <c r="A26" s="12">
        <f>marketing_campaign[[#This Row],[Response]]+marketing_campaign[[#This Row],[AcceptedCmp2]]+marketing_campaign[[#This Row],[AcceptedCmp1]]+marketing_campaign[[#This Row],[AcceptedCmp5]]+marketing_campaign[[#This Row],[AcceptedCmp4]]+marketing_campaign[[#This Row],[AcceptedCmp3]]</f>
        <v>0</v>
      </c>
      <c r="B26" s="11">
        <v>40689</v>
      </c>
      <c r="I26">
        <v>1969</v>
      </c>
      <c r="S26">
        <v>57</v>
      </c>
    </row>
    <row r="27" spans="1:19" x14ac:dyDescent="0.35">
      <c r="A27" s="11">
        <f>marketing_campaign[[#This Row],[Response]]+marketing_campaign[[#This Row],[AcceptedCmp2]]+marketing_campaign[[#This Row],[AcceptedCmp1]]+marketing_campaign[[#This Row],[AcceptedCmp5]]+marketing_campaign[[#This Row],[AcceptedCmp4]]+marketing_campaign[[#This Row],[AcceptedCmp3]]</f>
        <v>0</v>
      </c>
      <c r="B27" s="11">
        <v>18589</v>
      </c>
      <c r="I27">
        <v>1976</v>
      </c>
      <c r="S27">
        <v>50</v>
      </c>
    </row>
    <row r="28" spans="1:19" x14ac:dyDescent="0.35">
      <c r="A28" s="12">
        <f>marketing_campaign[[#This Row],[Response]]+marketing_campaign[[#This Row],[AcceptedCmp2]]+marketing_campaign[[#This Row],[AcceptedCmp1]]+marketing_campaign[[#This Row],[AcceptedCmp5]]+marketing_campaign[[#This Row],[AcceptedCmp4]]+marketing_campaign[[#This Row],[AcceptedCmp3]]</f>
        <v>0</v>
      </c>
      <c r="B28" s="11">
        <v>53359</v>
      </c>
      <c r="I28">
        <v>1986</v>
      </c>
      <c r="S28">
        <v>40</v>
      </c>
    </row>
    <row r="29" spans="1:19" x14ac:dyDescent="0.35">
      <c r="A29" s="11">
        <f>marketing_campaign[[#This Row],[Response]]+marketing_campaign[[#This Row],[AcceptedCmp2]]+marketing_campaign[[#This Row],[AcceptedCmp1]]+marketing_campaign[[#This Row],[AcceptedCmp5]]+marketing_campaign[[#This Row],[AcceptedCmp4]]+marketing_campaign[[#This Row],[AcceptedCmp3]]</f>
        <v>0</v>
      </c>
      <c r="B29" s="11">
        <v>52247.25</v>
      </c>
      <c r="I29">
        <v>1989</v>
      </c>
      <c r="S29">
        <v>37</v>
      </c>
    </row>
    <row r="30" spans="1:19" x14ac:dyDescent="0.35">
      <c r="A30" s="12">
        <f>marketing_campaign[[#This Row],[Response]]+marketing_campaign[[#This Row],[AcceptedCmp2]]+marketing_campaign[[#This Row],[AcceptedCmp1]]+marketing_campaign[[#This Row],[AcceptedCmp5]]+marketing_campaign[[#This Row],[AcceptedCmp4]]+marketing_campaign[[#This Row],[AcceptedCmp3]]</f>
        <v>0</v>
      </c>
      <c r="B30" s="11">
        <v>38360</v>
      </c>
      <c r="I30">
        <v>1965</v>
      </c>
      <c r="S30">
        <v>61</v>
      </c>
    </row>
    <row r="31" spans="1:19" x14ac:dyDescent="0.35">
      <c r="A31" s="11">
        <f>marketing_campaign[[#This Row],[Response]]+marketing_campaign[[#This Row],[AcceptedCmp2]]+marketing_campaign[[#This Row],[AcceptedCmp1]]+marketing_campaign[[#This Row],[AcceptedCmp5]]+marketing_campaign[[#This Row],[AcceptedCmp4]]+marketing_campaign[[#This Row],[AcceptedCmp3]]</f>
        <v>1</v>
      </c>
      <c r="B31" s="11">
        <v>84618</v>
      </c>
      <c r="I31">
        <v>1989</v>
      </c>
      <c r="S31">
        <v>37</v>
      </c>
    </row>
    <row r="32" spans="1:19" x14ac:dyDescent="0.35">
      <c r="A32" s="12">
        <f>marketing_campaign[[#This Row],[Response]]+marketing_campaign[[#This Row],[AcceptedCmp2]]+marketing_campaign[[#This Row],[AcceptedCmp1]]+marketing_campaign[[#This Row],[AcceptedCmp5]]+marketing_campaign[[#This Row],[AcceptedCmp4]]+marketing_campaign[[#This Row],[AcceptedCmp3]]</f>
        <v>0</v>
      </c>
      <c r="B32" s="11">
        <v>10979</v>
      </c>
      <c r="I32">
        <v>1963</v>
      </c>
      <c r="S32">
        <v>63</v>
      </c>
    </row>
    <row r="33" spans="1:19" x14ac:dyDescent="0.35">
      <c r="A33" s="11">
        <f>marketing_campaign[[#This Row],[Response]]+marketing_campaign[[#This Row],[AcceptedCmp2]]+marketing_campaign[[#This Row],[AcceptedCmp1]]+marketing_campaign[[#This Row],[AcceptedCmp5]]+marketing_campaign[[#This Row],[AcceptedCmp4]]+marketing_campaign[[#This Row],[AcceptedCmp3]]</f>
        <v>0</v>
      </c>
      <c r="B33" s="11">
        <v>38620</v>
      </c>
      <c r="I33">
        <v>1970</v>
      </c>
      <c r="S33">
        <v>56</v>
      </c>
    </row>
    <row r="34" spans="1:19" x14ac:dyDescent="0.35">
      <c r="A34" s="12">
        <f>marketing_campaign[[#This Row],[Response]]+marketing_campaign[[#This Row],[AcceptedCmp2]]+marketing_campaign[[#This Row],[AcceptedCmp1]]+marketing_campaign[[#This Row],[AcceptedCmp5]]+marketing_campaign[[#This Row],[AcceptedCmp4]]+marketing_campaign[[#This Row],[AcceptedCmp3]]</f>
        <v>1</v>
      </c>
      <c r="B34" s="11">
        <v>40548</v>
      </c>
      <c r="I34">
        <v>1952</v>
      </c>
      <c r="S34">
        <v>74</v>
      </c>
    </row>
    <row r="35" spans="1:19" x14ac:dyDescent="0.35">
      <c r="A35" s="11">
        <f>marketing_campaign[[#This Row],[Response]]+marketing_campaign[[#This Row],[AcceptedCmp2]]+marketing_campaign[[#This Row],[AcceptedCmp1]]+marketing_campaign[[#This Row],[AcceptedCmp5]]+marketing_campaign[[#This Row],[AcceptedCmp4]]+marketing_campaign[[#This Row],[AcceptedCmp3]]</f>
        <v>1</v>
      </c>
      <c r="B35" s="11">
        <v>46610</v>
      </c>
      <c r="I35">
        <v>1946</v>
      </c>
      <c r="S35">
        <v>80</v>
      </c>
    </row>
    <row r="36" spans="1:19" x14ac:dyDescent="0.35">
      <c r="A36" s="12">
        <f>marketing_campaign[[#This Row],[Response]]+marketing_campaign[[#This Row],[AcceptedCmp2]]+marketing_campaign[[#This Row],[AcceptedCmp1]]+marketing_campaign[[#This Row],[AcceptedCmp5]]+marketing_campaign[[#This Row],[AcceptedCmp4]]+marketing_campaign[[#This Row],[AcceptedCmp3]]</f>
        <v>0</v>
      </c>
      <c r="B36" s="11">
        <v>68657</v>
      </c>
      <c r="I36">
        <v>1951</v>
      </c>
      <c r="S36">
        <v>75</v>
      </c>
    </row>
    <row r="37" spans="1:19" x14ac:dyDescent="0.35">
      <c r="A37" s="11">
        <f>marketing_campaign[[#This Row],[Response]]+marketing_campaign[[#This Row],[AcceptedCmp2]]+marketing_campaign[[#This Row],[AcceptedCmp1]]+marketing_campaign[[#This Row],[AcceptedCmp5]]+marketing_campaign[[#This Row],[AcceptedCmp4]]+marketing_campaign[[#This Row],[AcceptedCmp3]]</f>
        <v>0</v>
      </c>
      <c r="B37" s="11">
        <v>49389</v>
      </c>
      <c r="I37">
        <v>1970</v>
      </c>
      <c r="S37">
        <v>56</v>
      </c>
    </row>
    <row r="38" spans="1:19" x14ac:dyDescent="0.35">
      <c r="A38" s="12">
        <f>marketing_campaign[[#This Row],[Response]]+marketing_campaign[[#This Row],[AcceptedCmp2]]+marketing_campaign[[#This Row],[AcceptedCmp1]]+marketing_campaign[[#This Row],[AcceptedCmp5]]+marketing_campaign[[#This Row],[AcceptedCmp4]]+marketing_campaign[[#This Row],[AcceptedCmp3]]</f>
        <v>0</v>
      </c>
      <c r="B38" s="11">
        <v>67353</v>
      </c>
      <c r="I38">
        <v>1976</v>
      </c>
      <c r="S38">
        <v>50</v>
      </c>
    </row>
    <row r="39" spans="1:19" x14ac:dyDescent="0.35">
      <c r="A39" s="11">
        <f>marketing_campaign[[#This Row],[Response]]+marketing_campaign[[#This Row],[AcceptedCmp2]]+marketing_campaign[[#This Row],[AcceptedCmp1]]+marketing_campaign[[#This Row],[AcceptedCmp5]]+marketing_campaign[[#This Row],[AcceptedCmp4]]+marketing_campaign[[#This Row],[AcceptedCmp3]]</f>
        <v>0</v>
      </c>
      <c r="B39" s="11">
        <v>23718</v>
      </c>
      <c r="I39">
        <v>1973</v>
      </c>
      <c r="S39">
        <v>53</v>
      </c>
    </row>
    <row r="40" spans="1:19" x14ac:dyDescent="0.35">
      <c r="A40" s="12">
        <f>marketing_campaign[[#This Row],[Response]]+marketing_campaign[[#This Row],[AcceptedCmp2]]+marketing_campaign[[#This Row],[AcceptedCmp1]]+marketing_campaign[[#This Row],[AcceptedCmp5]]+marketing_campaign[[#This Row],[AcceptedCmp4]]+marketing_campaign[[#This Row],[AcceptedCmp3]]</f>
        <v>0</v>
      </c>
      <c r="B40" s="11">
        <v>42429</v>
      </c>
      <c r="I40">
        <v>1943</v>
      </c>
      <c r="S40">
        <v>83</v>
      </c>
    </row>
    <row r="41" spans="1:19" x14ac:dyDescent="0.35">
      <c r="A41" s="11">
        <f>marketing_campaign[[#This Row],[Response]]+marketing_campaign[[#This Row],[AcceptedCmp2]]+marketing_campaign[[#This Row],[AcceptedCmp1]]+marketing_campaign[[#This Row],[AcceptedCmp5]]+marketing_campaign[[#This Row],[AcceptedCmp4]]+marketing_campaign[[#This Row],[AcceptedCmp3]]</f>
        <v>2</v>
      </c>
      <c r="B41" s="11">
        <v>48948</v>
      </c>
      <c r="I41">
        <v>1980</v>
      </c>
      <c r="S41">
        <v>46</v>
      </c>
    </row>
    <row r="42" spans="1:19" x14ac:dyDescent="0.35">
      <c r="A42" s="12">
        <f>marketing_campaign[[#This Row],[Response]]+marketing_campaign[[#This Row],[AcceptedCmp2]]+marketing_campaign[[#This Row],[AcceptedCmp1]]+marketing_campaign[[#This Row],[AcceptedCmp5]]+marketing_campaign[[#This Row],[AcceptedCmp4]]+marketing_campaign[[#This Row],[AcceptedCmp3]]</f>
        <v>0</v>
      </c>
      <c r="B42" s="11">
        <v>80011</v>
      </c>
      <c r="I42">
        <v>1985</v>
      </c>
      <c r="S42">
        <v>41</v>
      </c>
    </row>
    <row r="43" spans="1:19" x14ac:dyDescent="0.35">
      <c r="A43" s="11">
        <f>marketing_campaign[[#This Row],[Response]]+marketing_campaign[[#This Row],[AcceptedCmp2]]+marketing_campaign[[#This Row],[AcceptedCmp1]]+marketing_campaign[[#This Row],[AcceptedCmp5]]+marketing_campaign[[#This Row],[AcceptedCmp4]]+marketing_campaign[[#This Row],[AcceptedCmp3]]</f>
        <v>0</v>
      </c>
      <c r="B43" s="11">
        <v>20559</v>
      </c>
      <c r="I43">
        <v>1957</v>
      </c>
      <c r="S43">
        <v>69</v>
      </c>
    </row>
    <row r="44" spans="1:19" x14ac:dyDescent="0.35">
      <c r="A44" s="12">
        <f>marketing_campaign[[#This Row],[Response]]+marketing_campaign[[#This Row],[AcceptedCmp2]]+marketing_campaign[[#This Row],[AcceptedCmp1]]+marketing_campaign[[#This Row],[AcceptedCmp5]]+marketing_campaign[[#This Row],[AcceptedCmp4]]+marketing_campaign[[#This Row],[AcceptedCmp3]]</f>
        <v>0</v>
      </c>
      <c r="B44" s="11">
        <v>21994</v>
      </c>
      <c r="I44">
        <v>1959</v>
      </c>
      <c r="S44">
        <v>67</v>
      </c>
    </row>
    <row r="45" spans="1:19" x14ac:dyDescent="0.35">
      <c r="A45" s="11">
        <f>marketing_campaign[[#This Row],[Response]]+marketing_campaign[[#This Row],[AcceptedCmp2]]+marketing_campaign[[#This Row],[AcceptedCmp1]]+marketing_campaign[[#This Row],[AcceptedCmp5]]+marketing_campaign[[#This Row],[AcceptedCmp4]]+marketing_campaign[[#This Row],[AcceptedCmp3]]</f>
        <v>0</v>
      </c>
      <c r="B45" s="11">
        <v>52247.25</v>
      </c>
      <c r="I45">
        <v>1975</v>
      </c>
      <c r="S45">
        <v>51</v>
      </c>
    </row>
    <row r="46" spans="1:19" x14ac:dyDescent="0.35">
      <c r="A46" s="12">
        <f>marketing_campaign[[#This Row],[Response]]+marketing_campaign[[#This Row],[AcceptedCmp2]]+marketing_campaign[[#This Row],[AcceptedCmp1]]+marketing_campaign[[#This Row],[AcceptedCmp5]]+marketing_campaign[[#This Row],[AcceptedCmp4]]+marketing_campaign[[#This Row],[AcceptedCmp3]]</f>
        <v>0</v>
      </c>
      <c r="B46" s="11">
        <v>7500</v>
      </c>
      <c r="I46">
        <v>1976</v>
      </c>
      <c r="S46">
        <v>50</v>
      </c>
    </row>
    <row r="47" spans="1:19" x14ac:dyDescent="0.35">
      <c r="A47" s="11">
        <f>marketing_campaign[[#This Row],[Response]]+marketing_campaign[[#This Row],[AcceptedCmp2]]+marketing_campaign[[#This Row],[AcceptedCmp1]]+marketing_campaign[[#This Row],[AcceptedCmp5]]+marketing_campaign[[#This Row],[AcceptedCmp4]]+marketing_campaign[[#This Row],[AcceptedCmp3]]</f>
        <v>0</v>
      </c>
      <c r="B47" s="11">
        <v>79941</v>
      </c>
      <c r="I47">
        <v>1996</v>
      </c>
      <c r="S47">
        <v>30</v>
      </c>
    </row>
    <row r="48" spans="1:19" x14ac:dyDescent="0.35">
      <c r="A48" s="12">
        <f>marketing_campaign[[#This Row],[Response]]+marketing_campaign[[#This Row],[AcceptedCmp2]]+marketing_campaign[[#This Row],[AcceptedCmp1]]+marketing_campaign[[#This Row],[AcceptedCmp5]]+marketing_campaign[[#This Row],[AcceptedCmp4]]+marketing_campaign[[#This Row],[AcceptedCmp3]]</f>
        <v>1</v>
      </c>
      <c r="B48" s="11">
        <v>7500</v>
      </c>
      <c r="I48">
        <v>1968</v>
      </c>
      <c r="S48">
        <v>58</v>
      </c>
    </row>
    <row r="49" spans="1:19" x14ac:dyDescent="0.35">
      <c r="A49" s="11">
        <f>marketing_campaign[[#This Row],[Response]]+marketing_campaign[[#This Row],[AcceptedCmp2]]+marketing_campaign[[#This Row],[AcceptedCmp1]]+marketing_campaign[[#This Row],[AcceptedCmp5]]+marketing_campaign[[#This Row],[AcceptedCmp4]]+marketing_campaign[[#This Row],[AcceptedCmp3]]</f>
        <v>0</v>
      </c>
      <c r="B49" s="11">
        <v>41728</v>
      </c>
      <c r="I49">
        <v>1951</v>
      </c>
      <c r="S49">
        <v>75</v>
      </c>
    </row>
    <row r="50" spans="1:19" x14ac:dyDescent="0.35">
      <c r="A50" s="12">
        <f>marketing_campaign[[#This Row],[Response]]+marketing_campaign[[#This Row],[AcceptedCmp2]]+marketing_campaign[[#This Row],[AcceptedCmp1]]+marketing_campaign[[#This Row],[AcceptedCmp5]]+marketing_campaign[[#This Row],[AcceptedCmp4]]+marketing_campaign[[#This Row],[AcceptedCmp3]]</f>
        <v>0</v>
      </c>
      <c r="B50" s="11">
        <v>52247.25</v>
      </c>
      <c r="I50">
        <v>1954</v>
      </c>
      <c r="S50">
        <v>72</v>
      </c>
    </row>
    <row r="51" spans="1:19" x14ac:dyDescent="0.35">
      <c r="A51" s="11">
        <f>marketing_campaign[[#This Row],[Response]]+marketing_campaign[[#This Row],[AcceptedCmp2]]+marketing_campaign[[#This Row],[AcceptedCmp1]]+marketing_campaign[[#This Row],[AcceptedCmp5]]+marketing_campaign[[#This Row],[AcceptedCmp4]]+marketing_campaign[[#This Row],[AcceptedCmp3]]</f>
        <v>0</v>
      </c>
      <c r="B51" s="11">
        <v>72550</v>
      </c>
      <c r="I51">
        <v>1957</v>
      </c>
      <c r="S51">
        <v>69</v>
      </c>
    </row>
    <row r="52" spans="1:19" x14ac:dyDescent="0.35">
      <c r="A52" s="12">
        <f>marketing_campaign[[#This Row],[Response]]+marketing_campaign[[#This Row],[AcceptedCmp2]]+marketing_campaign[[#This Row],[AcceptedCmp1]]+marketing_campaign[[#This Row],[AcceptedCmp5]]+marketing_campaign[[#This Row],[AcceptedCmp4]]+marketing_campaign[[#This Row],[AcceptedCmp3]]</f>
        <v>0</v>
      </c>
      <c r="B52" s="11">
        <v>65486</v>
      </c>
      <c r="I52">
        <v>1964</v>
      </c>
      <c r="S52">
        <v>62</v>
      </c>
    </row>
    <row r="53" spans="1:19" x14ac:dyDescent="0.35">
      <c r="A53" s="11">
        <f>marketing_campaign[[#This Row],[Response]]+marketing_campaign[[#This Row],[AcceptedCmp2]]+marketing_campaign[[#This Row],[AcceptedCmp1]]+marketing_campaign[[#This Row],[AcceptedCmp5]]+marketing_campaign[[#This Row],[AcceptedCmp4]]+marketing_campaign[[#This Row],[AcceptedCmp3]]</f>
        <v>0</v>
      </c>
      <c r="B53" s="11">
        <v>79143</v>
      </c>
      <c r="I53">
        <v>1977</v>
      </c>
      <c r="S53">
        <v>49</v>
      </c>
    </row>
    <row r="54" spans="1:19" x14ac:dyDescent="0.35">
      <c r="A54" s="12">
        <f>marketing_campaign[[#This Row],[Response]]+marketing_campaign[[#This Row],[AcceptedCmp2]]+marketing_campaign[[#This Row],[AcceptedCmp1]]+marketing_campaign[[#This Row],[AcceptedCmp5]]+marketing_campaign[[#This Row],[AcceptedCmp4]]+marketing_campaign[[#This Row],[AcceptedCmp3]]</f>
        <v>0</v>
      </c>
      <c r="B54" s="11">
        <v>35790</v>
      </c>
      <c r="I54">
        <v>1977</v>
      </c>
      <c r="S54">
        <v>49</v>
      </c>
    </row>
    <row r="55" spans="1:19" x14ac:dyDescent="0.35">
      <c r="A55" s="11">
        <f>marketing_campaign[[#This Row],[Response]]+marketing_campaign[[#This Row],[AcceptedCmp2]]+marketing_campaign[[#This Row],[AcceptedCmp1]]+marketing_campaign[[#This Row],[AcceptedCmp5]]+marketing_campaign[[#This Row],[AcceptedCmp4]]+marketing_campaign[[#This Row],[AcceptedCmp3]]</f>
        <v>3</v>
      </c>
      <c r="B55" s="11">
        <v>82582</v>
      </c>
      <c r="I55">
        <v>1978</v>
      </c>
      <c r="S55">
        <v>48</v>
      </c>
    </row>
    <row r="56" spans="1:19" x14ac:dyDescent="0.35">
      <c r="A56" s="12">
        <f>marketing_campaign[[#This Row],[Response]]+marketing_campaign[[#This Row],[AcceptedCmp2]]+marketing_campaign[[#This Row],[AcceptedCmp1]]+marketing_campaign[[#This Row],[AcceptedCmp5]]+marketing_campaign[[#This Row],[AcceptedCmp4]]+marketing_campaign[[#This Row],[AcceptedCmp3]]</f>
        <v>0</v>
      </c>
      <c r="B56" s="11">
        <v>66373</v>
      </c>
      <c r="I56">
        <v>1955</v>
      </c>
      <c r="S56">
        <v>71</v>
      </c>
    </row>
    <row r="57" spans="1:19" x14ac:dyDescent="0.35">
      <c r="A57" s="11">
        <f>marketing_campaign[[#This Row],[Response]]+marketing_campaign[[#This Row],[AcceptedCmp2]]+marketing_campaign[[#This Row],[AcceptedCmp1]]+marketing_campaign[[#This Row],[AcceptedCmp5]]+marketing_campaign[[#This Row],[AcceptedCmp4]]+marketing_campaign[[#This Row],[AcceptedCmp3]]</f>
        <v>2</v>
      </c>
      <c r="B57" s="11">
        <v>82384</v>
      </c>
      <c r="I57">
        <v>1966</v>
      </c>
      <c r="S57">
        <v>60</v>
      </c>
    </row>
    <row r="58" spans="1:19" x14ac:dyDescent="0.35">
      <c r="A58" s="12">
        <f>marketing_campaign[[#This Row],[Response]]+marketing_campaign[[#This Row],[AcceptedCmp2]]+marketing_campaign[[#This Row],[AcceptedCmp1]]+marketing_campaign[[#This Row],[AcceptedCmp5]]+marketing_campaign[[#This Row],[AcceptedCmp4]]+marketing_campaign[[#This Row],[AcceptedCmp3]]</f>
        <v>1</v>
      </c>
      <c r="B58" s="11">
        <v>70287</v>
      </c>
      <c r="I58">
        <v>1988</v>
      </c>
      <c r="S58">
        <v>38</v>
      </c>
    </row>
    <row r="59" spans="1:19" x14ac:dyDescent="0.35">
      <c r="A59" s="11">
        <f>marketing_campaign[[#This Row],[Response]]+marketing_campaign[[#This Row],[AcceptedCmp2]]+marketing_campaign[[#This Row],[AcceptedCmp1]]+marketing_campaign[[#This Row],[AcceptedCmp5]]+marketing_campaign[[#This Row],[AcceptedCmp4]]+marketing_campaign[[#This Row],[AcceptedCmp3]]</f>
        <v>0</v>
      </c>
      <c r="B59" s="11">
        <v>27938</v>
      </c>
      <c r="I59">
        <v>1982</v>
      </c>
      <c r="S59">
        <v>44</v>
      </c>
    </row>
    <row r="60" spans="1:19" x14ac:dyDescent="0.35">
      <c r="A60" s="12">
        <f>marketing_campaign[[#This Row],[Response]]+marketing_campaign[[#This Row],[AcceptedCmp2]]+marketing_campaign[[#This Row],[AcceptedCmp1]]+marketing_campaign[[#This Row],[AcceptedCmp5]]+marketing_campaign[[#This Row],[AcceptedCmp4]]+marketing_campaign[[#This Row],[AcceptedCmp3]]</f>
        <v>0</v>
      </c>
      <c r="B60" s="11">
        <v>52247.25</v>
      </c>
      <c r="I60">
        <v>1968</v>
      </c>
      <c r="S60">
        <v>58</v>
      </c>
    </row>
    <row r="61" spans="1:19" x14ac:dyDescent="0.35">
      <c r="A61" s="11">
        <f>marketing_campaign[[#This Row],[Response]]+marketing_campaign[[#This Row],[AcceptedCmp2]]+marketing_campaign[[#This Row],[AcceptedCmp1]]+marketing_campaign[[#This Row],[AcceptedCmp5]]+marketing_campaign[[#This Row],[AcceptedCmp4]]+marketing_campaign[[#This Row],[AcceptedCmp3]]</f>
        <v>0</v>
      </c>
      <c r="B61" s="11">
        <v>55954</v>
      </c>
      <c r="I61">
        <v>1982</v>
      </c>
      <c r="S61">
        <v>44</v>
      </c>
    </row>
    <row r="62" spans="1:19" x14ac:dyDescent="0.35">
      <c r="A62" s="12">
        <f>marketing_campaign[[#This Row],[Response]]+marketing_campaign[[#This Row],[AcceptedCmp2]]+marketing_campaign[[#This Row],[AcceptedCmp1]]+marketing_campaign[[#This Row],[AcceptedCmp5]]+marketing_campaign[[#This Row],[AcceptedCmp4]]+marketing_campaign[[#This Row],[AcceptedCmp3]]</f>
        <v>3</v>
      </c>
      <c r="B62" s="11">
        <v>75777</v>
      </c>
      <c r="I62">
        <v>1975</v>
      </c>
      <c r="S62">
        <v>51</v>
      </c>
    </row>
    <row r="63" spans="1:19" x14ac:dyDescent="0.35">
      <c r="A63" s="11">
        <f>marketing_campaign[[#This Row],[Response]]+marketing_campaign[[#This Row],[AcceptedCmp2]]+marketing_campaign[[#This Row],[AcceptedCmp1]]+marketing_campaign[[#This Row],[AcceptedCmp5]]+marketing_campaign[[#This Row],[AcceptedCmp4]]+marketing_campaign[[#This Row],[AcceptedCmp3]]</f>
        <v>0</v>
      </c>
      <c r="B63" s="11">
        <v>66653</v>
      </c>
      <c r="I63">
        <v>1952</v>
      </c>
      <c r="S63">
        <v>74</v>
      </c>
    </row>
    <row r="64" spans="1:19" x14ac:dyDescent="0.35">
      <c r="A64" s="12">
        <f>marketing_campaign[[#This Row],[Response]]+marketing_campaign[[#This Row],[AcceptedCmp2]]+marketing_campaign[[#This Row],[AcceptedCmp1]]+marketing_campaign[[#This Row],[AcceptedCmp5]]+marketing_campaign[[#This Row],[AcceptedCmp4]]+marketing_campaign[[#This Row],[AcceptedCmp3]]</f>
        <v>0</v>
      </c>
      <c r="B64" s="11">
        <v>61823</v>
      </c>
      <c r="I64">
        <v>1951</v>
      </c>
      <c r="S64">
        <v>75</v>
      </c>
    </row>
    <row r="65" spans="1:19" x14ac:dyDescent="0.35">
      <c r="A65" s="11">
        <f>marketing_campaign[[#This Row],[Response]]+marketing_campaign[[#This Row],[AcceptedCmp2]]+marketing_campaign[[#This Row],[AcceptedCmp1]]+marketing_campaign[[#This Row],[AcceptedCmp5]]+marketing_campaign[[#This Row],[AcceptedCmp4]]+marketing_campaign[[#This Row],[AcceptedCmp3]]</f>
        <v>0</v>
      </c>
      <c r="B65" s="11">
        <v>67680</v>
      </c>
      <c r="I65">
        <v>1948</v>
      </c>
      <c r="S65">
        <v>78</v>
      </c>
    </row>
    <row r="66" spans="1:19" x14ac:dyDescent="0.35">
      <c r="A66" s="12">
        <f>marketing_campaign[[#This Row],[Response]]+marketing_campaign[[#This Row],[AcceptedCmp2]]+marketing_campaign[[#This Row],[AcceptedCmp1]]+marketing_campaign[[#This Row],[AcceptedCmp5]]+marketing_campaign[[#This Row],[AcceptedCmp4]]+marketing_campaign[[#This Row],[AcceptedCmp3]]</f>
        <v>0</v>
      </c>
      <c r="B66" s="11">
        <v>70666</v>
      </c>
      <c r="I66">
        <v>1971</v>
      </c>
      <c r="S66">
        <v>55</v>
      </c>
    </row>
    <row r="67" spans="1:19" x14ac:dyDescent="0.35">
      <c r="A67" s="11">
        <f>marketing_campaign[[#This Row],[Response]]+marketing_campaign[[#This Row],[AcceptedCmp2]]+marketing_campaign[[#This Row],[AcceptedCmp1]]+marketing_campaign[[#This Row],[AcceptedCmp5]]+marketing_campaign[[#This Row],[AcceptedCmp4]]+marketing_campaign[[#This Row],[AcceptedCmp3]]</f>
        <v>1</v>
      </c>
      <c r="B67" s="11">
        <v>25721</v>
      </c>
      <c r="I67">
        <v>1967</v>
      </c>
      <c r="S67">
        <v>59</v>
      </c>
    </row>
    <row r="68" spans="1:19" x14ac:dyDescent="0.35">
      <c r="A68" s="12">
        <f>marketing_campaign[[#This Row],[Response]]+marketing_campaign[[#This Row],[AcceptedCmp2]]+marketing_campaign[[#This Row],[AcceptedCmp1]]+marketing_campaign[[#This Row],[AcceptedCmp5]]+marketing_campaign[[#This Row],[AcceptedCmp4]]+marketing_campaign[[#This Row],[AcceptedCmp3]]</f>
        <v>0</v>
      </c>
      <c r="B68" s="11">
        <v>32474</v>
      </c>
      <c r="I68">
        <v>1979</v>
      </c>
      <c r="S68">
        <v>47</v>
      </c>
    </row>
    <row r="69" spans="1:19" x14ac:dyDescent="0.35">
      <c r="A69" s="11">
        <f>marketing_campaign[[#This Row],[Response]]+marketing_campaign[[#This Row],[AcceptedCmp2]]+marketing_campaign[[#This Row],[AcceptedCmp1]]+marketing_campaign[[#This Row],[AcceptedCmp5]]+marketing_campaign[[#This Row],[AcceptedCmp4]]+marketing_campaign[[#This Row],[AcceptedCmp3]]</f>
        <v>3</v>
      </c>
      <c r="B69" s="11">
        <v>88194</v>
      </c>
      <c r="I69">
        <v>1958</v>
      </c>
      <c r="S69">
        <v>68</v>
      </c>
    </row>
    <row r="70" spans="1:19" x14ac:dyDescent="0.35">
      <c r="A70" s="12">
        <f>marketing_campaign[[#This Row],[Response]]+marketing_campaign[[#This Row],[AcceptedCmp2]]+marketing_campaign[[#This Row],[AcceptedCmp1]]+marketing_campaign[[#This Row],[AcceptedCmp5]]+marketing_campaign[[#This Row],[AcceptedCmp4]]+marketing_campaign[[#This Row],[AcceptedCmp3]]</f>
        <v>0</v>
      </c>
      <c r="B70" s="11">
        <v>69096</v>
      </c>
      <c r="I70">
        <v>1970</v>
      </c>
      <c r="S70">
        <v>56</v>
      </c>
    </row>
    <row r="71" spans="1:19" x14ac:dyDescent="0.35">
      <c r="A71" s="11">
        <f>marketing_campaign[[#This Row],[Response]]+marketing_campaign[[#This Row],[AcceptedCmp2]]+marketing_campaign[[#This Row],[AcceptedCmp1]]+marketing_campaign[[#This Row],[AcceptedCmp5]]+marketing_campaign[[#This Row],[AcceptedCmp4]]+marketing_campaign[[#This Row],[AcceptedCmp3]]</f>
        <v>0</v>
      </c>
      <c r="B71" s="11">
        <v>74854</v>
      </c>
      <c r="I71">
        <v>1954</v>
      </c>
      <c r="S71">
        <v>72</v>
      </c>
    </row>
    <row r="72" spans="1:19" x14ac:dyDescent="0.35">
      <c r="A72" s="12">
        <f>marketing_campaign[[#This Row],[Response]]+marketing_campaign[[#This Row],[AcceptedCmp2]]+marketing_campaign[[#This Row],[AcceptedCmp1]]+marketing_campaign[[#This Row],[AcceptedCmp5]]+marketing_campaign[[#This Row],[AcceptedCmp4]]+marketing_campaign[[#This Row],[AcceptedCmp3]]</f>
        <v>0</v>
      </c>
      <c r="B72" s="11">
        <v>66991</v>
      </c>
      <c r="I72">
        <v>1973</v>
      </c>
      <c r="S72">
        <v>53</v>
      </c>
    </row>
    <row r="73" spans="1:19" x14ac:dyDescent="0.35">
      <c r="A73" s="11">
        <f>marketing_campaign[[#This Row],[Response]]+marketing_campaign[[#This Row],[AcceptedCmp2]]+marketing_campaign[[#This Row],[AcceptedCmp1]]+marketing_campaign[[#This Row],[AcceptedCmp5]]+marketing_campaign[[#This Row],[AcceptedCmp4]]+marketing_campaign[[#This Row],[AcceptedCmp3]]</f>
        <v>0</v>
      </c>
      <c r="B73" s="11">
        <v>52247.25</v>
      </c>
      <c r="I73">
        <v>1959</v>
      </c>
      <c r="S73">
        <v>67</v>
      </c>
    </row>
    <row r="74" spans="1:19" x14ac:dyDescent="0.35">
      <c r="A74" s="12">
        <f>marketing_campaign[[#This Row],[Response]]+marketing_campaign[[#This Row],[AcceptedCmp2]]+marketing_campaign[[#This Row],[AcceptedCmp1]]+marketing_campaign[[#This Row],[AcceptedCmp5]]+marketing_campaign[[#This Row],[AcceptedCmp4]]+marketing_campaign[[#This Row],[AcceptedCmp3]]</f>
        <v>0</v>
      </c>
      <c r="B74" s="11">
        <v>65031</v>
      </c>
      <c r="I74">
        <v>1975</v>
      </c>
      <c r="S74">
        <v>51</v>
      </c>
    </row>
    <row r="75" spans="1:19" x14ac:dyDescent="0.35">
      <c r="A75" s="11">
        <f>marketing_campaign[[#This Row],[Response]]+marketing_campaign[[#This Row],[AcceptedCmp2]]+marketing_campaign[[#This Row],[AcceptedCmp1]]+marketing_campaign[[#This Row],[AcceptedCmp5]]+marketing_campaign[[#This Row],[AcceptedCmp4]]+marketing_campaign[[#This Row],[AcceptedCmp3]]</f>
        <v>1</v>
      </c>
      <c r="B75" s="11">
        <v>60631</v>
      </c>
      <c r="I75">
        <v>1952</v>
      </c>
      <c r="S75">
        <v>74</v>
      </c>
    </row>
    <row r="76" spans="1:19" x14ac:dyDescent="0.35">
      <c r="A76" s="12">
        <f>marketing_campaign[[#This Row],[Response]]+marketing_campaign[[#This Row],[AcceptedCmp2]]+marketing_campaign[[#This Row],[AcceptedCmp1]]+marketing_campaign[[#This Row],[AcceptedCmp5]]+marketing_campaign[[#This Row],[AcceptedCmp4]]+marketing_campaign[[#This Row],[AcceptedCmp3]]</f>
        <v>0</v>
      </c>
      <c r="B76" s="11">
        <v>28332</v>
      </c>
      <c r="I76">
        <v>1977</v>
      </c>
      <c r="S76">
        <v>49</v>
      </c>
    </row>
    <row r="77" spans="1:19" x14ac:dyDescent="0.35">
      <c r="A77" s="11">
        <f>marketing_campaign[[#This Row],[Response]]+marketing_campaign[[#This Row],[AcceptedCmp2]]+marketing_campaign[[#This Row],[AcceptedCmp1]]+marketing_campaign[[#This Row],[AcceptedCmp5]]+marketing_campaign[[#This Row],[AcceptedCmp4]]+marketing_campaign[[#This Row],[AcceptedCmp3]]</f>
        <v>0</v>
      </c>
      <c r="B77" s="11">
        <v>40246</v>
      </c>
      <c r="I77">
        <v>1972</v>
      </c>
      <c r="S77">
        <v>54</v>
      </c>
    </row>
    <row r="78" spans="1:19" x14ac:dyDescent="0.35">
      <c r="A78" s="12">
        <f>marketing_campaign[[#This Row],[Response]]+marketing_campaign[[#This Row],[AcceptedCmp2]]+marketing_campaign[[#This Row],[AcceptedCmp1]]+marketing_campaign[[#This Row],[AcceptedCmp5]]+marketing_campaign[[#This Row],[AcceptedCmp4]]+marketing_campaign[[#This Row],[AcceptedCmp3]]</f>
        <v>1</v>
      </c>
      <c r="B78" s="11">
        <v>75251</v>
      </c>
      <c r="I78">
        <v>1976</v>
      </c>
      <c r="S78">
        <v>50</v>
      </c>
    </row>
    <row r="79" spans="1:19" x14ac:dyDescent="0.35">
      <c r="A79" s="11">
        <f>marketing_campaign[[#This Row],[Response]]+marketing_campaign[[#This Row],[AcceptedCmp2]]+marketing_campaign[[#This Row],[AcceptedCmp1]]+marketing_campaign[[#This Row],[AcceptedCmp5]]+marketing_campaign[[#This Row],[AcceptedCmp4]]+marketing_campaign[[#This Row],[AcceptedCmp3]]</f>
        <v>2</v>
      </c>
      <c r="B79" s="11">
        <v>75825</v>
      </c>
      <c r="I79">
        <v>1976</v>
      </c>
      <c r="S79">
        <v>50</v>
      </c>
    </row>
    <row r="80" spans="1:19" x14ac:dyDescent="0.35">
      <c r="A80" s="12">
        <f>marketing_campaign[[#This Row],[Response]]+marketing_campaign[[#This Row],[AcceptedCmp2]]+marketing_campaign[[#This Row],[AcceptedCmp1]]+marketing_campaign[[#This Row],[AcceptedCmp5]]+marketing_campaign[[#This Row],[AcceptedCmp4]]+marketing_campaign[[#This Row],[AcceptedCmp3]]</f>
        <v>0</v>
      </c>
      <c r="B80" s="11">
        <v>26326</v>
      </c>
      <c r="I80">
        <v>1965</v>
      </c>
      <c r="S80">
        <v>61</v>
      </c>
    </row>
    <row r="81" spans="1:19" x14ac:dyDescent="0.35">
      <c r="A81" s="11">
        <f>marketing_campaign[[#This Row],[Response]]+marketing_campaign[[#This Row],[AcceptedCmp2]]+marketing_campaign[[#This Row],[AcceptedCmp1]]+marketing_campaign[[#This Row],[AcceptedCmp5]]+marketing_campaign[[#This Row],[AcceptedCmp4]]+marketing_campaign[[#This Row],[AcceptedCmp3]]</f>
        <v>2</v>
      </c>
      <c r="B81" s="11">
        <v>56046</v>
      </c>
      <c r="I81">
        <v>1985</v>
      </c>
      <c r="S81">
        <v>41</v>
      </c>
    </row>
    <row r="82" spans="1:19" x14ac:dyDescent="0.35">
      <c r="A82" s="12">
        <f>marketing_campaign[[#This Row],[Response]]+marketing_campaign[[#This Row],[AcceptedCmp2]]+marketing_campaign[[#This Row],[AcceptedCmp1]]+marketing_campaign[[#This Row],[AcceptedCmp5]]+marketing_campaign[[#This Row],[AcceptedCmp4]]+marketing_campaign[[#This Row],[AcceptedCmp3]]</f>
        <v>0</v>
      </c>
      <c r="B82" s="11">
        <v>29760</v>
      </c>
      <c r="I82">
        <v>1969</v>
      </c>
      <c r="S82">
        <v>57</v>
      </c>
    </row>
    <row r="83" spans="1:19" x14ac:dyDescent="0.35">
      <c r="A83" s="11">
        <f>marketing_campaign[[#This Row],[Response]]+marketing_campaign[[#This Row],[AcceptedCmp2]]+marketing_campaign[[#This Row],[AcceptedCmp1]]+marketing_campaign[[#This Row],[AcceptedCmp5]]+marketing_campaign[[#This Row],[AcceptedCmp4]]+marketing_campaign[[#This Row],[AcceptedCmp3]]</f>
        <v>0</v>
      </c>
      <c r="B83" s="11">
        <v>26304</v>
      </c>
      <c r="I83">
        <v>1973</v>
      </c>
      <c r="S83">
        <v>53</v>
      </c>
    </row>
    <row r="84" spans="1:19" x14ac:dyDescent="0.35">
      <c r="A84" s="12">
        <f>marketing_campaign[[#This Row],[Response]]+marketing_campaign[[#This Row],[AcceptedCmp2]]+marketing_campaign[[#This Row],[AcceptedCmp1]]+marketing_campaign[[#This Row],[AcceptedCmp5]]+marketing_campaign[[#This Row],[AcceptedCmp4]]+marketing_campaign[[#This Row],[AcceptedCmp3]]</f>
        <v>0</v>
      </c>
      <c r="B84" s="11">
        <v>23559</v>
      </c>
      <c r="I84">
        <v>1963</v>
      </c>
      <c r="S84">
        <v>63</v>
      </c>
    </row>
    <row r="85" spans="1:19" x14ac:dyDescent="0.35">
      <c r="A85" s="11">
        <f>marketing_campaign[[#This Row],[Response]]+marketing_campaign[[#This Row],[AcceptedCmp2]]+marketing_campaign[[#This Row],[AcceptedCmp1]]+marketing_campaign[[#This Row],[AcceptedCmp5]]+marketing_campaign[[#This Row],[AcceptedCmp4]]+marketing_campaign[[#This Row],[AcceptedCmp3]]</f>
        <v>0</v>
      </c>
      <c r="B85" s="11">
        <v>38620</v>
      </c>
      <c r="I85">
        <v>1987</v>
      </c>
      <c r="S85">
        <v>39</v>
      </c>
    </row>
    <row r="86" spans="1:19" x14ac:dyDescent="0.35">
      <c r="A86" s="12">
        <f>marketing_campaign[[#This Row],[Response]]+marketing_campaign[[#This Row],[AcceptedCmp2]]+marketing_campaign[[#This Row],[AcceptedCmp1]]+marketing_campaign[[#This Row],[AcceptedCmp5]]+marketing_campaign[[#This Row],[AcceptedCmp4]]+marketing_campaign[[#This Row],[AcceptedCmp3]]</f>
        <v>0</v>
      </c>
      <c r="B86" s="11">
        <v>81361</v>
      </c>
      <c r="I86">
        <v>1960</v>
      </c>
      <c r="S86">
        <v>66</v>
      </c>
    </row>
    <row r="87" spans="1:19" x14ac:dyDescent="0.35">
      <c r="A87" s="11">
        <f>marketing_campaign[[#This Row],[Response]]+marketing_campaign[[#This Row],[AcceptedCmp2]]+marketing_campaign[[#This Row],[AcceptedCmp1]]+marketing_campaign[[#This Row],[AcceptedCmp5]]+marketing_campaign[[#This Row],[AcceptedCmp4]]+marketing_campaign[[#This Row],[AcceptedCmp3]]</f>
        <v>0</v>
      </c>
      <c r="B87" s="11">
        <v>29440</v>
      </c>
      <c r="I87">
        <v>1970</v>
      </c>
      <c r="S87">
        <v>56</v>
      </c>
    </row>
    <row r="88" spans="1:19" x14ac:dyDescent="0.35">
      <c r="A88" s="12">
        <f>marketing_campaign[[#This Row],[Response]]+marketing_campaign[[#This Row],[AcceptedCmp2]]+marketing_campaign[[#This Row],[AcceptedCmp1]]+marketing_campaign[[#This Row],[AcceptedCmp5]]+marketing_campaign[[#This Row],[AcceptedCmp4]]+marketing_campaign[[#This Row],[AcceptedCmp3]]</f>
        <v>1</v>
      </c>
      <c r="B88" s="11">
        <v>36138</v>
      </c>
      <c r="I88">
        <v>1957</v>
      </c>
      <c r="S88">
        <v>69</v>
      </c>
    </row>
    <row r="89" spans="1:19" x14ac:dyDescent="0.35">
      <c r="A89" s="11">
        <f>marketing_campaign[[#This Row],[Response]]+marketing_campaign[[#This Row],[AcceptedCmp2]]+marketing_campaign[[#This Row],[AcceptedCmp1]]+marketing_campaign[[#This Row],[AcceptedCmp5]]+marketing_campaign[[#This Row],[AcceptedCmp4]]+marketing_campaign[[#This Row],[AcceptedCmp3]]</f>
        <v>3</v>
      </c>
      <c r="B89" s="11">
        <v>50388</v>
      </c>
      <c r="I89">
        <v>1973</v>
      </c>
      <c r="S89">
        <v>53</v>
      </c>
    </row>
    <row r="90" spans="1:19" x14ac:dyDescent="0.35">
      <c r="A90" s="12">
        <f>marketing_campaign[[#This Row],[Response]]+marketing_campaign[[#This Row],[AcceptedCmp2]]+marketing_campaign[[#This Row],[AcceptedCmp1]]+marketing_campaign[[#This Row],[AcceptedCmp5]]+marketing_campaign[[#This Row],[AcceptedCmp4]]+marketing_campaign[[#This Row],[AcceptedCmp3]]</f>
        <v>1</v>
      </c>
      <c r="B90" s="11">
        <v>79593</v>
      </c>
      <c r="I90">
        <v>1967</v>
      </c>
      <c r="S90">
        <v>59</v>
      </c>
    </row>
    <row r="91" spans="1:19" x14ac:dyDescent="0.35">
      <c r="A91" s="11">
        <f>marketing_campaign[[#This Row],[Response]]+marketing_campaign[[#This Row],[AcceptedCmp2]]+marketing_campaign[[#This Row],[AcceptedCmp1]]+marketing_campaign[[#This Row],[AcceptedCmp5]]+marketing_campaign[[#This Row],[AcceptedCmp4]]+marketing_campaign[[#This Row],[AcceptedCmp3]]</f>
        <v>0</v>
      </c>
      <c r="B91" s="11">
        <v>54178</v>
      </c>
      <c r="I91">
        <v>1957</v>
      </c>
      <c r="S91">
        <v>69</v>
      </c>
    </row>
    <row r="92" spans="1:19" x14ac:dyDescent="0.35">
      <c r="A92" s="12">
        <f>marketing_campaign[[#This Row],[Response]]+marketing_campaign[[#This Row],[AcceptedCmp2]]+marketing_campaign[[#This Row],[AcceptedCmp1]]+marketing_campaign[[#This Row],[AcceptedCmp5]]+marketing_campaign[[#This Row],[AcceptedCmp4]]+marketing_campaign[[#This Row],[AcceptedCmp3]]</f>
        <v>0</v>
      </c>
      <c r="B92" s="11">
        <v>52247.25</v>
      </c>
      <c r="I92">
        <v>1957</v>
      </c>
      <c r="S92">
        <v>69</v>
      </c>
    </row>
    <row r="93" spans="1:19" x14ac:dyDescent="0.35">
      <c r="A93" s="11">
        <f>marketing_campaign[[#This Row],[Response]]+marketing_campaign[[#This Row],[AcceptedCmp2]]+marketing_campaign[[#This Row],[AcceptedCmp1]]+marketing_campaign[[#This Row],[AcceptedCmp5]]+marketing_campaign[[#This Row],[AcceptedCmp4]]+marketing_campaign[[#This Row],[AcceptedCmp3]]</f>
        <v>0</v>
      </c>
      <c r="B93" s="11">
        <v>52247.25</v>
      </c>
      <c r="I93">
        <v>1973</v>
      </c>
      <c r="S93">
        <v>53</v>
      </c>
    </row>
    <row r="94" spans="1:19" x14ac:dyDescent="0.35">
      <c r="A94" s="12">
        <f>marketing_campaign[[#This Row],[Response]]+marketing_campaign[[#This Row],[AcceptedCmp2]]+marketing_campaign[[#This Row],[AcceptedCmp1]]+marketing_campaign[[#This Row],[AcceptedCmp5]]+marketing_campaign[[#This Row],[AcceptedCmp4]]+marketing_campaign[[#This Row],[AcceptedCmp3]]</f>
        <v>0</v>
      </c>
      <c r="B94" s="11">
        <v>52247.25</v>
      </c>
      <c r="I94">
        <v>1972</v>
      </c>
      <c r="S94">
        <v>54</v>
      </c>
    </row>
    <row r="95" spans="1:19" x14ac:dyDescent="0.35">
      <c r="A95" s="11">
        <f>marketing_campaign[[#This Row],[Response]]+marketing_campaign[[#This Row],[AcceptedCmp2]]+marketing_campaign[[#This Row],[AcceptedCmp1]]+marketing_campaign[[#This Row],[AcceptedCmp5]]+marketing_campaign[[#This Row],[AcceptedCmp4]]+marketing_campaign[[#This Row],[AcceptedCmp3]]</f>
        <v>0</v>
      </c>
      <c r="B95" s="11">
        <v>42394</v>
      </c>
      <c r="I95">
        <v>1970</v>
      </c>
      <c r="S95">
        <v>56</v>
      </c>
    </row>
    <row r="96" spans="1:19" x14ac:dyDescent="0.35">
      <c r="A96" s="12">
        <f>marketing_campaign[[#This Row],[Response]]+marketing_campaign[[#This Row],[AcceptedCmp2]]+marketing_campaign[[#This Row],[AcceptedCmp1]]+marketing_campaign[[#This Row],[AcceptedCmp5]]+marketing_campaign[[#This Row],[AcceptedCmp4]]+marketing_campaign[[#This Row],[AcceptedCmp3]]</f>
        <v>0</v>
      </c>
      <c r="B96" s="11">
        <v>23626</v>
      </c>
      <c r="I96">
        <v>1983</v>
      </c>
      <c r="S96">
        <v>43</v>
      </c>
    </row>
    <row r="97" spans="1:19" x14ac:dyDescent="0.35">
      <c r="A97" s="11">
        <f>marketing_campaign[[#This Row],[Response]]+marketing_campaign[[#This Row],[AcceptedCmp2]]+marketing_campaign[[#This Row],[AcceptedCmp1]]+marketing_campaign[[#This Row],[AcceptedCmp5]]+marketing_campaign[[#This Row],[AcceptedCmp4]]+marketing_campaign[[#This Row],[AcceptedCmp3]]</f>
        <v>0</v>
      </c>
      <c r="B97" s="11">
        <v>30096</v>
      </c>
      <c r="I97">
        <v>1960</v>
      </c>
      <c r="S97">
        <v>66</v>
      </c>
    </row>
    <row r="98" spans="1:19" x14ac:dyDescent="0.35">
      <c r="A98" s="12">
        <f>marketing_campaign[[#This Row],[Response]]+marketing_campaign[[#This Row],[AcceptedCmp2]]+marketing_campaign[[#This Row],[AcceptedCmp1]]+marketing_campaign[[#This Row],[AcceptedCmp5]]+marketing_campaign[[#This Row],[AcceptedCmp4]]+marketing_campaign[[#This Row],[AcceptedCmp3]]</f>
        <v>1</v>
      </c>
      <c r="B98" s="11">
        <v>47916</v>
      </c>
      <c r="I98">
        <v>1972</v>
      </c>
      <c r="S98">
        <v>54</v>
      </c>
    </row>
    <row r="99" spans="1:19" x14ac:dyDescent="0.35">
      <c r="A99" s="11">
        <f>marketing_campaign[[#This Row],[Response]]+marketing_campaign[[#This Row],[AcceptedCmp2]]+marketing_campaign[[#This Row],[AcceptedCmp1]]+marketing_campaign[[#This Row],[AcceptedCmp5]]+marketing_campaign[[#This Row],[AcceptedCmp4]]+marketing_campaign[[#This Row],[AcceptedCmp3]]</f>
        <v>0</v>
      </c>
      <c r="B99" s="11">
        <v>51813</v>
      </c>
      <c r="I99">
        <v>1951</v>
      </c>
      <c r="S99">
        <v>75</v>
      </c>
    </row>
    <row r="100" spans="1:19" x14ac:dyDescent="0.35">
      <c r="A100" s="12">
        <f>marketing_campaign[[#This Row],[Response]]+marketing_campaign[[#This Row],[AcceptedCmp2]]+marketing_campaign[[#This Row],[AcceptedCmp1]]+marketing_campaign[[#This Row],[AcceptedCmp5]]+marketing_campaign[[#This Row],[AcceptedCmp4]]+marketing_campaign[[#This Row],[AcceptedCmp3]]</f>
        <v>1</v>
      </c>
      <c r="B100" s="11">
        <v>78497</v>
      </c>
      <c r="I100">
        <v>1983</v>
      </c>
      <c r="S100">
        <v>43</v>
      </c>
    </row>
    <row r="101" spans="1:19" x14ac:dyDescent="0.35">
      <c r="A101" s="11">
        <f>marketing_campaign[[#This Row],[Response]]+marketing_campaign[[#This Row],[AcceptedCmp2]]+marketing_campaign[[#This Row],[AcceptedCmp1]]+marketing_campaign[[#This Row],[AcceptedCmp5]]+marketing_campaign[[#This Row],[AcceptedCmp4]]+marketing_campaign[[#This Row],[AcceptedCmp3]]</f>
        <v>0</v>
      </c>
      <c r="B101" s="11">
        <v>50150</v>
      </c>
      <c r="I101">
        <v>1960</v>
      </c>
      <c r="S101">
        <v>66</v>
      </c>
    </row>
    <row r="102" spans="1:19" x14ac:dyDescent="0.35">
      <c r="A102" s="12">
        <f>marketing_campaign[[#This Row],[Response]]+marketing_campaign[[#This Row],[AcceptedCmp2]]+marketing_campaign[[#This Row],[AcceptedCmp1]]+marketing_campaign[[#This Row],[AcceptedCmp5]]+marketing_campaign[[#This Row],[AcceptedCmp4]]+marketing_campaign[[#This Row],[AcceptedCmp3]]</f>
        <v>0</v>
      </c>
      <c r="B102" s="11">
        <v>47823</v>
      </c>
      <c r="I102">
        <v>1959</v>
      </c>
      <c r="S102">
        <v>67</v>
      </c>
    </row>
    <row r="103" spans="1:19" x14ac:dyDescent="0.35">
      <c r="A103" s="11">
        <f>marketing_campaign[[#This Row],[Response]]+marketing_campaign[[#This Row],[AcceptedCmp2]]+marketing_campaign[[#This Row],[AcceptedCmp1]]+marketing_campaign[[#This Row],[AcceptedCmp5]]+marketing_campaign[[#This Row],[AcceptedCmp4]]+marketing_campaign[[#This Row],[AcceptedCmp3]]</f>
        <v>0</v>
      </c>
      <c r="B103" s="11">
        <v>34554</v>
      </c>
      <c r="I103">
        <v>1979</v>
      </c>
      <c r="S103">
        <v>47</v>
      </c>
    </row>
    <row r="104" spans="1:19" x14ac:dyDescent="0.35">
      <c r="A104" s="12">
        <f>marketing_campaign[[#This Row],[Response]]+marketing_campaign[[#This Row],[AcceptedCmp2]]+marketing_campaign[[#This Row],[AcceptedCmp1]]+marketing_campaign[[#This Row],[AcceptedCmp5]]+marketing_campaign[[#This Row],[AcceptedCmp4]]+marketing_campaign[[#This Row],[AcceptedCmp3]]</f>
        <v>0</v>
      </c>
      <c r="B104" s="11">
        <v>85693</v>
      </c>
      <c r="I104">
        <v>1945</v>
      </c>
      <c r="S104">
        <v>81</v>
      </c>
    </row>
    <row r="105" spans="1:19" x14ac:dyDescent="0.35">
      <c r="A105" s="11">
        <f>marketing_campaign[[#This Row],[Response]]+marketing_campaign[[#This Row],[AcceptedCmp2]]+marketing_campaign[[#This Row],[AcceptedCmp1]]+marketing_campaign[[#This Row],[AcceptedCmp5]]+marketing_campaign[[#This Row],[AcceptedCmp4]]+marketing_campaign[[#This Row],[AcceptedCmp3]]</f>
        <v>0</v>
      </c>
      <c r="B105" s="11">
        <v>65846</v>
      </c>
      <c r="I105">
        <v>1959</v>
      </c>
      <c r="S105">
        <v>67</v>
      </c>
    </row>
    <row r="106" spans="1:19" x14ac:dyDescent="0.35">
      <c r="A106" s="12">
        <f>marketing_campaign[[#This Row],[Response]]+marketing_campaign[[#This Row],[AcceptedCmp2]]+marketing_campaign[[#This Row],[AcceptedCmp1]]+marketing_campaign[[#This Row],[AcceptedCmp5]]+marketing_campaign[[#This Row],[AcceptedCmp4]]+marketing_campaign[[#This Row],[AcceptedCmp3]]</f>
        <v>1</v>
      </c>
      <c r="B106" s="11">
        <v>87195</v>
      </c>
      <c r="I106">
        <v>1979</v>
      </c>
      <c r="S106">
        <v>47</v>
      </c>
    </row>
    <row r="107" spans="1:19" x14ac:dyDescent="0.35">
      <c r="A107" s="11">
        <f>marketing_campaign[[#This Row],[Response]]+marketing_campaign[[#This Row],[AcceptedCmp2]]+marketing_campaign[[#This Row],[AcceptedCmp1]]+marketing_campaign[[#This Row],[AcceptedCmp5]]+marketing_campaign[[#This Row],[AcceptedCmp4]]+marketing_campaign[[#This Row],[AcceptedCmp3]]</f>
        <v>0</v>
      </c>
      <c r="B107" s="11">
        <v>24594</v>
      </c>
      <c r="I107">
        <v>1964</v>
      </c>
      <c r="S107">
        <v>62</v>
      </c>
    </row>
    <row r="108" spans="1:19" x14ac:dyDescent="0.35">
      <c r="A108" s="12">
        <f>marketing_campaign[[#This Row],[Response]]+marketing_campaign[[#This Row],[AcceptedCmp2]]+marketing_campaign[[#This Row],[AcceptedCmp1]]+marketing_campaign[[#This Row],[AcceptedCmp5]]+marketing_campaign[[#This Row],[AcceptedCmp4]]+marketing_campaign[[#This Row],[AcceptedCmp3]]</f>
        <v>0</v>
      </c>
      <c r="B108" s="11">
        <v>49096</v>
      </c>
      <c r="I108">
        <v>1969</v>
      </c>
      <c r="S108">
        <v>57</v>
      </c>
    </row>
    <row r="109" spans="1:19" x14ac:dyDescent="0.35">
      <c r="A109" s="11">
        <f>marketing_campaign[[#This Row],[Response]]+marketing_campaign[[#This Row],[AcceptedCmp2]]+marketing_campaign[[#This Row],[AcceptedCmp1]]+marketing_campaign[[#This Row],[AcceptedCmp5]]+marketing_campaign[[#This Row],[AcceptedCmp4]]+marketing_campaign[[#This Row],[AcceptedCmp3]]</f>
        <v>0</v>
      </c>
      <c r="B109" s="11">
        <v>52413</v>
      </c>
      <c r="I109">
        <v>1978</v>
      </c>
      <c r="S109">
        <v>48</v>
      </c>
    </row>
    <row r="110" spans="1:19" x14ac:dyDescent="0.35">
      <c r="A110" s="12">
        <f>marketing_campaign[[#This Row],[Response]]+marketing_campaign[[#This Row],[AcceptedCmp2]]+marketing_campaign[[#This Row],[AcceptedCmp1]]+marketing_campaign[[#This Row],[AcceptedCmp5]]+marketing_campaign[[#This Row],[AcceptedCmp4]]+marketing_campaign[[#This Row],[AcceptedCmp3]]</f>
        <v>0</v>
      </c>
      <c r="B110" s="11">
        <v>38557</v>
      </c>
      <c r="I110">
        <v>1960</v>
      </c>
      <c r="S110">
        <v>66</v>
      </c>
    </row>
    <row r="111" spans="1:19" x14ac:dyDescent="0.35">
      <c r="A111" s="11">
        <f>marketing_campaign[[#This Row],[Response]]+marketing_campaign[[#This Row],[AcceptedCmp2]]+marketing_campaign[[#This Row],[AcceptedCmp1]]+marketing_campaign[[#This Row],[AcceptedCmp5]]+marketing_campaign[[#This Row],[AcceptedCmp4]]+marketing_campaign[[#This Row],[AcceptedCmp3]]</f>
        <v>0</v>
      </c>
      <c r="B111" s="11">
        <v>89058</v>
      </c>
      <c r="I111">
        <v>1979</v>
      </c>
      <c r="S111">
        <v>47</v>
      </c>
    </row>
    <row r="112" spans="1:19" x14ac:dyDescent="0.35">
      <c r="A112" s="12">
        <f>marketing_campaign[[#This Row],[Response]]+marketing_campaign[[#This Row],[AcceptedCmp2]]+marketing_campaign[[#This Row],[AcceptedCmp1]]+marketing_campaign[[#This Row],[AcceptedCmp5]]+marketing_campaign[[#This Row],[AcceptedCmp4]]+marketing_campaign[[#This Row],[AcceptedCmp3]]</f>
        <v>0</v>
      </c>
      <c r="B112" s="11">
        <v>77298</v>
      </c>
      <c r="I112">
        <v>1991</v>
      </c>
      <c r="S112">
        <v>35</v>
      </c>
    </row>
    <row r="113" spans="1:19" x14ac:dyDescent="0.35">
      <c r="A113" s="11">
        <f>marketing_campaign[[#This Row],[Response]]+marketing_campaign[[#This Row],[AcceptedCmp2]]+marketing_campaign[[#This Row],[AcceptedCmp1]]+marketing_campaign[[#This Row],[AcceptedCmp5]]+marketing_campaign[[#This Row],[AcceptedCmp4]]+marketing_campaign[[#This Row],[AcceptedCmp3]]</f>
        <v>2</v>
      </c>
      <c r="B113" s="11">
        <v>68126</v>
      </c>
      <c r="I113">
        <v>1963</v>
      </c>
      <c r="S113">
        <v>63</v>
      </c>
    </row>
    <row r="114" spans="1:19" x14ac:dyDescent="0.35">
      <c r="A114" s="12">
        <f>marketing_campaign[[#This Row],[Response]]+marketing_campaign[[#This Row],[AcceptedCmp2]]+marketing_campaign[[#This Row],[AcceptedCmp1]]+marketing_campaign[[#This Row],[AcceptedCmp5]]+marketing_campaign[[#This Row],[AcceptedCmp4]]+marketing_campaign[[#This Row],[AcceptedCmp3]]</f>
        <v>1</v>
      </c>
      <c r="B114" s="11">
        <v>57288</v>
      </c>
      <c r="I114">
        <v>1991</v>
      </c>
      <c r="S114">
        <v>35</v>
      </c>
    </row>
    <row r="115" spans="1:19" x14ac:dyDescent="0.35">
      <c r="A115" s="11">
        <f>marketing_campaign[[#This Row],[Response]]+marketing_campaign[[#This Row],[AcceptedCmp2]]+marketing_campaign[[#This Row],[AcceptedCmp1]]+marketing_campaign[[#This Row],[AcceptedCmp5]]+marketing_campaign[[#This Row],[AcceptedCmp4]]+marketing_campaign[[#This Row],[AcceptedCmp3]]</f>
        <v>3</v>
      </c>
      <c r="B115" s="11">
        <v>86037</v>
      </c>
      <c r="I115">
        <v>1980</v>
      </c>
      <c r="S115">
        <v>46</v>
      </c>
    </row>
    <row r="116" spans="1:19" x14ac:dyDescent="0.35">
      <c r="A116" s="12">
        <f>marketing_campaign[[#This Row],[Response]]+marketing_campaign[[#This Row],[AcceptedCmp2]]+marketing_campaign[[#This Row],[AcceptedCmp1]]+marketing_campaign[[#This Row],[AcceptedCmp5]]+marketing_campaign[[#This Row],[AcceptedCmp4]]+marketing_campaign[[#This Row],[AcceptedCmp3]]</f>
        <v>0</v>
      </c>
      <c r="B116" s="11">
        <v>43974</v>
      </c>
      <c r="I116">
        <v>1962</v>
      </c>
      <c r="S116">
        <v>64</v>
      </c>
    </row>
    <row r="117" spans="1:19" x14ac:dyDescent="0.35">
      <c r="A117" s="11">
        <f>marketing_campaign[[#This Row],[Response]]+marketing_campaign[[#This Row],[AcceptedCmp2]]+marketing_campaign[[#This Row],[AcceptedCmp1]]+marketing_campaign[[#This Row],[AcceptedCmp5]]+marketing_campaign[[#This Row],[AcceptedCmp4]]+marketing_campaign[[#This Row],[AcceptedCmp3]]</f>
        <v>0</v>
      </c>
      <c r="B117" s="11">
        <v>50785</v>
      </c>
      <c r="I117">
        <v>1970</v>
      </c>
      <c r="S117">
        <v>56</v>
      </c>
    </row>
    <row r="118" spans="1:19" x14ac:dyDescent="0.35">
      <c r="A118" s="12">
        <f>marketing_campaign[[#This Row],[Response]]+marketing_campaign[[#This Row],[AcceptedCmp2]]+marketing_campaign[[#This Row],[AcceptedCmp1]]+marketing_campaign[[#This Row],[AcceptedCmp5]]+marketing_campaign[[#This Row],[AcceptedCmp4]]+marketing_campaign[[#This Row],[AcceptedCmp3]]</f>
        <v>2</v>
      </c>
      <c r="B118" s="11">
        <v>90765</v>
      </c>
      <c r="I118">
        <v>1978</v>
      </c>
      <c r="S118">
        <v>48</v>
      </c>
    </row>
    <row r="119" spans="1:19" x14ac:dyDescent="0.35">
      <c r="A119" s="11">
        <f>marketing_campaign[[#This Row],[Response]]+marketing_campaign[[#This Row],[AcceptedCmp2]]+marketing_campaign[[#This Row],[AcceptedCmp1]]+marketing_campaign[[#This Row],[AcceptedCmp5]]+marketing_campaign[[#This Row],[AcceptedCmp4]]+marketing_campaign[[#This Row],[AcceptedCmp3]]</f>
        <v>0</v>
      </c>
      <c r="B119" s="11">
        <v>36550</v>
      </c>
      <c r="I119">
        <v>1967</v>
      </c>
      <c r="S119">
        <v>59</v>
      </c>
    </row>
    <row r="120" spans="1:19" x14ac:dyDescent="0.35">
      <c r="A120" s="12">
        <f>marketing_campaign[[#This Row],[Response]]+marketing_campaign[[#This Row],[AcceptedCmp2]]+marketing_campaign[[#This Row],[AcceptedCmp1]]+marketing_campaign[[#This Row],[AcceptedCmp5]]+marketing_campaign[[#This Row],[AcceptedCmp4]]+marketing_campaign[[#This Row],[AcceptedCmp3]]</f>
        <v>0</v>
      </c>
      <c r="B120" s="11">
        <v>30753</v>
      </c>
      <c r="I120">
        <v>1969</v>
      </c>
      <c r="S120">
        <v>57</v>
      </c>
    </row>
    <row r="121" spans="1:19" x14ac:dyDescent="0.35">
      <c r="A121" s="11">
        <f>marketing_campaign[[#This Row],[Response]]+marketing_campaign[[#This Row],[AcceptedCmp2]]+marketing_campaign[[#This Row],[AcceptedCmp1]]+marketing_campaign[[#This Row],[AcceptedCmp5]]+marketing_campaign[[#This Row],[AcceptedCmp4]]+marketing_campaign[[#This Row],[AcceptedCmp3]]</f>
        <v>0</v>
      </c>
      <c r="B121" s="11">
        <v>21918</v>
      </c>
      <c r="I121">
        <v>1953</v>
      </c>
      <c r="S121">
        <v>73</v>
      </c>
    </row>
    <row r="122" spans="1:19" x14ac:dyDescent="0.35">
      <c r="A122" s="12">
        <f>marketing_campaign[[#This Row],[Response]]+marketing_campaign[[#This Row],[AcceptedCmp2]]+marketing_campaign[[#This Row],[AcceptedCmp1]]+marketing_campaign[[#This Row],[AcceptedCmp5]]+marketing_campaign[[#This Row],[AcceptedCmp4]]+marketing_campaign[[#This Row],[AcceptedCmp3]]</f>
        <v>0</v>
      </c>
      <c r="B122" s="11">
        <v>56129</v>
      </c>
      <c r="I122">
        <v>1967</v>
      </c>
      <c r="S122">
        <v>59</v>
      </c>
    </row>
    <row r="123" spans="1:19" x14ac:dyDescent="0.35">
      <c r="A123" s="11">
        <f>marketing_campaign[[#This Row],[Response]]+marketing_campaign[[#This Row],[AcceptedCmp2]]+marketing_campaign[[#This Row],[AcceptedCmp1]]+marketing_campaign[[#This Row],[AcceptedCmp5]]+marketing_campaign[[#This Row],[AcceptedCmp4]]+marketing_campaign[[#This Row],[AcceptedCmp3]]</f>
        <v>1</v>
      </c>
      <c r="B123" s="11">
        <v>32557</v>
      </c>
      <c r="I123">
        <v>1985</v>
      </c>
      <c r="S123">
        <v>41</v>
      </c>
    </row>
    <row r="124" spans="1:19" x14ac:dyDescent="0.35">
      <c r="A124" s="12">
        <f>marketing_campaign[[#This Row],[Response]]+marketing_campaign[[#This Row],[AcceptedCmp2]]+marketing_campaign[[#This Row],[AcceptedCmp1]]+marketing_campaign[[#This Row],[AcceptedCmp5]]+marketing_campaign[[#This Row],[AcceptedCmp4]]+marketing_campaign[[#This Row],[AcceptedCmp3]]</f>
        <v>0</v>
      </c>
      <c r="B124" s="11">
        <v>19510</v>
      </c>
      <c r="I124">
        <v>1976</v>
      </c>
      <c r="S124">
        <v>50</v>
      </c>
    </row>
    <row r="125" spans="1:19" x14ac:dyDescent="0.35">
      <c r="A125" s="11">
        <f>marketing_campaign[[#This Row],[Response]]+marketing_campaign[[#This Row],[AcceptedCmp2]]+marketing_campaign[[#This Row],[AcceptedCmp1]]+marketing_campaign[[#This Row],[AcceptedCmp5]]+marketing_campaign[[#This Row],[AcceptedCmp4]]+marketing_campaign[[#This Row],[AcceptedCmp3]]</f>
        <v>0</v>
      </c>
      <c r="B125" s="11">
        <v>30992</v>
      </c>
      <c r="I125">
        <v>1983</v>
      </c>
      <c r="S125">
        <v>43</v>
      </c>
    </row>
    <row r="126" spans="1:19" x14ac:dyDescent="0.35">
      <c r="A126" s="12">
        <f>marketing_campaign[[#This Row],[Response]]+marketing_campaign[[#This Row],[AcceptedCmp2]]+marketing_campaign[[#This Row],[AcceptedCmp1]]+marketing_campaign[[#This Row],[AcceptedCmp5]]+marketing_campaign[[#This Row],[AcceptedCmp4]]+marketing_campaign[[#This Row],[AcceptedCmp3]]</f>
        <v>4</v>
      </c>
      <c r="B126" s="11">
        <v>101970</v>
      </c>
      <c r="I126">
        <v>1965</v>
      </c>
      <c r="S126">
        <v>61</v>
      </c>
    </row>
    <row r="127" spans="1:19" x14ac:dyDescent="0.35">
      <c r="A127" s="11">
        <f>marketing_campaign[[#This Row],[Response]]+marketing_campaign[[#This Row],[AcceptedCmp2]]+marketing_campaign[[#This Row],[AcceptedCmp1]]+marketing_campaign[[#This Row],[AcceptedCmp5]]+marketing_campaign[[#This Row],[AcceptedCmp4]]+marketing_campaign[[#This Row],[AcceptedCmp3]]</f>
        <v>0</v>
      </c>
      <c r="B127" s="11">
        <v>71488</v>
      </c>
      <c r="I127">
        <v>1984</v>
      </c>
      <c r="S127">
        <v>42</v>
      </c>
    </row>
    <row r="128" spans="1:19" x14ac:dyDescent="0.35">
      <c r="A128" s="12">
        <f>marketing_campaign[[#This Row],[Response]]+marketing_campaign[[#This Row],[AcceptedCmp2]]+marketing_campaign[[#This Row],[AcceptedCmp1]]+marketing_campaign[[#This Row],[AcceptedCmp5]]+marketing_campaign[[#This Row],[AcceptedCmp4]]+marketing_campaign[[#This Row],[AcceptedCmp3]]</f>
        <v>1</v>
      </c>
      <c r="B128" s="11">
        <v>79607</v>
      </c>
      <c r="I128">
        <v>1953</v>
      </c>
      <c r="S128">
        <v>73</v>
      </c>
    </row>
    <row r="129" spans="1:19" x14ac:dyDescent="0.35">
      <c r="A129" s="11">
        <f>marketing_campaign[[#This Row],[Response]]+marketing_campaign[[#This Row],[AcceptedCmp2]]+marketing_campaign[[#This Row],[AcceptedCmp1]]+marketing_campaign[[#This Row],[AcceptedCmp5]]+marketing_campaign[[#This Row],[AcceptedCmp4]]+marketing_campaign[[#This Row],[AcceptedCmp3]]</f>
        <v>0</v>
      </c>
      <c r="B129" s="11">
        <v>54348</v>
      </c>
      <c r="I129">
        <v>1961</v>
      </c>
      <c r="S129">
        <v>65</v>
      </c>
    </row>
    <row r="130" spans="1:19" x14ac:dyDescent="0.35">
      <c r="A130" s="12">
        <f>marketing_campaign[[#This Row],[Response]]+marketing_campaign[[#This Row],[AcceptedCmp2]]+marketing_campaign[[#This Row],[AcceptedCmp1]]+marketing_campaign[[#This Row],[AcceptedCmp5]]+marketing_campaign[[#This Row],[AcceptedCmp4]]+marketing_campaign[[#This Row],[AcceptedCmp3]]</f>
        <v>0</v>
      </c>
      <c r="B130" s="11">
        <v>52247.25</v>
      </c>
      <c r="I130">
        <v>1956</v>
      </c>
      <c r="S130">
        <v>70</v>
      </c>
    </row>
    <row r="131" spans="1:19" x14ac:dyDescent="0.35">
      <c r="A131" s="11">
        <f>marketing_campaign[[#This Row],[Response]]+marketing_campaign[[#This Row],[AcceptedCmp2]]+marketing_campaign[[#This Row],[AcceptedCmp1]]+marketing_campaign[[#This Row],[AcceptedCmp5]]+marketing_campaign[[#This Row],[AcceptedCmp4]]+marketing_campaign[[#This Row],[AcceptedCmp3]]</f>
        <v>0</v>
      </c>
      <c r="B131" s="11">
        <v>77376</v>
      </c>
      <c r="I131">
        <v>1952</v>
      </c>
      <c r="S131">
        <v>74</v>
      </c>
    </row>
    <row r="132" spans="1:19" x14ac:dyDescent="0.35">
      <c r="A132" s="12">
        <f>marketing_campaign[[#This Row],[Response]]+marketing_campaign[[#This Row],[AcceptedCmp2]]+marketing_campaign[[#This Row],[AcceptedCmp1]]+marketing_campaign[[#This Row],[AcceptedCmp5]]+marketing_campaign[[#This Row],[AcceptedCmp4]]+marketing_campaign[[#This Row],[AcceptedCmp3]]</f>
        <v>0</v>
      </c>
      <c r="B132" s="11">
        <v>62998</v>
      </c>
      <c r="I132">
        <v>1958</v>
      </c>
      <c r="S132">
        <v>68</v>
      </c>
    </row>
    <row r="133" spans="1:19" x14ac:dyDescent="0.35">
      <c r="A133" s="11">
        <f>marketing_campaign[[#This Row],[Response]]+marketing_campaign[[#This Row],[AcceptedCmp2]]+marketing_campaign[[#This Row],[AcceptedCmp1]]+marketing_campaign[[#This Row],[AcceptedCmp5]]+marketing_campaign[[#This Row],[AcceptedCmp4]]+marketing_campaign[[#This Row],[AcceptedCmp3]]</f>
        <v>0</v>
      </c>
      <c r="B133" s="11">
        <v>61331</v>
      </c>
      <c r="I133">
        <v>1969</v>
      </c>
      <c r="S133">
        <v>57</v>
      </c>
    </row>
    <row r="134" spans="1:19" x14ac:dyDescent="0.35">
      <c r="A134" s="12">
        <f>marketing_campaign[[#This Row],[Response]]+marketing_campaign[[#This Row],[AcceptedCmp2]]+marketing_campaign[[#This Row],[AcceptedCmp1]]+marketing_campaign[[#This Row],[AcceptedCmp5]]+marketing_campaign[[#This Row],[AcceptedCmp4]]+marketing_campaign[[#This Row],[AcceptedCmp3]]</f>
        <v>0</v>
      </c>
      <c r="B134" s="11">
        <v>73448</v>
      </c>
      <c r="I134">
        <v>1963</v>
      </c>
      <c r="S134">
        <v>63</v>
      </c>
    </row>
    <row r="135" spans="1:19" x14ac:dyDescent="0.35">
      <c r="A135" s="11">
        <f>marketing_campaign[[#This Row],[Response]]+marketing_campaign[[#This Row],[AcceptedCmp2]]+marketing_campaign[[#This Row],[AcceptedCmp1]]+marketing_campaign[[#This Row],[AcceptedCmp5]]+marketing_campaign[[#This Row],[AcceptedCmp4]]+marketing_campaign[[#This Row],[AcceptedCmp3]]</f>
        <v>0</v>
      </c>
      <c r="B135" s="11">
        <v>52247.25</v>
      </c>
      <c r="I135">
        <v>1964</v>
      </c>
      <c r="S135">
        <v>62</v>
      </c>
    </row>
    <row r="136" spans="1:19" x14ac:dyDescent="0.35">
      <c r="A136" s="12">
        <f>marketing_campaign[[#This Row],[Response]]+marketing_campaign[[#This Row],[AcceptedCmp2]]+marketing_campaign[[#This Row],[AcceptedCmp1]]+marketing_campaign[[#This Row],[AcceptedCmp5]]+marketing_campaign[[#This Row],[AcceptedCmp4]]+marketing_campaign[[#This Row],[AcceptedCmp3]]</f>
        <v>0</v>
      </c>
      <c r="B136" s="11">
        <v>41551</v>
      </c>
      <c r="I136">
        <v>1967</v>
      </c>
      <c r="S136">
        <v>59</v>
      </c>
    </row>
    <row r="137" spans="1:19" x14ac:dyDescent="0.35">
      <c r="A137" s="11">
        <f>marketing_campaign[[#This Row],[Response]]+marketing_campaign[[#This Row],[AcceptedCmp2]]+marketing_campaign[[#This Row],[AcceptedCmp1]]+marketing_campaign[[#This Row],[AcceptedCmp5]]+marketing_campaign[[#This Row],[AcceptedCmp4]]+marketing_campaign[[#This Row],[AcceptedCmp3]]</f>
        <v>1</v>
      </c>
      <c r="B137" s="11">
        <v>62981</v>
      </c>
      <c r="I137">
        <v>1976</v>
      </c>
      <c r="S137">
        <v>50</v>
      </c>
    </row>
    <row r="138" spans="1:19" x14ac:dyDescent="0.35">
      <c r="A138" s="12">
        <f>marketing_campaign[[#This Row],[Response]]+marketing_campaign[[#This Row],[AcceptedCmp2]]+marketing_campaign[[#This Row],[AcceptedCmp1]]+marketing_campaign[[#This Row],[AcceptedCmp5]]+marketing_campaign[[#This Row],[AcceptedCmp4]]+marketing_campaign[[#This Row],[AcceptedCmp3]]</f>
        <v>0</v>
      </c>
      <c r="B138" s="11">
        <v>9548</v>
      </c>
      <c r="I138">
        <v>1959</v>
      </c>
      <c r="S138">
        <v>67</v>
      </c>
    </row>
    <row r="139" spans="1:19" x14ac:dyDescent="0.35">
      <c r="A139" s="11">
        <f>marketing_campaign[[#This Row],[Response]]+marketing_campaign[[#This Row],[AcceptedCmp2]]+marketing_campaign[[#This Row],[AcceptedCmp1]]+marketing_campaign[[#This Row],[AcceptedCmp5]]+marketing_campaign[[#This Row],[AcceptedCmp4]]+marketing_campaign[[#This Row],[AcceptedCmp3]]</f>
        <v>0</v>
      </c>
      <c r="B139" s="11">
        <v>33762</v>
      </c>
      <c r="I139">
        <v>1973</v>
      </c>
      <c r="S139">
        <v>53</v>
      </c>
    </row>
    <row r="140" spans="1:19" x14ac:dyDescent="0.35">
      <c r="A140" s="12">
        <f>marketing_campaign[[#This Row],[Response]]+marketing_campaign[[#This Row],[AcceptedCmp2]]+marketing_campaign[[#This Row],[AcceptedCmp1]]+marketing_campaign[[#This Row],[AcceptedCmp5]]+marketing_campaign[[#This Row],[AcceptedCmp4]]+marketing_campaign[[#This Row],[AcceptedCmp3]]</f>
        <v>2</v>
      </c>
      <c r="B140" s="11">
        <v>35860</v>
      </c>
      <c r="I140">
        <v>1965</v>
      </c>
      <c r="S140">
        <v>61</v>
      </c>
    </row>
    <row r="141" spans="1:19" x14ac:dyDescent="0.35">
      <c r="A141" s="11">
        <f>marketing_campaign[[#This Row],[Response]]+marketing_campaign[[#This Row],[AcceptedCmp2]]+marketing_campaign[[#This Row],[AcceptedCmp1]]+marketing_campaign[[#This Row],[AcceptedCmp5]]+marketing_campaign[[#This Row],[AcceptedCmp4]]+marketing_campaign[[#This Row],[AcceptedCmp3]]</f>
        <v>0</v>
      </c>
      <c r="B141" s="11">
        <v>36921</v>
      </c>
      <c r="I141">
        <v>1992</v>
      </c>
      <c r="S141">
        <v>34</v>
      </c>
    </row>
    <row r="142" spans="1:19" x14ac:dyDescent="0.35">
      <c r="A142" s="12">
        <f>marketing_campaign[[#This Row],[Response]]+marketing_campaign[[#This Row],[AcceptedCmp2]]+marketing_campaign[[#This Row],[AcceptedCmp1]]+marketing_campaign[[#This Row],[AcceptedCmp5]]+marketing_campaign[[#This Row],[AcceptedCmp4]]+marketing_campaign[[#This Row],[AcceptedCmp3]]</f>
        <v>0</v>
      </c>
      <c r="B142" s="11">
        <v>92859</v>
      </c>
      <c r="I142">
        <v>1976</v>
      </c>
      <c r="S142">
        <v>50</v>
      </c>
    </row>
    <row r="143" spans="1:19" x14ac:dyDescent="0.35">
      <c r="A143" s="11">
        <f>marketing_campaign[[#This Row],[Response]]+marketing_campaign[[#This Row],[AcceptedCmp2]]+marketing_campaign[[#This Row],[AcceptedCmp1]]+marketing_campaign[[#This Row],[AcceptedCmp5]]+marketing_campaign[[#This Row],[AcceptedCmp4]]+marketing_campaign[[#This Row],[AcceptedCmp3]]</f>
        <v>1</v>
      </c>
      <c r="B143" s="11">
        <v>65104</v>
      </c>
      <c r="I143">
        <v>1962</v>
      </c>
      <c r="S143">
        <v>64</v>
      </c>
    </row>
    <row r="144" spans="1:19" x14ac:dyDescent="0.35">
      <c r="A144" s="12">
        <f>marketing_campaign[[#This Row],[Response]]+marketing_campaign[[#This Row],[AcceptedCmp2]]+marketing_campaign[[#This Row],[AcceptedCmp1]]+marketing_campaign[[#This Row],[AcceptedCmp5]]+marketing_campaign[[#This Row],[AcceptedCmp4]]+marketing_campaign[[#This Row],[AcceptedCmp3]]</f>
        <v>0</v>
      </c>
      <c r="B144" s="11">
        <v>86111</v>
      </c>
      <c r="I144">
        <v>1974</v>
      </c>
      <c r="S144">
        <v>52</v>
      </c>
    </row>
    <row r="145" spans="1:19" x14ac:dyDescent="0.35">
      <c r="A145" s="11">
        <f>marketing_campaign[[#This Row],[Response]]+marketing_campaign[[#This Row],[AcceptedCmp2]]+marketing_campaign[[#This Row],[AcceptedCmp1]]+marketing_campaign[[#This Row],[AcceptedCmp5]]+marketing_campaign[[#This Row],[AcceptedCmp4]]+marketing_campaign[[#This Row],[AcceptedCmp3]]</f>
        <v>0</v>
      </c>
      <c r="B145" s="11">
        <v>68352</v>
      </c>
      <c r="I145">
        <v>1988</v>
      </c>
      <c r="S145">
        <v>38</v>
      </c>
    </row>
    <row r="146" spans="1:19" x14ac:dyDescent="0.35">
      <c r="A146" s="12">
        <f>marketing_campaign[[#This Row],[Response]]+marketing_campaign[[#This Row],[AcceptedCmp2]]+marketing_campaign[[#This Row],[AcceptedCmp1]]+marketing_campaign[[#This Row],[AcceptedCmp5]]+marketing_campaign[[#This Row],[AcceptedCmp4]]+marketing_campaign[[#This Row],[AcceptedCmp3]]</f>
        <v>0</v>
      </c>
      <c r="B146" s="11">
        <v>41883</v>
      </c>
      <c r="I146">
        <v>1976</v>
      </c>
      <c r="S146">
        <v>50</v>
      </c>
    </row>
    <row r="147" spans="1:19" x14ac:dyDescent="0.35">
      <c r="A147" s="11">
        <f>marketing_campaign[[#This Row],[Response]]+marketing_campaign[[#This Row],[AcceptedCmp2]]+marketing_campaign[[#This Row],[AcceptedCmp1]]+marketing_campaign[[#This Row],[AcceptedCmp5]]+marketing_campaign[[#This Row],[AcceptedCmp4]]+marketing_campaign[[#This Row],[AcceptedCmp3]]</f>
        <v>0</v>
      </c>
      <c r="B147" s="11">
        <v>59809</v>
      </c>
      <c r="I147">
        <v>1975</v>
      </c>
      <c r="S147">
        <v>51</v>
      </c>
    </row>
    <row r="148" spans="1:19" x14ac:dyDescent="0.35">
      <c r="A148" s="12">
        <f>marketing_campaign[[#This Row],[Response]]+marketing_campaign[[#This Row],[AcceptedCmp2]]+marketing_campaign[[#This Row],[AcceptedCmp1]]+marketing_campaign[[#This Row],[AcceptedCmp5]]+marketing_campaign[[#This Row],[AcceptedCmp4]]+marketing_campaign[[#This Row],[AcceptedCmp3]]</f>
        <v>1</v>
      </c>
      <c r="B148" s="11">
        <v>23957</v>
      </c>
      <c r="I148">
        <v>1981</v>
      </c>
      <c r="S148">
        <v>45</v>
      </c>
    </row>
    <row r="149" spans="1:19" x14ac:dyDescent="0.35">
      <c r="A149" s="11">
        <f>marketing_campaign[[#This Row],[Response]]+marketing_campaign[[#This Row],[AcceptedCmp2]]+marketing_campaign[[#This Row],[AcceptedCmp1]]+marketing_campaign[[#This Row],[AcceptedCmp5]]+marketing_campaign[[#This Row],[AcceptedCmp4]]+marketing_campaign[[#This Row],[AcceptedCmp3]]</f>
        <v>0</v>
      </c>
      <c r="B149" s="11">
        <v>38547</v>
      </c>
      <c r="I149">
        <v>1973</v>
      </c>
      <c r="S149">
        <v>53</v>
      </c>
    </row>
    <row r="150" spans="1:19" x14ac:dyDescent="0.35">
      <c r="A150" s="12">
        <f>marketing_campaign[[#This Row],[Response]]+marketing_campaign[[#This Row],[AcceptedCmp2]]+marketing_campaign[[#This Row],[AcceptedCmp1]]+marketing_campaign[[#This Row],[AcceptedCmp5]]+marketing_campaign[[#This Row],[AcceptedCmp4]]+marketing_campaign[[#This Row],[AcceptedCmp3]]</f>
        <v>0</v>
      </c>
      <c r="B150" s="11">
        <v>35688</v>
      </c>
      <c r="I150">
        <v>1966</v>
      </c>
      <c r="S150">
        <v>60</v>
      </c>
    </row>
    <row r="151" spans="1:19" x14ac:dyDescent="0.35">
      <c r="A151" s="11">
        <f>marketing_campaign[[#This Row],[Response]]+marketing_campaign[[#This Row],[AcceptedCmp2]]+marketing_campaign[[#This Row],[AcceptedCmp1]]+marketing_campaign[[#This Row],[AcceptedCmp5]]+marketing_campaign[[#This Row],[AcceptedCmp4]]+marketing_campaign[[#This Row],[AcceptedCmp3]]</f>
        <v>0</v>
      </c>
      <c r="B151" s="11">
        <v>49605</v>
      </c>
      <c r="I151">
        <v>1953</v>
      </c>
      <c r="S151">
        <v>73</v>
      </c>
    </row>
    <row r="152" spans="1:19" x14ac:dyDescent="0.35">
      <c r="A152" s="12">
        <f>marketing_campaign[[#This Row],[Response]]+marketing_campaign[[#This Row],[AcceptedCmp2]]+marketing_campaign[[#This Row],[AcceptedCmp1]]+marketing_campaign[[#This Row],[AcceptedCmp5]]+marketing_campaign[[#This Row],[AcceptedCmp4]]+marketing_campaign[[#This Row],[AcceptedCmp3]]</f>
        <v>0</v>
      </c>
      <c r="B152" s="11">
        <v>59354</v>
      </c>
      <c r="I152">
        <v>1969</v>
      </c>
      <c r="S152">
        <v>57</v>
      </c>
    </row>
    <row r="153" spans="1:19" x14ac:dyDescent="0.35">
      <c r="A153" s="11">
        <f>marketing_campaign[[#This Row],[Response]]+marketing_campaign[[#This Row],[AcceptedCmp2]]+marketing_campaign[[#This Row],[AcceptedCmp1]]+marketing_campaign[[#This Row],[AcceptedCmp5]]+marketing_campaign[[#This Row],[AcceptedCmp4]]+marketing_campaign[[#This Row],[AcceptedCmp3]]</f>
        <v>1</v>
      </c>
      <c r="B153" s="11">
        <v>65747</v>
      </c>
      <c r="I153">
        <v>1972</v>
      </c>
      <c r="S153">
        <v>54</v>
      </c>
    </row>
    <row r="154" spans="1:19" x14ac:dyDescent="0.35">
      <c r="A154" s="12">
        <f>marketing_campaign[[#This Row],[Response]]+marketing_campaign[[#This Row],[AcceptedCmp2]]+marketing_campaign[[#This Row],[AcceptedCmp1]]+marketing_campaign[[#This Row],[AcceptedCmp5]]+marketing_campaign[[#This Row],[AcceptedCmp4]]+marketing_campaign[[#This Row],[AcceptedCmp3]]</f>
        <v>0</v>
      </c>
      <c r="B154" s="11">
        <v>46344</v>
      </c>
      <c r="I154">
        <v>1988</v>
      </c>
      <c r="S154">
        <v>38</v>
      </c>
    </row>
    <row r="155" spans="1:19" x14ac:dyDescent="0.35">
      <c r="A155" s="11">
        <f>marketing_campaign[[#This Row],[Response]]+marketing_campaign[[#This Row],[AcceptedCmp2]]+marketing_campaign[[#This Row],[AcceptedCmp1]]+marketing_campaign[[#This Row],[AcceptedCmp5]]+marketing_campaign[[#This Row],[AcceptedCmp4]]+marketing_campaign[[#This Row],[AcceptedCmp3]]</f>
        <v>0</v>
      </c>
      <c r="B155" s="11">
        <v>34176</v>
      </c>
      <c r="I155">
        <v>1952</v>
      </c>
      <c r="S155">
        <v>74</v>
      </c>
    </row>
    <row r="156" spans="1:19" x14ac:dyDescent="0.35">
      <c r="A156" s="12">
        <f>marketing_campaign[[#This Row],[Response]]+marketing_campaign[[#This Row],[AcceptedCmp2]]+marketing_campaign[[#This Row],[AcceptedCmp1]]+marketing_campaign[[#This Row],[AcceptedCmp5]]+marketing_campaign[[#This Row],[AcceptedCmp4]]+marketing_campaign[[#This Row],[AcceptedCmp3]]</f>
        <v>0</v>
      </c>
      <c r="B156" s="11">
        <v>61010</v>
      </c>
      <c r="I156">
        <v>1949</v>
      </c>
      <c r="S156">
        <v>77</v>
      </c>
    </row>
    <row r="157" spans="1:19" x14ac:dyDescent="0.35">
      <c r="A157" s="11">
        <f>marketing_campaign[[#This Row],[Response]]+marketing_campaign[[#This Row],[AcceptedCmp2]]+marketing_campaign[[#This Row],[AcceptedCmp1]]+marketing_campaign[[#This Row],[AcceptedCmp5]]+marketing_campaign[[#This Row],[AcceptedCmp4]]+marketing_campaign[[#This Row],[AcceptedCmp3]]</f>
        <v>3</v>
      </c>
      <c r="B157" s="11">
        <v>69372</v>
      </c>
      <c r="I157">
        <v>1958</v>
      </c>
      <c r="S157">
        <v>68</v>
      </c>
    </row>
    <row r="158" spans="1:19" x14ac:dyDescent="0.35">
      <c r="A158" s="12">
        <f>marketing_campaign[[#This Row],[Response]]+marketing_campaign[[#This Row],[AcceptedCmp2]]+marketing_campaign[[#This Row],[AcceptedCmp1]]+marketing_campaign[[#This Row],[AcceptedCmp5]]+marketing_campaign[[#This Row],[AcceptedCmp4]]+marketing_campaign[[#This Row],[AcceptedCmp3]]</f>
        <v>0</v>
      </c>
      <c r="B158" s="11">
        <v>49967</v>
      </c>
      <c r="I158">
        <v>1978</v>
      </c>
      <c r="S158">
        <v>48</v>
      </c>
    </row>
    <row r="159" spans="1:19" x14ac:dyDescent="0.35">
      <c r="A159" s="11">
        <f>marketing_campaign[[#This Row],[Response]]+marketing_campaign[[#This Row],[AcceptedCmp2]]+marketing_campaign[[#This Row],[AcceptedCmp1]]+marketing_campaign[[#This Row],[AcceptedCmp5]]+marketing_campaign[[#This Row],[AcceptedCmp4]]+marketing_campaign[[#This Row],[AcceptedCmp3]]</f>
        <v>0</v>
      </c>
      <c r="B159" s="11">
        <v>60199</v>
      </c>
      <c r="I159">
        <v>1977</v>
      </c>
      <c r="S159">
        <v>49</v>
      </c>
    </row>
    <row r="160" spans="1:19" x14ac:dyDescent="0.35">
      <c r="A160" s="12">
        <f>marketing_campaign[[#This Row],[Response]]+marketing_campaign[[#This Row],[AcceptedCmp2]]+marketing_campaign[[#This Row],[AcceptedCmp1]]+marketing_campaign[[#This Row],[AcceptedCmp5]]+marketing_campaign[[#This Row],[AcceptedCmp4]]+marketing_campaign[[#This Row],[AcceptedCmp3]]</f>
        <v>0</v>
      </c>
      <c r="B160" s="11">
        <v>55375</v>
      </c>
      <c r="I160">
        <v>1955</v>
      </c>
      <c r="S160">
        <v>71</v>
      </c>
    </row>
    <row r="161" spans="1:19" x14ac:dyDescent="0.35">
      <c r="A161" s="11">
        <f>marketing_campaign[[#This Row],[Response]]+marketing_campaign[[#This Row],[AcceptedCmp2]]+marketing_campaign[[#This Row],[AcceptedCmp1]]+marketing_campaign[[#This Row],[AcceptedCmp5]]+marketing_campaign[[#This Row],[AcceptedCmp4]]+marketing_campaign[[#This Row],[AcceptedCmp3]]</f>
        <v>0</v>
      </c>
      <c r="B161" s="11">
        <v>80317</v>
      </c>
      <c r="I161">
        <v>1958</v>
      </c>
      <c r="S161">
        <v>68</v>
      </c>
    </row>
    <row r="162" spans="1:19" x14ac:dyDescent="0.35">
      <c r="A162" s="12">
        <f>marketing_campaign[[#This Row],[Response]]+marketing_campaign[[#This Row],[AcceptedCmp2]]+marketing_campaign[[#This Row],[AcceptedCmp1]]+marketing_campaign[[#This Row],[AcceptedCmp5]]+marketing_campaign[[#This Row],[AcceptedCmp4]]+marketing_campaign[[#This Row],[AcceptedCmp3]]</f>
        <v>0</v>
      </c>
      <c r="B162" s="11">
        <v>30523</v>
      </c>
      <c r="I162">
        <v>1945</v>
      </c>
      <c r="S162">
        <v>81</v>
      </c>
    </row>
    <row r="163" spans="1:19" x14ac:dyDescent="0.35">
      <c r="A163" s="11">
        <f>marketing_campaign[[#This Row],[Response]]+marketing_campaign[[#This Row],[AcceptedCmp2]]+marketing_campaign[[#This Row],[AcceptedCmp1]]+marketing_campaign[[#This Row],[AcceptedCmp5]]+marketing_campaign[[#This Row],[AcceptedCmp4]]+marketing_campaign[[#This Row],[AcceptedCmp3]]</f>
        <v>0</v>
      </c>
      <c r="B163" s="11">
        <v>70356</v>
      </c>
      <c r="I163">
        <v>1984</v>
      </c>
      <c r="S163">
        <v>42</v>
      </c>
    </row>
    <row r="164" spans="1:19" x14ac:dyDescent="0.35">
      <c r="A164" s="12">
        <f>marketing_campaign[[#This Row],[Response]]+marketing_campaign[[#This Row],[AcceptedCmp2]]+marketing_campaign[[#This Row],[AcceptedCmp1]]+marketing_campaign[[#This Row],[AcceptedCmp5]]+marketing_campaign[[#This Row],[AcceptedCmp4]]+marketing_campaign[[#This Row],[AcceptedCmp3]]</f>
        <v>0</v>
      </c>
      <c r="B164" s="11">
        <v>23228</v>
      </c>
      <c r="I164">
        <v>1975</v>
      </c>
      <c r="S164">
        <v>51</v>
      </c>
    </row>
    <row r="165" spans="1:19" x14ac:dyDescent="0.35">
      <c r="A165" s="11">
        <f>marketing_campaign[[#This Row],[Response]]+marketing_campaign[[#This Row],[AcceptedCmp2]]+marketing_campaign[[#This Row],[AcceptedCmp1]]+marketing_campaign[[#This Row],[AcceptedCmp5]]+marketing_campaign[[#This Row],[AcceptedCmp4]]+marketing_campaign[[#This Row],[AcceptedCmp3]]</f>
        <v>0</v>
      </c>
      <c r="B165" s="11">
        <v>74165</v>
      </c>
      <c r="I165">
        <v>1973</v>
      </c>
      <c r="S165">
        <v>53</v>
      </c>
    </row>
    <row r="166" spans="1:19" x14ac:dyDescent="0.35">
      <c r="A166" s="12">
        <f>marketing_campaign[[#This Row],[Response]]+marketing_campaign[[#This Row],[AcceptedCmp2]]+marketing_campaign[[#This Row],[AcceptedCmp1]]+marketing_campaign[[#This Row],[AcceptedCmp5]]+marketing_campaign[[#This Row],[AcceptedCmp4]]+marketing_campaign[[#This Row],[AcceptedCmp3]]</f>
        <v>0</v>
      </c>
      <c r="B166" s="11">
        <v>157243</v>
      </c>
      <c r="I166">
        <v>1966</v>
      </c>
      <c r="S166">
        <v>60</v>
      </c>
    </row>
    <row r="167" spans="1:19" x14ac:dyDescent="0.35">
      <c r="A167" s="11">
        <f>marketing_campaign[[#This Row],[Response]]+marketing_campaign[[#This Row],[AcceptedCmp2]]+marketing_campaign[[#This Row],[AcceptedCmp1]]+marketing_campaign[[#This Row],[AcceptedCmp5]]+marketing_campaign[[#This Row],[AcceptedCmp4]]+marketing_campaign[[#This Row],[AcceptedCmp3]]</f>
        <v>0</v>
      </c>
      <c r="B167" s="11">
        <v>43482</v>
      </c>
      <c r="I167">
        <v>1953</v>
      </c>
      <c r="S167">
        <v>73</v>
      </c>
    </row>
    <row r="168" spans="1:19" x14ac:dyDescent="0.35">
      <c r="A168" s="12">
        <f>marketing_campaign[[#This Row],[Response]]+marketing_campaign[[#This Row],[AcceptedCmp2]]+marketing_campaign[[#This Row],[AcceptedCmp1]]+marketing_campaign[[#This Row],[AcceptedCmp5]]+marketing_campaign[[#This Row],[AcceptedCmp4]]+marketing_campaign[[#This Row],[AcceptedCmp3]]</f>
        <v>1</v>
      </c>
      <c r="B168" s="11">
        <v>62551</v>
      </c>
      <c r="I168">
        <v>1959</v>
      </c>
      <c r="S168">
        <v>67</v>
      </c>
    </row>
    <row r="169" spans="1:19" x14ac:dyDescent="0.35">
      <c r="A169" s="11">
        <f>marketing_campaign[[#This Row],[Response]]+marketing_campaign[[#This Row],[AcceptedCmp2]]+marketing_campaign[[#This Row],[AcceptedCmp1]]+marketing_campaign[[#This Row],[AcceptedCmp5]]+marketing_campaign[[#This Row],[AcceptedCmp4]]+marketing_campaign[[#This Row],[AcceptedCmp3]]</f>
        <v>1</v>
      </c>
      <c r="B169" s="11">
        <v>52332</v>
      </c>
      <c r="I169">
        <v>1988</v>
      </c>
      <c r="S169">
        <v>38</v>
      </c>
    </row>
    <row r="170" spans="1:19" x14ac:dyDescent="0.35">
      <c r="A170" s="12">
        <f>marketing_campaign[[#This Row],[Response]]+marketing_campaign[[#This Row],[AcceptedCmp2]]+marketing_campaign[[#This Row],[AcceptedCmp1]]+marketing_campaign[[#This Row],[AcceptedCmp5]]+marketing_campaign[[#This Row],[AcceptedCmp4]]+marketing_campaign[[#This Row],[AcceptedCmp3]]</f>
        <v>0</v>
      </c>
      <c r="B170" s="11">
        <v>66951</v>
      </c>
      <c r="I170">
        <v>1957</v>
      </c>
      <c r="S170">
        <v>69</v>
      </c>
    </row>
    <row r="171" spans="1:19" x14ac:dyDescent="0.35">
      <c r="A171" s="11">
        <f>marketing_campaign[[#This Row],[Response]]+marketing_campaign[[#This Row],[AcceptedCmp2]]+marketing_campaign[[#This Row],[AcceptedCmp1]]+marketing_campaign[[#This Row],[AcceptedCmp5]]+marketing_campaign[[#This Row],[AcceptedCmp4]]+marketing_campaign[[#This Row],[AcceptedCmp3]]</f>
        <v>0</v>
      </c>
      <c r="B171" s="11">
        <v>26091</v>
      </c>
      <c r="I171">
        <v>1965</v>
      </c>
      <c r="S171">
        <v>61</v>
      </c>
    </row>
    <row r="172" spans="1:19" x14ac:dyDescent="0.35">
      <c r="A172" s="12">
        <f>marketing_campaign[[#This Row],[Response]]+marketing_campaign[[#This Row],[AcceptedCmp2]]+marketing_campaign[[#This Row],[AcceptedCmp1]]+marketing_campaign[[#This Row],[AcceptedCmp5]]+marketing_campaign[[#This Row],[AcceptedCmp4]]+marketing_campaign[[#This Row],[AcceptedCmp3]]</f>
        <v>0</v>
      </c>
      <c r="B172" s="11">
        <v>33456</v>
      </c>
      <c r="I172">
        <v>1982</v>
      </c>
      <c r="S172">
        <v>44</v>
      </c>
    </row>
    <row r="173" spans="1:19" x14ac:dyDescent="0.35">
      <c r="A173" s="11">
        <f>marketing_campaign[[#This Row],[Response]]+marketing_campaign[[#This Row],[AcceptedCmp2]]+marketing_campaign[[#This Row],[AcceptedCmp1]]+marketing_campaign[[#This Row],[AcceptedCmp5]]+marketing_campaign[[#This Row],[AcceptedCmp4]]+marketing_campaign[[#This Row],[AcceptedCmp3]]</f>
        <v>0</v>
      </c>
      <c r="B173" s="11">
        <v>28718</v>
      </c>
      <c r="I173">
        <v>1970</v>
      </c>
      <c r="S173">
        <v>56</v>
      </c>
    </row>
    <row r="174" spans="1:19" x14ac:dyDescent="0.35">
      <c r="A174" s="12">
        <f>marketing_campaign[[#This Row],[Response]]+marketing_campaign[[#This Row],[AcceptedCmp2]]+marketing_campaign[[#This Row],[AcceptedCmp1]]+marketing_campaign[[#This Row],[AcceptedCmp5]]+marketing_campaign[[#This Row],[AcceptedCmp4]]+marketing_campaign[[#This Row],[AcceptedCmp3]]</f>
        <v>0</v>
      </c>
      <c r="B174" s="11">
        <v>50447</v>
      </c>
      <c r="I174">
        <v>1959</v>
      </c>
      <c r="S174">
        <v>67</v>
      </c>
    </row>
    <row r="175" spans="1:19" x14ac:dyDescent="0.35">
      <c r="A175" s="11">
        <f>marketing_campaign[[#This Row],[Response]]+marketing_campaign[[#This Row],[AcceptedCmp2]]+marketing_campaign[[#This Row],[AcceptedCmp1]]+marketing_campaign[[#This Row],[AcceptedCmp5]]+marketing_campaign[[#This Row],[AcceptedCmp4]]+marketing_campaign[[#This Row],[AcceptedCmp3]]</f>
        <v>0</v>
      </c>
      <c r="B175" s="11">
        <v>53537</v>
      </c>
      <c r="I175">
        <v>1967</v>
      </c>
      <c r="S175">
        <v>59</v>
      </c>
    </row>
    <row r="176" spans="1:19" x14ac:dyDescent="0.35">
      <c r="A176" s="12">
        <f>marketing_campaign[[#This Row],[Response]]+marketing_campaign[[#This Row],[AcceptedCmp2]]+marketing_campaign[[#This Row],[AcceptedCmp1]]+marketing_campaign[[#This Row],[AcceptedCmp5]]+marketing_campaign[[#This Row],[AcceptedCmp4]]+marketing_campaign[[#This Row],[AcceptedCmp3]]</f>
        <v>1</v>
      </c>
      <c r="B176" s="11">
        <v>52074</v>
      </c>
      <c r="I176">
        <v>1975</v>
      </c>
      <c r="S176">
        <v>51</v>
      </c>
    </row>
    <row r="177" spans="1:19" x14ac:dyDescent="0.35">
      <c r="A177" s="11">
        <f>marketing_campaign[[#This Row],[Response]]+marketing_campaign[[#This Row],[AcceptedCmp2]]+marketing_campaign[[#This Row],[AcceptedCmp1]]+marketing_campaign[[#This Row],[AcceptedCmp5]]+marketing_campaign[[#This Row],[AcceptedCmp4]]+marketing_campaign[[#This Row],[AcceptedCmp3]]</f>
        <v>0</v>
      </c>
      <c r="B177" s="11">
        <v>80427</v>
      </c>
      <c r="I177">
        <v>1948</v>
      </c>
      <c r="S177">
        <v>78</v>
      </c>
    </row>
    <row r="178" spans="1:19" x14ac:dyDescent="0.35">
      <c r="A178" s="12">
        <f>marketing_campaign[[#This Row],[Response]]+marketing_campaign[[#This Row],[AcceptedCmp2]]+marketing_campaign[[#This Row],[AcceptedCmp1]]+marketing_campaign[[#This Row],[AcceptedCmp5]]+marketing_campaign[[#This Row],[AcceptedCmp4]]+marketing_campaign[[#This Row],[AcceptedCmp3]]</f>
        <v>3</v>
      </c>
      <c r="B178" s="11">
        <v>83837</v>
      </c>
      <c r="I178">
        <v>1970</v>
      </c>
      <c r="S178">
        <v>56</v>
      </c>
    </row>
    <row r="179" spans="1:19" x14ac:dyDescent="0.35">
      <c r="A179" s="11">
        <f>marketing_campaign[[#This Row],[Response]]+marketing_campaign[[#This Row],[AcceptedCmp2]]+marketing_campaign[[#This Row],[AcceptedCmp1]]+marketing_campaign[[#This Row],[AcceptedCmp5]]+marketing_campaign[[#This Row],[AcceptedCmp4]]+marketing_campaign[[#This Row],[AcceptedCmp3]]</f>
        <v>0</v>
      </c>
      <c r="B179" s="11">
        <v>38853</v>
      </c>
      <c r="I179">
        <v>1959</v>
      </c>
      <c r="S179">
        <v>67</v>
      </c>
    </row>
    <row r="180" spans="1:19" x14ac:dyDescent="0.35">
      <c r="A180" s="12">
        <f>marketing_campaign[[#This Row],[Response]]+marketing_campaign[[#This Row],[AcceptedCmp2]]+marketing_campaign[[#This Row],[AcceptedCmp1]]+marketing_campaign[[#This Row],[AcceptedCmp5]]+marketing_campaign[[#This Row],[AcceptedCmp4]]+marketing_campaign[[#This Row],[AcceptedCmp3]]</f>
        <v>0</v>
      </c>
      <c r="B180" s="11">
        <v>38285</v>
      </c>
      <c r="I180">
        <v>1951</v>
      </c>
      <c r="S180">
        <v>75</v>
      </c>
    </row>
    <row r="181" spans="1:19" x14ac:dyDescent="0.35">
      <c r="A181" s="11">
        <f>marketing_campaign[[#This Row],[Response]]+marketing_campaign[[#This Row],[AcceptedCmp2]]+marketing_campaign[[#This Row],[AcceptedCmp1]]+marketing_campaign[[#This Row],[AcceptedCmp5]]+marketing_campaign[[#This Row],[AcceptedCmp4]]+marketing_campaign[[#This Row],[AcceptedCmp3]]</f>
        <v>1</v>
      </c>
      <c r="B181" s="11">
        <v>78497</v>
      </c>
      <c r="I181">
        <v>1976</v>
      </c>
      <c r="S181">
        <v>50</v>
      </c>
    </row>
    <row r="182" spans="1:19" x14ac:dyDescent="0.35">
      <c r="A182" s="12">
        <f>marketing_campaign[[#This Row],[Response]]+marketing_campaign[[#This Row],[AcceptedCmp2]]+marketing_campaign[[#This Row],[AcceptedCmp1]]+marketing_campaign[[#This Row],[AcceptedCmp5]]+marketing_campaign[[#This Row],[AcceptedCmp4]]+marketing_campaign[[#This Row],[AcceptedCmp3]]</f>
        <v>0</v>
      </c>
      <c r="B182" s="11">
        <v>51650</v>
      </c>
      <c r="I182">
        <v>1988</v>
      </c>
      <c r="S182">
        <v>38</v>
      </c>
    </row>
    <row r="183" spans="1:19" x14ac:dyDescent="0.35">
      <c r="A183" s="11">
        <f>marketing_campaign[[#This Row],[Response]]+marketing_campaign[[#This Row],[AcceptedCmp2]]+marketing_campaign[[#This Row],[AcceptedCmp1]]+marketing_campaign[[#This Row],[AcceptedCmp5]]+marketing_campaign[[#This Row],[AcceptedCmp4]]+marketing_campaign[[#This Row],[AcceptedCmp3]]</f>
        <v>0</v>
      </c>
      <c r="B183" s="11">
        <v>16248</v>
      </c>
      <c r="I183">
        <v>1946</v>
      </c>
      <c r="S183">
        <v>80</v>
      </c>
    </row>
    <row r="184" spans="1:19" x14ac:dyDescent="0.35">
      <c r="A184" s="12">
        <f>marketing_campaign[[#This Row],[Response]]+marketing_campaign[[#This Row],[AcceptedCmp2]]+marketing_campaign[[#This Row],[AcceptedCmp1]]+marketing_campaign[[#This Row],[AcceptedCmp5]]+marketing_campaign[[#This Row],[AcceptedCmp4]]+marketing_campaign[[#This Row],[AcceptedCmp3]]</f>
        <v>0</v>
      </c>
      <c r="B184" s="11">
        <v>66835</v>
      </c>
      <c r="I184">
        <v>1984</v>
      </c>
      <c r="S184">
        <v>42</v>
      </c>
    </row>
    <row r="185" spans="1:19" x14ac:dyDescent="0.35">
      <c r="A185" s="11">
        <f>marketing_campaign[[#This Row],[Response]]+marketing_campaign[[#This Row],[AcceptedCmp2]]+marketing_campaign[[#This Row],[AcceptedCmp1]]+marketing_campaign[[#This Row],[AcceptedCmp5]]+marketing_campaign[[#This Row],[AcceptedCmp4]]+marketing_campaign[[#This Row],[AcceptedCmp3]]</f>
        <v>0</v>
      </c>
      <c r="B185" s="11">
        <v>30477</v>
      </c>
      <c r="I185">
        <v>1961</v>
      </c>
      <c r="S185">
        <v>65</v>
      </c>
    </row>
    <row r="186" spans="1:19" x14ac:dyDescent="0.35">
      <c r="A186" s="12">
        <f>marketing_campaign[[#This Row],[Response]]+marketing_campaign[[#This Row],[AcceptedCmp2]]+marketing_campaign[[#This Row],[AcceptedCmp1]]+marketing_campaign[[#This Row],[AcceptedCmp5]]+marketing_campaign[[#This Row],[AcceptedCmp4]]+marketing_campaign[[#This Row],[AcceptedCmp3]]</f>
        <v>0</v>
      </c>
      <c r="B186" s="11">
        <v>28249</v>
      </c>
      <c r="I186">
        <v>1983</v>
      </c>
      <c r="S186">
        <v>43</v>
      </c>
    </row>
    <row r="187" spans="1:19" x14ac:dyDescent="0.35">
      <c r="A187" s="11">
        <f>marketing_campaign[[#This Row],[Response]]+marketing_campaign[[#This Row],[AcceptedCmp2]]+marketing_campaign[[#This Row],[AcceptedCmp1]]+marketing_campaign[[#This Row],[AcceptedCmp5]]+marketing_campaign[[#This Row],[AcceptedCmp4]]+marketing_campaign[[#This Row],[AcceptedCmp3]]</f>
        <v>0</v>
      </c>
      <c r="B187" s="11">
        <v>25271</v>
      </c>
      <c r="I187">
        <v>1970</v>
      </c>
      <c r="S187">
        <v>56</v>
      </c>
    </row>
    <row r="188" spans="1:19" x14ac:dyDescent="0.35">
      <c r="A188" s="12">
        <f>marketing_campaign[[#This Row],[Response]]+marketing_campaign[[#This Row],[AcceptedCmp2]]+marketing_campaign[[#This Row],[AcceptedCmp1]]+marketing_campaign[[#This Row],[AcceptedCmp5]]+marketing_campaign[[#This Row],[AcceptedCmp4]]+marketing_campaign[[#This Row],[AcceptedCmp3]]</f>
        <v>0</v>
      </c>
      <c r="B188" s="11">
        <v>32303</v>
      </c>
      <c r="I188">
        <v>1966</v>
      </c>
      <c r="S188">
        <v>60</v>
      </c>
    </row>
    <row r="189" spans="1:19" x14ac:dyDescent="0.35">
      <c r="A189" s="11">
        <f>marketing_campaign[[#This Row],[Response]]+marketing_campaign[[#This Row],[AcceptedCmp2]]+marketing_campaign[[#This Row],[AcceptedCmp1]]+marketing_campaign[[#This Row],[AcceptedCmp5]]+marketing_campaign[[#This Row],[AcceptedCmp4]]+marketing_campaign[[#This Row],[AcceptedCmp3]]</f>
        <v>0</v>
      </c>
      <c r="B189" s="11">
        <v>61286</v>
      </c>
      <c r="I189">
        <v>1976</v>
      </c>
      <c r="S189">
        <v>50</v>
      </c>
    </row>
    <row r="190" spans="1:19" x14ac:dyDescent="0.35">
      <c r="A190" s="12">
        <f>marketing_campaign[[#This Row],[Response]]+marketing_campaign[[#This Row],[AcceptedCmp2]]+marketing_campaign[[#This Row],[AcceptedCmp1]]+marketing_campaign[[#This Row],[AcceptedCmp5]]+marketing_campaign[[#This Row],[AcceptedCmp4]]+marketing_campaign[[#This Row],[AcceptedCmp3]]</f>
        <v>0</v>
      </c>
      <c r="B190" s="11">
        <v>74068</v>
      </c>
      <c r="I190">
        <v>1964</v>
      </c>
      <c r="S190">
        <v>62</v>
      </c>
    </row>
    <row r="191" spans="1:19" x14ac:dyDescent="0.35">
      <c r="A191" s="11">
        <f>marketing_campaign[[#This Row],[Response]]+marketing_campaign[[#This Row],[AcceptedCmp2]]+marketing_campaign[[#This Row],[AcceptedCmp1]]+marketing_campaign[[#This Row],[AcceptedCmp5]]+marketing_campaign[[#This Row],[AcceptedCmp4]]+marketing_campaign[[#This Row],[AcceptedCmp3]]</f>
        <v>0</v>
      </c>
      <c r="B191" s="11">
        <v>45759</v>
      </c>
      <c r="I191">
        <v>1978</v>
      </c>
      <c r="S191">
        <v>48</v>
      </c>
    </row>
    <row r="192" spans="1:19" x14ac:dyDescent="0.35">
      <c r="A192" s="12">
        <f>marketing_campaign[[#This Row],[Response]]+marketing_campaign[[#This Row],[AcceptedCmp2]]+marketing_campaign[[#This Row],[AcceptedCmp1]]+marketing_campaign[[#This Row],[AcceptedCmp5]]+marketing_campaign[[#This Row],[AcceptedCmp4]]+marketing_campaign[[#This Row],[AcceptedCmp3]]</f>
        <v>1</v>
      </c>
      <c r="B192" s="11">
        <v>24882</v>
      </c>
      <c r="I192">
        <v>1989</v>
      </c>
      <c r="S192">
        <v>37</v>
      </c>
    </row>
    <row r="193" spans="1:19" x14ac:dyDescent="0.35">
      <c r="A193" s="11">
        <f>marketing_campaign[[#This Row],[Response]]+marketing_campaign[[#This Row],[AcceptedCmp2]]+marketing_campaign[[#This Row],[AcceptedCmp1]]+marketing_campaign[[#This Row],[AcceptedCmp5]]+marketing_campaign[[#This Row],[AcceptedCmp4]]+marketing_campaign[[#This Row],[AcceptedCmp3]]</f>
        <v>0</v>
      </c>
      <c r="B193" s="11">
        <v>66973</v>
      </c>
      <c r="I193">
        <v>1900</v>
      </c>
      <c r="S193">
        <v>126</v>
      </c>
    </row>
    <row r="194" spans="1:19" x14ac:dyDescent="0.35">
      <c r="A194" s="12">
        <f>marketing_campaign[[#This Row],[Response]]+marketing_campaign[[#This Row],[AcceptedCmp2]]+marketing_campaign[[#This Row],[AcceptedCmp1]]+marketing_campaign[[#This Row],[AcceptedCmp5]]+marketing_campaign[[#This Row],[AcceptedCmp4]]+marketing_campaign[[#This Row],[AcceptedCmp3]]</f>
        <v>0</v>
      </c>
      <c r="B194" s="11">
        <v>36640</v>
      </c>
      <c r="I194">
        <v>1988</v>
      </c>
      <c r="S194">
        <v>38</v>
      </c>
    </row>
    <row r="195" spans="1:19" x14ac:dyDescent="0.35">
      <c r="A195" s="11">
        <f>marketing_campaign[[#This Row],[Response]]+marketing_campaign[[#This Row],[AcceptedCmp2]]+marketing_campaign[[#This Row],[AcceptedCmp1]]+marketing_campaign[[#This Row],[AcceptedCmp5]]+marketing_campaign[[#This Row],[AcceptedCmp4]]+marketing_campaign[[#This Row],[AcceptedCmp3]]</f>
        <v>0</v>
      </c>
      <c r="B195" s="11">
        <v>38872</v>
      </c>
      <c r="I195">
        <v>1973</v>
      </c>
      <c r="S195">
        <v>53</v>
      </c>
    </row>
    <row r="196" spans="1:19" x14ac:dyDescent="0.35">
      <c r="A196" s="12">
        <f>marketing_campaign[[#This Row],[Response]]+marketing_campaign[[#This Row],[AcceptedCmp2]]+marketing_campaign[[#This Row],[AcceptedCmp1]]+marketing_campaign[[#This Row],[AcceptedCmp5]]+marketing_campaign[[#This Row],[AcceptedCmp4]]+marketing_campaign[[#This Row],[AcceptedCmp3]]</f>
        <v>0</v>
      </c>
      <c r="B196" s="11">
        <v>51148</v>
      </c>
      <c r="I196">
        <v>1977</v>
      </c>
      <c r="S196">
        <v>49</v>
      </c>
    </row>
    <row r="197" spans="1:19" x14ac:dyDescent="0.35">
      <c r="A197" s="11">
        <f>marketing_campaign[[#This Row],[Response]]+marketing_campaign[[#This Row],[AcceptedCmp2]]+marketing_campaign[[#This Row],[AcceptedCmp1]]+marketing_campaign[[#This Row],[AcceptedCmp5]]+marketing_campaign[[#This Row],[AcceptedCmp4]]+marketing_campaign[[#This Row],[AcceptedCmp3]]</f>
        <v>0</v>
      </c>
      <c r="B197" s="11">
        <v>31353</v>
      </c>
      <c r="I197">
        <v>1980</v>
      </c>
      <c r="S197">
        <v>46</v>
      </c>
    </row>
    <row r="198" spans="1:19" x14ac:dyDescent="0.35">
      <c r="A198" s="12">
        <f>marketing_campaign[[#This Row],[Response]]+marketing_campaign[[#This Row],[AcceptedCmp2]]+marketing_campaign[[#This Row],[AcceptedCmp1]]+marketing_campaign[[#This Row],[AcceptedCmp5]]+marketing_campaign[[#This Row],[AcceptedCmp4]]+marketing_campaign[[#This Row],[AcceptedCmp3]]</f>
        <v>0</v>
      </c>
      <c r="B198" s="11">
        <v>69661</v>
      </c>
      <c r="I198">
        <v>1954</v>
      </c>
      <c r="S198">
        <v>72</v>
      </c>
    </row>
    <row r="199" spans="1:19" x14ac:dyDescent="0.35">
      <c r="A199" s="11">
        <f>marketing_campaign[[#This Row],[Response]]+marketing_campaign[[#This Row],[AcceptedCmp2]]+marketing_campaign[[#This Row],[AcceptedCmp1]]+marketing_campaign[[#This Row],[AcceptedCmp5]]+marketing_campaign[[#This Row],[AcceptedCmp4]]+marketing_campaign[[#This Row],[AcceptedCmp3]]</f>
        <v>1</v>
      </c>
      <c r="B199" s="11">
        <v>80067</v>
      </c>
      <c r="I199">
        <v>1954</v>
      </c>
      <c r="S199">
        <v>72</v>
      </c>
    </row>
    <row r="200" spans="1:19" x14ac:dyDescent="0.35">
      <c r="A200" s="12">
        <f>marketing_campaign[[#This Row],[Response]]+marketing_campaign[[#This Row],[AcceptedCmp2]]+marketing_campaign[[#This Row],[AcceptedCmp1]]+marketing_campaign[[#This Row],[AcceptedCmp5]]+marketing_campaign[[#This Row],[AcceptedCmp4]]+marketing_campaign[[#This Row],[AcceptedCmp3]]</f>
        <v>0</v>
      </c>
      <c r="B200" s="11">
        <v>86718</v>
      </c>
      <c r="I200">
        <v>1973</v>
      </c>
      <c r="S200">
        <v>53</v>
      </c>
    </row>
    <row r="201" spans="1:19" x14ac:dyDescent="0.35">
      <c r="A201" s="11">
        <f>marketing_campaign[[#This Row],[Response]]+marketing_campaign[[#This Row],[AcceptedCmp2]]+marketing_campaign[[#This Row],[AcceptedCmp1]]+marketing_campaign[[#This Row],[AcceptedCmp5]]+marketing_campaign[[#This Row],[AcceptedCmp4]]+marketing_campaign[[#This Row],[AcceptedCmp3]]</f>
        <v>2</v>
      </c>
      <c r="B201" s="11">
        <v>46854</v>
      </c>
      <c r="I201">
        <v>1952</v>
      </c>
      <c r="S201">
        <v>74</v>
      </c>
    </row>
    <row r="202" spans="1:19" x14ac:dyDescent="0.35">
      <c r="A202" s="12">
        <f>marketing_campaign[[#This Row],[Response]]+marketing_campaign[[#This Row],[AcceptedCmp2]]+marketing_campaign[[#This Row],[AcceptedCmp1]]+marketing_campaign[[#This Row],[AcceptedCmp5]]+marketing_campaign[[#This Row],[AcceptedCmp4]]+marketing_campaign[[#This Row],[AcceptedCmp3]]</f>
        <v>1</v>
      </c>
      <c r="B202" s="11">
        <v>69142</v>
      </c>
      <c r="I202">
        <v>1968</v>
      </c>
      <c r="S202">
        <v>58</v>
      </c>
    </row>
    <row r="203" spans="1:19" x14ac:dyDescent="0.35">
      <c r="A203" s="11">
        <f>marketing_campaign[[#This Row],[Response]]+marketing_campaign[[#This Row],[AcceptedCmp2]]+marketing_campaign[[#This Row],[AcceptedCmp1]]+marketing_campaign[[#This Row],[AcceptedCmp5]]+marketing_campaign[[#This Row],[AcceptedCmp4]]+marketing_campaign[[#This Row],[AcceptedCmp3]]</f>
        <v>0</v>
      </c>
      <c r="B203" s="11">
        <v>75922</v>
      </c>
      <c r="I203">
        <v>1978</v>
      </c>
      <c r="S203">
        <v>48</v>
      </c>
    </row>
    <row r="204" spans="1:19" x14ac:dyDescent="0.35">
      <c r="A204" s="12">
        <f>marketing_campaign[[#This Row],[Response]]+marketing_campaign[[#This Row],[AcceptedCmp2]]+marketing_campaign[[#This Row],[AcceptedCmp1]]+marketing_campaign[[#This Row],[AcceptedCmp5]]+marketing_campaign[[#This Row],[AcceptedCmp4]]+marketing_campaign[[#This Row],[AcceptedCmp3]]</f>
        <v>0</v>
      </c>
      <c r="B204" s="11">
        <v>63693</v>
      </c>
      <c r="I204">
        <v>1977</v>
      </c>
      <c r="S204">
        <v>49</v>
      </c>
    </row>
    <row r="205" spans="1:19" x14ac:dyDescent="0.35">
      <c r="A205" s="11">
        <f>marketing_campaign[[#This Row],[Response]]+marketing_campaign[[#This Row],[AcceptedCmp2]]+marketing_campaign[[#This Row],[AcceptedCmp1]]+marketing_campaign[[#This Row],[AcceptedCmp5]]+marketing_campaign[[#This Row],[AcceptedCmp4]]+marketing_campaign[[#This Row],[AcceptedCmp3]]</f>
        <v>4</v>
      </c>
      <c r="B205" s="11">
        <v>102160</v>
      </c>
      <c r="I205">
        <v>1965</v>
      </c>
      <c r="S205">
        <v>61</v>
      </c>
    </row>
    <row r="206" spans="1:19" x14ac:dyDescent="0.35">
      <c r="A206" s="12">
        <f>marketing_campaign[[#This Row],[Response]]+marketing_campaign[[#This Row],[AcceptedCmp2]]+marketing_campaign[[#This Row],[AcceptedCmp1]]+marketing_campaign[[#This Row],[AcceptedCmp5]]+marketing_campaign[[#This Row],[AcceptedCmp4]]+marketing_campaign[[#This Row],[AcceptedCmp3]]</f>
        <v>0</v>
      </c>
      <c r="B206" s="11">
        <v>40637</v>
      </c>
      <c r="I206">
        <v>1984</v>
      </c>
      <c r="S206">
        <v>42</v>
      </c>
    </row>
    <row r="207" spans="1:19" x14ac:dyDescent="0.35">
      <c r="A207" s="11">
        <f>marketing_campaign[[#This Row],[Response]]+marketing_campaign[[#This Row],[AcceptedCmp2]]+marketing_campaign[[#This Row],[AcceptedCmp1]]+marketing_campaign[[#This Row],[AcceptedCmp5]]+marketing_campaign[[#This Row],[AcceptedCmp4]]+marketing_campaign[[#This Row],[AcceptedCmp3]]</f>
        <v>2</v>
      </c>
      <c r="B207" s="11">
        <v>18890</v>
      </c>
      <c r="I207">
        <v>1988</v>
      </c>
      <c r="S207">
        <v>38</v>
      </c>
    </row>
    <row r="208" spans="1:19" x14ac:dyDescent="0.35">
      <c r="A208" s="12">
        <f>marketing_campaign[[#This Row],[Response]]+marketing_campaign[[#This Row],[AcceptedCmp2]]+marketing_campaign[[#This Row],[AcceptedCmp1]]+marketing_campaign[[#This Row],[AcceptedCmp5]]+marketing_campaign[[#This Row],[AcceptedCmp4]]+marketing_campaign[[#This Row],[AcceptedCmp3]]</f>
        <v>1</v>
      </c>
      <c r="B208" s="11">
        <v>29604</v>
      </c>
      <c r="I208">
        <v>1963</v>
      </c>
      <c r="S208">
        <v>63</v>
      </c>
    </row>
    <row r="209" spans="1:19" x14ac:dyDescent="0.35">
      <c r="A209" s="11">
        <f>marketing_campaign[[#This Row],[Response]]+marketing_campaign[[#This Row],[AcceptedCmp2]]+marketing_campaign[[#This Row],[AcceptedCmp1]]+marketing_campaign[[#This Row],[AcceptedCmp5]]+marketing_campaign[[#This Row],[AcceptedCmp4]]+marketing_campaign[[#This Row],[AcceptedCmp3]]</f>
        <v>0</v>
      </c>
      <c r="B209" s="11">
        <v>48721</v>
      </c>
      <c r="I209">
        <v>1966</v>
      </c>
      <c r="S209">
        <v>60</v>
      </c>
    </row>
    <row r="210" spans="1:19" x14ac:dyDescent="0.35">
      <c r="A210" s="12">
        <f>marketing_campaign[[#This Row],[Response]]+marketing_campaign[[#This Row],[AcceptedCmp2]]+marketing_campaign[[#This Row],[AcceptedCmp1]]+marketing_campaign[[#This Row],[AcceptedCmp5]]+marketing_campaign[[#This Row],[AcceptedCmp4]]+marketing_campaign[[#This Row],[AcceptedCmp3]]</f>
        <v>0</v>
      </c>
      <c r="B210" s="11">
        <v>44794</v>
      </c>
      <c r="I210">
        <v>1954</v>
      </c>
      <c r="S210">
        <v>72</v>
      </c>
    </row>
    <row r="211" spans="1:19" x14ac:dyDescent="0.35">
      <c r="A211" s="11">
        <f>marketing_campaign[[#This Row],[Response]]+marketing_campaign[[#This Row],[AcceptedCmp2]]+marketing_campaign[[#This Row],[AcceptedCmp1]]+marketing_campaign[[#This Row],[AcceptedCmp5]]+marketing_campaign[[#This Row],[AcceptedCmp4]]+marketing_campaign[[#This Row],[AcceptedCmp3]]</f>
        <v>2</v>
      </c>
      <c r="B211" s="11">
        <v>64497</v>
      </c>
      <c r="I211">
        <v>1956</v>
      </c>
      <c r="S211">
        <v>70</v>
      </c>
    </row>
    <row r="212" spans="1:19" x14ac:dyDescent="0.35">
      <c r="A212" s="12">
        <f>marketing_campaign[[#This Row],[Response]]+marketing_campaign[[#This Row],[AcceptedCmp2]]+marketing_campaign[[#This Row],[AcceptedCmp1]]+marketing_campaign[[#This Row],[AcceptedCmp5]]+marketing_campaign[[#This Row],[AcceptedCmp4]]+marketing_campaign[[#This Row],[AcceptedCmp3]]</f>
        <v>0</v>
      </c>
      <c r="B212" s="11">
        <v>46097</v>
      </c>
      <c r="I212">
        <v>1954</v>
      </c>
      <c r="S212">
        <v>72</v>
      </c>
    </row>
    <row r="213" spans="1:19" x14ac:dyDescent="0.35">
      <c r="A213" s="11">
        <f>marketing_campaign[[#This Row],[Response]]+marketing_campaign[[#This Row],[AcceptedCmp2]]+marketing_campaign[[#This Row],[AcceptedCmp1]]+marketing_campaign[[#This Row],[AcceptedCmp5]]+marketing_campaign[[#This Row],[AcceptedCmp4]]+marketing_campaign[[#This Row],[AcceptedCmp3]]</f>
        <v>0</v>
      </c>
      <c r="B213" s="11">
        <v>77972</v>
      </c>
      <c r="I213">
        <v>1968</v>
      </c>
      <c r="S213">
        <v>58</v>
      </c>
    </row>
    <row r="214" spans="1:19" x14ac:dyDescent="0.35">
      <c r="A214" s="12">
        <f>marketing_campaign[[#This Row],[Response]]+marketing_campaign[[#This Row],[AcceptedCmp2]]+marketing_campaign[[#This Row],[AcceptedCmp1]]+marketing_campaign[[#This Row],[AcceptedCmp5]]+marketing_campaign[[#This Row],[AcceptedCmp4]]+marketing_campaign[[#This Row],[AcceptedCmp3]]</f>
        <v>0</v>
      </c>
      <c r="B214" s="11">
        <v>44377</v>
      </c>
      <c r="I214">
        <v>1974</v>
      </c>
      <c r="S214">
        <v>52</v>
      </c>
    </row>
    <row r="215" spans="1:19" x14ac:dyDescent="0.35">
      <c r="A215" s="11">
        <f>marketing_campaign[[#This Row],[Response]]+marketing_campaign[[#This Row],[AcceptedCmp2]]+marketing_campaign[[#This Row],[AcceptedCmp1]]+marketing_campaign[[#This Row],[AcceptedCmp5]]+marketing_campaign[[#This Row],[AcceptedCmp4]]+marketing_campaign[[#This Row],[AcceptedCmp3]]</f>
        <v>0</v>
      </c>
      <c r="B215" s="11">
        <v>46014</v>
      </c>
      <c r="I215">
        <v>1985</v>
      </c>
      <c r="S215">
        <v>41</v>
      </c>
    </row>
    <row r="216" spans="1:19" x14ac:dyDescent="0.35">
      <c r="A216" s="12">
        <f>marketing_campaign[[#This Row],[Response]]+marketing_campaign[[#This Row],[AcceptedCmp2]]+marketing_campaign[[#This Row],[AcceptedCmp1]]+marketing_campaign[[#This Row],[AcceptedCmp5]]+marketing_campaign[[#This Row],[AcceptedCmp4]]+marketing_campaign[[#This Row],[AcceptedCmp3]]</f>
        <v>0</v>
      </c>
      <c r="B216" s="11">
        <v>70951</v>
      </c>
      <c r="I216">
        <v>1977</v>
      </c>
      <c r="S216">
        <v>49</v>
      </c>
    </row>
    <row r="217" spans="1:19" x14ac:dyDescent="0.35">
      <c r="A217" s="11">
        <f>marketing_campaign[[#This Row],[Response]]+marketing_campaign[[#This Row],[AcceptedCmp2]]+marketing_campaign[[#This Row],[AcceptedCmp1]]+marketing_campaign[[#This Row],[AcceptedCmp5]]+marketing_campaign[[#This Row],[AcceptedCmp4]]+marketing_campaign[[#This Row],[AcceptedCmp3]]</f>
        <v>0</v>
      </c>
      <c r="B217" s="11">
        <v>41443</v>
      </c>
      <c r="I217">
        <v>1978</v>
      </c>
      <c r="S217">
        <v>48</v>
      </c>
    </row>
    <row r="218" spans="1:19" x14ac:dyDescent="0.35">
      <c r="A218" s="12">
        <f>marketing_campaign[[#This Row],[Response]]+marketing_campaign[[#This Row],[AcceptedCmp2]]+marketing_campaign[[#This Row],[AcceptedCmp1]]+marketing_campaign[[#This Row],[AcceptedCmp5]]+marketing_campaign[[#This Row],[AcceptedCmp4]]+marketing_campaign[[#This Row],[AcceptedCmp3]]</f>
        <v>0</v>
      </c>
      <c r="B218" s="11">
        <v>52195</v>
      </c>
      <c r="I218">
        <v>1948</v>
      </c>
      <c r="S218">
        <v>78</v>
      </c>
    </row>
    <row r="219" spans="1:19" x14ac:dyDescent="0.35">
      <c r="A219" s="11">
        <f>marketing_campaign[[#This Row],[Response]]+marketing_campaign[[#This Row],[AcceptedCmp2]]+marketing_campaign[[#This Row],[AcceptedCmp1]]+marketing_campaign[[#This Row],[AcceptedCmp5]]+marketing_campaign[[#This Row],[AcceptedCmp4]]+marketing_campaign[[#This Row],[AcceptedCmp3]]</f>
        <v>2</v>
      </c>
      <c r="B219" s="11">
        <v>83790</v>
      </c>
      <c r="I219">
        <v>1954</v>
      </c>
      <c r="S219">
        <v>72</v>
      </c>
    </row>
    <row r="220" spans="1:19" x14ac:dyDescent="0.35">
      <c r="A220" s="12">
        <f>marketing_campaign[[#This Row],[Response]]+marketing_campaign[[#This Row],[AcceptedCmp2]]+marketing_campaign[[#This Row],[AcceptedCmp1]]+marketing_campaign[[#This Row],[AcceptedCmp5]]+marketing_campaign[[#This Row],[AcceptedCmp4]]+marketing_campaign[[#This Row],[AcceptedCmp3]]</f>
        <v>0</v>
      </c>
      <c r="B220" s="11">
        <v>44551</v>
      </c>
      <c r="I220">
        <v>1980</v>
      </c>
      <c r="S220">
        <v>46</v>
      </c>
    </row>
    <row r="221" spans="1:19" x14ac:dyDescent="0.35">
      <c r="A221" s="11">
        <f>marketing_campaign[[#This Row],[Response]]+marketing_campaign[[#This Row],[AcceptedCmp2]]+marketing_campaign[[#This Row],[AcceptedCmp1]]+marketing_campaign[[#This Row],[AcceptedCmp5]]+marketing_campaign[[#This Row],[AcceptedCmp4]]+marketing_campaign[[#This Row],[AcceptedCmp3]]</f>
        <v>0</v>
      </c>
      <c r="B221" s="11">
        <v>69508</v>
      </c>
      <c r="I221">
        <v>1988</v>
      </c>
      <c r="S221">
        <v>38</v>
      </c>
    </row>
    <row r="222" spans="1:19" x14ac:dyDescent="0.35">
      <c r="A222" s="12">
        <f>marketing_campaign[[#This Row],[Response]]+marketing_campaign[[#This Row],[AcceptedCmp2]]+marketing_campaign[[#This Row],[AcceptedCmp1]]+marketing_campaign[[#This Row],[AcceptedCmp5]]+marketing_campaign[[#This Row],[AcceptedCmp4]]+marketing_campaign[[#This Row],[AcceptedCmp3]]</f>
        <v>0</v>
      </c>
      <c r="B222" s="11">
        <v>45204</v>
      </c>
      <c r="I222">
        <v>1969</v>
      </c>
      <c r="S222">
        <v>57</v>
      </c>
    </row>
    <row r="223" spans="1:19" x14ac:dyDescent="0.35">
      <c r="A223" s="11">
        <f>marketing_campaign[[#This Row],[Response]]+marketing_campaign[[#This Row],[AcceptedCmp2]]+marketing_campaign[[#This Row],[AcceptedCmp1]]+marketing_campaign[[#This Row],[AcceptedCmp5]]+marketing_campaign[[#This Row],[AcceptedCmp4]]+marketing_campaign[[#This Row],[AcceptedCmp3]]</f>
        <v>0</v>
      </c>
      <c r="B223" s="11">
        <v>72460</v>
      </c>
      <c r="I223">
        <v>1970</v>
      </c>
      <c r="S223">
        <v>56</v>
      </c>
    </row>
    <row r="224" spans="1:19" x14ac:dyDescent="0.35">
      <c r="A224" s="12">
        <f>marketing_campaign[[#This Row],[Response]]+marketing_campaign[[#This Row],[AcceptedCmp2]]+marketing_campaign[[#This Row],[AcceptedCmp1]]+marketing_campaign[[#This Row],[AcceptedCmp5]]+marketing_campaign[[#This Row],[AcceptedCmp4]]+marketing_campaign[[#This Row],[AcceptedCmp3]]</f>
        <v>0</v>
      </c>
      <c r="B224" s="11">
        <v>77622</v>
      </c>
      <c r="I224">
        <v>1980</v>
      </c>
      <c r="S224">
        <v>46</v>
      </c>
    </row>
    <row r="225" spans="1:19" x14ac:dyDescent="0.35">
      <c r="A225" s="11">
        <f>marketing_campaign[[#This Row],[Response]]+marketing_campaign[[#This Row],[AcceptedCmp2]]+marketing_campaign[[#This Row],[AcceptedCmp1]]+marketing_campaign[[#This Row],[AcceptedCmp5]]+marketing_campaign[[#This Row],[AcceptedCmp4]]+marketing_campaign[[#This Row],[AcceptedCmp3]]</f>
        <v>0</v>
      </c>
      <c r="B225" s="11">
        <v>30732</v>
      </c>
      <c r="I225">
        <v>1962</v>
      </c>
      <c r="S225">
        <v>64</v>
      </c>
    </row>
    <row r="226" spans="1:19" x14ac:dyDescent="0.35">
      <c r="A226" s="12">
        <f>marketing_campaign[[#This Row],[Response]]+marketing_campaign[[#This Row],[AcceptedCmp2]]+marketing_campaign[[#This Row],[AcceptedCmp1]]+marketing_campaign[[#This Row],[AcceptedCmp5]]+marketing_campaign[[#This Row],[AcceptedCmp4]]+marketing_campaign[[#This Row],[AcceptedCmp3]]</f>
        <v>0</v>
      </c>
      <c r="B226" s="11">
        <v>63887</v>
      </c>
      <c r="I226">
        <v>1978</v>
      </c>
      <c r="S226">
        <v>48</v>
      </c>
    </row>
    <row r="227" spans="1:19" x14ac:dyDescent="0.35">
      <c r="A227" s="11">
        <f>marketing_campaign[[#This Row],[Response]]+marketing_campaign[[#This Row],[AcceptedCmp2]]+marketing_campaign[[#This Row],[AcceptedCmp1]]+marketing_campaign[[#This Row],[AcceptedCmp5]]+marketing_campaign[[#This Row],[AcceptedCmp4]]+marketing_campaign[[#This Row],[AcceptedCmp3]]</f>
        <v>0</v>
      </c>
      <c r="B227" s="11">
        <v>42011</v>
      </c>
      <c r="I227">
        <v>1976</v>
      </c>
      <c r="S227">
        <v>50</v>
      </c>
    </row>
    <row r="228" spans="1:19" x14ac:dyDescent="0.35">
      <c r="A228" s="12">
        <f>marketing_campaign[[#This Row],[Response]]+marketing_campaign[[#This Row],[AcceptedCmp2]]+marketing_campaign[[#This Row],[AcceptedCmp1]]+marketing_campaign[[#This Row],[AcceptedCmp5]]+marketing_campaign[[#This Row],[AcceptedCmp4]]+marketing_campaign[[#This Row],[AcceptedCmp3]]</f>
        <v>0</v>
      </c>
      <c r="B228" s="11">
        <v>51369</v>
      </c>
      <c r="I228">
        <v>1952</v>
      </c>
      <c r="S228">
        <v>74</v>
      </c>
    </row>
    <row r="229" spans="1:19" x14ac:dyDescent="0.35">
      <c r="A229" s="11">
        <f>marketing_campaign[[#This Row],[Response]]+marketing_campaign[[#This Row],[AcceptedCmp2]]+marketing_campaign[[#This Row],[AcceptedCmp1]]+marketing_campaign[[#This Row],[AcceptedCmp5]]+marketing_campaign[[#This Row],[AcceptedCmp4]]+marketing_campaign[[#This Row],[AcceptedCmp3]]</f>
        <v>0</v>
      </c>
      <c r="B229" s="11">
        <v>51537</v>
      </c>
      <c r="I229">
        <v>1972</v>
      </c>
      <c r="S229">
        <v>54</v>
      </c>
    </row>
    <row r="230" spans="1:19" x14ac:dyDescent="0.35">
      <c r="A230" s="12">
        <f>marketing_campaign[[#This Row],[Response]]+marketing_campaign[[#This Row],[AcceptedCmp2]]+marketing_campaign[[#This Row],[AcceptedCmp1]]+marketing_campaign[[#This Row],[AcceptedCmp5]]+marketing_campaign[[#This Row],[AcceptedCmp4]]+marketing_campaign[[#This Row],[AcceptedCmp3]]</f>
        <v>0</v>
      </c>
      <c r="B230" s="11">
        <v>79930</v>
      </c>
      <c r="I230">
        <v>1986</v>
      </c>
      <c r="S230">
        <v>40</v>
      </c>
    </row>
    <row r="231" spans="1:19" x14ac:dyDescent="0.35">
      <c r="A231" s="11">
        <f>marketing_campaign[[#This Row],[Response]]+marketing_campaign[[#This Row],[AcceptedCmp2]]+marketing_campaign[[#This Row],[AcceptedCmp1]]+marketing_campaign[[#This Row],[AcceptedCmp5]]+marketing_campaign[[#This Row],[AcceptedCmp4]]+marketing_campaign[[#This Row],[AcceptedCmp3]]</f>
        <v>0</v>
      </c>
      <c r="B231" s="11">
        <v>34320</v>
      </c>
      <c r="I231">
        <v>1966</v>
      </c>
      <c r="S231">
        <v>60</v>
      </c>
    </row>
    <row r="232" spans="1:19" x14ac:dyDescent="0.35">
      <c r="A232" s="12">
        <f>marketing_campaign[[#This Row],[Response]]+marketing_campaign[[#This Row],[AcceptedCmp2]]+marketing_campaign[[#This Row],[AcceptedCmp1]]+marketing_campaign[[#This Row],[AcceptedCmp5]]+marketing_campaign[[#This Row],[AcceptedCmp4]]+marketing_campaign[[#This Row],[AcceptedCmp3]]</f>
        <v>1</v>
      </c>
      <c r="B232" s="11">
        <v>37070</v>
      </c>
      <c r="I232">
        <v>1962</v>
      </c>
      <c r="S232">
        <v>64</v>
      </c>
    </row>
    <row r="233" spans="1:19" x14ac:dyDescent="0.35">
      <c r="A233" s="11">
        <f>marketing_campaign[[#This Row],[Response]]+marketing_campaign[[#This Row],[AcceptedCmp2]]+marketing_campaign[[#This Row],[AcceptedCmp1]]+marketing_campaign[[#This Row],[AcceptedCmp5]]+marketing_campaign[[#This Row],[AcceptedCmp4]]+marketing_campaign[[#This Row],[AcceptedCmp3]]</f>
        <v>1</v>
      </c>
      <c r="B233" s="11">
        <v>81975</v>
      </c>
      <c r="I233">
        <v>1971</v>
      </c>
      <c r="S233">
        <v>55</v>
      </c>
    </row>
    <row r="234" spans="1:19" x14ac:dyDescent="0.35">
      <c r="A234" s="12">
        <f>marketing_campaign[[#This Row],[Response]]+marketing_campaign[[#This Row],[AcceptedCmp2]]+marketing_campaign[[#This Row],[AcceptedCmp1]]+marketing_campaign[[#This Row],[AcceptedCmp5]]+marketing_campaign[[#This Row],[AcceptedCmp4]]+marketing_campaign[[#This Row],[AcceptedCmp3]]</f>
        <v>0</v>
      </c>
      <c r="B234" s="11">
        <v>38590</v>
      </c>
      <c r="I234">
        <v>1951</v>
      </c>
      <c r="S234">
        <v>75</v>
      </c>
    </row>
    <row r="235" spans="1:19" x14ac:dyDescent="0.35">
      <c r="A235" s="11">
        <f>marketing_campaign[[#This Row],[Response]]+marketing_campaign[[#This Row],[AcceptedCmp2]]+marketing_campaign[[#This Row],[AcceptedCmp1]]+marketing_campaign[[#This Row],[AcceptedCmp5]]+marketing_campaign[[#This Row],[AcceptedCmp4]]+marketing_campaign[[#This Row],[AcceptedCmp3]]</f>
        <v>0</v>
      </c>
      <c r="B235" s="11">
        <v>15033</v>
      </c>
      <c r="I235">
        <v>1965</v>
      </c>
      <c r="S235">
        <v>61</v>
      </c>
    </row>
    <row r="236" spans="1:19" x14ac:dyDescent="0.35">
      <c r="A236" s="12">
        <f>marketing_campaign[[#This Row],[Response]]+marketing_campaign[[#This Row],[AcceptedCmp2]]+marketing_campaign[[#This Row],[AcceptedCmp1]]+marketing_campaign[[#This Row],[AcceptedCmp5]]+marketing_campaign[[#This Row],[AcceptedCmp4]]+marketing_campaign[[#This Row],[AcceptedCmp3]]</f>
        <v>0</v>
      </c>
      <c r="B236" s="11">
        <v>62745</v>
      </c>
      <c r="I236">
        <v>1975</v>
      </c>
      <c r="S236">
        <v>51</v>
      </c>
    </row>
    <row r="237" spans="1:19" x14ac:dyDescent="0.35">
      <c r="A237" s="11">
        <f>marketing_campaign[[#This Row],[Response]]+marketing_campaign[[#This Row],[AcceptedCmp2]]+marketing_campaign[[#This Row],[AcceptedCmp1]]+marketing_campaign[[#This Row],[AcceptedCmp5]]+marketing_campaign[[#This Row],[AcceptedCmp4]]+marketing_campaign[[#This Row],[AcceptedCmp3]]</f>
        <v>0</v>
      </c>
      <c r="B237" s="11">
        <v>22212</v>
      </c>
      <c r="I237">
        <v>1982</v>
      </c>
      <c r="S237">
        <v>44</v>
      </c>
    </row>
    <row r="238" spans="1:19" x14ac:dyDescent="0.35">
      <c r="A238" s="12">
        <f>marketing_campaign[[#This Row],[Response]]+marketing_campaign[[#This Row],[AcceptedCmp2]]+marketing_campaign[[#This Row],[AcceptedCmp1]]+marketing_campaign[[#This Row],[AcceptedCmp5]]+marketing_campaign[[#This Row],[AcceptedCmp4]]+marketing_campaign[[#This Row],[AcceptedCmp3]]</f>
        <v>0</v>
      </c>
      <c r="B238" s="11">
        <v>23661</v>
      </c>
      <c r="I238">
        <v>1958</v>
      </c>
      <c r="S238">
        <v>68</v>
      </c>
    </row>
    <row r="239" spans="1:19" x14ac:dyDescent="0.35">
      <c r="A239" s="11">
        <f>marketing_campaign[[#This Row],[Response]]+marketing_campaign[[#This Row],[AcceptedCmp2]]+marketing_campaign[[#This Row],[AcceptedCmp1]]+marketing_campaign[[#This Row],[AcceptedCmp5]]+marketing_campaign[[#This Row],[AcceptedCmp4]]+marketing_campaign[[#This Row],[AcceptedCmp3]]</f>
        <v>0</v>
      </c>
      <c r="B239" s="11">
        <v>79761</v>
      </c>
      <c r="I239">
        <v>1973</v>
      </c>
      <c r="S239">
        <v>53</v>
      </c>
    </row>
    <row r="240" spans="1:19" x14ac:dyDescent="0.35">
      <c r="A240" s="12">
        <f>marketing_campaign[[#This Row],[Response]]+marketing_campaign[[#This Row],[AcceptedCmp2]]+marketing_campaign[[#This Row],[AcceptedCmp1]]+marketing_campaign[[#This Row],[AcceptedCmp5]]+marketing_campaign[[#This Row],[AcceptedCmp4]]+marketing_campaign[[#This Row],[AcceptedCmp3]]</f>
        <v>0</v>
      </c>
      <c r="B240" s="11">
        <v>7500</v>
      </c>
      <c r="I240">
        <v>1893</v>
      </c>
      <c r="S240">
        <v>133</v>
      </c>
    </row>
    <row r="241" spans="1:19" x14ac:dyDescent="0.35">
      <c r="A241" s="11">
        <f>marketing_campaign[[#This Row],[Response]]+marketing_campaign[[#This Row],[AcceptedCmp2]]+marketing_campaign[[#This Row],[AcceptedCmp1]]+marketing_campaign[[#This Row],[AcceptedCmp5]]+marketing_campaign[[#This Row],[AcceptedCmp4]]+marketing_campaign[[#This Row],[AcceptedCmp3]]</f>
        <v>0</v>
      </c>
      <c r="B241" s="11">
        <v>60182</v>
      </c>
      <c r="I241">
        <v>1968</v>
      </c>
      <c r="S241">
        <v>58</v>
      </c>
    </row>
    <row r="242" spans="1:19" x14ac:dyDescent="0.35">
      <c r="A242" s="12">
        <f>marketing_campaign[[#This Row],[Response]]+marketing_campaign[[#This Row],[AcceptedCmp2]]+marketing_campaign[[#This Row],[AcceptedCmp1]]+marketing_campaign[[#This Row],[AcceptedCmp5]]+marketing_campaign[[#This Row],[AcceptedCmp4]]+marketing_campaign[[#This Row],[AcceptedCmp3]]</f>
        <v>1</v>
      </c>
      <c r="B242" s="11">
        <v>73455</v>
      </c>
      <c r="I242">
        <v>1958</v>
      </c>
      <c r="S242">
        <v>68</v>
      </c>
    </row>
    <row r="243" spans="1:19" x14ac:dyDescent="0.35">
      <c r="A243" s="11">
        <f>marketing_campaign[[#This Row],[Response]]+marketing_campaign[[#This Row],[AcceptedCmp2]]+marketing_campaign[[#This Row],[AcceptedCmp1]]+marketing_campaign[[#This Row],[AcceptedCmp5]]+marketing_campaign[[#This Row],[AcceptedCmp4]]+marketing_campaign[[#This Row],[AcceptedCmp3]]</f>
        <v>0</v>
      </c>
      <c r="B243" s="11">
        <v>64961</v>
      </c>
      <c r="I243">
        <v>1971</v>
      </c>
      <c r="S243">
        <v>55</v>
      </c>
    </row>
    <row r="244" spans="1:19" x14ac:dyDescent="0.35">
      <c r="A244" s="12">
        <f>marketing_campaign[[#This Row],[Response]]+marketing_campaign[[#This Row],[AcceptedCmp2]]+marketing_campaign[[#This Row],[AcceptedCmp1]]+marketing_campaign[[#This Row],[AcceptedCmp5]]+marketing_campaign[[#This Row],[AcceptedCmp4]]+marketing_campaign[[#This Row],[AcceptedCmp3]]</f>
        <v>0</v>
      </c>
      <c r="B244" s="11">
        <v>22804</v>
      </c>
      <c r="I244">
        <v>1990</v>
      </c>
      <c r="S244">
        <v>36</v>
      </c>
    </row>
    <row r="245" spans="1:19" x14ac:dyDescent="0.35">
      <c r="A245" s="11">
        <f>marketing_campaign[[#This Row],[Response]]+marketing_campaign[[#This Row],[AcceptedCmp2]]+marketing_campaign[[#This Row],[AcceptedCmp1]]+marketing_campaign[[#This Row],[AcceptedCmp5]]+marketing_campaign[[#This Row],[AcceptedCmp4]]+marketing_campaign[[#This Row],[AcceptedCmp3]]</f>
        <v>2</v>
      </c>
      <c r="B245" s="11">
        <v>73687</v>
      </c>
      <c r="I245">
        <v>1958</v>
      </c>
      <c r="S245">
        <v>68</v>
      </c>
    </row>
    <row r="246" spans="1:19" x14ac:dyDescent="0.35">
      <c r="A246" s="12">
        <f>marketing_campaign[[#This Row],[Response]]+marketing_campaign[[#This Row],[AcceptedCmp2]]+marketing_campaign[[#This Row],[AcceptedCmp1]]+marketing_campaign[[#This Row],[AcceptedCmp5]]+marketing_campaign[[#This Row],[AcceptedCmp4]]+marketing_campaign[[#This Row],[AcceptedCmp3]]</f>
        <v>0</v>
      </c>
      <c r="B246" s="11">
        <v>61074</v>
      </c>
      <c r="I246">
        <v>1964</v>
      </c>
      <c r="S246">
        <v>62</v>
      </c>
    </row>
    <row r="247" spans="1:19" x14ac:dyDescent="0.35">
      <c r="A247" s="11">
        <f>marketing_campaign[[#This Row],[Response]]+marketing_campaign[[#This Row],[AcceptedCmp2]]+marketing_campaign[[#This Row],[AcceptedCmp1]]+marketing_campaign[[#This Row],[AcceptedCmp5]]+marketing_campaign[[#This Row],[AcceptedCmp4]]+marketing_campaign[[#This Row],[AcceptedCmp3]]</f>
        <v>0</v>
      </c>
      <c r="B247" s="11">
        <v>31686</v>
      </c>
      <c r="I247">
        <v>1972</v>
      </c>
      <c r="S247">
        <v>54</v>
      </c>
    </row>
    <row r="248" spans="1:19" x14ac:dyDescent="0.35">
      <c r="A248" s="12">
        <f>marketing_campaign[[#This Row],[Response]]+marketing_campaign[[#This Row],[AcceptedCmp2]]+marketing_campaign[[#This Row],[AcceptedCmp1]]+marketing_campaign[[#This Row],[AcceptedCmp5]]+marketing_campaign[[#This Row],[AcceptedCmp4]]+marketing_campaign[[#This Row],[AcceptedCmp3]]</f>
        <v>4</v>
      </c>
      <c r="B248" s="11">
        <v>80134</v>
      </c>
      <c r="I248">
        <v>1953</v>
      </c>
      <c r="S248">
        <v>73</v>
      </c>
    </row>
    <row r="249" spans="1:19" x14ac:dyDescent="0.35">
      <c r="A249" s="11">
        <f>marketing_campaign[[#This Row],[Response]]+marketing_campaign[[#This Row],[AcceptedCmp2]]+marketing_campaign[[#This Row],[AcceptedCmp1]]+marketing_campaign[[#This Row],[AcceptedCmp5]]+marketing_campaign[[#This Row],[AcceptedCmp4]]+marketing_campaign[[#This Row],[AcceptedCmp3]]</f>
        <v>0</v>
      </c>
      <c r="B249" s="11">
        <v>75027</v>
      </c>
      <c r="I249">
        <v>1988</v>
      </c>
      <c r="S249">
        <v>38</v>
      </c>
    </row>
    <row r="250" spans="1:19" x14ac:dyDescent="0.35">
      <c r="A250" s="12">
        <f>marketing_campaign[[#This Row],[Response]]+marketing_campaign[[#This Row],[AcceptedCmp2]]+marketing_campaign[[#This Row],[AcceptedCmp1]]+marketing_campaign[[#This Row],[AcceptedCmp5]]+marketing_campaign[[#This Row],[AcceptedCmp4]]+marketing_campaign[[#This Row],[AcceptedCmp3]]</f>
        <v>0</v>
      </c>
      <c r="B250" s="11">
        <v>67546</v>
      </c>
      <c r="I250">
        <v>1969</v>
      </c>
      <c r="S250">
        <v>57</v>
      </c>
    </row>
    <row r="251" spans="1:19" x14ac:dyDescent="0.35">
      <c r="A251" s="11">
        <f>marketing_campaign[[#This Row],[Response]]+marketing_campaign[[#This Row],[AcceptedCmp2]]+marketing_campaign[[#This Row],[AcceptedCmp1]]+marketing_campaign[[#This Row],[AcceptedCmp5]]+marketing_campaign[[#This Row],[AcceptedCmp4]]+marketing_campaign[[#This Row],[AcceptedCmp3]]</f>
        <v>0</v>
      </c>
      <c r="B251" s="11">
        <v>65176</v>
      </c>
      <c r="I251">
        <v>1975</v>
      </c>
      <c r="S251">
        <v>51</v>
      </c>
    </row>
    <row r="252" spans="1:19" x14ac:dyDescent="0.35">
      <c r="A252" s="12">
        <f>marketing_campaign[[#This Row],[Response]]+marketing_campaign[[#This Row],[AcceptedCmp2]]+marketing_campaign[[#This Row],[AcceptedCmp1]]+marketing_campaign[[#This Row],[AcceptedCmp5]]+marketing_campaign[[#This Row],[AcceptedCmp4]]+marketing_campaign[[#This Row],[AcceptedCmp3]]</f>
        <v>0</v>
      </c>
      <c r="B252" s="11">
        <v>31160</v>
      </c>
      <c r="I252">
        <v>1985</v>
      </c>
      <c r="S252">
        <v>41</v>
      </c>
    </row>
    <row r="253" spans="1:19" x14ac:dyDescent="0.35">
      <c r="A253" s="11">
        <f>marketing_campaign[[#This Row],[Response]]+marketing_campaign[[#This Row],[AcceptedCmp2]]+marketing_campaign[[#This Row],[AcceptedCmp1]]+marketing_campaign[[#This Row],[AcceptedCmp5]]+marketing_campaign[[#This Row],[AcceptedCmp4]]+marketing_campaign[[#This Row],[AcceptedCmp3]]</f>
        <v>0</v>
      </c>
      <c r="B253" s="11">
        <v>29938</v>
      </c>
      <c r="I253">
        <v>1974</v>
      </c>
      <c r="S253">
        <v>52</v>
      </c>
    </row>
    <row r="254" spans="1:19" x14ac:dyDescent="0.35">
      <c r="A254" s="12">
        <f>marketing_campaign[[#This Row],[Response]]+marketing_campaign[[#This Row],[AcceptedCmp2]]+marketing_campaign[[#This Row],[AcceptedCmp1]]+marketing_campaign[[#This Row],[AcceptedCmp5]]+marketing_campaign[[#This Row],[AcceptedCmp4]]+marketing_campaign[[#This Row],[AcceptedCmp3]]</f>
        <v>5</v>
      </c>
      <c r="B254" s="11">
        <v>102692</v>
      </c>
      <c r="I254">
        <v>1958</v>
      </c>
      <c r="S254">
        <v>68</v>
      </c>
    </row>
    <row r="255" spans="1:19" x14ac:dyDescent="0.35">
      <c r="A255" s="11">
        <f>marketing_campaign[[#This Row],[Response]]+marketing_campaign[[#This Row],[AcceptedCmp2]]+marketing_campaign[[#This Row],[AcceptedCmp1]]+marketing_campaign[[#This Row],[AcceptedCmp5]]+marketing_campaign[[#This Row],[AcceptedCmp4]]+marketing_campaign[[#This Row],[AcceptedCmp3]]</f>
        <v>0</v>
      </c>
      <c r="B255" s="11">
        <v>26490</v>
      </c>
      <c r="I255">
        <v>1967</v>
      </c>
      <c r="S255">
        <v>59</v>
      </c>
    </row>
    <row r="256" spans="1:19" x14ac:dyDescent="0.35">
      <c r="A256" s="12">
        <f>marketing_campaign[[#This Row],[Response]]+marketing_campaign[[#This Row],[AcceptedCmp2]]+marketing_campaign[[#This Row],[AcceptedCmp1]]+marketing_campaign[[#This Row],[AcceptedCmp5]]+marketing_campaign[[#This Row],[AcceptedCmp4]]+marketing_campaign[[#This Row],[AcceptedCmp3]]</f>
        <v>0</v>
      </c>
      <c r="B256" s="11">
        <v>75702</v>
      </c>
      <c r="I256">
        <v>1974</v>
      </c>
      <c r="S256">
        <v>52</v>
      </c>
    </row>
    <row r="257" spans="1:19" x14ac:dyDescent="0.35">
      <c r="A257" s="11">
        <f>marketing_campaign[[#This Row],[Response]]+marketing_campaign[[#This Row],[AcceptedCmp2]]+marketing_campaign[[#This Row],[AcceptedCmp1]]+marketing_campaign[[#This Row],[AcceptedCmp5]]+marketing_campaign[[#This Row],[AcceptedCmp4]]+marketing_campaign[[#This Row],[AcceptedCmp3]]</f>
        <v>0</v>
      </c>
      <c r="B257" s="11">
        <v>30899</v>
      </c>
      <c r="I257">
        <v>1961</v>
      </c>
      <c r="S257">
        <v>65</v>
      </c>
    </row>
    <row r="258" spans="1:19" x14ac:dyDescent="0.35">
      <c r="A258" s="12">
        <f>marketing_campaign[[#This Row],[Response]]+marketing_campaign[[#This Row],[AcceptedCmp2]]+marketing_campaign[[#This Row],[AcceptedCmp1]]+marketing_campaign[[#This Row],[AcceptedCmp5]]+marketing_campaign[[#This Row],[AcceptedCmp4]]+marketing_campaign[[#This Row],[AcceptedCmp3]]</f>
        <v>1</v>
      </c>
      <c r="B258" s="11">
        <v>63342</v>
      </c>
      <c r="I258">
        <v>1964</v>
      </c>
      <c r="S258">
        <v>62</v>
      </c>
    </row>
    <row r="259" spans="1:19" x14ac:dyDescent="0.35">
      <c r="A259" s="11">
        <f>marketing_campaign[[#This Row],[Response]]+marketing_campaign[[#This Row],[AcceptedCmp2]]+marketing_campaign[[#This Row],[AcceptedCmp1]]+marketing_campaign[[#This Row],[AcceptedCmp5]]+marketing_campaign[[#This Row],[AcceptedCmp4]]+marketing_campaign[[#This Row],[AcceptedCmp3]]</f>
        <v>0</v>
      </c>
      <c r="B259" s="11">
        <v>45989</v>
      </c>
      <c r="I259">
        <v>1964</v>
      </c>
      <c r="S259">
        <v>62</v>
      </c>
    </row>
    <row r="260" spans="1:19" x14ac:dyDescent="0.35">
      <c r="A260" s="12">
        <f>marketing_campaign[[#This Row],[Response]]+marketing_campaign[[#This Row],[AcceptedCmp2]]+marketing_campaign[[#This Row],[AcceptedCmp1]]+marketing_campaign[[#This Row],[AcceptedCmp5]]+marketing_campaign[[#This Row],[AcceptedCmp4]]+marketing_campaign[[#This Row],[AcceptedCmp3]]</f>
        <v>0</v>
      </c>
      <c r="B260" s="11">
        <v>18701</v>
      </c>
      <c r="I260">
        <v>1957</v>
      </c>
      <c r="S260">
        <v>69</v>
      </c>
    </row>
    <row r="261" spans="1:19" x14ac:dyDescent="0.35">
      <c r="A261" s="11">
        <f>marketing_campaign[[#This Row],[Response]]+marketing_campaign[[#This Row],[AcceptedCmp2]]+marketing_campaign[[#This Row],[AcceptedCmp1]]+marketing_campaign[[#This Row],[AcceptedCmp5]]+marketing_campaign[[#This Row],[AcceptedCmp4]]+marketing_campaign[[#This Row],[AcceptedCmp3]]</f>
        <v>0</v>
      </c>
      <c r="B261" s="11">
        <v>40737</v>
      </c>
      <c r="I261">
        <v>1979</v>
      </c>
      <c r="S261">
        <v>47</v>
      </c>
    </row>
    <row r="262" spans="1:19" x14ac:dyDescent="0.35">
      <c r="A262" s="12">
        <f>marketing_campaign[[#This Row],[Response]]+marketing_campaign[[#This Row],[AcceptedCmp2]]+marketing_campaign[[#This Row],[AcceptedCmp1]]+marketing_campaign[[#This Row],[AcceptedCmp5]]+marketing_campaign[[#This Row],[AcceptedCmp4]]+marketing_campaign[[#This Row],[AcceptedCmp3]]</f>
        <v>2</v>
      </c>
      <c r="B262" s="11">
        <v>15287</v>
      </c>
      <c r="I262">
        <v>1968</v>
      </c>
      <c r="S262">
        <v>58</v>
      </c>
    </row>
    <row r="263" spans="1:19" x14ac:dyDescent="0.35">
      <c r="A263" s="11">
        <f>marketing_campaign[[#This Row],[Response]]+marketing_campaign[[#This Row],[AcceptedCmp2]]+marketing_campaign[[#This Row],[AcceptedCmp1]]+marketing_campaign[[#This Row],[AcceptedCmp5]]+marketing_campaign[[#This Row],[AcceptedCmp4]]+marketing_campaign[[#This Row],[AcceptedCmp3]]</f>
        <v>0</v>
      </c>
      <c r="B263" s="11">
        <v>69674</v>
      </c>
      <c r="I263">
        <v>1970</v>
      </c>
      <c r="S263">
        <v>56</v>
      </c>
    </row>
    <row r="264" spans="1:19" x14ac:dyDescent="0.35">
      <c r="A264" s="12">
        <f>marketing_campaign[[#This Row],[Response]]+marketing_campaign[[#This Row],[AcceptedCmp2]]+marketing_campaign[[#This Row],[AcceptedCmp1]]+marketing_campaign[[#This Row],[AcceptedCmp5]]+marketing_campaign[[#This Row],[AcceptedCmp4]]+marketing_campaign[[#This Row],[AcceptedCmp3]]</f>
        <v>0</v>
      </c>
      <c r="B264" s="11">
        <v>44159</v>
      </c>
      <c r="I264">
        <v>1978</v>
      </c>
      <c r="S264">
        <v>48</v>
      </c>
    </row>
    <row r="265" spans="1:19" x14ac:dyDescent="0.35">
      <c r="A265" s="11">
        <f>marketing_campaign[[#This Row],[Response]]+marketing_campaign[[#This Row],[AcceptedCmp2]]+marketing_campaign[[#This Row],[AcceptedCmp1]]+marketing_campaign[[#This Row],[AcceptedCmp5]]+marketing_campaign[[#This Row],[AcceptedCmp4]]+marketing_campaign[[#This Row],[AcceptedCmp3]]</f>
        <v>0</v>
      </c>
      <c r="B265" s="11">
        <v>37717</v>
      </c>
      <c r="I265">
        <v>1952</v>
      </c>
      <c r="S265">
        <v>74</v>
      </c>
    </row>
    <row r="266" spans="1:19" x14ac:dyDescent="0.35">
      <c r="A266" s="12">
        <f>marketing_campaign[[#This Row],[Response]]+marketing_campaign[[#This Row],[AcceptedCmp2]]+marketing_campaign[[#This Row],[AcceptedCmp1]]+marketing_campaign[[#This Row],[AcceptedCmp5]]+marketing_campaign[[#This Row],[AcceptedCmp4]]+marketing_campaign[[#This Row],[AcceptedCmp3]]</f>
        <v>1</v>
      </c>
      <c r="B266" s="11">
        <v>43776</v>
      </c>
      <c r="I266">
        <v>1966</v>
      </c>
      <c r="S266">
        <v>60</v>
      </c>
    </row>
    <row r="267" spans="1:19" x14ac:dyDescent="0.35">
      <c r="A267" s="11">
        <f>marketing_campaign[[#This Row],[Response]]+marketing_campaign[[#This Row],[AcceptedCmp2]]+marketing_campaign[[#This Row],[AcceptedCmp1]]+marketing_campaign[[#This Row],[AcceptedCmp5]]+marketing_campaign[[#This Row],[AcceptedCmp4]]+marketing_campaign[[#This Row],[AcceptedCmp3]]</f>
        <v>0</v>
      </c>
      <c r="B267" s="11">
        <v>38179</v>
      </c>
      <c r="I267">
        <v>1963</v>
      </c>
      <c r="S267">
        <v>63</v>
      </c>
    </row>
    <row r="268" spans="1:19" x14ac:dyDescent="0.35">
      <c r="A268" s="12">
        <f>marketing_campaign[[#This Row],[Response]]+marketing_campaign[[#This Row],[AcceptedCmp2]]+marketing_campaign[[#This Row],[AcceptedCmp1]]+marketing_campaign[[#This Row],[AcceptedCmp5]]+marketing_campaign[[#This Row],[AcceptedCmp4]]+marketing_campaign[[#This Row],[AcceptedCmp3]]</f>
        <v>1</v>
      </c>
      <c r="B268" s="11">
        <v>80124</v>
      </c>
      <c r="I268">
        <v>1970</v>
      </c>
      <c r="S268">
        <v>56</v>
      </c>
    </row>
    <row r="269" spans="1:19" x14ac:dyDescent="0.35">
      <c r="A269" s="11">
        <f>marketing_campaign[[#This Row],[Response]]+marketing_campaign[[#This Row],[AcceptedCmp2]]+marketing_campaign[[#This Row],[AcceptedCmp1]]+marketing_campaign[[#This Row],[AcceptedCmp5]]+marketing_campaign[[#This Row],[AcceptedCmp4]]+marketing_campaign[[#This Row],[AcceptedCmp3]]</f>
        <v>2</v>
      </c>
      <c r="B269" s="11">
        <v>38097</v>
      </c>
      <c r="I269">
        <v>1970</v>
      </c>
      <c r="S269">
        <v>56</v>
      </c>
    </row>
    <row r="270" spans="1:19" x14ac:dyDescent="0.35">
      <c r="A270" s="12">
        <f>marketing_campaign[[#This Row],[Response]]+marketing_campaign[[#This Row],[AcceptedCmp2]]+marketing_campaign[[#This Row],[AcceptedCmp1]]+marketing_campaign[[#This Row],[AcceptedCmp5]]+marketing_campaign[[#This Row],[AcceptedCmp4]]+marketing_campaign[[#This Row],[AcceptedCmp3]]</f>
        <v>0</v>
      </c>
      <c r="B270" s="11">
        <v>72940</v>
      </c>
      <c r="I270">
        <v>1970</v>
      </c>
      <c r="S270">
        <v>56</v>
      </c>
    </row>
    <row r="271" spans="1:19" x14ac:dyDescent="0.35">
      <c r="A271" s="11">
        <f>marketing_campaign[[#This Row],[Response]]+marketing_campaign[[#This Row],[AcceptedCmp2]]+marketing_campaign[[#This Row],[AcceptedCmp1]]+marketing_campaign[[#This Row],[AcceptedCmp5]]+marketing_campaign[[#This Row],[AcceptedCmp4]]+marketing_campaign[[#This Row],[AcceptedCmp3]]</f>
        <v>0</v>
      </c>
      <c r="B271" s="11">
        <v>22070</v>
      </c>
      <c r="I271">
        <v>1953</v>
      </c>
      <c r="S271">
        <v>73</v>
      </c>
    </row>
    <row r="272" spans="1:19" x14ac:dyDescent="0.35">
      <c r="A272" s="12">
        <f>marketing_campaign[[#This Row],[Response]]+marketing_campaign[[#This Row],[AcceptedCmp2]]+marketing_campaign[[#This Row],[AcceptedCmp1]]+marketing_campaign[[#This Row],[AcceptedCmp5]]+marketing_campaign[[#This Row],[AcceptedCmp4]]+marketing_campaign[[#This Row],[AcceptedCmp3]]</f>
        <v>1</v>
      </c>
      <c r="B272" s="11">
        <v>69267</v>
      </c>
      <c r="I272">
        <v>1983</v>
      </c>
      <c r="S272">
        <v>43</v>
      </c>
    </row>
    <row r="273" spans="1:19" x14ac:dyDescent="0.35">
      <c r="A273" s="11">
        <f>marketing_campaign[[#This Row],[Response]]+marketing_campaign[[#This Row],[AcceptedCmp2]]+marketing_campaign[[#This Row],[AcceptedCmp1]]+marketing_campaign[[#This Row],[AcceptedCmp5]]+marketing_campaign[[#This Row],[AcceptedCmp4]]+marketing_campaign[[#This Row],[AcceptedCmp3]]</f>
        <v>0</v>
      </c>
      <c r="B273" s="11">
        <v>31788</v>
      </c>
      <c r="I273">
        <v>1975</v>
      </c>
      <c r="S273">
        <v>51</v>
      </c>
    </row>
    <row r="274" spans="1:19" x14ac:dyDescent="0.35">
      <c r="A274" s="12">
        <f>marketing_campaign[[#This Row],[Response]]+marketing_campaign[[#This Row],[AcceptedCmp2]]+marketing_campaign[[#This Row],[AcceptedCmp1]]+marketing_campaign[[#This Row],[AcceptedCmp5]]+marketing_campaign[[#This Row],[AcceptedCmp4]]+marketing_campaign[[#This Row],[AcceptedCmp3]]</f>
        <v>0</v>
      </c>
      <c r="B274" s="11">
        <v>61905</v>
      </c>
      <c r="I274">
        <v>1960</v>
      </c>
      <c r="S274">
        <v>66</v>
      </c>
    </row>
    <row r="275" spans="1:19" x14ac:dyDescent="0.35">
      <c r="A275" s="11">
        <f>marketing_campaign[[#This Row],[Response]]+marketing_campaign[[#This Row],[AcceptedCmp2]]+marketing_campaign[[#This Row],[AcceptedCmp1]]+marketing_campaign[[#This Row],[AcceptedCmp5]]+marketing_campaign[[#This Row],[AcceptedCmp4]]+marketing_campaign[[#This Row],[AcceptedCmp3]]</f>
        <v>0</v>
      </c>
      <c r="B275" s="11">
        <v>29315</v>
      </c>
      <c r="I275">
        <v>1963</v>
      </c>
      <c r="S275">
        <v>63</v>
      </c>
    </row>
    <row r="276" spans="1:19" x14ac:dyDescent="0.35">
      <c r="A276" s="12">
        <f>marketing_campaign[[#This Row],[Response]]+marketing_campaign[[#This Row],[AcceptedCmp2]]+marketing_campaign[[#This Row],[AcceptedCmp1]]+marketing_campaign[[#This Row],[AcceptedCmp5]]+marketing_campaign[[#This Row],[AcceptedCmp4]]+marketing_campaign[[#This Row],[AcceptedCmp3]]</f>
        <v>0</v>
      </c>
      <c r="B276" s="11">
        <v>33378</v>
      </c>
      <c r="I276">
        <v>1963</v>
      </c>
      <c r="S276">
        <v>63</v>
      </c>
    </row>
    <row r="277" spans="1:19" x14ac:dyDescent="0.35">
      <c r="A277" s="11">
        <f>marketing_campaign[[#This Row],[Response]]+marketing_campaign[[#This Row],[AcceptedCmp2]]+marketing_campaign[[#This Row],[AcceptedCmp1]]+marketing_campaign[[#This Row],[AcceptedCmp5]]+marketing_campaign[[#This Row],[AcceptedCmp4]]+marketing_campaign[[#This Row],[AcceptedCmp3]]</f>
        <v>0</v>
      </c>
      <c r="B277" s="11">
        <v>66313</v>
      </c>
      <c r="I277">
        <v>1956</v>
      </c>
      <c r="S277">
        <v>70</v>
      </c>
    </row>
    <row r="278" spans="1:19" x14ac:dyDescent="0.35">
      <c r="A278" s="12">
        <f>marketing_campaign[[#This Row],[Response]]+marketing_campaign[[#This Row],[AcceptedCmp2]]+marketing_campaign[[#This Row],[AcceptedCmp1]]+marketing_campaign[[#This Row],[AcceptedCmp5]]+marketing_campaign[[#This Row],[AcceptedCmp4]]+marketing_campaign[[#This Row],[AcceptedCmp3]]</f>
        <v>1</v>
      </c>
      <c r="B278" s="11">
        <v>60714</v>
      </c>
      <c r="I278">
        <v>1981</v>
      </c>
      <c r="S278">
        <v>45</v>
      </c>
    </row>
    <row r="279" spans="1:19" x14ac:dyDescent="0.35">
      <c r="A279" s="11">
        <f>marketing_campaign[[#This Row],[Response]]+marketing_campaign[[#This Row],[AcceptedCmp2]]+marketing_campaign[[#This Row],[AcceptedCmp1]]+marketing_campaign[[#This Row],[AcceptedCmp5]]+marketing_campaign[[#This Row],[AcceptedCmp4]]+marketing_campaign[[#This Row],[AcceptedCmp3]]</f>
        <v>0</v>
      </c>
      <c r="B279" s="11">
        <v>77882</v>
      </c>
      <c r="I279">
        <v>1986</v>
      </c>
      <c r="S279">
        <v>40</v>
      </c>
    </row>
    <row r="280" spans="1:19" x14ac:dyDescent="0.35">
      <c r="A280" s="12">
        <f>marketing_campaign[[#This Row],[Response]]+marketing_campaign[[#This Row],[AcceptedCmp2]]+marketing_campaign[[#This Row],[AcceptedCmp1]]+marketing_campaign[[#This Row],[AcceptedCmp5]]+marketing_campaign[[#This Row],[AcceptedCmp4]]+marketing_campaign[[#This Row],[AcceptedCmp3]]</f>
        <v>2</v>
      </c>
      <c r="B280" s="11">
        <v>69867</v>
      </c>
      <c r="I280">
        <v>1968</v>
      </c>
      <c r="S280">
        <v>58</v>
      </c>
    </row>
    <row r="281" spans="1:19" x14ac:dyDescent="0.35">
      <c r="A281" s="11">
        <f>marketing_campaign[[#This Row],[Response]]+marketing_campaign[[#This Row],[AcceptedCmp2]]+marketing_campaign[[#This Row],[AcceptedCmp1]]+marketing_campaign[[#This Row],[AcceptedCmp5]]+marketing_campaign[[#This Row],[AcceptedCmp4]]+marketing_campaign[[#This Row],[AcceptedCmp3]]</f>
        <v>0</v>
      </c>
      <c r="B281" s="11">
        <v>63841</v>
      </c>
      <c r="I281">
        <v>1981</v>
      </c>
      <c r="S281">
        <v>45</v>
      </c>
    </row>
    <row r="282" spans="1:19" x14ac:dyDescent="0.35">
      <c r="A282" s="12">
        <f>marketing_campaign[[#This Row],[Response]]+marketing_campaign[[#This Row],[AcceptedCmp2]]+marketing_campaign[[#This Row],[AcceptedCmp1]]+marketing_campaign[[#This Row],[AcceptedCmp5]]+marketing_campaign[[#This Row],[AcceptedCmp4]]+marketing_campaign[[#This Row],[AcceptedCmp3]]</f>
        <v>0</v>
      </c>
      <c r="B282" s="11">
        <v>24480</v>
      </c>
      <c r="I282">
        <v>1976</v>
      </c>
      <c r="S282">
        <v>50</v>
      </c>
    </row>
    <row r="283" spans="1:19" x14ac:dyDescent="0.35">
      <c r="A283" s="11">
        <f>marketing_campaign[[#This Row],[Response]]+marketing_campaign[[#This Row],[AcceptedCmp2]]+marketing_campaign[[#This Row],[AcceptedCmp1]]+marketing_campaign[[#This Row],[AcceptedCmp5]]+marketing_campaign[[#This Row],[AcceptedCmp4]]+marketing_campaign[[#This Row],[AcceptedCmp3]]</f>
        <v>0</v>
      </c>
      <c r="B283" s="11">
        <v>51369</v>
      </c>
      <c r="I283">
        <v>1946</v>
      </c>
      <c r="S283">
        <v>80</v>
      </c>
    </row>
    <row r="284" spans="1:19" x14ac:dyDescent="0.35">
      <c r="A284" s="12">
        <f>marketing_campaign[[#This Row],[Response]]+marketing_campaign[[#This Row],[AcceptedCmp2]]+marketing_campaign[[#This Row],[AcceptedCmp1]]+marketing_campaign[[#This Row],[AcceptedCmp5]]+marketing_campaign[[#This Row],[AcceptedCmp4]]+marketing_campaign[[#This Row],[AcceptedCmp3]]</f>
        <v>0</v>
      </c>
      <c r="B284" s="11">
        <v>37760</v>
      </c>
      <c r="I284">
        <v>1974</v>
      </c>
      <c r="S284">
        <v>52</v>
      </c>
    </row>
    <row r="285" spans="1:19" x14ac:dyDescent="0.35">
      <c r="A285" s="11">
        <f>marketing_campaign[[#This Row],[Response]]+marketing_campaign[[#This Row],[AcceptedCmp2]]+marketing_campaign[[#This Row],[AcceptedCmp1]]+marketing_campaign[[#This Row],[AcceptedCmp5]]+marketing_campaign[[#This Row],[AcceptedCmp4]]+marketing_campaign[[#This Row],[AcceptedCmp3]]</f>
        <v>0</v>
      </c>
      <c r="B285" s="11">
        <v>65640</v>
      </c>
      <c r="I285">
        <v>1975</v>
      </c>
      <c r="S285">
        <v>51</v>
      </c>
    </row>
    <row r="286" spans="1:19" x14ac:dyDescent="0.35">
      <c r="A286" s="12">
        <f>marketing_campaign[[#This Row],[Response]]+marketing_campaign[[#This Row],[AcceptedCmp2]]+marketing_campaign[[#This Row],[AcceptedCmp1]]+marketing_campaign[[#This Row],[AcceptedCmp5]]+marketing_campaign[[#This Row],[AcceptedCmp4]]+marketing_campaign[[#This Row],[AcceptedCmp3]]</f>
        <v>0</v>
      </c>
      <c r="B286" s="11">
        <v>44319</v>
      </c>
      <c r="I286">
        <v>1974</v>
      </c>
      <c r="S286">
        <v>52</v>
      </c>
    </row>
    <row r="287" spans="1:19" x14ac:dyDescent="0.35">
      <c r="A287" s="11">
        <f>marketing_campaign[[#This Row],[Response]]+marketing_campaign[[#This Row],[AcceptedCmp2]]+marketing_campaign[[#This Row],[AcceptedCmp1]]+marketing_campaign[[#This Row],[AcceptedCmp5]]+marketing_campaign[[#This Row],[AcceptedCmp4]]+marketing_campaign[[#This Row],[AcceptedCmp3]]</f>
        <v>0</v>
      </c>
      <c r="B287" s="11">
        <v>30631</v>
      </c>
      <c r="I287">
        <v>1952</v>
      </c>
      <c r="S287">
        <v>74</v>
      </c>
    </row>
    <row r="288" spans="1:19" x14ac:dyDescent="0.35">
      <c r="A288" s="12">
        <f>marketing_campaign[[#This Row],[Response]]+marketing_campaign[[#This Row],[AcceptedCmp2]]+marketing_campaign[[#This Row],[AcceptedCmp1]]+marketing_campaign[[#This Row],[AcceptedCmp5]]+marketing_campaign[[#This Row],[AcceptedCmp4]]+marketing_campaign[[#This Row],[AcceptedCmp3]]</f>
        <v>0</v>
      </c>
      <c r="B288" s="11">
        <v>75278</v>
      </c>
      <c r="I288">
        <v>1956</v>
      </c>
      <c r="S288">
        <v>70</v>
      </c>
    </row>
    <row r="289" spans="1:19" x14ac:dyDescent="0.35">
      <c r="A289" s="11">
        <f>marketing_campaign[[#This Row],[Response]]+marketing_campaign[[#This Row],[AcceptedCmp2]]+marketing_campaign[[#This Row],[AcceptedCmp1]]+marketing_campaign[[#This Row],[AcceptedCmp5]]+marketing_campaign[[#This Row],[AcceptedCmp4]]+marketing_campaign[[#This Row],[AcceptedCmp3]]</f>
        <v>0</v>
      </c>
      <c r="B289" s="11">
        <v>50898</v>
      </c>
      <c r="I289">
        <v>1966</v>
      </c>
      <c r="S289">
        <v>60</v>
      </c>
    </row>
    <row r="290" spans="1:19" x14ac:dyDescent="0.35">
      <c r="A290" s="12">
        <f>marketing_campaign[[#This Row],[Response]]+marketing_campaign[[#This Row],[AcceptedCmp2]]+marketing_campaign[[#This Row],[AcceptedCmp1]]+marketing_campaign[[#This Row],[AcceptedCmp5]]+marketing_campaign[[#This Row],[AcceptedCmp4]]+marketing_campaign[[#This Row],[AcceptedCmp3]]</f>
        <v>0</v>
      </c>
      <c r="B290" s="11">
        <v>79946</v>
      </c>
      <c r="I290">
        <v>1949</v>
      </c>
      <c r="S290">
        <v>77</v>
      </c>
    </row>
    <row r="291" spans="1:19" x14ac:dyDescent="0.35">
      <c r="A291" s="11">
        <f>marketing_campaign[[#This Row],[Response]]+marketing_campaign[[#This Row],[AcceptedCmp2]]+marketing_campaign[[#This Row],[AcceptedCmp1]]+marketing_campaign[[#This Row],[AcceptedCmp5]]+marketing_campaign[[#This Row],[AcceptedCmp4]]+marketing_campaign[[#This Row],[AcceptedCmp3]]</f>
        <v>0</v>
      </c>
      <c r="B291" s="11">
        <v>35416</v>
      </c>
      <c r="I291">
        <v>1984</v>
      </c>
      <c r="S291">
        <v>42</v>
      </c>
    </row>
    <row r="292" spans="1:19" x14ac:dyDescent="0.35">
      <c r="A292" s="12">
        <f>marketing_campaign[[#This Row],[Response]]+marketing_campaign[[#This Row],[AcceptedCmp2]]+marketing_campaign[[#This Row],[AcceptedCmp1]]+marketing_campaign[[#This Row],[AcceptedCmp5]]+marketing_campaign[[#This Row],[AcceptedCmp4]]+marketing_campaign[[#This Row],[AcceptedCmp3]]</f>
        <v>1</v>
      </c>
      <c r="B292" s="11">
        <v>32414</v>
      </c>
      <c r="I292">
        <v>1969</v>
      </c>
      <c r="S292">
        <v>57</v>
      </c>
    </row>
    <row r="293" spans="1:19" x14ac:dyDescent="0.35">
      <c r="A293" s="11">
        <f>marketing_campaign[[#This Row],[Response]]+marketing_campaign[[#This Row],[AcceptedCmp2]]+marketing_campaign[[#This Row],[AcceptedCmp1]]+marketing_campaign[[#This Row],[AcceptedCmp5]]+marketing_campaign[[#This Row],[AcceptedCmp4]]+marketing_campaign[[#This Row],[AcceptedCmp3]]</f>
        <v>0</v>
      </c>
      <c r="B293" s="11">
        <v>38361</v>
      </c>
      <c r="I293">
        <v>1980</v>
      </c>
      <c r="S293">
        <v>46</v>
      </c>
    </row>
    <row r="294" spans="1:19" x14ac:dyDescent="0.35">
      <c r="A294" s="12">
        <f>marketing_campaign[[#This Row],[Response]]+marketing_campaign[[#This Row],[AcceptedCmp2]]+marketing_campaign[[#This Row],[AcceptedCmp1]]+marketing_campaign[[#This Row],[AcceptedCmp5]]+marketing_campaign[[#This Row],[AcceptedCmp4]]+marketing_campaign[[#This Row],[AcceptedCmp3]]</f>
        <v>1</v>
      </c>
      <c r="B294" s="11">
        <v>82497</v>
      </c>
      <c r="I294">
        <v>1971</v>
      </c>
      <c r="S294">
        <v>55</v>
      </c>
    </row>
    <row r="295" spans="1:19" x14ac:dyDescent="0.35">
      <c r="A295" s="11">
        <f>marketing_campaign[[#This Row],[Response]]+marketing_campaign[[#This Row],[AcceptedCmp2]]+marketing_campaign[[#This Row],[AcceptedCmp1]]+marketing_campaign[[#This Row],[AcceptedCmp5]]+marketing_campaign[[#This Row],[AcceptedCmp4]]+marketing_campaign[[#This Row],[AcceptedCmp3]]</f>
        <v>0</v>
      </c>
      <c r="B295" s="11">
        <v>16626</v>
      </c>
      <c r="I295">
        <v>1965</v>
      </c>
      <c r="S295">
        <v>61</v>
      </c>
    </row>
    <row r="296" spans="1:19" x14ac:dyDescent="0.35">
      <c r="A296" s="12">
        <f>marketing_campaign[[#This Row],[Response]]+marketing_campaign[[#This Row],[AcceptedCmp2]]+marketing_campaign[[#This Row],[AcceptedCmp1]]+marketing_campaign[[#This Row],[AcceptedCmp5]]+marketing_campaign[[#This Row],[AcceptedCmp4]]+marketing_campaign[[#This Row],[AcceptedCmp3]]</f>
        <v>0</v>
      </c>
      <c r="B296" s="11">
        <v>29672</v>
      </c>
      <c r="I296">
        <v>1952</v>
      </c>
      <c r="S296">
        <v>74</v>
      </c>
    </row>
    <row r="297" spans="1:19" x14ac:dyDescent="0.35">
      <c r="A297" s="11">
        <f>marketing_campaign[[#This Row],[Response]]+marketing_campaign[[#This Row],[AcceptedCmp2]]+marketing_campaign[[#This Row],[AcceptedCmp1]]+marketing_campaign[[#This Row],[AcceptedCmp5]]+marketing_campaign[[#This Row],[AcceptedCmp4]]+marketing_campaign[[#This Row],[AcceptedCmp3]]</f>
        <v>2</v>
      </c>
      <c r="B297" s="11">
        <v>55951</v>
      </c>
      <c r="I297">
        <v>1988</v>
      </c>
      <c r="S297">
        <v>38</v>
      </c>
    </row>
    <row r="298" spans="1:19" x14ac:dyDescent="0.35">
      <c r="A298" s="12">
        <f>marketing_campaign[[#This Row],[Response]]+marketing_campaign[[#This Row],[AcceptedCmp2]]+marketing_campaign[[#This Row],[AcceptedCmp1]]+marketing_campaign[[#This Row],[AcceptedCmp5]]+marketing_campaign[[#This Row],[AcceptedCmp4]]+marketing_campaign[[#This Row],[AcceptedCmp3]]</f>
        <v>0</v>
      </c>
      <c r="B298" s="11">
        <v>35388</v>
      </c>
      <c r="I298">
        <v>1986</v>
      </c>
      <c r="S298">
        <v>40</v>
      </c>
    </row>
    <row r="299" spans="1:19" x14ac:dyDescent="0.35">
      <c r="A299" s="11">
        <f>marketing_campaign[[#This Row],[Response]]+marketing_campaign[[#This Row],[AcceptedCmp2]]+marketing_campaign[[#This Row],[AcceptedCmp1]]+marketing_campaign[[#This Row],[AcceptedCmp5]]+marketing_campaign[[#This Row],[AcceptedCmp4]]+marketing_campaign[[#This Row],[AcceptedCmp3]]</f>
        <v>0</v>
      </c>
      <c r="B299" s="11">
        <v>42386</v>
      </c>
      <c r="I299">
        <v>1982</v>
      </c>
      <c r="S299">
        <v>44</v>
      </c>
    </row>
    <row r="300" spans="1:19" x14ac:dyDescent="0.35">
      <c r="A300" s="12">
        <f>marketing_campaign[[#This Row],[Response]]+marketing_campaign[[#This Row],[AcceptedCmp2]]+marketing_campaign[[#This Row],[AcceptedCmp1]]+marketing_campaign[[#This Row],[AcceptedCmp5]]+marketing_campaign[[#This Row],[AcceptedCmp4]]+marketing_campaign[[#This Row],[AcceptedCmp3]]</f>
        <v>0</v>
      </c>
      <c r="B300" s="11">
        <v>68627</v>
      </c>
      <c r="I300">
        <v>1965</v>
      </c>
      <c r="S300">
        <v>61</v>
      </c>
    </row>
    <row r="301" spans="1:19" x14ac:dyDescent="0.35">
      <c r="A301" s="11">
        <f>marketing_campaign[[#This Row],[Response]]+marketing_campaign[[#This Row],[AcceptedCmp2]]+marketing_campaign[[#This Row],[AcceptedCmp1]]+marketing_campaign[[#This Row],[AcceptedCmp5]]+marketing_campaign[[#This Row],[AcceptedCmp4]]+marketing_campaign[[#This Row],[AcceptedCmp3]]</f>
        <v>1</v>
      </c>
      <c r="B301" s="11">
        <v>57912</v>
      </c>
      <c r="I301">
        <v>1958</v>
      </c>
      <c r="S301">
        <v>68</v>
      </c>
    </row>
    <row r="302" spans="1:19" x14ac:dyDescent="0.35">
      <c r="A302" s="12">
        <f>marketing_campaign[[#This Row],[Response]]+marketing_campaign[[#This Row],[AcceptedCmp2]]+marketing_campaign[[#This Row],[AcceptedCmp1]]+marketing_campaign[[#This Row],[AcceptedCmp5]]+marketing_campaign[[#This Row],[AcceptedCmp4]]+marketing_campaign[[#This Row],[AcceptedCmp3]]</f>
        <v>0</v>
      </c>
      <c r="B302" s="11">
        <v>35246</v>
      </c>
      <c r="I302">
        <v>1956</v>
      </c>
      <c r="S302">
        <v>70</v>
      </c>
    </row>
    <row r="303" spans="1:19" x14ac:dyDescent="0.35">
      <c r="A303" s="11">
        <f>marketing_campaign[[#This Row],[Response]]+marketing_campaign[[#This Row],[AcceptedCmp2]]+marketing_campaign[[#This Row],[AcceptedCmp1]]+marketing_campaign[[#This Row],[AcceptedCmp5]]+marketing_campaign[[#This Row],[AcceptedCmp4]]+marketing_campaign[[#This Row],[AcceptedCmp3]]</f>
        <v>0</v>
      </c>
      <c r="B303" s="11">
        <v>58821</v>
      </c>
      <c r="I303">
        <v>1978</v>
      </c>
      <c r="S303">
        <v>48</v>
      </c>
    </row>
    <row r="304" spans="1:19" x14ac:dyDescent="0.35">
      <c r="A304" s="12">
        <f>marketing_campaign[[#This Row],[Response]]+marketing_campaign[[#This Row],[AcceptedCmp2]]+marketing_campaign[[#This Row],[AcceptedCmp1]]+marketing_campaign[[#This Row],[AcceptedCmp5]]+marketing_campaign[[#This Row],[AcceptedCmp4]]+marketing_campaign[[#This Row],[AcceptedCmp3]]</f>
        <v>0</v>
      </c>
      <c r="B304" s="11">
        <v>46377</v>
      </c>
      <c r="I304">
        <v>1988</v>
      </c>
      <c r="S304">
        <v>38</v>
      </c>
    </row>
    <row r="305" spans="1:19" x14ac:dyDescent="0.35">
      <c r="A305" s="11">
        <f>marketing_campaign[[#This Row],[Response]]+marketing_campaign[[#This Row],[AcceptedCmp2]]+marketing_campaign[[#This Row],[AcceptedCmp1]]+marketing_campaign[[#This Row],[AcceptedCmp5]]+marketing_campaign[[#This Row],[AcceptedCmp4]]+marketing_campaign[[#This Row],[AcceptedCmp3]]</f>
        <v>0</v>
      </c>
      <c r="B305" s="11">
        <v>39747</v>
      </c>
      <c r="I305">
        <v>1984</v>
      </c>
      <c r="S305">
        <v>42</v>
      </c>
    </row>
    <row r="306" spans="1:19" x14ac:dyDescent="0.35">
      <c r="A306" s="12">
        <f>marketing_campaign[[#This Row],[Response]]+marketing_campaign[[#This Row],[AcceptedCmp2]]+marketing_campaign[[#This Row],[AcceptedCmp1]]+marketing_campaign[[#This Row],[AcceptedCmp5]]+marketing_campaign[[#This Row],[AcceptedCmp4]]+marketing_campaign[[#This Row],[AcceptedCmp3]]</f>
        <v>0</v>
      </c>
      <c r="B306" s="11">
        <v>23976</v>
      </c>
      <c r="I306">
        <v>1961</v>
      </c>
      <c r="S306">
        <v>65</v>
      </c>
    </row>
    <row r="307" spans="1:19" x14ac:dyDescent="0.35">
      <c r="A307" s="11">
        <f>marketing_campaign[[#This Row],[Response]]+marketing_campaign[[#This Row],[AcceptedCmp2]]+marketing_campaign[[#This Row],[AcceptedCmp1]]+marketing_campaign[[#This Row],[AcceptedCmp5]]+marketing_campaign[[#This Row],[AcceptedCmp4]]+marketing_campaign[[#This Row],[AcceptedCmp3]]</f>
        <v>1</v>
      </c>
      <c r="B307" s="11">
        <v>80950</v>
      </c>
      <c r="I307">
        <v>1966</v>
      </c>
      <c r="S307">
        <v>60</v>
      </c>
    </row>
    <row r="308" spans="1:19" x14ac:dyDescent="0.35">
      <c r="A308" s="12">
        <f>marketing_campaign[[#This Row],[Response]]+marketing_campaign[[#This Row],[AcceptedCmp2]]+marketing_campaign[[#This Row],[AcceptedCmp1]]+marketing_campaign[[#This Row],[AcceptedCmp5]]+marketing_campaign[[#This Row],[AcceptedCmp4]]+marketing_campaign[[#This Row],[AcceptedCmp3]]</f>
        <v>1</v>
      </c>
      <c r="B308" s="11">
        <v>27038</v>
      </c>
      <c r="I308">
        <v>1947</v>
      </c>
      <c r="S308">
        <v>79</v>
      </c>
    </row>
    <row r="309" spans="1:19" x14ac:dyDescent="0.35">
      <c r="A309" s="11">
        <f>marketing_campaign[[#This Row],[Response]]+marketing_campaign[[#This Row],[AcceptedCmp2]]+marketing_campaign[[#This Row],[AcceptedCmp1]]+marketing_campaign[[#This Row],[AcceptedCmp5]]+marketing_campaign[[#This Row],[AcceptedCmp4]]+marketing_campaign[[#This Row],[AcceptedCmp3]]</f>
        <v>1</v>
      </c>
      <c r="B309" s="11">
        <v>77457</v>
      </c>
      <c r="I309">
        <v>1964</v>
      </c>
      <c r="S309">
        <v>62</v>
      </c>
    </row>
    <row r="310" spans="1:19" x14ac:dyDescent="0.35">
      <c r="A310" s="12">
        <f>marketing_campaign[[#This Row],[Response]]+marketing_campaign[[#This Row],[AcceptedCmp2]]+marketing_campaign[[#This Row],[AcceptedCmp1]]+marketing_campaign[[#This Row],[AcceptedCmp5]]+marketing_campaign[[#This Row],[AcceptedCmp4]]+marketing_campaign[[#This Row],[AcceptedCmp3]]</f>
        <v>1</v>
      </c>
      <c r="B310" s="11">
        <v>64100</v>
      </c>
      <c r="I310">
        <v>1992</v>
      </c>
      <c r="S310">
        <v>34</v>
      </c>
    </row>
    <row r="311" spans="1:19" x14ac:dyDescent="0.35">
      <c r="A311" s="11">
        <f>marketing_campaign[[#This Row],[Response]]+marketing_campaign[[#This Row],[AcceptedCmp2]]+marketing_campaign[[#This Row],[AcceptedCmp1]]+marketing_campaign[[#This Row],[AcceptedCmp5]]+marketing_campaign[[#This Row],[AcceptedCmp4]]+marketing_campaign[[#This Row],[AcceptedCmp3]]</f>
        <v>0</v>
      </c>
      <c r="B311" s="11">
        <v>42670</v>
      </c>
      <c r="I311">
        <v>1976</v>
      </c>
      <c r="S311">
        <v>50</v>
      </c>
    </row>
    <row r="312" spans="1:19" x14ac:dyDescent="0.35">
      <c r="A312" s="12">
        <f>marketing_campaign[[#This Row],[Response]]+marketing_campaign[[#This Row],[AcceptedCmp2]]+marketing_campaign[[#This Row],[AcceptedCmp1]]+marketing_campaign[[#This Row],[AcceptedCmp5]]+marketing_campaign[[#This Row],[AcceptedCmp4]]+marketing_campaign[[#This Row],[AcceptedCmp3]]</f>
        <v>0</v>
      </c>
      <c r="B312" s="11">
        <v>12571</v>
      </c>
      <c r="I312">
        <v>1967</v>
      </c>
      <c r="S312">
        <v>59</v>
      </c>
    </row>
    <row r="313" spans="1:19" x14ac:dyDescent="0.35">
      <c r="A313" s="11">
        <f>marketing_campaign[[#This Row],[Response]]+marketing_campaign[[#This Row],[AcceptedCmp2]]+marketing_campaign[[#This Row],[AcceptedCmp1]]+marketing_campaign[[#This Row],[AcceptedCmp5]]+marketing_campaign[[#This Row],[AcceptedCmp4]]+marketing_campaign[[#This Row],[AcceptedCmp3]]</f>
        <v>0</v>
      </c>
      <c r="B313" s="11">
        <v>22574</v>
      </c>
      <c r="I313">
        <v>1989</v>
      </c>
      <c r="S313">
        <v>37</v>
      </c>
    </row>
    <row r="314" spans="1:19" x14ac:dyDescent="0.35">
      <c r="A314" s="12">
        <f>marketing_campaign[[#This Row],[Response]]+marketing_campaign[[#This Row],[AcceptedCmp2]]+marketing_campaign[[#This Row],[AcceptedCmp1]]+marketing_campaign[[#This Row],[AcceptedCmp5]]+marketing_campaign[[#This Row],[AcceptedCmp4]]+marketing_campaign[[#This Row],[AcceptedCmp3]]</f>
        <v>2</v>
      </c>
      <c r="B314" s="11">
        <v>52247.25</v>
      </c>
      <c r="I314">
        <v>1976</v>
      </c>
      <c r="S314">
        <v>50</v>
      </c>
    </row>
    <row r="315" spans="1:19" x14ac:dyDescent="0.35">
      <c r="A315" s="11">
        <f>marketing_campaign[[#This Row],[Response]]+marketing_campaign[[#This Row],[AcceptedCmp2]]+marketing_campaign[[#This Row],[AcceptedCmp1]]+marketing_campaign[[#This Row],[AcceptedCmp5]]+marketing_campaign[[#This Row],[AcceptedCmp4]]+marketing_campaign[[#This Row],[AcceptedCmp3]]</f>
        <v>0</v>
      </c>
      <c r="B315" s="11">
        <v>70893</v>
      </c>
      <c r="I315">
        <v>1966</v>
      </c>
      <c r="S315">
        <v>60</v>
      </c>
    </row>
    <row r="316" spans="1:19" x14ac:dyDescent="0.35">
      <c r="A316" s="12">
        <f>marketing_campaign[[#This Row],[Response]]+marketing_campaign[[#This Row],[AcceptedCmp2]]+marketing_campaign[[#This Row],[AcceptedCmp1]]+marketing_campaign[[#This Row],[AcceptedCmp5]]+marketing_campaign[[#This Row],[AcceptedCmp4]]+marketing_campaign[[#This Row],[AcceptedCmp3]]</f>
        <v>0</v>
      </c>
      <c r="B316" s="11">
        <v>54198</v>
      </c>
      <c r="I316">
        <v>1956</v>
      </c>
      <c r="S316">
        <v>70</v>
      </c>
    </row>
    <row r="317" spans="1:19" x14ac:dyDescent="0.35">
      <c r="A317" s="11">
        <f>marketing_campaign[[#This Row],[Response]]+marketing_campaign[[#This Row],[AcceptedCmp2]]+marketing_campaign[[#This Row],[AcceptedCmp1]]+marketing_campaign[[#This Row],[AcceptedCmp5]]+marketing_campaign[[#This Row],[AcceptedCmp4]]+marketing_campaign[[#This Row],[AcceptedCmp3]]</f>
        <v>0</v>
      </c>
      <c r="B317" s="11">
        <v>28839</v>
      </c>
      <c r="I317">
        <v>1972</v>
      </c>
      <c r="S317">
        <v>54</v>
      </c>
    </row>
    <row r="318" spans="1:19" x14ac:dyDescent="0.35">
      <c r="A318" s="12">
        <f>marketing_campaign[[#This Row],[Response]]+marketing_campaign[[#This Row],[AcceptedCmp2]]+marketing_campaign[[#This Row],[AcceptedCmp1]]+marketing_campaign[[#This Row],[AcceptedCmp5]]+marketing_campaign[[#This Row],[AcceptedCmp4]]+marketing_campaign[[#This Row],[AcceptedCmp3]]</f>
        <v>0</v>
      </c>
      <c r="B318" s="11">
        <v>40321</v>
      </c>
      <c r="I318">
        <v>1985</v>
      </c>
      <c r="S318">
        <v>41</v>
      </c>
    </row>
    <row r="319" spans="1:19" x14ac:dyDescent="0.35">
      <c r="A319" s="11">
        <f>marketing_campaign[[#This Row],[Response]]+marketing_campaign[[#This Row],[AcceptedCmp2]]+marketing_campaign[[#This Row],[AcceptedCmp1]]+marketing_campaign[[#This Row],[AcceptedCmp5]]+marketing_campaign[[#This Row],[AcceptedCmp4]]+marketing_campaign[[#This Row],[AcceptedCmp3]]</f>
        <v>0</v>
      </c>
      <c r="B319" s="11">
        <v>66503</v>
      </c>
      <c r="I319">
        <v>1951</v>
      </c>
      <c r="S319">
        <v>75</v>
      </c>
    </row>
    <row r="320" spans="1:19" x14ac:dyDescent="0.35">
      <c r="A320" s="12">
        <f>marketing_campaign[[#This Row],[Response]]+marketing_campaign[[#This Row],[AcceptedCmp2]]+marketing_campaign[[#This Row],[AcceptedCmp1]]+marketing_campaign[[#This Row],[AcceptedCmp5]]+marketing_campaign[[#This Row],[AcceptedCmp4]]+marketing_campaign[[#This Row],[AcceptedCmp3]]</f>
        <v>0</v>
      </c>
      <c r="B320" s="11">
        <v>30833</v>
      </c>
      <c r="I320">
        <v>1970</v>
      </c>
      <c r="S320">
        <v>56</v>
      </c>
    </row>
    <row r="321" spans="1:19" x14ac:dyDescent="0.35">
      <c r="A321" s="11">
        <f>marketing_campaign[[#This Row],[Response]]+marketing_campaign[[#This Row],[AcceptedCmp2]]+marketing_campaign[[#This Row],[AcceptedCmp1]]+marketing_campaign[[#This Row],[AcceptedCmp5]]+marketing_campaign[[#This Row],[AcceptedCmp4]]+marketing_campaign[[#This Row],[AcceptedCmp3]]</f>
        <v>2</v>
      </c>
      <c r="B321" s="11">
        <v>52247.25</v>
      </c>
      <c r="I321">
        <v>1971</v>
      </c>
      <c r="S321">
        <v>55</v>
      </c>
    </row>
    <row r="322" spans="1:19" x14ac:dyDescent="0.35">
      <c r="A322" s="12">
        <f>marketing_campaign[[#This Row],[Response]]+marketing_campaign[[#This Row],[AcceptedCmp2]]+marketing_campaign[[#This Row],[AcceptedCmp1]]+marketing_campaign[[#This Row],[AcceptedCmp5]]+marketing_campaign[[#This Row],[AcceptedCmp4]]+marketing_campaign[[#This Row],[AcceptedCmp3]]</f>
        <v>0</v>
      </c>
      <c r="B322" s="11">
        <v>64795</v>
      </c>
      <c r="I322">
        <v>1974</v>
      </c>
      <c r="S322">
        <v>52</v>
      </c>
    </row>
    <row r="323" spans="1:19" x14ac:dyDescent="0.35">
      <c r="A323" s="11">
        <f>marketing_campaign[[#This Row],[Response]]+marketing_campaign[[#This Row],[AcceptedCmp2]]+marketing_campaign[[#This Row],[AcceptedCmp1]]+marketing_campaign[[#This Row],[AcceptedCmp5]]+marketing_campaign[[#This Row],[AcceptedCmp4]]+marketing_campaign[[#This Row],[AcceptedCmp3]]</f>
        <v>0</v>
      </c>
      <c r="B323" s="11">
        <v>34421</v>
      </c>
      <c r="I323">
        <v>1965</v>
      </c>
      <c r="S323">
        <v>61</v>
      </c>
    </row>
    <row r="324" spans="1:19" x14ac:dyDescent="0.35">
      <c r="A324" s="12">
        <f>marketing_campaign[[#This Row],[Response]]+marketing_campaign[[#This Row],[AcceptedCmp2]]+marketing_campaign[[#This Row],[AcceptedCmp1]]+marketing_campaign[[#This Row],[AcceptedCmp5]]+marketing_campaign[[#This Row],[AcceptedCmp4]]+marketing_campaign[[#This Row],[AcceptedCmp3]]</f>
        <v>0</v>
      </c>
      <c r="B324" s="11">
        <v>47025</v>
      </c>
      <c r="I324">
        <v>1961</v>
      </c>
      <c r="S324">
        <v>65</v>
      </c>
    </row>
    <row r="325" spans="1:19" x14ac:dyDescent="0.35">
      <c r="A325" s="11">
        <f>marketing_campaign[[#This Row],[Response]]+marketing_campaign[[#This Row],[AcceptedCmp2]]+marketing_campaign[[#This Row],[AcceptedCmp1]]+marketing_campaign[[#This Row],[AcceptedCmp5]]+marketing_campaign[[#This Row],[AcceptedCmp4]]+marketing_campaign[[#This Row],[AcceptedCmp3]]</f>
        <v>0</v>
      </c>
      <c r="B325" s="11">
        <v>64325</v>
      </c>
      <c r="I325">
        <v>1953</v>
      </c>
      <c r="S325">
        <v>73</v>
      </c>
    </row>
    <row r="326" spans="1:19" x14ac:dyDescent="0.35">
      <c r="A326" s="12">
        <f>marketing_campaign[[#This Row],[Response]]+marketing_campaign[[#This Row],[AcceptedCmp2]]+marketing_campaign[[#This Row],[AcceptedCmp1]]+marketing_campaign[[#This Row],[AcceptedCmp5]]+marketing_campaign[[#This Row],[AcceptedCmp4]]+marketing_campaign[[#This Row],[AcceptedCmp3]]</f>
        <v>0</v>
      </c>
      <c r="B326" s="11">
        <v>40464</v>
      </c>
      <c r="I326">
        <v>1957</v>
      </c>
      <c r="S326">
        <v>69</v>
      </c>
    </row>
    <row r="327" spans="1:19" x14ac:dyDescent="0.35">
      <c r="A327" s="11">
        <f>marketing_campaign[[#This Row],[Response]]+marketing_campaign[[#This Row],[AcceptedCmp2]]+marketing_campaign[[#This Row],[AcceptedCmp1]]+marketing_campaign[[#This Row],[AcceptedCmp5]]+marketing_campaign[[#This Row],[AcceptedCmp4]]+marketing_campaign[[#This Row],[AcceptedCmp3]]</f>
        <v>0</v>
      </c>
      <c r="B327" s="11">
        <v>62187</v>
      </c>
      <c r="I327">
        <v>1976</v>
      </c>
      <c r="S327">
        <v>50</v>
      </c>
    </row>
    <row r="328" spans="1:19" x14ac:dyDescent="0.35">
      <c r="A328" s="12">
        <f>marketing_campaign[[#This Row],[Response]]+marketing_campaign[[#This Row],[AcceptedCmp2]]+marketing_campaign[[#This Row],[AcceptedCmp1]]+marketing_campaign[[#This Row],[AcceptedCmp5]]+marketing_campaign[[#This Row],[AcceptedCmp4]]+marketing_campaign[[#This Row],[AcceptedCmp3]]</f>
        <v>0</v>
      </c>
      <c r="B328" s="11">
        <v>14849</v>
      </c>
      <c r="I328">
        <v>1984</v>
      </c>
      <c r="S328">
        <v>42</v>
      </c>
    </row>
    <row r="329" spans="1:19" x14ac:dyDescent="0.35">
      <c r="A329" s="11">
        <f>marketing_campaign[[#This Row],[Response]]+marketing_campaign[[#This Row],[AcceptedCmp2]]+marketing_campaign[[#This Row],[AcceptedCmp1]]+marketing_campaign[[#This Row],[AcceptedCmp5]]+marketing_campaign[[#This Row],[AcceptedCmp4]]+marketing_campaign[[#This Row],[AcceptedCmp3]]</f>
        <v>0</v>
      </c>
      <c r="B329" s="11">
        <v>27255</v>
      </c>
      <c r="I329">
        <v>1950</v>
      </c>
      <c r="S329">
        <v>76</v>
      </c>
    </row>
    <row r="330" spans="1:19" x14ac:dyDescent="0.35">
      <c r="A330" s="12">
        <f>marketing_campaign[[#This Row],[Response]]+marketing_campaign[[#This Row],[AcceptedCmp2]]+marketing_campaign[[#This Row],[AcceptedCmp1]]+marketing_campaign[[#This Row],[AcceptedCmp5]]+marketing_campaign[[#This Row],[AcceptedCmp4]]+marketing_campaign[[#This Row],[AcceptedCmp3]]</f>
        <v>0</v>
      </c>
      <c r="B330" s="11">
        <v>54432</v>
      </c>
      <c r="I330">
        <v>1986</v>
      </c>
      <c r="S330">
        <v>40</v>
      </c>
    </row>
    <row r="331" spans="1:19" x14ac:dyDescent="0.35">
      <c r="A331" s="11">
        <f>marketing_campaign[[#This Row],[Response]]+marketing_campaign[[#This Row],[AcceptedCmp2]]+marketing_campaign[[#This Row],[AcceptedCmp1]]+marketing_campaign[[#This Row],[AcceptedCmp5]]+marketing_campaign[[#This Row],[AcceptedCmp4]]+marketing_campaign[[#This Row],[AcceptedCmp3]]</f>
        <v>0</v>
      </c>
      <c r="B331" s="11">
        <v>29999</v>
      </c>
      <c r="I331">
        <v>1983</v>
      </c>
      <c r="S331">
        <v>43</v>
      </c>
    </row>
    <row r="332" spans="1:19" x14ac:dyDescent="0.35">
      <c r="A332" s="12">
        <f>marketing_campaign[[#This Row],[Response]]+marketing_campaign[[#This Row],[AcceptedCmp2]]+marketing_campaign[[#This Row],[AcceptedCmp1]]+marketing_campaign[[#This Row],[AcceptedCmp5]]+marketing_campaign[[#This Row],[AcceptedCmp4]]+marketing_campaign[[#This Row],[AcceptedCmp3]]</f>
        <v>0</v>
      </c>
      <c r="B332" s="11">
        <v>24072</v>
      </c>
      <c r="I332">
        <v>1989</v>
      </c>
      <c r="S332">
        <v>37</v>
      </c>
    </row>
    <row r="333" spans="1:19" x14ac:dyDescent="0.35">
      <c r="A333" s="11">
        <f>marketing_campaign[[#This Row],[Response]]+marketing_campaign[[#This Row],[AcceptedCmp2]]+marketing_campaign[[#This Row],[AcceptedCmp1]]+marketing_campaign[[#This Row],[AcceptedCmp5]]+marketing_campaign[[#This Row],[AcceptedCmp4]]+marketing_campaign[[#This Row],[AcceptedCmp3]]</f>
        <v>0</v>
      </c>
      <c r="B333" s="11">
        <v>33996</v>
      </c>
      <c r="I333">
        <v>1956</v>
      </c>
      <c r="S333">
        <v>70</v>
      </c>
    </row>
    <row r="334" spans="1:19" x14ac:dyDescent="0.35">
      <c r="A334" s="12">
        <f>marketing_campaign[[#This Row],[Response]]+marketing_campaign[[#This Row],[AcceptedCmp2]]+marketing_campaign[[#This Row],[AcceptedCmp1]]+marketing_campaign[[#This Row],[AcceptedCmp5]]+marketing_campaign[[#This Row],[AcceptedCmp4]]+marketing_campaign[[#This Row],[AcceptedCmp3]]</f>
        <v>1</v>
      </c>
      <c r="B334" s="11">
        <v>66334</v>
      </c>
      <c r="I334">
        <v>1971</v>
      </c>
      <c r="S334">
        <v>55</v>
      </c>
    </row>
    <row r="335" spans="1:19" x14ac:dyDescent="0.35">
      <c r="A335" s="11">
        <f>marketing_campaign[[#This Row],[Response]]+marketing_campaign[[#This Row],[AcceptedCmp2]]+marketing_campaign[[#This Row],[AcceptedCmp1]]+marketing_campaign[[#This Row],[AcceptedCmp5]]+marketing_campaign[[#This Row],[AcceptedCmp4]]+marketing_campaign[[#This Row],[AcceptedCmp3]]</f>
        <v>2</v>
      </c>
      <c r="B335" s="11">
        <v>35178</v>
      </c>
      <c r="I335">
        <v>1983</v>
      </c>
      <c r="S335">
        <v>43</v>
      </c>
    </row>
    <row r="336" spans="1:19" x14ac:dyDescent="0.35">
      <c r="A336" s="12">
        <f>marketing_campaign[[#This Row],[Response]]+marketing_campaign[[#This Row],[AcceptedCmp2]]+marketing_campaign[[#This Row],[AcceptedCmp1]]+marketing_campaign[[#This Row],[AcceptedCmp5]]+marketing_campaign[[#This Row],[AcceptedCmp4]]+marketing_campaign[[#This Row],[AcceptedCmp3]]</f>
        <v>0</v>
      </c>
      <c r="B336" s="11">
        <v>22010</v>
      </c>
      <c r="I336">
        <v>1960</v>
      </c>
      <c r="S336">
        <v>66</v>
      </c>
    </row>
    <row r="337" spans="1:19" x14ac:dyDescent="0.35">
      <c r="A337" s="11">
        <f>marketing_campaign[[#This Row],[Response]]+marketing_campaign[[#This Row],[AcceptedCmp2]]+marketing_campaign[[#This Row],[AcceptedCmp1]]+marketing_campaign[[#This Row],[AcceptedCmp5]]+marketing_campaign[[#This Row],[AcceptedCmp4]]+marketing_campaign[[#This Row],[AcceptedCmp3]]</f>
        <v>0</v>
      </c>
      <c r="B337" s="11">
        <v>62204</v>
      </c>
      <c r="I337">
        <v>1968</v>
      </c>
      <c r="S337">
        <v>58</v>
      </c>
    </row>
    <row r="338" spans="1:19" x14ac:dyDescent="0.35">
      <c r="A338" s="12">
        <f>marketing_campaign[[#This Row],[Response]]+marketing_campaign[[#This Row],[AcceptedCmp2]]+marketing_campaign[[#This Row],[AcceptedCmp1]]+marketing_campaign[[#This Row],[AcceptedCmp5]]+marketing_campaign[[#This Row],[AcceptedCmp4]]+marketing_campaign[[#This Row],[AcceptedCmp3]]</f>
        <v>4</v>
      </c>
      <c r="B338" s="11">
        <v>75693</v>
      </c>
      <c r="I338">
        <v>1972</v>
      </c>
      <c r="S338">
        <v>54</v>
      </c>
    </row>
    <row r="339" spans="1:19" x14ac:dyDescent="0.35">
      <c r="A339" s="11">
        <f>marketing_campaign[[#This Row],[Response]]+marketing_campaign[[#This Row],[AcceptedCmp2]]+marketing_campaign[[#This Row],[AcceptedCmp1]]+marketing_campaign[[#This Row],[AcceptedCmp5]]+marketing_campaign[[#This Row],[AcceptedCmp4]]+marketing_campaign[[#This Row],[AcceptedCmp3]]</f>
        <v>0</v>
      </c>
      <c r="B339" s="11">
        <v>30675</v>
      </c>
      <c r="I339">
        <v>1965</v>
      </c>
      <c r="S339">
        <v>61</v>
      </c>
    </row>
    <row r="340" spans="1:19" x14ac:dyDescent="0.35">
      <c r="A340" s="12">
        <f>marketing_campaign[[#This Row],[Response]]+marketing_campaign[[#This Row],[AcceptedCmp2]]+marketing_campaign[[#This Row],[AcceptedCmp1]]+marketing_campaign[[#This Row],[AcceptedCmp5]]+marketing_campaign[[#This Row],[AcceptedCmp4]]+marketing_campaign[[#This Row],[AcceptedCmp3]]</f>
        <v>2</v>
      </c>
      <c r="B340" s="11">
        <v>83003</v>
      </c>
      <c r="I340">
        <v>1899</v>
      </c>
      <c r="S340">
        <v>127</v>
      </c>
    </row>
    <row r="341" spans="1:19" x14ac:dyDescent="0.35">
      <c r="A341" s="11">
        <f>marketing_campaign[[#This Row],[Response]]+marketing_campaign[[#This Row],[AcceptedCmp2]]+marketing_campaign[[#This Row],[AcceptedCmp1]]+marketing_campaign[[#This Row],[AcceptedCmp5]]+marketing_campaign[[#This Row],[AcceptedCmp4]]+marketing_campaign[[#This Row],[AcceptedCmp3]]</f>
        <v>1</v>
      </c>
      <c r="B341" s="11">
        <v>83532</v>
      </c>
      <c r="I341">
        <v>1988</v>
      </c>
      <c r="S341">
        <v>38</v>
      </c>
    </row>
    <row r="342" spans="1:19" x14ac:dyDescent="0.35">
      <c r="A342" s="12">
        <f>marketing_campaign[[#This Row],[Response]]+marketing_campaign[[#This Row],[AcceptedCmp2]]+marketing_campaign[[#This Row],[AcceptedCmp1]]+marketing_campaign[[#This Row],[AcceptedCmp5]]+marketing_campaign[[#This Row],[AcceptedCmp4]]+marketing_campaign[[#This Row],[AcceptedCmp3]]</f>
        <v>0</v>
      </c>
      <c r="B342" s="11">
        <v>68655</v>
      </c>
      <c r="I342">
        <v>1986</v>
      </c>
      <c r="S342">
        <v>40</v>
      </c>
    </row>
    <row r="343" spans="1:19" x14ac:dyDescent="0.35">
      <c r="A343" s="11">
        <f>marketing_campaign[[#This Row],[Response]]+marketing_campaign[[#This Row],[AcceptedCmp2]]+marketing_campaign[[#This Row],[AcceptedCmp1]]+marketing_campaign[[#This Row],[AcceptedCmp5]]+marketing_campaign[[#This Row],[AcceptedCmp4]]+marketing_campaign[[#This Row],[AcceptedCmp3]]</f>
        <v>0</v>
      </c>
      <c r="B343" s="11">
        <v>41411</v>
      </c>
      <c r="I343">
        <v>1969</v>
      </c>
      <c r="S343">
        <v>57</v>
      </c>
    </row>
    <row r="344" spans="1:19" x14ac:dyDescent="0.35">
      <c r="A344" s="12">
        <f>marketing_campaign[[#This Row],[Response]]+marketing_campaign[[#This Row],[AcceptedCmp2]]+marketing_campaign[[#This Row],[AcceptedCmp1]]+marketing_campaign[[#This Row],[AcceptedCmp5]]+marketing_campaign[[#This Row],[AcceptedCmp4]]+marketing_campaign[[#This Row],[AcceptedCmp3]]</f>
        <v>2</v>
      </c>
      <c r="B344" s="11">
        <v>55212</v>
      </c>
      <c r="I344">
        <v>1950</v>
      </c>
      <c r="S344">
        <v>76</v>
      </c>
    </row>
    <row r="345" spans="1:19" x14ac:dyDescent="0.35">
      <c r="A345" s="11">
        <f>marketing_campaign[[#This Row],[Response]]+marketing_campaign[[#This Row],[AcceptedCmp2]]+marketing_campaign[[#This Row],[AcceptedCmp1]]+marketing_campaign[[#This Row],[AcceptedCmp5]]+marketing_campaign[[#This Row],[AcceptedCmp4]]+marketing_campaign[[#This Row],[AcceptedCmp3]]</f>
        <v>0</v>
      </c>
      <c r="B345" s="11">
        <v>59292</v>
      </c>
      <c r="I345">
        <v>1973</v>
      </c>
      <c r="S345">
        <v>53</v>
      </c>
    </row>
    <row r="346" spans="1:19" x14ac:dyDescent="0.35">
      <c r="A346" s="12">
        <f>marketing_campaign[[#This Row],[Response]]+marketing_campaign[[#This Row],[AcceptedCmp2]]+marketing_campaign[[#This Row],[AcceptedCmp1]]+marketing_campaign[[#This Row],[AcceptedCmp5]]+marketing_campaign[[#This Row],[AcceptedCmp4]]+marketing_campaign[[#This Row],[AcceptedCmp3]]</f>
        <v>2</v>
      </c>
      <c r="B346" s="11">
        <v>27190</v>
      </c>
      <c r="I346">
        <v>1952</v>
      </c>
      <c r="S346">
        <v>74</v>
      </c>
    </row>
    <row r="347" spans="1:19" x14ac:dyDescent="0.35">
      <c r="A347" s="11">
        <f>marketing_campaign[[#This Row],[Response]]+marketing_campaign[[#This Row],[AcceptedCmp2]]+marketing_campaign[[#This Row],[AcceptedCmp1]]+marketing_campaign[[#This Row],[AcceptedCmp5]]+marketing_campaign[[#This Row],[AcceptedCmp4]]+marketing_campaign[[#This Row],[AcceptedCmp3]]</f>
        <v>0</v>
      </c>
      <c r="B347" s="11">
        <v>82623</v>
      </c>
      <c r="I347">
        <v>1965</v>
      </c>
      <c r="S347">
        <v>61</v>
      </c>
    </row>
    <row r="348" spans="1:19" x14ac:dyDescent="0.35">
      <c r="A348" s="12">
        <f>marketing_campaign[[#This Row],[Response]]+marketing_campaign[[#This Row],[AcceptedCmp2]]+marketing_campaign[[#This Row],[AcceptedCmp1]]+marketing_campaign[[#This Row],[AcceptedCmp5]]+marketing_campaign[[#This Row],[AcceptedCmp4]]+marketing_campaign[[#This Row],[AcceptedCmp3]]</f>
        <v>0</v>
      </c>
      <c r="B348" s="11">
        <v>44300</v>
      </c>
      <c r="I348">
        <v>1970</v>
      </c>
      <c r="S348">
        <v>56</v>
      </c>
    </row>
    <row r="349" spans="1:19" x14ac:dyDescent="0.35">
      <c r="A349" s="11">
        <f>marketing_campaign[[#This Row],[Response]]+marketing_campaign[[#This Row],[AcceptedCmp2]]+marketing_campaign[[#This Row],[AcceptedCmp1]]+marketing_campaign[[#This Row],[AcceptedCmp5]]+marketing_campaign[[#This Row],[AcceptedCmp4]]+marketing_campaign[[#This Row],[AcceptedCmp3]]</f>
        <v>1</v>
      </c>
      <c r="B349" s="11">
        <v>84835</v>
      </c>
      <c r="I349">
        <v>1971</v>
      </c>
      <c r="S349">
        <v>55</v>
      </c>
    </row>
    <row r="350" spans="1:19" x14ac:dyDescent="0.35">
      <c r="A350" s="12">
        <f>marketing_campaign[[#This Row],[Response]]+marketing_campaign[[#This Row],[AcceptedCmp2]]+marketing_campaign[[#This Row],[AcceptedCmp1]]+marketing_campaign[[#This Row],[AcceptedCmp5]]+marketing_campaign[[#This Row],[AcceptedCmp4]]+marketing_campaign[[#This Row],[AcceptedCmp3]]</f>
        <v>0</v>
      </c>
      <c r="B350" s="11">
        <v>30372</v>
      </c>
      <c r="I350">
        <v>1976</v>
      </c>
      <c r="S350">
        <v>50</v>
      </c>
    </row>
    <row r="351" spans="1:19" x14ac:dyDescent="0.35">
      <c r="A351" s="11">
        <f>marketing_campaign[[#This Row],[Response]]+marketing_campaign[[#This Row],[AcceptedCmp2]]+marketing_campaign[[#This Row],[AcceptedCmp1]]+marketing_campaign[[#This Row],[AcceptedCmp5]]+marketing_campaign[[#This Row],[AcceptedCmp4]]+marketing_campaign[[#This Row],[AcceptedCmp3]]</f>
        <v>1</v>
      </c>
      <c r="B351" s="11">
        <v>33181</v>
      </c>
      <c r="I351">
        <v>1957</v>
      </c>
      <c r="S351">
        <v>69</v>
      </c>
    </row>
    <row r="352" spans="1:19" x14ac:dyDescent="0.35">
      <c r="A352" s="12">
        <f>marketing_campaign[[#This Row],[Response]]+marketing_campaign[[#This Row],[AcceptedCmp2]]+marketing_campaign[[#This Row],[AcceptedCmp1]]+marketing_campaign[[#This Row],[AcceptedCmp5]]+marketing_campaign[[#This Row],[AcceptedCmp4]]+marketing_campaign[[#This Row],[AcceptedCmp3]]</f>
        <v>0</v>
      </c>
      <c r="B352" s="11">
        <v>71113</v>
      </c>
      <c r="I352">
        <v>1986</v>
      </c>
      <c r="S352">
        <v>40</v>
      </c>
    </row>
    <row r="353" spans="1:19" x14ac:dyDescent="0.35">
      <c r="A353" s="11">
        <f>marketing_campaign[[#This Row],[Response]]+marketing_campaign[[#This Row],[AcceptedCmp2]]+marketing_campaign[[#This Row],[AcceptedCmp1]]+marketing_campaign[[#This Row],[AcceptedCmp5]]+marketing_campaign[[#This Row],[AcceptedCmp4]]+marketing_campaign[[#This Row],[AcceptedCmp3]]</f>
        <v>2</v>
      </c>
      <c r="B353" s="11">
        <v>71952</v>
      </c>
      <c r="I353">
        <v>1966</v>
      </c>
      <c r="S353">
        <v>60</v>
      </c>
    </row>
    <row r="354" spans="1:19" x14ac:dyDescent="0.35">
      <c r="A354" s="12">
        <f>marketing_campaign[[#This Row],[Response]]+marketing_campaign[[#This Row],[AcceptedCmp2]]+marketing_campaign[[#This Row],[AcceptedCmp1]]+marketing_campaign[[#This Row],[AcceptedCmp5]]+marketing_campaign[[#This Row],[AcceptedCmp4]]+marketing_campaign[[#This Row],[AcceptedCmp3]]</f>
        <v>1</v>
      </c>
      <c r="B354" s="11">
        <v>69759</v>
      </c>
      <c r="I354">
        <v>1974</v>
      </c>
      <c r="S354">
        <v>52</v>
      </c>
    </row>
    <row r="355" spans="1:19" x14ac:dyDescent="0.35">
      <c r="A355" s="11">
        <f>marketing_campaign[[#This Row],[Response]]+marketing_campaign[[#This Row],[AcceptedCmp2]]+marketing_campaign[[#This Row],[AcceptedCmp1]]+marketing_campaign[[#This Row],[AcceptedCmp5]]+marketing_campaign[[#This Row],[AcceptedCmp4]]+marketing_campaign[[#This Row],[AcceptedCmp3]]</f>
        <v>0</v>
      </c>
      <c r="B355" s="11">
        <v>72099</v>
      </c>
      <c r="I355">
        <v>1976</v>
      </c>
      <c r="S355">
        <v>50</v>
      </c>
    </row>
    <row r="356" spans="1:19" x14ac:dyDescent="0.35">
      <c r="A356" s="12">
        <f>marketing_campaign[[#This Row],[Response]]+marketing_campaign[[#This Row],[AcceptedCmp2]]+marketing_campaign[[#This Row],[AcceptedCmp1]]+marketing_campaign[[#This Row],[AcceptedCmp5]]+marketing_campaign[[#This Row],[AcceptedCmp4]]+marketing_campaign[[#This Row],[AcceptedCmp3]]</f>
        <v>0</v>
      </c>
      <c r="B356" s="11">
        <v>60000</v>
      </c>
      <c r="I356">
        <v>1978</v>
      </c>
      <c r="S356">
        <v>48</v>
      </c>
    </row>
    <row r="357" spans="1:19" x14ac:dyDescent="0.35">
      <c r="A357" s="11">
        <f>marketing_campaign[[#This Row],[Response]]+marketing_campaign[[#This Row],[AcceptedCmp2]]+marketing_campaign[[#This Row],[AcceptedCmp1]]+marketing_campaign[[#This Row],[AcceptedCmp5]]+marketing_campaign[[#This Row],[AcceptedCmp4]]+marketing_campaign[[#This Row],[AcceptedCmp3]]</f>
        <v>0</v>
      </c>
      <c r="B357" s="11">
        <v>38643</v>
      </c>
      <c r="I357">
        <v>1955</v>
      </c>
      <c r="S357">
        <v>71</v>
      </c>
    </row>
    <row r="358" spans="1:19" x14ac:dyDescent="0.35">
      <c r="A358" s="12">
        <f>marketing_campaign[[#This Row],[Response]]+marketing_campaign[[#This Row],[AcceptedCmp2]]+marketing_campaign[[#This Row],[AcceptedCmp1]]+marketing_campaign[[#This Row],[AcceptedCmp5]]+marketing_campaign[[#This Row],[AcceptedCmp4]]+marketing_campaign[[#This Row],[AcceptedCmp3]]</f>
        <v>1</v>
      </c>
      <c r="B358" s="11">
        <v>50737</v>
      </c>
      <c r="I358">
        <v>1969</v>
      </c>
      <c r="S358">
        <v>57</v>
      </c>
    </row>
    <row r="359" spans="1:19" x14ac:dyDescent="0.35">
      <c r="A359" s="11">
        <f>marketing_campaign[[#This Row],[Response]]+marketing_campaign[[#This Row],[AcceptedCmp2]]+marketing_campaign[[#This Row],[AcceptedCmp1]]+marketing_campaign[[#This Row],[AcceptedCmp5]]+marketing_campaign[[#This Row],[AcceptedCmp4]]+marketing_campaign[[#This Row],[AcceptedCmp3]]</f>
        <v>0</v>
      </c>
      <c r="B359" s="11">
        <v>68462</v>
      </c>
      <c r="I359">
        <v>1943</v>
      </c>
      <c r="S359">
        <v>83</v>
      </c>
    </row>
    <row r="360" spans="1:19" x14ac:dyDescent="0.35">
      <c r="A360" s="12">
        <f>marketing_campaign[[#This Row],[Response]]+marketing_campaign[[#This Row],[AcceptedCmp2]]+marketing_campaign[[#This Row],[AcceptedCmp1]]+marketing_campaign[[#This Row],[AcceptedCmp5]]+marketing_campaign[[#This Row],[AcceptedCmp4]]+marketing_campaign[[#This Row],[AcceptedCmp3]]</f>
        <v>0</v>
      </c>
      <c r="B360" s="11">
        <v>65073</v>
      </c>
      <c r="I360">
        <v>1948</v>
      </c>
      <c r="S360">
        <v>78</v>
      </c>
    </row>
    <row r="361" spans="1:19" x14ac:dyDescent="0.35">
      <c r="A361" s="11">
        <f>marketing_campaign[[#This Row],[Response]]+marketing_campaign[[#This Row],[AcceptedCmp2]]+marketing_campaign[[#This Row],[AcceptedCmp1]]+marketing_campaign[[#This Row],[AcceptedCmp5]]+marketing_campaign[[#This Row],[AcceptedCmp4]]+marketing_campaign[[#This Row],[AcceptedCmp3]]</f>
        <v>0</v>
      </c>
      <c r="B361" s="11">
        <v>46681</v>
      </c>
      <c r="I361">
        <v>1957</v>
      </c>
      <c r="S361">
        <v>69</v>
      </c>
    </row>
    <row r="362" spans="1:19" x14ac:dyDescent="0.35">
      <c r="A362" s="12">
        <f>marketing_campaign[[#This Row],[Response]]+marketing_campaign[[#This Row],[AcceptedCmp2]]+marketing_campaign[[#This Row],[AcceptedCmp1]]+marketing_campaign[[#This Row],[AcceptedCmp5]]+marketing_campaign[[#This Row],[AcceptedCmp4]]+marketing_campaign[[#This Row],[AcceptedCmp3]]</f>
        <v>1</v>
      </c>
      <c r="B362" s="11">
        <v>78618</v>
      </c>
      <c r="I362">
        <v>1969</v>
      </c>
      <c r="S362">
        <v>57</v>
      </c>
    </row>
    <row r="363" spans="1:19" x14ac:dyDescent="0.35">
      <c r="A363" s="11">
        <f>marketing_campaign[[#This Row],[Response]]+marketing_campaign[[#This Row],[AcceptedCmp2]]+marketing_campaign[[#This Row],[AcceptedCmp1]]+marketing_campaign[[#This Row],[AcceptedCmp5]]+marketing_campaign[[#This Row],[AcceptedCmp4]]+marketing_campaign[[#This Row],[AcceptedCmp3]]</f>
        <v>0</v>
      </c>
      <c r="B363" s="11">
        <v>62187</v>
      </c>
      <c r="I363">
        <v>1978</v>
      </c>
      <c r="S363">
        <v>48</v>
      </c>
    </row>
    <row r="364" spans="1:19" x14ac:dyDescent="0.35">
      <c r="A364" s="12">
        <f>marketing_campaign[[#This Row],[Response]]+marketing_campaign[[#This Row],[AcceptedCmp2]]+marketing_campaign[[#This Row],[AcceptedCmp1]]+marketing_campaign[[#This Row],[AcceptedCmp5]]+marketing_campaign[[#This Row],[AcceptedCmp4]]+marketing_campaign[[#This Row],[AcceptedCmp3]]</f>
        <v>0</v>
      </c>
      <c r="B364" s="11">
        <v>28442</v>
      </c>
      <c r="I364">
        <v>1978</v>
      </c>
      <c r="S364">
        <v>48</v>
      </c>
    </row>
    <row r="365" spans="1:19" x14ac:dyDescent="0.35">
      <c r="A365" s="11">
        <f>marketing_campaign[[#This Row],[Response]]+marketing_campaign[[#This Row],[AcceptedCmp2]]+marketing_campaign[[#This Row],[AcceptedCmp1]]+marketing_campaign[[#This Row],[AcceptedCmp5]]+marketing_campaign[[#This Row],[AcceptedCmp4]]+marketing_campaign[[#This Row],[AcceptedCmp3]]</f>
        <v>0</v>
      </c>
      <c r="B365" s="11">
        <v>37717</v>
      </c>
      <c r="I365">
        <v>1967</v>
      </c>
      <c r="S365">
        <v>59</v>
      </c>
    </row>
    <row r="366" spans="1:19" x14ac:dyDescent="0.35">
      <c r="A366" s="12">
        <f>marketing_campaign[[#This Row],[Response]]+marketing_campaign[[#This Row],[AcceptedCmp2]]+marketing_campaign[[#This Row],[AcceptedCmp1]]+marketing_campaign[[#This Row],[AcceptedCmp5]]+marketing_campaign[[#This Row],[AcceptedCmp4]]+marketing_campaign[[#This Row],[AcceptedCmp3]]</f>
        <v>0</v>
      </c>
      <c r="B366" s="11">
        <v>51479</v>
      </c>
      <c r="I366">
        <v>1969</v>
      </c>
      <c r="S366">
        <v>57</v>
      </c>
    </row>
    <row r="367" spans="1:19" x14ac:dyDescent="0.35">
      <c r="A367" s="11">
        <f>marketing_campaign[[#This Row],[Response]]+marketing_campaign[[#This Row],[AcceptedCmp2]]+marketing_campaign[[#This Row],[AcceptedCmp1]]+marketing_campaign[[#This Row],[AcceptedCmp5]]+marketing_campaign[[#This Row],[AcceptedCmp4]]+marketing_campaign[[#This Row],[AcceptedCmp3]]</f>
        <v>0</v>
      </c>
      <c r="B367" s="11">
        <v>54803</v>
      </c>
      <c r="I367">
        <v>1960</v>
      </c>
      <c r="S367">
        <v>66</v>
      </c>
    </row>
    <row r="368" spans="1:19" x14ac:dyDescent="0.35">
      <c r="A368" s="12">
        <f>marketing_campaign[[#This Row],[Response]]+marketing_campaign[[#This Row],[AcceptedCmp2]]+marketing_campaign[[#This Row],[AcceptedCmp1]]+marketing_campaign[[#This Row],[AcceptedCmp5]]+marketing_campaign[[#This Row],[AcceptedCmp4]]+marketing_campaign[[#This Row],[AcceptedCmp3]]</f>
        <v>0</v>
      </c>
      <c r="B368" s="11">
        <v>79530</v>
      </c>
      <c r="I368">
        <v>1976</v>
      </c>
      <c r="S368">
        <v>50</v>
      </c>
    </row>
    <row r="369" spans="1:19" x14ac:dyDescent="0.35">
      <c r="A369" s="11">
        <f>marketing_campaign[[#This Row],[Response]]+marketing_campaign[[#This Row],[AcceptedCmp2]]+marketing_campaign[[#This Row],[AcceptedCmp1]]+marketing_campaign[[#This Row],[AcceptedCmp5]]+marketing_campaign[[#This Row],[AcceptedCmp4]]+marketing_campaign[[#This Row],[AcceptedCmp3]]</f>
        <v>0</v>
      </c>
      <c r="B369" s="11">
        <v>31615</v>
      </c>
      <c r="I369">
        <v>1962</v>
      </c>
      <c r="S369">
        <v>64</v>
      </c>
    </row>
    <row r="370" spans="1:19" x14ac:dyDescent="0.35">
      <c r="A370" s="12">
        <f>marketing_campaign[[#This Row],[Response]]+marketing_campaign[[#This Row],[AcceptedCmp2]]+marketing_campaign[[#This Row],[AcceptedCmp1]]+marketing_campaign[[#This Row],[AcceptedCmp5]]+marketing_campaign[[#This Row],[AcceptedCmp4]]+marketing_campaign[[#This Row],[AcceptedCmp3]]</f>
        <v>0</v>
      </c>
      <c r="B370" s="11">
        <v>72025</v>
      </c>
      <c r="I370">
        <v>1975</v>
      </c>
      <c r="S370">
        <v>51</v>
      </c>
    </row>
    <row r="371" spans="1:19" x14ac:dyDescent="0.35">
      <c r="A371" s="11">
        <f>marketing_campaign[[#This Row],[Response]]+marketing_campaign[[#This Row],[AcceptedCmp2]]+marketing_campaign[[#This Row],[AcceptedCmp1]]+marketing_campaign[[#This Row],[AcceptedCmp5]]+marketing_campaign[[#This Row],[AcceptedCmp4]]+marketing_campaign[[#This Row],[AcceptedCmp3]]</f>
        <v>0</v>
      </c>
      <c r="B371" s="11">
        <v>52614</v>
      </c>
      <c r="I371">
        <v>1984</v>
      </c>
      <c r="S371">
        <v>42</v>
      </c>
    </row>
    <row r="372" spans="1:19" x14ac:dyDescent="0.35">
      <c r="A372" s="12">
        <f>marketing_campaign[[#This Row],[Response]]+marketing_campaign[[#This Row],[AcceptedCmp2]]+marketing_campaign[[#This Row],[AcceptedCmp1]]+marketing_campaign[[#This Row],[AcceptedCmp5]]+marketing_campaign[[#This Row],[AcceptedCmp4]]+marketing_campaign[[#This Row],[AcceptedCmp3]]</f>
        <v>0</v>
      </c>
      <c r="B372" s="11">
        <v>35684</v>
      </c>
      <c r="I372">
        <v>1975</v>
      </c>
      <c r="S372">
        <v>51</v>
      </c>
    </row>
    <row r="373" spans="1:19" x14ac:dyDescent="0.35">
      <c r="A373" s="11">
        <f>marketing_campaign[[#This Row],[Response]]+marketing_campaign[[#This Row],[AcceptedCmp2]]+marketing_campaign[[#This Row],[AcceptedCmp1]]+marketing_campaign[[#This Row],[AcceptedCmp5]]+marketing_campaign[[#This Row],[AcceptedCmp4]]+marketing_campaign[[#This Row],[AcceptedCmp3]]</f>
        <v>0</v>
      </c>
      <c r="B373" s="11">
        <v>48178</v>
      </c>
      <c r="I373">
        <v>1970</v>
      </c>
      <c r="S373">
        <v>56</v>
      </c>
    </row>
    <row r="374" spans="1:19" x14ac:dyDescent="0.35">
      <c r="A374" s="12">
        <f>marketing_campaign[[#This Row],[Response]]+marketing_campaign[[#This Row],[AcceptedCmp2]]+marketing_campaign[[#This Row],[AcceptedCmp1]]+marketing_campaign[[#This Row],[AcceptedCmp5]]+marketing_campaign[[#This Row],[AcceptedCmp4]]+marketing_campaign[[#This Row],[AcceptedCmp3]]</f>
        <v>1</v>
      </c>
      <c r="B374" s="11">
        <v>29548</v>
      </c>
      <c r="I374">
        <v>1966</v>
      </c>
      <c r="S374">
        <v>60</v>
      </c>
    </row>
    <row r="375" spans="1:19" x14ac:dyDescent="0.35">
      <c r="A375" s="11">
        <f>marketing_campaign[[#This Row],[Response]]+marketing_campaign[[#This Row],[AcceptedCmp2]]+marketing_campaign[[#This Row],[AcceptedCmp1]]+marketing_campaign[[#This Row],[AcceptedCmp5]]+marketing_campaign[[#This Row],[AcceptedCmp4]]+marketing_campaign[[#This Row],[AcceptedCmp3]]</f>
        <v>1</v>
      </c>
      <c r="B375" s="11">
        <v>63810</v>
      </c>
      <c r="I375">
        <v>1972</v>
      </c>
      <c r="S375">
        <v>54</v>
      </c>
    </row>
    <row r="376" spans="1:19" x14ac:dyDescent="0.35">
      <c r="A376" s="12">
        <f>marketing_campaign[[#This Row],[Response]]+marketing_campaign[[#This Row],[AcceptedCmp2]]+marketing_campaign[[#This Row],[AcceptedCmp1]]+marketing_campaign[[#This Row],[AcceptedCmp5]]+marketing_campaign[[#This Row],[AcceptedCmp4]]+marketing_campaign[[#This Row],[AcceptedCmp3]]</f>
        <v>1</v>
      </c>
      <c r="B376" s="11">
        <v>38578</v>
      </c>
      <c r="I376">
        <v>1975</v>
      </c>
      <c r="S376">
        <v>51</v>
      </c>
    </row>
    <row r="377" spans="1:19" x14ac:dyDescent="0.35">
      <c r="A377" s="11">
        <f>marketing_campaign[[#This Row],[Response]]+marketing_campaign[[#This Row],[AcceptedCmp2]]+marketing_campaign[[#This Row],[AcceptedCmp1]]+marketing_campaign[[#This Row],[AcceptedCmp5]]+marketing_campaign[[#This Row],[AcceptedCmp4]]+marketing_campaign[[#This Row],[AcceptedCmp3]]</f>
        <v>0</v>
      </c>
      <c r="B377" s="11">
        <v>46098</v>
      </c>
      <c r="I377">
        <v>1970</v>
      </c>
      <c r="S377">
        <v>56</v>
      </c>
    </row>
    <row r="378" spans="1:19" x14ac:dyDescent="0.35">
      <c r="A378" s="12">
        <f>marketing_campaign[[#This Row],[Response]]+marketing_campaign[[#This Row],[AcceptedCmp2]]+marketing_campaign[[#This Row],[AcceptedCmp1]]+marketing_campaign[[#This Row],[AcceptedCmp5]]+marketing_campaign[[#This Row],[AcceptedCmp4]]+marketing_campaign[[#This Row],[AcceptedCmp3]]</f>
        <v>2</v>
      </c>
      <c r="B378" s="11">
        <v>22585</v>
      </c>
      <c r="I378">
        <v>1989</v>
      </c>
      <c r="S378">
        <v>37</v>
      </c>
    </row>
    <row r="379" spans="1:19" x14ac:dyDescent="0.35">
      <c r="A379" s="11">
        <f>marketing_campaign[[#This Row],[Response]]+marketing_campaign[[#This Row],[AcceptedCmp2]]+marketing_campaign[[#This Row],[AcceptedCmp1]]+marketing_campaign[[#This Row],[AcceptedCmp5]]+marketing_campaign[[#This Row],[AcceptedCmp4]]+marketing_campaign[[#This Row],[AcceptedCmp3]]</f>
        <v>0</v>
      </c>
      <c r="B379" s="11">
        <v>30279</v>
      </c>
      <c r="I379">
        <v>1961</v>
      </c>
      <c r="S379">
        <v>65</v>
      </c>
    </row>
    <row r="380" spans="1:19" x14ac:dyDescent="0.35">
      <c r="A380" s="12">
        <f>marketing_campaign[[#This Row],[Response]]+marketing_campaign[[#This Row],[AcceptedCmp2]]+marketing_campaign[[#This Row],[AcceptedCmp1]]+marketing_campaign[[#This Row],[AcceptedCmp5]]+marketing_campaign[[#This Row],[AcceptedCmp4]]+marketing_campaign[[#This Row],[AcceptedCmp3]]</f>
        <v>0</v>
      </c>
      <c r="B380" s="11">
        <v>66426</v>
      </c>
      <c r="I380">
        <v>1969</v>
      </c>
      <c r="S380">
        <v>57</v>
      </c>
    </row>
    <row r="381" spans="1:19" x14ac:dyDescent="0.35">
      <c r="A381" s="11">
        <f>marketing_campaign[[#This Row],[Response]]+marketing_campaign[[#This Row],[AcceptedCmp2]]+marketing_campaign[[#This Row],[AcceptedCmp1]]+marketing_campaign[[#This Row],[AcceptedCmp5]]+marketing_campaign[[#This Row],[AcceptedCmp4]]+marketing_campaign[[#This Row],[AcceptedCmp3]]</f>
        <v>0</v>
      </c>
      <c r="B381" s="11">
        <v>30822</v>
      </c>
      <c r="I381">
        <v>1969</v>
      </c>
      <c r="S381">
        <v>57</v>
      </c>
    </row>
    <row r="382" spans="1:19" x14ac:dyDescent="0.35">
      <c r="A382" s="12">
        <f>marketing_campaign[[#This Row],[Response]]+marketing_campaign[[#This Row],[AcceptedCmp2]]+marketing_campaign[[#This Row],[AcceptedCmp1]]+marketing_campaign[[#This Row],[AcceptedCmp5]]+marketing_campaign[[#This Row],[AcceptedCmp4]]+marketing_campaign[[#This Row],[AcceptedCmp3]]</f>
        <v>0</v>
      </c>
      <c r="B382" s="11">
        <v>33581</v>
      </c>
      <c r="I382">
        <v>1985</v>
      </c>
      <c r="S382">
        <v>41</v>
      </c>
    </row>
    <row r="383" spans="1:19" x14ac:dyDescent="0.35">
      <c r="A383" s="11">
        <f>marketing_campaign[[#This Row],[Response]]+marketing_campaign[[#This Row],[AcceptedCmp2]]+marketing_campaign[[#This Row],[AcceptedCmp1]]+marketing_campaign[[#This Row],[AcceptedCmp5]]+marketing_campaign[[#This Row],[AcceptedCmp4]]+marketing_campaign[[#This Row],[AcceptedCmp3]]</f>
        <v>0</v>
      </c>
      <c r="B383" s="11">
        <v>19986</v>
      </c>
      <c r="I383">
        <v>1954</v>
      </c>
      <c r="S383">
        <v>72</v>
      </c>
    </row>
    <row r="384" spans="1:19" x14ac:dyDescent="0.35">
      <c r="A384" s="12">
        <f>marketing_campaign[[#This Row],[Response]]+marketing_campaign[[#This Row],[AcceptedCmp2]]+marketing_campaign[[#This Row],[AcceptedCmp1]]+marketing_campaign[[#This Row],[AcceptedCmp5]]+marketing_campaign[[#This Row],[AcceptedCmp4]]+marketing_campaign[[#This Row],[AcceptedCmp3]]</f>
        <v>0</v>
      </c>
      <c r="B384" s="11">
        <v>27421</v>
      </c>
      <c r="I384">
        <v>1973</v>
      </c>
      <c r="S384">
        <v>53</v>
      </c>
    </row>
    <row r="385" spans="1:19" x14ac:dyDescent="0.35">
      <c r="A385" s="11">
        <f>marketing_campaign[[#This Row],[Response]]+marketing_campaign[[#This Row],[AcceptedCmp2]]+marketing_campaign[[#This Row],[AcceptedCmp1]]+marketing_campaign[[#This Row],[AcceptedCmp5]]+marketing_campaign[[#This Row],[AcceptedCmp4]]+marketing_campaign[[#This Row],[AcceptedCmp3]]</f>
        <v>0</v>
      </c>
      <c r="B385" s="11">
        <v>35688</v>
      </c>
      <c r="I385">
        <v>1981</v>
      </c>
      <c r="S385">
        <v>45</v>
      </c>
    </row>
    <row r="386" spans="1:19" x14ac:dyDescent="0.35">
      <c r="A386" s="12">
        <f>marketing_campaign[[#This Row],[Response]]+marketing_campaign[[#This Row],[AcceptedCmp2]]+marketing_campaign[[#This Row],[AcceptedCmp1]]+marketing_campaign[[#This Row],[AcceptedCmp5]]+marketing_campaign[[#This Row],[AcceptedCmp4]]+marketing_campaign[[#This Row],[AcceptedCmp3]]</f>
        <v>0</v>
      </c>
      <c r="B386" s="11">
        <v>36143</v>
      </c>
      <c r="I386">
        <v>1971</v>
      </c>
      <c r="S386">
        <v>55</v>
      </c>
    </row>
    <row r="387" spans="1:19" x14ac:dyDescent="0.35">
      <c r="A387" s="11">
        <f>marketing_campaign[[#This Row],[Response]]+marketing_campaign[[#This Row],[AcceptedCmp2]]+marketing_campaign[[#This Row],[AcceptedCmp1]]+marketing_campaign[[#This Row],[AcceptedCmp5]]+marketing_campaign[[#This Row],[AcceptedCmp4]]+marketing_campaign[[#This Row],[AcceptedCmp3]]</f>
        <v>0</v>
      </c>
      <c r="B387" s="11">
        <v>10245</v>
      </c>
      <c r="I387">
        <v>1968</v>
      </c>
      <c r="S387">
        <v>58</v>
      </c>
    </row>
    <row r="388" spans="1:19" x14ac:dyDescent="0.35">
      <c r="A388" s="12">
        <f>marketing_campaign[[#This Row],[Response]]+marketing_campaign[[#This Row],[AcceptedCmp2]]+marketing_campaign[[#This Row],[AcceptedCmp1]]+marketing_campaign[[#This Row],[AcceptedCmp5]]+marketing_campaign[[#This Row],[AcceptedCmp4]]+marketing_campaign[[#This Row],[AcceptedCmp3]]</f>
        <v>2</v>
      </c>
      <c r="B388" s="11">
        <v>43795</v>
      </c>
      <c r="I388">
        <v>1960</v>
      </c>
      <c r="S388">
        <v>66</v>
      </c>
    </row>
    <row r="389" spans="1:19" x14ac:dyDescent="0.35">
      <c r="A389" s="11">
        <f>marketing_campaign[[#This Row],[Response]]+marketing_campaign[[#This Row],[AcceptedCmp2]]+marketing_campaign[[#This Row],[AcceptedCmp1]]+marketing_campaign[[#This Row],[AcceptedCmp5]]+marketing_campaign[[#This Row],[AcceptedCmp4]]+marketing_campaign[[#This Row],[AcceptedCmp3]]</f>
        <v>0</v>
      </c>
      <c r="B389" s="11">
        <v>63381</v>
      </c>
      <c r="I389">
        <v>1949</v>
      </c>
      <c r="S389">
        <v>77</v>
      </c>
    </row>
    <row r="390" spans="1:19" x14ac:dyDescent="0.35">
      <c r="A390" s="12">
        <f>marketing_campaign[[#This Row],[Response]]+marketing_campaign[[#This Row],[AcceptedCmp2]]+marketing_campaign[[#This Row],[AcceptedCmp1]]+marketing_campaign[[#This Row],[AcceptedCmp5]]+marketing_campaign[[#This Row],[AcceptedCmp4]]+marketing_campaign[[#This Row],[AcceptedCmp3]]</f>
        <v>0</v>
      </c>
      <c r="B390" s="11">
        <v>38823</v>
      </c>
      <c r="I390">
        <v>1968</v>
      </c>
      <c r="S390">
        <v>58</v>
      </c>
    </row>
    <row r="391" spans="1:19" x14ac:dyDescent="0.35">
      <c r="A391" s="11">
        <f>marketing_campaign[[#This Row],[Response]]+marketing_campaign[[#This Row],[AcceptedCmp2]]+marketing_campaign[[#This Row],[AcceptedCmp1]]+marketing_campaign[[#This Row],[AcceptedCmp5]]+marketing_campaign[[#This Row],[AcceptedCmp4]]+marketing_campaign[[#This Row],[AcceptedCmp3]]</f>
        <v>0</v>
      </c>
      <c r="B391" s="11">
        <v>83664</v>
      </c>
      <c r="I391">
        <v>1979</v>
      </c>
      <c r="S391">
        <v>47</v>
      </c>
    </row>
    <row r="392" spans="1:19" x14ac:dyDescent="0.35">
      <c r="A392" s="12">
        <f>marketing_campaign[[#This Row],[Response]]+marketing_campaign[[#This Row],[AcceptedCmp2]]+marketing_campaign[[#This Row],[AcceptedCmp1]]+marketing_campaign[[#This Row],[AcceptedCmp5]]+marketing_campaign[[#This Row],[AcceptedCmp4]]+marketing_campaign[[#This Row],[AcceptedCmp3]]</f>
        <v>1</v>
      </c>
      <c r="B392" s="11">
        <v>90300</v>
      </c>
      <c r="I392">
        <v>1979</v>
      </c>
      <c r="S392">
        <v>47</v>
      </c>
    </row>
    <row r="393" spans="1:19" x14ac:dyDescent="0.35">
      <c r="A393" s="11">
        <f>marketing_campaign[[#This Row],[Response]]+marketing_campaign[[#This Row],[AcceptedCmp2]]+marketing_campaign[[#This Row],[AcceptedCmp1]]+marketing_campaign[[#This Row],[AcceptedCmp5]]+marketing_campaign[[#This Row],[AcceptedCmp4]]+marketing_campaign[[#This Row],[AcceptedCmp3]]</f>
        <v>0</v>
      </c>
      <c r="B393" s="11">
        <v>62499</v>
      </c>
      <c r="I393">
        <v>1993</v>
      </c>
      <c r="S393">
        <v>33</v>
      </c>
    </row>
    <row r="394" spans="1:19" x14ac:dyDescent="0.35">
      <c r="A394" s="12">
        <f>marketing_campaign[[#This Row],[Response]]+marketing_campaign[[#This Row],[AcceptedCmp2]]+marketing_campaign[[#This Row],[AcceptedCmp1]]+marketing_campaign[[#This Row],[AcceptedCmp5]]+marketing_campaign[[#This Row],[AcceptedCmp4]]+marketing_campaign[[#This Row],[AcceptedCmp3]]</f>
        <v>0</v>
      </c>
      <c r="B394" s="11">
        <v>74293</v>
      </c>
      <c r="I394">
        <v>1946</v>
      </c>
      <c r="S394">
        <v>80</v>
      </c>
    </row>
    <row r="395" spans="1:19" x14ac:dyDescent="0.35">
      <c r="A395" s="11">
        <f>marketing_campaign[[#This Row],[Response]]+marketing_campaign[[#This Row],[AcceptedCmp2]]+marketing_campaign[[#This Row],[AcceptedCmp1]]+marketing_campaign[[#This Row],[AcceptedCmp5]]+marketing_campaign[[#This Row],[AcceptedCmp4]]+marketing_campaign[[#This Row],[AcceptedCmp3]]</f>
        <v>0</v>
      </c>
      <c r="B395" s="11">
        <v>51012</v>
      </c>
      <c r="I395">
        <v>1968</v>
      </c>
      <c r="S395">
        <v>58</v>
      </c>
    </row>
    <row r="396" spans="1:19" x14ac:dyDescent="0.35">
      <c r="A396" s="12">
        <f>marketing_campaign[[#This Row],[Response]]+marketing_campaign[[#This Row],[AcceptedCmp2]]+marketing_campaign[[#This Row],[AcceptedCmp1]]+marketing_campaign[[#This Row],[AcceptedCmp5]]+marketing_campaign[[#This Row],[AcceptedCmp4]]+marketing_campaign[[#This Row],[AcceptedCmp3]]</f>
        <v>0</v>
      </c>
      <c r="B396" s="11">
        <v>70777</v>
      </c>
      <c r="I396">
        <v>1991</v>
      </c>
      <c r="S396">
        <v>35</v>
      </c>
    </row>
    <row r="397" spans="1:19" x14ac:dyDescent="0.35">
      <c r="A397" s="11">
        <f>marketing_campaign[[#This Row],[Response]]+marketing_campaign[[#This Row],[AcceptedCmp2]]+marketing_campaign[[#This Row],[AcceptedCmp1]]+marketing_campaign[[#This Row],[AcceptedCmp5]]+marketing_campaign[[#This Row],[AcceptedCmp4]]+marketing_campaign[[#This Row],[AcceptedCmp3]]</f>
        <v>0</v>
      </c>
      <c r="B397" s="11">
        <v>68682</v>
      </c>
      <c r="I397">
        <v>1971</v>
      </c>
      <c r="S397">
        <v>55</v>
      </c>
    </row>
    <row r="398" spans="1:19" x14ac:dyDescent="0.35">
      <c r="A398" s="12">
        <f>marketing_campaign[[#This Row],[Response]]+marketing_campaign[[#This Row],[AcceptedCmp2]]+marketing_campaign[[#This Row],[AcceptedCmp1]]+marketing_campaign[[#This Row],[AcceptedCmp5]]+marketing_campaign[[#This Row],[AcceptedCmp4]]+marketing_campaign[[#This Row],[AcceptedCmp3]]</f>
        <v>0</v>
      </c>
      <c r="B398" s="11">
        <v>43824</v>
      </c>
      <c r="I398">
        <v>1984</v>
      </c>
      <c r="S398">
        <v>42</v>
      </c>
    </row>
    <row r="399" spans="1:19" x14ac:dyDescent="0.35">
      <c r="A399" s="11">
        <f>marketing_campaign[[#This Row],[Response]]+marketing_campaign[[#This Row],[AcceptedCmp2]]+marketing_campaign[[#This Row],[AcceptedCmp1]]+marketing_campaign[[#This Row],[AcceptedCmp5]]+marketing_campaign[[#This Row],[AcceptedCmp4]]+marketing_campaign[[#This Row],[AcceptedCmp3]]</f>
        <v>1</v>
      </c>
      <c r="B399" s="11">
        <v>15345</v>
      </c>
      <c r="I399">
        <v>1987</v>
      </c>
      <c r="S399">
        <v>39</v>
      </c>
    </row>
    <row r="400" spans="1:19" x14ac:dyDescent="0.35">
      <c r="A400" s="12">
        <f>marketing_campaign[[#This Row],[Response]]+marketing_campaign[[#This Row],[AcceptedCmp2]]+marketing_campaign[[#This Row],[AcceptedCmp1]]+marketing_campaign[[#This Row],[AcceptedCmp5]]+marketing_campaign[[#This Row],[AcceptedCmp4]]+marketing_campaign[[#This Row],[AcceptedCmp3]]</f>
        <v>0</v>
      </c>
      <c r="B400" s="11">
        <v>23442</v>
      </c>
      <c r="I400">
        <v>1980</v>
      </c>
      <c r="S400">
        <v>46</v>
      </c>
    </row>
    <row r="401" spans="1:19" x14ac:dyDescent="0.35">
      <c r="A401" s="11">
        <f>marketing_campaign[[#This Row],[Response]]+marketing_campaign[[#This Row],[AcceptedCmp2]]+marketing_campaign[[#This Row],[AcceptedCmp1]]+marketing_campaign[[#This Row],[AcceptedCmp5]]+marketing_campaign[[#This Row],[AcceptedCmp4]]+marketing_campaign[[#This Row],[AcceptedCmp3]]</f>
        <v>1</v>
      </c>
      <c r="B401" s="11">
        <v>14515</v>
      </c>
      <c r="I401">
        <v>1956</v>
      </c>
      <c r="S401">
        <v>70</v>
      </c>
    </row>
    <row r="402" spans="1:19" x14ac:dyDescent="0.35">
      <c r="A402" s="12">
        <f>marketing_campaign[[#This Row],[Response]]+marketing_campaign[[#This Row],[AcceptedCmp2]]+marketing_campaign[[#This Row],[AcceptedCmp1]]+marketing_campaign[[#This Row],[AcceptedCmp5]]+marketing_campaign[[#This Row],[AcceptedCmp4]]+marketing_campaign[[#This Row],[AcceptedCmp3]]</f>
        <v>0</v>
      </c>
      <c r="B402" s="11">
        <v>31395</v>
      </c>
      <c r="I402">
        <v>1965</v>
      </c>
      <c r="S402">
        <v>61</v>
      </c>
    </row>
    <row r="403" spans="1:19" x14ac:dyDescent="0.35">
      <c r="A403" s="11">
        <f>marketing_campaign[[#This Row],[Response]]+marketing_campaign[[#This Row],[AcceptedCmp2]]+marketing_campaign[[#This Row],[AcceptedCmp1]]+marketing_campaign[[#This Row],[AcceptedCmp5]]+marketing_campaign[[#This Row],[AcceptedCmp4]]+marketing_campaign[[#This Row],[AcceptedCmp3]]</f>
        <v>0</v>
      </c>
      <c r="B403" s="11">
        <v>75276</v>
      </c>
      <c r="I403">
        <v>1974</v>
      </c>
      <c r="S403">
        <v>52</v>
      </c>
    </row>
    <row r="404" spans="1:19" x14ac:dyDescent="0.35">
      <c r="A404" s="12">
        <f>marketing_campaign[[#This Row],[Response]]+marketing_campaign[[#This Row],[AcceptedCmp2]]+marketing_campaign[[#This Row],[AcceptedCmp1]]+marketing_campaign[[#This Row],[AcceptedCmp5]]+marketing_campaign[[#This Row],[AcceptedCmp4]]+marketing_campaign[[#This Row],[AcceptedCmp3]]</f>
        <v>0</v>
      </c>
      <c r="B404" s="11">
        <v>42373</v>
      </c>
      <c r="I404">
        <v>1960</v>
      </c>
      <c r="S404">
        <v>66</v>
      </c>
    </row>
    <row r="405" spans="1:19" x14ac:dyDescent="0.35">
      <c r="A405" s="11">
        <f>marketing_campaign[[#This Row],[Response]]+marketing_campaign[[#This Row],[AcceptedCmp2]]+marketing_campaign[[#This Row],[AcceptedCmp1]]+marketing_campaign[[#This Row],[AcceptedCmp5]]+marketing_campaign[[#This Row],[AcceptedCmp4]]+marketing_campaign[[#This Row],[AcceptedCmp3]]</f>
        <v>0</v>
      </c>
      <c r="B405" s="11">
        <v>30507</v>
      </c>
      <c r="I405">
        <v>1955</v>
      </c>
      <c r="S405">
        <v>71</v>
      </c>
    </row>
    <row r="406" spans="1:19" x14ac:dyDescent="0.35">
      <c r="A406" s="12">
        <f>marketing_campaign[[#This Row],[Response]]+marketing_campaign[[#This Row],[AcceptedCmp2]]+marketing_campaign[[#This Row],[AcceptedCmp1]]+marketing_campaign[[#This Row],[AcceptedCmp5]]+marketing_campaign[[#This Row],[AcceptedCmp4]]+marketing_campaign[[#This Row],[AcceptedCmp3]]</f>
        <v>2</v>
      </c>
      <c r="B406" s="11">
        <v>55521</v>
      </c>
      <c r="I406">
        <v>1965</v>
      </c>
      <c r="S406">
        <v>61</v>
      </c>
    </row>
    <row r="407" spans="1:19" x14ac:dyDescent="0.35">
      <c r="A407" s="11">
        <f>marketing_campaign[[#This Row],[Response]]+marketing_campaign[[#This Row],[AcceptedCmp2]]+marketing_campaign[[#This Row],[AcceptedCmp1]]+marketing_campaign[[#This Row],[AcceptedCmp5]]+marketing_campaign[[#This Row],[AcceptedCmp4]]+marketing_campaign[[#This Row],[AcceptedCmp3]]</f>
        <v>0</v>
      </c>
      <c r="B407" s="11">
        <v>48006</v>
      </c>
      <c r="I407">
        <v>1972</v>
      </c>
      <c r="S407">
        <v>54</v>
      </c>
    </row>
    <row r="408" spans="1:19" x14ac:dyDescent="0.35">
      <c r="A408" s="12">
        <f>marketing_campaign[[#This Row],[Response]]+marketing_campaign[[#This Row],[AcceptedCmp2]]+marketing_campaign[[#This Row],[AcceptedCmp1]]+marketing_campaign[[#This Row],[AcceptedCmp5]]+marketing_campaign[[#This Row],[AcceptedCmp4]]+marketing_campaign[[#This Row],[AcceptedCmp3]]</f>
        <v>1</v>
      </c>
      <c r="B408" s="11">
        <v>27213</v>
      </c>
      <c r="I408">
        <v>1971</v>
      </c>
      <c r="S408">
        <v>55</v>
      </c>
    </row>
    <row r="409" spans="1:19" x14ac:dyDescent="0.35">
      <c r="A409" s="11">
        <f>marketing_campaign[[#This Row],[Response]]+marketing_campaign[[#This Row],[AcceptedCmp2]]+marketing_campaign[[#This Row],[AcceptedCmp1]]+marketing_campaign[[#This Row],[AcceptedCmp5]]+marketing_campaign[[#This Row],[AcceptedCmp4]]+marketing_campaign[[#This Row],[AcceptedCmp3]]</f>
        <v>0</v>
      </c>
      <c r="B409" s="11">
        <v>65808</v>
      </c>
      <c r="I409">
        <v>1974</v>
      </c>
      <c r="S409">
        <v>52</v>
      </c>
    </row>
    <row r="410" spans="1:19" x14ac:dyDescent="0.35">
      <c r="A410" s="12">
        <f>marketing_campaign[[#This Row],[Response]]+marketing_campaign[[#This Row],[AcceptedCmp2]]+marketing_campaign[[#This Row],[AcceptedCmp1]]+marketing_campaign[[#This Row],[AcceptedCmp5]]+marketing_campaign[[#This Row],[AcceptedCmp4]]+marketing_campaign[[#This Row],[AcceptedCmp3]]</f>
        <v>0</v>
      </c>
      <c r="B410" s="11">
        <v>30351</v>
      </c>
      <c r="I410">
        <v>1963</v>
      </c>
      <c r="S410">
        <v>63</v>
      </c>
    </row>
    <row r="411" spans="1:19" x14ac:dyDescent="0.35">
      <c r="A411" s="11">
        <f>marketing_campaign[[#This Row],[Response]]+marketing_campaign[[#This Row],[AcceptedCmp2]]+marketing_campaign[[#This Row],[AcceptedCmp1]]+marketing_campaign[[#This Row],[AcceptedCmp5]]+marketing_campaign[[#This Row],[AcceptedCmp4]]+marketing_campaign[[#This Row],[AcceptedCmp3]]</f>
        <v>0</v>
      </c>
      <c r="B411" s="11">
        <v>50437</v>
      </c>
      <c r="I411">
        <v>1982</v>
      </c>
      <c r="S411">
        <v>44</v>
      </c>
    </row>
    <row r="412" spans="1:19" x14ac:dyDescent="0.35">
      <c r="A412" s="12">
        <f>marketing_campaign[[#This Row],[Response]]+marketing_campaign[[#This Row],[AcceptedCmp2]]+marketing_campaign[[#This Row],[AcceptedCmp1]]+marketing_campaign[[#This Row],[AcceptedCmp5]]+marketing_campaign[[#This Row],[AcceptedCmp4]]+marketing_campaign[[#This Row],[AcceptedCmp3]]</f>
        <v>1</v>
      </c>
      <c r="B412" s="11">
        <v>23616</v>
      </c>
      <c r="I412">
        <v>1976</v>
      </c>
      <c r="S412">
        <v>50</v>
      </c>
    </row>
    <row r="413" spans="1:19" x14ac:dyDescent="0.35">
      <c r="A413" s="11">
        <f>marketing_campaign[[#This Row],[Response]]+marketing_campaign[[#This Row],[AcceptedCmp2]]+marketing_campaign[[#This Row],[AcceptedCmp1]]+marketing_campaign[[#This Row],[AcceptedCmp5]]+marketing_campaign[[#This Row],[AcceptedCmp4]]+marketing_campaign[[#This Row],[AcceptedCmp3]]</f>
        <v>0</v>
      </c>
      <c r="B413" s="11">
        <v>53858</v>
      </c>
      <c r="I413">
        <v>1955</v>
      </c>
      <c r="S413">
        <v>71</v>
      </c>
    </row>
    <row r="414" spans="1:19" x14ac:dyDescent="0.35">
      <c r="A414" s="12">
        <f>marketing_campaign[[#This Row],[Response]]+marketing_campaign[[#This Row],[AcceptedCmp2]]+marketing_campaign[[#This Row],[AcceptedCmp1]]+marketing_campaign[[#This Row],[AcceptedCmp5]]+marketing_campaign[[#This Row],[AcceptedCmp4]]+marketing_campaign[[#This Row],[AcceptedCmp3]]</f>
        <v>1</v>
      </c>
      <c r="B414" s="11">
        <v>66465</v>
      </c>
      <c r="I414">
        <v>1987</v>
      </c>
      <c r="S414">
        <v>39</v>
      </c>
    </row>
    <row r="415" spans="1:19" x14ac:dyDescent="0.35">
      <c r="A415" s="11">
        <f>marketing_campaign[[#This Row],[Response]]+marketing_campaign[[#This Row],[AcceptedCmp2]]+marketing_campaign[[#This Row],[AcceptedCmp1]]+marketing_campaign[[#This Row],[AcceptedCmp5]]+marketing_campaign[[#This Row],[AcceptedCmp4]]+marketing_campaign[[#This Row],[AcceptedCmp3]]</f>
        <v>0</v>
      </c>
      <c r="B415" s="11">
        <v>46923</v>
      </c>
      <c r="I415">
        <v>1962</v>
      </c>
      <c r="S415">
        <v>64</v>
      </c>
    </row>
    <row r="416" spans="1:19" x14ac:dyDescent="0.35">
      <c r="A416" s="12">
        <f>marketing_campaign[[#This Row],[Response]]+marketing_campaign[[#This Row],[AcceptedCmp2]]+marketing_campaign[[#This Row],[AcceptedCmp1]]+marketing_campaign[[#This Row],[AcceptedCmp5]]+marketing_campaign[[#This Row],[AcceptedCmp4]]+marketing_campaign[[#This Row],[AcceptedCmp3]]</f>
        <v>0</v>
      </c>
      <c r="B416" s="11">
        <v>75072</v>
      </c>
      <c r="I416">
        <v>1943</v>
      </c>
      <c r="S416">
        <v>83</v>
      </c>
    </row>
    <row r="417" spans="1:19" x14ac:dyDescent="0.35">
      <c r="A417" s="11">
        <f>marketing_campaign[[#This Row],[Response]]+marketing_campaign[[#This Row],[AcceptedCmp2]]+marketing_campaign[[#This Row],[AcceptedCmp1]]+marketing_campaign[[#This Row],[AcceptedCmp5]]+marketing_campaign[[#This Row],[AcceptedCmp4]]+marketing_campaign[[#This Row],[AcceptedCmp3]]</f>
        <v>0</v>
      </c>
      <c r="B417" s="11">
        <v>75865</v>
      </c>
      <c r="I417">
        <v>1975</v>
      </c>
      <c r="S417">
        <v>51</v>
      </c>
    </row>
    <row r="418" spans="1:19" x14ac:dyDescent="0.35">
      <c r="A418" s="12">
        <f>marketing_campaign[[#This Row],[Response]]+marketing_campaign[[#This Row],[AcceptedCmp2]]+marketing_campaign[[#This Row],[AcceptedCmp1]]+marketing_campaign[[#This Row],[AcceptedCmp5]]+marketing_campaign[[#This Row],[AcceptedCmp4]]+marketing_campaign[[#This Row],[AcceptedCmp3]]</f>
        <v>1</v>
      </c>
      <c r="B418" s="11">
        <v>19789</v>
      </c>
      <c r="I418">
        <v>1994</v>
      </c>
      <c r="S418">
        <v>32</v>
      </c>
    </row>
    <row r="419" spans="1:19" x14ac:dyDescent="0.35">
      <c r="A419" s="11">
        <f>marketing_campaign[[#This Row],[Response]]+marketing_campaign[[#This Row],[AcceptedCmp2]]+marketing_campaign[[#This Row],[AcceptedCmp1]]+marketing_campaign[[#This Row],[AcceptedCmp5]]+marketing_campaign[[#This Row],[AcceptedCmp4]]+marketing_campaign[[#This Row],[AcceptedCmp3]]</f>
        <v>4</v>
      </c>
      <c r="B419" s="11">
        <v>80134</v>
      </c>
      <c r="I419">
        <v>1981</v>
      </c>
      <c r="S419">
        <v>45</v>
      </c>
    </row>
    <row r="420" spans="1:19" x14ac:dyDescent="0.35">
      <c r="A420" s="12">
        <f>marketing_campaign[[#This Row],[Response]]+marketing_campaign[[#This Row],[AcceptedCmp2]]+marketing_campaign[[#This Row],[AcceptedCmp1]]+marketing_campaign[[#This Row],[AcceptedCmp5]]+marketing_campaign[[#This Row],[AcceptedCmp4]]+marketing_campaign[[#This Row],[AcceptedCmp3]]</f>
        <v>3</v>
      </c>
      <c r="B420" s="11">
        <v>91065</v>
      </c>
      <c r="I420">
        <v>1971</v>
      </c>
      <c r="S420">
        <v>55</v>
      </c>
    </row>
    <row r="421" spans="1:19" x14ac:dyDescent="0.35">
      <c r="A421" s="11">
        <f>marketing_campaign[[#This Row],[Response]]+marketing_campaign[[#This Row],[AcceptedCmp2]]+marketing_campaign[[#This Row],[AcceptedCmp1]]+marketing_campaign[[#This Row],[AcceptedCmp5]]+marketing_campaign[[#This Row],[AcceptedCmp4]]+marketing_campaign[[#This Row],[AcceptedCmp3]]</f>
        <v>0</v>
      </c>
      <c r="B421" s="11">
        <v>49505</v>
      </c>
      <c r="I421">
        <v>1973</v>
      </c>
      <c r="S421">
        <v>53</v>
      </c>
    </row>
    <row r="422" spans="1:19" x14ac:dyDescent="0.35">
      <c r="A422" s="12">
        <f>marketing_campaign[[#This Row],[Response]]+marketing_campaign[[#This Row],[AcceptedCmp2]]+marketing_campaign[[#This Row],[AcceptedCmp1]]+marketing_campaign[[#This Row],[AcceptedCmp5]]+marketing_campaign[[#This Row],[AcceptedCmp4]]+marketing_campaign[[#This Row],[AcceptedCmp3]]</f>
        <v>0</v>
      </c>
      <c r="B422" s="11">
        <v>37401</v>
      </c>
      <c r="I422">
        <v>1983</v>
      </c>
      <c r="S422">
        <v>43</v>
      </c>
    </row>
    <row r="423" spans="1:19" x14ac:dyDescent="0.35">
      <c r="A423" s="11">
        <f>marketing_campaign[[#This Row],[Response]]+marketing_campaign[[#This Row],[AcceptedCmp2]]+marketing_campaign[[#This Row],[AcceptedCmp1]]+marketing_campaign[[#This Row],[AcceptedCmp5]]+marketing_campaign[[#This Row],[AcceptedCmp4]]+marketing_campaign[[#This Row],[AcceptedCmp3]]</f>
        <v>0</v>
      </c>
      <c r="B423" s="11">
        <v>30096</v>
      </c>
      <c r="I423">
        <v>1982</v>
      </c>
      <c r="S423">
        <v>44</v>
      </c>
    </row>
    <row r="424" spans="1:19" x14ac:dyDescent="0.35">
      <c r="A424" s="12">
        <f>marketing_campaign[[#This Row],[Response]]+marketing_campaign[[#This Row],[AcceptedCmp2]]+marketing_campaign[[#This Row],[AcceptedCmp1]]+marketing_campaign[[#This Row],[AcceptedCmp5]]+marketing_campaign[[#This Row],[AcceptedCmp4]]+marketing_campaign[[#This Row],[AcceptedCmp3]]</f>
        <v>0</v>
      </c>
      <c r="B424" s="11">
        <v>18492</v>
      </c>
      <c r="I424">
        <v>1974</v>
      </c>
      <c r="S424">
        <v>52</v>
      </c>
    </row>
    <row r="425" spans="1:19" x14ac:dyDescent="0.35">
      <c r="A425" s="11">
        <f>marketing_campaign[[#This Row],[Response]]+marketing_campaign[[#This Row],[AcceptedCmp2]]+marketing_campaign[[#This Row],[AcceptedCmp1]]+marketing_campaign[[#This Row],[AcceptedCmp5]]+marketing_campaign[[#This Row],[AcceptedCmp4]]+marketing_campaign[[#This Row],[AcceptedCmp3]]</f>
        <v>3</v>
      </c>
      <c r="B425" s="11">
        <v>82584</v>
      </c>
      <c r="I425">
        <v>1941</v>
      </c>
      <c r="S425">
        <v>85</v>
      </c>
    </row>
    <row r="426" spans="1:19" x14ac:dyDescent="0.35">
      <c r="A426" s="12">
        <f>marketing_campaign[[#This Row],[Response]]+marketing_campaign[[#This Row],[AcceptedCmp2]]+marketing_campaign[[#This Row],[AcceptedCmp1]]+marketing_campaign[[#This Row],[AcceptedCmp5]]+marketing_campaign[[#This Row],[AcceptedCmp4]]+marketing_campaign[[#This Row],[AcceptedCmp3]]</f>
        <v>1</v>
      </c>
      <c r="B426" s="11">
        <v>93027</v>
      </c>
      <c r="I426">
        <v>1953</v>
      </c>
      <c r="S426">
        <v>73</v>
      </c>
    </row>
    <row r="427" spans="1:19" x14ac:dyDescent="0.35">
      <c r="A427" s="11">
        <f>marketing_campaign[[#This Row],[Response]]+marketing_campaign[[#This Row],[AcceptedCmp2]]+marketing_campaign[[#This Row],[AcceptedCmp1]]+marketing_campaign[[#This Row],[AcceptedCmp5]]+marketing_campaign[[#This Row],[AcceptedCmp4]]+marketing_campaign[[#This Row],[AcceptedCmp3]]</f>
        <v>0</v>
      </c>
      <c r="B427" s="11">
        <v>48686</v>
      </c>
      <c r="I427">
        <v>1986</v>
      </c>
      <c r="S427">
        <v>40</v>
      </c>
    </row>
    <row r="428" spans="1:19" x14ac:dyDescent="0.35">
      <c r="A428" s="12">
        <f>marketing_campaign[[#This Row],[Response]]+marketing_campaign[[#This Row],[AcceptedCmp2]]+marketing_campaign[[#This Row],[AcceptedCmp1]]+marketing_campaign[[#This Row],[AcceptedCmp5]]+marketing_campaign[[#This Row],[AcceptedCmp4]]+marketing_campaign[[#This Row],[AcceptedCmp3]]</f>
        <v>3</v>
      </c>
      <c r="B428" s="11">
        <v>92910</v>
      </c>
      <c r="I428">
        <v>1989</v>
      </c>
      <c r="S428">
        <v>37</v>
      </c>
    </row>
    <row r="429" spans="1:19" x14ac:dyDescent="0.35">
      <c r="A429" s="11">
        <f>marketing_campaign[[#This Row],[Response]]+marketing_campaign[[#This Row],[AcceptedCmp2]]+marketing_campaign[[#This Row],[AcceptedCmp1]]+marketing_campaign[[#This Row],[AcceptedCmp5]]+marketing_campaign[[#This Row],[AcceptedCmp4]]+marketing_campaign[[#This Row],[AcceptedCmp3]]</f>
        <v>2</v>
      </c>
      <c r="B429" s="11">
        <v>75433</v>
      </c>
      <c r="I429">
        <v>1989</v>
      </c>
      <c r="S429">
        <v>37</v>
      </c>
    </row>
    <row r="430" spans="1:19" x14ac:dyDescent="0.35">
      <c r="A430" s="12">
        <f>marketing_campaign[[#This Row],[Response]]+marketing_campaign[[#This Row],[AcceptedCmp2]]+marketing_campaign[[#This Row],[AcceptedCmp1]]+marketing_campaign[[#This Row],[AcceptedCmp5]]+marketing_campaign[[#This Row],[AcceptedCmp4]]+marketing_campaign[[#This Row],[AcceptedCmp3]]</f>
        <v>0</v>
      </c>
      <c r="B430" s="11">
        <v>10404</v>
      </c>
      <c r="I430">
        <v>1968</v>
      </c>
      <c r="S430">
        <v>58</v>
      </c>
    </row>
    <row r="431" spans="1:19" x14ac:dyDescent="0.35">
      <c r="A431" s="11">
        <f>marketing_campaign[[#This Row],[Response]]+marketing_campaign[[#This Row],[AcceptedCmp2]]+marketing_campaign[[#This Row],[AcceptedCmp1]]+marketing_campaign[[#This Row],[AcceptedCmp5]]+marketing_campaign[[#This Row],[AcceptedCmp4]]+marketing_campaign[[#This Row],[AcceptedCmp3]]</f>
        <v>0</v>
      </c>
      <c r="B431" s="11">
        <v>61314</v>
      </c>
      <c r="I431">
        <v>1961</v>
      </c>
      <c r="S431">
        <v>65</v>
      </c>
    </row>
    <row r="432" spans="1:19" x14ac:dyDescent="0.35">
      <c r="A432" s="12">
        <f>marketing_campaign[[#This Row],[Response]]+marketing_campaign[[#This Row],[AcceptedCmp2]]+marketing_campaign[[#This Row],[AcceptedCmp1]]+marketing_campaign[[#This Row],[AcceptedCmp5]]+marketing_campaign[[#This Row],[AcceptedCmp4]]+marketing_campaign[[#This Row],[AcceptedCmp3]]</f>
        <v>5</v>
      </c>
      <c r="B432" s="11">
        <v>84865</v>
      </c>
      <c r="I432">
        <v>1989</v>
      </c>
      <c r="S432">
        <v>37</v>
      </c>
    </row>
    <row r="433" spans="1:19" x14ac:dyDescent="0.35">
      <c r="A433" s="11">
        <f>marketing_campaign[[#This Row],[Response]]+marketing_campaign[[#This Row],[AcceptedCmp2]]+marketing_campaign[[#This Row],[AcceptedCmp1]]+marketing_campaign[[#This Row],[AcceptedCmp5]]+marketing_campaign[[#This Row],[AcceptedCmp4]]+marketing_campaign[[#This Row],[AcceptedCmp3]]</f>
        <v>0</v>
      </c>
      <c r="B433" s="11">
        <v>42387</v>
      </c>
      <c r="I433">
        <v>1967</v>
      </c>
      <c r="S433">
        <v>59</v>
      </c>
    </row>
    <row r="434" spans="1:19" x14ac:dyDescent="0.35">
      <c r="A434" s="12">
        <f>marketing_campaign[[#This Row],[Response]]+marketing_campaign[[#This Row],[AcceptedCmp2]]+marketing_campaign[[#This Row],[AcceptedCmp1]]+marketing_campaign[[#This Row],[AcceptedCmp5]]+marketing_campaign[[#This Row],[AcceptedCmp4]]+marketing_campaign[[#This Row],[AcceptedCmp3]]</f>
        <v>0</v>
      </c>
      <c r="B434" s="11">
        <v>67309</v>
      </c>
      <c r="I434">
        <v>1964</v>
      </c>
      <c r="S434">
        <v>62</v>
      </c>
    </row>
    <row r="435" spans="1:19" x14ac:dyDescent="0.35">
      <c r="A435" s="11">
        <f>marketing_campaign[[#This Row],[Response]]+marketing_campaign[[#This Row],[AcceptedCmp2]]+marketing_campaign[[#This Row],[AcceptedCmp1]]+marketing_campaign[[#This Row],[AcceptedCmp5]]+marketing_campaign[[#This Row],[AcceptedCmp4]]+marketing_campaign[[#This Row],[AcceptedCmp3]]</f>
        <v>0</v>
      </c>
      <c r="B435" s="11">
        <v>75236</v>
      </c>
      <c r="I435">
        <v>1970</v>
      </c>
      <c r="S435">
        <v>56</v>
      </c>
    </row>
    <row r="436" spans="1:19" x14ac:dyDescent="0.35">
      <c r="A436" s="12">
        <f>marketing_campaign[[#This Row],[Response]]+marketing_campaign[[#This Row],[AcceptedCmp2]]+marketing_campaign[[#This Row],[AcceptedCmp1]]+marketing_campaign[[#This Row],[AcceptedCmp5]]+marketing_campaign[[#This Row],[AcceptedCmp4]]+marketing_campaign[[#This Row],[AcceptedCmp3]]</f>
        <v>0</v>
      </c>
      <c r="B436" s="11">
        <v>30015</v>
      </c>
      <c r="I436">
        <v>1956</v>
      </c>
      <c r="S436">
        <v>70</v>
      </c>
    </row>
    <row r="437" spans="1:19" x14ac:dyDescent="0.35">
      <c r="A437" s="11">
        <f>marketing_campaign[[#This Row],[Response]]+marketing_campaign[[#This Row],[AcceptedCmp2]]+marketing_campaign[[#This Row],[AcceptedCmp1]]+marketing_campaign[[#This Row],[AcceptedCmp5]]+marketing_campaign[[#This Row],[AcceptedCmp4]]+marketing_campaign[[#This Row],[AcceptedCmp3]]</f>
        <v>0</v>
      </c>
      <c r="B437" s="11">
        <v>50943</v>
      </c>
      <c r="I437">
        <v>1966</v>
      </c>
      <c r="S437">
        <v>60</v>
      </c>
    </row>
    <row r="438" spans="1:19" x14ac:dyDescent="0.35">
      <c r="A438" s="12">
        <f>marketing_campaign[[#This Row],[Response]]+marketing_campaign[[#This Row],[AcceptedCmp2]]+marketing_campaign[[#This Row],[AcceptedCmp1]]+marketing_campaign[[#This Row],[AcceptedCmp5]]+marketing_campaign[[#This Row],[AcceptedCmp4]]+marketing_campaign[[#This Row],[AcceptedCmp3]]</f>
        <v>0</v>
      </c>
      <c r="B438" s="11">
        <v>67272</v>
      </c>
      <c r="I438">
        <v>1949</v>
      </c>
      <c r="S438">
        <v>77</v>
      </c>
    </row>
    <row r="439" spans="1:19" x14ac:dyDescent="0.35">
      <c r="A439" s="11">
        <f>marketing_campaign[[#This Row],[Response]]+marketing_campaign[[#This Row],[AcceptedCmp2]]+marketing_campaign[[#This Row],[AcceptedCmp1]]+marketing_campaign[[#This Row],[AcceptedCmp5]]+marketing_campaign[[#This Row],[AcceptedCmp4]]+marketing_campaign[[#This Row],[AcceptedCmp3]]</f>
        <v>0</v>
      </c>
      <c r="B439" s="11">
        <v>51529</v>
      </c>
      <c r="I439">
        <v>1971</v>
      </c>
      <c r="S439">
        <v>55</v>
      </c>
    </row>
    <row r="440" spans="1:19" x14ac:dyDescent="0.35">
      <c r="A440" s="12">
        <f>marketing_campaign[[#This Row],[Response]]+marketing_campaign[[#This Row],[AcceptedCmp2]]+marketing_campaign[[#This Row],[AcceptedCmp1]]+marketing_campaign[[#This Row],[AcceptedCmp5]]+marketing_campaign[[#This Row],[AcceptedCmp4]]+marketing_campaign[[#This Row],[AcceptedCmp3]]</f>
        <v>0</v>
      </c>
      <c r="B440" s="11">
        <v>32011</v>
      </c>
      <c r="I440">
        <v>1986</v>
      </c>
      <c r="S440">
        <v>40</v>
      </c>
    </row>
    <row r="441" spans="1:19" x14ac:dyDescent="0.35">
      <c r="A441" s="11">
        <f>marketing_campaign[[#This Row],[Response]]+marketing_campaign[[#This Row],[AcceptedCmp2]]+marketing_campaign[[#This Row],[AcceptedCmp1]]+marketing_campaign[[#This Row],[AcceptedCmp5]]+marketing_campaign[[#This Row],[AcceptedCmp4]]+marketing_campaign[[#This Row],[AcceptedCmp3]]</f>
        <v>0</v>
      </c>
      <c r="B441" s="11">
        <v>7500</v>
      </c>
      <c r="I441">
        <v>1989</v>
      </c>
      <c r="S441">
        <v>37</v>
      </c>
    </row>
    <row r="442" spans="1:19" x14ac:dyDescent="0.35">
      <c r="A442" s="12">
        <f>marketing_campaign[[#This Row],[Response]]+marketing_campaign[[#This Row],[AcceptedCmp2]]+marketing_campaign[[#This Row],[AcceptedCmp1]]+marketing_campaign[[#This Row],[AcceptedCmp5]]+marketing_campaign[[#This Row],[AcceptedCmp4]]+marketing_campaign[[#This Row],[AcceptedCmp3]]</f>
        <v>0</v>
      </c>
      <c r="B442" s="11">
        <v>28691</v>
      </c>
      <c r="I442">
        <v>1948</v>
      </c>
      <c r="S442">
        <v>78</v>
      </c>
    </row>
    <row r="443" spans="1:19" x14ac:dyDescent="0.35">
      <c r="A443" s="11">
        <f>marketing_campaign[[#This Row],[Response]]+marketing_campaign[[#This Row],[AcceptedCmp2]]+marketing_campaign[[#This Row],[AcceptedCmp1]]+marketing_campaign[[#This Row],[AcceptedCmp5]]+marketing_campaign[[#This Row],[AcceptedCmp4]]+marketing_campaign[[#This Row],[AcceptedCmp3]]</f>
        <v>0</v>
      </c>
      <c r="B443" s="11">
        <v>56223</v>
      </c>
      <c r="I443">
        <v>1946</v>
      </c>
      <c r="S443">
        <v>80</v>
      </c>
    </row>
    <row r="444" spans="1:19" x14ac:dyDescent="0.35">
      <c r="A444" s="12">
        <f>marketing_campaign[[#This Row],[Response]]+marketing_campaign[[#This Row],[AcceptedCmp2]]+marketing_campaign[[#This Row],[AcceptedCmp1]]+marketing_campaign[[#This Row],[AcceptedCmp5]]+marketing_campaign[[#This Row],[AcceptedCmp4]]+marketing_campaign[[#This Row],[AcceptedCmp3]]</f>
        <v>0</v>
      </c>
      <c r="B444" s="11">
        <v>18100</v>
      </c>
      <c r="I444">
        <v>1989</v>
      </c>
      <c r="S444">
        <v>37</v>
      </c>
    </row>
    <row r="445" spans="1:19" x14ac:dyDescent="0.35">
      <c r="A445" s="11">
        <f>marketing_campaign[[#This Row],[Response]]+marketing_campaign[[#This Row],[AcceptedCmp2]]+marketing_campaign[[#This Row],[AcceptedCmp1]]+marketing_campaign[[#This Row],[AcceptedCmp5]]+marketing_campaign[[#This Row],[AcceptedCmp4]]+marketing_campaign[[#This Row],[AcceptedCmp3]]</f>
        <v>0</v>
      </c>
      <c r="B445" s="11">
        <v>30279</v>
      </c>
      <c r="I445">
        <v>1974</v>
      </c>
      <c r="S445">
        <v>52</v>
      </c>
    </row>
    <row r="446" spans="1:19" x14ac:dyDescent="0.35">
      <c r="A446" s="12">
        <f>marketing_campaign[[#This Row],[Response]]+marketing_campaign[[#This Row],[AcceptedCmp2]]+marketing_campaign[[#This Row],[AcceptedCmp1]]+marketing_campaign[[#This Row],[AcceptedCmp5]]+marketing_campaign[[#This Row],[AcceptedCmp4]]+marketing_campaign[[#This Row],[AcceptedCmp3]]</f>
        <v>0</v>
      </c>
      <c r="B446" s="11">
        <v>20130</v>
      </c>
      <c r="I446">
        <v>1959</v>
      </c>
      <c r="S446">
        <v>67</v>
      </c>
    </row>
    <row r="447" spans="1:19" x14ac:dyDescent="0.35">
      <c r="A447" s="11">
        <f>marketing_campaign[[#This Row],[Response]]+marketing_campaign[[#This Row],[AcceptedCmp2]]+marketing_campaign[[#This Row],[AcceptedCmp1]]+marketing_campaign[[#This Row],[AcceptedCmp5]]+marketing_campaign[[#This Row],[AcceptedCmp4]]+marketing_campaign[[#This Row],[AcceptedCmp3]]</f>
        <v>0</v>
      </c>
      <c r="B447" s="11">
        <v>23295</v>
      </c>
      <c r="I447">
        <v>1972</v>
      </c>
      <c r="S447">
        <v>54</v>
      </c>
    </row>
    <row r="448" spans="1:19" x14ac:dyDescent="0.35">
      <c r="A448" s="12">
        <f>marketing_campaign[[#This Row],[Response]]+marketing_campaign[[#This Row],[AcceptedCmp2]]+marketing_campaign[[#This Row],[AcceptedCmp1]]+marketing_campaign[[#This Row],[AcceptedCmp5]]+marketing_campaign[[#This Row],[AcceptedCmp4]]+marketing_campaign[[#This Row],[AcceptedCmp3]]</f>
        <v>0</v>
      </c>
      <c r="B448" s="11">
        <v>42618</v>
      </c>
      <c r="I448">
        <v>1964</v>
      </c>
      <c r="S448">
        <v>62</v>
      </c>
    </row>
    <row r="449" spans="1:19" x14ac:dyDescent="0.35">
      <c r="A449" s="11">
        <f>marketing_campaign[[#This Row],[Response]]+marketing_campaign[[#This Row],[AcceptedCmp2]]+marketing_campaign[[#This Row],[AcceptedCmp1]]+marketing_campaign[[#This Row],[AcceptedCmp5]]+marketing_campaign[[#This Row],[AcceptedCmp4]]+marketing_campaign[[#This Row],[AcceptedCmp3]]</f>
        <v>2</v>
      </c>
      <c r="B449" s="11">
        <v>81246</v>
      </c>
      <c r="I449">
        <v>1976</v>
      </c>
      <c r="S449">
        <v>50</v>
      </c>
    </row>
    <row r="450" spans="1:19" x14ac:dyDescent="0.35">
      <c r="A450" s="12">
        <f>marketing_campaign[[#This Row],[Response]]+marketing_campaign[[#This Row],[AcceptedCmp2]]+marketing_campaign[[#This Row],[AcceptedCmp1]]+marketing_campaign[[#This Row],[AcceptedCmp5]]+marketing_campaign[[#This Row],[AcceptedCmp4]]+marketing_campaign[[#This Row],[AcceptedCmp3]]</f>
        <v>0</v>
      </c>
      <c r="B450" s="11">
        <v>24027</v>
      </c>
      <c r="I450">
        <v>1953</v>
      </c>
      <c r="S450">
        <v>73</v>
      </c>
    </row>
    <row r="451" spans="1:19" x14ac:dyDescent="0.35">
      <c r="A451" s="11">
        <f>marketing_campaign[[#This Row],[Response]]+marketing_campaign[[#This Row],[AcceptedCmp2]]+marketing_campaign[[#This Row],[AcceptedCmp1]]+marketing_campaign[[#This Row],[AcceptedCmp5]]+marketing_campaign[[#This Row],[AcceptedCmp4]]+marketing_campaign[[#This Row],[AcceptedCmp3]]</f>
        <v>0</v>
      </c>
      <c r="B451" s="11">
        <v>55707</v>
      </c>
      <c r="I451">
        <v>1955</v>
      </c>
      <c r="S451">
        <v>71</v>
      </c>
    </row>
    <row r="452" spans="1:19" x14ac:dyDescent="0.35">
      <c r="A452" s="12">
        <f>marketing_campaign[[#This Row],[Response]]+marketing_campaign[[#This Row],[AcceptedCmp2]]+marketing_campaign[[#This Row],[AcceptedCmp1]]+marketing_campaign[[#This Row],[AcceptedCmp5]]+marketing_campaign[[#This Row],[AcceptedCmp4]]+marketing_campaign[[#This Row],[AcceptedCmp3]]</f>
        <v>0</v>
      </c>
      <c r="B452" s="11">
        <v>57959</v>
      </c>
      <c r="I452">
        <v>1969</v>
      </c>
      <c r="S452">
        <v>57</v>
      </c>
    </row>
    <row r="453" spans="1:19" x14ac:dyDescent="0.35">
      <c r="A453" s="11">
        <f>marketing_campaign[[#This Row],[Response]]+marketing_campaign[[#This Row],[AcceptedCmp2]]+marketing_campaign[[#This Row],[AcceptedCmp1]]+marketing_campaign[[#This Row],[AcceptedCmp5]]+marketing_campaign[[#This Row],[AcceptedCmp4]]+marketing_campaign[[#This Row],[AcceptedCmp3]]</f>
        <v>0</v>
      </c>
      <c r="B453" s="11">
        <v>56796</v>
      </c>
      <c r="I453">
        <v>1971</v>
      </c>
      <c r="S453">
        <v>55</v>
      </c>
    </row>
    <row r="454" spans="1:19" x14ac:dyDescent="0.35">
      <c r="A454" s="12">
        <f>marketing_campaign[[#This Row],[Response]]+marketing_campaign[[#This Row],[AcceptedCmp2]]+marketing_campaign[[#This Row],[AcceptedCmp1]]+marketing_campaign[[#This Row],[AcceptedCmp5]]+marketing_campaign[[#This Row],[AcceptedCmp4]]+marketing_campaign[[#This Row],[AcceptedCmp3]]</f>
        <v>0</v>
      </c>
      <c r="B454" s="11">
        <v>36230</v>
      </c>
      <c r="I454">
        <v>1980</v>
      </c>
      <c r="S454">
        <v>46</v>
      </c>
    </row>
    <row r="455" spans="1:19" x14ac:dyDescent="0.35">
      <c r="A455" s="11">
        <f>marketing_campaign[[#This Row],[Response]]+marketing_campaign[[#This Row],[AcceptedCmp2]]+marketing_campaign[[#This Row],[AcceptedCmp1]]+marketing_campaign[[#This Row],[AcceptedCmp5]]+marketing_campaign[[#This Row],[AcceptedCmp4]]+marketing_campaign[[#This Row],[AcceptedCmp3]]</f>
        <v>0</v>
      </c>
      <c r="B455" s="11">
        <v>70829</v>
      </c>
      <c r="I455">
        <v>1976</v>
      </c>
      <c r="S455">
        <v>50</v>
      </c>
    </row>
    <row r="456" spans="1:19" x14ac:dyDescent="0.35">
      <c r="A456" s="12">
        <f>marketing_campaign[[#This Row],[Response]]+marketing_campaign[[#This Row],[AcceptedCmp2]]+marketing_campaign[[#This Row],[AcceptedCmp1]]+marketing_campaign[[#This Row],[AcceptedCmp5]]+marketing_campaign[[#This Row],[AcceptedCmp4]]+marketing_campaign[[#This Row],[AcceptedCmp3]]</f>
        <v>0</v>
      </c>
      <c r="B456" s="11">
        <v>65991</v>
      </c>
      <c r="I456">
        <v>1972</v>
      </c>
      <c r="S456">
        <v>54</v>
      </c>
    </row>
    <row r="457" spans="1:19" x14ac:dyDescent="0.35">
      <c r="A457" s="11">
        <f>marketing_campaign[[#This Row],[Response]]+marketing_campaign[[#This Row],[AcceptedCmp2]]+marketing_campaign[[#This Row],[AcceptedCmp1]]+marketing_campaign[[#This Row],[AcceptedCmp5]]+marketing_campaign[[#This Row],[AcceptedCmp4]]+marketing_campaign[[#This Row],[AcceptedCmp3]]</f>
        <v>0</v>
      </c>
      <c r="B457" s="11">
        <v>38988</v>
      </c>
      <c r="I457">
        <v>1966</v>
      </c>
      <c r="S457">
        <v>60</v>
      </c>
    </row>
    <row r="458" spans="1:19" x14ac:dyDescent="0.35">
      <c r="A458" s="12">
        <f>marketing_campaign[[#This Row],[Response]]+marketing_campaign[[#This Row],[AcceptedCmp2]]+marketing_campaign[[#This Row],[AcceptedCmp1]]+marketing_campaign[[#This Row],[AcceptedCmp5]]+marketing_campaign[[#This Row],[AcceptedCmp4]]+marketing_campaign[[#This Row],[AcceptedCmp3]]</f>
        <v>3</v>
      </c>
      <c r="B458" s="11">
        <v>89572</v>
      </c>
      <c r="I458">
        <v>1984</v>
      </c>
      <c r="S458">
        <v>42</v>
      </c>
    </row>
    <row r="459" spans="1:19" x14ac:dyDescent="0.35">
      <c r="A459" s="11">
        <f>marketing_campaign[[#This Row],[Response]]+marketing_campaign[[#This Row],[AcceptedCmp2]]+marketing_campaign[[#This Row],[AcceptedCmp1]]+marketing_campaign[[#This Row],[AcceptedCmp5]]+marketing_campaign[[#This Row],[AcceptedCmp4]]+marketing_campaign[[#This Row],[AcceptedCmp3]]</f>
        <v>2</v>
      </c>
      <c r="B459" s="11">
        <v>42207</v>
      </c>
      <c r="I459">
        <v>1952</v>
      </c>
      <c r="S459">
        <v>74</v>
      </c>
    </row>
    <row r="460" spans="1:19" x14ac:dyDescent="0.35">
      <c r="A460" s="12">
        <f>marketing_campaign[[#This Row],[Response]]+marketing_campaign[[#This Row],[AcceptedCmp2]]+marketing_campaign[[#This Row],[AcceptedCmp1]]+marketing_campaign[[#This Row],[AcceptedCmp5]]+marketing_campaign[[#This Row],[AcceptedCmp4]]+marketing_campaign[[#This Row],[AcceptedCmp3]]</f>
        <v>0</v>
      </c>
      <c r="B460" s="11">
        <v>50300</v>
      </c>
      <c r="I460">
        <v>1982</v>
      </c>
      <c r="S460">
        <v>44</v>
      </c>
    </row>
    <row r="461" spans="1:19" x14ac:dyDescent="0.35">
      <c r="A461" s="11">
        <f>marketing_campaign[[#This Row],[Response]]+marketing_campaign[[#This Row],[AcceptedCmp2]]+marketing_campaign[[#This Row],[AcceptedCmp1]]+marketing_campaign[[#This Row],[AcceptedCmp5]]+marketing_campaign[[#This Row],[AcceptedCmp4]]+marketing_campaign[[#This Row],[AcceptedCmp3]]</f>
        <v>0</v>
      </c>
      <c r="B461" s="11">
        <v>66664</v>
      </c>
      <c r="I461">
        <v>1964</v>
      </c>
      <c r="S461">
        <v>62</v>
      </c>
    </row>
    <row r="462" spans="1:19" x14ac:dyDescent="0.35">
      <c r="A462" s="12">
        <f>marketing_campaign[[#This Row],[Response]]+marketing_campaign[[#This Row],[AcceptedCmp2]]+marketing_campaign[[#This Row],[AcceptedCmp1]]+marketing_campaign[[#This Row],[AcceptedCmp5]]+marketing_campaign[[#This Row],[AcceptedCmp4]]+marketing_campaign[[#This Row],[AcceptedCmp3]]</f>
        <v>2</v>
      </c>
      <c r="B462" s="11">
        <v>60597</v>
      </c>
      <c r="I462">
        <v>1949</v>
      </c>
      <c r="S462">
        <v>77</v>
      </c>
    </row>
    <row r="463" spans="1:19" x14ac:dyDescent="0.35">
      <c r="A463" s="11">
        <f>marketing_campaign[[#This Row],[Response]]+marketing_campaign[[#This Row],[AcceptedCmp2]]+marketing_campaign[[#This Row],[AcceptedCmp1]]+marketing_campaign[[#This Row],[AcceptedCmp5]]+marketing_campaign[[#This Row],[AcceptedCmp4]]+marketing_campaign[[#This Row],[AcceptedCmp3]]</f>
        <v>0</v>
      </c>
      <c r="B463" s="11">
        <v>70165</v>
      </c>
      <c r="I463">
        <v>1958</v>
      </c>
      <c r="S463">
        <v>68</v>
      </c>
    </row>
    <row r="464" spans="1:19" x14ac:dyDescent="0.35">
      <c r="A464" s="12">
        <f>marketing_campaign[[#This Row],[Response]]+marketing_campaign[[#This Row],[AcceptedCmp2]]+marketing_campaign[[#This Row],[AcceptedCmp1]]+marketing_campaign[[#This Row],[AcceptedCmp5]]+marketing_campaign[[#This Row],[AcceptedCmp4]]+marketing_campaign[[#This Row],[AcceptedCmp3]]</f>
        <v>0</v>
      </c>
      <c r="B464" s="11">
        <v>50520</v>
      </c>
      <c r="I464">
        <v>1963</v>
      </c>
      <c r="S464">
        <v>63</v>
      </c>
    </row>
    <row r="465" spans="1:19" x14ac:dyDescent="0.35">
      <c r="A465" s="11">
        <f>marketing_campaign[[#This Row],[Response]]+marketing_campaign[[#This Row],[AcceptedCmp2]]+marketing_campaign[[#This Row],[AcceptedCmp1]]+marketing_campaign[[#This Row],[AcceptedCmp5]]+marketing_campaign[[#This Row],[AcceptedCmp4]]+marketing_campaign[[#This Row],[AcceptedCmp3]]</f>
        <v>1</v>
      </c>
      <c r="B465" s="11">
        <v>80124</v>
      </c>
      <c r="I465">
        <v>1975</v>
      </c>
      <c r="S465">
        <v>51</v>
      </c>
    </row>
    <row r="466" spans="1:19" x14ac:dyDescent="0.35">
      <c r="A466" s="12">
        <f>marketing_campaign[[#This Row],[Response]]+marketing_campaign[[#This Row],[AcceptedCmp2]]+marketing_campaign[[#This Row],[AcceptedCmp1]]+marketing_campaign[[#This Row],[AcceptedCmp5]]+marketing_campaign[[#This Row],[AcceptedCmp4]]+marketing_campaign[[#This Row],[AcceptedCmp3]]</f>
        <v>0</v>
      </c>
      <c r="B466" s="11">
        <v>33183</v>
      </c>
      <c r="I466">
        <v>1969</v>
      </c>
      <c r="S466">
        <v>57</v>
      </c>
    </row>
    <row r="467" spans="1:19" x14ac:dyDescent="0.35">
      <c r="A467" s="11">
        <f>marketing_campaign[[#This Row],[Response]]+marketing_campaign[[#This Row],[AcceptedCmp2]]+marketing_campaign[[#This Row],[AcceptedCmp1]]+marketing_campaign[[#This Row],[AcceptedCmp5]]+marketing_campaign[[#This Row],[AcceptedCmp4]]+marketing_campaign[[#This Row],[AcceptedCmp3]]</f>
        <v>0</v>
      </c>
      <c r="B467" s="11">
        <v>66582</v>
      </c>
      <c r="I467">
        <v>1955</v>
      </c>
      <c r="S467">
        <v>71</v>
      </c>
    </row>
    <row r="468" spans="1:19" x14ac:dyDescent="0.35">
      <c r="A468" s="12">
        <f>marketing_campaign[[#This Row],[Response]]+marketing_campaign[[#This Row],[AcceptedCmp2]]+marketing_campaign[[#This Row],[AcceptedCmp1]]+marketing_campaign[[#This Row],[AcceptedCmp5]]+marketing_campaign[[#This Row],[AcceptedCmp4]]+marketing_campaign[[#This Row],[AcceptedCmp3]]</f>
        <v>3</v>
      </c>
      <c r="B468" s="11">
        <v>75261</v>
      </c>
      <c r="I468">
        <v>1970</v>
      </c>
      <c r="S468">
        <v>56</v>
      </c>
    </row>
    <row r="469" spans="1:19" x14ac:dyDescent="0.35">
      <c r="A469" s="11">
        <f>marketing_campaign[[#This Row],[Response]]+marketing_campaign[[#This Row],[AcceptedCmp2]]+marketing_campaign[[#This Row],[AcceptedCmp1]]+marketing_campaign[[#This Row],[AcceptedCmp5]]+marketing_campaign[[#This Row],[AcceptedCmp4]]+marketing_campaign[[#This Row],[AcceptedCmp3]]</f>
        <v>0</v>
      </c>
      <c r="B469" s="11">
        <v>31880</v>
      </c>
      <c r="I469">
        <v>1951</v>
      </c>
      <c r="S469">
        <v>75</v>
      </c>
    </row>
    <row r="470" spans="1:19" x14ac:dyDescent="0.35">
      <c r="A470" s="12">
        <f>marketing_campaign[[#This Row],[Response]]+marketing_campaign[[#This Row],[AcceptedCmp2]]+marketing_campaign[[#This Row],[AcceptedCmp1]]+marketing_campaign[[#This Row],[AcceptedCmp5]]+marketing_campaign[[#This Row],[AcceptedCmp4]]+marketing_campaign[[#This Row],[AcceptedCmp3]]</f>
        <v>0</v>
      </c>
      <c r="B470" s="11">
        <v>53790</v>
      </c>
      <c r="I470">
        <v>1971</v>
      </c>
      <c r="S470">
        <v>55</v>
      </c>
    </row>
    <row r="471" spans="1:19" x14ac:dyDescent="0.35">
      <c r="A471" s="11">
        <f>marketing_campaign[[#This Row],[Response]]+marketing_campaign[[#This Row],[AcceptedCmp2]]+marketing_campaign[[#This Row],[AcceptedCmp1]]+marketing_campaign[[#This Row],[AcceptedCmp5]]+marketing_campaign[[#This Row],[AcceptedCmp4]]+marketing_campaign[[#This Row],[AcceptedCmp3]]</f>
        <v>0</v>
      </c>
      <c r="B471" s="11">
        <v>49269</v>
      </c>
      <c r="I471">
        <v>1975</v>
      </c>
      <c r="S471">
        <v>51</v>
      </c>
    </row>
    <row r="472" spans="1:19" x14ac:dyDescent="0.35">
      <c r="A472" s="12">
        <f>marketing_campaign[[#This Row],[Response]]+marketing_campaign[[#This Row],[AcceptedCmp2]]+marketing_campaign[[#This Row],[AcceptedCmp1]]+marketing_campaign[[#This Row],[AcceptedCmp5]]+marketing_campaign[[#This Row],[AcceptedCmp4]]+marketing_campaign[[#This Row],[AcceptedCmp3]]</f>
        <v>0</v>
      </c>
      <c r="B472" s="11">
        <v>61456</v>
      </c>
      <c r="I472">
        <v>1980</v>
      </c>
      <c r="S472">
        <v>46</v>
      </c>
    </row>
    <row r="473" spans="1:19" x14ac:dyDescent="0.35">
      <c r="A473" s="11">
        <f>marketing_campaign[[#This Row],[Response]]+marketing_campaign[[#This Row],[AcceptedCmp2]]+marketing_campaign[[#This Row],[AcceptedCmp1]]+marketing_campaign[[#This Row],[AcceptedCmp5]]+marketing_campaign[[#This Row],[AcceptedCmp4]]+marketing_campaign[[#This Row],[AcceptedCmp3]]</f>
        <v>1</v>
      </c>
      <c r="B473" s="11">
        <v>37406</v>
      </c>
      <c r="I473">
        <v>1981</v>
      </c>
      <c r="S473">
        <v>45</v>
      </c>
    </row>
    <row r="474" spans="1:19" x14ac:dyDescent="0.35">
      <c r="A474" s="12">
        <f>marketing_campaign[[#This Row],[Response]]+marketing_campaign[[#This Row],[AcceptedCmp2]]+marketing_campaign[[#This Row],[AcceptedCmp1]]+marketing_campaign[[#This Row],[AcceptedCmp5]]+marketing_campaign[[#This Row],[AcceptedCmp4]]+marketing_campaign[[#This Row],[AcceptedCmp3]]</f>
        <v>2</v>
      </c>
      <c r="B474" s="11">
        <v>56937</v>
      </c>
      <c r="I474">
        <v>1978</v>
      </c>
      <c r="S474">
        <v>48</v>
      </c>
    </row>
    <row r="475" spans="1:19" x14ac:dyDescent="0.35">
      <c r="A475" s="11">
        <f>marketing_campaign[[#This Row],[Response]]+marketing_campaign[[#This Row],[AcceptedCmp2]]+marketing_campaign[[#This Row],[AcceptedCmp1]]+marketing_campaign[[#This Row],[AcceptedCmp5]]+marketing_campaign[[#This Row],[AcceptedCmp4]]+marketing_campaign[[#This Row],[AcceptedCmp3]]</f>
        <v>0</v>
      </c>
      <c r="B475" s="11">
        <v>38415</v>
      </c>
      <c r="I475">
        <v>1988</v>
      </c>
      <c r="S475">
        <v>38</v>
      </c>
    </row>
    <row r="476" spans="1:19" x14ac:dyDescent="0.35">
      <c r="A476" s="12">
        <f>marketing_campaign[[#This Row],[Response]]+marketing_campaign[[#This Row],[AcceptedCmp2]]+marketing_campaign[[#This Row],[AcceptedCmp1]]+marketing_campaign[[#This Row],[AcceptedCmp5]]+marketing_campaign[[#This Row],[AcceptedCmp4]]+marketing_campaign[[#This Row],[AcceptedCmp3]]</f>
        <v>0</v>
      </c>
      <c r="B476" s="11">
        <v>20518</v>
      </c>
      <c r="I476">
        <v>1956</v>
      </c>
      <c r="S476">
        <v>70</v>
      </c>
    </row>
    <row r="477" spans="1:19" x14ac:dyDescent="0.35">
      <c r="A477" s="11">
        <f>marketing_campaign[[#This Row],[Response]]+marketing_campaign[[#This Row],[AcceptedCmp2]]+marketing_campaign[[#This Row],[AcceptedCmp1]]+marketing_campaign[[#This Row],[AcceptedCmp5]]+marketing_campaign[[#This Row],[AcceptedCmp4]]+marketing_campaign[[#This Row],[AcceptedCmp3]]</f>
        <v>0</v>
      </c>
      <c r="B477" s="11">
        <v>62503</v>
      </c>
      <c r="I477">
        <v>1972</v>
      </c>
      <c r="S477">
        <v>54</v>
      </c>
    </row>
    <row r="478" spans="1:19" x14ac:dyDescent="0.35">
      <c r="A478" s="12">
        <f>marketing_campaign[[#This Row],[Response]]+marketing_campaign[[#This Row],[AcceptedCmp2]]+marketing_campaign[[#This Row],[AcceptedCmp1]]+marketing_campaign[[#This Row],[AcceptedCmp5]]+marketing_campaign[[#This Row],[AcceptedCmp4]]+marketing_campaign[[#This Row],[AcceptedCmp3]]</f>
        <v>0</v>
      </c>
      <c r="B478" s="11">
        <v>41644</v>
      </c>
      <c r="I478">
        <v>1977</v>
      </c>
      <c r="S478">
        <v>49</v>
      </c>
    </row>
    <row r="479" spans="1:19" x14ac:dyDescent="0.35">
      <c r="A479" s="11">
        <f>marketing_campaign[[#This Row],[Response]]+marketing_campaign[[#This Row],[AcceptedCmp2]]+marketing_campaign[[#This Row],[AcceptedCmp1]]+marketing_campaign[[#This Row],[AcceptedCmp5]]+marketing_campaign[[#This Row],[AcceptedCmp4]]+marketing_campaign[[#This Row],[AcceptedCmp3]]</f>
        <v>0</v>
      </c>
      <c r="B479" s="11">
        <v>55842</v>
      </c>
      <c r="I479">
        <v>1972</v>
      </c>
      <c r="S479">
        <v>54</v>
      </c>
    </row>
    <row r="480" spans="1:19" x14ac:dyDescent="0.35">
      <c r="A480" s="12">
        <f>marketing_campaign[[#This Row],[Response]]+marketing_campaign[[#This Row],[AcceptedCmp2]]+marketing_campaign[[#This Row],[AcceptedCmp1]]+marketing_campaign[[#This Row],[AcceptedCmp5]]+marketing_campaign[[#This Row],[AcceptedCmp4]]+marketing_campaign[[#This Row],[AcceptedCmp3]]</f>
        <v>0</v>
      </c>
      <c r="B480" s="11">
        <v>62010</v>
      </c>
      <c r="I480">
        <v>1977</v>
      </c>
      <c r="S480">
        <v>49</v>
      </c>
    </row>
    <row r="481" spans="1:19" x14ac:dyDescent="0.35">
      <c r="A481" s="11">
        <f>marketing_campaign[[#This Row],[Response]]+marketing_campaign[[#This Row],[AcceptedCmp2]]+marketing_campaign[[#This Row],[AcceptedCmp1]]+marketing_campaign[[#This Row],[AcceptedCmp5]]+marketing_campaign[[#This Row],[AcceptedCmp4]]+marketing_campaign[[#This Row],[AcceptedCmp3]]</f>
        <v>0</v>
      </c>
      <c r="B481" s="11">
        <v>41124</v>
      </c>
      <c r="I481">
        <v>1973</v>
      </c>
      <c r="S481">
        <v>53</v>
      </c>
    </row>
    <row r="482" spans="1:19" x14ac:dyDescent="0.35">
      <c r="A482" s="12">
        <f>marketing_campaign[[#This Row],[Response]]+marketing_campaign[[#This Row],[AcceptedCmp2]]+marketing_campaign[[#This Row],[AcceptedCmp1]]+marketing_campaign[[#This Row],[AcceptedCmp5]]+marketing_campaign[[#This Row],[AcceptedCmp4]]+marketing_campaign[[#This Row],[AcceptedCmp3]]</f>
        <v>0</v>
      </c>
      <c r="B482" s="11">
        <v>38961</v>
      </c>
      <c r="I482">
        <v>1972</v>
      </c>
      <c r="S482">
        <v>54</v>
      </c>
    </row>
    <row r="483" spans="1:19" x14ac:dyDescent="0.35">
      <c r="A483" s="11">
        <f>marketing_campaign[[#This Row],[Response]]+marketing_campaign[[#This Row],[AcceptedCmp2]]+marketing_campaign[[#This Row],[AcceptedCmp1]]+marketing_campaign[[#This Row],[AcceptedCmp5]]+marketing_campaign[[#This Row],[AcceptedCmp4]]+marketing_campaign[[#This Row],[AcceptedCmp3]]</f>
        <v>0</v>
      </c>
      <c r="B483" s="11">
        <v>37760</v>
      </c>
      <c r="I483">
        <v>1974</v>
      </c>
      <c r="S483">
        <v>52</v>
      </c>
    </row>
    <row r="484" spans="1:19" x14ac:dyDescent="0.35">
      <c r="A484" s="12">
        <f>marketing_campaign[[#This Row],[Response]]+marketing_campaign[[#This Row],[AcceptedCmp2]]+marketing_campaign[[#This Row],[AcceptedCmp1]]+marketing_campaign[[#This Row],[AcceptedCmp5]]+marketing_campaign[[#This Row],[AcceptedCmp4]]+marketing_campaign[[#This Row],[AcceptedCmp3]]</f>
        <v>2</v>
      </c>
      <c r="B484" s="11">
        <v>32233</v>
      </c>
      <c r="I484">
        <v>1975</v>
      </c>
      <c r="S484">
        <v>51</v>
      </c>
    </row>
    <row r="485" spans="1:19" x14ac:dyDescent="0.35">
      <c r="A485" s="11">
        <f>marketing_campaign[[#This Row],[Response]]+marketing_campaign[[#This Row],[AcceptedCmp2]]+marketing_campaign[[#This Row],[AcceptedCmp1]]+marketing_campaign[[#This Row],[AcceptedCmp5]]+marketing_campaign[[#This Row],[AcceptedCmp4]]+marketing_campaign[[#This Row],[AcceptedCmp3]]</f>
        <v>0</v>
      </c>
      <c r="B485" s="11">
        <v>43057</v>
      </c>
      <c r="I485">
        <v>1960</v>
      </c>
      <c r="S485">
        <v>66</v>
      </c>
    </row>
    <row r="486" spans="1:19" x14ac:dyDescent="0.35">
      <c r="A486" s="12">
        <f>marketing_campaign[[#This Row],[Response]]+marketing_campaign[[#This Row],[AcceptedCmp2]]+marketing_campaign[[#This Row],[AcceptedCmp1]]+marketing_campaign[[#This Row],[AcceptedCmp5]]+marketing_campaign[[#This Row],[AcceptedCmp4]]+marketing_campaign[[#This Row],[AcceptedCmp3]]</f>
        <v>0</v>
      </c>
      <c r="B486" s="11">
        <v>83151</v>
      </c>
      <c r="I486">
        <v>1964</v>
      </c>
      <c r="S486">
        <v>62</v>
      </c>
    </row>
    <row r="487" spans="1:19" x14ac:dyDescent="0.35">
      <c r="A487" s="11">
        <f>marketing_campaign[[#This Row],[Response]]+marketing_campaign[[#This Row],[AcceptedCmp2]]+marketing_campaign[[#This Row],[AcceptedCmp1]]+marketing_campaign[[#This Row],[AcceptedCmp5]]+marketing_campaign[[#This Row],[AcceptedCmp4]]+marketing_campaign[[#This Row],[AcceptedCmp3]]</f>
        <v>1</v>
      </c>
      <c r="B487" s="11">
        <v>78825</v>
      </c>
      <c r="I487">
        <v>1976</v>
      </c>
      <c r="S487">
        <v>50</v>
      </c>
    </row>
    <row r="488" spans="1:19" x14ac:dyDescent="0.35">
      <c r="A488" s="12">
        <f>marketing_campaign[[#This Row],[Response]]+marketing_campaign[[#This Row],[AcceptedCmp2]]+marketing_campaign[[#This Row],[AcceptedCmp1]]+marketing_campaign[[#This Row],[AcceptedCmp5]]+marketing_campaign[[#This Row],[AcceptedCmp4]]+marketing_campaign[[#This Row],[AcceptedCmp3]]</f>
        <v>0</v>
      </c>
      <c r="B488" s="11">
        <v>65104</v>
      </c>
      <c r="I488">
        <v>1974</v>
      </c>
      <c r="S488">
        <v>52</v>
      </c>
    </row>
    <row r="489" spans="1:19" x14ac:dyDescent="0.35">
      <c r="A489" s="11">
        <f>marketing_campaign[[#This Row],[Response]]+marketing_campaign[[#This Row],[AcceptedCmp2]]+marketing_campaign[[#This Row],[AcceptedCmp1]]+marketing_campaign[[#This Row],[AcceptedCmp5]]+marketing_campaign[[#This Row],[AcceptedCmp4]]+marketing_campaign[[#This Row],[AcceptedCmp3]]</f>
        <v>0</v>
      </c>
      <c r="B489" s="11">
        <v>60093</v>
      </c>
      <c r="I489">
        <v>1969</v>
      </c>
      <c r="S489">
        <v>57</v>
      </c>
    </row>
    <row r="490" spans="1:19" x14ac:dyDescent="0.35">
      <c r="A490" s="12">
        <f>marketing_campaign[[#This Row],[Response]]+marketing_campaign[[#This Row],[AcceptedCmp2]]+marketing_campaign[[#This Row],[AcceptedCmp1]]+marketing_campaign[[#This Row],[AcceptedCmp5]]+marketing_campaign[[#This Row],[AcceptedCmp4]]+marketing_campaign[[#This Row],[AcceptedCmp3]]</f>
        <v>0</v>
      </c>
      <c r="B490" s="11">
        <v>14045</v>
      </c>
      <c r="I490">
        <v>1952</v>
      </c>
      <c r="S490">
        <v>74</v>
      </c>
    </row>
    <row r="491" spans="1:19" x14ac:dyDescent="0.35">
      <c r="A491" s="11">
        <f>marketing_campaign[[#This Row],[Response]]+marketing_campaign[[#This Row],[AcceptedCmp2]]+marketing_campaign[[#This Row],[AcceptedCmp1]]+marketing_campaign[[#This Row],[AcceptedCmp5]]+marketing_campaign[[#This Row],[AcceptedCmp4]]+marketing_campaign[[#This Row],[AcceptedCmp3]]</f>
        <v>0</v>
      </c>
      <c r="B491" s="11">
        <v>28457</v>
      </c>
      <c r="I491">
        <v>1958</v>
      </c>
      <c r="S491">
        <v>68</v>
      </c>
    </row>
    <row r="492" spans="1:19" x14ac:dyDescent="0.35">
      <c r="A492" s="12">
        <f>marketing_campaign[[#This Row],[Response]]+marketing_campaign[[#This Row],[AcceptedCmp2]]+marketing_campaign[[#This Row],[AcceptedCmp1]]+marketing_campaign[[#This Row],[AcceptedCmp5]]+marketing_campaign[[#This Row],[AcceptedCmp4]]+marketing_campaign[[#This Row],[AcceptedCmp3]]</f>
        <v>0</v>
      </c>
      <c r="B492" s="11">
        <v>78952</v>
      </c>
      <c r="I492">
        <v>1976</v>
      </c>
      <c r="S492">
        <v>50</v>
      </c>
    </row>
    <row r="493" spans="1:19" x14ac:dyDescent="0.35">
      <c r="A493" s="11">
        <f>marketing_campaign[[#This Row],[Response]]+marketing_campaign[[#This Row],[AcceptedCmp2]]+marketing_campaign[[#This Row],[AcceptedCmp1]]+marketing_campaign[[#This Row],[AcceptedCmp5]]+marketing_campaign[[#This Row],[AcceptedCmp4]]+marketing_campaign[[#This Row],[AcceptedCmp3]]</f>
        <v>0</v>
      </c>
      <c r="B493" s="11">
        <v>46310</v>
      </c>
      <c r="I493">
        <v>1955</v>
      </c>
      <c r="S493">
        <v>71</v>
      </c>
    </row>
    <row r="494" spans="1:19" x14ac:dyDescent="0.35">
      <c r="A494" s="12">
        <f>marketing_campaign[[#This Row],[Response]]+marketing_campaign[[#This Row],[AcceptedCmp2]]+marketing_campaign[[#This Row],[AcceptedCmp1]]+marketing_campaign[[#This Row],[AcceptedCmp5]]+marketing_campaign[[#This Row],[AcceptedCmp4]]+marketing_campaign[[#This Row],[AcceptedCmp3]]</f>
        <v>1</v>
      </c>
      <c r="B494" s="11">
        <v>76005</v>
      </c>
      <c r="I494">
        <v>1964</v>
      </c>
      <c r="S494">
        <v>62</v>
      </c>
    </row>
    <row r="495" spans="1:19" x14ac:dyDescent="0.35">
      <c r="A495" s="11">
        <f>marketing_campaign[[#This Row],[Response]]+marketing_campaign[[#This Row],[AcceptedCmp2]]+marketing_campaign[[#This Row],[AcceptedCmp1]]+marketing_campaign[[#This Row],[AcceptedCmp5]]+marketing_campaign[[#This Row],[AcceptedCmp4]]+marketing_campaign[[#This Row],[AcceptedCmp3]]</f>
        <v>0</v>
      </c>
      <c r="B495" s="11">
        <v>58308</v>
      </c>
      <c r="I495">
        <v>1944</v>
      </c>
      <c r="S495">
        <v>82</v>
      </c>
    </row>
    <row r="496" spans="1:19" x14ac:dyDescent="0.35">
      <c r="A496" s="12">
        <f>marketing_campaign[[#This Row],[Response]]+marketing_campaign[[#This Row],[AcceptedCmp2]]+marketing_campaign[[#This Row],[AcceptedCmp1]]+marketing_campaign[[#This Row],[AcceptedCmp5]]+marketing_campaign[[#This Row],[AcceptedCmp4]]+marketing_campaign[[#This Row],[AcceptedCmp3]]</f>
        <v>1</v>
      </c>
      <c r="B496" s="11">
        <v>55614</v>
      </c>
      <c r="I496">
        <v>1962</v>
      </c>
      <c r="S496">
        <v>64</v>
      </c>
    </row>
    <row r="497" spans="1:19" x14ac:dyDescent="0.35">
      <c r="A497" s="11">
        <f>marketing_campaign[[#This Row],[Response]]+marketing_campaign[[#This Row],[AcceptedCmp2]]+marketing_campaign[[#This Row],[AcceptedCmp1]]+marketing_campaign[[#This Row],[AcceptedCmp5]]+marketing_campaign[[#This Row],[AcceptedCmp4]]+marketing_campaign[[#This Row],[AcceptedCmp3]]</f>
        <v>0</v>
      </c>
      <c r="B497" s="11">
        <v>59432</v>
      </c>
      <c r="I497">
        <v>1978</v>
      </c>
      <c r="S497">
        <v>48</v>
      </c>
    </row>
    <row r="498" spans="1:19" x14ac:dyDescent="0.35">
      <c r="A498" s="12">
        <f>marketing_campaign[[#This Row],[Response]]+marketing_campaign[[#This Row],[AcceptedCmp2]]+marketing_campaign[[#This Row],[AcceptedCmp1]]+marketing_campaign[[#This Row],[AcceptedCmp5]]+marketing_campaign[[#This Row],[AcceptedCmp4]]+marketing_campaign[[#This Row],[AcceptedCmp3]]</f>
        <v>0</v>
      </c>
      <c r="B498" s="11">
        <v>55563</v>
      </c>
      <c r="I498">
        <v>1971</v>
      </c>
      <c r="S498">
        <v>55</v>
      </c>
    </row>
    <row r="499" spans="1:19" x14ac:dyDescent="0.35">
      <c r="A499" s="11">
        <f>marketing_campaign[[#This Row],[Response]]+marketing_campaign[[#This Row],[AcceptedCmp2]]+marketing_campaign[[#This Row],[AcceptedCmp1]]+marketing_campaign[[#This Row],[AcceptedCmp5]]+marketing_campaign[[#This Row],[AcceptedCmp4]]+marketing_campaign[[#This Row],[AcceptedCmp3]]</f>
        <v>0</v>
      </c>
      <c r="B499" s="11">
        <v>78642</v>
      </c>
      <c r="I499">
        <v>1949</v>
      </c>
      <c r="S499">
        <v>77</v>
      </c>
    </row>
    <row r="500" spans="1:19" x14ac:dyDescent="0.35">
      <c r="A500" s="12">
        <f>marketing_campaign[[#This Row],[Response]]+marketing_campaign[[#This Row],[AcceptedCmp2]]+marketing_campaign[[#This Row],[AcceptedCmp1]]+marketing_campaign[[#This Row],[AcceptedCmp5]]+marketing_campaign[[#This Row],[AcceptedCmp4]]+marketing_campaign[[#This Row],[AcceptedCmp3]]</f>
        <v>0</v>
      </c>
      <c r="B500" s="11">
        <v>67911</v>
      </c>
      <c r="I500">
        <v>1944</v>
      </c>
      <c r="S500">
        <v>82</v>
      </c>
    </row>
    <row r="501" spans="1:19" x14ac:dyDescent="0.35">
      <c r="A501" s="11">
        <f>marketing_campaign[[#This Row],[Response]]+marketing_campaign[[#This Row],[AcceptedCmp2]]+marketing_campaign[[#This Row],[AcceptedCmp1]]+marketing_campaign[[#This Row],[AcceptedCmp5]]+marketing_campaign[[#This Row],[AcceptedCmp4]]+marketing_campaign[[#This Row],[AcceptedCmp3]]</f>
        <v>0</v>
      </c>
      <c r="B501" s="11">
        <v>65275</v>
      </c>
      <c r="I501">
        <v>1950</v>
      </c>
      <c r="S501">
        <v>76</v>
      </c>
    </row>
    <row r="502" spans="1:19" x14ac:dyDescent="0.35">
      <c r="A502" s="12">
        <f>marketing_campaign[[#This Row],[Response]]+marketing_campaign[[#This Row],[AcceptedCmp2]]+marketing_campaign[[#This Row],[AcceptedCmp1]]+marketing_campaign[[#This Row],[AcceptedCmp5]]+marketing_campaign[[#This Row],[AcceptedCmp4]]+marketing_campaign[[#This Row],[AcceptedCmp3]]</f>
        <v>0</v>
      </c>
      <c r="B502" s="11">
        <v>27203</v>
      </c>
      <c r="I502">
        <v>1961</v>
      </c>
      <c r="S502">
        <v>65</v>
      </c>
    </row>
    <row r="503" spans="1:19" x14ac:dyDescent="0.35">
      <c r="A503" s="11">
        <f>marketing_campaign[[#This Row],[Response]]+marketing_campaign[[#This Row],[AcceptedCmp2]]+marketing_campaign[[#This Row],[AcceptedCmp1]]+marketing_campaign[[#This Row],[AcceptedCmp5]]+marketing_campaign[[#This Row],[AcceptedCmp4]]+marketing_campaign[[#This Row],[AcceptedCmp3]]</f>
        <v>0</v>
      </c>
      <c r="B503" s="11">
        <v>48330</v>
      </c>
      <c r="I503">
        <v>1990</v>
      </c>
      <c r="S503">
        <v>36</v>
      </c>
    </row>
    <row r="504" spans="1:19" x14ac:dyDescent="0.35">
      <c r="A504" s="12">
        <f>marketing_campaign[[#This Row],[Response]]+marketing_campaign[[#This Row],[AcceptedCmp2]]+marketing_campaign[[#This Row],[AcceptedCmp1]]+marketing_campaign[[#This Row],[AcceptedCmp5]]+marketing_campaign[[#This Row],[AcceptedCmp4]]+marketing_campaign[[#This Row],[AcceptedCmp3]]</f>
        <v>0</v>
      </c>
      <c r="B504" s="11">
        <v>24279</v>
      </c>
      <c r="I504">
        <v>1985</v>
      </c>
      <c r="S504">
        <v>41</v>
      </c>
    </row>
    <row r="505" spans="1:19" x14ac:dyDescent="0.35">
      <c r="A505" s="11">
        <f>marketing_campaign[[#This Row],[Response]]+marketing_campaign[[#This Row],[AcceptedCmp2]]+marketing_campaign[[#This Row],[AcceptedCmp1]]+marketing_campaign[[#This Row],[AcceptedCmp5]]+marketing_campaign[[#This Row],[AcceptedCmp4]]+marketing_campaign[[#This Row],[AcceptedCmp3]]</f>
        <v>0</v>
      </c>
      <c r="B505" s="11">
        <v>64355</v>
      </c>
      <c r="I505">
        <v>1956</v>
      </c>
      <c r="S505">
        <v>70</v>
      </c>
    </row>
    <row r="506" spans="1:19" x14ac:dyDescent="0.35">
      <c r="A506" s="12">
        <f>marketing_campaign[[#This Row],[Response]]+marketing_campaign[[#This Row],[AcceptedCmp2]]+marketing_campaign[[#This Row],[AcceptedCmp1]]+marketing_campaign[[#This Row],[AcceptedCmp5]]+marketing_campaign[[#This Row],[AcceptedCmp4]]+marketing_campaign[[#This Row],[AcceptedCmp3]]</f>
        <v>0</v>
      </c>
      <c r="B506" s="11">
        <v>50943</v>
      </c>
      <c r="I506">
        <v>1953</v>
      </c>
      <c r="S506">
        <v>73</v>
      </c>
    </row>
    <row r="507" spans="1:19" x14ac:dyDescent="0.35">
      <c r="A507" s="11">
        <f>marketing_campaign[[#This Row],[Response]]+marketing_campaign[[#This Row],[AcceptedCmp2]]+marketing_campaign[[#This Row],[AcceptedCmp1]]+marketing_campaign[[#This Row],[AcceptedCmp5]]+marketing_campaign[[#This Row],[AcceptedCmp4]]+marketing_campaign[[#This Row],[AcceptedCmp3]]</f>
        <v>0</v>
      </c>
      <c r="B507" s="11">
        <v>53653</v>
      </c>
      <c r="I507">
        <v>1976</v>
      </c>
      <c r="S507">
        <v>50</v>
      </c>
    </row>
    <row r="508" spans="1:19" x14ac:dyDescent="0.35">
      <c r="A508" s="12">
        <f>marketing_campaign[[#This Row],[Response]]+marketing_campaign[[#This Row],[AcceptedCmp2]]+marketing_campaign[[#This Row],[AcceptedCmp1]]+marketing_campaign[[#This Row],[AcceptedCmp5]]+marketing_campaign[[#This Row],[AcceptedCmp4]]+marketing_campaign[[#This Row],[AcceptedCmp3]]</f>
        <v>0</v>
      </c>
      <c r="B508" s="11">
        <v>65665</v>
      </c>
      <c r="I508">
        <v>1989</v>
      </c>
      <c r="S508">
        <v>37</v>
      </c>
    </row>
    <row r="509" spans="1:19" x14ac:dyDescent="0.35">
      <c r="A509" s="11">
        <f>marketing_campaign[[#This Row],[Response]]+marketing_campaign[[#This Row],[AcceptedCmp2]]+marketing_campaign[[#This Row],[AcceptedCmp1]]+marketing_campaign[[#This Row],[AcceptedCmp5]]+marketing_campaign[[#This Row],[AcceptedCmp4]]+marketing_campaign[[#This Row],[AcceptedCmp3]]</f>
        <v>0</v>
      </c>
      <c r="B509" s="11">
        <v>81217</v>
      </c>
      <c r="I509">
        <v>1992</v>
      </c>
      <c r="S509">
        <v>34</v>
      </c>
    </row>
    <row r="510" spans="1:19" x14ac:dyDescent="0.35">
      <c r="A510" s="12">
        <f>marketing_campaign[[#This Row],[Response]]+marketing_campaign[[#This Row],[AcceptedCmp2]]+marketing_campaign[[#This Row],[AcceptedCmp1]]+marketing_campaign[[#This Row],[AcceptedCmp5]]+marketing_campaign[[#This Row],[AcceptedCmp4]]+marketing_campaign[[#This Row],[AcceptedCmp3]]</f>
        <v>0</v>
      </c>
      <c r="B510" s="11">
        <v>34935</v>
      </c>
      <c r="I510">
        <v>1959</v>
      </c>
      <c r="S510">
        <v>67</v>
      </c>
    </row>
    <row r="511" spans="1:19" x14ac:dyDescent="0.35">
      <c r="A511" s="11">
        <f>marketing_campaign[[#This Row],[Response]]+marketing_campaign[[#This Row],[AcceptedCmp2]]+marketing_campaign[[#This Row],[AcceptedCmp1]]+marketing_campaign[[#This Row],[AcceptedCmp5]]+marketing_campaign[[#This Row],[AcceptedCmp4]]+marketing_campaign[[#This Row],[AcceptedCmp3]]</f>
        <v>0</v>
      </c>
      <c r="B511" s="11">
        <v>61250</v>
      </c>
      <c r="I511">
        <v>1981</v>
      </c>
      <c r="S511">
        <v>45</v>
      </c>
    </row>
    <row r="512" spans="1:19" x14ac:dyDescent="0.35">
      <c r="A512" s="12">
        <f>marketing_campaign[[#This Row],[Response]]+marketing_campaign[[#This Row],[AcceptedCmp2]]+marketing_campaign[[#This Row],[AcceptedCmp1]]+marketing_campaign[[#This Row],[AcceptedCmp5]]+marketing_campaign[[#This Row],[AcceptedCmp4]]+marketing_campaign[[#This Row],[AcceptedCmp3]]</f>
        <v>1</v>
      </c>
      <c r="B512" s="11">
        <v>39665</v>
      </c>
      <c r="I512">
        <v>1979</v>
      </c>
      <c r="S512">
        <v>47</v>
      </c>
    </row>
    <row r="513" spans="1:19" x14ac:dyDescent="0.35">
      <c r="A513" s="11">
        <f>marketing_campaign[[#This Row],[Response]]+marketing_campaign[[#This Row],[AcceptedCmp2]]+marketing_campaign[[#This Row],[AcceptedCmp1]]+marketing_campaign[[#This Row],[AcceptedCmp5]]+marketing_campaign[[#This Row],[AcceptedCmp4]]+marketing_campaign[[#This Row],[AcceptedCmp3]]</f>
        <v>0</v>
      </c>
      <c r="B513" s="11">
        <v>60152</v>
      </c>
      <c r="I513">
        <v>1964</v>
      </c>
      <c r="S513">
        <v>62</v>
      </c>
    </row>
    <row r="514" spans="1:19" x14ac:dyDescent="0.35">
      <c r="A514" s="12">
        <f>marketing_campaign[[#This Row],[Response]]+marketing_campaign[[#This Row],[AcceptedCmp2]]+marketing_campaign[[#This Row],[AcceptedCmp1]]+marketing_campaign[[#This Row],[AcceptedCmp5]]+marketing_campaign[[#This Row],[AcceptedCmp4]]+marketing_campaign[[#This Row],[AcceptedCmp3]]</f>
        <v>1</v>
      </c>
      <c r="B514" s="11">
        <v>48920</v>
      </c>
      <c r="I514">
        <v>1959</v>
      </c>
      <c r="S514">
        <v>67</v>
      </c>
    </row>
    <row r="515" spans="1:19" x14ac:dyDescent="0.35">
      <c r="A515" s="11">
        <f>marketing_campaign[[#This Row],[Response]]+marketing_campaign[[#This Row],[AcceptedCmp2]]+marketing_campaign[[#This Row],[AcceptedCmp1]]+marketing_campaign[[#This Row],[AcceptedCmp5]]+marketing_campaign[[#This Row],[AcceptedCmp4]]+marketing_campaign[[#This Row],[AcceptedCmp3]]</f>
        <v>1</v>
      </c>
      <c r="B515" s="11">
        <v>89120</v>
      </c>
      <c r="I515">
        <v>1946</v>
      </c>
      <c r="S515">
        <v>80</v>
      </c>
    </row>
    <row r="516" spans="1:19" x14ac:dyDescent="0.35">
      <c r="A516" s="12">
        <f>marketing_campaign[[#This Row],[Response]]+marketing_campaign[[#This Row],[AcceptedCmp2]]+marketing_campaign[[#This Row],[AcceptedCmp1]]+marketing_campaign[[#This Row],[AcceptedCmp5]]+marketing_campaign[[#This Row],[AcceptedCmp4]]+marketing_campaign[[#This Row],[AcceptedCmp3]]</f>
        <v>0</v>
      </c>
      <c r="B516" s="11">
        <v>44124</v>
      </c>
      <c r="I516">
        <v>1975</v>
      </c>
      <c r="S516">
        <v>51</v>
      </c>
    </row>
    <row r="517" spans="1:19" x14ac:dyDescent="0.35">
      <c r="A517" s="11">
        <f>marketing_campaign[[#This Row],[Response]]+marketing_campaign[[#This Row],[AcceptedCmp2]]+marketing_campaign[[#This Row],[AcceptedCmp1]]+marketing_campaign[[#This Row],[AcceptedCmp5]]+marketing_campaign[[#This Row],[AcceptedCmp4]]+marketing_campaign[[#This Row],[AcceptedCmp3]]</f>
        <v>0</v>
      </c>
      <c r="B517" s="11">
        <v>81169</v>
      </c>
      <c r="I517">
        <v>1961</v>
      </c>
      <c r="S517">
        <v>65</v>
      </c>
    </row>
    <row r="518" spans="1:19" x14ac:dyDescent="0.35">
      <c r="A518" s="12">
        <f>marketing_campaign[[#This Row],[Response]]+marketing_campaign[[#This Row],[AcceptedCmp2]]+marketing_campaign[[#This Row],[AcceptedCmp1]]+marketing_campaign[[#This Row],[AcceptedCmp5]]+marketing_campaign[[#This Row],[AcceptedCmp4]]+marketing_campaign[[#This Row],[AcceptedCmp3]]</f>
        <v>0</v>
      </c>
      <c r="B518" s="11">
        <v>36443</v>
      </c>
      <c r="I518">
        <v>1990</v>
      </c>
      <c r="S518">
        <v>36</v>
      </c>
    </row>
    <row r="519" spans="1:19" x14ac:dyDescent="0.35">
      <c r="A519" s="11">
        <f>marketing_campaign[[#This Row],[Response]]+marketing_campaign[[#This Row],[AcceptedCmp2]]+marketing_campaign[[#This Row],[AcceptedCmp1]]+marketing_campaign[[#This Row],[AcceptedCmp5]]+marketing_campaign[[#This Row],[AcceptedCmp4]]+marketing_campaign[[#This Row],[AcceptedCmp3]]</f>
        <v>0</v>
      </c>
      <c r="B519" s="11">
        <v>26095</v>
      </c>
      <c r="I519">
        <v>1959</v>
      </c>
      <c r="S519">
        <v>67</v>
      </c>
    </row>
    <row r="520" spans="1:19" x14ac:dyDescent="0.35">
      <c r="A520" s="12">
        <f>marketing_campaign[[#This Row],[Response]]+marketing_campaign[[#This Row],[AcceptedCmp2]]+marketing_campaign[[#This Row],[AcceptedCmp1]]+marketing_campaign[[#This Row],[AcceptedCmp5]]+marketing_campaign[[#This Row],[AcceptedCmp4]]+marketing_campaign[[#This Row],[AcceptedCmp3]]</f>
        <v>0</v>
      </c>
      <c r="B520" s="11">
        <v>71367</v>
      </c>
      <c r="I520">
        <v>1944</v>
      </c>
      <c r="S520">
        <v>82</v>
      </c>
    </row>
    <row r="521" spans="1:19" x14ac:dyDescent="0.35">
      <c r="A521" s="11">
        <f>marketing_campaign[[#This Row],[Response]]+marketing_campaign[[#This Row],[AcceptedCmp2]]+marketing_campaign[[#This Row],[AcceptedCmp1]]+marketing_campaign[[#This Row],[AcceptedCmp5]]+marketing_campaign[[#This Row],[AcceptedCmp4]]+marketing_campaign[[#This Row],[AcceptedCmp3]]</f>
        <v>2</v>
      </c>
      <c r="B521" s="11">
        <v>80184</v>
      </c>
      <c r="I521">
        <v>1965</v>
      </c>
      <c r="S521">
        <v>61</v>
      </c>
    </row>
    <row r="522" spans="1:19" x14ac:dyDescent="0.35">
      <c r="A522" s="12">
        <f>marketing_campaign[[#This Row],[Response]]+marketing_campaign[[#This Row],[AcceptedCmp2]]+marketing_campaign[[#This Row],[AcceptedCmp1]]+marketing_campaign[[#This Row],[AcceptedCmp5]]+marketing_campaign[[#This Row],[AcceptedCmp4]]+marketing_campaign[[#This Row],[AcceptedCmp3]]</f>
        <v>0</v>
      </c>
      <c r="B522" s="11">
        <v>30630</v>
      </c>
      <c r="I522">
        <v>1987</v>
      </c>
      <c r="S522">
        <v>39</v>
      </c>
    </row>
    <row r="523" spans="1:19" x14ac:dyDescent="0.35">
      <c r="A523" s="11">
        <f>marketing_campaign[[#This Row],[Response]]+marketing_campaign[[#This Row],[AcceptedCmp2]]+marketing_campaign[[#This Row],[AcceptedCmp1]]+marketing_campaign[[#This Row],[AcceptedCmp5]]+marketing_campaign[[#This Row],[AcceptedCmp4]]+marketing_campaign[[#This Row],[AcceptedCmp3]]</f>
        <v>1</v>
      </c>
      <c r="B523" s="11">
        <v>73454</v>
      </c>
      <c r="I523">
        <v>1991</v>
      </c>
      <c r="S523">
        <v>35</v>
      </c>
    </row>
    <row r="524" spans="1:19" x14ac:dyDescent="0.35">
      <c r="A524" s="12">
        <f>marketing_campaign[[#This Row],[Response]]+marketing_campaign[[#This Row],[AcceptedCmp2]]+marketing_campaign[[#This Row],[AcceptedCmp1]]+marketing_campaign[[#This Row],[AcceptedCmp5]]+marketing_campaign[[#This Row],[AcceptedCmp4]]+marketing_campaign[[#This Row],[AcceptedCmp3]]</f>
        <v>0</v>
      </c>
      <c r="B524" s="11">
        <v>42691</v>
      </c>
      <c r="I524">
        <v>1953</v>
      </c>
      <c r="S524">
        <v>73</v>
      </c>
    </row>
    <row r="525" spans="1:19" x14ac:dyDescent="0.35">
      <c r="A525" s="11">
        <f>marketing_campaign[[#This Row],[Response]]+marketing_campaign[[#This Row],[AcceptedCmp2]]+marketing_campaign[[#This Row],[AcceptedCmp1]]+marketing_campaign[[#This Row],[AcceptedCmp5]]+marketing_campaign[[#This Row],[AcceptedCmp4]]+marketing_campaign[[#This Row],[AcceptedCmp3]]</f>
        <v>2</v>
      </c>
      <c r="B525" s="11">
        <v>70503</v>
      </c>
      <c r="I525">
        <v>1987</v>
      </c>
      <c r="S525">
        <v>39</v>
      </c>
    </row>
    <row r="526" spans="1:19" x14ac:dyDescent="0.35">
      <c r="A526" s="12">
        <f>marketing_campaign[[#This Row],[Response]]+marketing_campaign[[#This Row],[AcceptedCmp2]]+marketing_campaign[[#This Row],[AcceptedCmp1]]+marketing_campaign[[#This Row],[AcceptedCmp5]]+marketing_campaign[[#This Row],[AcceptedCmp4]]+marketing_campaign[[#This Row],[AcceptedCmp3]]</f>
        <v>1</v>
      </c>
      <c r="B526" s="11">
        <v>25545</v>
      </c>
      <c r="I526">
        <v>1986</v>
      </c>
      <c r="S526">
        <v>40</v>
      </c>
    </row>
    <row r="527" spans="1:19" x14ac:dyDescent="0.35">
      <c r="A527" s="11">
        <f>marketing_campaign[[#This Row],[Response]]+marketing_campaign[[#This Row],[AcceptedCmp2]]+marketing_campaign[[#This Row],[AcceptedCmp1]]+marketing_campaign[[#This Row],[AcceptedCmp5]]+marketing_campaign[[#This Row],[AcceptedCmp4]]+marketing_campaign[[#This Row],[AcceptedCmp3]]</f>
        <v>0</v>
      </c>
      <c r="B527" s="11">
        <v>32880</v>
      </c>
      <c r="I527">
        <v>1958</v>
      </c>
      <c r="S527">
        <v>68</v>
      </c>
    </row>
    <row r="528" spans="1:19" x14ac:dyDescent="0.35">
      <c r="A528" s="12">
        <f>marketing_campaign[[#This Row],[Response]]+marketing_campaign[[#This Row],[AcceptedCmp2]]+marketing_campaign[[#This Row],[AcceptedCmp1]]+marketing_campaign[[#This Row],[AcceptedCmp5]]+marketing_campaign[[#This Row],[AcceptedCmp4]]+marketing_campaign[[#This Row],[AcceptedCmp3]]</f>
        <v>0</v>
      </c>
      <c r="B528" s="11">
        <v>77863</v>
      </c>
      <c r="I528">
        <v>1977</v>
      </c>
      <c r="S528">
        <v>49</v>
      </c>
    </row>
    <row r="529" spans="1:19" x14ac:dyDescent="0.35">
      <c r="A529" s="11">
        <f>marketing_campaign[[#This Row],[Response]]+marketing_campaign[[#This Row],[AcceptedCmp2]]+marketing_campaign[[#This Row],[AcceptedCmp1]]+marketing_campaign[[#This Row],[AcceptedCmp5]]+marketing_campaign[[#This Row],[AcceptedCmp4]]+marketing_campaign[[#This Row],[AcceptedCmp3]]</f>
        <v>0</v>
      </c>
      <c r="B529" s="11">
        <v>50353</v>
      </c>
      <c r="I529">
        <v>1964</v>
      </c>
      <c r="S529">
        <v>62</v>
      </c>
    </row>
    <row r="530" spans="1:19" x14ac:dyDescent="0.35">
      <c r="A530" s="12">
        <f>marketing_campaign[[#This Row],[Response]]+marketing_campaign[[#This Row],[AcceptedCmp2]]+marketing_campaign[[#This Row],[AcceptedCmp1]]+marketing_campaign[[#This Row],[AcceptedCmp5]]+marketing_campaign[[#This Row],[AcceptedCmp4]]+marketing_campaign[[#This Row],[AcceptedCmp3]]</f>
        <v>0</v>
      </c>
      <c r="B530" s="11">
        <v>61839</v>
      </c>
      <c r="I530">
        <v>1960</v>
      </c>
      <c r="S530">
        <v>66</v>
      </c>
    </row>
    <row r="531" spans="1:19" x14ac:dyDescent="0.35">
      <c r="A531" s="11">
        <f>marketing_campaign[[#This Row],[Response]]+marketing_campaign[[#This Row],[AcceptedCmp2]]+marketing_campaign[[#This Row],[AcceptedCmp1]]+marketing_campaign[[#This Row],[AcceptedCmp5]]+marketing_campaign[[#This Row],[AcceptedCmp4]]+marketing_campaign[[#This Row],[AcceptedCmp3]]</f>
        <v>0</v>
      </c>
      <c r="B531" s="11">
        <v>49154</v>
      </c>
      <c r="I531">
        <v>1975</v>
      </c>
      <c r="S531">
        <v>51</v>
      </c>
    </row>
    <row r="532" spans="1:19" x14ac:dyDescent="0.35">
      <c r="A532" s="12">
        <f>marketing_campaign[[#This Row],[Response]]+marketing_campaign[[#This Row],[AcceptedCmp2]]+marketing_campaign[[#This Row],[AcceptedCmp1]]+marketing_campaign[[#This Row],[AcceptedCmp5]]+marketing_campaign[[#This Row],[AcceptedCmp4]]+marketing_campaign[[#This Row],[AcceptedCmp3]]</f>
        <v>0</v>
      </c>
      <c r="B532" s="11">
        <v>47682</v>
      </c>
      <c r="I532">
        <v>1969</v>
      </c>
      <c r="S532">
        <v>57</v>
      </c>
    </row>
    <row r="533" spans="1:19" x14ac:dyDescent="0.35">
      <c r="A533" s="11">
        <f>marketing_campaign[[#This Row],[Response]]+marketing_campaign[[#This Row],[AcceptedCmp2]]+marketing_campaign[[#This Row],[AcceptedCmp1]]+marketing_campaign[[#This Row],[AcceptedCmp5]]+marketing_campaign[[#This Row],[AcceptedCmp4]]+marketing_campaign[[#This Row],[AcceptedCmp3]]</f>
        <v>0</v>
      </c>
      <c r="B533" s="11">
        <v>72679</v>
      </c>
      <c r="I533">
        <v>1977</v>
      </c>
      <c r="S533">
        <v>49</v>
      </c>
    </row>
    <row r="534" spans="1:19" x14ac:dyDescent="0.35">
      <c r="A534" s="12">
        <f>marketing_campaign[[#This Row],[Response]]+marketing_campaign[[#This Row],[AcceptedCmp2]]+marketing_campaign[[#This Row],[AcceptedCmp1]]+marketing_campaign[[#This Row],[AcceptedCmp5]]+marketing_campaign[[#This Row],[AcceptedCmp4]]+marketing_campaign[[#This Row],[AcceptedCmp3]]</f>
        <v>1</v>
      </c>
      <c r="B534" s="11">
        <v>57954</v>
      </c>
      <c r="I534">
        <v>1962</v>
      </c>
      <c r="S534">
        <v>64</v>
      </c>
    </row>
    <row r="535" spans="1:19" x14ac:dyDescent="0.35">
      <c r="A535" s="11">
        <f>marketing_campaign[[#This Row],[Response]]+marketing_campaign[[#This Row],[AcceptedCmp2]]+marketing_campaign[[#This Row],[AcceptedCmp1]]+marketing_campaign[[#This Row],[AcceptedCmp5]]+marketing_campaign[[#This Row],[AcceptedCmp4]]+marketing_campaign[[#This Row],[AcceptedCmp3]]</f>
        <v>0</v>
      </c>
      <c r="B535" s="11">
        <v>65316</v>
      </c>
      <c r="I535">
        <v>1982</v>
      </c>
      <c r="S535">
        <v>44</v>
      </c>
    </row>
    <row r="536" spans="1:19" x14ac:dyDescent="0.35">
      <c r="A536" s="12">
        <f>marketing_campaign[[#This Row],[Response]]+marketing_campaign[[#This Row],[AcceptedCmp2]]+marketing_campaign[[#This Row],[AcceptedCmp1]]+marketing_campaign[[#This Row],[AcceptedCmp5]]+marketing_campaign[[#This Row],[AcceptedCmp4]]+marketing_campaign[[#This Row],[AcceptedCmp3]]</f>
        <v>0</v>
      </c>
      <c r="B536" s="11">
        <v>28567</v>
      </c>
      <c r="I536">
        <v>1951</v>
      </c>
      <c r="S536">
        <v>75</v>
      </c>
    </row>
    <row r="537" spans="1:19" x14ac:dyDescent="0.35">
      <c r="A537" s="11">
        <f>marketing_campaign[[#This Row],[Response]]+marketing_campaign[[#This Row],[AcceptedCmp2]]+marketing_campaign[[#This Row],[AcceptedCmp1]]+marketing_campaign[[#This Row],[AcceptedCmp5]]+marketing_campaign[[#This Row],[AcceptedCmp4]]+marketing_campaign[[#This Row],[AcceptedCmp3]]</f>
        <v>0</v>
      </c>
      <c r="B537" s="11">
        <v>47352</v>
      </c>
      <c r="I537">
        <v>1967</v>
      </c>
      <c r="S537">
        <v>59</v>
      </c>
    </row>
    <row r="538" spans="1:19" x14ac:dyDescent="0.35">
      <c r="A538" s="12">
        <f>marketing_campaign[[#This Row],[Response]]+marketing_campaign[[#This Row],[AcceptedCmp2]]+marketing_campaign[[#This Row],[AcceptedCmp1]]+marketing_campaign[[#This Row],[AcceptedCmp5]]+marketing_campaign[[#This Row],[AcceptedCmp4]]+marketing_campaign[[#This Row],[AcceptedCmp3]]</f>
        <v>0</v>
      </c>
      <c r="B538" s="11">
        <v>44931</v>
      </c>
      <c r="I538">
        <v>1967</v>
      </c>
      <c r="S538">
        <v>59</v>
      </c>
    </row>
    <row r="539" spans="1:19" x14ac:dyDescent="0.35">
      <c r="A539" s="11">
        <f>marketing_campaign[[#This Row],[Response]]+marketing_campaign[[#This Row],[AcceptedCmp2]]+marketing_campaign[[#This Row],[AcceptedCmp1]]+marketing_campaign[[#This Row],[AcceptedCmp5]]+marketing_campaign[[#This Row],[AcceptedCmp4]]+marketing_campaign[[#This Row],[AcceptedCmp3]]</f>
        <v>2</v>
      </c>
      <c r="B539" s="11">
        <v>76982</v>
      </c>
      <c r="I539">
        <v>1952</v>
      </c>
      <c r="S539">
        <v>74</v>
      </c>
    </row>
    <row r="540" spans="1:19" x14ac:dyDescent="0.35">
      <c r="A540" s="12">
        <f>marketing_campaign[[#This Row],[Response]]+marketing_campaign[[#This Row],[AcceptedCmp2]]+marketing_campaign[[#This Row],[AcceptedCmp1]]+marketing_campaign[[#This Row],[AcceptedCmp5]]+marketing_campaign[[#This Row],[AcceptedCmp4]]+marketing_campaign[[#This Row],[AcceptedCmp3]]</f>
        <v>0</v>
      </c>
      <c r="B540" s="11">
        <v>57247</v>
      </c>
      <c r="I540">
        <v>1981</v>
      </c>
      <c r="S540">
        <v>45</v>
      </c>
    </row>
    <row r="541" spans="1:19" x14ac:dyDescent="0.35">
      <c r="A541" s="11">
        <f>marketing_campaign[[#This Row],[Response]]+marketing_campaign[[#This Row],[AcceptedCmp2]]+marketing_campaign[[#This Row],[AcceptedCmp1]]+marketing_campaign[[#This Row],[AcceptedCmp5]]+marketing_campaign[[#This Row],[AcceptedCmp4]]+marketing_campaign[[#This Row],[AcceptedCmp3]]</f>
        <v>0</v>
      </c>
      <c r="B541" s="11">
        <v>22944</v>
      </c>
      <c r="I541">
        <v>1977</v>
      </c>
      <c r="S541">
        <v>49</v>
      </c>
    </row>
    <row r="542" spans="1:19" x14ac:dyDescent="0.35">
      <c r="A542" s="12">
        <f>marketing_campaign[[#This Row],[Response]]+marketing_campaign[[#This Row],[AcceptedCmp2]]+marketing_campaign[[#This Row],[AcceptedCmp1]]+marketing_campaign[[#This Row],[AcceptedCmp5]]+marketing_campaign[[#This Row],[AcceptedCmp4]]+marketing_campaign[[#This Row],[AcceptedCmp3]]</f>
        <v>0</v>
      </c>
      <c r="B542" s="11">
        <v>25315</v>
      </c>
      <c r="I542">
        <v>1969</v>
      </c>
      <c r="S542">
        <v>57</v>
      </c>
    </row>
    <row r="543" spans="1:19" x14ac:dyDescent="0.35">
      <c r="A543" s="11">
        <f>marketing_campaign[[#This Row],[Response]]+marketing_campaign[[#This Row],[AcceptedCmp2]]+marketing_campaign[[#This Row],[AcceptedCmp1]]+marketing_campaign[[#This Row],[AcceptedCmp5]]+marketing_campaign[[#This Row],[AcceptedCmp4]]+marketing_campaign[[#This Row],[AcceptedCmp3]]</f>
        <v>0</v>
      </c>
      <c r="B543" s="11">
        <v>43638</v>
      </c>
      <c r="I543">
        <v>1984</v>
      </c>
      <c r="S543">
        <v>42</v>
      </c>
    </row>
    <row r="544" spans="1:19" x14ac:dyDescent="0.35">
      <c r="A544" s="12">
        <f>marketing_campaign[[#This Row],[Response]]+marketing_campaign[[#This Row],[AcceptedCmp2]]+marketing_campaign[[#This Row],[AcceptedCmp1]]+marketing_campaign[[#This Row],[AcceptedCmp5]]+marketing_campaign[[#This Row],[AcceptedCmp4]]+marketing_campaign[[#This Row],[AcceptedCmp3]]</f>
        <v>0</v>
      </c>
      <c r="B544" s="11">
        <v>42710</v>
      </c>
      <c r="I544">
        <v>1982</v>
      </c>
      <c r="S544">
        <v>44</v>
      </c>
    </row>
    <row r="545" spans="1:19" x14ac:dyDescent="0.35">
      <c r="A545" s="11">
        <f>marketing_campaign[[#This Row],[Response]]+marketing_campaign[[#This Row],[AcceptedCmp2]]+marketing_campaign[[#This Row],[AcceptedCmp1]]+marketing_campaign[[#This Row],[AcceptedCmp5]]+marketing_campaign[[#This Row],[AcceptedCmp4]]+marketing_campaign[[#This Row],[AcceptedCmp3]]</f>
        <v>3</v>
      </c>
      <c r="B545" s="11">
        <v>84169</v>
      </c>
      <c r="I545">
        <v>1976</v>
      </c>
      <c r="S545">
        <v>50</v>
      </c>
    </row>
    <row r="546" spans="1:19" x14ac:dyDescent="0.35">
      <c r="A546" s="12">
        <f>marketing_campaign[[#This Row],[Response]]+marketing_campaign[[#This Row],[AcceptedCmp2]]+marketing_campaign[[#This Row],[AcceptedCmp1]]+marketing_campaign[[#This Row],[AcceptedCmp5]]+marketing_campaign[[#This Row],[AcceptedCmp4]]+marketing_campaign[[#This Row],[AcceptedCmp3]]</f>
        <v>0</v>
      </c>
      <c r="B546" s="11">
        <v>54058</v>
      </c>
      <c r="I546">
        <v>1990</v>
      </c>
      <c r="S546">
        <v>36</v>
      </c>
    </row>
    <row r="547" spans="1:19" x14ac:dyDescent="0.35">
      <c r="A547" s="11">
        <f>marketing_campaign[[#This Row],[Response]]+marketing_campaign[[#This Row],[AcceptedCmp2]]+marketing_campaign[[#This Row],[AcceptedCmp1]]+marketing_campaign[[#This Row],[AcceptedCmp5]]+marketing_campaign[[#This Row],[AcceptedCmp4]]+marketing_campaign[[#This Row],[AcceptedCmp3]]</f>
        <v>0</v>
      </c>
      <c r="B547" s="11">
        <v>24683</v>
      </c>
      <c r="I547">
        <v>1964</v>
      </c>
      <c r="S547">
        <v>62</v>
      </c>
    </row>
    <row r="548" spans="1:19" x14ac:dyDescent="0.35">
      <c r="A548" s="12">
        <f>marketing_campaign[[#This Row],[Response]]+marketing_campaign[[#This Row],[AcceptedCmp2]]+marketing_campaign[[#This Row],[AcceptedCmp1]]+marketing_campaign[[#This Row],[AcceptedCmp5]]+marketing_campaign[[#This Row],[AcceptedCmp4]]+marketing_campaign[[#This Row],[AcceptedCmp3]]</f>
        <v>1</v>
      </c>
      <c r="B548" s="11">
        <v>85620</v>
      </c>
      <c r="I548">
        <v>1980</v>
      </c>
      <c r="S548">
        <v>46</v>
      </c>
    </row>
    <row r="549" spans="1:19" x14ac:dyDescent="0.35">
      <c r="A549" s="11">
        <f>marketing_campaign[[#This Row],[Response]]+marketing_campaign[[#This Row],[AcceptedCmp2]]+marketing_campaign[[#This Row],[AcceptedCmp1]]+marketing_campaign[[#This Row],[AcceptedCmp5]]+marketing_campaign[[#This Row],[AcceptedCmp4]]+marketing_campaign[[#This Row],[AcceptedCmp3]]</f>
        <v>0</v>
      </c>
      <c r="B549" s="11">
        <v>47850</v>
      </c>
      <c r="I549">
        <v>1968</v>
      </c>
      <c r="S549">
        <v>58</v>
      </c>
    </row>
    <row r="550" spans="1:19" x14ac:dyDescent="0.35">
      <c r="A550" s="12">
        <f>marketing_campaign[[#This Row],[Response]]+marketing_campaign[[#This Row],[AcceptedCmp2]]+marketing_campaign[[#This Row],[AcceptedCmp1]]+marketing_campaign[[#This Row],[AcceptedCmp5]]+marketing_campaign[[#This Row],[AcceptedCmp4]]+marketing_campaign[[#This Row],[AcceptedCmp3]]</f>
        <v>2</v>
      </c>
      <c r="B550" s="11">
        <v>19514</v>
      </c>
      <c r="I550">
        <v>1973</v>
      </c>
      <c r="S550">
        <v>53</v>
      </c>
    </row>
    <row r="551" spans="1:19" x14ac:dyDescent="0.35">
      <c r="A551" s="11">
        <f>marketing_campaign[[#This Row],[Response]]+marketing_campaign[[#This Row],[AcceptedCmp2]]+marketing_campaign[[#This Row],[AcceptedCmp1]]+marketing_campaign[[#This Row],[AcceptedCmp5]]+marketing_campaign[[#This Row],[AcceptedCmp4]]+marketing_campaign[[#This Row],[AcceptedCmp3]]</f>
        <v>0</v>
      </c>
      <c r="B551" s="11">
        <v>27159</v>
      </c>
      <c r="I551">
        <v>1963</v>
      </c>
      <c r="S551">
        <v>63</v>
      </c>
    </row>
    <row r="552" spans="1:19" x14ac:dyDescent="0.35">
      <c r="A552" s="12">
        <f>marketing_campaign[[#This Row],[Response]]+marketing_campaign[[#This Row],[AcceptedCmp2]]+marketing_campaign[[#This Row],[AcceptedCmp1]]+marketing_campaign[[#This Row],[AcceptedCmp5]]+marketing_campaign[[#This Row],[AcceptedCmp4]]+marketing_campaign[[#This Row],[AcceptedCmp3]]</f>
        <v>0</v>
      </c>
      <c r="B552" s="11">
        <v>39548</v>
      </c>
      <c r="I552">
        <v>1989</v>
      </c>
      <c r="S552">
        <v>37</v>
      </c>
    </row>
    <row r="553" spans="1:19" x14ac:dyDescent="0.35">
      <c r="A553" s="11">
        <f>marketing_campaign[[#This Row],[Response]]+marketing_campaign[[#This Row],[AcceptedCmp2]]+marketing_campaign[[#This Row],[AcceptedCmp1]]+marketing_campaign[[#This Row],[AcceptedCmp5]]+marketing_campaign[[#This Row],[AcceptedCmp4]]+marketing_campaign[[#This Row],[AcceptedCmp3]]</f>
        <v>2</v>
      </c>
      <c r="B553" s="11">
        <v>21474</v>
      </c>
      <c r="I553">
        <v>1971</v>
      </c>
      <c r="S553">
        <v>55</v>
      </c>
    </row>
    <row r="554" spans="1:19" x14ac:dyDescent="0.35">
      <c r="A554" s="12">
        <f>marketing_campaign[[#This Row],[Response]]+marketing_campaign[[#This Row],[AcceptedCmp2]]+marketing_campaign[[#This Row],[AcceptedCmp1]]+marketing_campaign[[#This Row],[AcceptedCmp5]]+marketing_campaign[[#This Row],[AcceptedCmp4]]+marketing_campaign[[#This Row],[AcceptedCmp3]]</f>
        <v>0</v>
      </c>
      <c r="B554" s="11">
        <v>60504</v>
      </c>
      <c r="I554">
        <v>1963</v>
      </c>
      <c r="S554">
        <v>63</v>
      </c>
    </row>
    <row r="555" spans="1:19" x14ac:dyDescent="0.35">
      <c r="A555" s="11">
        <f>marketing_campaign[[#This Row],[Response]]+marketing_campaign[[#This Row],[AcceptedCmp2]]+marketing_campaign[[#This Row],[AcceptedCmp1]]+marketing_campaign[[#This Row],[AcceptedCmp5]]+marketing_campaign[[#This Row],[AcceptedCmp4]]+marketing_campaign[[#This Row],[AcceptedCmp3]]</f>
        <v>0</v>
      </c>
      <c r="B555" s="11">
        <v>22419</v>
      </c>
      <c r="I555">
        <v>1949</v>
      </c>
      <c r="S555">
        <v>77</v>
      </c>
    </row>
    <row r="556" spans="1:19" x14ac:dyDescent="0.35">
      <c r="A556" s="12">
        <f>marketing_campaign[[#This Row],[Response]]+marketing_campaign[[#This Row],[AcceptedCmp2]]+marketing_campaign[[#This Row],[AcceptedCmp1]]+marketing_campaign[[#This Row],[AcceptedCmp5]]+marketing_campaign[[#This Row],[AcceptedCmp4]]+marketing_campaign[[#This Row],[AcceptedCmp3]]</f>
        <v>1</v>
      </c>
      <c r="B556" s="11">
        <v>81698</v>
      </c>
      <c r="I556">
        <v>1952</v>
      </c>
      <c r="S556">
        <v>74</v>
      </c>
    </row>
    <row r="557" spans="1:19" x14ac:dyDescent="0.35">
      <c r="A557" s="11">
        <f>marketing_campaign[[#This Row],[Response]]+marketing_campaign[[#This Row],[AcceptedCmp2]]+marketing_campaign[[#This Row],[AcceptedCmp1]]+marketing_campaign[[#This Row],[AcceptedCmp5]]+marketing_campaign[[#This Row],[AcceptedCmp4]]+marketing_campaign[[#This Row],[AcceptedCmp3]]</f>
        <v>0</v>
      </c>
      <c r="B557" s="11">
        <v>43462</v>
      </c>
      <c r="I557">
        <v>1978</v>
      </c>
      <c r="S557">
        <v>48</v>
      </c>
    </row>
    <row r="558" spans="1:19" x14ac:dyDescent="0.35">
      <c r="A558" s="12">
        <f>marketing_campaign[[#This Row],[Response]]+marketing_campaign[[#This Row],[AcceptedCmp2]]+marketing_campaign[[#This Row],[AcceptedCmp1]]+marketing_campaign[[#This Row],[AcceptedCmp5]]+marketing_campaign[[#This Row],[AcceptedCmp4]]+marketing_campaign[[#This Row],[AcceptedCmp3]]</f>
        <v>0</v>
      </c>
      <c r="B558" s="11">
        <v>54880</v>
      </c>
      <c r="I558">
        <v>1982</v>
      </c>
      <c r="S558">
        <v>44</v>
      </c>
    </row>
    <row r="559" spans="1:19" x14ac:dyDescent="0.35">
      <c r="A559" s="11">
        <f>marketing_campaign[[#This Row],[Response]]+marketing_campaign[[#This Row],[AcceptedCmp2]]+marketing_campaign[[#This Row],[AcceptedCmp1]]+marketing_campaign[[#This Row],[AcceptedCmp5]]+marketing_campaign[[#This Row],[AcceptedCmp4]]+marketing_campaign[[#This Row],[AcceptedCmp3]]</f>
        <v>1</v>
      </c>
      <c r="B559" s="11">
        <v>79908</v>
      </c>
      <c r="I559">
        <v>1970</v>
      </c>
      <c r="S559">
        <v>56</v>
      </c>
    </row>
    <row r="560" spans="1:19" x14ac:dyDescent="0.35">
      <c r="A560" s="12">
        <f>marketing_campaign[[#This Row],[Response]]+marketing_campaign[[#This Row],[AcceptedCmp2]]+marketing_campaign[[#This Row],[AcceptedCmp1]]+marketing_campaign[[#This Row],[AcceptedCmp5]]+marketing_campaign[[#This Row],[AcceptedCmp4]]+marketing_campaign[[#This Row],[AcceptedCmp3]]</f>
        <v>0</v>
      </c>
      <c r="B560" s="11">
        <v>15315</v>
      </c>
      <c r="I560">
        <v>1959</v>
      </c>
      <c r="S560">
        <v>67</v>
      </c>
    </row>
    <row r="561" spans="1:19" x14ac:dyDescent="0.35">
      <c r="A561" s="11">
        <f>marketing_campaign[[#This Row],[Response]]+marketing_campaign[[#This Row],[AcceptedCmp2]]+marketing_campaign[[#This Row],[AcceptedCmp1]]+marketing_campaign[[#This Row],[AcceptedCmp5]]+marketing_campaign[[#This Row],[AcceptedCmp4]]+marketing_campaign[[#This Row],[AcceptedCmp3]]</f>
        <v>5</v>
      </c>
      <c r="B561" s="11">
        <v>87771</v>
      </c>
      <c r="I561">
        <v>1978</v>
      </c>
      <c r="S561">
        <v>48</v>
      </c>
    </row>
    <row r="562" spans="1:19" x14ac:dyDescent="0.35">
      <c r="A562" s="12">
        <f>marketing_campaign[[#This Row],[Response]]+marketing_campaign[[#This Row],[AcceptedCmp2]]+marketing_campaign[[#This Row],[AcceptedCmp1]]+marketing_campaign[[#This Row],[AcceptedCmp5]]+marketing_campaign[[#This Row],[AcceptedCmp4]]+marketing_campaign[[#This Row],[AcceptedCmp3]]</f>
        <v>0</v>
      </c>
      <c r="B562" s="11">
        <v>33039</v>
      </c>
      <c r="I562">
        <v>1980</v>
      </c>
      <c r="S562">
        <v>46</v>
      </c>
    </row>
    <row r="563" spans="1:19" x14ac:dyDescent="0.35">
      <c r="A563" s="11">
        <f>marketing_campaign[[#This Row],[Response]]+marketing_campaign[[#This Row],[AcceptedCmp2]]+marketing_campaign[[#This Row],[AcceptedCmp1]]+marketing_campaign[[#This Row],[AcceptedCmp5]]+marketing_campaign[[#This Row],[AcceptedCmp4]]+marketing_campaign[[#This Row],[AcceptedCmp3]]</f>
        <v>0</v>
      </c>
      <c r="B563" s="11">
        <v>81741</v>
      </c>
      <c r="I563">
        <v>1971</v>
      </c>
      <c r="S563">
        <v>55</v>
      </c>
    </row>
    <row r="564" spans="1:19" x14ac:dyDescent="0.35">
      <c r="A564" s="12">
        <f>marketing_campaign[[#This Row],[Response]]+marketing_campaign[[#This Row],[AcceptedCmp2]]+marketing_campaign[[#This Row],[AcceptedCmp1]]+marketing_campaign[[#This Row],[AcceptedCmp5]]+marketing_campaign[[#This Row],[AcceptedCmp4]]+marketing_campaign[[#This Row],[AcceptedCmp3]]</f>
        <v>0</v>
      </c>
      <c r="B564" s="11">
        <v>71499</v>
      </c>
      <c r="I564">
        <v>1970</v>
      </c>
      <c r="S564">
        <v>56</v>
      </c>
    </row>
    <row r="565" spans="1:19" x14ac:dyDescent="0.35">
      <c r="A565" s="11">
        <f>marketing_campaign[[#This Row],[Response]]+marketing_campaign[[#This Row],[AcceptedCmp2]]+marketing_campaign[[#This Row],[AcceptedCmp1]]+marketing_campaign[[#This Row],[AcceptedCmp5]]+marketing_campaign[[#This Row],[AcceptedCmp4]]+marketing_campaign[[#This Row],[AcceptedCmp3]]</f>
        <v>0</v>
      </c>
      <c r="B565" s="11">
        <v>62466</v>
      </c>
      <c r="I565">
        <v>1963</v>
      </c>
      <c r="S565">
        <v>63</v>
      </c>
    </row>
    <row r="566" spans="1:19" x14ac:dyDescent="0.35">
      <c r="A566" s="12">
        <f>marketing_campaign[[#This Row],[Response]]+marketing_campaign[[#This Row],[AcceptedCmp2]]+marketing_campaign[[#This Row],[AcceptedCmp1]]+marketing_campaign[[#This Row],[AcceptedCmp5]]+marketing_campaign[[#This Row],[AcceptedCmp4]]+marketing_campaign[[#This Row],[AcceptedCmp3]]</f>
        <v>0</v>
      </c>
      <c r="B566" s="11">
        <v>48799</v>
      </c>
      <c r="I566">
        <v>1950</v>
      </c>
      <c r="S566">
        <v>76</v>
      </c>
    </row>
    <row r="567" spans="1:19" x14ac:dyDescent="0.35">
      <c r="A567" s="11">
        <f>marketing_campaign[[#This Row],[Response]]+marketing_campaign[[#This Row],[AcceptedCmp2]]+marketing_campaign[[#This Row],[AcceptedCmp1]]+marketing_campaign[[#This Row],[AcceptedCmp5]]+marketing_campaign[[#This Row],[AcceptedCmp4]]+marketing_campaign[[#This Row],[AcceptedCmp3]]</f>
        <v>0</v>
      </c>
      <c r="B567" s="11">
        <v>52157</v>
      </c>
      <c r="I567">
        <v>1962</v>
      </c>
      <c r="S567">
        <v>64</v>
      </c>
    </row>
    <row r="568" spans="1:19" x14ac:dyDescent="0.35">
      <c r="A568" s="12">
        <f>marketing_campaign[[#This Row],[Response]]+marketing_campaign[[#This Row],[AcceptedCmp2]]+marketing_campaign[[#This Row],[AcceptedCmp1]]+marketing_campaign[[#This Row],[AcceptedCmp5]]+marketing_campaign[[#This Row],[AcceptedCmp4]]+marketing_campaign[[#This Row],[AcceptedCmp3]]</f>
        <v>0</v>
      </c>
      <c r="B568" s="11">
        <v>66565</v>
      </c>
      <c r="I568">
        <v>1951</v>
      </c>
      <c r="S568">
        <v>75</v>
      </c>
    </row>
    <row r="569" spans="1:19" x14ac:dyDescent="0.35">
      <c r="A569" s="11">
        <f>marketing_campaign[[#This Row],[Response]]+marketing_campaign[[#This Row],[AcceptedCmp2]]+marketing_campaign[[#This Row],[AcceptedCmp1]]+marketing_campaign[[#This Row],[AcceptedCmp5]]+marketing_campaign[[#This Row],[AcceptedCmp4]]+marketing_campaign[[#This Row],[AcceptedCmp3]]</f>
        <v>0</v>
      </c>
      <c r="B569" s="11">
        <v>29298</v>
      </c>
      <c r="I569">
        <v>1979</v>
      </c>
      <c r="S569">
        <v>47</v>
      </c>
    </row>
    <row r="570" spans="1:19" x14ac:dyDescent="0.35">
      <c r="A570" s="12">
        <f>marketing_campaign[[#This Row],[Response]]+marketing_campaign[[#This Row],[AcceptedCmp2]]+marketing_campaign[[#This Row],[AcceptedCmp1]]+marketing_campaign[[#This Row],[AcceptedCmp5]]+marketing_campaign[[#This Row],[AcceptedCmp4]]+marketing_campaign[[#This Row],[AcceptedCmp3]]</f>
        <v>0</v>
      </c>
      <c r="B570" s="11">
        <v>47691</v>
      </c>
      <c r="I570">
        <v>1970</v>
      </c>
      <c r="S570">
        <v>56</v>
      </c>
    </row>
    <row r="571" spans="1:19" x14ac:dyDescent="0.35">
      <c r="A571" s="11">
        <f>marketing_campaign[[#This Row],[Response]]+marketing_campaign[[#This Row],[AcceptedCmp2]]+marketing_campaign[[#This Row],[AcceptedCmp1]]+marketing_campaign[[#This Row],[AcceptedCmp5]]+marketing_campaign[[#This Row],[AcceptedCmp4]]+marketing_campaign[[#This Row],[AcceptedCmp3]]</f>
        <v>0</v>
      </c>
      <c r="B571" s="11">
        <v>38200</v>
      </c>
      <c r="I571">
        <v>1974</v>
      </c>
      <c r="S571">
        <v>52</v>
      </c>
    </row>
    <row r="572" spans="1:19" x14ac:dyDescent="0.35">
      <c r="A572" s="12">
        <f>marketing_campaign[[#This Row],[Response]]+marketing_campaign[[#This Row],[AcceptedCmp2]]+marketing_campaign[[#This Row],[AcceptedCmp1]]+marketing_campaign[[#This Row],[AcceptedCmp5]]+marketing_campaign[[#This Row],[AcceptedCmp4]]+marketing_campaign[[#This Row],[AcceptedCmp3]]</f>
        <v>0</v>
      </c>
      <c r="B572" s="11">
        <v>44989</v>
      </c>
      <c r="I572">
        <v>1968</v>
      </c>
      <c r="S572">
        <v>58</v>
      </c>
    </row>
    <row r="573" spans="1:19" x14ac:dyDescent="0.35">
      <c r="A573" s="11">
        <f>marketing_campaign[[#This Row],[Response]]+marketing_campaign[[#This Row],[AcceptedCmp2]]+marketing_campaign[[#This Row],[AcceptedCmp1]]+marketing_campaign[[#This Row],[AcceptedCmp5]]+marketing_campaign[[#This Row],[AcceptedCmp4]]+marketing_campaign[[#This Row],[AcceptedCmp3]]</f>
        <v>0</v>
      </c>
      <c r="B573" s="11">
        <v>38443</v>
      </c>
      <c r="I573">
        <v>1978</v>
      </c>
      <c r="S573">
        <v>48</v>
      </c>
    </row>
    <row r="574" spans="1:19" x14ac:dyDescent="0.35">
      <c r="A574" s="12">
        <f>marketing_campaign[[#This Row],[Response]]+marketing_campaign[[#This Row],[AcceptedCmp2]]+marketing_campaign[[#This Row],[AcceptedCmp1]]+marketing_campaign[[#This Row],[AcceptedCmp5]]+marketing_campaign[[#This Row],[AcceptedCmp4]]+marketing_campaign[[#This Row],[AcceptedCmp3]]</f>
        <v>0</v>
      </c>
      <c r="B574" s="11">
        <v>38593</v>
      </c>
      <c r="I574">
        <v>1970</v>
      </c>
      <c r="S574">
        <v>56</v>
      </c>
    </row>
    <row r="575" spans="1:19" x14ac:dyDescent="0.35">
      <c r="A575" s="11">
        <f>marketing_campaign[[#This Row],[Response]]+marketing_campaign[[#This Row],[AcceptedCmp2]]+marketing_campaign[[#This Row],[AcceptedCmp1]]+marketing_campaign[[#This Row],[AcceptedCmp5]]+marketing_campaign[[#This Row],[AcceptedCmp4]]+marketing_campaign[[#This Row],[AcceptedCmp3]]</f>
        <v>0</v>
      </c>
      <c r="B575" s="11">
        <v>64413</v>
      </c>
      <c r="I575">
        <v>1981</v>
      </c>
      <c r="S575">
        <v>45</v>
      </c>
    </row>
    <row r="576" spans="1:19" x14ac:dyDescent="0.35">
      <c r="A576" s="12">
        <f>marketing_campaign[[#This Row],[Response]]+marketing_campaign[[#This Row],[AcceptedCmp2]]+marketing_campaign[[#This Row],[AcceptedCmp1]]+marketing_campaign[[#This Row],[AcceptedCmp5]]+marketing_campaign[[#This Row],[AcceptedCmp4]]+marketing_campaign[[#This Row],[AcceptedCmp3]]</f>
        <v>0</v>
      </c>
      <c r="B576" s="11">
        <v>36959</v>
      </c>
      <c r="I576">
        <v>1977</v>
      </c>
      <c r="S576">
        <v>49</v>
      </c>
    </row>
    <row r="577" spans="1:19" x14ac:dyDescent="0.35">
      <c r="A577" s="11">
        <f>marketing_campaign[[#This Row],[Response]]+marketing_campaign[[#This Row],[AcceptedCmp2]]+marketing_campaign[[#This Row],[AcceptedCmp1]]+marketing_campaign[[#This Row],[AcceptedCmp5]]+marketing_campaign[[#This Row],[AcceptedCmp4]]+marketing_campaign[[#This Row],[AcceptedCmp3]]</f>
        <v>4</v>
      </c>
      <c r="B577" s="11">
        <v>61996</v>
      </c>
      <c r="I577">
        <v>1968</v>
      </c>
      <c r="S577">
        <v>58</v>
      </c>
    </row>
    <row r="578" spans="1:19" x14ac:dyDescent="0.35">
      <c r="A578" s="12">
        <f>marketing_campaign[[#This Row],[Response]]+marketing_campaign[[#This Row],[AcceptedCmp2]]+marketing_campaign[[#This Row],[AcceptedCmp1]]+marketing_campaign[[#This Row],[AcceptedCmp5]]+marketing_campaign[[#This Row],[AcceptedCmp4]]+marketing_campaign[[#This Row],[AcceptedCmp3]]</f>
        <v>0</v>
      </c>
      <c r="B578" s="11">
        <v>51287</v>
      </c>
      <c r="I578">
        <v>1970</v>
      </c>
      <c r="S578">
        <v>56</v>
      </c>
    </row>
    <row r="579" spans="1:19" x14ac:dyDescent="0.35">
      <c r="A579" s="11">
        <f>marketing_campaign[[#This Row],[Response]]+marketing_campaign[[#This Row],[AcceptedCmp2]]+marketing_campaign[[#This Row],[AcceptedCmp1]]+marketing_campaign[[#This Row],[AcceptedCmp5]]+marketing_campaign[[#This Row],[AcceptedCmp4]]+marketing_campaign[[#This Row],[AcceptedCmp3]]</f>
        <v>0</v>
      </c>
      <c r="B579" s="11">
        <v>13260</v>
      </c>
      <c r="I579">
        <v>1966</v>
      </c>
      <c r="S579">
        <v>60</v>
      </c>
    </row>
    <row r="580" spans="1:19" x14ac:dyDescent="0.35">
      <c r="A580" s="12">
        <f>marketing_campaign[[#This Row],[Response]]+marketing_campaign[[#This Row],[AcceptedCmp2]]+marketing_campaign[[#This Row],[AcceptedCmp1]]+marketing_campaign[[#This Row],[AcceptedCmp5]]+marketing_campaign[[#This Row],[AcceptedCmp4]]+marketing_campaign[[#This Row],[AcceptedCmp3]]</f>
        <v>0</v>
      </c>
      <c r="B580" s="11">
        <v>47472</v>
      </c>
      <c r="I580">
        <v>1956</v>
      </c>
      <c r="S580">
        <v>70</v>
      </c>
    </row>
    <row r="581" spans="1:19" x14ac:dyDescent="0.35">
      <c r="A581" s="11">
        <f>marketing_campaign[[#This Row],[Response]]+marketing_campaign[[#This Row],[AcceptedCmp2]]+marketing_campaign[[#This Row],[AcceptedCmp1]]+marketing_campaign[[#This Row],[AcceptedCmp5]]+marketing_campaign[[#This Row],[AcceptedCmp4]]+marketing_campaign[[#This Row],[AcceptedCmp3]]</f>
        <v>0</v>
      </c>
      <c r="B581" s="11">
        <v>54603</v>
      </c>
      <c r="I581">
        <v>1974</v>
      </c>
      <c r="S581">
        <v>52</v>
      </c>
    </row>
    <row r="582" spans="1:19" x14ac:dyDescent="0.35">
      <c r="A582" s="12">
        <f>marketing_campaign[[#This Row],[Response]]+marketing_campaign[[#This Row],[AcceptedCmp2]]+marketing_campaign[[#This Row],[AcceptedCmp1]]+marketing_campaign[[#This Row],[AcceptedCmp5]]+marketing_campaign[[#This Row],[AcceptedCmp4]]+marketing_campaign[[#This Row],[AcceptedCmp3]]</f>
        <v>1</v>
      </c>
      <c r="B582" s="11">
        <v>45207</v>
      </c>
      <c r="I582">
        <v>1951</v>
      </c>
      <c r="S582">
        <v>75</v>
      </c>
    </row>
    <row r="583" spans="1:19" x14ac:dyDescent="0.35">
      <c r="A583" s="11">
        <f>marketing_campaign[[#This Row],[Response]]+marketing_campaign[[#This Row],[AcceptedCmp2]]+marketing_campaign[[#This Row],[AcceptedCmp1]]+marketing_campaign[[#This Row],[AcceptedCmp5]]+marketing_campaign[[#This Row],[AcceptedCmp4]]+marketing_campaign[[#This Row],[AcceptedCmp3]]</f>
        <v>0</v>
      </c>
      <c r="B583" s="11">
        <v>40689</v>
      </c>
      <c r="I583">
        <v>1967</v>
      </c>
      <c r="S583">
        <v>59</v>
      </c>
    </row>
    <row r="584" spans="1:19" x14ac:dyDescent="0.35">
      <c r="A584" s="12">
        <f>marketing_campaign[[#This Row],[Response]]+marketing_campaign[[#This Row],[AcceptedCmp2]]+marketing_campaign[[#This Row],[AcceptedCmp1]]+marketing_campaign[[#This Row],[AcceptedCmp5]]+marketing_campaign[[#This Row],[AcceptedCmp4]]+marketing_campaign[[#This Row],[AcceptedCmp3]]</f>
        <v>0</v>
      </c>
      <c r="B584" s="11">
        <v>47821</v>
      </c>
      <c r="I584">
        <v>1951</v>
      </c>
      <c r="S584">
        <v>75</v>
      </c>
    </row>
    <row r="585" spans="1:19" x14ac:dyDescent="0.35">
      <c r="A585" s="11">
        <f>marketing_campaign[[#This Row],[Response]]+marketing_campaign[[#This Row],[AcceptedCmp2]]+marketing_campaign[[#This Row],[AcceptedCmp1]]+marketing_campaign[[#This Row],[AcceptedCmp5]]+marketing_campaign[[#This Row],[AcceptedCmp4]]+marketing_campaign[[#This Row],[AcceptedCmp3]]</f>
        <v>0</v>
      </c>
      <c r="B585" s="11">
        <v>27450</v>
      </c>
      <c r="I585">
        <v>1983</v>
      </c>
      <c r="S585">
        <v>43</v>
      </c>
    </row>
    <row r="586" spans="1:19" x14ac:dyDescent="0.35">
      <c r="A586" s="12">
        <f>marketing_campaign[[#This Row],[Response]]+marketing_campaign[[#This Row],[AcceptedCmp2]]+marketing_campaign[[#This Row],[AcceptedCmp1]]+marketing_campaign[[#This Row],[AcceptedCmp5]]+marketing_campaign[[#This Row],[AcceptedCmp4]]+marketing_campaign[[#This Row],[AcceptedCmp3]]</f>
        <v>0</v>
      </c>
      <c r="B586" s="11">
        <v>39453</v>
      </c>
      <c r="I586">
        <v>1971</v>
      </c>
      <c r="S586">
        <v>55</v>
      </c>
    </row>
    <row r="587" spans="1:19" x14ac:dyDescent="0.35">
      <c r="A587" s="11">
        <f>marketing_campaign[[#This Row],[Response]]+marketing_campaign[[#This Row],[AcceptedCmp2]]+marketing_campaign[[#This Row],[AcceptedCmp1]]+marketing_campaign[[#This Row],[AcceptedCmp5]]+marketing_campaign[[#This Row],[AcceptedCmp4]]+marketing_campaign[[#This Row],[AcceptedCmp3]]</f>
        <v>0</v>
      </c>
      <c r="B587" s="11">
        <v>26850</v>
      </c>
      <c r="I587">
        <v>1955</v>
      </c>
      <c r="S587">
        <v>71</v>
      </c>
    </row>
    <row r="588" spans="1:19" x14ac:dyDescent="0.35">
      <c r="A588" s="12">
        <f>marketing_campaign[[#This Row],[Response]]+marketing_campaign[[#This Row],[AcceptedCmp2]]+marketing_campaign[[#This Row],[AcceptedCmp1]]+marketing_campaign[[#This Row],[AcceptedCmp5]]+marketing_campaign[[#This Row],[AcceptedCmp4]]+marketing_campaign[[#This Row],[AcceptedCmp3]]</f>
        <v>4</v>
      </c>
      <c r="B588" s="11">
        <v>79800</v>
      </c>
      <c r="I588">
        <v>1961</v>
      </c>
      <c r="S588">
        <v>65</v>
      </c>
    </row>
    <row r="589" spans="1:19" x14ac:dyDescent="0.35">
      <c r="A589" s="11">
        <f>marketing_campaign[[#This Row],[Response]]+marketing_campaign[[#This Row],[AcceptedCmp2]]+marketing_campaign[[#This Row],[AcceptedCmp1]]+marketing_campaign[[#This Row],[AcceptedCmp5]]+marketing_campaign[[#This Row],[AcceptedCmp4]]+marketing_campaign[[#This Row],[AcceptedCmp3]]</f>
        <v>0</v>
      </c>
      <c r="B589" s="11">
        <v>61794</v>
      </c>
      <c r="I589">
        <v>1955</v>
      </c>
      <c r="S589">
        <v>71</v>
      </c>
    </row>
    <row r="590" spans="1:19" x14ac:dyDescent="0.35">
      <c r="A590" s="12">
        <f>marketing_campaign[[#This Row],[Response]]+marketing_campaign[[#This Row],[AcceptedCmp2]]+marketing_campaign[[#This Row],[AcceptedCmp1]]+marketing_campaign[[#This Row],[AcceptedCmp5]]+marketing_campaign[[#This Row],[AcceptedCmp4]]+marketing_campaign[[#This Row],[AcceptedCmp3]]</f>
        <v>1</v>
      </c>
      <c r="B590" s="11">
        <v>53863</v>
      </c>
      <c r="I590">
        <v>1959</v>
      </c>
      <c r="S590">
        <v>67</v>
      </c>
    </row>
    <row r="591" spans="1:19" x14ac:dyDescent="0.35">
      <c r="A591" s="11">
        <f>marketing_campaign[[#This Row],[Response]]+marketing_campaign[[#This Row],[AcceptedCmp2]]+marketing_campaign[[#This Row],[AcceptedCmp1]]+marketing_campaign[[#This Row],[AcceptedCmp5]]+marketing_campaign[[#This Row],[AcceptedCmp4]]+marketing_campaign[[#This Row],[AcceptedCmp3]]</f>
        <v>0</v>
      </c>
      <c r="B591" s="11">
        <v>24221</v>
      </c>
      <c r="I591">
        <v>1984</v>
      </c>
      <c r="S591">
        <v>42</v>
      </c>
    </row>
    <row r="592" spans="1:19" x14ac:dyDescent="0.35">
      <c r="A592" s="12">
        <f>marketing_campaign[[#This Row],[Response]]+marketing_campaign[[#This Row],[AcceptedCmp2]]+marketing_campaign[[#This Row],[AcceptedCmp1]]+marketing_campaign[[#This Row],[AcceptedCmp5]]+marketing_campaign[[#This Row],[AcceptedCmp4]]+marketing_campaign[[#This Row],[AcceptedCmp3]]</f>
        <v>1</v>
      </c>
      <c r="B592" s="11">
        <v>39684</v>
      </c>
      <c r="I592">
        <v>1975</v>
      </c>
      <c r="S592">
        <v>51</v>
      </c>
    </row>
    <row r="593" spans="1:19" x14ac:dyDescent="0.35">
      <c r="A593" s="11">
        <f>marketing_campaign[[#This Row],[Response]]+marketing_campaign[[#This Row],[AcceptedCmp2]]+marketing_campaign[[#This Row],[AcceptedCmp1]]+marketing_campaign[[#This Row],[AcceptedCmp5]]+marketing_campaign[[#This Row],[AcceptedCmp4]]+marketing_campaign[[#This Row],[AcceptedCmp3]]</f>
        <v>3</v>
      </c>
      <c r="B593" s="11">
        <v>92163</v>
      </c>
      <c r="I593">
        <v>1965</v>
      </c>
      <c r="S593">
        <v>61</v>
      </c>
    </row>
    <row r="594" spans="1:19" x14ac:dyDescent="0.35">
      <c r="A594" s="12">
        <f>marketing_campaign[[#This Row],[Response]]+marketing_campaign[[#This Row],[AcceptedCmp2]]+marketing_campaign[[#This Row],[AcceptedCmp1]]+marketing_campaign[[#This Row],[AcceptedCmp5]]+marketing_campaign[[#This Row],[AcceptedCmp4]]+marketing_campaign[[#This Row],[AcceptedCmp3]]</f>
        <v>0</v>
      </c>
      <c r="B594" s="11">
        <v>69882</v>
      </c>
      <c r="I594">
        <v>1977</v>
      </c>
      <c r="S594">
        <v>49</v>
      </c>
    </row>
    <row r="595" spans="1:19" x14ac:dyDescent="0.35">
      <c r="A595" s="11">
        <f>marketing_campaign[[#This Row],[Response]]+marketing_campaign[[#This Row],[AcceptedCmp2]]+marketing_campaign[[#This Row],[AcceptedCmp1]]+marketing_campaign[[#This Row],[AcceptedCmp5]]+marketing_campaign[[#This Row],[AcceptedCmp4]]+marketing_campaign[[#This Row],[AcceptedCmp3]]</f>
        <v>0</v>
      </c>
      <c r="B595" s="11">
        <v>33178</v>
      </c>
      <c r="I595">
        <v>1972</v>
      </c>
      <c r="S595">
        <v>54</v>
      </c>
    </row>
    <row r="596" spans="1:19" x14ac:dyDescent="0.35">
      <c r="A596" s="12">
        <f>marketing_campaign[[#This Row],[Response]]+marketing_campaign[[#This Row],[AcceptedCmp2]]+marketing_campaign[[#This Row],[AcceptedCmp1]]+marketing_campaign[[#This Row],[AcceptedCmp5]]+marketing_campaign[[#This Row],[AcceptedCmp4]]+marketing_campaign[[#This Row],[AcceptedCmp3]]</f>
        <v>0</v>
      </c>
      <c r="B596" s="11">
        <v>59973</v>
      </c>
      <c r="I596">
        <v>1975</v>
      </c>
      <c r="S596">
        <v>51</v>
      </c>
    </row>
    <row r="597" spans="1:19" x14ac:dyDescent="0.35">
      <c r="A597" s="11">
        <f>marketing_campaign[[#This Row],[Response]]+marketing_campaign[[#This Row],[AcceptedCmp2]]+marketing_campaign[[#This Row],[AcceptedCmp1]]+marketing_campaign[[#This Row],[AcceptedCmp5]]+marketing_campaign[[#This Row],[AcceptedCmp4]]+marketing_campaign[[#This Row],[AcceptedCmp3]]</f>
        <v>1</v>
      </c>
      <c r="B597" s="11">
        <v>17459</v>
      </c>
      <c r="I597">
        <v>1969</v>
      </c>
      <c r="S597">
        <v>57</v>
      </c>
    </row>
    <row r="598" spans="1:19" x14ac:dyDescent="0.35">
      <c r="A598" s="12">
        <f>marketing_campaign[[#This Row],[Response]]+marketing_campaign[[#This Row],[AcceptedCmp2]]+marketing_campaign[[#This Row],[AcceptedCmp1]]+marketing_campaign[[#This Row],[AcceptedCmp5]]+marketing_campaign[[#This Row],[AcceptedCmp4]]+marketing_campaign[[#This Row],[AcceptedCmp3]]</f>
        <v>0</v>
      </c>
      <c r="B598" s="11">
        <v>23910</v>
      </c>
      <c r="I598">
        <v>1969</v>
      </c>
      <c r="S598">
        <v>57</v>
      </c>
    </row>
    <row r="599" spans="1:19" x14ac:dyDescent="0.35">
      <c r="A599" s="11">
        <f>marketing_campaign[[#This Row],[Response]]+marketing_campaign[[#This Row],[AcceptedCmp2]]+marketing_campaign[[#This Row],[AcceptedCmp1]]+marketing_campaign[[#This Row],[AcceptedCmp5]]+marketing_campaign[[#This Row],[AcceptedCmp4]]+marketing_campaign[[#This Row],[AcceptedCmp3]]</f>
        <v>0</v>
      </c>
      <c r="B599" s="11">
        <v>42169</v>
      </c>
      <c r="I599">
        <v>1978</v>
      </c>
      <c r="S599">
        <v>48</v>
      </c>
    </row>
    <row r="600" spans="1:19" x14ac:dyDescent="0.35">
      <c r="A600" s="12">
        <f>marketing_campaign[[#This Row],[Response]]+marketing_campaign[[#This Row],[AcceptedCmp2]]+marketing_campaign[[#This Row],[AcceptedCmp1]]+marketing_campaign[[#This Row],[AcceptedCmp5]]+marketing_campaign[[#This Row],[AcceptedCmp4]]+marketing_campaign[[#This Row],[AcceptedCmp3]]</f>
        <v>0</v>
      </c>
      <c r="B600" s="11">
        <v>26224</v>
      </c>
      <c r="I600">
        <v>1981</v>
      </c>
      <c r="S600">
        <v>45</v>
      </c>
    </row>
    <row r="601" spans="1:19" x14ac:dyDescent="0.35">
      <c r="A601" s="11">
        <f>marketing_campaign[[#This Row],[Response]]+marketing_campaign[[#This Row],[AcceptedCmp2]]+marketing_campaign[[#This Row],[AcceptedCmp1]]+marketing_campaign[[#This Row],[AcceptedCmp5]]+marketing_campaign[[#This Row],[AcceptedCmp4]]+marketing_campaign[[#This Row],[AcceptedCmp3]]</f>
        <v>0</v>
      </c>
      <c r="B601" s="11">
        <v>31089</v>
      </c>
      <c r="I601">
        <v>1961</v>
      </c>
      <c r="S601">
        <v>65</v>
      </c>
    </row>
    <row r="602" spans="1:19" x14ac:dyDescent="0.35">
      <c r="A602" s="12">
        <f>marketing_campaign[[#This Row],[Response]]+marketing_campaign[[#This Row],[AcceptedCmp2]]+marketing_campaign[[#This Row],[AcceptedCmp1]]+marketing_campaign[[#This Row],[AcceptedCmp5]]+marketing_campaign[[#This Row],[AcceptedCmp4]]+marketing_campaign[[#This Row],[AcceptedCmp3]]</f>
        <v>0</v>
      </c>
      <c r="B602" s="11">
        <v>30081</v>
      </c>
      <c r="I602">
        <v>1960</v>
      </c>
      <c r="S602">
        <v>66</v>
      </c>
    </row>
    <row r="603" spans="1:19" x14ac:dyDescent="0.35">
      <c r="A603" s="11">
        <f>marketing_campaign[[#This Row],[Response]]+marketing_campaign[[#This Row],[AcceptedCmp2]]+marketing_campaign[[#This Row],[AcceptedCmp1]]+marketing_campaign[[#This Row],[AcceptedCmp5]]+marketing_campaign[[#This Row],[AcceptedCmp4]]+marketing_campaign[[#This Row],[AcceptedCmp3]]</f>
        <v>0</v>
      </c>
      <c r="B603" s="11">
        <v>62807</v>
      </c>
      <c r="I603">
        <v>1955</v>
      </c>
      <c r="S603">
        <v>71</v>
      </c>
    </row>
    <row r="604" spans="1:19" x14ac:dyDescent="0.35">
      <c r="A604" s="12">
        <f>marketing_campaign[[#This Row],[Response]]+marketing_campaign[[#This Row],[AcceptedCmp2]]+marketing_campaign[[#This Row],[AcceptedCmp1]]+marketing_campaign[[#This Row],[AcceptedCmp5]]+marketing_campaign[[#This Row],[AcceptedCmp4]]+marketing_campaign[[#This Row],[AcceptedCmp3]]</f>
        <v>0</v>
      </c>
      <c r="B604" s="11">
        <v>72906</v>
      </c>
      <c r="I604">
        <v>1948</v>
      </c>
      <c r="S604">
        <v>78</v>
      </c>
    </row>
    <row r="605" spans="1:19" x14ac:dyDescent="0.35">
      <c r="A605" s="11">
        <f>marketing_campaign[[#This Row],[Response]]+marketing_campaign[[#This Row],[AcceptedCmp2]]+marketing_campaign[[#This Row],[AcceptedCmp1]]+marketing_campaign[[#This Row],[AcceptedCmp5]]+marketing_campaign[[#This Row],[AcceptedCmp4]]+marketing_campaign[[#This Row],[AcceptedCmp3]]</f>
        <v>0</v>
      </c>
      <c r="B605" s="11">
        <v>61467</v>
      </c>
      <c r="I605">
        <v>1966</v>
      </c>
      <c r="S605">
        <v>60</v>
      </c>
    </row>
    <row r="606" spans="1:19" x14ac:dyDescent="0.35">
      <c r="A606" s="12">
        <f>marketing_campaign[[#This Row],[Response]]+marketing_campaign[[#This Row],[AcceptedCmp2]]+marketing_campaign[[#This Row],[AcceptedCmp1]]+marketing_campaign[[#This Row],[AcceptedCmp5]]+marketing_campaign[[#This Row],[AcceptedCmp4]]+marketing_campaign[[#This Row],[AcceptedCmp3]]</f>
        <v>0</v>
      </c>
      <c r="B606" s="11">
        <v>49618</v>
      </c>
      <c r="I606">
        <v>1986</v>
      </c>
      <c r="S606">
        <v>40</v>
      </c>
    </row>
    <row r="607" spans="1:19" x14ac:dyDescent="0.35">
      <c r="A607" s="11">
        <f>marketing_campaign[[#This Row],[Response]]+marketing_campaign[[#This Row],[AcceptedCmp2]]+marketing_campaign[[#This Row],[AcceptedCmp1]]+marketing_campaign[[#This Row],[AcceptedCmp5]]+marketing_campaign[[#This Row],[AcceptedCmp4]]+marketing_campaign[[#This Row],[AcceptedCmp3]]</f>
        <v>1</v>
      </c>
      <c r="B607" s="11">
        <v>21888</v>
      </c>
      <c r="I607">
        <v>1973</v>
      </c>
      <c r="S607">
        <v>53</v>
      </c>
    </row>
    <row r="608" spans="1:19" x14ac:dyDescent="0.35">
      <c r="A608" s="12">
        <f>marketing_campaign[[#This Row],[Response]]+marketing_campaign[[#This Row],[AcceptedCmp2]]+marketing_campaign[[#This Row],[AcceptedCmp1]]+marketing_campaign[[#This Row],[AcceptedCmp5]]+marketing_campaign[[#This Row],[AcceptedCmp4]]+marketing_campaign[[#This Row],[AcceptedCmp3]]</f>
        <v>0</v>
      </c>
      <c r="B608" s="11">
        <v>42429</v>
      </c>
      <c r="I608">
        <v>1956</v>
      </c>
      <c r="S608">
        <v>70</v>
      </c>
    </row>
    <row r="609" spans="1:19" x14ac:dyDescent="0.35">
      <c r="A609" s="11">
        <f>marketing_campaign[[#This Row],[Response]]+marketing_campaign[[#This Row],[AcceptedCmp2]]+marketing_campaign[[#This Row],[AcceptedCmp1]]+marketing_campaign[[#This Row],[AcceptedCmp5]]+marketing_campaign[[#This Row],[AcceptedCmp4]]+marketing_campaign[[#This Row],[AcceptedCmp3]]</f>
        <v>0</v>
      </c>
      <c r="B609" s="11">
        <v>26150</v>
      </c>
      <c r="I609">
        <v>1975</v>
      </c>
      <c r="S609">
        <v>51</v>
      </c>
    </row>
    <row r="610" spans="1:19" x14ac:dyDescent="0.35">
      <c r="A610" s="12">
        <f>marketing_campaign[[#This Row],[Response]]+marketing_campaign[[#This Row],[AcceptedCmp2]]+marketing_campaign[[#This Row],[AcceptedCmp1]]+marketing_campaign[[#This Row],[AcceptedCmp5]]+marketing_campaign[[#This Row],[AcceptedCmp4]]+marketing_campaign[[#This Row],[AcceptedCmp3]]</f>
        <v>0</v>
      </c>
      <c r="B610" s="11">
        <v>30801</v>
      </c>
      <c r="I610">
        <v>1965</v>
      </c>
      <c r="S610">
        <v>61</v>
      </c>
    </row>
    <row r="611" spans="1:19" x14ac:dyDescent="0.35">
      <c r="A611" s="11">
        <f>marketing_campaign[[#This Row],[Response]]+marketing_campaign[[#This Row],[AcceptedCmp2]]+marketing_campaign[[#This Row],[AcceptedCmp1]]+marketing_campaign[[#This Row],[AcceptedCmp5]]+marketing_campaign[[#This Row],[AcceptedCmp4]]+marketing_campaign[[#This Row],[AcceptedCmp3]]</f>
        <v>1</v>
      </c>
      <c r="B611" s="11">
        <v>81168</v>
      </c>
      <c r="I611">
        <v>1969</v>
      </c>
      <c r="S611">
        <v>57</v>
      </c>
    </row>
    <row r="612" spans="1:19" x14ac:dyDescent="0.35">
      <c r="A612" s="12">
        <f>marketing_campaign[[#This Row],[Response]]+marketing_campaign[[#This Row],[AcceptedCmp2]]+marketing_campaign[[#This Row],[AcceptedCmp1]]+marketing_campaign[[#This Row],[AcceptedCmp5]]+marketing_campaign[[#This Row],[AcceptedCmp4]]+marketing_campaign[[#This Row],[AcceptedCmp3]]</f>
        <v>0</v>
      </c>
      <c r="B612" s="11">
        <v>26877</v>
      </c>
      <c r="I612">
        <v>1944</v>
      </c>
      <c r="S612">
        <v>82</v>
      </c>
    </row>
    <row r="613" spans="1:19" x14ac:dyDescent="0.35">
      <c r="A613" s="11">
        <f>marketing_campaign[[#This Row],[Response]]+marketing_campaign[[#This Row],[AcceptedCmp2]]+marketing_campaign[[#This Row],[AcceptedCmp1]]+marketing_campaign[[#This Row],[AcceptedCmp5]]+marketing_campaign[[#This Row],[AcceptedCmp4]]+marketing_campaign[[#This Row],[AcceptedCmp3]]</f>
        <v>0</v>
      </c>
      <c r="B613" s="11">
        <v>45006</v>
      </c>
      <c r="I613">
        <v>1973</v>
      </c>
      <c r="S613">
        <v>53</v>
      </c>
    </row>
    <row r="614" spans="1:19" x14ac:dyDescent="0.35">
      <c r="A614" s="12">
        <f>marketing_campaign[[#This Row],[Response]]+marketing_campaign[[#This Row],[AcceptedCmp2]]+marketing_campaign[[#This Row],[AcceptedCmp1]]+marketing_campaign[[#This Row],[AcceptedCmp5]]+marketing_campaign[[#This Row],[AcceptedCmp4]]+marketing_campaign[[#This Row],[AcceptedCmp3]]</f>
        <v>0</v>
      </c>
      <c r="B614" s="11">
        <v>18978</v>
      </c>
      <c r="I614">
        <v>1967</v>
      </c>
      <c r="S614">
        <v>59</v>
      </c>
    </row>
    <row r="615" spans="1:19" x14ac:dyDescent="0.35">
      <c r="A615" s="11">
        <f>marketing_campaign[[#This Row],[Response]]+marketing_campaign[[#This Row],[AcceptedCmp2]]+marketing_campaign[[#This Row],[AcceptedCmp1]]+marketing_campaign[[#This Row],[AcceptedCmp5]]+marketing_campaign[[#This Row],[AcceptedCmp4]]+marketing_campaign[[#This Row],[AcceptedCmp3]]</f>
        <v>0</v>
      </c>
      <c r="B615" s="11">
        <v>22574</v>
      </c>
      <c r="I615">
        <v>1969</v>
      </c>
      <c r="S615">
        <v>57</v>
      </c>
    </row>
    <row r="616" spans="1:19" x14ac:dyDescent="0.35">
      <c r="A616" s="12">
        <f>marketing_campaign[[#This Row],[Response]]+marketing_campaign[[#This Row],[AcceptedCmp2]]+marketing_campaign[[#This Row],[AcceptedCmp1]]+marketing_campaign[[#This Row],[AcceptedCmp5]]+marketing_campaign[[#This Row],[AcceptedCmp4]]+marketing_campaign[[#This Row],[AcceptedCmp3]]</f>
        <v>1</v>
      </c>
      <c r="B616" s="11">
        <v>48240</v>
      </c>
      <c r="I616">
        <v>1974</v>
      </c>
      <c r="S616">
        <v>52</v>
      </c>
    </row>
    <row r="617" spans="1:19" x14ac:dyDescent="0.35">
      <c r="A617" s="11">
        <f>marketing_campaign[[#This Row],[Response]]+marketing_campaign[[#This Row],[AcceptedCmp2]]+marketing_campaign[[#This Row],[AcceptedCmp1]]+marketing_campaign[[#This Row],[AcceptedCmp5]]+marketing_campaign[[#This Row],[AcceptedCmp4]]+marketing_campaign[[#This Row],[AcceptedCmp3]]</f>
        <v>0</v>
      </c>
      <c r="B617" s="11">
        <v>45837</v>
      </c>
      <c r="I617">
        <v>1965</v>
      </c>
      <c r="S617">
        <v>61</v>
      </c>
    </row>
    <row r="618" spans="1:19" x14ac:dyDescent="0.35">
      <c r="A618" s="12">
        <f>marketing_campaign[[#This Row],[Response]]+marketing_campaign[[#This Row],[AcceptedCmp2]]+marketing_campaign[[#This Row],[AcceptedCmp1]]+marketing_campaign[[#This Row],[AcceptedCmp5]]+marketing_campaign[[#This Row],[AcceptedCmp4]]+marketing_campaign[[#This Row],[AcceptedCmp3]]</f>
        <v>0</v>
      </c>
      <c r="B618" s="11">
        <v>35791</v>
      </c>
      <c r="I618">
        <v>1976</v>
      </c>
      <c r="S618">
        <v>50</v>
      </c>
    </row>
    <row r="619" spans="1:19" x14ac:dyDescent="0.35">
      <c r="A619" s="11">
        <f>marketing_campaign[[#This Row],[Response]]+marketing_campaign[[#This Row],[AcceptedCmp2]]+marketing_campaign[[#This Row],[AcceptedCmp1]]+marketing_campaign[[#This Row],[AcceptedCmp5]]+marketing_campaign[[#This Row],[AcceptedCmp4]]+marketing_campaign[[#This Row],[AcceptedCmp3]]</f>
        <v>0</v>
      </c>
      <c r="B619" s="11">
        <v>162397</v>
      </c>
      <c r="I619">
        <v>1978</v>
      </c>
      <c r="S619">
        <v>48</v>
      </c>
    </row>
    <row r="620" spans="1:19" x14ac:dyDescent="0.35">
      <c r="A620" s="12">
        <f>marketing_campaign[[#This Row],[Response]]+marketing_campaign[[#This Row],[AcceptedCmp2]]+marketing_campaign[[#This Row],[AcceptedCmp1]]+marketing_campaign[[#This Row],[AcceptedCmp5]]+marketing_campaign[[#This Row],[AcceptedCmp4]]+marketing_campaign[[#This Row],[AcceptedCmp3]]</f>
        <v>0</v>
      </c>
      <c r="B620" s="11">
        <v>54162</v>
      </c>
      <c r="I620">
        <v>1960</v>
      </c>
      <c r="S620">
        <v>66</v>
      </c>
    </row>
    <row r="621" spans="1:19" x14ac:dyDescent="0.35">
      <c r="A621" s="11">
        <f>marketing_campaign[[#This Row],[Response]]+marketing_campaign[[#This Row],[AcceptedCmp2]]+marketing_campaign[[#This Row],[AcceptedCmp1]]+marketing_campaign[[#This Row],[AcceptedCmp5]]+marketing_campaign[[#This Row],[AcceptedCmp4]]+marketing_campaign[[#This Row],[AcceptedCmp3]]</f>
        <v>0</v>
      </c>
      <c r="B621" s="11">
        <v>30522</v>
      </c>
      <c r="I621">
        <v>1961</v>
      </c>
      <c r="S621">
        <v>65</v>
      </c>
    </row>
    <row r="622" spans="1:19" x14ac:dyDescent="0.35">
      <c r="A622" s="12">
        <f>marketing_campaign[[#This Row],[Response]]+marketing_campaign[[#This Row],[AcceptedCmp2]]+marketing_campaign[[#This Row],[AcceptedCmp1]]+marketing_campaign[[#This Row],[AcceptedCmp5]]+marketing_campaign[[#This Row],[AcceptedCmp4]]+marketing_campaign[[#This Row],[AcceptedCmp3]]</f>
        <v>0</v>
      </c>
      <c r="B622" s="11">
        <v>54456</v>
      </c>
      <c r="I622">
        <v>1971</v>
      </c>
      <c r="S622">
        <v>55</v>
      </c>
    </row>
    <row r="623" spans="1:19" x14ac:dyDescent="0.35">
      <c r="A623" s="11">
        <f>marketing_campaign[[#This Row],[Response]]+marketing_campaign[[#This Row],[AcceptedCmp2]]+marketing_campaign[[#This Row],[AcceptedCmp1]]+marketing_campaign[[#This Row],[AcceptedCmp5]]+marketing_campaign[[#This Row],[AcceptedCmp4]]+marketing_campaign[[#This Row],[AcceptedCmp3]]</f>
        <v>0</v>
      </c>
      <c r="B623" s="11">
        <v>31632</v>
      </c>
      <c r="I623">
        <v>1949</v>
      </c>
      <c r="S623">
        <v>77</v>
      </c>
    </row>
    <row r="624" spans="1:19" x14ac:dyDescent="0.35">
      <c r="A624" s="12">
        <f>marketing_campaign[[#This Row],[Response]]+marketing_campaign[[#This Row],[AcceptedCmp2]]+marketing_campaign[[#This Row],[AcceptedCmp1]]+marketing_campaign[[#This Row],[AcceptedCmp5]]+marketing_campaign[[#This Row],[AcceptedCmp4]]+marketing_campaign[[#This Row],[AcceptedCmp3]]</f>
        <v>2</v>
      </c>
      <c r="B624" s="11">
        <v>72298</v>
      </c>
      <c r="I624">
        <v>1978</v>
      </c>
      <c r="S624">
        <v>48</v>
      </c>
    </row>
    <row r="625" spans="1:19" x14ac:dyDescent="0.35">
      <c r="A625" s="11">
        <f>marketing_campaign[[#This Row],[Response]]+marketing_campaign[[#This Row],[AcceptedCmp2]]+marketing_campaign[[#This Row],[AcceptedCmp1]]+marketing_campaign[[#This Row],[AcceptedCmp5]]+marketing_campaign[[#This Row],[AcceptedCmp4]]+marketing_campaign[[#This Row],[AcceptedCmp3]]</f>
        <v>0</v>
      </c>
      <c r="B625" s="11">
        <v>36975</v>
      </c>
      <c r="I625">
        <v>1955</v>
      </c>
      <c r="S625">
        <v>71</v>
      </c>
    </row>
    <row r="626" spans="1:19" x14ac:dyDescent="0.35">
      <c r="A626" s="12">
        <f>marketing_campaign[[#This Row],[Response]]+marketing_campaign[[#This Row],[AcceptedCmp2]]+marketing_campaign[[#This Row],[AcceptedCmp1]]+marketing_campaign[[#This Row],[AcceptedCmp5]]+marketing_campaign[[#This Row],[AcceptedCmp4]]+marketing_campaign[[#This Row],[AcceptedCmp3]]</f>
        <v>1</v>
      </c>
      <c r="B626" s="11">
        <v>72635</v>
      </c>
      <c r="I626">
        <v>1976</v>
      </c>
      <c r="S626">
        <v>50</v>
      </c>
    </row>
    <row r="627" spans="1:19" x14ac:dyDescent="0.35">
      <c r="A627" s="11">
        <f>marketing_campaign[[#This Row],[Response]]+marketing_campaign[[#This Row],[AcceptedCmp2]]+marketing_campaign[[#This Row],[AcceptedCmp1]]+marketing_campaign[[#This Row],[AcceptedCmp5]]+marketing_campaign[[#This Row],[AcceptedCmp4]]+marketing_campaign[[#This Row],[AcceptedCmp3]]</f>
        <v>0</v>
      </c>
      <c r="B627" s="11">
        <v>13624</v>
      </c>
      <c r="I627">
        <v>1975</v>
      </c>
      <c r="S627">
        <v>51</v>
      </c>
    </row>
    <row r="628" spans="1:19" x14ac:dyDescent="0.35">
      <c r="A628" s="12">
        <f>marketing_campaign[[#This Row],[Response]]+marketing_campaign[[#This Row],[AcceptedCmp2]]+marketing_campaign[[#This Row],[AcceptedCmp1]]+marketing_campaign[[#This Row],[AcceptedCmp5]]+marketing_campaign[[#This Row],[AcceptedCmp4]]+marketing_campaign[[#This Row],[AcceptedCmp3]]</f>
        <v>0</v>
      </c>
      <c r="B628" s="11">
        <v>84196</v>
      </c>
      <c r="I628">
        <v>1960</v>
      </c>
      <c r="S628">
        <v>66</v>
      </c>
    </row>
    <row r="629" spans="1:19" x14ac:dyDescent="0.35">
      <c r="A629" s="11">
        <f>marketing_campaign[[#This Row],[Response]]+marketing_campaign[[#This Row],[AcceptedCmp2]]+marketing_campaign[[#This Row],[AcceptedCmp1]]+marketing_campaign[[#This Row],[AcceptedCmp5]]+marketing_campaign[[#This Row],[AcceptedCmp4]]+marketing_campaign[[#This Row],[AcceptedCmp3]]</f>
        <v>1</v>
      </c>
      <c r="B629" s="11">
        <v>70971</v>
      </c>
      <c r="I629">
        <v>1977</v>
      </c>
      <c r="S629">
        <v>49</v>
      </c>
    </row>
    <row r="630" spans="1:19" x14ac:dyDescent="0.35">
      <c r="A630" s="12">
        <f>marketing_campaign[[#This Row],[Response]]+marketing_campaign[[#This Row],[AcceptedCmp2]]+marketing_campaign[[#This Row],[AcceptedCmp1]]+marketing_campaign[[#This Row],[AcceptedCmp5]]+marketing_campaign[[#This Row],[AcceptedCmp4]]+marketing_campaign[[#This Row],[AcceptedCmp3]]</f>
        <v>0</v>
      </c>
      <c r="B630" s="11">
        <v>34487</v>
      </c>
      <c r="I630">
        <v>1977</v>
      </c>
      <c r="S630">
        <v>49</v>
      </c>
    </row>
    <row r="631" spans="1:19" x14ac:dyDescent="0.35">
      <c r="A631" s="11">
        <f>marketing_campaign[[#This Row],[Response]]+marketing_campaign[[#This Row],[AcceptedCmp2]]+marketing_campaign[[#This Row],[AcceptedCmp1]]+marketing_campaign[[#This Row],[AcceptedCmp5]]+marketing_campaign[[#This Row],[AcceptedCmp4]]+marketing_campaign[[#This Row],[AcceptedCmp3]]</f>
        <v>0</v>
      </c>
      <c r="B631" s="11">
        <v>28769</v>
      </c>
      <c r="I631">
        <v>1970</v>
      </c>
      <c r="S631">
        <v>56</v>
      </c>
    </row>
    <row r="632" spans="1:19" x14ac:dyDescent="0.35">
      <c r="A632" s="12">
        <f>marketing_campaign[[#This Row],[Response]]+marketing_campaign[[#This Row],[AcceptedCmp2]]+marketing_campaign[[#This Row],[AcceptedCmp1]]+marketing_campaign[[#This Row],[AcceptedCmp5]]+marketing_campaign[[#This Row],[AcceptedCmp4]]+marketing_campaign[[#This Row],[AcceptedCmp3]]</f>
        <v>0</v>
      </c>
      <c r="B632" s="11">
        <v>69084</v>
      </c>
      <c r="I632">
        <v>1958</v>
      </c>
      <c r="S632">
        <v>68</v>
      </c>
    </row>
    <row r="633" spans="1:19" x14ac:dyDescent="0.35">
      <c r="A633" s="11">
        <f>marketing_campaign[[#This Row],[Response]]+marketing_campaign[[#This Row],[AcceptedCmp2]]+marketing_campaign[[#This Row],[AcceptedCmp1]]+marketing_campaign[[#This Row],[AcceptedCmp5]]+marketing_campaign[[#This Row],[AcceptedCmp4]]+marketing_campaign[[#This Row],[AcceptedCmp3]]</f>
        <v>0</v>
      </c>
      <c r="B633" s="11">
        <v>65488</v>
      </c>
      <c r="I633">
        <v>1970</v>
      </c>
      <c r="S633">
        <v>56</v>
      </c>
    </row>
    <row r="634" spans="1:19" x14ac:dyDescent="0.35">
      <c r="A634" s="12">
        <f>marketing_campaign[[#This Row],[Response]]+marketing_campaign[[#This Row],[AcceptedCmp2]]+marketing_campaign[[#This Row],[AcceptedCmp1]]+marketing_campaign[[#This Row],[AcceptedCmp5]]+marketing_campaign[[#This Row],[AcceptedCmp4]]+marketing_campaign[[#This Row],[AcceptedCmp3]]</f>
        <v>0</v>
      </c>
      <c r="B634" s="11">
        <v>62466</v>
      </c>
      <c r="I634">
        <v>1960</v>
      </c>
      <c r="S634">
        <v>66</v>
      </c>
    </row>
    <row r="635" spans="1:19" x14ac:dyDescent="0.35">
      <c r="A635" s="11">
        <f>marketing_campaign[[#This Row],[Response]]+marketing_campaign[[#This Row],[AcceptedCmp2]]+marketing_campaign[[#This Row],[AcceptedCmp1]]+marketing_campaign[[#This Row],[AcceptedCmp5]]+marketing_campaign[[#This Row],[AcceptedCmp4]]+marketing_campaign[[#This Row],[AcceptedCmp3]]</f>
        <v>2</v>
      </c>
      <c r="B635" s="11">
        <v>32218</v>
      </c>
      <c r="I635">
        <v>1973</v>
      </c>
      <c r="S635">
        <v>53</v>
      </c>
    </row>
    <row r="636" spans="1:19" x14ac:dyDescent="0.35">
      <c r="A636" s="12">
        <f>marketing_campaign[[#This Row],[Response]]+marketing_campaign[[#This Row],[AcceptedCmp2]]+marketing_campaign[[#This Row],[AcceptedCmp1]]+marketing_campaign[[#This Row],[AcceptedCmp5]]+marketing_campaign[[#This Row],[AcceptedCmp4]]+marketing_campaign[[#This Row],[AcceptedCmp3]]</f>
        <v>1</v>
      </c>
      <c r="B636" s="11">
        <v>83917</v>
      </c>
      <c r="I636">
        <v>1962</v>
      </c>
      <c r="S636">
        <v>64</v>
      </c>
    </row>
    <row r="637" spans="1:19" x14ac:dyDescent="0.35">
      <c r="A637" s="11">
        <f>marketing_campaign[[#This Row],[Response]]+marketing_campaign[[#This Row],[AcceptedCmp2]]+marketing_campaign[[#This Row],[AcceptedCmp1]]+marketing_campaign[[#This Row],[AcceptedCmp5]]+marketing_campaign[[#This Row],[AcceptedCmp4]]+marketing_campaign[[#This Row],[AcceptedCmp3]]</f>
        <v>0</v>
      </c>
      <c r="B637" s="11">
        <v>46102</v>
      </c>
      <c r="I637">
        <v>1952</v>
      </c>
      <c r="S637">
        <v>74</v>
      </c>
    </row>
    <row r="638" spans="1:19" x14ac:dyDescent="0.35">
      <c r="A638" s="12">
        <f>marketing_campaign[[#This Row],[Response]]+marketing_campaign[[#This Row],[AcceptedCmp2]]+marketing_campaign[[#This Row],[AcceptedCmp1]]+marketing_campaign[[#This Row],[AcceptedCmp5]]+marketing_campaign[[#This Row],[AcceptedCmp4]]+marketing_campaign[[#This Row],[AcceptedCmp3]]</f>
        <v>0</v>
      </c>
      <c r="B638" s="11">
        <v>84574</v>
      </c>
      <c r="I638">
        <v>1962</v>
      </c>
      <c r="S638">
        <v>64</v>
      </c>
    </row>
    <row r="639" spans="1:19" x14ac:dyDescent="0.35">
      <c r="A639" s="11">
        <f>marketing_campaign[[#This Row],[Response]]+marketing_campaign[[#This Row],[AcceptedCmp2]]+marketing_campaign[[#This Row],[AcceptedCmp1]]+marketing_campaign[[#This Row],[AcceptedCmp5]]+marketing_campaign[[#This Row],[AcceptedCmp4]]+marketing_campaign[[#This Row],[AcceptedCmp3]]</f>
        <v>0</v>
      </c>
      <c r="B639" s="11">
        <v>56181</v>
      </c>
      <c r="I639">
        <v>1950</v>
      </c>
      <c r="S639">
        <v>76</v>
      </c>
    </row>
    <row r="640" spans="1:19" x14ac:dyDescent="0.35">
      <c r="A640" s="12">
        <f>marketing_campaign[[#This Row],[Response]]+marketing_campaign[[#This Row],[AcceptedCmp2]]+marketing_campaign[[#This Row],[AcceptedCmp1]]+marketing_campaign[[#This Row],[AcceptedCmp5]]+marketing_campaign[[#This Row],[AcceptedCmp4]]+marketing_campaign[[#This Row],[AcceptedCmp3]]</f>
        <v>1</v>
      </c>
      <c r="B640" s="11">
        <v>63120</v>
      </c>
      <c r="I640">
        <v>1971</v>
      </c>
      <c r="S640">
        <v>55</v>
      </c>
    </row>
    <row r="641" spans="1:19" x14ac:dyDescent="0.35">
      <c r="A641" s="11">
        <f>marketing_campaign[[#This Row],[Response]]+marketing_campaign[[#This Row],[AcceptedCmp2]]+marketing_campaign[[#This Row],[AcceptedCmp1]]+marketing_campaign[[#This Row],[AcceptedCmp5]]+marketing_campaign[[#This Row],[AcceptedCmp4]]+marketing_campaign[[#This Row],[AcceptedCmp3]]</f>
        <v>1</v>
      </c>
      <c r="B641" s="11">
        <v>73691</v>
      </c>
      <c r="I641">
        <v>1960</v>
      </c>
      <c r="S641">
        <v>66</v>
      </c>
    </row>
    <row r="642" spans="1:19" x14ac:dyDescent="0.35">
      <c r="A642" s="12">
        <f>marketing_campaign[[#This Row],[Response]]+marketing_campaign[[#This Row],[AcceptedCmp2]]+marketing_campaign[[#This Row],[AcceptedCmp1]]+marketing_campaign[[#This Row],[AcceptedCmp5]]+marketing_campaign[[#This Row],[AcceptedCmp4]]+marketing_campaign[[#This Row],[AcceptedCmp3]]</f>
        <v>0</v>
      </c>
      <c r="B642" s="11">
        <v>63381</v>
      </c>
      <c r="I642">
        <v>1948</v>
      </c>
      <c r="S642">
        <v>78</v>
      </c>
    </row>
    <row r="643" spans="1:19" x14ac:dyDescent="0.35">
      <c r="A643" s="11">
        <f>marketing_campaign[[#This Row],[Response]]+marketing_campaign[[#This Row],[AcceptedCmp2]]+marketing_campaign[[#This Row],[AcceptedCmp1]]+marketing_campaign[[#This Row],[AcceptedCmp5]]+marketing_campaign[[#This Row],[AcceptedCmp4]]+marketing_campaign[[#This Row],[AcceptedCmp3]]</f>
        <v>0</v>
      </c>
      <c r="B643" s="11">
        <v>76140</v>
      </c>
      <c r="I643">
        <v>1959</v>
      </c>
      <c r="S643">
        <v>67</v>
      </c>
    </row>
    <row r="644" spans="1:19" x14ac:dyDescent="0.35">
      <c r="A644" s="12">
        <f>marketing_campaign[[#This Row],[Response]]+marketing_campaign[[#This Row],[AcceptedCmp2]]+marketing_campaign[[#This Row],[AcceptedCmp1]]+marketing_campaign[[#This Row],[AcceptedCmp5]]+marketing_campaign[[#This Row],[AcceptedCmp4]]+marketing_campaign[[#This Row],[AcceptedCmp3]]</f>
        <v>0</v>
      </c>
      <c r="B644" s="11">
        <v>62859</v>
      </c>
      <c r="I644">
        <v>1964</v>
      </c>
      <c r="S644">
        <v>62</v>
      </c>
    </row>
    <row r="645" spans="1:19" x14ac:dyDescent="0.35">
      <c r="A645" s="11">
        <f>marketing_campaign[[#This Row],[Response]]+marketing_campaign[[#This Row],[AcceptedCmp2]]+marketing_campaign[[#This Row],[AcceptedCmp1]]+marketing_campaign[[#This Row],[AcceptedCmp5]]+marketing_campaign[[#This Row],[AcceptedCmp4]]+marketing_campaign[[#This Row],[AcceptedCmp3]]</f>
        <v>1</v>
      </c>
      <c r="B645" s="11">
        <v>45906</v>
      </c>
      <c r="I645">
        <v>1947</v>
      </c>
      <c r="S645">
        <v>79</v>
      </c>
    </row>
    <row r="646" spans="1:19" x14ac:dyDescent="0.35">
      <c r="A646" s="12">
        <f>marketing_campaign[[#This Row],[Response]]+marketing_campaign[[#This Row],[AcceptedCmp2]]+marketing_campaign[[#This Row],[AcceptedCmp1]]+marketing_campaign[[#This Row],[AcceptedCmp5]]+marketing_campaign[[#This Row],[AcceptedCmp4]]+marketing_campaign[[#This Row],[AcceptedCmp3]]</f>
        <v>3</v>
      </c>
      <c r="B646" s="11">
        <v>77632</v>
      </c>
      <c r="I646">
        <v>1971</v>
      </c>
      <c r="S646">
        <v>55</v>
      </c>
    </row>
    <row r="647" spans="1:19" x14ac:dyDescent="0.35">
      <c r="A647" s="11">
        <f>marketing_campaign[[#This Row],[Response]]+marketing_campaign[[#This Row],[AcceptedCmp2]]+marketing_campaign[[#This Row],[AcceptedCmp1]]+marketing_campaign[[#This Row],[AcceptedCmp5]]+marketing_campaign[[#This Row],[AcceptedCmp4]]+marketing_campaign[[#This Row],[AcceptedCmp3]]</f>
        <v>0</v>
      </c>
      <c r="B647" s="11">
        <v>46463</v>
      </c>
      <c r="I647">
        <v>1970</v>
      </c>
      <c r="S647">
        <v>56</v>
      </c>
    </row>
    <row r="648" spans="1:19" x14ac:dyDescent="0.35">
      <c r="A648" s="12">
        <f>marketing_campaign[[#This Row],[Response]]+marketing_campaign[[#This Row],[AcceptedCmp2]]+marketing_campaign[[#This Row],[AcceptedCmp1]]+marketing_campaign[[#This Row],[AcceptedCmp5]]+marketing_campaign[[#This Row],[AcceptedCmp4]]+marketing_campaign[[#This Row],[AcceptedCmp3]]</f>
        <v>3</v>
      </c>
      <c r="B648" s="11">
        <v>105471</v>
      </c>
      <c r="I648">
        <v>1970</v>
      </c>
      <c r="S648">
        <v>56</v>
      </c>
    </row>
    <row r="649" spans="1:19" x14ac:dyDescent="0.35">
      <c r="A649" s="11">
        <f>marketing_campaign[[#This Row],[Response]]+marketing_campaign[[#This Row],[AcceptedCmp2]]+marketing_campaign[[#This Row],[AcceptedCmp1]]+marketing_campaign[[#This Row],[AcceptedCmp5]]+marketing_campaign[[#This Row],[AcceptedCmp4]]+marketing_campaign[[#This Row],[AcceptedCmp3]]</f>
        <v>0</v>
      </c>
      <c r="B649" s="11">
        <v>55282</v>
      </c>
      <c r="I649">
        <v>1977</v>
      </c>
      <c r="S649">
        <v>49</v>
      </c>
    </row>
    <row r="650" spans="1:19" x14ac:dyDescent="0.35">
      <c r="A650" s="12">
        <f>marketing_campaign[[#This Row],[Response]]+marketing_campaign[[#This Row],[AcceptedCmp2]]+marketing_campaign[[#This Row],[AcceptedCmp1]]+marketing_campaign[[#This Row],[AcceptedCmp5]]+marketing_campaign[[#This Row],[AcceptedCmp4]]+marketing_campaign[[#This Row],[AcceptedCmp3]]</f>
        <v>0</v>
      </c>
      <c r="B650" s="11">
        <v>78710</v>
      </c>
      <c r="I650">
        <v>1958</v>
      </c>
      <c r="S650">
        <v>68</v>
      </c>
    </row>
    <row r="651" spans="1:19" x14ac:dyDescent="0.35">
      <c r="A651" s="11">
        <f>marketing_campaign[[#This Row],[Response]]+marketing_campaign[[#This Row],[AcceptedCmp2]]+marketing_campaign[[#This Row],[AcceptedCmp1]]+marketing_campaign[[#This Row],[AcceptedCmp5]]+marketing_campaign[[#This Row],[AcceptedCmp4]]+marketing_campaign[[#This Row],[AcceptedCmp3]]</f>
        <v>0</v>
      </c>
      <c r="B651" s="11">
        <v>66886</v>
      </c>
      <c r="I651">
        <v>1960</v>
      </c>
      <c r="S651">
        <v>66</v>
      </c>
    </row>
    <row r="652" spans="1:19" x14ac:dyDescent="0.35">
      <c r="A652" s="12">
        <f>marketing_campaign[[#This Row],[Response]]+marketing_campaign[[#This Row],[AcceptedCmp2]]+marketing_campaign[[#This Row],[AcceptedCmp1]]+marketing_campaign[[#This Row],[AcceptedCmp5]]+marketing_campaign[[#This Row],[AcceptedCmp4]]+marketing_campaign[[#This Row],[AcceptedCmp3]]</f>
        <v>1</v>
      </c>
      <c r="B652" s="11">
        <v>98777</v>
      </c>
      <c r="I652">
        <v>1985</v>
      </c>
      <c r="S652">
        <v>41</v>
      </c>
    </row>
    <row r="653" spans="1:19" x14ac:dyDescent="0.35">
      <c r="A653" s="11">
        <f>marketing_campaign[[#This Row],[Response]]+marketing_campaign[[#This Row],[AcceptedCmp2]]+marketing_campaign[[#This Row],[AcceptedCmp1]]+marketing_campaign[[#This Row],[AcceptedCmp5]]+marketing_campaign[[#This Row],[AcceptedCmp4]]+marketing_campaign[[#This Row],[AcceptedCmp3]]</f>
        <v>0</v>
      </c>
      <c r="B653" s="11">
        <v>29103</v>
      </c>
      <c r="I653">
        <v>1974</v>
      </c>
      <c r="S653">
        <v>52</v>
      </c>
    </row>
    <row r="654" spans="1:19" x14ac:dyDescent="0.35">
      <c r="A654" s="12">
        <f>marketing_campaign[[#This Row],[Response]]+marketing_campaign[[#This Row],[AcceptedCmp2]]+marketing_campaign[[#This Row],[AcceptedCmp1]]+marketing_campaign[[#This Row],[AcceptedCmp5]]+marketing_campaign[[#This Row],[AcceptedCmp4]]+marketing_campaign[[#This Row],[AcceptedCmp3]]</f>
        <v>0</v>
      </c>
      <c r="B654" s="11">
        <v>67445</v>
      </c>
      <c r="I654">
        <v>1950</v>
      </c>
      <c r="S654">
        <v>76</v>
      </c>
    </row>
    <row r="655" spans="1:19" x14ac:dyDescent="0.35">
      <c r="A655" s="11">
        <f>marketing_campaign[[#This Row],[Response]]+marketing_campaign[[#This Row],[AcceptedCmp2]]+marketing_campaign[[#This Row],[AcceptedCmp1]]+marketing_campaign[[#This Row],[AcceptedCmp5]]+marketing_campaign[[#This Row],[AcceptedCmp4]]+marketing_campaign[[#This Row],[AcceptedCmp3]]</f>
        <v>0</v>
      </c>
      <c r="B655" s="11">
        <v>50616</v>
      </c>
      <c r="I655">
        <v>1955</v>
      </c>
      <c r="S655">
        <v>71</v>
      </c>
    </row>
    <row r="656" spans="1:19" x14ac:dyDescent="0.35">
      <c r="A656" s="12">
        <f>marketing_campaign[[#This Row],[Response]]+marketing_campaign[[#This Row],[AcceptedCmp2]]+marketing_campaign[[#This Row],[AcceptedCmp1]]+marketing_campaign[[#This Row],[AcceptedCmp5]]+marketing_campaign[[#This Row],[AcceptedCmp4]]+marketing_campaign[[#This Row],[AcceptedCmp3]]</f>
        <v>0</v>
      </c>
      <c r="B656" s="11">
        <v>49431</v>
      </c>
      <c r="I656">
        <v>1975</v>
      </c>
      <c r="S656">
        <v>51</v>
      </c>
    </row>
    <row r="657" spans="1:19" x14ac:dyDescent="0.35">
      <c r="A657" s="11">
        <f>marketing_campaign[[#This Row],[Response]]+marketing_campaign[[#This Row],[AcceptedCmp2]]+marketing_campaign[[#This Row],[AcceptedCmp1]]+marketing_campaign[[#This Row],[AcceptedCmp5]]+marketing_campaign[[#This Row],[AcceptedCmp4]]+marketing_campaign[[#This Row],[AcceptedCmp3]]</f>
        <v>0</v>
      </c>
      <c r="B657" s="11">
        <v>153924</v>
      </c>
      <c r="I657">
        <v>1953</v>
      </c>
      <c r="S657">
        <v>73</v>
      </c>
    </row>
    <row r="658" spans="1:19" x14ac:dyDescent="0.35">
      <c r="A658" s="12">
        <f>marketing_campaign[[#This Row],[Response]]+marketing_campaign[[#This Row],[AcceptedCmp2]]+marketing_campaign[[#This Row],[AcceptedCmp1]]+marketing_campaign[[#This Row],[AcceptedCmp5]]+marketing_campaign[[#This Row],[AcceptedCmp4]]+marketing_campaign[[#This Row],[AcceptedCmp3]]</f>
        <v>0</v>
      </c>
      <c r="B658" s="11">
        <v>61278</v>
      </c>
      <c r="I658">
        <v>1958</v>
      </c>
      <c r="S658">
        <v>68</v>
      </c>
    </row>
    <row r="659" spans="1:19" x14ac:dyDescent="0.35">
      <c r="A659" s="11">
        <f>marketing_campaign[[#This Row],[Response]]+marketing_campaign[[#This Row],[AcceptedCmp2]]+marketing_campaign[[#This Row],[AcceptedCmp1]]+marketing_campaign[[#This Row],[AcceptedCmp5]]+marketing_campaign[[#This Row],[AcceptedCmp4]]+marketing_campaign[[#This Row],[AcceptedCmp3]]</f>
        <v>0</v>
      </c>
      <c r="B659" s="11">
        <v>26490</v>
      </c>
      <c r="I659">
        <v>1947</v>
      </c>
      <c r="S659">
        <v>79</v>
      </c>
    </row>
    <row r="660" spans="1:19" x14ac:dyDescent="0.35">
      <c r="A660" s="12">
        <f>marketing_campaign[[#This Row],[Response]]+marketing_campaign[[#This Row],[AcceptedCmp2]]+marketing_campaign[[#This Row],[AcceptedCmp1]]+marketing_campaign[[#This Row],[AcceptedCmp5]]+marketing_campaign[[#This Row],[AcceptedCmp4]]+marketing_campaign[[#This Row],[AcceptedCmp3]]</f>
        <v>0</v>
      </c>
      <c r="B660" s="11">
        <v>73059</v>
      </c>
      <c r="I660">
        <v>1966</v>
      </c>
      <c r="S660">
        <v>60</v>
      </c>
    </row>
    <row r="661" spans="1:19" x14ac:dyDescent="0.35">
      <c r="A661" s="11">
        <f>marketing_campaign[[#This Row],[Response]]+marketing_campaign[[#This Row],[AcceptedCmp2]]+marketing_campaign[[#This Row],[AcceptedCmp1]]+marketing_campaign[[#This Row],[AcceptedCmp5]]+marketing_campaign[[#This Row],[AcceptedCmp4]]+marketing_campaign[[#This Row],[AcceptedCmp3]]</f>
        <v>1</v>
      </c>
      <c r="B661" s="11">
        <v>46734</v>
      </c>
      <c r="I661">
        <v>1963</v>
      </c>
      <c r="S661">
        <v>63</v>
      </c>
    </row>
    <row r="662" spans="1:19" x14ac:dyDescent="0.35">
      <c r="A662" s="12">
        <f>marketing_campaign[[#This Row],[Response]]+marketing_campaign[[#This Row],[AcceptedCmp2]]+marketing_campaign[[#This Row],[AcceptedCmp1]]+marketing_campaign[[#This Row],[AcceptedCmp5]]+marketing_campaign[[#This Row],[AcceptedCmp4]]+marketing_campaign[[#This Row],[AcceptedCmp3]]</f>
        <v>0</v>
      </c>
      <c r="B662" s="11">
        <v>56253</v>
      </c>
      <c r="I662">
        <v>1985</v>
      </c>
      <c r="S662">
        <v>41</v>
      </c>
    </row>
    <row r="663" spans="1:19" x14ac:dyDescent="0.35">
      <c r="A663" s="11">
        <f>marketing_campaign[[#This Row],[Response]]+marketing_campaign[[#This Row],[AcceptedCmp2]]+marketing_campaign[[#This Row],[AcceptedCmp1]]+marketing_campaign[[#This Row],[AcceptedCmp5]]+marketing_campaign[[#This Row],[AcceptedCmp4]]+marketing_campaign[[#This Row],[AcceptedCmp3]]</f>
        <v>0</v>
      </c>
      <c r="B663" s="11">
        <v>19986</v>
      </c>
      <c r="I663">
        <v>1975</v>
      </c>
      <c r="S663">
        <v>51</v>
      </c>
    </row>
    <row r="664" spans="1:19" x14ac:dyDescent="0.35">
      <c r="A664" s="12">
        <f>marketing_campaign[[#This Row],[Response]]+marketing_campaign[[#This Row],[AcceptedCmp2]]+marketing_campaign[[#This Row],[AcceptedCmp1]]+marketing_campaign[[#This Row],[AcceptedCmp5]]+marketing_campaign[[#This Row],[AcceptedCmp4]]+marketing_campaign[[#This Row],[AcceptedCmp3]]</f>
        <v>0</v>
      </c>
      <c r="B664" s="11">
        <v>58330</v>
      </c>
      <c r="I664">
        <v>1980</v>
      </c>
      <c r="S664">
        <v>46</v>
      </c>
    </row>
    <row r="665" spans="1:19" x14ac:dyDescent="0.35">
      <c r="A665" s="11">
        <f>marketing_campaign[[#This Row],[Response]]+marketing_campaign[[#This Row],[AcceptedCmp2]]+marketing_campaign[[#This Row],[AcceptedCmp1]]+marketing_campaign[[#This Row],[AcceptedCmp5]]+marketing_campaign[[#This Row],[AcceptedCmp4]]+marketing_campaign[[#This Row],[AcceptedCmp3]]</f>
        <v>0</v>
      </c>
      <c r="B665" s="11">
        <v>25965</v>
      </c>
      <c r="I665">
        <v>1956</v>
      </c>
      <c r="S665">
        <v>70</v>
      </c>
    </row>
    <row r="666" spans="1:19" x14ac:dyDescent="0.35">
      <c r="A666" s="12">
        <f>marketing_campaign[[#This Row],[Response]]+marketing_campaign[[#This Row],[AcceptedCmp2]]+marketing_campaign[[#This Row],[AcceptedCmp1]]+marketing_campaign[[#This Row],[AcceptedCmp5]]+marketing_campaign[[#This Row],[AcceptedCmp4]]+marketing_campaign[[#This Row],[AcceptedCmp3]]</f>
        <v>0</v>
      </c>
      <c r="B666" s="11">
        <v>14661</v>
      </c>
      <c r="I666">
        <v>1959</v>
      </c>
      <c r="S666">
        <v>67</v>
      </c>
    </row>
    <row r="667" spans="1:19" x14ac:dyDescent="0.35">
      <c r="A667" s="11">
        <f>marketing_campaign[[#This Row],[Response]]+marketing_campaign[[#This Row],[AcceptedCmp2]]+marketing_campaign[[#This Row],[AcceptedCmp1]]+marketing_campaign[[#This Row],[AcceptedCmp5]]+marketing_campaign[[#This Row],[AcceptedCmp4]]+marketing_campaign[[#This Row],[AcceptedCmp3]]</f>
        <v>0</v>
      </c>
      <c r="B667" s="11">
        <v>18690</v>
      </c>
      <c r="I667">
        <v>1974</v>
      </c>
      <c r="S667">
        <v>52</v>
      </c>
    </row>
    <row r="668" spans="1:19" x14ac:dyDescent="0.35">
      <c r="A668" s="12">
        <f>marketing_campaign[[#This Row],[Response]]+marketing_campaign[[#This Row],[AcceptedCmp2]]+marketing_campaign[[#This Row],[AcceptedCmp1]]+marketing_campaign[[#This Row],[AcceptedCmp5]]+marketing_campaign[[#This Row],[AcceptedCmp4]]+marketing_campaign[[#This Row],[AcceptedCmp3]]</f>
        <v>0</v>
      </c>
      <c r="B668" s="11">
        <v>45068</v>
      </c>
      <c r="I668">
        <v>1987</v>
      </c>
      <c r="S668">
        <v>39</v>
      </c>
    </row>
    <row r="669" spans="1:19" x14ac:dyDescent="0.35">
      <c r="A669" s="11">
        <f>marketing_campaign[[#This Row],[Response]]+marketing_campaign[[#This Row],[AcceptedCmp2]]+marketing_campaign[[#This Row],[AcceptedCmp1]]+marketing_campaign[[#This Row],[AcceptedCmp5]]+marketing_campaign[[#This Row],[AcceptedCmp4]]+marketing_campaign[[#This Row],[AcceptedCmp3]]</f>
        <v>0</v>
      </c>
      <c r="B669" s="11">
        <v>21063</v>
      </c>
      <c r="I669">
        <v>1968</v>
      </c>
      <c r="S669">
        <v>58</v>
      </c>
    </row>
    <row r="670" spans="1:19" x14ac:dyDescent="0.35">
      <c r="A670" s="12">
        <f>marketing_campaign[[#This Row],[Response]]+marketing_campaign[[#This Row],[AcceptedCmp2]]+marketing_campaign[[#This Row],[AcceptedCmp1]]+marketing_campaign[[#This Row],[AcceptedCmp5]]+marketing_campaign[[#This Row],[AcceptedCmp4]]+marketing_campaign[[#This Row],[AcceptedCmp3]]</f>
        <v>0</v>
      </c>
      <c r="B670" s="11">
        <v>29187</v>
      </c>
      <c r="I670">
        <v>1971</v>
      </c>
      <c r="S670">
        <v>55</v>
      </c>
    </row>
    <row r="671" spans="1:19" x14ac:dyDescent="0.35">
      <c r="A671" s="11">
        <f>marketing_campaign[[#This Row],[Response]]+marketing_campaign[[#This Row],[AcceptedCmp2]]+marketing_campaign[[#This Row],[AcceptedCmp1]]+marketing_campaign[[#This Row],[AcceptedCmp5]]+marketing_campaign[[#This Row],[AcceptedCmp4]]+marketing_campaign[[#This Row],[AcceptedCmp3]]</f>
        <v>0</v>
      </c>
      <c r="B671" s="11">
        <v>54690</v>
      </c>
      <c r="I671">
        <v>1964</v>
      </c>
      <c r="S671">
        <v>62</v>
      </c>
    </row>
    <row r="672" spans="1:19" x14ac:dyDescent="0.35">
      <c r="A672" s="12">
        <f>marketing_campaign[[#This Row],[Response]]+marketing_campaign[[#This Row],[AcceptedCmp2]]+marketing_campaign[[#This Row],[AcceptedCmp1]]+marketing_campaign[[#This Row],[AcceptedCmp5]]+marketing_campaign[[#This Row],[AcceptedCmp4]]+marketing_campaign[[#This Row],[AcceptedCmp3]]</f>
        <v>0</v>
      </c>
      <c r="B672" s="11">
        <v>59304</v>
      </c>
      <c r="I672">
        <v>1962</v>
      </c>
      <c r="S672">
        <v>64</v>
      </c>
    </row>
    <row r="673" spans="1:19" x14ac:dyDescent="0.35">
      <c r="A673" s="11">
        <f>marketing_campaign[[#This Row],[Response]]+marketing_campaign[[#This Row],[AcceptedCmp2]]+marketing_campaign[[#This Row],[AcceptedCmp1]]+marketing_campaign[[#This Row],[AcceptedCmp5]]+marketing_campaign[[#This Row],[AcceptedCmp4]]+marketing_campaign[[#This Row],[AcceptedCmp3]]</f>
        <v>0</v>
      </c>
      <c r="B673" s="11">
        <v>59247</v>
      </c>
      <c r="I673">
        <v>1970</v>
      </c>
      <c r="S673">
        <v>56</v>
      </c>
    </row>
    <row r="674" spans="1:19" x14ac:dyDescent="0.35">
      <c r="A674" s="12">
        <f>marketing_campaign[[#This Row],[Response]]+marketing_campaign[[#This Row],[AcceptedCmp2]]+marketing_campaign[[#This Row],[AcceptedCmp1]]+marketing_campaign[[#This Row],[AcceptedCmp5]]+marketing_campaign[[#This Row],[AcceptedCmp4]]+marketing_campaign[[#This Row],[AcceptedCmp3]]</f>
        <v>0</v>
      </c>
      <c r="B674" s="11">
        <v>66731</v>
      </c>
      <c r="I674">
        <v>1980</v>
      </c>
      <c r="S674">
        <v>46</v>
      </c>
    </row>
    <row r="675" spans="1:19" x14ac:dyDescent="0.35">
      <c r="A675" s="11">
        <f>marketing_campaign[[#This Row],[Response]]+marketing_campaign[[#This Row],[AcceptedCmp2]]+marketing_campaign[[#This Row],[AcceptedCmp1]]+marketing_campaign[[#This Row],[AcceptedCmp5]]+marketing_campaign[[#This Row],[AcceptedCmp4]]+marketing_campaign[[#This Row],[AcceptedCmp3]]</f>
        <v>0</v>
      </c>
      <c r="B675" s="11">
        <v>77353</v>
      </c>
      <c r="I675">
        <v>1975</v>
      </c>
      <c r="S675">
        <v>51</v>
      </c>
    </row>
    <row r="676" spans="1:19" x14ac:dyDescent="0.35">
      <c r="A676" s="12">
        <f>marketing_campaign[[#This Row],[Response]]+marketing_campaign[[#This Row],[AcceptedCmp2]]+marketing_campaign[[#This Row],[AcceptedCmp1]]+marketing_campaign[[#This Row],[AcceptedCmp5]]+marketing_campaign[[#This Row],[AcceptedCmp4]]+marketing_campaign[[#This Row],[AcceptedCmp3]]</f>
        <v>0</v>
      </c>
      <c r="B676" s="11">
        <v>52614</v>
      </c>
      <c r="I676">
        <v>1974</v>
      </c>
      <c r="S676">
        <v>52</v>
      </c>
    </row>
    <row r="677" spans="1:19" x14ac:dyDescent="0.35">
      <c r="A677" s="11">
        <f>marketing_campaign[[#This Row],[Response]]+marketing_campaign[[#This Row],[AcceptedCmp2]]+marketing_campaign[[#This Row],[AcceptedCmp1]]+marketing_campaign[[#This Row],[AcceptedCmp5]]+marketing_campaign[[#This Row],[AcceptedCmp4]]+marketing_campaign[[#This Row],[AcceptedCmp3]]</f>
        <v>0</v>
      </c>
      <c r="B677" s="11">
        <v>26751</v>
      </c>
      <c r="I677">
        <v>1963</v>
      </c>
      <c r="S677">
        <v>63</v>
      </c>
    </row>
    <row r="678" spans="1:19" x14ac:dyDescent="0.35">
      <c r="A678" s="12">
        <f>marketing_campaign[[#This Row],[Response]]+marketing_campaign[[#This Row],[AcceptedCmp2]]+marketing_campaign[[#This Row],[AcceptedCmp1]]+marketing_campaign[[#This Row],[AcceptedCmp5]]+marketing_campaign[[#This Row],[AcceptedCmp4]]+marketing_campaign[[#This Row],[AcceptedCmp3]]</f>
        <v>2</v>
      </c>
      <c r="B678" s="11">
        <v>81300</v>
      </c>
      <c r="I678">
        <v>1979</v>
      </c>
      <c r="S678">
        <v>47</v>
      </c>
    </row>
    <row r="679" spans="1:19" x14ac:dyDescent="0.35">
      <c r="A679" s="11">
        <f>marketing_campaign[[#This Row],[Response]]+marketing_campaign[[#This Row],[AcceptedCmp2]]+marketing_campaign[[#This Row],[AcceptedCmp1]]+marketing_campaign[[#This Row],[AcceptedCmp5]]+marketing_campaign[[#This Row],[AcceptedCmp4]]+marketing_campaign[[#This Row],[AcceptedCmp3]]</f>
        <v>0</v>
      </c>
      <c r="B679" s="11">
        <v>70337</v>
      </c>
      <c r="I679">
        <v>1985</v>
      </c>
      <c r="S679">
        <v>41</v>
      </c>
    </row>
    <row r="680" spans="1:19" x14ac:dyDescent="0.35">
      <c r="A680" s="12">
        <f>marketing_campaign[[#This Row],[Response]]+marketing_campaign[[#This Row],[AcceptedCmp2]]+marketing_campaign[[#This Row],[AcceptedCmp1]]+marketing_campaign[[#This Row],[AcceptedCmp5]]+marketing_campaign[[#This Row],[AcceptedCmp4]]+marketing_campaign[[#This Row],[AcceptedCmp3]]</f>
        <v>2</v>
      </c>
      <c r="B680" s="11">
        <v>36145</v>
      </c>
      <c r="I680">
        <v>1980</v>
      </c>
      <c r="S680">
        <v>46</v>
      </c>
    </row>
    <row r="681" spans="1:19" x14ac:dyDescent="0.35">
      <c r="A681" s="11">
        <f>marketing_campaign[[#This Row],[Response]]+marketing_campaign[[#This Row],[AcceptedCmp2]]+marketing_campaign[[#This Row],[AcceptedCmp1]]+marketing_campaign[[#This Row],[AcceptedCmp5]]+marketing_campaign[[#This Row],[AcceptedCmp4]]+marketing_campaign[[#This Row],[AcceptedCmp3]]</f>
        <v>0</v>
      </c>
      <c r="B681" s="11">
        <v>65295</v>
      </c>
      <c r="I681">
        <v>1963</v>
      </c>
      <c r="S681">
        <v>63</v>
      </c>
    </row>
    <row r="682" spans="1:19" x14ac:dyDescent="0.35">
      <c r="A682" s="12">
        <f>marketing_campaign[[#This Row],[Response]]+marketing_campaign[[#This Row],[AcceptedCmp2]]+marketing_campaign[[#This Row],[AcceptedCmp1]]+marketing_campaign[[#This Row],[AcceptedCmp5]]+marketing_campaign[[#This Row],[AcceptedCmp4]]+marketing_campaign[[#This Row],[AcceptedCmp3]]</f>
        <v>0</v>
      </c>
      <c r="B682" s="11">
        <v>68118</v>
      </c>
      <c r="I682">
        <v>1967</v>
      </c>
      <c r="S682">
        <v>59</v>
      </c>
    </row>
    <row r="683" spans="1:19" x14ac:dyDescent="0.35">
      <c r="A683" s="11">
        <f>marketing_campaign[[#This Row],[Response]]+marketing_campaign[[#This Row],[AcceptedCmp2]]+marketing_campaign[[#This Row],[AcceptedCmp1]]+marketing_campaign[[#This Row],[AcceptedCmp5]]+marketing_campaign[[#This Row],[AcceptedCmp4]]+marketing_campaign[[#This Row],[AcceptedCmp3]]</f>
        <v>0</v>
      </c>
      <c r="B683" s="11">
        <v>68743</v>
      </c>
      <c r="I683">
        <v>1982</v>
      </c>
      <c r="S683">
        <v>44</v>
      </c>
    </row>
    <row r="684" spans="1:19" x14ac:dyDescent="0.35">
      <c r="A684" s="12">
        <f>marketing_campaign[[#This Row],[Response]]+marketing_campaign[[#This Row],[AcceptedCmp2]]+marketing_campaign[[#This Row],[AcceptedCmp1]]+marketing_campaign[[#This Row],[AcceptedCmp5]]+marketing_campaign[[#This Row],[AcceptedCmp4]]+marketing_campaign[[#This Row],[AcceptedCmp3]]</f>
        <v>0</v>
      </c>
      <c r="B684" s="11">
        <v>41039</v>
      </c>
      <c r="I684">
        <v>1955</v>
      </c>
      <c r="S684">
        <v>71</v>
      </c>
    </row>
    <row r="685" spans="1:19" x14ac:dyDescent="0.35">
      <c r="A685" s="11">
        <f>marketing_campaign[[#This Row],[Response]]+marketing_campaign[[#This Row],[AcceptedCmp2]]+marketing_campaign[[#This Row],[AcceptedCmp1]]+marketing_campaign[[#This Row],[AcceptedCmp5]]+marketing_campaign[[#This Row],[AcceptedCmp4]]+marketing_campaign[[#This Row],[AcceptedCmp3]]</f>
        <v>0</v>
      </c>
      <c r="B685" s="11">
        <v>38946</v>
      </c>
      <c r="I685">
        <v>1967</v>
      </c>
      <c r="S685">
        <v>59</v>
      </c>
    </row>
    <row r="686" spans="1:19" x14ac:dyDescent="0.35">
      <c r="A686" s="12">
        <f>marketing_campaign[[#This Row],[Response]]+marketing_campaign[[#This Row],[AcceptedCmp2]]+marketing_campaign[[#This Row],[AcceptedCmp1]]+marketing_campaign[[#This Row],[AcceptedCmp5]]+marketing_campaign[[#This Row],[AcceptedCmp4]]+marketing_campaign[[#This Row],[AcceptedCmp3]]</f>
        <v>0</v>
      </c>
      <c r="B686" s="11">
        <v>65777</v>
      </c>
      <c r="I686">
        <v>1976</v>
      </c>
      <c r="S686">
        <v>50</v>
      </c>
    </row>
    <row r="687" spans="1:19" x14ac:dyDescent="0.35">
      <c r="A687" s="11">
        <f>marketing_campaign[[#This Row],[Response]]+marketing_campaign[[#This Row],[AcceptedCmp2]]+marketing_campaign[[#This Row],[AcceptedCmp1]]+marketing_campaign[[#This Row],[AcceptedCmp5]]+marketing_campaign[[#This Row],[AcceptedCmp4]]+marketing_campaign[[#This Row],[AcceptedCmp3]]</f>
        <v>0</v>
      </c>
      <c r="B687" s="11">
        <v>66476</v>
      </c>
      <c r="I687">
        <v>1972</v>
      </c>
      <c r="S687">
        <v>54</v>
      </c>
    </row>
    <row r="688" spans="1:19" x14ac:dyDescent="0.35">
      <c r="A688" s="12">
        <f>marketing_campaign[[#This Row],[Response]]+marketing_campaign[[#This Row],[AcceptedCmp2]]+marketing_campaign[[#This Row],[AcceptedCmp1]]+marketing_campaign[[#This Row],[AcceptedCmp5]]+marketing_campaign[[#This Row],[AcceptedCmp4]]+marketing_campaign[[#This Row],[AcceptedCmp3]]</f>
        <v>1</v>
      </c>
      <c r="B688" s="11">
        <v>86857</v>
      </c>
      <c r="I688">
        <v>1982</v>
      </c>
      <c r="S688">
        <v>44</v>
      </c>
    </row>
    <row r="689" spans="1:19" x14ac:dyDescent="0.35">
      <c r="A689" s="11">
        <f>marketing_campaign[[#This Row],[Response]]+marketing_campaign[[#This Row],[AcceptedCmp2]]+marketing_campaign[[#This Row],[AcceptedCmp1]]+marketing_campaign[[#This Row],[AcceptedCmp5]]+marketing_campaign[[#This Row],[AcceptedCmp4]]+marketing_campaign[[#This Row],[AcceptedCmp3]]</f>
        <v>0</v>
      </c>
      <c r="B689" s="11">
        <v>160803</v>
      </c>
      <c r="I689">
        <v>1989</v>
      </c>
      <c r="S689">
        <v>37</v>
      </c>
    </row>
    <row r="690" spans="1:19" x14ac:dyDescent="0.35">
      <c r="A690" s="12">
        <f>marketing_campaign[[#This Row],[Response]]+marketing_campaign[[#This Row],[AcceptedCmp2]]+marketing_campaign[[#This Row],[AcceptedCmp1]]+marketing_campaign[[#This Row],[AcceptedCmp5]]+marketing_campaign[[#This Row],[AcceptedCmp4]]+marketing_campaign[[#This Row],[AcceptedCmp3]]</f>
        <v>2</v>
      </c>
      <c r="B690" s="11">
        <v>77845</v>
      </c>
      <c r="I690">
        <v>1969</v>
      </c>
      <c r="S690">
        <v>57</v>
      </c>
    </row>
    <row r="691" spans="1:19" x14ac:dyDescent="0.35">
      <c r="A691" s="11">
        <f>marketing_campaign[[#This Row],[Response]]+marketing_campaign[[#This Row],[AcceptedCmp2]]+marketing_campaign[[#This Row],[AcceptedCmp1]]+marketing_campaign[[#This Row],[AcceptedCmp5]]+marketing_campaign[[#This Row],[AcceptedCmp4]]+marketing_campaign[[#This Row],[AcceptedCmp3]]</f>
        <v>0</v>
      </c>
      <c r="B691" s="11">
        <v>69476</v>
      </c>
      <c r="I691">
        <v>1960</v>
      </c>
      <c r="S691">
        <v>66</v>
      </c>
    </row>
    <row r="692" spans="1:19" x14ac:dyDescent="0.35">
      <c r="A692" s="12">
        <f>marketing_campaign[[#This Row],[Response]]+marketing_campaign[[#This Row],[AcceptedCmp2]]+marketing_campaign[[#This Row],[AcceptedCmp1]]+marketing_campaign[[#This Row],[AcceptedCmp5]]+marketing_campaign[[#This Row],[AcceptedCmp4]]+marketing_campaign[[#This Row],[AcceptedCmp3]]</f>
        <v>2</v>
      </c>
      <c r="B692" s="11">
        <v>50611</v>
      </c>
      <c r="I692">
        <v>1970</v>
      </c>
      <c r="S692">
        <v>56</v>
      </c>
    </row>
    <row r="693" spans="1:19" x14ac:dyDescent="0.35">
      <c r="A693" s="11">
        <f>marketing_campaign[[#This Row],[Response]]+marketing_campaign[[#This Row],[AcceptedCmp2]]+marketing_campaign[[#This Row],[AcceptedCmp1]]+marketing_campaign[[#This Row],[AcceptedCmp5]]+marketing_campaign[[#This Row],[AcceptedCmp4]]+marketing_campaign[[#This Row],[AcceptedCmp3]]</f>
        <v>0</v>
      </c>
      <c r="B693" s="11">
        <v>61209</v>
      </c>
      <c r="I693">
        <v>1958</v>
      </c>
      <c r="S693">
        <v>68</v>
      </c>
    </row>
    <row r="694" spans="1:19" x14ac:dyDescent="0.35">
      <c r="A694" s="12">
        <f>marketing_campaign[[#This Row],[Response]]+marketing_campaign[[#This Row],[AcceptedCmp2]]+marketing_campaign[[#This Row],[AcceptedCmp1]]+marketing_campaign[[#This Row],[AcceptedCmp5]]+marketing_campaign[[#This Row],[AcceptedCmp4]]+marketing_campaign[[#This Row],[AcceptedCmp3]]</f>
        <v>0</v>
      </c>
      <c r="B694" s="11">
        <v>42315</v>
      </c>
      <c r="I694">
        <v>1952</v>
      </c>
      <c r="S694">
        <v>74</v>
      </c>
    </row>
    <row r="695" spans="1:19" x14ac:dyDescent="0.35">
      <c r="A695" s="11">
        <f>marketing_campaign[[#This Row],[Response]]+marketing_campaign[[#This Row],[AcceptedCmp2]]+marketing_campaign[[#This Row],[AcceptedCmp1]]+marketing_campaign[[#This Row],[AcceptedCmp5]]+marketing_campaign[[#This Row],[AcceptedCmp4]]+marketing_campaign[[#This Row],[AcceptedCmp3]]</f>
        <v>0</v>
      </c>
      <c r="B695" s="11">
        <v>13084</v>
      </c>
      <c r="I695">
        <v>1949</v>
      </c>
      <c r="S695">
        <v>77</v>
      </c>
    </row>
    <row r="696" spans="1:19" x14ac:dyDescent="0.35">
      <c r="A696" s="12">
        <f>marketing_campaign[[#This Row],[Response]]+marketing_campaign[[#This Row],[AcceptedCmp2]]+marketing_campaign[[#This Row],[AcceptedCmp1]]+marketing_campaign[[#This Row],[AcceptedCmp5]]+marketing_campaign[[#This Row],[AcceptedCmp4]]+marketing_campaign[[#This Row],[AcceptedCmp3]]</f>
        <v>1</v>
      </c>
      <c r="B696" s="11">
        <v>47570</v>
      </c>
      <c r="I696">
        <v>1961</v>
      </c>
      <c r="S696">
        <v>65</v>
      </c>
    </row>
    <row r="697" spans="1:19" x14ac:dyDescent="0.35">
      <c r="A697" s="11">
        <f>marketing_campaign[[#This Row],[Response]]+marketing_campaign[[#This Row],[AcceptedCmp2]]+marketing_campaign[[#This Row],[AcceptedCmp1]]+marketing_campaign[[#This Row],[AcceptedCmp5]]+marketing_campaign[[#This Row],[AcceptedCmp4]]+marketing_campaign[[#This Row],[AcceptedCmp3]]</f>
        <v>0</v>
      </c>
      <c r="B697" s="11">
        <v>61923</v>
      </c>
      <c r="I697">
        <v>1995</v>
      </c>
      <c r="S697">
        <v>31</v>
      </c>
    </row>
    <row r="698" spans="1:19" x14ac:dyDescent="0.35">
      <c r="A698" s="12">
        <f>marketing_campaign[[#This Row],[Response]]+marketing_campaign[[#This Row],[AcceptedCmp2]]+marketing_campaign[[#This Row],[AcceptedCmp1]]+marketing_campaign[[#This Row],[AcceptedCmp5]]+marketing_campaign[[#This Row],[AcceptedCmp4]]+marketing_campaign[[#This Row],[AcceptedCmp3]]</f>
        <v>0</v>
      </c>
      <c r="B698" s="11">
        <v>34824</v>
      </c>
      <c r="I698">
        <v>1949</v>
      </c>
      <c r="S698">
        <v>77</v>
      </c>
    </row>
    <row r="699" spans="1:19" x14ac:dyDescent="0.35">
      <c r="A699" s="11">
        <f>marketing_campaign[[#This Row],[Response]]+marketing_campaign[[#This Row],[AcceptedCmp2]]+marketing_campaign[[#This Row],[AcceptedCmp1]]+marketing_campaign[[#This Row],[AcceptedCmp5]]+marketing_campaign[[#This Row],[AcceptedCmp4]]+marketing_campaign[[#This Row],[AcceptedCmp3]]</f>
        <v>1</v>
      </c>
      <c r="B699" s="11">
        <v>26518</v>
      </c>
      <c r="I699">
        <v>1961</v>
      </c>
      <c r="S699">
        <v>65</v>
      </c>
    </row>
    <row r="700" spans="1:19" x14ac:dyDescent="0.35">
      <c r="A700" s="12">
        <f>marketing_campaign[[#This Row],[Response]]+marketing_campaign[[#This Row],[AcceptedCmp2]]+marketing_campaign[[#This Row],[AcceptedCmp1]]+marketing_campaign[[#This Row],[AcceptedCmp5]]+marketing_campaign[[#This Row],[AcceptedCmp4]]+marketing_campaign[[#This Row],[AcceptedCmp3]]</f>
        <v>0</v>
      </c>
      <c r="B700" s="11">
        <v>45938</v>
      </c>
      <c r="I700">
        <v>1960</v>
      </c>
      <c r="S700">
        <v>66</v>
      </c>
    </row>
    <row r="701" spans="1:19" x14ac:dyDescent="0.35">
      <c r="A701" s="11">
        <f>marketing_campaign[[#This Row],[Response]]+marketing_campaign[[#This Row],[AcceptedCmp2]]+marketing_campaign[[#This Row],[AcceptedCmp1]]+marketing_campaign[[#This Row],[AcceptedCmp5]]+marketing_campaign[[#This Row],[AcceptedCmp4]]+marketing_campaign[[#This Row],[AcceptedCmp3]]</f>
        <v>1</v>
      </c>
      <c r="B701" s="11">
        <v>78468</v>
      </c>
      <c r="I701">
        <v>1973</v>
      </c>
      <c r="S701">
        <v>53</v>
      </c>
    </row>
    <row r="702" spans="1:19" x14ac:dyDescent="0.35">
      <c r="A702" s="12">
        <f>marketing_campaign[[#This Row],[Response]]+marketing_campaign[[#This Row],[AcceptedCmp2]]+marketing_campaign[[#This Row],[AcceptedCmp1]]+marketing_campaign[[#This Row],[AcceptedCmp5]]+marketing_campaign[[#This Row],[AcceptedCmp4]]+marketing_campaign[[#This Row],[AcceptedCmp3]]</f>
        <v>0</v>
      </c>
      <c r="B702" s="11">
        <v>78901</v>
      </c>
      <c r="I702">
        <v>1978</v>
      </c>
      <c r="S702">
        <v>48</v>
      </c>
    </row>
    <row r="703" spans="1:19" x14ac:dyDescent="0.35">
      <c r="A703" s="11">
        <f>marketing_campaign[[#This Row],[Response]]+marketing_campaign[[#This Row],[AcceptedCmp2]]+marketing_campaign[[#This Row],[AcceptedCmp1]]+marketing_campaign[[#This Row],[AcceptedCmp5]]+marketing_campaign[[#This Row],[AcceptedCmp4]]+marketing_campaign[[#This Row],[AcceptedCmp3]]</f>
        <v>0</v>
      </c>
      <c r="B703" s="11">
        <v>71427</v>
      </c>
      <c r="I703">
        <v>1978</v>
      </c>
      <c r="S703">
        <v>48</v>
      </c>
    </row>
    <row r="704" spans="1:19" x14ac:dyDescent="0.35">
      <c r="A704" s="12">
        <f>marketing_campaign[[#This Row],[Response]]+marketing_campaign[[#This Row],[AcceptedCmp2]]+marketing_campaign[[#This Row],[AcceptedCmp1]]+marketing_campaign[[#This Row],[AcceptedCmp5]]+marketing_campaign[[#This Row],[AcceptedCmp4]]+marketing_campaign[[#This Row],[AcceptedCmp3]]</f>
        <v>1</v>
      </c>
      <c r="B704" s="11">
        <v>71022</v>
      </c>
      <c r="I704">
        <v>1988</v>
      </c>
      <c r="S704">
        <v>38</v>
      </c>
    </row>
    <row r="705" spans="1:19" x14ac:dyDescent="0.35">
      <c r="A705" s="11">
        <f>marketing_campaign[[#This Row],[Response]]+marketing_campaign[[#This Row],[AcceptedCmp2]]+marketing_campaign[[#This Row],[AcceptedCmp1]]+marketing_campaign[[#This Row],[AcceptedCmp5]]+marketing_campaign[[#This Row],[AcceptedCmp4]]+marketing_campaign[[#This Row],[AcceptedCmp3]]</f>
        <v>4</v>
      </c>
      <c r="B705" s="11">
        <v>90247</v>
      </c>
      <c r="I705">
        <v>1968</v>
      </c>
      <c r="S705">
        <v>58</v>
      </c>
    </row>
    <row r="706" spans="1:19" x14ac:dyDescent="0.35">
      <c r="A706" s="12">
        <f>marketing_campaign[[#This Row],[Response]]+marketing_campaign[[#This Row],[AcceptedCmp2]]+marketing_campaign[[#This Row],[AcceptedCmp1]]+marketing_campaign[[#This Row],[AcceptedCmp5]]+marketing_campaign[[#This Row],[AcceptedCmp4]]+marketing_campaign[[#This Row],[AcceptedCmp3]]</f>
        <v>0</v>
      </c>
      <c r="B706" s="11">
        <v>41335</v>
      </c>
      <c r="I706">
        <v>1986</v>
      </c>
      <c r="S706">
        <v>40</v>
      </c>
    </row>
    <row r="707" spans="1:19" x14ac:dyDescent="0.35">
      <c r="A707" s="11">
        <f>marketing_campaign[[#This Row],[Response]]+marketing_campaign[[#This Row],[AcceptedCmp2]]+marketing_campaign[[#This Row],[AcceptedCmp1]]+marketing_campaign[[#This Row],[AcceptedCmp5]]+marketing_campaign[[#This Row],[AcceptedCmp4]]+marketing_campaign[[#This Row],[AcceptedCmp3]]</f>
        <v>2</v>
      </c>
      <c r="B707" s="11">
        <v>71952</v>
      </c>
      <c r="I707">
        <v>1970</v>
      </c>
      <c r="S707">
        <v>56</v>
      </c>
    </row>
    <row r="708" spans="1:19" x14ac:dyDescent="0.35">
      <c r="A708" s="12">
        <f>marketing_campaign[[#This Row],[Response]]+marketing_campaign[[#This Row],[AcceptedCmp2]]+marketing_campaign[[#This Row],[AcceptedCmp1]]+marketing_campaign[[#This Row],[AcceptedCmp5]]+marketing_campaign[[#This Row],[AcceptedCmp4]]+marketing_campaign[[#This Row],[AcceptedCmp3]]</f>
        <v>0</v>
      </c>
      <c r="B708" s="11">
        <v>35682</v>
      </c>
      <c r="I708">
        <v>1951</v>
      </c>
      <c r="S708">
        <v>75</v>
      </c>
    </row>
    <row r="709" spans="1:19" x14ac:dyDescent="0.35">
      <c r="A709" s="11">
        <f>marketing_campaign[[#This Row],[Response]]+marketing_campaign[[#This Row],[AcceptedCmp2]]+marketing_campaign[[#This Row],[AcceptedCmp1]]+marketing_campaign[[#This Row],[AcceptedCmp5]]+marketing_campaign[[#This Row],[AcceptedCmp4]]+marketing_campaign[[#This Row],[AcceptedCmp3]]</f>
        <v>0</v>
      </c>
      <c r="B709" s="11">
        <v>43185</v>
      </c>
      <c r="I709">
        <v>1948</v>
      </c>
      <c r="S709">
        <v>78</v>
      </c>
    </row>
    <row r="710" spans="1:19" x14ac:dyDescent="0.35">
      <c r="A710" s="12">
        <f>marketing_campaign[[#This Row],[Response]]+marketing_campaign[[#This Row],[AcceptedCmp2]]+marketing_campaign[[#This Row],[AcceptedCmp1]]+marketing_campaign[[#This Row],[AcceptedCmp5]]+marketing_campaign[[#This Row],[AcceptedCmp4]]+marketing_campaign[[#This Row],[AcceptedCmp3]]</f>
        <v>1</v>
      </c>
      <c r="B710" s="11">
        <v>66375</v>
      </c>
      <c r="I710">
        <v>1971</v>
      </c>
      <c r="S710">
        <v>55</v>
      </c>
    </row>
    <row r="711" spans="1:19" x14ac:dyDescent="0.35">
      <c r="A711" s="11">
        <f>marketing_campaign[[#This Row],[Response]]+marketing_campaign[[#This Row],[AcceptedCmp2]]+marketing_campaign[[#This Row],[AcceptedCmp1]]+marketing_campaign[[#This Row],[AcceptedCmp5]]+marketing_campaign[[#This Row],[AcceptedCmp4]]+marketing_campaign[[#This Row],[AcceptedCmp3]]</f>
        <v>2</v>
      </c>
      <c r="B711" s="11">
        <v>35178</v>
      </c>
      <c r="I711">
        <v>1986</v>
      </c>
      <c r="S711">
        <v>40</v>
      </c>
    </row>
    <row r="712" spans="1:19" x14ac:dyDescent="0.35">
      <c r="A712" s="12">
        <f>marketing_campaign[[#This Row],[Response]]+marketing_campaign[[#This Row],[AcceptedCmp2]]+marketing_campaign[[#This Row],[AcceptedCmp1]]+marketing_campaign[[#This Row],[AcceptedCmp5]]+marketing_campaign[[#This Row],[AcceptedCmp4]]+marketing_campaign[[#This Row],[AcceptedCmp3]]</f>
        <v>0</v>
      </c>
      <c r="B712" s="11">
        <v>25252</v>
      </c>
      <c r="I712">
        <v>1965</v>
      </c>
      <c r="S712">
        <v>61</v>
      </c>
    </row>
    <row r="713" spans="1:19" x14ac:dyDescent="0.35">
      <c r="A713" s="11">
        <f>marketing_campaign[[#This Row],[Response]]+marketing_campaign[[#This Row],[AcceptedCmp2]]+marketing_campaign[[#This Row],[AcceptedCmp1]]+marketing_campaign[[#This Row],[AcceptedCmp5]]+marketing_campaign[[#This Row],[AcceptedCmp4]]+marketing_campaign[[#This Row],[AcceptedCmp3]]</f>
        <v>0</v>
      </c>
      <c r="B713" s="11">
        <v>55250</v>
      </c>
      <c r="I713">
        <v>1975</v>
      </c>
      <c r="S713">
        <v>51</v>
      </c>
    </row>
    <row r="714" spans="1:19" x14ac:dyDescent="0.35">
      <c r="A714" s="12">
        <f>marketing_campaign[[#This Row],[Response]]+marketing_campaign[[#This Row],[AcceptedCmp2]]+marketing_campaign[[#This Row],[AcceptedCmp1]]+marketing_campaign[[#This Row],[AcceptedCmp5]]+marketing_campaign[[#This Row],[AcceptedCmp4]]+marketing_campaign[[#This Row],[AcceptedCmp3]]</f>
        <v>0</v>
      </c>
      <c r="B714" s="11">
        <v>33249</v>
      </c>
      <c r="I714">
        <v>1953</v>
      </c>
      <c r="S714">
        <v>73</v>
      </c>
    </row>
    <row r="715" spans="1:19" x14ac:dyDescent="0.35">
      <c r="A715" s="11">
        <f>marketing_campaign[[#This Row],[Response]]+marketing_campaign[[#This Row],[AcceptedCmp2]]+marketing_campaign[[#This Row],[AcceptedCmp1]]+marketing_campaign[[#This Row],[AcceptedCmp5]]+marketing_campaign[[#This Row],[AcceptedCmp4]]+marketing_campaign[[#This Row],[AcceptedCmp3]]</f>
        <v>0</v>
      </c>
      <c r="B715" s="11">
        <v>58398</v>
      </c>
      <c r="I715">
        <v>1982</v>
      </c>
      <c r="S715">
        <v>44</v>
      </c>
    </row>
    <row r="716" spans="1:19" x14ac:dyDescent="0.35">
      <c r="A716" s="12">
        <f>marketing_campaign[[#This Row],[Response]]+marketing_campaign[[#This Row],[AcceptedCmp2]]+marketing_campaign[[#This Row],[AcceptedCmp1]]+marketing_campaign[[#This Row],[AcceptedCmp5]]+marketing_campaign[[#This Row],[AcceptedCmp4]]+marketing_campaign[[#This Row],[AcceptedCmp3]]</f>
        <v>0</v>
      </c>
      <c r="B716" s="11">
        <v>50272</v>
      </c>
      <c r="I716">
        <v>1975</v>
      </c>
      <c r="S716">
        <v>51</v>
      </c>
    </row>
    <row r="717" spans="1:19" x14ac:dyDescent="0.35">
      <c r="A717" s="11">
        <f>marketing_campaign[[#This Row],[Response]]+marketing_campaign[[#This Row],[AcceptedCmp2]]+marketing_campaign[[#This Row],[AcceptedCmp1]]+marketing_campaign[[#This Row],[AcceptedCmp5]]+marketing_campaign[[#This Row],[AcceptedCmp4]]+marketing_campaign[[#This Row],[AcceptedCmp3]]</f>
        <v>0</v>
      </c>
      <c r="B717" s="11">
        <v>76618</v>
      </c>
      <c r="I717">
        <v>1960</v>
      </c>
      <c r="S717">
        <v>66</v>
      </c>
    </row>
    <row r="718" spans="1:19" x14ac:dyDescent="0.35">
      <c r="A718" s="12">
        <f>marketing_campaign[[#This Row],[Response]]+marketing_campaign[[#This Row],[AcceptedCmp2]]+marketing_campaign[[#This Row],[AcceptedCmp1]]+marketing_campaign[[#This Row],[AcceptedCmp5]]+marketing_campaign[[#This Row],[AcceptedCmp4]]+marketing_campaign[[#This Row],[AcceptedCmp3]]</f>
        <v>2</v>
      </c>
      <c r="B718" s="11">
        <v>87305</v>
      </c>
      <c r="I718">
        <v>1978</v>
      </c>
      <c r="S718">
        <v>48</v>
      </c>
    </row>
    <row r="719" spans="1:19" x14ac:dyDescent="0.35">
      <c r="A719" s="11">
        <f>marketing_campaign[[#This Row],[Response]]+marketing_campaign[[#This Row],[AcceptedCmp2]]+marketing_campaign[[#This Row],[AcceptedCmp1]]+marketing_campaign[[#This Row],[AcceptedCmp5]]+marketing_campaign[[#This Row],[AcceptedCmp4]]+marketing_campaign[[#This Row],[AcceptedCmp3]]</f>
        <v>0</v>
      </c>
      <c r="B719" s="11">
        <v>25851</v>
      </c>
      <c r="I719">
        <v>1970</v>
      </c>
      <c r="S719">
        <v>56</v>
      </c>
    </row>
    <row r="720" spans="1:19" x14ac:dyDescent="0.35">
      <c r="A720" s="12">
        <f>marketing_campaign[[#This Row],[Response]]+marketing_campaign[[#This Row],[AcceptedCmp2]]+marketing_campaign[[#This Row],[AcceptedCmp1]]+marketing_campaign[[#This Row],[AcceptedCmp5]]+marketing_campaign[[#This Row],[AcceptedCmp4]]+marketing_campaign[[#This Row],[AcceptedCmp3]]</f>
        <v>0</v>
      </c>
      <c r="B720" s="11">
        <v>58710</v>
      </c>
      <c r="I720">
        <v>1958</v>
      </c>
      <c r="S720">
        <v>68</v>
      </c>
    </row>
    <row r="721" spans="1:19" x14ac:dyDescent="0.35">
      <c r="A721" s="11">
        <f>marketing_campaign[[#This Row],[Response]]+marketing_campaign[[#This Row],[AcceptedCmp2]]+marketing_campaign[[#This Row],[AcceptedCmp1]]+marketing_campaign[[#This Row],[AcceptedCmp5]]+marketing_campaign[[#This Row],[AcceptedCmp4]]+marketing_campaign[[#This Row],[AcceptedCmp3]]</f>
        <v>0</v>
      </c>
      <c r="B721" s="11">
        <v>45160</v>
      </c>
      <c r="I721">
        <v>1965</v>
      </c>
      <c r="S721">
        <v>61</v>
      </c>
    </row>
    <row r="722" spans="1:19" x14ac:dyDescent="0.35">
      <c r="A722" s="12">
        <f>marketing_campaign[[#This Row],[Response]]+marketing_campaign[[#This Row],[AcceptedCmp2]]+marketing_campaign[[#This Row],[AcceptedCmp1]]+marketing_campaign[[#This Row],[AcceptedCmp5]]+marketing_campaign[[#This Row],[AcceptedCmp4]]+marketing_campaign[[#This Row],[AcceptedCmp3]]</f>
        <v>0</v>
      </c>
      <c r="B722" s="11">
        <v>74806</v>
      </c>
      <c r="I722">
        <v>1954</v>
      </c>
      <c r="S722">
        <v>72</v>
      </c>
    </row>
    <row r="723" spans="1:19" x14ac:dyDescent="0.35">
      <c r="A723" s="11">
        <f>marketing_campaign[[#This Row],[Response]]+marketing_campaign[[#This Row],[AcceptedCmp2]]+marketing_campaign[[#This Row],[AcceptedCmp1]]+marketing_campaign[[#This Row],[AcceptedCmp5]]+marketing_campaign[[#This Row],[AcceptedCmp4]]+marketing_campaign[[#This Row],[AcceptedCmp3]]</f>
        <v>0</v>
      </c>
      <c r="B723" s="11">
        <v>59111</v>
      </c>
      <c r="I723">
        <v>1984</v>
      </c>
      <c r="S723">
        <v>42</v>
      </c>
    </row>
    <row r="724" spans="1:19" x14ac:dyDescent="0.35">
      <c r="A724" s="12">
        <f>marketing_campaign[[#This Row],[Response]]+marketing_campaign[[#This Row],[AcceptedCmp2]]+marketing_campaign[[#This Row],[AcceptedCmp1]]+marketing_campaign[[#This Row],[AcceptedCmp5]]+marketing_campaign[[#This Row],[AcceptedCmp4]]+marketing_campaign[[#This Row],[AcceptedCmp3]]</f>
        <v>0</v>
      </c>
      <c r="B724" s="11">
        <v>18988</v>
      </c>
      <c r="I724">
        <v>1965</v>
      </c>
      <c r="S724">
        <v>61</v>
      </c>
    </row>
    <row r="725" spans="1:19" x14ac:dyDescent="0.35">
      <c r="A725" s="11">
        <f>marketing_campaign[[#This Row],[Response]]+marketing_campaign[[#This Row],[AcceptedCmp2]]+marketing_campaign[[#This Row],[AcceptedCmp1]]+marketing_campaign[[#This Row],[AcceptedCmp5]]+marketing_campaign[[#This Row],[AcceptedCmp4]]+marketing_campaign[[#This Row],[AcceptedCmp3]]</f>
        <v>0</v>
      </c>
      <c r="B725" s="11">
        <v>72190</v>
      </c>
      <c r="I725">
        <v>1976</v>
      </c>
      <c r="S725">
        <v>50</v>
      </c>
    </row>
    <row r="726" spans="1:19" x14ac:dyDescent="0.35">
      <c r="A726" s="12">
        <f>marketing_campaign[[#This Row],[Response]]+marketing_campaign[[#This Row],[AcceptedCmp2]]+marketing_campaign[[#This Row],[AcceptedCmp1]]+marketing_campaign[[#This Row],[AcceptedCmp5]]+marketing_campaign[[#This Row],[AcceptedCmp4]]+marketing_campaign[[#This Row],[AcceptedCmp3]]</f>
        <v>2</v>
      </c>
      <c r="B726" s="11">
        <v>7500</v>
      </c>
      <c r="I726">
        <v>1966</v>
      </c>
      <c r="S726">
        <v>60</v>
      </c>
    </row>
    <row r="727" spans="1:19" x14ac:dyDescent="0.35">
      <c r="A727" s="11">
        <f>marketing_campaign[[#This Row],[Response]]+marketing_campaign[[#This Row],[AcceptedCmp2]]+marketing_campaign[[#This Row],[AcceptedCmp1]]+marketing_campaign[[#This Row],[AcceptedCmp5]]+marketing_campaign[[#This Row],[AcceptedCmp4]]+marketing_campaign[[#This Row],[AcceptedCmp3]]</f>
        <v>0</v>
      </c>
      <c r="B727" s="11">
        <v>44794</v>
      </c>
      <c r="I727">
        <v>1955</v>
      </c>
      <c r="S727">
        <v>71</v>
      </c>
    </row>
    <row r="728" spans="1:19" x14ac:dyDescent="0.35">
      <c r="A728" s="12">
        <f>marketing_campaign[[#This Row],[Response]]+marketing_campaign[[#This Row],[AcceptedCmp2]]+marketing_campaign[[#This Row],[AcceptedCmp1]]+marketing_campaign[[#This Row],[AcceptedCmp5]]+marketing_campaign[[#This Row],[AcceptedCmp4]]+marketing_campaign[[#This Row],[AcceptedCmp3]]</f>
        <v>1</v>
      </c>
      <c r="B728" s="11">
        <v>80395</v>
      </c>
      <c r="I728">
        <v>1976</v>
      </c>
      <c r="S728">
        <v>50</v>
      </c>
    </row>
    <row r="729" spans="1:19" x14ac:dyDescent="0.35">
      <c r="A729" s="11">
        <f>marketing_campaign[[#This Row],[Response]]+marketing_campaign[[#This Row],[AcceptedCmp2]]+marketing_campaign[[#This Row],[AcceptedCmp1]]+marketing_campaign[[#This Row],[AcceptedCmp5]]+marketing_campaign[[#This Row],[AcceptedCmp4]]+marketing_campaign[[#This Row],[AcceptedCmp3]]</f>
        <v>0</v>
      </c>
      <c r="B729" s="11">
        <v>75012</v>
      </c>
      <c r="I729">
        <v>1965</v>
      </c>
      <c r="S729">
        <v>61</v>
      </c>
    </row>
    <row r="730" spans="1:19" x14ac:dyDescent="0.35">
      <c r="A730" s="12">
        <f>marketing_campaign[[#This Row],[Response]]+marketing_campaign[[#This Row],[AcceptedCmp2]]+marketing_campaign[[#This Row],[AcceptedCmp1]]+marketing_campaign[[#This Row],[AcceptedCmp5]]+marketing_campaign[[#This Row],[AcceptedCmp4]]+marketing_campaign[[#This Row],[AcceptedCmp3]]</f>
        <v>0</v>
      </c>
      <c r="B730" s="11">
        <v>56962</v>
      </c>
      <c r="I730">
        <v>1991</v>
      </c>
      <c r="S730">
        <v>35</v>
      </c>
    </row>
    <row r="731" spans="1:19" x14ac:dyDescent="0.35">
      <c r="A731" s="11">
        <f>marketing_campaign[[#This Row],[Response]]+marketing_campaign[[#This Row],[AcceptedCmp2]]+marketing_campaign[[#This Row],[AcceptedCmp1]]+marketing_campaign[[#This Row],[AcceptedCmp5]]+marketing_campaign[[#This Row],[AcceptedCmp4]]+marketing_campaign[[#This Row],[AcceptedCmp3]]</f>
        <v>1</v>
      </c>
      <c r="B731" s="11">
        <v>89891</v>
      </c>
      <c r="I731">
        <v>1949</v>
      </c>
      <c r="S731">
        <v>77</v>
      </c>
    </row>
    <row r="732" spans="1:19" x14ac:dyDescent="0.35">
      <c r="A732" s="12">
        <f>marketing_campaign[[#This Row],[Response]]+marketing_campaign[[#This Row],[AcceptedCmp2]]+marketing_campaign[[#This Row],[AcceptedCmp1]]+marketing_campaign[[#This Row],[AcceptedCmp5]]+marketing_campaign[[#This Row],[AcceptedCmp4]]+marketing_campaign[[#This Row],[AcceptedCmp3]]</f>
        <v>0</v>
      </c>
      <c r="B732" s="11">
        <v>35946</v>
      </c>
      <c r="I732">
        <v>1953</v>
      </c>
      <c r="S732">
        <v>73</v>
      </c>
    </row>
    <row r="733" spans="1:19" x14ac:dyDescent="0.35">
      <c r="A733" s="11">
        <f>marketing_campaign[[#This Row],[Response]]+marketing_campaign[[#This Row],[AcceptedCmp2]]+marketing_campaign[[#This Row],[AcceptedCmp1]]+marketing_campaign[[#This Row],[AcceptedCmp5]]+marketing_campaign[[#This Row],[AcceptedCmp4]]+marketing_campaign[[#This Row],[AcceptedCmp3]]</f>
        <v>0</v>
      </c>
      <c r="B733" s="11">
        <v>53593</v>
      </c>
      <c r="I733">
        <v>1978</v>
      </c>
      <c r="S733">
        <v>48</v>
      </c>
    </row>
    <row r="734" spans="1:19" x14ac:dyDescent="0.35">
      <c r="A734" s="12">
        <f>marketing_campaign[[#This Row],[Response]]+marketing_campaign[[#This Row],[AcceptedCmp2]]+marketing_campaign[[#This Row],[AcceptedCmp1]]+marketing_campaign[[#This Row],[AcceptedCmp5]]+marketing_campaign[[#This Row],[AcceptedCmp4]]+marketing_campaign[[#This Row],[AcceptedCmp3]]</f>
        <v>0</v>
      </c>
      <c r="B734" s="11">
        <v>66373</v>
      </c>
      <c r="I734">
        <v>1948</v>
      </c>
      <c r="S734">
        <v>78</v>
      </c>
    </row>
    <row r="735" spans="1:19" x14ac:dyDescent="0.35">
      <c r="A735" s="11">
        <f>marketing_campaign[[#This Row],[Response]]+marketing_campaign[[#This Row],[AcceptedCmp2]]+marketing_campaign[[#This Row],[AcceptedCmp1]]+marketing_campaign[[#This Row],[AcceptedCmp5]]+marketing_campaign[[#This Row],[AcceptedCmp4]]+marketing_campaign[[#This Row],[AcceptedCmp3]]</f>
        <v>0</v>
      </c>
      <c r="B735" s="11">
        <v>45072</v>
      </c>
      <c r="I735">
        <v>1973</v>
      </c>
      <c r="S735">
        <v>53</v>
      </c>
    </row>
    <row r="736" spans="1:19" x14ac:dyDescent="0.35">
      <c r="A736" s="12">
        <f>marketing_campaign[[#This Row],[Response]]+marketing_campaign[[#This Row],[AcceptedCmp2]]+marketing_campaign[[#This Row],[AcceptedCmp1]]+marketing_campaign[[#This Row],[AcceptedCmp5]]+marketing_campaign[[#This Row],[AcceptedCmp4]]+marketing_campaign[[#This Row],[AcceptedCmp3]]</f>
        <v>3</v>
      </c>
      <c r="B736" s="11">
        <v>89694</v>
      </c>
      <c r="I736">
        <v>1949</v>
      </c>
      <c r="S736">
        <v>77</v>
      </c>
    </row>
    <row r="737" spans="1:19" x14ac:dyDescent="0.35">
      <c r="A737" s="11">
        <f>marketing_campaign[[#This Row],[Response]]+marketing_campaign[[#This Row],[AcceptedCmp2]]+marketing_campaign[[#This Row],[AcceptedCmp1]]+marketing_campaign[[#This Row],[AcceptedCmp5]]+marketing_campaign[[#This Row],[AcceptedCmp4]]+marketing_campaign[[#This Row],[AcceptedCmp3]]</f>
        <v>4</v>
      </c>
      <c r="B737" s="11">
        <v>72025</v>
      </c>
      <c r="I737">
        <v>1973</v>
      </c>
      <c r="S737">
        <v>53</v>
      </c>
    </row>
    <row r="738" spans="1:19" x14ac:dyDescent="0.35">
      <c r="A738" s="12">
        <f>marketing_campaign[[#This Row],[Response]]+marketing_campaign[[#This Row],[AcceptedCmp2]]+marketing_campaign[[#This Row],[AcceptedCmp1]]+marketing_campaign[[#This Row],[AcceptedCmp5]]+marketing_campaign[[#This Row],[AcceptedCmp4]]+marketing_campaign[[#This Row],[AcceptedCmp3]]</f>
        <v>0</v>
      </c>
      <c r="B738" s="11">
        <v>67432</v>
      </c>
      <c r="I738">
        <v>1952</v>
      </c>
      <c r="S738">
        <v>74</v>
      </c>
    </row>
    <row r="739" spans="1:19" x14ac:dyDescent="0.35">
      <c r="A739" s="11">
        <f>marketing_campaign[[#This Row],[Response]]+marketing_campaign[[#This Row],[AcceptedCmp2]]+marketing_campaign[[#This Row],[AcceptedCmp1]]+marketing_campaign[[#This Row],[AcceptedCmp5]]+marketing_campaign[[#This Row],[AcceptedCmp4]]+marketing_campaign[[#This Row],[AcceptedCmp3]]</f>
        <v>0</v>
      </c>
      <c r="B739" s="11">
        <v>70545</v>
      </c>
      <c r="I739">
        <v>1989</v>
      </c>
      <c r="S739">
        <v>37</v>
      </c>
    </row>
    <row r="740" spans="1:19" x14ac:dyDescent="0.35">
      <c r="A740" s="12">
        <f>marketing_campaign[[#This Row],[Response]]+marketing_campaign[[#This Row],[AcceptedCmp2]]+marketing_campaign[[#This Row],[AcceptedCmp1]]+marketing_campaign[[#This Row],[AcceptedCmp5]]+marketing_campaign[[#This Row],[AcceptedCmp4]]+marketing_campaign[[#This Row],[AcceptedCmp3]]</f>
        <v>0</v>
      </c>
      <c r="B740" s="11">
        <v>17487</v>
      </c>
      <c r="I740">
        <v>1969</v>
      </c>
      <c r="S740">
        <v>57</v>
      </c>
    </row>
    <row r="741" spans="1:19" x14ac:dyDescent="0.35">
      <c r="A741" s="11">
        <f>marketing_campaign[[#This Row],[Response]]+marketing_campaign[[#This Row],[AcceptedCmp2]]+marketing_campaign[[#This Row],[AcceptedCmp1]]+marketing_campaign[[#This Row],[AcceptedCmp5]]+marketing_campaign[[#This Row],[AcceptedCmp4]]+marketing_campaign[[#This Row],[AcceptedCmp3]]</f>
        <v>0</v>
      </c>
      <c r="B741" s="11">
        <v>62882</v>
      </c>
      <c r="I741">
        <v>1953</v>
      </c>
      <c r="S741">
        <v>73</v>
      </c>
    </row>
    <row r="742" spans="1:19" x14ac:dyDescent="0.35">
      <c r="A742" s="12">
        <f>marketing_campaign[[#This Row],[Response]]+marketing_campaign[[#This Row],[AcceptedCmp2]]+marketing_campaign[[#This Row],[AcceptedCmp1]]+marketing_campaign[[#This Row],[AcceptedCmp5]]+marketing_campaign[[#This Row],[AcceptedCmp4]]+marketing_campaign[[#This Row],[AcceptedCmp3]]</f>
        <v>0</v>
      </c>
      <c r="B742" s="11">
        <v>64108</v>
      </c>
      <c r="I742">
        <v>1956</v>
      </c>
      <c r="S742">
        <v>70</v>
      </c>
    </row>
    <row r="743" spans="1:19" x14ac:dyDescent="0.35">
      <c r="A743" s="11">
        <f>marketing_campaign[[#This Row],[Response]]+marketing_campaign[[#This Row],[AcceptedCmp2]]+marketing_campaign[[#This Row],[AcceptedCmp1]]+marketing_campaign[[#This Row],[AcceptedCmp5]]+marketing_campaign[[#This Row],[AcceptedCmp4]]+marketing_campaign[[#This Row],[AcceptedCmp3]]</f>
        <v>0</v>
      </c>
      <c r="B743" s="11">
        <v>34941</v>
      </c>
      <c r="I743">
        <v>1950</v>
      </c>
      <c r="S743">
        <v>76</v>
      </c>
    </row>
    <row r="744" spans="1:19" x14ac:dyDescent="0.35">
      <c r="A744" s="12">
        <f>marketing_campaign[[#This Row],[Response]]+marketing_campaign[[#This Row],[AcceptedCmp2]]+marketing_campaign[[#This Row],[AcceptedCmp1]]+marketing_campaign[[#This Row],[AcceptedCmp5]]+marketing_campaign[[#This Row],[AcceptedCmp4]]+marketing_campaign[[#This Row],[AcceptedCmp3]]</f>
        <v>0</v>
      </c>
      <c r="B744" s="11">
        <v>48767</v>
      </c>
      <c r="I744">
        <v>1978</v>
      </c>
      <c r="S744">
        <v>48</v>
      </c>
    </row>
    <row r="745" spans="1:19" x14ac:dyDescent="0.35">
      <c r="A745" s="11">
        <f>marketing_campaign[[#This Row],[Response]]+marketing_campaign[[#This Row],[AcceptedCmp2]]+marketing_campaign[[#This Row],[AcceptedCmp1]]+marketing_campaign[[#This Row],[AcceptedCmp5]]+marketing_campaign[[#This Row],[AcceptedCmp4]]+marketing_campaign[[#This Row],[AcceptedCmp3]]</f>
        <v>0</v>
      </c>
      <c r="B745" s="11">
        <v>38702</v>
      </c>
      <c r="I745">
        <v>1964</v>
      </c>
      <c r="S745">
        <v>62</v>
      </c>
    </row>
    <row r="746" spans="1:19" x14ac:dyDescent="0.35">
      <c r="A746" s="12">
        <f>marketing_campaign[[#This Row],[Response]]+marketing_campaign[[#This Row],[AcceptedCmp2]]+marketing_campaign[[#This Row],[AcceptedCmp1]]+marketing_campaign[[#This Row],[AcceptedCmp5]]+marketing_campaign[[#This Row],[AcceptedCmp4]]+marketing_campaign[[#This Row],[AcceptedCmp3]]</f>
        <v>1</v>
      </c>
      <c r="B746" s="11">
        <v>82224</v>
      </c>
      <c r="I746">
        <v>1952</v>
      </c>
      <c r="S746">
        <v>74</v>
      </c>
    </row>
    <row r="747" spans="1:19" x14ac:dyDescent="0.35">
      <c r="A747" s="11">
        <f>marketing_campaign[[#This Row],[Response]]+marketing_campaign[[#This Row],[AcceptedCmp2]]+marketing_campaign[[#This Row],[AcceptedCmp1]]+marketing_campaign[[#This Row],[AcceptedCmp5]]+marketing_campaign[[#This Row],[AcceptedCmp4]]+marketing_campaign[[#This Row],[AcceptedCmp3]]</f>
        <v>1</v>
      </c>
      <c r="B747" s="11">
        <v>83844</v>
      </c>
      <c r="I747">
        <v>1975</v>
      </c>
      <c r="S747">
        <v>51</v>
      </c>
    </row>
    <row r="748" spans="1:19" x14ac:dyDescent="0.35">
      <c r="A748" s="12">
        <f>marketing_campaign[[#This Row],[Response]]+marketing_campaign[[#This Row],[AcceptedCmp2]]+marketing_campaign[[#This Row],[AcceptedCmp1]]+marketing_campaign[[#This Row],[AcceptedCmp5]]+marketing_campaign[[#This Row],[AcceptedCmp4]]+marketing_campaign[[#This Row],[AcceptedCmp3]]</f>
        <v>0</v>
      </c>
      <c r="B748" s="11">
        <v>17003</v>
      </c>
      <c r="I748">
        <v>1995</v>
      </c>
      <c r="S748">
        <v>31</v>
      </c>
    </row>
    <row r="749" spans="1:19" x14ac:dyDescent="0.35">
      <c r="A749" s="11">
        <f>marketing_campaign[[#This Row],[Response]]+marketing_campaign[[#This Row],[AcceptedCmp2]]+marketing_campaign[[#This Row],[AcceptedCmp1]]+marketing_campaign[[#This Row],[AcceptedCmp5]]+marketing_campaign[[#This Row],[AcceptedCmp4]]+marketing_campaign[[#This Row],[AcceptedCmp3]]</f>
        <v>0</v>
      </c>
      <c r="B749" s="11">
        <v>71163</v>
      </c>
      <c r="I749">
        <v>1970</v>
      </c>
      <c r="S749">
        <v>56</v>
      </c>
    </row>
    <row r="750" spans="1:19" x14ac:dyDescent="0.35">
      <c r="A750" s="12">
        <f>marketing_campaign[[#This Row],[Response]]+marketing_campaign[[#This Row],[AcceptedCmp2]]+marketing_campaign[[#This Row],[AcceptedCmp1]]+marketing_campaign[[#This Row],[AcceptedCmp5]]+marketing_campaign[[#This Row],[AcceptedCmp4]]+marketing_campaign[[#This Row],[AcceptedCmp3]]</f>
        <v>1</v>
      </c>
      <c r="B750" s="11">
        <v>33697</v>
      </c>
      <c r="I750">
        <v>1954</v>
      </c>
      <c r="S750">
        <v>72</v>
      </c>
    </row>
    <row r="751" spans="1:19" x14ac:dyDescent="0.35">
      <c r="A751" s="11">
        <f>marketing_campaign[[#This Row],[Response]]+marketing_campaign[[#This Row],[AcceptedCmp2]]+marketing_campaign[[#This Row],[AcceptedCmp1]]+marketing_campaign[[#This Row],[AcceptedCmp5]]+marketing_campaign[[#This Row],[AcceptedCmp4]]+marketing_campaign[[#This Row],[AcceptedCmp3]]</f>
        <v>2</v>
      </c>
      <c r="B751" s="11">
        <v>63564</v>
      </c>
      <c r="I751">
        <v>1972</v>
      </c>
      <c r="S751">
        <v>54</v>
      </c>
    </row>
    <row r="752" spans="1:19" x14ac:dyDescent="0.35">
      <c r="A752" s="12">
        <f>marketing_campaign[[#This Row],[Response]]+marketing_campaign[[#This Row],[AcceptedCmp2]]+marketing_campaign[[#This Row],[AcceptedCmp1]]+marketing_campaign[[#This Row],[AcceptedCmp5]]+marketing_campaign[[#This Row],[AcceptedCmp4]]+marketing_campaign[[#This Row],[AcceptedCmp3]]</f>
        <v>0</v>
      </c>
      <c r="B752" s="11">
        <v>83443</v>
      </c>
      <c r="I752">
        <v>1958</v>
      </c>
      <c r="S752">
        <v>68</v>
      </c>
    </row>
    <row r="753" spans="1:19" x14ac:dyDescent="0.35">
      <c r="A753" s="11">
        <f>marketing_campaign[[#This Row],[Response]]+marketing_campaign[[#This Row],[AcceptedCmp2]]+marketing_campaign[[#This Row],[AcceptedCmp1]]+marketing_campaign[[#This Row],[AcceptedCmp5]]+marketing_campaign[[#This Row],[AcceptedCmp4]]+marketing_campaign[[#This Row],[AcceptedCmp3]]</f>
        <v>0</v>
      </c>
      <c r="B753" s="11">
        <v>51518</v>
      </c>
      <c r="I753">
        <v>1975</v>
      </c>
      <c r="S753">
        <v>51</v>
      </c>
    </row>
    <row r="754" spans="1:19" x14ac:dyDescent="0.35">
      <c r="A754" s="12">
        <f>marketing_campaign[[#This Row],[Response]]+marketing_campaign[[#This Row],[AcceptedCmp2]]+marketing_campaign[[#This Row],[AcceptedCmp1]]+marketing_campaign[[#This Row],[AcceptedCmp5]]+marketing_campaign[[#This Row],[AcceptedCmp4]]+marketing_campaign[[#This Row],[AcceptedCmp3]]</f>
        <v>0</v>
      </c>
      <c r="B754" s="11">
        <v>58330</v>
      </c>
      <c r="I754">
        <v>1969</v>
      </c>
      <c r="S754">
        <v>57</v>
      </c>
    </row>
    <row r="755" spans="1:19" x14ac:dyDescent="0.35">
      <c r="A755" s="11">
        <f>marketing_campaign[[#This Row],[Response]]+marketing_campaign[[#This Row],[AcceptedCmp2]]+marketing_campaign[[#This Row],[AcceptedCmp1]]+marketing_campaign[[#This Row],[AcceptedCmp5]]+marketing_campaign[[#This Row],[AcceptedCmp4]]+marketing_campaign[[#This Row],[AcceptedCmp3]]</f>
        <v>4</v>
      </c>
      <c r="B755" s="11">
        <v>80952</v>
      </c>
      <c r="I755">
        <v>1979</v>
      </c>
      <c r="S755">
        <v>47</v>
      </c>
    </row>
    <row r="756" spans="1:19" x14ac:dyDescent="0.35">
      <c r="A756" s="12">
        <f>marketing_campaign[[#This Row],[Response]]+marketing_campaign[[#This Row],[AcceptedCmp2]]+marketing_campaign[[#This Row],[AcceptedCmp1]]+marketing_campaign[[#This Row],[AcceptedCmp5]]+marketing_campaign[[#This Row],[AcceptedCmp4]]+marketing_campaign[[#This Row],[AcceptedCmp3]]</f>
        <v>0</v>
      </c>
      <c r="B756" s="11">
        <v>75507</v>
      </c>
      <c r="I756">
        <v>1978</v>
      </c>
      <c r="S756">
        <v>48</v>
      </c>
    </row>
    <row r="757" spans="1:19" x14ac:dyDescent="0.35">
      <c r="A757" s="11">
        <f>marketing_campaign[[#This Row],[Response]]+marketing_campaign[[#This Row],[AcceptedCmp2]]+marketing_campaign[[#This Row],[AcceptedCmp1]]+marketing_campaign[[#This Row],[AcceptedCmp5]]+marketing_campaign[[#This Row],[AcceptedCmp4]]+marketing_campaign[[#This Row],[AcceptedCmp3]]</f>
        <v>0</v>
      </c>
      <c r="B757" s="11">
        <v>63855</v>
      </c>
      <c r="I757">
        <v>1972</v>
      </c>
      <c r="S757">
        <v>54</v>
      </c>
    </row>
    <row r="758" spans="1:19" x14ac:dyDescent="0.35">
      <c r="A758" s="12">
        <f>marketing_campaign[[#This Row],[Response]]+marketing_campaign[[#This Row],[AcceptedCmp2]]+marketing_campaign[[#This Row],[AcceptedCmp1]]+marketing_campaign[[#This Row],[AcceptedCmp5]]+marketing_campaign[[#This Row],[AcceptedCmp4]]+marketing_campaign[[#This Row],[AcceptedCmp3]]</f>
        <v>1</v>
      </c>
      <c r="B758" s="11">
        <v>62220</v>
      </c>
      <c r="I758">
        <v>1964</v>
      </c>
      <c r="S758">
        <v>62</v>
      </c>
    </row>
    <row r="759" spans="1:19" x14ac:dyDescent="0.35">
      <c r="A759" s="11">
        <f>marketing_campaign[[#This Row],[Response]]+marketing_campaign[[#This Row],[AcceptedCmp2]]+marketing_campaign[[#This Row],[AcceptedCmp1]]+marketing_campaign[[#This Row],[AcceptedCmp5]]+marketing_campaign[[#This Row],[AcceptedCmp4]]+marketing_campaign[[#This Row],[AcceptedCmp3]]</f>
        <v>0</v>
      </c>
      <c r="B759" s="11">
        <v>58512</v>
      </c>
      <c r="I759">
        <v>1979</v>
      </c>
      <c r="S759">
        <v>47</v>
      </c>
    </row>
    <row r="760" spans="1:19" x14ac:dyDescent="0.35">
      <c r="A760" s="12">
        <f>marketing_campaign[[#This Row],[Response]]+marketing_campaign[[#This Row],[AcceptedCmp2]]+marketing_campaign[[#This Row],[AcceptedCmp1]]+marketing_campaign[[#This Row],[AcceptedCmp5]]+marketing_campaign[[#This Row],[AcceptedCmp4]]+marketing_campaign[[#This Row],[AcceptedCmp3]]</f>
        <v>0</v>
      </c>
      <c r="B760" s="11">
        <v>40662</v>
      </c>
      <c r="I760">
        <v>1959</v>
      </c>
      <c r="S760">
        <v>67</v>
      </c>
    </row>
    <row r="761" spans="1:19" x14ac:dyDescent="0.35">
      <c r="A761" s="11">
        <f>marketing_campaign[[#This Row],[Response]]+marketing_campaign[[#This Row],[AcceptedCmp2]]+marketing_campaign[[#This Row],[AcceptedCmp1]]+marketing_campaign[[#This Row],[AcceptedCmp5]]+marketing_campaign[[#This Row],[AcceptedCmp4]]+marketing_campaign[[#This Row],[AcceptedCmp3]]</f>
        <v>0</v>
      </c>
      <c r="B761" s="11">
        <v>38829</v>
      </c>
      <c r="I761">
        <v>1981</v>
      </c>
      <c r="S761">
        <v>45</v>
      </c>
    </row>
    <row r="762" spans="1:19" x14ac:dyDescent="0.35">
      <c r="A762" s="12">
        <f>marketing_campaign[[#This Row],[Response]]+marketing_campaign[[#This Row],[AcceptedCmp2]]+marketing_campaign[[#This Row],[AcceptedCmp1]]+marketing_campaign[[#This Row],[AcceptedCmp5]]+marketing_campaign[[#This Row],[AcceptedCmp4]]+marketing_campaign[[#This Row],[AcceptedCmp3]]</f>
        <v>0</v>
      </c>
      <c r="B762" s="11">
        <v>35523</v>
      </c>
      <c r="I762">
        <v>1967</v>
      </c>
      <c r="S762">
        <v>59</v>
      </c>
    </row>
    <row r="763" spans="1:19" x14ac:dyDescent="0.35">
      <c r="A763" s="11">
        <f>marketing_campaign[[#This Row],[Response]]+marketing_campaign[[#This Row],[AcceptedCmp2]]+marketing_campaign[[#This Row],[AcceptedCmp1]]+marketing_campaign[[#This Row],[AcceptedCmp5]]+marketing_campaign[[#This Row],[AcceptedCmp4]]+marketing_campaign[[#This Row],[AcceptedCmp3]]</f>
        <v>0</v>
      </c>
      <c r="B763" s="11">
        <v>79146</v>
      </c>
      <c r="I763">
        <v>1988</v>
      </c>
      <c r="S763">
        <v>38</v>
      </c>
    </row>
    <row r="764" spans="1:19" x14ac:dyDescent="0.35">
      <c r="A764" s="12">
        <f>marketing_campaign[[#This Row],[Response]]+marketing_campaign[[#This Row],[AcceptedCmp2]]+marketing_campaign[[#This Row],[AcceptedCmp1]]+marketing_campaign[[#This Row],[AcceptedCmp5]]+marketing_campaign[[#This Row],[AcceptedCmp4]]+marketing_campaign[[#This Row],[AcceptedCmp3]]</f>
        <v>0</v>
      </c>
      <c r="B764" s="11">
        <v>78285</v>
      </c>
      <c r="I764">
        <v>1978</v>
      </c>
      <c r="S764">
        <v>48</v>
      </c>
    </row>
    <row r="765" spans="1:19" x14ac:dyDescent="0.35">
      <c r="A765" s="11">
        <f>marketing_campaign[[#This Row],[Response]]+marketing_campaign[[#This Row],[AcceptedCmp2]]+marketing_campaign[[#This Row],[AcceptedCmp1]]+marketing_campaign[[#This Row],[AcceptedCmp5]]+marketing_campaign[[#This Row],[AcceptedCmp4]]+marketing_campaign[[#This Row],[AcceptedCmp3]]</f>
        <v>2</v>
      </c>
      <c r="B765" s="11">
        <v>31626</v>
      </c>
      <c r="I765">
        <v>1952</v>
      </c>
      <c r="S765">
        <v>74</v>
      </c>
    </row>
    <row r="766" spans="1:19" x14ac:dyDescent="0.35">
      <c r="A766" s="12">
        <f>marketing_campaign[[#This Row],[Response]]+marketing_campaign[[#This Row],[AcceptedCmp2]]+marketing_campaign[[#This Row],[AcceptedCmp1]]+marketing_campaign[[#This Row],[AcceptedCmp5]]+marketing_campaign[[#This Row],[AcceptedCmp4]]+marketing_campaign[[#This Row],[AcceptedCmp3]]</f>
        <v>0</v>
      </c>
      <c r="B766" s="11">
        <v>75127</v>
      </c>
      <c r="I766">
        <v>1955</v>
      </c>
      <c r="S766">
        <v>71</v>
      </c>
    </row>
    <row r="767" spans="1:19" x14ac:dyDescent="0.35">
      <c r="A767" s="11">
        <f>marketing_campaign[[#This Row],[Response]]+marketing_campaign[[#This Row],[AcceptedCmp2]]+marketing_campaign[[#This Row],[AcceptedCmp1]]+marketing_campaign[[#This Row],[AcceptedCmp5]]+marketing_campaign[[#This Row],[AcceptedCmp4]]+marketing_campaign[[#This Row],[AcceptedCmp3]]</f>
        <v>0</v>
      </c>
      <c r="B767" s="11">
        <v>48726</v>
      </c>
      <c r="I767">
        <v>1977</v>
      </c>
      <c r="S767">
        <v>49</v>
      </c>
    </row>
    <row r="768" spans="1:19" x14ac:dyDescent="0.35">
      <c r="A768" s="12">
        <f>marketing_campaign[[#This Row],[Response]]+marketing_campaign[[#This Row],[AcceptedCmp2]]+marketing_campaign[[#This Row],[AcceptedCmp1]]+marketing_campaign[[#This Row],[AcceptedCmp5]]+marketing_campaign[[#This Row],[AcceptedCmp4]]+marketing_campaign[[#This Row],[AcceptedCmp3]]</f>
        <v>0</v>
      </c>
      <c r="B768" s="11">
        <v>74985</v>
      </c>
      <c r="I768">
        <v>1987</v>
      </c>
      <c r="S768">
        <v>39</v>
      </c>
    </row>
    <row r="769" spans="1:19" x14ac:dyDescent="0.35">
      <c r="A769" s="11">
        <f>marketing_campaign[[#This Row],[Response]]+marketing_campaign[[#This Row],[AcceptedCmp2]]+marketing_campaign[[#This Row],[AcceptedCmp1]]+marketing_campaign[[#This Row],[AcceptedCmp5]]+marketing_campaign[[#This Row],[AcceptedCmp4]]+marketing_campaign[[#This Row],[AcceptedCmp3]]</f>
        <v>0</v>
      </c>
      <c r="B769" s="11">
        <v>67430</v>
      </c>
      <c r="I769">
        <v>1965</v>
      </c>
      <c r="S769">
        <v>61</v>
      </c>
    </row>
    <row r="770" spans="1:19" x14ac:dyDescent="0.35">
      <c r="A770" s="12">
        <f>marketing_campaign[[#This Row],[Response]]+marketing_campaign[[#This Row],[AcceptedCmp2]]+marketing_campaign[[#This Row],[AcceptedCmp1]]+marketing_campaign[[#This Row],[AcceptedCmp5]]+marketing_campaign[[#This Row],[AcceptedCmp4]]+marketing_campaign[[#This Row],[AcceptedCmp3]]</f>
        <v>0</v>
      </c>
      <c r="B770" s="11">
        <v>46891</v>
      </c>
      <c r="I770">
        <v>1956</v>
      </c>
      <c r="S770">
        <v>70</v>
      </c>
    </row>
    <row r="771" spans="1:19" x14ac:dyDescent="0.35">
      <c r="A771" s="11">
        <f>marketing_campaign[[#This Row],[Response]]+marketing_campaign[[#This Row],[AcceptedCmp2]]+marketing_campaign[[#This Row],[AcceptedCmp1]]+marketing_campaign[[#This Row],[AcceptedCmp5]]+marketing_campaign[[#This Row],[AcceptedCmp4]]+marketing_campaign[[#This Row],[AcceptedCmp3]]</f>
        <v>0</v>
      </c>
      <c r="B771" s="11">
        <v>62058</v>
      </c>
      <c r="I771">
        <v>1979</v>
      </c>
      <c r="S771">
        <v>47</v>
      </c>
    </row>
    <row r="772" spans="1:19" x14ac:dyDescent="0.35">
      <c r="A772" s="12">
        <f>marketing_campaign[[#This Row],[Response]]+marketing_campaign[[#This Row],[AcceptedCmp2]]+marketing_campaign[[#This Row],[AcceptedCmp1]]+marketing_campaign[[#This Row],[AcceptedCmp5]]+marketing_campaign[[#This Row],[AcceptedCmp4]]+marketing_campaign[[#This Row],[AcceptedCmp3]]</f>
        <v>0</v>
      </c>
      <c r="B772" s="11">
        <v>72063</v>
      </c>
      <c r="I772">
        <v>1951</v>
      </c>
      <c r="S772">
        <v>75</v>
      </c>
    </row>
    <row r="773" spans="1:19" x14ac:dyDescent="0.35">
      <c r="A773" s="11">
        <f>marketing_campaign[[#This Row],[Response]]+marketing_campaign[[#This Row],[AcceptedCmp2]]+marketing_campaign[[#This Row],[AcceptedCmp1]]+marketing_campaign[[#This Row],[AcceptedCmp5]]+marketing_campaign[[#This Row],[AcceptedCmp4]]+marketing_campaign[[#This Row],[AcceptedCmp3]]</f>
        <v>0</v>
      </c>
      <c r="B773" s="11">
        <v>78939</v>
      </c>
      <c r="I773">
        <v>1965</v>
      </c>
      <c r="S773">
        <v>61</v>
      </c>
    </row>
    <row r="774" spans="1:19" x14ac:dyDescent="0.35">
      <c r="A774" s="12">
        <f>marketing_campaign[[#This Row],[Response]]+marketing_campaign[[#This Row],[AcceptedCmp2]]+marketing_campaign[[#This Row],[AcceptedCmp1]]+marketing_campaign[[#This Row],[AcceptedCmp5]]+marketing_campaign[[#This Row],[AcceptedCmp4]]+marketing_campaign[[#This Row],[AcceptedCmp3]]</f>
        <v>1</v>
      </c>
      <c r="B774" s="11">
        <v>42720</v>
      </c>
      <c r="I774">
        <v>1972</v>
      </c>
      <c r="S774">
        <v>54</v>
      </c>
    </row>
    <row r="775" spans="1:19" x14ac:dyDescent="0.35">
      <c r="A775" s="11">
        <f>marketing_campaign[[#This Row],[Response]]+marketing_campaign[[#This Row],[AcceptedCmp2]]+marketing_campaign[[#This Row],[AcceptedCmp1]]+marketing_campaign[[#This Row],[AcceptedCmp5]]+marketing_campaign[[#This Row],[AcceptedCmp4]]+marketing_campaign[[#This Row],[AcceptedCmp3]]</f>
        <v>0</v>
      </c>
      <c r="B775" s="11">
        <v>33622</v>
      </c>
      <c r="I775">
        <v>1957</v>
      </c>
      <c r="S775">
        <v>69</v>
      </c>
    </row>
    <row r="776" spans="1:19" x14ac:dyDescent="0.35">
      <c r="A776" s="12">
        <f>marketing_campaign[[#This Row],[Response]]+marketing_campaign[[#This Row],[AcceptedCmp2]]+marketing_campaign[[#This Row],[AcceptedCmp1]]+marketing_campaign[[#This Row],[AcceptedCmp5]]+marketing_campaign[[#This Row],[AcceptedCmp4]]+marketing_campaign[[#This Row],[AcceptedCmp3]]</f>
        <v>0</v>
      </c>
      <c r="B776" s="11">
        <v>6835</v>
      </c>
      <c r="I776">
        <v>1953</v>
      </c>
      <c r="S776">
        <v>73</v>
      </c>
    </row>
    <row r="777" spans="1:19" x14ac:dyDescent="0.35">
      <c r="A777" s="11">
        <f>marketing_campaign[[#This Row],[Response]]+marketing_campaign[[#This Row],[AcceptedCmp2]]+marketing_campaign[[#This Row],[AcceptedCmp1]]+marketing_campaign[[#This Row],[AcceptedCmp5]]+marketing_campaign[[#This Row],[AcceptedCmp4]]+marketing_campaign[[#This Row],[AcceptedCmp3]]</f>
        <v>0</v>
      </c>
      <c r="B777" s="11">
        <v>41452</v>
      </c>
      <c r="I777">
        <v>1965</v>
      </c>
      <c r="S777">
        <v>61</v>
      </c>
    </row>
    <row r="778" spans="1:19" x14ac:dyDescent="0.35">
      <c r="A778" s="12">
        <f>marketing_campaign[[#This Row],[Response]]+marketing_campaign[[#This Row],[AcceptedCmp2]]+marketing_campaign[[#This Row],[AcceptedCmp1]]+marketing_campaign[[#This Row],[AcceptedCmp5]]+marketing_campaign[[#This Row],[AcceptedCmp4]]+marketing_campaign[[#This Row],[AcceptedCmp3]]</f>
        <v>0</v>
      </c>
      <c r="B778" s="11">
        <v>40760</v>
      </c>
      <c r="I778">
        <v>1958</v>
      </c>
      <c r="S778">
        <v>68</v>
      </c>
    </row>
    <row r="779" spans="1:19" x14ac:dyDescent="0.35">
      <c r="A779" s="11">
        <f>marketing_campaign[[#This Row],[Response]]+marketing_campaign[[#This Row],[AcceptedCmp2]]+marketing_campaign[[#This Row],[AcceptedCmp1]]+marketing_campaign[[#This Row],[AcceptedCmp5]]+marketing_campaign[[#This Row],[AcceptedCmp4]]+marketing_campaign[[#This Row],[AcceptedCmp3]]</f>
        <v>0</v>
      </c>
      <c r="B779" s="11">
        <v>74250</v>
      </c>
      <c r="I779">
        <v>1955</v>
      </c>
      <c r="S779">
        <v>71</v>
      </c>
    </row>
    <row r="780" spans="1:19" x14ac:dyDescent="0.35">
      <c r="A780" s="12">
        <f>marketing_campaign[[#This Row],[Response]]+marketing_campaign[[#This Row],[AcceptedCmp2]]+marketing_campaign[[#This Row],[AcceptedCmp1]]+marketing_campaign[[#This Row],[AcceptedCmp5]]+marketing_campaign[[#This Row],[AcceptedCmp4]]+marketing_campaign[[#This Row],[AcceptedCmp3]]</f>
        <v>0</v>
      </c>
      <c r="B780" s="11">
        <v>51124</v>
      </c>
      <c r="I780">
        <v>1971</v>
      </c>
      <c r="S780">
        <v>55</v>
      </c>
    </row>
    <row r="781" spans="1:19" x14ac:dyDescent="0.35">
      <c r="A781" s="11">
        <f>marketing_campaign[[#This Row],[Response]]+marketing_campaign[[#This Row],[AcceptedCmp2]]+marketing_campaign[[#This Row],[AcceptedCmp1]]+marketing_campaign[[#This Row],[AcceptedCmp5]]+marketing_campaign[[#This Row],[AcceptedCmp4]]+marketing_campaign[[#This Row],[AcceptedCmp3]]</f>
        <v>0</v>
      </c>
      <c r="B781" s="11">
        <v>72258</v>
      </c>
      <c r="I781">
        <v>1974</v>
      </c>
      <c r="S781">
        <v>52</v>
      </c>
    </row>
    <row r="782" spans="1:19" x14ac:dyDescent="0.35">
      <c r="A782" s="12">
        <f>marketing_campaign[[#This Row],[Response]]+marketing_campaign[[#This Row],[AcceptedCmp2]]+marketing_campaign[[#This Row],[AcceptedCmp1]]+marketing_campaign[[#This Row],[AcceptedCmp5]]+marketing_campaign[[#This Row],[AcceptedCmp4]]+marketing_campaign[[#This Row],[AcceptedCmp3]]</f>
        <v>0</v>
      </c>
      <c r="B782" s="11">
        <v>71466</v>
      </c>
      <c r="I782">
        <v>1976</v>
      </c>
      <c r="S782">
        <v>50</v>
      </c>
    </row>
    <row r="783" spans="1:19" x14ac:dyDescent="0.35">
      <c r="A783" s="11">
        <f>marketing_campaign[[#This Row],[Response]]+marketing_campaign[[#This Row],[AcceptedCmp2]]+marketing_campaign[[#This Row],[AcceptedCmp1]]+marketing_campaign[[#This Row],[AcceptedCmp5]]+marketing_campaign[[#This Row],[AcceptedCmp4]]+marketing_campaign[[#This Row],[AcceptedCmp3]]</f>
        <v>0</v>
      </c>
      <c r="B783" s="11">
        <v>36283</v>
      </c>
      <c r="I783">
        <v>1970</v>
      </c>
      <c r="S783">
        <v>56</v>
      </c>
    </row>
    <row r="784" spans="1:19" x14ac:dyDescent="0.35">
      <c r="A784" s="12">
        <f>marketing_campaign[[#This Row],[Response]]+marketing_campaign[[#This Row],[AcceptedCmp2]]+marketing_campaign[[#This Row],[AcceptedCmp1]]+marketing_campaign[[#This Row],[AcceptedCmp5]]+marketing_campaign[[#This Row],[AcceptedCmp4]]+marketing_campaign[[#This Row],[AcceptedCmp3]]</f>
        <v>0</v>
      </c>
      <c r="B784" s="11">
        <v>20587</v>
      </c>
      <c r="I784">
        <v>1972</v>
      </c>
      <c r="S784">
        <v>54</v>
      </c>
    </row>
    <row r="785" spans="1:19" x14ac:dyDescent="0.35">
      <c r="A785" s="11">
        <f>marketing_campaign[[#This Row],[Response]]+marketing_campaign[[#This Row],[AcceptedCmp2]]+marketing_campaign[[#This Row],[AcceptedCmp1]]+marketing_campaign[[#This Row],[AcceptedCmp5]]+marketing_campaign[[#This Row],[AcceptedCmp4]]+marketing_campaign[[#This Row],[AcceptedCmp3]]</f>
        <v>0</v>
      </c>
      <c r="B785" s="11">
        <v>30467</v>
      </c>
      <c r="I785">
        <v>1972</v>
      </c>
      <c r="S785">
        <v>54</v>
      </c>
    </row>
    <row r="786" spans="1:19" x14ac:dyDescent="0.35">
      <c r="A786" s="12">
        <f>marketing_campaign[[#This Row],[Response]]+marketing_campaign[[#This Row],[AcceptedCmp2]]+marketing_campaign[[#This Row],[AcceptedCmp1]]+marketing_campaign[[#This Row],[AcceptedCmp5]]+marketing_campaign[[#This Row],[AcceptedCmp4]]+marketing_campaign[[#This Row],[AcceptedCmp3]]</f>
        <v>0</v>
      </c>
      <c r="B786" s="11">
        <v>31590</v>
      </c>
      <c r="I786">
        <v>1986</v>
      </c>
      <c r="S786">
        <v>40</v>
      </c>
    </row>
    <row r="787" spans="1:19" x14ac:dyDescent="0.35">
      <c r="A787" s="11">
        <f>marketing_campaign[[#This Row],[Response]]+marketing_campaign[[#This Row],[AcceptedCmp2]]+marketing_campaign[[#This Row],[AcceptedCmp1]]+marketing_campaign[[#This Row],[AcceptedCmp5]]+marketing_campaign[[#This Row],[AcceptedCmp4]]+marketing_campaign[[#This Row],[AcceptedCmp3]]</f>
        <v>0</v>
      </c>
      <c r="B787" s="11">
        <v>20425</v>
      </c>
      <c r="I787">
        <v>1960</v>
      </c>
      <c r="S787">
        <v>66</v>
      </c>
    </row>
    <row r="788" spans="1:19" x14ac:dyDescent="0.35">
      <c r="A788" s="12">
        <f>marketing_campaign[[#This Row],[Response]]+marketing_campaign[[#This Row],[AcceptedCmp2]]+marketing_campaign[[#This Row],[AcceptedCmp1]]+marketing_campaign[[#This Row],[AcceptedCmp5]]+marketing_campaign[[#This Row],[AcceptedCmp4]]+marketing_campaign[[#This Row],[AcceptedCmp3]]</f>
        <v>0</v>
      </c>
      <c r="B788" s="11">
        <v>17144</v>
      </c>
      <c r="I788">
        <v>1968</v>
      </c>
      <c r="S788">
        <v>58</v>
      </c>
    </row>
    <row r="789" spans="1:19" x14ac:dyDescent="0.35">
      <c r="A789" s="11">
        <f>marketing_campaign[[#This Row],[Response]]+marketing_campaign[[#This Row],[AcceptedCmp2]]+marketing_campaign[[#This Row],[AcceptedCmp1]]+marketing_campaign[[#This Row],[AcceptedCmp5]]+marketing_campaign[[#This Row],[AcceptedCmp4]]+marketing_campaign[[#This Row],[AcceptedCmp3]]</f>
        <v>2</v>
      </c>
      <c r="B789" s="11">
        <v>42564</v>
      </c>
      <c r="I789">
        <v>1978</v>
      </c>
      <c r="S789">
        <v>48</v>
      </c>
    </row>
    <row r="790" spans="1:19" x14ac:dyDescent="0.35">
      <c r="A790" s="12">
        <f>marketing_campaign[[#This Row],[Response]]+marketing_campaign[[#This Row],[AcceptedCmp2]]+marketing_campaign[[#This Row],[AcceptedCmp1]]+marketing_campaign[[#This Row],[AcceptedCmp5]]+marketing_campaign[[#This Row],[AcceptedCmp4]]+marketing_campaign[[#This Row],[AcceptedCmp3]]</f>
        <v>1</v>
      </c>
      <c r="B790" s="11">
        <v>43783</v>
      </c>
      <c r="I790">
        <v>1976</v>
      </c>
      <c r="S790">
        <v>50</v>
      </c>
    </row>
    <row r="791" spans="1:19" x14ac:dyDescent="0.35">
      <c r="A791" s="11">
        <f>marketing_campaign[[#This Row],[Response]]+marketing_campaign[[#This Row],[AcceptedCmp2]]+marketing_campaign[[#This Row],[AcceptedCmp1]]+marketing_campaign[[#This Row],[AcceptedCmp5]]+marketing_campaign[[#This Row],[AcceptedCmp4]]+marketing_campaign[[#This Row],[AcceptedCmp3]]</f>
        <v>0</v>
      </c>
      <c r="B791" s="11">
        <v>40780</v>
      </c>
      <c r="I791">
        <v>1945</v>
      </c>
      <c r="S791">
        <v>81</v>
      </c>
    </row>
    <row r="792" spans="1:19" x14ac:dyDescent="0.35">
      <c r="A792" s="12">
        <f>marketing_campaign[[#This Row],[Response]]+marketing_campaign[[#This Row],[AcceptedCmp2]]+marketing_campaign[[#This Row],[AcceptedCmp1]]+marketing_campaign[[#This Row],[AcceptedCmp5]]+marketing_campaign[[#This Row],[AcceptedCmp4]]+marketing_campaign[[#This Row],[AcceptedCmp3]]</f>
        <v>0</v>
      </c>
      <c r="B792" s="11">
        <v>62847</v>
      </c>
      <c r="I792">
        <v>1957</v>
      </c>
      <c r="S792">
        <v>69</v>
      </c>
    </row>
    <row r="793" spans="1:19" x14ac:dyDescent="0.35">
      <c r="A793" s="11">
        <f>marketing_campaign[[#This Row],[Response]]+marketing_campaign[[#This Row],[AcceptedCmp2]]+marketing_campaign[[#This Row],[AcceptedCmp1]]+marketing_campaign[[#This Row],[AcceptedCmp5]]+marketing_campaign[[#This Row],[AcceptedCmp4]]+marketing_campaign[[#This Row],[AcceptedCmp3]]</f>
        <v>4</v>
      </c>
      <c r="B793" s="11">
        <v>82017</v>
      </c>
      <c r="I793">
        <v>1950</v>
      </c>
      <c r="S793">
        <v>76</v>
      </c>
    </row>
    <row r="794" spans="1:19" x14ac:dyDescent="0.35">
      <c r="A794" s="12">
        <f>marketing_campaign[[#This Row],[Response]]+marketing_campaign[[#This Row],[AcceptedCmp2]]+marketing_campaign[[#This Row],[AcceptedCmp1]]+marketing_campaign[[#This Row],[AcceptedCmp5]]+marketing_campaign[[#This Row],[AcceptedCmp4]]+marketing_campaign[[#This Row],[AcceptedCmp3]]</f>
        <v>1</v>
      </c>
      <c r="B794" s="11">
        <v>16813</v>
      </c>
      <c r="I794">
        <v>1978</v>
      </c>
      <c r="S794">
        <v>48</v>
      </c>
    </row>
    <row r="795" spans="1:19" x14ac:dyDescent="0.35">
      <c r="A795" s="11">
        <f>marketing_campaign[[#This Row],[Response]]+marketing_campaign[[#This Row],[AcceptedCmp2]]+marketing_campaign[[#This Row],[AcceptedCmp1]]+marketing_campaign[[#This Row],[AcceptedCmp5]]+marketing_campaign[[#This Row],[AcceptedCmp4]]+marketing_campaign[[#This Row],[AcceptedCmp3]]</f>
        <v>0</v>
      </c>
      <c r="B795" s="11">
        <v>51267</v>
      </c>
      <c r="I795">
        <v>1961</v>
      </c>
      <c r="S795">
        <v>65</v>
      </c>
    </row>
    <row r="796" spans="1:19" x14ac:dyDescent="0.35">
      <c r="A796" s="12">
        <f>marketing_campaign[[#This Row],[Response]]+marketing_campaign[[#This Row],[AcceptedCmp2]]+marketing_campaign[[#This Row],[AcceptedCmp1]]+marketing_campaign[[#This Row],[AcceptedCmp5]]+marketing_campaign[[#This Row],[AcceptedCmp4]]+marketing_campaign[[#This Row],[AcceptedCmp3]]</f>
        <v>0</v>
      </c>
      <c r="B796" s="11">
        <v>46524</v>
      </c>
      <c r="I796">
        <v>1962</v>
      </c>
      <c r="S796">
        <v>64</v>
      </c>
    </row>
    <row r="797" spans="1:19" x14ac:dyDescent="0.35">
      <c r="A797" s="11">
        <f>marketing_campaign[[#This Row],[Response]]+marketing_campaign[[#This Row],[AcceptedCmp2]]+marketing_campaign[[#This Row],[AcceptedCmp1]]+marketing_campaign[[#This Row],[AcceptedCmp5]]+marketing_campaign[[#This Row],[AcceptedCmp4]]+marketing_campaign[[#This Row],[AcceptedCmp3]]</f>
        <v>1</v>
      </c>
      <c r="B797" s="11">
        <v>45183</v>
      </c>
      <c r="I797">
        <v>1954</v>
      </c>
      <c r="S797">
        <v>72</v>
      </c>
    </row>
    <row r="798" spans="1:19" x14ac:dyDescent="0.35">
      <c r="A798" s="12">
        <f>marketing_campaign[[#This Row],[Response]]+marketing_campaign[[#This Row],[AcceptedCmp2]]+marketing_campaign[[#This Row],[AcceptedCmp1]]+marketing_campaign[[#This Row],[AcceptedCmp5]]+marketing_campaign[[#This Row],[AcceptedCmp4]]+marketing_campaign[[#This Row],[AcceptedCmp3]]</f>
        <v>0</v>
      </c>
      <c r="B798" s="11">
        <v>70421</v>
      </c>
      <c r="I798">
        <v>1965</v>
      </c>
      <c r="S798">
        <v>61</v>
      </c>
    </row>
    <row r="799" spans="1:19" x14ac:dyDescent="0.35">
      <c r="A799" s="11">
        <f>marketing_campaign[[#This Row],[Response]]+marketing_campaign[[#This Row],[AcceptedCmp2]]+marketing_campaign[[#This Row],[AcceptedCmp1]]+marketing_campaign[[#This Row],[AcceptedCmp5]]+marketing_campaign[[#This Row],[AcceptedCmp4]]+marketing_campaign[[#This Row],[AcceptedCmp3]]</f>
        <v>0</v>
      </c>
      <c r="B799" s="11">
        <v>60161</v>
      </c>
      <c r="I799">
        <v>1973</v>
      </c>
      <c r="S799">
        <v>53</v>
      </c>
    </row>
    <row r="800" spans="1:19" x14ac:dyDescent="0.35">
      <c r="A800" s="12">
        <f>marketing_campaign[[#This Row],[Response]]+marketing_campaign[[#This Row],[AcceptedCmp2]]+marketing_campaign[[#This Row],[AcceptedCmp1]]+marketing_campaign[[#This Row],[AcceptedCmp5]]+marketing_campaign[[#This Row],[AcceptedCmp4]]+marketing_campaign[[#This Row],[AcceptedCmp3]]</f>
        <v>0</v>
      </c>
      <c r="B800" s="11">
        <v>73926</v>
      </c>
      <c r="I800">
        <v>1968</v>
      </c>
      <c r="S800">
        <v>58</v>
      </c>
    </row>
    <row r="801" spans="1:19" x14ac:dyDescent="0.35">
      <c r="A801" s="11">
        <f>marketing_campaign[[#This Row],[Response]]+marketing_campaign[[#This Row],[AcceptedCmp2]]+marketing_campaign[[#This Row],[AcceptedCmp1]]+marketing_campaign[[#This Row],[AcceptedCmp5]]+marketing_campaign[[#This Row],[AcceptedCmp4]]+marketing_campaign[[#This Row],[AcceptedCmp3]]</f>
        <v>0</v>
      </c>
      <c r="B801" s="11">
        <v>19329</v>
      </c>
      <c r="I801">
        <v>1970</v>
      </c>
      <c r="S801">
        <v>56</v>
      </c>
    </row>
    <row r="802" spans="1:19" x14ac:dyDescent="0.35">
      <c r="A802" s="12">
        <f>marketing_campaign[[#This Row],[Response]]+marketing_campaign[[#This Row],[AcceptedCmp2]]+marketing_campaign[[#This Row],[AcceptedCmp1]]+marketing_campaign[[#This Row],[AcceptedCmp5]]+marketing_campaign[[#This Row],[AcceptedCmp4]]+marketing_campaign[[#This Row],[AcceptedCmp3]]</f>
        <v>0</v>
      </c>
      <c r="B802" s="11">
        <v>61872</v>
      </c>
      <c r="I802">
        <v>1956</v>
      </c>
      <c r="S802">
        <v>70</v>
      </c>
    </row>
    <row r="803" spans="1:19" x14ac:dyDescent="0.35">
      <c r="A803" s="11">
        <f>marketing_campaign[[#This Row],[Response]]+marketing_campaign[[#This Row],[AcceptedCmp2]]+marketing_campaign[[#This Row],[AcceptedCmp1]]+marketing_campaign[[#This Row],[AcceptedCmp5]]+marketing_campaign[[#This Row],[AcceptedCmp4]]+marketing_campaign[[#This Row],[AcceptedCmp3]]</f>
        <v>0</v>
      </c>
      <c r="B803" s="11">
        <v>46984</v>
      </c>
      <c r="I803">
        <v>1951</v>
      </c>
      <c r="S803">
        <v>75</v>
      </c>
    </row>
    <row r="804" spans="1:19" x14ac:dyDescent="0.35">
      <c r="A804" s="12">
        <f>marketing_campaign[[#This Row],[Response]]+marketing_campaign[[#This Row],[AcceptedCmp2]]+marketing_campaign[[#This Row],[AcceptedCmp1]]+marketing_campaign[[#This Row],[AcceptedCmp5]]+marketing_campaign[[#This Row],[AcceptedCmp4]]+marketing_campaign[[#This Row],[AcceptedCmp3]]</f>
        <v>0</v>
      </c>
      <c r="B804" s="11">
        <v>34838</v>
      </c>
      <c r="I804">
        <v>1944</v>
      </c>
      <c r="S804">
        <v>82</v>
      </c>
    </row>
    <row r="805" spans="1:19" x14ac:dyDescent="0.35">
      <c r="A805" s="11">
        <f>marketing_campaign[[#This Row],[Response]]+marketing_campaign[[#This Row],[AcceptedCmp2]]+marketing_campaign[[#This Row],[AcceptedCmp1]]+marketing_campaign[[#This Row],[AcceptedCmp5]]+marketing_campaign[[#This Row],[AcceptedCmp4]]+marketing_campaign[[#This Row],[AcceptedCmp3]]</f>
        <v>0</v>
      </c>
      <c r="B805" s="11">
        <v>82716</v>
      </c>
      <c r="I805">
        <v>1958</v>
      </c>
      <c r="S805">
        <v>68</v>
      </c>
    </row>
    <row r="806" spans="1:19" x14ac:dyDescent="0.35">
      <c r="A806" s="12">
        <f>marketing_campaign[[#This Row],[Response]]+marketing_campaign[[#This Row],[AcceptedCmp2]]+marketing_campaign[[#This Row],[AcceptedCmp1]]+marketing_campaign[[#This Row],[AcceptedCmp5]]+marketing_campaign[[#This Row],[AcceptedCmp4]]+marketing_campaign[[#This Row],[AcceptedCmp3]]</f>
        <v>4</v>
      </c>
      <c r="B806" s="11">
        <v>48192</v>
      </c>
      <c r="I806">
        <v>1976</v>
      </c>
      <c r="S806">
        <v>50</v>
      </c>
    </row>
    <row r="807" spans="1:19" x14ac:dyDescent="0.35">
      <c r="A807" s="11">
        <f>marketing_campaign[[#This Row],[Response]]+marketing_campaign[[#This Row],[AcceptedCmp2]]+marketing_campaign[[#This Row],[AcceptedCmp1]]+marketing_campaign[[#This Row],[AcceptedCmp5]]+marketing_campaign[[#This Row],[AcceptedCmp4]]+marketing_campaign[[#This Row],[AcceptedCmp3]]</f>
        <v>0</v>
      </c>
      <c r="B807" s="11">
        <v>49681</v>
      </c>
      <c r="I807">
        <v>1971</v>
      </c>
      <c r="S807">
        <v>55</v>
      </c>
    </row>
    <row r="808" spans="1:19" x14ac:dyDescent="0.35">
      <c r="A808" s="12">
        <f>marketing_campaign[[#This Row],[Response]]+marketing_campaign[[#This Row],[AcceptedCmp2]]+marketing_campaign[[#This Row],[AcceptedCmp1]]+marketing_campaign[[#This Row],[AcceptedCmp5]]+marketing_campaign[[#This Row],[AcceptedCmp4]]+marketing_campaign[[#This Row],[AcceptedCmp3]]</f>
        <v>0</v>
      </c>
      <c r="B808" s="11">
        <v>56850</v>
      </c>
      <c r="I808">
        <v>1957</v>
      </c>
      <c r="S808">
        <v>69</v>
      </c>
    </row>
    <row r="809" spans="1:19" x14ac:dyDescent="0.35">
      <c r="A809" s="11">
        <f>marketing_campaign[[#This Row],[Response]]+marketing_campaign[[#This Row],[AcceptedCmp2]]+marketing_campaign[[#This Row],[AcceptedCmp1]]+marketing_campaign[[#This Row],[AcceptedCmp5]]+marketing_campaign[[#This Row],[AcceptedCmp4]]+marketing_campaign[[#This Row],[AcceptedCmp3]]</f>
        <v>0</v>
      </c>
      <c r="B809" s="11">
        <v>55267</v>
      </c>
      <c r="I809">
        <v>1972</v>
      </c>
      <c r="S809">
        <v>54</v>
      </c>
    </row>
    <row r="810" spans="1:19" x14ac:dyDescent="0.35">
      <c r="A810" s="12">
        <f>marketing_campaign[[#This Row],[Response]]+marketing_campaign[[#This Row],[AcceptedCmp2]]+marketing_campaign[[#This Row],[AcceptedCmp1]]+marketing_campaign[[#This Row],[AcceptedCmp5]]+marketing_campaign[[#This Row],[AcceptedCmp4]]+marketing_campaign[[#This Row],[AcceptedCmp3]]</f>
        <v>1</v>
      </c>
      <c r="B810" s="11">
        <v>59666</v>
      </c>
      <c r="I810">
        <v>1972</v>
      </c>
      <c r="S810">
        <v>54</v>
      </c>
    </row>
    <row r="811" spans="1:19" x14ac:dyDescent="0.35">
      <c r="A811" s="11">
        <f>marketing_campaign[[#This Row],[Response]]+marketing_campaign[[#This Row],[AcceptedCmp2]]+marketing_campaign[[#This Row],[AcceptedCmp1]]+marketing_campaign[[#This Row],[AcceptedCmp5]]+marketing_campaign[[#This Row],[AcceptedCmp4]]+marketing_campaign[[#This Row],[AcceptedCmp3]]</f>
        <v>0</v>
      </c>
      <c r="B811" s="11">
        <v>72504</v>
      </c>
      <c r="I811">
        <v>1981</v>
      </c>
      <c r="S811">
        <v>45</v>
      </c>
    </row>
    <row r="812" spans="1:19" x14ac:dyDescent="0.35">
      <c r="A812" s="12">
        <f>marketing_campaign[[#This Row],[Response]]+marketing_campaign[[#This Row],[AcceptedCmp2]]+marketing_campaign[[#This Row],[AcceptedCmp1]]+marketing_campaign[[#This Row],[AcceptedCmp5]]+marketing_campaign[[#This Row],[AcceptedCmp4]]+marketing_campaign[[#This Row],[AcceptedCmp3]]</f>
        <v>0</v>
      </c>
      <c r="B812" s="11">
        <v>26872</v>
      </c>
      <c r="I812">
        <v>1972</v>
      </c>
      <c r="S812">
        <v>54</v>
      </c>
    </row>
    <row r="813" spans="1:19" x14ac:dyDescent="0.35">
      <c r="A813" s="11">
        <f>marketing_campaign[[#This Row],[Response]]+marketing_campaign[[#This Row],[AcceptedCmp2]]+marketing_campaign[[#This Row],[AcceptedCmp1]]+marketing_campaign[[#This Row],[AcceptedCmp5]]+marketing_campaign[[#This Row],[AcceptedCmp4]]+marketing_campaign[[#This Row],[AcceptedCmp3]]</f>
        <v>1</v>
      </c>
      <c r="B813" s="11">
        <v>21359</v>
      </c>
      <c r="I813">
        <v>1975</v>
      </c>
      <c r="S813">
        <v>51</v>
      </c>
    </row>
    <row r="814" spans="1:19" x14ac:dyDescent="0.35">
      <c r="A814" s="12">
        <f>marketing_campaign[[#This Row],[Response]]+marketing_campaign[[#This Row],[AcceptedCmp2]]+marketing_campaign[[#This Row],[AcceptedCmp1]]+marketing_campaign[[#This Row],[AcceptedCmp5]]+marketing_campaign[[#This Row],[AcceptedCmp4]]+marketing_campaign[[#This Row],[AcceptedCmp3]]</f>
        <v>0</v>
      </c>
      <c r="B814" s="11">
        <v>73170</v>
      </c>
      <c r="I814">
        <v>1955</v>
      </c>
      <c r="S814">
        <v>71</v>
      </c>
    </row>
    <row r="815" spans="1:19" x14ac:dyDescent="0.35">
      <c r="A815" s="11">
        <f>marketing_campaign[[#This Row],[Response]]+marketing_campaign[[#This Row],[AcceptedCmp2]]+marketing_campaign[[#This Row],[AcceptedCmp1]]+marketing_campaign[[#This Row],[AcceptedCmp5]]+marketing_campaign[[#This Row],[AcceptedCmp4]]+marketing_campaign[[#This Row],[AcceptedCmp3]]</f>
        <v>0</v>
      </c>
      <c r="B815" s="11">
        <v>52750</v>
      </c>
      <c r="I815">
        <v>1986</v>
      </c>
      <c r="S815">
        <v>40</v>
      </c>
    </row>
    <row r="816" spans="1:19" x14ac:dyDescent="0.35">
      <c r="A816" s="12">
        <f>marketing_campaign[[#This Row],[Response]]+marketing_campaign[[#This Row],[AcceptedCmp2]]+marketing_campaign[[#This Row],[AcceptedCmp1]]+marketing_campaign[[#This Row],[AcceptedCmp5]]+marketing_campaign[[#This Row],[AcceptedCmp4]]+marketing_campaign[[#This Row],[AcceptedCmp3]]</f>
        <v>0</v>
      </c>
      <c r="B816" s="11">
        <v>91820</v>
      </c>
      <c r="I816">
        <v>1970</v>
      </c>
      <c r="S816">
        <v>56</v>
      </c>
    </row>
    <row r="817" spans="1:19" x14ac:dyDescent="0.35">
      <c r="A817" s="11">
        <f>marketing_campaign[[#This Row],[Response]]+marketing_campaign[[#This Row],[AcceptedCmp2]]+marketing_campaign[[#This Row],[AcceptedCmp1]]+marketing_campaign[[#This Row],[AcceptedCmp5]]+marketing_campaign[[#This Row],[AcceptedCmp4]]+marketing_campaign[[#This Row],[AcceptedCmp3]]</f>
        <v>0</v>
      </c>
      <c r="B817" s="11">
        <v>65968</v>
      </c>
      <c r="I817">
        <v>1976</v>
      </c>
      <c r="S817">
        <v>50</v>
      </c>
    </row>
    <row r="818" spans="1:19" x14ac:dyDescent="0.35">
      <c r="A818" s="12">
        <f>marketing_campaign[[#This Row],[Response]]+marketing_campaign[[#This Row],[AcceptedCmp2]]+marketing_campaign[[#This Row],[AcceptedCmp1]]+marketing_campaign[[#This Row],[AcceptedCmp5]]+marketing_campaign[[#This Row],[AcceptedCmp4]]+marketing_campaign[[#This Row],[AcceptedCmp3]]</f>
        <v>0</v>
      </c>
      <c r="B818" s="11">
        <v>30772</v>
      </c>
      <c r="I818">
        <v>1954</v>
      </c>
      <c r="S818">
        <v>72</v>
      </c>
    </row>
    <row r="819" spans="1:19" x14ac:dyDescent="0.35">
      <c r="A819" s="11">
        <f>marketing_campaign[[#This Row],[Response]]+marketing_campaign[[#This Row],[AcceptedCmp2]]+marketing_campaign[[#This Row],[AcceptedCmp1]]+marketing_campaign[[#This Row],[AcceptedCmp5]]+marketing_campaign[[#This Row],[AcceptedCmp4]]+marketing_campaign[[#This Row],[AcceptedCmp3]]</f>
        <v>0</v>
      </c>
      <c r="B819" s="11">
        <v>22507</v>
      </c>
      <c r="I819">
        <v>1972</v>
      </c>
      <c r="S819">
        <v>54</v>
      </c>
    </row>
    <row r="820" spans="1:19" x14ac:dyDescent="0.35">
      <c r="A820" s="12">
        <f>marketing_campaign[[#This Row],[Response]]+marketing_campaign[[#This Row],[AcceptedCmp2]]+marketing_campaign[[#This Row],[AcceptedCmp1]]+marketing_campaign[[#This Row],[AcceptedCmp5]]+marketing_campaign[[#This Row],[AcceptedCmp4]]+marketing_campaign[[#This Row],[AcceptedCmp3]]</f>
        <v>0</v>
      </c>
      <c r="B820" s="11">
        <v>65685</v>
      </c>
      <c r="I820">
        <v>1978</v>
      </c>
      <c r="S820">
        <v>48</v>
      </c>
    </row>
    <row r="821" spans="1:19" x14ac:dyDescent="0.35">
      <c r="A821" s="11">
        <f>marketing_campaign[[#This Row],[Response]]+marketing_campaign[[#This Row],[AcceptedCmp2]]+marketing_campaign[[#This Row],[AcceptedCmp1]]+marketing_campaign[[#This Row],[AcceptedCmp5]]+marketing_campaign[[#This Row],[AcceptedCmp4]]+marketing_campaign[[#This Row],[AcceptedCmp3]]</f>
        <v>0</v>
      </c>
      <c r="B821" s="11">
        <v>25804</v>
      </c>
      <c r="I821">
        <v>1980</v>
      </c>
      <c r="S821">
        <v>46</v>
      </c>
    </row>
    <row r="822" spans="1:19" x14ac:dyDescent="0.35">
      <c r="A822" s="12">
        <f>marketing_campaign[[#This Row],[Response]]+marketing_campaign[[#This Row],[AcceptedCmp2]]+marketing_campaign[[#This Row],[AcceptedCmp1]]+marketing_campaign[[#This Row],[AcceptedCmp5]]+marketing_campaign[[#This Row],[AcceptedCmp4]]+marketing_campaign[[#This Row],[AcceptedCmp3]]</f>
        <v>3</v>
      </c>
      <c r="B822" s="11">
        <v>76412</v>
      </c>
      <c r="I822">
        <v>1972</v>
      </c>
      <c r="S822">
        <v>54</v>
      </c>
    </row>
    <row r="823" spans="1:19" x14ac:dyDescent="0.35">
      <c r="A823" s="11">
        <f>marketing_campaign[[#This Row],[Response]]+marketing_campaign[[#This Row],[AcceptedCmp2]]+marketing_campaign[[#This Row],[AcceptedCmp1]]+marketing_campaign[[#This Row],[AcceptedCmp5]]+marketing_campaign[[#This Row],[AcceptedCmp4]]+marketing_campaign[[#This Row],[AcceptedCmp3]]</f>
        <v>0</v>
      </c>
      <c r="B823" s="11">
        <v>22063</v>
      </c>
      <c r="I823">
        <v>1961</v>
      </c>
      <c r="S823">
        <v>65</v>
      </c>
    </row>
    <row r="824" spans="1:19" x14ac:dyDescent="0.35">
      <c r="A824" s="12">
        <f>marketing_campaign[[#This Row],[Response]]+marketing_campaign[[#This Row],[AcceptedCmp2]]+marketing_campaign[[#This Row],[AcceptedCmp1]]+marketing_campaign[[#This Row],[AcceptedCmp5]]+marketing_campaign[[#This Row],[AcceptedCmp4]]+marketing_campaign[[#This Row],[AcceptedCmp3]]</f>
        <v>2</v>
      </c>
      <c r="B824" s="11">
        <v>57091</v>
      </c>
      <c r="I824">
        <v>1963</v>
      </c>
      <c r="S824">
        <v>63</v>
      </c>
    </row>
    <row r="825" spans="1:19" x14ac:dyDescent="0.35">
      <c r="A825" s="11">
        <f>marketing_campaign[[#This Row],[Response]]+marketing_campaign[[#This Row],[AcceptedCmp2]]+marketing_campaign[[#This Row],[AcceptedCmp1]]+marketing_campaign[[#This Row],[AcceptedCmp5]]+marketing_campaign[[#This Row],[AcceptedCmp4]]+marketing_campaign[[#This Row],[AcceptedCmp3]]</f>
        <v>0</v>
      </c>
      <c r="B825" s="11">
        <v>22419</v>
      </c>
      <c r="I825">
        <v>1959</v>
      </c>
      <c r="S825">
        <v>67</v>
      </c>
    </row>
    <row r="826" spans="1:19" x14ac:dyDescent="0.35">
      <c r="A826" s="12">
        <f>marketing_campaign[[#This Row],[Response]]+marketing_campaign[[#This Row],[AcceptedCmp2]]+marketing_campaign[[#This Row],[AcceptedCmp1]]+marketing_campaign[[#This Row],[AcceptedCmp5]]+marketing_campaign[[#This Row],[AcceptedCmp4]]+marketing_campaign[[#This Row],[AcceptedCmp3]]</f>
        <v>5</v>
      </c>
      <c r="B826" s="11">
        <v>87771</v>
      </c>
      <c r="I826">
        <v>1959</v>
      </c>
      <c r="S826">
        <v>67</v>
      </c>
    </row>
    <row r="827" spans="1:19" x14ac:dyDescent="0.35">
      <c r="A827" s="11">
        <f>marketing_campaign[[#This Row],[Response]]+marketing_campaign[[#This Row],[AcceptedCmp2]]+marketing_campaign[[#This Row],[AcceptedCmp1]]+marketing_campaign[[#This Row],[AcceptedCmp5]]+marketing_campaign[[#This Row],[AcceptedCmp4]]+marketing_campaign[[#This Row],[AcceptedCmp3]]</f>
        <v>0</v>
      </c>
      <c r="B827" s="11">
        <v>78353</v>
      </c>
      <c r="I827">
        <v>1954</v>
      </c>
      <c r="S827">
        <v>72</v>
      </c>
    </row>
    <row r="828" spans="1:19" x14ac:dyDescent="0.35">
      <c r="A828" s="12">
        <f>marketing_campaign[[#This Row],[Response]]+marketing_campaign[[#This Row],[AcceptedCmp2]]+marketing_campaign[[#This Row],[AcceptedCmp1]]+marketing_campaign[[#This Row],[AcceptedCmp5]]+marketing_campaign[[#This Row],[AcceptedCmp4]]+marketing_campaign[[#This Row],[AcceptedCmp3]]</f>
        <v>2</v>
      </c>
      <c r="B828" s="11">
        <v>93404</v>
      </c>
      <c r="I828">
        <v>1962</v>
      </c>
      <c r="S828">
        <v>64</v>
      </c>
    </row>
    <row r="829" spans="1:19" x14ac:dyDescent="0.35">
      <c r="A829" s="11">
        <f>marketing_campaign[[#This Row],[Response]]+marketing_campaign[[#This Row],[AcceptedCmp2]]+marketing_campaign[[#This Row],[AcceptedCmp1]]+marketing_campaign[[#This Row],[AcceptedCmp5]]+marketing_campaign[[#This Row],[AcceptedCmp4]]+marketing_campaign[[#This Row],[AcceptedCmp3]]</f>
        <v>0</v>
      </c>
      <c r="B829" s="11">
        <v>37859</v>
      </c>
      <c r="I829">
        <v>1958</v>
      </c>
      <c r="S829">
        <v>68</v>
      </c>
    </row>
    <row r="830" spans="1:19" x14ac:dyDescent="0.35">
      <c r="A830" s="12">
        <f>marketing_campaign[[#This Row],[Response]]+marketing_campaign[[#This Row],[AcceptedCmp2]]+marketing_campaign[[#This Row],[AcceptedCmp1]]+marketing_campaign[[#This Row],[AcceptedCmp5]]+marketing_campaign[[#This Row],[AcceptedCmp4]]+marketing_campaign[[#This Row],[AcceptedCmp3]]</f>
        <v>0</v>
      </c>
      <c r="B830" s="11">
        <v>80995</v>
      </c>
      <c r="I830">
        <v>1984</v>
      </c>
      <c r="S830">
        <v>42</v>
      </c>
    </row>
    <row r="831" spans="1:19" x14ac:dyDescent="0.35">
      <c r="A831" s="11">
        <f>marketing_campaign[[#This Row],[Response]]+marketing_campaign[[#This Row],[AcceptedCmp2]]+marketing_campaign[[#This Row],[AcceptedCmp1]]+marketing_campaign[[#This Row],[AcceptedCmp5]]+marketing_campaign[[#This Row],[AcceptedCmp4]]+marketing_campaign[[#This Row],[AcceptedCmp3]]</f>
        <v>0</v>
      </c>
      <c r="B831" s="11">
        <v>16529</v>
      </c>
      <c r="I831">
        <v>1976</v>
      </c>
      <c r="S831">
        <v>50</v>
      </c>
    </row>
    <row r="832" spans="1:19" x14ac:dyDescent="0.35">
      <c r="A832" s="12">
        <f>marketing_campaign[[#This Row],[Response]]+marketing_campaign[[#This Row],[AcceptedCmp2]]+marketing_campaign[[#This Row],[AcceptedCmp1]]+marketing_campaign[[#This Row],[AcceptedCmp5]]+marketing_campaign[[#This Row],[AcceptedCmp4]]+marketing_campaign[[#This Row],[AcceptedCmp3]]</f>
        <v>0</v>
      </c>
      <c r="B832" s="11">
        <v>55412</v>
      </c>
      <c r="I832">
        <v>1992</v>
      </c>
      <c r="S832">
        <v>34</v>
      </c>
    </row>
    <row r="833" spans="1:19" x14ac:dyDescent="0.35">
      <c r="A833" s="11">
        <f>marketing_campaign[[#This Row],[Response]]+marketing_campaign[[#This Row],[AcceptedCmp2]]+marketing_campaign[[#This Row],[AcceptedCmp1]]+marketing_campaign[[#This Row],[AcceptedCmp5]]+marketing_campaign[[#This Row],[AcceptedCmp4]]+marketing_campaign[[#This Row],[AcceptedCmp3]]</f>
        <v>0</v>
      </c>
      <c r="B833" s="11">
        <v>48789</v>
      </c>
      <c r="I833">
        <v>1967</v>
      </c>
      <c r="S833">
        <v>59</v>
      </c>
    </row>
    <row r="834" spans="1:19" x14ac:dyDescent="0.35">
      <c r="A834" s="12">
        <f>marketing_campaign[[#This Row],[Response]]+marketing_campaign[[#This Row],[AcceptedCmp2]]+marketing_campaign[[#This Row],[AcceptedCmp1]]+marketing_campaign[[#This Row],[AcceptedCmp5]]+marketing_campaign[[#This Row],[AcceptedCmp4]]+marketing_campaign[[#This Row],[AcceptedCmp3]]</f>
        <v>0</v>
      </c>
      <c r="B834" s="11">
        <v>56575</v>
      </c>
      <c r="I834">
        <v>1980</v>
      </c>
      <c r="S834">
        <v>46</v>
      </c>
    </row>
    <row r="835" spans="1:19" x14ac:dyDescent="0.35">
      <c r="A835" s="11">
        <f>marketing_campaign[[#This Row],[Response]]+marketing_campaign[[#This Row],[AcceptedCmp2]]+marketing_campaign[[#This Row],[AcceptedCmp1]]+marketing_campaign[[#This Row],[AcceptedCmp5]]+marketing_campaign[[#This Row],[AcceptedCmp4]]+marketing_campaign[[#This Row],[AcceptedCmp3]]</f>
        <v>0</v>
      </c>
      <c r="B835" s="11">
        <v>25130</v>
      </c>
      <c r="I835">
        <v>1967</v>
      </c>
      <c r="S835">
        <v>59</v>
      </c>
    </row>
    <row r="836" spans="1:19" x14ac:dyDescent="0.35">
      <c r="A836" s="12">
        <f>marketing_campaign[[#This Row],[Response]]+marketing_campaign[[#This Row],[AcceptedCmp2]]+marketing_campaign[[#This Row],[AcceptedCmp1]]+marketing_campaign[[#This Row],[AcceptedCmp5]]+marketing_campaign[[#This Row],[AcceptedCmp4]]+marketing_campaign[[#This Row],[AcceptedCmp3]]</f>
        <v>0</v>
      </c>
      <c r="B836" s="11">
        <v>35441</v>
      </c>
      <c r="I836">
        <v>1956</v>
      </c>
      <c r="S836">
        <v>70</v>
      </c>
    </row>
    <row r="837" spans="1:19" x14ac:dyDescent="0.35">
      <c r="A837" s="11">
        <f>marketing_campaign[[#This Row],[Response]]+marketing_campaign[[#This Row],[AcceptedCmp2]]+marketing_campaign[[#This Row],[AcceptedCmp1]]+marketing_campaign[[#This Row],[AcceptedCmp5]]+marketing_campaign[[#This Row],[AcceptedCmp4]]+marketing_campaign[[#This Row],[AcceptedCmp3]]</f>
        <v>0</v>
      </c>
      <c r="B837" s="11">
        <v>71391</v>
      </c>
      <c r="I837">
        <v>1972</v>
      </c>
      <c r="S837">
        <v>54</v>
      </c>
    </row>
    <row r="838" spans="1:19" x14ac:dyDescent="0.35">
      <c r="A838" s="12">
        <f>marketing_campaign[[#This Row],[Response]]+marketing_campaign[[#This Row],[AcceptedCmp2]]+marketing_campaign[[#This Row],[AcceptedCmp1]]+marketing_campaign[[#This Row],[AcceptedCmp5]]+marketing_campaign[[#This Row],[AcceptedCmp4]]+marketing_campaign[[#This Row],[AcceptedCmp3]]</f>
        <v>0</v>
      </c>
      <c r="B838" s="11">
        <v>49494</v>
      </c>
      <c r="I838">
        <v>1980</v>
      </c>
      <c r="S838">
        <v>46</v>
      </c>
    </row>
    <row r="839" spans="1:19" x14ac:dyDescent="0.35">
      <c r="A839" s="11">
        <f>marketing_campaign[[#This Row],[Response]]+marketing_campaign[[#This Row],[AcceptedCmp2]]+marketing_campaign[[#This Row],[AcceptedCmp1]]+marketing_campaign[[#This Row],[AcceptedCmp5]]+marketing_campaign[[#This Row],[AcceptedCmp4]]+marketing_campaign[[#This Row],[AcceptedCmp3]]</f>
        <v>0</v>
      </c>
      <c r="B839" s="11">
        <v>81702</v>
      </c>
      <c r="I839">
        <v>1980</v>
      </c>
      <c r="S839">
        <v>46</v>
      </c>
    </row>
    <row r="840" spans="1:19" x14ac:dyDescent="0.35">
      <c r="A840" s="12">
        <f>marketing_campaign[[#This Row],[Response]]+marketing_campaign[[#This Row],[AcceptedCmp2]]+marketing_campaign[[#This Row],[AcceptedCmp1]]+marketing_campaign[[#This Row],[AcceptedCmp5]]+marketing_campaign[[#This Row],[AcceptedCmp4]]+marketing_campaign[[#This Row],[AcceptedCmp3]]</f>
        <v>0</v>
      </c>
      <c r="B840" s="11">
        <v>45889</v>
      </c>
      <c r="I840">
        <v>1977</v>
      </c>
      <c r="S840">
        <v>49</v>
      </c>
    </row>
    <row r="841" spans="1:19" x14ac:dyDescent="0.35">
      <c r="A841" s="11">
        <f>marketing_campaign[[#This Row],[Response]]+marketing_campaign[[#This Row],[AcceptedCmp2]]+marketing_campaign[[#This Row],[AcceptedCmp1]]+marketing_campaign[[#This Row],[AcceptedCmp5]]+marketing_campaign[[#This Row],[AcceptedCmp4]]+marketing_campaign[[#This Row],[AcceptedCmp3]]</f>
        <v>1</v>
      </c>
      <c r="B841" s="11">
        <v>56628</v>
      </c>
      <c r="I841">
        <v>1950</v>
      </c>
      <c r="S841">
        <v>76</v>
      </c>
    </row>
    <row r="842" spans="1:19" x14ac:dyDescent="0.35">
      <c r="A842" s="12">
        <f>marketing_campaign[[#This Row],[Response]]+marketing_campaign[[#This Row],[AcceptedCmp2]]+marketing_campaign[[#This Row],[AcceptedCmp1]]+marketing_campaign[[#This Row],[AcceptedCmp5]]+marketing_campaign[[#This Row],[AcceptedCmp4]]+marketing_campaign[[#This Row],[AcceptedCmp3]]</f>
        <v>0</v>
      </c>
      <c r="B842" s="11">
        <v>34026</v>
      </c>
      <c r="I842">
        <v>1974</v>
      </c>
      <c r="S842">
        <v>52</v>
      </c>
    </row>
    <row r="843" spans="1:19" x14ac:dyDescent="0.35">
      <c r="A843" s="11">
        <f>marketing_campaign[[#This Row],[Response]]+marketing_campaign[[#This Row],[AcceptedCmp2]]+marketing_campaign[[#This Row],[AcceptedCmp1]]+marketing_campaign[[#This Row],[AcceptedCmp5]]+marketing_campaign[[#This Row],[AcceptedCmp4]]+marketing_campaign[[#This Row],[AcceptedCmp3]]</f>
        <v>0</v>
      </c>
      <c r="B843" s="11">
        <v>40049</v>
      </c>
      <c r="I843">
        <v>1988</v>
      </c>
      <c r="S843">
        <v>38</v>
      </c>
    </row>
    <row r="844" spans="1:19" x14ac:dyDescent="0.35">
      <c r="A844" s="12">
        <f>marketing_campaign[[#This Row],[Response]]+marketing_campaign[[#This Row],[AcceptedCmp2]]+marketing_campaign[[#This Row],[AcceptedCmp1]]+marketing_campaign[[#This Row],[AcceptedCmp5]]+marketing_campaign[[#This Row],[AcceptedCmp4]]+marketing_campaign[[#This Row],[AcceptedCmp3]]</f>
        <v>0</v>
      </c>
      <c r="B844" s="11">
        <v>34176</v>
      </c>
      <c r="I844">
        <v>1981</v>
      </c>
      <c r="S844">
        <v>45</v>
      </c>
    </row>
    <row r="845" spans="1:19" x14ac:dyDescent="0.35">
      <c r="A845" s="11">
        <f>marketing_campaign[[#This Row],[Response]]+marketing_campaign[[#This Row],[AcceptedCmp2]]+marketing_campaign[[#This Row],[AcceptedCmp1]]+marketing_campaign[[#This Row],[AcceptedCmp5]]+marketing_campaign[[#This Row],[AcceptedCmp4]]+marketing_campaign[[#This Row],[AcceptedCmp3]]</f>
        <v>0</v>
      </c>
      <c r="B845" s="11">
        <v>19419</v>
      </c>
      <c r="I845">
        <v>1960</v>
      </c>
      <c r="S845">
        <v>66</v>
      </c>
    </row>
    <row r="846" spans="1:19" x14ac:dyDescent="0.35">
      <c r="A846" s="12">
        <f>marketing_campaign[[#This Row],[Response]]+marketing_campaign[[#This Row],[AcceptedCmp2]]+marketing_campaign[[#This Row],[AcceptedCmp1]]+marketing_campaign[[#This Row],[AcceptedCmp5]]+marketing_campaign[[#This Row],[AcceptedCmp4]]+marketing_campaign[[#This Row],[AcceptedCmp3]]</f>
        <v>0</v>
      </c>
      <c r="B846" s="11">
        <v>82504</v>
      </c>
      <c r="I846">
        <v>1970</v>
      </c>
      <c r="S846">
        <v>56</v>
      </c>
    </row>
    <row r="847" spans="1:19" x14ac:dyDescent="0.35">
      <c r="A847" s="11">
        <f>marketing_campaign[[#This Row],[Response]]+marketing_campaign[[#This Row],[AcceptedCmp2]]+marketing_campaign[[#This Row],[AcceptedCmp1]]+marketing_campaign[[#This Row],[AcceptedCmp5]]+marketing_campaign[[#This Row],[AcceptedCmp4]]+marketing_campaign[[#This Row],[AcceptedCmp3]]</f>
        <v>4</v>
      </c>
      <c r="B847" s="11">
        <v>81205</v>
      </c>
      <c r="I847">
        <v>1991</v>
      </c>
      <c r="S847">
        <v>35</v>
      </c>
    </row>
    <row r="848" spans="1:19" x14ac:dyDescent="0.35">
      <c r="A848" s="12">
        <f>marketing_campaign[[#This Row],[Response]]+marketing_campaign[[#This Row],[AcceptedCmp2]]+marketing_campaign[[#This Row],[AcceptedCmp1]]+marketing_campaign[[#This Row],[AcceptedCmp5]]+marketing_campaign[[#This Row],[AcceptedCmp4]]+marketing_campaign[[#This Row],[AcceptedCmp3]]</f>
        <v>0</v>
      </c>
      <c r="B848" s="11">
        <v>61618</v>
      </c>
      <c r="I848">
        <v>1956</v>
      </c>
      <c r="S848">
        <v>70</v>
      </c>
    </row>
    <row r="849" spans="1:19" x14ac:dyDescent="0.35">
      <c r="A849" s="11">
        <f>marketing_campaign[[#This Row],[Response]]+marketing_campaign[[#This Row],[AcceptedCmp2]]+marketing_campaign[[#This Row],[AcceptedCmp1]]+marketing_campaign[[#This Row],[AcceptedCmp5]]+marketing_campaign[[#This Row],[AcceptedCmp4]]+marketing_campaign[[#This Row],[AcceptedCmp3]]</f>
        <v>0</v>
      </c>
      <c r="B849" s="11">
        <v>55284</v>
      </c>
      <c r="I849">
        <v>1963</v>
      </c>
      <c r="S849">
        <v>63</v>
      </c>
    </row>
    <row r="850" spans="1:19" x14ac:dyDescent="0.35">
      <c r="A850" s="12">
        <f>marketing_campaign[[#This Row],[Response]]+marketing_campaign[[#This Row],[AcceptedCmp2]]+marketing_campaign[[#This Row],[AcceptedCmp1]]+marketing_campaign[[#This Row],[AcceptedCmp5]]+marketing_campaign[[#This Row],[AcceptedCmp4]]+marketing_campaign[[#This Row],[AcceptedCmp3]]</f>
        <v>0</v>
      </c>
      <c r="B850" s="11">
        <v>49980</v>
      </c>
      <c r="I850">
        <v>1980</v>
      </c>
      <c r="S850">
        <v>46</v>
      </c>
    </row>
    <row r="851" spans="1:19" x14ac:dyDescent="0.35">
      <c r="A851" s="11">
        <f>marketing_campaign[[#This Row],[Response]]+marketing_campaign[[#This Row],[AcceptedCmp2]]+marketing_campaign[[#This Row],[AcceptedCmp1]]+marketing_campaign[[#This Row],[AcceptedCmp5]]+marketing_campaign[[#This Row],[AcceptedCmp4]]+marketing_campaign[[#This Row],[AcceptedCmp3]]</f>
        <v>0</v>
      </c>
      <c r="B851" s="11">
        <v>15072</v>
      </c>
      <c r="I851">
        <v>1974</v>
      </c>
      <c r="S851">
        <v>52</v>
      </c>
    </row>
    <row r="852" spans="1:19" x14ac:dyDescent="0.35">
      <c r="A852" s="12">
        <f>marketing_campaign[[#This Row],[Response]]+marketing_campaign[[#This Row],[AcceptedCmp2]]+marketing_campaign[[#This Row],[AcceptedCmp1]]+marketing_campaign[[#This Row],[AcceptedCmp5]]+marketing_campaign[[#This Row],[AcceptedCmp4]]+marketing_campaign[[#This Row],[AcceptedCmp3]]</f>
        <v>0</v>
      </c>
      <c r="B852" s="11">
        <v>49166</v>
      </c>
      <c r="I852">
        <v>1954</v>
      </c>
      <c r="S852">
        <v>72</v>
      </c>
    </row>
    <row r="853" spans="1:19" x14ac:dyDescent="0.35">
      <c r="A853" s="11">
        <f>marketing_campaign[[#This Row],[Response]]+marketing_campaign[[#This Row],[AcceptedCmp2]]+marketing_campaign[[#This Row],[AcceptedCmp1]]+marketing_campaign[[#This Row],[AcceptedCmp5]]+marketing_campaign[[#This Row],[AcceptedCmp4]]+marketing_campaign[[#This Row],[AcceptedCmp3]]</f>
        <v>0</v>
      </c>
      <c r="B853" s="11">
        <v>65324</v>
      </c>
      <c r="I853">
        <v>1957</v>
      </c>
      <c r="S853">
        <v>69</v>
      </c>
    </row>
    <row r="854" spans="1:19" x14ac:dyDescent="0.35">
      <c r="A854" s="12">
        <f>marketing_campaign[[#This Row],[Response]]+marketing_campaign[[#This Row],[AcceptedCmp2]]+marketing_campaign[[#This Row],[AcceptedCmp1]]+marketing_campaign[[#This Row],[AcceptedCmp5]]+marketing_campaign[[#This Row],[AcceptedCmp4]]+marketing_campaign[[#This Row],[AcceptedCmp3]]</f>
        <v>2</v>
      </c>
      <c r="B854" s="11">
        <v>82347</v>
      </c>
      <c r="I854">
        <v>1966</v>
      </c>
      <c r="S854">
        <v>60</v>
      </c>
    </row>
    <row r="855" spans="1:19" x14ac:dyDescent="0.35">
      <c r="A855" s="11">
        <f>marketing_campaign[[#This Row],[Response]]+marketing_campaign[[#This Row],[AcceptedCmp2]]+marketing_campaign[[#This Row],[AcceptedCmp1]]+marketing_campaign[[#This Row],[AcceptedCmp5]]+marketing_campaign[[#This Row],[AcceptedCmp4]]+marketing_campaign[[#This Row],[AcceptedCmp3]]</f>
        <v>1</v>
      </c>
      <c r="B855" s="11">
        <v>30843</v>
      </c>
      <c r="I855">
        <v>1974</v>
      </c>
      <c r="S855">
        <v>52</v>
      </c>
    </row>
    <row r="856" spans="1:19" x14ac:dyDescent="0.35">
      <c r="A856" s="12">
        <f>marketing_campaign[[#This Row],[Response]]+marketing_campaign[[#This Row],[AcceptedCmp2]]+marketing_campaign[[#This Row],[AcceptedCmp1]]+marketing_campaign[[#This Row],[AcceptedCmp5]]+marketing_campaign[[#This Row],[AcceptedCmp4]]+marketing_campaign[[#This Row],[AcceptedCmp3]]</f>
        <v>3</v>
      </c>
      <c r="B856" s="11">
        <v>46374</v>
      </c>
      <c r="I856">
        <v>1979</v>
      </c>
      <c r="S856">
        <v>47</v>
      </c>
    </row>
    <row r="857" spans="1:19" x14ac:dyDescent="0.35">
      <c r="A857" s="11">
        <f>marketing_campaign[[#This Row],[Response]]+marketing_campaign[[#This Row],[AcceptedCmp2]]+marketing_campaign[[#This Row],[AcceptedCmp1]]+marketing_campaign[[#This Row],[AcceptedCmp5]]+marketing_campaign[[#This Row],[AcceptedCmp4]]+marketing_campaign[[#This Row],[AcceptedCmp3]]</f>
        <v>0</v>
      </c>
      <c r="B857" s="11">
        <v>60474</v>
      </c>
      <c r="I857">
        <v>1973</v>
      </c>
      <c r="S857">
        <v>53</v>
      </c>
    </row>
    <row r="858" spans="1:19" x14ac:dyDescent="0.35">
      <c r="A858" s="12">
        <f>marketing_campaign[[#This Row],[Response]]+marketing_campaign[[#This Row],[AcceptedCmp2]]+marketing_campaign[[#This Row],[AcceptedCmp1]]+marketing_campaign[[#This Row],[AcceptedCmp5]]+marketing_campaign[[#This Row],[AcceptedCmp4]]+marketing_campaign[[#This Row],[AcceptedCmp3]]</f>
        <v>0</v>
      </c>
      <c r="B858" s="11">
        <v>38576</v>
      </c>
      <c r="I858">
        <v>1985</v>
      </c>
      <c r="S858">
        <v>41</v>
      </c>
    </row>
    <row r="859" spans="1:19" x14ac:dyDescent="0.35">
      <c r="A859" s="11">
        <f>marketing_campaign[[#This Row],[Response]]+marketing_campaign[[#This Row],[AcceptedCmp2]]+marketing_campaign[[#This Row],[AcceptedCmp1]]+marketing_campaign[[#This Row],[AcceptedCmp5]]+marketing_campaign[[#This Row],[AcceptedCmp4]]+marketing_campaign[[#This Row],[AcceptedCmp3]]</f>
        <v>0</v>
      </c>
      <c r="B859" s="11">
        <v>55357</v>
      </c>
      <c r="I859">
        <v>1966</v>
      </c>
      <c r="S859">
        <v>60</v>
      </c>
    </row>
    <row r="860" spans="1:19" x14ac:dyDescent="0.35">
      <c r="A860" s="12">
        <f>marketing_campaign[[#This Row],[Response]]+marketing_campaign[[#This Row],[AcceptedCmp2]]+marketing_campaign[[#This Row],[AcceptedCmp1]]+marketing_campaign[[#This Row],[AcceptedCmp5]]+marketing_campaign[[#This Row],[AcceptedCmp4]]+marketing_campaign[[#This Row],[AcceptedCmp3]]</f>
        <v>0</v>
      </c>
      <c r="B860" s="11">
        <v>37758</v>
      </c>
      <c r="I860">
        <v>1989</v>
      </c>
      <c r="S860">
        <v>37</v>
      </c>
    </row>
    <row r="861" spans="1:19" x14ac:dyDescent="0.35">
      <c r="A861" s="11">
        <f>marketing_campaign[[#This Row],[Response]]+marketing_campaign[[#This Row],[AcceptedCmp2]]+marketing_campaign[[#This Row],[AcceptedCmp1]]+marketing_campaign[[#This Row],[AcceptedCmp5]]+marketing_campaign[[#This Row],[AcceptedCmp4]]+marketing_campaign[[#This Row],[AcceptedCmp3]]</f>
        <v>1</v>
      </c>
      <c r="B861" s="11">
        <v>85710</v>
      </c>
      <c r="I861">
        <v>1969</v>
      </c>
      <c r="S861">
        <v>57</v>
      </c>
    </row>
    <row r="862" spans="1:19" x14ac:dyDescent="0.35">
      <c r="A862" s="12">
        <f>marketing_campaign[[#This Row],[Response]]+marketing_campaign[[#This Row],[AcceptedCmp2]]+marketing_campaign[[#This Row],[AcceptedCmp1]]+marketing_campaign[[#This Row],[AcceptedCmp5]]+marketing_campaign[[#This Row],[AcceptedCmp4]]+marketing_campaign[[#This Row],[AcceptedCmp3]]</f>
        <v>0</v>
      </c>
      <c r="B862" s="11">
        <v>23228</v>
      </c>
      <c r="I862">
        <v>1969</v>
      </c>
      <c r="S862">
        <v>57</v>
      </c>
    </row>
    <row r="863" spans="1:19" x14ac:dyDescent="0.35">
      <c r="A863" s="11">
        <f>marketing_campaign[[#This Row],[Response]]+marketing_campaign[[#This Row],[AcceptedCmp2]]+marketing_campaign[[#This Row],[AcceptedCmp1]]+marketing_campaign[[#This Row],[AcceptedCmp5]]+marketing_campaign[[#This Row],[AcceptedCmp4]]+marketing_campaign[[#This Row],[AcceptedCmp3]]</f>
        <v>0</v>
      </c>
      <c r="B863" s="11">
        <v>44602</v>
      </c>
      <c r="I863">
        <v>1987</v>
      </c>
      <c r="S863">
        <v>39</v>
      </c>
    </row>
    <row r="864" spans="1:19" x14ac:dyDescent="0.35">
      <c r="A864" s="12">
        <f>marketing_campaign[[#This Row],[Response]]+marketing_campaign[[#This Row],[AcceptedCmp2]]+marketing_campaign[[#This Row],[AcceptedCmp1]]+marketing_campaign[[#This Row],[AcceptedCmp5]]+marketing_campaign[[#This Row],[AcceptedCmp4]]+marketing_campaign[[#This Row],[AcceptedCmp3]]</f>
        <v>0</v>
      </c>
      <c r="B864" s="11">
        <v>7500</v>
      </c>
      <c r="I864">
        <v>1989</v>
      </c>
      <c r="S864">
        <v>37</v>
      </c>
    </row>
    <row r="865" spans="1:19" x14ac:dyDescent="0.35">
      <c r="A865" s="11">
        <f>marketing_campaign[[#This Row],[Response]]+marketing_campaign[[#This Row],[AcceptedCmp2]]+marketing_campaign[[#This Row],[AcceptedCmp1]]+marketing_campaign[[#This Row],[AcceptedCmp5]]+marketing_campaign[[#This Row],[AcceptedCmp4]]+marketing_campaign[[#This Row],[AcceptedCmp3]]</f>
        <v>0</v>
      </c>
      <c r="B865" s="11">
        <v>38683</v>
      </c>
      <c r="I865">
        <v>1975</v>
      </c>
      <c r="S865">
        <v>51</v>
      </c>
    </row>
    <row r="866" spans="1:19" x14ac:dyDescent="0.35">
      <c r="A866" s="12">
        <f>marketing_campaign[[#This Row],[Response]]+marketing_campaign[[#This Row],[AcceptedCmp2]]+marketing_campaign[[#This Row],[AcceptedCmp1]]+marketing_campaign[[#This Row],[AcceptedCmp5]]+marketing_campaign[[#This Row],[AcceptedCmp4]]+marketing_campaign[[#This Row],[AcceptedCmp3]]</f>
        <v>0</v>
      </c>
      <c r="B866" s="11">
        <v>49514</v>
      </c>
      <c r="I866">
        <v>1973</v>
      </c>
      <c r="S866">
        <v>53</v>
      </c>
    </row>
    <row r="867" spans="1:19" x14ac:dyDescent="0.35">
      <c r="A867" s="11">
        <f>marketing_campaign[[#This Row],[Response]]+marketing_campaign[[#This Row],[AcceptedCmp2]]+marketing_campaign[[#This Row],[AcceptedCmp1]]+marketing_campaign[[#This Row],[AcceptedCmp5]]+marketing_campaign[[#This Row],[AcceptedCmp4]]+marketing_campaign[[#This Row],[AcceptedCmp3]]</f>
        <v>0</v>
      </c>
      <c r="B867" s="11">
        <v>57906</v>
      </c>
      <c r="I867">
        <v>1966</v>
      </c>
      <c r="S867">
        <v>60</v>
      </c>
    </row>
    <row r="868" spans="1:19" x14ac:dyDescent="0.35">
      <c r="A868" s="12">
        <f>marketing_campaign[[#This Row],[Response]]+marketing_campaign[[#This Row],[AcceptedCmp2]]+marketing_campaign[[#This Row],[AcceptedCmp1]]+marketing_campaign[[#This Row],[AcceptedCmp5]]+marketing_campaign[[#This Row],[AcceptedCmp4]]+marketing_campaign[[#This Row],[AcceptedCmp3]]</f>
        <v>0</v>
      </c>
      <c r="B868" s="11">
        <v>43456</v>
      </c>
      <c r="I868">
        <v>1986</v>
      </c>
      <c r="S868">
        <v>40</v>
      </c>
    </row>
    <row r="869" spans="1:19" x14ac:dyDescent="0.35">
      <c r="A869" s="11">
        <f>marketing_campaign[[#This Row],[Response]]+marketing_campaign[[#This Row],[AcceptedCmp2]]+marketing_campaign[[#This Row],[AcceptedCmp1]]+marketing_campaign[[#This Row],[AcceptedCmp5]]+marketing_campaign[[#This Row],[AcceptedCmp4]]+marketing_campaign[[#This Row],[AcceptedCmp3]]</f>
        <v>0</v>
      </c>
      <c r="B869" s="11">
        <v>19485</v>
      </c>
      <c r="I869">
        <v>1978</v>
      </c>
      <c r="S869">
        <v>48</v>
      </c>
    </row>
    <row r="870" spans="1:19" x14ac:dyDescent="0.35">
      <c r="A870" s="12">
        <f>marketing_campaign[[#This Row],[Response]]+marketing_campaign[[#This Row],[AcceptedCmp2]]+marketing_campaign[[#This Row],[AcceptedCmp1]]+marketing_campaign[[#This Row],[AcceptedCmp5]]+marketing_campaign[[#This Row],[AcceptedCmp4]]+marketing_campaign[[#This Row],[AcceptedCmp3]]</f>
        <v>0</v>
      </c>
      <c r="B870" s="11">
        <v>53172</v>
      </c>
      <c r="I870">
        <v>1979</v>
      </c>
      <c r="S870">
        <v>47</v>
      </c>
    </row>
    <row r="871" spans="1:19" x14ac:dyDescent="0.35">
      <c r="A871" s="11">
        <f>marketing_campaign[[#This Row],[Response]]+marketing_campaign[[#This Row],[AcceptedCmp2]]+marketing_campaign[[#This Row],[AcceptedCmp1]]+marketing_campaign[[#This Row],[AcceptedCmp5]]+marketing_campaign[[#This Row],[AcceptedCmp4]]+marketing_campaign[[#This Row],[AcceptedCmp3]]</f>
        <v>0</v>
      </c>
      <c r="B871" s="11">
        <v>30545</v>
      </c>
      <c r="I871">
        <v>1983</v>
      </c>
      <c r="S871">
        <v>43</v>
      </c>
    </row>
    <row r="872" spans="1:19" x14ac:dyDescent="0.35">
      <c r="A872" s="12">
        <f>marketing_campaign[[#This Row],[Response]]+marketing_campaign[[#This Row],[AcceptedCmp2]]+marketing_campaign[[#This Row],[AcceptedCmp1]]+marketing_campaign[[#This Row],[AcceptedCmp5]]+marketing_campaign[[#This Row],[AcceptedCmp4]]+marketing_campaign[[#This Row],[AcceptedCmp3]]</f>
        <v>2</v>
      </c>
      <c r="B872" s="11">
        <v>70123</v>
      </c>
      <c r="I872">
        <v>1959</v>
      </c>
      <c r="S872">
        <v>67</v>
      </c>
    </row>
    <row r="873" spans="1:19" x14ac:dyDescent="0.35">
      <c r="A873" s="11">
        <f>marketing_campaign[[#This Row],[Response]]+marketing_campaign[[#This Row],[AcceptedCmp2]]+marketing_campaign[[#This Row],[AcceptedCmp1]]+marketing_campaign[[#This Row],[AcceptedCmp5]]+marketing_campaign[[#This Row],[AcceptedCmp4]]+marketing_campaign[[#This Row],[AcceptedCmp3]]</f>
        <v>1</v>
      </c>
      <c r="B873" s="11">
        <v>62450</v>
      </c>
      <c r="I873">
        <v>1976</v>
      </c>
      <c r="S873">
        <v>50</v>
      </c>
    </row>
    <row r="874" spans="1:19" x14ac:dyDescent="0.35">
      <c r="A874" s="12">
        <f>marketing_campaign[[#This Row],[Response]]+marketing_campaign[[#This Row],[AcceptedCmp2]]+marketing_campaign[[#This Row],[AcceptedCmp1]]+marketing_campaign[[#This Row],[AcceptedCmp5]]+marketing_campaign[[#This Row],[AcceptedCmp4]]+marketing_campaign[[#This Row],[AcceptedCmp3]]</f>
        <v>0</v>
      </c>
      <c r="B874" s="11">
        <v>21675</v>
      </c>
      <c r="I874">
        <v>1981</v>
      </c>
      <c r="S874">
        <v>45</v>
      </c>
    </row>
    <row r="875" spans="1:19" x14ac:dyDescent="0.35">
      <c r="A875" s="11">
        <f>marketing_campaign[[#This Row],[Response]]+marketing_campaign[[#This Row],[AcceptedCmp2]]+marketing_campaign[[#This Row],[AcceptedCmp1]]+marketing_campaign[[#This Row],[AcceptedCmp5]]+marketing_campaign[[#This Row],[AcceptedCmp4]]+marketing_campaign[[#This Row],[AcceptedCmp3]]</f>
        <v>0</v>
      </c>
      <c r="B875" s="11">
        <v>42395</v>
      </c>
      <c r="I875">
        <v>1978</v>
      </c>
      <c r="S875">
        <v>48</v>
      </c>
    </row>
    <row r="876" spans="1:19" x14ac:dyDescent="0.35">
      <c r="A876" s="12">
        <f>marketing_campaign[[#This Row],[Response]]+marketing_campaign[[#This Row],[AcceptedCmp2]]+marketing_campaign[[#This Row],[AcceptedCmp1]]+marketing_campaign[[#This Row],[AcceptedCmp5]]+marketing_campaign[[#This Row],[AcceptedCmp4]]+marketing_campaign[[#This Row],[AcceptedCmp3]]</f>
        <v>0</v>
      </c>
      <c r="B876" s="11">
        <v>61346</v>
      </c>
      <c r="I876">
        <v>1953</v>
      </c>
      <c r="S876">
        <v>73</v>
      </c>
    </row>
    <row r="877" spans="1:19" x14ac:dyDescent="0.35">
      <c r="A877" s="11">
        <f>marketing_campaign[[#This Row],[Response]]+marketing_campaign[[#This Row],[AcceptedCmp2]]+marketing_campaign[[#This Row],[AcceptedCmp1]]+marketing_campaign[[#This Row],[AcceptedCmp5]]+marketing_campaign[[#This Row],[AcceptedCmp4]]+marketing_campaign[[#This Row],[AcceptedCmp3]]</f>
        <v>3</v>
      </c>
      <c r="B877" s="11">
        <v>80812</v>
      </c>
      <c r="I877">
        <v>1971</v>
      </c>
      <c r="S877">
        <v>55</v>
      </c>
    </row>
    <row r="878" spans="1:19" x14ac:dyDescent="0.35">
      <c r="A878" s="12">
        <f>marketing_campaign[[#This Row],[Response]]+marketing_campaign[[#This Row],[AcceptedCmp2]]+marketing_campaign[[#This Row],[AcceptedCmp1]]+marketing_campaign[[#This Row],[AcceptedCmp5]]+marketing_campaign[[#This Row],[AcceptedCmp4]]+marketing_campaign[[#This Row],[AcceptedCmp3]]</f>
        <v>0</v>
      </c>
      <c r="B878" s="11">
        <v>42835</v>
      </c>
      <c r="I878">
        <v>1983</v>
      </c>
      <c r="S878">
        <v>43</v>
      </c>
    </row>
    <row r="879" spans="1:19" x14ac:dyDescent="0.35">
      <c r="A879" s="11">
        <f>marketing_campaign[[#This Row],[Response]]+marketing_campaign[[#This Row],[AcceptedCmp2]]+marketing_campaign[[#This Row],[AcceptedCmp1]]+marketing_campaign[[#This Row],[AcceptedCmp5]]+marketing_campaign[[#This Row],[AcceptedCmp4]]+marketing_campaign[[#This Row],[AcceptedCmp3]]</f>
        <v>0</v>
      </c>
      <c r="B879" s="11">
        <v>39922</v>
      </c>
      <c r="I879">
        <v>1956</v>
      </c>
      <c r="S879">
        <v>70</v>
      </c>
    </row>
    <row r="880" spans="1:19" x14ac:dyDescent="0.35">
      <c r="A880" s="12">
        <f>marketing_campaign[[#This Row],[Response]]+marketing_campaign[[#This Row],[AcceptedCmp2]]+marketing_campaign[[#This Row],[AcceptedCmp1]]+marketing_campaign[[#This Row],[AcceptedCmp5]]+marketing_campaign[[#This Row],[AcceptedCmp4]]+marketing_campaign[[#This Row],[AcceptedCmp3]]</f>
        <v>0</v>
      </c>
      <c r="B880" s="11">
        <v>86424</v>
      </c>
      <c r="I880">
        <v>1978</v>
      </c>
      <c r="S880">
        <v>48</v>
      </c>
    </row>
    <row r="881" spans="1:19" x14ac:dyDescent="0.35">
      <c r="A881" s="11">
        <f>marketing_campaign[[#This Row],[Response]]+marketing_campaign[[#This Row],[AcceptedCmp2]]+marketing_campaign[[#This Row],[AcceptedCmp1]]+marketing_campaign[[#This Row],[AcceptedCmp5]]+marketing_campaign[[#This Row],[AcceptedCmp4]]+marketing_campaign[[#This Row],[AcceptedCmp3]]</f>
        <v>0</v>
      </c>
      <c r="B881" s="11">
        <v>17117</v>
      </c>
      <c r="I881">
        <v>1972</v>
      </c>
      <c r="S881">
        <v>54</v>
      </c>
    </row>
    <row r="882" spans="1:19" x14ac:dyDescent="0.35">
      <c r="A882" s="12">
        <f>marketing_campaign[[#This Row],[Response]]+marketing_campaign[[#This Row],[AcceptedCmp2]]+marketing_campaign[[#This Row],[AcceptedCmp1]]+marketing_campaign[[#This Row],[AcceptedCmp5]]+marketing_campaign[[#This Row],[AcceptedCmp4]]+marketing_campaign[[#This Row],[AcceptedCmp3]]</f>
        <v>2</v>
      </c>
      <c r="B882" s="11">
        <v>24762</v>
      </c>
      <c r="I882">
        <v>1975</v>
      </c>
      <c r="S882">
        <v>51</v>
      </c>
    </row>
    <row r="883" spans="1:19" x14ac:dyDescent="0.35">
      <c r="A883" s="11">
        <f>marketing_campaign[[#This Row],[Response]]+marketing_campaign[[#This Row],[AcceptedCmp2]]+marketing_campaign[[#This Row],[AcceptedCmp1]]+marketing_campaign[[#This Row],[AcceptedCmp5]]+marketing_campaign[[#This Row],[AcceptedCmp4]]+marketing_campaign[[#This Row],[AcceptedCmp3]]</f>
        <v>0</v>
      </c>
      <c r="B883" s="11">
        <v>35797</v>
      </c>
      <c r="I883">
        <v>1975</v>
      </c>
      <c r="S883">
        <v>51</v>
      </c>
    </row>
    <row r="884" spans="1:19" x14ac:dyDescent="0.35">
      <c r="A884" s="12">
        <f>marketing_campaign[[#This Row],[Response]]+marketing_campaign[[#This Row],[AcceptedCmp2]]+marketing_campaign[[#This Row],[AcceptedCmp1]]+marketing_campaign[[#This Row],[AcceptedCmp5]]+marketing_campaign[[#This Row],[AcceptedCmp4]]+marketing_campaign[[#This Row],[AcceptedCmp3]]</f>
        <v>0</v>
      </c>
      <c r="B884" s="11">
        <v>36627</v>
      </c>
      <c r="I884">
        <v>1981</v>
      </c>
      <c r="S884">
        <v>45</v>
      </c>
    </row>
    <row r="885" spans="1:19" x14ac:dyDescent="0.35">
      <c r="A885" s="11">
        <f>marketing_campaign[[#This Row],[Response]]+marketing_campaign[[#This Row],[AcceptedCmp2]]+marketing_campaign[[#This Row],[AcceptedCmp1]]+marketing_campaign[[#This Row],[AcceptedCmp5]]+marketing_campaign[[#This Row],[AcceptedCmp4]]+marketing_campaign[[#This Row],[AcceptedCmp3]]</f>
        <v>0</v>
      </c>
      <c r="B885" s="11">
        <v>51111</v>
      </c>
      <c r="I885">
        <v>1972</v>
      </c>
      <c r="S885">
        <v>54</v>
      </c>
    </row>
    <row r="886" spans="1:19" x14ac:dyDescent="0.35">
      <c r="A886" s="12">
        <f>marketing_campaign[[#This Row],[Response]]+marketing_campaign[[#This Row],[AcceptedCmp2]]+marketing_campaign[[#This Row],[AcceptedCmp1]]+marketing_campaign[[#This Row],[AcceptedCmp5]]+marketing_campaign[[#This Row],[AcceptedCmp4]]+marketing_campaign[[#This Row],[AcceptedCmp3]]</f>
        <v>1</v>
      </c>
      <c r="B886" s="11">
        <v>86857</v>
      </c>
      <c r="I886">
        <v>1970</v>
      </c>
      <c r="S886">
        <v>56</v>
      </c>
    </row>
    <row r="887" spans="1:19" x14ac:dyDescent="0.35">
      <c r="A887" s="11">
        <f>marketing_campaign[[#This Row],[Response]]+marketing_campaign[[#This Row],[AcceptedCmp2]]+marketing_campaign[[#This Row],[AcceptedCmp1]]+marketing_campaign[[#This Row],[AcceptedCmp5]]+marketing_campaign[[#This Row],[AcceptedCmp4]]+marketing_campaign[[#This Row],[AcceptedCmp3]]</f>
        <v>0</v>
      </c>
      <c r="B887" s="11">
        <v>82072</v>
      </c>
      <c r="I887">
        <v>1953</v>
      </c>
      <c r="S887">
        <v>73</v>
      </c>
    </row>
    <row r="888" spans="1:19" x14ac:dyDescent="0.35">
      <c r="A888" s="12">
        <f>marketing_campaign[[#This Row],[Response]]+marketing_campaign[[#This Row],[AcceptedCmp2]]+marketing_campaign[[#This Row],[AcceptedCmp1]]+marketing_campaign[[#This Row],[AcceptedCmp5]]+marketing_campaign[[#This Row],[AcceptedCmp4]]+marketing_campaign[[#This Row],[AcceptedCmp3]]</f>
        <v>0</v>
      </c>
      <c r="B888" s="11">
        <v>46231</v>
      </c>
      <c r="I888">
        <v>1959</v>
      </c>
      <c r="S888">
        <v>67</v>
      </c>
    </row>
    <row r="889" spans="1:19" x14ac:dyDescent="0.35">
      <c r="A889" s="11">
        <f>marketing_campaign[[#This Row],[Response]]+marketing_campaign[[#This Row],[AcceptedCmp2]]+marketing_campaign[[#This Row],[AcceptedCmp1]]+marketing_campaign[[#This Row],[AcceptedCmp5]]+marketing_campaign[[#This Row],[AcceptedCmp4]]+marketing_campaign[[#This Row],[AcceptedCmp3]]</f>
        <v>0</v>
      </c>
      <c r="B889" s="11">
        <v>42243</v>
      </c>
      <c r="I889">
        <v>1962</v>
      </c>
      <c r="S889">
        <v>64</v>
      </c>
    </row>
    <row r="890" spans="1:19" x14ac:dyDescent="0.35">
      <c r="A890" s="12">
        <f>marketing_campaign[[#This Row],[Response]]+marketing_campaign[[#This Row],[AcceptedCmp2]]+marketing_campaign[[#This Row],[AcceptedCmp1]]+marketing_campaign[[#This Row],[AcceptedCmp5]]+marketing_campaign[[#This Row],[AcceptedCmp4]]+marketing_campaign[[#This Row],[AcceptedCmp3]]</f>
        <v>0</v>
      </c>
      <c r="B890" s="11">
        <v>51195</v>
      </c>
      <c r="I890">
        <v>1978</v>
      </c>
      <c r="S890">
        <v>48</v>
      </c>
    </row>
    <row r="891" spans="1:19" x14ac:dyDescent="0.35">
      <c r="A891" s="11">
        <f>marketing_campaign[[#This Row],[Response]]+marketing_campaign[[#This Row],[AcceptedCmp2]]+marketing_campaign[[#This Row],[AcceptedCmp1]]+marketing_campaign[[#This Row],[AcceptedCmp5]]+marketing_campaign[[#This Row],[AcceptedCmp4]]+marketing_campaign[[#This Row],[AcceptedCmp3]]</f>
        <v>0</v>
      </c>
      <c r="B891" s="11">
        <v>68092</v>
      </c>
      <c r="I891">
        <v>1973</v>
      </c>
      <c r="S891">
        <v>53</v>
      </c>
    </row>
    <row r="892" spans="1:19" x14ac:dyDescent="0.35">
      <c r="A892" s="12">
        <f>marketing_campaign[[#This Row],[Response]]+marketing_campaign[[#This Row],[AcceptedCmp2]]+marketing_campaign[[#This Row],[AcceptedCmp1]]+marketing_campaign[[#This Row],[AcceptedCmp5]]+marketing_campaign[[#This Row],[AcceptedCmp4]]+marketing_campaign[[#This Row],[AcceptedCmp3]]</f>
        <v>1</v>
      </c>
      <c r="B892" s="11">
        <v>31814</v>
      </c>
      <c r="I892">
        <v>1965</v>
      </c>
      <c r="S892">
        <v>61</v>
      </c>
    </row>
    <row r="893" spans="1:19" x14ac:dyDescent="0.35">
      <c r="A893" s="11">
        <f>marketing_campaign[[#This Row],[Response]]+marketing_campaign[[#This Row],[AcceptedCmp2]]+marketing_campaign[[#This Row],[AcceptedCmp1]]+marketing_campaign[[#This Row],[AcceptedCmp5]]+marketing_campaign[[#This Row],[AcceptedCmp4]]+marketing_campaign[[#This Row],[AcceptedCmp3]]</f>
        <v>0</v>
      </c>
      <c r="B893" s="11">
        <v>51390</v>
      </c>
      <c r="I893">
        <v>1983</v>
      </c>
      <c r="S893">
        <v>43</v>
      </c>
    </row>
    <row r="894" spans="1:19" x14ac:dyDescent="0.35">
      <c r="A894" s="12">
        <f>marketing_campaign[[#This Row],[Response]]+marketing_campaign[[#This Row],[AcceptedCmp2]]+marketing_campaign[[#This Row],[AcceptedCmp1]]+marketing_campaign[[#This Row],[AcceptedCmp5]]+marketing_campaign[[#This Row],[AcceptedCmp4]]+marketing_campaign[[#This Row],[AcceptedCmp3]]</f>
        <v>0</v>
      </c>
      <c r="B894" s="11">
        <v>76630</v>
      </c>
      <c r="I894">
        <v>1991</v>
      </c>
      <c r="S894">
        <v>35</v>
      </c>
    </row>
    <row r="895" spans="1:19" x14ac:dyDescent="0.35">
      <c r="A895" s="11">
        <f>marketing_campaign[[#This Row],[Response]]+marketing_campaign[[#This Row],[AcceptedCmp2]]+marketing_campaign[[#This Row],[AcceptedCmp1]]+marketing_campaign[[#This Row],[AcceptedCmp5]]+marketing_campaign[[#This Row],[AcceptedCmp4]]+marketing_campaign[[#This Row],[AcceptedCmp3]]</f>
        <v>0</v>
      </c>
      <c r="B895" s="11">
        <v>26868</v>
      </c>
      <c r="I895">
        <v>1943</v>
      </c>
      <c r="S895">
        <v>83</v>
      </c>
    </row>
    <row r="896" spans="1:19" x14ac:dyDescent="0.35">
      <c r="A896" s="12">
        <f>marketing_campaign[[#This Row],[Response]]+marketing_campaign[[#This Row],[AcceptedCmp2]]+marketing_campaign[[#This Row],[AcceptedCmp1]]+marketing_campaign[[#This Row],[AcceptedCmp5]]+marketing_campaign[[#This Row],[AcceptedCmp4]]+marketing_campaign[[#This Row],[AcceptedCmp3]]</f>
        <v>2</v>
      </c>
      <c r="B896" s="11">
        <v>48948</v>
      </c>
      <c r="I896">
        <v>1972</v>
      </c>
      <c r="S896">
        <v>54</v>
      </c>
    </row>
    <row r="897" spans="1:19" x14ac:dyDescent="0.35">
      <c r="A897" s="11">
        <f>marketing_campaign[[#This Row],[Response]]+marketing_campaign[[#This Row],[AcceptedCmp2]]+marketing_campaign[[#This Row],[AcceptedCmp1]]+marketing_campaign[[#This Row],[AcceptedCmp5]]+marketing_campaign[[#This Row],[AcceptedCmp4]]+marketing_campaign[[#This Row],[AcceptedCmp3]]</f>
        <v>0</v>
      </c>
      <c r="B897" s="11">
        <v>55260</v>
      </c>
      <c r="I897">
        <v>1956</v>
      </c>
      <c r="S897">
        <v>70</v>
      </c>
    </row>
    <row r="898" spans="1:19" x14ac:dyDescent="0.35">
      <c r="A898" s="12">
        <f>marketing_campaign[[#This Row],[Response]]+marketing_campaign[[#This Row],[AcceptedCmp2]]+marketing_campaign[[#This Row],[AcceptedCmp1]]+marketing_campaign[[#This Row],[AcceptedCmp5]]+marketing_campaign[[#This Row],[AcceptedCmp4]]+marketing_campaign[[#This Row],[AcceptedCmp3]]</f>
        <v>1</v>
      </c>
      <c r="B898" s="11">
        <v>64090</v>
      </c>
      <c r="I898">
        <v>1958</v>
      </c>
      <c r="S898">
        <v>68</v>
      </c>
    </row>
    <row r="899" spans="1:19" x14ac:dyDescent="0.35">
      <c r="A899" s="11">
        <f>marketing_campaign[[#This Row],[Response]]+marketing_campaign[[#This Row],[AcceptedCmp2]]+marketing_campaign[[#This Row],[AcceptedCmp1]]+marketing_campaign[[#This Row],[AcceptedCmp5]]+marketing_campaign[[#This Row],[AcceptedCmp4]]+marketing_campaign[[#This Row],[AcceptedCmp3]]</f>
        <v>0</v>
      </c>
      <c r="B899" s="11">
        <v>78331</v>
      </c>
      <c r="I899">
        <v>1974</v>
      </c>
      <c r="S899">
        <v>52</v>
      </c>
    </row>
    <row r="900" spans="1:19" x14ac:dyDescent="0.35">
      <c r="A900" s="12">
        <f>marketing_campaign[[#This Row],[Response]]+marketing_campaign[[#This Row],[AcceptedCmp2]]+marketing_campaign[[#This Row],[AcceptedCmp1]]+marketing_campaign[[#This Row],[AcceptedCmp5]]+marketing_campaign[[#This Row],[AcceptedCmp4]]+marketing_campaign[[#This Row],[AcceptedCmp3]]</f>
        <v>0</v>
      </c>
      <c r="B900" s="11">
        <v>37087</v>
      </c>
      <c r="I900">
        <v>1986</v>
      </c>
      <c r="S900">
        <v>40</v>
      </c>
    </row>
    <row r="901" spans="1:19" x14ac:dyDescent="0.35">
      <c r="A901" s="11">
        <f>marketing_campaign[[#This Row],[Response]]+marketing_campaign[[#This Row],[AcceptedCmp2]]+marketing_campaign[[#This Row],[AcceptedCmp1]]+marketing_campaign[[#This Row],[AcceptedCmp5]]+marketing_campaign[[#This Row],[AcceptedCmp4]]+marketing_campaign[[#This Row],[AcceptedCmp3]]</f>
        <v>0</v>
      </c>
      <c r="B901" s="11">
        <v>21846</v>
      </c>
      <c r="I901">
        <v>1958</v>
      </c>
      <c r="S901">
        <v>68</v>
      </c>
    </row>
    <row r="902" spans="1:19" x14ac:dyDescent="0.35">
      <c r="A902" s="12">
        <f>marketing_campaign[[#This Row],[Response]]+marketing_campaign[[#This Row],[AcceptedCmp2]]+marketing_campaign[[#This Row],[AcceptedCmp1]]+marketing_campaign[[#This Row],[AcceptedCmp5]]+marketing_campaign[[#This Row],[AcceptedCmp4]]+marketing_campaign[[#This Row],[AcceptedCmp3]]</f>
        <v>0</v>
      </c>
      <c r="B902" s="11">
        <v>81320</v>
      </c>
      <c r="I902">
        <v>1970</v>
      </c>
      <c r="S902">
        <v>56</v>
      </c>
    </row>
    <row r="903" spans="1:19" x14ac:dyDescent="0.35">
      <c r="A903" s="11">
        <f>marketing_campaign[[#This Row],[Response]]+marketing_campaign[[#This Row],[AcceptedCmp2]]+marketing_campaign[[#This Row],[AcceptedCmp1]]+marketing_campaign[[#This Row],[AcceptedCmp5]]+marketing_campaign[[#This Row],[AcceptedCmp4]]+marketing_campaign[[#This Row],[AcceptedCmp3]]</f>
        <v>0</v>
      </c>
      <c r="B903" s="11">
        <v>54137</v>
      </c>
      <c r="I903">
        <v>1967</v>
      </c>
      <c r="S903">
        <v>59</v>
      </c>
    </row>
    <row r="904" spans="1:19" x14ac:dyDescent="0.35">
      <c r="A904" s="12">
        <f>marketing_campaign[[#This Row],[Response]]+marketing_campaign[[#This Row],[AcceptedCmp2]]+marketing_campaign[[#This Row],[AcceptedCmp1]]+marketing_campaign[[#This Row],[AcceptedCmp5]]+marketing_campaign[[#This Row],[AcceptedCmp4]]+marketing_campaign[[#This Row],[AcceptedCmp3]]</f>
        <v>0</v>
      </c>
      <c r="B904" s="11">
        <v>66825</v>
      </c>
      <c r="I904">
        <v>1973</v>
      </c>
      <c r="S904">
        <v>53</v>
      </c>
    </row>
    <row r="905" spans="1:19" x14ac:dyDescent="0.35">
      <c r="A905" s="11">
        <f>marketing_campaign[[#This Row],[Response]]+marketing_campaign[[#This Row],[AcceptedCmp2]]+marketing_campaign[[#This Row],[AcceptedCmp1]]+marketing_campaign[[#This Row],[AcceptedCmp5]]+marketing_campaign[[#This Row],[AcceptedCmp4]]+marketing_campaign[[#This Row],[AcceptedCmp3]]</f>
        <v>0</v>
      </c>
      <c r="B905" s="11">
        <v>57100</v>
      </c>
      <c r="I905">
        <v>1969</v>
      </c>
      <c r="S905">
        <v>57</v>
      </c>
    </row>
    <row r="906" spans="1:19" x14ac:dyDescent="0.35">
      <c r="A906" s="12">
        <f>marketing_campaign[[#This Row],[Response]]+marketing_campaign[[#This Row],[AcceptedCmp2]]+marketing_campaign[[#This Row],[AcceptedCmp1]]+marketing_campaign[[#This Row],[AcceptedCmp5]]+marketing_campaign[[#This Row],[AcceptedCmp4]]+marketing_campaign[[#This Row],[AcceptedCmp3]]</f>
        <v>0</v>
      </c>
      <c r="B906" s="11">
        <v>58917</v>
      </c>
      <c r="I906">
        <v>1977</v>
      </c>
      <c r="S906">
        <v>49</v>
      </c>
    </row>
    <row r="907" spans="1:19" x14ac:dyDescent="0.35">
      <c r="A907" s="11">
        <f>marketing_campaign[[#This Row],[Response]]+marketing_campaign[[#This Row],[AcceptedCmp2]]+marketing_campaign[[#This Row],[AcceptedCmp1]]+marketing_campaign[[#This Row],[AcceptedCmp5]]+marketing_campaign[[#This Row],[AcceptedCmp4]]+marketing_campaign[[#This Row],[AcceptedCmp3]]</f>
        <v>0</v>
      </c>
      <c r="B907" s="11">
        <v>85072</v>
      </c>
      <c r="I907">
        <v>1961</v>
      </c>
      <c r="S907">
        <v>65</v>
      </c>
    </row>
    <row r="908" spans="1:19" x14ac:dyDescent="0.35">
      <c r="A908" s="12">
        <f>marketing_campaign[[#This Row],[Response]]+marketing_campaign[[#This Row],[AcceptedCmp2]]+marketing_campaign[[#This Row],[AcceptedCmp1]]+marketing_campaign[[#This Row],[AcceptedCmp5]]+marketing_campaign[[#This Row],[AcceptedCmp4]]+marketing_campaign[[#This Row],[AcceptedCmp3]]</f>
        <v>2</v>
      </c>
      <c r="B908" s="11">
        <v>86429</v>
      </c>
      <c r="I908">
        <v>1971</v>
      </c>
      <c r="S908">
        <v>55</v>
      </c>
    </row>
    <row r="909" spans="1:19" x14ac:dyDescent="0.35">
      <c r="A909" s="11">
        <f>marketing_campaign[[#This Row],[Response]]+marketing_campaign[[#This Row],[AcceptedCmp2]]+marketing_campaign[[#This Row],[AcceptedCmp1]]+marketing_campaign[[#This Row],[AcceptedCmp5]]+marketing_campaign[[#This Row],[AcceptedCmp4]]+marketing_campaign[[#This Row],[AcceptedCmp3]]</f>
        <v>0</v>
      </c>
      <c r="B909" s="11">
        <v>45684</v>
      </c>
      <c r="I909">
        <v>1974</v>
      </c>
      <c r="S909">
        <v>52</v>
      </c>
    </row>
    <row r="910" spans="1:19" x14ac:dyDescent="0.35">
      <c r="A910" s="12">
        <f>marketing_campaign[[#This Row],[Response]]+marketing_campaign[[#This Row],[AcceptedCmp2]]+marketing_campaign[[#This Row],[AcceptedCmp1]]+marketing_campaign[[#This Row],[AcceptedCmp5]]+marketing_campaign[[#This Row],[AcceptedCmp4]]+marketing_campaign[[#This Row],[AcceptedCmp3]]</f>
        <v>0</v>
      </c>
      <c r="B910" s="11">
        <v>47889</v>
      </c>
      <c r="I910">
        <v>1986</v>
      </c>
      <c r="S910">
        <v>40</v>
      </c>
    </row>
    <row r="911" spans="1:19" x14ac:dyDescent="0.35">
      <c r="A911" s="11">
        <f>marketing_campaign[[#This Row],[Response]]+marketing_campaign[[#This Row],[AcceptedCmp2]]+marketing_campaign[[#This Row],[AcceptedCmp1]]+marketing_campaign[[#This Row],[AcceptedCmp5]]+marketing_campaign[[#This Row],[AcceptedCmp4]]+marketing_campaign[[#This Row],[AcceptedCmp3]]</f>
        <v>0</v>
      </c>
      <c r="B911" s="11">
        <v>45921</v>
      </c>
      <c r="I911">
        <v>1966</v>
      </c>
      <c r="S911">
        <v>60</v>
      </c>
    </row>
    <row r="912" spans="1:19" x14ac:dyDescent="0.35">
      <c r="A912" s="12">
        <f>marketing_campaign[[#This Row],[Response]]+marketing_campaign[[#This Row],[AcceptedCmp2]]+marketing_campaign[[#This Row],[AcceptedCmp1]]+marketing_campaign[[#This Row],[AcceptedCmp5]]+marketing_campaign[[#This Row],[AcceptedCmp4]]+marketing_campaign[[#This Row],[AcceptedCmp3]]</f>
        <v>0</v>
      </c>
      <c r="B912" s="11">
        <v>78420</v>
      </c>
      <c r="I912">
        <v>1992</v>
      </c>
      <c r="S912">
        <v>34</v>
      </c>
    </row>
    <row r="913" spans="1:19" x14ac:dyDescent="0.35">
      <c r="A913" s="11">
        <f>marketing_campaign[[#This Row],[Response]]+marketing_campaign[[#This Row],[AcceptedCmp2]]+marketing_campaign[[#This Row],[AcceptedCmp1]]+marketing_campaign[[#This Row],[AcceptedCmp5]]+marketing_campaign[[#This Row],[AcceptedCmp4]]+marketing_campaign[[#This Row],[AcceptedCmp3]]</f>
        <v>0</v>
      </c>
      <c r="B913" s="11">
        <v>75114</v>
      </c>
      <c r="I913">
        <v>1963</v>
      </c>
      <c r="S913">
        <v>63</v>
      </c>
    </row>
    <row r="914" spans="1:19" x14ac:dyDescent="0.35">
      <c r="A914" s="12">
        <f>marketing_campaign[[#This Row],[Response]]+marketing_campaign[[#This Row],[AcceptedCmp2]]+marketing_campaign[[#This Row],[AcceptedCmp1]]+marketing_campaign[[#This Row],[AcceptedCmp5]]+marketing_campaign[[#This Row],[AcceptedCmp4]]+marketing_campaign[[#This Row],[AcceptedCmp3]]</f>
        <v>1</v>
      </c>
      <c r="B914" s="11">
        <v>52278</v>
      </c>
      <c r="I914">
        <v>1972</v>
      </c>
      <c r="S914">
        <v>54</v>
      </c>
    </row>
    <row r="915" spans="1:19" x14ac:dyDescent="0.35">
      <c r="A915" s="11">
        <f>marketing_campaign[[#This Row],[Response]]+marketing_campaign[[#This Row],[AcceptedCmp2]]+marketing_campaign[[#This Row],[AcceptedCmp1]]+marketing_campaign[[#This Row],[AcceptedCmp5]]+marketing_campaign[[#This Row],[AcceptedCmp4]]+marketing_campaign[[#This Row],[AcceptedCmp3]]</f>
        <v>1</v>
      </c>
      <c r="B915" s="11">
        <v>35641</v>
      </c>
      <c r="I915">
        <v>1994</v>
      </c>
      <c r="S915">
        <v>32</v>
      </c>
    </row>
    <row r="916" spans="1:19" x14ac:dyDescent="0.35">
      <c r="A916" s="12">
        <f>marketing_campaign[[#This Row],[Response]]+marketing_campaign[[#This Row],[AcceptedCmp2]]+marketing_campaign[[#This Row],[AcceptedCmp1]]+marketing_campaign[[#This Row],[AcceptedCmp5]]+marketing_campaign[[#This Row],[AcceptedCmp4]]+marketing_campaign[[#This Row],[AcceptedCmp3]]</f>
        <v>2</v>
      </c>
      <c r="B916" s="11">
        <v>95529</v>
      </c>
      <c r="I916">
        <v>1954</v>
      </c>
      <c r="S916">
        <v>72</v>
      </c>
    </row>
    <row r="917" spans="1:19" x14ac:dyDescent="0.35">
      <c r="A917" s="11">
        <f>marketing_campaign[[#This Row],[Response]]+marketing_campaign[[#This Row],[AcceptedCmp2]]+marketing_campaign[[#This Row],[AcceptedCmp1]]+marketing_campaign[[#This Row],[AcceptedCmp5]]+marketing_campaign[[#This Row],[AcceptedCmp4]]+marketing_campaign[[#This Row],[AcceptedCmp3]]</f>
        <v>0</v>
      </c>
      <c r="B917" s="11">
        <v>62820</v>
      </c>
      <c r="I917">
        <v>1960</v>
      </c>
      <c r="S917">
        <v>66</v>
      </c>
    </row>
    <row r="918" spans="1:19" x14ac:dyDescent="0.35">
      <c r="A918" s="12">
        <f>marketing_campaign[[#This Row],[Response]]+marketing_campaign[[#This Row],[AcceptedCmp2]]+marketing_campaign[[#This Row],[AcceptedCmp1]]+marketing_campaign[[#This Row],[AcceptedCmp5]]+marketing_campaign[[#This Row],[AcceptedCmp4]]+marketing_campaign[[#This Row],[AcceptedCmp3]]</f>
        <v>0</v>
      </c>
      <c r="B918" s="11">
        <v>73113</v>
      </c>
      <c r="I918">
        <v>1982</v>
      </c>
      <c r="S918">
        <v>44</v>
      </c>
    </row>
    <row r="919" spans="1:19" x14ac:dyDescent="0.35">
      <c r="A919" s="11">
        <f>marketing_campaign[[#This Row],[Response]]+marketing_campaign[[#This Row],[AcceptedCmp2]]+marketing_campaign[[#This Row],[AcceptedCmp1]]+marketing_campaign[[#This Row],[AcceptedCmp5]]+marketing_campaign[[#This Row],[AcceptedCmp4]]+marketing_campaign[[#This Row],[AcceptedCmp3]]</f>
        <v>3</v>
      </c>
      <c r="B919" s="11">
        <v>84169</v>
      </c>
      <c r="I919">
        <v>1954</v>
      </c>
      <c r="S919">
        <v>72</v>
      </c>
    </row>
    <row r="920" spans="1:19" x14ac:dyDescent="0.35">
      <c r="A920" s="12">
        <f>marketing_campaign[[#This Row],[Response]]+marketing_campaign[[#This Row],[AcceptedCmp2]]+marketing_campaign[[#This Row],[AcceptedCmp1]]+marketing_campaign[[#This Row],[AcceptedCmp5]]+marketing_campaign[[#This Row],[AcceptedCmp4]]+marketing_campaign[[#This Row],[AcceptedCmp3]]</f>
        <v>0</v>
      </c>
      <c r="B920" s="11">
        <v>42607</v>
      </c>
      <c r="I920">
        <v>1954</v>
      </c>
      <c r="S920">
        <v>72</v>
      </c>
    </row>
    <row r="921" spans="1:19" x14ac:dyDescent="0.35">
      <c r="A921" s="11">
        <f>marketing_campaign[[#This Row],[Response]]+marketing_campaign[[#This Row],[AcceptedCmp2]]+marketing_campaign[[#This Row],[AcceptedCmp1]]+marketing_campaign[[#This Row],[AcceptedCmp5]]+marketing_campaign[[#This Row],[AcceptedCmp4]]+marketing_campaign[[#This Row],[AcceptedCmp3]]</f>
        <v>1</v>
      </c>
      <c r="B921" s="11">
        <v>74637</v>
      </c>
      <c r="I921">
        <v>1955</v>
      </c>
      <c r="S921">
        <v>71</v>
      </c>
    </row>
    <row r="922" spans="1:19" x14ac:dyDescent="0.35">
      <c r="A922" s="12">
        <f>marketing_campaign[[#This Row],[Response]]+marketing_campaign[[#This Row],[AcceptedCmp2]]+marketing_campaign[[#This Row],[AcceptedCmp1]]+marketing_campaign[[#This Row],[AcceptedCmp5]]+marketing_campaign[[#This Row],[AcceptedCmp4]]+marketing_campaign[[#This Row],[AcceptedCmp3]]</f>
        <v>2</v>
      </c>
      <c r="B922" s="11">
        <v>46015</v>
      </c>
      <c r="I922">
        <v>1993</v>
      </c>
      <c r="S922">
        <v>33</v>
      </c>
    </row>
    <row r="923" spans="1:19" x14ac:dyDescent="0.35">
      <c r="A923" s="11">
        <f>marketing_campaign[[#This Row],[Response]]+marketing_campaign[[#This Row],[AcceptedCmp2]]+marketing_campaign[[#This Row],[AcceptedCmp1]]+marketing_campaign[[#This Row],[AcceptedCmp5]]+marketing_campaign[[#This Row],[AcceptedCmp4]]+marketing_campaign[[#This Row],[AcceptedCmp3]]</f>
        <v>0</v>
      </c>
      <c r="B923" s="11">
        <v>72354</v>
      </c>
      <c r="I923">
        <v>1969</v>
      </c>
      <c r="S923">
        <v>57</v>
      </c>
    </row>
    <row r="924" spans="1:19" x14ac:dyDescent="0.35">
      <c r="A924" s="12">
        <f>marketing_campaign[[#This Row],[Response]]+marketing_campaign[[#This Row],[AcceptedCmp2]]+marketing_campaign[[#This Row],[AcceptedCmp1]]+marketing_campaign[[#This Row],[AcceptedCmp5]]+marketing_campaign[[#This Row],[AcceptedCmp4]]+marketing_campaign[[#This Row],[AcceptedCmp3]]</f>
        <v>1</v>
      </c>
      <c r="B924" s="11">
        <v>39858</v>
      </c>
      <c r="I924">
        <v>1948</v>
      </c>
      <c r="S924">
        <v>78</v>
      </c>
    </row>
    <row r="925" spans="1:19" x14ac:dyDescent="0.35">
      <c r="A925" s="11">
        <f>marketing_campaign[[#This Row],[Response]]+marketing_campaign[[#This Row],[AcceptedCmp2]]+marketing_campaign[[#This Row],[AcceptedCmp1]]+marketing_campaign[[#This Row],[AcceptedCmp5]]+marketing_campaign[[#This Row],[AcceptedCmp4]]+marketing_campaign[[#This Row],[AcceptedCmp3]]</f>
        <v>0</v>
      </c>
      <c r="B925" s="11">
        <v>34469</v>
      </c>
      <c r="I925">
        <v>1986</v>
      </c>
      <c r="S925">
        <v>40</v>
      </c>
    </row>
    <row r="926" spans="1:19" x14ac:dyDescent="0.35">
      <c r="A926" s="12">
        <f>marketing_campaign[[#This Row],[Response]]+marketing_campaign[[#This Row],[AcceptedCmp2]]+marketing_campaign[[#This Row],[AcceptedCmp1]]+marketing_campaign[[#This Row],[AcceptedCmp5]]+marketing_campaign[[#This Row],[AcceptedCmp4]]+marketing_campaign[[#This Row],[AcceptedCmp3]]</f>
        <v>1</v>
      </c>
      <c r="B926" s="11">
        <v>83033</v>
      </c>
      <c r="I926">
        <v>1979</v>
      </c>
      <c r="S926">
        <v>47</v>
      </c>
    </row>
    <row r="927" spans="1:19" x14ac:dyDescent="0.35">
      <c r="A927" s="11">
        <f>marketing_campaign[[#This Row],[Response]]+marketing_campaign[[#This Row],[AcceptedCmp2]]+marketing_campaign[[#This Row],[AcceptedCmp1]]+marketing_campaign[[#This Row],[AcceptedCmp5]]+marketing_campaign[[#This Row],[AcceptedCmp4]]+marketing_campaign[[#This Row],[AcceptedCmp3]]</f>
        <v>0</v>
      </c>
      <c r="B927" s="11">
        <v>24401</v>
      </c>
      <c r="I927">
        <v>1978</v>
      </c>
      <c r="S927">
        <v>48</v>
      </c>
    </row>
    <row r="928" spans="1:19" x14ac:dyDescent="0.35">
      <c r="A928" s="12">
        <f>marketing_campaign[[#This Row],[Response]]+marketing_campaign[[#This Row],[AcceptedCmp2]]+marketing_campaign[[#This Row],[AcceptedCmp1]]+marketing_campaign[[#This Row],[AcceptedCmp5]]+marketing_campaign[[#This Row],[AcceptedCmp4]]+marketing_campaign[[#This Row],[AcceptedCmp3]]</f>
        <v>1</v>
      </c>
      <c r="B928" s="11">
        <v>77583</v>
      </c>
      <c r="I928">
        <v>1982</v>
      </c>
      <c r="S928">
        <v>44</v>
      </c>
    </row>
    <row r="929" spans="1:19" x14ac:dyDescent="0.35">
      <c r="A929" s="11">
        <f>marketing_campaign[[#This Row],[Response]]+marketing_campaign[[#This Row],[AcceptedCmp2]]+marketing_campaign[[#This Row],[AcceptedCmp1]]+marketing_campaign[[#This Row],[AcceptedCmp5]]+marketing_campaign[[#This Row],[AcceptedCmp4]]+marketing_campaign[[#This Row],[AcceptedCmp3]]</f>
        <v>1</v>
      </c>
      <c r="B929" s="11">
        <v>74116</v>
      </c>
      <c r="I929">
        <v>1993</v>
      </c>
      <c r="S929">
        <v>33</v>
      </c>
    </row>
    <row r="930" spans="1:19" x14ac:dyDescent="0.35">
      <c r="A930" s="12">
        <f>marketing_campaign[[#This Row],[Response]]+marketing_campaign[[#This Row],[AcceptedCmp2]]+marketing_campaign[[#This Row],[AcceptedCmp1]]+marketing_campaign[[#This Row],[AcceptedCmp5]]+marketing_campaign[[#This Row],[AcceptedCmp4]]+marketing_campaign[[#This Row],[AcceptedCmp3]]</f>
        <v>0</v>
      </c>
      <c r="B930" s="11">
        <v>74293</v>
      </c>
      <c r="I930">
        <v>1976</v>
      </c>
      <c r="S930">
        <v>50</v>
      </c>
    </row>
    <row r="931" spans="1:19" x14ac:dyDescent="0.35">
      <c r="A931" s="11">
        <f>marketing_campaign[[#This Row],[Response]]+marketing_campaign[[#This Row],[AcceptedCmp2]]+marketing_campaign[[#This Row],[AcceptedCmp1]]+marketing_campaign[[#This Row],[AcceptedCmp5]]+marketing_campaign[[#This Row],[AcceptedCmp4]]+marketing_campaign[[#This Row],[AcceptedCmp3]]</f>
        <v>0</v>
      </c>
      <c r="B931" s="11">
        <v>68397</v>
      </c>
      <c r="I931">
        <v>1974</v>
      </c>
      <c r="S931">
        <v>52</v>
      </c>
    </row>
    <row r="932" spans="1:19" x14ac:dyDescent="0.35">
      <c r="A932" s="12">
        <f>marketing_campaign[[#This Row],[Response]]+marketing_campaign[[#This Row],[AcceptedCmp2]]+marketing_campaign[[#This Row],[AcceptedCmp1]]+marketing_campaign[[#This Row],[AcceptedCmp5]]+marketing_campaign[[#This Row],[AcceptedCmp4]]+marketing_campaign[[#This Row],[AcceptedCmp3]]</f>
        <v>0</v>
      </c>
      <c r="B932" s="11">
        <v>79632</v>
      </c>
      <c r="I932">
        <v>1989</v>
      </c>
      <c r="S932">
        <v>37</v>
      </c>
    </row>
    <row r="933" spans="1:19" x14ac:dyDescent="0.35">
      <c r="A933" s="11">
        <f>marketing_campaign[[#This Row],[Response]]+marketing_campaign[[#This Row],[AcceptedCmp2]]+marketing_campaign[[#This Row],[AcceptedCmp1]]+marketing_campaign[[#This Row],[AcceptedCmp5]]+marketing_campaign[[#This Row],[AcceptedCmp4]]+marketing_campaign[[#This Row],[AcceptedCmp3]]</f>
        <v>0</v>
      </c>
      <c r="B933" s="11">
        <v>46107</v>
      </c>
      <c r="I933">
        <v>1951</v>
      </c>
      <c r="S933">
        <v>75</v>
      </c>
    </row>
    <row r="934" spans="1:19" x14ac:dyDescent="0.35">
      <c r="A934" s="12">
        <f>marketing_campaign[[#This Row],[Response]]+marketing_campaign[[#This Row],[AcceptedCmp2]]+marketing_campaign[[#This Row],[AcceptedCmp1]]+marketing_campaign[[#This Row],[AcceptedCmp5]]+marketing_campaign[[#This Row],[AcceptedCmp4]]+marketing_campaign[[#This Row],[AcceptedCmp3]]</f>
        <v>1</v>
      </c>
      <c r="B934" s="11">
        <v>64950</v>
      </c>
      <c r="I934">
        <v>1989</v>
      </c>
      <c r="S934">
        <v>37</v>
      </c>
    </row>
    <row r="935" spans="1:19" x14ac:dyDescent="0.35">
      <c r="A935" s="11">
        <f>marketing_campaign[[#This Row],[Response]]+marketing_campaign[[#This Row],[AcceptedCmp2]]+marketing_campaign[[#This Row],[AcceptedCmp1]]+marketing_campaign[[#This Row],[AcceptedCmp5]]+marketing_campaign[[#This Row],[AcceptedCmp4]]+marketing_campaign[[#This Row],[AcceptedCmp3]]</f>
        <v>0</v>
      </c>
      <c r="B935" s="11">
        <v>25443</v>
      </c>
      <c r="I935">
        <v>1952</v>
      </c>
      <c r="S935">
        <v>74</v>
      </c>
    </row>
    <row r="936" spans="1:19" x14ac:dyDescent="0.35">
      <c r="A936" s="12">
        <f>marketing_campaign[[#This Row],[Response]]+marketing_campaign[[#This Row],[AcceptedCmp2]]+marketing_campaign[[#This Row],[AcceptedCmp1]]+marketing_campaign[[#This Row],[AcceptedCmp5]]+marketing_campaign[[#This Row],[AcceptedCmp4]]+marketing_campaign[[#This Row],[AcceptedCmp3]]</f>
        <v>0</v>
      </c>
      <c r="B936" s="11">
        <v>75127</v>
      </c>
      <c r="I936">
        <v>1971</v>
      </c>
      <c r="S936">
        <v>55</v>
      </c>
    </row>
    <row r="937" spans="1:19" x14ac:dyDescent="0.35">
      <c r="A937" s="11">
        <f>marketing_campaign[[#This Row],[Response]]+marketing_campaign[[#This Row],[AcceptedCmp2]]+marketing_campaign[[#This Row],[AcceptedCmp1]]+marketing_campaign[[#This Row],[AcceptedCmp5]]+marketing_campaign[[#This Row],[AcceptedCmp4]]+marketing_campaign[[#This Row],[AcceptedCmp3]]</f>
        <v>0</v>
      </c>
      <c r="B937" s="11">
        <v>32892</v>
      </c>
      <c r="I937">
        <v>1971</v>
      </c>
      <c r="S937">
        <v>55</v>
      </c>
    </row>
    <row r="938" spans="1:19" x14ac:dyDescent="0.35">
      <c r="A938" s="12">
        <f>marketing_campaign[[#This Row],[Response]]+marketing_campaign[[#This Row],[AcceptedCmp2]]+marketing_campaign[[#This Row],[AcceptedCmp1]]+marketing_campaign[[#This Row],[AcceptedCmp5]]+marketing_campaign[[#This Row],[AcceptedCmp4]]+marketing_campaign[[#This Row],[AcceptedCmp3]]</f>
        <v>0</v>
      </c>
      <c r="B938" s="11">
        <v>71796</v>
      </c>
      <c r="I938">
        <v>1970</v>
      </c>
      <c r="S938">
        <v>56</v>
      </c>
    </row>
    <row r="939" spans="1:19" x14ac:dyDescent="0.35">
      <c r="A939" s="11">
        <f>marketing_campaign[[#This Row],[Response]]+marketing_campaign[[#This Row],[AcceptedCmp2]]+marketing_campaign[[#This Row],[AcceptedCmp1]]+marketing_campaign[[#This Row],[AcceptedCmp5]]+marketing_campaign[[#This Row],[AcceptedCmp4]]+marketing_campaign[[#This Row],[AcceptedCmp3]]</f>
        <v>1</v>
      </c>
      <c r="B939" s="11">
        <v>67536</v>
      </c>
      <c r="I939">
        <v>1971</v>
      </c>
      <c r="S939">
        <v>55</v>
      </c>
    </row>
    <row r="940" spans="1:19" x14ac:dyDescent="0.35">
      <c r="A940" s="12">
        <f>marketing_campaign[[#This Row],[Response]]+marketing_campaign[[#This Row],[AcceptedCmp2]]+marketing_campaign[[#This Row],[AcceptedCmp1]]+marketing_campaign[[#This Row],[AcceptedCmp5]]+marketing_campaign[[#This Row],[AcceptedCmp4]]+marketing_campaign[[#This Row],[AcceptedCmp3]]</f>
        <v>0</v>
      </c>
      <c r="B940" s="11">
        <v>55239</v>
      </c>
      <c r="I940">
        <v>1975</v>
      </c>
      <c r="S940">
        <v>51</v>
      </c>
    </row>
    <row r="941" spans="1:19" x14ac:dyDescent="0.35">
      <c r="A941" s="11">
        <f>marketing_campaign[[#This Row],[Response]]+marketing_campaign[[#This Row],[AcceptedCmp2]]+marketing_campaign[[#This Row],[AcceptedCmp1]]+marketing_campaign[[#This Row],[AcceptedCmp5]]+marketing_campaign[[#This Row],[AcceptedCmp4]]+marketing_campaign[[#This Row],[AcceptedCmp3]]</f>
        <v>0</v>
      </c>
      <c r="B941" s="11">
        <v>60554</v>
      </c>
      <c r="I941">
        <v>1952</v>
      </c>
      <c r="S941">
        <v>74</v>
      </c>
    </row>
    <row r="942" spans="1:19" x14ac:dyDescent="0.35">
      <c r="A942" s="12">
        <f>marketing_campaign[[#This Row],[Response]]+marketing_campaign[[#This Row],[AcceptedCmp2]]+marketing_campaign[[#This Row],[AcceptedCmp1]]+marketing_campaign[[#This Row],[AcceptedCmp5]]+marketing_campaign[[#This Row],[AcceptedCmp4]]+marketing_campaign[[#This Row],[AcceptedCmp3]]</f>
        <v>0</v>
      </c>
      <c r="B942" s="11">
        <v>64831</v>
      </c>
      <c r="I942">
        <v>1962</v>
      </c>
      <c r="S942">
        <v>64</v>
      </c>
    </row>
    <row r="943" spans="1:19" x14ac:dyDescent="0.35">
      <c r="A943" s="11">
        <f>marketing_campaign[[#This Row],[Response]]+marketing_campaign[[#This Row],[AcceptedCmp2]]+marketing_campaign[[#This Row],[AcceptedCmp1]]+marketing_campaign[[#This Row],[AcceptedCmp5]]+marketing_campaign[[#This Row],[AcceptedCmp4]]+marketing_campaign[[#This Row],[AcceptedCmp3]]</f>
        <v>0</v>
      </c>
      <c r="B943" s="11">
        <v>56067</v>
      </c>
      <c r="I943">
        <v>1983</v>
      </c>
      <c r="S943">
        <v>43</v>
      </c>
    </row>
    <row r="944" spans="1:19" x14ac:dyDescent="0.35">
      <c r="A944" s="12">
        <f>marketing_campaign[[#This Row],[Response]]+marketing_campaign[[#This Row],[AcceptedCmp2]]+marketing_campaign[[#This Row],[AcceptedCmp1]]+marketing_campaign[[#This Row],[AcceptedCmp5]]+marketing_campaign[[#This Row],[AcceptedCmp4]]+marketing_campaign[[#This Row],[AcceptedCmp3]]</f>
        <v>2</v>
      </c>
      <c r="B944" s="11">
        <v>82025</v>
      </c>
      <c r="I944">
        <v>1953</v>
      </c>
      <c r="S944">
        <v>73</v>
      </c>
    </row>
    <row r="945" spans="1:19" x14ac:dyDescent="0.35">
      <c r="A945" s="11">
        <f>marketing_campaign[[#This Row],[Response]]+marketing_campaign[[#This Row],[AcceptedCmp2]]+marketing_campaign[[#This Row],[AcceptedCmp1]]+marketing_campaign[[#This Row],[AcceptedCmp5]]+marketing_campaign[[#This Row],[AcceptedCmp4]]+marketing_campaign[[#This Row],[AcceptedCmp3]]</f>
        <v>4</v>
      </c>
      <c r="B945" s="11">
        <v>94384</v>
      </c>
      <c r="I945">
        <v>1986</v>
      </c>
      <c r="S945">
        <v>40</v>
      </c>
    </row>
    <row r="946" spans="1:19" x14ac:dyDescent="0.35">
      <c r="A946" s="12">
        <f>marketing_campaign[[#This Row],[Response]]+marketing_campaign[[#This Row],[AcceptedCmp2]]+marketing_campaign[[#This Row],[AcceptedCmp1]]+marketing_campaign[[#This Row],[AcceptedCmp5]]+marketing_campaign[[#This Row],[AcceptedCmp4]]+marketing_campaign[[#This Row],[AcceptedCmp3]]</f>
        <v>0</v>
      </c>
      <c r="B946" s="11">
        <v>14906</v>
      </c>
      <c r="I946">
        <v>1987</v>
      </c>
      <c r="S946">
        <v>39</v>
      </c>
    </row>
    <row r="947" spans="1:19" x14ac:dyDescent="0.35">
      <c r="A947" s="11">
        <f>marketing_campaign[[#This Row],[Response]]+marketing_campaign[[#This Row],[AcceptedCmp2]]+marketing_campaign[[#This Row],[AcceptedCmp1]]+marketing_campaign[[#This Row],[AcceptedCmp5]]+marketing_campaign[[#This Row],[AcceptedCmp4]]+marketing_campaign[[#This Row],[AcceptedCmp3]]</f>
        <v>2</v>
      </c>
      <c r="B947" s="11">
        <v>51563</v>
      </c>
      <c r="I947">
        <v>1982</v>
      </c>
      <c r="S947">
        <v>44</v>
      </c>
    </row>
    <row r="948" spans="1:19" x14ac:dyDescent="0.35">
      <c r="A948" s="12">
        <f>marketing_campaign[[#This Row],[Response]]+marketing_campaign[[#This Row],[AcceptedCmp2]]+marketing_campaign[[#This Row],[AcceptedCmp1]]+marketing_campaign[[#This Row],[AcceptedCmp5]]+marketing_campaign[[#This Row],[AcceptedCmp4]]+marketing_campaign[[#This Row],[AcceptedCmp3]]</f>
        <v>0</v>
      </c>
      <c r="B948" s="11">
        <v>57937</v>
      </c>
      <c r="I948">
        <v>1979</v>
      </c>
      <c r="S948">
        <v>47</v>
      </c>
    </row>
    <row r="949" spans="1:19" x14ac:dyDescent="0.35">
      <c r="A949" s="11">
        <f>marketing_campaign[[#This Row],[Response]]+marketing_campaign[[#This Row],[AcceptedCmp2]]+marketing_campaign[[#This Row],[AcceptedCmp1]]+marketing_campaign[[#This Row],[AcceptedCmp5]]+marketing_campaign[[#This Row],[AcceptedCmp4]]+marketing_campaign[[#This Row],[AcceptedCmp3]]</f>
        <v>0</v>
      </c>
      <c r="B949" s="11">
        <v>68274</v>
      </c>
      <c r="I949">
        <v>1977</v>
      </c>
      <c r="S949">
        <v>49</v>
      </c>
    </row>
    <row r="950" spans="1:19" x14ac:dyDescent="0.35">
      <c r="A950" s="12">
        <f>marketing_campaign[[#This Row],[Response]]+marketing_campaign[[#This Row],[AcceptedCmp2]]+marketing_campaign[[#This Row],[AcceptedCmp1]]+marketing_campaign[[#This Row],[AcceptedCmp5]]+marketing_campaign[[#This Row],[AcceptedCmp4]]+marketing_campaign[[#This Row],[AcceptedCmp3]]</f>
        <v>0</v>
      </c>
      <c r="B950" s="11">
        <v>39771</v>
      </c>
      <c r="I950">
        <v>1975</v>
      </c>
      <c r="S950">
        <v>51</v>
      </c>
    </row>
    <row r="951" spans="1:19" x14ac:dyDescent="0.35">
      <c r="A951" s="11">
        <f>marketing_campaign[[#This Row],[Response]]+marketing_campaign[[#This Row],[AcceptedCmp2]]+marketing_campaign[[#This Row],[AcceptedCmp1]]+marketing_campaign[[#This Row],[AcceptedCmp5]]+marketing_campaign[[#This Row],[AcceptedCmp4]]+marketing_campaign[[#This Row],[AcceptedCmp3]]</f>
        <v>0</v>
      </c>
      <c r="B951" s="11">
        <v>67893</v>
      </c>
      <c r="I951">
        <v>1979</v>
      </c>
      <c r="S951">
        <v>47</v>
      </c>
    </row>
    <row r="952" spans="1:19" x14ac:dyDescent="0.35">
      <c r="A952" s="12">
        <f>marketing_campaign[[#This Row],[Response]]+marketing_campaign[[#This Row],[AcceptedCmp2]]+marketing_campaign[[#This Row],[AcceptedCmp1]]+marketing_campaign[[#This Row],[AcceptedCmp5]]+marketing_campaign[[#This Row],[AcceptedCmp4]]+marketing_campaign[[#This Row],[AcceptedCmp3]]</f>
        <v>0</v>
      </c>
      <c r="B952" s="11">
        <v>27922</v>
      </c>
      <c r="I952">
        <v>1976</v>
      </c>
      <c r="S952">
        <v>50</v>
      </c>
    </row>
    <row r="953" spans="1:19" x14ac:dyDescent="0.35">
      <c r="A953" s="11">
        <f>marketing_campaign[[#This Row],[Response]]+marketing_campaign[[#This Row],[AcceptedCmp2]]+marketing_campaign[[#This Row],[AcceptedCmp1]]+marketing_campaign[[#This Row],[AcceptedCmp5]]+marketing_campaign[[#This Row],[AcceptedCmp4]]+marketing_campaign[[#This Row],[AcceptedCmp3]]</f>
        <v>1</v>
      </c>
      <c r="B953" s="11">
        <v>52190</v>
      </c>
      <c r="I953">
        <v>1973</v>
      </c>
      <c r="S953">
        <v>53</v>
      </c>
    </row>
    <row r="954" spans="1:19" x14ac:dyDescent="0.35">
      <c r="A954" s="12">
        <f>marketing_campaign[[#This Row],[Response]]+marketing_campaign[[#This Row],[AcceptedCmp2]]+marketing_campaign[[#This Row],[AcceptedCmp1]]+marketing_campaign[[#This Row],[AcceptedCmp5]]+marketing_campaign[[#This Row],[AcceptedCmp4]]+marketing_campaign[[#This Row],[AcceptedCmp3]]</f>
        <v>1</v>
      </c>
      <c r="B954" s="11">
        <v>44051</v>
      </c>
      <c r="I954">
        <v>1971</v>
      </c>
      <c r="S954">
        <v>55</v>
      </c>
    </row>
    <row r="955" spans="1:19" x14ac:dyDescent="0.35">
      <c r="A955" s="11">
        <f>marketing_campaign[[#This Row],[Response]]+marketing_campaign[[#This Row],[AcceptedCmp2]]+marketing_campaign[[#This Row],[AcceptedCmp1]]+marketing_campaign[[#This Row],[AcceptedCmp5]]+marketing_campaign[[#This Row],[AcceptedCmp4]]+marketing_campaign[[#This Row],[AcceptedCmp3]]</f>
        <v>0</v>
      </c>
      <c r="B955" s="11">
        <v>42767</v>
      </c>
      <c r="I955">
        <v>1976</v>
      </c>
      <c r="S955">
        <v>50</v>
      </c>
    </row>
    <row r="956" spans="1:19" x14ac:dyDescent="0.35">
      <c r="A956" s="12">
        <f>marketing_campaign[[#This Row],[Response]]+marketing_campaign[[#This Row],[AcceptedCmp2]]+marketing_campaign[[#This Row],[AcceptedCmp1]]+marketing_campaign[[#This Row],[AcceptedCmp5]]+marketing_campaign[[#This Row],[AcceptedCmp4]]+marketing_campaign[[#This Row],[AcceptedCmp3]]</f>
        <v>0</v>
      </c>
      <c r="B956" s="11">
        <v>46106</v>
      </c>
      <c r="I956">
        <v>1976</v>
      </c>
      <c r="S956">
        <v>50</v>
      </c>
    </row>
    <row r="957" spans="1:19" x14ac:dyDescent="0.35">
      <c r="A957" s="11">
        <f>marketing_campaign[[#This Row],[Response]]+marketing_campaign[[#This Row],[AcceptedCmp2]]+marketing_campaign[[#This Row],[AcceptedCmp1]]+marketing_campaign[[#This Row],[AcceptedCmp5]]+marketing_campaign[[#This Row],[AcceptedCmp4]]+marketing_campaign[[#This Row],[AcceptedCmp3]]</f>
        <v>0</v>
      </c>
      <c r="B957" s="11">
        <v>16927</v>
      </c>
      <c r="I957">
        <v>1965</v>
      </c>
      <c r="S957">
        <v>61</v>
      </c>
    </row>
    <row r="958" spans="1:19" x14ac:dyDescent="0.35">
      <c r="A958" s="12">
        <f>marketing_campaign[[#This Row],[Response]]+marketing_campaign[[#This Row],[AcceptedCmp2]]+marketing_campaign[[#This Row],[AcceptedCmp1]]+marketing_campaign[[#This Row],[AcceptedCmp5]]+marketing_campaign[[#This Row],[AcceptedCmp4]]+marketing_campaign[[#This Row],[AcceptedCmp3]]</f>
        <v>1</v>
      </c>
      <c r="B958" s="11">
        <v>59754</v>
      </c>
      <c r="I958">
        <v>1952</v>
      </c>
      <c r="S958">
        <v>74</v>
      </c>
    </row>
    <row r="959" spans="1:19" x14ac:dyDescent="0.35">
      <c r="A959" s="11">
        <f>marketing_campaign[[#This Row],[Response]]+marketing_campaign[[#This Row],[AcceptedCmp2]]+marketing_campaign[[#This Row],[AcceptedCmp1]]+marketing_campaign[[#This Row],[AcceptedCmp5]]+marketing_campaign[[#This Row],[AcceptedCmp4]]+marketing_campaign[[#This Row],[AcceptedCmp3]]</f>
        <v>0</v>
      </c>
      <c r="B959" s="11">
        <v>53700</v>
      </c>
      <c r="I959">
        <v>1973</v>
      </c>
      <c r="S959">
        <v>53</v>
      </c>
    </row>
    <row r="960" spans="1:19" x14ac:dyDescent="0.35">
      <c r="A960" s="12">
        <f>marketing_campaign[[#This Row],[Response]]+marketing_campaign[[#This Row],[AcceptedCmp2]]+marketing_campaign[[#This Row],[AcceptedCmp1]]+marketing_campaign[[#This Row],[AcceptedCmp5]]+marketing_campaign[[#This Row],[AcceptedCmp4]]+marketing_campaign[[#This Row],[AcceptedCmp3]]</f>
        <v>0</v>
      </c>
      <c r="B960" s="11">
        <v>59041</v>
      </c>
      <c r="I960">
        <v>1957</v>
      </c>
      <c r="S960">
        <v>69</v>
      </c>
    </row>
    <row r="961" spans="1:19" x14ac:dyDescent="0.35">
      <c r="A961" s="11">
        <f>marketing_campaign[[#This Row],[Response]]+marketing_campaign[[#This Row],[AcceptedCmp2]]+marketing_campaign[[#This Row],[AcceptedCmp1]]+marketing_campaign[[#This Row],[AcceptedCmp5]]+marketing_campaign[[#This Row],[AcceptedCmp4]]+marketing_campaign[[#This Row],[AcceptedCmp3]]</f>
        <v>0</v>
      </c>
      <c r="B961" s="11">
        <v>54237</v>
      </c>
      <c r="I961">
        <v>1967</v>
      </c>
      <c r="S961">
        <v>59</v>
      </c>
    </row>
    <row r="962" spans="1:19" x14ac:dyDescent="0.35">
      <c r="A962" s="12">
        <f>marketing_campaign[[#This Row],[Response]]+marketing_campaign[[#This Row],[AcceptedCmp2]]+marketing_campaign[[#This Row],[AcceptedCmp1]]+marketing_campaign[[#This Row],[AcceptedCmp5]]+marketing_campaign[[#This Row],[AcceptedCmp4]]+marketing_campaign[[#This Row],[AcceptedCmp3]]</f>
        <v>0</v>
      </c>
      <c r="B962" s="11">
        <v>70647</v>
      </c>
      <c r="I962">
        <v>1962</v>
      </c>
      <c r="S962">
        <v>64</v>
      </c>
    </row>
    <row r="963" spans="1:19" x14ac:dyDescent="0.35">
      <c r="A963" s="11">
        <f>marketing_campaign[[#This Row],[Response]]+marketing_campaign[[#This Row],[AcceptedCmp2]]+marketing_campaign[[#This Row],[AcceptedCmp1]]+marketing_campaign[[#This Row],[AcceptedCmp5]]+marketing_campaign[[#This Row],[AcceptedCmp4]]+marketing_campaign[[#This Row],[AcceptedCmp3]]</f>
        <v>0</v>
      </c>
      <c r="B963" s="11">
        <v>52597</v>
      </c>
      <c r="I963">
        <v>1969</v>
      </c>
      <c r="S963">
        <v>57</v>
      </c>
    </row>
    <row r="964" spans="1:19" x14ac:dyDescent="0.35">
      <c r="A964" s="12">
        <f>marketing_campaign[[#This Row],[Response]]+marketing_campaign[[#This Row],[AcceptedCmp2]]+marketing_campaign[[#This Row],[AcceptedCmp1]]+marketing_campaign[[#This Row],[AcceptedCmp5]]+marketing_campaign[[#This Row],[AcceptedCmp4]]+marketing_campaign[[#This Row],[AcceptedCmp3]]</f>
        <v>1</v>
      </c>
      <c r="B964" s="11">
        <v>41021</v>
      </c>
      <c r="I964">
        <v>1975</v>
      </c>
      <c r="S964">
        <v>51</v>
      </c>
    </row>
    <row r="965" spans="1:19" x14ac:dyDescent="0.35">
      <c r="A965" s="11">
        <f>marketing_campaign[[#This Row],[Response]]+marketing_campaign[[#This Row],[AcceptedCmp2]]+marketing_campaign[[#This Row],[AcceptedCmp1]]+marketing_campaign[[#This Row],[AcceptedCmp5]]+marketing_campaign[[#This Row],[AcceptedCmp4]]+marketing_campaign[[#This Row],[AcceptedCmp3]]</f>
        <v>0</v>
      </c>
      <c r="B965" s="11">
        <v>40233</v>
      </c>
      <c r="I965">
        <v>1980</v>
      </c>
      <c r="S965">
        <v>46</v>
      </c>
    </row>
    <row r="966" spans="1:19" x14ac:dyDescent="0.35">
      <c r="A966" s="12">
        <f>marketing_campaign[[#This Row],[Response]]+marketing_campaign[[#This Row],[AcceptedCmp2]]+marketing_campaign[[#This Row],[AcceptedCmp1]]+marketing_campaign[[#This Row],[AcceptedCmp5]]+marketing_campaign[[#This Row],[AcceptedCmp4]]+marketing_campaign[[#This Row],[AcceptedCmp3]]</f>
        <v>0</v>
      </c>
      <c r="B966" s="11">
        <v>50183</v>
      </c>
      <c r="I966">
        <v>1959</v>
      </c>
      <c r="S966">
        <v>67</v>
      </c>
    </row>
    <row r="967" spans="1:19" x14ac:dyDescent="0.35">
      <c r="A967" s="11">
        <f>marketing_campaign[[#This Row],[Response]]+marketing_campaign[[#This Row],[AcceptedCmp2]]+marketing_campaign[[#This Row],[AcceptedCmp1]]+marketing_campaign[[#This Row],[AcceptedCmp5]]+marketing_campaign[[#This Row],[AcceptedCmp4]]+marketing_campaign[[#This Row],[AcceptedCmp3]]</f>
        <v>0</v>
      </c>
      <c r="B967" s="11">
        <v>54753</v>
      </c>
      <c r="I967">
        <v>1973</v>
      </c>
      <c r="S967">
        <v>53</v>
      </c>
    </row>
    <row r="968" spans="1:19" x14ac:dyDescent="0.35">
      <c r="A968" s="12">
        <f>marketing_campaign[[#This Row],[Response]]+marketing_campaign[[#This Row],[AcceptedCmp2]]+marketing_campaign[[#This Row],[AcceptedCmp1]]+marketing_campaign[[#This Row],[AcceptedCmp5]]+marketing_campaign[[#This Row],[AcceptedCmp4]]+marketing_campaign[[#This Row],[AcceptedCmp3]]</f>
        <v>3</v>
      </c>
      <c r="B968" s="11">
        <v>92955</v>
      </c>
      <c r="I968">
        <v>1973</v>
      </c>
      <c r="S968">
        <v>53</v>
      </c>
    </row>
    <row r="969" spans="1:19" x14ac:dyDescent="0.35">
      <c r="A969" s="11">
        <f>marketing_campaign[[#This Row],[Response]]+marketing_campaign[[#This Row],[AcceptedCmp2]]+marketing_campaign[[#This Row],[AcceptedCmp1]]+marketing_campaign[[#This Row],[AcceptedCmp5]]+marketing_campaign[[#This Row],[AcceptedCmp4]]+marketing_campaign[[#This Row],[AcceptedCmp3]]</f>
        <v>0</v>
      </c>
      <c r="B969" s="11">
        <v>33471</v>
      </c>
      <c r="I969">
        <v>1974</v>
      </c>
      <c r="S969">
        <v>52</v>
      </c>
    </row>
    <row r="970" spans="1:19" x14ac:dyDescent="0.35">
      <c r="A970" s="12">
        <f>marketing_campaign[[#This Row],[Response]]+marketing_campaign[[#This Row],[AcceptedCmp2]]+marketing_campaign[[#This Row],[AcceptedCmp1]]+marketing_campaign[[#This Row],[AcceptedCmp5]]+marketing_campaign[[#This Row],[AcceptedCmp4]]+marketing_campaign[[#This Row],[AcceptedCmp3]]</f>
        <v>1</v>
      </c>
      <c r="B970" s="11">
        <v>34596</v>
      </c>
      <c r="I970">
        <v>1980</v>
      </c>
      <c r="S970">
        <v>46</v>
      </c>
    </row>
    <row r="971" spans="1:19" x14ac:dyDescent="0.35">
      <c r="A971" s="11">
        <f>marketing_campaign[[#This Row],[Response]]+marketing_campaign[[#This Row],[AcceptedCmp2]]+marketing_campaign[[#This Row],[AcceptedCmp1]]+marketing_campaign[[#This Row],[AcceptedCmp5]]+marketing_campaign[[#This Row],[AcceptedCmp4]]+marketing_campaign[[#This Row],[AcceptedCmp3]]</f>
        <v>0</v>
      </c>
      <c r="B971" s="11">
        <v>44010</v>
      </c>
      <c r="I971">
        <v>1988</v>
      </c>
      <c r="S971">
        <v>38</v>
      </c>
    </row>
    <row r="972" spans="1:19" x14ac:dyDescent="0.35">
      <c r="A972" s="12">
        <f>marketing_campaign[[#This Row],[Response]]+marketing_campaign[[#This Row],[AcceptedCmp2]]+marketing_campaign[[#This Row],[AcceptedCmp1]]+marketing_campaign[[#This Row],[AcceptedCmp5]]+marketing_campaign[[#This Row],[AcceptedCmp4]]+marketing_campaign[[#This Row],[AcceptedCmp3]]</f>
        <v>0</v>
      </c>
      <c r="B972" s="11">
        <v>84219</v>
      </c>
      <c r="I972">
        <v>1968</v>
      </c>
      <c r="S972">
        <v>58</v>
      </c>
    </row>
    <row r="973" spans="1:19" x14ac:dyDescent="0.35">
      <c r="A973" s="11">
        <f>marketing_campaign[[#This Row],[Response]]+marketing_campaign[[#This Row],[AcceptedCmp2]]+marketing_campaign[[#This Row],[AcceptedCmp1]]+marketing_campaign[[#This Row],[AcceptedCmp5]]+marketing_campaign[[#This Row],[AcceptedCmp4]]+marketing_campaign[[#This Row],[AcceptedCmp3]]</f>
        <v>0</v>
      </c>
      <c r="B973" s="11">
        <v>40706</v>
      </c>
      <c r="I973">
        <v>1988</v>
      </c>
      <c r="S973">
        <v>38</v>
      </c>
    </row>
    <row r="974" spans="1:19" x14ac:dyDescent="0.35">
      <c r="A974" s="12">
        <f>marketing_campaign[[#This Row],[Response]]+marketing_campaign[[#This Row],[AcceptedCmp2]]+marketing_campaign[[#This Row],[AcceptedCmp1]]+marketing_campaign[[#This Row],[AcceptedCmp5]]+marketing_campaign[[#This Row],[AcceptedCmp4]]+marketing_campaign[[#This Row],[AcceptedCmp3]]</f>
        <v>0</v>
      </c>
      <c r="B974" s="11">
        <v>15716</v>
      </c>
      <c r="I974">
        <v>1959</v>
      </c>
      <c r="S974">
        <v>67</v>
      </c>
    </row>
    <row r="975" spans="1:19" x14ac:dyDescent="0.35">
      <c r="A975" s="11">
        <f>marketing_campaign[[#This Row],[Response]]+marketing_campaign[[#This Row],[AcceptedCmp2]]+marketing_campaign[[#This Row],[AcceptedCmp1]]+marketing_campaign[[#This Row],[AcceptedCmp5]]+marketing_campaign[[#This Row],[AcceptedCmp4]]+marketing_campaign[[#This Row],[AcceptedCmp3]]</f>
        <v>0</v>
      </c>
      <c r="B975" s="11">
        <v>59052</v>
      </c>
      <c r="I975">
        <v>1971</v>
      </c>
      <c r="S975">
        <v>55</v>
      </c>
    </row>
    <row r="976" spans="1:19" x14ac:dyDescent="0.35">
      <c r="A976" s="12">
        <f>marketing_campaign[[#This Row],[Response]]+marketing_campaign[[#This Row],[AcceptedCmp2]]+marketing_campaign[[#This Row],[AcceptedCmp1]]+marketing_campaign[[#This Row],[AcceptedCmp5]]+marketing_campaign[[#This Row],[AcceptedCmp4]]+marketing_campaign[[#This Row],[AcceptedCmp3]]</f>
        <v>0</v>
      </c>
      <c r="B976" s="11">
        <v>80573</v>
      </c>
      <c r="I976">
        <v>1962</v>
      </c>
      <c r="S976">
        <v>64</v>
      </c>
    </row>
    <row r="977" spans="1:19" x14ac:dyDescent="0.35">
      <c r="A977" s="11">
        <f>marketing_campaign[[#This Row],[Response]]+marketing_campaign[[#This Row],[AcceptedCmp2]]+marketing_campaign[[#This Row],[AcceptedCmp1]]+marketing_campaign[[#This Row],[AcceptedCmp5]]+marketing_campaign[[#This Row],[AcceptedCmp4]]+marketing_campaign[[#This Row],[AcceptedCmp3]]</f>
        <v>0</v>
      </c>
      <c r="B977" s="11">
        <v>83715</v>
      </c>
      <c r="I977">
        <v>1959</v>
      </c>
      <c r="S977">
        <v>67</v>
      </c>
    </row>
    <row r="978" spans="1:19" x14ac:dyDescent="0.35">
      <c r="A978" s="12">
        <f>marketing_campaign[[#This Row],[Response]]+marketing_campaign[[#This Row],[AcceptedCmp2]]+marketing_campaign[[#This Row],[AcceptedCmp1]]+marketing_campaign[[#This Row],[AcceptedCmp5]]+marketing_campaign[[#This Row],[AcceptedCmp4]]+marketing_campaign[[#This Row],[AcceptedCmp3]]</f>
        <v>1</v>
      </c>
      <c r="B978" s="11">
        <v>82576</v>
      </c>
      <c r="I978">
        <v>1965</v>
      </c>
      <c r="S978">
        <v>61</v>
      </c>
    </row>
    <row r="979" spans="1:19" x14ac:dyDescent="0.35">
      <c r="A979" s="11">
        <f>marketing_campaign[[#This Row],[Response]]+marketing_campaign[[#This Row],[AcceptedCmp2]]+marketing_campaign[[#This Row],[AcceptedCmp1]]+marketing_campaign[[#This Row],[AcceptedCmp5]]+marketing_campaign[[#This Row],[AcceptedCmp4]]+marketing_campaign[[#This Row],[AcceptedCmp3]]</f>
        <v>0</v>
      </c>
      <c r="B979" s="11">
        <v>56962</v>
      </c>
      <c r="I979">
        <v>1952</v>
      </c>
      <c r="S979">
        <v>74</v>
      </c>
    </row>
    <row r="980" spans="1:19" x14ac:dyDescent="0.35">
      <c r="A980" s="12">
        <f>marketing_campaign[[#This Row],[Response]]+marketing_campaign[[#This Row],[AcceptedCmp2]]+marketing_campaign[[#This Row],[AcceptedCmp1]]+marketing_campaign[[#This Row],[AcceptedCmp5]]+marketing_campaign[[#This Row],[AcceptedCmp4]]+marketing_campaign[[#This Row],[AcceptedCmp3]]</f>
        <v>0</v>
      </c>
      <c r="B980" s="11">
        <v>35704</v>
      </c>
      <c r="I980">
        <v>1954</v>
      </c>
      <c r="S980">
        <v>72</v>
      </c>
    </row>
    <row r="981" spans="1:19" x14ac:dyDescent="0.35">
      <c r="A981" s="11">
        <f>marketing_campaign[[#This Row],[Response]]+marketing_campaign[[#This Row],[AcceptedCmp2]]+marketing_campaign[[#This Row],[AcceptedCmp1]]+marketing_campaign[[#This Row],[AcceptedCmp5]]+marketing_campaign[[#This Row],[AcceptedCmp4]]+marketing_campaign[[#This Row],[AcceptedCmp3]]</f>
        <v>1</v>
      </c>
      <c r="B981" s="11">
        <v>53103</v>
      </c>
      <c r="I981">
        <v>1960</v>
      </c>
      <c r="S981">
        <v>66</v>
      </c>
    </row>
    <row r="982" spans="1:19" x14ac:dyDescent="0.35">
      <c r="A982" s="12">
        <f>marketing_campaign[[#This Row],[Response]]+marketing_campaign[[#This Row],[AcceptedCmp2]]+marketing_campaign[[#This Row],[AcceptedCmp1]]+marketing_campaign[[#This Row],[AcceptedCmp5]]+marketing_campaign[[#This Row],[AcceptedCmp4]]+marketing_campaign[[#This Row],[AcceptedCmp3]]</f>
        <v>0</v>
      </c>
      <c r="B982" s="11">
        <v>46779</v>
      </c>
      <c r="I982">
        <v>1965</v>
      </c>
      <c r="S982">
        <v>61</v>
      </c>
    </row>
    <row r="983" spans="1:19" x14ac:dyDescent="0.35">
      <c r="A983" s="11">
        <f>marketing_campaign[[#This Row],[Response]]+marketing_campaign[[#This Row],[AcceptedCmp2]]+marketing_campaign[[#This Row],[AcceptedCmp1]]+marketing_campaign[[#This Row],[AcceptedCmp5]]+marketing_campaign[[#This Row],[AcceptedCmp4]]+marketing_campaign[[#This Row],[AcceptedCmp3]]</f>
        <v>0</v>
      </c>
      <c r="B983" s="11">
        <v>4861</v>
      </c>
      <c r="I983">
        <v>1979</v>
      </c>
      <c r="S983">
        <v>47</v>
      </c>
    </row>
    <row r="984" spans="1:19" x14ac:dyDescent="0.35">
      <c r="A984" s="12">
        <f>marketing_campaign[[#This Row],[Response]]+marketing_campaign[[#This Row],[AcceptedCmp2]]+marketing_campaign[[#This Row],[AcceptedCmp1]]+marketing_campaign[[#This Row],[AcceptedCmp5]]+marketing_campaign[[#This Row],[AcceptedCmp4]]+marketing_campaign[[#This Row],[AcceptedCmp3]]</f>
        <v>0</v>
      </c>
      <c r="B984" s="11">
        <v>33462</v>
      </c>
      <c r="I984">
        <v>1978</v>
      </c>
      <c r="S984">
        <v>48</v>
      </c>
    </row>
    <row r="985" spans="1:19" x14ac:dyDescent="0.35">
      <c r="A985" s="11">
        <f>marketing_campaign[[#This Row],[Response]]+marketing_campaign[[#This Row],[AcceptedCmp2]]+marketing_campaign[[#This Row],[AcceptedCmp1]]+marketing_campaign[[#This Row],[AcceptedCmp5]]+marketing_campaign[[#This Row],[AcceptedCmp4]]+marketing_campaign[[#This Row],[AcceptedCmp3]]</f>
        <v>0</v>
      </c>
      <c r="B985" s="11">
        <v>63693</v>
      </c>
      <c r="I985">
        <v>1950</v>
      </c>
      <c r="S985">
        <v>76</v>
      </c>
    </row>
    <row r="986" spans="1:19" x14ac:dyDescent="0.35">
      <c r="A986" s="12">
        <f>marketing_campaign[[#This Row],[Response]]+marketing_campaign[[#This Row],[AcceptedCmp2]]+marketing_campaign[[#This Row],[AcceptedCmp1]]+marketing_campaign[[#This Row],[AcceptedCmp5]]+marketing_campaign[[#This Row],[AcceptedCmp4]]+marketing_campaign[[#This Row],[AcceptedCmp3]]</f>
        <v>3</v>
      </c>
      <c r="B986" s="11">
        <v>80763</v>
      </c>
      <c r="I986">
        <v>1974</v>
      </c>
      <c r="S986">
        <v>52</v>
      </c>
    </row>
    <row r="987" spans="1:19" x14ac:dyDescent="0.35">
      <c r="A987" s="11">
        <f>marketing_campaign[[#This Row],[Response]]+marketing_campaign[[#This Row],[AcceptedCmp2]]+marketing_campaign[[#This Row],[AcceptedCmp1]]+marketing_campaign[[#This Row],[AcceptedCmp5]]+marketing_campaign[[#This Row],[AcceptedCmp4]]+marketing_campaign[[#This Row],[AcceptedCmp3]]</f>
        <v>0</v>
      </c>
      <c r="B987" s="11">
        <v>65352</v>
      </c>
      <c r="I987">
        <v>1978</v>
      </c>
      <c r="S987">
        <v>48</v>
      </c>
    </row>
    <row r="988" spans="1:19" x14ac:dyDescent="0.35">
      <c r="A988" s="12">
        <f>marketing_campaign[[#This Row],[Response]]+marketing_campaign[[#This Row],[AcceptedCmp2]]+marketing_campaign[[#This Row],[AcceptedCmp1]]+marketing_campaign[[#This Row],[AcceptedCmp5]]+marketing_campaign[[#This Row],[AcceptedCmp4]]+marketing_campaign[[#This Row],[AcceptedCmp3]]</f>
        <v>0</v>
      </c>
      <c r="B988" s="11">
        <v>82170</v>
      </c>
      <c r="I988">
        <v>1969</v>
      </c>
      <c r="S988">
        <v>57</v>
      </c>
    </row>
    <row r="989" spans="1:19" x14ac:dyDescent="0.35">
      <c r="A989" s="11">
        <f>marketing_campaign[[#This Row],[Response]]+marketing_campaign[[#This Row],[AcceptedCmp2]]+marketing_campaign[[#This Row],[AcceptedCmp1]]+marketing_campaign[[#This Row],[AcceptedCmp5]]+marketing_campaign[[#This Row],[AcceptedCmp4]]+marketing_campaign[[#This Row],[AcceptedCmp3]]</f>
        <v>4</v>
      </c>
      <c r="B989" s="11">
        <v>75759</v>
      </c>
      <c r="I989">
        <v>1976</v>
      </c>
      <c r="S989">
        <v>50</v>
      </c>
    </row>
    <row r="990" spans="1:19" x14ac:dyDescent="0.35">
      <c r="A990" s="12">
        <f>marketing_campaign[[#This Row],[Response]]+marketing_campaign[[#This Row],[AcceptedCmp2]]+marketing_campaign[[#This Row],[AcceptedCmp1]]+marketing_campaign[[#This Row],[AcceptedCmp5]]+marketing_campaign[[#This Row],[AcceptedCmp4]]+marketing_campaign[[#This Row],[AcceptedCmp3]]</f>
        <v>0</v>
      </c>
      <c r="B990" s="11">
        <v>79689</v>
      </c>
      <c r="I990">
        <v>1956</v>
      </c>
      <c r="S990">
        <v>70</v>
      </c>
    </row>
    <row r="991" spans="1:19" x14ac:dyDescent="0.35">
      <c r="A991" s="11">
        <f>marketing_campaign[[#This Row],[Response]]+marketing_campaign[[#This Row],[AcceptedCmp2]]+marketing_campaign[[#This Row],[AcceptedCmp1]]+marketing_campaign[[#This Row],[AcceptedCmp5]]+marketing_campaign[[#This Row],[AcceptedCmp4]]+marketing_campaign[[#This Row],[AcceptedCmp3]]</f>
        <v>0</v>
      </c>
      <c r="B991" s="11">
        <v>35340</v>
      </c>
      <c r="I991">
        <v>1954</v>
      </c>
      <c r="S991">
        <v>72</v>
      </c>
    </row>
    <row r="992" spans="1:19" x14ac:dyDescent="0.35">
      <c r="A992" s="12">
        <f>marketing_campaign[[#This Row],[Response]]+marketing_campaign[[#This Row],[AcceptedCmp2]]+marketing_campaign[[#This Row],[AcceptedCmp1]]+marketing_campaign[[#This Row],[AcceptedCmp5]]+marketing_campaign[[#This Row],[AcceptedCmp4]]+marketing_campaign[[#This Row],[AcceptedCmp3]]</f>
        <v>5</v>
      </c>
      <c r="B992" s="11">
        <v>85683</v>
      </c>
      <c r="I992">
        <v>1972</v>
      </c>
      <c r="S992">
        <v>54</v>
      </c>
    </row>
    <row r="993" spans="1:19" x14ac:dyDescent="0.35">
      <c r="A993" s="11">
        <f>marketing_campaign[[#This Row],[Response]]+marketing_campaign[[#This Row],[AcceptedCmp2]]+marketing_campaign[[#This Row],[AcceptedCmp1]]+marketing_campaign[[#This Row],[AcceptedCmp5]]+marketing_campaign[[#This Row],[AcceptedCmp4]]+marketing_campaign[[#This Row],[AcceptedCmp3]]</f>
        <v>0</v>
      </c>
      <c r="B993" s="11">
        <v>24884</v>
      </c>
      <c r="I993">
        <v>1981</v>
      </c>
      <c r="S993">
        <v>45</v>
      </c>
    </row>
    <row r="994" spans="1:19" x14ac:dyDescent="0.35">
      <c r="A994" s="12">
        <f>marketing_campaign[[#This Row],[Response]]+marketing_campaign[[#This Row],[AcceptedCmp2]]+marketing_campaign[[#This Row],[AcceptedCmp1]]+marketing_campaign[[#This Row],[AcceptedCmp5]]+marketing_campaign[[#This Row],[AcceptedCmp4]]+marketing_campaign[[#This Row],[AcceptedCmp3]]</f>
        <v>1</v>
      </c>
      <c r="B994" s="11">
        <v>42021</v>
      </c>
      <c r="I994">
        <v>1989</v>
      </c>
      <c r="S994">
        <v>37</v>
      </c>
    </row>
    <row r="995" spans="1:19" x14ac:dyDescent="0.35">
      <c r="A995" s="11">
        <f>marketing_campaign[[#This Row],[Response]]+marketing_campaign[[#This Row],[AcceptedCmp2]]+marketing_campaign[[#This Row],[AcceptedCmp1]]+marketing_campaign[[#This Row],[AcceptedCmp5]]+marketing_campaign[[#This Row],[AcceptedCmp4]]+marketing_campaign[[#This Row],[AcceptedCmp3]]</f>
        <v>0</v>
      </c>
      <c r="B995" s="11">
        <v>64449</v>
      </c>
      <c r="I995">
        <v>1954</v>
      </c>
      <c r="S995">
        <v>72</v>
      </c>
    </row>
    <row r="996" spans="1:19" x14ac:dyDescent="0.35">
      <c r="A996" s="12">
        <f>marketing_campaign[[#This Row],[Response]]+marketing_campaign[[#This Row],[AcceptedCmp2]]+marketing_campaign[[#This Row],[AcceptedCmp1]]+marketing_campaign[[#This Row],[AcceptedCmp5]]+marketing_campaign[[#This Row],[AcceptedCmp4]]+marketing_campaign[[#This Row],[AcceptedCmp3]]</f>
        <v>0</v>
      </c>
      <c r="B996" s="11">
        <v>64587</v>
      </c>
      <c r="I996">
        <v>1995</v>
      </c>
      <c r="S996">
        <v>31</v>
      </c>
    </row>
    <row r="997" spans="1:19" x14ac:dyDescent="0.35">
      <c r="A997" s="11">
        <f>marketing_campaign[[#This Row],[Response]]+marketing_campaign[[#This Row],[AcceptedCmp2]]+marketing_campaign[[#This Row],[AcceptedCmp1]]+marketing_campaign[[#This Row],[AcceptedCmp5]]+marketing_campaign[[#This Row],[AcceptedCmp4]]+marketing_campaign[[#This Row],[AcceptedCmp3]]</f>
        <v>0</v>
      </c>
      <c r="B997" s="11">
        <v>34824</v>
      </c>
      <c r="I997">
        <v>1978</v>
      </c>
      <c r="S997">
        <v>48</v>
      </c>
    </row>
    <row r="998" spans="1:19" x14ac:dyDescent="0.35">
      <c r="A998" s="12">
        <f>marketing_campaign[[#This Row],[Response]]+marketing_campaign[[#This Row],[AcceptedCmp2]]+marketing_campaign[[#This Row],[AcceptedCmp1]]+marketing_campaign[[#This Row],[AcceptedCmp5]]+marketing_campaign[[#This Row],[AcceptedCmp4]]+marketing_campaign[[#This Row],[AcceptedCmp3]]</f>
        <v>1</v>
      </c>
      <c r="B998" s="11">
        <v>75437</v>
      </c>
      <c r="I998">
        <v>1957</v>
      </c>
      <c r="S998">
        <v>69</v>
      </c>
    </row>
    <row r="999" spans="1:19" x14ac:dyDescent="0.35">
      <c r="A999" s="11">
        <f>marketing_campaign[[#This Row],[Response]]+marketing_campaign[[#This Row],[AcceptedCmp2]]+marketing_campaign[[#This Row],[AcceptedCmp1]]+marketing_campaign[[#This Row],[AcceptedCmp5]]+marketing_campaign[[#This Row],[AcceptedCmp4]]+marketing_campaign[[#This Row],[AcceptedCmp3]]</f>
        <v>0</v>
      </c>
      <c r="B999" s="11">
        <v>26091</v>
      </c>
      <c r="I999">
        <v>1973</v>
      </c>
      <c r="S999">
        <v>53</v>
      </c>
    </row>
    <row r="1000" spans="1:19" x14ac:dyDescent="0.35">
      <c r="A1000" s="12">
        <f>marketing_campaign[[#This Row],[Response]]+marketing_campaign[[#This Row],[AcceptedCmp2]]+marketing_campaign[[#This Row],[AcceptedCmp1]]+marketing_campaign[[#This Row],[AcceptedCmp5]]+marketing_campaign[[#This Row],[AcceptedCmp4]]+marketing_campaign[[#This Row],[AcceptedCmp3]]</f>
        <v>1</v>
      </c>
      <c r="B1000" s="11">
        <v>52845</v>
      </c>
      <c r="I1000">
        <v>1956</v>
      </c>
      <c r="S1000">
        <v>70</v>
      </c>
    </row>
    <row r="1001" spans="1:19" x14ac:dyDescent="0.35">
      <c r="A1001" s="11">
        <f>marketing_campaign[[#This Row],[Response]]+marketing_campaign[[#This Row],[AcceptedCmp2]]+marketing_campaign[[#This Row],[AcceptedCmp1]]+marketing_campaign[[#This Row],[AcceptedCmp5]]+marketing_campaign[[#This Row],[AcceptedCmp4]]+marketing_campaign[[#This Row],[AcceptedCmp3]]</f>
        <v>0</v>
      </c>
      <c r="B1001" s="11">
        <v>46086</v>
      </c>
      <c r="I1001">
        <v>1956</v>
      </c>
      <c r="S1001">
        <v>70</v>
      </c>
    </row>
    <row r="1002" spans="1:19" x14ac:dyDescent="0.35">
      <c r="A1002" s="12">
        <f>marketing_campaign[[#This Row],[Response]]+marketing_campaign[[#This Row],[AcceptedCmp2]]+marketing_campaign[[#This Row],[AcceptedCmp1]]+marketing_campaign[[#This Row],[AcceptedCmp5]]+marketing_campaign[[#This Row],[AcceptedCmp4]]+marketing_campaign[[#This Row],[AcceptedCmp3]]</f>
        <v>3</v>
      </c>
      <c r="B1002" s="11">
        <v>78028</v>
      </c>
      <c r="I1002">
        <v>1987</v>
      </c>
      <c r="S1002">
        <v>39</v>
      </c>
    </row>
    <row r="1003" spans="1:19" x14ac:dyDescent="0.35">
      <c r="A1003" s="11">
        <f>marketing_campaign[[#This Row],[Response]]+marketing_campaign[[#This Row],[AcceptedCmp2]]+marketing_campaign[[#This Row],[AcceptedCmp1]]+marketing_campaign[[#This Row],[AcceptedCmp5]]+marketing_campaign[[#This Row],[AcceptedCmp4]]+marketing_campaign[[#This Row],[AcceptedCmp3]]</f>
        <v>3</v>
      </c>
      <c r="B1003" s="11">
        <v>95169</v>
      </c>
      <c r="I1003">
        <v>1981</v>
      </c>
      <c r="S1003">
        <v>45</v>
      </c>
    </row>
    <row r="1004" spans="1:19" x14ac:dyDescent="0.35">
      <c r="A1004" s="12">
        <f>marketing_campaign[[#This Row],[Response]]+marketing_campaign[[#This Row],[AcceptedCmp2]]+marketing_campaign[[#This Row],[AcceptedCmp1]]+marketing_campaign[[#This Row],[AcceptedCmp5]]+marketing_campaign[[#This Row],[AcceptedCmp4]]+marketing_campaign[[#This Row],[AcceptedCmp3]]</f>
        <v>3</v>
      </c>
      <c r="B1004" s="11">
        <v>56337</v>
      </c>
      <c r="I1004">
        <v>1987</v>
      </c>
      <c r="S1004">
        <v>39</v>
      </c>
    </row>
    <row r="1005" spans="1:19" x14ac:dyDescent="0.35">
      <c r="A1005" s="11">
        <f>marketing_campaign[[#This Row],[Response]]+marketing_campaign[[#This Row],[AcceptedCmp2]]+marketing_campaign[[#This Row],[AcceptedCmp1]]+marketing_campaign[[#This Row],[AcceptedCmp5]]+marketing_campaign[[#This Row],[AcceptedCmp4]]+marketing_campaign[[#This Row],[AcceptedCmp3]]</f>
        <v>0</v>
      </c>
      <c r="B1005" s="11">
        <v>22434</v>
      </c>
      <c r="I1005">
        <v>1954</v>
      </c>
      <c r="S1005">
        <v>72</v>
      </c>
    </row>
    <row r="1006" spans="1:19" x14ac:dyDescent="0.35">
      <c r="A1006" s="12">
        <f>marketing_campaign[[#This Row],[Response]]+marketing_campaign[[#This Row],[AcceptedCmp2]]+marketing_campaign[[#This Row],[AcceptedCmp1]]+marketing_campaign[[#This Row],[AcceptedCmp5]]+marketing_campaign[[#This Row],[AcceptedCmp4]]+marketing_campaign[[#This Row],[AcceptedCmp3]]</f>
        <v>0</v>
      </c>
      <c r="B1006" s="11">
        <v>36930</v>
      </c>
      <c r="I1006">
        <v>1954</v>
      </c>
      <c r="S1006">
        <v>72</v>
      </c>
    </row>
    <row r="1007" spans="1:19" x14ac:dyDescent="0.35">
      <c r="A1007" s="11">
        <f>marketing_campaign[[#This Row],[Response]]+marketing_campaign[[#This Row],[AcceptedCmp2]]+marketing_campaign[[#This Row],[AcceptedCmp1]]+marketing_campaign[[#This Row],[AcceptedCmp5]]+marketing_campaign[[#This Row],[AcceptedCmp4]]+marketing_campaign[[#This Row],[AcceptedCmp3]]</f>
        <v>2</v>
      </c>
      <c r="B1007" s="11">
        <v>36130</v>
      </c>
      <c r="I1007">
        <v>1953</v>
      </c>
      <c r="S1007">
        <v>73</v>
      </c>
    </row>
    <row r="1008" spans="1:19" x14ac:dyDescent="0.35">
      <c r="A1008" s="12">
        <f>marketing_campaign[[#This Row],[Response]]+marketing_campaign[[#This Row],[AcceptedCmp2]]+marketing_campaign[[#This Row],[AcceptedCmp1]]+marketing_campaign[[#This Row],[AcceptedCmp5]]+marketing_campaign[[#This Row],[AcceptedCmp4]]+marketing_campaign[[#This Row],[AcceptedCmp3]]</f>
        <v>0</v>
      </c>
      <c r="B1008" s="11">
        <v>65569</v>
      </c>
      <c r="I1008">
        <v>1952</v>
      </c>
      <c r="S1008">
        <v>74</v>
      </c>
    </row>
    <row r="1009" spans="1:19" x14ac:dyDescent="0.35">
      <c r="A1009" s="11">
        <f>marketing_campaign[[#This Row],[Response]]+marketing_campaign[[#This Row],[AcceptedCmp2]]+marketing_campaign[[#This Row],[AcceptedCmp1]]+marketing_campaign[[#This Row],[AcceptedCmp5]]+marketing_campaign[[#This Row],[AcceptedCmp4]]+marketing_campaign[[#This Row],[AcceptedCmp3]]</f>
        <v>1</v>
      </c>
      <c r="B1009" s="11">
        <v>83844</v>
      </c>
      <c r="I1009">
        <v>1968</v>
      </c>
      <c r="S1009">
        <v>58</v>
      </c>
    </row>
    <row r="1010" spans="1:19" x14ac:dyDescent="0.35">
      <c r="A1010" s="12">
        <f>marketing_campaign[[#This Row],[Response]]+marketing_campaign[[#This Row],[AcceptedCmp2]]+marketing_campaign[[#This Row],[AcceptedCmp1]]+marketing_campaign[[#This Row],[AcceptedCmp5]]+marketing_campaign[[#This Row],[AcceptedCmp4]]+marketing_campaign[[#This Row],[AcceptedCmp3]]</f>
        <v>1</v>
      </c>
      <c r="B1010" s="11">
        <v>19514</v>
      </c>
      <c r="I1010">
        <v>1963</v>
      </c>
      <c r="S1010">
        <v>63</v>
      </c>
    </row>
    <row r="1011" spans="1:19" x14ac:dyDescent="0.35">
      <c r="A1011" s="11">
        <f>marketing_campaign[[#This Row],[Response]]+marketing_campaign[[#This Row],[AcceptedCmp2]]+marketing_campaign[[#This Row],[AcceptedCmp1]]+marketing_campaign[[#This Row],[AcceptedCmp5]]+marketing_campaign[[#This Row],[AcceptedCmp4]]+marketing_campaign[[#This Row],[AcceptedCmp3]]</f>
        <v>0</v>
      </c>
      <c r="B1011" s="11">
        <v>36736</v>
      </c>
      <c r="I1011">
        <v>1979</v>
      </c>
      <c r="S1011">
        <v>47</v>
      </c>
    </row>
    <row r="1012" spans="1:19" x14ac:dyDescent="0.35">
      <c r="A1012" s="12">
        <f>marketing_campaign[[#This Row],[Response]]+marketing_campaign[[#This Row],[AcceptedCmp2]]+marketing_campaign[[#This Row],[AcceptedCmp1]]+marketing_campaign[[#This Row],[AcceptedCmp5]]+marketing_campaign[[#This Row],[AcceptedCmp4]]+marketing_campaign[[#This Row],[AcceptedCmp3]]</f>
        <v>3</v>
      </c>
      <c r="B1012" s="11">
        <v>77568</v>
      </c>
      <c r="I1012">
        <v>1976</v>
      </c>
      <c r="S1012">
        <v>50</v>
      </c>
    </row>
    <row r="1013" spans="1:19" x14ac:dyDescent="0.35">
      <c r="A1013" s="11">
        <f>marketing_campaign[[#This Row],[Response]]+marketing_campaign[[#This Row],[AcceptedCmp2]]+marketing_campaign[[#This Row],[AcceptedCmp1]]+marketing_campaign[[#This Row],[AcceptedCmp5]]+marketing_campaign[[#This Row],[AcceptedCmp4]]+marketing_campaign[[#This Row],[AcceptedCmp3]]</f>
        <v>0</v>
      </c>
      <c r="B1013" s="11">
        <v>49187</v>
      </c>
      <c r="I1013">
        <v>1978</v>
      </c>
      <c r="S1013">
        <v>48</v>
      </c>
    </row>
    <row r="1014" spans="1:19" x14ac:dyDescent="0.35">
      <c r="A1014" s="12">
        <f>marketing_campaign[[#This Row],[Response]]+marketing_campaign[[#This Row],[AcceptedCmp2]]+marketing_campaign[[#This Row],[AcceptedCmp1]]+marketing_campaign[[#This Row],[AcceptedCmp5]]+marketing_campaign[[#This Row],[AcceptedCmp4]]+marketing_campaign[[#This Row],[AcceptedCmp3]]</f>
        <v>0</v>
      </c>
      <c r="B1014" s="11">
        <v>30168</v>
      </c>
      <c r="I1014">
        <v>1968</v>
      </c>
      <c r="S1014">
        <v>58</v>
      </c>
    </row>
    <row r="1015" spans="1:19" x14ac:dyDescent="0.35">
      <c r="A1015" s="11">
        <f>marketing_campaign[[#This Row],[Response]]+marketing_campaign[[#This Row],[AcceptedCmp2]]+marketing_campaign[[#This Row],[AcceptedCmp1]]+marketing_campaign[[#This Row],[AcceptedCmp5]]+marketing_campaign[[#This Row],[AcceptedCmp4]]+marketing_campaign[[#This Row],[AcceptedCmp3]]</f>
        <v>0</v>
      </c>
      <c r="B1015" s="11">
        <v>34053</v>
      </c>
      <c r="I1015">
        <v>1971</v>
      </c>
      <c r="S1015">
        <v>55</v>
      </c>
    </row>
    <row r="1016" spans="1:19" x14ac:dyDescent="0.35">
      <c r="A1016" s="12">
        <f>marketing_campaign[[#This Row],[Response]]+marketing_campaign[[#This Row],[AcceptedCmp2]]+marketing_campaign[[#This Row],[AcceptedCmp1]]+marketing_campaign[[#This Row],[AcceptedCmp5]]+marketing_campaign[[#This Row],[AcceptedCmp4]]+marketing_campaign[[#This Row],[AcceptedCmp3]]</f>
        <v>0</v>
      </c>
      <c r="B1016" s="11">
        <v>38196</v>
      </c>
      <c r="I1016">
        <v>1951</v>
      </c>
      <c r="S1016">
        <v>75</v>
      </c>
    </row>
    <row r="1017" spans="1:19" x14ac:dyDescent="0.35">
      <c r="A1017" s="11">
        <f>marketing_campaign[[#This Row],[Response]]+marketing_campaign[[#This Row],[AcceptedCmp2]]+marketing_campaign[[#This Row],[AcceptedCmp1]]+marketing_campaign[[#This Row],[AcceptedCmp5]]+marketing_campaign[[#This Row],[AcceptedCmp4]]+marketing_campaign[[#This Row],[AcceptedCmp3]]</f>
        <v>0</v>
      </c>
      <c r="B1017" s="11">
        <v>59412</v>
      </c>
      <c r="I1017">
        <v>1965</v>
      </c>
      <c r="S1017">
        <v>61</v>
      </c>
    </row>
    <row r="1018" spans="1:19" x14ac:dyDescent="0.35">
      <c r="A1018" s="12">
        <f>marketing_campaign[[#This Row],[Response]]+marketing_campaign[[#This Row],[AcceptedCmp2]]+marketing_campaign[[#This Row],[AcceptedCmp1]]+marketing_campaign[[#This Row],[AcceptedCmp5]]+marketing_campaign[[#This Row],[AcceptedCmp4]]+marketing_campaign[[#This Row],[AcceptedCmp3]]</f>
        <v>1</v>
      </c>
      <c r="B1018" s="11">
        <v>70924</v>
      </c>
      <c r="I1018">
        <v>1969</v>
      </c>
      <c r="S1018">
        <v>57</v>
      </c>
    </row>
    <row r="1019" spans="1:19" x14ac:dyDescent="0.35">
      <c r="A1019" s="11">
        <f>marketing_campaign[[#This Row],[Response]]+marketing_campaign[[#This Row],[AcceptedCmp2]]+marketing_campaign[[#This Row],[AcceptedCmp1]]+marketing_campaign[[#This Row],[AcceptedCmp5]]+marketing_campaign[[#This Row],[AcceptedCmp4]]+marketing_campaign[[#This Row],[AcceptedCmp3]]</f>
        <v>0</v>
      </c>
      <c r="B1019" s="11">
        <v>54165</v>
      </c>
      <c r="I1019">
        <v>1973</v>
      </c>
      <c r="S1019">
        <v>53</v>
      </c>
    </row>
    <row r="1020" spans="1:19" x14ac:dyDescent="0.35">
      <c r="A1020" s="12">
        <f>marketing_campaign[[#This Row],[Response]]+marketing_campaign[[#This Row],[AcceptedCmp2]]+marketing_campaign[[#This Row],[AcceptedCmp1]]+marketing_campaign[[#This Row],[AcceptedCmp5]]+marketing_campaign[[#This Row],[AcceptedCmp4]]+marketing_campaign[[#This Row],[AcceptedCmp3]]</f>
        <v>0</v>
      </c>
      <c r="B1020" s="11">
        <v>32300</v>
      </c>
      <c r="I1020">
        <v>1976</v>
      </c>
      <c r="S1020">
        <v>50</v>
      </c>
    </row>
    <row r="1021" spans="1:19" x14ac:dyDescent="0.35">
      <c r="A1021" s="11">
        <f>marketing_campaign[[#This Row],[Response]]+marketing_campaign[[#This Row],[AcceptedCmp2]]+marketing_campaign[[#This Row],[AcceptedCmp1]]+marketing_campaign[[#This Row],[AcceptedCmp5]]+marketing_campaign[[#This Row],[AcceptedCmp4]]+marketing_campaign[[#This Row],[AcceptedCmp3]]</f>
        <v>0</v>
      </c>
      <c r="B1021" s="11">
        <v>20180</v>
      </c>
      <c r="I1021">
        <v>1973</v>
      </c>
      <c r="S1021">
        <v>53</v>
      </c>
    </row>
    <row r="1022" spans="1:19" x14ac:dyDescent="0.35">
      <c r="A1022" s="12">
        <f>marketing_campaign[[#This Row],[Response]]+marketing_campaign[[#This Row],[AcceptedCmp2]]+marketing_campaign[[#This Row],[AcceptedCmp1]]+marketing_campaign[[#This Row],[AcceptedCmp5]]+marketing_campaign[[#This Row],[AcceptedCmp4]]+marketing_campaign[[#This Row],[AcceptedCmp3]]</f>
        <v>0</v>
      </c>
      <c r="B1022" s="11">
        <v>34961</v>
      </c>
      <c r="I1022">
        <v>1974</v>
      </c>
      <c r="S1022">
        <v>52</v>
      </c>
    </row>
    <row r="1023" spans="1:19" x14ac:dyDescent="0.35">
      <c r="A1023" s="11">
        <f>marketing_campaign[[#This Row],[Response]]+marketing_campaign[[#This Row],[AcceptedCmp2]]+marketing_campaign[[#This Row],[AcceptedCmp1]]+marketing_campaign[[#This Row],[AcceptedCmp5]]+marketing_campaign[[#This Row],[AcceptedCmp4]]+marketing_campaign[[#This Row],[AcceptedCmp3]]</f>
        <v>0</v>
      </c>
      <c r="B1023" s="11">
        <v>28440</v>
      </c>
      <c r="I1023">
        <v>1953</v>
      </c>
      <c r="S1023">
        <v>73</v>
      </c>
    </row>
    <row r="1024" spans="1:19" x14ac:dyDescent="0.35">
      <c r="A1024" s="12">
        <f>marketing_campaign[[#This Row],[Response]]+marketing_campaign[[#This Row],[AcceptedCmp2]]+marketing_campaign[[#This Row],[AcceptedCmp1]]+marketing_campaign[[#This Row],[AcceptedCmp5]]+marketing_campaign[[#This Row],[AcceptedCmp4]]+marketing_campaign[[#This Row],[AcceptedCmp3]]</f>
        <v>1</v>
      </c>
      <c r="B1024" s="11">
        <v>64504</v>
      </c>
      <c r="I1024">
        <v>1966</v>
      </c>
      <c r="S1024">
        <v>60</v>
      </c>
    </row>
    <row r="1025" spans="1:19" x14ac:dyDescent="0.35">
      <c r="A1025" s="11">
        <f>marketing_campaign[[#This Row],[Response]]+marketing_campaign[[#This Row],[AcceptedCmp2]]+marketing_campaign[[#This Row],[AcceptedCmp1]]+marketing_campaign[[#This Row],[AcceptedCmp5]]+marketing_campaign[[#This Row],[AcceptedCmp4]]+marketing_campaign[[#This Row],[AcceptedCmp3]]</f>
        <v>0</v>
      </c>
      <c r="B1025" s="11">
        <v>33564</v>
      </c>
      <c r="I1025">
        <v>1978</v>
      </c>
      <c r="S1025">
        <v>48</v>
      </c>
    </row>
    <row r="1026" spans="1:19" x14ac:dyDescent="0.35">
      <c r="A1026" s="12">
        <f>marketing_campaign[[#This Row],[Response]]+marketing_campaign[[#This Row],[AcceptedCmp2]]+marketing_campaign[[#This Row],[AcceptedCmp1]]+marketing_campaign[[#This Row],[AcceptedCmp5]]+marketing_campaign[[#This Row],[AcceptedCmp4]]+marketing_campaign[[#This Row],[AcceptedCmp3]]</f>
        <v>0</v>
      </c>
      <c r="B1026" s="11">
        <v>17345</v>
      </c>
      <c r="I1026">
        <v>1967</v>
      </c>
      <c r="S1026">
        <v>59</v>
      </c>
    </row>
    <row r="1027" spans="1:19" x14ac:dyDescent="0.35">
      <c r="A1027" s="11">
        <f>marketing_campaign[[#This Row],[Response]]+marketing_campaign[[#This Row],[AcceptedCmp2]]+marketing_campaign[[#This Row],[AcceptedCmp1]]+marketing_campaign[[#This Row],[AcceptedCmp5]]+marketing_campaign[[#This Row],[AcceptedCmp4]]+marketing_campaign[[#This Row],[AcceptedCmp3]]</f>
        <v>0</v>
      </c>
      <c r="B1027" s="11">
        <v>56320</v>
      </c>
      <c r="I1027">
        <v>1978</v>
      </c>
      <c r="S1027">
        <v>48</v>
      </c>
    </row>
    <row r="1028" spans="1:19" x14ac:dyDescent="0.35">
      <c r="A1028" s="12">
        <f>marketing_campaign[[#This Row],[Response]]+marketing_campaign[[#This Row],[AcceptedCmp2]]+marketing_campaign[[#This Row],[AcceptedCmp1]]+marketing_campaign[[#This Row],[AcceptedCmp5]]+marketing_campaign[[#This Row],[AcceptedCmp4]]+marketing_campaign[[#This Row],[AcceptedCmp3]]</f>
        <v>2</v>
      </c>
      <c r="B1028" s="11">
        <v>28647</v>
      </c>
      <c r="I1028">
        <v>1987</v>
      </c>
      <c r="S1028">
        <v>39</v>
      </c>
    </row>
    <row r="1029" spans="1:19" x14ac:dyDescent="0.35">
      <c r="A1029" s="11">
        <f>marketing_campaign[[#This Row],[Response]]+marketing_campaign[[#This Row],[AcceptedCmp2]]+marketing_campaign[[#This Row],[AcceptedCmp1]]+marketing_campaign[[#This Row],[AcceptedCmp5]]+marketing_campaign[[#This Row],[AcceptedCmp4]]+marketing_campaign[[#This Row],[AcceptedCmp3]]</f>
        <v>0</v>
      </c>
      <c r="B1029" s="11">
        <v>15038</v>
      </c>
      <c r="I1029">
        <v>1958</v>
      </c>
      <c r="S1029">
        <v>68</v>
      </c>
    </row>
    <row r="1030" spans="1:19" x14ac:dyDescent="0.35">
      <c r="A1030" s="12">
        <f>marketing_campaign[[#This Row],[Response]]+marketing_campaign[[#This Row],[AcceptedCmp2]]+marketing_campaign[[#This Row],[AcceptedCmp1]]+marketing_campaign[[#This Row],[AcceptedCmp5]]+marketing_campaign[[#This Row],[AcceptedCmp4]]+marketing_campaign[[#This Row],[AcceptedCmp3]]</f>
        <v>0</v>
      </c>
      <c r="B1030" s="11">
        <v>32173</v>
      </c>
      <c r="I1030">
        <v>1964</v>
      </c>
      <c r="S1030">
        <v>62</v>
      </c>
    </row>
    <row r="1031" spans="1:19" x14ac:dyDescent="0.35">
      <c r="A1031" s="11">
        <f>marketing_campaign[[#This Row],[Response]]+marketing_campaign[[#This Row],[AcceptedCmp2]]+marketing_campaign[[#This Row],[AcceptedCmp1]]+marketing_campaign[[#This Row],[AcceptedCmp5]]+marketing_campaign[[#This Row],[AcceptedCmp4]]+marketing_campaign[[#This Row],[AcceptedCmp3]]</f>
        <v>0</v>
      </c>
      <c r="B1031" s="11">
        <v>68316</v>
      </c>
      <c r="I1031">
        <v>1971</v>
      </c>
      <c r="S1031">
        <v>55</v>
      </c>
    </row>
    <row r="1032" spans="1:19" x14ac:dyDescent="0.35">
      <c r="A1032" s="12">
        <f>marketing_campaign[[#This Row],[Response]]+marketing_campaign[[#This Row],[AcceptedCmp2]]+marketing_campaign[[#This Row],[AcceptedCmp1]]+marketing_campaign[[#This Row],[AcceptedCmp5]]+marketing_campaign[[#This Row],[AcceptedCmp4]]+marketing_campaign[[#This Row],[AcceptedCmp3]]</f>
        <v>2</v>
      </c>
      <c r="B1032" s="11">
        <v>74538</v>
      </c>
      <c r="I1032">
        <v>1971</v>
      </c>
      <c r="S1032">
        <v>55</v>
      </c>
    </row>
    <row r="1033" spans="1:19" x14ac:dyDescent="0.35">
      <c r="A1033" s="11">
        <f>marketing_campaign[[#This Row],[Response]]+marketing_campaign[[#This Row],[AcceptedCmp2]]+marketing_campaign[[#This Row],[AcceptedCmp1]]+marketing_campaign[[#This Row],[AcceptedCmp5]]+marketing_campaign[[#This Row],[AcceptedCmp4]]+marketing_campaign[[#This Row],[AcceptedCmp3]]</f>
        <v>1</v>
      </c>
      <c r="B1033" s="11">
        <v>91700</v>
      </c>
      <c r="I1033">
        <v>1969</v>
      </c>
      <c r="S1033">
        <v>57</v>
      </c>
    </row>
    <row r="1034" spans="1:19" x14ac:dyDescent="0.35">
      <c r="A1034" s="12">
        <f>marketing_campaign[[#This Row],[Response]]+marketing_campaign[[#This Row],[AcceptedCmp2]]+marketing_campaign[[#This Row],[AcceptedCmp1]]+marketing_campaign[[#This Row],[AcceptedCmp5]]+marketing_campaign[[#This Row],[AcceptedCmp4]]+marketing_campaign[[#This Row],[AcceptedCmp3]]</f>
        <v>0</v>
      </c>
      <c r="B1034" s="11">
        <v>68695</v>
      </c>
      <c r="I1034">
        <v>1977</v>
      </c>
      <c r="S1034">
        <v>49</v>
      </c>
    </row>
    <row r="1035" spans="1:19" x14ac:dyDescent="0.35">
      <c r="A1035" s="11">
        <f>marketing_campaign[[#This Row],[Response]]+marketing_campaign[[#This Row],[AcceptedCmp2]]+marketing_campaign[[#This Row],[AcceptedCmp1]]+marketing_campaign[[#This Row],[AcceptedCmp5]]+marketing_campaign[[#This Row],[AcceptedCmp4]]+marketing_campaign[[#This Row],[AcceptedCmp3]]</f>
        <v>0</v>
      </c>
      <c r="B1035" s="11">
        <v>31056</v>
      </c>
      <c r="I1035">
        <v>1973</v>
      </c>
      <c r="S1035">
        <v>53</v>
      </c>
    </row>
    <row r="1036" spans="1:19" x14ac:dyDescent="0.35">
      <c r="A1036" s="12">
        <f>marketing_campaign[[#This Row],[Response]]+marketing_campaign[[#This Row],[AcceptedCmp2]]+marketing_campaign[[#This Row],[AcceptedCmp1]]+marketing_campaign[[#This Row],[AcceptedCmp5]]+marketing_campaign[[#This Row],[AcceptedCmp4]]+marketing_campaign[[#This Row],[AcceptedCmp3]]</f>
        <v>1</v>
      </c>
      <c r="B1036" s="11">
        <v>79593</v>
      </c>
      <c r="I1036">
        <v>1980</v>
      </c>
      <c r="S1036">
        <v>46</v>
      </c>
    </row>
    <row r="1037" spans="1:19" x14ac:dyDescent="0.35">
      <c r="A1037" s="11">
        <f>marketing_campaign[[#This Row],[Response]]+marketing_campaign[[#This Row],[AcceptedCmp2]]+marketing_campaign[[#This Row],[AcceptedCmp1]]+marketing_campaign[[#This Row],[AcceptedCmp5]]+marketing_campaign[[#This Row],[AcceptedCmp4]]+marketing_campaign[[#This Row],[AcceptedCmp3]]</f>
        <v>0</v>
      </c>
      <c r="B1037" s="11">
        <v>28071</v>
      </c>
      <c r="I1037">
        <v>1958</v>
      </c>
      <c r="S1037">
        <v>68</v>
      </c>
    </row>
    <row r="1038" spans="1:19" x14ac:dyDescent="0.35">
      <c r="A1038" s="12">
        <f>marketing_campaign[[#This Row],[Response]]+marketing_campaign[[#This Row],[AcceptedCmp2]]+marketing_campaign[[#This Row],[AcceptedCmp1]]+marketing_campaign[[#This Row],[AcceptedCmp5]]+marketing_campaign[[#This Row],[AcceptedCmp4]]+marketing_campaign[[#This Row],[AcceptedCmp3]]</f>
        <v>0</v>
      </c>
      <c r="B1038" s="11">
        <v>37334</v>
      </c>
      <c r="I1038">
        <v>1972</v>
      </c>
      <c r="S1038">
        <v>54</v>
      </c>
    </row>
    <row r="1039" spans="1:19" x14ac:dyDescent="0.35">
      <c r="A1039" s="11">
        <f>marketing_campaign[[#This Row],[Response]]+marketing_campaign[[#This Row],[AcceptedCmp2]]+marketing_campaign[[#This Row],[AcceptedCmp1]]+marketing_campaign[[#This Row],[AcceptedCmp5]]+marketing_campaign[[#This Row],[AcceptedCmp4]]+marketing_campaign[[#This Row],[AcceptedCmp3]]</f>
        <v>0</v>
      </c>
      <c r="B1039" s="11">
        <v>46423</v>
      </c>
      <c r="I1039">
        <v>1971</v>
      </c>
      <c r="S1039">
        <v>55</v>
      </c>
    </row>
    <row r="1040" spans="1:19" x14ac:dyDescent="0.35">
      <c r="A1040" s="12">
        <f>marketing_campaign[[#This Row],[Response]]+marketing_campaign[[#This Row],[AcceptedCmp2]]+marketing_campaign[[#This Row],[AcceptedCmp1]]+marketing_campaign[[#This Row],[AcceptedCmp5]]+marketing_campaign[[#This Row],[AcceptedCmp4]]+marketing_campaign[[#This Row],[AcceptedCmp3]]</f>
        <v>2</v>
      </c>
      <c r="B1040" s="11">
        <v>37126</v>
      </c>
      <c r="I1040">
        <v>1953</v>
      </c>
      <c r="S1040">
        <v>73</v>
      </c>
    </row>
    <row r="1041" spans="1:19" x14ac:dyDescent="0.35">
      <c r="A1041" s="11">
        <f>marketing_campaign[[#This Row],[Response]]+marketing_campaign[[#This Row],[AcceptedCmp2]]+marketing_campaign[[#This Row],[AcceptedCmp1]]+marketing_campaign[[#This Row],[AcceptedCmp5]]+marketing_campaign[[#This Row],[AcceptedCmp4]]+marketing_campaign[[#This Row],[AcceptedCmp3]]</f>
        <v>0</v>
      </c>
      <c r="B1041" s="11">
        <v>47703</v>
      </c>
      <c r="I1041">
        <v>1959</v>
      </c>
      <c r="S1041">
        <v>67</v>
      </c>
    </row>
    <row r="1042" spans="1:19" x14ac:dyDescent="0.35">
      <c r="A1042" s="12">
        <f>marketing_campaign[[#This Row],[Response]]+marketing_campaign[[#This Row],[AcceptedCmp2]]+marketing_campaign[[#This Row],[AcceptedCmp1]]+marketing_campaign[[#This Row],[AcceptedCmp5]]+marketing_campaign[[#This Row],[AcceptedCmp4]]+marketing_campaign[[#This Row],[AcceptedCmp3]]</f>
        <v>1</v>
      </c>
      <c r="B1042" s="11">
        <v>61180</v>
      </c>
      <c r="I1042">
        <v>1954</v>
      </c>
      <c r="S1042">
        <v>72</v>
      </c>
    </row>
    <row r="1043" spans="1:19" x14ac:dyDescent="0.35">
      <c r="A1043" s="11">
        <f>marketing_campaign[[#This Row],[Response]]+marketing_campaign[[#This Row],[AcceptedCmp2]]+marketing_campaign[[#This Row],[AcceptedCmp1]]+marketing_campaign[[#This Row],[AcceptedCmp5]]+marketing_campaign[[#This Row],[AcceptedCmp4]]+marketing_campaign[[#This Row],[AcceptedCmp3]]</f>
        <v>0</v>
      </c>
      <c r="B1043" s="11">
        <v>38998</v>
      </c>
      <c r="I1043">
        <v>1991</v>
      </c>
      <c r="S1043">
        <v>35</v>
      </c>
    </row>
    <row r="1044" spans="1:19" x14ac:dyDescent="0.35">
      <c r="A1044" s="12">
        <f>marketing_campaign[[#This Row],[Response]]+marketing_campaign[[#This Row],[AcceptedCmp2]]+marketing_campaign[[#This Row],[AcceptedCmp1]]+marketing_campaign[[#This Row],[AcceptedCmp5]]+marketing_campaign[[#This Row],[AcceptedCmp4]]+marketing_campaign[[#This Row],[AcceptedCmp3]]</f>
        <v>0</v>
      </c>
      <c r="B1044" s="11">
        <v>8028</v>
      </c>
      <c r="I1044">
        <v>1962</v>
      </c>
      <c r="S1044">
        <v>64</v>
      </c>
    </row>
    <row r="1045" spans="1:19" x14ac:dyDescent="0.35">
      <c r="A1045" s="11">
        <f>marketing_campaign[[#This Row],[Response]]+marketing_campaign[[#This Row],[AcceptedCmp2]]+marketing_campaign[[#This Row],[AcceptedCmp1]]+marketing_campaign[[#This Row],[AcceptedCmp5]]+marketing_campaign[[#This Row],[AcceptedCmp4]]+marketing_campaign[[#This Row],[AcceptedCmp3]]</f>
        <v>1</v>
      </c>
      <c r="B1045" s="11">
        <v>76081</v>
      </c>
      <c r="I1045">
        <v>1986</v>
      </c>
      <c r="S1045">
        <v>40</v>
      </c>
    </row>
    <row r="1046" spans="1:19" x14ac:dyDescent="0.35">
      <c r="A1046" s="12">
        <f>marketing_campaign[[#This Row],[Response]]+marketing_campaign[[#This Row],[AcceptedCmp2]]+marketing_campaign[[#This Row],[AcceptedCmp1]]+marketing_campaign[[#This Row],[AcceptedCmp5]]+marketing_campaign[[#This Row],[AcceptedCmp4]]+marketing_campaign[[#This Row],[AcceptedCmp3]]</f>
        <v>1</v>
      </c>
      <c r="B1046" s="11">
        <v>34728</v>
      </c>
      <c r="I1046">
        <v>1965</v>
      </c>
      <c r="S1046">
        <v>61</v>
      </c>
    </row>
    <row r="1047" spans="1:19" x14ac:dyDescent="0.35">
      <c r="A1047" s="11">
        <f>marketing_campaign[[#This Row],[Response]]+marketing_campaign[[#This Row],[AcceptedCmp2]]+marketing_campaign[[#This Row],[AcceptedCmp1]]+marketing_campaign[[#This Row],[AcceptedCmp5]]+marketing_campaign[[#This Row],[AcceptedCmp4]]+marketing_campaign[[#This Row],[AcceptedCmp3]]</f>
        <v>0</v>
      </c>
      <c r="B1047" s="11">
        <v>33168</v>
      </c>
      <c r="I1047">
        <v>1966</v>
      </c>
      <c r="S1047">
        <v>60</v>
      </c>
    </row>
    <row r="1048" spans="1:19" x14ac:dyDescent="0.35">
      <c r="A1048" s="12">
        <f>marketing_campaign[[#This Row],[Response]]+marketing_campaign[[#This Row],[AcceptedCmp2]]+marketing_campaign[[#This Row],[AcceptedCmp1]]+marketing_campaign[[#This Row],[AcceptedCmp5]]+marketing_campaign[[#This Row],[AcceptedCmp4]]+marketing_campaign[[#This Row],[AcceptedCmp3]]</f>
        <v>0</v>
      </c>
      <c r="B1048" s="11">
        <v>33585</v>
      </c>
      <c r="I1048">
        <v>1960</v>
      </c>
      <c r="S1048">
        <v>66</v>
      </c>
    </row>
    <row r="1049" spans="1:19" x14ac:dyDescent="0.35">
      <c r="A1049" s="11">
        <f>marketing_campaign[[#This Row],[Response]]+marketing_campaign[[#This Row],[AcceptedCmp2]]+marketing_campaign[[#This Row],[AcceptedCmp1]]+marketing_campaign[[#This Row],[AcceptedCmp5]]+marketing_campaign[[#This Row],[AcceptedCmp4]]+marketing_campaign[[#This Row],[AcceptedCmp3]]</f>
        <v>0</v>
      </c>
      <c r="B1049" s="11">
        <v>77037</v>
      </c>
      <c r="I1049">
        <v>1984</v>
      </c>
      <c r="S1049">
        <v>42</v>
      </c>
    </row>
    <row r="1050" spans="1:19" x14ac:dyDescent="0.35">
      <c r="A1050" s="12">
        <f>marketing_campaign[[#This Row],[Response]]+marketing_campaign[[#This Row],[AcceptedCmp2]]+marketing_campaign[[#This Row],[AcceptedCmp1]]+marketing_campaign[[#This Row],[AcceptedCmp5]]+marketing_campaign[[#This Row],[AcceptedCmp4]]+marketing_campaign[[#This Row],[AcceptedCmp3]]</f>
        <v>1</v>
      </c>
      <c r="B1050" s="11">
        <v>35196</v>
      </c>
      <c r="I1050">
        <v>1966</v>
      </c>
      <c r="S1050">
        <v>60</v>
      </c>
    </row>
    <row r="1051" spans="1:19" x14ac:dyDescent="0.35">
      <c r="A1051" s="11">
        <f>marketing_campaign[[#This Row],[Response]]+marketing_campaign[[#This Row],[AcceptedCmp2]]+marketing_campaign[[#This Row],[AcceptedCmp1]]+marketing_campaign[[#This Row],[AcceptedCmp5]]+marketing_campaign[[#This Row],[AcceptedCmp4]]+marketing_campaign[[#This Row],[AcceptedCmp3]]</f>
        <v>1</v>
      </c>
      <c r="B1051" s="11">
        <v>44529</v>
      </c>
      <c r="I1051">
        <v>1965</v>
      </c>
      <c r="S1051">
        <v>61</v>
      </c>
    </row>
    <row r="1052" spans="1:19" x14ac:dyDescent="0.35">
      <c r="A1052" s="12">
        <f>marketing_campaign[[#This Row],[Response]]+marketing_campaign[[#This Row],[AcceptedCmp2]]+marketing_campaign[[#This Row],[AcceptedCmp1]]+marketing_campaign[[#This Row],[AcceptedCmp5]]+marketing_campaign[[#This Row],[AcceptedCmp4]]+marketing_campaign[[#This Row],[AcceptedCmp3]]</f>
        <v>1</v>
      </c>
      <c r="B1052" s="11">
        <v>70924</v>
      </c>
      <c r="I1052">
        <v>1966</v>
      </c>
      <c r="S1052">
        <v>60</v>
      </c>
    </row>
    <row r="1053" spans="1:19" x14ac:dyDescent="0.35">
      <c r="A1053" s="11">
        <f>marketing_campaign[[#This Row],[Response]]+marketing_campaign[[#This Row],[AcceptedCmp2]]+marketing_campaign[[#This Row],[AcceptedCmp1]]+marketing_campaign[[#This Row],[AcceptedCmp5]]+marketing_campaign[[#This Row],[AcceptedCmp4]]+marketing_campaign[[#This Row],[AcceptedCmp3]]</f>
        <v>1</v>
      </c>
      <c r="B1053" s="11">
        <v>28764</v>
      </c>
      <c r="I1053">
        <v>1949</v>
      </c>
      <c r="S1053">
        <v>77</v>
      </c>
    </row>
    <row r="1054" spans="1:19" x14ac:dyDescent="0.35">
      <c r="A1054" s="12">
        <f>marketing_campaign[[#This Row],[Response]]+marketing_campaign[[#This Row],[AcceptedCmp2]]+marketing_campaign[[#This Row],[AcceptedCmp1]]+marketing_campaign[[#This Row],[AcceptedCmp5]]+marketing_campaign[[#This Row],[AcceptedCmp4]]+marketing_campaign[[#This Row],[AcceptedCmp3]]</f>
        <v>0</v>
      </c>
      <c r="B1054" s="11">
        <v>69098</v>
      </c>
      <c r="I1054">
        <v>1970</v>
      </c>
      <c r="S1054">
        <v>56</v>
      </c>
    </row>
    <row r="1055" spans="1:19" x14ac:dyDescent="0.35">
      <c r="A1055" s="11">
        <f>marketing_campaign[[#This Row],[Response]]+marketing_campaign[[#This Row],[AcceptedCmp2]]+marketing_campaign[[#This Row],[AcceptedCmp1]]+marketing_campaign[[#This Row],[AcceptedCmp5]]+marketing_campaign[[#This Row],[AcceptedCmp4]]+marketing_campaign[[#This Row],[AcceptedCmp3]]</f>
        <v>1</v>
      </c>
      <c r="B1055" s="11">
        <v>25959</v>
      </c>
      <c r="I1055">
        <v>1983</v>
      </c>
      <c r="S1055">
        <v>43</v>
      </c>
    </row>
    <row r="1056" spans="1:19" x14ac:dyDescent="0.35">
      <c r="A1056" s="12">
        <f>marketing_campaign[[#This Row],[Response]]+marketing_campaign[[#This Row],[AcceptedCmp2]]+marketing_campaign[[#This Row],[AcceptedCmp1]]+marketing_campaign[[#This Row],[AcceptedCmp5]]+marketing_campaign[[#This Row],[AcceptedCmp4]]+marketing_campaign[[#This Row],[AcceptedCmp3]]</f>
        <v>0</v>
      </c>
      <c r="B1056" s="11">
        <v>27100</v>
      </c>
      <c r="I1056">
        <v>1985</v>
      </c>
      <c r="S1056">
        <v>41</v>
      </c>
    </row>
    <row r="1057" spans="1:19" x14ac:dyDescent="0.35">
      <c r="A1057" s="11">
        <f>marketing_campaign[[#This Row],[Response]]+marketing_campaign[[#This Row],[AcceptedCmp2]]+marketing_campaign[[#This Row],[AcceptedCmp1]]+marketing_campaign[[#This Row],[AcceptedCmp5]]+marketing_campaign[[#This Row],[AcceptedCmp4]]+marketing_campaign[[#This Row],[AcceptedCmp3]]</f>
        <v>0</v>
      </c>
      <c r="B1057" s="11">
        <v>70596</v>
      </c>
      <c r="I1057">
        <v>1974</v>
      </c>
      <c r="S1057">
        <v>52</v>
      </c>
    </row>
    <row r="1058" spans="1:19" x14ac:dyDescent="0.35">
      <c r="A1058" s="12">
        <f>marketing_campaign[[#This Row],[Response]]+marketing_campaign[[#This Row],[AcceptedCmp2]]+marketing_campaign[[#This Row],[AcceptedCmp1]]+marketing_campaign[[#This Row],[AcceptedCmp5]]+marketing_campaign[[#This Row],[AcceptedCmp4]]+marketing_campaign[[#This Row],[AcceptedCmp3]]</f>
        <v>0</v>
      </c>
      <c r="B1058" s="11">
        <v>42557</v>
      </c>
      <c r="I1058">
        <v>1951</v>
      </c>
      <c r="S1058">
        <v>75</v>
      </c>
    </row>
    <row r="1059" spans="1:19" x14ac:dyDescent="0.35">
      <c r="A1059" s="11">
        <f>marketing_campaign[[#This Row],[Response]]+marketing_campaign[[#This Row],[AcceptedCmp2]]+marketing_campaign[[#This Row],[AcceptedCmp1]]+marketing_campaign[[#This Row],[AcceptedCmp5]]+marketing_campaign[[#This Row],[AcceptedCmp4]]+marketing_campaign[[#This Row],[AcceptedCmp3]]</f>
        <v>0</v>
      </c>
      <c r="B1059" s="11">
        <v>53312</v>
      </c>
      <c r="I1059">
        <v>1952</v>
      </c>
      <c r="S1059">
        <v>74</v>
      </c>
    </row>
    <row r="1060" spans="1:19" x14ac:dyDescent="0.35">
      <c r="A1060" s="12">
        <f>marketing_campaign[[#This Row],[Response]]+marketing_campaign[[#This Row],[AcceptedCmp2]]+marketing_campaign[[#This Row],[AcceptedCmp1]]+marketing_campaign[[#This Row],[AcceptedCmp5]]+marketing_campaign[[#This Row],[AcceptedCmp4]]+marketing_campaign[[#This Row],[AcceptedCmp3]]</f>
        <v>0</v>
      </c>
      <c r="B1060" s="11">
        <v>72228</v>
      </c>
      <c r="I1060">
        <v>1987</v>
      </c>
      <c r="S1060">
        <v>39</v>
      </c>
    </row>
    <row r="1061" spans="1:19" x14ac:dyDescent="0.35">
      <c r="A1061" s="11">
        <f>marketing_campaign[[#This Row],[Response]]+marketing_campaign[[#This Row],[AcceptedCmp2]]+marketing_campaign[[#This Row],[AcceptedCmp1]]+marketing_campaign[[#This Row],[AcceptedCmp5]]+marketing_campaign[[#This Row],[AcceptedCmp4]]+marketing_campaign[[#This Row],[AcceptedCmp3]]</f>
        <v>0</v>
      </c>
      <c r="B1061" s="11">
        <v>67605</v>
      </c>
      <c r="I1061">
        <v>1949</v>
      </c>
      <c r="S1061">
        <v>77</v>
      </c>
    </row>
    <row r="1062" spans="1:19" x14ac:dyDescent="0.35">
      <c r="A1062" s="12">
        <f>marketing_campaign[[#This Row],[Response]]+marketing_campaign[[#This Row],[AcceptedCmp2]]+marketing_campaign[[#This Row],[AcceptedCmp1]]+marketing_campaign[[#This Row],[AcceptedCmp5]]+marketing_campaign[[#This Row],[AcceptedCmp4]]+marketing_campaign[[#This Row],[AcceptedCmp3]]</f>
        <v>1</v>
      </c>
      <c r="B1062" s="11">
        <v>62845</v>
      </c>
      <c r="I1062">
        <v>1958</v>
      </c>
      <c r="S1062">
        <v>68</v>
      </c>
    </row>
    <row r="1063" spans="1:19" x14ac:dyDescent="0.35">
      <c r="A1063" s="11">
        <f>marketing_campaign[[#This Row],[Response]]+marketing_campaign[[#This Row],[AcceptedCmp2]]+marketing_campaign[[#This Row],[AcceptedCmp1]]+marketing_campaign[[#This Row],[AcceptedCmp5]]+marketing_campaign[[#This Row],[AcceptedCmp4]]+marketing_campaign[[#This Row],[AcceptedCmp3]]</f>
        <v>1</v>
      </c>
      <c r="B1063" s="11">
        <v>65196</v>
      </c>
      <c r="I1063">
        <v>1987</v>
      </c>
      <c r="S1063">
        <v>39</v>
      </c>
    </row>
    <row r="1064" spans="1:19" x14ac:dyDescent="0.35">
      <c r="A1064" s="12">
        <f>marketing_campaign[[#This Row],[Response]]+marketing_campaign[[#This Row],[AcceptedCmp2]]+marketing_campaign[[#This Row],[AcceptedCmp1]]+marketing_campaign[[#This Row],[AcceptedCmp5]]+marketing_campaign[[#This Row],[AcceptedCmp4]]+marketing_campaign[[#This Row],[AcceptedCmp3]]</f>
        <v>1</v>
      </c>
      <c r="B1064" s="11">
        <v>42000</v>
      </c>
      <c r="I1064">
        <v>1973</v>
      </c>
      <c r="S1064">
        <v>53</v>
      </c>
    </row>
    <row r="1065" spans="1:19" x14ac:dyDescent="0.35">
      <c r="A1065" s="11">
        <f>marketing_campaign[[#This Row],[Response]]+marketing_campaign[[#This Row],[AcceptedCmp2]]+marketing_campaign[[#This Row],[AcceptedCmp1]]+marketing_campaign[[#This Row],[AcceptedCmp5]]+marketing_campaign[[#This Row],[AcceptedCmp4]]+marketing_campaign[[#This Row],[AcceptedCmp3]]</f>
        <v>1</v>
      </c>
      <c r="B1065" s="11">
        <v>35860</v>
      </c>
      <c r="I1065">
        <v>1964</v>
      </c>
      <c r="S1065">
        <v>62</v>
      </c>
    </row>
    <row r="1066" spans="1:19" x14ac:dyDescent="0.35">
      <c r="A1066" s="12">
        <f>marketing_campaign[[#This Row],[Response]]+marketing_campaign[[#This Row],[AcceptedCmp2]]+marketing_campaign[[#This Row],[AcceptedCmp1]]+marketing_campaign[[#This Row],[AcceptedCmp5]]+marketing_campaign[[#This Row],[AcceptedCmp4]]+marketing_campaign[[#This Row],[AcceptedCmp3]]</f>
        <v>0</v>
      </c>
      <c r="B1066" s="11">
        <v>65526</v>
      </c>
      <c r="I1066">
        <v>1961</v>
      </c>
      <c r="S1066">
        <v>65</v>
      </c>
    </row>
    <row r="1067" spans="1:19" x14ac:dyDescent="0.35">
      <c r="A1067" s="11">
        <f>marketing_campaign[[#This Row],[Response]]+marketing_campaign[[#This Row],[AcceptedCmp2]]+marketing_campaign[[#This Row],[AcceptedCmp1]]+marketing_campaign[[#This Row],[AcceptedCmp5]]+marketing_campaign[[#This Row],[AcceptedCmp4]]+marketing_campaign[[#This Row],[AcceptedCmp3]]</f>
        <v>0</v>
      </c>
      <c r="B1067" s="11">
        <v>16860</v>
      </c>
      <c r="I1067">
        <v>1992</v>
      </c>
      <c r="S1067">
        <v>34</v>
      </c>
    </row>
    <row r="1068" spans="1:19" x14ac:dyDescent="0.35">
      <c r="A1068" s="12">
        <f>marketing_campaign[[#This Row],[Response]]+marketing_campaign[[#This Row],[AcceptedCmp2]]+marketing_campaign[[#This Row],[AcceptedCmp1]]+marketing_campaign[[#This Row],[AcceptedCmp5]]+marketing_campaign[[#This Row],[AcceptedCmp4]]+marketing_campaign[[#This Row],[AcceptedCmp3]]</f>
        <v>3</v>
      </c>
      <c r="B1068" s="11">
        <v>83528</v>
      </c>
      <c r="I1068">
        <v>1965</v>
      </c>
      <c r="S1068">
        <v>61</v>
      </c>
    </row>
    <row r="1069" spans="1:19" x14ac:dyDescent="0.35">
      <c r="A1069" s="11">
        <f>marketing_campaign[[#This Row],[Response]]+marketing_campaign[[#This Row],[AcceptedCmp2]]+marketing_campaign[[#This Row],[AcceptedCmp1]]+marketing_campaign[[#This Row],[AcceptedCmp5]]+marketing_campaign[[#This Row],[AcceptedCmp4]]+marketing_campaign[[#This Row],[AcceptedCmp3]]</f>
        <v>0</v>
      </c>
      <c r="B1069" s="11">
        <v>64176</v>
      </c>
      <c r="I1069">
        <v>1956</v>
      </c>
      <c r="S1069">
        <v>70</v>
      </c>
    </row>
    <row r="1070" spans="1:19" x14ac:dyDescent="0.35">
      <c r="A1070" s="12">
        <f>marketing_campaign[[#This Row],[Response]]+marketing_campaign[[#This Row],[AcceptedCmp2]]+marketing_campaign[[#This Row],[AcceptedCmp1]]+marketing_campaign[[#This Row],[AcceptedCmp5]]+marketing_campaign[[#This Row],[AcceptedCmp4]]+marketing_campaign[[#This Row],[AcceptedCmp3]]</f>
        <v>0</v>
      </c>
      <c r="B1070" s="11">
        <v>22304</v>
      </c>
      <c r="I1070">
        <v>1978</v>
      </c>
      <c r="S1070">
        <v>48</v>
      </c>
    </row>
    <row r="1071" spans="1:19" x14ac:dyDescent="0.35">
      <c r="A1071" s="11">
        <f>marketing_campaign[[#This Row],[Response]]+marketing_campaign[[#This Row],[AcceptedCmp2]]+marketing_campaign[[#This Row],[AcceptedCmp1]]+marketing_campaign[[#This Row],[AcceptedCmp5]]+marketing_campaign[[#This Row],[AcceptedCmp4]]+marketing_campaign[[#This Row],[AcceptedCmp3]]</f>
        <v>0</v>
      </c>
      <c r="B1071" s="11">
        <v>67023</v>
      </c>
      <c r="I1071">
        <v>1971</v>
      </c>
      <c r="S1071">
        <v>55</v>
      </c>
    </row>
    <row r="1072" spans="1:19" x14ac:dyDescent="0.35">
      <c r="A1072" s="12">
        <f>marketing_campaign[[#This Row],[Response]]+marketing_campaign[[#This Row],[AcceptedCmp2]]+marketing_campaign[[#This Row],[AcceptedCmp1]]+marketing_campaign[[#This Row],[AcceptedCmp5]]+marketing_campaign[[#This Row],[AcceptedCmp4]]+marketing_campaign[[#This Row],[AcceptedCmp3]]</f>
        <v>0</v>
      </c>
      <c r="B1072" s="11">
        <v>32892</v>
      </c>
      <c r="I1072">
        <v>1966</v>
      </c>
      <c r="S1072">
        <v>60</v>
      </c>
    </row>
    <row r="1073" spans="1:19" x14ac:dyDescent="0.35">
      <c r="A1073" s="11">
        <f>marketing_campaign[[#This Row],[Response]]+marketing_campaign[[#This Row],[AcceptedCmp2]]+marketing_campaign[[#This Row],[AcceptedCmp1]]+marketing_campaign[[#This Row],[AcceptedCmp5]]+marketing_campaign[[#This Row],[AcceptedCmp4]]+marketing_campaign[[#This Row],[AcceptedCmp3]]</f>
        <v>0</v>
      </c>
      <c r="B1073" s="11">
        <v>70713</v>
      </c>
      <c r="I1073">
        <v>1955</v>
      </c>
      <c r="S1073">
        <v>71</v>
      </c>
    </row>
    <row r="1074" spans="1:19" x14ac:dyDescent="0.35">
      <c r="A1074" s="12">
        <f>marketing_campaign[[#This Row],[Response]]+marketing_campaign[[#This Row],[AcceptedCmp2]]+marketing_campaign[[#This Row],[AcceptedCmp1]]+marketing_campaign[[#This Row],[AcceptedCmp5]]+marketing_campaign[[#This Row],[AcceptedCmp4]]+marketing_campaign[[#This Row],[AcceptedCmp3]]</f>
        <v>0</v>
      </c>
      <c r="B1074" s="11">
        <v>59925</v>
      </c>
      <c r="I1074">
        <v>1953</v>
      </c>
      <c r="S1074">
        <v>73</v>
      </c>
    </row>
    <row r="1075" spans="1:19" x14ac:dyDescent="0.35">
      <c r="A1075" s="11">
        <f>marketing_campaign[[#This Row],[Response]]+marketing_campaign[[#This Row],[AcceptedCmp2]]+marketing_campaign[[#This Row],[AcceptedCmp1]]+marketing_campaign[[#This Row],[AcceptedCmp5]]+marketing_campaign[[#This Row],[AcceptedCmp4]]+marketing_campaign[[#This Row],[AcceptedCmp3]]</f>
        <v>0</v>
      </c>
      <c r="B1075" s="11">
        <v>39722</v>
      </c>
      <c r="I1075">
        <v>1958</v>
      </c>
      <c r="S1075">
        <v>68</v>
      </c>
    </row>
    <row r="1076" spans="1:19" x14ac:dyDescent="0.35">
      <c r="A1076" s="12">
        <f>marketing_campaign[[#This Row],[Response]]+marketing_campaign[[#This Row],[AcceptedCmp2]]+marketing_campaign[[#This Row],[AcceptedCmp1]]+marketing_campaign[[#This Row],[AcceptedCmp5]]+marketing_campaign[[#This Row],[AcceptedCmp4]]+marketing_campaign[[#This Row],[AcceptedCmp3]]</f>
        <v>0</v>
      </c>
      <c r="B1076" s="11">
        <v>46610</v>
      </c>
      <c r="I1076">
        <v>1961</v>
      </c>
      <c r="S1076">
        <v>65</v>
      </c>
    </row>
    <row r="1077" spans="1:19" x14ac:dyDescent="0.35">
      <c r="A1077" s="11">
        <f>marketing_campaign[[#This Row],[Response]]+marketing_campaign[[#This Row],[AcceptedCmp2]]+marketing_campaign[[#This Row],[AcceptedCmp1]]+marketing_campaign[[#This Row],[AcceptedCmp5]]+marketing_campaign[[#This Row],[AcceptedCmp4]]+marketing_campaign[[#This Row],[AcceptedCmp3]]</f>
        <v>1</v>
      </c>
      <c r="B1077" s="11">
        <v>88347</v>
      </c>
      <c r="I1077">
        <v>1981</v>
      </c>
      <c r="S1077">
        <v>45</v>
      </c>
    </row>
    <row r="1078" spans="1:19" x14ac:dyDescent="0.35">
      <c r="A1078" s="12">
        <f>marketing_campaign[[#This Row],[Response]]+marketing_campaign[[#This Row],[AcceptedCmp2]]+marketing_campaign[[#This Row],[AcceptedCmp1]]+marketing_campaign[[#This Row],[AcceptedCmp5]]+marketing_campaign[[#This Row],[AcceptedCmp4]]+marketing_campaign[[#This Row],[AcceptedCmp3]]</f>
        <v>2</v>
      </c>
      <c r="B1078" s="11">
        <v>87171</v>
      </c>
      <c r="I1078">
        <v>1976</v>
      </c>
      <c r="S1078">
        <v>50</v>
      </c>
    </row>
    <row r="1079" spans="1:19" x14ac:dyDescent="0.35">
      <c r="A1079" s="11">
        <f>marketing_campaign[[#This Row],[Response]]+marketing_campaign[[#This Row],[AcceptedCmp2]]+marketing_campaign[[#This Row],[AcceptedCmp1]]+marketing_campaign[[#This Row],[AcceptedCmp5]]+marketing_campaign[[#This Row],[AcceptedCmp4]]+marketing_campaign[[#This Row],[AcceptedCmp3]]</f>
        <v>0</v>
      </c>
      <c r="B1079" s="11">
        <v>26907</v>
      </c>
      <c r="I1079">
        <v>1968</v>
      </c>
      <c r="S1079">
        <v>58</v>
      </c>
    </row>
    <row r="1080" spans="1:19" x14ac:dyDescent="0.35">
      <c r="A1080" s="12">
        <f>marketing_campaign[[#This Row],[Response]]+marketing_campaign[[#This Row],[AcceptedCmp2]]+marketing_campaign[[#This Row],[AcceptedCmp1]]+marketing_campaign[[#This Row],[AcceptedCmp5]]+marketing_campaign[[#This Row],[AcceptedCmp4]]+marketing_campaign[[#This Row],[AcceptedCmp3]]</f>
        <v>0</v>
      </c>
      <c r="B1080" s="11">
        <v>50014</v>
      </c>
      <c r="I1080">
        <v>1978</v>
      </c>
      <c r="S1080">
        <v>48</v>
      </c>
    </row>
    <row r="1081" spans="1:19" x14ac:dyDescent="0.35">
      <c r="A1081" s="11">
        <f>marketing_campaign[[#This Row],[Response]]+marketing_campaign[[#This Row],[AcceptedCmp2]]+marketing_campaign[[#This Row],[AcceptedCmp1]]+marketing_campaign[[#This Row],[AcceptedCmp5]]+marketing_campaign[[#This Row],[AcceptedCmp4]]+marketing_campaign[[#This Row],[AcceptedCmp3]]</f>
        <v>0</v>
      </c>
      <c r="B1081" s="11">
        <v>41014</v>
      </c>
      <c r="I1081">
        <v>1965</v>
      </c>
      <c r="S1081">
        <v>61</v>
      </c>
    </row>
    <row r="1082" spans="1:19" x14ac:dyDescent="0.35">
      <c r="A1082" s="12">
        <f>marketing_campaign[[#This Row],[Response]]+marketing_campaign[[#This Row],[AcceptedCmp2]]+marketing_campaign[[#This Row],[AcceptedCmp1]]+marketing_campaign[[#This Row],[AcceptedCmp5]]+marketing_campaign[[#This Row],[AcceptedCmp4]]+marketing_campaign[[#This Row],[AcceptedCmp3]]</f>
        <v>0</v>
      </c>
      <c r="B1082" s="11">
        <v>66294</v>
      </c>
      <c r="I1082">
        <v>1971</v>
      </c>
      <c r="S1082">
        <v>55</v>
      </c>
    </row>
    <row r="1083" spans="1:19" x14ac:dyDescent="0.35">
      <c r="A1083" s="11">
        <f>marketing_campaign[[#This Row],[Response]]+marketing_campaign[[#This Row],[AcceptedCmp2]]+marketing_campaign[[#This Row],[AcceptedCmp1]]+marketing_campaign[[#This Row],[AcceptedCmp5]]+marketing_campaign[[#This Row],[AcceptedCmp4]]+marketing_campaign[[#This Row],[AcceptedCmp3]]</f>
        <v>1</v>
      </c>
      <c r="B1083" s="11">
        <v>36715</v>
      </c>
      <c r="I1083">
        <v>1956</v>
      </c>
      <c r="S1083">
        <v>70</v>
      </c>
    </row>
    <row r="1084" spans="1:19" x14ac:dyDescent="0.35">
      <c r="A1084" s="12">
        <f>marketing_campaign[[#This Row],[Response]]+marketing_campaign[[#This Row],[AcceptedCmp2]]+marketing_campaign[[#This Row],[AcceptedCmp1]]+marketing_campaign[[#This Row],[AcceptedCmp5]]+marketing_campaign[[#This Row],[AcceptedCmp4]]+marketing_campaign[[#This Row],[AcceptedCmp3]]</f>
        <v>1</v>
      </c>
      <c r="B1084" s="11">
        <v>79456</v>
      </c>
      <c r="I1084">
        <v>1982</v>
      </c>
      <c r="S1084">
        <v>44</v>
      </c>
    </row>
    <row r="1085" spans="1:19" x14ac:dyDescent="0.35">
      <c r="A1085" s="11">
        <f>marketing_campaign[[#This Row],[Response]]+marketing_campaign[[#This Row],[AcceptedCmp2]]+marketing_campaign[[#This Row],[AcceptedCmp1]]+marketing_campaign[[#This Row],[AcceptedCmp5]]+marketing_campaign[[#This Row],[AcceptedCmp4]]+marketing_campaign[[#This Row],[AcceptedCmp3]]</f>
        <v>0</v>
      </c>
      <c r="B1085" s="11">
        <v>40479</v>
      </c>
      <c r="I1085">
        <v>1970</v>
      </c>
      <c r="S1085">
        <v>56</v>
      </c>
    </row>
    <row r="1086" spans="1:19" x14ac:dyDescent="0.35">
      <c r="A1086" s="12">
        <f>marketing_campaign[[#This Row],[Response]]+marketing_campaign[[#This Row],[AcceptedCmp2]]+marketing_campaign[[#This Row],[AcceptedCmp1]]+marketing_campaign[[#This Row],[AcceptedCmp5]]+marketing_campaign[[#This Row],[AcceptedCmp4]]+marketing_campaign[[#This Row],[AcceptedCmp3]]</f>
        <v>2</v>
      </c>
      <c r="B1086" s="11">
        <v>75345</v>
      </c>
      <c r="I1086">
        <v>1977</v>
      </c>
      <c r="S1086">
        <v>49</v>
      </c>
    </row>
    <row r="1087" spans="1:19" x14ac:dyDescent="0.35">
      <c r="A1087" s="11">
        <f>marketing_campaign[[#This Row],[Response]]+marketing_campaign[[#This Row],[AcceptedCmp2]]+marketing_campaign[[#This Row],[AcceptedCmp1]]+marketing_campaign[[#This Row],[AcceptedCmp5]]+marketing_campaign[[#This Row],[AcceptedCmp4]]+marketing_campaign[[#This Row],[AcceptedCmp3]]</f>
        <v>0</v>
      </c>
      <c r="B1087" s="11">
        <v>54233</v>
      </c>
      <c r="I1087">
        <v>1970</v>
      </c>
      <c r="S1087">
        <v>56</v>
      </c>
    </row>
    <row r="1088" spans="1:19" x14ac:dyDescent="0.35">
      <c r="A1088" s="12">
        <f>marketing_campaign[[#This Row],[Response]]+marketing_campaign[[#This Row],[AcceptedCmp2]]+marketing_campaign[[#This Row],[AcceptedCmp1]]+marketing_campaign[[#This Row],[AcceptedCmp5]]+marketing_campaign[[#This Row],[AcceptedCmp4]]+marketing_campaign[[#This Row],[AcceptedCmp3]]</f>
        <v>0</v>
      </c>
      <c r="B1088" s="11">
        <v>24163</v>
      </c>
      <c r="I1088">
        <v>1958</v>
      </c>
      <c r="S1088">
        <v>68</v>
      </c>
    </row>
    <row r="1089" spans="1:19" x14ac:dyDescent="0.35">
      <c r="A1089" s="11">
        <f>marketing_campaign[[#This Row],[Response]]+marketing_campaign[[#This Row],[AcceptedCmp2]]+marketing_campaign[[#This Row],[AcceptedCmp1]]+marketing_campaign[[#This Row],[AcceptedCmp5]]+marketing_campaign[[#This Row],[AcceptedCmp4]]+marketing_campaign[[#This Row],[AcceptedCmp3]]</f>
        <v>5</v>
      </c>
      <c r="B1089" s="11">
        <v>84460</v>
      </c>
      <c r="I1089">
        <v>1983</v>
      </c>
      <c r="S1089">
        <v>43</v>
      </c>
    </row>
    <row r="1090" spans="1:19" x14ac:dyDescent="0.35">
      <c r="A1090" s="12">
        <f>marketing_campaign[[#This Row],[Response]]+marketing_campaign[[#This Row],[AcceptedCmp2]]+marketing_campaign[[#This Row],[AcceptedCmp1]]+marketing_campaign[[#This Row],[AcceptedCmp5]]+marketing_campaign[[#This Row],[AcceptedCmp4]]+marketing_campaign[[#This Row],[AcceptedCmp3]]</f>
        <v>0</v>
      </c>
      <c r="B1090" s="11">
        <v>43776</v>
      </c>
      <c r="I1090">
        <v>1958</v>
      </c>
      <c r="S1090">
        <v>68</v>
      </c>
    </row>
    <row r="1091" spans="1:19" x14ac:dyDescent="0.35">
      <c r="A1091" s="11">
        <f>marketing_campaign[[#This Row],[Response]]+marketing_campaign[[#This Row],[AcceptedCmp2]]+marketing_campaign[[#This Row],[AcceptedCmp1]]+marketing_campaign[[#This Row],[AcceptedCmp5]]+marketing_campaign[[#This Row],[AcceptedCmp4]]+marketing_campaign[[#This Row],[AcceptedCmp3]]</f>
        <v>1</v>
      </c>
      <c r="B1091" s="11">
        <v>71691</v>
      </c>
      <c r="I1091">
        <v>1973</v>
      </c>
      <c r="S1091">
        <v>53</v>
      </c>
    </row>
    <row r="1092" spans="1:19" x14ac:dyDescent="0.35">
      <c r="A1092" s="12">
        <f>marketing_campaign[[#This Row],[Response]]+marketing_campaign[[#This Row],[AcceptedCmp2]]+marketing_campaign[[#This Row],[AcceptedCmp1]]+marketing_campaign[[#This Row],[AcceptedCmp5]]+marketing_campaign[[#This Row],[AcceptedCmp4]]+marketing_campaign[[#This Row],[AcceptedCmp3]]</f>
        <v>1</v>
      </c>
      <c r="B1092" s="11">
        <v>85844</v>
      </c>
      <c r="I1092">
        <v>1974</v>
      </c>
      <c r="S1092">
        <v>52</v>
      </c>
    </row>
    <row r="1093" spans="1:19" x14ac:dyDescent="0.35">
      <c r="A1093" s="11">
        <f>marketing_campaign[[#This Row],[Response]]+marketing_campaign[[#This Row],[AcceptedCmp2]]+marketing_campaign[[#This Row],[AcceptedCmp1]]+marketing_campaign[[#This Row],[AcceptedCmp5]]+marketing_campaign[[#This Row],[AcceptedCmp4]]+marketing_campaign[[#This Row],[AcceptedCmp3]]</f>
        <v>0</v>
      </c>
      <c r="B1093" s="11">
        <v>39190</v>
      </c>
      <c r="I1093">
        <v>1959</v>
      </c>
      <c r="S1093">
        <v>67</v>
      </c>
    </row>
    <row r="1094" spans="1:19" x14ac:dyDescent="0.35">
      <c r="A1094" s="12">
        <f>marketing_campaign[[#This Row],[Response]]+marketing_campaign[[#This Row],[AcceptedCmp2]]+marketing_campaign[[#This Row],[AcceptedCmp1]]+marketing_campaign[[#This Row],[AcceptedCmp5]]+marketing_campaign[[#This Row],[AcceptedCmp4]]+marketing_campaign[[#This Row],[AcceptedCmp3]]</f>
        <v>0</v>
      </c>
      <c r="B1094" s="11">
        <v>71367</v>
      </c>
      <c r="I1094">
        <v>1972</v>
      </c>
      <c r="S1094">
        <v>54</v>
      </c>
    </row>
    <row r="1095" spans="1:19" x14ac:dyDescent="0.35">
      <c r="A1095" s="11">
        <f>marketing_campaign[[#This Row],[Response]]+marketing_campaign[[#This Row],[AcceptedCmp2]]+marketing_campaign[[#This Row],[AcceptedCmp1]]+marketing_campaign[[#This Row],[AcceptedCmp5]]+marketing_campaign[[#This Row],[AcceptedCmp4]]+marketing_campaign[[#This Row],[AcceptedCmp3]]</f>
        <v>0</v>
      </c>
      <c r="B1095" s="11">
        <v>38578</v>
      </c>
      <c r="I1095">
        <v>1965</v>
      </c>
      <c r="S1095">
        <v>61</v>
      </c>
    </row>
    <row r="1096" spans="1:19" x14ac:dyDescent="0.35">
      <c r="A1096" s="12">
        <f>marketing_campaign[[#This Row],[Response]]+marketing_campaign[[#This Row],[AcceptedCmp2]]+marketing_campaign[[#This Row],[AcceptedCmp1]]+marketing_campaign[[#This Row],[AcceptedCmp5]]+marketing_campaign[[#This Row],[AcceptedCmp4]]+marketing_campaign[[#This Row],[AcceptedCmp3]]</f>
        <v>0</v>
      </c>
      <c r="B1096" s="11">
        <v>57236</v>
      </c>
      <c r="I1096">
        <v>1979</v>
      </c>
      <c r="S1096">
        <v>47</v>
      </c>
    </row>
    <row r="1097" spans="1:19" x14ac:dyDescent="0.35">
      <c r="A1097" s="11">
        <f>marketing_campaign[[#This Row],[Response]]+marketing_campaign[[#This Row],[AcceptedCmp2]]+marketing_campaign[[#This Row],[AcceptedCmp1]]+marketing_campaign[[#This Row],[AcceptedCmp5]]+marketing_campaign[[#This Row],[AcceptedCmp4]]+marketing_campaign[[#This Row],[AcceptedCmp3]]</f>
        <v>0</v>
      </c>
      <c r="B1097" s="11">
        <v>61825</v>
      </c>
      <c r="I1097">
        <v>1958</v>
      </c>
      <c r="S1097">
        <v>68</v>
      </c>
    </row>
    <row r="1098" spans="1:19" x14ac:dyDescent="0.35">
      <c r="A1098" s="12">
        <f>marketing_campaign[[#This Row],[Response]]+marketing_campaign[[#This Row],[AcceptedCmp2]]+marketing_campaign[[#This Row],[AcceptedCmp1]]+marketing_campaign[[#This Row],[AcceptedCmp5]]+marketing_campaign[[#This Row],[AcceptedCmp4]]+marketing_campaign[[#This Row],[AcceptedCmp3]]</f>
        <v>0</v>
      </c>
      <c r="B1098" s="11">
        <v>79803</v>
      </c>
      <c r="I1098">
        <v>1986</v>
      </c>
      <c r="S1098">
        <v>40</v>
      </c>
    </row>
    <row r="1099" spans="1:19" x14ac:dyDescent="0.35">
      <c r="A1099" s="11">
        <f>marketing_campaign[[#This Row],[Response]]+marketing_campaign[[#This Row],[AcceptedCmp2]]+marketing_campaign[[#This Row],[AcceptedCmp1]]+marketing_campaign[[#This Row],[AcceptedCmp5]]+marketing_campaign[[#This Row],[AcceptedCmp4]]+marketing_campaign[[#This Row],[AcceptedCmp3]]</f>
        <v>0</v>
      </c>
      <c r="B1099" s="11">
        <v>80910</v>
      </c>
      <c r="I1099">
        <v>1982</v>
      </c>
      <c r="S1099">
        <v>44</v>
      </c>
    </row>
    <row r="1100" spans="1:19" x14ac:dyDescent="0.35">
      <c r="A1100" s="12">
        <f>marketing_campaign[[#This Row],[Response]]+marketing_campaign[[#This Row],[AcceptedCmp2]]+marketing_campaign[[#This Row],[AcceptedCmp1]]+marketing_campaign[[#This Row],[AcceptedCmp5]]+marketing_campaign[[#This Row],[AcceptedCmp4]]+marketing_campaign[[#This Row],[AcceptedCmp3]]</f>
        <v>0</v>
      </c>
      <c r="B1100" s="11">
        <v>27590</v>
      </c>
      <c r="I1100">
        <v>1979</v>
      </c>
      <c r="S1100">
        <v>47</v>
      </c>
    </row>
    <row r="1101" spans="1:19" x14ac:dyDescent="0.35">
      <c r="A1101" s="11">
        <f>marketing_campaign[[#This Row],[Response]]+marketing_campaign[[#This Row],[AcceptedCmp2]]+marketing_campaign[[#This Row],[AcceptedCmp1]]+marketing_campaign[[#This Row],[AcceptedCmp5]]+marketing_campaign[[#This Row],[AcceptedCmp4]]+marketing_campaign[[#This Row],[AcceptedCmp3]]</f>
        <v>0</v>
      </c>
      <c r="B1101" s="11">
        <v>56775</v>
      </c>
      <c r="I1101">
        <v>1975</v>
      </c>
      <c r="S1101">
        <v>51</v>
      </c>
    </row>
    <row r="1102" spans="1:19" x14ac:dyDescent="0.35">
      <c r="A1102" s="12">
        <f>marketing_campaign[[#This Row],[Response]]+marketing_campaign[[#This Row],[AcceptedCmp2]]+marketing_campaign[[#This Row],[AcceptedCmp1]]+marketing_campaign[[#This Row],[AcceptedCmp5]]+marketing_campaign[[#This Row],[AcceptedCmp4]]+marketing_campaign[[#This Row],[AcceptedCmp3]]</f>
        <v>4</v>
      </c>
      <c r="B1102" s="11">
        <v>83829</v>
      </c>
      <c r="I1102">
        <v>1979</v>
      </c>
      <c r="S1102">
        <v>47</v>
      </c>
    </row>
    <row r="1103" spans="1:19" x14ac:dyDescent="0.35">
      <c r="A1103" s="11">
        <f>marketing_campaign[[#This Row],[Response]]+marketing_campaign[[#This Row],[AcceptedCmp2]]+marketing_campaign[[#This Row],[AcceptedCmp1]]+marketing_campaign[[#This Row],[AcceptedCmp5]]+marketing_campaign[[#This Row],[AcceptedCmp4]]+marketing_campaign[[#This Row],[AcceptedCmp3]]</f>
        <v>0</v>
      </c>
      <c r="B1103" s="11">
        <v>54210</v>
      </c>
      <c r="I1103">
        <v>1986</v>
      </c>
      <c r="S1103">
        <v>40</v>
      </c>
    </row>
    <row r="1104" spans="1:19" x14ac:dyDescent="0.35">
      <c r="A1104" s="12">
        <f>marketing_campaign[[#This Row],[Response]]+marketing_campaign[[#This Row],[AcceptedCmp2]]+marketing_campaign[[#This Row],[AcceptedCmp1]]+marketing_campaign[[#This Row],[AcceptedCmp5]]+marketing_campaign[[#This Row],[AcceptedCmp4]]+marketing_campaign[[#This Row],[AcceptedCmp3]]</f>
        <v>0</v>
      </c>
      <c r="B1104" s="11">
        <v>38508</v>
      </c>
      <c r="I1104">
        <v>1970</v>
      </c>
      <c r="S1104">
        <v>56</v>
      </c>
    </row>
    <row r="1105" spans="1:19" x14ac:dyDescent="0.35">
      <c r="A1105" s="11">
        <f>marketing_campaign[[#This Row],[Response]]+marketing_campaign[[#This Row],[AcceptedCmp2]]+marketing_campaign[[#This Row],[AcceptedCmp1]]+marketing_campaign[[#This Row],[AcceptedCmp5]]+marketing_campaign[[#This Row],[AcceptedCmp4]]+marketing_campaign[[#This Row],[AcceptedCmp3]]</f>
        <v>0</v>
      </c>
      <c r="B1105" s="11">
        <v>53187</v>
      </c>
      <c r="I1105">
        <v>1972</v>
      </c>
      <c r="S1105">
        <v>54</v>
      </c>
    </row>
    <row r="1106" spans="1:19" x14ac:dyDescent="0.35">
      <c r="A1106" s="12">
        <f>marketing_campaign[[#This Row],[Response]]+marketing_campaign[[#This Row],[AcceptedCmp2]]+marketing_campaign[[#This Row],[AcceptedCmp1]]+marketing_campaign[[#This Row],[AcceptedCmp5]]+marketing_campaign[[#This Row],[AcceptedCmp4]]+marketing_campaign[[#This Row],[AcceptedCmp3]]</f>
        <v>0</v>
      </c>
      <c r="B1106" s="11">
        <v>30023</v>
      </c>
      <c r="I1106">
        <v>1960</v>
      </c>
      <c r="S1106">
        <v>66</v>
      </c>
    </row>
    <row r="1107" spans="1:19" x14ac:dyDescent="0.35">
      <c r="A1107" s="11">
        <f>marketing_campaign[[#This Row],[Response]]+marketing_campaign[[#This Row],[AcceptedCmp2]]+marketing_campaign[[#This Row],[AcceptedCmp1]]+marketing_campaign[[#This Row],[AcceptedCmp5]]+marketing_campaign[[#This Row],[AcceptedCmp4]]+marketing_campaign[[#This Row],[AcceptedCmp3]]</f>
        <v>1</v>
      </c>
      <c r="B1107" s="11">
        <v>76045</v>
      </c>
      <c r="I1107">
        <v>1952</v>
      </c>
      <c r="S1107">
        <v>74</v>
      </c>
    </row>
    <row r="1108" spans="1:19" x14ac:dyDescent="0.35">
      <c r="A1108" s="12">
        <f>marketing_campaign[[#This Row],[Response]]+marketing_campaign[[#This Row],[AcceptedCmp2]]+marketing_campaign[[#This Row],[AcceptedCmp1]]+marketing_campaign[[#This Row],[AcceptedCmp5]]+marketing_campaign[[#This Row],[AcceptedCmp4]]+marketing_campaign[[#This Row],[AcceptedCmp3]]</f>
        <v>0</v>
      </c>
      <c r="B1108" s="11">
        <v>50870</v>
      </c>
      <c r="I1108">
        <v>1970</v>
      </c>
      <c r="S1108">
        <v>56</v>
      </c>
    </row>
    <row r="1109" spans="1:19" x14ac:dyDescent="0.35">
      <c r="A1109" s="11">
        <f>marketing_campaign[[#This Row],[Response]]+marketing_campaign[[#This Row],[AcceptedCmp2]]+marketing_campaign[[#This Row],[AcceptedCmp1]]+marketing_campaign[[#This Row],[AcceptedCmp5]]+marketing_campaign[[#This Row],[AcceptedCmp4]]+marketing_campaign[[#This Row],[AcceptedCmp3]]</f>
        <v>0</v>
      </c>
      <c r="B1109" s="11">
        <v>15315</v>
      </c>
      <c r="I1109">
        <v>1974</v>
      </c>
      <c r="S1109">
        <v>52</v>
      </c>
    </row>
    <row r="1110" spans="1:19" x14ac:dyDescent="0.35">
      <c r="A1110" s="12">
        <f>marketing_campaign[[#This Row],[Response]]+marketing_campaign[[#This Row],[AcceptedCmp2]]+marketing_campaign[[#This Row],[AcceptedCmp1]]+marketing_campaign[[#This Row],[AcceptedCmp5]]+marketing_campaign[[#This Row],[AcceptedCmp4]]+marketing_campaign[[#This Row],[AcceptedCmp3]]</f>
        <v>1</v>
      </c>
      <c r="B1110" s="11">
        <v>65463</v>
      </c>
      <c r="I1110">
        <v>1965</v>
      </c>
      <c r="S1110">
        <v>61</v>
      </c>
    </row>
    <row r="1111" spans="1:19" x14ac:dyDescent="0.35">
      <c r="A1111" s="11">
        <f>marketing_campaign[[#This Row],[Response]]+marketing_campaign[[#This Row],[AcceptedCmp2]]+marketing_campaign[[#This Row],[AcceptedCmp1]]+marketing_campaign[[#This Row],[AcceptedCmp5]]+marketing_campaign[[#This Row],[AcceptedCmp4]]+marketing_campaign[[#This Row],[AcceptedCmp3]]</f>
        <v>0</v>
      </c>
      <c r="B1111" s="11">
        <v>66480</v>
      </c>
      <c r="I1111">
        <v>1954</v>
      </c>
      <c r="S1111">
        <v>72</v>
      </c>
    </row>
    <row r="1112" spans="1:19" x14ac:dyDescent="0.35">
      <c r="A1112" s="12">
        <f>marketing_campaign[[#This Row],[Response]]+marketing_campaign[[#This Row],[AcceptedCmp2]]+marketing_campaign[[#This Row],[AcceptedCmp1]]+marketing_campaign[[#This Row],[AcceptedCmp5]]+marketing_campaign[[#This Row],[AcceptedCmp4]]+marketing_campaign[[#This Row],[AcceptedCmp3]]</f>
        <v>0</v>
      </c>
      <c r="B1112" s="11">
        <v>76773</v>
      </c>
      <c r="I1112">
        <v>1983</v>
      </c>
      <c r="S1112">
        <v>43</v>
      </c>
    </row>
    <row r="1113" spans="1:19" x14ac:dyDescent="0.35">
      <c r="A1113" s="11">
        <f>marketing_campaign[[#This Row],[Response]]+marketing_campaign[[#This Row],[AcceptedCmp2]]+marketing_campaign[[#This Row],[AcceptedCmp1]]+marketing_campaign[[#This Row],[AcceptedCmp5]]+marketing_campaign[[#This Row],[AcceptedCmp4]]+marketing_campaign[[#This Row],[AcceptedCmp3]]</f>
        <v>2</v>
      </c>
      <c r="B1113" s="11">
        <v>81698</v>
      </c>
      <c r="I1113">
        <v>1973</v>
      </c>
      <c r="S1113">
        <v>53</v>
      </c>
    </row>
    <row r="1114" spans="1:19" x14ac:dyDescent="0.35">
      <c r="A1114" s="12">
        <f>marketing_campaign[[#This Row],[Response]]+marketing_campaign[[#This Row],[AcceptedCmp2]]+marketing_campaign[[#This Row],[AcceptedCmp1]]+marketing_campaign[[#This Row],[AcceptedCmp5]]+marketing_campaign[[#This Row],[AcceptedCmp4]]+marketing_campaign[[#This Row],[AcceptedCmp3]]</f>
        <v>0</v>
      </c>
      <c r="B1114" s="11">
        <v>54466</v>
      </c>
      <c r="I1114">
        <v>1960</v>
      </c>
      <c r="S1114">
        <v>66</v>
      </c>
    </row>
    <row r="1115" spans="1:19" x14ac:dyDescent="0.35">
      <c r="A1115" s="11">
        <f>marketing_campaign[[#This Row],[Response]]+marketing_campaign[[#This Row],[AcceptedCmp2]]+marketing_campaign[[#This Row],[AcceptedCmp1]]+marketing_campaign[[#This Row],[AcceptedCmp5]]+marketing_campaign[[#This Row],[AcceptedCmp4]]+marketing_campaign[[#This Row],[AcceptedCmp3]]</f>
        <v>1</v>
      </c>
      <c r="B1115" s="11">
        <v>98777</v>
      </c>
      <c r="I1115">
        <v>1984</v>
      </c>
      <c r="S1115">
        <v>42</v>
      </c>
    </row>
    <row r="1116" spans="1:19" x14ac:dyDescent="0.35">
      <c r="A1116" s="12">
        <f>marketing_campaign[[#This Row],[Response]]+marketing_campaign[[#This Row],[AcceptedCmp2]]+marketing_campaign[[#This Row],[AcceptedCmp1]]+marketing_campaign[[#This Row],[AcceptedCmp5]]+marketing_campaign[[#This Row],[AcceptedCmp4]]+marketing_campaign[[#This Row],[AcceptedCmp3]]</f>
        <v>0</v>
      </c>
      <c r="B1116" s="11">
        <v>16269</v>
      </c>
      <c r="I1116">
        <v>1971</v>
      </c>
      <c r="S1116">
        <v>55</v>
      </c>
    </row>
    <row r="1117" spans="1:19" x14ac:dyDescent="0.35">
      <c r="A1117" s="11">
        <f>marketing_campaign[[#This Row],[Response]]+marketing_campaign[[#This Row],[AcceptedCmp2]]+marketing_campaign[[#This Row],[AcceptedCmp1]]+marketing_campaign[[#This Row],[AcceptedCmp5]]+marketing_campaign[[#This Row],[AcceptedCmp4]]+marketing_campaign[[#This Row],[AcceptedCmp3]]</f>
        <v>2</v>
      </c>
      <c r="B1117" s="11">
        <v>71819</v>
      </c>
      <c r="I1117">
        <v>1983</v>
      </c>
      <c r="S1117">
        <v>43</v>
      </c>
    </row>
    <row r="1118" spans="1:19" x14ac:dyDescent="0.35">
      <c r="A1118" s="12">
        <f>marketing_campaign[[#This Row],[Response]]+marketing_campaign[[#This Row],[AcceptedCmp2]]+marketing_campaign[[#This Row],[AcceptedCmp1]]+marketing_campaign[[#This Row],[AcceptedCmp5]]+marketing_campaign[[#This Row],[AcceptedCmp4]]+marketing_campaign[[#This Row],[AcceptedCmp3]]</f>
        <v>2</v>
      </c>
      <c r="B1118" s="11">
        <v>33569</v>
      </c>
      <c r="I1118">
        <v>1983</v>
      </c>
      <c r="S1118">
        <v>43</v>
      </c>
    </row>
    <row r="1119" spans="1:19" x14ac:dyDescent="0.35">
      <c r="A1119" s="11">
        <f>marketing_campaign[[#This Row],[Response]]+marketing_campaign[[#This Row],[AcceptedCmp2]]+marketing_campaign[[#This Row],[AcceptedCmp1]]+marketing_campaign[[#This Row],[AcceptedCmp5]]+marketing_campaign[[#This Row],[AcceptedCmp4]]+marketing_campaign[[#This Row],[AcceptedCmp3]]</f>
        <v>2</v>
      </c>
      <c r="B1119" s="11">
        <v>36262</v>
      </c>
      <c r="I1119">
        <v>1966</v>
      </c>
      <c r="S1119">
        <v>60</v>
      </c>
    </row>
    <row r="1120" spans="1:19" x14ac:dyDescent="0.35">
      <c r="A1120" s="12">
        <f>marketing_campaign[[#This Row],[Response]]+marketing_campaign[[#This Row],[AcceptedCmp2]]+marketing_campaign[[#This Row],[AcceptedCmp1]]+marketing_campaign[[#This Row],[AcceptedCmp5]]+marketing_campaign[[#This Row],[AcceptedCmp4]]+marketing_campaign[[#This Row],[AcceptedCmp3]]</f>
        <v>0</v>
      </c>
      <c r="B1120" s="11">
        <v>22634</v>
      </c>
      <c r="I1120">
        <v>1978</v>
      </c>
      <c r="S1120">
        <v>48</v>
      </c>
    </row>
    <row r="1121" spans="1:19" x14ac:dyDescent="0.35">
      <c r="A1121" s="11">
        <f>marketing_campaign[[#This Row],[Response]]+marketing_campaign[[#This Row],[AcceptedCmp2]]+marketing_campaign[[#This Row],[AcceptedCmp1]]+marketing_campaign[[#This Row],[AcceptedCmp5]]+marketing_campaign[[#This Row],[AcceptedCmp4]]+marketing_campaign[[#This Row],[AcceptedCmp3]]</f>
        <v>0</v>
      </c>
      <c r="B1121" s="11">
        <v>47025</v>
      </c>
      <c r="I1121">
        <v>1968</v>
      </c>
      <c r="S1121">
        <v>58</v>
      </c>
    </row>
    <row r="1122" spans="1:19" x14ac:dyDescent="0.35">
      <c r="A1122" s="12">
        <f>marketing_campaign[[#This Row],[Response]]+marketing_campaign[[#This Row],[AcceptedCmp2]]+marketing_campaign[[#This Row],[AcceptedCmp1]]+marketing_campaign[[#This Row],[AcceptedCmp5]]+marketing_campaign[[#This Row],[AcceptedCmp4]]+marketing_campaign[[#This Row],[AcceptedCmp3]]</f>
        <v>0</v>
      </c>
      <c r="B1122" s="11">
        <v>70566</v>
      </c>
      <c r="I1122">
        <v>1979</v>
      </c>
      <c r="S1122">
        <v>47</v>
      </c>
    </row>
    <row r="1123" spans="1:19" x14ac:dyDescent="0.35">
      <c r="A1123" s="11">
        <f>marketing_campaign[[#This Row],[Response]]+marketing_campaign[[#This Row],[AcceptedCmp2]]+marketing_campaign[[#This Row],[AcceptedCmp1]]+marketing_campaign[[#This Row],[AcceptedCmp5]]+marketing_campaign[[#This Row],[AcceptedCmp4]]+marketing_campaign[[#This Row],[AcceptedCmp3]]</f>
        <v>0</v>
      </c>
      <c r="B1123" s="11">
        <v>31605</v>
      </c>
      <c r="I1123">
        <v>1973</v>
      </c>
      <c r="S1123">
        <v>53</v>
      </c>
    </row>
    <row r="1124" spans="1:19" x14ac:dyDescent="0.35">
      <c r="A1124" s="12">
        <f>marketing_campaign[[#This Row],[Response]]+marketing_campaign[[#This Row],[AcceptedCmp2]]+marketing_campaign[[#This Row],[AcceptedCmp1]]+marketing_campaign[[#This Row],[AcceptedCmp5]]+marketing_campaign[[#This Row],[AcceptedCmp4]]+marketing_campaign[[#This Row],[AcceptedCmp3]]</f>
        <v>0</v>
      </c>
      <c r="B1124" s="11">
        <v>52034</v>
      </c>
      <c r="I1124">
        <v>1979</v>
      </c>
      <c r="S1124">
        <v>47</v>
      </c>
    </row>
    <row r="1125" spans="1:19" x14ac:dyDescent="0.35">
      <c r="A1125" s="11">
        <f>marketing_campaign[[#This Row],[Response]]+marketing_campaign[[#This Row],[AcceptedCmp2]]+marketing_campaign[[#This Row],[AcceptedCmp1]]+marketing_campaign[[#This Row],[AcceptedCmp5]]+marketing_campaign[[#This Row],[AcceptedCmp4]]+marketing_campaign[[#This Row],[AcceptedCmp3]]</f>
        <v>0</v>
      </c>
      <c r="B1125" s="11">
        <v>48526</v>
      </c>
      <c r="I1125">
        <v>1954</v>
      </c>
      <c r="S1125">
        <v>72</v>
      </c>
    </row>
    <row r="1126" spans="1:19" x14ac:dyDescent="0.35">
      <c r="A1126" s="12">
        <f>marketing_campaign[[#This Row],[Response]]+marketing_campaign[[#This Row],[AcceptedCmp2]]+marketing_campaign[[#This Row],[AcceptedCmp1]]+marketing_campaign[[#This Row],[AcceptedCmp5]]+marketing_campaign[[#This Row],[AcceptedCmp4]]+marketing_campaign[[#This Row],[AcceptedCmp3]]</f>
        <v>0</v>
      </c>
      <c r="B1126" s="11">
        <v>46734</v>
      </c>
      <c r="I1126">
        <v>1962</v>
      </c>
      <c r="S1126">
        <v>64</v>
      </c>
    </row>
    <row r="1127" spans="1:19" x14ac:dyDescent="0.35">
      <c r="A1127" s="11">
        <f>marketing_campaign[[#This Row],[Response]]+marketing_campaign[[#This Row],[AcceptedCmp2]]+marketing_campaign[[#This Row],[AcceptedCmp1]]+marketing_campaign[[#This Row],[AcceptedCmp5]]+marketing_campaign[[#This Row],[AcceptedCmp4]]+marketing_campaign[[#This Row],[AcceptedCmp3]]</f>
        <v>1</v>
      </c>
      <c r="B1127" s="11">
        <v>39552</v>
      </c>
      <c r="I1127">
        <v>1966</v>
      </c>
      <c r="S1127">
        <v>60</v>
      </c>
    </row>
    <row r="1128" spans="1:19" x14ac:dyDescent="0.35">
      <c r="A1128" s="12">
        <f>marketing_campaign[[#This Row],[Response]]+marketing_campaign[[#This Row],[AcceptedCmp2]]+marketing_campaign[[#This Row],[AcceptedCmp1]]+marketing_campaign[[#This Row],[AcceptedCmp5]]+marketing_campaign[[#This Row],[AcceptedCmp4]]+marketing_campaign[[#This Row],[AcceptedCmp3]]</f>
        <v>0</v>
      </c>
      <c r="B1128" s="11">
        <v>86358</v>
      </c>
      <c r="I1128">
        <v>1977</v>
      </c>
      <c r="S1128">
        <v>49</v>
      </c>
    </row>
    <row r="1129" spans="1:19" x14ac:dyDescent="0.35">
      <c r="A1129" s="11">
        <f>marketing_campaign[[#This Row],[Response]]+marketing_campaign[[#This Row],[AcceptedCmp2]]+marketing_campaign[[#This Row],[AcceptedCmp1]]+marketing_campaign[[#This Row],[AcceptedCmp5]]+marketing_campaign[[#This Row],[AcceptedCmp4]]+marketing_campaign[[#This Row],[AcceptedCmp3]]</f>
        <v>0</v>
      </c>
      <c r="B1129" s="11">
        <v>46931</v>
      </c>
      <c r="I1129">
        <v>1985</v>
      </c>
      <c r="S1129">
        <v>41</v>
      </c>
    </row>
    <row r="1130" spans="1:19" x14ac:dyDescent="0.35">
      <c r="A1130" s="12">
        <f>marketing_campaign[[#This Row],[Response]]+marketing_campaign[[#This Row],[AcceptedCmp2]]+marketing_campaign[[#This Row],[AcceptedCmp1]]+marketing_campaign[[#This Row],[AcceptedCmp5]]+marketing_campaign[[#This Row],[AcceptedCmp4]]+marketing_campaign[[#This Row],[AcceptedCmp3]]</f>
        <v>0</v>
      </c>
      <c r="B1130" s="11">
        <v>16581</v>
      </c>
      <c r="I1130">
        <v>1952</v>
      </c>
      <c r="S1130">
        <v>74</v>
      </c>
    </row>
    <row r="1131" spans="1:19" x14ac:dyDescent="0.35">
      <c r="A1131" s="11">
        <f>marketing_campaign[[#This Row],[Response]]+marketing_campaign[[#This Row],[AcceptedCmp2]]+marketing_campaign[[#This Row],[AcceptedCmp1]]+marketing_campaign[[#This Row],[AcceptedCmp5]]+marketing_campaign[[#This Row],[AcceptedCmp4]]+marketing_campaign[[#This Row],[AcceptedCmp3]]</f>
        <v>1</v>
      </c>
      <c r="B1131" s="11">
        <v>63998</v>
      </c>
      <c r="I1131">
        <v>1951</v>
      </c>
      <c r="S1131">
        <v>75</v>
      </c>
    </row>
    <row r="1132" spans="1:19" x14ac:dyDescent="0.35">
      <c r="A1132" s="12">
        <f>marketing_campaign[[#This Row],[Response]]+marketing_campaign[[#This Row],[AcceptedCmp2]]+marketing_campaign[[#This Row],[AcceptedCmp1]]+marketing_campaign[[#This Row],[AcceptedCmp5]]+marketing_campaign[[#This Row],[AcceptedCmp4]]+marketing_campaign[[#This Row],[AcceptedCmp3]]</f>
        <v>1</v>
      </c>
      <c r="B1132" s="11">
        <v>67381</v>
      </c>
      <c r="I1132">
        <v>1967</v>
      </c>
      <c r="S1132">
        <v>59</v>
      </c>
    </row>
    <row r="1133" spans="1:19" x14ac:dyDescent="0.35">
      <c r="A1133" s="11">
        <f>marketing_campaign[[#This Row],[Response]]+marketing_campaign[[#This Row],[AcceptedCmp2]]+marketing_campaign[[#This Row],[AcceptedCmp1]]+marketing_campaign[[#This Row],[AcceptedCmp5]]+marketing_campaign[[#This Row],[AcceptedCmp4]]+marketing_campaign[[#This Row],[AcceptedCmp3]]</f>
        <v>0</v>
      </c>
      <c r="B1133" s="11">
        <v>25930</v>
      </c>
      <c r="I1133">
        <v>1978</v>
      </c>
      <c r="S1133">
        <v>48</v>
      </c>
    </row>
    <row r="1134" spans="1:19" x14ac:dyDescent="0.35">
      <c r="A1134" s="12">
        <f>marketing_campaign[[#This Row],[Response]]+marketing_campaign[[#This Row],[AcceptedCmp2]]+marketing_campaign[[#This Row],[AcceptedCmp1]]+marketing_campaign[[#This Row],[AcceptedCmp5]]+marketing_campaign[[#This Row],[AcceptedCmp4]]+marketing_campaign[[#This Row],[AcceptedCmp3]]</f>
        <v>0</v>
      </c>
      <c r="B1134" s="11">
        <v>42693</v>
      </c>
      <c r="I1134">
        <v>1976</v>
      </c>
      <c r="S1134">
        <v>50</v>
      </c>
    </row>
    <row r="1135" spans="1:19" x14ac:dyDescent="0.35">
      <c r="A1135" s="11">
        <f>marketing_campaign[[#This Row],[Response]]+marketing_campaign[[#This Row],[AcceptedCmp2]]+marketing_campaign[[#This Row],[AcceptedCmp1]]+marketing_campaign[[#This Row],[AcceptedCmp5]]+marketing_campaign[[#This Row],[AcceptedCmp4]]+marketing_campaign[[#This Row],[AcceptedCmp3]]</f>
        <v>1</v>
      </c>
      <c r="B1135" s="11">
        <v>85606</v>
      </c>
      <c r="I1135">
        <v>1985</v>
      </c>
      <c r="S1135">
        <v>41</v>
      </c>
    </row>
    <row r="1136" spans="1:19" x14ac:dyDescent="0.35">
      <c r="A1136" s="12">
        <f>marketing_campaign[[#This Row],[Response]]+marketing_campaign[[#This Row],[AcceptedCmp2]]+marketing_campaign[[#This Row],[AcceptedCmp1]]+marketing_campaign[[#This Row],[AcceptedCmp5]]+marketing_campaign[[#This Row],[AcceptedCmp4]]+marketing_campaign[[#This Row],[AcceptedCmp3]]</f>
        <v>4</v>
      </c>
      <c r="B1136" s="11">
        <v>72903</v>
      </c>
      <c r="I1136">
        <v>1974</v>
      </c>
      <c r="S1136">
        <v>52</v>
      </c>
    </row>
    <row r="1137" spans="1:19" x14ac:dyDescent="0.35">
      <c r="A1137" s="11">
        <f>marketing_campaign[[#This Row],[Response]]+marketing_campaign[[#This Row],[AcceptedCmp2]]+marketing_campaign[[#This Row],[AcceptedCmp1]]+marketing_campaign[[#This Row],[AcceptedCmp5]]+marketing_campaign[[#This Row],[AcceptedCmp4]]+marketing_campaign[[#This Row],[AcceptedCmp3]]</f>
        <v>0</v>
      </c>
      <c r="B1137" s="11">
        <v>49669</v>
      </c>
      <c r="I1137">
        <v>1968</v>
      </c>
      <c r="S1137">
        <v>58</v>
      </c>
    </row>
    <row r="1138" spans="1:19" x14ac:dyDescent="0.35">
      <c r="A1138" s="12">
        <f>marketing_campaign[[#This Row],[Response]]+marketing_campaign[[#This Row],[AcceptedCmp2]]+marketing_campaign[[#This Row],[AcceptedCmp1]]+marketing_campaign[[#This Row],[AcceptedCmp5]]+marketing_campaign[[#This Row],[AcceptedCmp4]]+marketing_campaign[[#This Row],[AcceptedCmp3]]</f>
        <v>0</v>
      </c>
      <c r="B1138" s="11">
        <v>36778</v>
      </c>
      <c r="I1138">
        <v>1962</v>
      </c>
      <c r="S1138">
        <v>64</v>
      </c>
    </row>
    <row r="1139" spans="1:19" x14ac:dyDescent="0.35">
      <c r="A1139" s="11">
        <f>marketing_campaign[[#This Row],[Response]]+marketing_campaign[[#This Row],[AcceptedCmp2]]+marketing_campaign[[#This Row],[AcceptedCmp1]]+marketing_campaign[[#This Row],[AcceptedCmp5]]+marketing_campaign[[#This Row],[AcceptedCmp4]]+marketing_campaign[[#This Row],[AcceptedCmp3]]</f>
        <v>1</v>
      </c>
      <c r="B1139" s="11">
        <v>85696</v>
      </c>
      <c r="I1139">
        <v>1989</v>
      </c>
      <c r="S1139">
        <v>37</v>
      </c>
    </row>
    <row r="1140" spans="1:19" x14ac:dyDescent="0.35">
      <c r="A1140" s="12">
        <f>marketing_campaign[[#This Row],[Response]]+marketing_campaign[[#This Row],[AcceptedCmp2]]+marketing_campaign[[#This Row],[AcceptedCmp1]]+marketing_campaign[[#This Row],[AcceptedCmp5]]+marketing_campaign[[#This Row],[AcceptedCmp4]]+marketing_campaign[[#This Row],[AcceptedCmp3]]</f>
        <v>0</v>
      </c>
      <c r="B1140" s="11">
        <v>10979</v>
      </c>
      <c r="I1140">
        <v>1961</v>
      </c>
      <c r="S1140">
        <v>65</v>
      </c>
    </row>
    <row r="1141" spans="1:19" x14ac:dyDescent="0.35">
      <c r="A1141" s="11">
        <f>marketing_campaign[[#This Row],[Response]]+marketing_campaign[[#This Row],[AcceptedCmp2]]+marketing_campaign[[#This Row],[AcceptedCmp1]]+marketing_campaign[[#This Row],[AcceptedCmp5]]+marketing_campaign[[#This Row],[AcceptedCmp4]]+marketing_campaign[[#This Row],[AcceptedCmp3]]</f>
        <v>0</v>
      </c>
      <c r="B1141" s="11">
        <v>49678</v>
      </c>
      <c r="I1141">
        <v>1953</v>
      </c>
      <c r="S1141">
        <v>73</v>
      </c>
    </row>
    <row r="1142" spans="1:19" x14ac:dyDescent="0.35">
      <c r="A1142" s="12">
        <f>marketing_campaign[[#This Row],[Response]]+marketing_campaign[[#This Row],[AcceptedCmp2]]+marketing_campaign[[#This Row],[AcceptedCmp1]]+marketing_campaign[[#This Row],[AcceptedCmp5]]+marketing_campaign[[#This Row],[AcceptedCmp4]]+marketing_campaign[[#This Row],[AcceptedCmp3]]</f>
        <v>0</v>
      </c>
      <c r="B1142" s="11">
        <v>56129</v>
      </c>
      <c r="I1142">
        <v>1989</v>
      </c>
      <c r="S1142">
        <v>37</v>
      </c>
    </row>
    <row r="1143" spans="1:19" x14ac:dyDescent="0.35">
      <c r="A1143" s="11">
        <f>marketing_campaign[[#This Row],[Response]]+marketing_campaign[[#This Row],[AcceptedCmp2]]+marketing_campaign[[#This Row],[AcceptedCmp1]]+marketing_campaign[[#This Row],[AcceptedCmp5]]+marketing_campaign[[#This Row],[AcceptedCmp4]]+marketing_campaign[[#This Row],[AcceptedCmp3]]</f>
        <v>0</v>
      </c>
      <c r="B1143" s="11">
        <v>37155</v>
      </c>
      <c r="I1143">
        <v>1978</v>
      </c>
      <c r="S1143">
        <v>48</v>
      </c>
    </row>
    <row r="1144" spans="1:19" x14ac:dyDescent="0.35">
      <c r="A1144" s="12">
        <f>marketing_campaign[[#This Row],[Response]]+marketing_campaign[[#This Row],[AcceptedCmp2]]+marketing_campaign[[#This Row],[AcceptedCmp1]]+marketing_campaign[[#This Row],[AcceptedCmp5]]+marketing_campaign[[#This Row],[AcceptedCmp4]]+marketing_campaign[[#This Row],[AcceptedCmp3]]</f>
        <v>0</v>
      </c>
      <c r="B1144" s="11">
        <v>21282</v>
      </c>
      <c r="I1144">
        <v>1962</v>
      </c>
      <c r="S1144">
        <v>64</v>
      </c>
    </row>
    <row r="1145" spans="1:19" x14ac:dyDescent="0.35">
      <c r="A1145" s="11">
        <f>marketing_campaign[[#This Row],[Response]]+marketing_campaign[[#This Row],[AcceptedCmp2]]+marketing_campaign[[#This Row],[AcceptedCmp1]]+marketing_campaign[[#This Row],[AcceptedCmp5]]+marketing_campaign[[#This Row],[AcceptedCmp4]]+marketing_campaign[[#This Row],[AcceptedCmp3]]</f>
        <v>0</v>
      </c>
      <c r="B1145" s="11">
        <v>33419</v>
      </c>
      <c r="I1145">
        <v>1945</v>
      </c>
      <c r="S1145">
        <v>81</v>
      </c>
    </row>
    <row r="1146" spans="1:19" x14ac:dyDescent="0.35">
      <c r="A1146" s="12">
        <f>marketing_campaign[[#This Row],[Response]]+marketing_campaign[[#This Row],[AcceptedCmp2]]+marketing_campaign[[#This Row],[AcceptedCmp1]]+marketing_campaign[[#This Row],[AcceptedCmp5]]+marketing_campaign[[#This Row],[AcceptedCmp4]]+marketing_campaign[[#This Row],[AcceptedCmp3]]</f>
        <v>0</v>
      </c>
      <c r="B1146" s="11">
        <v>63285</v>
      </c>
      <c r="I1146">
        <v>1974</v>
      </c>
      <c r="S1146">
        <v>52</v>
      </c>
    </row>
    <row r="1147" spans="1:19" x14ac:dyDescent="0.35">
      <c r="A1147" s="11">
        <f>marketing_campaign[[#This Row],[Response]]+marketing_campaign[[#This Row],[AcceptedCmp2]]+marketing_campaign[[#This Row],[AcceptedCmp1]]+marketing_campaign[[#This Row],[AcceptedCmp5]]+marketing_campaign[[#This Row],[AcceptedCmp4]]+marketing_campaign[[#This Row],[AcceptedCmp3]]</f>
        <v>0</v>
      </c>
      <c r="B1147" s="11">
        <v>21255</v>
      </c>
      <c r="I1147">
        <v>1981</v>
      </c>
      <c r="S1147">
        <v>45</v>
      </c>
    </row>
    <row r="1148" spans="1:19" x14ac:dyDescent="0.35">
      <c r="A1148" s="12">
        <f>marketing_campaign[[#This Row],[Response]]+marketing_campaign[[#This Row],[AcceptedCmp2]]+marketing_campaign[[#This Row],[AcceptedCmp1]]+marketing_campaign[[#This Row],[AcceptedCmp5]]+marketing_campaign[[#This Row],[AcceptedCmp4]]+marketing_campaign[[#This Row],[AcceptedCmp3]]</f>
        <v>2</v>
      </c>
      <c r="B1148" s="11">
        <v>42162</v>
      </c>
      <c r="I1148">
        <v>1956</v>
      </c>
      <c r="S1148">
        <v>70</v>
      </c>
    </row>
    <row r="1149" spans="1:19" x14ac:dyDescent="0.35">
      <c r="A1149" s="11">
        <f>marketing_campaign[[#This Row],[Response]]+marketing_campaign[[#This Row],[AcceptedCmp2]]+marketing_campaign[[#This Row],[AcceptedCmp1]]+marketing_campaign[[#This Row],[AcceptedCmp5]]+marketing_campaign[[#This Row],[AcceptedCmp4]]+marketing_campaign[[#This Row],[AcceptedCmp3]]</f>
        <v>0</v>
      </c>
      <c r="B1149" s="11">
        <v>54450</v>
      </c>
      <c r="I1149">
        <v>1954</v>
      </c>
      <c r="S1149">
        <v>72</v>
      </c>
    </row>
    <row r="1150" spans="1:19" x14ac:dyDescent="0.35">
      <c r="A1150" s="12">
        <f>marketing_campaign[[#This Row],[Response]]+marketing_campaign[[#This Row],[AcceptedCmp2]]+marketing_campaign[[#This Row],[AcceptedCmp1]]+marketing_campaign[[#This Row],[AcceptedCmp5]]+marketing_campaign[[#This Row],[AcceptedCmp4]]+marketing_campaign[[#This Row],[AcceptedCmp3]]</f>
        <v>0</v>
      </c>
      <c r="B1150" s="11">
        <v>57744</v>
      </c>
      <c r="I1150">
        <v>1986</v>
      </c>
      <c r="S1150">
        <v>40</v>
      </c>
    </row>
    <row r="1151" spans="1:19" x14ac:dyDescent="0.35">
      <c r="A1151" s="11">
        <f>marketing_campaign[[#This Row],[Response]]+marketing_campaign[[#This Row],[AcceptedCmp2]]+marketing_campaign[[#This Row],[AcceptedCmp1]]+marketing_campaign[[#This Row],[AcceptedCmp5]]+marketing_campaign[[#This Row],[AcceptedCmp4]]+marketing_campaign[[#This Row],[AcceptedCmp3]]</f>
        <v>2</v>
      </c>
      <c r="B1151" s="11">
        <v>26576</v>
      </c>
      <c r="I1151">
        <v>1943</v>
      </c>
      <c r="S1151">
        <v>83</v>
      </c>
    </row>
    <row r="1152" spans="1:19" x14ac:dyDescent="0.35">
      <c r="A1152" s="12">
        <f>marketing_campaign[[#This Row],[Response]]+marketing_campaign[[#This Row],[AcceptedCmp2]]+marketing_campaign[[#This Row],[AcceptedCmp1]]+marketing_campaign[[#This Row],[AcceptedCmp5]]+marketing_campaign[[#This Row],[AcceptedCmp4]]+marketing_campaign[[#This Row],[AcceptedCmp3]]</f>
        <v>0</v>
      </c>
      <c r="B1152" s="11">
        <v>57513</v>
      </c>
      <c r="I1152">
        <v>1964</v>
      </c>
      <c r="S1152">
        <v>62</v>
      </c>
    </row>
    <row r="1153" spans="1:19" x14ac:dyDescent="0.35">
      <c r="A1153" s="11">
        <f>marketing_campaign[[#This Row],[Response]]+marketing_campaign[[#This Row],[AcceptedCmp2]]+marketing_campaign[[#This Row],[AcceptedCmp1]]+marketing_campaign[[#This Row],[AcceptedCmp5]]+marketing_campaign[[#This Row],[AcceptedCmp4]]+marketing_campaign[[#This Row],[AcceptedCmp3]]</f>
        <v>0</v>
      </c>
      <c r="B1153" s="11">
        <v>68142</v>
      </c>
      <c r="I1153">
        <v>1979</v>
      </c>
      <c r="S1153">
        <v>47</v>
      </c>
    </row>
    <row r="1154" spans="1:19" x14ac:dyDescent="0.35">
      <c r="A1154" s="12">
        <f>marketing_campaign[[#This Row],[Response]]+marketing_campaign[[#This Row],[AcceptedCmp2]]+marketing_campaign[[#This Row],[AcceptedCmp1]]+marketing_campaign[[#This Row],[AcceptedCmp5]]+marketing_campaign[[#This Row],[AcceptedCmp4]]+marketing_campaign[[#This Row],[AcceptedCmp3]]</f>
        <v>0</v>
      </c>
      <c r="B1154" s="11">
        <v>7500</v>
      </c>
      <c r="I1154">
        <v>1974</v>
      </c>
      <c r="S1154">
        <v>52</v>
      </c>
    </row>
    <row r="1155" spans="1:19" x14ac:dyDescent="0.35">
      <c r="A1155" s="11">
        <f>marketing_campaign[[#This Row],[Response]]+marketing_campaign[[#This Row],[AcceptedCmp2]]+marketing_campaign[[#This Row],[AcceptedCmp1]]+marketing_campaign[[#This Row],[AcceptedCmp5]]+marketing_campaign[[#This Row],[AcceptedCmp4]]+marketing_campaign[[#This Row],[AcceptedCmp3]]</f>
        <v>2</v>
      </c>
      <c r="B1155" s="11">
        <v>83145</v>
      </c>
      <c r="I1155">
        <v>1960</v>
      </c>
      <c r="S1155">
        <v>66</v>
      </c>
    </row>
    <row r="1156" spans="1:19" x14ac:dyDescent="0.35">
      <c r="A1156" s="12">
        <f>marketing_campaign[[#This Row],[Response]]+marketing_campaign[[#This Row],[AcceptedCmp2]]+marketing_campaign[[#This Row],[AcceptedCmp1]]+marketing_campaign[[#This Row],[AcceptedCmp5]]+marketing_campaign[[#This Row],[AcceptedCmp4]]+marketing_campaign[[#This Row],[AcceptedCmp3]]</f>
        <v>0</v>
      </c>
      <c r="B1156" s="11">
        <v>54197</v>
      </c>
      <c r="I1156">
        <v>1963</v>
      </c>
      <c r="S1156">
        <v>63</v>
      </c>
    </row>
    <row r="1157" spans="1:19" x14ac:dyDescent="0.35">
      <c r="A1157" s="11">
        <f>marketing_campaign[[#This Row],[Response]]+marketing_campaign[[#This Row],[AcceptedCmp2]]+marketing_campaign[[#This Row],[AcceptedCmp1]]+marketing_campaign[[#This Row],[AcceptedCmp5]]+marketing_campaign[[#This Row],[AcceptedCmp4]]+marketing_campaign[[#This Row],[AcceptedCmp3]]</f>
        <v>0</v>
      </c>
      <c r="B1157" s="11">
        <v>23091</v>
      </c>
      <c r="I1157">
        <v>1976</v>
      </c>
      <c r="S1157">
        <v>50</v>
      </c>
    </row>
    <row r="1158" spans="1:19" x14ac:dyDescent="0.35">
      <c r="A1158" s="12">
        <f>marketing_campaign[[#This Row],[Response]]+marketing_campaign[[#This Row],[AcceptedCmp2]]+marketing_campaign[[#This Row],[AcceptedCmp1]]+marketing_campaign[[#This Row],[AcceptedCmp5]]+marketing_campaign[[#This Row],[AcceptedCmp4]]+marketing_campaign[[#This Row],[AcceptedCmp3]]</f>
        <v>1</v>
      </c>
      <c r="B1158" s="11">
        <v>46049</v>
      </c>
      <c r="I1158">
        <v>1974</v>
      </c>
      <c r="S1158">
        <v>52</v>
      </c>
    </row>
    <row r="1159" spans="1:19" x14ac:dyDescent="0.35">
      <c r="A1159" s="11">
        <f>marketing_campaign[[#This Row],[Response]]+marketing_campaign[[#This Row],[AcceptedCmp2]]+marketing_campaign[[#This Row],[AcceptedCmp1]]+marketing_campaign[[#This Row],[AcceptedCmp5]]+marketing_campaign[[#This Row],[AcceptedCmp4]]+marketing_campaign[[#This Row],[AcceptedCmp3]]</f>
        <v>0</v>
      </c>
      <c r="B1159" s="11">
        <v>56715</v>
      </c>
      <c r="I1159">
        <v>1961</v>
      </c>
      <c r="S1159">
        <v>65</v>
      </c>
    </row>
    <row r="1160" spans="1:19" x14ac:dyDescent="0.35">
      <c r="A1160" s="12">
        <f>marketing_campaign[[#This Row],[Response]]+marketing_campaign[[#This Row],[AcceptedCmp2]]+marketing_campaign[[#This Row],[AcceptedCmp1]]+marketing_campaign[[#This Row],[AcceptedCmp5]]+marketing_campaign[[#This Row],[AcceptedCmp4]]+marketing_campaign[[#This Row],[AcceptedCmp3]]</f>
        <v>0</v>
      </c>
      <c r="B1160" s="11">
        <v>79410</v>
      </c>
      <c r="I1160">
        <v>1951</v>
      </c>
      <c r="S1160">
        <v>75</v>
      </c>
    </row>
    <row r="1161" spans="1:19" x14ac:dyDescent="0.35">
      <c r="A1161" s="11">
        <f>marketing_campaign[[#This Row],[Response]]+marketing_campaign[[#This Row],[AcceptedCmp2]]+marketing_campaign[[#This Row],[AcceptedCmp1]]+marketing_campaign[[#This Row],[AcceptedCmp5]]+marketing_campaign[[#This Row],[AcceptedCmp4]]+marketing_campaign[[#This Row],[AcceptedCmp3]]</f>
        <v>0</v>
      </c>
      <c r="B1161" s="11">
        <v>57304</v>
      </c>
      <c r="I1161">
        <v>1965</v>
      </c>
      <c r="S1161">
        <v>61</v>
      </c>
    </row>
    <row r="1162" spans="1:19" x14ac:dyDescent="0.35">
      <c r="A1162" s="12">
        <f>marketing_campaign[[#This Row],[Response]]+marketing_campaign[[#This Row],[AcceptedCmp2]]+marketing_campaign[[#This Row],[AcceptedCmp1]]+marketing_campaign[[#This Row],[AcceptedCmp5]]+marketing_campaign[[#This Row],[AcceptedCmp4]]+marketing_campaign[[#This Row],[AcceptedCmp3]]</f>
        <v>0</v>
      </c>
      <c r="B1162" s="11">
        <v>44375</v>
      </c>
      <c r="I1162">
        <v>1956</v>
      </c>
      <c r="S1162">
        <v>70</v>
      </c>
    </row>
    <row r="1163" spans="1:19" x14ac:dyDescent="0.35">
      <c r="A1163" s="11">
        <f>marketing_campaign[[#This Row],[Response]]+marketing_campaign[[#This Row],[AcceptedCmp2]]+marketing_campaign[[#This Row],[AcceptedCmp1]]+marketing_campaign[[#This Row],[AcceptedCmp5]]+marketing_campaign[[#This Row],[AcceptedCmp4]]+marketing_campaign[[#This Row],[AcceptedCmp3]]</f>
        <v>0</v>
      </c>
      <c r="B1163" s="11">
        <v>54450</v>
      </c>
      <c r="I1163">
        <v>1965</v>
      </c>
      <c r="S1163">
        <v>61</v>
      </c>
    </row>
    <row r="1164" spans="1:19" x14ac:dyDescent="0.35">
      <c r="A1164" s="12">
        <f>marketing_campaign[[#This Row],[Response]]+marketing_campaign[[#This Row],[AcceptedCmp2]]+marketing_campaign[[#This Row],[AcceptedCmp1]]+marketing_campaign[[#This Row],[AcceptedCmp5]]+marketing_campaign[[#This Row],[AcceptedCmp4]]+marketing_campaign[[#This Row],[AcceptedCmp3]]</f>
        <v>1</v>
      </c>
      <c r="B1164" s="11">
        <v>59594</v>
      </c>
      <c r="I1164">
        <v>1994</v>
      </c>
      <c r="S1164">
        <v>32</v>
      </c>
    </row>
    <row r="1165" spans="1:19" x14ac:dyDescent="0.35">
      <c r="A1165" s="11">
        <f>marketing_campaign[[#This Row],[Response]]+marketing_campaign[[#This Row],[AcceptedCmp2]]+marketing_campaign[[#This Row],[AcceptedCmp1]]+marketing_campaign[[#This Row],[AcceptedCmp5]]+marketing_campaign[[#This Row],[AcceptedCmp4]]+marketing_campaign[[#This Row],[AcceptedCmp3]]</f>
        <v>0</v>
      </c>
      <c r="B1165" s="11">
        <v>80685</v>
      </c>
      <c r="I1165">
        <v>1974</v>
      </c>
      <c r="S1165">
        <v>52</v>
      </c>
    </row>
    <row r="1166" spans="1:19" x14ac:dyDescent="0.35">
      <c r="A1166" s="12">
        <f>marketing_campaign[[#This Row],[Response]]+marketing_campaign[[#This Row],[AcceptedCmp2]]+marketing_campaign[[#This Row],[AcceptedCmp1]]+marketing_campaign[[#This Row],[AcceptedCmp5]]+marketing_campaign[[#This Row],[AcceptedCmp4]]+marketing_campaign[[#This Row],[AcceptedCmp3]]</f>
        <v>0</v>
      </c>
      <c r="B1166" s="11">
        <v>40344</v>
      </c>
      <c r="I1166">
        <v>1972</v>
      </c>
      <c r="S1166">
        <v>54</v>
      </c>
    </row>
    <row r="1167" spans="1:19" x14ac:dyDescent="0.35">
      <c r="A1167" s="11">
        <f>marketing_campaign[[#This Row],[Response]]+marketing_campaign[[#This Row],[AcceptedCmp2]]+marketing_campaign[[#This Row],[AcceptedCmp1]]+marketing_campaign[[#This Row],[AcceptedCmp5]]+marketing_campaign[[#This Row],[AcceptedCmp4]]+marketing_campaign[[#This Row],[AcceptedCmp3]]</f>
        <v>0</v>
      </c>
      <c r="B1167" s="11">
        <v>62710</v>
      </c>
      <c r="I1167">
        <v>1968</v>
      </c>
      <c r="S1167">
        <v>58</v>
      </c>
    </row>
    <row r="1168" spans="1:19" x14ac:dyDescent="0.35">
      <c r="A1168" s="12">
        <f>marketing_campaign[[#This Row],[Response]]+marketing_campaign[[#This Row],[AcceptedCmp2]]+marketing_campaign[[#This Row],[AcceptedCmp1]]+marketing_campaign[[#This Row],[AcceptedCmp5]]+marketing_campaign[[#This Row],[AcceptedCmp4]]+marketing_campaign[[#This Row],[AcceptedCmp3]]</f>
        <v>0</v>
      </c>
      <c r="B1168" s="11">
        <v>48985</v>
      </c>
      <c r="I1168">
        <v>1968</v>
      </c>
      <c r="S1168">
        <v>58</v>
      </c>
    </row>
    <row r="1169" spans="1:19" x14ac:dyDescent="0.35">
      <c r="A1169" s="11">
        <f>marketing_campaign[[#This Row],[Response]]+marketing_campaign[[#This Row],[AcceptedCmp2]]+marketing_campaign[[#This Row],[AcceptedCmp1]]+marketing_campaign[[#This Row],[AcceptedCmp5]]+marketing_campaign[[#This Row],[AcceptedCmp4]]+marketing_campaign[[#This Row],[AcceptedCmp3]]</f>
        <v>0</v>
      </c>
      <c r="B1169" s="11">
        <v>35322</v>
      </c>
      <c r="I1169">
        <v>1948</v>
      </c>
      <c r="S1169">
        <v>78</v>
      </c>
    </row>
    <row r="1170" spans="1:19" x14ac:dyDescent="0.35">
      <c r="A1170" s="12">
        <f>marketing_campaign[[#This Row],[Response]]+marketing_campaign[[#This Row],[AcceptedCmp2]]+marketing_campaign[[#This Row],[AcceptedCmp1]]+marketing_campaign[[#This Row],[AcceptedCmp5]]+marketing_campaign[[#This Row],[AcceptedCmp4]]+marketing_campaign[[#This Row],[AcceptedCmp3]]</f>
        <v>0</v>
      </c>
      <c r="B1170" s="11">
        <v>77142</v>
      </c>
      <c r="I1170">
        <v>1969</v>
      </c>
      <c r="S1170">
        <v>57</v>
      </c>
    </row>
    <row r="1171" spans="1:19" x14ac:dyDescent="0.35">
      <c r="A1171" s="11">
        <f>marketing_campaign[[#This Row],[Response]]+marketing_campaign[[#This Row],[AcceptedCmp2]]+marketing_campaign[[#This Row],[AcceptedCmp1]]+marketing_campaign[[#This Row],[AcceptedCmp5]]+marketing_campaign[[#This Row],[AcceptedCmp4]]+marketing_campaign[[#This Row],[AcceptedCmp3]]</f>
        <v>0</v>
      </c>
      <c r="B1171" s="11">
        <v>81657</v>
      </c>
      <c r="I1171">
        <v>1996</v>
      </c>
      <c r="S1171">
        <v>30</v>
      </c>
    </row>
    <row r="1172" spans="1:19" x14ac:dyDescent="0.35">
      <c r="A1172" s="12">
        <f>marketing_campaign[[#This Row],[Response]]+marketing_campaign[[#This Row],[AcceptedCmp2]]+marketing_campaign[[#This Row],[AcceptedCmp1]]+marketing_campaign[[#This Row],[AcceptedCmp5]]+marketing_campaign[[#This Row],[AcceptedCmp4]]+marketing_campaign[[#This Row],[AcceptedCmp3]]</f>
        <v>1</v>
      </c>
      <c r="B1172" s="11">
        <v>14421</v>
      </c>
      <c r="I1172">
        <v>1974</v>
      </c>
      <c r="S1172">
        <v>52</v>
      </c>
    </row>
    <row r="1173" spans="1:19" x14ac:dyDescent="0.35">
      <c r="A1173" s="11">
        <f>marketing_campaign[[#This Row],[Response]]+marketing_campaign[[#This Row],[AcceptedCmp2]]+marketing_campaign[[#This Row],[AcceptedCmp1]]+marketing_campaign[[#This Row],[AcceptedCmp5]]+marketing_campaign[[#This Row],[AcceptedCmp4]]+marketing_campaign[[#This Row],[AcceptedCmp3]]</f>
        <v>0</v>
      </c>
      <c r="B1173" s="11">
        <v>20130</v>
      </c>
      <c r="I1173">
        <v>1990</v>
      </c>
      <c r="S1173">
        <v>36</v>
      </c>
    </row>
    <row r="1174" spans="1:19" x14ac:dyDescent="0.35">
      <c r="A1174" s="12">
        <f>marketing_campaign[[#This Row],[Response]]+marketing_campaign[[#This Row],[AcceptedCmp2]]+marketing_campaign[[#This Row],[AcceptedCmp1]]+marketing_campaign[[#This Row],[AcceptedCmp5]]+marketing_campaign[[#This Row],[AcceptedCmp4]]+marketing_campaign[[#This Row],[AcceptedCmp3]]</f>
        <v>0</v>
      </c>
      <c r="B1174" s="11">
        <v>74214</v>
      </c>
      <c r="I1174">
        <v>1957</v>
      </c>
      <c r="S1174">
        <v>69</v>
      </c>
    </row>
    <row r="1175" spans="1:19" x14ac:dyDescent="0.35">
      <c r="A1175" s="11">
        <f>marketing_campaign[[#This Row],[Response]]+marketing_campaign[[#This Row],[AcceptedCmp2]]+marketing_campaign[[#This Row],[AcceptedCmp1]]+marketing_campaign[[#This Row],[AcceptedCmp5]]+marketing_campaign[[#This Row],[AcceptedCmp4]]+marketing_campaign[[#This Row],[AcceptedCmp3]]</f>
        <v>1</v>
      </c>
      <c r="B1175" s="11">
        <v>66726</v>
      </c>
      <c r="I1175">
        <v>1979</v>
      </c>
      <c r="S1175">
        <v>47</v>
      </c>
    </row>
    <row r="1176" spans="1:19" x14ac:dyDescent="0.35">
      <c r="A1176" s="12">
        <f>marketing_campaign[[#This Row],[Response]]+marketing_campaign[[#This Row],[AcceptedCmp2]]+marketing_campaign[[#This Row],[AcceptedCmp1]]+marketing_campaign[[#This Row],[AcceptedCmp5]]+marketing_campaign[[#This Row],[AcceptedCmp4]]+marketing_campaign[[#This Row],[AcceptedCmp3]]</f>
        <v>0</v>
      </c>
      <c r="B1176" s="11">
        <v>23724</v>
      </c>
      <c r="I1176">
        <v>1960</v>
      </c>
      <c r="S1176">
        <v>66</v>
      </c>
    </row>
    <row r="1177" spans="1:19" x14ac:dyDescent="0.35">
      <c r="A1177" s="11">
        <f>marketing_campaign[[#This Row],[Response]]+marketing_campaign[[#This Row],[AcceptedCmp2]]+marketing_campaign[[#This Row],[AcceptedCmp1]]+marketing_campaign[[#This Row],[AcceptedCmp5]]+marketing_campaign[[#This Row],[AcceptedCmp4]]+marketing_campaign[[#This Row],[AcceptedCmp3]]</f>
        <v>0</v>
      </c>
      <c r="B1177" s="11">
        <v>47353</v>
      </c>
      <c r="I1177">
        <v>1952</v>
      </c>
      <c r="S1177">
        <v>74</v>
      </c>
    </row>
    <row r="1178" spans="1:19" x14ac:dyDescent="0.35">
      <c r="A1178" s="12">
        <f>marketing_campaign[[#This Row],[Response]]+marketing_campaign[[#This Row],[AcceptedCmp2]]+marketing_campaign[[#This Row],[AcceptedCmp1]]+marketing_campaign[[#This Row],[AcceptedCmp5]]+marketing_campaign[[#This Row],[AcceptedCmp4]]+marketing_campaign[[#This Row],[AcceptedCmp3]]</f>
        <v>0</v>
      </c>
      <c r="B1178" s="11">
        <v>33444</v>
      </c>
      <c r="I1178">
        <v>1981</v>
      </c>
      <c r="S1178">
        <v>45</v>
      </c>
    </row>
    <row r="1179" spans="1:19" x14ac:dyDescent="0.35">
      <c r="A1179" s="11">
        <f>marketing_campaign[[#This Row],[Response]]+marketing_campaign[[#This Row],[AcceptedCmp2]]+marketing_campaign[[#This Row],[AcceptedCmp1]]+marketing_campaign[[#This Row],[AcceptedCmp5]]+marketing_campaign[[#This Row],[AcceptedCmp4]]+marketing_campaign[[#This Row],[AcceptedCmp3]]</f>
        <v>0</v>
      </c>
      <c r="B1179" s="11">
        <v>54386</v>
      </c>
      <c r="I1179">
        <v>1981</v>
      </c>
      <c r="S1179">
        <v>45</v>
      </c>
    </row>
    <row r="1180" spans="1:19" x14ac:dyDescent="0.35">
      <c r="A1180" s="12">
        <f>marketing_campaign[[#This Row],[Response]]+marketing_campaign[[#This Row],[AcceptedCmp2]]+marketing_campaign[[#This Row],[AcceptedCmp1]]+marketing_campaign[[#This Row],[AcceptedCmp5]]+marketing_campaign[[#This Row],[AcceptedCmp4]]+marketing_campaign[[#This Row],[AcceptedCmp3]]</f>
        <v>0</v>
      </c>
      <c r="B1180" s="11">
        <v>28510</v>
      </c>
      <c r="I1180">
        <v>1991</v>
      </c>
      <c r="S1180">
        <v>35</v>
      </c>
    </row>
    <row r="1181" spans="1:19" x14ac:dyDescent="0.35">
      <c r="A1181" s="11">
        <f>marketing_campaign[[#This Row],[Response]]+marketing_campaign[[#This Row],[AcceptedCmp2]]+marketing_campaign[[#This Row],[AcceptedCmp1]]+marketing_campaign[[#This Row],[AcceptedCmp5]]+marketing_campaign[[#This Row],[AcceptedCmp4]]+marketing_campaign[[#This Row],[AcceptedCmp3]]</f>
        <v>1</v>
      </c>
      <c r="B1181" s="11">
        <v>90638</v>
      </c>
      <c r="I1181">
        <v>1950</v>
      </c>
      <c r="S1181">
        <v>76</v>
      </c>
    </row>
    <row r="1182" spans="1:19" x14ac:dyDescent="0.35">
      <c r="A1182" s="12">
        <f>marketing_campaign[[#This Row],[Response]]+marketing_campaign[[#This Row],[AcceptedCmp2]]+marketing_campaign[[#This Row],[AcceptedCmp1]]+marketing_campaign[[#This Row],[AcceptedCmp5]]+marketing_campaign[[#This Row],[AcceptedCmp4]]+marketing_campaign[[#This Row],[AcceptedCmp3]]</f>
        <v>0</v>
      </c>
      <c r="B1182" s="11">
        <v>48070</v>
      </c>
      <c r="I1182">
        <v>1957</v>
      </c>
      <c r="S1182">
        <v>69</v>
      </c>
    </row>
    <row r="1183" spans="1:19" x14ac:dyDescent="0.35">
      <c r="A1183" s="11">
        <f>marketing_campaign[[#This Row],[Response]]+marketing_campaign[[#This Row],[AcceptedCmp2]]+marketing_campaign[[#This Row],[AcceptedCmp1]]+marketing_campaign[[#This Row],[AcceptedCmp5]]+marketing_campaign[[#This Row],[AcceptedCmp4]]+marketing_campaign[[#This Row],[AcceptedCmp3]]</f>
        <v>0</v>
      </c>
      <c r="B1183" s="11">
        <v>43140</v>
      </c>
      <c r="I1183">
        <v>1961</v>
      </c>
      <c r="S1183">
        <v>65</v>
      </c>
    </row>
    <row r="1184" spans="1:19" x14ac:dyDescent="0.35">
      <c r="A1184" s="12">
        <f>marketing_campaign[[#This Row],[Response]]+marketing_campaign[[#This Row],[AcceptedCmp2]]+marketing_campaign[[#This Row],[AcceptedCmp1]]+marketing_campaign[[#This Row],[AcceptedCmp5]]+marketing_campaign[[#This Row],[AcceptedCmp4]]+marketing_campaign[[#This Row],[AcceptedCmp3]]</f>
        <v>2</v>
      </c>
      <c r="B1184" s="11">
        <v>54959</v>
      </c>
      <c r="I1184">
        <v>1958</v>
      </c>
      <c r="S1184">
        <v>68</v>
      </c>
    </row>
    <row r="1185" spans="1:19" x14ac:dyDescent="0.35">
      <c r="A1185" s="11">
        <f>marketing_campaign[[#This Row],[Response]]+marketing_campaign[[#This Row],[AcceptedCmp2]]+marketing_campaign[[#This Row],[AcceptedCmp1]]+marketing_campaign[[#This Row],[AcceptedCmp5]]+marketing_campaign[[#This Row],[AcceptedCmp4]]+marketing_campaign[[#This Row],[AcceptedCmp3]]</f>
        <v>0</v>
      </c>
      <c r="B1185" s="11">
        <v>15056</v>
      </c>
      <c r="I1185">
        <v>1971</v>
      </c>
      <c r="S1185">
        <v>55</v>
      </c>
    </row>
    <row r="1186" spans="1:19" x14ac:dyDescent="0.35">
      <c r="A1186" s="12">
        <f>marketing_campaign[[#This Row],[Response]]+marketing_campaign[[#This Row],[AcceptedCmp2]]+marketing_campaign[[#This Row],[AcceptedCmp1]]+marketing_campaign[[#This Row],[AcceptedCmp5]]+marketing_campaign[[#This Row],[AcceptedCmp4]]+marketing_campaign[[#This Row],[AcceptedCmp3]]</f>
        <v>0</v>
      </c>
      <c r="B1186" s="11">
        <v>26954</v>
      </c>
      <c r="I1186">
        <v>1985</v>
      </c>
      <c r="S1186">
        <v>41</v>
      </c>
    </row>
    <row r="1187" spans="1:19" x14ac:dyDescent="0.35">
      <c r="A1187" s="11">
        <f>marketing_campaign[[#This Row],[Response]]+marketing_campaign[[#This Row],[AcceptedCmp2]]+marketing_campaign[[#This Row],[AcceptedCmp1]]+marketing_campaign[[#This Row],[AcceptedCmp5]]+marketing_campaign[[#This Row],[AcceptedCmp4]]+marketing_campaign[[#This Row],[AcceptedCmp3]]</f>
        <v>0</v>
      </c>
      <c r="B1187" s="11">
        <v>22327</v>
      </c>
      <c r="I1187">
        <v>1965</v>
      </c>
      <c r="S1187">
        <v>61</v>
      </c>
    </row>
    <row r="1188" spans="1:19" x14ac:dyDescent="0.35">
      <c r="A1188" s="12">
        <f>marketing_campaign[[#This Row],[Response]]+marketing_campaign[[#This Row],[AcceptedCmp2]]+marketing_campaign[[#This Row],[AcceptedCmp1]]+marketing_campaign[[#This Row],[AcceptedCmp5]]+marketing_campaign[[#This Row],[AcceptedCmp4]]+marketing_campaign[[#This Row],[AcceptedCmp3]]</f>
        <v>0</v>
      </c>
      <c r="B1188" s="11">
        <v>44393</v>
      </c>
      <c r="I1188">
        <v>1952</v>
      </c>
      <c r="S1188">
        <v>74</v>
      </c>
    </row>
    <row r="1189" spans="1:19" x14ac:dyDescent="0.35">
      <c r="A1189" s="11">
        <f>marketing_campaign[[#This Row],[Response]]+marketing_campaign[[#This Row],[AcceptedCmp2]]+marketing_campaign[[#This Row],[AcceptedCmp1]]+marketing_campaign[[#This Row],[AcceptedCmp5]]+marketing_campaign[[#This Row],[AcceptedCmp4]]+marketing_campaign[[#This Row],[AcceptedCmp3]]</f>
        <v>1</v>
      </c>
      <c r="B1189" s="11">
        <v>62000</v>
      </c>
      <c r="I1189">
        <v>1962</v>
      </c>
      <c r="S1189">
        <v>64</v>
      </c>
    </row>
    <row r="1190" spans="1:19" x14ac:dyDescent="0.35">
      <c r="A1190" s="12">
        <f>marketing_campaign[[#This Row],[Response]]+marketing_campaign[[#This Row],[AcceptedCmp2]]+marketing_campaign[[#This Row],[AcceptedCmp1]]+marketing_campaign[[#This Row],[AcceptedCmp5]]+marketing_campaign[[#This Row],[AcceptedCmp4]]+marketing_campaign[[#This Row],[AcceptedCmp3]]</f>
        <v>0</v>
      </c>
      <c r="B1190" s="11">
        <v>31497</v>
      </c>
      <c r="I1190">
        <v>1974</v>
      </c>
      <c r="S1190">
        <v>52</v>
      </c>
    </row>
    <row r="1191" spans="1:19" x14ac:dyDescent="0.35">
      <c r="A1191" s="11">
        <f>marketing_campaign[[#This Row],[Response]]+marketing_campaign[[#This Row],[AcceptedCmp2]]+marketing_campaign[[#This Row],[AcceptedCmp1]]+marketing_campaign[[#This Row],[AcceptedCmp5]]+marketing_campaign[[#This Row],[AcceptedCmp4]]+marketing_campaign[[#This Row],[AcceptedCmp3]]</f>
        <v>0</v>
      </c>
      <c r="B1191" s="11">
        <v>45894</v>
      </c>
      <c r="I1191">
        <v>1970</v>
      </c>
      <c r="S1191">
        <v>56</v>
      </c>
    </row>
    <row r="1192" spans="1:19" x14ac:dyDescent="0.35">
      <c r="A1192" s="12">
        <f>marketing_campaign[[#This Row],[Response]]+marketing_campaign[[#This Row],[AcceptedCmp2]]+marketing_campaign[[#This Row],[AcceptedCmp1]]+marketing_campaign[[#This Row],[AcceptedCmp5]]+marketing_campaign[[#This Row],[AcceptedCmp4]]+marketing_campaign[[#This Row],[AcceptedCmp3]]</f>
        <v>1</v>
      </c>
      <c r="B1192" s="11">
        <v>78579</v>
      </c>
      <c r="I1192">
        <v>1969</v>
      </c>
      <c r="S1192">
        <v>57</v>
      </c>
    </row>
    <row r="1193" spans="1:19" x14ac:dyDescent="0.35">
      <c r="A1193" s="11">
        <f>marketing_campaign[[#This Row],[Response]]+marketing_campaign[[#This Row],[AcceptedCmp2]]+marketing_campaign[[#This Row],[AcceptedCmp1]]+marketing_campaign[[#This Row],[AcceptedCmp5]]+marketing_campaign[[#This Row],[AcceptedCmp4]]+marketing_campaign[[#This Row],[AcceptedCmp3]]</f>
        <v>3</v>
      </c>
      <c r="B1193" s="11">
        <v>67369</v>
      </c>
      <c r="I1193">
        <v>1960</v>
      </c>
      <c r="S1193">
        <v>66</v>
      </c>
    </row>
    <row r="1194" spans="1:19" x14ac:dyDescent="0.35">
      <c r="A1194" s="12">
        <f>marketing_campaign[[#This Row],[Response]]+marketing_campaign[[#This Row],[AcceptedCmp2]]+marketing_campaign[[#This Row],[AcceptedCmp1]]+marketing_campaign[[#This Row],[AcceptedCmp5]]+marketing_campaign[[#This Row],[AcceptedCmp4]]+marketing_campaign[[#This Row],[AcceptedCmp3]]</f>
        <v>0</v>
      </c>
      <c r="B1194" s="11">
        <v>58401</v>
      </c>
      <c r="I1194">
        <v>1952</v>
      </c>
      <c r="S1194">
        <v>74</v>
      </c>
    </row>
    <row r="1195" spans="1:19" x14ac:dyDescent="0.35">
      <c r="A1195" s="11">
        <f>marketing_campaign[[#This Row],[Response]]+marketing_campaign[[#This Row],[AcceptedCmp2]]+marketing_campaign[[#This Row],[AcceptedCmp1]]+marketing_campaign[[#This Row],[AcceptedCmp5]]+marketing_campaign[[#This Row],[AcceptedCmp4]]+marketing_campaign[[#This Row],[AcceptedCmp3]]</f>
        <v>0</v>
      </c>
      <c r="B1195" s="11">
        <v>62307</v>
      </c>
      <c r="I1195">
        <v>1969</v>
      </c>
      <c r="S1195">
        <v>57</v>
      </c>
    </row>
    <row r="1196" spans="1:19" x14ac:dyDescent="0.35">
      <c r="A1196" s="12">
        <f>marketing_campaign[[#This Row],[Response]]+marketing_campaign[[#This Row],[AcceptedCmp2]]+marketing_campaign[[#This Row],[AcceptedCmp1]]+marketing_campaign[[#This Row],[AcceptedCmp5]]+marketing_campaign[[#This Row],[AcceptedCmp4]]+marketing_campaign[[#This Row],[AcceptedCmp3]]</f>
        <v>0</v>
      </c>
      <c r="B1196" s="11">
        <v>43641</v>
      </c>
      <c r="I1196">
        <v>1968</v>
      </c>
      <c r="S1196">
        <v>58</v>
      </c>
    </row>
    <row r="1197" spans="1:19" x14ac:dyDescent="0.35">
      <c r="A1197" s="11">
        <f>marketing_campaign[[#This Row],[Response]]+marketing_campaign[[#This Row],[AcceptedCmp2]]+marketing_campaign[[#This Row],[AcceptedCmp1]]+marketing_campaign[[#This Row],[AcceptedCmp5]]+marketing_campaign[[#This Row],[AcceptedCmp4]]+marketing_campaign[[#This Row],[AcceptedCmp3]]</f>
        <v>0</v>
      </c>
      <c r="B1197" s="11">
        <v>63841</v>
      </c>
      <c r="I1197">
        <v>1965</v>
      </c>
      <c r="S1197">
        <v>61</v>
      </c>
    </row>
    <row r="1198" spans="1:19" x14ac:dyDescent="0.35">
      <c r="A1198" s="12">
        <f>marketing_campaign[[#This Row],[Response]]+marketing_campaign[[#This Row],[AcceptedCmp2]]+marketing_campaign[[#This Row],[AcceptedCmp1]]+marketing_campaign[[#This Row],[AcceptedCmp5]]+marketing_campaign[[#This Row],[AcceptedCmp4]]+marketing_campaign[[#This Row],[AcceptedCmp3]]</f>
        <v>0</v>
      </c>
      <c r="B1198" s="11">
        <v>46891</v>
      </c>
      <c r="I1198">
        <v>1969</v>
      </c>
      <c r="S1198">
        <v>57</v>
      </c>
    </row>
    <row r="1199" spans="1:19" x14ac:dyDescent="0.35">
      <c r="A1199" s="11">
        <f>marketing_campaign[[#This Row],[Response]]+marketing_campaign[[#This Row],[AcceptedCmp2]]+marketing_campaign[[#This Row],[AcceptedCmp1]]+marketing_campaign[[#This Row],[AcceptedCmp5]]+marketing_campaign[[#This Row],[AcceptedCmp4]]+marketing_campaign[[#This Row],[AcceptedCmp3]]</f>
        <v>1</v>
      </c>
      <c r="B1199" s="11">
        <v>70091</v>
      </c>
      <c r="I1199">
        <v>1972</v>
      </c>
      <c r="S1199">
        <v>54</v>
      </c>
    </row>
    <row r="1200" spans="1:19" x14ac:dyDescent="0.35">
      <c r="A1200" s="12">
        <f>marketing_campaign[[#This Row],[Response]]+marketing_campaign[[#This Row],[AcceptedCmp2]]+marketing_campaign[[#This Row],[AcceptedCmp1]]+marketing_campaign[[#This Row],[AcceptedCmp5]]+marketing_campaign[[#This Row],[AcceptedCmp4]]+marketing_campaign[[#This Row],[AcceptedCmp3]]</f>
        <v>0</v>
      </c>
      <c r="B1200" s="11">
        <v>78075</v>
      </c>
      <c r="I1200">
        <v>1961</v>
      </c>
      <c r="S1200">
        <v>65</v>
      </c>
    </row>
    <row r="1201" spans="1:19" x14ac:dyDescent="0.35">
      <c r="A1201" s="11">
        <f>marketing_campaign[[#This Row],[Response]]+marketing_campaign[[#This Row],[AcceptedCmp2]]+marketing_campaign[[#This Row],[AcceptedCmp1]]+marketing_campaign[[#This Row],[AcceptedCmp5]]+marketing_campaign[[#This Row],[AcceptedCmp4]]+marketing_campaign[[#This Row],[AcceptedCmp3]]</f>
        <v>0</v>
      </c>
      <c r="B1201" s="11">
        <v>59184</v>
      </c>
      <c r="I1201">
        <v>1977</v>
      </c>
      <c r="S1201">
        <v>49</v>
      </c>
    </row>
    <row r="1202" spans="1:19" x14ac:dyDescent="0.35">
      <c r="A1202" s="12">
        <f>marketing_campaign[[#This Row],[Response]]+marketing_campaign[[#This Row],[AcceptedCmp2]]+marketing_campaign[[#This Row],[AcceptedCmp1]]+marketing_campaign[[#This Row],[AcceptedCmp5]]+marketing_campaign[[#This Row],[AcceptedCmp4]]+marketing_campaign[[#This Row],[AcceptedCmp3]]</f>
        <v>0</v>
      </c>
      <c r="B1202" s="11">
        <v>54809</v>
      </c>
      <c r="I1202">
        <v>1959</v>
      </c>
      <c r="S1202">
        <v>67</v>
      </c>
    </row>
    <row r="1203" spans="1:19" x14ac:dyDescent="0.35">
      <c r="A1203" s="11">
        <f>marketing_campaign[[#This Row],[Response]]+marketing_campaign[[#This Row],[AcceptedCmp2]]+marketing_campaign[[#This Row],[AcceptedCmp1]]+marketing_campaign[[#This Row],[AcceptedCmp5]]+marketing_campaign[[#This Row],[AcceptedCmp4]]+marketing_campaign[[#This Row],[AcceptedCmp3]]</f>
        <v>0</v>
      </c>
      <c r="B1203" s="11">
        <v>58113</v>
      </c>
      <c r="I1203">
        <v>1958</v>
      </c>
      <c r="S1203">
        <v>68</v>
      </c>
    </row>
    <row r="1204" spans="1:19" x14ac:dyDescent="0.35">
      <c r="A1204" s="12">
        <f>marketing_campaign[[#This Row],[Response]]+marketing_campaign[[#This Row],[AcceptedCmp2]]+marketing_campaign[[#This Row],[AcceptedCmp1]]+marketing_campaign[[#This Row],[AcceptedCmp5]]+marketing_campaign[[#This Row],[AcceptedCmp4]]+marketing_campaign[[#This Row],[AcceptedCmp3]]</f>
        <v>0</v>
      </c>
      <c r="B1204" s="11">
        <v>51412</v>
      </c>
      <c r="I1204">
        <v>1979</v>
      </c>
      <c r="S1204">
        <v>47</v>
      </c>
    </row>
    <row r="1205" spans="1:19" x14ac:dyDescent="0.35">
      <c r="A1205" s="11">
        <f>marketing_campaign[[#This Row],[Response]]+marketing_campaign[[#This Row],[AcceptedCmp2]]+marketing_campaign[[#This Row],[AcceptedCmp1]]+marketing_campaign[[#This Row],[AcceptedCmp5]]+marketing_campaign[[#This Row],[AcceptedCmp4]]+marketing_campaign[[#This Row],[AcceptedCmp3]]</f>
        <v>2</v>
      </c>
      <c r="B1205" s="11">
        <v>15287</v>
      </c>
      <c r="I1205">
        <v>1957</v>
      </c>
      <c r="S1205">
        <v>69</v>
      </c>
    </row>
    <row r="1206" spans="1:19" x14ac:dyDescent="0.35">
      <c r="A1206" s="12">
        <f>marketing_campaign[[#This Row],[Response]]+marketing_campaign[[#This Row],[AcceptedCmp2]]+marketing_campaign[[#This Row],[AcceptedCmp1]]+marketing_campaign[[#This Row],[AcceptedCmp5]]+marketing_campaign[[#This Row],[AcceptedCmp4]]+marketing_campaign[[#This Row],[AcceptedCmp3]]</f>
        <v>0</v>
      </c>
      <c r="B1206" s="11">
        <v>66636</v>
      </c>
      <c r="I1206">
        <v>1956</v>
      </c>
      <c r="S1206">
        <v>70</v>
      </c>
    </row>
    <row r="1207" spans="1:19" x14ac:dyDescent="0.35">
      <c r="A1207" s="11">
        <f>marketing_campaign[[#This Row],[Response]]+marketing_campaign[[#This Row],[AcceptedCmp2]]+marketing_campaign[[#This Row],[AcceptedCmp1]]+marketing_campaign[[#This Row],[AcceptedCmp5]]+marketing_campaign[[#This Row],[AcceptedCmp4]]+marketing_campaign[[#This Row],[AcceptedCmp3]]</f>
        <v>1</v>
      </c>
      <c r="B1207" s="11">
        <v>50965</v>
      </c>
      <c r="I1207">
        <v>1965</v>
      </c>
      <c r="S1207">
        <v>61</v>
      </c>
    </row>
    <row r="1208" spans="1:19" x14ac:dyDescent="0.35">
      <c r="A1208" s="12">
        <f>marketing_campaign[[#This Row],[Response]]+marketing_campaign[[#This Row],[AcceptedCmp2]]+marketing_campaign[[#This Row],[AcceptedCmp1]]+marketing_campaign[[#This Row],[AcceptedCmp5]]+marketing_campaign[[#This Row],[AcceptedCmp4]]+marketing_campaign[[#This Row],[AcceptedCmp3]]</f>
        <v>1</v>
      </c>
      <c r="B1208" s="11">
        <v>84618</v>
      </c>
      <c r="I1208">
        <v>1990</v>
      </c>
      <c r="S1208">
        <v>36</v>
      </c>
    </row>
    <row r="1209" spans="1:19" x14ac:dyDescent="0.35">
      <c r="A1209" s="11">
        <f>marketing_campaign[[#This Row],[Response]]+marketing_campaign[[#This Row],[AcceptedCmp2]]+marketing_campaign[[#This Row],[AcceptedCmp1]]+marketing_campaign[[#This Row],[AcceptedCmp5]]+marketing_campaign[[#This Row],[AcceptedCmp4]]+marketing_campaign[[#This Row],[AcceptedCmp3]]</f>
        <v>0</v>
      </c>
      <c r="B1209" s="11">
        <v>18351</v>
      </c>
      <c r="I1209">
        <v>1957</v>
      </c>
      <c r="S1209">
        <v>69</v>
      </c>
    </row>
    <row r="1210" spans="1:19" x14ac:dyDescent="0.35">
      <c r="A1210" s="12">
        <f>marketing_campaign[[#This Row],[Response]]+marketing_campaign[[#This Row],[AcceptedCmp2]]+marketing_campaign[[#This Row],[AcceptedCmp1]]+marketing_campaign[[#This Row],[AcceptedCmp5]]+marketing_campaign[[#This Row],[AcceptedCmp4]]+marketing_campaign[[#This Row],[AcceptedCmp3]]</f>
        <v>1</v>
      </c>
      <c r="B1210" s="11">
        <v>40451</v>
      </c>
      <c r="I1210">
        <v>1965</v>
      </c>
      <c r="S1210">
        <v>61</v>
      </c>
    </row>
    <row r="1211" spans="1:19" x14ac:dyDescent="0.35">
      <c r="A1211" s="11">
        <f>marketing_campaign[[#This Row],[Response]]+marketing_campaign[[#This Row],[AcceptedCmp2]]+marketing_campaign[[#This Row],[AcceptedCmp1]]+marketing_campaign[[#This Row],[AcceptedCmp5]]+marketing_campaign[[#This Row],[AcceptedCmp4]]+marketing_campaign[[#This Row],[AcceptedCmp3]]</f>
        <v>0</v>
      </c>
      <c r="B1211" s="11">
        <v>36317</v>
      </c>
      <c r="I1211">
        <v>1957</v>
      </c>
      <c r="S1211">
        <v>69</v>
      </c>
    </row>
    <row r="1212" spans="1:19" x14ac:dyDescent="0.35">
      <c r="A1212" s="12">
        <f>marketing_campaign[[#This Row],[Response]]+marketing_campaign[[#This Row],[AcceptedCmp2]]+marketing_campaign[[#This Row],[AcceptedCmp1]]+marketing_campaign[[#This Row],[AcceptedCmp5]]+marketing_campaign[[#This Row],[AcceptedCmp4]]+marketing_campaign[[#This Row],[AcceptedCmp3]]</f>
        <v>1</v>
      </c>
      <c r="B1212" s="11">
        <v>42213</v>
      </c>
      <c r="I1212">
        <v>1955</v>
      </c>
      <c r="S1212">
        <v>71</v>
      </c>
    </row>
    <row r="1213" spans="1:19" x14ac:dyDescent="0.35">
      <c r="A1213" s="11">
        <f>marketing_campaign[[#This Row],[Response]]+marketing_campaign[[#This Row],[AcceptedCmp2]]+marketing_campaign[[#This Row],[AcceptedCmp1]]+marketing_campaign[[#This Row],[AcceptedCmp5]]+marketing_campaign[[#This Row],[AcceptedCmp4]]+marketing_campaign[[#This Row],[AcceptedCmp3]]</f>
        <v>0</v>
      </c>
      <c r="B1213" s="11">
        <v>65748</v>
      </c>
      <c r="I1213">
        <v>1972</v>
      </c>
      <c r="S1213">
        <v>54</v>
      </c>
    </row>
    <row r="1214" spans="1:19" x14ac:dyDescent="0.35">
      <c r="A1214" s="12">
        <f>marketing_campaign[[#This Row],[Response]]+marketing_campaign[[#This Row],[AcceptedCmp2]]+marketing_campaign[[#This Row],[AcceptedCmp1]]+marketing_campaign[[#This Row],[AcceptedCmp5]]+marketing_campaign[[#This Row],[AcceptedCmp4]]+marketing_campaign[[#This Row],[AcceptedCmp3]]</f>
        <v>1</v>
      </c>
      <c r="B1214" s="11">
        <v>77044</v>
      </c>
      <c r="I1214">
        <v>1969</v>
      </c>
      <c r="S1214">
        <v>57</v>
      </c>
    </row>
    <row r="1215" spans="1:19" x14ac:dyDescent="0.35">
      <c r="A1215" s="11">
        <f>marketing_campaign[[#This Row],[Response]]+marketing_campaign[[#This Row],[AcceptedCmp2]]+marketing_campaign[[#This Row],[AcceptedCmp1]]+marketing_campaign[[#This Row],[AcceptedCmp5]]+marketing_campaign[[#This Row],[AcceptedCmp4]]+marketing_campaign[[#This Row],[AcceptedCmp3]]</f>
        <v>1</v>
      </c>
      <c r="B1215" s="11">
        <v>74918</v>
      </c>
      <c r="I1215">
        <v>1972</v>
      </c>
      <c r="S1215">
        <v>54</v>
      </c>
    </row>
    <row r="1216" spans="1:19" x14ac:dyDescent="0.35">
      <c r="A1216" s="12">
        <f>marketing_campaign[[#This Row],[Response]]+marketing_campaign[[#This Row],[AcceptedCmp2]]+marketing_campaign[[#This Row],[AcceptedCmp1]]+marketing_campaign[[#This Row],[AcceptedCmp5]]+marketing_campaign[[#This Row],[AcceptedCmp4]]+marketing_campaign[[#This Row],[AcceptedCmp3]]</f>
        <v>0</v>
      </c>
      <c r="B1216" s="11">
        <v>56721</v>
      </c>
      <c r="I1216">
        <v>1975</v>
      </c>
      <c r="S1216">
        <v>51</v>
      </c>
    </row>
    <row r="1217" spans="1:19" x14ac:dyDescent="0.35">
      <c r="A1217" s="11">
        <f>marketing_campaign[[#This Row],[Response]]+marketing_campaign[[#This Row],[AcceptedCmp2]]+marketing_campaign[[#This Row],[AcceptedCmp1]]+marketing_campaign[[#This Row],[AcceptedCmp5]]+marketing_campaign[[#This Row],[AcceptedCmp4]]+marketing_campaign[[#This Row],[AcceptedCmp3]]</f>
        <v>1</v>
      </c>
      <c r="B1217" s="11">
        <v>42160</v>
      </c>
      <c r="I1217">
        <v>1965</v>
      </c>
      <c r="S1217">
        <v>61</v>
      </c>
    </row>
    <row r="1218" spans="1:19" x14ac:dyDescent="0.35">
      <c r="A1218" s="12">
        <f>marketing_campaign[[#This Row],[Response]]+marketing_campaign[[#This Row],[AcceptedCmp2]]+marketing_campaign[[#This Row],[AcceptedCmp1]]+marketing_campaign[[#This Row],[AcceptedCmp5]]+marketing_campaign[[#This Row],[AcceptedCmp4]]+marketing_campaign[[#This Row],[AcceptedCmp3]]</f>
        <v>0</v>
      </c>
      <c r="B1218" s="11">
        <v>61559</v>
      </c>
      <c r="I1218">
        <v>1963</v>
      </c>
      <c r="S1218">
        <v>63</v>
      </c>
    </row>
    <row r="1219" spans="1:19" x14ac:dyDescent="0.35">
      <c r="A1219" s="11">
        <f>marketing_campaign[[#This Row],[Response]]+marketing_campaign[[#This Row],[AcceptedCmp2]]+marketing_campaign[[#This Row],[AcceptedCmp1]]+marketing_campaign[[#This Row],[AcceptedCmp5]]+marketing_campaign[[#This Row],[AcceptedCmp4]]+marketing_campaign[[#This Row],[AcceptedCmp3]]</f>
        <v>0</v>
      </c>
      <c r="B1219" s="11">
        <v>33629</v>
      </c>
      <c r="I1219">
        <v>1991</v>
      </c>
      <c r="S1219">
        <v>35</v>
      </c>
    </row>
    <row r="1220" spans="1:19" x14ac:dyDescent="0.35">
      <c r="A1220" s="12">
        <f>marketing_campaign[[#This Row],[Response]]+marketing_campaign[[#This Row],[AcceptedCmp2]]+marketing_campaign[[#This Row],[AcceptedCmp1]]+marketing_campaign[[#This Row],[AcceptedCmp5]]+marketing_campaign[[#This Row],[AcceptedCmp4]]+marketing_campaign[[#This Row],[AcceptedCmp3]]</f>
        <v>0</v>
      </c>
      <c r="B1220" s="11">
        <v>68682</v>
      </c>
      <c r="I1220">
        <v>1963</v>
      </c>
      <c r="S1220">
        <v>63</v>
      </c>
    </row>
    <row r="1221" spans="1:19" x14ac:dyDescent="0.35">
      <c r="A1221" s="11">
        <f>marketing_campaign[[#This Row],[Response]]+marketing_campaign[[#This Row],[AcceptedCmp2]]+marketing_campaign[[#This Row],[AcceptedCmp1]]+marketing_campaign[[#This Row],[AcceptedCmp5]]+marketing_campaign[[#This Row],[AcceptedCmp4]]+marketing_campaign[[#This Row],[AcceptedCmp3]]</f>
        <v>0</v>
      </c>
      <c r="B1221" s="11">
        <v>34377</v>
      </c>
      <c r="I1221">
        <v>1986</v>
      </c>
      <c r="S1221">
        <v>40</v>
      </c>
    </row>
    <row r="1222" spans="1:19" x14ac:dyDescent="0.35">
      <c r="A1222" s="12">
        <f>marketing_campaign[[#This Row],[Response]]+marketing_campaign[[#This Row],[AcceptedCmp2]]+marketing_campaign[[#This Row],[AcceptedCmp1]]+marketing_campaign[[#This Row],[AcceptedCmp5]]+marketing_campaign[[#This Row],[AcceptedCmp4]]+marketing_campaign[[#This Row],[AcceptedCmp3]]</f>
        <v>0</v>
      </c>
      <c r="B1222" s="11">
        <v>8940</v>
      </c>
      <c r="I1222">
        <v>1973</v>
      </c>
      <c r="S1222">
        <v>53</v>
      </c>
    </row>
    <row r="1223" spans="1:19" x14ac:dyDescent="0.35">
      <c r="A1223" s="11">
        <f>marketing_campaign[[#This Row],[Response]]+marketing_campaign[[#This Row],[AcceptedCmp2]]+marketing_campaign[[#This Row],[AcceptedCmp1]]+marketing_campaign[[#This Row],[AcceptedCmp5]]+marketing_campaign[[#This Row],[AcceptedCmp4]]+marketing_campaign[[#This Row],[AcceptedCmp3]]</f>
        <v>0</v>
      </c>
      <c r="B1223" s="11">
        <v>26228</v>
      </c>
      <c r="I1223">
        <v>1957</v>
      </c>
      <c r="S1223">
        <v>69</v>
      </c>
    </row>
    <row r="1224" spans="1:19" x14ac:dyDescent="0.35">
      <c r="A1224" s="12">
        <f>marketing_campaign[[#This Row],[Response]]+marketing_campaign[[#This Row],[AcceptedCmp2]]+marketing_campaign[[#This Row],[AcceptedCmp1]]+marketing_campaign[[#This Row],[AcceptedCmp5]]+marketing_campaign[[#This Row],[AcceptedCmp4]]+marketing_campaign[[#This Row],[AcceptedCmp3]]</f>
        <v>1</v>
      </c>
      <c r="B1224" s="11">
        <v>77297</v>
      </c>
      <c r="I1224">
        <v>1981</v>
      </c>
      <c r="S1224">
        <v>45</v>
      </c>
    </row>
    <row r="1225" spans="1:19" x14ac:dyDescent="0.35">
      <c r="A1225" s="11">
        <f>marketing_campaign[[#This Row],[Response]]+marketing_campaign[[#This Row],[AcceptedCmp2]]+marketing_campaign[[#This Row],[AcceptedCmp1]]+marketing_campaign[[#This Row],[AcceptedCmp5]]+marketing_campaign[[#This Row],[AcceptedCmp4]]+marketing_campaign[[#This Row],[AcceptedCmp3]]</f>
        <v>1</v>
      </c>
      <c r="B1225" s="11">
        <v>40211</v>
      </c>
      <c r="I1225">
        <v>1958</v>
      </c>
      <c r="S1225">
        <v>68</v>
      </c>
    </row>
    <row r="1226" spans="1:19" x14ac:dyDescent="0.35">
      <c r="A1226" s="12">
        <f>marketing_campaign[[#This Row],[Response]]+marketing_campaign[[#This Row],[AcceptedCmp2]]+marketing_campaign[[#This Row],[AcceptedCmp1]]+marketing_campaign[[#This Row],[AcceptedCmp5]]+marketing_campaign[[#This Row],[AcceptedCmp4]]+marketing_campaign[[#This Row],[AcceptedCmp3]]</f>
        <v>0</v>
      </c>
      <c r="B1226" s="11">
        <v>33438</v>
      </c>
      <c r="I1226">
        <v>1959</v>
      </c>
      <c r="S1226">
        <v>67</v>
      </c>
    </row>
    <row r="1227" spans="1:19" x14ac:dyDescent="0.35">
      <c r="A1227" s="11">
        <f>marketing_campaign[[#This Row],[Response]]+marketing_campaign[[#This Row],[AcceptedCmp2]]+marketing_campaign[[#This Row],[AcceptedCmp1]]+marketing_campaign[[#This Row],[AcceptedCmp5]]+marketing_campaign[[#This Row],[AcceptedCmp4]]+marketing_campaign[[#This Row],[AcceptedCmp3]]</f>
        <v>0</v>
      </c>
      <c r="B1227" s="11">
        <v>75032</v>
      </c>
      <c r="I1227">
        <v>1955</v>
      </c>
      <c r="S1227">
        <v>71</v>
      </c>
    </row>
    <row r="1228" spans="1:19" x14ac:dyDescent="0.35">
      <c r="A1228" s="12">
        <f>marketing_campaign[[#This Row],[Response]]+marketing_campaign[[#This Row],[AcceptedCmp2]]+marketing_campaign[[#This Row],[AcceptedCmp1]]+marketing_campaign[[#This Row],[AcceptedCmp5]]+marketing_campaign[[#This Row],[AcceptedCmp4]]+marketing_campaign[[#This Row],[AcceptedCmp3]]</f>
        <v>1</v>
      </c>
      <c r="B1228" s="11">
        <v>61284</v>
      </c>
      <c r="I1228">
        <v>1986</v>
      </c>
      <c r="S1228">
        <v>40</v>
      </c>
    </row>
    <row r="1229" spans="1:19" x14ac:dyDescent="0.35">
      <c r="A1229" s="11">
        <f>marketing_campaign[[#This Row],[Response]]+marketing_campaign[[#This Row],[AcceptedCmp2]]+marketing_campaign[[#This Row],[AcceptedCmp1]]+marketing_campaign[[#This Row],[AcceptedCmp5]]+marketing_campaign[[#This Row],[AcceptedCmp4]]+marketing_campaign[[#This Row],[AcceptedCmp3]]</f>
        <v>2</v>
      </c>
      <c r="B1229" s="11">
        <v>22518</v>
      </c>
      <c r="I1229">
        <v>1975</v>
      </c>
      <c r="S1229">
        <v>51</v>
      </c>
    </row>
    <row r="1230" spans="1:19" x14ac:dyDescent="0.35">
      <c r="A1230" s="12">
        <f>marketing_campaign[[#This Row],[Response]]+marketing_campaign[[#This Row],[AcceptedCmp2]]+marketing_campaign[[#This Row],[AcceptedCmp1]]+marketing_campaign[[#This Row],[AcceptedCmp5]]+marketing_campaign[[#This Row],[AcceptedCmp4]]+marketing_campaign[[#This Row],[AcceptedCmp3]]</f>
        <v>0</v>
      </c>
      <c r="B1230" s="11">
        <v>54730</v>
      </c>
      <c r="I1230">
        <v>1955</v>
      </c>
      <c r="S1230">
        <v>71</v>
      </c>
    </row>
    <row r="1231" spans="1:19" x14ac:dyDescent="0.35">
      <c r="A1231" s="11">
        <f>marketing_campaign[[#This Row],[Response]]+marketing_campaign[[#This Row],[AcceptedCmp2]]+marketing_campaign[[#This Row],[AcceptedCmp1]]+marketing_campaign[[#This Row],[AcceptedCmp5]]+marketing_campaign[[#This Row],[AcceptedCmp4]]+marketing_campaign[[#This Row],[AcceptedCmp3]]</f>
        <v>0</v>
      </c>
      <c r="B1231" s="11">
        <v>38452</v>
      </c>
      <c r="I1231">
        <v>1971</v>
      </c>
      <c r="S1231">
        <v>55</v>
      </c>
    </row>
    <row r="1232" spans="1:19" x14ac:dyDescent="0.35">
      <c r="A1232" s="12">
        <f>marketing_campaign[[#This Row],[Response]]+marketing_campaign[[#This Row],[AcceptedCmp2]]+marketing_campaign[[#This Row],[AcceptedCmp1]]+marketing_campaign[[#This Row],[AcceptedCmp5]]+marketing_campaign[[#This Row],[AcceptedCmp4]]+marketing_campaign[[#This Row],[AcceptedCmp3]]</f>
        <v>0</v>
      </c>
      <c r="B1232" s="11">
        <v>44421</v>
      </c>
      <c r="I1232">
        <v>1986</v>
      </c>
      <c r="S1232">
        <v>40</v>
      </c>
    </row>
    <row r="1233" spans="1:19" x14ac:dyDescent="0.35">
      <c r="A1233" s="11">
        <f>marketing_campaign[[#This Row],[Response]]+marketing_campaign[[#This Row],[AcceptedCmp2]]+marketing_campaign[[#This Row],[AcceptedCmp1]]+marketing_campaign[[#This Row],[AcceptedCmp5]]+marketing_campaign[[#This Row],[AcceptedCmp4]]+marketing_campaign[[#This Row],[AcceptedCmp3]]</f>
        <v>0</v>
      </c>
      <c r="B1233" s="11">
        <v>38197</v>
      </c>
      <c r="I1233">
        <v>1978</v>
      </c>
      <c r="S1233">
        <v>48</v>
      </c>
    </row>
    <row r="1234" spans="1:19" x14ac:dyDescent="0.35">
      <c r="A1234" s="12">
        <f>marketing_campaign[[#This Row],[Response]]+marketing_campaign[[#This Row],[AcceptedCmp2]]+marketing_campaign[[#This Row],[AcceptedCmp1]]+marketing_campaign[[#This Row],[AcceptedCmp5]]+marketing_campaign[[#This Row],[AcceptedCmp4]]+marketing_campaign[[#This Row],[AcceptedCmp3]]</f>
        <v>0</v>
      </c>
      <c r="B1234" s="11">
        <v>41986</v>
      </c>
      <c r="I1234">
        <v>1983</v>
      </c>
      <c r="S1234">
        <v>43</v>
      </c>
    </row>
    <row r="1235" spans="1:19" x14ac:dyDescent="0.35">
      <c r="A1235" s="11">
        <f>marketing_campaign[[#This Row],[Response]]+marketing_campaign[[#This Row],[AcceptedCmp2]]+marketing_campaign[[#This Row],[AcceptedCmp1]]+marketing_campaign[[#This Row],[AcceptedCmp5]]+marketing_campaign[[#This Row],[AcceptedCmp4]]+marketing_campaign[[#This Row],[AcceptedCmp3]]</f>
        <v>0</v>
      </c>
      <c r="B1235" s="11">
        <v>28427</v>
      </c>
      <c r="I1235">
        <v>1976</v>
      </c>
      <c r="S1235">
        <v>50</v>
      </c>
    </row>
    <row r="1236" spans="1:19" x14ac:dyDescent="0.35">
      <c r="A1236" s="12">
        <f>marketing_campaign[[#This Row],[Response]]+marketing_campaign[[#This Row],[AcceptedCmp2]]+marketing_campaign[[#This Row],[AcceptedCmp1]]+marketing_campaign[[#This Row],[AcceptedCmp5]]+marketing_campaign[[#This Row],[AcceptedCmp4]]+marketing_campaign[[#This Row],[AcceptedCmp3]]</f>
        <v>0</v>
      </c>
      <c r="B1236" s="11">
        <v>37395</v>
      </c>
      <c r="I1236">
        <v>1971</v>
      </c>
      <c r="S1236">
        <v>55</v>
      </c>
    </row>
    <row r="1237" spans="1:19" x14ac:dyDescent="0.35">
      <c r="A1237" s="11">
        <f>marketing_campaign[[#This Row],[Response]]+marketing_campaign[[#This Row],[AcceptedCmp2]]+marketing_campaign[[#This Row],[AcceptedCmp1]]+marketing_campaign[[#This Row],[AcceptedCmp5]]+marketing_campaign[[#This Row],[AcceptedCmp4]]+marketing_campaign[[#This Row],[AcceptedCmp3]]</f>
        <v>0</v>
      </c>
      <c r="B1237" s="11">
        <v>64722</v>
      </c>
      <c r="I1237">
        <v>1956</v>
      </c>
      <c r="S1237">
        <v>70</v>
      </c>
    </row>
    <row r="1238" spans="1:19" x14ac:dyDescent="0.35">
      <c r="A1238" s="12">
        <f>marketing_campaign[[#This Row],[Response]]+marketing_campaign[[#This Row],[AcceptedCmp2]]+marketing_campaign[[#This Row],[AcceptedCmp1]]+marketing_campaign[[#This Row],[AcceptedCmp5]]+marketing_campaign[[#This Row],[AcceptedCmp4]]+marketing_campaign[[#This Row],[AcceptedCmp3]]</f>
        <v>0</v>
      </c>
      <c r="B1238" s="11">
        <v>55249</v>
      </c>
      <c r="I1238">
        <v>1972</v>
      </c>
      <c r="S1238">
        <v>54</v>
      </c>
    </row>
    <row r="1239" spans="1:19" x14ac:dyDescent="0.35">
      <c r="A1239" s="11">
        <f>marketing_campaign[[#This Row],[Response]]+marketing_campaign[[#This Row],[AcceptedCmp2]]+marketing_campaign[[#This Row],[AcceptedCmp1]]+marketing_campaign[[#This Row],[AcceptedCmp5]]+marketing_campaign[[#This Row],[AcceptedCmp4]]+marketing_campaign[[#This Row],[AcceptedCmp3]]</f>
        <v>3</v>
      </c>
      <c r="B1239" s="11">
        <v>84906</v>
      </c>
      <c r="I1239">
        <v>1989</v>
      </c>
      <c r="S1239">
        <v>37</v>
      </c>
    </row>
    <row r="1240" spans="1:19" x14ac:dyDescent="0.35">
      <c r="A1240" s="12">
        <f>marketing_campaign[[#This Row],[Response]]+marketing_campaign[[#This Row],[AcceptedCmp2]]+marketing_campaign[[#This Row],[AcceptedCmp1]]+marketing_campaign[[#This Row],[AcceptedCmp5]]+marketing_campaign[[#This Row],[AcceptedCmp4]]+marketing_campaign[[#This Row],[AcceptedCmp3]]</f>
        <v>0</v>
      </c>
      <c r="B1240" s="11">
        <v>28691</v>
      </c>
      <c r="I1240">
        <v>1952</v>
      </c>
      <c r="S1240">
        <v>74</v>
      </c>
    </row>
    <row r="1241" spans="1:19" x14ac:dyDescent="0.35">
      <c r="A1241" s="11">
        <f>marketing_campaign[[#This Row],[Response]]+marketing_campaign[[#This Row],[AcceptedCmp2]]+marketing_campaign[[#This Row],[AcceptedCmp1]]+marketing_campaign[[#This Row],[AcceptedCmp5]]+marketing_campaign[[#This Row],[AcceptedCmp4]]+marketing_campaign[[#This Row],[AcceptedCmp3]]</f>
        <v>0</v>
      </c>
      <c r="B1241" s="11">
        <v>44213</v>
      </c>
      <c r="I1241">
        <v>1984</v>
      </c>
      <c r="S1241">
        <v>42</v>
      </c>
    </row>
    <row r="1242" spans="1:19" x14ac:dyDescent="0.35">
      <c r="A1242" s="12">
        <f>marketing_campaign[[#This Row],[Response]]+marketing_campaign[[#This Row],[AcceptedCmp2]]+marketing_campaign[[#This Row],[AcceptedCmp1]]+marketing_campaign[[#This Row],[AcceptedCmp5]]+marketing_campaign[[#This Row],[AcceptedCmp4]]+marketing_campaign[[#This Row],[AcceptedCmp3]]</f>
        <v>0</v>
      </c>
      <c r="B1242" s="11">
        <v>25707</v>
      </c>
      <c r="I1242">
        <v>1967</v>
      </c>
      <c r="S1242">
        <v>59</v>
      </c>
    </row>
    <row r="1243" spans="1:19" x14ac:dyDescent="0.35">
      <c r="A1243" s="11">
        <f>marketing_campaign[[#This Row],[Response]]+marketing_campaign[[#This Row],[AcceptedCmp2]]+marketing_campaign[[#This Row],[AcceptedCmp1]]+marketing_campaign[[#This Row],[AcceptedCmp5]]+marketing_campaign[[#This Row],[AcceptedCmp4]]+marketing_campaign[[#This Row],[AcceptedCmp3]]</f>
        <v>0</v>
      </c>
      <c r="B1243" s="11">
        <v>59062</v>
      </c>
      <c r="I1243">
        <v>1962</v>
      </c>
      <c r="S1243">
        <v>64</v>
      </c>
    </row>
    <row r="1244" spans="1:19" x14ac:dyDescent="0.35">
      <c r="A1244" s="12">
        <f>marketing_campaign[[#This Row],[Response]]+marketing_campaign[[#This Row],[AcceptedCmp2]]+marketing_campaign[[#This Row],[AcceptedCmp1]]+marketing_campaign[[#This Row],[AcceptedCmp5]]+marketing_campaign[[#This Row],[AcceptedCmp4]]+marketing_campaign[[#This Row],[AcceptedCmp3]]</f>
        <v>1</v>
      </c>
      <c r="B1244" s="11">
        <v>76624</v>
      </c>
      <c r="I1244">
        <v>1947</v>
      </c>
      <c r="S1244">
        <v>79</v>
      </c>
    </row>
    <row r="1245" spans="1:19" x14ac:dyDescent="0.35">
      <c r="A1245" s="11">
        <f>marketing_campaign[[#This Row],[Response]]+marketing_campaign[[#This Row],[AcceptedCmp2]]+marketing_campaign[[#This Row],[AcceptedCmp1]]+marketing_campaign[[#This Row],[AcceptedCmp5]]+marketing_campaign[[#This Row],[AcceptedCmp4]]+marketing_campaign[[#This Row],[AcceptedCmp3]]</f>
        <v>0</v>
      </c>
      <c r="B1245" s="11">
        <v>66000</v>
      </c>
      <c r="I1245">
        <v>1978</v>
      </c>
      <c r="S1245">
        <v>48</v>
      </c>
    </row>
    <row r="1246" spans="1:19" x14ac:dyDescent="0.35">
      <c r="A1246" s="12">
        <f>marketing_campaign[[#This Row],[Response]]+marketing_campaign[[#This Row],[AcceptedCmp2]]+marketing_campaign[[#This Row],[AcceptedCmp1]]+marketing_campaign[[#This Row],[AcceptedCmp5]]+marketing_campaign[[#This Row],[AcceptedCmp4]]+marketing_campaign[[#This Row],[AcceptedCmp3]]</f>
        <v>0</v>
      </c>
      <c r="B1246" s="11">
        <v>27683</v>
      </c>
      <c r="I1246">
        <v>1971</v>
      </c>
      <c r="S1246">
        <v>55</v>
      </c>
    </row>
    <row r="1247" spans="1:19" x14ac:dyDescent="0.35">
      <c r="A1247" s="11">
        <f>marketing_campaign[[#This Row],[Response]]+marketing_campaign[[#This Row],[AcceptedCmp2]]+marketing_campaign[[#This Row],[AcceptedCmp1]]+marketing_campaign[[#This Row],[AcceptedCmp5]]+marketing_campaign[[#This Row],[AcceptedCmp4]]+marketing_campaign[[#This Row],[AcceptedCmp3]]</f>
        <v>0</v>
      </c>
      <c r="B1247" s="11">
        <v>1730</v>
      </c>
      <c r="I1247">
        <v>1992</v>
      </c>
      <c r="S1247">
        <v>34</v>
      </c>
    </row>
    <row r="1248" spans="1:19" x14ac:dyDescent="0.35">
      <c r="A1248" s="12">
        <f>marketing_campaign[[#This Row],[Response]]+marketing_campaign[[#This Row],[AcceptedCmp2]]+marketing_campaign[[#This Row],[AcceptedCmp1]]+marketing_campaign[[#This Row],[AcceptedCmp5]]+marketing_campaign[[#This Row],[AcceptedCmp4]]+marketing_campaign[[#This Row],[AcceptedCmp3]]</f>
        <v>0</v>
      </c>
      <c r="B1248" s="11">
        <v>7500</v>
      </c>
      <c r="I1248">
        <v>1968</v>
      </c>
      <c r="S1248">
        <v>58</v>
      </c>
    </row>
    <row r="1249" spans="1:19" x14ac:dyDescent="0.35">
      <c r="A1249" s="11">
        <f>marketing_campaign[[#This Row],[Response]]+marketing_campaign[[#This Row],[AcceptedCmp2]]+marketing_campaign[[#This Row],[AcceptedCmp1]]+marketing_campaign[[#This Row],[AcceptedCmp5]]+marketing_campaign[[#This Row],[AcceptedCmp4]]+marketing_campaign[[#This Row],[AcceptedCmp3]]</f>
        <v>0</v>
      </c>
      <c r="B1249" s="11">
        <v>40521</v>
      </c>
      <c r="I1249">
        <v>1973</v>
      </c>
      <c r="S1249">
        <v>53</v>
      </c>
    </row>
    <row r="1250" spans="1:19" x14ac:dyDescent="0.35">
      <c r="A1250" s="12">
        <f>marketing_campaign[[#This Row],[Response]]+marketing_campaign[[#This Row],[AcceptedCmp2]]+marketing_campaign[[#This Row],[AcceptedCmp1]]+marketing_campaign[[#This Row],[AcceptedCmp5]]+marketing_campaign[[#This Row],[AcceptedCmp4]]+marketing_campaign[[#This Row],[AcceptedCmp3]]</f>
        <v>0</v>
      </c>
      <c r="B1250" s="11">
        <v>20427</v>
      </c>
      <c r="I1250">
        <v>1975</v>
      </c>
      <c r="S1250">
        <v>51</v>
      </c>
    </row>
    <row r="1251" spans="1:19" x14ac:dyDescent="0.35">
      <c r="A1251" s="11">
        <f>marketing_campaign[[#This Row],[Response]]+marketing_campaign[[#This Row],[AcceptedCmp2]]+marketing_campaign[[#This Row],[AcceptedCmp1]]+marketing_campaign[[#This Row],[AcceptedCmp5]]+marketing_campaign[[#This Row],[AcceptedCmp4]]+marketing_campaign[[#This Row],[AcceptedCmp3]]</f>
        <v>1</v>
      </c>
      <c r="B1251" s="11">
        <v>65106</v>
      </c>
      <c r="I1251">
        <v>1965</v>
      </c>
      <c r="S1251">
        <v>61</v>
      </c>
    </row>
    <row r="1252" spans="1:19" x14ac:dyDescent="0.35">
      <c r="A1252" s="12">
        <f>marketing_campaign[[#This Row],[Response]]+marketing_campaign[[#This Row],[AcceptedCmp2]]+marketing_campaign[[#This Row],[AcceptedCmp1]]+marketing_campaign[[#This Row],[AcceptedCmp5]]+marketing_campaign[[#This Row],[AcceptedCmp4]]+marketing_campaign[[#This Row],[AcceptedCmp3]]</f>
        <v>3</v>
      </c>
      <c r="B1252" s="11">
        <v>69969</v>
      </c>
      <c r="I1252">
        <v>1952</v>
      </c>
      <c r="S1252">
        <v>74</v>
      </c>
    </row>
    <row r="1253" spans="1:19" x14ac:dyDescent="0.35">
      <c r="A1253" s="11">
        <f>marketing_campaign[[#This Row],[Response]]+marketing_campaign[[#This Row],[AcceptedCmp2]]+marketing_campaign[[#This Row],[AcceptedCmp1]]+marketing_campaign[[#This Row],[AcceptedCmp5]]+marketing_campaign[[#This Row],[AcceptedCmp4]]+marketing_campaign[[#This Row],[AcceptedCmp3]]</f>
        <v>1</v>
      </c>
      <c r="B1253" s="11">
        <v>67433</v>
      </c>
      <c r="I1253">
        <v>1967</v>
      </c>
      <c r="S1253">
        <v>59</v>
      </c>
    </row>
    <row r="1254" spans="1:19" x14ac:dyDescent="0.35">
      <c r="A1254" s="12">
        <f>marketing_campaign[[#This Row],[Response]]+marketing_campaign[[#This Row],[AcceptedCmp2]]+marketing_campaign[[#This Row],[AcceptedCmp1]]+marketing_campaign[[#This Row],[AcceptedCmp5]]+marketing_campaign[[#This Row],[AcceptedCmp4]]+marketing_campaign[[#This Row],[AcceptedCmp3]]</f>
        <v>2</v>
      </c>
      <c r="B1254" s="11">
        <v>77766</v>
      </c>
      <c r="I1254">
        <v>1972</v>
      </c>
      <c r="S1254">
        <v>54</v>
      </c>
    </row>
    <row r="1255" spans="1:19" x14ac:dyDescent="0.35">
      <c r="A1255" s="11">
        <f>marketing_campaign[[#This Row],[Response]]+marketing_campaign[[#This Row],[AcceptedCmp2]]+marketing_campaign[[#This Row],[AcceptedCmp1]]+marketing_campaign[[#This Row],[AcceptedCmp5]]+marketing_campaign[[#This Row],[AcceptedCmp4]]+marketing_campaign[[#This Row],[AcceptedCmp3]]</f>
        <v>0</v>
      </c>
      <c r="B1255" s="11">
        <v>74716</v>
      </c>
      <c r="I1255">
        <v>1963</v>
      </c>
      <c r="S1255">
        <v>63</v>
      </c>
    </row>
    <row r="1256" spans="1:19" x14ac:dyDescent="0.35">
      <c r="A1256" s="12">
        <f>marketing_campaign[[#This Row],[Response]]+marketing_campaign[[#This Row],[AcceptedCmp2]]+marketing_campaign[[#This Row],[AcceptedCmp1]]+marketing_campaign[[#This Row],[AcceptedCmp5]]+marketing_campaign[[#This Row],[AcceptedCmp4]]+marketing_campaign[[#This Row],[AcceptedCmp3]]</f>
        <v>0</v>
      </c>
      <c r="B1256" s="11">
        <v>68118</v>
      </c>
      <c r="I1256">
        <v>1970</v>
      </c>
      <c r="S1256">
        <v>56</v>
      </c>
    </row>
    <row r="1257" spans="1:19" x14ac:dyDescent="0.35">
      <c r="A1257" s="11">
        <f>marketing_campaign[[#This Row],[Response]]+marketing_campaign[[#This Row],[AcceptedCmp2]]+marketing_campaign[[#This Row],[AcceptedCmp1]]+marketing_campaign[[#This Row],[AcceptedCmp5]]+marketing_campaign[[#This Row],[AcceptedCmp4]]+marketing_campaign[[#This Row],[AcceptedCmp3]]</f>
        <v>1</v>
      </c>
      <c r="B1257" s="11">
        <v>55158</v>
      </c>
      <c r="I1257">
        <v>1955</v>
      </c>
      <c r="S1257">
        <v>71</v>
      </c>
    </row>
    <row r="1258" spans="1:19" x14ac:dyDescent="0.35">
      <c r="A1258" s="12">
        <f>marketing_campaign[[#This Row],[Response]]+marketing_campaign[[#This Row],[AcceptedCmp2]]+marketing_campaign[[#This Row],[AcceptedCmp1]]+marketing_campaign[[#This Row],[AcceptedCmp5]]+marketing_campaign[[#This Row],[AcceptedCmp4]]+marketing_campaign[[#This Row],[AcceptedCmp3]]</f>
        <v>1</v>
      </c>
      <c r="B1258" s="11">
        <v>62972</v>
      </c>
      <c r="I1258">
        <v>1975</v>
      </c>
      <c r="S1258">
        <v>51</v>
      </c>
    </row>
    <row r="1259" spans="1:19" x14ac:dyDescent="0.35">
      <c r="A1259" s="11">
        <f>marketing_campaign[[#This Row],[Response]]+marketing_campaign[[#This Row],[AcceptedCmp2]]+marketing_campaign[[#This Row],[AcceptedCmp1]]+marketing_campaign[[#This Row],[AcceptedCmp5]]+marketing_campaign[[#This Row],[AcceptedCmp4]]+marketing_campaign[[#This Row],[AcceptedCmp3]]</f>
        <v>0</v>
      </c>
      <c r="B1259" s="11">
        <v>74190</v>
      </c>
      <c r="I1259">
        <v>1976</v>
      </c>
      <c r="S1259">
        <v>50</v>
      </c>
    </row>
    <row r="1260" spans="1:19" x14ac:dyDescent="0.35">
      <c r="A1260" s="12">
        <f>marketing_campaign[[#This Row],[Response]]+marketing_campaign[[#This Row],[AcceptedCmp2]]+marketing_campaign[[#This Row],[AcceptedCmp1]]+marketing_campaign[[#This Row],[AcceptedCmp5]]+marketing_campaign[[#This Row],[AcceptedCmp4]]+marketing_campaign[[#This Row],[AcceptedCmp3]]</f>
        <v>1</v>
      </c>
      <c r="B1260" s="11">
        <v>39356</v>
      </c>
      <c r="I1260">
        <v>1969</v>
      </c>
      <c r="S1260">
        <v>57</v>
      </c>
    </row>
    <row r="1261" spans="1:19" x14ac:dyDescent="0.35">
      <c r="A1261" s="11">
        <f>marketing_campaign[[#This Row],[Response]]+marketing_campaign[[#This Row],[AcceptedCmp2]]+marketing_campaign[[#This Row],[AcceptedCmp1]]+marketing_campaign[[#This Row],[AcceptedCmp5]]+marketing_campaign[[#This Row],[AcceptedCmp4]]+marketing_campaign[[#This Row],[AcceptedCmp3]]</f>
        <v>2</v>
      </c>
      <c r="B1261" s="11">
        <v>76653</v>
      </c>
      <c r="I1261">
        <v>1973</v>
      </c>
      <c r="S1261">
        <v>53</v>
      </c>
    </row>
    <row r="1262" spans="1:19" x14ac:dyDescent="0.35">
      <c r="A1262" s="12">
        <f>marketing_campaign[[#This Row],[Response]]+marketing_campaign[[#This Row],[AcceptedCmp2]]+marketing_campaign[[#This Row],[AcceptedCmp1]]+marketing_campaign[[#This Row],[AcceptedCmp5]]+marketing_campaign[[#This Row],[AcceptedCmp4]]+marketing_campaign[[#This Row],[AcceptedCmp3]]</f>
        <v>1</v>
      </c>
      <c r="B1262" s="11">
        <v>35860</v>
      </c>
      <c r="I1262">
        <v>1983</v>
      </c>
      <c r="S1262">
        <v>43</v>
      </c>
    </row>
    <row r="1263" spans="1:19" x14ac:dyDescent="0.35">
      <c r="A1263" s="11">
        <f>marketing_campaign[[#This Row],[Response]]+marketing_campaign[[#This Row],[AcceptedCmp2]]+marketing_campaign[[#This Row],[AcceptedCmp1]]+marketing_campaign[[#This Row],[AcceptedCmp5]]+marketing_campaign[[#This Row],[AcceptedCmp4]]+marketing_campaign[[#This Row],[AcceptedCmp3]]</f>
        <v>2</v>
      </c>
      <c r="B1263" s="11">
        <v>90687</v>
      </c>
      <c r="I1263">
        <v>1982</v>
      </c>
      <c r="S1263">
        <v>44</v>
      </c>
    </row>
    <row r="1264" spans="1:19" x14ac:dyDescent="0.35">
      <c r="A1264" s="12">
        <f>marketing_campaign[[#This Row],[Response]]+marketing_campaign[[#This Row],[AcceptedCmp2]]+marketing_campaign[[#This Row],[AcceptedCmp1]]+marketing_campaign[[#This Row],[AcceptedCmp5]]+marketing_campaign[[#This Row],[AcceptedCmp4]]+marketing_campaign[[#This Row],[AcceptedCmp3]]</f>
        <v>2</v>
      </c>
      <c r="B1264" s="11">
        <v>73450</v>
      </c>
      <c r="I1264">
        <v>1960</v>
      </c>
      <c r="S1264">
        <v>66</v>
      </c>
    </row>
    <row r="1265" spans="1:19" x14ac:dyDescent="0.35">
      <c r="A1265" s="11">
        <f>marketing_campaign[[#This Row],[Response]]+marketing_campaign[[#This Row],[AcceptedCmp2]]+marketing_campaign[[#This Row],[AcceptedCmp1]]+marketing_campaign[[#This Row],[AcceptedCmp5]]+marketing_campaign[[#This Row],[AcceptedCmp4]]+marketing_campaign[[#This Row],[AcceptedCmp3]]</f>
        <v>0</v>
      </c>
      <c r="B1265" s="11">
        <v>31454</v>
      </c>
      <c r="I1265">
        <v>1952</v>
      </c>
      <c r="S1265">
        <v>74</v>
      </c>
    </row>
    <row r="1266" spans="1:19" x14ac:dyDescent="0.35">
      <c r="A1266" s="12">
        <f>marketing_campaign[[#This Row],[Response]]+marketing_campaign[[#This Row],[AcceptedCmp2]]+marketing_campaign[[#This Row],[AcceptedCmp1]]+marketing_campaign[[#This Row],[AcceptedCmp5]]+marketing_campaign[[#This Row],[AcceptedCmp4]]+marketing_campaign[[#This Row],[AcceptedCmp3]]</f>
        <v>1</v>
      </c>
      <c r="B1266" s="11">
        <v>47139</v>
      </c>
      <c r="I1266">
        <v>1975</v>
      </c>
      <c r="S1266">
        <v>51</v>
      </c>
    </row>
    <row r="1267" spans="1:19" x14ac:dyDescent="0.35">
      <c r="A1267" s="11">
        <f>marketing_campaign[[#This Row],[Response]]+marketing_campaign[[#This Row],[AcceptedCmp2]]+marketing_campaign[[#This Row],[AcceptedCmp1]]+marketing_campaign[[#This Row],[AcceptedCmp5]]+marketing_campaign[[#This Row],[AcceptedCmp4]]+marketing_campaign[[#This Row],[AcceptedCmp3]]</f>
        <v>4</v>
      </c>
      <c r="B1267" s="11">
        <v>83829</v>
      </c>
      <c r="I1267">
        <v>1963</v>
      </c>
      <c r="S1267">
        <v>63</v>
      </c>
    </row>
    <row r="1268" spans="1:19" x14ac:dyDescent="0.35">
      <c r="A1268" s="12">
        <f>marketing_campaign[[#This Row],[Response]]+marketing_campaign[[#This Row],[AcceptedCmp2]]+marketing_campaign[[#This Row],[AcceptedCmp1]]+marketing_campaign[[#This Row],[AcceptedCmp5]]+marketing_campaign[[#This Row],[AcceptedCmp4]]+marketing_campaign[[#This Row],[AcceptedCmp3]]</f>
        <v>1</v>
      </c>
      <c r="B1268" s="11">
        <v>53378</v>
      </c>
      <c r="I1268">
        <v>1970</v>
      </c>
      <c r="S1268">
        <v>56</v>
      </c>
    </row>
    <row r="1269" spans="1:19" x14ac:dyDescent="0.35">
      <c r="A1269" s="11">
        <f>marketing_campaign[[#This Row],[Response]]+marketing_campaign[[#This Row],[AcceptedCmp2]]+marketing_campaign[[#This Row],[AcceptedCmp1]]+marketing_campaign[[#This Row],[AcceptedCmp5]]+marketing_campaign[[#This Row],[AcceptedCmp4]]+marketing_campaign[[#This Row],[AcceptedCmp3]]</f>
        <v>0</v>
      </c>
      <c r="B1269" s="11">
        <v>19656</v>
      </c>
      <c r="I1269">
        <v>1948</v>
      </c>
      <c r="S1269">
        <v>78</v>
      </c>
    </row>
    <row r="1270" spans="1:19" x14ac:dyDescent="0.35">
      <c r="A1270" s="12">
        <f>marketing_campaign[[#This Row],[Response]]+marketing_campaign[[#This Row],[AcceptedCmp2]]+marketing_campaign[[#This Row],[AcceptedCmp1]]+marketing_campaign[[#This Row],[AcceptedCmp5]]+marketing_campaign[[#This Row],[AcceptedCmp4]]+marketing_campaign[[#This Row],[AcceptedCmp3]]</f>
        <v>0</v>
      </c>
      <c r="B1270" s="11">
        <v>45579</v>
      </c>
      <c r="I1270">
        <v>1958</v>
      </c>
      <c r="S1270">
        <v>68</v>
      </c>
    </row>
    <row r="1271" spans="1:19" x14ac:dyDescent="0.35">
      <c r="A1271" s="11">
        <f>marketing_campaign[[#This Row],[Response]]+marketing_campaign[[#This Row],[AcceptedCmp2]]+marketing_campaign[[#This Row],[AcceptedCmp1]]+marketing_campaign[[#This Row],[AcceptedCmp5]]+marketing_campaign[[#This Row],[AcceptedCmp4]]+marketing_campaign[[#This Row],[AcceptedCmp3]]</f>
        <v>0</v>
      </c>
      <c r="B1271" s="11">
        <v>85485</v>
      </c>
      <c r="I1271">
        <v>1944</v>
      </c>
      <c r="S1271">
        <v>82</v>
      </c>
    </row>
    <row r="1272" spans="1:19" x14ac:dyDescent="0.35">
      <c r="A1272" s="12">
        <f>marketing_campaign[[#This Row],[Response]]+marketing_campaign[[#This Row],[AcceptedCmp2]]+marketing_campaign[[#This Row],[AcceptedCmp1]]+marketing_campaign[[#This Row],[AcceptedCmp5]]+marketing_campaign[[#This Row],[AcceptedCmp4]]+marketing_campaign[[#This Row],[AcceptedCmp3]]</f>
        <v>1</v>
      </c>
      <c r="B1272" s="11">
        <v>55956</v>
      </c>
      <c r="I1272">
        <v>1963</v>
      </c>
      <c r="S1272">
        <v>63</v>
      </c>
    </row>
    <row r="1273" spans="1:19" x14ac:dyDescent="0.35">
      <c r="A1273" s="11">
        <f>marketing_campaign[[#This Row],[Response]]+marketing_campaign[[#This Row],[AcceptedCmp2]]+marketing_campaign[[#This Row],[AcceptedCmp1]]+marketing_campaign[[#This Row],[AcceptedCmp5]]+marketing_campaign[[#This Row],[AcceptedCmp4]]+marketing_campaign[[#This Row],[AcceptedCmp3]]</f>
        <v>0</v>
      </c>
      <c r="B1273" s="11">
        <v>64191</v>
      </c>
      <c r="I1273">
        <v>1972</v>
      </c>
      <c r="S1273">
        <v>54</v>
      </c>
    </row>
    <row r="1274" spans="1:19" x14ac:dyDescent="0.35">
      <c r="A1274" s="12">
        <f>marketing_campaign[[#This Row],[Response]]+marketing_campaign[[#This Row],[AcceptedCmp2]]+marketing_campaign[[#This Row],[AcceptedCmp1]]+marketing_campaign[[#This Row],[AcceptedCmp5]]+marketing_campaign[[#This Row],[AcceptedCmp4]]+marketing_campaign[[#This Row],[AcceptedCmp3]]</f>
        <v>2</v>
      </c>
      <c r="B1274" s="11">
        <v>38808</v>
      </c>
      <c r="I1274">
        <v>1966</v>
      </c>
      <c r="S1274">
        <v>60</v>
      </c>
    </row>
    <row r="1275" spans="1:19" x14ac:dyDescent="0.35">
      <c r="A1275" s="11">
        <f>marketing_campaign[[#This Row],[Response]]+marketing_campaign[[#This Row],[AcceptedCmp2]]+marketing_campaign[[#This Row],[AcceptedCmp1]]+marketing_campaign[[#This Row],[AcceptedCmp5]]+marketing_campaign[[#This Row],[AcceptedCmp4]]+marketing_campaign[[#This Row],[AcceptedCmp3]]</f>
        <v>0</v>
      </c>
      <c r="B1275" s="11">
        <v>57183</v>
      </c>
      <c r="I1275">
        <v>1968</v>
      </c>
      <c r="S1275">
        <v>58</v>
      </c>
    </row>
    <row r="1276" spans="1:19" x14ac:dyDescent="0.35">
      <c r="A1276" s="12">
        <f>marketing_campaign[[#This Row],[Response]]+marketing_campaign[[#This Row],[AcceptedCmp2]]+marketing_campaign[[#This Row],[AcceptedCmp1]]+marketing_campaign[[#This Row],[AcceptedCmp5]]+marketing_campaign[[#This Row],[AcceptedCmp4]]+marketing_campaign[[#This Row],[AcceptedCmp3]]</f>
        <v>0</v>
      </c>
      <c r="B1276" s="11">
        <v>23748</v>
      </c>
      <c r="I1276">
        <v>1971</v>
      </c>
      <c r="S1276">
        <v>55</v>
      </c>
    </row>
    <row r="1277" spans="1:19" x14ac:dyDescent="0.35">
      <c r="A1277" s="11">
        <f>marketing_campaign[[#This Row],[Response]]+marketing_campaign[[#This Row],[AcceptedCmp2]]+marketing_campaign[[#This Row],[AcceptedCmp1]]+marketing_campaign[[#This Row],[AcceptedCmp5]]+marketing_campaign[[#This Row],[AcceptedCmp4]]+marketing_campaign[[#This Row],[AcceptedCmp3]]</f>
        <v>1</v>
      </c>
      <c r="B1277" s="11">
        <v>66303</v>
      </c>
      <c r="I1277">
        <v>1975</v>
      </c>
      <c r="S1277">
        <v>51</v>
      </c>
    </row>
    <row r="1278" spans="1:19" x14ac:dyDescent="0.35">
      <c r="A1278" s="12">
        <f>marketing_campaign[[#This Row],[Response]]+marketing_campaign[[#This Row],[AcceptedCmp2]]+marketing_campaign[[#This Row],[AcceptedCmp1]]+marketing_campaign[[#This Row],[AcceptedCmp5]]+marketing_campaign[[#This Row],[AcceptedCmp4]]+marketing_campaign[[#This Row],[AcceptedCmp3]]</f>
        <v>1</v>
      </c>
      <c r="B1278" s="11">
        <v>37368</v>
      </c>
      <c r="I1278">
        <v>1964</v>
      </c>
      <c r="S1278">
        <v>62</v>
      </c>
    </row>
    <row r="1279" spans="1:19" x14ac:dyDescent="0.35">
      <c r="A1279" s="11">
        <f>marketing_campaign[[#This Row],[Response]]+marketing_campaign[[#This Row],[AcceptedCmp2]]+marketing_campaign[[#This Row],[AcceptedCmp1]]+marketing_campaign[[#This Row],[AcceptedCmp5]]+marketing_campaign[[#This Row],[AcceptedCmp4]]+marketing_campaign[[#This Row],[AcceptedCmp3]]</f>
        <v>0</v>
      </c>
      <c r="B1279" s="11">
        <v>40800</v>
      </c>
      <c r="I1279">
        <v>1978</v>
      </c>
      <c r="S1279">
        <v>48</v>
      </c>
    </row>
    <row r="1280" spans="1:19" x14ac:dyDescent="0.35">
      <c r="A1280" s="12">
        <f>marketing_campaign[[#This Row],[Response]]+marketing_campaign[[#This Row],[AcceptedCmp2]]+marketing_campaign[[#This Row],[AcceptedCmp1]]+marketing_campaign[[#This Row],[AcceptedCmp5]]+marketing_campaign[[#This Row],[AcceptedCmp4]]+marketing_campaign[[#This Row],[AcceptedCmp3]]</f>
        <v>1</v>
      </c>
      <c r="B1280" s="11">
        <v>71847</v>
      </c>
      <c r="I1280">
        <v>1975</v>
      </c>
      <c r="S1280">
        <v>51</v>
      </c>
    </row>
    <row r="1281" spans="1:19" x14ac:dyDescent="0.35">
      <c r="A1281" s="11">
        <f>marketing_campaign[[#This Row],[Response]]+marketing_campaign[[#This Row],[AcceptedCmp2]]+marketing_campaign[[#This Row],[AcceptedCmp1]]+marketing_campaign[[#This Row],[AcceptedCmp5]]+marketing_campaign[[#This Row],[AcceptedCmp4]]+marketing_campaign[[#This Row],[AcceptedCmp3]]</f>
        <v>0</v>
      </c>
      <c r="B1281" s="11">
        <v>46149</v>
      </c>
      <c r="I1281">
        <v>1983</v>
      </c>
      <c r="S1281">
        <v>43</v>
      </c>
    </row>
    <row r="1282" spans="1:19" x14ac:dyDescent="0.35">
      <c r="A1282" s="12">
        <f>marketing_campaign[[#This Row],[Response]]+marketing_campaign[[#This Row],[AcceptedCmp2]]+marketing_campaign[[#This Row],[AcceptedCmp1]]+marketing_campaign[[#This Row],[AcceptedCmp5]]+marketing_campaign[[#This Row],[AcceptedCmp4]]+marketing_campaign[[#This Row],[AcceptedCmp3]]</f>
        <v>2</v>
      </c>
      <c r="B1282" s="11">
        <v>78687</v>
      </c>
      <c r="I1282">
        <v>1971</v>
      </c>
      <c r="S1282">
        <v>55</v>
      </c>
    </row>
    <row r="1283" spans="1:19" x14ac:dyDescent="0.35">
      <c r="A1283" s="11">
        <f>marketing_campaign[[#This Row],[Response]]+marketing_campaign[[#This Row],[AcceptedCmp2]]+marketing_campaign[[#This Row],[AcceptedCmp1]]+marketing_campaign[[#This Row],[AcceptedCmp5]]+marketing_campaign[[#This Row],[AcceptedCmp4]]+marketing_campaign[[#This Row],[AcceptedCmp3]]</f>
        <v>3</v>
      </c>
      <c r="B1283" s="11">
        <v>49118</v>
      </c>
      <c r="I1283">
        <v>1957</v>
      </c>
      <c r="S1283">
        <v>69</v>
      </c>
    </row>
    <row r="1284" spans="1:19" x14ac:dyDescent="0.35">
      <c r="A1284" s="12">
        <f>marketing_campaign[[#This Row],[Response]]+marketing_campaign[[#This Row],[AcceptedCmp2]]+marketing_campaign[[#This Row],[AcceptedCmp1]]+marketing_campaign[[#This Row],[AcceptedCmp5]]+marketing_campaign[[#This Row],[AcceptedCmp4]]+marketing_campaign[[#This Row],[AcceptedCmp3]]</f>
        <v>0</v>
      </c>
      <c r="B1284" s="11">
        <v>37633</v>
      </c>
      <c r="I1284">
        <v>1951</v>
      </c>
      <c r="S1284">
        <v>75</v>
      </c>
    </row>
    <row r="1285" spans="1:19" x14ac:dyDescent="0.35">
      <c r="A1285" s="11">
        <f>marketing_campaign[[#This Row],[Response]]+marketing_campaign[[#This Row],[AcceptedCmp2]]+marketing_campaign[[#This Row],[AcceptedCmp1]]+marketing_campaign[[#This Row],[AcceptedCmp5]]+marketing_campaign[[#This Row],[AcceptedCmp4]]+marketing_campaign[[#This Row],[AcceptedCmp3]]</f>
        <v>0</v>
      </c>
      <c r="B1285" s="11">
        <v>39767</v>
      </c>
      <c r="I1285">
        <v>1951</v>
      </c>
      <c r="S1285">
        <v>75</v>
      </c>
    </row>
    <row r="1286" spans="1:19" x14ac:dyDescent="0.35">
      <c r="A1286" s="12">
        <f>marketing_campaign[[#This Row],[Response]]+marketing_campaign[[#This Row],[AcceptedCmp2]]+marketing_campaign[[#This Row],[AcceptedCmp1]]+marketing_campaign[[#This Row],[AcceptedCmp5]]+marketing_campaign[[#This Row],[AcceptedCmp4]]+marketing_campaign[[#This Row],[AcceptedCmp3]]</f>
        <v>0</v>
      </c>
      <c r="B1286" s="11">
        <v>26997</v>
      </c>
      <c r="I1286">
        <v>1970</v>
      </c>
      <c r="S1286">
        <v>56</v>
      </c>
    </row>
    <row r="1287" spans="1:19" x14ac:dyDescent="0.35">
      <c r="A1287" s="11">
        <f>marketing_campaign[[#This Row],[Response]]+marketing_campaign[[#This Row],[AcceptedCmp2]]+marketing_campaign[[#This Row],[AcceptedCmp1]]+marketing_campaign[[#This Row],[AcceptedCmp5]]+marketing_campaign[[#This Row],[AcceptedCmp4]]+marketing_campaign[[#This Row],[AcceptedCmp3]]</f>
        <v>0</v>
      </c>
      <c r="B1287" s="11">
        <v>33986</v>
      </c>
      <c r="I1287">
        <v>1972</v>
      </c>
      <c r="S1287">
        <v>54</v>
      </c>
    </row>
    <row r="1288" spans="1:19" x14ac:dyDescent="0.35">
      <c r="A1288" s="12">
        <f>marketing_campaign[[#This Row],[Response]]+marketing_campaign[[#This Row],[AcceptedCmp2]]+marketing_campaign[[#This Row],[AcceptedCmp1]]+marketing_campaign[[#This Row],[AcceptedCmp5]]+marketing_campaign[[#This Row],[AcceptedCmp4]]+marketing_campaign[[#This Row],[AcceptedCmp3]]</f>
        <v>2</v>
      </c>
      <c r="B1288" s="11">
        <v>57091</v>
      </c>
      <c r="I1288">
        <v>1969</v>
      </c>
      <c r="S1288">
        <v>57</v>
      </c>
    </row>
    <row r="1289" spans="1:19" x14ac:dyDescent="0.35">
      <c r="A1289" s="11">
        <f>marketing_campaign[[#This Row],[Response]]+marketing_campaign[[#This Row],[AcceptedCmp2]]+marketing_campaign[[#This Row],[AcceptedCmp1]]+marketing_campaign[[#This Row],[AcceptedCmp5]]+marketing_campaign[[#This Row],[AcceptedCmp4]]+marketing_campaign[[#This Row],[AcceptedCmp3]]</f>
        <v>0</v>
      </c>
      <c r="B1289" s="11">
        <v>46831</v>
      </c>
      <c r="I1289">
        <v>1972</v>
      </c>
      <c r="S1289">
        <v>54</v>
      </c>
    </row>
    <row r="1290" spans="1:19" x14ac:dyDescent="0.35">
      <c r="A1290" s="12">
        <f>marketing_campaign[[#This Row],[Response]]+marketing_campaign[[#This Row],[AcceptedCmp2]]+marketing_campaign[[#This Row],[AcceptedCmp1]]+marketing_campaign[[#This Row],[AcceptedCmp5]]+marketing_campaign[[#This Row],[AcceptedCmp4]]+marketing_campaign[[#This Row],[AcceptedCmp3]]</f>
        <v>4</v>
      </c>
      <c r="B1290" s="11">
        <v>83151</v>
      </c>
      <c r="I1290">
        <v>1971</v>
      </c>
      <c r="S1290">
        <v>55</v>
      </c>
    </row>
    <row r="1291" spans="1:19" x14ac:dyDescent="0.35">
      <c r="A1291" s="11">
        <f>marketing_campaign[[#This Row],[Response]]+marketing_campaign[[#This Row],[AcceptedCmp2]]+marketing_campaign[[#This Row],[AcceptedCmp1]]+marketing_campaign[[#This Row],[AcceptedCmp5]]+marketing_campaign[[#This Row],[AcceptedCmp4]]+marketing_campaign[[#This Row],[AcceptedCmp3]]</f>
        <v>0</v>
      </c>
      <c r="B1291" s="11">
        <v>52531</v>
      </c>
      <c r="I1291">
        <v>1956</v>
      </c>
      <c r="S1291">
        <v>70</v>
      </c>
    </row>
    <row r="1292" spans="1:19" x14ac:dyDescent="0.35">
      <c r="A1292" s="12">
        <f>marketing_campaign[[#This Row],[Response]]+marketing_campaign[[#This Row],[AcceptedCmp2]]+marketing_campaign[[#This Row],[AcceptedCmp1]]+marketing_campaign[[#This Row],[AcceptedCmp5]]+marketing_campaign[[#This Row],[AcceptedCmp4]]+marketing_campaign[[#This Row],[AcceptedCmp3]]</f>
        <v>0</v>
      </c>
      <c r="B1292" s="11">
        <v>15759</v>
      </c>
      <c r="I1292">
        <v>1971</v>
      </c>
      <c r="S1292">
        <v>55</v>
      </c>
    </row>
    <row r="1293" spans="1:19" x14ac:dyDescent="0.35">
      <c r="A1293" s="11">
        <f>marketing_campaign[[#This Row],[Response]]+marketing_campaign[[#This Row],[AcceptedCmp2]]+marketing_campaign[[#This Row],[AcceptedCmp1]]+marketing_campaign[[#This Row],[AcceptedCmp5]]+marketing_campaign[[#This Row],[AcceptedCmp4]]+marketing_campaign[[#This Row],[AcceptedCmp3]]</f>
        <v>0</v>
      </c>
      <c r="B1293" s="11">
        <v>22804</v>
      </c>
      <c r="I1293">
        <v>1973</v>
      </c>
      <c r="S1293">
        <v>53</v>
      </c>
    </row>
    <row r="1294" spans="1:19" x14ac:dyDescent="0.35">
      <c r="A1294" s="12">
        <f>marketing_campaign[[#This Row],[Response]]+marketing_campaign[[#This Row],[AcceptedCmp2]]+marketing_campaign[[#This Row],[AcceptedCmp1]]+marketing_campaign[[#This Row],[AcceptedCmp5]]+marketing_campaign[[#This Row],[AcceptedCmp4]]+marketing_campaign[[#This Row],[AcceptedCmp3]]</f>
        <v>0</v>
      </c>
      <c r="B1294" s="11">
        <v>43050</v>
      </c>
      <c r="I1294">
        <v>1977</v>
      </c>
      <c r="S1294">
        <v>49</v>
      </c>
    </row>
    <row r="1295" spans="1:19" x14ac:dyDescent="0.35">
      <c r="A1295" s="11">
        <f>marketing_campaign[[#This Row],[Response]]+marketing_campaign[[#This Row],[AcceptedCmp2]]+marketing_campaign[[#This Row],[AcceptedCmp1]]+marketing_campaign[[#This Row],[AcceptedCmp5]]+marketing_campaign[[#This Row],[AcceptedCmp4]]+marketing_campaign[[#This Row],[AcceptedCmp3]]</f>
        <v>0</v>
      </c>
      <c r="B1295" s="11">
        <v>42997</v>
      </c>
      <c r="I1295">
        <v>1963</v>
      </c>
      <c r="S1295">
        <v>63</v>
      </c>
    </row>
    <row r="1296" spans="1:19" x14ac:dyDescent="0.35">
      <c r="A1296" s="12">
        <f>marketing_campaign[[#This Row],[Response]]+marketing_campaign[[#This Row],[AcceptedCmp2]]+marketing_campaign[[#This Row],[AcceptedCmp1]]+marketing_campaign[[#This Row],[AcceptedCmp5]]+marketing_campaign[[#This Row],[AcceptedCmp4]]+marketing_campaign[[#This Row],[AcceptedCmp3]]</f>
        <v>0</v>
      </c>
      <c r="B1296" s="11">
        <v>48918</v>
      </c>
      <c r="I1296">
        <v>1954</v>
      </c>
      <c r="S1296">
        <v>72</v>
      </c>
    </row>
    <row r="1297" spans="1:19" x14ac:dyDescent="0.35">
      <c r="A1297" s="11">
        <f>marketing_campaign[[#This Row],[Response]]+marketing_campaign[[#This Row],[AcceptedCmp2]]+marketing_campaign[[#This Row],[AcceptedCmp1]]+marketing_campaign[[#This Row],[AcceptedCmp5]]+marketing_campaign[[#This Row],[AcceptedCmp4]]+marketing_campaign[[#This Row],[AcceptedCmp3]]</f>
        <v>0</v>
      </c>
      <c r="B1297" s="11">
        <v>60033</v>
      </c>
      <c r="I1297">
        <v>1978</v>
      </c>
      <c r="S1297">
        <v>48</v>
      </c>
    </row>
    <row r="1298" spans="1:19" x14ac:dyDescent="0.35">
      <c r="A1298" s="12">
        <f>marketing_campaign[[#This Row],[Response]]+marketing_campaign[[#This Row],[AcceptedCmp2]]+marketing_campaign[[#This Row],[AcceptedCmp1]]+marketing_campaign[[#This Row],[AcceptedCmp5]]+marketing_campaign[[#This Row],[AcceptedCmp4]]+marketing_campaign[[#This Row],[AcceptedCmp3]]</f>
        <v>0</v>
      </c>
      <c r="B1298" s="11">
        <v>34043</v>
      </c>
      <c r="I1298">
        <v>1966</v>
      </c>
      <c r="S1298">
        <v>60</v>
      </c>
    </row>
    <row r="1299" spans="1:19" x14ac:dyDescent="0.35">
      <c r="A1299" s="11">
        <f>marketing_campaign[[#This Row],[Response]]+marketing_campaign[[#This Row],[AcceptedCmp2]]+marketing_campaign[[#This Row],[AcceptedCmp1]]+marketing_campaign[[#This Row],[AcceptedCmp5]]+marketing_campaign[[#This Row],[AcceptedCmp4]]+marketing_campaign[[#This Row],[AcceptedCmp3]]</f>
        <v>1</v>
      </c>
      <c r="B1299" s="11">
        <v>57811</v>
      </c>
      <c r="I1299">
        <v>1946</v>
      </c>
      <c r="S1299">
        <v>80</v>
      </c>
    </row>
    <row r="1300" spans="1:19" x14ac:dyDescent="0.35">
      <c r="A1300" s="12">
        <f>marketing_campaign[[#This Row],[Response]]+marketing_campaign[[#This Row],[AcceptedCmp2]]+marketing_campaign[[#This Row],[AcceptedCmp1]]+marketing_campaign[[#This Row],[AcceptedCmp5]]+marketing_campaign[[#This Row],[AcceptedCmp4]]+marketing_campaign[[#This Row],[AcceptedCmp3]]</f>
        <v>2</v>
      </c>
      <c r="B1300" s="11">
        <v>78569</v>
      </c>
      <c r="I1300">
        <v>1978</v>
      </c>
      <c r="S1300">
        <v>48</v>
      </c>
    </row>
    <row r="1301" spans="1:19" x14ac:dyDescent="0.35">
      <c r="A1301" s="11">
        <f>marketing_campaign[[#This Row],[Response]]+marketing_campaign[[#This Row],[AcceptedCmp2]]+marketing_campaign[[#This Row],[AcceptedCmp1]]+marketing_campaign[[#This Row],[AcceptedCmp5]]+marketing_campaign[[#This Row],[AcceptedCmp4]]+marketing_campaign[[#This Row],[AcceptedCmp3]]</f>
        <v>0</v>
      </c>
      <c r="B1301" s="11">
        <v>7500</v>
      </c>
      <c r="I1301">
        <v>1971</v>
      </c>
      <c r="S1301">
        <v>55</v>
      </c>
    </row>
    <row r="1302" spans="1:19" x14ac:dyDescent="0.35">
      <c r="A1302" s="12">
        <f>marketing_campaign[[#This Row],[Response]]+marketing_campaign[[#This Row],[AcceptedCmp2]]+marketing_campaign[[#This Row],[AcceptedCmp1]]+marketing_campaign[[#This Row],[AcceptedCmp5]]+marketing_campaign[[#This Row],[AcceptedCmp4]]+marketing_campaign[[#This Row],[AcceptedCmp3]]</f>
        <v>0</v>
      </c>
      <c r="B1302" s="11">
        <v>157733</v>
      </c>
      <c r="I1302">
        <v>1953</v>
      </c>
      <c r="S1302">
        <v>73</v>
      </c>
    </row>
    <row r="1303" spans="1:19" x14ac:dyDescent="0.35">
      <c r="A1303" s="11">
        <f>marketing_campaign[[#This Row],[Response]]+marketing_campaign[[#This Row],[AcceptedCmp2]]+marketing_campaign[[#This Row],[AcceptedCmp1]]+marketing_campaign[[#This Row],[AcceptedCmp5]]+marketing_campaign[[#This Row],[AcceptedCmp4]]+marketing_campaign[[#This Row],[AcceptedCmp3]]</f>
        <v>4</v>
      </c>
      <c r="B1303" s="11">
        <v>94384</v>
      </c>
      <c r="I1303">
        <v>1985</v>
      </c>
      <c r="S1303">
        <v>41</v>
      </c>
    </row>
    <row r="1304" spans="1:19" x14ac:dyDescent="0.35">
      <c r="A1304" s="12">
        <f>marketing_campaign[[#This Row],[Response]]+marketing_campaign[[#This Row],[AcceptedCmp2]]+marketing_campaign[[#This Row],[AcceptedCmp1]]+marketing_campaign[[#This Row],[AcceptedCmp5]]+marketing_campaign[[#This Row],[AcceptedCmp4]]+marketing_campaign[[#This Row],[AcceptedCmp3]]</f>
        <v>0</v>
      </c>
      <c r="B1304" s="11">
        <v>23148</v>
      </c>
      <c r="I1304">
        <v>1970</v>
      </c>
      <c r="S1304">
        <v>56</v>
      </c>
    </row>
    <row r="1305" spans="1:19" x14ac:dyDescent="0.35">
      <c r="A1305" s="11">
        <f>marketing_campaign[[#This Row],[Response]]+marketing_campaign[[#This Row],[AcceptedCmp2]]+marketing_campaign[[#This Row],[AcceptedCmp1]]+marketing_campaign[[#This Row],[AcceptedCmp5]]+marketing_campaign[[#This Row],[AcceptedCmp4]]+marketing_campaign[[#This Row],[AcceptedCmp3]]</f>
        <v>0</v>
      </c>
      <c r="B1305" s="11">
        <v>44267</v>
      </c>
      <c r="I1305">
        <v>1979</v>
      </c>
      <c r="S1305">
        <v>47</v>
      </c>
    </row>
    <row r="1306" spans="1:19" x14ac:dyDescent="0.35">
      <c r="A1306" s="12">
        <f>marketing_campaign[[#This Row],[Response]]+marketing_campaign[[#This Row],[AcceptedCmp2]]+marketing_campaign[[#This Row],[AcceptedCmp1]]+marketing_campaign[[#This Row],[AcceptedCmp5]]+marketing_campaign[[#This Row],[AcceptedCmp4]]+marketing_campaign[[#This Row],[AcceptedCmp3]]</f>
        <v>1</v>
      </c>
      <c r="B1306" s="11">
        <v>71626</v>
      </c>
      <c r="I1306">
        <v>1966</v>
      </c>
      <c r="S1306">
        <v>60</v>
      </c>
    </row>
    <row r="1307" spans="1:19" x14ac:dyDescent="0.35">
      <c r="A1307" s="11">
        <f>marketing_campaign[[#This Row],[Response]]+marketing_campaign[[#This Row],[AcceptedCmp2]]+marketing_campaign[[#This Row],[AcceptedCmp1]]+marketing_campaign[[#This Row],[AcceptedCmp5]]+marketing_campaign[[#This Row],[AcceptedCmp4]]+marketing_campaign[[#This Row],[AcceptedCmp3]]</f>
        <v>0</v>
      </c>
      <c r="B1307" s="11">
        <v>60894</v>
      </c>
      <c r="I1307">
        <v>1976</v>
      </c>
      <c r="S1307">
        <v>50</v>
      </c>
    </row>
    <row r="1308" spans="1:19" x14ac:dyDescent="0.35">
      <c r="A1308" s="12">
        <f>marketing_campaign[[#This Row],[Response]]+marketing_campaign[[#This Row],[AcceptedCmp2]]+marketing_campaign[[#This Row],[AcceptedCmp1]]+marketing_campaign[[#This Row],[AcceptedCmp5]]+marketing_campaign[[#This Row],[AcceptedCmp4]]+marketing_campaign[[#This Row],[AcceptedCmp3]]</f>
        <v>0</v>
      </c>
      <c r="B1308" s="11">
        <v>50200</v>
      </c>
      <c r="I1308">
        <v>1965</v>
      </c>
      <c r="S1308">
        <v>61</v>
      </c>
    </row>
    <row r="1309" spans="1:19" x14ac:dyDescent="0.35">
      <c r="A1309" s="11">
        <f>marketing_campaign[[#This Row],[Response]]+marketing_campaign[[#This Row],[AcceptedCmp2]]+marketing_campaign[[#This Row],[AcceptedCmp1]]+marketing_campaign[[#This Row],[AcceptedCmp5]]+marketing_campaign[[#This Row],[AcceptedCmp4]]+marketing_campaign[[#This Row],[AcceptedCmp3]]</f>
        <v>2</v>
      </c>
      <c r="B1309" s="11">
        <v>81051</v>
      </c>
      <c r="I1309">
        <v>1982</v>
      </c>
      <c r="S1309">
        <v>44</v>
      </c>
    </row>
    <row r="1310" spans="1:19" x14ac:dyDescent="0.35">
      <c r="A1310" s="12">
        <f>marketing_campaign[[#This Row],[Response]]+marketing_campaign[[#This Row],[AcceptedCmp2]]+marketing_campaign[[#This Row],[AcceptedCmp1]]+marketing_campaign[[#This Row],[AcceptedCmp5]]+marketing_campaign[[#This Row],[AcceptedCmp4]]+marketing_campaign[[#This Row],[AcceptedCmp3]]</f>
        <v>5</v>
      </c>
      <c r="B1310" s="11">
        <v>65169</v>
      </c>
      <c r="I1310">
        <v>1972</v>
      </c>
      <c r="S1310">
        <v>54</v>
      </c>
    </row>
    <row r="1311" spans="1:19" x14ac:dyDescent="0.35">
      <c r="A1311" s="11">
        <f>marketing_campaign[[#This Row],[Response]]+marketing_campaign[[#This Row],[AcceptedCmp2]]+marketing_campaign[[#This Row],[AcceptedCmp1]]+marketing_campaign[[#This Row],[AcceptedCmp5]]+marketing_campaign[[#This Row],[AcceptedCmp4]]+marketing_campaign[[#This Row],[AcceptedCmp3]]</f>
        <v>0</v>
      </c>
      <c r="B1311" s="11">
        <v>59868</v>
      </c>
      <c r="I1311">
        <v>1960</v>
      </c>
      <c r="S1311">
        <v>66</v>
      </c>
    </row>
    <row r="1312" spans="1:19" x14ac:dyDescent="0.35">
      <c r="A1312" s="12">
        <f>marketing_campaign[[#This Row],[Response]]+marketing_campaign[[#This Row],[AcceptedCmp2]]+marketing_campaign[[#This Row],[AcceptedCmp1]]+marketing_campaign[[#This Row],[AcceptedCmp5]]+marketing_campaign[[#This Row],[AcceptedCmp4]]+marketing_campaign[[#This Row],[AcceptedCmp3]]</f>
        <v>0</v>
      </c>
      <c r="B1312" s="11">
        <v>65695</v>
      </c>
      <c r="I1312">
        <v>1956</v>
      </c>
      <c r="S1312">
        <v>70</v>
      </c>
    </row>
    <row r="1313" spans="1:19" x14ac:dyDescent="0.35">
      <c r="A1313" s="11">
        <f>marketing_campaign[[#This Row],[Response]]+marketing_campaign[[#This Row],[AcceptedCmp2]]+marketing_campaign[[#This Row],[AcceptedCmp1]]+marketing_campaign[[#This Row],[AcceptedCmp5]]+marketing_campaign[[#This Row],[AcceptedCmp4]]+marketing_campaign[[#This Row],[AcceptedCmp3]]</f>
        <v>0</v>
      </c>
      <c r="B1313" s="11">
        <v>64857</v>
      </c>
      <c r="I1313">
        <v>1965</v>
      </c>
      <c r="S1313">
        <v>61</v>
      </c>
    </row>
    <row r="1314" spans="1:19" x14ac:dyDescent="0.35">
      <c r="A1314" s="12">
        <f>marketing_campaign[[#This Row],[Response]]+marketing_campaign[[#This Row],[AcceptedCmp2]]+marketing_campaign[[#This Row],[AcceptedCmp1]]+marketing_campaign[[#This Row],[AcceptedCmp5]]+marketing_campaign[[#This Row],[AcceptedCmp4]]+marketing_campaign[[#This Row],[AcceptedCmp3]]</f>
        <v>0</v>
      </c>
      <c r="B1314" s="11">
        <v>45143</v>
      </c>
      <c r="I1314">
        <v>1955</v>
      </c>
      <c r="S1314">
        <v>71</v>
      </c>
    </row>
    <row r="1315" spans="1:19" x14ac:dyDescent="0.35">
      <c r="A1315" s="11">
        <f>marketing_campaign[[#This Row],[Response]]+marketing_campaign[[#This Row],[AcceptedCmp2]]+marketing_campaign[[#This Row],[AcceptedCmp1]]+marketing_campaign[[#This Row],[AcceptedCmp5]]+marketing_campaign[[#This Row],[AcceptedCmp4]]+marketing_campaign[[#This Row],[AcceptedCmp3]]</f>
        <v>0</v>
      </c>
      <c r="B1315" s="11">
        <v>74805</v>
      </c>
      <c r="I1315">
        <v>1989</v>
      </c>
      <c r="S1315">
        <v>37</v>
      </c>
    </row>
    <row r="1316" spans="1:19" x14ac:dyDescent="0.35">
      <c r="A1316" s="12">
        <f>marketing_campaign[[#This Row],[Response]]+marketing_campaign[[#This Row],[AcceptedCmp2]]+marketing_campaign[[#This Row],[AcceptedCmp1]]+marketing_campaign[[#This Row],[AcceptedCmp5]]+marketing_campaign[[#This Row],[AcceptedCmp4]]+marketing_campaign[[#This Row],[AcceptedCmp3]]</f>
        <v>0</v>
      </c>
      <c r="B1316" s="11">
        <v>59060</v>
      </c>
      <c r="I1316">
        <v>1962</v>
      </c>
      <c r="S1316">
        <v>64</v>
      </c>
    </row>
    <row r="1317" spans="1:19" x14ac:dyDescent="0.35">
      <c r="A1317" s="11">
        <f>marketing_campaign[[#This Row],[Response]]+marketing_campaign[[#This Row],[AcceptedCmp2]]+marketing_campaign[[#This Row],[AcceptedCmp1]]+marketing_campaign[[#This Row],[AcceptedCmp5]]+marketing_campaign[[#This Row],[AcceptedCmp4]]+marketing_campaign[[#This Row],[AcceptedCmp3]]</f>
        <v>0</v>
      </c>
      <c r="B1317" s="11">
        <v>27238</v>
      </c>
      <c r="I1317">
        <v>1965</v>
      </c>
      <c r="S1317">
        <v>61</v>
      </c>
    </row>
    <row r="1318" spans="1:19" x14ac:dyDescent="0.35">
      <c r="A1318" s="12">
        <f>marketing_campaign[[#This Row],[Response]]+marketing_campaign[[#This Row],[AcceptedCmp2]]+marketing_campaign[[#This Row],[AcceptedCmp1]]+marketing_campaign[[#This Row],[AcceptedCmp5]]+marketing_campaign[[#This Row],[AcceptedCmp4]]+marketing_campaign[[#This Row],[AcceptedCmp3]]</f>
        <v>0</v>
      </c>
      <c r="B1318" s="11">
        <v>47009</v>
      </c>
      <c r="I1318">
        <v>1973</v>
      </c>
      <c r="S1318">
        <v>53</v>
      </c>
    </row>
    <row r="1319" spans="1:19" x14ac:dyDescent="0.35">
      <c r="A1319" s="11">
        <f>marketing_campaign[[#This Row],[Response]]+marketing_campaign[[#This Row],[AcceptedCmp2]]+marketing_campaign[[#This Row],[AcceptedCmp1]]+marketing_campaign[[#This Row],[AcceptedCmp5]]+marketing_campaign[[#This Row],[AcceptedCmp4]]+marketing_campaign[[#This Row],[AcceptedCmp3]]</f>
        <v>0</v>
      </c>
      <c r="B1319" s="11">
        <v>46094</v>
      </c>
      <c r="I1319">
        <v>1972</v>
      </c>
      <c r="S1319">
        <v>54</v>
      </c>
    </row>
    <row r="1320" spans="1:19" x14ac:dyDescent="0.35">
      <c r="A1320" s="12">
        <f>marketing_campaign[[#This Row],[Response]]+marketing_campaign[[#This Row],[AcceptedCmp2]]+marketing_campaign[[#This Row],[AcceptedCmp1]]+marketing_campaign[[#This Row],[AcceptedCmp5]]+marketing_campaign[[#This Row],[AcceptedCmp4]]+marketing_campaign[[#This Row],[AcceptedCmp3]]</f>
        <v>0</v>
      </c>
      <c r="B1320" s="11">
        <v>40321</v>
      </c>
      <c r="I1320">
        <v>1984</v>
      </c>
      <c r="S1320">
        <v>42</v>
      </c>
    </row>
    <row r="1321" spans="1:19" x14ac:dyDescent="0.35">
      <c r="A1321" s="11">
        <f>marketing_campaign[[#This Row],[Response]]+marketing_campaign[[#This Row],[AcceptedCmp2]]+marketing_campaign[[#This Row],[AcceptedCmp1]]+marketing_campaign[[#This Row],[AcceptedCmp5]]+marketing_campaign[[#This Row],[AcceptedCmp4]]+marketing_campaign[[#This Row],[AcceptedCmp3]]</f>
        <v>0</v>
      </c>
      <c r="B1321" s="11">
        <v>37235</v>
      </c>
      <c r="I1321">
        <v>1960</v>
      </c>
      <c r="S1321">
        <v>66</v>
      </c>
    </row>
    <row r="1322" spans="1:19" x14ac:dyDescent="0.35">
      <c r="A1322" s="12">
        <f>marketing_campaign[[#This Row],[Response]]+marketing_campaign[[#This Row],[AcceptedCmp2]]+marketing_campaign[[#This Row],[AcceptedCmp1]]+marketing_campaign[[#This Row],[AcceptedCmp5]]+marketing_campaign[[#This Row],[AcceptedCmp4]]+marketing_campaign[[#This Row],[AcceptedCmp3]]</f>
        <v>0</v>
      </c>
      <c r="B1322" s="11">
        <v>81843</v>
      </c>
      <c r="I1322">
        <v>1958</v>
      </c>
      <c r="S1322">
        <v>68</v>
      </c>
    </row>
    <row r="1323" spans="1:19" x14ac:dyDescent="0.35">
      <c r="A1323" s="11">
        <f>marketing_campaign[[#This Row],[Response]]+marketing_campaign[[#This Row],[AcceptedCmp2]]+marketing_campaign[[#This Row],[AcceptedCmp1]]+marketing_campaign[[#This Row],[AcceptedCmp5]]+marketing_campaign[[#This Row],[AcceptedCmp4]]+marketing_campaign[[#This Row],[AcceptedCmp3]]</f>
        <v>0</v>
      </c>
      <c r="B1323" s="11">
        <v>46692</v>
      </c>
      <c r="I1323">
        <v>1968</v>
      </c>
      <c r="S1323">
        <v>58</v>
      </c>
    </row>
    <row r="1324" spans="1:19" x14ac:dyDescent="0.35">
      <c r="A1324" s="12">
        <f>marketing_campaign[[#This Row],[Response]]+marketing_campaign[[#This Row],[AcceptedCmp2]]+marketing_campaign[[#This Row],[AcceptedCmp1]]+marketing_campaign[[#This Row],[AcceptedCmp5]]+marketing_campaign[[#This Row],[AcceptedCmp4]]+marketing_campaign[[#This Row],[AcceptedCmp3]]</f>
        <v>1</v>
      </c>
      <c r="B1324" s="11">
        <v>77382</v>
      </c>
      <c r="I1324">
        <v>1977</v>
      </c>
      <c r="S1324">
        <v>49</v>
      </c>
    </row>
    <row r="1325" spans="1:19" x14ac:dyDescent="0.35">
      <c r="A1325" s="11">
        <f>marketing_campaign[[#This Row],[Response]]+marketing_campaign[[#This Row],[AcceptedCmp2]]+marketing_campaign[[#This Row],[AcceptedCmp1]]+marketing_campaign[[#This Row],[AcceptedCmp5]]+marketing_campaign[[#This Row],[AcceptedCmp4]]+marketing_campaign[[#This Row],[AcceptedCmp3]]</f>
        <v>2</v>
      </c>
      <c r="B1325" s="11">
        <v>37774</v>
      </c>
      <c r="I1325">
        <v>1974</v>
      </c>
      <c r="S1325">
        <v>52</v>
      </c>
    </row>
    <row r="1326" spans="1:19" x14ac:dyDescent="0.35">
      <c r="A1326" s="12">
        <f>marketing_campaign[[#This Row],[Response]]+marketing_campaign[[#This Row],[AcceptedCmp2]]+marketing_campaign[[#This Row],[AcceptedCmp1]]+marketing_campaign[[#This Row],[AcceptedCmp5]]+marketing_campaign[[#This Row],[AcceptedCmp4]]+marketing_campaign[[#This Row],[AcceptedCmp3]]</f>
        <v>0</v>
      </c>
      <c r="B1326" s="11">
        <v>18393</v>
      </c>
      <c r="I1326">
        <v>1962</v>
      </c>
      <c r="S1326">
        <v>64</v>
      </c>
    </row>
    <row r="1327" spans="1:19" x14ac:dyDescent="0.35">
      <c r="A1327" s="11">
        <f>marketing_campaign[[#This Row],[Response]]+marketing_campaign[[#This Row],[AcceptedCmp2]]+marketing_campaign[[#This Row],[AcceptedCmp1]]+marketing_campaign[[#This Row],[AcceptedCmp5]]+marketing_campaign[[#This Row],[AcceptedCmp4]]+marketing_campaign[[#This Row],[AcceptedCmp3]]</f>
        <v>0</v>
      </c>
      <c r="B1327" s="11">
        <v>72828</v>
      </c>
      <c r="I1327">
        <v>1982</v>
      </c>
      <c r="S1327">
        <v>44</v>
      </c>
    </row>
    <row r="1328" spans="1:19" x14ac:dyDescent="0.35">
      <c r="A1328" s="12">
        <f>marketing_campaign[[#This Row],[Response]]+marketing_campaign[[#This Row],[AcceptedCmp2]]+marketing_campaign[[#This Row],[AcceptedCmp1]]+marketing_campaign[[#This Row],[AcceptedCmp5]]+marketing_campaign[[#This Row],[AcceptedCmp4]]+marketing_campaign[[#This Row],[AcceptedCmp3]]</f>
        <v>0</v>
      </c>
      <c r="B1328" s="11">
        <v>24711</v>
      </c>
      <c r="I1328">
        <v>1975</v>
      </c>
      <c r="S1328">
        <v>51</v>
      </c>
    </row>
    <row r="1329" spans="1:19" x14ac:dyDescent="0.35">
      <c r="A1329" s="11">
        <f>marketing_campaign[[#This Row],[Response]]+marketing_campaign[[#This Row],[AcceptedCmp2]]+marketing_campaign[[#This Row],[AcceptedCmp1]]+marketing_campaign[[#This Row],[AcceptedCmp5]]+marketing_campaign[[#This Row],[AcceptedCmp4]]+marketing_campaign[[#This Row],[AcceptedCmp3]]</f>
        <v>0</v>
      </c>
      <c r="B1329" s="11">
        <v>45503</v>
      </c>
      <c r="I1329">
        <v>1982</v>
      </c>
      <c r="S1329">
        <v>44</v>
      </c>
    </row>
    <row r="1330" spans="1:19" x14ac:dyDescent="0.35">
      <c r="A1330" s="12">
        <f>marketing_campaign[[#This Row],[Response]]+marketing_campaign[[#This Row],[AcceptedCmp2]]+marketing_campaign[[#This Row],[AcceptedCmp1]]+marketing_campaign[[#This Row],[AcceptedCmp5]]+marketing_campaign[[#This Row],[AcceptedCmp4]]+marketing_campaign[[#This Row],[AcceptedCmp3]]</f>
        <v>0</v>
      </c>
      <c r="B1330" s="11">
        <v>6560</v>
      </c>
      <c r="I1330">
        <v>1945</v>
      </c>
      <c r="S1330">
        <v>81</v>
      </c>
    </row>
    <row r="1331" spans="1:19" x14ac:dyDescent="0.35">
      <c r="A1331" s="11">
        <f>marketing_campaign[[#This Row],[Response]]+marketing_campaign[[#This Row],[AcceptedCmp2]]+marketing_campaign[[#This Row],[AcceptedCmp1]]+marketing_campaign[[#This Row],[AcceptedCmp5]]+marketing_campaign[[#This Row],[AcceptedCmp4]]+marketing_campaign[[#This Row],[AcceptedCmp3]]</f>
        <v>2</v>
      </c>
      <c r="B1331" s="11">
        <v>71604</v>
      </c>
      <c r="I1331">
        <v>1979</v>
      </c>
      <c r="S1331">
        <v>47</v>
      </c>
    </row>
    <row r="1332" spans="1:19" x14ac:dyDescent="0.35">
      <c r="A1332" s="12">
        <f>marketing_campaign[[#This Row],[Response]]+marketing_campaign[[#This Row],[AcceptedCmp2]]+marketing_campaign[[#This Row],[AcceptedCmp1]]+marketing_campaign[[#This Row],[AcceptedCmp5]]+marketing_campaign[[#This Row],[AcceptedCmp4]]+marketing_campaign[[#This Row],[AcceptedCmp3]]</f>
        <v>0</v>
      </c>
      <c r="B1332" s="11">
        <v>27244</v>
      </c>
      <c r="I1332">
        <v>1969</v>
      </c>
      <c r="S1332">
        <v>57</v>
      </c>
    </row>
    <row r="1333" spans="1:19" x14ac:dyDescent="0.35">
      <c r="A1333" s="11">
        <f>marketing_campaign[[#This Row],[Response]]+marketing_campaign[[#This Row],[AcceptedCmp2]]+marketing_campaign[[#This Row],[AcceptedCmp1]]+marketing_campaign[[#This Row],[AcceptedCmp5]]+marketing_campaign[[#This Row],[AcceptedCmp4]]+marketing_campaign[[#This Row],[AcceptedCmp3]]</f>
        <v>1</v>
      </c>
      <c r="B1333" s="11">
        <v>48752</v>
      </c>
      <c r="I1333">
        <v>1962</v>
      </c>
      <c r="S1333">
        <v>64</v>
      </c>
    </row>
    <row r="1334" spans="1:19" x14ac:dyDescent="0.35">
      <c r="A1334" s="12">
        <f>marketing_campaign[[#This Row],[Response]]+marketing_campaign[[#This Row],[AcceptedCmp2]]+marketing_campaign[[#This Row],[AcceptedCmp1]]+marketing_campaign[[#This Row],[AcceptedCmp5]]+marketing_campaign[[#This Row],[AcceptedCmp4]]+marketing_campaign[[#This Row],[AcceptedCmp3]]</f>
        <v>2</v>
      </c>
      <c r="B1334" s="11">
        <v>71434</v>
      </c>
      <c r="I1334">
        <v>1948</v>
      </c>
      <c r="S1334">
        <v>78</v>
      </c>
    </row>
    <row r="1335" spans="1:19" x14ac:dyDescent="0.35">
      <c r="A1335" s="11">
        <f>marketing_campaign[[#This Row],[Response]]+marketing_campaign[[#This Row],[AcceptedCmp2]]+marketing_campaign[[#This Row],[AcceptedCmp1]]+marketing_campaign[[#This Row],[AcceptedCmp5]]+marketing_campaign[[#This Row],[AcceptedCmp4]]+marketing_campaign[[#This Row],[AcceptedCmp3]]</f>
        <v>0</v>
      </c>
      <c r="B1335" s="11">
        <v>90842</v>
      </c>
      <c r="I1335">
        <v>1978</v>
      </c>
      <c r="S1335">
        <v>48</v>
      </c>
    </row>
    <row r="1336" spans="1:19" x14ac:dyDescent="0.35">
      <c r="A1336" s="12">
        <f>marketing_campaign[[#This Row],[Response]]+marketing_campaign[[#This Row],[AcceptedCmp2]]+marketing_campaign[[#This Row],[AcceptedCmp1]]+marketing_campaign[[#This Row],[AcceptedCmp5]]+marketing_campaign[[#This Row],[AcceptedCmp4]]+marketing_campaign[[#This Row],[AcceptedCmp3]]</f>
        <v>4</v>
      </c>
      <c r="B1336" s="11">
        <v>88097</v>
      </c>
      <c r="I1336">
        <v>1975</v>
      </c>
      <c r="S1336">
        <v>51</v>
      </c>
    </row>
    <row r="1337" spans="1:19" x14ac:dyDescent="0.35">
      <c r="A1337" s="11">
        <f>marketing_campaign[[#This Row],[Response]]+marketing_campaign[[#This Row],[AcceptedCmp2]]+marketing_campaign[[#This Row],[AcceptedCmp1]]+marketing_campaign[[#This Row],[AcceptedCmp5]]+marketing_campaign[[#This Row],[AcceptedCmp4]]+marketing_campaign[[#This Row],[AcceptedCmp3]]</f>
        <v>0</v>
      </c>
      <c r="B1337" s="11">
        <v>51948</v>
      </c>
      <c r="I1337">
        <v>1982</v>
      </c>
      <c r="S1337">
        <v>44</v>
      </c>
    </row>
    <row r="1338" spans="1:19" x14ac:dyDescent="0.35">
      <c r="A1338" s="12">
        <f>marketing_campaign[[#This Row],[Response]]+marketing_campaign[[#This Row],[AcceptedCmp2]]+marketing_campaign[[#This Row],[AcceptedCmp1]]+marketing_campaign[[#This Row],[AcceptedCmp5]]+marketing_campaign[[#This Row],[AcceptedCmp4]]+marketing_campaign[[#This Row],[AcceptedCmp3]]</f>
        <v>0</v>
      </c>
      <c r="B1338" s="11">
        <v>71853</v>
      </c>
      <c r="I1338">
        <v>1983</v>
      </c>
      <c r="S1338">
        <v>43</v>
      </c>
    </row>
    <row r="1339" spans="1:19" x14ac:dyDescent="0.35">
      <c r="A1339" s="11">
        <f>marketing_campaign[[#This Row],[Response]]+marketing_campaign[[#This Row],[AcceptedCmp2]]+marketing_campaign[[#This Row],[AcceptedCmp1]]+marketing_campaign[[#This Row],[AcceptedCmp5]]+marketing_campaign[[#This Row],[AcceptedCmp4]]+marketing_campaign[[#This Row],[AcceptedCmp3]]</f>
        <v>0</v>
      </c>
      <c r="B1339" s="11">
        <v>35876</v>
      </c>
      <c r="I1339">
        <v>1952</v>
      </c>
      <c r="S1339">
        <v>74</v>
      </c>
    </row>
    <row r="1340" spans="1:19" x14ac:dyDescent="0.35">
      <c r="A1340" s="12">
        <f>marketing_campaign[[#This Row],[Response]]+marketing_campaign[[#This Row],[AcceptedCmp2]]+marketing_campaign[[#This Row],[AcceptedCmp1]]+marketing_campaign[[#This Row],[AcceptedCmp5]]+marketing_campaign[[#This Row],[AcceptedCmp4]]+marketing_campaign[[#This Row],[AcceptedCmp3]]</f>
        <v>0</v>
      </c>
      <c r="B1340" s="11">
        <v>40049</v>
      </c>
      <c r="I1340">
        <v>1982</v>
      </c>
      <c r="S1340">
        <v>44</v>
      </c>
    </row>
    <row r="1341" spans="1:19" x14ac:dyDescent="0.35">
      <c r="A1341" s="11">
        <f>marketing_campaign[[#This Row],[Response]]+marketing_campaign[[#This Row],[AcceptedCmp2]]+marketing_campaign[[#This Row],[AcceptedCmp1]]+marketing_campaign[[#This Row],[AcceptedCmp5]]+marketing_campaign[[#This Row],[AcceptedCmp4]]+marketing_campaign[[#This Row],[AcceptedCmp3]]</f>
        <v>1</v>
      </c>
      <c r="B1341" s="11">
        <v>39660</v>
      </c>
      <c r="I1341">
        <v>1962</v>
      </c>
      <c r="S1341">
        <v>64</v>
      </c>
    </row>
    <row r="1342" spans="1:19" x14ac:dyDescent="0.35">
      <c r="A1342" s="12">
        <f>marketing_campaign[[#This Row],[Response]]+marketing_campaign[[#This Row],[AcceptedCmp2]]+marketing_campaign[[#This Row],[AcceptedCmp1]]+marketing_campaign[[#This Row],[AcceptedCmp5]]+marketing_campaign[[#This Row],[AcceptedCmp4]]+marketing_campaign[[#This Row],[AcceptedCmp3]]</f>
        <v>1</v>
      </c>
      <c r="B1342" s="11">
        <v>50127</v>
      </c>
      <c r="I1342">
        <v>1977</v>
      </c>
      <c r="S1342">
        <v>49</v>
      </c>
    </row>
    <row r="1343" spans="1:19" x14ac:dyDescent="0.35">
      <c r="A1343" s="11">
        <f>marketing_campaign[[#This Row],[Response]]+marketing_campaign[[#This Row],[AcceptedCmp2]]+marketing_campaign[[#This Row],[AcceptedCmp1]]+marketing_campaign[[#This Row],[AcceptedCmp5]]+marketing_campaign[[#This Row],[AcceptedCmp4]]+marketing_campaign[[#This Row],[AcceptedCmp3]]</f>
        <v>0</v>
      </c>
      <c r="B1343" s="11">
        <v>43263</v>
      </c>
      <c r="I1343">
        <v>1949</v>
      </c>
      <c r="S1343">
        <v>77</v>
      </c>
    </row>
    <row r="1344" spans="1:19" x14ac:dyDescent="0.35">
      <c r="A1344" s="12">
        <f>marketing_campaign[[#This Row],[Response]]+marketing_campaign[[#This Row],[AcceptedCmp2]]+marketing_campaign[[#This Row],[AcceptedCmp1]]+marketing_campaign[[#This Row],[AcceptedCmp5]]+marketing_campaign[[#This Row],[AcceptedCmp4]]+marketing_campaign[[#This Row],[AcceptedCmp3]]</f>
        <v>2</v>
      </c>
      <c r="B1344" s="11">
        <v>62845</v>
      </c>
      <c r="I1344">
        <v>1990</v>
      </c>
      <c r="S1344">
        <v>36</v>
      </c>
    </row>
    <row r="1345" spans="1:19" x14ac:dyDescent="0.35">
      <c r="A1345" s="11">
        <f>marketing_campaign[[#This Row],[Response]]+marketing_campaign[[#This Row],[AcceptedCmp2]]+marketing_campaign[[#This Row],[AcceptedCmp1]]+marketing_campaign[[#This Row],[AcceptedCmp5]]+marketing_campaign[[#This Row],[AcceptedCmp4]]+marketing_campaign[[#This Row],[AcceptedCmp3]]</f>
        <v>0</v>
      </c>
      <c r="B1345" s="11">
        <v>18929</v>
      </c>
      <c r="I1345">
        <v>1982</v>
      </c>
      <c r="S1345">
        <v>44</v>
      </c>
    </row>
    <row r="1346" spans="1:19" x14ac:dyDescent="0.35">
      <c r="A1346" s="12">
        <f>marketing_campaign[[#This Row],[Response]]+marketing_campaign[[#This Row],[AcceptedCmp2]]+marketing_campaign[[#This Row],[AcceptedCmp1]]+marketing_campaign[[#This Row],[AcceptedCmp5]]+marketing_campaign[[#This Row],[AcceptedCmp4]]+marketing_campaign[[#This Row],[AcceptedCmp3]]</f>
        <v>0</v>
      </c>
      <c r="B1346" s="11">
        <v>24367</v>
      </c>
      <c r="I1346">
        <v>1975</v>
      </c>
      <c r="S1346">
        <v>51</v>
      </c>
    </row>
    <row r="1347" spans="1:19" x14ac:dyDescent="0.35">
      <c r="A1347" s="11">
        <f>marketing_campaign[[#This Row],[Response]]+marketing_campaign[[#This Row],[AcceptedCmp2]]+marketing_campaign[[#This Row],[AcceptedCmp1]]+marketing_campaign[[#This Row],[AcceptedCmp5]]+marketing_campaign[[#This Row],[AcceptedCmp4]]+marketing_campaign[[#This Row],[AcceptedCmp3]]</f>
        <v>0</v>
      </c>
      <c r="B1347" s="11">
        <v>33249</v>
      </c>
      <c r="I1347">
        <v>1959</v>
      </c>
      <c r="S1347">
        <v>67</v>
      </c>
    </row>
    <row r="1348" spans="1:19" x14ac:dyDescent="0.35">
      <c r="A1348" s="12">
        <f>marketing_campaign[[#This Row],[Response]]+marketing_campaign[[#This Row],[AcceptedCmp2]]+marketing_campaign[[#This Row],[AcceptedCmp1]]+marketing_campaign[[#This Row],[AcceptedCmp5]]+marketing_campaign[[#This Row],[AcceptedCmp4]]+marketing_campaign[[#This Row],[AcceptedCmp3]]</f>
        <v>0</v>
      </c>
      <c r="B1348" s="11">
        <v>26887</v>
      </c>
      <c r="I1348">
        <v>1983</v>
      </c>
      <c r="S1348">
        <v>43</v>
      </c>
    </row>
    <row r="1349" spans="1:19" x14ac:dyDescent="0.35">
      <c r="A1349" s="11">
        <f>marketing_campaign[[#This Row],[Response]]+marketing_campaign[[#This Row],[AcceptedCmp2]]+marketing_campaign[[#This Row],[AcceptedCmp1]]+marketing_campaign[[#This Row],[AcceptedCmp5]]+marketing_campaign[[#This Row],[AcceptedCmp4]]+marketing_campaign[[#This Row],[AcceptedCmp3]]</f>
        <v>0</v>
      </c>
      <c r="B1349" s="11">
        <v>50150</v>
      </c>
      <c r="I1349">
        <v>1976</v>
      </c>
      <c r="S1349">
        <v>50</v>
      </c>
    </row>
    <row r="1350" spans="1:19" x14ac:dyDescent="0.35">
      <c r="A1350" s="12">
        <f>marketing_campaign[[#This Row],[Response]]+marketing_campaign[[#This Row],[AcceptedCmp2]]+marketing_campaign[[#This Row],[AcceptedCmp1]]+marketing_campaign[[#This Row],[AcceptedCmp5]]+marketing_campaign[[#This Row],[AcceptedCmp4]]+marketing_campaign[[#This Row],[AcceptedCmp3]]</f>
        <v>1</v>
      </c>
      <c r="B1350" s="11">
        <v>62061</v>
      </c>
      <c r="I1350">
        <v>1962</v>
      </c>
      <c r="S1350">
        <v>64</v>
      </c>
    </row>
    <row r="1351" spans="1:19" x14ac:dyDescent="0.35">
      <c r="A1351" s="11">
        <f>marketing_campaign[[#This Row],[Response]]+marketing_campaign[[#This Row],[AcceptedCmp2]]+marketing_campaign[[#This Row],[AcceptedCmp1]]+marketing_campaign[[#This Row],[AcceptedCmp5]]+marketing_campaign[[#This Row],[AcceptedCmp4]]+marketing_campaign[[#This Row],[AcceptedCmp3]]</f>
        <v>1</v>
      </c>
      <c r="B1351" s="11">
        <v>85696</v>
      </c>
      <c r="I1351">
        <v>1956</v>
      </c>
      <c r="S1351">
        <v>70</v>
      </c>
    </row>
    <row r="1352" spans="1:19" x14ac:dyDescent="0.35">
      <c r="A1352" s="12">
        <f>marketing_campaign[[#This Row],[Response]]+marketing_campaign[[#This Row],[AcceptedCmp2]]+marketing_campaign[[#This Row],[AcceptedCmp1]]+marketing_campaign[[#This Row],[AcceptedCmp5]]+marketing_campaign[[#This Row],[AcceptedCmp4]]+marketing_campaign[[#This Row],[AcceptedCmp3]]</f>
        <v>0</v>
      </c>
      <c r="B1352" s="11">
        <v>76542</v>
      </c>
      <c r="I1352">
        <v>1993</v>
      </c>
      <c r="S1352">
        <v>33</v>
      </c>
    </row>
    <row r="1353" spans="1:19" x14ac:dyDescent="0.35">
      <c r="A1353" s="11">
        <f>marketing_campaign[[#This Row],[Response]]+marketing_campaign[[#This Row],[AcceptedCmp2]]+marketing_campaign[[#This Row],[AcceptedCmp1]]+marketing_campaign[[#This Row],[AcceptedCmp5]]+marketing_campaign[[#This Row],[AcceptedCmp4]]+marketing_campaign[[#This Row],[AcceptedCmp3]]</f>
        <v>1</v>
      </c>
      <c r="B1353" s="11">
        <v>70515</v>
      </c>
      <c r="I1353">
        <v>1987</v>
      </c>
      <c r="S1353">
        <v>39</v>
      </c>
    </row>
    <row r="1354" spans="1:19" x14ac:dyDescent="0.35">
      <c r="A1354" s="12">
        <f>marketing_campaign[[#This Row],[Response]]+marketing_campaign[[#This Row],[AcceptedCmp2]]+marketing_campaign[[#This Row],[AcceptedCmp1]]+marketing_campaign[[#This Row],[AcceptedCmp5]]+marketing_campaign[[#This Row],[AcceptedCmp4]]+marketing_campaign[[#This Row],[AcceptedCmp3]]</f>
        <v>0</v>
      </c>
      <c r="B1354" s="11">
        <v>18227</v>
      </c>
      <c r="I1354">
        <v>1965</v>
      </c>
      <c r="S1354">
        <v>61</v>
      </c>
    </row>
    <row r="1355" spans="1:19" x14ac:dyDescent="0.35">
      <c r="A1355" s="11">
        <f>marketing_campaign[[#This Row],[Response]]+marketing_campaign[[#This Row],[AcceptedCmp2]]+marketing_campaign[[#This Row],[AcceptedCmp1]]+marketing_campaign[[#This Row],[AcceptedCmp5]]+marketing_campaign[[#This Row],[AcceptedCmp4]]+marketing_campaign[[#This Row],[AcceptedCmp3]]</f>
        <v>0</v>
      </c>
      <c r="B1355" s="11">
        <v>69139</v>
      </c>
      <c r="I1355">
        <v>1982</v>
      </c>
      <c r="S1355">
        <v>44</v>
      </c>
    </row>
    <row r="1356" spans="1:19" x14ac:dyDescent="0.35">
      <c r="A1356" s="12">
        <f>marketing_campaign[[#This Row],[Response]]+marketing_campaign[[#This Row],[AcceptedCmp2]]+marketing_campaign[[#This Row],[AcceptedCmp1]]+marketing_campaign[[#This Row],[AcceptedCmp5]]+marketing_campaign[[#This Row],[AcceptedCmp4]]+marketing_campaign[[#This Row],[AcceptedCmp3]]</f>
        <v>2</v>
      </c>
      <c r="B1356" s="11">
        <v>69109</v>
      </c>
      <c r="I1356">
        <v>1962</v>
      </c>
      <c r="S1356">
        <v>64</v>
      </c>
    </row>
    <row r="1357" spans="1:19" x14ac:dyDescent="0.35">
      <c r="A1357" s="11">
        <f>marketing_campaign[[#This Row],[Response]]+marketing_campaign[[#This Row],[AcceptedCmp2]]+marketing_campaign[[#This Row],[AcceptedCmp1]]+marketing_campaign[[#This Row],[AcceptedCmp5]]+marketing_campaign[[#This Row],[AcceptedCmp4]]+marketing_campaign[[#This Row],[AcceptedCmp3]]</f>
        <v>0</v>
      </c>
      <c r="B1357" s="11">
        <v>69627</v>
      </c>
      <c r="I1357">
        <v>1978</v>
      </c>
      <c r="S1357">
        <v>48</v>
      </c>
    </row>
    <row r="1358" spans="1:19" x14ac:dyDescent="0.35">
      <c r="A1358" s="12">
        <f>marketing_campaign[[#This Row],[Response]]+marketing_campaign[[#This Row],[AcceptedCmp2]]+marketing_campaign[[#This Row],[AcceptedCmp1]]+marketing_campaign[[#This Row],[AcceptedCmp5]]+marketing_campaign[[#This Row],[AcceptedCmp4]]+marketing_campaign[[#This Row],[AcceptedCmp3]]</f>
        <v>1</v>
      </c>
      <c r="B1358" s="11">
        <v>38136</v>
      </c>
      <c r="I1358">
        <v>1946</v>
      </c>
      <c r="S1358">
        <v>80</v>
      </c>
    </row>
    <row r="1359" spans="1:19" x14ac:dyDescent="0.35">
      <c r="A1359" s="11">
        <f>marketing_campaign[[#This Row],[Response]]+marketing_campaign[[#This Row],[AcceptedCmp2]]+marketing_campaign[[#This Row],[AcceptedCmp1]]+marketing_campaign[[#This Row],[AcceptedCmp5]]+marketing_campaign[[#This Row],[AcceptedCmp4]]+marketing_campaign[[#This Row],[AcceptedCmp3]]</f>
        <v>0</v>
      </c>
      <c r="B1359" s="11">
        <v>62159</v>
      </c>
      <c r="I1359">
        <v>1963</v>
      </c>
      <c r="S1359">
        <v>63</v>
      </c>
    </row>
    <row r="1360" spans="1:19" x14ac:dyDescent="0.35">
      <c r="A1360" s="12">
        <f>marketing_campaign[[#This Row],[Response]]+marketing_campaign[[#This Row],[AcceptedCmp2]]+marketing_campaign[[#This Row],[AcceptedCmp1]]+marketing_campaign[[#This Row],[AcceptedCmp5]]+marketing_campaign[[#This Row],[AcceptedCmp4]]+marketing_campaign[[#This Row],[AcceptedCmp3]]</f>
        <v>0</v>
      </c>
      <c r="B1360" s="11">
        <v>80695</v>
      </c>
      <c r="I1360">
        <v>1971</v>
      </c>
      <c r="S1360">
        <v>55</v>
      </c>
    </row>
    <row r="1361" spans="1:19" x14ac:dyDescent="0.35">
      <c r="A1361" s="11">
        <f>marketing_campaign[[#This Row],[Response]]+marketing_campaign[[#This Row],[AcceptedCmp2]]+marketing_campaign[[#This Row],[AcceptedCmp1]]+marketing_campaign[[#This Row],[AcceptedCmp5]]+marketing_campaign[[#This Row],[AcceptedCmp4]]+marketing_campaign[[#This Row],[AcceptedCmp3]]</f>
        <v>0</v>
      </c>
      <c r="B1361" s="11">
        <v>33316</v>
      </c>
      <c r="I1361">
        <v>1968</v>
      </c>
      <c r="S1361">
        <v>58</v>
      </c>
    </row>
    <row r="1362" spans="1:19" x14ac:dyDescent="0.35">
      <c r="A1362" s="12">
        <f>marketing_campaign[[#This Row],[Response]]+marketing_campaign[[#This Row],[AcceptedCmp2]]+marketing_campaign[[#This Row],[AcceptedCmp1]]+marketing_campaign[[#This Row],[AcceptedCmp5]]+marketing_campaign[[#This Row],[AcceptedCmp4]]+marketing_campaign[[#This Row],[AcceptedCmp3]]</f>
        <v>0</v>
      </c>
      <c r="B1362" s="11">
        <v>58554</v>
      </c>
      <c r="I1362">
        <v>1992</v>
      </c>
      <c r="S1362">
        <v>34</v>
      </c>
    </row>
    <row r="1363" spans="1:19" x14ac:dyDescent="0.35">
      <c r="A1363" s="11">
        <f>marketing_campaign[[#This Row],[Response]]+marketing_campaign[[#This Row],[AcceptedCmp2]]+marketing_campaign[[#This Row],[AcceptedCmp1]]+marketing_campaign[[#This Row],[AcceptedCmp5]]+marketing_campaign[[#This Row],[AcceptedCmp4]]+marketing_campaign[[#This Row],[AcceptedCmp3]]</f>
        <v>1</v>
      </c>
      <c r="B1363" s="11">
        <v>17256</v>
      </c>
      <c r="I1363">
        <v>1974</v>
      </c>
      <c r="S1363">
        <v>52</v>
      </c>
    </row>
    <row r="1364" spans="1:19" x14ac:dyDescent="0.35">
      <c r="A1364" s="12">
        <f>marketing_campaign[[#This Row],[Response]]+marketing_campaign[[#This Row],[AcceptedCmp2]]+marketing_campaign[[#This Row],[AcceptedCmp1]]+marketing_campaign[[#This Row],[AcceptedCmp5]]+marketing_campaign[[#This Row],[AcceptedCmp4]]+marketing_campaign[[#This Row],[AcceptedCmp3]]</f>
        <v>0</v>
      </c>
      <c r="B1364" s="11">
        <v>53034</v>
      </c>
      <c r="I1364">
        <v>1950</v>
      </c>
      <c r="S1364">
        <v>76</v>
      </c>
    </row>
    <row r="1365" spans="1:19" x14ac:dyDescent="0.35">
      <c r="A1365" s="11">
        <f>marketing_campaign[[#This Row],[Response]]+marketing_campaign[[#This Row],[AcceptedCmp2]]+marketing_campaign[[#This Row],[AcceptedCmp1]]+marketing_campaign[[#This Row],[AcceptedCmp5]]+marketing_campaign[[#This Row],[AcceptedCmp4]]+marketing_campaign[[#This Row],[AcceptedCmp3]]</f>
        <v>0</v>
      </c>
      <c r="B1365" s="11">
        <v>52203</v>
      </c>
      <c r="I1365">
        <v>1977</v>
      </c>
      <c r="S1365">
        <v>49</v>
      </c>
    </row>
    <row r="1366" spans="1:19" x14ac:dyDescent="0.35">
      <c r="A1366" s="12">
        <f>marketing_campaign[[#This Row],[Response]]+marketing_campaign[[#This Row],[AcceptedCmp2]]+marketing_campaign[[#This Row],[AcceptedCmp1]]+marketing_campaign[[#This Row],[AcceptedCmp5]]+marketing_campaign[[#This Row],[AcceptedCmp4]]+marketing_campaign[[#This Row],[AcceptedCmp3]]</f>
        <v>1</v>
      </c>
      <c r="B1366" s="11">
        <v>59601</v>
      </c>
      <c r="I1366">
        <v>1958</v>
      </c>
      <c r="S1366">
        <v>68</v>
      </c>
    </row>
    <row r="1367" spans="1:19" x14ac:dyDescent="0.35">
      <c r="A1367" s="11">
        <f>marketing_campaign[[#This Row],[Response]]+marketing_campaign[[#This Row],[AcceptedCmp2]]+marketing_campaign[[#This Row],[AcceptedCmp1]]+marketing_campaign[[#This Row],[AcceptedCmp5]]+marketing_campaign[[#This Row],[AcceptedCmp4]]+marketing_campaign[[#This Row],[AcceptedCmp3]]</f>
        <v>1</v>
      </c>
      <c r="B1367" s="11">
        <v>75154</v>
      </c>
      <c r="I1367">
        <v>1976</v>
      </c>
      <c r="S1367">
        <v>50</v>
      </c>
    </row>
    <row r="1368" spans="1:19" x14ac:dyDescent="0.35">
      <c r="A1368" s="12">
        <f>marketing_campaign[[#This Row],[Response]]+marketing_campaign[[#This Row],[AcceptedCmp2]]+marketing_campaign[[#This Row],[AcceptedCmp1]]+marketing_campaign[[#This Row],[AcceptedCmp5]]+marketing_campaign[[#This Row],[AcceptedCmp4]]+marketing_campaign[[#This Row],[AcceptedCmp3]]</f>
        <v>0</v>
      </c>
      <c r="B1368" s="11">
        <v>47025</v>
      </c>
      <c r="I1368">
        <v>1973</v>
      </c>
      <c r="S1368">
        <v>53</v>
      </c>
    </row>
    <row r="1369" spans="1:19" x14ac:dyDescent="0.35">
      <c r="A1369" s="11">
        <f>marketing_campaign[[#This Row],[Response]]+marketing_campaign[[#This Row],[AcceptedCmp2]]+marketing_campaign[[#This Row],[AcceptedCmp1]]+marketing_campaign[[#This Row],[AcceptedCmp5]]+marketing_campaign[[#This Row],[AcceptedCmp4]]+marketing_campaign[[#This Row],[AcceptedCmp3]]</f>
        <v>0</v>
      </c>
      <c r="B1369" s="11">
        <v>37971</v>
      </c>
      <c r="I1369">
        <v>1968</v>
      </c>
      <c r="S1369">
        <v>58</v>
      </c>
    </row>
    <row r="1370" spans="1:19" x14ac:dyDescent="0.35">
      <c r="A1370" s="12">
        <f>marketing_campaign[[#This Row],[Response]]+marketing_campaign[[#This Row],[AcceptedCmp2]]+marketing_campaign[[#This Row],[AcceptedCmp1]]+marketing_campaign[[#This Row],[AcceptedCmp5]]+marketing_campaign[[#This Row],[AcceptedCmp4]]+marketing_campaign[[#This Row],[AcceptedCmp3]]</f>
        <v>0</v>
      </c>
      <c r="B1370" s="11">
        <v>41335</v>
      </c>
      <c r="I1370">
        <v>1958</v>
      </c>
      <c r="S1370">
        <v>68</v>
      </c>
    </row>
    <row r="1371" spans="1:19" x14ac:dyDescent="0.35">
      <c r="A1371" s="11">
        <f>marketing_campaign[[#This Row],[Response]]+marketing_campaign[[#This Row],[AcceptedCmp2]]+marketing_campaign[[#This Row],[AcceptedCmp1]]+marketing_campaign[[#This Row],[AcceptedCmp5]]+marketing_campaign[[#This Row],[AcceptedCmp4]]+marketing_campaign[[#This Row],[AcceptedCmp3]]</f>
        <v>0</v>
      </c>
      <c r="B1371" s="11">
        <v>67267</v>
      </c>
      <c r="I1371">
        <v>1975</v>
      </c>
      <c r="S1371">
        <v>51</v>
      </c>
    </row>
    <row r="1372" spans="1:19" x14ac:dyDescent="0.35">
      <c r="A1372" s="12">
        <f>marketing_campaign[[#This Row],[Response]]+marketing_campaign[[#This Row],[AcceptedCmp2]]+marketing_campaign[[#This Row],[AcceptedCmp1]]+marketing_campaign[[#This Row],[AcceptedCmp5]]+marketing_campaign[[#This Row],[AcceptedCmp4]]+marketing_campaign[[#This Row],[AcceptedCmp3]]</f>
        <v>0</v>
      </c>
      <c r="B1372" s="11">
        <v>57338</v>
      </c>
      <c r="I1372">
        <v>1960</v>
      </c>
      <c r="S1372">
        <v>66</v>
      </c>
    </row>
    <row r="1373" spans="1:19" x14ac:dyDescent="0.35">
      <c r="A1373" s="11">
        <f>marketing_campaign[[#This Row],[Response]]+marketing_campaign[[#This Row],[AcceptedCmp2]]+marketing_campaign[[#This Row],[AcceptedCmp1]]+marketing_campaign[[#This Row],[AcceptedCmp5]]+marketing_campaign[[#This Row],[AcceptedCmp4]]+marketing_campaign[[#This Row],[AcceptedCmp3]]</f>
        <v>0</v>
      </c>
      <c r="B1373" s="11">
        <v>50523</v>
      </c>
      <c r="I1373">
        <v>1965</v>
      </c>
      <c r="S1373">
        <v>61</v>
      </c>
    </row>
    <row r="1374" spans="1:19" x14ac:dyDescent="0.35">
      <c r="A1374" s="12">
        <f>marketing_campaign[[#This Row],[Response]]+marketing_campaign[[#This Row],[AcceptedCmp2]]+marketing_campaign[[#This Row],[AcceptedCmp1]]+marketing_campaign[[#This Row],[AcceptedCmp5]]+marketing_campaign[[#This Row],[AcceptedCmp4]]+marketing_campaign[[#This Row],[AcceptedCmp3]]</f>
        <v>0</v>
      </c>
      <c r="B1374" s="11">
        <v>35791</v>
      </c>
      <c r="I1374">
        <v>1960</v>
      </c>
      <c r="S1374">
        <v>66</v>
      </c>
    </row>
    <row r="1375" spans="1:19" x14ac:dyDescent="0.35">
      <c r="A1375" s="11">
        <f>marketing_campaign[[#This Row],[Response]]+marketing_campaign[[#This Row],[AcceptedCmp2]]+marketing_campaign[[#This Row],[AcceptedCmp1]]+marketing_campaign[[#This Row],[AcceptedCmp5]]+marketing_campaign[[#This Row],[AcceptedCmp4]]+marketing_campaign[[#This Row],[AcceptedCmp3]]</f>
        <v>1</v>
      </c>
      <c r="B1375" s="11">
        <v>50611</v>
      </c>
      <c r="I1375">
        <v>1969</v>
      </c>
      <c r="S1375">
        <v>57</v>
      </c>
    </row>
    <row r="1376" spans="1:19" x14ac:dyDescent="0.35">
      <c r="A1376" s="12">
        <f>marketing_campaign[[#This Row],[Response]]+marketing_campaign[[#This Row],[AcceptedCmp2]]+marketing_campaign[[#This Row],[AcceptedCmp1]]+marketing_campaign[[#This Row],[AcceptedCmp5]]+marketing_campaign[[#This Row],[AcceptedCmp4]]+marketing_campaign[[#This Row],[AcceptedCmp3]]</f>
        <v>0</v>
      </c>
      <c r="B1376" s="11">
        <v>56242</v>
      </c>
      <c r="I1376">
        <v>1960</v>
      </c>
      <c r="S1376">
        <v>66</v>
      </c>
    </row>
    <row r="1377" spans="1:19" x14ac:dyDescent="0.35">
      <c r="A1377" s="11">
        <f>marketing_campaign[[#This Row],[Response]]+marketing_campaign[[#This Row],[AcceptedCmp2]]+marketing_campaign[[#This Row],[AcceptedCmp1]]+marketing_campaign[[#This Row],[AcceptedCmp5]]+marketing_campaign[[#This Row],[AcceptedCmp4]]+marketing_campaign[[#This Row],[AcceptedCmp3]]</f>
        <v>0</v>
      </c>
      <c r="B1377" s="11">
        <v>48904</v>
      </c>
      <c r="I1377">
        <v>1975</v>
      </c>
      <c r="S1377">
        <v>51</v>
      </c>
    </row>
    <row r="1378" spans="1:19" x14ac:dyDescent="0.35">
      <c r="A1378" s="12">
        <f>marketing_campaign[[#This Row],[Response]]+marketing_campaign[[#This Row],[AcceptedCmp2]]+marketing_campaign[[#This Row],[AcceptedCmp1]]+marketing_campaign[[#This Row],[AcceptedCmp5]]+marketing_campaign[[#This Row],[AcceptedCmp4]]+marketing_campaign[[#This Row],[AcceptedCmp3]]</f>
        <v>0</v>
      </c>
      <c r="B1378" s="11">
        <v>56243</v>
      </c>
      <c r="I1378">
        <v>1985</v>
      </c>
      <c r="S1378">
        <v>41</v>
      </c>
    </row>
    <row r="1379" spans="1:19" x14ac:dyDescent="0.35">
      <c r="A1379" s="11">
        <f>marketing_campaign[[#This Row],[Response]]+marketing_campaign[[#This Row],[AcceptedCmp2]]+marketing_campaign[[#This Row],[AcceptedCmp1]]+marketing_campaign[[#This Row],[AcceptedCmp5]]+marketing_campaign[[#This Row],[AcceptedCmp4]]+marketing_campaign[[#This Row],[AcceptedCmp3]]</f>
        <v>2</v>
      </c>
      <c r="B1379" s="11">
        <v>21355</v>
      </c>
      <c r="I1379">
        <v>1971</v>
      </c>
      <c r="S1379">
        <v>55</v>
      </c>
    </row>
    <row r="1380" spans="1:19" x14ac:dyDescent="0.35">
      <c r="A1380" s="12">
        <f>marketing_campaign[[#This Row],[Response]]+marketing_campaign[[#This Row],[AcceptedCmp2]]+marketing_campaign[[#This Row],[AcceptedCmp1]]+marketing_campaign[[#This Row],[AcceptedCmp5]]+marketing_campaign[[#This Row],[AcceptedCmp4]]+marketing_campaign[[#This Row],[AcceptedCmp3]]</f>
        <v>1</v>
      </c>
      <c r="B1380" s="11">
        <v>57420</v>
      </c>
      <c r="I1380">
        <v>1970</v>
      </c>
      <c r="S1380">
        <v>56</v>
      </c>
    </row>
    <row r="1381" spans="1:19" x14ac:dyDescent="0.35">
      <c r="A1381" s="11">
        <f>marketing_campaign[[#This Row],[Response]]+marketing_campaign[[#This Row],[AcceptedCmp2]]+marketing_campaign[[#This Row],[AcceptedCmp1]]+marketing_campaign[[#This Row],[AcceptedCmp5]]+marketing_campaign[[#This Row],[AcceptedCmp4]]+marketing_campaign[[#This Row],[AcceptedCmp3]]</f>
        <v>0</v>
      </c>
      <c r="B1381" s="11">
        <v>52247.25</v>
      </c>
      <c r="I1381">
        <v>1955</v>
      </c>
      <c r="S1381">
        <v>71</v>
      </c>
    </row>
    <row r="1382" spans="1:19" x14ac:dyDescent="0.35">
      <c r="A1382" s="12">
        <f>marketing_campaign[[#This Row],[Response]]+marketing_campaign[[#This Row],[AcceptedCmp2]]+marketing_campaign[[#This Row],[AcceptedCmp1]]+marketing_campaign[[#This Row],[AcceptedCmp5]]+marketing_campaign[[#This Row],[AcceptedCmp4]]+marketing_campaign[[#This Row],[AcceptedCmp3]]</f>
        <v>0</v>
      </c>
      <c r="B1382" s="11">
        <v>46390</v>
      </c>
      <c r="I1382">
        <v>1956</v>
      </c>
      <c r="S1382">
        <v>70</v>
      </c>
    </row>
    <row r="1383" spans="1:19" x14ac:dyDescent="0.35">
      <c r="A1383" s="11">
        <f>marketing_campaign[[#This Row],[Response]]+marketing_campaign[[#This Row],[AcceptedCmp2]]+marketing_campaign[[#This Row],[AcceptedCmp1]]+marketing_campaign[[#This Row],[AcceptedCmp5]]+marketing_campaign[[#This Row],[AcceptedCmp4]]+marketing_campaign[[#This Row],[AcceptedCmp3]]</f>
        <v>0</v>
      </c>
      <c r="B1383" s="11">
        <v>54342</v>
      </c>
      <c r="I1383">
        <v>1958</v>
      </c>
      <c r="S1383">
        <v>68</v>
      </c>
    </row>
    <row r="1384" spans="1:19" x14ac:dyDescent="0.35">
      <c r="A1384" s="12">
        <f>marketing_campaign[[#This Row],[Response]]+marketing_campaign[[#This Row],[AcceptedCmp2]]+marketing_campaign[[#This Row],[AcceptedCmp1]]+marketing_campaign[[#This Row],[AcceptedCmp5]]+marketing_campaign[[#This Row],[AcceptedCmp4]]+marketing_campaign[[#This Row],[AcceptedCmp3]]</f>
        <v>0</v>
      </c>
      <c r="B1384" s="11">
        <v>52247.25</v>
      </c>
      <c r="I1384">
        <v>1964</v>
      </c>
      <c r="S1384">
        <v>62</v>
      </c>
    </row>
    <row r="1385" spans="1:19" x14ac:dyDescent="0.35">
      <c r="A1385" s="11">
        <f>marketing_campaign[[#This Row],[Response]]+marketing_campaign[[#This Row],[AcceptedCmp2]]+marketing_campaign[[#This Row],[AcceptedCmp1]]+marketing_campaign[[#This Row],[AcceptedCmp5]]+marketing_campaign[[#This Row],[AcceptedCmp4]]+marketing_campaign[[#This Row],[AcceptedCmp3]]</f>
        <v>0</v>
      </c>
      <c r="B1385" s="11">
        <v>52247.25</v>
      </c>
      <c r="I1385">
        <v>1973</v>
      </c>
      <c r="S1385">
        <v>53</v>
      </c>
    </row>
    <row r="1386" spans="1:19" x14ac:dyDescent="0.35">
      <c r="A1386" s="12">
        <f>marketing_campaign[[#This Row],[Response]]+marketing_campaign[[#This Row],[AcceptedCmp2]]+marketing_campaign[[#This Row],[AcceptedCmp1]]+marketing_campaign[[#This Row],[AcceptedCmp5]]+marketing_campaign[[#This Row],[AcceptedCmp4]]+marketing_campaign[[#This Row],[AcceptedCmp3]]</f>
        <v>0</v>
      </c>
      <c r="B1386" s="11">
        <v>20895</v>
      </c>
      <c r="I1386">
        <v>1948</v>
      </c>
      <c r="S1386">
        <v>78</v>
      </c>
    </row>
    <row r="1387" spans="1:19" x14ac:dyDescent="0.35">
      <c r="A1387" s="11">
        <f>marketing_campaign[[#This Row],[Response]]+marketing_campaign[[#This Row],[AcceptedCmp2]]+marketing_campaign[[#This Row],[AcceptedCmp1]]+marketing_campaign[[#This Row],[AcceptedCmp5]]+marketing_campaign[[#This Row],[AcceptedCmp4]]+marketing_campaign[[#This Row],[AcceptedCmp3]]</f>
        <v>2</v>
      </c>
      <c r="B1387" s="11">
        <v>92344</v>
      </c>
      <c r="I1387">
        <v>1972</v>
      </c>
      <c r="S1387">
        <v>54</v>
      </c>
    </row>
    <row r="1388" spans="1:19" x14ac:dyDescent="0.35">
      <c r="A1388" s="12">
        <f>marketing_campaign[[#This Row],[Response]]+marketing_campaign[[#This Row],[AcceptedCmp2]]+marketing_campaign[[#This Row],[AcceptedCmp1]]+marketing_campaign[[#This Row],[AcceptedCmp5]]+marketing_campaign[[#This Row],[AcceptedCmp4]]+marketing_campaign[[#This Row],[AcceptedCmp3]]</f>
        <v>0</v>
      </c>
      <c r="B1388" s="11">
        <v>52247.25</v>
      </c>
      <c r="I1388">
        <v>1976</v>
      </c>
      <c r="S1388">
        <v>50</v>
      </c>
    </row>
    <row r="1389" spans="1:19" x14ac:dyDescent="0.35">
      <c r="A1389" s="11">
        <f>marketing_campaign[[#This Row],[Response]]+marketing_campaign[[#This Row],[AcceptedCmp2]]+marketing_campaign[[#This Row],[AcceptedCmp1]]+marketing_campaign[[#This Row],[AcceptedCmp5]]+marketing_campaign[[#This Row],[AcceptedCmp4]]+marketing_campaign[[#This Row],[AcceptedCmp3]]</f>
        <v>0</v>
      </c>
      <c r="B1389" s="11">
        <v>26907</v>
      </c>
      <c r="I1389">
        <v>1980</v>
      </c>
      <c r="S1389">
        <v>46</v>
      </c>
    </row>
    <row r="1390" spans="1:19" x14ac:dyDescent="0.35">
      <c r="A1390" s="12">
        <f>marketing_campaign[[#This Row],[Response]]+marketing_campaign[[#This Row],[AcceptedCmp2]]+marketing_campaign[[#This Row],[AcceptedCmp1]]+marketing_campaign[[#This Row],[AcceptedCmp5]]+marketing_campaign[[#This Row],[AcceptedCmp4]]+marketing_campaign[[#This Row],[AcceptedCmp3]]</f>
        <v>0</v>
      </c>
      <c r="B1390" s="11">
        <v>44964</v>
      </c>
      <c r="I1390">
        <v>1979</v>
      </c>
      <c r="S1390">
        <v>47</v>
      </c>
    </row>
    <row r="1391" spans="1:19" x14ac:dyDescent="0.35">
      <c r="A1391" s="11">
        <f>marketing_campaign[[#This Row],[Response]]+marketing_campaign[[#This Row],[AcceptedCmp2]]+marketing_campaign[[#This Row],[AcceptedCmp1]]+marketing_campaign[[#This Row],[AcceptedCmp5]]+marketing_campaign[[#This Row],[AcceptedCmp4]]+marketing_campaign[[#This Row],[AcceptedCmp3]]</f>
        <v>0</v>
      </c>
      <c r="B1391" s="11">
        <v>75507</v>
      </c>
      <c r="I1391">
        <v>1972</v>
      </c>
      <c r="S1391">
        <v>54</v>
      </c>
    </row>
    <row r="1392" spans="1:19" x14ac:dyDescent="0.35">
      <c r="A1392" s="12">
        <f>marketing_campaign[[#This Row],[Response]]+marketing_campaign[[#This Row],[AcceptedCmp2]]+marketing_campaign[[#This Row],[AcceptedCmp1]]+marketing_campaign[[#This Row],[AcceptedCmp5]]+marketing_campaign[[#This Row],[AcceptedCmp4]]+marketing_campaign[[#This Row],[AcceptedCmp3]]</f>
        <v>0</v>
      </c>
      <c r="B1392" s="11">
        <v>53761</v>
      </c>
      <c r="I1392">
        <v>1973</v>
      </c>
      <c r="S1392">
        <v>53</v>
      </c>
    </row>
    <row r="1393" spans="1:19" x14ac:dyDescent="0.35">
      <c r="A1393" s="11">
        <f>marketing_campaign[[#This Row],[Response]]+marketing_campaign[[#This Row],[AcceptedCmp2]]+marketing_campaign[[#This Row],[AcceptedCmp1]]+marketing_campaign[[#This Row],[AcceptedCmp5]]+marketing_campaign[[#This Row],[AcceptedCmp4]]+marketing_campaign[[#This Row],[AcceptedCmp3]]</f>
        <v>0</v>
      </c>
      <c r="B1393" s="11">
        <v>22682</v>
      </c>
      <c r="I1393">
        <v>1972</v>
      </c>
      <c r="S1393">
        <v>54</v>
      </c>
    </row>
    <row r="1394" spans="1:19" x14ac:dyDescent="0.35">
      <c r="A1394" s="12">
        <f>marketing_campaign[[#This Row],[Response]]+marketing_campaign[[#This Row],[AcceptedCmp2]]+marketing_campaign[[#This Row],[AcceptedCmp1]]+marketing_campaign[[#This Row],[AcceptedCmp5]]+marketing_campaign[[#This Row],[AcceptedCmp4]]+marketing_campaign[[#This Row],[AcceptedCmp3]]</f>
        <v>0</v>
      </c>
      <c r="B1394" s="11">
        <v>38887</v>
      </c>
      <c r="I1394">
        <v>1975</v>
      </c>
      <c r="S1394">
        <v>51</v>
      </c>
    </row>
    <row r="1395" spans="1:19" x14ac:dyDescent="0.35">
      <c r="A1395" s="11">
        <f>marketing_campaign[[#This Row],[Response]]+marketing_campaign[[#This Row],[AcceptedCmp2]]+marketing_campaign[[#This Row],[AcceptedCmp1]]+marketing_campaign[[#This Row],[AcceptedCmp5]]+marketing_campaign[[#This Row],[AcceptedCmp4]]+marketing_campaign[[#This Row],[AcceptedCmp3]]</f>
        <v>0</v>
      </c>
      <c r="B1395" s="11">
        <v>41658</v>
      </c>
      <c r="I1395">
        <v>1972</v>
      </c>
      <c r="S1395">
        <v>54</v>
      </c>
    </row>
    <row r="1396" spans="1:19" x14ac:dyDescent="0.35">
      <c r="A1396" s="12">
        <f>marketing_campaign[[#This Row],[Response]]+marketing_campaign[[#This Row],[AcceptedCmp2]]+marketing_campaign[[#This Row],[AcceptedCmp1]]+marketing_campaign[[#This Row],[AcceptedCmp5]]+marketing_campaign[[#This Row],[AcceptedCmp4]]+marketing_campaign[[#This Row],[AcceptedCmp3]]</f>
        <v>0</v>
      </c>
      <c r="B1396" s="11">
        <v>29791</v>
      </c>
      <c r="I1396">
        <v>1956</v>
      </c>
      <c r="S1396">
        <v>70</v>
      </c>
    </row>
    <row r="1397" spans="1:19" x14ac:dyDescent="0.35">
      <c r="A1397" s="11">
        <f>marketing_campaign[[#This Row],[Response]]+marketing_campaign[[#This Row],[AcceptedCmp2]]+marketing_campaign[[#This Row],[AcceptedCmp1]]+marketing_campaign[[#This Row],[AcceptedCmp5]]+marketing_campaign[[#This Row],[AcceptedCmp4]]+marketing_campaign[[#This Row],[AcceptedCmp3]]</f>
        <v>0</v>
      </c>
      <c r="B1397" s="11">
        <v>63915</v>
      </c>
      <c r="I1397">
        <v>1974</v>
      </c>
      <c r="S1397">
        <v>52</v>
      </c>
    </row>
    <row r="1398" spans="1:19" x14ac:dyDescent="0.35">
      <c r="A1398" s="12">
        <f>marketing_campaign[[#This Row],[Response]]+marketing_campaign[[#This Row],[AcceptedCmp2]]+marketing_campaign[[#This Row],[AcceptedCmp1]]+marketing_campaign[[#This Row],[AcceptedCmp5]]+marketing_campaign[[#This Row],[AcceptedCmp4]]+marketing_campaign[[#This Row],[AcceptedCmp3]]</f>
        <v>0</v>
      </c>
      <c r="B1398" s="11">
        <v>39996</v>
      </c>
      <c r="I1398">
        <v>1972</v>
      </c>
      <c r="S1398">
        <v>54</v>
      </c>
    </row>
    <row r="1399" spans="1:19" x14ac:dyDescent="0.35">
      <c r="A1399" s="11">
        <f>marketing_campaign[[#This Row],[Response]]+marketing_campaign[[#This Row],[AcceptedCmp2]]+marketing_campaign[[#This Row],[AcceptedCmp1]]+marketing_campaign[[#This Row],[AcceptedCmp5]]+marketing_campaign[[#This Row],[AcceptedCmp4]]+marketing_campaign[[#This Row],[AcceptedCmp3]]</f>
        <v>0</v>
      </c>
      <c r="B1399" s="11">
        <v>26759</v>
      </c>
      <c r="I1399">
        <v>1968</v>
      </c>
      <c r="S1399">
        <v>58</v>
      </c>
    </row>
    <row r="1400" spans="1:19" x14ac:dyDescent="0.35">
      <c r="A1400" s="12">
        <f>marketing_campaign[[#This Row],[Response]]+marketing_campaign[[#This Row],[AcceptedCmp2]]+marketing_campaign[[#This Row],[AcceptedCmp1]]+marketing_campaign[[#This Row],[AcceptedCmp5]]+marketing_campaign[[#This Row],[AcceptedCmp4]]+marketing_campaign[[#This Row],[AcceptedCmp3]]</f>
        <v>0</v>
      </c>
      <c r="B1400" s="11">
        <v>63841</v>
      </c>
      <c r="I1400">
        <v>1969</v>
      </c>
      <c r="S1400">
        <v>57</v>
      </c>
    </row>
    <row r="1401" spans="1:19" x14ac:dyDescent="0.35">
      <c r="A1401" s="11">
        <f>marketing_campaign[[#This Row],[Response]]+marketing_campaign[[#This Row],[AcceptedCmp2]]+marketing_campaign[[#This Row],[AcceptedCmp1]]+marketing_campaign[[#This Row],[AcceptedCmp5]]+marketing_campaign[[#This Row],[AcceptedCmp4]]+marketing_campaign[[#This Row],[AcceptedCmp3]]</f>
        <v>0</v>
      </c>
      <c r="B1401" s="11">
        <v>51039</v>
      </c>
      <c r="I1401">
        <v>1961</v>
      </c>
      <c r="S1401">
        <v>65</v>
      </c>
    </row>
    <row r="1402" spans="1:19" x14ac:dyDescent="0.35">
      <c r="A1402" s="12">
        <f>marketing_campaign[[#This Row],[Response]]+marketing_campaign[[#This Row],[AcceptedCmp2]]+marketing_campaign[[#This Row],[AcceptedCmp1]]+marketing_campaign[[#This Row],[AcceptedCmp5]]+marketing_campaign[[#This Row],[AcceptedCmp4]]+marketing_campaign[[#This Row],[AcceptedCmp3]]</f>
        <v>0</v>
      </c>
      <c r="B1402" s="11">
        <v>60544</v>
      </c>
      <c r="I1402">
        <v>1972</v>
      </c>
      <c r="S1402">
        <v>54</v>
      </c>
    </row>
    <row r="1403" spans="1:19" x14ac:dyDescent="0.35">
      <c r="A1403" s="11">
        <f>marketing_campaign[[#This Row],[Response]]+marketing_campaign[[#This Row],[AcceptedCmp2]]+marketing_campaign[[#This Row],[AcceptedCmp1]]+marketing_campaign[[#This Row],[AcceptedCmp5]]+marketing_campaign[[#This Row],[AcceptedCmp4]]+marketing_campaign[[#This Row],[AcceptedCmp3]]</f>
        <v>0</v>
      </c>
      <c r="B1403" s="11">
        <v>65685</v>
      </c>
      <c r="I1403">
        <v>1953</v>
      </c>
      <c r="S1403">
        <v>73</v>
      </c>
    </row>
    <row r="1404" spans="1:19" x14ac:dyDescent="0.35">
      <c r="A1404" s="12">
        <f>marketing_campaign[[#This Row],[Response]]+marketing_campaign[[#This Row],[AcceptedCmp2]]+marketing_campaign[[#This Row],[AcceptedCmp1]]+marketing_campaign[[#This Row],[AcceptedCmp5]]+marketing_campaign[[#This Row],[AcceptedCmp4]]+marketing_campaign[[#This Row],[AcceptedCmp3]]</f>
        <v>0</v>
      </c>
      <c r="B1404" s="11">
        <v>37716</v>
      </c>
      <c r="I1404">
        <v>1957</v>
      </c>
      <c r="S1404">
        <v>69</v>
      </c>
    </row>
    <row r="1405" spans="1:19" x14ac:dyDescent="0.35">
      <c r="A1405" s="11">
        <f>marketing_campaign[[#This Row],[Response]]+marketing_campaign[[#This Row],[AcceptedCmp2]]+marketing_campaign[[#This Row],[AcceptedCmp1]]+marketing_campaign[[#This Row],[AcceptedCmp5]]+marketing_campaign[[#This Row],[AcceptedCmp4]]+marketing_campaign[[#This Row],[AcceptedCmp3]]</f>
        <v>1</v>
      </c>
      <c r="B1405" s="11">
        <v>36864</v>
      </c>
      <c r="I1405">
        <v>1970</v>
      </c>
      <c r="S1405">
        <v>56</v>
      </c>
    </row>
    <row r="1406" spans="1:19" x14ac:dyDescent="0.35">
      <c r="A1406" s="12">
        <f>marketing_campaign[[#This Row],[Response]]+marketing_campaign[[#This Row],[AcceptedCmp2]]+marketing_campaign[[#This Row],[AcceptedCmp1]]+marketing_campaign[[#This Row],[AcceptedCmp5]]+marketing_campaign[[#This Row],[AcceptedCmp4]]+marketing_campaign[[#This Row],[AcceptedCmp3]]</f>
        <v>0</v>
      </c>
      <c r="B1406" s="11">
        <v>44511</v>
      </c>
      <c r="I1406">
        <v>1967</v>
      </c>
      <c r="S1406">
        <v>59</v>
      </c>
    </row>
    <row r="1407" spans="1:19" x14ac:dyDescent="0.35">
      <c r="A1407" s="11">
        <f>marketing_campaign[[#This Row],[Response]]+marketing_campaign[[#This Row],[AcceptedCmp2]]+marketing_campaign[[#This Row],[AcceptedCmp1]]+marketing_campaign[[#This Row],[AcceptedCmp5]]+marketing_campaign[[#This Row],[AcceptedCmp4]]+marketing_campaign[[#This Row],[AcceptedCmp3]]</f>
        <v>0</v>
      </c>
      <c r="B1407" s="11">
        <v>36947</v>
      </c>
      <c r="I1407">
        <v>1951</v>
      </c>
      <c r="S1407">
        <v>75</v>
      </c>
    </row>
    <row r="1408" spans="1:19" x14ac:dyDescent="0.35">
      <c r="A1408" s="12">
        <f>marketing_campaign[[#This Row],[Response]]+marketing_campaign[[#This Row],[AcceptedCmp2]]+marketing_campaign[[#This Row],[AcceptedCmp1]]+marketing_campaign[[#This Row],[AcceptedCmp5]]+marketing_campaign[[#This Row],[AcceptedCmp4]]+marketing_campaign[[#This Row],[AcceptedCmp3]]</f>
        <v>0</v>
      </c>
      <c r="B1408" s="11">
        <v>47352</v>
      </c>
      <c r="I1408">
        <v>1953</v>
      </c>
      <c r="S1408">
        <v>73</v>
      </c>
    </row>
    <row r="1409" spans="1:19" x14ac:dyDescent="0.35">
      <c r="A1409" s="11">
        <f>marketing_campaign[[#This Row],[Response]]+marketing_campaign[[#This Row],[AcceptedCmp2]]+marketing_campaign[[#This Row],[AcceptedCmp1]]+marketing_campaign[[#This Row],[AcceptedCmp5]]+marketing_campaign[[#This Row],[AcceptedCmp4]]+marketing_campaign[[#This Row],[AcceptedCmp3]]</f>
        <v>0</v>
      </c>
      <c r="B1409" s="11">
        <v>67087</v>
      </c>
      <c r="I1409">
        <v>1950</v>
      </c>
      <c r="S1409">
        <v>76</v>
      </c>
    </row>
    <row r="1410" spans="1:19" x14ac:dyDescent="0.35">
      <c r="A1410" s="12">
        <f>marketing_campaign[[#This Row],[Response]]+marketing_campaign[[#This Row],[AcceptedCmp2]]+marketing_campaign[[#This Row],[AcceptedCmp1]]+marketing_campaign[[#This Row],[AcceptedCmp5]]+marketing_campaign[[#This Row],[AcceptedCmp4]]+marketing_campaign[[#This Row],[AcceptedCmp3]]</f>
        <v>0</v>
      </c>
      <c r="B1410" s="11">
        <v>57045</v>
      </c>
      <c r="I1410">
        <v>1953</v>
      </c>
      <c r="S1410">
        <v>73</v>
      </c>
    </row>
    <row r="1411" spans="1:19" x14ac:dyDescent="0.35">
      <c r="A1411" s="11">
        <f>marketing_campaign[[#This Row],[Response]]+marketing_campaign[[#This Row],[AcceptedCmp2]]+marketing_campaign[[#This Row],[AcceptedCmp1]]+marketing_campaign[[#This Row],[AcceptedCmp5]]+marketing_campaign[[#This Row],[AcceptedCmp4]]+marketing_campaign[[#This Row],[AcceptedCmp3]]</f>
        <v>1</v>
      </c>
      <c r="B1411" s="11">
        <v>36957</v>
      </c>
      <c r="I1411">
        <v>1977</v>
      </c>
      <c r="S1411">
        <v>49</v>
      </c>
    </row>
    <row r="1412" spans="1:19" x14ac:dyDescent="0.35">
      <c r="A1412" s="12">
        <f>marketing_campaign[[#This Row],[Response]]+marketing_campaign[[#This Row],[AcceptedCmp2]]+marketing_campaign[[#This Row],[AcceptedCmp1]]+marketing_campaign[[#This Row],[AcceptedCmp5]]+marketing_campaign[[#This Row],[AcceptedCmp4]]+marketing_campaign[[#This Row],[AcceptedCmp3]]</f>
        <v>0</v>
      </c>
      <c r="B1412" s="11">
        <v>69389</v>
      </c>
      <c r="I1412">
        <v>1972</v>
      </c>
      <c r="S1412">
        <v>54</v>
      </c>
    </row>
    <row r="1413" spans="1:19" x14ac:dyDescent="0.35">
      <c r="A1413" s="11">
        <f>marketing_campaign[[#This Row],[Response]]+marketing_campaign[[#This Row],[AcceptedCmp2]]+marketing_campaign[[#This Row],[AcceptedCmp1]]+marketing_campaign[[#This Row],[AcceptedCmp5]]+marketing_campaign[[#This Row],[AcceptedCmp4]]+marketing_campaign[[#This Row],[AcceptedCmp3]]</f>
        <v>4</v>
      </c>
      <c r="B1413" s="11">
        <v>80134</v>
      </c>
      <c r="I1413">
        <v>1969</v>
      </c>
      <c r="S1413">
        <v>57</v>
      </c>
    </row>
    <row r="1414" spans="1:19" x14ac:dyDescent="0.35">
      <c r="A1414" s="12">
        <f>marketing_campaign[[#This Row],[Response]]+marketing_campaign[[#This Row],[AcceptedCmp2]]+marketing_campaign[[#This Row],[AcceptedCmp1]]+marketing_campaign[[#This Row],[AcceptedCmp5]]+marketing_campaign[[#This Row],[AcceptedCmp4]]+marketing_campaign[[#This Row],[AcceptedCmp3]]</f>
        <v>0</v>
      </c>
      <c r="B1414" s="11">
        <v>43142</v>
      </c>
      <c r="I1414">
        <v>1944</v>
      </c>
      <c r="S1414">
        <v>82</v>
      </c>
    </row>
    <row r="1415" spans="1:19" x14ac:dyDescent="0.35">
      <c r="A1415" s="11">
        <f>marketing_campaign[[#This Row],[Response]]+marketing_campaign[[#This Row],[AcceptedCmp2]]+marketing_campaign[[#This Row],[AcceptedCmp1]]+marketing_campaign[[#This Row],[AcceptedCmp5]]+marketing_campaign[[#This Row],[AcceptedCmp4]]+marketing_campaign[[#This Row],[AcceptedCmp3]]</f>
        <v>2</v>
      </c>
      <c r="B1415" s="11">
        <v>80589</v>
      </c>
      <c r="I1415">
        <v>1990</v>
      </c>
      <c r="S1415">
        <v>36</v>
      </c>
    </row>
    <row r="1416" spans="1:19" x14ac:dyDescent="0.35">
      <c r="A1416" s="12">
        <f>marketing_campaign[[#This Row],[Response]]+marketing_campaign[[#This Row],[AcceptedCmp2]]+marketing_campaign[[#This Row],[AcceptedCmp1]]+marketing_campaign[[#This Row],[AcceptedCmp5]]+marketing_campaign[[#This Row],[AcceptedCmp4]]+marketing_campaign[[#This Row],[AcceptedCmp3]]</f>
        <v>0</v>
      </c>
      <c r="B1416" s="11">
        <v>34412</v>
      </c>
      <c r="I1416">
        <v>1979</v>
      </c>
      <c r="S1416">
        <v>47</v>
      </c>
    </row>
    <row r="1417" spans="1:19" x14ac:dyDescent="0.35">
      <c r="A1417" s="11">
        <f>marketing_campaign[[#This Row],[Response]]+marketing_campaign[[#This Row],[AcceptedCmp2]]+marketing_campaign[[#This Row],[AcceptedCmp1]]+marketing_campaign[[#This Row],[AcceptedCmp5]]+marketing_campaign[[#This Row],[AcceptedCmp4]]+marketing_campaign[[#This Row],[AcceptedCmp3]]</f>
        <v>0</v>
      </c>
      <c r="B1417" s="11">
        <v>57537</v>
      </c>
      <c r="I1417">
        <v>1966</v>
      </c>
      <c r="S1417">
        <v>60</v>
      </c>
    </row>
    <row r="1418" spans="1:19" x14ac:dyDescent="0.35">
      <c r="A1418" s="12">
        <f>marketing_campaign[[#This Row],[Response]]+marketing_campaign[[#This Row],[AcceptedCmp2]]+marketing_campaign[[#This Row],[AcceptedCmp1]]+marketing_campaign[[#This Row],[AcceptedCmp5]]+marketing_campaign[[#This Row],[AcceptedCmp4]]+marketing_campaign[[#This Row],[AcceptedCmp3]]</f>
        <v>0</v>
      </c>
      <c r="B1418" s="11">
        <v>22634</v>
      </c>
      <c r="I1418">
        <v>1948</v>
      </c>
      <c r="S1418">
        <v>78</v>
      </c>
    </row>
    <row r="1419" spans="1:19" x14ac:dyDescent="0.35">
      <c r="A1419" s="11">
        <f>marketing_campaign[[#This Row],[Response]]+marketing_campaign[[#This Row],[AcceptedCmp2]]+marketing_campaign[[#This Row],[AcceptedCmp1]]+marketing_campaign[[#This Row],[AcceptedCmp5]]+marketing_campaign[[#This Row],[AcceptedCmp4]]+marketing_campaign[[#This Row],[AcceptedCmp3]]</f>
        <v>0</v>
      </c>
      <c r="B1419" s="11">
        <v>51315</v>
      </c>
      <c r="I1419">
        <v>1972</v>
      </c>
      <c r="S1419">
        <v>54</v>
      </c>
    </row>
    <row r="1420" spans="1:19" x14ac:dyDescent="0.35">
      <c r="A1420" s="12">
        <f>marketing_campaign[[#This Row],[Response]]+marketing_campaign[[#This Row],[AcceptedCmp2]]+marketing_campaign[[#This Row],[AcceptedCmp1]]+marketing_campaign[[#This Row],[AcceptedCmp5]]+marketing_campaign[[#This Row],[AcceptedCmp4]]+marketing_campaign[[#This Row],[AcceptedCmp3]]</f>
        <v>0</v>
      </c>
      <c r="B1420" s="11">
        <v>36026</v>
      </c>
      <c r="I1420">
        <v>1973</v>
      </c>
      <c r="S1420">
        <v>53</v>
      </c>
    </row>
    <row r="1421" spans="1:19" x14ac:dyDescent="0.35">
      <c r="A1421" s="11">
        <f>marketing_campaign[[#This Row],[Response]]+marketing_campaign[[#This Row],[AcceptedCmp2]]+marketing_campaign[[#This Row],[AcceptedCmp1]]+marketing_campaign[[#This Row],[AcceptedCmp5]]+marketing_campaign[[#This Row],[AcceptedCmp4]]+marketing_campaign[[#This Row],[AcceptedCmp3]]</f>
        <v>0</v>
      </c>
      <c r="B1421" s="11">
        <v>24639</v>
      </c>
      <c r="I1421">
        <v>1972</v>
      </c>
      <c r="S1421">
        <v>54</v>
      </c>
    </row>
    <row r="1422" spans="1:19" x14ac:dyDescent="0.35">
      <c r="A1422" s="12">
        <f>marketing_campaign[[#This Row],[Response]]+marketing_campaign[[#This Row],[AcceptedCmp2]]+marketing_campaign[[#This Row],[AcceptedCmp1]]+marketing_campaign[[#This Row],[AcceptedCmp5]]+marketing_campaign[[#This Row],[AcceptedCmp4]]+marketing_campaign[[#This Row],[AcceptedCmp3]]</f>
        <v>0</v>
      </c>
      <c r="B1422" s="11">
        <v>34578</v>
      </c>
      <c r="I1422">
        <v>1972</v>
      </c>
      <c r="S1422">
        <v>54</v>
      </c>
    </row>
    <row r="1423" spans="1:19" x14ac:dyDescent="0.35">
      <c r="A1423" s="11">
        <f>marketing_campaign[[#This Row],[Response]]+marketing_campaign[[#This Row],[AcceptedCmp2]]+marketing_campaign[[#This Row],[AcceptedCmp1]]+marketing_campaign[[#This Row],[AcceptedCmp5]]+marketing_campaign[[#This Row],[AcceptedCmp4]]+marketing_campaign[[#This Row],[AcceptedCmp3]]</f>
        <v>0</v>
      </c>
      <c r="B1423" s="11">
        <v>65704</v>
      </c>
      <c r="I1423">
        <v>1966</v>
      </c>
      <c r="S1423">
        <v>60</v>
      </c>
    </row>
    <row r="1424" spans="1:19" x14ac:dyDescent="0.35">
      <c r="A1424" s="12">
        <f>marketing_campaign[[#This Row],[Response]]+marketing_campaign[[#This Row],[AcceptedCmp2]]+marketing_campaign[[#This Row],[AcceptedCmp1]]+marketing_campaign[[#This Row],[AcceptedCmp5]]+marketing_campaign[[#This Row],[AcceptedCmp4]]+marketing_campaign[[#This Row],[AcceptedCmp3]]</f>
        <v>1</v>
      </c>
      <c r="B1424" s="11">
        <v>63810</v>
      </c>
      <c r="I1424">
        <v>1969</v>
      </c>
      <c r="S1424">
        <v>57</v>
      </c>
    </row>
    <row r="1425" spans="1:19" x14ac:dyDescent="0.35">
      <c r="A1425" s="11">
        <f>marketing_campaign[[#This Row],[Response]]+marketing_campaign[[#This Row],[AcceptedCmp2]]+marketing_campaign[[#This Row],[AcceptedCmp1]]+marketing_campaign[[#This Row],[AcceptedCmp5]]+marketing_campaign[[#This Row],[AcceptedCmp4]]+marketing_campaign[[#This Row],[AcceptedCmp3]]</f>
        <v>0</v>
      </c>
      <c r="B1425" s="11">
        <v>54132</v>
      </c>
      <c r="I1425">
        <v>1959</v>
      </c>
      <c r="S1425">
        <v>67</v>
      </c>
    </row>
    <row r="1426" spans="1:19" x14ac:dyDescent="0.35">
      <c r="A1426" s="12">
        <f>marketing_campaign[[#This Row],[Response]]+marketing_campaign[[#This Row],[AcceptedCmp2]]+marketing_campaign[[#This Row],[AcceptedCmp1]]+marketing_campaign[[#This Row],[AcceptedCmp5]]+marketing_campaign[[#This Row],[AcceptedCmp4]]+marketing_campaign[[#This Row],[AcceptedCmp3]]</f>
        <v>0</v>
      </c>
      <c r="B1426" s="11">
        <v>18690</v>
      </c>
      <c r="I1426">
        <v>1970</v>
      </c>
      <c r="S1426">
        <v>56</v>
      </c>
    </row>
    <row r="1427" spans="1:19" x14ac:dyDescent="0.35">
      <c r="A1427" s="11">
        <f>marketing_campaign[[#This Row],[Response]]+marketing_campaign[[#This Row],[AcceptedCmp2]]+marketing_campaign[[#This Row],[AcceptedCmp1]]+marketing_campaign[[#This Row],[AcceptedCmp5]]+marketing_campaign[[#This Row],[AcceptedCmp4]]+marketing_campaign[[#This Row],[AcceptedCmp3]]</f>
        <v>0</v>
      </c>
      <c r="B1427" s="11">
        <v>28164</v>
      </c>
      <c r="I1427">
        <v>1974</v>
      </c>
      <c r="S1427">
        <v>52</v>
      </c>
    </row>
    <row r="1428" spans="1:19" x14ac:dyDescent="0.35">
      <c r="A1428" s="12">
        <f>marketing_campaign[[#This Row],[Response]]+marketing_campaign[[#This Row],[AcceptedCmp2]]+marketing_campaign[[#This Row],[AcceptedCmp1]]+marketing_campaign[[#This Row],[AcceptedCmp5]]+marketing_campaign[[#This Row],[AcceptedCmp4]]+marketing_campaign[[#This Row],[AcceptedCmp3]]</f>
        <v>0</v>
      </c>
      <c r="B1428" s="11">
        <v>34596</v>
      </c>
      <c r="I1428">
        <v>1972</v>
      </c>
      <c r="S1428">
        <v>54</v>
      </c>
    </row>
    <row r="1429" spans="1:19" x14ac:dyDescent="0.35">
      <c r="A1429" s="11">
        <f>marketing_campaign[[#This Row],[Response]]+marketing_campaign[[#This Row],[AcceptedCmp2]]+marketing_campaign[[#This Row],[AcceptedCmp1]]+marketing_campaign[[#This Row],[AcceptedCmp5]]+marketing_campaign[[#This Row],[AcceptedCmp4]]+marketing_campaign[[#This Row],[AcceptedCmp3]]</f>
        <v>0</v>
      </c>
      <c r="B1429" s="11">
        <v>43269</v>
      </c>
      <c r="I1429">
        <v>1958</v>
      </c>
      <c r="S1429">
        <v>68</v>
      </c>
    </row>
    <row r="1430" spans="1:19" x14ac:dyDescent="0.35">
      <c r="A1430" s="12">
        <f>marketing_campaign[[#This Row],[Response]]+marketing_campaign[[#This Row],[AcceptedCmp2]]+marketing_campaign[[#This Row],[AcceptedCmp1]]+marketing_campaign[[#This Row],[AcceptedCmp5]]+marketing_campaign[[#This Row],[AcceptedCmp4]]+marketing_campaign[[#This Row],[AcceptedCmp3]]</f>
        <v>0</v>
      </c>
      <c r="B1430" s="11">
        <v>38741</v>
      </c>
      <c r="I1430">
        <v>1972</v>
      </c>
      <c r="S1430">
        <v>54</v>
      </c>
    </row>
    <row r="1431" spans="1:19" x14ac:dyDescent="0.35">
      <c r="A1431" s="11">
        <f>marketing_campaign[[#This Row],[Response]]+marketing_campaign[[#This Row],[AcceptedCmp2]]+marketing_campaign[[#This Row],[AcceptedCmp1]]+marketing_campaign[[#This Row],[AcceptedCmp5]]+marketing_campaign[[#This Row],[AcceptedCmp4]]+marketing_campaign[[#This Row],[AcceptedCmp3]]</f>
        <v>0</v>
      </c>
      <c r="B1431" s="11">
        <v>31907</v>
      </c>
      <c r="I1431">
        <v>1983</v>
      </c>
      <c r="S1431">
        <v>43</v>
      </c>
    </row>
    <row r="1432" spans="1:19" x14ac:dyDescent="0.35">
      <c r="A1432" s="12">
        <f>marketing_campaign[[#This Row],[Response]]+marketing_campaign[[#This Row],[AcceptedCmp2]]+marketing_campaign[[#This Row],[AcceptedCmp1]]+marketing_campaign[[#This Row],[AcceptedCmp5]]+marketing_campaign[[#This Row],[AcceptedCmp4]]+marketing_campaign[[#This Row],[AcceptedCmp3]]</f>
        <v>0</v>
      </c>
      <c r="B1432" s="11">
        <v>27100</v>
      </c>
      <c r="I1432">
        <v>1973</v>
      </c>
      <c r="S1432">
        <v>53</v>
      </c>
    </row>
    <row r="1433" spans="1:19" x14ac:dyDescent="0.35">
      <c r="A1433" s="11">
        <f>marketing_campaign[[#This Row],[Response]]+marketing_campaign[[#This Row],[AcceptedCmp2]]+marketing_campaign[[#This Row],[AcceptedCmp1]]+marketing_campaign[[#This Row],[AcceptedCmp5]]+marketing_campaign[[#This Row],[AcceptedCmp4]]+marketing_campaign[[#This Row],[AcceptedCmp3]]</f>
        <v>0</v>
      </c>
      <c r="B1433" s="11">
        <v>31163</v>
      </c>
      <c r="I1433">
        <v>1985</v>
      </c>
      <c r="S1433">
        <v>41</v>
      </c>
    </row>
    <row r="1434" spans="1:19" x14ac:dyDescent="0.35">
      <c r="A1434" s="12">
        <f>marketing_campaign[[#This Row],[Response]]+marketing_campaign[[#This Row],[AcceptedCmp2]]+marketing_campaign[[#This Row],[AcceptedCmp1]]+marketing_campaign[[#This Row],[AcceptedCmp5]]+marketing_campaign[[#This Row],[AcceptedCmp4]]+marketing_campaign[[#This Row],[AcceptedCmp3]]</f>
        <v>2</v>
      </c>
      <c r="B1434" s="11">
        <v>92533</v>
      </c>
      <c r="I1434">
        <v>1973</v>
      </c>
      <c r="S1434">
        <v>53</v>
      </c>
    </row>
    <row r="1435" spans="1:19" x14ac:dyDescent="0.35">
      <c r="A1435" s="11">
        <f>marketing_campaign[[#This Row],[Response]]+marketing_campaign[[#This Row],[AcceptedCmp2]]+marketing_campaign[[#This Row],[AcceptedCmp1]]+marketing_campaign[[#This Row],[AcceptedCmp5]]+marketing_campaign[[#This Row],[AcceptedCmp4]]+marketing_campaign[[#This Row],[AcceptedCmp3]]</f>
        <v>0</v>
      </c>
      <c r="B1435" s="11">
        <v>34853</v>
      </c>
      <c r="I1435">
        <v>1967</v>
      </c>
      <c r="S1435">
        <v>59</v>
      </c>
    </row>
    <row r="1436" spans="1:19" x14ac:dyDescent="0.35">
      <c r="A1436" s="12">
        <f>marketing_campaign[[#This Row],[Response]]+marketing_campaign[[#This Row],[AcceptedCmp2]]+marketing_campaign[[#This Row],[AcceptedCmp1]]+marketing_campaign[[#This Row],[AcceptedCmp5]]+marketing_campaign[[#This Row],[AcceptedCmp4]]+marketing_campaign[[#This Row],[AcceptedCmp3]]</f>
        <v>0</v>
      </c>
      <c r="B1436" s="11">
        <v>70844</v>
      </c>
      <c r="I1436">
        <v>1979</v>
      </c>
      <c r="S1436">
        <v>47</v>
      </c>
    </row>
    <row r="1437" spans="1:19" x14ac:dyDescent="0.35">
      <c r="A1437" s="11">
        <f>marketing_campaign[[#This Row],[Response]]+marketing_campaign[[#This Row],[AcceptedCmp2]]+marketing_campaign[[#This Row],[AcceptedCmp1]]+marketing_campaign[[#This Row],[AcceptedCmp5]]+marketing_campaign[[#This Row],[AcceptedCmp4]]+marketing_campaign[[#This Row],[AcceptedCmp3]]</f>
        <v>1</v>
      </c>
      <c r="B1437" s="11">
        <v>31086</v>
      </c>
      <c r="I1437">
        <v>1961</v>
      </c>
      <c r="S1437">
        <v>65</v>
      </c>
    </row>
    <row r="1438" spans="1:19" x14ac:dyDescent="0.35">
      <c r="A1438" s="12">
        <f>marketing_campaign[[#This Row],[Response]]+marketing_campaign[[#This Row],[AcceptedCmp2]]+marketing_campaign[[#This Row],[AcceptedCmp1]]+marketing_campaign[[#This Row],[AcceptedCmp5]]+marketing_campaign[[#This Row],[AcceptedCmp4]]+marketing_campaign[[#This Row],[AcceptedCmp3]]</f>
        <v>0</v>
      </c>
      <c r="B1438" s="11">
        <v>60544</v>
      </c>
      <c r="I1438">
        <v>1986</v>
      </c>
      <c r="S1438">
        <v>40</v>
      </c>
    </row>
    <row r="1439" spans="1:19" x14ac:dyDescent="0.35">
      <c r="A1439" s="11">
        <f>marketing_campaign[[#This Row],[Response]]+marketing_campaign[[#This Row],[AcceptedCmp2]]+marketing_campaign[[#This Row],[AcceptedCmp1]]+marketing_campaign[[#This Row],[AcceptedCmp5]]+marketing_campaign[[#This Row],[AcceptedCmp4]]+marketing_campaign[[#This Row],[AcceptedCmp3]]</f>
        <v>0</v>
      </c>
      <c r="B1439" s="11">
        <v>20491</v>
      </c>
      <c r="I1439">
        <v>1964</v>
      </c>
      <c r="S1439">
        <v>62</v>
      </c>
    </row>
    <row r="1440" spans="1:19" x14ac:dyDescent="0.35">
      <c r="A1440" s="12">
        <f>marketing_campaign[[#This Row],[Response]]+marketing_campaign[[#This Row],[AcceptedCmp2]]+marketing_campaign[[#This Row],[AcceptedCmp1]]+marketing_campaign[[#This Row],[AcceptedCmp5]]+marketing_campaign[[#This Row],[AcceptedCmp4]]+marketing_campaign[[#This Row],[AcceptedCmp3]]</f>
        <v>0</v>
      </c>
      <c r="B1440" s="11">
        <v>42523</v>
      </c>
      <c r="I1440">
        <v>1983</v>
      </c>
      <c r="S1440">
        <v>43</v>
      </c>
    </row>
    <row r="1441" spans="1:19" x14ac:dyDescent="0.35">
      <c r="A1441" s="11">
        <f>marketing_campaign[[#This Row],[Response]]+marketing_campaign[[#This Row],[AcceptedCmp2]]+marketing_campaign[[#This Row],[AcceptedCmp1]]+marketing_campaign[[#This Row],[AcceptedCmp5]]+marketing_campaign[[#This Row],[AcceptedCmp4]]+marketing_campaign[[#This Row],[AcceptedCmp3]]</f>
        <v>0</v>
      </c>
      <c r="B1441" s="11">
        <v>39922</v>
      </c>
      <c r="I1441">
        <v>1952</v>
      </c>
      <c r="S1441">
        <v>74</v>
      </c>
    </row>
    <row r="1442" spans="1:19" x14ac:dyDescent="0.35">
      <c r="A1442" s="12">
        <f>marketing_campaign[[#This Row],[Response]]+marketing_campaign[[#This Row],[AcceptedCmp2]]+marketing_campaign[[#This Row],[AcceptedCmp1]]+marketing_campaign[[#This Row],[AcceptedCmp5]]+marketing_campaign[[#This Row],[AcceptedCmp4]]+marketing_campaign[[#This Row],[AcceptedCmp3]]</f>
        <v>0</v>
      </c>
      <c r="B1442" s="11">
        <v>33402</v>
      </c>
      <c r="I1442">
        <v>1949</v>
      </c>
      <c r="S1442">
        <v>77</v>
      </c>
    </row>
    <row r="1443" spans="1:19" x14ac:dyDescent="0.35">
      <c r="A1443" s="11">
        <f>marketing_campaign[[#This Row],[Response]]+marketing_campaign[[#This Row],[AcceptedCmp2]]+marketing_campaign[[#This Row],[AcceptedCmp1]]+marketing_campaign[[#This Row],[AcceptedCmp5]]+marketing_campaign[[#This Row],[AcceptedCmp4]]+marketing_campaign[[#This Row],[AcceptedCmp3]]</f>
        <v>0</v>
      </c>
      <c r="B1443" s="11">
        <v>36408</v>
      </c>
      <c r="I1443">
        <v>1979</v>
      </c>
      <c r="S1443">
        <v>47</v>
      </c>
    </row>
    <row r="1444" spans="1:19" x14ac:dyDescent="0.35">
      <c r="A1444" s="12">
        <f>marketing_campaign[[#This Row],[Response]]+marketing_campaign[[#This Row],[AcceptedCmp2]]+marketing_campaign[[#This Row],[AcceptedCmp1]]+marketing_campaign[[#This Row],[AcceptedCmp5]]+marketing_campaign[[#This Row],[AcceptedCmp4]]+marketing_campaign[[#This Row],[AcceptedCmp3]]</f>
        <v>1</v>
      </c>
      <c r="B1444" s="11">
        <v>21645</v>
      </c>
      <c r="I1444">
        <v>1948</v>
      </c>
      <c r="S1444">
        <v>78</v>
      </c>
    </row>
    <row r="1445" spans="1:19" x14ac:dyDescent="0.35">
      <c r="A1445" s="11">
        <f>marketing_campaign[[#This Row],[Response]]+marketing_campaign[[#This Row],[AcceptedCmp2]]+marketing_campaign[[#This Row],[AcceptedCmp1]]+marketing_campaign[[#This Row],[AcceptedCmp5]]+marketing_campaign[[#This Row],[AcceptedCmp4]]+marketing_campaign[[#This Row],[AcceptedCmp3]]</f>
        <v>2</v>
      </c>
      <c r="B1445" s="11">
        <v>78427</v>
      </c>
      <c r="I1445">
        <v>1946</v>
      </c>
      <c r="S1445">
        <v>80</v>
      </c>
    </row>
    <row r="1446" spans="1:19" x14ac:dyDescent="0.35">
      <c r="A1446" s="12">
        <f>marketing_campaign[[#This Row],[Response]]+marketing_campaign[[#This Row],[AcceptedCmp2]]+marketing_campaign[[#This Row],[AcceptedCmp1]]+marketing_campaign[[#This Row],[AcceptedCmp5]]+marketing_campaign[[#This Row],[AcceptedCmp4]]+marketing_campaign[[#This Row],[AcceptedCmp3]]</f>
        <v>2</v>
      </c>
      <c r="B1446" s="11">
        <v>82657</v>
      </c>
      <c r="I1446">
        <v>1958</v>
      </c>
      <c r="S1446">
        <v>68</v>
      </c>
    </row>
    <row r="1447" spans="1:19" x14ac:dyDescent="0.35">
      <c r="A1447" s="11">
        <f>marketing_campaign[[#This Row],[Response]]+marketing_campaign[[#This Row],[AcceptedCmp2]]+marketing_campaign[[#This Row],[AcceptedCmp1]]+marketing_campaign[[#This Row],[AcceptedCmp5]]+marketing_campaign[[#This Row],[AcceptedCmp4]]+marketing_campaign[[#This Row],[AcceptedCmp3]]</f>
        <v>0</v>
      </c>
      <c r="B1447" s="11">
        <v>51876</v>
      </c>
      <c r="I1447">
        <v>1971</v>
      </c>
      <c r="S1447">
        <v>55</v>
      </c>
    </row>
    <row r="1448" spans="1:19" x14ac:dyDescent="0.35">
      <c r="A1448" s="12">
        <f>marketing_campaign[[#This Row],[Response]]+marketing_campaign[[#This Row],[AcceptedCmp2]]+marketing_campaign[[#This Row],[AcceptedCmp1]]+marketing_campaign[[#This Row],[AcceptedCmp5]]+marketing_campaign[[#This Row],[AcceptedCmp4]]+marketing_campaign[[#This Row],[AcceptedCmp3]]</f>
        <v>0</v>
      </c>
      <c r="B1448" s="11">
        <v>78041</v>
      </c>
      <c r="I1448">
        <v>1957</v>
      </c>
      <c r="S1448">
        <v>69</v>
      </c>
    </row>
    <row r="1449" spans="1:19" x14ac:dyDescent="0.35">
      <c r="A1449" s="11">
        <f>marketing_campaign[[#This Row],[Response]]+marketing_campaign[[#This Row],[AcceptedCmp2]]+marketing_campaign[[#This Row],[AcceptedCmp1]]+marketing_campaign[[#This Row],[AcceptedCmp5]]+marketing_campaign[[#This Row],[AcceptedCmp4]]+marketing_campaign[[#This Row],[AcceptedCmp3]]</f>
        <v>1</v>
      </c>
      <c r="B1449" s="11">
        <v>52852</v>
      </c>
      <c r="I1449">
        <v>1982</v>
      </c>
      <c r="S1449">
        <v>44</v>
      </c>
    </row>
    <row r="1450" spans="1:19" x14ac:dyDescent="0.35">
      <c r="A1450" s="12">
        <f>marketing_campaign[[#This Row],[Response]]+marketing_campaign[[#This Row],[AcceptedCmp2]]+marketing_campaign[[#This Row],[AcceptedCmp1]]+marketing_campaign[[#This Row],[AcceptedCmp5]]+marketing_campaign[[#This Row],[AcceptedCmp4]]+marketing_campaign[[#This Row],[AcceptedCmp3]]</f>
        <v>0</v>
      </c>
      <c r="B1450" s="11">
        <v>70038</v>
      </c>
      <c r="I1450">
        <v>1973</v>
      </c>
      <c r="S1450">
        <v>53</v>
      </c>
    </row>
    <row r="1451" spans="1:19" x14ac:dyDescent="0.35">
      <c r="A1451" s="11">
        <f>marketing_campaign[[#This Row],[Response]]+marketing_campaign[[#This Row],[AcceptedCmp2]]+marketing_campaign[[#This Row],[AcceptedCmp1]]+marketing_campaign[[#This Row],[AcceptedCmp5]]+marketing_campaign[[#This Row],[AcceptedCmp4]]+marketing_campaign[[#This Row],[AcceptedCmp3]]</f>
        <v>0</v>
      </c>
      <c r="B1451" s="11">
        <v>69401</v>
      </c>
      <c r="I1451">
        <v>1972</v>
      </c>
      <c r="S1451">
        <v>54</v>
      </c>
    </row>
    <row r="1452" spans="1:19" x14ac:dyDescent="0.35">
      <c r="A1452" s="12">
        <f>marketing_campaign[[#This Row],[Response]]+marketing_campaign[[#This Row],[AcceptedCmp2]]+marketing_campaign[[#This Row],[AcceptedCmp1]]+marketing_campaign[[#This Row],[AcceptedCmp5]]+marketing_campaign[[#This Row],[AcceptedCmp4]]+marketing_campaign[[#This Row],[AcceptedCmp3]]</f>
        <v>0</v>
      </c>
      <c r="B1452" s="11">
        <v>46053</v>
      </c>
      <c r="I1452">
        <v>1965</v>
      </c>
      <c r="S1452">
        <v>61</v>
      </c>
    </row>
    <row r="1453" spans="1:19" x14ac:dyDescent="0.35">
      <c r="A1453" s="11">
        <f>marketing_campaign[[#This Row],[Response]]+marketing_campaign[[#This Row],[AcceptedCmp2]]+marketing_campaign[[#This Row],[AcceptedCmp1]]+marketing_campaign[[#This Row],[AcceptedCmp5]]+marketing_campaign[[#This Row],[AcceptedCmp4]]+marketing_campaign[[#This Row],[AcceptedCmp3]]</f>
        <v>0</v>
      </c>
      <c r="B1453" s="11">
        <v>77343</v>
      </c>
      <c r="I1453">
        <v>1953</v>
      </c>
      <c r="S1453">
        <v>73</v>
      </c>
    </row>
    <row r="1454" spans="1:19" x14ac:dyDescent="0.35">
      <c r="A1454" s="12">
        <f>marketing_campaign[[#This Row],[Response]]+marketing_campaign[[#This Row],[AcceptedCmp2]]+marketing_campaign[[#This Row],[AcceptedCmp1]]+marketing_campaign[[#This Row],[AcceptedCmp5]]+marketing_campaign[[#This Row],[AcceptedCmp4]]+marketing_campaign[[#This Row],[AcceptedCmp3]]</f>
        <v>1</v>
      </c>
      <c r="B1454" s="11">
        <v>73892</v>
      </c>
      <c r="I1454">
        <v>1967</v>
      </c>
      <c r="S1454">
        <v>59</v>
      </c>
    </row>
    <row r="1455" spans="1:19" x14ac:dyDescent="0.35">
      <c r="A1455" s="11">
        <f>marketing_campaign[[#This Row],[Response]]+marketing_campaign[[#This Row],[AcceptedCmp2]]+marketing_campaign[[#This Row],[AcceptedCmp1]]+marketing_campaign[[#This Row],[AcceptedCmp5]]+marketing_campaign[[#This Row],[AcceptedCmp4]]+marketing_campaign[[#This Row],[AcceptedCmp3]]</f>
        <v>0</v>
      </c>
      <c r="B1455" s="11">
        <v>40304</v>
      </c>
      <c r="I1455">
        <v>1965</v>
      </c>
      <c r="S1455">
        <v>61</v>
      </c>
    </row>
    <row r="1456" spans="1:19" x14ac:dyDescent="0.35">
      <c r="A1456" s="12">
        <f>marketing_campaign[[#This Row],[Response]]+marketing_campaign[[#This Row],[AcceptedCmp2]]+marketing_campaign[[#This Row],[AcceptedCmp1]]+marketing_campaign[[#This Row],[AcceptedCmp5]]+marketing_campaign[[#This Row],[AcceptedCmp4]]+marketing_campaign[[#This Row],[AcceptedCmp3]]</f>
        <v>0</v>
      </c>
      <c r="B1456" s="11">
        <v>32727</v>
      </c>
      <c r="I1456">
        <v>1969</v>
      </c>
      <c r="S1456">
        <v>57</v>
      </c>
    </row>
    <row r="1457" spans="1:19" x14ac:dyDescent="0.35">
      <c r="A1457" s="11">
        <f>marketing_campaign[[#This Row],[Response]]+marketing_campaign[[#This Row],[AcceptedCmp2]]+marketing_campaign[[#This Row],[AcceptedCmp1]]+marketing_campaign[[#This Row],[AcceptedCmp5]]+marketing_campaign[[#This Row],[AcceptedCmp4]]+marketing_campaign[[#This Row],[AcceptedCmp3]]</f>
        <v>0</v>
      </c>
      <c r="B1457" s="11">
        <v>68695</v>
      </c>
      <c r="I1457">
        <v>1971</v>
      </c>
      <c r="S1457">
        <v>55</v>
      </c>
    </row>
    <row r="1458" spans="1:19" x14ac:dyDescent="0.35">
      <c r="A1458" s="12">
        <f>marketing_campaign[[#This Row],[Response]]+marketing_campaign[[#This Row],[AcceptedCmp2]]+marketing_campaign[[#This Row],[AcceptedCmp1]]+marketing_campaign[[#This Row],[AcceptedCmp5]]+marketing_campaign[[#This Row],[AcceptedCmp4]]+marketing_campaign[[#This Row],[AcceptedCmp3]]</f>
        <v>1</v>
      </c>
      <c r="B1458" s="11">
        <v>43300</v>
      </c>
      <c r="I1458">
        <v>1972</v>
      </c>
      <c r="S1458">
        <v>54</v>
      </c>
    </row>
    <row r="1459" spans="1:19" x14ac:dyDescent="0.35">
      <c r="A1459" s="11">
        <f>marketing_campaign[[#This Row],[Response]]+marketing_campaign[[#This Row],[AcceptedCmp2]]+marketing_campaign[[#This Row],[AcceptedCmp1]]+marketing_campaign[[#This Row],[AcceptedCmp5]]+marketing_campaign[[#This Row],[AcceptedCmp4]]+marketing_campaign[[#This Row],[AcceptedCmp3]]</f>
        <v>0</v>
      </c>
      <c r="B1459" s="11">
        <v>26290</v>
      </c>
      <c r="I1459">
        <v>1970</v>
      </c>
      <c r="S1459">
        <v>56</v>
      </c>
    </row>
    <row r="1460" spans="1:19" x14ac:dyDescent="0.35">
      <c r="A1460" s="12">
        <f>marketing_campaign[[#This Row],[Response]]+marketing_campaign[[#This Row],[AcceptedCmp2]]+marketing_campaign[[#This Row],[AcceptedCmp1]]+marketing_campaign[[#This Row],[AcceptedCmp5]]+marketing_campaign[[#This Row],[AcceptedCmp4]]+marketing_campaign[[#This Row],[AcceptedCmp3]]</f>
        <v>4</v>
      </c>
      <c r="B1460" s="11">
        <v>93790</v>
      </c>
      <c r="I1460">
        <v>1974</v>
      </c>
      <c r="S1460">
        <v>52</v>
      </c>
    </row>
    <row r="1461" spans="1:19" x14ac:dyDescent="0.35">
      <c r="A1461" s="11">
        <f>marketing_campaign[[#This Row],[Response]]+marketing_campaign[[#This Row],[AcceptedCmp2]]+marketing_campaign[[#This Row],[AcceptedCmp1]]+marketing_campaign[[#This Row],[AcceptedCmp5]]+marketing_campaign[[#This Row],[AcceptedCmp4]]+marketing_campaign[[#This Row],[AcceptedCmp3]]</f>
        <v>1</v>
      </c>
      <c r="B1461" s="11">
        <v>38410</v>
      </c>
      <c r="I1461">
        <v>1950</v>
      </c>
      <c r="S1461">
        <v>76</v>
      </c>
    </row>
    <row r="1462" spans="1:19" x14ac:dyDescent="0.35">
      <c r="A1462" s="12">
        <f>marketing_campaign[[#This Row],[Response]]+marketing_campaign[[#This Row],[AcceptedCmp2]]+marketing_campaign[[#This Row],[AcceptedCmp1]]+marketing_campaign[[#This Row],[AcceptedCmp5]]+marketing_campaign[[#This Row],[AcceptedCmp4]]+marketing_campaign[[#This Row],[AcceptedCmp3]]</f>
        <v>1</v>
      </c>
      <c r="B1462" s="11">
        <v>64866</v>
      </c>
      <c r="I1462">
        <v>1959</v>
      </c>
      <c r="S1462">
        <v>67</v>
      </c>
    </row>
    <row r="1463" spans="1:19" x14ac:dyDescent="0.35">
      <c r="A1463" s="11">
        <f>marketing_campaign[[#This Row],[Response]]+marketing_campaign[[#This Row],[AcceptedCmp2]]+marketing_campaign[[#This Row],[AcceptedCmp1]]+marketing_campaign[[#This Row],[AcceptedCmp5]]+marketing_campaign[[#This Row],[AcceptedCmp4]]+marketing_campaign[[#This Row],[AcceptedCmp3]]</f>
        <v>0</v>
      </c>
      <c r="B1463" s="11">
        <v>57957</v>
      </c>
      <c r="I1463">
        <v>1955</v>
      </c>
      <c r="S1463">
        <v>71</v>
      </c>
    </row>
    <row r="1464" spans="1:19" x14ac:dyDescent="0.35">
      <c r="A1464" s="12">
        <f>marketing_campaign[[#This Row],[Response]]+marketing_campaign[[#This Row],[AcceptedCmp2]]+marketing_campaign[[#This Row],[AcceptedCmp1]]+marketing_campaign[[#This Row],[AcceptedCmp5]]+marketing_campaign[[#This Row],[AcceptedCmp4]]+marketing_campaign[[#This Row],[AcceptedCmp3]]</f>
        <v>2</v>
      </c>
      <c r="B1464" s="11">
        <v>46015</v>
      </c>
      <c r="I1464">
        <v>1978</v>
      </c>
      <c r="S1464">
        <v>48</v>
      </c>
    </row>
    <row r="1465" spans="1:19" x14ac:dyDescent="0.35">
      <c r="A1465" s="11">
        <f>marketing_campaign[[#This Row],[Response]]+marketing_campaign[[#This Row],[AcceptedCmp2]]+marketing_campaign[[#This Row],[AcceptedCmp1]]+marketing_campaign[[#This Row],[AcceptedCmp5]]+marketing_campaign[[#This Row],[AcceptedCmp4]]+marketing_campaign[[#This Row],[AcceptedCmp3]]</f>
        <v>0</v>
      </c>
      <c r="B1465" s="11">
        <v>16531</v>
      </c>
      <c r="I1465">
        <v>1986</v>
      </c>
      <c r="S1465">
        <v>40</v>
      </c>
    </row>
    <row r="1466" spans="1:19" x14ac:dyDescent="0.35">
      <c r="A1466" s="12">
        <f>marketing_campaign[[#This Row],[Response]]+marketing_campaign[[#This Row],[AcceptedCmp2]]+marketing_campaign[[#This Row],[AcceptedCmp1]]+marketing_campaign[[#This Row],[AcceptedCmp5]]+marketing_campaign[[#This Row],[AcceptedCmp4]]+marketing_campaign[[#This Row],[AcceptedCmp3]]</f>
        <v>0</v>
      </c>
      <c r="B1466" s="11">
        <v>28072</v>
      </c>
      <c r="I1466">
        <v>1963</v>
      </c>
      <c r="S1466">
        <v>63</v>
      </c>
    </row>
    <row r="1467" spans="1:19" x14ac:dyDescent="0.35">
      <c r="A1467" s="11">
        <f>marketing_campaign[[#This Row],[Response]]+marketing_campaign[[#This Row],[AcceptedCmp2]]+marketing_campaign[[#This Row],[AcceptedCmp1]]+marketing_campaign[[#This Row],[AcceptedCmp5]]+marketing_campaign[[#This Row],[AcceptedCmp4]]+marketing_campaign[[#This Row],[AcceptedCmp3]]</f>
        <v>0</v>
      </c>
      <c r="B1467" s="11">
        <v>49476</v>
      </c>
      <c r="I1467">
        <v>1953</v>
      </c>
      <c r="S1467">
        <v>73</v>
      </c>
    </row>
    <row r="1468" spans="1:19" x14ac:dyDescent="0.35">
      <c r="A1468" s="12">
        <f>marketing_campaign[[#This Row],[Response]]+marketing_campaign[[#This Row],[AcceptedCmp2]]+marketing_campaign[[#This Row],[AcceptedCmp1]]+marketing_campaign[[#This Row],[AcceptedCmp5]]+marketing_campaign[[#This Row],[AcceptedCmp4]]+marketing_campaign[[#This Row],[AcceptedCmp3]]</f>
        <v>0</v>
      </c>
      <c r="B1468" s="11">
        <v>50725</v>
      </c>
      <c r="I1468">
        <v>1952</v>
      </c>
      <c r="S1468">
        <v>74</v>
      </c>
    </row>
    <row r="1469" spans="1:19" x14ac:dyDescent="0.35">
      <c r="A1469" s="11">
        <f>marketing_campaign[[#This Row],[Response]]+marketing_campaign[[#This Row],[AcceptedCmp2]]+marketing_campaign[[#This Row],[AcceptedCmp1]]+marketing_campaign[[#This Row],[AcceptedCmp5]]+marketing_campaign[[#This Row],[AcceptedCmp4]]+marketing_campaign[[#This Row],[AcceptedCmp3]]</f>
        <v>1</v>
      </c>
      <c r="B1469" s="11">
        <v>83844</v>
      </c>
      <c r="I1469">
        <v>1950</v>
      </c>
      <c r="S1469">
        <v>76</v>
      </c>
    </row>
    <row r="1470" spans="1:19" x14ac:dyDescent="0.35">
      <c r="A1470" s="12">
        <f>marketing_campaign[[#This Row],[Response]]+marketing_campaign[[#This Row],[AcceptedCmp2]]+marketing_campaign[[#This Row],[AcceptedCmp1]]+marketing_campaign[[#This Row],[AcceptedCmp5]]+marketing_campaign[[#This Row],[AcceptedCmp4]]+marketing_campaign[[#This Row],[AcceptedCmp3]]</f>
        <v>0</v>
      </c>
      <c r="B1470" s="11">
        <v>41145</v>
      </c>
      <c r="I1470">
        <v>1970</v>
      </c>
      <c r="S1470">
        <v>56</v>
      </c>
    </row>
    <row r="1471" spans="1:19" x14ac:dyDescent="0.35">
      <c r="A1471" s="11">
        <f>marketing_campaign[[#This Row],[Response]]+marketing_campaign[[#This Row],[AcceptedCmp2]]+marketing_campaign[[#This Row],[AcceptedCmp1]]+marketing_campaign[[#This Row],[AcceptedCmp5]]+marketing_campaign[[#This Row],[AcceptedCmp4]]+marketing_campaign[[#This Row],[AcceptedCmp3]]</f>
        <v>0</v>
      </c>
      <c r="B1471" s="11">
        <v>67419</v>
      </c>
      <c r="I1471">
        <v>1970</v>
      </c>
      <c r="S1471">
        <v>56</v>
      </c>
    </row>
    <row r="1472" spans="1:19" x14ac:dyDescent="0.35">
      <c r="A1472" s="12">
        <f>marketing_campaign[[#This Row],[Response]]+marketing_campaign[[#This Row],[AcceptedCmp2]]+marketing_campaign[[#This Row],[AcceptedCmp1]]+marketing_campaign[[#This Row],[AcceptedCmp5]]+marketing_campaign[[#This Row],[AcceptedCmp4]]+marketing_campaign[[#This Row],[AcceptedCmp3]]</f>
        <v>0</v>
      </c>
      <c r="B1472" s="11">
        <v>23162</v>
      </c>
      <c r="I1472">
        <v>1977</v>
      </c>
      <c r="S1472">
        <v>49</v>
      </c>
    </row>
    <row r="1473" spans="1:19" x14ac:dyDescent="0.35">
      <c r="A1473" s="11">
        <f>marketing_campaign[[#This Row],[Response]]+marketing_campaign[[#This Row],[AcceptedCmp2]]+marketing_campaign[[#This Row],[AcceptedCmp1]]+marketing_campaign[[#This Row],[AcceptedCmp5]]+marketing_campaign[[#This Row],[AcceptedCmp4]]+marketing_campaign[[#This Row],[AcceptedCmp3]]</f>
        <v>0</v>
      </c>
      <c r="B1473" s="11">
        <v>34380</v>
      </c>
      <c r="I1473">
        <v>1966</v>
      </c>
      <c r="S1473">
        <v>60</v>
      </c>
    </row>
    <row r="1474" spans="1:19" x14ac:dyDescent="0.35">
      <c r="A1474" s="12">
        <f>marketing_campaign[[#This Row],[Response]]+marketing_campaign[[#This Row],[AcceptedCmp2]]+marketing_campaign[[#This Row],[AcceptedCmp1]]+marketing_campaign[[#This Row],[AcceptedCmp5]]+marketing_campaign[[#This Row],[AcceptedCmp4]]+marketing_campaign[[#This Row],[AcceptedCmp3]]</f>
        <v>0</v>
      </c>
      <c r="B1474" s="11">
        <v>34704</v>
      </c>
      <c r="I1474">
        <v>1969</v>
      </c>
      <c r="S1474">
        <v>57</v>
      </c>
    </row>
    <row r="1475" spans="1:19" x14ac:dyDescent="0.35">
      <c r="A1475" s="11">
        <f>marketing_campaign[[#This Row],[Response]]+marketing_campaign[[#This Row],[AcceptedCmp2]]+marketing_campaign[[#This Row],[AcceptedCmp1]]+marketing_campaign[[#This Row],[AcceptedCmp5]]+marketing_campaign[[#This Row],[AcceptedCmp4]]+marketing_campaign[[#This Row],[AcceptedCmp3]]</f>
        <v>3</v>
      </c>
      <c r="B1475" s="11">
        <v>94871</v>
      </c>
      <c r="I1475">
        <v>1958</v>
      </c>
      <c r="S1475">
        <v>68</v>
      </c>
    </row>
    <row r="1476" spans="1:19" x14ac:dyDescent="0.35">
      <c r="A1476" s="12">
        <f>marketing_campaign[[#This Row],[Response]]+marketing_campaign[[#This Row],[AcceptedCmp2]]+marketing_campaign[[#This Row],[AcceptedCmp1]]+marketing_campaign[[#This Row],[AcceptedCmp5]]+marketing_campaign[[#This Row],[AcceptedCmp4]]+marketing_campaign[[#This Row],[AcceptedCmp3]]</f>
        <v>0</v>
      </c>
      <c r="B1476" s="11">
        <v>65148</v>
      </c>
      <c r="I1476">
        <v>1954</v>
      </c>
      <c r="S1476">
        <v>72</v>
      </c>
    </row>
    <row r="1477" spans="1:19" x14ac:dyDescent="0.35">
      <c r="A1477" s="11">
        <f>marketing_campaign[[#This Row],[Response]]+marketing_campaign[[#This Row],[AcceptedCmp2]]+marketing_campaign[[#This Row],[AcceptedCmp1]]+marketing_campaign[[#This Row],[AcceptedCmp5]]+marketing_campaign[[#This Row],[AcceptedCmp4]]+marketing_campaign[[#This Row],[AcceptedCmp3]]</f>
        <v>0</v>
      </c>
      <c r="B1477" s="11">
        <v>39898</v>
      </c>
      <c r="I1477">
        <v>1956</v>
      </c>
      <c r="S1477">
        <v>70</v>
      </c>
    </row>
    <row r="1478" spans="1:19" x14ac:dyDescent="0.35">
      <c r="A1478" s="12">
        <f>marketing_campaign[[#This Row],[Response]]+marketing_campaign[[#This Row],[AcceptedCmp2]]+marketing_campaign[[#This Row],[AcceptedCmp1]]+marketing_campaign[[#This Row],[AcceptedCmp5]]+marketing_campaign[[#This Row],[AcceptedCmp4]]+marketing_campaign[[#This Row],[AcceptedCmp3]]</f>
        <v>0</v>
      </c>
      <c r="B1478" s="11">
        <v>64857</v>
      </c>
      <c r="I1478">
        <v>1970</v>
      </c>
      <c r="S1478">
        <v>56</v>
      </c>
    </row>
    <row r="1479" spans="1:19" x14ac:dyDescent="0.35">
      <c r="A1479" s="11">
        <f>marketing_campaign[[#This Row],[Response]]+marketing_campaign[[#This Row],[AcceptedCmp2]]+marketing_campaign[[#This Row],[AcceptedCmp1]]+marketing_campaign[[#This Row],[AcceptedCmp5]]+marketing_campaign[[#This Row],[AcceptedCmp4]]+marketing_campaign[[#This Row],[AcceptedCmp3]]</f>
        <v>0</v>
      </c>
      <c r="B1479" s="11">
        <v>59892</v>
      </c>
      <c r="I1479">
        <v>1987</v>
      </c>
      <c r="S1479">
        <v>39</v>
      </c>
    </row>
    <row r="1480" spans="1:19" x14ac:dyDescent="0.35">
      <c r="A1480" s="12">
        <f>marketing_campaign[[#This Row],[Response]]+marketing_campaign[[#This Row],[AcceptedCmp2]]+marketing_campaign[[#This Row],[AcceptedCmp1]]+marketing_campaign[[#This Row],[AcceptedCmp5]]+marketing_campaign[[#This Row],[AcceptedCmp4]]+marketing_campaign[[#This Row],[AcceptedCmp3]]</f>
        <v>0</v>
      </c>
      <c r="B1480" s="11">
        <v>41020</v>
      </c>
      <c r="I1480">
        <v>1961</v>
      </c>
      <c r="S1480">
        <v>65</v>
      </c>
    </row>
    <row r="1481" spans="1:19" x14ac:dyDescent="0.35">
      <c r="A1481" s="11">
        <f>marketing_campaign[[#This Row],[Response]]+marketing_campaign[[#This Row],[AcceptedCmp2]]+marketing_campaign[[#This Row],[AcceptedCmp1]]+marketing_campaign[[#This Row],[AcceptedCmp5]]+marketing_campaign[[#This Row],[AcceptedCmp4]]+marketing_campaign[[#This Row],[AcceptedCmp3]]</f>
        <v>1</v>
      </c>
      <c r="B1481" s="11">
        <v>57072</v>
      </c>
      <c r="I1481">
        <v>1979</v>
      </c>
      <c r="S1481">
        <v>47</v>
      </c>
    </row>
    <row r="1482" spans="1:19" x14ac:dyDescent="0.35">
      <c r="A1482" s="12">
        <f>marketing_campaign[[#This Row],[Response]]+marketing_campaign[[#This Row],[AcceptedCmp2]]+marketing_campaign[[#This Row],[AcceptedCmp1]]+marketing_campaign[[#This Row],[AcceptedCmp5]]+marketing_campaign[[#This Row],[AcceptedCmp4]]+marketing_campaign[[#This Row],[AcceptedCmp3]]</f>
        <v>0</v>
      </c>
      <c r="B1482" s="11">
        <v>60474</v>
      </c>
      <c r="I1482">
        <v>1960</v>
      </c>
      <c r="S1482">
        <v>66</v>
      </c>
    </row>
    <row r="1483" spans="1:19" x14ac:dyDescent="0.35">
      <c r="A1483" s="11">
        <f>marketing_campaign[[#This Row],[Response]]+marketing_campaign[[#This Row],[AcceptedCmp2]]+marketing_campaign[[#This Row],[AcceptedCmp1]]+marketing_campaign[[#This Row],[AcceptedCmp5]]+marketing_campaign[[#This Row],[AcceptedCmp4]]+marketing_campaign[[#This Row],[AcceptedCmp3]]</f>
        <v>0</v>
      </c>
      <c r="B1483" s="11">
        <v>62807</v>
      </c>
      <c r="I1483">
        <v>1981</v>
      </c>
      <c r="S1483">
        <v>45</v>
      </c>
    </row>
    <row r="1484" spans="1:19" x14ac:dyDescent="0.35">
      <c r="A1484" s="12">
        <f>marketing_campaign[[#This Row],[Response]]+marketing_campaign[[#This Row],[AcceptedCmp2]]+marketing_campaign[[#This Row],[AcceptedCmp1]]+marketing_campaign[[#This Row],[AcceptedCmp5]]+marketing_campaign[[#This Row],[AcceptedCmp4]]+marketing_campaign[[#This Row],[AcceptedCmp3]]</f>
        <v>0</v>
      </c>
      <c r="B1484" s="11">
        <v>19414</v>
      </c>
      <c r="I1484">
        <v>1980</v>
      </c>
      <c r="S1484">
        <v>46</v>
      </c>
    </row>
    <row r="1485" spans="1:19" x14ac:dyDescent="0.35">
      <c r="A1485" s="11">
        <f>marketing_campaign[[#This Row],[Response]]+marketing_campaign[[#This Row],[AcceptedCmp2]]+marketing_campaign[[#This Row],[AcceptedCmp1]]+marketing_campaign[[#This Row],[AcceptedCmp5]]+marketing_campaign[[#This Row],[AcceptedCmp4]]+marketing_campaign[[#This Row],[AcceptedCmp3]]</f>
        <v>0</v>
      </c>
      <c r="B1485" s="11">
        <v>19107</v>
      </c>
      <c r="I1485">
        <v>1976</v>
      </c>
      <c r="S1485">
        <v>50</v>
      </c>
    </row>
    <row r="1486" spans="1:19" x14ac:dyDescent="0.35">
      <c r="A1486" s="12">
        <f>marketing_campaign[[#This Row],[Response]]+marketing_campaign[[#This Row],[AcceptedCmp2]]+marketing_campaign[[#This Row],[AcceptedCmp1]]+marketing_campaign[[#This Row],[AcceptedCmp5]]+marketing_campaign[[#This Row],[AcceptedCmp4]]+marketing_campaign[[#This Row],[AcceptedCmp3]]</f>
        <v>0</v>
      </c>
      <c r="B1486" s="11">
        <v>75484</v>
      </c>
      <c r="I1486">
        <v>1976</v>
      </c>
      <c r="S1486">
        <v>50</v>
      </c>
    </row>
    <row r="1487" spans="1:19" x14ac:dyDescent="0.35">
      <c r="A1487" s="11">
        <f>marketing_campaign[[#This Row],[Response]]+marketing_campaign[[#This Row],[AcceptedCmp2]]+marketing_campaign[[#This Row],[AcceptedCmp1]]+marketing_campaign[[#This Row],[AcceptedCmp5]]+marketing_campaign[[#This Row],[AcceptedCmp4]]+marketing_campaign[[#This Row],[AcceptedCmp3]]</f>
        <v>0</v>
      </c>
      <c r="B1487" s="11">
        <v>70379</v>
      </c>
      <c r="I1487">
        <v>1970</v>
      </c>
      <c r="S1487">
        <v>56</v>
      </c>
    </row>
    <row r="1488" spans="1:19" x14ac:dyDescent="0.35">
      <c r="A1488" s="12">
        <f>marketing_campaign[[#This Row],[Response]]+marketing_campaign[[#This Row],[AcceptedCmp2]]+marketing_campaign[[#This Row],[AcceptedCmp1]]+marketing_campaign[[#This Row],[AcceptedCmp5]]+marketing_campaign[[#This Row],[AcceptedCmp4]]+marketing_campaign[[#This Row],[AcceptedCmp3]]</f>
        <v>0</v>
      </c>
      <c r="B1488" s="11">
        <v>79419</v>
      </c>
      <c r="I1488">
        <v>1946</v>
      </c>
      <c r="S1488">
        <v>80</v>
      </c>
    </row>
    <row r="1489" spans="1:19" x14ac:dyDescent="0.35">
      <c r="A1489" s="11">
        <f>marketing_campaign[[#This Row],[Response]]+marketing_campaign[[#This Row],[AcceptedCmp2]]+marketing_campaign[[#This Row],[AcceptedCmp1]]+marketing_campaign[[#This Row],[AcceptedCmp5]]+marketing_campaign[[#This Row],[AcceptedCmp4]]+marketing_campaign[[#This Row],[AcceptedCmp3]]</f>
        <v>1</v>
      </c>
      <c r="B1489" s="11">
        <v>64014</v>
      </c>
      <c r="I1489">
        <v>1955</v>
      </c>
      <c r="S1489">
        <v>71</v>
      </c>
    </row>
    <row r="1490" spans="1:19" x14ac:dyDescent="0.35">
      <c r="A1490" s="12">
        <f>marketing_campaign[[#This Row],[Response]]+marketing_campaign[[#This Row],[AcceptedCmp2]]+marketing_campaign[[#This Row],[AcceptedCmp1]]+marketing_campaign[[#This Row],[AcceptedCmp5]]+marketing_campaign[[#This Row],[AcceptedCmp4]]+marketing_campaign[[#This Row],[AcceptedCmp3]]</f>
        <v>1</v>
      </c>
      <c r="B1490" s="11">
        <v>76998</v>
      </c>
      <c r="I1490">
        <v>1972</v>
      </c>
      <c r="S1490">
        <v>54</v>
      </c>
    </row>
    <row r="1491" spans="1:19" x14ac:dyDescent="0.35">
      <c r="A1491" s="11">
        <f>marketing_campaign[[#This Row],[Response]]+marketing_campaign[[#This Row],[AcceptedCmp2]]+marketing_campaign[[#This Row],[AcceptedCmp1]]+marketing_campaign[[#This Row],[AcceptedCmp5]]+marketing_campaign[[#This Row],[AcceptedCmp4]]+marketing_campaign[[#This Row],[AcceptedCmp3]]</f>
        <v>0</v>
      </c>
      <c r="B1491" s="11">
        <v>49854</v>
      </c>
      <c r="I1491">
        <v>1971</v>
      </c>
      <c r="S1491">
        <v>55</v>
      </c>
    </row>
    <row r="1492" spans="1:19" x14ac:dyDescent="0.35">
      <c r="A1492" s="12">
        <f>marketing_campaign[[#This Row],[Response]]+marketing_campaign[[#This Row],[AcceptedCmp2]]+marketing_campaign[[#This Row],[AcceptedCmp1]]+marketing_campaign[[#This Row],[AcceptedCmp5]]+marketing_campaign[[#This Row],[AcceptedCmp4]]+marketing_campaign[[#This Row],[AcceptedCmp3]]</f>
        <v>1</v>
      </c>
      <c r="B1492" s="11">
        <v>60585</v>
      </c>
      <c r="I1492">
        <v>1950</v>
      </c>
      <c r="S1492">
        <v>76</v>
      </c>
    </row>
    <row r="1493" spans="1:19" x14ac:dyDescent="0.35">
      <c r="A1493" s="11">
        <f>marketing_campaign[[#This Row],[Response]]+marketing_campaign[[#This Row],[AcceptedCmp2]]+marketing_campaign[[#This Row],[AcceptedCmp1]]+marketing_campaign[[#This Row],[AcceptedCmp5]]+marketing_campaign[[#This Row],[AcceptedCmp4]]+marketing_campaign[[#This Row],[AcceptedCmp3]]</f>
        <v>0</v>
      </c>
      <c r="B1493" s="11">
        <v>42873</v>
      </c>
      <c r="I1493">
        <v>1988</v>
      </c>
      <c r="S1493">
        <v>38</v>
      </c>
    </row>
    <row r="1494" spans="1:19" x14ac:dyDescent="0.35">
      <c r="A1494" s="12">
        <f>marketing_campaign[[#This Row],[Response]]+marketing_campaign[[#This Row],[AcceptedCmp2]]+marketing_campaign[[#This Row],[AcceptedCmp1]]+marketing_campaign[[#This Row],[AcceptedCmp5]]+marketing_campaign[[#This Row],[AcceptedCmp4]]+marketing_campaign[[#This Row],[AcceptedCmp3]]</f>
        <v>4</v>
      </c>
      <c r="B1494" s="11">
        <v>87679</v>
      </c>
      <c r="I1494">
        <v>1978</v>
      </c>
      <c r="S1494">
        <v>48</v>
      </c>
    </row>
    <row r="1495" spans="1:19" x14ac:dyDescent="0.35">
      <c r="A1495" s="11">
        <f>marketing_campaign[[#This Row],[Response]]+marketing_campaign[[#This Row],[AcceptedCmp2]]+marketing_campaign[[#This Row],[AcceptedCmp1]]+marketing_campaign[[#This Row],[AcceptedCmp5]]+marketing_campaign[[#This Row],[AcceptedCmp4]]+marketing_campaign[[#This Row],[AcceptedCmp3]]</f>
        <v>0</v>
      </c>
      <c r="B1495" s="11">
        <v>57867</v>
      </c>
      <c r="I1495">
        <v>1990</v>
      </c>
      <c r="S1495">
        <v>36</v>
      </c>
    </row>
    <row r="1496" spans="1:19" x14ac:dyDescent="0.35">
      <c r="A1496" s="12">
        <f>marketing_campaign[[#This Row],[Response]]+marketing_campaign[[#This Row],[AcceptedCmp2]]+marketing_campaign[[#This Row],[AcceptedCmp1]]+marketing_campaign[[#This Row],[AcceptedCmp5]]+marketing_campaign[[#This Row],[AcceptedCmp4]]+marketing_campaign[[#This Row],[AcceptedCmp3]]</f>
        <v>0</v>
      </c>
      <c r="B1496" s="11">
        <v>35765</v>
      </c>
      <c r="I1496">
        <v>1959</v>
      </c>
      <c r="S1496">
        <v>67</v>
      </c>
    </row>
    <row r="1497" spans="1:19" x14ac:dyDescent="0.35">
      <c r="A1497" s="11">
        <f>marketing_campaign[[#This Row],[Response]]+marketing_campaign[[#This Row],[AcceptedCmp2]]+marketing_campaign[[#This Row],[AcceptedCmp1]]+marketing_campaign[[#This Row],[AcceptedCmp5]]+marketing_campaign[[#This Row],[AcceptedCmp4]]+marketing_campaign[[#This Row],[AcceptedCmp3]]</f>
        <v>0</v>
      </c>
      <c r="B1497" s="11">
        <v>65492</v>
      </c>
      <c r="I1497">
        <v>1977</v>
      </c>
      <c r="S1497">
        <v>49</v>
      </c>
    </row>
    <row r="1498" spans="1:19" x14ac:dyDescent="0.35">
      <c r="A1498" s="12">
        <f>marketing_campaign[[#This Row],[Response]]+marketing_campaign[[#This Row],[AcceptedCmp2]]+marketing_campaign[[#This Row],[AcceptedCmp1]]+marketing_campaign[[#This Row],[AcceptedCmp5]]+marketing_campaign[[#This Row],[AcceptedCmp4]]+marketing_campaign[[#This Row],[AcceptedCmp3]]</f>
        <v>0</v>
      </c>
      <c r="B1498" s="11">
        <v>32952</v>
      </c>
      <c r="I1498">
        <v>1969</v>
      </c>
      <c r="S1498">
        <v>57</v>
      </c>
    </row>
    <row r="1499" spans="1:19" x14ac:dyDescent="0.35">
      <c r="A1499" s="11">
        <f>marketing_campaign[[#This Row],[Response]]+marketing_campaign[[#This Row],[AcceptedCmp2]]+marketing_campaign[[#This Row],[AcceptedCmp1]]+marketing_campaign[[#This Row],[AcceptedCmp5]]+marketing_campaign[[#This Row],[AcceptedCmp4]]+marketing_campaign[[#This Row],[AcceptedCmp3]]</f>
        <v>2</v>
      </c>
      <c r="B1499" s="11">
        <v>53374</v>
      </c>
      <c r="I1499">
        <v>1959</v>
      </c>
      <c r="S1499">
        <v>67</v>
      </c>
    </row>
    <row r="1500" spans="1:19" x14ac:dyDescent="0.35">
      <c r="A1500" s="12">
        <f>marketing_campaign[[#This Row],[Response]]+marketing_campaign[[#This Row],[AcceptedCmp2]]+marketing_campaign[[#This Row],[AcceptedCmp1]]+marketing_campaign[[#This Row],[AcceptedCmp5]]+marketing_campaign[[#This Row],[AcceptedCmp4]]+marketing_campaign[[#This Row],[AcceptedCmp3]]</f>
        <v>0</v>
      </c>
      <c r="B1500" s="11">
        <v>71706</v>
      </c>
      <c r="I1500">
        <v>1988</v>
      </c>
      <c r="S1500">
        <v>38</v>
      </c>
    </row>
    <row r="1501" spans="1:19" x14ac:dyDescent="0.35">
      <c r="A1501" s="11">
        <f>marketing_campaign[[#This Row],[Response]]+marketing_campaign[[#This Row],[AcceptedCmp2]]+marketing_campaign[[#This Row],[AcceptedCmp1]]+marketing_campaign[[#This Row],[AcceptedCmp5]]+marketing_campaign[[#This Row],[AcceptedCmp4]]+marketing_campaign[[#This Row],[AcceptedCmp3]]</f>
        <v>0</v>
      </c>
      <c r="B1501" s="11">
        <v>68487</v>
      </c>
      <c r="I1501">
        <v>1975</v>
      </c>
      <c r="S1501">
        <v>51</v>
      </c>
    </row>
    <row r="1502" spans="1:19" x14ac:dyDescent="0.35">
      <c r="A1502" s="12">
        <f>marketing_campaign[[#This Row],[Response]]+marketing_campaign[[#This Row],[AcceptedCmp2]]+marketing_campaign[[#This Row],[AcceptedCmp1]]+marketing_campaign[[#This Row],[AcceptedCmp5]]+marketing_campaign[[#This Row],[AcceptedCmp4]]+marketing_campaign[[#This Row],[AcceptedCmp3]]</f>
        <v>0</v>
      </c>
      <c r="B1502" s="11">
        <v>53253</v>
      </c>
      <c r="I1502">
        <v>1973</v>
      </c>
      <c r="S1502">
        <v>53</v>
      </c>
    </row>
    <row r="1503" spans="1:19" x14ac:dyDescent="0.35">
      <c r="A1503" s="11">
        <f>marketing_campaign[[#This Row],[Response]]+marketing_campaign[[#This Row],[AcceptedCmp2]]+marketing_campaign[[#This Row],[AcceptedCmp1]]+marketing_campaign[[#This Row],[AcceptedCmp5]]+marketing_campaign[[#This Row],[AcceptedCmp4]]+marketing_campaign[[#This Row],[AcceptedCmp3]]</f>
        <v>0</v>
      </c>
      <c r="B1503" s="11">
        <v>31163</v>
      </c>
      <c r="I1503">
        <v>1977</v>
      </c>
      <c r="S1503">
        <v>49</v>
      </c>
    </row>
    <row r="1504" spans="1:19" x14ac:dyDescent="0.35">
      <c r="A1504" s="12">
        <f>marketing_campaign[[#This Row],[Response]]+marketing_campaign[[#This Row],[AcceptedCmp2]]+marketing_campaign[[#This Row],[AcceptedCmp1]]+marketing_campaign[[#This Row],[AcceptedCmp5]]+marketing_campaign[[#This Row],[AcceptedCmp4]]+marketing_campaign[[#This Row],[AcceptedCmp3]]</f>
        <v>1</v>
      </c>
      <c r="B1504" s="11">
        <v>42014</v>
      </c>
      <c r="I1504">
        <v>1973</v>
      </c>
      <c r="S1504">
        <v>53</v>
      </c>
    </row>
    <row r="1505" spans="1:19" x14ac:dyDescent="0.35">
      <c r="A1505" s="11">
        <f>marketing_campaign[[#This Row],[Response]]+marketing_campaign[[#This Row],[AcceptedCmp2]]+marketing_campaign[[#This Row],[AcceptedCmp1]]+marketing_campaign[[#This Row],[AcceptedCmp5]]+marketing_campaign[[#This Row],[AcceptedCmp4]]+marketing_campaign[[#This Row],[AcceptedCmp3]]</f>
        <v>0</v>
      </c>
      <c r="B1505" s="11">
        <v>54108</v>
      </c>
      <c r="I1505">
        <v>1955</v>
      </c>
      <c r="S1505">
        <v>71</v>
      </c>
    </row>
    <row r="1506" spans="1:19" x14ac:dyDescent="0.35">
      <c r="A1506" s="12">
        <f>marketing_campaign[[#This Row],[Response]]+marketing_campaign[[#This Row],[AcceptedCmp2]]+marketing_campaign[[#This Row],[AcceptedCmp1]]+marketing_campaign[[#This Row],[AcceptedCmp5]]+marketing_campaign[[#This Row],[AcceptedCmp4]]+marketing_campaign[[#This Row],[AcceptedCmp3]]</f>
        <v>2</v>
      </c>
      <c r="B1506" s="11">
        <v>49667</v>
      </c>
      <c r="I1506">
        <v>1974</v>
      </c>
      <c r="S1506">
        <v>52</v>
      </c>
    </row>
    <row r="1507" spans="1:19" x14ac:dyDescent="0.35">
      <c r="A1507" s="11">
        <f>marketing_campaign[[#This Row],[Response]]+marketing_campaign[[#This Row],[AcceptedCmp2]]+marketing_campaign[[#This Row],[AcceptedCmp1]]+marketing_campaign[[#This Row],[AcceptedCmp5]]+marketing_campaign[[#This Row],[AcceptedCmp4]]+marketing_campaign[[#This Row],[AcceptedCmp3]]</f>
        <v>1</v>
      </c>
      <c r="B1507" s="11">
        <v>63206</v>
      </c>
      <c r="I1507">
        <v>1972</v>
      </c>
      <c r="S1507">
        <v>54</v>
      </c>
    </row>
    <row r="1508" spans="1:19" x14ac:dyDescent="0.35">
      <c r="A1508" s="12">
        <f>marketing_campaign[[#This Row],[Response]]+marketing_campaign[[#This Row],[AcceptedCmp2]]+marketing_campaign[[#This Row],[AcceptedCmp1]]+marketing_campaign[[#This Row],[AcceptedCmp5]]+marketing_campaign[[#This Row],[AcceptedCmp4]]+marketing_campaign[[#This Row],[AcceptedCmp3]]</f>
        <v>0</v>
      </c>
      <c r="B1508" s="11">
        <v>57136</v>
      </c>
      <c r="I1508">
        <v>1975</v>
      </c>
      <c r="S1508">
        <v>51</v>
      </c>
    </row>
    <row r="1509" spans="1:19" x14ac:dyDescent="0.35">
      <c r="A1509" s="11">
        <f>marketing_campaign[[#This Row],[Response]]+marketing_campaign[[#This Row],[AcceptedCmp2]]+marketing_campaign[[#This Row],[AcceptedCmp1]]+marketing_campaign[[#This Row],[AcceptedCmp5]]+marketing_campaign[[#This Row],[AcceptedCmp4]]+marketing_campaign[[#This Row],[AcceptedCmp3]]</f>
        <v>1</v>
      </c>
      <c r="B1509" s="11">
        <v>46772</v>
      </c>
      <c r="I1509">
        <v>1971</v>
      </c>
      <c r="S1509">
        <v>55</v>
      </c>
    </row>
    <row r="1510" spans="1:19" x14ac:dyDescent="0.35">
      <c r="A1510" s="12">
        <f>marketing_campaign[[#This Row],[Response]]+marketing_campaign[[#This Row],[AcceptedCmp2]]+marketing_campaign[[#This Row],[AcceptedCmp1]]+marketing_campaign[[#This Row],[AcceptedCmp5]]+marketing_campaign[[#This Row],[AcceptedCmp4]]+marketing_campaign[[#This Row],[AcceptedCmp3]]</f>
        <v>0</v>
      </c>
      <c r="B1510" s="11">
        <v>78931</v>
      </c>
      <c r="I1510">
        <v>1958</v>
      </c>
      <c r="S1510">
        <v>68</v>
      </c>
    </row>
    <row r="1511" spans="1:19" x14ac:dyDescent="0.35">
      <c r="A1511" s="11">
        <f>marketing_campaign[[#This Row],[Response]]+marketing_campaign[[#This Row],[AcceptedCmp2]]+marketing_campaign[[#This Row],[AcceptedCmp1]]+marketing_campaign[[#This Row],[AcceptedCmp5]]+marketing_campaign[[#This Row],[AcceptedCmp4]]+marketing_campaign[[#This Row],[AcceptedCmp3]]</f>
        <v>0</v>
      </c>
      <c r="B1511" s="11">
        <v>53977</v>
      </c>
      <c r="I1511">
        <v>1988</v>
      </c>
      <c r="S1511">
        <v>38</v>
      </c>
    </row>
    <row r="1512" spans="1:19" x14ac:dyDescent="0.35">
      <c r="A1512" s="12">
        <f>marketing_campaign[[#This Row],[Response]]+marketing_campaign[[#This Row],[AcceptedCmp2]]+marketing_campaign[[#This Row],[AcceptedCmp1]]+marketing_campaign[[#This Row],[AcceptedCmp5]]+marketing_campaign[[#This Row],[AcceptedCmp4]]+marketing_campaign[[#This Row],[AcceptedCmp3]]</f>
        <v>0</v>
      </c>
      <c r="B1512" s="11">
        <v>84219</v>
      </c>
      <c r="I1512">
        <v>1975</v>
      </c>
      <c r="S1512">
        <v>51</v>
      </c>
    </row>
    <row r="1513" spans="1:19" x14ac:dyDescent="0.35">
      <c r="A1513" s="11">
        <f>marketing_campaign[[#This Row],[Response]]+marketing_campaign[[#This Row],[AcceptedCmp2]]+marketing_campaign[[#This Row],[AcceptedCmp1]]+marketing_campaign[[#This Row],[AcceptedCmp5]]+marketing_campaign[[#This Row],[AcceptedCmp4]]+marketing_campaign[[#This Row],[AcceptedCmp3]]</f>
        <v>0</v>
      </c>
      <c r="B1513" s="11">
        <v>46098</v>
      </c>
      <c r="I1513">
        <v>1965</v>
      </c>
      <c r="S1513">
        <v>61</v>
      </c>
    </row>
    <row r="1514" spans="1:19" x14ac:dyDescent="0.35">
      <c r="A1514" s="12">
        <f>marketing_campaign[[#This Row],[Response]]+marketing_campaign[[#This Row],[AcceptedCmp2]]+marketing_campaign[[#This Row],[AcceptedCmp1]]+marketing_campaign[[#This Row],[AcceptedCmp5]]+marketing_campaign[[#This Row],[AcceptedCmp4]]+marketing_campaign[[#This Row],[AcceptedCmp3]]</f>
        <v>0</v>
      </c>
      <c r="B1514" s="11">
        <v>73538</v>
      </c>
      <c r="I1514">
        <v>1986</v>
      </c>
      <c r="S1514">
        <v>40</v>
      </c>
    </row>
    <row r="1515" spans="1:19" x14ac:dyDescent="0.35">
      <c r="A1515" s="11">
        <f>marketing_campaign[[#This Row],[Response]]+marketing_campaign[[#This Row],[AcceptedCmp2]]+marketing_campaign[[#This Row],[AcceptedCmp1]]+marketing_campaign[[#This Row],[AcceptedCmp5]]+marketing_campaign[[#This Row],[AcceptedCmp4]]+marketing_campaign[[#This Row],[AcceptedCmp3]]</f>
        <v>0</v>
      </c>
      <c r="B1515" s="11">
        <v>79529</v>
      </c>
      <c r="I1515">
        <v>1977</v>
      </c>
      <c r="S1515">
        <v>49</v>
      </c>
    </row>
    <row r="1516" spans="1:19" x14ac:dyDescent="0.35">
      <c r="A1516" s="12">
        <f>marketing_campaign[[#This Row],[Response]]+marketing_campaign[[#This Row],[AcceptedCmp2]]+marketing_campaign[[#This Row],[AcceptedCmp1]]+marketing_campaign[[#This Row],[AcceptedCmp5]]+marketing_campaign[[#This Row],[AcceptedCmp4]]+marketing_campaign[[#This Row],[AcceptedCmp3]]</f>
        <v>1</v>
      </c>
      <c r="B1516" s="11">
        <v>20981</v>
      </c>
      <c r="I1516">
        <v>1980</v>
      </c>
      <c r="S1516">
        <v>46</v>
      </c>
    </row>
    <row r="1517" spans="1:19" x14ac:dyDescent="0.35">
      <c r="A1517" s="11">
        <f>marketing_campaign[[#This Row],[Response]]+marketing_campaign[[#This Row],[AcceptedCmp2]]+marketing_campaign[[#This Row],[AcceptedCmp1]]+marketing_campaign[[#This Row],[AcceptedCmp5]]+marketing_campaign[[#This Row],[AcceptedCmp4]]+marketing_campaign[[#This Row],[AcceptedCmp3]]</f>
        <v>0</v>
      </c>
      <c r="B1517" s="11">
        <v>51766</v>
      </c>
      <c r="I1517">
        <v>1962</v>
      </c>
      <c r="S1517">
        <v>64</v>
      </c>
    </row>
    <row r="1518" spans="1:19" x14ac:dyDescent="0.35">
      <c r="A1518" s="12">
        <f>marketing_campaign[[#This Row],[Response]]+marketing_campaign[[#This Row],[AcceptedCmp2]]+marketing_campaign[[#This Row],[AcceptedCmp1]]+marketing_campaign[[#This Row],[AcceptedCmp5]]+marketing_campaign[[#This Row],[AcceptedCmp4]]+marketing_campaign[[#This Row],[AcceptedCmp3]]</f>
        <v>0</v>
      </c>
      <c r="B1518" s="11">
        <v>55759</v>
      </c>
      <c r="I1518">
        <v>1978</v>
      </c>
      <c r="S1518">
        <v>48</v>
      </c>
    </row>
    <row r="1519" spans="1:19" x14ac:dyDescent="0.35">
      <c r="A1519" s="11">
        <f>marketing_campaign[[#This Row],[Response]]+marketing_campaign[[#This Row],[AcceptedCmp2]]+marketing_campaign[[#This Row],[AcceptedCmp1]]+marketing_campaign[[#This Row],[AcceptedCmp5]]+marketing_campaign[[#This Row],[AcceptedCmp4]]+marketing_campaign[[#This Row],[AcceptedCmp3]]</f>
        <v>0</v>
      </c>
      <c r="B1519" s="11">
        <v>33039</v>
      </c>
      <c r="I1519">
        <v>1972</v>
      </c>
      <c r="S1519">
        <v>54</v>
      </c>
    </row>
    <row r="1520" spans="1:19" x14ac:dyDescent="0.35">
      <c r="A1520" s="12">
        <f>marketing_campaign[[#This Row],[Response]]+marketing_campaign[[#This Row],[AcceptedCmp2]]+marketing_campaign[[#This Row],[AcceptedCmp1]]+marketing_campaign[[#This Row],[AcceptedCmp5]]+marketing_campaign[[#This Row],[AcceptedCmp4]]+marketing_campaign[[#This Row],[AcceptedCmp3]]</f>
        <v>0</v>
      </c>
      <c r="B1520" s="11">
        <v>37787</v>
      </c>
      <c r="I1520">
        <v>1970</v>
      </c>
      <c r="S1520">
        <v>56</v>
      </c>
    </row>
    <row r="1521" spans="1:19" x14ac:dyDescent="0.35">
      <c r="A1521" s="11">
        <f>marketing_campaign[[#This Row],[Response]]+marketing_campaign[[#This Row],[AcceptedCmp2]]+marketing_campaign[[#This Row],[AcceptedCmp1]]+marketing_campaign[[#This Row],[AcceptedCmp5]]+marketing_campaign[[#This Row],[AcceptedCmp4]]+marketing_campaign[[#This Row],[AcceptedCmp3]]</f>
        <v>1</v>
      </c>
      <c r="B1521" s="11">
        <v>27242</v>
      </c>
      <c r="I1521">
        <v>1983</v>
      </c>
      <c r="S1521">
        <v>43</v>
      </c>
    </row>
    <row r="1522" spans="1:19" x14ac:dyDescent="0.35">
      <c r="A1522" s="12">
        <f>marketing_campaign[[#This Row],[Response]]+marketing_campaign[[#This Row],[AcceptedCmp2]]+marketing_campaign[[#This Row],[AcceptedCmp1]]+marketing_campaign[[#This Row],[AcceptedCmp5]]+marketing_campaign[[#This Row],[AcceptedCmp4]]+marketing_campaign[[#This Row],[AcceptedCmp3]]</f>
        <v>1</v>
      </c>
      <c r="B1522" s="11">
        <v>87188</v>
      </c>
      <c r="I1522">
        <v>1971</v>
      </c>
      <c r="S1522">
        <v>55</v>
      </c>
    </row>
    <row r="1523" spans="1:19" x14ac:dyDescent="0.35">
      <c r="A1523" s="11">
        <f>marketing_campaign[[#This Row],[Response]]+marketing_campaign[[#This Row],[AcceptedCmp2]]+marketing_campaign[[#This Row],[AcceptedCmp1]]+marketing_campaign[[#This Row],[AcceptedCmp5]]+marketing_campaign[[#This Row],[AcceptedCmp4]]+marketing_campaign[[#This Row],[AcceptedCmp3]]</f>
        <v>0</v>
      </c>
      <c r="B1523" s="11">
        <v>69930</v>
      </c>
      <c r="I1523">
        <v>1976</v>
      </c>
      <c r="S1523">
        <v>50</v>
      </c>
    </row>
    <row r="1524" spans="1:19" x14ac:dyDescent="0.35">
      <c r="A1524" s="12">
        <f>marketing_campaign[[#This Row],[Response]]+marketing_campaign[[#This Row],[AcceptedCmp2]]+marketing_campaign[[#This Row],[AcceptedCmp1]]+marketing_campaign[[#This Row],[AcceptedCmp5]]+marketing_campaign[[#This Row],[AcceptedCmp4]]+marketing_campaign[[#This Row],[AcceptedCmp3]]</f>
        <v>0</v>
      </c>
      <c r="B1524" s="11">
        <v>37697</v>
      </c>
      <c r="I1524">
        <v>1973</v>
      </c>
      <c r="S1524">
        <v>53</v>
      </c>
    </row>
    <row r="1525" spans="1:19" x14ac:dyDescent="0.35">
      <c r="A1525" s="11">
        <f>marketing_campaign[[#This Row],[Response]]+marketing_campaign[[#This Row],[AcceptedCmp2]]+marketing_campaign[[#This Row],[AcceptedCmp1]]+marketing_campaign[[#This Row],[AcceptedCmp5]]+marketing_campaign[[#This Row],[AcceptedCmp4]]+marketing_campaign[[#This Row],[AcceptedCmp3]]</f>
        <v>0</v>
      </c>
      <c r="B1525" s="11">
        <v>37401</v>
      </c>
      <c r="I1525">
        <v>1973</v>
      </c>
      <c r="S1525">
        <v>53</v>
      </c>
    </row>
    <row r="1526" spans="1:19" x14ac:dyDescent="0.35">
      <c r="A1526" s="12">
        <f>marketing_campaign[[#This Row],[Response]]+marketing_campaign[[#This Row],[AcceptedCmp2]]+marketing_campaign[[#This Row],[AcceptedCmp1]]+marketing_campaign[[#This Row],[AcceptedCmp5]]+marketing_campaign[[#This Row],[AcceptedCmp4]]+marketing_campaign[[#This Row],[AcceptedCmp3]]</f>
        <v>0</v>
      </c>
      <c r="B1526" s="11">
        <v>3502</v>
      </c>
      <c r="I1526">
        <v>1976</v>
      </c>
      <c r="S1526">
        <v>50</v>
      </c>
    </row>
    <row r="1527" spans="1:19" x14ac:dyDescent="0.35">
      <c r="A1527" s="11">
        <f>marketing_campaign[[#This Row],[Response]]+marketing_campaign[[#This Row],[AcceptedCmp2]]+marketing_campaign[[#This Row],[AcceptedCmp1]]+marketing_campaign[[#This Row],[AcceptedCmp5]]+marketing_campaign[[#This Row],[AcceptedCmp4]]+marketing_campaign[[#This Row],[AcceptedCmp3]]</f>
        <v>0</v>
      </c>
      <c r="B1527" s="11">
        <v>58597</v>
      </c>
      <c r="I1527">
        <v>1948</v>
      </c>
      <c r="S1527">
        <v>78</v>
      </c>
    </row>
    <row r="1528" spans="1:19" x14ac:dyDescent="0.35">
      <c r="A1528" s="12">
        <f>marketing_campaign[[#This Row],[Response]]+marketing_campaign[[#This Row],[AcceptedCmp2]]+marketing_campaign[[#This Row],[AcceptedCmp1]]+marketing_campaign[[#This Row],[AcceptedCmp5]]+marketing_campaign[[#This Row],[AcceptedCmp4]]+marketing_campaign[[#This Row],[AcceptedCmp3]]</f>
        <v>0</v>
      </c>
      <c r="B1528" s="11">
        <v>82032</v>
      </c>
      <c r="I1528">
        <v>1958</v>
      </c>
      <c r="S1528">
        <v>68</v>
      </c>
    </row>
    <row r="1529" spans="1:19" x14ac:dyDescent="0.35">
      <c r="A1529" s="11">
        <f>marketing_campaign[[#This Row],[Response]]+marketing_campaign[[#This Row],[AcceptedCmp2]]+marketing_campaign[[#This Row],[AcceptedCmp1]]+marketing_campaign[[#This Row],[AcceptedCmp5]]+marketing_campaign[[#This Row],[AcceptedCmp4]]+marketing_campaign[[#This Row],[AcceptedCmp3]]</f>
        <v>0</v>
      </c>
      <c r="B1529" s="11">
        <v>28087</v>
      </c>
      <c r="I1529">
        <v>1987</v>
      </c>
      <c r="S1529">
        <v>39</v>
      </c>
    </row>
    <row r="1530" spans="1:19" x14ac:dyDescent="0.35">
      <c r="A1530" s="12">
        <f>marketing_campaign[[#This Row],[Response]]+marketing_campaign[[#This Row],[AcceptedCmp2]]+marketing_campaign[[#This Row],[AcceptedCmp1]]+marketing_campaign[[#This Row],[AcceptedCmp5]]+marketing_campaign[[#This Row],[AcceptedCmp4]]+marketing_campaign[[#This Row],[AcceptedCmp3]]</f>
        <v>3</v>
      </c>
      <c r="B1530" s="11">
        <v>74004</v>
      </c>
      <c r="I1530">
        <v>1960</v>
      </c>
      <c r="S1530">
        <v>66</v>
      </c>
    </row>
    <row r="1531" spans="1:19" x14ac:dyDescent="0.35">
      <c r="A1531" s="11">
        <f>marketing_campaign[[#This Row],[Response]]+marketing_campaign[[#This Row],[AcceptedCmp2]]+marketing_campaign[[#This Row],[AcceptedCmp1]]+marketing_campaign[[#This Row],[AcceptedCmp5]]+marketing_campaign[[#This Row],[AcceptedCmp4]]+marketing_campaign[[#This Row],[AcceptedCmp3]]</f>
        <v>0</v>
      </c>
      <c r="B1531" s="11">
        <v>19740</v>
      </c>
      <c r="I1531">
        <v>1975</v>
      </c>
      <c r="S1531">
        <v>51</v>
      </c>
    </row>
    <row r="1532" spans="1:19" x14ac:dyDescent="0.35">
      <c r="A1532" s="12">
        <f>marketing_campaign[[#This Row],[Response]]+marketing_campaign[[#This Row],[AcceptedCmp2]]+marketing_campaign[[#This Row],[AcceptedCmp1]]+marketing_campaign[[#This Row],[AcceptedCmp5]]+marketing_campaign[[#This Row],[AcceptedCmp4]]+marketing_campaign[[#This Row],[AcceptedCmp3]]</f>
        <v>1</v>
      </c>
      <c r="B1532" s="11">
        <v>57036</v>
      </c>
      <c r="I1532">
        <v>1958</v>
      </c>
      <c r="S1532">
        <v>68</v>
      </c>
    </row>
    <row r="1533" spans="1:19" x14ac:dyDescent="0.35">
      <c r="A1533" s="11">
        <f>marketing_campaign[[#This Row],[Response]]+marketing_campaign[[#This Row],[AcceptedCmp2]]+marketing_campaign[[#This Row],[AcceptedCmp1]]+marketing_campaign[[#This Row],[AcceptedCmp5]]+marketing_campaign[[#This Row],[AcceptedCmp4]]+marketing_campaign[[#This Row],[AcceptedCmp3]]</f>
        <v>1</v>
      </c>
      <c r="B1533" s="11">
        <v>53083</v>
      </c>
      <c r="I1533">
        <v>1975</v>
      </c>
      <c r="S1533">
        <v>51</v>
      </c>
    </row>
    <row r="1534" spans="1:19" x14ac:dyDescent="0.35">
      <c r="A1534" s="12">
        <f>marketing_campaign[[#This Row],[Response]]+marketing_campaign[[#This Row],[AcceptedCmp2]]+marketing_campaign[[#This Row],[AcceptedCmp1]]+marketing_campaign[[#This Row],[AcceptedCmp5]]+marketing_campaign[[#This Row],[AcceptedCmp4]]+marketing_campaign[[#This Row],[AcceptedCmp3]]</f>
        <v>0</v>
      </c>
      <c r="B1534" s="11">
        <v>69283</v>
      </c>
      <c r="I1534">
        <v>1975</v>
      </c>
      <c r="S1534">
        <v>51</v>
      </c>
    </row>
    <row r="1535" spans="1:19" x14ac:dyDescent="0.35">
      <c r="A1535" s="11">
        <f>marketing_campaign[[#This Row],[Response]]+marketing_campaign[[#This Row],[AcceptedCmp2]]+marketing_campaign[[#This Row],[AcceptedCmp1]]+marketing_campaign[[#This Row],[AcceptedCmp5]]+marketing_campaign[[#This Row],[AcceptedCmp4]]+marketing_campaign[[#This Row],[AcceptedCmp3]]</f>
        <v>1</v>
      </c>
      <c r="B1535" s="11">
        <v>46098</v>
      </c>
      <c r="I1535">
        <v>1988</v>
      </c>
      <c r="S1535">
        <v>38</v>
      </c>
    </row>
    <row r="1536" spans="1:19" x14ac:dyDescent="0.35">
      <c r="A1536" s="12">
        <f>marketing_campaign[[#This Row],[Response]]+marketing_campaign[[#This Row],[AcceptedCmp2]]+marketing_campaign[[#This Row],[AcceptedCmp1]]+marketing_campaign[[#This Row],[AcceptedCmp5]]+marketing_campaign[[#This Row],[AcceptedCmp4]]+marketing_campaign[[#This Row],[AcceptedCmp3]]</f>
        <v>0</v>
      </c>
      <c r="B1536" s="11">
        <v>23331</v>
      </c>
      <c r="I1536">
        <v>1988</v>
      </c>
      <c r="S1536">
        <v>38</v>
      </c>
    </row>
    <row r="1537" spans="1:19" x14ac:dyDescent="0.35">
      <c r="A1537" s="11">
        <f>marketing_campaign[[#This Row],[Response]]+marketing_campaign[[#This Row],[AcceptedCmp2]]+marketing_campaign[[#This Row],[AcceptedCmp1]]+marketing_campaign[[#This Row],[AcceptedCmp5]]+marketing_campaign[[#This Row],[AcceptedCmp4]]+marketing_campaign[[#This Row],[AcceptedCmp3]]</f>
        <v>0</v>
      </c>
      <c r="B1537" s="11">
        <v>23331</v>
      </c>
      <c r="I1537">
        <v>1989</v>
      </c>
      <c r="S1537">
        <v>37</v>
      </c>
    </row>
    <row r="1538" spans="1:19" x14ac:dyDescent="0.35">
      <c r="A1538" s="12">
        <f>marketing_campaign[[#This Row],[Response]]+marketing_campaign[[#This Row],[AcceptedCmp2]]+marketing_campaign[[#This Row],[AcceptedCmp1]]+marketing_campaign[[#This Row],[AcceptedCmp5]]+marketing_campaign[[#This Row],[AcceptedCmp4]]+marketing_campaign[[#This Row],[AcceptedCmp3]]</f>
        <v>0</v>
      </c>
      <c r="B1538" s="11">
        <v>9255</v>
      </c>
      <c r="I1538">
        <v>1959</v>
      </c>
      <c r="S1538">
        <v>67</v>
      </c>
    </row>
    <row r="1539" spans="1:19" x14ac:dyDescent="0.35">
      <c r="A1539" s="11">
        <f>marketing_campaign[[#This Row],[Response]]+marketing_campaign[[#This Row],[AcceptedCmp2]]+marketing_campaign[[#This Row],[AcceptedCmp1]]+marketing_campaign[[#This Row],[AcceptedCmp5]]+marketing_campaign[[#This Row],[AcceptedCmp4]]+marketing_campaign[[#This Row],[AcceptedCmp3]]</f>
        <v>1</v>
      </c>
      <c r="B1539" s="11">
        <v>67786</v>
      </c>
      <c r="I1539">
        <v>1971</v>
      </c>
      <c r="S1539">
        <v>55</v>
      </c>
    </row>
    <row r="1540" spans="1:19" x14ac:dyDescent="0.35">
      <c r="A1540" s="12">
        <f>marketing_campaign[[#This Row],[Response]]+marketing_campaign[[#This Row],[AcceptedCmp2]]+marketing_campaign[[#This Row],[AcceptedCmp1]]+marketing_campaign[[#This Row],[AcceptedCmp5]]+marketing_campaign[[#This Row],[AcceptedCmp4]]+marketing_campaign[[#This Row],[AcceptedCmp3]]</f>
        <v>1</v>
      </c>
      <c r="B1540" s="11">
        <v>71969</v>
      </c>
      <c r="I1540">
        <v>1967</v>
      </c>
      <c r="S1540">
        <v>59</v>
      </c>
    </row>
    <row r="1541" spans="1:19" x14ac:dyDescent="0.35">
      <c r="A1541" s="11">
        <f>marketing_campaign[[#This Row],[Response]]+marketing_campaign[[#This Row],[AcceptedCmp2]]+marketing_campaign[[#This Row],[AcceptedCmp1]]+marketing_campaign[[#This Row],[AcceptedCmp5]]+marketing_campaign[[#This Row],[AcceptedCmp4]]+marketing_campaign[[#This Row],[AcceptedCmp3]]</f>
        <v>0</v>
      </c>
      <c r="B1541" s="11">
        <v>59235</v>
      </c>
      <c r="I1541">
        <v>1989</v>
      </c>
      <c r="S1541">
        <v>37</v>
      </c>
    </row>
    <row r="1542" spans="1:19" x14ac:dyDescent="0.35">
      <c r="A1542" s="12">
        <f>marketing_campaign[[#This Row],[Response]]+marketing_campaign[[#This Row],[AcceptedCmp2]]+marketing_campaign[[#This Row],[AcceptedCmp1]]+marketing_campaign[[#This Row],[AcceptedCmp5]]+marketing_campaign[[#This Row],[AcceptedCmp4]]+marketing_campaign[[#This Row],[AcceptedCmp3]]</f>
        <v>0</v>
      </c>
      <c r="B1542" s="11">
        <v>31928</v>
      </c>
      <c r="I1542">
        <v>1961</v>
      </c>
      <c r="S1542">
        <v>65</v>
      </c>
    </row>
    <row r="1543" spans="1:19" x14ac:dyDescent="0.35">
      <c r="A1543" s="11">
        <f>marketing_campaign[[#This Row],[Response]]+marketing_campaign[[#This Row],[AcceptedCmp2]]+marketing_campaign[[#This Row],[AcceptedCmp1]]+marketing_campaign[[#This Row],[AcceptedCmp5]]+marketing_campaign[[#This Row],[AcceptedCmp4]]+marketing_campaign[[#This Row],[AcceptedCmp3]]</f>
        <v>0</v>
      </c>
      <c r="B1543" s="11">
        <v>74881</v>
      </c>
      <c r="I1543">
        <v>1978</v>
      </c>
      <c r="S1543">
        <v>48</v>
      </c>
    </row>
    <row r="1544" spans="1:19" x14ac:dyDescent="0.35">
      <c r="A1544" s="12">
        <f>marketing_campaign[[#This Row],[Response]]+marketing_campaign[[#This Row],[AcceptedCmp2]]+marketing_campaign[[#This Row],[AcceptedCmp1]]+marketing_campaign[[#This Row],[AcceptedCmp5]]+marketing_campaign[[#This Row],[AcceptedCmp4]]+marketing_campaign[[#This Row],[AcceptedCmp3]]</f>
        <v>0</v>
      </c>
      <c r="B1544" s="11">
        <v>65819</v>
      </c>
      <c r="I1544">
        <v>1953</v>
      </c>
      <c r="S1544">
        <v>73</v>
      </c>
    </row>
    <row r="1545" spans="1:19" x14ac:dyDescent="0.35">
      <c r="A1545" s="11">
        <f>marketing_campaign[[#This Row],[Response]]+marketing_campaign[[#This Row],[AcceptedCmp2]]+marketing_campaign[[#This Row],[AcceptedCmp1]]+marketing_campaign[[#This Row],[AcceptedCmp5]]+marketing_campaign[[#This Row],[AcceptedCmp4]]+marketing_campaign[[#This Row],[AcceptedCmp3]]</f>
        <v>0</v>
      </c>
      <c r="B1545" s="11">
        <v>51411</v>
      </c>
      <c r="I1545">
        <v>1964</v>
      </c>
      <c r="S1545">
        <v>62</v>
      </c>
    </row>
    <row r="1546" spans="1:19" x14ac:dyDescent="0.35">
      <c r="A1546" s="12">
        <f>marketing_campaign[[#This Row],[Response]]+marketing_campaign[[#This Row],[AcceptedCmp2]]+marketing_campaign[[#This Row],[AcceptedCmp1]]+marketing_campaign[[#This Row],[AcceptedCmp5]]+marketing_campaign[[#This Row],[AcceptedCmp4]]+marketing_campaign[[#This Row],[AcceptedCmp3]]</f>
        <v>0</v>
      </c>
      <c r="B1546" s="11">
        <v>51983</v>
      </c>
      <c r="I1546">
        <v>1986</v>
      </c>
      <c r="S1546">
        <v>40</v>
      </c>
    </row>
    <row r="1547" spans="1:19" x14ac:dyDescent="0.35">
      <c r="A1547" s="11">
        <f>marketing_campaign[[#This Row],[Response]]+marketing_campaign[[#This Row],[AcceptedCmp2]]+marketing_campaign[[#This Row],[AcceptedCmp1]]+marketing_campaign[[#This Row],[AcceptedCmp5]]+marketing_campaign[[#This Row],[AcceptedCmp4]]+marketing_campaign[[#This Row],[AcceptedCmp3]]</f>
        <v>0</v>
      </c>
      <c r="B1547" s="11">
        <v>42386</v>
      </c>
      <c r="I1547">
        <v>1987</v>
      </c>
      <c r="S1547">
        <v>39</v>
      </c>
    </row>
    <row r="1548" spans="1:19" x14ac:dyDescent="0.35">
      <c r="A1548" s="12">
        <f>marketing_campaign[[#This Row],[Response]]+marketing_campaign[[#This Row],[AcceptedCmp2]]+marketing_campaign[[#This Row],[AcceptedCmp1]]+marketing_campaign[[#This Row],[AcceptedCmp5]]+marketing_campaign[[#This Row],[AcceptedCmp4]]+marketing_campaign[[#This Row],[AcceptedCmp3]]</f>
        <v>0</v>
      </c>
      <c r="B1548" s="11">
        <v>30390</v>
      </c>
      <c r="I1548">
        <v>1963</v>
      </c>
      <c r="S1548">
        <v>63</v>
      </c>
    </row>
    <row r="1549" spans="1:19" x14ac:dyDescent="0.35">
      <c r="A1549" s="11">
        <f>marketing_campaign[[#This Row],[Response]]+marketing_campaign[[#This Row],[AcceptedCmp2]]+marketing_campaign[[#This Row],[AcceptedCmp1]]+marketing_campaign[[#This Row],[AcceptedCmp5]]+marketing_campaign[[#This Row],[AcceptedCmp4]]+marketing_campaign[[#This Row],[AcceptedCmp3]]</f>
        <v>1</v>
      </c>
      <c r="B1549" s="11">
        <v>30983</v>
      </c>
      <c r="I1549">
        <v>1957</v>
      </c>
      <c r="S1549">
        <v>69</v>
      </c>
    </row>
    <row r="1550" spans="1:19" x14ac:dyDescent="0.35">
      <c r="A1550" s="12">
        <f>marketing_campaign[[#This Row],[Response]]+marketing_campaign[[#This Row],[AcceptedCmp2]]+marketing_campaign[[#This Row],[AcceptedCmp1]]+marketing_campaign[[#This Row],[AcceptedCmp5]]+marketing_campaign[[#This Row],[AcceptedCmp4]]+marketing_campaign[[#This Row],[AcceptedCmp3]]</f>
        <v>0</v>
      </c>
      <c r="B1550" s="11">
        <v>66033</v>
      </c>
      <c r="I1550">
        <v>1975</v>
      </c>
      <c r="S1550">
        <v>51</v>
      </c>
    </row>
    <row r="1551" spans="1:19" x14ac:dyDescent="0.35">
      <c r="A1551" s="11">
        <f>marketing_campaign[[#This Row],[Response]]+marketing_campaign[[#This Row],[AcceptedCmp2]]+marketing_campaign[[#This Row],[AcceptedCmp1]]+marketing_campaign[[#This Row],[AcceptedCmp5]]+marketing_campaign[[#This Row],[AcceptedCmp4]]+marketing_campaign[[#This Row],[AcceptedCmp3]]</f>
        <v>0</v>
      </c>
      <c r="B1551" s="11">
        <v>37284</v>
      </c>
      <c r="I1551">
        <v>1951</v>
      </c>
      <c r="S1551">
        <v>75</v>
      </c>
    </row>
    <row r="1552" spans="1:19" x14ac:dyDescent="0.35">
      <c r="A1552" s="12">
        <f>marketing_campaign[[#This Row],[Response]]+marketing_campaign[[#This Row],[AcceptedCmp2]]+marketing_campaign[[#This Row],[AcceptedCmp1]]+marketing_campaign[[#This Row],[AcceptedCmp5]]+marketing_campaign[[#This Row],[AcceptedCmp4]]+marketing_campaign[[#This Row],[AcceptedCmp3]]</f>
        <v>0</v>
      </c>
      <c r="B1552" s="11">
        <v>57530</v>
      </c>
      <c r="I1552">
        <v>1965</v>
      </c>
      <c r="S1552">
        <v>61</v>
      </c>
    </row>
    <row r="1553" spans="1:19" x14ac:dyDescent="0.35">
      <c r="A1553" s="11">
        <f>marketing_campaign[[#This Row],[Response]]+marketing_campaign[[#This Row],[AcceptedCmp2]]+marketing_campaign[[#This Row],[AcceptedCmp1]]+marketing_campaign[[#This Row],[AcceptedCmp5]]+marketing_campaign[[#This Row],[AcceptedCmp4]]+marketing_campaign[[#This Row],[AcceptedCmp3]]</f>
        <v>0</v>
      </c>
      <c r="B1553" s="11">
        <v>76800</v>
      </c>
      <c r="I1553">
        <v>1956</v>
      </c>
      <c r="S1553">
        <v>70</v>
      </c>
    </row>
    <row r="1554" spans="1:19" x14ac:dyDescent="0.35">
      <c r="A1554" s="12">
        <f>marketing_campaign[[#This Row],[Response]]+marketing_campaign[[#This Row],[AcceptedCmp2]]+marketing_campaign[[#This Row],[AcceptedCmp1]]+marketing_campaign[[#This Row],[AcceptedCmp5]]+marketing_campaign[[#This Row],[AcceptedCmp4]]+marketing_campaign[[#This Row],[AcceptedCmp3]]</f>
        <v>0</v>
      </c>
      <c r="B1554" s="11">
        <v>63943</v>
      </c>
      <c r="I1554">
        <v>1962</v>
      </c>
      <c r="S1554">
        <v>64</v>
      </c>
    </row>
    <row r="1555" spans="1:19" x14ac:dyDescent="0.35">
      <c r="A1555" s="11">
        <f>marketing_campaign[[#This Row],[Response]]+marketing_campaign[[#This Row],[AcceptedCmp2]]+marketing_campaign[[#This Row],[AcceptedCmp1]]+marketing_campaign[[#This Row],[AcceptedCmp5]]+marketing_campaign[[#This Row],[AcceptedCmp4]]+marketing_campaign[[#This Row],[AcceptedCmp3]]</f>
        <v>1</v>
      </c>
      <c r="B1555" s="11">
        <v>76081</v>
      </c>
      <c r="I1555">
        <v>1974</v>
      </c>
      <c r="S1555">
        <v>52</v>
      </c>
    </row>
    <row r="1556" spans="1:19" x14ac:dyDescent="0.35">
      <c r="A1556" s="12">
        <f>marketing_campaign[[#This Row],[Response]]+marketing_campaign[[#This Row],[AcceptedCmp2]]+marketing_campaign[[#This Row],[AcceptedCmp1]]+marketing_campaign[[#This Row],[AcceptedCmp5]]+marketing_campaign[[#This Row],[AcceptedCmp4]]+marketing_campaign[[#This Row],[AcceptedCmp3]]</f>
        <v>0</v>
      </c>
      <c r="B1556" s="11">
        <v>67445</v>
      </c>
      <c r="I1556">
        <v>1967</v>
      </c>
      <c r="S1556">
        <v>59</v>
      </c>
    </row>
    <row r="1557" spans="1:19" x14ac:dyDescent="0.35">
      <c r="A1557" s="11">
        <f>marketing_campaign[[#This Row],[Response]]+marketing_campaign[[#This Row],[AcceptedCmp2]]+marketing_campaign[[#This Row],[AcceptedCmp1]]+marketing_campaign[[#This Row],[AcceptedCmp5]]+marketing_campaign[[#This Row],[AcceptedCmp4]]+marketing_campaign[[#This Row],[AcceptedCmp3]]</f>
        <v>0</v>
      </c>
      <c r="B1557" s="11">
        <v>37054</v>
      </c>
      <c r="I1557">
        <v>1962</v>
      </c>
      <c r="S1557">
        <v>64</v>
      </c>
    </row>
    <row r="1558" spans="1:19" x14ac:dyDescent="0.35">
      <c r="A1558" s="12">
        <f>marketing_campaign[[#This Row],[Response]]+marketing_campaign[[#This Row],[AcceptedCmp2]]+marketing_campaign[[#This Row],[AcceptedCmp1]]+marketing_campaign[[#This Row],[AcceptedCmp5]]+marketing_campaign[[#This Row],[AcceptedCmp4]]+marketing_campaign[[#This Row],[AcceptedCmp3]]</f>
        <v>2</v>
      </c>
      <c r="B1558" s="11">
        <v>47175</v>
      </c>
      <c r="I1558">
        <v>1976</v>
      </c>
      <c r="S1558">
        <v>50</v>
      </c>
    </row>
    <row r="1559" spans="1:19" x14ac:dyDescent="0.35">
      <c r="A1559" s="11">
        <f>marketing_campaign[[#This Row],[Response]]+marketing_campaign[[#This Row],[AcceptedCmp2]]+marketing_campaign[[#This Row],[AcceptedCmp1]]+marketing_campaign[[#This Row],[AcceptedCmp5]]+marketing_campaign[[#This Row],[AcceptedCmp4]]+marketing_campaign[[#This Row],[AcceptedCmp3]]</f>
        <v>0</v>
      </c>
      <c r="B1559" s="11">
        <v>31859</v>
      </c>
      <c r="I1559">
        <v>1961</v>
      </c>
      <c r="S1559">
        <v>65</v>
      </c>
    </row>
    <row r="1560" spans="1:19" x14ac:dyDescent="0.35">
      <c r="A1560" s="12">
        <f>marketing_campaign[[#This Row],[Response]]+marketing_campaign[[#This Row],[AcceptedCmp2]]+marketing_campaign[[#This Row],[AcceptedCmp1]]+marketing_campaign[[#This Row],[AcceptedCmp5]]+marketing_campaign[[#This Row],[AcceptedCmp4]]+marketing_campaign[[#This Row],[AcceptedCmp3]]</f>
        <v>0</v>
      </c>
      <c r="B1560" s="11">
        <v>27215</v>
      </c>
      <c r="I1560">
        <v>1976</v>
      </c>
      <c r="S1560">
        <v>50</v>
      </c>
    </row>
    <row r="1561" spans="1:19" x14ac:dyDescent="0.35">
      <c r="A1561" s="11">
        <f>marketing_campaign[[#This Row],[Response]]+marketing_campaign[[#This Row],[AcceptedCmp2]]+marketing_campaign[[#This Row],[AcceptedCmp1]]+marketing_campaign[[#This Row],[AcceptedCmp5]]+marketing_campaign[[#This Row],[AcceptedCmp4]]+marketing_campaign[[#This Row],[AcceptedCmp3]]</f>
        <v>0</v>
      </c>
      <c r="B1561" s="11">
        <v>70179</v>
      </c>
      <c r="I1561">
        <v>1983</v>
      </c>
      <c r="S1561">
        <v>43</v>
      </c>
    </row>
    <row r="1562" spans="1:19" x14ac:dyDescent="0.35">
      <c r="A1562" s="12">
        <f>marketing_campaign[[#This Row],[Response]]+marketing_campaign[[#This Row],[AcceptedCmp2]]+marketing_campaign[[#This Row],[AcceptedCmp1]]+marketing_campaign[[#This Row],[AcceptedCmp5]]+marketing_campaign[[#This Row],[AcceptedCmp4]]+marketing_campaign[[#This Row],[AcceptedCmp3]]</f>
        <v>0</v>
      </c>
      <c r="B1562" s="11">
        <v>39922</v>
      </c>
      <c r="I1562">
        <v>1976</v>
      </c>
      <c r="S1562">
        <v>50</v>
      </c>
    </row>
    <row r="1563" spans="1:19" x14ac:dyDescent="0.35">
      <c r="A1563" s="11">
        <f>marketing_campaign[[#This Row],[Response]]+marketing_campaign[[#This Row],[AcceptedCmp2]]+marketing_campaign[[#This Row],[AcceptedCmp1]]+marketing_campaign[[#This Row],[AcceptedCmp5]]+marketing_campaign[[#This Row],[AcceptedCmp4]]+marketing_campaign[[#This Row],[AcceptedCmp3]]</f>
        <v>0</v>
      </c>
      <c r="B1563" s="11">
        <v>49681</v>
      </c>
      <c r="I1563">
        <v>1988</v>
      </c>
      <c r="S1563">
        <v>38</v>
      </c>
    </row>
    <row r="1564" spans="1:19" x14ac:dyDescent="0.35">
      <c r="A1564" s="12">
        <f>marketing_campaign[[#This Row],[Response]]+marketing_campaign[[#This Row],[AcceptedCmp2]]+marketing_campaign[[#This Row],[AcceptedCmp1]]+marketing_campaign[[#This Row],[AcceptedCmp5]]+marketing_campaign[[#This Row],[AcceptedCmp4]]+marketing_campaign[[#This Row],[AcceptedCmp3]]</f>
        <v>0</v>
      </c>
      <c r="B1564" s="11">
        <v>24645</v>
      </c>
      <c r="I1564">
        <v>1954</v>
      </c>
      <c r="S1564">
        <v>72</v>
      </c>
    </row>
    <row r="1565" spans="1:19" x14ac:dyDescent="0.35">
      <c r="A1565" s="11">
        <f>marketing_campaign[[#This Row],[Response]]+marketing_campaign[[#This Row],[AcceptedCmp2]]+marketing_campaign[[#This Row],[AcceptedCmp1]]+marketing_campaign[[#This Row],[AcceptedCmp5]]+marketing_campaign[[#This Row],[AcceptedCmp4]]+marketing_campaign[[#This Row],[AcceptedCmp3]]</f>
        <v>0</v>
      </c>
      <c r="B1565" s="11">
        <v>79865</v>
      </c>
      <c r="I1565">
        <v>1985</v>
      </c>
      <c r="S1565">
        <v>41</v>
      </c>
    </row>
    <row r="1566" spans="1:19" x14ac:dyDescent="0.35">
      <c r="A1566" s="12">
        <f>marketing_campaign[[#This Row],[Response]]+marketing_campaign[[#This Row],[AcceptedCmp2]]+marketing_campaign[[#This Row],[AcceptedCmp1]]+marketing_campaign[[#This Row],[AcceptedCmp5]]+marketing_campaign[[#This Row],[AcceptedCmp4]]+marketing_campaign[[#This Row],[AcceptedCmp3]]</f>
        <v>0</v>
      </c>
      <c r="B1566" s="11">
        <v>44322</v>
      </c>
      <c r="I1566">
        <v>1952</v>
      </c>
      <c r="S1566">
        <v>74</v>
      </c>
    </row>
    <row r="1567" spans="1:19" x14ac:dyDescent="0.35">
      <c r="A1567" s="11">
        <f>marketing_campaign[[#This Row],[Response]]+marketing_campaign[[#This Row],[AcceptedCmp2]]+marketing_campaign[[#This Row],[AcceptedCmp1]]+marketing_campaign[[#This Row],[AcceptedCmp5]]+marketing_campaign[[#This Row],[AcceptedCmp4]]+marketing_campaign[[#This Row],[AcceptedCmp3]]</f>
        <v>0</v>
      </c>
      <c r="B1567" s="11">
        <v>47958</v>
      </c>
      <c r="I1567">
        <v>1964</v>
      </c>
      <c r="S1567">
        <v>62</v>
      </c>
    </row>
    <row r="1568" spans="1:19" x14ac:dyDescent="0.35">
      <c r="A1568" s="12">
        <f>marketing_campaign[[#This Row],[Response]]+marketing_campaign[[#This Row],[AcceptedCmp2]]+marketing_campaign[[#This Row],[AcceptedCmp1]]+marketing_campaign[[#This Row],[AcceptedCmp5]]+marketing_campaign[[#This Row],[AcceptedCmp4]]+marketing_campaign[[#This Row],[AcceptedCmp3]]</f>
        <v>1</v>
      </c>
      <c r="B1568" s="11">
        <v>63972</v>
      </c>
      <c r="I1568">
        <v>1954</v>
      </c>
      <c r="S1568">
        <v>72</v>
      </c>
    </row>
    <row r="1569" spans="1:19" x14ac:dyDescent="0.35">
      <c r="A1569" s="11">
        <f>marketing_campaign[[#This Row],[Response]]+marketing_campaign[[#This Row],[AcceptedCmp2]]+marketing_campaign[[#This Row],[AcceptedCmp1]]+marketing_campaign[[#This Row],[AcceptedCmp5]]+marketing_campaign[[#This Row],[AcceptedCmp4]]+marketing_campaign[[#This Row],[AcceptedCmp3]]</f>
        <v>0</v>
      </c>
      <c r="B1569" s="11">
        <v>75315</v>
      </c>
      <c r="I1569">
        <v>1950</v>
      </c>
      <c r="S1569">
        <v>76</v>
      </c>
    </row>
    <row r="1570" spans="1:19" x14ac:dyDescent="0.35">
      <c r="A1570" s="12">
        <f>marketing_campaign[[#This Row],[Response]]+marketing_campaign[[#This Row],[AcceptedCmp2]]+marketing_campaign[[#This Row],[AcceptedCmp1]]+marketing_campaign[[#This Row],[AcceptedCmp5]]+marketing_campaign[[#This Row],[AcceptedCmp4]]+marketing_campaign[[#This Row],[AcceptedCmp3]]</f>
        <v>1</v>
      </c>
      <c r="B1570" s="11">
        <v>55517</v>
      </c>
      <c r="I1570">
        <v>1957</v>
      </c>
      <c r="S1570">
        <v>69</v>
      </c>
    </row>
    <row r="1571" spans="1:19" x14ac:dyDescent="0.35">
      <c r="A1571" s="11">
        <f>marketing_campaign[[#This Row],[Response]]+marketing_campaign[[#This Row],[AcceptedCmp2]]+marketing_campaign[[#This Row],[AcceptedCmp1]]+marketing_campaign[[#This Row],[AcceptedCmp5]]+marketing_campaign[[#This Row],[AcceptedCmp4]]+marketing_campaign[[#This Row],[AcceptedCmp3]]</f>
        <v>0</v>
      </c>
      <c r="B1571" s="11">
        <v>75283</v>
      </c>
      <c r="I1571">
        <v>1946</v>
      </c>
      <c r="S1571">
        <v>80</v>
      </c>
    </row>
    <row r="1572" spans="1:19" x14ac:dyDescent="0.35">
      <c r="A1572" s="12">
        <f>marketing_campaign[[#This Row],[Response]]+marketing_campaign[[#This Row],[AcceptedCmp2]]+marketing_campaign[[#This Row],[AcceptedCmp1]]+marketing_campaign[[#This Row],[AcceptedCmp5]]+marketing_campaign[[#This Row],[AcceptedCmp4]]+marketing_campaign[[#This Row],[AcceptedCmp3]]</f>
        <v>3</v>
      </c>
      <c r="B1572" s="11">
        <v>82800</v>
      </c>
      <c r="I1572">
        <v>1954</v>
      </c>
      <c r="S1572">
        <v>72</v>
      </c>
    </row>
    <row r="1573" spans="1:19" x14ac:dyDescent="0.35">
      <c r="A1573" s="11">
        <f>marketing_campaign[[#This Row],[Response]]+marketing_campaign[[#This Row],[AcceptedCmp2]]+marketing_campaign[[#This Row],[AcceptedCmp1]]+marketing_campaign[[#This Row],[AcceptedCmp5]]+marketing_campaign[[#This Row],[AcceptedCmp4]]+marketing_campaign[[#This Row],[AcceptedCmp3]]</f>
        <v>0</v>
      </c>
      <c r="B1573" s="11">
        <v>38998</v>
      </c>
      <c r="I1573">
        <v>1991</v>
      </c>
      <c r="S1573">
        <v>35</v>
      </c>
    </row>
    <row r="1574" spans="1:19" x14ac:dyDescent="0.35">
      <c r="A1574" s="12">
        <f>marketing_campaign[[#This Row],[Response]]+marketing_campaign[[#This Row],[AcceptedCmp2]]+marketing_campaign[[#This Row],[AcceptedCmp1]]+marketing_campaign[[#This Row],[AcceptedCmp5]]+marketing_campaign[[#This Row],[AcceptedCmp4]]+marketing_campaign[[#This Row],[AcceptedCmp3]]</f>
        <v>2</v>
      </c>
      <c r="B1574" s="11">
        <v>90638</v>
      </c>
      <c r="I1574">
        <v>1986</v>
      </c>
      <c r="S1574">
        <v>40</v>
      </c>
    </row>
    <row r="1575" spans="1:19" x14ac:dyDescent="0.35">
      <c r="A1575" s="11">
        <f>marketing_campaign[[#This Row],[Response]]+marketing_campaign[[#This Row],[AcceptedCmp2]]+marketing_campaign[[#This Row],[AcceptedCmp1]]+marketing_campaign[[#This Row],[AcceptedCmp5]]+marketing_campaign[[#This Row],[AcceptedCmp4]]+marketing_campaign[[#This Row],[AcceptedCmp3]]</f>
        <v>0</v>
      </c>
      <c r="B1575" s="11">
        <v>27161</v>
      </c>
      <c r="I1575">
        <v>1977</v>
      </c>
      <c r="S1575">
        <v>49</v>
      </c>
    </row>
    <row r="1576" spans="1:19" x14ac:dyDescent="0.35">
      <c r="A1576" s="12">
        <f>marketing_campaign[[#This Row],[Response]]+marketing_campaign[[#This Row],[AcceptedCmp2]]+marketing_campaign[[#This Row],[AcceptedCmp1]]+marketing_campaign[[#This Row],[AcceptedCmp5]]+marketing_campaign[[#This Row],[AcceptedCmp4]]+marketing_campaign[[#This Row],[AcceptedCmp3]]</f>
        <v>1</v>
      </c>
      <c r="B1576" s="11">
        <v>42014</v>
      </c>
      <c r="I1576">
        <v>1960</v>
      </c>
      <c r="S1576">
        <v>66</v>
      </c>
    </row>
    <row r="1577" spans="1:19" x14ac:dyDescent="0.35">
      <c r="A1577" s="11">
        <f>marketing_campaign[[#This Row],[Response]]+marketing_campaign[[#This Row],[AcceptedCmp2]]+marketing_campaign[[#This Row],[AcceptedCmp1]]+marketing_campaign[[#This Row],[AcceptedCmp5]]+marketing_campaign[[#This Row],[AcceptedCmp4]]+marketing_campaign[[#This Row],[AcceptedCmp3]]</f>
        <v>0</v>
      </c>
      <c r="B1577" s="11">
        <v>38201</v>
      </c>
      <c r="I1577">
        <v>1982</v>
      </c>
      <c r="S1577">
        <v>44</v>
      </c>
    </row>
    <row r="1578" spans="1:19" x14ac:dyDescent="0.35">
      <c r="A1578" s="12">
        <f>marketing_campaign[[#This Row],[Response]]+marketing_campaign[[#This Row],[AcceptedCmp2]]+marketing_campaign[[#This Row],[AcceptedCmp1]]+marketing_campaign[[#This Row],[AcceptedCmp5]]+marketing_campaign[[#This Row],[AcceptedCmp4]]+marketing_campaign[[#This Row],[AcceptedCmp3]]</f>
        <v>1</v>
      </c>
      <c r="B1578" s="11">
        <v>45203</v>
      </c>
      <c r="I1578">
        <v>1947</v>
      </c>
      <c r="S1578">
        <v>79</v>
      </c>
    </row>
    <row r="1579" spans="1:19" x14ac:dyDescent="0.35">
      <c r="A1579" s="11">
        <f>marketing_campaign[[#This Row],[Response]]+marketing_campaign[[#This Row],[AcceptedCmp2]]+marketing_campaign[[#This Row],[AcceptedCmp1]]+marketing_campaign[[#This Row],[AcceptedCmp5]]+marketing_campaign[[#This Row],[AcceptedCmp4]]+marketing_campaign[[#This Row],[AcceptedCmp3]]</f>
        <v>2</v>
      </c>
      <c r="B1579" s="11">
        <v>81574</v>
      </c>
      <c r="I1579">
        <v>1992</v>
      </c>
      <c r="S1579">
        <v>34</v>
      </c>
    </row>
    <row r="1580" spans="1:19" x14ac:dyDescent="0.35">
      <c r="A1580" s="12">
        <f>marketing_campaign[[#This Row],[Response]]+marketing_campaign[[#This Row],[AcceptedCmp2]]+marketing_campaign[[#This Row],[AcceptedCmp1]]+marketing_campaign[[#This Row],[AcceptedCmp5]]+marketing_campaign[[#This Row],[AcceptedCmp4]]+marketing_campaign[[#This Row],[AcceptedCmp3]]</f>
        <v>0</v>
      </c>
      <c r="B1580" s="11">
        <v>34935</v>
      </c>
      <c r="I1580">
        <v>1976</v>
      </c>
      <c r="S1580">
        <v>50</v>
      </c>
    </row>
    <row r="1581" spans="1:19" x14ac:dyDescent="0.35">
      <c r="A1581" s="11">
        <f>marketing_campaign[[#This Row],[Response]]+marketing_campaign[[#This Row],[AcceptedCmp2]]+marketing_campaign[[#This Row],[AcceptedCmp1]]+marketing_campaign[[#This Row],[AcceptedCmp5]]+marketing_campaign[[#This Row],[AcceptedCmp4]]+marketing_campaign[[#This Row],[AcceptedCmp3]]</f>
        <v>0</v>
      </c>
      <c r="B1581" s="11">
        <v>60482</v>
      </c>
      <c r="I1581">
        <v>1956</v>
      </c>
      <c r="S1581">
        <v>70</v>
      </c>
    </row>
    <row r="1582" spans="1:19" x14ac:dyDescent="0.35">
      <c r="A1582" s="12">
        <f>marketing_campaign[[#This Row],[Response]]+marketing_campaign[[#This Row],[AcceptedCmp2]]+marketing_campaign[[#This Row],[AcceptedCmp1]]+marketing_campaign[[#This Row],[AcceptedCmp5]]+marketing_campaign[[#This Row],[AcceptedCmp4]]+marketing_campaign[[#This Row],[AcceptedCmp3]]</f>
        <v>0</v>
      </c>
      <c r="B1582" s="11">
        <v>34633</v>
      </c>
      <c r="I1582">
        <v>1947</v>
      </c>
      <c r="S1582">
        <v>79</v>
      </c>
    </row>
    <row r="1583" spans="1:19" x14ac:dyDescent="0.35">
      <c r="A1583" s="11">
        <f>marketing_campaign[[#This Row],[Response]]+marketing_campaign[[#This Row],[AcceptedCmp2]]+marketing_campaign[[#This Row],[AcceptedCmp1]]+marketing_campaign[[#This Row],[AcceptedCmp5]]+marketing_campaign[[#This Row],[AcceptedCmp4]]+marketing_campaign[[#This Row],[AcceptedCmp3]]</f>
        <v>0</v>
      </c>
      <c r="B1583" s="11">
        <v>78093</v>
      </c>
      <c r="I1583">
        <v>1950</v>
      </c>
      <c r="S1583">
        <v>76</v>
      </c>
    </row>
    <row r="1584" spans="1:19" x14ac:dyDescent="0.35">
      <c r="A1584" s="12">
        <f>marketing_campaign[[#This Row],[Response]]+marketing_campaign[[#This Row],[AcceptedCmp2]]+marketing_campaign[[#This Row],[AcceptedCmp1]]+marketing_campaign[[#This Row],[AcceptedCmp5]]+marketing_campaign[[#This Row],[AcceptedCmp4]]+marketing_campaign[[#This Row],[AcceptedCmp3]]</f>
        <v>0</v>
      </c>
      <c r="B1584" s="11">
        <v>82460</v>
      </c>
      <c r="I1584">
        <v>1966</v>
      </c>
      <c r="S1584">
        <v>60</v>
      </c>
    </row>
    <row r="1585" spans="1:19" x14ac:dyDescent="0.35">
      <c r="A1585" s="11">
        <f>marketing_campaign[[#This Row],[Response]]+marketing_campaign[[#This Row],[AcceptedCmp2]]+marketing_campaign[[#This Row],[AcceptedCmp1]]+marketing_campaign[[#This Row],[AcceptedCmp5]]+marketing_campaign[[#This Row],[AcceptedCmp4]]+marketing_campaign[[#This Row],[AcceptedCmp3]]</f>
        <v>0</v>
      </c>
      <c r="B1585" s="11">
        <v>45903</v>
      </c>
      <c r="I1585">
        <v>1987</v>
      </c>
      <c r="S1585">
        <v>39</v>
      </c>
    </row>
    <row r="1586" spans="1:19" x14ac:dyDescent="0.35">
      <c r="A1586" s="12">
        <f>marketing_campaign[[#This Row],[Response]]+marketing_campaign[[#This Row],[AcceptedCmp2]]+marketing_campaign[[#This Row],[AcceptedCmp1]]+marketing_campaign[[#This Row],[AcceptedCmp5]]+marketing_campaign[[#This Row],[AcceptedCmp4]]+marketing_campaign[[#This Row],[AcceptedCmp3]]</f>
        <v>1</v>
      </c>
      <c r="B1586" s="11">
        <v>81361</v>
      </c>
      <c r="I1586">
        <v>1973</v>
      </c>
      <c r="S1586">
        <v>53</v>
      </c>
    </row>
    <row r="1587" spans="1:19" x14ac:dyDescent="0.35">
      <c r="A1587" s="11">
        <f>marketing_campaign[[#This Row],[Response]]+marketing_campaign[[#This Row],[AcceptedCmp2]]+marketing_campaign[[#This Row],[AcceptedCmp1]]+marketing_campaign[[#This Row],[AcceptedCmp5]]+marketing_campaign[[#This Row],[AcceptedCmp4]]+marketing_campaign[[#This Row],[AcceptedCmp3]]</f>
        <v>2</v>
      </c>
      <c r="B1587" s="11">
        <v>35860</v>
      </c>
      <c r="I1587">
        <v>1952</v>
      </c>
      <c r="S1587">
        <v>74</v>
      </c>
    </row>
    <row r="1588" spans="1:19" x14ac:dyDescent="0.35">
      <c r="A1588" s="12">
        <f>marketing_campaign[[#This Row],[Response]]+marketing_campaign[[#This Row],[AcceptedCmp2]]+marketing_campaign[[#This Row],[AcceptedCmp1]]+marketing_campaign[[#This Row],[AcceptedCmp5]]+marketing_campaign[[#This Row],[AcceptedCmp4]]+marketing_campaign[[#This Row],[AcceptedCmp3]]</f>
        <v>1</v>
      </c>
      <c r="B1588" s="11">
        <v>40442</v>
      </c>
      <c r="I1588">
        <v>1965</v>
      </c>
      <c r="S1588">
        <v>61</v>
      </c>
    </row>
    <row r="1589" spans="1:19" x14ac:dyDescent="0.35">
      <c r="A1589" s="11">
        <f>marketing_campaign[[#This Row],[Response]]+marketing_campaign[[#This Row],[AcceptedCmp2]]+marketing_campaign[[#This Row],[AcceptedCmp1]]+marketing_campaign[[#This Row],[AcceptedCmp5]]+marketing_campaign[[#This Row],[AcceptedCmp4]]+marketing_campaign[[#This Row],[AcceptedCmp3]]</f>
        <v>0</v>
      </c>
      <c r="B1589" s="11">
        <v>61482</v>
      </c>
      <c r="I1589">
        <v>1980</v>
      </c>
      <c r="S1589">
        <v>46</v>
      </c>
    </row>
    <row r="1590" spans="1:19" x14ac:dyDescent="0.35">
      <c r="A1590" s="12">
        <f>marketing_campaign[[#This Row],[Response]]+marketing_campaign[[#This Row],[AcceptedCmp2]]+marketing_campaign[[#This Row],[AcceptedCmp1]]+marketing_campaign[[#This Row],[AcceptedCmp5]]+marketing_campaign[[#This Row],[AcceptedCmp4]]+marketing_campaign[[#This Row],[AcceptedCmp3]]</f>
        <v>0</v>
      </c>
      <c r="B1590" s="11">
        <v>34968</v>
      </c>
      <c r="I1590">
        <v>1987</v>
      </c>
      <c r="S1590">
        <v>39</v>
      </c>
    </row>
    <row r="1591" spans="1:19" x14ac:dyDescent="0.35">
      <c r="A1591" s="11">
        <f>marketing_campaign[[#This Row],[Response]]+marketing_campaign[[#This Row],[AcceptedCmp2]]+marketing_campaign[[#This Row],[AcceptedCmp1]]+marketing_campaign[[#This Row],[AcceptedCmp5]]+marketing_campaign[[#This Row],[AcceptedCmp4]]+marketing_campaign[[#This Row],[AcceptedCmp3]]</f>
        <v>1</v>
      </c>
      <c r="B1591" s="11">
        <v>75794</v>
      </c>
      <c r="I1591">
        <v>1962</v>
      </c>
      <c r="S1591">
        <v>64</v>
      </c>
    </row>
    <row r="1592" spans="1:19" x14ac:dyDescent="0.35">
      <c r="A1592" s="12">
        <f>marketing_campaign[[#This Row],[Response]]+marketing_campaign[[#This Row],[AcceptedCmp2]]+marketing_campaign[[#This Row],[AcceptedCmp1]]+marketing_campaign[[#This Row],[AcceptedCmp5]]+marketing_campaign[[#This Row],[AcceptedCmp4]]+marketing_campaign[[#This Row],[AcceptedCmp3]]</f>
        <v>0</v>
      </c>
      <c r="B1592" s="11">
        <v>31497</v>
      </c>
      <c r="I1592">
        <v>1955</v>
      </c>
      <c r="S1592">
        <v>71</v>
      </c>
    </row>
    <row r="1593" spans="1:19" x14ac:dyDescent="0.35">
      <c r="A1593" s="11">
        <f>marketing_campaign[[#This Row],[Response]]+marketing_campaign[[#This Row],[AcceptedCmp2]]+marketing_campaign[[#This Row],[AcceptedCmp1]]+marketing_campaign[[#This Row],[AcceptedCmp5]]+marketing_campaign[[#This Row],[AcceptedCmp4]]+marketing_campaign[[#This Row],[AcceptedCmp3]]</f>
        <v>0</v>
      </c>
      <c r="B1593" s="11">
        <v>74268</v>
      </c>
      <c r="I1593">
        <v>1988</v>
      </c>
      <c r="S1593">
        <v>38</v>
      </c>
    </row>
    <row r="1594" spans="1:19" x14ac:dyDescent="0.35">
      <c r="A1594" s="12">
        <f>marketing_campaign[[#This Row],[Response]]+marketing_campaign[[#This Row],[AcceptedCmp2]]+marketing_campaign[[#This Row],[AcceptedCmp1]]+marketing_campaign[[#This Row],[AcceptedCmp5]]+marketing_campaign[[#This Row],[AcceptedCmp4]]+marketing_campaign[[#This Row],[AcceptedCmp3]]</f>
        <v>1</v>
      </c>
      <c r="B1594" s="11">
        <v>13724</v>
      </c>
      <c r="I1594">
        <v>1965</v>
      </c>
      <c r="S1594">
        <v>61</v>
      </c>
    </row>
    <row r="1595" spans="1:19" x14ac:dyDescent="0.35">
      <c r="A1595" s="11">
        <f>marketing_campaign[[#This Row],[Response]]+marketing_campaign[[#This Row],[AcceptedCmp2]]+marketing_campaign[[#This Row],[AcceptedCmp1]]+marketing_campaign[[#This Row],[AcceptedCmp5]]+marketing_campaign[[#This Row],[AcceptedCmp4]]+marketing_campaign[[#This Row],[AcceptedCmp3]]</f>
        <v>0</v>
      </c>
      <c r="B1595" s="11">
        <v>45143</v>
      </c>
      <c r="I1595">
        <v>1967</v>
      </c>
      <c r="S1595">
        <v>59</v>
      </c>
    </row>
    <row r="1596" spans="1:19" x14ac:dyDescent="0.35">
      <c r="A1596" s="12">
        <f>marketing_campaign[[#This Row],[Response]]+marketing_campaign[[#This Row],[AcceptedCmp2]]+marketing_campaign[[#This Row],[AcceptedCmp1]]+marketing_campaign[[#This Row],[AcceptedCmp5]]+marketing_campaign[[#This Row],[AcceptedCmp4]]+marketing_campaign[[#This Row],[AcceptedCmp3]]</f>
        <v>0</v>
      </c>
      <c r="B1596" s="11">
        <v>52569</v>
      </c>
      <c r="I1596">
        <v>1973</v>
      </c>
      <c r="S1596">
        <v>53</v>
      </c>
    </row>
    <row r="1597" spans="1:19" x14ac:dyDescent="0.35">
      <c r="A1597" s="11">
        <f>marketing_campaign[[#This Row],[Response]]+marketing_campaign[[#This Row],[AcceptedCmp2]]+marketing_campaign[[#This Row],[AcceptedCmp1]]+marketing_campaign[[#This Row],[AcceptedCmp5]]+marketing_campaign[[#This Row],[AcceptedCmp4]]+marketing_campaign[[#This Row],[AcceptedCmp3]]</f>
        <v>1</v>
      </c>
      <c r="B1597" s="11">
        <v>48432</v>
      </c>
      <c r="I1597">
        <v>1960</v>
      </c>
      <c r="S1597">
        <v>66</v>
      </c>
    </row>
    <row r="1598" spans="1:19" x14ac:dyDescent="0.35">
      <c r="A1598" s="12">
        <f>marketing_campaign[[#This Row],[Response]]+marketing_campaign[[#This Row],[AcceptedCmp2]]+marketing_campaign[[#This Row],[AcceptedCmp1]]+marketing_campaign[[#This Row],[AcceptedCmp5]]+marketing_campaign[[#This Row],[AcceptedCmp4]]+marketing_campaign[[#This Row],[AcceptedCmp3]]</f>
        <v>0</v>
      </c>
      <c r="B1598" s="11">
        <v>17144</v>
      </c>
      <c r="I1598">
        <v>1984</v>
      </c>
      <c r="S1598">
        <v>42</v>
      </c>
    </row>
    <row r="1599" spans="1:19" x14ac:dyDescent="0.35">
      <c r="A1599" s="11">
        <f>marketing_campaign[[#This Row],[Response]]+marketing_campaign[[#This Row],[AcceptedCmp2]]+marketing_campaign[[#This Row],[AcceptedCmp1]]+marketing_campaign[[#This Row],[AcceptedCmp5]]+marketing_campaign[[#This Row],[AcceptedCmp4]]+marketing_campaign[[#This Row],[AcceptedCmp3]]</f>
        <v>1</v>
      </c>
      <c r="B1599" s="11">
        <v>36108</v>
      </c>
      <c r="I1599">
        <v>1971</v>
      </c>
      <c r="S1599">
        <v>55</v>
      </c>
    </row>
    <row r="1600" spans="1:19" x14ac:dyDescent="0.35">
      <c r="A1600" s="12">
        <f>marketing_campaign[[#This Row],[Response]]+marketing_campaign[[#This Row],[AcceptedCmp2]]+marketing_campaign[[#This Row],[AcceptedCmp1]]+marketing_campaign[[#This Row],[AcceptedCmp5]]+marketing_campaign[[#This Row],[AcceptedCmp4]]+marketing_campaign[[#This Row],[AcceptedCmp3]]</f>
        <v>0</v>
      </c>
      <c r="B1600" s="11">
        <v>76445</v>
      </c>
      <c r="I1600">
        <v>1975</v>
      </c>
      <c r="S1600">
        <v>51</v>
      </c>
    </row>
    <row r="1601" spans="1:19" x14ac:dyDescent="0.35">
      <c r="A1601" s="11">
        <f>marketing_campaign[[#This Row],[Response]]+marketing_campaign[[#This Row],[AcceptedCmp2]]+marketing_campaign[[#This Row],[AcceptedCmp1]]+marketing_campaign[[#This Row],[AcceptedCmp5]]+marketing_campaign[[#This Row],[AcceptedCmp4]]+marketing_campaign[[#This Row],[AcceptedCmp3]]</f>
        <v>0</v>
      </c>
      <c r="B1601" s="11">
        <v>36663</v>
      </c>
      <c r="I1601">
        <v>1965</v>
      </c>
      <c r="S1601">
        <v>61</v>
      </c>
    </row>
    <row r="1602" spans="1:19" x14ac:dyDescent="0.35">
      <c r="A1602" s="12">
        <f>marketing_campaign[[#This Row],[Response]]+marketing_campaign[[#This Row],[AcceptedCmp2]]+marketing_campaign[[#This Row],[AcceptedCmp1]]+marketing_campaign[[#This Row],[AcceptedCmp5]]+marketing_campaign[[#This Row],[AcceptedCmp4]]+marketing_campaign[[#This Row],[AcceptedCmp3]]</f>
        <v>0</v>
      </c>
      <c r="B1602" s="11">
        <v>53843</v>
      </c>
      <c r="I1602">
        <v>1956</v>
      </c>
      <c r="S1602">
        <v>70</v>
      </c>
    </row>
    <row r="1603" spans="1:19" x14ac:dyDescent="0.35">
      <c r="A1603" s="11">
        <f>marketing_campaign[[#This Row],[Response]]+marketing_campaign[[#This Row],[AcceptedCmp2]]+marketing_campaign[[#This Row],[AcceptedCmp1]]+marketing_campaign[[#This Row],[AcceptedCmp5]]+marketing_campaign[[#This Row],[AcceptedCmp4]]+marketing_campaign[[#This Row],[AcceptedCmp3]]</f>
        <v>1</v>
      </c>
      <c r="B1603" s="11">
        <v>90226</v>
      </c>
      <c r="I1603">
        <v>1955</v>
      </c>
      <c r="S1603">
        <v>71</v>
      </c>
    </row>
    <row r="1604" spans="1:19" x14ac:dyDescent="0.35">
      <c r="A1604" s="12">
        <f>marketing_campaign[[#This Row],[Response]]+marketing_campaign[[#This Row],[AcceptedCmp2]]+marketing_campaign[[#This Row],[AcceptedCmp1]]+marketing_campaign[[#This Row],[AcceptedCmp5]]+marketing_campaign[[#This Row],[AcceptedCmp4]]+marketing_campaign[[#This Row],[AcceptedCmp3]]</f>
        <v>1</v>
      </c>
      <c r="B1604" s="11">
        <v>70638</v>
      </c>
      <c r="I1604">
        <v>1960</v>
      </c>
      <c r="S1604">
        <v>66</v>
      </c>
    </row>
    <row r="1605" spans="1:19" x14ac:dyDescent="0.35">
      <c r="A1605" s="11">
        <f>marketing_campaign[[#This Row],[Response]]+marketing_campaign[[#This Row],[AcceptedCmp2]]+marketing_campaign[[#This Row],[AcceptedCmp1]]+marketing_campaign[[#This Row],[AcceptedCmp5]]+marketing_campaign[[#This Row],[AcceptedCmp4]]+marketing_campaign[[#This Row],[AcceptedCmp3]]</f>
        <v>0</v>
      </c>
      <c r="B1605" s="11">
        <v>44512</v>
      </c>
      <c r="I1605">
        <v>1961</v>
      </c>
      <c r="S1605">
        <v>65</v>
      </c>
    </row>
    <row r="1606" spans="1:19" x14ac:dyDescent="0.35">
      <c r="A1606" s="12">
        <f>marketing_campaign[[#This Row],[Response]]+marketing_campaign[[#This Row],[AcceptedCmp2]]+marketing_campaign[[#This Row],[AcceptedCmp1]]+marketing_campaign[[#This Row],[AcceptedCmp5]]+marketing_campaign[[#This Row],[AcceptedCmp4]]+marketing_campaign[[#This Row],[AcceptedCmp3]]</f>
        <v>0</v>
      </c>
      <c r="B1606" s="11">
        <v>27116</v>
      </c>
      <c r="I1606">
        <v>1963</v>
      </c>
      <c r="S1606">
        <v>63</v>
      </c>
    </row>
    <row r="1607" spans="1:19" x14ac:dyDescent="0.35">
      <c r="A1607" s="11">
        <f>marketing_campaign[[#This Row],[Response]]+marketing_campaign[[#This Row],[AcceptedCmp2]]+marketing_campaign[[#This Row],[AcceptedCmp1]]+marketing_campaign[[#This Row],[AcceptedCmp5]]+marketing_campaign[[#This Row],[AcceptedCmp4]]+marketing_campaign[[#This Row],[AcceptedCmp3]]</f>
        <v>0</v>
      </c>
      <c r="B1607" s="11">
        <v>54072</v>
      </c>
      <c r="I1607">
        <v>1977</v>
      </c>
      <c r="S1607">
        <v>49</v>
      </c>
    </row>
    <row r="1608" spans="1:19" x14ac:dyDescent="0.35">
      <c r="A1608" s="12">
        <f>marketing_campaign[[#This Row],[Response]]+marketing_campaign[[#This Row],[AcceptedCmp2]]+marketing_campaign[[#This Row],[AcceptedCmp1]]+marketing_campaign[[#This Row],[AcceptedCmp5]]+marketing_campaign[[#This Row],[AcceptedCmp4]]+marketing_campaign[[#This Row],[AcceptedCmp3]]</f>
        <v>0</v>
      </c>
      <c r="B1608" s="11">
        <v>71855</v>
      </c>
      <c r="I1608">
        <v>1990</v>
      </c>
      <c r="S1608">
        <v>36</v>
      </c>
    </row>
    <row r="1609" spans="1:19" x14ac:dyDescent="0.35">
      <c r="A1609" s="11">
        <f>marketing_campaign[[#This Row],[Response]]+marketing_campaign[[#This Row],[AcceptedCmp2]]+marketing_campaign[[#This Row],[AcceptedCmp1]]+marketing_campaign[[#This Row],[AcceptedCmp5]]+marketing_campaign[[#This Row],[AcceptedCmp4]]+marketing_campaign[[#This Row],[AcceptedCmp3]]</f>
        <v>1</v>
      </c>
      <c r="B1609" s="11">
        <v>51250</v>
      </c>
      <c r="I1609">
        <v>1973</v>
      </c>
      <c r="S1609">
        <v>53</v>
      </c>
    </row>
    <row r="1610" spans="1:19" x14ac:dyDescent="0.35">
      <c r="A1610" s="12">
        <f>marketing_campaign[[#This Row],[Response]]+marketing_campaign[[#This Row],[AcceptedCmp2]]+marketing_campaign[[#This Row],[AcceptedCmp1]]+marketing_campaign[[#This Row],[AcceptedCmp5]]+marketing_campaign[[#This Row],[AcceptedCmp4]]+marketing_campaign[[#This Row],[AcceptedCmp3]]</f>
        <v>0</v>
      </c>
      <c r="B1610" s="11">
        <v>60432</v>
      </c>
      <c r="I1610">
        <v>1964</v>
      </c>
      <c r="S1610">
        <v>62</v>
      </c>
    </row>
    <row r="1611" spans="1:19" x14ac:dyDescent="0.35">
      <c r="A1611" s="11">
        <f>marketing_campaign[[#This Row],[Response]]+marketing_campaign[[#This Row],[AcceptedCmp2]]+marketing_campaign[[#This Row],[AcceptedCmp1]]+marketing_campaign[[#This Row],[AcceptedCmp5]]+marketing_campaign[[#This Row],[AcceptedCmp4]]+marketing_campaign[[#This Row],[AcceptedCmp3]]</f>
        <v>0</v>
      </c>
      <c r="B1611" s="11">
        <v>65526</v>
      </c>
      <c r="I1611">
        <v>1988</v>
      </c>
      <c r="S1611">
        <v>38</v>
      </c>
    </row>
    <row r="1612" spans="1:19" x14ac:dyDescent="0.35">
      <c r="A1612" s="12">
        <f>marketing_campaign[[#This Row],[Response]]+marketing_campaign[[#This Row],[AcceptedCmp2]]+marketing_campaign[[#This Row],[AcceptedCmp1]]+marketing_campaign[[#This Row],[AcceptedCmp5]]+marketing_campaign[[#This Row],[AcceptedCmp4]]+marketing_campaign[[#This Row],[AcceptedCmp3]]</f>
        <v>0</v>
      </c>
      <c r="B1612" s="11">
        <v>68655</v>
      </c>
      <c r="I1612">
        <v>1978</v>
      </c>
      <c r="S1612">
        <v>48</v>
      </c>
    </row>
    <row r="1613" spans="1:19" x14ac:dyDescent="0.35">
      <c r="A1613" s="11">
        <f>marketing_campaign[[#This Row],[Response]]+marketing_campaign[[#This Row],[AcceptedCmp2]]+marketing_campaign[[#This Row],[AcceptedCmp1]]+marketing_campaign[[#This Row],[AcceptedCmp5]]+marketing_campaign[[#This Row],[AcceptedCmp4]]+marketing_campaign[[#This Row],[AcceptedCmp3]]</f>
        <v>0</v>
      </c>
      <c r="B1613" s="11">
        <v>12393</v>
      </c>
      <c r="I1613">
        <v>1990</v>
      </c>
      <c r="S1613">
        <v>36</v>
      </c>
    </row>
    <row r="1614" spans="1:19" x14ac:dyDescent="0.35">
      <c r="A1614" s="12">
        <f>marketing_campaign[[#This Row],[Response]]+marketing_campaign[[#This Row],[AcceptedCmp2]]+marketing_campaign[[#This Row],[AcceptedCmp1]]+marketing_campaign[[#This Row],[AcceptedCmp5]]+marketing_campaign[[#This Row],[AcceptedCmp4]]+marketing_campaign[[#This Row],[AcceptedCmp3]]</f>
        <v>2</v>
      </c>
      <c r="B1614" s="11">
        <v>64509</v>
      </c>
      <c r="I1614">
        <v>1975</v>
      </c>
      <c r="S1614">
        <v>51</v>
      </c>
    </row>
    <row r="1615" spans="1:19" x14ac:dyDescent="0.35">
      <c r="A1615" s="11">
        <f>marketing_campaign[[#This Row],[Response]]+marketing_campaign[[#This Row],[AcceptedCmp2]]+marketing_campaign[[#This Row],[AcceptedCmp1]]+marketing_campaign[[#This Row],[AcceptedCmp5]]+marketing_campaign[[#This Row],[AcceptedCmp4]]+marketing_campaign[[#This Row],[AcceptedCmp3]]</f>
        <v>0</v>
      </c>
      <c r="B1615" s="11">
        <v>33955</v>
      </c>
      <c r="I1615">
        <v>1977</v>
      </c>
      <c r="S1615">
        <v>49</v>
      </c>
    </row>
    <row r="1616" spans="1:19" x14ac:dyDescent="0.35">
      <c r="A1616" s="12">
        <f>marketing_campaign[[#This Row],[Response]]+marketing_campaign[[#This Row],[AcceptedCmp2]]+marketing_campaign[[#This Row],[AcceptedCmp1]]+marketing_campaign[[#This Row],[AcceptedCmp5]]+marketing_campaign[[#This Row],[AcceptedCmp4]]+marketing_campaign[[#This Row],[AcceptedCmp3]]</f>
        <v>1</v>
      </c>
      <c r="B1616" s="11">
        <v>31353</v>
      </c>
      <c r="I1616">
        <v>1984</v>
      </c>
      <c r="S1616">
        <v>42</v>
      </c>
    </row>
    <row r="1617" spans="1:19" x14ac:dyDescent="0.35">
      <c r="A1617" s="11">
        <f>marketing_campaign[[#This Row],[Response]]+marketing_campaign[[#This Row],[AcceptedCmp2]]+marketing_campaign[[#This Row],[AcceptedCmp1]]+marketing_campaign[[#This Row],[AcceptedCmp5]]+marketing_campaign[[#This Row],[AcceptedCmp4]]+marketing_campaign[[#This Row],[AcceptedCmp3]]</f>
        <v>0</v>
      </c>
      <c r="B1617" s="11">
        <v>55434</v>
      </c>
      <c r="I1617">
        <v>1983</v>
      </c>
      <c r="S1617">
        <v>43</v>
      </c>
    </row>
    <row r="1618" spans="1:19" x14ac:dyDescent="0.35">
      <c r="A1618" s="12">
        <f>marketing_campaign[[#This Row],[Response]]+marketing_campaign[[#This Row],[AcceptedCmp2]]+marketing_campaign[[#This Row],[AcceptedCmp1]]+marketing_campaign[[#This Row],[AcceptedCmp5]]+marketing_campaign[[#This Row],[AcceptedCmp4]]+marketing_campaign[[#This Row],[AcceptedCmp3]]</f>
        <v>0</v>
      </c>
      <c r="B1618" s="11">
        <v>28359</v>
      </c>
      <c r="I1618">
        <v>1987</v>
      </c>
      <c r="S1618">
        <v>39</v>
      </c>
    </row>
    <row r="1619" spans="1:19" x14ac:dyDescent="0.35">
      <c r="A1619" s="11">
        <f>marketing_campaign[[#This Row],[Response]]+marketing_campaign[[#This Row],[AcceptedCmp2]]+marketing_campaign[[#This Row],[AcceptedCmp1]]+marketing_campaign[[#This Row],[AcceptedCmp5]]+marketing_campaign[[#This Row],[AcceptedCmp4]]+marketing_campaign[[#This Row],[AcceptedCmp3]]</f>
        <v>0</v>
      </c>
      <c r="B1619" s="11">
        <v>57100</v>
      </c>
      <c r="I1619">
        <v>1965</v>
      </c>
      <c r="S1619">
        <v>61</v>
      </c>
    </row>
    <row r="1620" spans="1:19" x14ac:dyDescent="0.35">
      <c r="A1620" s="12">
        <f>marketing_campaign[[#This Row],[Response]]+marketing_campaign[[#This Row],[AcceptedCmp2]]+marketing_campaign[[#This Row],[AcceptedCmp1]]+marketing_campaign[[#This Row],[AcceptedCmp5]]+marketing_campaign[[#This Row],[AcceptedCmp4]]+marketing_campaign[[#This Row],[AcceptedCmp3]]</f>
        <v>0</v>
      </c>
      <c r="B1620" s="11">
        <v>69139</v>
      </c>
      <c r="I1620">
        <v>1956</v>
      </c>
      <c r="S1620">
        <v>70</v>
      </c>
    </row>
    <row r="1621" spans="1:19" x14ac:dyDescent="0.35">
      <c r="A1621" s="11">
        <f>marketing_campaign[[#This Row],[Response]]+marketing_campaign[[#This Row],[AcceptedCmp2]]+marketing_campaign[[#This Row],[AcceptedCmp1]]+marketing_campaign[[#This Row],[AcceptedCmp5]]+marketing_campaign[[#This Row],[AcceptedCmp4]]+marketing_campaign[[#This Row],[AcceptedCmp3]]</f>
        <v>0</v>
      </c>
      <c r="B1621" s="11">
        <v>52973</v>
      </c>
      <c r="I1621">
        <v>1965</v>
      </c>
      <c r="S1621">
        <v>61</v>
      </c>
    </row>
    <row r="1622" spans="1:19" x14ac:dyDescent="0.35">
      <c r="A1622" s="12">
        <f>marketing_campaign[[#This Row],[Response]]+marketing_campaign[[#This Row],[AcceptedCmp2]]+marketing_campaign[[#This Row],[AcceptedCmp1]]+marketing_campaign[[#This Row],[AcceptedCmp5]]+marketing_campaign[[#This Row],[AcceptedCmp4]]+marketing_campaign[[#This Row],[AcceptedCmp3]]</f>
        <v>1</v>
      </c>
      <c r="B1622" s="11">
        <v>51717</v>
      </c>
      <c r="I1622">
        <v>1971</v>
      </c>
      <c r="S1622">
        <v>55</v>
      </c>
    </row>
    <row r="1623" spans="1:19" x14ac:dyDescent="0.35">
      <c r="A1623" s="11">
        <f>marketing_campaign[[#This Row],[Response]]+marketing_campaign[[#This Row],[AcceptedCmp2]]+marketing_campaign[[#This Row],[AcceptedCmp1]]+marketing_campaign[[#This Row],[AcceptedCmp5]]+marketing_campaign[[#This Row],[AcceptedCmp4]]+marketing_campaign[[#This Row],[AcceptedCmp3]]</f>
        <v>0</v>
      </c>
      <c r="B1623" s="11">
        <v>18793</v>
      </c>
      <c r="I1623">
        <v>1982</v>
      </c>
      <c r="S1623">
        <v>44</v>
      </c>
    </row>
    <row r="1624" spans="1:19" x14ac:dyDescent="0.35">
      <c r="A1624" s="12">
        <f>marketing_campaign[[#This Row],[Response]]+marketing_campaign[[#This Row],[AcceptedCmp2]]+marketing_campaign[[#This Row],[AcceptedCmp1]]+marketing_campaign[[#This Row],[AcceptedCmp5]]+marketing_campaign[[#This Row],[AcceptedCmp4]]+marketing_campaign[[#This Row],[AcceptedCmp3]]</f>
        <v>0</v>
      </c>
      <c r="B1624" s="11">
        <v>66664</v>
      </c>
      <c r="I1624">
        <v>1959</v>
      </c>
      <c r="S1624">
        <v>67</v>
      </c>
    </row>
    <row r="1625" spans="1:19" x14ac:dyDescent="0.35">
      <c r="A1625" s="11">
        <f>marketing_campaign[[#This Row],[Response]]+marketing_campaign[[#This Row],[AcceptedCmp2]]+marketing_campaign[[#This Row],[AcceptedCmp1]]+marketing_campaign[[#This Row],[AcceptedCmp5]]+marketing_campaign[[#This Row],[AcceptedCmp4]]+marketing_campaign[[#This Row],[AcceptedCmp3]]</f>
        <v>0</v>
      </c>
      <c r="B1625" s="11">
        <v>50664</v>
      </c>
      <c r="I1625">
        <v>1963</v>
      </c>
      <c r="S1625">
        <v>63</v>
      </c>
    </row>
    <row r="1626" spans="1:19" x14ac:dyDescent="0.35">
      <c r="A1626" s="12">
        <f>marketing_campaign[[#This Row],[Response]]+marketing_campaign[[#This Row],[AcceptedCmp2]]+marketing_campaign[[#This Row],[AcceptedCmp1]]+marketing_campaign[[#This Row],[AcceptedCmp5]]+marketing_campaign[[#This Row],[AcceptedCmp4]]+marketing_campaign[[#This Row],[AcceptedCmp3]]</f>
        <v>0</v>
      </c>
      <c r="B1626" s="11">
        <v>54414</v>
      </c>
      <c r="I1626">
        <v>1952</v>
      </c>
      <c r="S1626">
        <v>74</v>
      </c>
    </row>
    <row r="1627" spans="1:19" x14ac:dyDescent="0.35">
      <c r="A1627" s="11">
        <f>marketing_campaign[[#This Row],[Response]]+marketing_campaign[[#This Row],[AcceptedCmp2]]+marketing_campaign[[#This Row],[AcceptedCmp1]]+marketing_campaign[[#This Row],[AcceptedCmp5]]+marketing_campaign[[#This Row],[AcceptedCmp4]]+marketing_campaign[[#This Row],[AcceptedCmp3]]</f>
        <v>0</v>
      </c>
      <c r="B1627" s="11">
        <v>54549</v>
      </c>
      <c r="I1627">
        <v>1971</v>
      </c>
      <c r="S1627">
        <v>55</v>
      </c>
    </row>
    <row r="1628" spans="1:19" x14ac:dyDescent="0.35">
      <c r="A1628" s="12">
        <f>marketing_campaign[[#This Row],[Response]]+marketing_campaign[[#This Row],[AcceptedCmp2]]+marketing_campaign[[#This Row],[AcceptedCmp1]]+marketing_campaign[[#This Row],[AcceptedCmp5]]+marketing_campaign[[#This Row],[AcceptedCmp4]]+marketing_campaign[[#This Row],[AcceptedCmp3]]</f>
        <v>0</v>
      </c>
      <c r="B1628" s="11">
        <v>47111</v>
      </c>
      <c r="I1628">
        <v>1963</v>
      </c>
      <c r="S1628">
        <v>63</v>
      </c>
    </row>
    <row r="1629" spans="1:19" x14ac:dyDescent="0.35">
      <c r="A1629" s="11">
        <f>marketing_campaign[[#This Row],[Response]]+marketing_campaign[[#This Row],[AcceptedCmp2]]+marketing_campaign[[#This Row],[AcceptedCmp1]]+marketing_campaign[[#This Row],[AcceptedCmp5]]+marketing_campaign[[#This Row],[AcceptedCmp4]]+marketing_campaign[[#This Row],[AcceptedCmp3]]</f>
        <v>0</v>
      </c>
      <c r="B1629" s="11">
        <v>41003</v>
      </c>
      <c r="I1629">
        <v>1982</v>
      </c>
      <c r="S1629">
        <v>44</v>
      </c>
    </row>
    <row r="1630" spans="1:19" x14ac:dyDescent="0.35">
      <c r="A1630" s="12">
        <f>marketing_campaign[[#This Row],[Response]]+marketing_campaign[[#This Row],[AcceptedCmp2]]+marketing_campaign[[#This Row],[AcceptedCmp1]]+marketing_campaign[[#This Row],[AcceptedCmp5]]+marketing_campaign[[#This Row],[AcceptedCmp4]]+marketing_campaign[[#This Row],[AcceptedCmp3]]</f>
        <v>1</v>
      </c>
      <c r="B1630" s="11">
        <v>19444</v>
      </c>
      <c r="I1630">
        <v>1976</v>
      </c>
      <c r="S1630">
        <v>50</v>
      </c>
    </row>
    <row r="1631" spans="1:19" x14ac:dyDescent="0.35">
      <c r="A1631" s="11">
        <f>marketing_campaign[[#This Row],[Response]]+marketing_campaign[[#This Row],[AcceptedCmp2]]+marketing_campaign[[#This Row],[AcceptedCmp1]]+marketing_campaign[[#This Row],[AcceptedCmp5]]+marketing_campaign[[#This Row],[AcceptedCmp4]]+marketing_campaign[[#This Row],[AcceptedCmp3]]</f>
        <v>0</v>
      </c>
      <c r="B1631" s="11">
        <v>36301</v>
      </c>
      <c r="I1631">
        <v>1947</v>
      </c>
      <c r="S1631">
        <v>79</v>
      </c>
    </row>
    <row r="1632" spans="1:19" x14ac:dyDescent="0.35">
      <c r="A1632" s="12">
        <f>marketing_campaign[[#This Row],[Response]]+marketing_campaign[[#This Row],[AcceptedCmp2]]+marketing_campaign[[#This Row],[AcceptedCmp1]]+marketing_campaign[[#This Row],[AcceptedCmp5]]+marketing_campaign[[#This Row],[AcceptedCmp4]]+marketing_campaign[[#This Row],[AcceptedCmp3]]</f>
        <v>0</v>
      </c>
      <c r="B1632" s="11">
        <v>73059</v>
      </c>
      <c r="I1632">
        <v>1969</v>
      </c>
      <c r="S1632">
        <v>57</v>
      </c>
    </row>
    <row r="1633" spans="1:19" x14ac:dyDescent="0.35">
      <c r="A1633" s="11">
        <f>marketing_campaign[[#This Row],[Response]]+marketing_campaign[[#This Row],[AcceptedCmp2]]+marketing_campaign[[#This Row],[AcceptedCmp1]]+marketing_campaign[[#This Row],[AcceptedCmp5]]+marketing_campaign[[#This Row],[AcceptedCmp4]]+marketing_campaign[[#This Row],[AcceptedCmp3]]</f>
        <v>0</v>
      </c>
      <c r="B1633" s="11">
        <v>42731</v>
      </c>
      <c r="I1633">
        <v>1959</v>
      </c>
      <c r="S1633">
        <v>67</v>
      </c>
    </row>
    <row r="1634" spans="1:19" x14ac:dyDescent="0.35">
      <c r="A1634" s="12">
        <f>marketing_campaign[[#This Row],[Response]]+marketing_campaign[[#This Row],[AcceptedCmp2]]+marketing_campaign[[#This Row],[AcceptedCmp1]]+marketing_campaign[[#This Row],[AcceptedCmp5]]+marketing_campaign[[#This Row],[AcceptedCmp4]]+marketing_campaign[[#This Row],[AcceptedCmp3]]</f>
        <v>0</v>
      </c>
      <c r="B1634" s="11">
        <v>52854</v>
      </c>
      <c r="I1634">
        <v>1978</v>
      </c>
      <c r="S1634">
        <v>48</v>
      </c>
    </row>
    <row r="1635" spans="1:19" x14ac:dyDescent="0.35">
      <c r="A1635" s="11">
        <f>marketing_campaign[[#This Row],[Response]]+marketing_campaign[[#This Row],[AcceptedCmp2]]+marketing_campaign[[#This Row],[AcceptedCmp1]]+marketing_campaign[[#This Row],[AcceptedCmp5]]+marketing_campaign[[#This Row],[AcceptedCmp4]]+marketing_campaign[[#This Row],[AcceptedCmp3]]</f>
        <v>0</v>
      </c>
      <c r="B1635" s="11">
        <v>22775</v>
      </c>
      <c r="I1635">
        <v>1948</v>
      </c>
      <c r="S1635">
        <v>78</v>
      </c>
    </row>
    <row r="1636" spans="1:19" x14ac:dyDescent="0.35">
      <c r="A1636" s="12">
        <f>marketing_campaign[[#This Row],[Response]]+marketing_campaign[[#This Row],[AcceptedCmp2]]+marketing_campaign[[#This Row],[AcceptedCmp1]]+marketing_campaign[[#This Row],[AcceptedCmp5]]+marketing_campaign[[#This Row],[AcceptedCmp4]]+marketing_campaign[[#This Row],[AcceptedCmp3]]</f>
        <v>0</v>
      </c>
      <c r="B1636" s="11">
        <v>46681</v>
      </c>
      <c r="I1636">
        <v>1955</v>
      </c>
      <c r="S1636">
        <v>71</v>
      </c>
    </row>
    <row r="1637" spans="1:19" x14ac:dyDescent="0.35">
      <c r="A1637" s="11">
        <f>marketing_campaign[[#This Row],[Response]]+marketing_campaign[[#This Row],[AcceptedCmp2]]+marketing_campaign[[#This Row],[AcceptedCmp1]]+marketing_campaign[[#This Row],[AcceptedCmp5]]+marketing_campaign[[#This Row],[AcceptedCmp4]]+marketing_campaign[[#This Row],[AcceptedCmp3]]</f>
        <v>0</v>
      </c>
      <c r="B1637" s="11">
        <v>59821</v>
      </c>
      <c r="I1637">
        <v>1954</v>
      </c>
      <c r="S1637">
        <v>72</v>
      </c>
    </row>
    <row r="1638" spans="1:19" x14ac:dyDescent="0.35">
      <c r="A1638" s="12">
        <f>marketing_campaign[[#This Row],[Response]]+marketing_campaign[[#This Row],[AcceptedCmp2]]+marketing_campaign[[#This Row],[AcceptedCmp1]]+marketing_campaign[[#This Row],[AcceptedCmp5]]+marketing_campaign[[#This Row],[AcceptedCmp4]]+marketing_campaign[[#This Row],[AcceptedCmp3]]</f>
        <v>0</v>
      </c>
      <c r="B1638" s="11">
        <v>50002</v>
      </c>
      <c r="I1638">
        <v>1945</v>
      </c>
      <c r="S1638">
        <v>81</v>
      </c>
    </row>
    <row r="1639" spans="1:19" x14ac:dyDescent="0.35">
      <c r="A1639" s="11">
        <f>marketing_campaign[[#This Row],[Response]]+marketing_campaign[[#This Row],[AcceptedCmp2]]+marketing_campaign[[#This Row],[AcceptedCmp1]]+marketing_campaign[[#This Row],[AcceptedCmp5]]+marketing_campaign[[#This Row],[AcceptedCmp4]]+marketing_campaign[[#This Row],[AcceptedCmp3]]</f>
        <v>0</v>
      </c>
      <c r="B1639" s="11">
        <v>69755</v>
      </c>
      <c r="I1639">
        <v>1969</v>
      </c>
      <c r="S1639">
        <v>57</v>
      </c>
    </row>
    <row r="1640" spans="1:19" x14ac:dyDescent="0.35">
      <c r="A1640" s="12">
        <f>marketing_campaign[[#This Row],[Response]]+marketing_campaign[[#This Row],[AcceptedCmp2]]+marketing_campaign[[#This Row],[AcceptedCmp1]]+marketing_campaign[[#This Row],[AcceptedCmp5]]+marketing_campaign[[#This Row],[AcceptedCmp4]]+marketing_campaign[[#This Row],[AcceptedCmp3]]</f>
        <v>0</v>
      </c>
      <c r="B1640" s="11">
        <v>44078</v>
      </c>
      <c r="I1640">
        <v>1976</v>
      </c>
      <c r="S1640">
        <v>50</v>
      </c>
    </row>
    <row r="1641" spans="1:19" x14ac:dyDescent="0.35">
      <c r="A1641" s="11">
        <f>marketing_campaign[[#This Row],[Response]]+marketing_campaign[[#This Row],[AcceptedCmp2]]+marketing_campaign[[#This Row],[AcceptedCmp1]]+marketing_campaign[[#This Row],[AcceptedCmp5]]+marketing_campaign[[#This Row],[AcceptedCmp4]]+marketing_campaign[[#This Row],[AcceptedCmp3]]</f>
        <v>0</v>
      </c>
      <c r="B1641" s="11">
        <v>30560</v>
      </c>
      <c r="I1641">
        <v>1969</v>
      </c>
      <c r="S1641">
        <v>57</v>
      </c>
    </row>
    <row r="1642" spans="1:19" x14ac:dyDescent="0.35">
      <c r="A1642" s="12">
        <f>marketing_campaign[[#This Row],[Response]]+marketing_campaign[[#This Row],[AcceptedCmp2]]+marketing_campaign[[#This Row],[AcceptedCmp1]]+marketing_campaign[[#This Row],[AcceptedCmp5]]+marketing_campaign[[#This Row],[AcceptedCmp4]]+marketing_campaign[[#This Row],[AcceptedCmp3]]</f>
        <v>0</v>
      </c>
      <c r="B1642" s="11">
        <v>35924</v>
      </c>
      <c r="I1642">
        <v>1964</v>
      </c>
      <c r="S1642">
        <v>62</v>
      </c>
    </row>
    <row r="1643" spans="1:19" x14ac:dyDescent="0.35">
      <c r="A1643" s="11">
        <f>marketing_campaign[[#This Row],[Response]]+marketing_campaign[[#This Row],[AcceptedCmp2]]+marketing_campaign[[#This Row],[AcceptedCmp1]]+marketing_campaign[[#This Row],[AcceptedCmp5]]+marketing_campaign[[#This Row],[AcceptedCmp4]]+marketing_campaign[[#This Row],[AcceptedCmp3]]</f>
        <v>4</v>
      </c>
      <c r="B1643" s="11">
        <v>64140</v>
      </c>
      <c r="I1643">
        <v>1981</v>
      </c>
      <c r="S1643">
        <v>45</v>
      </c>
    </row>
    <row r="1644" spans="1:19" x14ac:dyDescent="0.35">
      <c r="A1644" s="12">
        <f>marketing_campaign[[#This Row],[Response]]+marketing_campaign[[#This Row],[AcceptedCmp2]]+marketing_campaign[[#This Row],[AcceptedCmp1]]+marketing_campaign[[#This Row],[AcceptedCmp5]]+marketing_campaign[[#This Row],[AcceptedCmp4]]+marketing_campaign[[#This Row],[AcceptedCmp3]]</f>
        <v>0</v>
      </c>
      <c r="B1644" s="11">
        <v>56386</v>
      </c>
      <c r="I1644">
        <v>1979</v>
      </c>
      <c r="S1644">
        <v>47</v>
      </c>
    </row>
    <row r="1645" spans="1:19" x14ac:dyDescent="0.35">
      <c r="A1645" s="11">
        <f>marketing_campaign[[#This Row],[Response]]+marketing_campaign[[#This Row],[AcceptedCmp2]]+marketing_campaign[[#This Row],[AcceptedCmp1]]+marketing_campaign[[#This Row],[AcceptedCmp5]]+marketing_campaign[[#This Row],[AcceptedCmp4]]+marketing_campaign[[#This Row],[AcceptedCmp3]]</f>
        <v>0</v>
      </c>
      <c r="B1645" s="11">
        <v>24594</v>
      </c>
      <c r="I1645">
        <v>1981</v>
      </c>
      <c r="S1645">
        <v>45</v>
      </c>
    </row>
    <row r="1646" spans="1:19" x14ac:dyDescent="0.35">
      <c r="A1646" s="12">
        <f>marketing_campaign[[#This Row],[Response]]+marketing_campaign[[#This Row],[AcceptedCmp2]]+marketing_campaign[[#This Row],[AcceptedCmp1]]+marketing_campaign[[#This Row],[AcceptedCmp5]]+marketing_campaign[[#This Row],[AcceptedCmp4]]+marketing_campaign[[#This Row],[AcceptedCmp3]]</f>
        <v>0</v>
      </c>
      <c r="B1646" s="11">
        <v>75774</v>
      </c>
      <c r="I1646">
        <v>1960</v>
      </c>
      <c r="S1646">
        <v>66</v>
      </c>
    </row>
    <row r="1647" spans="1:19" x14ac:dyDescent="0.35">
      <c r="A1647" s="11">
        <f>marketing_campaign[[#This Row],[Response]]+marketing_campaign[[#This Row],[AcceptedCmp2]]+marketing_campaign[[#This Row],[AcceptedCmp1]]+marketing_campaign[[#This Row],[AcceptedCmp5]]+marketing_campaign[[#This Row],[AcceptedCmp4]]+marketing_campaign[[#This Row],[AcceptedCmp3]]</f>
        <v>0</v>
      </c>
      <c r="B1647" s="11">
        <v>39228</v>
      </c>
      <c r="I1647">
        <v>1974</v>
      </c>
      <c r="S1647">
        <v>52</v>
      </c>
    </row>
    <row r="1648" spans="1:19" x14ac:dyDescent="0.35">
      <c r="A1648" s="12">
        <f>marketing_campaign[[#This Row],[Response]]+marketing_campaign[[#This Row],[AcceptedCmp2]]+marketing_campaign[[#This Row],[AcceptedCmp1]]+marketing_campaign[[#This Row],[AcceptedCmp5]]+marketing_campaign[[#This Row],[AcceptedCmp4]]+marketing_campaign[[#This Row],[AcceptedCmp3]]</f>
        <v>0</v>
      </c>
      <c r="B1648" s="11">
        <v>58494</v>
      </c>
      <c r="I1648">
        <v>1981</v>
      </c>
      <c r="S1648">
        <v>45</v>
      </c>
    </row>
    <row r="1649" spans="1:19" x14ac:dyDescent="0.35">
      <c r="A1649" s="11">
        <f>marketing_campaign[[#This Row],[Response]]+marketing_campaign[[#This Row],[AcceptedCmp2]]+marketing_campaign[[#This Row],[AcceptedCmp1]]+marketing_campaign[[#This Row],[AcceptedCmp5]]+marketing_campaign[[#This Row],[AcceptedCmp4]]+marketing_campaign[[#This Row],[AcceptedCmp3]]</f>
        <v>1</v>
      </c>
      <c r="B1649" s="11">
        <v>58684</v>
      </c>
      <c r="I1649">
        <v>1967</v>
      </c>
      <c r="S1649">
        <v>59</v>
      </c>
    </row>
    <row r="1650" spans="1:19" x14ac:dyDescent="0.35">
      <c r="A1650" s="12">
        <f>marketing_campaign[[#This Row],[Response]]+marketing_campaign[[#This Row],[AcceptedCmp2]]+marketing_campaign[[#This Row],[AcceptedCmp1]]+marketing_campaign[[#This Row],[AcceptedCmp5]]+marketing_campaign[[#This Row],[AcceptedCmp4]]+marketing_campaign[[#This Row],[AcceptedCmp3]]</f>
        <v>1</v>
      </c>
      <c r="B1650" s="11">
        <v>57136</v>
      </c>
      <c r="I1650">
        <v>1950</v>
      </c>
      <c r="S1650">
        <v>76</v>
      </c>
    </row>
    <row r="1651" spans="1:19" x14ac:dyDescent="0.35">
      <c r="A1651" s="11">
        <f>marketing_campaign[[#This Row],[Response]]+marketing_campaign[[#This Row],[AcceptedCmp2]]+marketing_campaign[[#This Row],[AcceptedCmp1]]+marketing_campaign[[#This Row],[AcceptedCmp5]]+marketing_campaign[[#This Row],[AcceptedCmp4]]+marketing_campaign[[#This Row],[AcceptedCmp3]]</f>
        <v>0</v>
      </c>
      <c r="B1651" s="11">
        <v>56551</v>
      </c>
      <c r="I1651">
        <v>1982</v>
      </c>
      <c r="S1651">
        <v>44</v>
      </c>
    </row>
    <row r="1652" spans="1:19" x14ac:dyDescent="0.35">
      <c r="A1652" s="12">
        <f>marketing_campaign[[#This Row],[Response]]+marketing_campaign[[#This Row],[AcceptedCmp2]]+marketing_campaign[[#This Row],[AcceptedCmp1]]+marketing_campaign[[#This Row],[AcceptedCmp5]]+marketing_campaign[[#This Row],[AcceptedCmp4]]+marketing_campaign[[#This Row],[AcceptedCmp3]]</f>
        <v>0</v>
      </c>
      <c r="B1652" s="11">
        <v>22448</v>
      </c>
      <c r="I1652">
        <v>1961</v>
      </c>
      <c r="S1652">
        <v>65</v>
      </c>
    </row>
    <row r="1653" spans="1:19" x14ac:dyDescent="0.35">
      <c r="A1653" s="11">
        <f>marketing_campaign[[#This Row],[Response]]+marketing_campaign[[#This Row],[AcceptedCmp2]]+marketing_campaign[[#This Row],[AcceptedCmp1]]+marketing_campaign[[#This Row],[AcceptedCmp5]]+marketing_campaign[[#This Row],[AcceptedCmp4]]+marketing_campaign[[#This Row],[AcceptedCmp3]]</f>
        <v>1</v>
      </c>
      <c r="B1653" s="11">
        <v>82014</v>
      </c>
      <c r="I1653">
        <v>1963</v>
      </c>
      <c r="S1653">
        <v>63</v>
      </c>
    </row>
    <row r="1654" spans="1:19" x14ac:dyDescent="0.35">
      <c r="A1654" s="12">
        <f>marketing_campaign[[#This Row],[Response]]+marketing_campaign[[#This Row],[AcceptedCmp2]]+marketing_campaign[[#This Row],[AcceptedCmp1]]+marketing_campaign[[#This Row],[AcceptedCmp5]]+marketing_campaign[[#This Row],[AcceptedCmp4]]+marketing_campaign[[#This Row],[AcceptedCmp3]]</f>
        <v>1</v>
      </c>
      <c r="B1654" s="11">
        <v>34213</v>
      </c>
      <c r="I1654">
        <v>1977</v>
      </c>
      <c r="S1654">
        <v>49</v>
      </c>
    </row>
    <row r="1655" spans="1:19" x14ac:dyDescent="0.35">
      <c r="A1655" s="11">
        <f>marketing_campaign[[#This Row],[Response]]+marketing_campaign[[#This Row],[AcceptedCmp2]]+marketing_campaign[[#This Row],[AcceptedCmp1]]+marketing_campaign[[#This Row],[AcceptedCmp5]]+marketing_campaign[[#This Row],[AcceptedCmp4]]+marketing_campaign[[#This Row],[AcceptedCmp3]]</f>
        <v>0</v>
      </c>
      <c r="B1655" s="11">
        <v>157146</v>
      </c>
      <c r="I1655">
        <v>1947</v>
      </c>
      <c r="S1655">
        <v>79</v>
      </c>
    </row>
    <row r="1656" spans="1:19" x14ac:dyDescent="0.35">
      <c r="A1656" s="12">
        <f>marketing_campaign[[#This Row],[Response]]+marketing_campaign[[#This Row],[AcceptedCmp2]]+marketing_campaign[[#This Row],[AcceptedCmp1]]+marketing_campaign[[#This Row],[AcceptedCmp5]]+marketing_campaign[[#This Row],[AcceptedCmp4]]+marketing_campaign[[#This Row],[AcceptedCmp3]]</f>
        <v>0</v>
      </c>
      <c r="B1656" s="11">
        <v>25358</v>
      </c>
      <c r="I1656">
        <v>1978</v>
      </c>
      <c r="S1656">
        <v>48</v>
      </c>
    </row>
    <row r="1657" spans="1:19" x14ac:dyDescent="0.35">
      <c r="A1657" s="11">
        <f>marketing_campaign[[#This Row],[Response]]+marketing_campaign[[#This Row],[AcceptedCmp2]]+marketing_campaign[[#This Row],[AcceptedCmp1]]+marketing_campaign[[#This Row],[AcceptedCmp5]]+marketing_campaign[[#This Row],[AcceptedCmp4]]+marketing_campaign[[#This Row],[AcceptedCmp3]]</f>
        <v>0</v>
      </c>
      <c r="B1657" s="11">
        <v>35544</v>
      </c>
      <c r="I1657">
        <v>1954</v>
      </c>
      <c r="S1657">
        <v>72</v>
      </c>
    </row>
    <row r="1658" spans="1:19" x14ac:dyDescent="0.35">
      <c r="A1658" s="12">
        <f>marketing_campaign[[#This Row],[Response]]+marketing_campaign[[#This Row],[AcceptedCmp2]]+marketing_campaign[[#This Row],[AcceptedCmp1]]+marketing_campaign[[#This Row],[AcceptedCmp5]]+marketing_campaign[[#This Row],[AcceptedCmp4]]+marketing_campaign[[#This Row],[AcceptedCmp3]]</f>
        <v>0</v>
      </c>
      <c r="B1658" s="11">
        <v>36634</v>
      </c>
      <c r="I1658">
        <v>1954</v>
      </c>
      <c r="S1658">
        <v>72</v>
      </c>
    </row>
    <row r="1659" spans="1:19" x14ac:dyDescent="0.35">
      <c r="A1659" s="11">
        <f>marketing_campaign[[#This Row],[Response]]+marketing_campaign[[#This Row],[AcceptedCmp2]]+marketing_campaign[[#This Row],[AcceptedCmp1]]+marketing_campaign[[#This Row],[AcceptedCmp5]]+marketing_campaign[[#This Row],[AcceptedCmp4]]+marketing_campaign[[#This Row],[AcceptedCmp3]]</f>
        <v>0</v>
      </c>
      <c r="B1659" s="11">
        <v>62670</v>
      </c>
      <c r="I1659">
        <v>1972</v>
      </c>
      <c r="S1659">
        <v>54</v>
      </c>
    </row>
    <row r="1660" spans="1:19" x14ac:dyDescent="0.35">
      <c r="A1660" s="12">
        <f>marketing_campaign[[#This Row],[Response]]+marketing_campaign[[#This Row],[AcceptedCmp2]]+marketing_campaign[[#This Row],[AcceptedCmp1]]+marketing_campaign[[#This Row],[AcceptedCmp5]]+marketing_campaign[[#This Row],[AcceptedCmp4]]+marketing_campaign[[#This Row],[AcceptedCmp3]]</f>
        <v>0</v>
      </c>
      <c r="B1660" s="11">
        <v>50334</v>
      </c>
      <c r="I1660">
        <v>1981</v>
      </c>
      <c r="S1660">
        <v>45</v>
      </c>
    </row>
    <row r="1661" spans="1:19" x14ac:dyDescent="0.35">
      <c r="A1661" s="11">
        <f>marketing_campaign[[#This Row],[Response]]+marketing_campaign[[#This Row],[AcceptedCmp2]]+marketing_campaign[[#This Row],[AcceptedCmp1]]+marketing_campaign[[#This Row],[AcceptedCmp5]]+marketing_campaign[[#This Row],[AcceptedCmp4]]+marketing_campaign[[#This Row],[AcceptedCmp3]]</f>
        <v>3</v>
      </c>
      <c r="B1661" s="11">
        <v>72066</v>
      </c>
      <c r="I1661">
        <v>1958</v>
      </c>
      <c r="S1661">
        <v>68</v>
      </c>
    </row>
    <row r="1662" spans="1:19" x14ac:dyDescent="0.35">
      <c r="A1662" s="12">
        <f>marketing_campaign[[#This Row],[Response]]+marketing_campaign[[#This Row],[AcceptedCmp2]]+marketing_campaign[[#This Row],[AcceptedCmp1]]+marketing_campaign[[#This Row],[AcceptedCmp5]]+marketing_campaign[[#This Row],[AcceptedCmp4]]+marketing_campaign[[#This Row],[AcceptedCmp3]]</f>
        <v>0</v>
      </c>
      <c r="B1662" s="11">
        <v>50729</v>
      </c>
      <c r="I1662">
        <v>1968</v>
      </c>
      <c r="S1662">
        <v>58</v>
      </c>
    </row>
    <row r="1663" spans="1:19" x14ac:dyDescent="0.35">
      <c r="A1663" s="11">
        <f>marketing_campaign[[#This Row],[Response]]+marketing_campaign[[#This Row],[AcceptedCmp2]]+marketing_campaign[[#This Row],[AcceptedCmp1]]+marketing_campaign[[#This Row],[AcceptedCmp5]]+marketing_campaign[[#This Row],[AcceptedCmp4]]+marketing_campaign[[#This Row],[AcceptedCmp3]]</f>
        <v>0</v>
      </c>
      <c r="B1663" s="11">
        <v>34916</v>
      </c>
      <c r="I1663">
        <v>1976</v>
      </c>
      <c r="S1663">
        <v>50</v>
      </c>
    </row>
    <row r="1664" spans="1:19" x14ac:dyDescent="0.35">
      <c r="A1664" s="12">
        <f>marketing_campaign[[#This Row],[Response]]+marketing_campaign[[#This Row],[AcceptedCmp2]]+marketing_campaign[[#This Row],[AcceptedCmp1]]+marketing_campaign[[#This Row],[AcceptedCmp5]]+marketing_campaign[[#This Row],[AcceptedCmp4]]+marketing_campaign[[#This Row],[AcceptedCmp3]]</f>
        <v>0</v>
      </c>
      <c r="B1664" s="11">
        <v>64892</v>
      </c>
      <c r="I1664">
        <v>1966</v>
      </c>
      <c r="S1664">
        <v>60</v>
      </c>
    </row>
    <row r="1665" spans="1:19" x14ac:dyDescent="0.35">
      <c r="A1665" s="11">
        <f>marketing_campaign[[#This Row],[Response]]+marketing_campaign[[#This Row],[AcceptedCmp2]]+marketing_campaign[[#This Row],[AcceptedCmp1]]+marketing_campaign[[#This Row],[AcceptedCmp5]]+marketing_campaign[[#This Row],[AcceptedCmp4]]+marketing_campaign[[#This Row],[AcceptedCmp3]]</f>
        <v>0</v>
      </c>
      <c r="B1665" s="11">
        <v>43602</v>
      </c>
      <c r="I1665">
        <v>1989</v>
      </c>
      <c r="S1665">
        <v>37</v>
      </c>
    </row>
    <row r="1666" spans="1:19" x14ac:dyDescent="0.35">
      <c r="A1666" s="12">
        <f>marketing_campaign[[#This Row],[Response]]+marketing_campaign[[#This Row],[AcceptedCmp2]]+marketing_campaign[[#This Row],[AcceptedCmp1]]+marketing_campaign[[#This Row],[AcceptedCmp5]]+marketing_campaign[[#This Row],[AcceptedCmp4]]+marketing_campaign[[#This Row],[AcceptedCmp3]]</f>
        <v>0</v>
      </c>
      <c r="B1666" s="11">
        <v>33996</v>
      </c>
      <c r="I1666">
        <v>1985</v>
      </c>
      <c r="S1666">
        <v>41</v>
      </c>
    </row>
    <row r="1667" spans="1:19" x14ac:dyDescent="0.35">
      <c r="A1667" s="11">
        <f>marketing_campaign[[#This Row],[Response]]+marketing_campaign[[#This Row],[AcceptedCmp2]]+marketing_campaign[[#This Row],[AcceptedCmp1]]+marketing_campaign[[#This Row],[AcceptedCmp5]]+marketing_campaign[[#This Row],[AcceptedCmp4]]+marketing_campaign[[#This Row],[AcceptedCmp3]]</f>
        <v>0</v>
      </c>
      <c r="B1667" s="11">
        <v>41473</v>
      </c>
      <c r="I1667">
        <v>1967</v>
      </c>
      <c r="S1667">
        <v>59</v>
      </c>
    </row>
    <row r="1668" spans="1:19" x14ac:dyDescent="0.35">
      <c r="A1668" s="12">
        <f>marketing_campaign[[#This Row],[Response]]+marketing_campaign[[#This Row],[AcceptedCmp2]]+marketing_campaign[[#This Row],[AcceptedCmp1]]+marketing_campaign[[#This Row],[AcceptedCmp5]]+marketing_campaign[[#This Row],[AcceptedCmp4]]+marketing_campaign[[#This Row],[AcceptedCmp3]]</f>
        <v>0</v>
      </c>
      <c r="B1668" s="11">
        <v>63246</v>
      </c>
      <c r="I1668">
        <v>1959</v>
      </c>
      <c r="S1668">
        <v>67</v>
      </c>
    </row>
    <row r="1669" spans="1:19" x14ac:dyDescent="0.35">
      <c r="A1669" s="11">
        <f>marketing_campaign[[#This Row],[Response]]+marketing_campaign[[#This Row],[AcceptedCmp2]]+marketing_campaign[[#This Row],[AcceptedCmp1]]+marketing_campaign[[#This Row],[AcceptedCmp5]]+marketing_campaign[[#This Row],[AcceptedCmp4]]+marketing_campaign[[#This Row],[AcceptedCmp3]]</f>
        <v>0</v>
      </c>
      <c r="B1669" s="11">
        <v>36732</v>
      </c>
      <c r="I1669">
        <v>1970</v>
      </c>
      <c r="S1669">
        <v>56</v>
      </c>
    </row>
    <row r="1670" spans="1:19" x14ac:dyDescent="0.35">
      <c r="A1670" s="12">
        <f>marketing_campaign[[#This Row],[Response]]+marketing_campaign[[#This Row],[AcceptedCmp2]]+marketing_campaign[[#This Row],[AcceptedCmp1]]+marketing_campaign[[#This Row],[AcceptedCmp5]]+marketing_campaign[[#This Row],[AcceptedCmp4]]+marketing_campaign[[#This Row],[AcceptedCmp3]]</f>
        <v>0</v>
      </c>
      <c r="B1670" s="11">
        <v>69084</v>
      </c>
      <c r="I1670">
        <v>1967</v>
      </c>
      <c r="S1670">
        <v>59</v>
      </c>
    </row>
    <row r="1671" spans="1:19" x14ac:dyDescent="0.35">
      <c r="A1671" s="11">
        <f>marketing_campaign[[#This Row],[Response]]+marketing_campaign[[#This Row],[AcceptedCmp2]]+marketing_campaign[[#This Row],[AcceptedCmp1]]+marketing_campaign[[#This Row],[AcceptedCmp5]]+marketing_campaign[[#This Row],[AcceptedCmp4]]+marketing_campaign[[#This Row],[AcceptedCmp3]]</f>
        <v>2</v>
      </c>
      <c r="B1671" s="11">
        <v>77766</v>
      </c>
      <c r="I1671">
        <v>1985</v>
      </c>
      <c r="S1671">
        <v>41</v>
      </c>
    </row>
    <row r="1672" spans="1:19" x14ac:dyDescent="0.35">
      <c r="A1672" s="12">
        <f>marketing_campaign[[#This Row],[Response]]+marketing_campaign[[#This Row],[AcceptedCmp2]]+marketing_campaign[[#This Row],[AcceptedCmp1]]+marketing_campaign[[#This Row],[AcceptedCmp5]]+marketing_campaign[[#This Row],[AcceptedCmp4]]+marketing_campaign[[#This Row],[AcceptedCmp3]]</f>
        <v>3</v>
      </c>
      <c r="B1672" s="11">
        <v>37929</v>
      </c>
      <c r="I1672">
        <v>1951</v>
      </c>
      <c r="S1672">
        <v>75</v>
      </c>
    </row>
    <row r="1673" spans="1:19" x14ac:dyDescent="0.35">
      <c r="A1673" s="11">
        <f>marketing_campaign[[#This Row],[Response]]+marketing_campaign[[#This Row],[AcceptedCmp2]]+marketing_campaign[[#This Row],[AcceptedCmp1]]+marketing_campaign[[#This Row],[AcceptedCmp5]]+marketing_campaign[[#This Row],[AcceptedCmp4]]+marketing_campaign[[#This Row],[AcceptedCmp3]]</f>
        <v>0</v>
      </c>
      <c r="B1673" s="11">
        <v>86610</v>
      </c>
      <c r="I1673">
        <v>1986</v>
      </c>
      <c r="S1673">
        <v>40</v>
      </c>
    </row>
    <row r="1674" spans="1:19" x14ac:dyDescent="0.35">
      <c r="A1674" s="12">
        <f>marketing_campaign[[#This Row],[Response]]+marketing_campaign[[#This Row],[AcceptedCmp2]]+marketing_campaign[[#This Row],[AcceptedCmp1]]+marketing_campaign[[#This Row],[AcceptedCmp5]]+marketing_campaign[[#This Row],[AcceptedCmp4]]+marketing_campaign[[#This Row],[AcceptedCmp3]]</f>
        <v>2</v>
      </c>
      <c r="B1674" s="11">
        <v>80141</v>
      </c>
      <c r="I1674">
        <v>1955</v>
      </c>
      <c r="S1674">
        <v>71</v>
      </c>
    </row>
    <row r="1675" spans="1:19" x14ac:dyDescent="0.35">
      <c r="A1675" s="11">
        <f>marketing_campaign[[#This Row],[Response]]+marketing_campaign[[#This Row],[AcceptedCmp2]]+marketing_campaign[[#This Row],[AcceptedCmp1]]+marketing_campaign[[#This Row],[AcceptedCmp5]]+marketing_campaign[[#This Row],[AcceptedCmp4]]+marketing_campaign[[#This Row],[AcceptedCmp3]]</f>
        <v>1</v>
      </c>
      <c r="B1675" s="11">
        <v>72635</v>
      </c>
      <c r="I1675">
        <v>1970</v>
      </c>
      <c r="S1675">
        <v>56</v>
      </c>
    </row>
    <row r="1676" spans="1:19" x14ac:dyDescent="0.35">
      <c r="A1676" s="12">
        <f>marketing_campaign[[#This Row],[Response]]+marketing_campaign[[#This Row],[AcceptedCmp2]]+marketing_campaign[[#This Row],[AcceptedCmp1]]+marketing_campaign[[#This Row],[AcceptedCmp5]]+marketing_campaign[[#This Row],[AcceptedCmp4]]+marketing_campaign[[#This Row],[AcceptedCmp3]]</f>
        <v>0</v>
      </c>
      <c r="B1676" s="11">
        <v>69016</v>
      </c>
      <c r="I1676">
        <v>1991</v>
      </c>
      <c r="S1676">
        <v>35</v>
      </c>
    </row>
    <row r="1677" spans="1:19" x14ac:dyDescent="0.35">
      <c r="A1677" s="11">
        <f>marketing_campaign[[#This Row],[Response]]+marketing_campaign[[#This Row],[AcceptedCmp2]]+marketing_campaign[[#This Row],[AcceptedCmp1]]+marketing_campaign[[#This Row],[AcceptedCmp5]]+marketing_campaign[[#This Row],[AcceptedCmp4]]+marketing_campaign[[#This Row],[AcceptedCmp3]]</f>
        <v>0</v>
      </c>
      <c r="B1677" s="11">
        <v>20193</v>
      </c>
      <c r="I1677">
        <v>1975</v>
      </c>
      <c r="S1677">
        <v>51</v>
      </c>
    </row>
    <row r="1678" spans="1:19" x14ac:dyDescent="0.35">
      <c r="A1678" s="12">
        <f>marketing_campaign[[#This Row],[Response]]+marketing_campaign[[#This Row],[AcceptedCmp2]]+marketing_campaign[[#This Row],[AcceptedCmp1]]+marketing_campaign[[#This Row],[AcceptedCmp5]]+marketing_campaign[[#This Row],[AcceptedCmp4]]+marketing_campaign[[#This Row],[AcceptedCmp3]]</f>
        <v>0</v>
      </c>
      <c r="B1678" s="11">
        <v>27573</v>
      </c>
      <c r="I1678">
        <v>1979</v>
      </c>
      <c r="S1678">
        <v>47</v>
      </c>
    </row>
    <row r="1679" spans="1:19" x14ac:dyDescent="0.35">
      <c r="A1679" s="11">
        <f>marketing_campaign[[#This Row],[Response]]+marketing_campaign[[#This Row],[AcceptedCmp2]]+marketing_campaign[[#This Row],[AcceptedCmp1]]+marketing_campaign[[#This Row],[AcceptedCmp5]]+marketing_campaign[[#This Row],[AcceptedCmp4]]+marketing_campaign[[#This Row],[AcceptedCmp3]]</f>
        <v>0</v>
      </c>
      <c r="B1679" s="11">
        <v>15862</v>
      </c>
      <c r="I1679">
        <v>1976</v>
      </c>
      <c r="S1679">
        <v>50</v>
      </c>
    </row>
    <row r="1680" spans="1:19" x14ac:dyDescent="0.35">
      <c r="A1680" s="12">
        <f>marketing_campaign[[#This Row],[Response]]+marketing_campaign[[#This Row],[AcceptedCmp2]]+marketing_campaign[[#This Row],[AcceptedCmp1]]+marketing_campaign[[#This Row],[AcceptedCmp5]]+marketing_campaign[[#This Row],[AcceptedCmp4]]+marketing_campaign[[#This Row],[AcceptedCmp3]]</f>
        <v>0</v>
      </c>
      <c r="B1680" s="11">
        <v>49544</v>
      </c>
      <c r="I1680">
        <v>1980</v>
      </c>
      <c r="S1680">
        <v>46</v>
      </c>
    </row>
    <row r="1681" spans="1:19" x14ac:dyDescent="0.35">
      <c r="A1681" s="11">
        <f>marketing_campaign[[#This Row],[Response]]+marketing_campaign[[#This Row],[AcceptedCmp2]]+marketing_campaign[[#This Row],[AcceptedCmp1]]+marketing_campaign[[#This Row],[AcceptedCmp5]]+marketing_campaign[[#This Row],[AcceptedCmp4]]+marketing_campaign[[#This Row],[AcceptedCmp3]]</f>
        <v>0</v>
      </c>
      <c r="B1681" s="11">
        <v>33228</v>
      </c>
      <c r="I1681">
        <v>1978</v>
      </c>
      <c r="S1681">
        <v>48</v>
      </c>
    </row>
    <row r="1682" spans="1:19" x14ac:dyDescent="0.35">
      <c r="A1682" s="12">
        <f>marketing_campaign[[#This Row],[Response]]+marketing_campaign[[#This Row],[AcceptedCmp2]]+marketing_campaign[[#This Row],[AcceptedCmp1]]+marketing_campaign[[#This Row],[AcceptedCmp5]]+marketing_campaign[[#This Row],[AcceptedCmp4]]+marketing_campaign[[#This Row],[AcceptedCmp3]]</f>
        <v>1</v>
      </c>
      <c r="B1682" s="11">
        <v>70440</v>
      </c>
      <c r="I1682">
        <v>1971</v>
      </c>
      <c r="S1682">
        <v>55</v>
      </c>
    </row>
    <row r="1683" spans="1:19" x14ac:dyDescent="0.35">
      <c r="A1683" s="11">
        <f>marketing_campaign[[#This Row],[Response]]+marketing_campaign[[#This Row],[AcceptedCmp2]]+marketing_campaign[[#This Row],[AcceptedCmp1]]+marketing_campaign[[#This Row],[AcceptedCmp5]]+marketing_campaign[[#This Row],[AcceptedCmp4]]+marketing_campaign[[#This Row],[AcceptedCmp3]]</f>
        <v>0</v>
      </c>
      <c r="B1683" s="11">
        <v>38232</v>
      </c>
      <c r="I1683">
        <v>1955</v>
      </c>
      <c r="S1683">
        <v>71</v>
      </c>
    </row>
    <row r="1684" spans="1:19" x14ac:dyDescent="0.35">
      <c r="A1684" s="12">
        <f>marketing_campaign[[#This Row],[Response]]+marketing_campaign[[#This Row],[AcceptedCmp2]]+marketing_campaign[[#This Row],[AcceptedCmp1]]+marketing_campaign[[#This Row],[AcceptedCmp5]]+marketing_campaign[[#This Row],[AcceptedCmp4]]+marketing_campaign[[#This Row],[AcceptedCmp3]]</f>
        <v>0</v>
      </c>
      <c r="B1684" s="11">
        <v>22554</v>
      </c>
      <c r="I1684">
        <v>1983</v>
      </c>
      <c r="S1684">
        <v>43</v>
      </c>
    </row>
    <row r="1685" spans="1:19" x14ac:dyDescent="0.35">
      <c r="A1685" s="11">
        <f>marketing_campaign[[#This Row],[Response]]+marketing_campaign[[#This Row],[AcceptedCmp2]]+marketing_campaign[[#This Row],[AcceptedCmp1]]+marketing_campaign[[#This Row],[AcceptedCmp5]]+marketing_campaign[[#This Row],[AcceptedCmp4]]+marketing_campaign[[#This Row],[AcceptedCmp3]]</f>
        <v>0</v>
      </c>
      <c r="B1685" s="11">
        <v>23536</v>
      </c>
      <c r="I1685">
        <v>1952</v>
      </c>
      <c r="S1685">
        <v>74</v>
      </c>
    </row>
    <row r="1686" spans="1:19" x14ac:dyDescent="0.35">
      <c r="A1686" s="12">
        <f>marketing_campaign[[#This Row],[Response]]+marketing_campaign[[#This Row],[AcceptedCmp2]]+marketing_campaign[[#This Row],[AcceptedCmp1]]+marketing_campaign[[#This Row],[AcceptedCmp5]]+marketing_campaign[[#This Row],[AcceptedCmp4]]+marketing_campaign[[#This Row],[AcceptedCmp3]]</f>
        <v>0</v>
      </c>
      <c r="B1686" s="11">
        <v>49413</v>
      </c>
      <c r="I1686">
        <v>1969</v>
      </c>
      <c r="S1686">
        <v>57</v>
      </c>
    </row>
    <row r="1687" spans="1:19" x14ac:dyDescent="0.35">
      <c r="A1687" s="11">
        <f>marketing_campaign[[#This Row],[Response]]+marketing_campaign[[#This Row],[AcceptedCmp2]]+marketing_campaign[[#This Row],[AcceptedCmp1]]+marketing_campaign[[#This Row],[AcceptedCmp5]]+marketing_campaign[[#This Row],[AcceptedCmp4]]+marketing_campaign[[#This Row],[AcceptedCmp3]]</f>
        <v>0</v>
      </c>
      <c r="B1687" s="11">
        <v>42231</v>
      </c>
      <c r="I1687">
        <v>1980</v>
      </c>
      <c r="S1687">
        <v>46</v>
      </c>
    </row>
    <row r="1688" spans="1:19" x14ac:dyDescent="0.35">
      <c r="A1688" s="12">
        <f>marketing_campaign[[#This Row],[Response]]+marketing_campaign[[#This Row],[AcceptedCmp2]]+marketing_campaign[[#This Row],[AcceptedCmp1]]+marketing_campaign[[#This Row],[AcceptedCmp5]]+marketing_campaign[[#This Row],[AcceptedCmp4]]+marketing_campaign[[#This Row],[AcceptedCmp3]]</f>
        <v>1</v>
      </c>
      <c r="B1688" s="11">
        <v>78789</v>
      </c>
      <c r="I1688">
        <v>1968</v>
      </c>
      <c r="S1688">
        <v>58</v>
      </c>
    </row>
    <row r="1689" spans="1:19" x14ac:dyDescent="0.35">
      <c r="A1689" s="11">
        <f>marketing_campaign[[#This Row],[Response]]+marketing_campaign[[#This Row],[AcceptedCmp2]]+marketing_campaign[[#This Row],[AcceptedCmp1]]+marketing_campaign[[#This Row],[AcceptedCmp5]]+marketing_campaign[[#This Row],[AcceptedCmp4]]+marketing_campaign[[#This Row],[AcceptedCmp3]]</f>
        <v>3</v>
      </c>
      <c r="B1689" s="11">
        <v>56534</v>
      </c>
      <c r="I1689">
        <v>1971</v>
      </c>
      <c r="S1689">
        <v>55</v>
      </c>
    </row>
    <row r="1690" spans="1:19" x14ac:dyDescent="0.35">
      <c r="A1690" s="12">
        <f>marketing_campaign[[#This Row],[Response]]+marketing_campaign[[#This Row],[AcceptedCmp2]]+marketing_campaign[[#This Row],[AcceptedCmp1]]+marketing_campaign[[#This Row],[AcceptedCmp5]]+marketing_campaign[[#This Row],[AcceptedCmp4]]+marketing_campaign[[#This Row],[AcceptedCmp3]]</f>
        <v>0</v>
      </c>
      <c r="B1690" s="11">
        <v>58350</v>
      </c>
      <c r="I1690">
        <v>1989</v>
      </c>
      <c r="S1690">
        <v>37</v>
      </c>
    </row>
    <row r="1691" spans="1:19" x14ac:dyDescent="0.35">
      <c r="A1691" s="11">
        <f>marketing_campaign[[#This Row],[Response]]+marketing_campaign[[#This Row],[AcceptedCmp2]]+marketing_campaign[[#This Row],[AcceptedCmp1]]+marketing_campaign[[#This Row],[AcceptedCmp5]]+marketing_campaign[[#This Row],[AcceptedCmp4]]+marketing_campaign[[#This Row],[AcceptedCmp3]]</f>
        <v>0</v>
      </c>
      <c r="B1691" s="11">
        <v>81217</v>
      </c>
      <c r="I1691">
        <v>1951</v>
      </c>
      <c r="S1691">
        <v>75</v>
      </c>
    </row>
    <row r="1692" spans="1:19" x14ac:dyDescent="0.35">
      <c r="A1692" s="12">
        <f>marketing_campaign[[#This Row],[Response]]+marketing_campaign[[#This Row],[AcceptedCmp2]]+marketing_campaign[[#This Row],[AcceptedCmp1]]+marketing_campaign[[#This Row],[AcceptedCmp5]]+marketing_campaign[[#This Row],[AcceptedCmp4]]+marketing_campaign[[#This Row],[AcceptedCmp3]]</f>
        <v>0</v>
      </c>
      <c r="B1692" s="11">
        <v>49090</v>
      </c>
      <c r="I1692">
        <v>1987</v>
      </c>
      <c r="S1692">
        <v>39</v>
      </c>
    </row>
    <row r="1693" spans="1:19" x14ac:dyDescent="0.35">
      <c r="A1693" s="11">
        <f>marketing_campaign[[#This Row],[Response]]+marketing_campaign[[#This Row],[AcceptedCmp2]]+marketing_campaign[[#This Row],[AcceptedCmp1]]+marketing_campaign[[#This Row],[AcceptedCmp5]]+marketing_campaign[[#This Row],[AcceptedCmp4]]+marketing_campaign[[#This Row],[AcceptedCmp3]]</f>
        <v>0</v>
      </c>
      <c r="B1693" s="11">
        <v>61787</v>
      </c>
      <c r="I1693">
        <v>1985</v>
      </c>
      <c r="S1693">
        <v>41</v>
      </c>
    </row>
    <row r="1694" spans="1:19" x14ac:dyDescent="0.35">
      <c r="A1694" s="12">
        <f>marketing_campaign[[#This Row],[Response]]+marketing_campaign[[#This Row],[AcceptedCmp2]]+marketing_campaign[[#This Row],[AcceptedCmp1]]+marketing_campaign[[#This Row],[AcceptedCmp5]]+marketing_campaign[[#This Row],[AcceptedCmp4]]+marketing_campaign[[#This Row],[AcceptedCmp3]]</f>
        <v>0</v>
      </c>
      <c r="B1694" s="11">
        <v>18169</v>
      </c>
      <c r="I1694">
        <v>1981</v>
      </c>
      <c r="S1694">
        <v>45</v>
      </c>
    </row>
    <row r="1695" spans="1:19" x14ac:dyDescent="0.35">
      <c r="A1695" s="11">
        <f>marketing_campaign[[#This Row],[Response]]+marketing_campaign[[#This Row],[AcceptedCmp2]]+marketing_campaign[[#This Row],[AcceptedCmp1]]+marketing_campaign[[#This Row],[AcceptedCmp5]]+marketing_campaign[[#This Row],[AcceptedCmp4]]+marketing_campaign[[#This Row],[AcceptedCmp3]]</f>
        <v>0</v>
      </c>
      <c r="B1695" s="11">
        <v>24336</v>
      </c>
      <c r="I1695">
        <v>1990</v>
      </c>
      <c r="S1695">
        <v>36</v>
      </c>
    </row>
    <row r="1696" spans="1:19" x14ac:dyDescent="0.35">
      <c r="A1696" s="12">
        <f>marketing_campaign[[#This Row],[Response]]+marketing_campaign[[#This Row],[AcceptedCmp2]]+marketing_campaign[[#This Row],[AcceptedCmp1]]+marketing_campaign[[#This Row],[AcceptedCmp5]]+marketing_campaign[[#This Row],[AcceptedCmp4]]+marketing_campaign[[#This Row],[AcceptedCmp3]]</f>
        <v>0</v>
      </c>
      <c r="B1696" s="11">
        <v>18222</v>
      </c>
      <c r="I1696">
        <v>1952</v>
      </c>
      <c r="S1696">
        <v>74</v>
      </c>
    </row>
    <row r="1697" spans="1:19" x14ac:dyDescent="0.35">
      <c r="A1697" s="11">
        <f>marketing_campaign[[#This Row],[Response]]+marketing_campaign[[#This Row],[AcceptedCmp2]]+marketing_campaign[[#This Row],[AcceptedCmp1]]+marketing_campaign[[#This Row],[AcceptedCmp5]]+marketing_campaign[[#This Row],[AcceptedCmp4]]+marketing_campaign[[#This Row],[AcceptedCmp3]]</f>
        <v>0</v>
      </c>
      <c r="B1697" s="11">
        <v>62335</v>
      </c>
      <c r="I1697">
        <v>1971</v>
      </c>
      <c r="S1697">
        <v>55</v>
      </c>
    </row>
    <row r="1698" spans="1:19" x14ac:dyDescent="0.35">
      <c r="A1698" s="12">
        <f>marketing_campaign[[#This Row],[Response]]+marketing_campaign[[#This Row],[AcceptedCmp2]]+marketing_campaign[[#This Row],[AcceptedCmp1]]+marketing_campaign[[#This Row],[AcceptedCmp5]]+marketing_campaign[[#This Row],[AcceptedCmp4]]+marketing_campaign[[#This Row],[AcceptedCmp3]]</f>
        <v>0</v>
      </c>
      <c r="B1698" s="11">
        <v>42033</v>
      </c>
      <c r="I1698">
        <v>1983</v>
      </c>
      <c r="S1698">
        <v>43</v>
      </c>
    </row>
    <row r="1699" spans="1:19" x14ac:dyDescent="0.35">
      <c r="A1699" s="11">
        <f>marketing_campaign[[#This Row],[Response]]+marketing_campaign[[#This Row],[AcceptedCmp2]]+marketing_campaign[[#This Row],[AcceptedCmp1]]+marketing_campaign[[#This Row],[AcceptedCmp5]]+marketing_campaign[[#This Row],[AcceptedCmp4]]+marketing_campaign[[#This Row],[AcceptedCmp3]]</f>
        <v>1</v>
      </c>
      <c r="B1699" s="11">
        <v>86580</v>
      </c>
      <c r="I1699">
        <v>1957</v>
      </c>
      <c r="S1699">
        <v>69</v>
      </c>
    </row>
    <row r="1700" spans="1:19" x14ac:dyDescent="0.35">
      <c r="A1700" s="12">
        <f>marketing_campaign[[#This Row],[Response]]+marketing_campaign[[#This Row],[AcceptedCmp2]]+marketing_campaign[[#This Row],[AcceptedCmp1]]+marketing_campaign[[#This Row],[AcceptedCmp5]]+marketing_campaign[[#This Row],[AcceptedCmp4]]+marketing_campaign[[#This Row],[AcceptedCmp3]]</f>
        <v>0</v>
      </c>
      <c r="B1700" s="11">
        <v>41437</v>
      </c>
      <c r="I1700">
        <v>1951</v>
      </c>
      <c r="S1700">
        <v>75</v>
      </c>
    </row>
    <row r="1701" spans="1:19" x14ac:dyDescent="0.35">
      <c r="A1701" s="11">
        <f>marketing_campaign[[#This Row],[Response]]+marketing_campaign[[#This Row],[AcceptedCmp2]]+marketing_campaign[[#This Row],[AcceptedCmp1]]+marketing_campaign[[#This Row],[AcceptedCmp5]]+marketing_campaign[[#This Row],[AcceptedCmp4]]+marketing_campaign[[#This Row],[AcceptedCmp3]]</f>
        <v>0</v>
      </c>
      <c r="B1701" s="11">
        <v>73705</v>
      </c>
      <c r="I1701">
        <v>1976</v>
      </c>
      <c r="S1701">
        <v>50</v>
      </c>
    </row>
    <row r="1702" spans="1:19" x14ac:dyDescent="0.35">
      <c r="A1702" s="12">
        <f>marketing_campaign[[#This Row],[Response]]+marketing_campaign[[#This Row],[AcceptedCmp2]]+marketing_campaign[[#This Row],[AcceptedCmp1]]+marketing_campaign[[#This Row],[AcceptedCmp5]]+marketing_campaign[[#This Row],[AcceptedCmp4]]+marketing_campaign[[#This Row],[AcceptedCmp3]]</f>
        <v>0</v>
      </c>
      <c r="B1702" s="11">
        <v>61064</v>
      </c>
      <c r="I1702">
        <v>1955</v>
      </c>
      <c r="S1702">
        <v>71</v>
      </c>
    </row>
    <row r="1703" spans="1:19" x14ac:dyDescent="0.35">
      <c r="A1703" s="11">
        <f>marketing_campaign[[#This Row],[Response]]+marketing_campaign[[#This Row],[AcceptedCmp2]]+marketing_campaign[[#This Row],[AcceptedCmp1]]+marketing_campaign[[#This Row],[AcceptedCmp5]]+marketing_campaign[[#This Row],[AcceptedCmp4]]+marketing_campaign[[#This Row],[AcceptedCmp3]]</f>
        <v>0</v>
      </c>
      <c r="B1703" s="11">
        <v>38452</v>
      </c>
      <c r="I1703">
        <v>1989</v>
      </c>
      <c r="S1703">
        <v>37</v>
      </c>
    </row>
    <row r="1704" spans="1:19" x14ac:dyDescent="0.35">
      <c r="A1704" s="12">
        <f>marketing_campaign[[#This Row],[Response]]+marketing_campaign[[#This Row],[AcceptedCmp2]]+marketing_campaign[[#This Row],[AcceptedCmp1]]+marketing_campaign[[#This Row],[AcceptedCmp5]]+marketing_campaign[[#This Row],[AcceptedCmp4]]+marketing_campaign[[#This Row],[AcceptedCmp3]]</f>
        <v>0</v>
      </c>
      <c r="B1704" s="11">
        <v>18358</v>
      </c>
      <c r="I1704">
        <v>1973</v>
      </c>
      <c r="S1704">
        <v>53</v>
      </c>
    </row>
    <row r="1705" spans="1:19" x14ac:dyDescent="0.35">
      <c r="A1705" s="11">
        <f>marketing_campaign[[#This Row],[Response]]+marketing_campaign[[#This Row],[AcceptedCmp2]]+marketing_campaign[[#This Row],[AcceptedCmp1]]+marketing_campaign[[#This Row],[AcceptedCmp5]]+marketing_campaign[[#This Row],[AcceptedCmp4]]+marketing_campaign[[#This Row],[AcceptedCmp3]]</f>
        <v>0</v>
      </c>
      <c r="B1705" s="11">
        <v>55012</v>
      </c>
      <c r="I1705">
        <v>1973</v>
      </c>
      <c r="S1705">
        <v>53</v>
      </c>
    </row>
    <row r="1706" spans="1:19" x14ac:dyDescent="0.35">
      <c r="A1706" s="12">
        <f>marketing_campaign[[#This Row],[Response]]+marketing_campaign[[#This Row],[AcceptedCmp2]]+marketing_campaign[[#This Row],[AcceptedCmp1]]+marketing_campaign[[#This Row],[AcceptedCmp5]]+marketing_campaign[[#This Row],[AcceptedCmp4]]+marketing_campaign[[#This Row],[AcceptedCmp3]]</f>
        <v>1</v>
      </c>
      <c r="B1706" s="11">
        <v>9722</v>
      </c>
      <c r="I1706">
        <v>1984</v>
      </c>
      <c r="S1706">
        <v>42</v>
      </c>
    </row>
    <row r="1707" spans="1:19" x14ac:dyDescent="0.35">
      <c r="A1707" s="11">
        <f>marketing_campaign[[#This Row],[Response]]+marketing_campaign[[#This Row],[AcceptedCmp2]]+marketing_campaign[[#This Row],[AcceptedCmp1]]+marketing_campaign[[#This Row],[AcceptedCmp5]]+marketing_campaign[[#This Row],[AcceptedCmp4]]+marketing_campaign[[#This Row],[AcceptedCmp3]]</f>
        <v>0</v>
      </c>
      <c r="B1707" s="11">
        <v>38175</v>
      </c>
      <c r="I1707">
        <v>1956</v>
      </c>
      <c r="S1707">
        <v>70</v>
      </c>
    </row>
    <row r="1708" spans="1:19" x14ac:dyDescent="0.35">
      <c r="A1708" s="12">
        <f>marketing_campaign[[#This Row],[Response]]+marketing_campaign[[#This Row],[AcceptedCmp2]]+marketing_campaign[[#This Row],[AcceptedCmp1]]+marketing_campaign[[#This Row],[AcceptedCmp5]]+marketing_campaign[[#This Row],[AcceptedCmp4]]+marketing_campaign[[#This Row],[AcceptedCmp3]]</f>
        <v>1</v>
      </c>
      <c r="B1708" s="11">
        <v>58656</v>
      </c>
      <c r="I1708">
        <v>1965</v>
      </c>
      <c r="S1708">
        <v>61</v>
      </c>
    </row>
    <row r="1709" spans="1:19" x14ac:dyDescent="0.35">
      <c r="A1709" s="11">
        <f>marketing_campaign[[#This Row],[Response]]+marketing_campaign[[#This Row],[AcceptedCmp2]]+marketing_campaign[[#This Row],[AcceptedCmp1]]+marketing_campaign[[#This Row],[AcceptedCmp5]]+marketing_campaign[[#This Row],[AcceptedCmp4]]+marketing_campaign[[#This Row],[AcceptedCmp3]]</f>
        <v>0</v>
      </c>
      <c r="B1709" s="11">
        <v>52117</v>
      </c>
      <c r="I1709">
        <v>1978</v>
      </c>
      <c r="S1709">
        <v>48</v>
      </c>
    </row>
    <row r="1710" spans="1:19" x14ac:dyDescent="0.35">
      <c r="A1710" s="12">
        <f>marketing_campaign[[#This Row],[Response]]+marketing_campaign[[#This Row],[AcceptedCmp2]]+marketing_campaign[[#This Row],[AcceptedCmp1]]+marketing_campaign[[#This Row],[AcceptedCmp5]]+marketing_campaign[[#This Row],[AcceptedCmp4]]+marketing_campaign[[#This Row],[AcceptedCmp3]]</f>
        <v>0</v>
      </c>
      <c r="B1710" s="11">
        <v>64813</v>
      </c>
      <c r="I1710">
        <v>1973</v>
      </c>
      <c r="S1710">
        <v>53</v>
      </c>
    </row>
    <row r="1711" spans="1:19" x14ac:dyDescent="0.35">
      <c r="A1711" s="11">
        <f>marketing_campaign[[#This Row],[Response]]+marketing_campaign[[#This Row],[AcceptedCmp2]]+marketing_campaign[[#This Row],[AcceptedCmp1]]+marketing_campaign[[#This Row],[AcceptedCmp5]]+marketing_campaign[[#This Row],[AcceptedCmp4]]+marketing_campaign[[#This Row],[AcceptedCmp3]]</f>
        <v>0</v>
      </c>
      <c r="B1711" s="11">
        <v>54222</v>
      </c>
      <c r="I1711">
        <v>1986</v>
      </c>
      <c r="S1711">
        <v>40</v>
      </c>
    </row>
    <row r="1712" spans="1:19" x14ac:dyDescent="0.35">
      <c r="A1712" s="12">
        <f>marketing_campaign[[#This Row],[Response]]+marketing_campaign[[#This Row],[AcceptedCmp2]]+marketing_campaign[[#This Row],[AcceptedCmp1]]+marketing_campaign[[#This Row],[AcceptedCmp5]]+marketing_campaign[[#This Row],[AcceptedCmp4]]+marketing_campaign[[#This Row],[AcceptedCmp3]]</f>
        <v>5</v>
      </c>
      <c r="B1712" s="11">
        <v>83512</v>
      </c>
      <c r="I1712">
        <v>1959</v>
      </c>
      <c r="S1712">
        <v>67</v>
      </c>
    </row>
    <row r="1713" spans="1:19" x14ac:dyDescent="0.35">
      <c r="A1713" s="11">
        <f>marketing_campaign[[#This Row],[Response]]+marketing_campaign[[#This Row],[AcceptedCmp2]]+marketing_campaign[[#This Row],[AcceptedCmp1]]+marketing_campaign[[#This Row],[AcceptedCmp5]]+marketing_campaign[[#This Row],[AcceptedCmp4]]+marketing_campaign[[#This Row],[AcceptedCmp3]]</f>
        <v>4</v>
      </c>
      <c r="B1713" s="11">
        <v>77520</v>
      </c>
      <c r="I1713">
        <v>1978</v>
      </c>
      <c r="S1713">
        <v>48</v>
      </c>
    </row>
    <row r="1714" spans="1:19" x14ac:dyDescent="0.35">
      <c r="A1714" s="12">
        <f>marketing_campaign[[#This Row],[Response]]+marketing_campaign[[#This Row],[AcceptedCmp2]]+marketing_campaign[[#This Row],[AcceptedCmp1]]+marketing_campaign[[#This Row],[AcceptedCmp5]]+marketing_campaign[[#This Row],[AcceptedCmp4]]+marketing_campaign[[#This Row],[AcceptedCmp3]]</f>
        <v>0</v>
      </c>
      <c r="B1714" s="11">
        <v>41154</v>
      </c>
      <c r="I1714">
        <v>1966</v>
      </c>
      <c r="S1714">
        <v>60</v>
      </c>
    </row>
    <row r="1715" spans="1:19" x14ac:dyDescent="0.35">
      <c r="A1715" s="11">
        <f>marketing_campaign[[#This Row],[Response]]+marketing_campaign[[#This Row],[AcceptedCmp2]]+marketing_campaign[[#This Row],[AcceptedCmp1]]+marketing_campaign[[#This Row],[AcceptedCmp5]]+marketing_campaign[[#This Row],[AcceptedCmp4]]+marketing_campaign[[#This Row],[AcceptedCmp3]]</f>
        <v>1</v>
      </c>
      <c r="B1715" s="11">
        <v>80398</v>
      </c>
      <c r="I1715">
        <v>1992</v>
      </c>
      <c r="S1715">
        <v>34</v>
      </c>
    </row>
    <row r="1716" spans="1:19" x14ac:dyDescent="0.35">
      <c r="A1716" s="12">
        <f>marketing_campaign[[#This Row],[Response]]+marketing_campaign[[#This Row],[AcceptedCmp2]]+marketing_campaign[[#This Row],[AcceptedCmp1]]+marketing_campaign[[#This Row],[AcceptedCmp5]]+marketing_campaign[[#This Row],[AcceptedCmp4]]+marketing_campaign[[#This Row],[AcceptedCmp3]]</f>
        <v>0</v>
      </c>
      <c r="B1716" s="11">
        <v>18746</v>
      </c>
      <c r="I1716">
        <v>1984</v>
      </c>
      <c r="S1716">
        <v>42</v>
      </c>
    </row>
    <row r="1717" spans="1:19" x14ac:dyDescent="0.35">
      <c r="A1717" s="11">
        <f>marketing_campaign[[#This Row],[Response]]+marketing_campaign[[#This Row],[AcceptedCmp2]]+marketing_campaign[[#This Row],[AcceptedCmp1]]+marketing_campaign[[#This Row],[AcceptedCmp5]]+marketing_campaign[[#This Row],[AcceptedCmp4]]+marketing_campaign[[#This Row],[AcceptedCmp3]]</f>
        <v>0</v>
      </c>
      <c r="B1717" s="11">
        <v>35196</v>
      </c>
      <c r="I1717">
        <v>1956</v>
      </c>
      <c r="S1717">
        <v>70</v>
      </c>
    </row>
    <row r="1718" spans="1:19" x14ac:dyDescent="0.35">
      <c r="A1718" s="12">
        <f>marketing_campaign[[#This Row],[Response]]+marketing_campaign[[#This Row],[AcceptedCmp2]]+marketing_campaign[[#This Row],[AcceptedCmp1]]+marketing_campaign[[#This Row],[AcceptedCmp5]]+marketing_campaign[[#This Row],[AcceptedCmp4]]+marketing_campaign[[#This Row],[AcceptedCmp3]]</f>
        <v>0</v>
      </c>
      <c r="B1718" s="11">
        <v>60230</v>
      </c>
      <c r="I1718">
        <v>1977</v>
      </c>
      <c r="S1718">
        <v>49</v>
      </c>
    </row>
    <row r="1719" spans="1:19" x14ac:dyDescent="0.35">
      <c r="A1719" s="11">
        <f>marketing_campaign[[#This Row],[Response]]+marketing_campaign[[#This Row],[AcceptedCmp2]]+marketing_campaign[[#This Row],[AcceptedCmp1]]+marketing_campaign[[#This Row],[AcceptedCmp5]]+marketing_campaign[[#This Row],[AcceptedCmp4]]+marketing_campaign[[#This Row],[AcceptedCmp3]]</f>
        <v>0</v>
      </c>
      <c r="B1719" s="11">
        <v>22108</v>
      </c>
      <c r="I1719">
        <v>1974</v>
      </c>
      <c r="S1719">
        <v>52</v>
      </c>
    </row>
    <row r="1720" spans="1:19" x14ac:dyDescent="0.35">
      <c r="A1720" s="12">
        <f>marketing_campaign[[#This Row],[Response]]+marketing_campaign[[#This Row],[AcceptedCmp2]]+marketing_campaign[[#This Row],[AcceptedCmp1]]+marketing_campaign[[#This Row],[AcceptedCmp5]]+marketing_campaign[[#This Row],[AcceptedCmp4]]+marketing_campaign[[#This Row],[AcceptedCmp3]]</f>
        <v>0</v>
      </c>
      <c r="B1720" s="11">
        <v>44392</v>
      </c>
      <c r="I1720">
        <v>1976</v>
      </c>
      <c r="S1720">
        <v>50</v>
      </c>
    </row>
    <row r="1721" spans="1:19" x14ac:dyDescent="0.35">
      <c r="A1721" s="11">
        <f>marketing_campaign[[#This Row],[Response]]+marketing_campaign[[#This Row],[AcceptedCmp2]]+marketing_campaign[[#This Row],[AcceptedCmp1]]+marketing_campaign[[#This Row],[AcceptedCmp5]]+marketing_campaign[[#This Row],[AcceptedCmp4]]+marketing_campaign[[#This Row],[AcceptedCmp3]]</f>
        <v>2</v>
      </c>
      <c r="B1721" s="11">
        <v>55424</v>
      </c>
      <c r="I1721">
        <v>1979</v>
      </c>
      <c r="S1721">
        <v>47</v>
      </c>
    </row>
    <row r="1722" spans="1:19" x14ac:dyDescent="0.35">
      <c r="A1722" s="12">
        <f>marketing_campaign[[#This Row],[Response]]+marketing_campaign[[#This Row],[AcceptedCmp2]]+marketing_campaign[[#This Row],[AcceptedCmp1]]+marketing_campaign[[#This Row],[AcceptedCmp5]]+marketing_campaign[[#This Row],[AcceptedCmp4]]+marketing_campaign[[#This Row],[AcceptedCmp3]]</f>
        <v>0</v>
      </c>
      <c r="B1722" s="11">
        <v>17688</v>
      </c>
      <c r="I1722">
        <v>1983</v>
      </c>
      <c r="S1722">
        <v>43</v>
      </c>
    </row>
    <row r="1723" spans="1:19" x14ac:dyDescent="0.35">
      <c r="A1723" s="11">
        <f>marketing_campaign[[#This Row],[Response]]+marketing_campaign[[#This Row],[AcceptedCmp2]]+marketing_campaign[[#This Row],[AcceptedCmp1]]+marketing_campaign[[#This Row],[AcceptedCmp5]]+marketing_campaign[[#This Row],[AcceptedCmp4]]+marketing_campaign[[#This Row],[AcceptedCmp3]]</f>
        <v>4</v>
      </c>
      <c r="B1723" s="11">
        <v>92491</v>
      </c>
      <c r="I1723">
        <v>1991</v>
      </c>
      <c r="S1723">
        <v>35</v>
      </c>
    </row>
    <row r="1724" spans="1:19" x14ac:dyDescent="0.35">
      <c r="A1724" s="12">
        <f>marketing_campaign[[#This Row],[Response]]+marketing_campaign[[#This Row],[AcceptedCmp2]]+marketing_campaign[[#This Row],[AcceptedCmp1]]+marketing_campaign[[#This Row],[AcceptedCmp5]]+marketing_campaign[[#This Row],[AcceptedCmp4]]+marketing_campaign[[#This Row],[AcceptedCmp3]]</f>
        <v>4</v>
      </c>
      <c r="B1724" s="11">
        <v>90273</v>
      </c>
      <c r="I1724">
        <v>1962</v>
      </c>
      <c r="S1724">
        <v>64</v>
      </c>
    </row>
    <row r="1725" spans="1:19" x14ac:dyDescent="0.35">
      <c r="A1725" s="11">
        <f>marketing_campaign[[#This Row],[Response]]+marketing_campaign[[#This Row],[AcceptedCmp2]]+marketing_campaign[[#This Row],[AcceptedCmp1]]+marketing_campaign[[#This Row],[AcceptedCmp5]]+marketing_campaign[[#This Row],[AcceptedCmp4]]+marketing_campaign[[#This Row],[AcceptedCmp3]]</f>
        <v>1</v>
      </c>
      <c r="B1725" s="11">
        <v>82571</v>
      </c>
      <c r="I1725">
        <v>1982</v>
      </c>
      <c r="S1725">
        <v>44</v>
      </c>
    </row>
    <row r="1726" spans="1:19" x14ac:dyDescent="0.35">
      <c r="A1726" s="12">
        <f>marketing_campaign[[#This Row],[Response]]+marketing_campaign[[#This Row],[AcceptedCmp2]]+marketing_campaign[[#This Row],[AcceptedCmp1]]+marketing_campaign[[#This Row],[AcceptedCmp5]]+marketing_campaign[[#This Row],[AcceptedCmp4]]+marketing_campaign[[#This Row],[AcceptedCmp3]]</f>
        <v>1</v>
      </c>
      <c r="B1726" s="11">
        <v>38513</v>
      </c>
      <c r="I1726">
        <v>1979</v>
      </c>
      <c r="S1726">
        <v>47</v>
      </c>
    </row>
    <row r="1727" spans="1:19" x14ac:dyDescent="0.35">
      <c r="A1727" s="11">
        <f>marketing_campaign[[#This Row],[Response]]+marketing_campaign[[#This Row],[AcceptedCmp2]]+marketing_campaign[[#This Row],[AcceptedCmp1]]+marketing_campaign[[#This Row],[AcceptedCmp5]]+marketing_campaign[[#This Row],[AcceptedCmp4]]+marketing_campaign[[#This Row],[AcceptedCmp3]]</f>
        <v>1</v>
      </c>
      <c r="B1727" s="11">
        <v>16653</v>
      </c>
      <c r="I1727">
        <v>1955</v>
      </c>
      <c r="S1727">
        <v>71</v>
      </c>
    </row>
    <row r="1728" spans="1:19" x14ac:dyDescent="0.35">
      <c r="A1728" s="12">
        <f>marketing_campaign[[#This Row],[Response]]+marketing_campaign[[#This Row],[AcceptedCmp2]]+marketing_campaign[[#This Row],[AcceptedCmp1]]+marketing_campaign[[#This Row],[AcceptedCmp5]]+marketing_campaign[[#This Row],[AcceptedCmp4]]+marketing_campaign[[#This Row],[AcceptedCmp3]]</f>
        <v>1</v>
      </c>
      <c r="B1728" s="11">
        <v>42586</v>
      </c>
      <c r="I1728">
        <v>1965</v>
      </c>
      <c r="S1728">
        <v>61</v>
      </c>
    </row>
    <row r="1729" spans="1:19" x14ac:dyDescent="0.35">
      <c r="A1729" s="11">
        <f>marketing_campaign[[#This Row],[Response]]+marketing_campaign[[#This Row],[AcceptedCmp2]]+marketing_campaign[[#This Row],[AcceptedCmp1]]+marketing_campaign[[#This Row],[AcceptedCmp5]]+marketing_campaign[[#This Row],[AcceptedCmp4]]+marketing_campaign[[#This Row],[AcceptedCmp3]]</f>
        <v>0</v>
      </c>
      <c r="B1729" s="11">
        <v>23529</v>
      </c>
      <c r="I1729">
        <v>1961</v>
      </c>
      <c r="S1729">
        <v>65</v>
      </c>
    </row>
    <row r="1730" spans="1:19" x14ac:dyDescent="0.35">
      <c r="A1730" s="12">
        <f>marketing_campaign[[#This Row],[Response]]+marketing_campaign[[#This Row],[AcceptedCmp2]]+marketing_campaign[[#This Row],[AcceptedCmp1]]+marketing_campaign[[#This Row],[AcceptedCmp5]]+marketing_campaign[[#This Row],[AcceptedCmp4]]+marketing_campaign[[#This Row],[AcceptedCmp3]]</f>
        <v>0</v>
      </c>
      <c r="B1730" s="11">
        <v>74881</v>
      </c>
      <c r="I1730">
        <v>1951</v>
      </c>
      <c r="S1730">
        <v>75</v>
      </c>
    </row>
    <row r="1731" spans="1:19" x14ac:dyDescent="0.35">
      <c r="A1731" s="11">
        <f>marketing_campaign[[#This Row],[Response]]+marketing_campaign[[#This Row],[AcceptedCmp2]]+marketing_campaign[[#This Row],[AcceptedCmp1]]+marketing_campaign[[#This Row],[AcceptedCmp5]]+marketing_campaign[[#This Row],[AcceptedCmp4]]+marketing_campaign[[#This Row],[AcceptedCmp3]]</f>
        <v>0</v>
      </c>
      <c r="B1731" s="11">
        <v>71107</v>
      </c>
      <c r="I1731">
        <v>1964</v>
      </c>
      <c r="S1731">
        <v>62</v>
      </c>
    </row>
    <row r="1732" spans="1:19" x14ac:dyDescent="0.35">
      <c r="A1732" s="12">
        <f>marketing_campaign[[#This Row],[Response]]+marketing_campaign[[#This Row],[AcceptedCmp2]]+marketing_campaign[[#This Row],[AcceptedCmp1]]+marketing_campaign[[#This Row],[AcceptedCmp5]]+marketing_campaign[[#This Row],[AcceptedCmp4]]+marketing_campaign[[#This Row],[AcceptedCmp3]]</f>
        <v>0</v>
      </c>
      <c r="B1732" s="11">
        <v>46910</v>
      </c>
      <c r="I1732">
        <v>1959</v>
      </c>
      <c r="S1732">
        <v>67</v>
      </c>
    </row>
    <row r="1733" spans="1:19" x14ac:dyDescent="0.35">
      <c r="A1733" s="11">
        <f>marketing_campaign[[#This Row],[Response]]+marketing_campaign[[#This Row],[AcceptedCmp2]]+marketing_campaign[[#This Row],[AcceptedCmp1]]+marketing_campaign[[#This Row],[AcceptedCmp5]]+marketing_campaign[[#This Row],[AcceptedCmp4]]+marketing_campaign[[#This Row],[AcceptedCmp3]]</f>
        <v>0</v>
      </c>
      <c r="B1733" s="11">
        <v>18690</v>
      </c>
      <c r="I1733">
        <v>1955</v>
      </c>
      <c r="S1733">
        <v>71</v>
      </c>
    </row>
    <row r="1734" spans="1:19" x14ac:dyDescent="0.35">
      <c r="A1734" s="12">
        <f>marketing_campaign[[#This Row],[Response]]+marketing_campaign[[#This Row],[AcceptedCmp2]]+marketing_campaign[[#This Row],[AcceptedCmp1]]+marketing_campaign[[#This Row],[AcceptedCmp5]]+marketing_campaign[[#This Row],[AcceptedCmp4]]+marketing_campaign[[#This Row],[AcceptedCmp3]]</f>
        <v>1</v>
      </c>
      <c r="B1734" s="11">
        <v>37244</v>
      </c>
      <c r="I1734">
        <v>1966</v>
      </c>
      <c r="S1734">
        <v>60</v>
      </c>
    </row>
    <row r="1735" spans="1:19" x14ac:dyDescent="0.35">
      <c r="A1735" s="11">
        <f>marketing_campaign[[#This Row],[Response]]+marketing_campaign[[#This Row],[AcceptedCmp2]]+marketing_campaign[[#This Row],[AcceptedCmp1]]+marketing_campaign[[#This Row],[AcceptedCmp5]]+marketing_campaign[[#This Row],[AcceptedCmp4]]+marketing_campaign[[#This Row],[AcceptedCmp3]]</f>
        <v>1</v>
      </c>
      <c r="B1735" s="11">
        <v>82427</v>
      </c>
      <c r="I1735">
        <v>1958</v>
      </c>
      <c r="S1735">
        <v>68</v>
      </c>
    </row>
    <row r="1736" spans="1:19" x14ac:dyDescent="0.35">
      <c r="A1736" s="12">
        <f>marketing_campaign[[#This Row],[Response]]+marketing_campaign[[#This Row],[AcceptedCmp2]]+marketing_campaign[[#This Row],[AcceptedCmp1]]+marketing_campaign[[#This Row],[AcceptedCmp5]]+marketing_campaign[[#This Row],[AcceptedCmp4]]+marketing_campaign[[#This Row],[AcceptedCmp3]]</f>
        <v>0</v>
      </c>
      <c r="B1736" s="11">
        <v>75342</v>
      </c>
      <c r="I1736">
        <v>1954</v>
      </c>
      <c r="S1736">
        <v>72</v>
      </c>
    </row>
    <row r="1737" spans="1:19" x14ac:dyDescent="0.35">
      <c r="A1737" s="11">
        <f>marketing_campaign[[#This Row],[Response]]+marketing_campaign[[#This Row],[AcceptedCmp2]]+marketing_campaign[[#This Row],[AcceptedCmp1]]+marketing_campaign[[#This Row],[AcceptedCmp5]]+marketing_campaign[[#This Row],[AcceptedCmp4]]+marketing_campaign[[#This Row],[AcceptedCmp3]]</f>
        <v>0</v>
      </c>
      <c r="B1737" s="11">
        <v>70044</v>
      </c>
      <c r="I1737">
        <v>1967</v>
      </c>
      <c r="S1737">
        <v>59</v>
      </c>
    </row>
    <row r="1738" spans="1:19" x14ac:dyDescent="0.35">
      <c r="A1738" s="12">
        <f>marketing_campaign[[#This Row],[Response]]+marketing_campaign[[#This Row],[AcceptedCmp2]]+marketing_campaign[[#This Row],[AcceptedCmp1]]+marketing_campaign[[#This Row],[AcceptedCmp5]]+marketing_campaign[[#This Row],[AcceptedCmp4]]+marketing_campaign[[#This Row],[AcceptedCmp3]]</f>
        <v>0</v>
      </c>
      <c r="B1738" s="11">
        <v>79146</v>
      </c>
      <c r="I1738">
        <v>1963</v>
      </c>
      <c r="S1738">
        <v>63</v>
      </c>
    </row>
    <row r="1739" spans="1:19" x14ac:dyDescent="0.35">
      <c r="A1739" s="11">
        <f>marketing_campaign[[#This Row],[Response]]+marketing_campaign[[#This Row],[AcceptedCmp2]]+marketing_campaign[[#This Row],[AcceptedCmp1]]+marketing_campaign[[#This Row],[AcceptedCmp5]]+marketing_campaign[[#This Row],[AcceptedCmp4]]+marketing_campaign[[#This Row],[AcceptedCmp3]]</f>
        <v>1</v>
      </c>
      <c r="B1739" s="11">
        <v>77437</v>
      </c>
      <c r="I1739">
        <v>1959</v>
      </c>
      <c r="S1739">
        <v>67</v>
      </c>
    </row>
    <row r="1740" spans="1:19" x14ac:dyDescent="0.35">
      <c r="A1740" s="12">
        <f>marketing_campaign[[#This Row],[Response]]+marketing_campaign[[#This Row],[AcceptedCmp2]]+marketing_campaign[[#This Row],[AcceptedCmp1]]+marketing_campaign[[#This Row],[AcceptedCmp5]]+marketing_campaign[[#This Row],[AcceptedCmp4]]+marketing_campaign[[#This Row],[AcceptedCmp3]]</f>
        <v>1</v>
      </c>
      <c r="B1740" s="11">
        <v>54984</v>
      </c>
      <c r="I1740">
        <v>1971</v>
      </c>
      <c r="S1740">
        <v>55</v>
      </c>
    </row>
    <row r="1741" spans="1:19" x14ac:dyDescent="0.35">
      <c r="A1741" s="11">
        <f>marketing_campaign[[#This Row],[Response]]+marketing_campaign[[#This Row],[AcceptedCmp2]]+marketing_campaign[[#This Row],[AcceptedCmp1]]+marketing_campaign[[#This Row],[AcceptedCmp5]]+marketing_campaign[[#This Row],[AcceptedCmp4]]+marketing_campaign[[#This Row],[AcceptedCmp3]]</f>
        <v>0</v>
      </c>
      <c r="B1741" s="11">
        <v>42403</v>
      </c>
      <c r="I1741">
        <v>1964</v>
      </c>
      <c r="S1741">
        <v>62</v>
      </c>
    </row>
    <row r="1742" spans="1:19" x14ac:dyDescent="0.35">
      <c r="A1742" s="12">
        <f>marketing_campaign[[#This Row],[Response]]+marketing_campaign[[#This Row],[AcceptedCmp2]]+marketing_campaign[[#This Row],[AcceptedCmp1]]+marketing_campaign[[#This Row],[AcceptedCmp5]]+marketing_campaign[[#This Row],[AcceptedCmp4]]+marketing_campaign[[#This Row],[AcceptedCmp3]]</f>
        <v>1</v>
      </c>
      <c r="B1742" s="11">
        <v>55761</v>
      </c>
      <c r="I1742">
        <v>1983</v>
      </c>
      <c r="S1742">
        <v>43</v>
      </c>
    </row>
    <row r="1743" spans="1:19" x14ac:dyDescent="0.35">
      <c r="A1743" s="11">
        <f>marketing_campaign[[#This Row],[Response]]+marketing_campaign[[#This Row],[AcceptedCmp2]]+marketing_campaign[[#This Row],[AcceptedCmp1]]+marketing_campaign[[#This Row],[AcceptedCmp5]]+marketing_campaign[[#This Row],[AcceptedCmp4]]+marketing_campaign[[#This Row],[AcceptedCmp3]]</f>
        <v>0</v>
      </c>
      <c r="B1743" s="11">
        <v>37292</v>
      </c>
      <c r="I1743">
        <v>1945</v>
      </c>
      <c r="S1743">
        <v>81</v>
      </c>
    </row>
    <row r="1744" spans="1:19" x14ac:dyDescent="0.35">
      <c r="A1744" s="12">
        <f>marketing_campaign[[#This Row],[Response]]+marketing_campaign[[#This Row],[AcceptedCmp2]]+marketing_campaign[[#This Row],[AcceptedCmp1]]+marketing_campaign[[#This Row],[AcceptedCmp5]]+marketing_campaign[[#This Row],[AcceptedCmp4]]+marketing_campaign[[#This Row],[AcceptedCmp3]]</f>
        <v>1</v>
      </c>
      <c r="B1744" s="11">
        <v>45576</v>
      </c>
      <c r="I1744">
        <v>1947</v>
      </c>
      <c r="S1744">
        <v>79</v>
      </c>
    </row>
    <row r="1745" spans="1:19" x14ac:dyDescent="0.35">
      <c r="A1745" s="11">
        <f>marketing_campaign[[#This Row],[Response]]+marketing_campaign[[#This Row],[AcceptedCmp2]]+marketing_campaign[[#This Row],[AcceptedCmp1]]+marketing_campaign[[#This Row],[AcceptedCmp5]]+marketing_campaign[[#This Row],[AcceptedCmp4]]+marketing_campaign[[#This Row],[AcceptedCmp3]]</f>
        <v>1</v>
      </c>
      <c r="B1745" s="11">
        <v>70321</v>
      </c>
      <c r="I1745">
        <v>1969</v>
      </c>
      <c r="S1745">
        <v>57</v>
      </c>
    </row>
    <row r="1746" spans="1:19" x14ac:dyDescent="0.35">
      <c r="A1746" s="12">
        <f>marketing_campaign[[#This Row],[Response]]+marketing_campaign[[#This Row],[AcceptedCmp2]]+marketing_campaign[[#This Row],[AcceptedCmp1]]+marketing_campaign[[#This Row],[AcceptedCmp5]]+marketing_campaign[[#This Row],[AcceptedCmp4]]+marketing_campaign[[#This Row],[AcceptedCmp3]]</f>
        <v>0</v>
      </c>
      <c r="B1746" s="11">
        <v>58086</v>
      </c>
      <c r="I1746">
        <v>1952</v>
      </c>
      <c r="S1746">
        <v>74</v>
      </c>
    </row>
    <row r="1747" spans="1:19" x14ac:dyDescent="0.35">
      <c r="A1747" s="11">
        <f>marketing_campaign[[#This Row],[Response]]+marketing_campaign[[#This Row],[AcceptedCmp2]]+marketing_campaign[[#This Row],[AcceptedCmp1]]+marketing_campaign[[#This Row],[AcceptedCmp5]]+marketing_campaign[[#This Row],[AcceptedCmp4]]+marketing_campaign[[#This Row],[AcceptedCmp3]]</f>
        <v>0</v>
      </c>
      <c r="B1747" s="11">
        <v>81795</v>
      </c>
      <c r="I1747">
        <v>1947</v>
      </c>
      <c r="S1747">
        <v>79</v>
      </c>
    </row>
    <row r="1748" spans="1:19" x14ac:dyDescent="0.35">
      <c r="A1748" s="12">
        <f>marketing_campaign[[#This Row],[Response]]+marketing_campaign[[#This Row],[AcceptedCmp2]]+marketing_campaign[[#This Row],[AcceptedCmp1]]+marketing_campaign[[#This Row],[AcceptedCmp5]]+marketing_campaign[[#This Row],[AcceptedCmp4]]+marketing_campaign[[#This Row],[AcceptedCmp3]]</f>
        <v>0</v>
      </c>
      <c r="B1748" s="11">
        <v>28389</v>
      </c>
      <c r="I1748">
        <v>1946</v>
      </c>
      <c r="S1748">
        <v>80</v>
      </c>
    </row>
    <row r="1749" spans="1:19" x14ac:dyDescent="0.35">
      <c r="A1749" s="11">
        <f>marketing_campaign[[#This Row],[Response]]+marketing_campaign[[#This Row],[AcceptedCmp2]]+marketing_campaign[[#This Row],[AcceptedCmp1]]+marketing_campaign[[#This Row],[AcceptedCmp5]]+marketing_campaign[[#This Row],[AcceptedCmp4]]+marketing_campaign[[#This Row],[AcceptedCmp3]]</f>
        <v>0</v>
      </c>
      <c r="B1749" s="11">
        <v>66835</v>
      </c>
      <c r="I1749">
        <v>1969</v>
      </c>
      <c r="S1749">
        <v>57</v>
      </c>
    </row>
    <row r="1750" spans="1:19" x14ac:dyDescent="0.35">
      <c r="A1750" s="12">
        <f>marketing_campaign[[#This Row],[Response]]+marketing_campaign[[#This Row],[AcceptedCmp2]]+marketing_campaign[[#This Row],[AcceptedCmp1]]+marketing_campaign[[#This Row],[AcceptedCmp5]]+marketing_campaign[[#This Row],[AcceptedCmp4]]+marketing_campaign[[#This Row],[AcceptedCmp3]]</f>
        <v>0</v>
      </c>
      <c r="B1750" s="11">
        <v>69901</v>
      </c>
      <c r="I1750">
        <v>1949</v>
      </c>
      <c r="S1750">
        <v>77</v>
      </c>
    </row>
    <row r="1751" spans="1:19" x14ac:dyDescent="0.35">
      <c r="A1751" s="11">
        <f>marketing_campaign[[#This Row],[Response]]+marketing_campaign[[#This Row],[AcceptedCmp2]]+marketing_campaign[[#This Row],[AcceptedCmp1]]+marketing_campaign[[#This Row],[AcceptedCmp5]]+marketing_campaign[[#This Row],[AcceptedCmp4]]+marketing_campaign[[#This Row],[AcceptedCmp3]]</f>
        <v>3</v>
      </c>
      <c r="B1751" s="11">
        <v>80360</v>
      </c>
      <c r="I1751">
        <v>1961</v>
      </c>
      <c r="S1751">
        <v>65</v>
      </c>
    </row>
    <row r="1752" spans="1:19" x14ac:dyDescent="0.35">
      <c r="A1752" s="12">
        <f>marketing_campaign[[#This Row],[Response]]+marketing_campaign[[#This Row],[AcceptedCmp2]]+marketing_campaign[[#This Row],[AcceptedCmp1]]+marketing_campaign[[#This Row],[AcceptedCmp5]]+marketing_campaign[[#This Row],[AcceptedCmp4]]+marketing_campaign[[#This Row],[AcceptedCmp3]]</f>
        <v>2</v>
      </c>
      <c r="B1752" s="11">
        <v>63342</v>
      </c>
      <c r="I1752">
        <v>1974</v>
      </c>
      <c r="S1752">
        <v>52</v>
      </c>
    </row>
    <row r="1753" spans="1:19" x14ac:dyDescent="0.35">
      <c r="A1753" s="11">
        <f>marketing_campaign[[#This Row],[Response]]+marketing_campaign[[#This Row],[AcceptedCmp2]]+marketing_campaign[[#This Row],[AcceptedCmp1]]+marketing_campaign[[#This Row],[AcceptedCmp5]]+marketing_campaign[[#This Row],[AcceptedCmp4]]+marketing_campaign[[#This Row],[AcceptedCmp3]]</f>
        <v>0</v>
      </c>
      <c r="B1753" s="11">
        <v>44989</v>
      </c>
      <c r="I1753">
        <v>1980</v>
      </c>
      <c r="S1753">
        <v>46</v>
      </c>
    </row>
    <row r="1754" spans="1:19" x14ac:dyDescent="0.35">
      <c r="A1754" s="12">
        <f>marketing_campaign[[#This Row],[Response]]+marketing_campaign[[#This Row],[AcceptedCmp2]]+marketing_campaign[[#This Row],[AcceptedCmp1]]+marketing_campaign[[#This Row],[AcceptedCmp5]]+marketing_campaign[[#This Row],[AcceptedCmp4]]+marketing_campaign[[#This Row],[AcceptedCmp3]]</f>
        <v>0</v>
      </c>
      <c r="B1754" s="11">
        <v>31859</v>
      </c>
      <c r="I1754">
        <v>1949</v>
      </c>
      <c r="S1754">
        <v>77</v>
      </c>
    </row>
    <row r="1755" spans="1:19" x14ac:dyDescent="0.35">
      <c r="A1755" s="11">
        <f>marketing_campaign[[#This Row],[Response]]+marketing_campaign[[#This Row],[AcceptedCmp2]]+marketing_campaign[[#This Row],[AcceptedCmp1]]+marketing_campaign[[#This Row],[AcceptedCmp5]]+marketing_campaign[[#This Row],[AcceptedCmp4]]+marketing_campaign[[#This Row],[AcceptedCmp3]]</f>
        <v>2</v>
      </c>
      <c r="B1755" s="11">
        <v>51569</v>
      </c>
      <c r="I1755">
        <v>1971</v>
      </c>
      <c r="S1755">
        <v>55</v>
      </c>
    </row>
    <row r="1756" spans="1:19" x14ac:dyDescent="0.35">
      <c r="A1756" s="12">
        <f>marketing_campaign[[#This Row],[Response]]+marketing_campaign[[#This Row],[AcceptedCmp2]]+marketing_campaign[[#This Row],[AcceptedCmp1]]+marketing_campaign[[#This Row],[AcceptedCmp5]]+marketing_campaign[[#This Row],[AcceptedCmp4]]+marketing_campaign[[#This Row],[AcceptedCmp3]]</f>
        <v>0</v>
      </c>
      <c r="B1756" s="11">
        <v>30372</v>
      </c>
      <c r="I1756">
        <v>1979</v>
      </c>
      <c r="S1756">
        <v>47</v>
      </c>
    </row>
    <row r="1757" spans="1:19" x14ac:dyDescent="0.35">
      <c r="A1757" s="11">
        <f>marketing_campaign[[#This Row],[Response]]+marketing_campaign[[#This Row],[AcceptedCmp2]]+marketing_campaign[[#This Row],[AcceptedCmp1]]+marketing_campaign[[#This Row],[AcceptedCmp5]]+marketing_campaign[[#This Row],[AcceptedCmp4]]+marketing_campaign[[#This Row],[AcceptedCmp3]]</f>
        <v>0</v>
      </c>
      <c r="B1757" s="11">
        <v>16014</v>
      </c>
      <c r="I1757">
        <v>1968</v>
      </c>
      <c r="S1757">
        <v>58</v>
      </c>
    </row>
    <row r="1758" spans="1:19" x14ac:dyDescent="0.35">
      <c r="A1758" s="12">
        <f>marketing_campaign[[#This Row],[Response]]+marketing_campaign[[#This Row],[AcceptedCmp2]]+marketing_campaign[[#This Row],[AcceptedCmp1]]+marketing_campaign[[#This Row],[AcceptedCmp5]]+marketing_campaign[[#This Row],[AcceptedCmp4]]+marketing_campaign[[#This Row],[AcceptedCmp3]]</f>
        <v>0</v>
      </c>
      <c r="B1758" s="11">
        <v>41120</v>
      </c>
      <c r="I1758">
        <v>1971</v>
      </c>
      <c r="S1758">
        <v>55</v>
      </c>
    </row>
    <row r="1759" spans="1:19" x14ac:dyDescent="0.35">
      <c r="A1759" s="11">
        <f>marketing_campaign[[#This Row],[Response]]+marketing_campaign[[#This Row],[AcceptedCmp2]]+marketing_campaign[[#This Row],[AcceptedCmp1]]+marketing_campaign[[#This Row],[AcceptedCmp5]]+marketing_campaign[[#This Row],[AcceptedCmp4]]+marketing_campaign[[#This Row],[AcceptedCmp3]]</f>
        <v>1</v>
      </c>
      <c r="B1759" s="11">
        <v>39763</v>
      </c>
      <c r="I1759">
        <v>1955</v>
      </c>
      <c r="S1759">
        <v>71</v>
      </c>
    </row>
    <row r="1760" spans="1:19" x14ac:dyDescent="0.35">
      <c r="A1760" s="12">
        <f>marketing_campaign[[#This Row],[Response]]+marketing_campaign[[#This Row],[AcceptedCmp2]]+marketing_campaign[[#This Row],[AcceptedCmp1]]+marketing_campaign[[#This Row],[AcceptedCmp5]]+marketing_campaign[[#This Row],[AcceptedCmp4]]+marketing_campaign[[#This Row],[AcceptedCmp3]]</f>
        <v>0</v>
      </c>
      <c r="B1760" s="11">
        <v>38725</v>
      </c>
      <c r="I1760">
        <v>1972</v>
      </c>
      <c r="S1760">
        <v>54</v>
      </c>
    </row>
    <row r="1761" spans="1:19" x14ac:dyDescent="0.35">
      <c r="A1761" s="11">
        <f>marketing_campaign[[#This Row],[Response]]+marketing_campaign[[#This Row],[AcceptedCmp2]]+marketing_campaign[[#This Row],[AcceptedCmp1]]+marketing_campaign[[#This Row],[AcceptedCmp5]]+marketing_campaign[[#This Row],[AcceptedCmp4]]+marketing_campaign[[#This Row],[AcceptedCmp3]]</f>
        <v>0</v>
      </c>
      <c r="B1761" s="11">
        <v>77981</v>
      </c>
      <c r="I1761">
        <v>1964</v>
      </c>
      <c r="S1761">
        <v>62</v>
      </c>
    </row>
    <row r="1762" spans="1:19" x14ac:dyDescent="0.35">
      <c r="A1762" s="12">
        <f>marketing_campaign[[#This Row],[Response]]+marketing_campaign[[#This Row],[AcceptedCmp2]]+marketing_campaign[[#This Row],[AcceptedCmp1]]+marketing_campaign[[#This Row],[AcceptedCmp5]]+marketing_campaign[[#This Row],[AcceptedCmp4]]+marketing_campaign[[#This Row],[AcceptedCmp3]]</f>
        <v>0</v>
      </c>
      <c r="B1762" s="11">
        <v>62905</v>
      </c>
      <c r="I1762">
        <v>1979</v>
      </c>
      <c r="S1762">
        <v>47</v>
      </c>
    </row>
    <row r="1763" spans="1:19" x14ac:dyDescent="0.35">
      <c r="A1763" s="11">
        <f>marketing_campaign[[#This Row],[Response]]+marketing_campaign[[#This Row],[AcceptedCmp2]]+marketing_campaign[[#This Row],[AcceptedCmp1]]+marketing_campaign[[#This Row],[AcceptedCmp5]]+marketing_campaign[[#This Row],[AcceptedCmp4]]+marketing_campaign[[#This Row],[AcceptedCmp3]]</f>
        <v>0</v>
      </c>
      <c r="B1763" s="11">
        <v>13533</v>
      </c>
      <c r="I1763">
        <v>1975</v>
      </c>
      <c r="S1763">
        <v>51</v>
      </c>
    </row>
    <row r="1764" spans="1:19" x14ac:dyDescent="0.35">
      <c r="A1764" s="12">
        <f>marketing_campaign[[#This Row],[Response]]+marketing_campaign[[#This Row],[AcceptedCmp2]]+marketing_campaign[[#This Row],[AcceptedCmp1]]+marketing_campaign[[#This Row],[AcceptedCmp5]]+marketing_campaign[[#This Row],[AcceptedCmp4]]+marketing_campaign[[#This Row],[AcceptedCmp3]]</f>
        <v>0</v>
      </c>
      <c r="B1764" s="11">
        <v>59481</v>
      </c>
      <c r="I1764">
        <v>1977</v>
      </c>
      <c r="S1764">
        <v>49</v>
      </c>
    </row>
    <row r="1765" spans="1:19" x14ac:dyDescent="0.35">
      <c r="A1765" s="11">
        <f>marketing_campaign[[#This Row],[Response]]+marketing_campaign[[#This Row],[AcceptedCmp2]]+marketing_campaign[[#This Row],[AcceptedCmp1]]+marketing_campaign[[#This Row],[AcceptedCmp5]]+marketing_campaign[[#This Row],[AcceptedCmp4]]+marketing_campaign[[#This Row],[AcceptedCmp3]]</f>
        <v>0</v>
      </c>
      <c r="B1765" s="11">
        <v>72117</v>
      </c>
      <c r="I1765">
        <v>1986</v>
      </c>
      <c r="S1765">
        <v>40</v>
      </c>
    </row>
    <row r="1766" spans="1:19" x14ac:dyDescent="0.35">
      <c r="A1766" s="12">
        <f>marketing_campaign[[#This Row],[Response]]+marketing_campaign[[#This Row],[AcceptedCmp2]]+marketing_campaign[[#This Row],[AcceptedCmp1]]+marketing_campaign[[#This Row],[AcceptedCmp5]]+marketing_campaign[[#This Row],[AcceptedCmp4]]+marketing_campaign[[#This Row],[AcceptedCmp3]]</f>
        <v>0</v>
      </c>
      <c r="B1766" s="11">
        <v>21955</v>
      </c>
      <c r="I1766">
        <v>1956</v>
      </c>
      <c r="S1766">
        <v>70</v>
      </c>
    </row>
    <row r="1767" spans="1:19" x14ac:dyDescent="0.35">
      <c r="A1767" s="11">
        <f>marketing_campaign[[#This Row],[Response]]+marketing_campaign[[#This Row],[AcceptedCmp2]]+marketing_campaign[[#This Row],[AcceptedCmp1]]+marketing_campaign[[#This Row],[AcceptedCmp5]]+marketing_campaign[[#This Row],[AcceptedCmp4]]+marketing_campaign[[#This Row],[AcceptedCmp3]]</f>
        <v>0</v>
      </c>
      <c r="B1767" s="11">
        <v>67131</v>
      </c>
      <c r="I1767">
        <v>1980</v>
      </c>
      <c r="S1767">
        <v>46</v>
      </c>
    </row>
    <row r="1768" spans="1:19" x14ac:dyDescent="0.35">
      <c r="A1768" s="12">
        <f>marketing_campaign[[#This Row],[Response]]+marketing_campaign[[#This Row],[AcceptedCmp2]]+marketing_campaign[[#This Row],[AcceptedCmp1]]+marketing_campaign[[#This Row],[AcceptedCmp5]]+marketing_campaign[[#This Row],[AcceptedCmp4]]+marketing_campaign[[#This Row],[AcceptedCmp3]]</f>
        <v>0</v>
      </c>
      <c r="B1768" s="11">
        <v>36802</v>
      </c>
      <c r="I1768">
        <v>1982</v>
      </c>
      <c r="S1768">
        <v>44</v>
      </c>
    </row>
    <row r="1769" spans="1:19" x14ac:dyDescent="0.35">
      <c r="A1769" s="11">
        <f>marketing_campaign[[#This Row],[Response]]+marketing_campaign[[#This Row],[AcceptedCmp2]]+marketing_campaign[[#This Row],[AcceptedCmp1]]+marketing_campaign[[#This Row],[AcceptedCmp5]]+marketing_campaign[[#This Row],[AcceptedCmp4]]+marketing_campaign[[#This Row],[AcceptedCmp3]]</f>
        <v>0</v>
      </c>
      <c r="B1769" s="11">
        <v>71853</v>
      </c>
      <c r="I1769">
        <v>1961</v>
      </c>
      <c r="S1769">
        <v>65</v>
      </c>
    </row>
    <row r="1770" spans="1:19" x14ac:dyDescent="0.35">
      <c r="A1770" s="12">
        <f>marketing_campaign[[#This Row],[Response]]+marketing_campaign[[#This Row],[AcceptedCmp2]]+marketing_campaign[[#This Row],[AcceptedCmp1]]+marketing_campaign[[#This Row],[AcceptedCmp5]]+marketing_campaign[[#This Row],[AcceptedCmp4]]+marketing_campaign[[#This Row],[AcceptedCmp3]]</f>
        <v>0</v>
      </c>
      <c r="B1770" s="11">
        <v>28249</v>
      </c>
      <c r="I1770">
        <v>1975</v>
      </c>
      <c r="S1770">
        <v>51</v>
      </c>
    </row>
    <row r="1771" spans="1:19" x14ac:dyDescent="0.35">
      <c r="A1771" s="11">
        <f>marketing_campaign[[#This Row],[Response]]+marketing_campaign[[#This Row],[AcceptedCmp2]]+marketing_campaign[[#This Row],[AcceptedCmp1]]+marketing_campaign[[#This Row],[AcceptedCmp5]]+marketing_campaign[[#This Row],[AcceptedCmp4]]+marketing_campaign[[#This Row],[AcceptedCmp3]]</f>
        <v>1</v>
      </c>
      <c r="B1771" s="11">
        <v>47808</v>
      </c>
      <c r="I1771">
        <v>1974</v>
      </c>
      <c r="S1771">
        <v>52</v>
      </c>
    </row>
    <row r="1772" spans="1:19" x14ac:dyDescent="0.35">
      <c r="A1772" s="12">
        <f>marketing_campaign[[#This Row],[Response]]+marketing_campaign[[#This Row],[AcceptedCmp2]]+marketing_campaign[[#This Row],[AcceptedCmp1]]+marketing_campaign[[#This Row],[AcceptedCmp5]]+marketing_campaign[[#This Row],[AcceptedCmp4]]+marketing_campaign[[#This Row],[AcceptedCmp3]]</f>
        <v>1</v>
      </c>
      <c r="B1772" s="11">
        <v>25509</v>
      </c>
      <c r="I1772">
        <v>1946</v>
      </c>
      <c r="S1772">
        <v>80</v>
      </c>
    </row>
    <row r="1773" spans="1:19" x14ac:dyDescent="0.35">
      <c r="A1773" s="11">
        <f>marketing_campaign[[#This Row],[Response]]+marketing_campaign[[#This Row],[AcceptedCmp2]]+marketing_campaign[[#This Row],[AcceptedCmp1]]+marketing_campaign[[#This Row],[AcceptedCmp5]]+marketing_campaign[[#This Row],[AcceptedCmp4]]+marketing_campaign[[#This Row],[AcceptedCmp3]]</f>
        <v>0</v>
      </c>
      <c r="B1773" s="11">
        <v>51012</v>
      </c>
      <c r="I1773">
        <v>1985</v>
      </c>
      <c r="S1773">
        <v>41</v>
      </c>
    </row>
    <row r="1774" spans="1:19" x14ac:dyDescent="0.35">
      <c r="A1774" s="12">
        <f>marketing_campaign[[#This Row],[Response]]+marketing_campaign[[#This Row],[AcceptedCmp2]]+marketing_campaign[[#This Row],[AcceptedCmp1]]+marketing_campaign[[#This Row],[AcceptedCmp5]]+marketing_campaign[[#This Row],[AcceptedCmp4]]+marketing_campaign[[#This Row],[AcceptedCmp3]]</f>
        <v>0</v>
      </c>
      <c r="B1774" s="11">
        <v>70596</v>
      </c>
      <c r="I1774">
        <v>1952</v>
      </c>
      <c r="S1774">
        <v>74</v>
      </c>
    </row>
    <row r="1775" spans="1:19" x14ac:dyDescent="0.35">
      <c r="A1775" s="11">
        <f>marketing_campaign[[#This Row],[Response]]+marketing_campaign[[#This Row],[AcceptedCmp2]]+marketing_campaign[[#This Row],[AcceptedCmp1]]+marketing_campaign[[#This Row],[AcceptedCmp5]]+marketing_campaign[[#This Row],[AcceptedCmp4]]+marketing_campaign[[#This Row],[AcceptedCmp3]]</f>
        <v>0</v>
      </c>
      <c r="B1775" s="11">
        <v>85431</v>
      </c>
      <c r="I1775">
        <v>1967</v>
      </c>
      <c r="S1775">
        <v>59</v>
      </c>
    </row>
    <row r="1776" spans="1:19" x14ac:dyDescent="0.35">
      <c r="A1776" s="12">
        <f>marketing_campaign[[#This Row],[Response]]+marketing_campaign[[#This Row],[AcceptedCmp2]]+marketing_campaign[[#This Row],[AcceptedCmp1]]+marketing_campaign[[#This Row],[AcceptedCmp5]]+marketing_campaign[[#This Row],[AcceptedCmp4]]+marketing_campaign[[#This Row],[AcceptedCmp3]]</f>
        <v>0</v>
      </c>
      <c r="B1776" s="11">
        <v>42664</v>
      </c>
      <c r="I1776">
        <v>1955</v>
      </c>
      <c r="S1776">
        <v>71</v>
      </c>
    </row>
    <row r="1777" spans="1:19" x14ac:dyDescent="0.35">
      <c r="A1777" s="11">
        <f>marketing_campaign[[#This Row],[Response]]+marketing_campaign[[#This Row],[AcceptedCmp2]]+marketing_campaign[[#This Row],[AcceptedCmp1]]+marketing_campaign[[#This Row],[AcceptedCmp5]]+marketing_campaign[[#This Row],[AcceptedCmp4]]+marketing_campaign[[#This Row],[AcceptedCmp3]]</f>
        <v>1</v>
      </c>
      <c r="B1777" s="11">
        <v>42586</v>
      </c>
      <c r="I1777">
        <v>1985</v>
      </c>
      <c r="S1777">
        <v>41</v>
      </c>
    </row>
    <row r="1778" spans="1:19" x14ac:dyDescent="0.35">
      <c r="A1778" s="12">
        <f>marketing_campaign[[#This Row],[Response]]+marketing_campaign[[#This Row],[AcceptedCmp2]]+marketing_campaign[[#This Row],[AcceptedCmp1]]+marketing_campaign[[#This Row],[AcceptedCmp5]]+marketing_campaign[[#This Row],[AcceptedCmp4]]+marketing_campaign[[#This Row],[AcceptedCmp3]]</f>
        <v>0</v>
      </c>
      <c r="B1778" s="11">
        <v>29760</v>
      </c>
      <c r="I1778">
        <v>1977</v>
      </c>
      <c r="S1778">
        <v>49</v>
      </c>
    </row>
    <row r="1779" spans="1:19" x14ac:dyDescent="0.35">
      <c r="A1779" s="11">
        <f>marketing_campaign[[#This Row],[Response]]+marketing_campaign[[#This Row],[AcceptedCmp2]]+marketing_campaign[[#This Row],[AcceptedCmp1]]+marketing_campaign[[#This Row],[AcceptedCmp5]]+marketing_campaign[[#This Row],[AcceptedCmp4]]+marketing_campaign[[#This Row],[AcceptedCmp3]]</f>
        <v>0</v>
      </c>
      <c r="B1779" s="11">
        <v>28973</v>
      </c>
      <c r="I1779">
        <v>1973</v>
      </c>
      <c r="S1779">
        <v>53</v>
      </c>
    </row>
    <row r="1780" spans="1:19" x14ac:dyDescent="0.35">
      <c r="A1780" s="12">
        <f>marketing_campaign[[#This Row],[Response]]+marketing_campaign[[#This Row],[AcceptedCmp2]]+marketing_campaign[[#This Row],[AcceptedCmp1]]+marketing_campaign[[#This Row],[AcceptedCmp5]]+marketing_campaign[[#This Row],[AcceptedCmp4]]+marketing_campaign[[#This Row],[AcceptedCmp3]]</f>
        <v>0</v>
      </c>
      <c r="B1780" s="11">
        <v>39435</v>
      </c>
      <c r="I1780">
        <v>1984</v>
      </c>
      <c r="S1780">
        <v>42</v>
      </c>
    </row>
    <row r="1781" spans="1:19" x14ac:dyDescent="0.35">
      <c r="A1781" s="11">
        <f>marketing_campaign[[#This Row],[Response]]+marketing_campaign[[#This Row],[AcceptedCmp2]]+marketing_campaign[[#This Row],[AcceptedCmp1]]+marketing_campaign[[#This Row],[AcceptedCmp5]]+marketing_campaign[[#This Row],[AcceptedCmp4]]+marketing_campaign[[#This Row],[AcceptedCmp3]]</f>
        <v>0</v>
      </c>
      <c r="B1781" s="11">
        <v>65370</v>
      </c>
      <c r="I1781">
        <v>1979</v>
      </c>
      <c r="S1781">
        <v>47</v>
      </c>
    </row>
    <row r="1782" spans="1:19" x14ac:dyDescent="0.35">
      <c r="A1782" s="12">
        <f>marketing_campaign[[#This Row],[Response]]+marketing_campaign[[#This Row],[AcceptedCmp2]]+marketing_campaign[[#This Row],[AcceptedCmp1]]+marketing_campaign[[#This Row],[AcceptedCmp5]]+marketing_campaign[[#This Row],[AcceptedCmp4]]+marketing_campaign[[#This Row],[AcceptedCmp3]]</f>
        <v>0</v>
      </c>
      <c r="B1782" s="11">
        <v>20194</v>
      </c>
      <c r="I1782">
        <v>1976</v>
      </c>
      <c r="S1782">
        <v>50</v>
      </c>
    </row>
    <row r="1783" spans="1:19" x14ac:dyDescent="0.35">
      <c r="A1783" s="11">
        <f>marketing_campaign[[#This Row],[Response]]+marketing_campaign[[#This Row],[AcceptedCmp2]]+marketing_campaign[[#This Row],[AcceptedCmp1]]+marketing_campaign[[#This Row],[AcceptedCmp5]]+marketing_campaign[[#This Row],[AcceptedCmp4]]+marketing_campaign[[#This Row],[AcceptedCmp3]]</f>
        <v>0</v>
      </c>
      <c r="B1783" s="11">
        <v>42473</v>
      </c>
      <c r="I1783">
        <v>1968</v>
      </c>
      <c r="S1783">
        <v>58</v>
      </c>
    </row>
    <row r="1784" spans="1:19" x14ac:dyDescent="0.35">
      <c r="A1784" s="12">
        <f>marketing_campaign[[#This Row],[Response]]+marketing_campaign[[#This Row],[AcceptedCmp2]]+marketing_campaign[[#This Row],[AcceptedCmp1]]+marketing_campaign[[#This Row],[AcceptedCmp5]]+marketing_campaign[[#This Row],[AcceptedCmp4]]+marketing_campaign[[#This Row],[AcceptedCmp3]]</f>
        <v>0</v>
      </c>
      <c r="B1784" s="11">
        <v>64590</v>
      </c>
      <c r="I1784">
        <v>1959</v>
      </c>
      <c r="S1784">
        <v>67</v>
      </c>
    </row>
    <row r="1785" spans="1:19" x14ac:dyDescent="0.35">
      <c r="A1785" s="11">
        <f>marketing_campaign[[#This Row],[Response]]+marketing_campaign[[#This Row],[AcceptedCmp2]]+marketing_campaign[[#This Row],[AcceptedCmp1]]+marketing_campaign[[#This Row],[AcceptedCmp5]]+marketing_campaign[[#This Row],[AcceptedCmp4]]+marketing_campaign[[#This Row],[AcceptedCmp3]]</f>
        <v>0</v>
      </c>
      <c r="B1785" s="11">
        <v>71232</v>
      </c>
      <c r="I1785">
        <v>1971</v>
      </c>
      <c r="S1785">
        <v>55</v>
      </c>
    </row>
    <row r="1786" spans="1:19" x14ac:dyDescent="0.35">
      <c r="A1786" s="12">
        <f>marketing_campaign[[#This Row],[Response]]+marketing_campaign[[#This Row],[AcceptedCmp2]]+marketing_campaign[[#This Row],[AcceptedCmp1]]+marketing_campaign[[#This Row],[AcceptedCmp5]]+marketing_campaign[[#This Row],[AcceptedCmp4]]+marketing_campaign[[#This Row],[AcceptedCmp3]]</f>
        <v>1</v>
      </c>
      <c r="B1786" s="11">
        <v>34600</v>
      </c>
      <c r="I1786">
        <v>1967</v>
      </c>
      <c r="S1786">
        <v>59</v>
      </c>
    </row>
    <row r="1787" spans="1:19" x14ac:dyDescent="0.35">
      <c r="A1787" s="11">
        <f>marketing_campaign[[#This Row],[Response]]+marketing_campaign[[#This Row],[AcceptedCmp2]]+marketing_campaign[[#This Row],[AcceptedCmp1]]+marketing_campaign[[#This Row],[AcceptedCmp5]]+marketing_campaign[[#This Row],[AcceptedCmp4]]+marketing_campaign[[#This Row],[AcceptedCmp3]]</f>
        <v>0</v>
      </c>
      <c r="B1787" s="11">
        <v>46904</v>
      </c>
      <c r="I1787">
        <v>1973</v>
      </c>
      <c r="S1787">
        <v>53</v>
      </c>
    </row>
    <row r="1788" spans="1:19" x14ac:dyDescent="0.35">
      <c r="A1788" s="12">
        <f>marketing_campaign[[#This Row],[Response]]+marketing_campaign[[#This Row],[AcceptedCmp2]]+marketing_campaign[[#This Row],[AcceptedCmp1]]+marketing_campaign[[#This Row],[AcceptedCmp5]]+marketing_campaign[[#This Row],[AcceptedCmp4]]+marketing_campaign[[#This Row],[AcceptedCmp3]]</f>
        <v>0</v>
      </c>
      <c r="B1788" s="11">
        <v>49094</v>
      </c>
      <c r="I1788">
        <v>1983</v>
      </c>
      <c r="S1788">
        <v>43</v>
      </c>
    </row>
    <row r="1789" spans="1:19" x14ac:dyDescent="0.35">
      <c r="A1789" s="11">
        <f>marketing_campaign[[#This Row],[Response]]+marketing_campaign[[#This Row],[AcceptedCmp2]]+marketing_campaign[[#This Row],[AcceptedCmp1]]+marketing_campaign[[#This Row],[AcceptedCmp5]]+marketing_campaign[[#This Row],[AcceptedCmp4]]+marketing_campaign[[#This Row],[AcceptedCmp3]]</f>
        <v>0</v>
      </c>
      <c r="B1789" s="11">
        <v>36075</v>
      </c>
      <c r="I1789">
        <v>1979</v>
      </c>
      <c r="S1789">
        <v>47</v>
      </c>
    </row>
    <row r="1790" spans="1:19" x14ac:dyDescent="0.35">
      <c r="A1790" s="12">
        <f>marketing_campaign[[#This Row],[Response]]+marketing_campaign[[#This Row],[AcceptedCmp2]]+marketing_campaign[[#This Row],[AcceptedCmp1]]+marketing_campaign[[#This Row],[AcceptedCmp5]]+marketing_campaign[[#This Row],[AcceptedCmp4]]+marketing_campaign[[#This Row],[AcceptedCmp3]]</f>
        <v>0</v>
      </c>
      <c r="B1790" s="11">
        <v>60839</v>
      </c>
      <c r="I1790">
        <v>1979</v>
      </c>
      <c r="S1790">
        <v>47</v>
      </c>
    </row>
    <row r="1791" spans="1:19" x14ac:dyDescent="0.35">
      <c r="A1791" s="11">
        <f>marketing_campaign[[#This Row],[Response]]+marketing_campaign[[#This Row],[AcceptedCmp2]]+marketing_campaign[[#This Row],[AcceptedCmp1]]+marketing_campaign[[#This Row],[AcceptedCmp5]]+marketing_campaign[[#This Row],[AcceptedCmp4]]+marketing_campaign[[#This Row],[AcceptedCmp3]]</f>
        <v>0</v>
      </c>
      <c r="B1791" s="11">
        <v>77298</v>
      </c>
      <c r="I1791">
        <v>1950</v>
      </c>
      <c r="S1791">
        <v>76</v>
      </c>
    </row>
    <row r="1792" spans="1:19" x14ac:dyDescent="0.35">
      <c r="A1792" s="12">
        <f>marketing_campaign[[#This Row],[Response]]+marketing_campaign[[#This Row],[AcceptedCmp2]]+marketing_campaign[[#This Row],[AcceptedCmp1]]+marketing_campaign[[#This Row],[AcceptedCmp5]]+marketing_campaign[[#This Row],[AcceptedCmp4]]+marketing_campaign[[#This Row],[AcceptedCmp3]]</f>
        <v>0</v>
      </c>
      <c r="B1792" s="11">
        <v>34026</v>
      </c>
      <c r="I1792">
        <v>1963</v>
      </c>
      <c r="S1792">
        <v>63</v>
      </c>
    </row>
    <row r="1793" spans="1:19" x14ac:dyDescent="0.35">
      <c r="A1793" s="11">
        <f>marketing_campaign[[#This Row],[Response]]+marketing_campaign[[#This Row],[AcceptedCmp2]]+marketing_campaign[[#This Row],[AcceptedCmp1]]+marketing_campaign[[#This Row],[AcceptedCmp5]]+marketing_campaign[[#This Row],[AcceptedCmp4]]+marketing_campaign[[#This Row],[AcceptedCmp3]]</f>
        <v>0</v>
      </c>
      <c r="B1793" s="11">
        <v>48918</v>
      </c>
      <c r="I1793">
        <v>1962</v>
      </c>
      <c r="S1793">
        <v>64</v>
      </c>
    </row>
    <row r="1794" spans="1:19" x14ac:dyDescent="0.35">
      <c r="A1794" s="12">
        <f>marketing_campaign[[#This Row],[Response]]+marketing_campaign[[#This Row],[AcceptedCmp2]]+marketing_campaign[[#This Row],[AcceptedCmp1]]+marketing_campaign[[#This Row],[AcceptedCmp5]]+marketing_campaign[[#This Row],[AcceptedCmp4]]+marketing_campaign[[#This Row],[AcceptedCmp3]]</f>
        <v>1</v>
      </c>
      <c r="B1794" s="11">
        <v>82122</v>
      </c>
      <c r="I1794">
        <v>1976</v>
      </c>
      <c r="S1794">
        <v>50</v>
      </c>
    </row>
    <row r="1795" spans="1:19" x14ac:dyDescent="0.35">
      <c r="A1795" s="11">
        <f>marketing_campaign[[#This Row],[Response]]+marketing_campaign[[#This Row],[AcceptedCmp2]]+marketing_campaign[[#This Row],[AcceptedCmp1]]+marketing_campaign[[#This Row],[AcceptedCmp5]]+marketing_campaign[[#This Row],[AcceptedCmp4]]+marketing_campaign[[#This Row],[AcceptedCmp3]]</f>
        <v>0</v>
      </c>
      <c r="B1795" s="11">
        <v>37697</v>
      </c>
      <c r="I1795">
        <v>1952</v>
      </c>
      <c r="S1795">
        <v>74</v>
      </c>
    </row>
    <row r="1796" spans="1:19" x14ac:dyDescent="0.35">
      <c r="A1796" s="12">
        <f>marketing_campaign[[#This Row],[Response]]+marketing_campaign[[#This Row],[AcceptedCmp2]]+marketing_campaign[[#This Row],[AcceptedCmp1]]+marketing_campaign[[#This Row],[AcceptedCmp5]]+marketing_campaign[[#This Row],[AcceptedCmp4]]+marketing_campaign[[#This Row],[AcceptedCmp3]]</f>
        <v>1</v>
      </c>
      <c r="B1796" s="11">
        <v>34074</v>
      </c>
      <c r="I1796">
        <v>1960</v>
      </c>
      <c r="S1796">
        <v>66</v>
      </c>
    </row>
    <row r="1797" spans="1:19" x14ac:dyDescent="0.35">
      <c r="A1797" s="11">
        <f>marketing_campaign[[#This Row],[Response]]+marketing_campaign[[#This Row],[AcceptedCmp2]]+marketing_campaign[[#This Row],[AcceptedCmp1]]+marketing_campaign[[#This Row],[AcceptedCmp5]]+marketing_campaign[[#This Row],[AcceptedCmp4]]+marketing_campaign[[#This Row],[AcceptedCmp3]]</f>
        <v>0</v>
      </c>
      <c r="B1797" s="11">
        <v>28520</v>
      </c>
      <c r="I1797">
        <v>1955</v>
      </c>
      <c r="S1797">
        <v>71</v>
      </c>
    </row>
    <row r="1798" spans="1:19" x14ac:dyDescent="0.35">
      <c r="A1798" s="12">
        <f>marketing_campaign[[#This Row],[Response]]+marketing_campaign[[#This Row],[AcceptedCmp2]]+marketing_campaign[[#This Row],[AcceptedCmp1]]+marketing_campaign[[#This Row],[AcceptedCmp5]]+marketing_campaign[[#This Row],[AcceptedCmp4]]+marketing_campaign[[#This Row],[AcceptedCmp3]]</f>
        <v>0</v>
      </c>
      <c r="B1798" s="11">
        <v>62535</v>
      </c>
      <c r="I1798">
        <v>1977</v>
      </c>
      <c r="S1798">
        <v>49</v>
      </c>
    </row>
    <row r="1799" spans="1:19" x14ac:dyDescent="0.35">
      <c r="A1799" s="11">
        <f>marketing_campaign[[#This Row],[Response]]+marketing_campaign[[#This Row],[AcceptedCmp2]]+marketing_campaign[[#This Row],[AcceptedCmp1]]+marketing_campaign[[#This Row],[AcceptedCmp5]]+marketing_campaign[[#This Row],[AcceptedCmp4]]+marketing_campaign[[#This Row],[AcceptedCmp3]]</f>
        <v>0</v>
      </c>
      <c r="B1799" s="11">
        <v>36273</v>
      </c>
      <c r="I1799">
        <v>1964</v>
      </c>
      <c r="S1799">
        <v>62</v>
      </c>
    </row>
    <row r="1800" spans="1:19" x14ac:dyDescent="0.35">
      <c r="A1800" s="12">
        <f>marketing_campaign[[#This Row],[Response]]+marketing_campaign[[#This Row],[AcceptedCmp2]]+marketing_campaign[[#This Row],[AcceptedCmp1]]+marketing_campaign[[#This Row],[AcceptedCmp5]]+marketing_campaign[[#This Row],[AcceptedCmp4]]+marketing_campaign[[#This Row],[AcceptedCmp3]]</f>
        <v>1</v>
      </c>
      <c r="B1800" s="11">
        <v>63404</v>
      </c>
      <c r="I1800">
        <v>1981</v>
      </c>
      <c r="S1800">
        <v>45</v>
      </c>
    </row>
    <row r="1801" spans="1:19" x14ac:dyDescent="0.35">
      <c r="A1801" s="11">
        <f>marketing_campaign[[#This Row],[Response]]+marketing_campaign[[#This Row],[AcceptedCmp2]]+marketing_campaign[[#This Row],[AcceptedCmp1]]+marketing_campaign[[#This Row],[AcceptedCmp5]]+marketing_campaign[[#This Row],[AcceptedCmp4]]+marketing_campaign[[#This Row],[AcceptedCmp3]]</f>
        <v>0</v>
      </c>
      <c r="B1801" s="11">
        <v>75774</v>
      </c>
      <c r="I1801">
        <v>1976</v>
      </c>
      <c r="S1801">
        <v>50</v>
      </c>
    </row>
    <row r="1802" spans="1:19" x14ac:dyDescent="0.35">
      <c r="A1802" s="12">
        <f>marketing_campaign[[#This Row],[Response]]+marketing_campaign[[#This Row],[AcceptedCmp2]]+marketing_campaign[[#This Row],[AcceptedCmp1]]+marketing_campaign[[#This Row],[AcceptedCmp5]]+marketing_campaign[[#This Row],[AcceptedCmp4]]+marketing_campaign[[#This Row],[AcceptedCmp3]]</f>
        <v>0</v>
      </c>
      <c r="B1802" s="11">
        <v>78416</v>
      </c>
      <c r="I1802">
        <v>1974</v>
      </c>
      <c r="S1802">
        <v>52</v>
      </c>
    </row>
    <row r="1803" spans="1:19" x14ac:dyDescent="0.35">
      <c r="A1803" s="11">
        <f>marketing_campaign[[#This Row],[Response]]+marketing_campaign[[#This Row],[AcceptedCmp2]]+marketing_campaign[[#This Row],[AcceptedCmp1]]+marketing_campaign[[#This Row],[AcceptedCmp5]]+marketing_campaign[[#This Row],[AcceptedCmp4]]+marketing_campaign[[#This Row],[AcceptedCmp3]]</f>
        <v>1</v>
      </c>
      <c r="B1803" s="11">
        <v>75702</v>
      </c>
      <c r="I1803">
        <v>1951</v>
      </c>
      <c r="S1803">
        <v>75</v>
      </c>
    </row>
    <row r="1804" spans="1:19" x14ac:dyDescent="0.35">
      <c r="A1804" s="12">
        <f>marketing_campaign[[#This Row],[Response]]+marketing_campaign[[#This Row],[AcceptedCmp2]]+marketing_campaign[[#This Row],[AcceptedCmp1]]+marketing_campaign[[#This Row],[AcceptedCmp5]]+marketing_campaign[[#This Row],[AcceptedCmp4]]+marketing_campaign[[#This Row],[AcceptedCmp3]]</f>
        <v>0</v>
      </c>
      <c r="B1804" s="11">
        <v>59385</v>
      </c>
      <c r="I1804">
        <v>1966</v>
      </c>
      <c r="S1804">
        <v>60</v>
      </c>
    </row>
    <row r="1805" spans="1:19" x14ac:dyDescent="0.35">
      <c r="A1805" s="11">
        <f>marketing_campaign[[#This Row],[Response]]+marketing_campaign[[#This Row],[AcceptedCmp2]]+marketing_campaign[[#This Row],[AcceptedCmp1]]+marketing_campaign[[#This Row],[AcceptedCmp5]]+marketing_campaign[[#This Row],[AcceptedCmp4]]+marketing_campaign[[#This Row],[AcceptedCmp3]]</f>
        <v>1</v>
      </c>
      <c r="B1805" s="11">
        <v>37070</v>
      </c>
      <c r="I1805">
        <v>1951</v>
      </c>
      <c r="S1805">
        <v>75</v>
      </c>
    </row>
    <row r="1806" spans="1:19" x14ac:dyDescent="0.35">
      <c r="A1806" s="12">
        <f>marketing_campaign[[#This Row],[Response]]+marketing_campaign[[#This Row],[AcceptedCmp2]]+marketing_campaign[[#This Row],[AcceptedCmp1]]+marketing_campaign[[#This Row],[AcceptedCmp5]]+marketing_campaign[[#This Row],[AcceptedCmp4]]+marketing_campaign[[#This Row],[AcceptedCmp3]]</f>
        <v>1</v>
      </c>
      <c r="B1806" s="11">
        <v>44689</v>
      </c>
      <c r="I1806">
        <v>1958</v>
      </c>
      <c r="S1806">
        <v>68</v>
      </c>
    </row>
    <row r="1807" spans="1:19" x14ac:dyDescent="0.35">
      <c r="A1807" s="11">
        <f>marketing_campaign[[#This Row],[Response]]+marketing_campaign[[#This Row],[AcceptedCmp2]]+marketing_campaign[[#This Row],[AcceptedCmp1]]+marketing_campaign[[#This Row],[AcceptedCmp5]]+marketing_campaign[[#This Row],[AcceptedCmp4]]+marketing_campaign[[#This Row],[AcceptedCmp3]]</f>
        <v>0</v>
      </c>
      <c r="B1807" s="11">
        <v>53977</v>
      </c>
      <c r="I1807">
        <v>1966</v>
      </c>
      <c r="S1807">
        <v>60</v>
      </c>
    </row>
    <row r="1808" spans="1:19" x14ac:dyDescent="0.35">
      <c r="A1808" s="12">
        <f>marketing_campaign[[#This Row],[Response]]+marketing_campaign[[#This Row],[AcceptedCmp2]]+marketing_campaign[[#This Row],[AcceptedCmp1]]+marketing_campaign[[#This Row],[AcceptedCmp5]]+marketing_campaign[[#This Row],[AcceptedCmp4]]+marketing_campaign[[#This Row],[AcceptedCmp3]]</f>
        <v>0</v>
      </c>
      <c r="B1808" s="11">
        <v>7144</v>
      </c>
      <c r="I1808">
        <v>1964</v>
      </c>
      <c r="S1808">
        <v>62</v>
      </c>
    </row>
    <row r="1809" spans="1:19" x14ac:dyDescent="0.35">
      <c r="A1809" s="11">
        <f>marketing_campaign[[#This Row],[Response]]+marketing_campaign[[#This Row],[AcceptedCmp2]]+marketing_campaign[[#This Row],[AcceptedCmp1]]+marketing_campaign[[#This Row],[AcceptedCmp5]]+marketing_campaign[[#This Row],[AcceptedCmp4]]+marketing_campaign[[#This Row],[AcceptedCmp3]]</f>
        <v>0</v>
      </c>
      <c r="B1809" s="11">
        <v>18701</v>
      </c>
      <c r="I1809">
        <v>1956</v>
      </c>
      <c r="S1809">
        <v>70</v>
      </c>
    </row>
    <row r="1810" spans="1:19" x14ac:dyDescent="0.35">
      <c r="A1810" s="12">
        <f>marketing_campaign[[#This Row],[Response]]+marketing_campaign[[#This Row],[AcceptedCmp2]]+marketing_campaign[[#This Row],[AcceptedCmp1]]+marketing_campaign[[#This Row],[AcceptedCmp5]]+marketing_campaign[[#This Row],[AcceptedCmp4]]+marketing_campaign[[#This Row],[AcceptedCmp3]]</f>
        <v>1</v>
      </c>
      <c r="B1810" s="11">
        <v>90369</v>
      </c>
      <c r="I1810">
        <v>1974</v>
      </c>
      <c r="S1810">
        <v>52</v>
      </c>
    </row>
    <row r="1811" spans="1:19" x14ac:dyDescent="0.35">
      <c r="A1811" s="11">
        <f>marketing_campaign[[#This Row],[Response]]+marketing_campaign[[#This Row],[AcceptedCmp2]]+marketing_campaign[[#This Row],[AcceptedCmp1]]+marketing_campaign[[#This Row],[AcceptedCmp5]]+marketing_campaign[[#This Row],[AcceptedCmp4]]+marketing_campaign[[#This Row],[AcceptedCmp3]]</f>
        <v>1</v>
      </c>
      <c r="B1811" s="11">
        <v>63159</v>
      </c>
      <c r="I1811">
        <v>1966</v>
      </c>
      <c r="S1811">
        <v>60</v>
      </c>
    </row>
    <row r="1812" spans="1:19" x14ac:dyDescent="0.35">
      <c r="A1812" s="12">
        <f>marketing_campaign[[#This Row],[Response]]+marketing_campaign[[#This Row],[AcceptedCmp2]]+marketing_campaign[[#This Row],[AcceptedCmp1]]+marketing_campaign[[#This Row],[AcceptedCmp5]]+marketing_campaign[[#This Row],[AcceptedCmp4]]+marketing_campaign[[#This Row],[AcceptedCmp3]]</f>
        <v>0</v>
      </c>
      <c r="B1812" s="11">
        <v>37758</v>
      </c>
      <c r="I1812">
        <v>1963</v>
      </c>
      <c r="S1812">
        <v>63</v>
      </c>
    </row>
    <row r="1813" spans="1:19" x14ac:dyDescent="0.35">
      <c r="A1813" s="11">
        <f>marketing_campaign[[#This Row],[Response]]+marketing_campaign[[#This Row],[AcceptedCmp2]]+marketing_campaign[[#This Row],[AcceptedCmp1]]+marketing_campaign[[#This Row],[AcceptedCmp5]]+marketing_campaign[[#This Row],[AcceptedCmp4]]+marketing_campaign[[#This Row],[AcceptedCmp3]]</f>
        <v>0</v>
      </c>
      <c r="B1813" s="11">
        <v>46757</v>
      </c>
      <c r="I1813">
        <v>1969</v>
      </c>
      <c r="S1813">
        <v>57</v>
      </c>
    </row>
    <row r="1814" spans="1:19" x14ac:dyDescent="0.35">
      <c r="A1814" s="12">
        <f>marketing_campaign[[#This Row],[Response]]+marketing_campaign[[#This Row],[AcceptedCmp2]]+marketing_campaign[[#This Row],[AcceptedCmp1]]+marketing_campaign[[#This Row],[AcceptedCmp5]]+marketing_campaign[[#This Row],[AcceptedCmp4]]+marketing_campaign[[#This Row],[AcceptedCmp3]]</f>
        <v>1</v>
      </c>
      <c r="B1814" s="11">
        <v>79734</v>
      </c>
      <c r="I1814">
        <v>1992</v>
      </c>
      <c r="S1814">
        <v>34</v>
      </c>
    </row>
    <row r="1815" spans="1:19" x14ac:dyDescent="0.35">
      <c r="A1815" s="11">
        <f>marketing_campaign[[#This Row],[Response]]+marketing_campaign[[#This Row],[AcceptedCmp2]]+marketing_campaign[[#This Row],[AcceptedCmp1]]+marketing_campaign[[#This Row],[AcceptedCmp5]]+marketing_campaign[[#This Row],[AcceptedCmp4]]+marketing_campaign[[#This Row],[AcceptedCmp3]]</f>
        <v>1</v>
      </c>
      <c r="B1815" s="11">
        <v>63207</v>
      </c>
      <c r="I1815">
        <v>1954</v>
      </c>
      <c r="S1815">
        <v>72</v>
      </c>
    </row>
    <row r="1816" spans="1:19" x14ac:dyDescent="0.35">
      <c r="A1816" s="12">
        <f>marketing_campaign[[#This Row],[Response]]+marketing_campaign[[#This Row],[AcceptedCmp2]]+marketing_campaign[[#This Row],[AcceptedCmp1]]+marketing_campaign[[#This Row],[AcceptedCmp5]]+marketing_campaign[[#This Row],[AcceptedCmp4]]+marketing_campaign[[#This Row],[AcceptedCmp3]]</f>
        <v>0</v>
      </c>
      <c r="B1816" s="11">
        <v>72071</v>
      </c>
      <c r="I1816">
        <v>1983</v>
      </c>
      <c r="S1816">
        <v>43</v>
      </c>
    </row>
    <row r="1817" spans="1:19" x14ac:dyDescent="0.35">
      <c r="A1817" s="11">
        <f>marketing_campaign[[#This Row],[Response]]+marketing_campaign[[#This Row],[AcceptedCmp2]]+marketing_campaign[[#This Row],[AcceptedCmp1]]+marketing_campaign[[#This Row],[AcceptedCmp5]]+marketing_campaign[[#This Row],[AcceptedCmp4]]+marketing_campaign[[#This Row],[AcceptedCmp3]]</f>
        <v>0</v>
      </c>
      <c r="B1817" s="11">
        <v>21840</v>
      </c>
      <c r="I1817">
        <v>1982</v>
      </c>
      <c r="S1817">
        <v>44</v>
      </c>
    </row>
    <row r="1818" spans="1:19" x14ac:dyDescent="0.35">
      <c r="A1818" s="12">
        <f>marketing_campaign[[#This Row],[Response]]+marketing_campaign[[#This Row],[AcceptedCmp2]]+marketing_campaign[[#This Row],[AcceptedCmp1]]+marketing_campaign[[#This Row],[AcceptedCmp5]]+marketing_campaign[[#This Row],[AcceptedCmp4]]+marketing_campaign[[#This Row],[AcceptedCmp3]]</f>
        <v>1</v>
      </c>
      <c r="B1818" s="11">
        <v>58582</v>
      </c>
      <c r="I1818">
        <v>1951</v>
      </c>
      <c r="S1818">
        <v>75</v>
      </c>
    </row>
    <row r="1819" spans="1:19" x14ac:dyDescent="0.35">
      <c r="A1819" s="11">
        <f>marketing_campaign[[#This Row],[Response]]+marketing_campaign[[#This Row],[AcceptedCmp2]]+marketing_campaign[[#This Row],[AcceptedCmp1]]+marketing_campaign[[#This Row],[AcceptedCmp5]]+marketing_campaign[[#This Row],[AcceptedCmp4]]+marketing_campaign[[#This Row],[AcceptedCmp3]]</f>
        <v>1</v>
      </c>
      <c r="B1819" s="11">
        <v>72282</v>
      </c>
      <c r="I1819">
        <v>1956</v>
      </c>
      <c r="S1819">
        <v>70</v>
      </c>
    </row>
    <row r="1820" spans="1:19" x14ac:dyDescent="0.35">
      <c r="A1820" s="12">
        <f>marketing_campaign[[#This Row],[Response]]+marketing_campaign[[#This Row],[AcceptedCmp2]]+marketing_campaign[[#This Row],[AcceptedCmp1]]+marketing_campaign[[#This Row],[AcceptedCmp5]]+marketing_campaign[[#This Row],[AcceptedCmp4]]+marketing_campaign[[#This Row],[AcceptedCmp3]]</f>
        <v>0</v>
      </c>
      <c r="B1820" s="11">
        <v>50387</v>
      </c>
      <c r="I1820">
        <v>1961</v>
      </c>
      <c r="S1820">
        <v>65</v>
      </c>
    </row>
    <row r="1821" spans="1:19" x14ac:dyDescent="0.35">
      <c r="A1821" s="11">
        <f>marketing_campaign[[#This Row],[Response]]+marketing_campaign[[#This Row],[AcceptedCmp2]]+marketing_campaign[[#This Row],[AcceptedCmp1]]+marketing_campaign[[#This Row],[AcceptedCmp5]]+marketing_campaign[[#This Row],[AcceptedCmp4]]+marketing_campaign[[#This Row],[AcceptedCmp3]]</f>
        <v>0</v>
      </c>
      <c r="B1821" s="11">
        <v>32583</v>
      </c>
      <c r="I1821">
        <v>1962</v>
      </c>
      <c r="S1821">
        <v>64</v>
      </c>
    </row>
    <row r="1822" spans="1:19" x14ac:dyDescent="0.35">
      <c r="A1822" s="12">
        <f>marketing_campaign[[#This Row],[Response]]+marketing_campaign[[#This Row],[AcceptedCmp2]]+marketing_campaign[[#This Row],[AcceptedCmp1]]+marketing_campaign[[#This Row],[AcceptedCmp5]]+marketing_campaign[[#This Row],[AcceptedCmp4]]+marketing_campaign[[#This Row],[AcceptedCmp3]]</f>
        <v>1</v>
      </c>
      <c r="B1822" s="11">
        <v>62568</v>
      </c>
      <c r="I1822">
        <v>1971</v>
      </c>
      <c r="S1822">
        <v>55</v>
      </c>
    </row>
    <row r="1823" spans="1:19" x14ac:dyDescent="0.35">
      <c r="A1823" s="11">
        <f>marketing_campaign[[#This Row],[Response]]+marketing_campaign[[#This Row],[AcceptedCmp2]]+marketing_campaign[[#This Row],[AcceptedCmp1]]+marketing_campaign[[#This Row],[AcceptedCmp5]]+marketing_campaign[[#This Row],[AcceptedCmp4]]+marketing_campaign[[#This Row],[AcceptedCmp3]]</f>
        <v>0</v>
      </c>
      <c r="B1823" s="11">
        <v>44635</v>
      </c>
      <c r="I1823">
        <v>1971</v>
      </c>
      <c r="S1823">
        <v>55</v>
      </c>
    </row>
    <row r="1824" spans="1:19" x14ac:dyDescent="0.35">
      <c r="A1824" s="12">
        <f>marketing_campaign[[#This Row],[Response]]+marketing_campaign[[#This Row],[AcceptedCmp2]]+marketing_campaign[[#This Row],[AcceptedCmp1]]+marketing_campaign[[#This Row],[AcceptedCmp5]]+marketing_campaign[[#This Row],[AcceptedCmp4]]+marketing_campaign[[#This Row],[AcceptedCmp3]]</f>
        <v>0</v>
      </c>
      <c r="B1824" s="11">
        <v>33316</v>
      </c>
      <c r="I1824">
        <v>1968</v>
      </c>
      <c r="S1824">
        <v>58</v>
      </c>
    </row>
    <row r="1825" spans="1:19" x14ac:dyDescent="0.35">
      <c r="A1825" s="11">
        <f>marketing_campaign[[#This Row],[Response]]+marketing_campaign[[#This Row],[AcceptedCmp2]]+marketing_campaign[[#This Row],[AcceptedCmp1]]+marketing_campaign[[#This Row],[AcceptedCmp5]]+marketing_campaign[[#This Row],[AcceptedCmp4]]+marketing_campaign[[#This Row],[AcceptedCmp3]]</f>
        <v>0</v>
      </c>
      <c r="B1825" s="11">
        <v>63967</v>
      </c>
      <c r="I1825">
        <v>1978</v>
      </c>
      <c r="S1825">
        <v>48</v>
      </c>
    </row>
    <row r="1826" spans="1:19" x14ac:dyDescent="0.35">
      <c r="A1826" s="12">
        <f>marketing_campaign[[#This Row],[Response]]+marketing_campaign[[#This Row],[AcceptedCmp2]]+marketing_campaign[[#This Row],[AcceptedCmp1]]+marketing_campaign[[#This Row],[AcceptedCmp5]]+marketing_campaign[[#This Row],[AcceptedCmp4]]+marketing_campaign[[#This Row],[AcceptedCmp3]]</f>
        <v>0</v>
      </c>
      <c r="B1826" s="11">
        <v>52513</v>
      </c>
      <c r="I1826">
        <v>1969</v>
      </c>
      <c r="S1826">
        <v>57</v>
      </c>
    </row>
    <row r="1827" spans="1:19" x14ac:dyDescent="0.35">
      <c r="A1827" s="11">
        <f>marketing_campaign[[#This Row],[Response]]+marketing_campaign[[#This Row],[AcceptedCmp2]]+marketing_campaign[[#This Row],[AcceptedCmp1]]+marketing_campaign[[#This Row],[AcceptedCmp5]]+marketing_campaign[[#This Row],[AcceptedCmp4]]+marketing_campaign[[#This Row],[AcceptedCmp3]]</f>
        <v>0</v>
      </c>
      <c r="B1827" s="11">
        <v>25293</v>
      </c>
      <c r="I1827">
        <v>1965</v>
      </c>
      <c r="S1827">
        <v>61</v>
      </c>
    </row>
    <row r="1828" spans="1:19" x14ac:dyDescent="0.35">
      <c r="A1828" s="12">
        <f>marketing_campaign[[#This Row],[Response]]+marketing_campaign[[#This Row],[AcceptedCmp2]]+marketing_campaign[[#This Row],[AcceptedCmp1]]+marketing_campaign[[#This Row],[AcceptedCmp5]]+marketing_campaign[[#This Row],[AcceptedCmp4]]+marketing_campaign[[#This Row],[AcceptedCmp3]]</f>
        <v>0</v>
      </c>
      <c r="B1828" s="11">
        <v>54111</v>
      </c>
      <c r="I1828">
        <v>1986</v>
      </c>
      <c r="S1828">
        <v>40</v>
      </c>
    </row>
    <row r="1829" spans="1:19" x14ac:dyDescent="0.35">
      <c r="A1829" s="11">
        <f>marketing_campaign[[#This Row],[Response]]+marketing_campaign[[#This Row],[AcceptedCmp2]]+marketing_campaign[[#This Row],[AcceptedCmp1]]+marketing_campaign[[#This Row],[AcceptedCmp5]]+marketing_campaign[[#This Row],[AcceptedCmp4]]+marketing_campaign[[#This Row],[AcceptedCmp3]]</f>
        <v>1</v>
      </c>
      <c r="B1829" s="11">
        <v>78394</v>
      </c>
      <c r="I1829">
        <v>1958</v>
      </c>
      <c r="S1829">
        <v>68</v>
      </c>
    </row>
    <row r="1830" spans="1:19" x14ac:dyDescent="0.35">
      <c r="A1830" s="12">
        <f>marketing_campaign[[#This Row],[Response]]+marketing_campaign[[#This Row],[AcceptedCmp2]]+marketing_campaign[[#This Row],[AcceptedCmp1]]+marketing_campaign[[#This Row],[AcceptedCmp5]]+marketing_campaign[[#This Row],[AcceptedCmp4]]+marketing_campaign[[#This Row],[AcceptedCmp3]]</f>
        <v>0</v>
      </c>
      <c r="B1830" s="11">
        <v>80739</v>
      </c>
      <c r="I1830">
        <v>1975</v>
      </c>
      <c r="S1830">
        <v>51</v>
      </c>
    </row>
    <row r="1831" spans="1:19" x14ac:dyDescent="0.35">
      <c r="A1831" s="11">
        <f>marketing_campaign[[#This Row],[Response]]+marketing_campaign[[#This Row],[AcceptedCmp2]]+marketing_campaign[[#This Row],[AcceptedCmp1]]+marketing_campaign[[#This Row],[AcceptedCmp5]]+marketing_campaign[[#This Row],[AcceptedCmp4]]+marketing_campaign[[#This Row],[AcceptedCmp3]]</f>
        <v>1</v>
      </c>
      <c r="B1831" s="11">
        <v>22669</v>
      </c>
      <c r="I1831">
        <v>1987</v>
      </c>
      <c r="S1831">
        <v>39</v>
      </c>
    </row>
    <row r="1832" spans="1:19" x14ac:dyDescent="0.35">
      <c r="A1832" s="12">
        <f>marketing_campaign[[#This Row],[Response]]+marketing_campaign[[#This Row],[AcceptedCmp2]]+marketing_campaign[[#This Row],[AcceptedCmp1]]+marketing_campaign[[#This Row],[AcceptedCmp5]]+marketing_campaign[[#This Row],[AcceptedCmp4]]+marketing_campaign[[#This Row],[AcceptedCmp3]]</f>
        <v>0</v>
      </c>
      <c r="B1832" s="11">
        <v>29236</v>
      </c>
      <c r="I1832">
        <v>1959</v>
      </c>
      <c r="S1832">
        <v>67</v>
      </c>
    </row>
    <row r="1833" spans="1:19" x14ac:dyDescent="0.35">
      <c r="A1833" s="11">
        <f>marketing_campaign[[#This Row],[Response]]+marketing_campaign[[#This Row],[AcceptedCmp2]]+marketing_campaign[[#This Row],[AcceptedCmp1]]+marketing_campaign[[#This Row],[AcceptedCmp5]]+marketing_campaign[[#This Row],[AcceptedCmp4]]+marketing_campaign[[#This Row],[AcceptedCmp3]]</f>
        <v>0</v>
      </c>
      <c r="B1833" s="11">
        <v>44911</v>
      </c>
      <c r="I1833">
        <v>1962</v>
      </c>
      <c r="S1833">
        <v>64</v>
      </c>
    </row>
    <row r="1834" spans="1:19" x14ac:dyDescent="0.35">
      <c r="A1834" s="12">
        <f>marketing_campaign[[#This Row],[Response]]+marketing_campaign[[#This Row],[AcceptedCmp2]]+marketing_campaign[[#This Row],[AcceptedCmp1]]+marketing_campaign[[#This Row],[AcceptedCmp5]]+marketing_campaign[[#This Row],[AcceptedCmp4]]+marketing_campaign[[#This Row],[AcceptedCmp3]]</f>
        <v>0</v>
      </c>
      <c r="B1834" s="11">
        <v>54693</v>
      </c>
      <c r="I1834">
        <v>1974</v>
      </c>
      <c r="S1834">
        <v>52</v>
      </c>
    </row>
    <row r="1835" spans="1:19" x14ac:dyDescent="0.35">
      <c r="A1835" s="11">
        <f>marketing_campaign[[#This Row],[Response]]+marketing_campaign[[#This Row],[AcceptedCmp2]]+marketing_campaign[[#This Row],[AcceptedCmp1]]+marketing_campaign[[#This Row],[AcceptedCmp5]]+marketing_campaign[[#This Row],[AcceptedCmp4]]+marketing_campaign[[#This Row],[AcceptedCmp3]]</f>
        <v>0</v>
      </c>
      <c r="B1835" s="11">
        <v>48186</v>
      </c>
      <c r="I1835">
        <v>1977</v>
      </c>
      <c r="S1835">
        <v>49</v>
      </c>
    </row>
    <row r="1836" spans="1:19" x14ac:dyDescent="0.35">
      <c r="A1836" s="12">
        <f>marketing_campaign[[#This Row],[Response]]+marketing_campaign[[#This Row],[AcceptedCmp2]]+marketing_campaign[[#This Row],[AcceptedCmp1]]+marketing_campaign[[#This Row],[AcceptedCmp5]]+marketing_campaign[[#This Row],[AcceptedCmp4]]+marketing_campaign[[#This Row],[AcceptedCmp3]]</f>
        <v>1</v>
      </c>
      <c r="B1836" s="11">
        <v>54809</v>
      </c>
      <c r="I1836">
        <v>1978</v>
      </c>
      <c r="S1836">
        <v>48</v>
      </c>
    </row>
    <row r="1837" spans="1:19" x14ac:dyDescent="0.35">
      <c r="A1837" s="11">
        <f>marketing_campaign[[#This Row],[Response]]+marketing_campaign[[#This Row],[AcceptedCmp2]]+marketing_campaign[[#This Row],[AcceptedCmp1]]+marketing_campaign[[#This Row],[AcceptedCmp5]]+marketing_campaign[[#This Row],[AcceptedCmp4]]+marketing_campaign[[#This Row],[AcceptedCmp3]]</f>
        <v>0</v>
      </c>
      <c r="B1837" s="11">
        <v>41580</v>
      </c>
      <c r="I1837">
        <v>1970</v>
      </c>
      <c r="S1837">
        <v>56</v>
      </c>
    </row>
    <row r="1838" spans="1:19" x14ac:dyDescent="0.35">
      <c r="A1838" s="12">
        <f>marketing_campaign[[#This Row],[Response]]+marketing_campaign[[#This Row],[AcceptedCmp2]]+marketing_campaign[[#This Row],[AcceptedCmp1]]+marketing_campaign[[#This Row],[AcceptedCmp5]]+marketing_campaign[[#This Row],[AcceptedCmp4]]+marketing_campaign[[#This Row],[AcceptedCmp3]]</f>
        <v>0</v>
      </c>
      <c r="B1838" s="11">
        <v>80336</v>
      </c>
      <c r="I1838">
        <v>1957</v>
      </c>
      <c r="S1838">
        <v>69</v>
      </c>
    </row>
    <row r="1839" spans="1:19" x14ac:dyDescent="0.35">
      <c r="A1839" s="11">
        <f>marketing_campaign[[#This Row],[Response]]+marketing_campaign[[#This Row],[AcceptedCmp2]]+marketing_campaign[[#This Row],[AcceptedCmp1]]+marketing_campaign[[#This Row],[AcceptedCmp5]]+marketing_campaign[[#This Row],[AcceptedCmp4]]+marketing_campaign[[#This Row],[AcceptedCmp3]]</f>
        <v>1</v>
      </c>
      <c r="B1839" s="11">
        <v>47743</v>
      </c>
      <c r="I1839">
        <v>1955</v>
      </c>
      <c r="S1839">
        <v>71</v>
      </c>
    </row>
    <row r="1840" spans="1:19" x14ac:dyDescent="0.35">
      <c r="A1840" s="12">
        <f>marketing_campaign[[#This Row],[Response]]+marketing_campaign[[#This Row],[AcceptedCmp2]]+marketing_campaign[[#This Row],[AcceptedCmp1]]+marketing_campaign[[#This Row],[AcceptedCmp5]]+marketing_campaign[[#This Row],[AcceptedCmp4]]+marketing_campaign[[#This Row],[AcceptedCmp3]]</f>
        <v>0</v>
      </c>
      <c r="B1840" s="11">
        <v>62972</v>
      </c>
      <c r="I1840">
        <v>1954</v>
      </c>
      <c r="S1840">
        <v>72</v>
      </c>
    </row>
    <row r="1841" spans="1:19" x14ac:dyDescent="0.35">
      <c r="A1841" s="11">
        <f>marketing_campaign[[#This Row],[Response]]+marketing_campaign[[#This Row],[AcceptedCmp2]]+marketing_campaign[[#This Row],[AcceptedCmp1]]+marketing_campaign[[#This Row],[AcceptedCmp5]]+marketing_campaign[[#This Row],[AcceptedCmp4]]+marketing_campaign[[#This Row],[AcceptedCmp3]]</f>
        <v>1</v>
      </c>
      <c r="B1841" s="11">
        <v>57333</v>
      </c>
      <c r="I1841">
        <v>1982</v>
      </c>
      <c r="S1841">
        <v>44</v>
      </c>
    </row>
    <row r="1842" spans="1:19" x14ac:dyDescent="0.35">
      <c r="A1842" s="12">
        <f>marketing_campaign[[#This Row],[Response]]+marketing_campaign[[#This Row],[AcceptedCmp2]]+marketing_campaign[[#This Row],[AcceptedCmp1]]+marketing_campaign[[#This Row],[AcceptedCmp5]]+marketing_campaign[[#This Row],[AcceptedCmp4]]+marketing_campaign[[#This Row],[AcceptedCmp3]]</f>
        <v>0</v>
      </c>
      <c r="B1842" s="11">
        <v>32313</v>
      </c>
      <c r="I1842">
        <v>1953</v>
      </c>
      <c r="S1842">
        <v>73</v>
      </c>
    </row>
    <row r="1843" spans="1:19" x14ac:dyDescent="0.35">
      <c r="A1843" s="11">
        <f>marketing_campaign[[#This Row],[Response]]+marketing_campaign[[#This Row],[AcceptedCmp2]]+marketing_campaign[[#This Row],[AcceptedCmp1]]+marketing_campaign[[#This Row],[AcceptedCmp5]]+marketing_campaign[[#This Row],[AcceptedCmp4]]+marketing_campaign[[#This Row],[AcceptedCmp3]]</f>
        <v>4</v>
      </c>
      <c r="B1843" s="11">
        <v>84953</v>
      </c>
      <c r="I1843">
        <v>1968</v>
      </c>
      <c r="S1843">
        <v>58</v>
      </c>
    </row>
    <row r="1844" spans="1:19" x14ac:dyDescent="0.35">
      <c r="A1844" s="12">
        <f>marketing_campaign[[#This Row],[Response]]+marketing_campaign[[#This Row],[AcceptedCmp2]]+marketing_campaign[[#This Row],[AcceptedCmp1]]+marketing_campaign[[#This Row],[AcceptedCmp5]]+marketing_campaign[[#This Row],[AcceptedCmp4]]+marketing_campaign[[#This Row],[AcceptedCmp3]]</f>
        <v>0</v>
      </c>
      <c r="B1844" s="11">
        <v>27071</v>
      </c>
      <c r="I1844">
        <v>1957</v>
      </c>
      <c r="S1844">
        <v>69</v>
      </c>
    </row>
    <row r="1845" spans="1:19" x14ac:dyDescent="0.35">
      <c r="A1845" s="11">
        <f>marketing_campaign[[#This Row],[Response]]+marketing_campaign[[#This Row],[AcceptedCmp2]]+marketing_campaign[[#This Row],[AcceptedCmp1]]+marketing_campaign[[#This Row],[AcceptedCmp5]]+marketing_campaign[[#This Row],[AcceptedCmp4]]+marketing_campaign[[#This Row],[AcceptedCmp3]]</f>
        <v>0</v>
      </c>
      <c r="B1845" s="11">
        <v>68148</v>
      </c>
      <c r="I1845">
        <v>1965</v>
      </c>
      <c r="S1845">
        <v>61</v>
      </c>
    </row>
    <row r="1846" spans="1:19" x14ac:dyDescent="0.35">
      <c r="A1846" s="12">
        <f>marketing_campaign[[#This Row],[Response]]+marketing_campaign[[#This Row],[AcceptedCmp2]]+marketing_campaign[[#This Row],[AcceptedCmp1]]+marketing_campaign[[#This Row],[AcceptedCmp5]]+marketing_campaign[[#This Row],[AcceptedCmp4]]+marketing_campaign[[#This Row],[AcceptedCmp3]]</f>
        <v>0</v>
      </c>
      <c r="B1846" s="11">
        <v>65735</v>
      </c>
      <c r="I1846">
        <v>1975</v>
      </c>
      <c r="S1846">
        <v>51</v>
      </c>
    </row>
    <row r="1847" spans="1:19" x14ac:dyDescent="0.35">
      <c r="A1847" s="11">
        <f>marketing_campaign[[#This Row],[Response]]+marketing_campaign[[#This Row],[AcceptedCmp2]]+marketing_campaign[[#This Row],[AcceptedCmp1]]+marketing_campaign[[#This Row],[AcceptedCmp5]]+marketing_campaign[[#This Row],[AcceptedCmp4]]+marketing_campaign[[#This Row],[AcceptedCmp3]]</f>
        <v>4</v>
      </c>
      <c r="B1847" s="11">
        <v>86836</v>
      </c>
      <c r="I1847">
        <v>1963</v>
      </c>
      <c r="S1847">
        <v>63</v>
      </c>
    </row>
    <row r="1848" spans="1:19" x14ac:dyDescent="0.35">
      <c r="A1848" s="12">
        <f>marketing_campaign[[#This Row],[Response]]+marketing_campaign[[#This Row],[AcceptedCmp2]]+marketing_campaign[[#This Row],[AcceptedCmp1]]+marketing_campaign[[#This Row],[AcceptedCmp5]]+marketing_campaign[[#This Row],[AcceptedCmp4]]+marketing_campaign[[#This Row],[AcceptedCmp3]]</f>
        <v>0</v>
      </c>
      <c r="B1848" s="11">
        <v>4023</v>
      </c>
      <c r="I1848">
        <v>1990</v>
      </c>
      <c r="S1848">
        <v>36</v>
      </c>
    </row>
    <row r="1849" spans="1:19" x14ac:dyDescent="0.35">
      <c r="A1849" s="11">
        <f>marketing_campaign[[#This Row],[Response]]+marketing_campaign[[#This Row],[AcceptedCmp2]]+marketing_campaign[[#This Row],[AcceptedCmp1]]+marketing_campaign[[#This Row],[AcceptedCmp5]]+marketing_campaign[[#This Row],[AcceptedCmp4]]+marketing_campaign[[#This Row],[AcceptedCmp3]]</f>
        <v>0</v>
      </c>
      <c r="B1849" s="11">
        <v>30093</v>
      </c>
      <c r="I1849">
        <v>1966</v>
      </c>
      <c r="S1849">
        <v>60</v>
      </c>
    </row>
    <row r="1850" spans="1:19" x14ac:dyDescent="0.35">
      <c r="A1850" s="12">
        <f>marketing_campaign[[#This Row],[Response]]+marketing_campaign[[#This Row],[AcceptedCmp2]]+marketing_campaign[[#This Row],[AcceptedCmp1]]+marketing_campaign[[#This Row],[AcceptedCmp5]]+marketing_campaign[[#This Row],[AcceptedCmp4]]+marketing_campaign[[#This Row],[AcceptedCmp3]]</f>
        <v>0</v>
      </c>
      <c r="B1850" s="11">
        <v>57705</v>
      </c>
      <c r="I1850">
        <v>1988</v>
      </c>
      <c r="S1850">
        <v>38</v>
      </c>
    </row>
    <row r="1851" spans="1:19" x14ac:dyDescent="0.35">
      <c r="A1851" s="11">
        <f>marketing_campaign[[#This Row],[Response]]+marketing_campaign[[#This Row],[AcceptedCmp2]]+marketing_campaign[[#This Row],[AcceptedCmp1]]+marketing_campaign[[#This Row],[AcceptedCmp5]]+marketing_campaign[[#This Row],[AcceptedCmp4]]+marketing_campaign[[#This Row],[AcceptedCmp3]]</f>
        <v>0</v>
      </c>
      <c r="B1851" s="11">
        <v>25008</v>
      </c>
      <c r="I1851">
        <v>1995</v>
      </c>
      <c r="S1851">
        <v>31</v>
      </c>
    </row>
    <row r="1852" spans="1:19" x14ac:dyDescent="0.35">
      <c r="A1852" s="12">
        <f>marketing_campaign[[#This Row],[Response]]+marketing_campaign[[#This Row],[AcceptedCmp2]]+marketing_campaign[[#This Row],[AcceptedCmp1]]+marketing_campaign[[#This Row],[AcceptedCmp5]]+marketing_campaign[[#This Row],[AcceptedCmp4]]+marketing_campaign[[#This Row],[AcceptedCmp3]]</f>
        <v>3</v>
      </c>
      <c r="B1852" s="11">
        <v>83257</v>
      </c>
      <c r="I1852">
        <v>1975</v>
      </c>
      <c r="S1852">
        <v>51</v>
      </c>
    </row>
    <row r="1853" spans="1:19" x14ac:dyDescent="0.35">
      <c r="A1853" s="11">
        <f>marketing_campaign[[#This Row],[Response]]+marketing_campaign[[#This Row],[AcceptedCmp2]]+marketing_campaign[[#This Row],[AcceptedCmp1]]+marketing_campaign[[#This Row],[AcceptedCmp5]]+marketing_campaign[[#This Row],[AcceptedCmp4]]+marketing_campaign[[#This Row],[AcceptedCmp3]]</f>
        <v>0</v>
      </c>
      <c r="B1853" s="11">
        <v>22280</v>
      </c>
      <c r="I1853">
        <v>1978</v>
      </c>
      <c r="S1853">
        <v>48</v>
      </c>
    </row>
    <row r="1854" spans="1:19" x14ac:dyDescent="0.35">
      <c r="A1854" s="12">
        <f>marketing_campaign[[#This Row],[Response]]+marketing_campaign[[#This Row],[AcceptedCmp2]]+marketing_campaign[[#This Row],[AcceptedCmp1]]+marketing_campaign[[#This Row],[AcceptedCmp5]]+marketing_campaign[[#This Row],[AcceptedCmp4]]+marketing_campaign[[#This Row],[AcceptedCmp3]]</f>
        <v>0</v>
      </c>
      <c r="B1854" s="11">
        <v>72159</v>
      </c>
      <c r="I1854">
        <v>1961</v>
      </c>
      <c r="S1854">
        <v>65</v>
      </c>
    </row>
    <row r="1855" spans="1:19" x14ac:dyDescent="0.35">
      <c r="A1855" s="11">
        <f>marketing_campaign[[#This Row],[Response]]+marketing_campaign[[#This Row],[AcceptedCmp2]]+marketing_campaign[[#This Row],[AcceptedCmp1]]+marketing_campaign[[#This Row],[AcceptedCmp5]]+marketing_campaign[[#This Row],[AcceptedCmp4]]+marketing_campaign[[#This Row],[AcceptedCmp3]]</f>
        <v>1</v>
      </c>
      <c r="B1855" s="11">
        <v>64260</v>
      </c>
      <c r="I1855">
        <v>1984</v>
      </c>
      <c r="S1855">
        <v>42</v>
      </c>
    </row>
    <row r="1856" spans="1:19" x14ac:dyDescent="0.35">
      <c r="A1856" s="12">
        <f>marketing_campaign[[#This Row],[Response]]+marketing_campaign[[#This Row],[AcceptedCmp2]]+marketing_campaign[[#This Row],[AcceptedCmp1]]+marketing_campaign[[#This Row],[AcceptedCmp5]]+marketing_campaign[[#This Row],[AcceptedCmp4]]+marketing_campaign[[#This Row],[AcceptedCmp3]]</f>
        <v>1</v>
      </c>
      <c r="B1856" s="11">
        <v>82733</v>
      </c>
      <c r="I1856">
        <v>1971</v>
      </c>
      <c r="S1856">
        <v>55</v>
      </c>
    </row>
    <row r="1857" spans="1:19" x14ac:dyDescent="0.35">
      <c r="A1857" s="11">
        <f>marketing_campaign[[#This Row],[Response]]+marketing_campaign[[#This Row],[AcceptedCmp2]]+marketing_campaign[[#This Row],[AcceptedCmp1]]+marketing_campaign[[#This Row],[AcceptedCmp5]]+marketing_campaign[[#This Row],[AcceptedCmp4]]+marketing_campaign[[#This Row],[AcceptedCmp3]]</f>
        <v>2</v>
      </c>
      <c r="B1857" s="11">
        <v>74290</v>
      </c>
      <c r="I1857">
        <v>1951</v>
      </c>
      <c r="S1857">
        <v>75</v>
      </c>
    </row>
    <row r="1858" spans="1:19" x14ac:dyDescent="0.35">
      <c r="A1858" s="12">
        <f>marketing_campaign[[#This Row],[Response]]+marketing_campaign[[#This Row],[AcceptedCmp2]]+marketing_campaign[[#This Row],[AcceptedCmp1]]+marketing_campaign[[#This Row],[AcceptedCmp5]]+marketing_campaign[[#This Row],[AcceptedCmp4]]+marketing_campaign[[#This Row],[AcceptedCmp3]]</f>
        <v>0</v>
      </c>
      <c r="B1858" s="11">
        <v>58217</v>
      </c>
      <c r="I1858">
        <v>1976</v>
      </c>
      <c r="S1858">
        <v>50</v>
      </c>
    </row>
    <row r="1859" spans="1:19" x14ac:dyDescent="0.35">
      <c r="A1859" s="11">
        <f>marketing_campaign[[#This Row],[Response]]+marketing_campaign[[#This Row],[AcceptedCmp2]]+marketing_campaign[[#This Row],[AcceptedCmp1]]+marketing_campaign[[#This Row],[AcceptedCmp5]]+marketing_campaign[[#This Row],[AcceptedCmp4]]+marketing_campaign[[#This Row],[AcceptedCmp3]]</f>
        <v>0</v>
      </c>
      <c r="B1859" s="11">
        <v>21024</v>
      </c>
      <c r="I1859">
        <v>1972</v>
      </c>
      <c r="S1859">
        <v>54</v>
      </c>
    </row>
    <row r="1860" spans="1:19" x14ac:dyDescent="0.35">
      <c r="A1860" s="12">
        <f>marketing_campaign[[#This Row],[Response]]+marketing_campaign[[#This Row],[AcceptedCmp2]]+marketing_campaign[[#This Row],[AcceptedCmp1]]+marketing_campaign[[#This Row],[AcceptedCmp5]]+marketing_campaign[[#This Row],[AcceptedCmp4]]+marketing_campaign[[#This Row],[AcceptedCmp3]]</f>
        <v>0</v>
      </c>
      <c r="B1860" s="11">
        <v>70116</v>
      </c>
      <c r="I1860">
        <v>1985</v>
      </c>
      <c r="S1860">
        <v>41</v>
      </c>
    </row>
    <row r="1861" spans="1:19" x14ac:dyDescent="0.35">
      <c r="A1861" s="11">
        <f>marketing_campaign[[#This Row],[Response]]+marketing_campaign[[#This Row],[AcceptedCmp2]]+marketing_campaign[[#This Row],[AcceptedCmp1]]+marketing_campaign[[#This Row],[AcceptedCmp5]]+marketing_campaign[[#This Row],[AcceptedCmp4]]+marketing_campaign[[#This Row],[AcceptedCmp3]]</f>
        <v>0</v>
      </c>
      <c r="B1861" s="11">
        <v>54006</v>
      </c>
      <c r="I1861">
        <v>1966</v>
      </c>
      <c r="S1861">
        <v>60</v>
      </c>
    </row>
    <row r="1862" spans="1:19" x14ac:dyDescent="0.35">
      <c r="A1862" s="12">
        <f>marketing_campaign[[#This Row],[Response]]+marketing_campaign[[#This Row],[AcceptedCmp2]]+marketing_campaign[[#This Row],[AcceptedCmp1]]+marketing_campaign[[#This Row],[AcceptedCmp5]]+marketing_campaign[[#This Row],[AcceptedCmp4]]+marketing_campaign[[#This Row],[AcceptedCmp3]]</f>
        <v>0</v>
      </c>
      <c r="B1862" s="11">
        <v>69063</v>
      </c>
      <c r="I1862">
        <v>1975</v>
      </c>
      <c r="S1862">
        <v>51</v>
      </c>
    </row>
    <row r="1863" spans="1:19" x14ac:dyDescent="0.35">
      <c r="A1863" s="11">
        <f>marketing_campaign[[#This Row],[Response]]+marketing_campaign[[#This Row],[AcceptedCmp2]]+marketing_campaign[[#This Row],[AcceptedCmp1]]+marketing_campaign[[#This Row],[AcceptedCmp5]]+marketing_campaign[[#This Row],[AcceptedCmp4]]+marketing_campaign[[#This Row],[AcceptedCmp3]]</f>
        <v>0</v>
      </c>
      <c r="B1863" s="11">
        <v>11448</v>
      </c>
      <c r="I1863">
        <v>1979</v>
      </c>
      <c r="S1863">
        <v>47</v>
      </c>
    </row>
    <row r="1864" spans="1:19" x14ac:dyDescent="0.35">
      <c r="A1864" s="12">
        <f>marketing_campaign[[#This Row],[Response]]+marketing_campaign[[#This Row],[AcceptedCmp2]]+marketing_campaign[[#This Row],[AcceptedCmp1]]+marketing_campaign[[#This Row],[AcceptedCmp5]]+marketing_campaign[[#This Row],[AcceptedCmp4]]+marketing_campaign[[#This Row],[AcceptedCmp3]]</f>
        <v>0</v>
      </c>
      <c r="B1864" s="11">
        <v>61825</v>
      </c>
      <c r="I1864">
        <v>1971</v>
      </c>
      <c r="S1864">
        <v>55</v>
      </c>
    </row>
    <row r="1865" spans="1:19" x14ac:dyDescent="0.35">
      <c r="A1865" s="11">
        <f>marketing_campaign[[#This Row],[Response]]+marketing_campaign[[#This Row],[AcceptedCmp2]]+marketing_campaign[[#This Row],[AcceptedCmp1]]+marketing_campaign[[#This Row],[AcceptedCmp5]]+marketing_campaign[[#This Row],[AcceptedCmp4]]+marketing_campaign[[#This Row],[AcceptedCmp3]]</f>
        <v>0</v>
      </c>
      <c r="B1865" s="11">
        <v>70886</v>
      </c>
      <c r="I1865">
        <v>1982</v>
      </c>
      <c r="S1865">
        <v>44</v>
      </c>
    </row>
    <row r="1866" spans="1:19" x14ac:dyDescent="0.35">
      <c r="A1866" s="12">
        <f>marketing_campaign[[#This Row],[Response]]+marketing_campaign[[#This Row],[AcceptedCmp2]]+marketing_campaign[[#This Row],[AcceptedCmp1]]+marketing_campaign[[#This Row],[AcceptedCmp5]]+marketing_campaign[[#This Row],[AcceptedCmp4]]+marketing_campaign[[#This Row],[AcceptedCmp3]]</f>
        <v>2</v>
      </c>
      <c r="B1866" s="11">
        <v>69109</v>
      </c>
      <c r="I1866">
        <v>1973</v>
      </c>
      <c r="S1866">
        <v>53</v>
      </c>
    </row>
    <row r="1867" spans="1:19" x14ac:dyDescent="0.35">
      <c r="A1867" s="11">
        <f>marketing_campaign[[#This Row],[Response]]+marketing_campaign[[#This Row],[AcceptedCmp2]]+marketing_campaign[[#This Row],[AcceptedCmp1]]+marketing_campaign[[#This Row],[AcceptedCmp5]]+marketing_campaign[[#This Row],[AcceptedCmp4]]+marketing_campaign[[#This Row],[AcceptedCmp3]]</f>
        <v>2</v>
      </c>
      <c r="B1867" s="11">
        <v>60208</v>
      </c>
      <c r="I1867">
        <v>1968</v>
      </c>
      <c r="S1867">
        <v>58</v>
      </c>
    </row>
    <row r="1868" spans="1:19" x14ac:dyDescent="0.35">
      <c r="A1868" s="12">
        <f>marketing_campaign[[#This Row],[Response]]+marketing_campaign[[#This Row],[AcceptedCmp2]]+marketing_campaign[[#This Row],[AcceptedCmp1]]+marketing_campaign[[#This Row],[AcceptedCmp5]]+marketing_campaign[[#This Row],[AcceptedCmp4]]+marketing_campaign[[#This Row],[AcceptedCmp3]]</f>
        <v>0</v>
      </c>
      <c r="B1868" s="11">
        <v>32889</v>
      </c>
      <c r="I1868">
        <v>1984</v>
      </c>
      <c r="S1868">
        <v>42</v>
      </c>
    </row>
    <row r="1869" spans="1:19" x14ac:dyDescent="0.35">
      <c r="A1869" s="11">
        <f>marketing_campaign[[#This Row],[Response]]+marketing_campaign[[#This Row],[AcceptedCmp2]]+marketing_campaign[[#This Row],[AcceptedCmp1]]+marketing_campaign[[#This Row],[AcceptedCmp5]]+marketing_campaign[[#This Row],[AcceptedCmp4]]+marketing_campaign[[#This Row],[AcceptedCmp3]]</f>
        <v>0</v>
      </c>
      <c r="B1869" s="11">
        <v>34738</v>
      </c>
      <c r="I1869">
        <v>1971</v>
      </c>
      <c r="S1869">
        <v>55</v>
      </c>
    </row>
    <row r="1870" spans="1:19" x14ac:dyDescent="0.35">
      <c r="A1870" s="12">
        <f>marketing_campaign[[#This Row],[Response]]+marketing_campaign[[#This Row],[AcceptedCmp2]]+marketing_campaign[[#This Row],[AcceptedCmp1]]+marketing_campaign[[#This Row],[AcceptedCmp5]]+marketing_campaign[[#This Row],[AcceptedCmp4]]+marketing_campaign[[#This Row],[AcceptedCmp3]]</f>
        <v>0</v>
      </c>
      <c r="B1870" s="11">
        <v>30538</v>
      </c>
      <c r="I1870">
        <v>1977</v>
      </c>
      <c r="S1870">
        <v>49</v>
      </c>
    </row>
    <row r="1871" spans="1:19" x14ac:dyDescent="0.35">
      <c r="A1871" s="11">
        <f>marketing_campaign[[#This Row],[Response]]+marketing_campaign[[#This Row],[AcceptedCmp2]]+marketing_campaign[[#This Row],[AcceptedCmp1]]+marketing_campaign[[#This Row],[AcceptedCmp5]]+marketing_campaign[[#This Row],[AcceptedCmp4]]+marketing_campaign[[#This Row],[AcceptedCmp3]]</f>
        <v>4</v>
      </c>
      <c r="B1871" s="11">
        <v>82326</v>
      </c>
      <c r="I1871">
        <v>1967</v>
      </c>
      <c r="S1871">
        <v>59</v>
      </c>
    </row>
    <row r="1872" spans="1:19" x14ac:dyDescent="0.35">
      <c r="A1872" s="12">
        <f>marketing_campaign[[#This Row],[Response]]+marketing_campaign[[#This Row],[AcceptedCmp2]]+marketing_campaign[[#This Row],[AcceptedCmp1]]+marketing_campaign[[#This Row],[AcceptedCmp5]]+marketing_campaign[[#This Row],[AcceptedCmp4]]+marketing_campaign[[#This Row],[AcceptedCmp3]]</f>
        <v>0</v>
      </c>
      <c r="B1872" s="11">
        <v>26642</v>
      </c>
      <c r="I1872">
        <v>1964</v>
      </c>
      <c r="S1872">
        <v>62</v>
      </c>
    </row>
    <row r="1873" spans="1:19" x14ac:dyDescent="0.35">
      <c r="A1873" s="11">
        <f>marketing_campaign[[#This Row],[Response]]+marketing_campaign[[#This Row],[AcceptedCmp2]]+marketing_campaign[[#This Row],[AcceptedCmp1]]+marketing_campaign[[#This Row],[AcceptedCmp5]]+marketing_campaign[[#This Row],[AcceptedCmp4]]+marketing_campaign[[#This Row],[AcceptedCmp3]]</f>
        <v>0</v>
      </c>
      <c r="B1873" s="11">
        <v>69932</v>
      </c>
      <c r="I1873">
        <v>1972</v>
      </c>
      <c r="S1873">
        <v>54</v>
      </c>
    </row>
    <row r="1874" spans="1:19" x14ac:dyDescent="0.35">
      <c r="A1874" s="12">
        <f>marketing_campaign[[#This Row],[Response]]+marketing_campaign[[#This Row],[AcceptedCmp2]]+marketing_campaign[[#This Row],[AcceptedCmp1]]+marketing_campaign[[#This Row],[AcceptedCmp5]]+marketing_campaign[[#This Row],[AcceptedCmp4]]+marketing_campaign[[#This Row],[AcceptedCmp3]]</f>
        <v>0</v>
      </c>
      <c r="B1874" s="11">
        <v>44503</v>
      </c>
      <c r="I1874">
        <v>1948</v>
      </c>
      <c r="S1874">
        <v>78</v>
      </c>
    </row>
    <row r="1875" spans="1:19" x14ac:dyDescent="0.35">
      <c r="A1875" s="11">
        <f>marketing_campaign[[#This Row],[Response]]+marketing_campaign[[#This Row],[AcceptedCmp2]]+marketing_campaign[[#This Row],[AcceptedCmp1]]+marketing_campaign[[#This Row],[AcceptedCmp5]]+marketing_campaign[[#This Row],[AcceptedCmp4]]+marketing_campaign[[#This Row],[AcceptedCmp3]]</f>
        <v>0</v>
      </c>
      <c r="B1875" s="11">
        <v>60200</v>
      </c>
      <c r="I1875">
        <v>1952</v>
      </c>
      <c r="S1875">
        <v>74</v>
      </c>
    </row>
    <row r="1876" spans="1:19" x14ac:dyDescent="0.35">
      <c r="A1876" s="12">
        <f>marketing_campaign[[#This Row],[Response]]+marketing_campaign[[#This Row],[AcceptedCmp2]]+marketing_campaign[[#This Row],[AcceptedCmp1]]+marketing_campaign[[#This Row],[AcceptedCmp5]]+marketing_campaign[[#This Row],[AcceptedCmp4]]+marketing_campaign[[#This Row],[AcceptedCmp3]]</f>
        <v>0</v>
      </c>
      <c r="B1876" s="11">
        <v>49638</v>
      </c>
      <c r="I1876">
        <v>1987</v>
      </c>
      <c r="S1876">
        <v>39</v>
      </c>
    </row>
    <row r="1877" spans="1:19" x14ac:dyDescent="0.35">
      <c r="A1877" s="11">
        <f>marketing_campaign[[#This Row],[Response]]+marketing_campaign[[#This Row],[AcceptedCmp2]]+marketing_campaign[[#This Row],[AcceptedCmp1]]+marketing_campaign[[#This Row],[AcceptedCmp5]]+marketing_campaign[[#This Row],[AcceptedCmp4]]+marketing_campaign[[#This Row],[AcceptedCmp3]]</f>
        <v>0</v>
      </c>
      <c r="B1877" s="11">
        <v>23830</v>
      </c>
      <c r="I1877">
        <v>1959</v>
      </c>
      <c r="S1877">
        <v>67</v>
      </c>
    </row>
    <row r="1878" spans="1:19" x14ac:dyDescent="0.35">
      <c r="A1878" s="12">
        <f>marketing_campaign[[#This Row],[Response]]+marketing_campaign[[#This Row],[AcceptedCmp2]]+marketing_campaign[[#This Row],[AcceptedCmp1]]+marketing_campaign[[#This Row],[AcceptedCmp5]]+marketing_campaign[[#This Row],[AcceptedCmp4]]+marketing_campaign[[#This Row],[AcceptedCmp3]]</f>
        <v>1</v>
      </c>
      <c r="B1878" s="11">
        <v>33051</v>
      </c>
      <c r="I1878">
        <v>1958</v>
      </c>
      <c r="S1878">
        <v>68</v>
      </c>
    </row>
    <row r="1879" spans="1:19" x14ac:dyDescent="0.35">
      <c r="A1879" s="11">
        <f>marketing_campaign[[#This Row],[Response]]+marketing_campaign[[#This Row],[AcceptedCmp2]]+marketing_campaign[[#This Row],[AcceptedCmp1]]+marketing_campaign[[#This Row],[AcceptedCmp5]]+marketing_campaign[[#This Row],[AcceptedCmp4]]+marketing_campaign[[#This Row],[AcceptedCmp3]]</f>
        <v>1</v>
      </c>
      <c r="B1879" s="11">
        <v>72905</v>
      </c>
      <c r="I1879">
        <v>1951</v>
      </c>
      <c r="S1879">
        <v>75</v>
      </c>
    </row>
    <row r="1880" spans="1:19" x14ac:dyDescent="0.35">
      <c r="A1880" s="12">
        <f>marketing_campaign[[#This Row],[Response]]+marketing_campaign[[#This Row],[AcceptedCmp2]]+marketing_campaign[[#This Row],[AcceptedCmp1]]+marketing_campaign[[#This Row],[AcceptedCmp5]]+marketing_campaign[[#This Row],[AcceptedCmp4]]+marketing_campaign[[#This Row],[AcceptedCmp3]]</f>
        <v>0</v>
      </c>
      <c r="B1880" s="11">
        <v>69702</v>
      </c>
      <c r="I1880">
        <v>1975</v>
      </c>
      <c r="S1880">
        <v>51</v>
      </c>
    </row>
    <row r="1881" spans="1:19" x14ac:dyDescent="0.35">
      <c r="A1881" s="11">
        <f>marketing_campaign[[#This Row],[Response]]+marketing_campaign[[#This Row],[AcceptedCmp2]]+marketing_campaign[[#This Row],[AcceptedCmp1]]+marketing_campaign[[#This Row],[AcceptedCmp5]]+marketing_campaign[[#This Row],[AcceptedCmp4]]+marketing_campaign[[#This Row],[AcceptedCmp3]]</f>
        <v>0</v>
      </c>
      <c r="B1881" s="11">
        <v>70300</v>
      </c>
      <c r="I1881">
        <v>1984</v>
      </c>
      <c r="S1881">
        <v>42</v>
      </c>
    </row>
    <row r="1882" spans="1:19" x14ac:dyDescent="0.35">
      <c r="A1882" s="12">
        <f>marketing_campaign[[#This Row],[Response]]+marketing_campaign[[#This Row],[AcceptedCmp2]]+marketing_campaign[[#This Row],[AcceptedCmp1]]+marketing_campaign[[#This Row],[AcceptedCmp5]]+marketing_campaign[[#This Row],[AcceptedCmp4]]+marketing_campaign[[#This Row],[AcceptedCmp3]]</f>
        <v>1</v>
      </c>
      <c r="B1882" s="11">
        <v>70643</v>
      </c>
      <c r="I1882">
        <v>1969</v>
      </c>
      <c r="S1882">
        <v>57</v>
      </c>
    </row>
    <row r="1883" spans="1:19" x14ac:dyDescent="0.35">
      <c r="A1883" s="11">
        <f>marketing_campaign[[#This Row],[Response]]+marketing_campaign[[#This Row],[AcceptedCmp2]]+marketing_campaign[[#This Row],[AcceptedCmp1]]+marketing_campaign[[#This Row],[AcceptedCmp5]]+marketing_campaign[[#This Row],[AcceptedCmp4]]+marketing_campaign[[#This Row],[AcceptedCmp3]]</f>
        <v>2</v>
      </c>
      <c r="B1883" s="11">
        <v>30396</v>
      </c>
      <c r="I1883">
        <v>1968</v>
      </c>
      <c r="S1883">
        <v>58</v>
      </c>
    </row>
    <row r="1884" spans="1:19" x14ac:dyDescent="0.35">
      <c r="A1884" s="12">
        <f>marketing_campaign[[#This Row],[Response]]+marketing_campaign[[#This Row],[AcceptedCmp2]]+marketing_campaign[[#This Row],[AcceptedCmp1]]+marketing_campaign[[#This Row],[AcceptedCmp5]]+marketing_campaign[[#This Row],[AcceptedCmp4]]+marketing_campaign[[#This Row],[AcceptedCmp3]]</f>
        <v>0</v>
      </c>
      <c r="B1884" s="11">
        <v>50616</v>
      </c>
      <c r="I1884">
        <v>1969</v>
      </c>
      <c r="S1884">
        <v>57</v>
      </c>
    </row>
    <row r="1885" spans="1:19" x14ac:dyDescent="0.35">
      <c r="A1885" s="11">
        <f>marketing_campaign[[#This Row],[Response]]+marketing_campaign[[#This Row],[AcceptedCmp2]]+marketing_campaign[[#This Row],[AcceptedCmp1]]+marketing_campaign[[#This Row],[AcceptedCmp5]]+marketing_campaign[[#This Row],[AcceptedCmp4]]+marketing_campaign[[#This Row],[AcceptedCmp3]]</f>
        <v>1</v>
      </c>
      <c r="B1885" s="11">
        <v>62772</v>
      </c>
      <c r="I1885">
        <v>1985</v>
      </c>
      <c r="S1885">
        <v>41</v>
      </c>
    </row>
    <row r="1886" spans="1:19" x14ac:dyDescent="0.35">
      <c r="A1886" s="12">
        <f>marketing_campaign[[#This Row],[Response]]+marketing_campaign[[#This Row],[AcceptedCmp2]]+marketing_campaign[[#This Row],[AcceptedCmp1]]+marketing_campaign[[#This Row],[AcceptedCmp5]]+marketing_campaign[[#This Row],[AcceptedCmp4]]+marketing_campaign[[#This Row],[AcceptedCmp3]]</f>
        <v>0</v>
      </c>
      <c r="B1886" s="11">
        <v>30298</v>
      </c>
      <c r="I1886">
        <v>1984</v>
      </c>
      <c r="S1886">
        <v>42</v>
      </c>
    </row>
    <row r="1887" spans="1:19" x14ac:dyDescent="0.35">
      <c r="A1887" s="11">
        <f>marketing_campaign[[#This Row],[Response]]+marketing_campaign[[#This Row],[AcceptedCmp2]]+marketing_campaign[[#This Row],[AcceptedCmp1]]+marketing_campaign[[#This Row],[AcceptedCmp5]]+marketing_campaign[[#This Row],[AcceptedCmp4]]+marketing_campaign[[#This Row],[AcceptedCmp3]]</f>
        <v>0</v>
      </c>
      <c r="B1887" s="11">
        <v>52413</v>
      </c>
      <c r="I1887">
        <v>1957</v>
      </c>
      <c r="S1887">
        <v>69</v>
      </c>
    </row>
    <row r="1888" spans="1:19" x14ac:dyDescent="0.35">
      <c r="A1888" s="12">
        <f>marketing_campaign[[#This Row],[Response]]+marketing_campaign[[#This Row],[AcceptedCmp2]]+marketing_campaign[[#This Row],[AcceptedCmp1]]+marketing_campaign[[#This Row],[AcceptedCmp5]]+marketing_campaign[[#This Row],[AcceptedCmp4]]+marketing_campaign[[#This Row],[AcceptedCmp3]]</f>
        <v>0</v>
      </c>
      <c r="B1888" s="11">
        <v>44155</v>
      </c>
      <c r="I1888">
        <v>1971</v>
      </c>
      <c r="S1888">
        <v>55</v>
      </c>
    </row>
    <row r="1889" spans="1:19" x14ac:dyDescent="0.35">
      <c r="A1889" s="11">
        <f>marketing_campaign[[#This Row],[Response]]+marketing_campaign[[#This Row],[AcceptedCmp2]]+marketing_campaign[[#This Row],[AcceptedCmp1]]+marketing_campaign[[#This Row],[AcceptedCmp5]]+marketing_campaign[[#This Row],[AcceptedCmp4]]+marketing_campaign[[#This Row],[AcceptedCmp3]]</f>
        <v>2</v>
      </c>
      <c r="B1889" s="11">
        <v>86979</v>
      </c>
      <c r="I1889">
        <v>1975</v>
      </c>
      <c r="S1889">
        <v>51</v>
      </c>
    </row>
    <row r="1890" spans="1:19" x14ac:dyDescent="0.35">
      <c r="A1890" s="12">
        <f>marketing_campaign[[#This Row],[Response]]+marketing_campaign[[#This Row],[AcceptedCmp2]]+marketing_campaign[[#This Row],[AcceptedCmp1]]+marketing_campaign[[#This Row],[AcceptedCmp5]]+marketing_campaign[[#This Row],[AcceptedCmp4]]+marketing_campaign[[#This Row],[AcceptedCmp3]]</f>
        <v>0</v>
      </c>
      <c r="B1890" s="11">
        <v>76532</v>
      </c>
      <c r="I1890">
        <v>1982</v>
      </c>
      <c r="S1890">
        <v>44</v>
      </c>
    </row>
    <row r="1891" spans="1:19" x14ac:dyDescent="0.35">
      <c r="A1891" s="11">
        <f>marketing_campaign[[#This Row],[Response]]+marketing_campaign[[#This Row],[AcceptedCmp2]]+marketing_campaign[[#This Row],[AcceptedCmp1]]+marketing_campaign[[#This Row],[AcceptedCmp5]]+marketing_campaign[[#This Row],[AcceptedCmp4]]+marketing_campaign[[#This Row],[AcceptedCmp3]]</f>
        <v>1</v>
      </c>
      <c r="B1891" s="11">
        <v>42081</v>
      </c>
      <c r="I1891">
        <v>1988</v>
      </c>
      <c r="S1891">
        <v>38</v>
      </c>
    </row>
    <row r="1892" spans="1:19" x14ac:dyDescent="0.35">
      <c r="A1892" s="12">
        <f>marketing_campaign[[#This Row],[Response]]+marketing_campaign[[#This Row],[AcceptedCmp2]]+marketing_campaign[[#This Row],[AcceptedCmp1]]+marketing_campaign[[#This Row],[AcceptedCmp5]]+marketing_campaign[[#This Row],[AcceptedCmp4]]+marketing_campaign[[#This Row],[AcceptedCmp3]]</f>
        <v>0</v>
      </c>
      <c r="B1892" s="11">
        <v>67546</v>
      </c>
      <c r="I1892">
        <v>1989</v>
      </c>
      <c r="S1892">
        <v>37</v>
      </c>
    </row>
    <row r="1893" spans="1:19" x14ac:dyDescent="0.35">
      <c r="A1893" s="11">
        <f>marketing_campaign[[#This Row],[Response]]+marketing_campaign[[#This Row],[AcceptedCmp2]]+marketing_campaign[[#This Row],[AcceptedCmp1]]+marketing_campaign[[#This Row],[AcceptedCmp5]]+marketing_campaign[[#This Row],[AcceptedCmp4]]+marketing_campaign[[#This Row],[AcceptedCmp3]]</f>
        <v>3</v>
      </c>
      <c r="B1893" s="11">
        <v>88420</v>
      </c>
      <c r="I1893">
        <v>1985</v>
      </c>
      <c r="S1893">
        <v>41</v>
      </c>
    </row>
    <row r="1894" spans="1:19" x14ac:dyDescent="0.35">
      <c r="A1894" s="12">
        <f>marketing_campaign[[#This Row],[Response]]+marketing_campaign[[#This Row],[AcceptedCmp2]]+marketing_campaign[[#This Row],[AcceptedCmp1]]+marketing_campaign[[#This Row],[AcceptedCmp5]]+marketing_campaign[[#This Row],[AcceptedCmp4]]+marketing_campaign[[#This Row],[AcceptedCmp3]]</f>
        <v>0</v>
      </c>
      <c r="B1894" s="11">
        <v>31158</v>
      </c>
      <c r="I1894">
        <v>1968</v>
      </c>
      <c r="S1894">
        <v>58</v>
      </c>
    </row>
    <row r="1895" spans="1:19" x14ac:dyDescent="0.35">
      <c r="A1895" s="11">
        <f>marketing_campaign[[#This Row],[Response]]+marketing_campaign[[#This Row],[AcceptedCmp2]]+marketing_campaign[[#This Row],[AcceptedCmp1]]+marketing_campaign[[#This Row],[AcceptedCmp5]]+marketing_campaign[[#This Row],[AcceptedCmp4]]+marketing_campaign[[#This Row],[AcceptedCmp3]]</f>
        <v>2</v>
      </c>
      <c r="B1895" s="11">
        <v>61671</v>
      </c>
      <c r="I1895">
        <v>1974</v>
      </c>
      <c r="S1895">
        <v>52</v>
      </c>
    </row>
    <row r="1896" spans="1:19" x14ac:dyDescent="0.35">
      <c r="A1896" s="12">
        <f>marketing_campaign[[#This Row],[Response]]+marketing_campaign[[#This Row],[AcceptedCmp2]]+marketing_campaign[[#This Row],[AcceptedCmp1]]+marketing_campaign[[#This Row],[AcceptedCmp5]]+marketing_campaign[[#This Row],[AcceptedCmp4]]+marketing_campaign[[#This Row],[AcceptedCmp3]]</f>
        <v>0</v>
      </c>
      <c r="B1896" s="11">
        <v>69719</v>
      </c>
      <c r="I1896">
        <v>1949</v>
      </c>
      <c r="S1896">
        <v>77</v>
      </c>
    </row>
    <row r="1897" spans="1:19" x14ac:dyDescent="0.35">
      <c r="A1897" s="11">
        <f>marketing_campaign[[#This Row],[Response]]+marketing_campaign[[#This Row],[AcceptedCmp2]]+marketing_campaign[[#This Row],[AcceptedCmp1]]+marketing_campaign[[#This Row],[AcceptedCmp5]]+marketing_campaign[[#This Row],[AcceptedCmp4]]+marketing_campaign[[#This Row],[AcceptedCmp3]]</f>
        <v>0</v>
      </c>
      <c r="B1897" s="11">
        <v>49160</v>
      </c>
      <c r="I1897">
        <v>1978</v>
      </c>
      <c r="S1897">
        <v>48</v>
      </c>
    </row>
    <row r="1898" spans="1:19" x14ac:dyDescent="0.35">
      <c r="A1898" s="12">
        <f>marketing_campaign[[#This Row],[Response]]+marketing_campaign[[#This Row],[AcceptedCmp2]]+marketing_campaign[[#This Row],[AcceptedCmp1]]+marketing_campaign[[#This Row],[AcceptedCmp5]]+marketing_campaign[[#This Row],[AcceptedCmp4]]+marketing_campaign[[#This Row],[AcceptedCmp3]]</f>
        <v>1</v>
      </c>
      <c r="B1898" s="11">
        <v>24882</v>
      </c>
      <c r="I1898">
        <v>1954</v>
      </c>
      <c r="S1898">
        <v>72</v>
      </c>
    </row>
    <row r="1899" spans="1:19" x14ac:dyDescent="0.35">
      <c r="A1899" s="11">
        <f>marketing_campaign[[#This Row],[Response]]+marketing_campaign[[#This Row],[AcceptedCmp2]]+marketing_campaign[[#This Row],[AcceptedCmp1]]+marketing_campaign[[#This Row],[AcceptedCmp5]]+marketing_campaign[[#This Row],[AcceptedCmp4]]+marketing_campaign[[#This Row],[AcceptedCmp3]]</f>
        <v>1</v>
      </c>
      <c r="B1899" s="11">
        <v>90933</v>
      </c>
      <c r="I1899">
        <v>1945</v>
      </c>
      <c r="S1899">
        <v>81</v>
      </c>
    </row>
    <row r="1900" spans="1:19" x14ac:dyDescent="0.35">
      <c r="A1900" s="12">
        <f>marketing_campaign[[#This Row],[Response]]+marketing_campaign[[#This Row],[AcceptedCmp2]]+marketing_campaign[[#This Row],[AcceptedCmp1]]+marketing_campaign[[#This Row],[AcceptedCmp5]]+marketing_campaign[[#This Row],[AcceptedCmp4]]+marketing_campaign[[#This Row],[AcceptedCmp3]]</f>
        <v>0</v>
      </c>
      <c r="B1900" s="11">
        <v>113734</v>
      </c>
      <c r="I1900">
        <v>1950</v>
      </c>
      <c r="S1900">
        <v>76</v>
      </c>
    </row>
    <row r="1901" spans="1:19" x14ac:dyDescent="0.35">
      <c r="A1901" s="11">
        <f>marketing_campaign[[#This Row],[Response]]+marketing_campaign[[#This Row],[AcceptedCmp2]]+marketing_campaign[[#This Row],[AcceptedCmp1]]+marketing_campaign[[#This Row],[AcceptedCmp5]]+marketing_campaign[[#This Row],[AcceptedCmp4]]+marketing_campaign[[#This Row],[AcceptedCmp3]]</f>
        <v>0</v>
      </c>
      <c r="B1901" s="11">
        <v>59292</v>
      </c>
      <c r="I1901">
        <v>1964</v>
      </c>
      <c r="S1901">
        <v>62</v>
      </c>
    </row>
    <row r="1902" spans="1:19" x14ac:dyDescent="0.35">
      <c r="A1902" s="12">
        <f>marketing_campaign[[#This Row],[Response]]+marketing_campaign[[#This Row],[AcceptedCmp2]]+marketing_campaign[[#This Row],[AcceptedCmp1]]+marketing_campaign[[#This Row],[AcceptedCmp5]]+marketing_campaign[[#This Row],[AcceptedCmp4]]+marketing_campaign[[#This Row],[AcceptedCmp3]]</f>
        <v>0</v>
      </c>
      <c r="B1902" s="11">
        <v>45759</v>
      </c>
      <c r="I1902">
        <v>1983</v>
      </c>
      <c r="S1902">
        <v>43</v>
      </c>
    </row>
    <row r="1903" spans="1:19" x14ac:dyDescent="0.35">
      <c r="A1903" s="11">
        <f>marketing_campaign[[#This Row],[Response]]+marketing_campaign[[#This Row],[AcceptedCmp2]]+marketing_campaign[[#This Row],[AcceptedCmp1]]+marketing_campaign[[#This Row],[AcceptedCmp5]]+marketing_campaign[[#This Row],[AcceptedCmp4]]+marketing_campaign[[#This Row],[AcceptedCmp3]]</f>
        <v>0</v>
      </c>
      <c r="B1903" s="11">
        <v>22148</v>
      </c>
      <c r="I1903">
        <v>1987</v>
      </c>
      <c r="S1903">
        <v>39</v>
      </c>
    </row>
    <row r="1904" spans="1:19" x14ac:dyDescent="0.35">
      <c r="A1904" s="12">
        <f>marketing_campaign[[#This Row],[Response]]+marketing_campaign[[#This Row],[AcceptedCmp2]]+marketing_campaign[[#This Row],[AcceptedCmp1]]+marketing_campaign[[#This Row],[AcceptedCmp5]]+marketing_campaign[[#This Row],[AcceptedCmp4]]+marketing_campaign[[#This Row],[AcceptedCmp3]]</f>
        <v>0</v>
      </c>
      <c r="B1904" s="11">
        <v>73395</v>
      </c>
      <c r="I1904">
        <v>1971</v>
      </c>
      <c r="S1904">
        <v>55</v>
      </c>
    </row>
    <row r="1905" spans="1:19" x14ac:dyDescent="0.35">
      <c r="A1905" s="11">
        <f>marketing_campaign[[#This Row],[Response]]+marketing_campaign[[#This Row],[AcceptedCmp2]]+marketing_campaign[[#This Row],[AcceptedCmp1]]+marketing_campaign[[#This Row],[AcceptedCmp5]]+marketing_campaign[[#This Row],[AcceptedCmp4]]+marketing_campaign[[#This Row],[AcceptedCmp3]]</f>
        <v>0</v>
      </c>
      <c r="B1905" s="11">
        <v>29819</v>
      </c>
      <c r="I1905">
        <v>1968</v>
      </c>
      <c r="S1905">
        <v>58</v>
      </c>
    </row>
    <row r="1906" spans="1:19" x14ac:dyDescent="0.35">
      <c r="A1906" s="12">
        <f>marketing_campaign[[#This Row],[Response]]+marketing_campaign[[#This Row],[AcceptedCmp2]]+marketing_campaign[[#This Row],[AcceptedCmp1]]+marketing_campaign[[#This Row],[AcceptedCmp5]]+marketing_campaign[[#This Row],[AcceptedCmp4]]+marketing_campaign[[#This Row],[AcceptedCmp3]]</f>
        <v>1</v>
      </c>
      <c r="B1906" s="11">
        <v>45688</v>
      </c>
      <c r="I1906">
        <v>1954</v>
      </c>
      <c r="S1906">
        <v>72</v>
      </c>
    </row>
    <row r="1907" spans="1:19" x14ac:dyDescent="0.35">
      <c r="A1907" s="11">
        <f>marketing_campaign[[#This Row],[Response]]+marketing_campaign[[#This Row],[AcceptedCmp2]]+marketing_campaign[[#This Row],[AcceptedCmp1]]+marketing_campaign[[#This Row],[AcceptedCmp5]]+marketing_campaign[[#This Row],[AcceptedCmp4]]+marketing_campaign[[#This Row],[AcceptedCmp3]]</f>
        <v>0</v>
      </c>
      <c r="B1907" s="11">
        <v>62820</v>
      </c>
      <c r="I1907">
        <v>1971</v>
      </c>
      <c r="S1907">
        <v>55</v>
      </c>
    </row>
    <row r="1908" spans="1:19" x14ac:dyDescent="0.35">
      <c r="A1908" s="12">
        <f>marketing_campaign[[#This Row],[Response]]+marketing_campaign[[#This Row],[AcceptedCmp2]]+marketing_campaign[[#This Row],[AcceptedCmp1]]+marketing_campaign[[#This Row],[AcceptedCmp5]]+marketing_campaign[[#This Row],[AcceptedCmp4]]+marketing_campaign[[#This Row],[AcceptedCmp3]]</f>
        <v>0</v>
      </c>
      <c r="B1908" s="11">
        <v>60491</v>
      </c>
      <c r="I1908">
        <v>1986</v>
      </c>
      <c r="S1908">
        <v>40</v>
      </c>
    </row>
    <row r="1909" spans="1:19" x14ac:dyDescent="0.35">
      <c r="A1909" s="11">
        <f>marketing_campaign[[#This Row],[Response]]+marketing_campaign[[#This Row],[AcceptedCmp2]]+marketing_campaign[[#This Row],[AcceptedCmp1]]+marketing_campaign[[#This Row],[AcceptedCmp5]]+marketing_campaign[[#This Row],[AcceptedCmp4]]+marketing_campaign[[#This Row],[AcceptedCmp3]]</f>
        <v>0</v>
      </c>
      <c r="B1909" s="11">
        <v>33235</v>
      </c>
      <c r="I1909">
        <v>1959</v>
      </c>
      <c r="S1909">
        <v>67</v>
      </c>
    </row>
    <row r="1910" spans="1:19" x14ac:dyDescent="0.35">
      <c r="A1910" s="12">
        <f>marketing_campaign[[#This Row],[Response]]+marketing_campaign[[#This Row],[AcceptedCmp2]]+marketing_campaign[[#This Row],[AcceptedCmp1]]+marketing_campaign[[#This Row],[AcceptedCmp5]]+marketing_campaign[[#This Row],[AcceptedCmp4]]+marketing_campaign[[#This Row],[AcceptedCmp3]]</f>
        <v>0</v>
      </c>
      <c r="B1910" s="11">
        <v>35701</v>
      </c>
      <c r="I1910">
        <v>1980</v>
      </c>
      <c r="S1910">
        <v>46</v>
      </c>
    </row>
    <row r="1911" spans="1:19" x14ac:dyDescent="0.35">
      <c r="A1911" s="11">
        <f>marketing_campaign[[#This Row],[Response]]+marketing_campaign[[#This Row],[AcceptedCmp2]]+marketing_campaign[[#This Row],[AcceptedCmp1]]+marketing_campaign[[#This Row],[AcceptedCmp5]]+marketing_campaign[[#This Row],[AcceptedCmp4]]+marketing_campaign[[#This Row],[AcceptedCmp3]]</f>
        <v>1</v>
      </c>
      <c r="B1911" s="11">
        <v>31535</v>
      </c>
      <c r="I1911">
        <v>1960</v>
      </c>
      <c r="S1911">
        <v>66</v>
      </c>
    </row>
    <row r="1912" spans="1:19" x14ac:dyDescent="0.35">
      <c r="A1912" s="12">
        <f>marketing_campaign[[#This Row],[Response]]+marketing_campaign[[#This Row],[AcceptedCmp2]]+marketing_campaign[[#This Row],[AcceptedCmp1]]+marketing_campaign[[#This Row],[AcceptedCmp5]]+marketing_campaign[[#This Row],[AcceptedCmp4]]+marketing_campaign[[#This Row],[AcceptedCmp3]]</f>
        <v>0</v>
      </c>
      <c r="B1912" s="11">
        <v>92556</v>
      </c>
      <c r="I1912">
        <v>1970</v>
      </c>
      <c r="S1912">
        <v>56</v>
      </c>
    </row>
    <row r="1913" spans="1:19" x14ac:dyDescent="0.35">
      <c r="A1913" s="11">
        <f>marketing_campaign[[#This Row],[Response]]+marketing_campaign[[#This Row],[AcceptedCmp2]]+marketing_campaign[[#This Row],[AcceptedCmp1]]+marketing_campaign[[#This Row],[AcceptedCmp5]]+marketing_campaign[[#This Row],[AcceptedCmp4]]+marketing_campaign[[#This Row],[AcceptedCmp3]]</f>
        <v>1</v>
      </c>
      <c r="B1913" s="11">
        <v>67384</v>
      </c>
      <c r="I1913">
        <v>1971</v>
      </c>
      <c r="S1913">
        <v>55</v>
      </c>
    </row>
    <row r="1914" spans="1:19" x14ac:dyDescent="0.35">
      <c r="A1914" s="12">
        <f>marketing_campaign[[#This Row],[Response]]+marketing_campaign[[#This Row],[AcceptedCmp2]]+marketing_campaign[[#This Row],[AcceptedCmp1]]+marketing_campaign[[#This Row],[AcceptedCmp5]]+marketing_campaign[[#This Row],[AcceptedCmp4]]+marketing_campaign[[#This Row],[AcceptedCmp3]]</f>
        <v>0</v>
      </c>
      <c r="B1914" s="11">
        <v>80573</v>
      </c>
      <c r="I1914">
        <v>1967</v>
      </c>
      <c r="S1914">
        <v>59</v>
      </c>
    </row>
    <row r="1915" spans="1:19" x14ac:dyDescent="0.35">
      <c r="A1915" s="11">
        <f>marketing_campaign[[#This Row],[Response]]+marketing_campaign[[#This Row],[AcceptedCmp2]]+marketing_campaign[[#This Row],[AcceptedCmp1]]+marketing_campaign[[#This Row],[AcceptedCmp5]]+marketing_campaign[[#This Row],[AcceptedCmp4]]+marketing_campaign[[#This Row],[AcceptedCmp3]]</f>
        <v>3</v>
      </c>
      <c r="B1915" s="11">
        <v>77870</v>
      </c>
      <c r="I1915">
        <v>1963</v>
      </c>
      <c r="S1915">
        <v>63</v>
      </c>
    </row>
    <row r="1916" spans="1:19" x14ac:dyDescent="0.35">
      <c r="A1916" s="12">
        <f>marketing_campaign[[#This Row],[Response]]+marketing_campaign[[#This Row],[AcceptedCmp2]]+marketing_campaign[[#This Row],[AcceptedCmp1]]+marketing_campaign[[#This Row],[AcceptedCmp5]]+marketing_campaign[[#This Row],[AcceptedCmp4]]+marketing_campaign[[#This Row],[AcceptedCmp3]]</f>
        <v>0</v>
      </c>
      <c r="B1916" s="11">
        <v>52278</v>
      </c>
      <c r="I1916">
        <v>1968</v>
      </c>
      <c r="S1916">
        <v>58</v>
      </c>
    </row>
    <row r="1917" spans="1:19" x14ac:dyDescent="0.35">
      <c r="A1917" s="11">
        <f>marketing_campaign[[#This Row],[Response]]+marketing_campaign[[#This Row],[AcceptedCmp2]]+marketing_campaign[[#This Row],[AcceptedCmp1]]+marketing_campaign[[#This Row],[AcceptedCmp5]]+marketing_campaign[[#This Row],[AcceptedCmp4]]+marketing_campaign[[#This Row],[AcceptedCmp3]]</f>
        <v>3</v>
      </c>
      <c r="B1917" s="11">
        <v>57107</v>
      </c>
      <c r="I1917">
        <v>1990</v>
      </c>
      <c r="S1917">
        <v>36</v>
      </c>
    </row>
    <row r="1918" spans="1:19" x14ac:dyDescent="0.35">
      <c r="A1918" s="12">
        <f>marketing_campaign[[#This Row],[Response]]+marketing_campaign[[#This Row],[AcceptedCmp2]]+marketing_campaign[[#This Row],[AcceptedCmp1]]+marketing_campaign[[#This Row],[AcceptedCmp5]]+marketing_campaign[[#This Row],[AcceptedCmp4]]+marketing_campaign[[#This Row],[AcceptedCmp3]]</f>
        <v>0</v>
      </c>
      <c r="B1918" s="11">
        <v>18929</v>
      </c>
      <c r="I1918">
        <v>1981</v>
      </c>
      <c r="S1918">
        <v>45</v>
      </c>
    </row>
    <row r="1919" spans="1:19" x14ac:dyDescent="0.35">
      <c r="A1919" s="11">
        <f>marketing_campaign[[#This Row],[Response]]+marketing_campaign[[#This Row],[AcceptedCmp2]]+marketing_campaign[[#This Row],[AcceptedCmp1]]+marketing_campaign[[#This Row],[AcceptedCmp5]]+marketing_campaign[[#This Row],[AcceptedCmp4]]+marketing_campaign[[#This Row],[AcceptedCmp3]]</f>
        <v>0</v>
      </c>
      <c r="B1919" s="11">
        <v>36038</v>
      </c>
      <c r="I1919">
        <v>1976</v>
      </c>
      <c r="S1919">
        <v>50</v>
      </c>
    </row>
    <row r="1920" spans="1:19" x14ac:dyDescent="0.35">
      <c r="A1920" s="12">
        <f>marketing_campaign[[#This Row],[Response]]+marketing_campaign[[#This Row],[AcceptedCmp2]]+marketing_campaign[[#This Row],[AcceptedCmp1]]+marketing_campaign[[#This Row],[AcceptedCmp5]]+marketing_campaign[[#This Row],[AcceptedCmp4]]+marketing_campaign[[#This Row],[AcceptedCmp3]]</f>
        <v>0</v>
      </c>
      <c r="B1920" s="11">
        <v>20180</v>
      </c>
      <c r="I1920">
        <v>1965</v>
      </c>
      <c r="S1920">
        <v>61</v>
      </c>
    </row>
    <row r="1921" spans="1:19" x14ac:dyDescent="0.35">
      <c r="A1921" s="11">
        <f>marketing_campaign[[#This Row],[Response]]+marketing_campaign[[#This Row],[AcceptedCmp2]]+marketing_campaign[[#This Row],[AcceptedCmp1]]+marketing_campaign[[#This Row],[AcceptedCmp5]]+marketing_campaign[[#This Row],[AcceptedCmp4]]+marketing_campaign[[#This Row],[AcceptedCmp3]]</f>
        <v>0</v>
      </c>
      <c r="B1921" s="11">
        <v>34230</v>
      </c>
      <c r="I1921">
        <v>1977</v>
      </c>
      <c r="S1921">
        <v>49</v>
      </c>
    </row>
    <row r="1922" spans="1:19" x14ac:dyDescent="0.35">
      <c r="A1922" s="12">
        <f>marketing_campaign[[#This Row],[Response]]+marketing_campaign[[#This Row],[AcceptedCmp2]]+marketing_campaign[[#This Row],[AcceptedCmp1]]+marketing_campaign[[#This Row],[AcceptedCmp5]]+marketing_campaign[[#This Row],[AcceptedCmp4]]+marketing_campaign[[#This Row],[AcceptedCmp3]]</f>
        <v>0</v>
      </c>
      <c r="B1922" s="11">
        <v>31878</v>
      </c>
      <c r="I1922">
        <v>1972</v>
      </c>
      <c r="S1922">
        <v>54</v>
      </c>
    </row>
    <row r="1923" spans="1:19" x14ac:dyDescent="0.35">
      <c r="A1923" s="11">
        <f>marketing_campaign[[#This Row],[Response]]+marketing_campaign[[#This Row],[AcceptedCmp2]]+marketing_campaign[[#This Row],[AcceptedCmp1]]+marketing_campaign[[#This Row],[AcceptedCmp5]]+marketing_campaign[[#This Row],[AcceptedCmp4]]+marketing_campaign[[#This Row],[AcceptedCmp3]]</f>
        <v>0</v>
      </c>
      <c r="B1923" s="11">
        <v>70932</v>
      </c>
      <c r="I1923">
        <v>1956</v>
      </c>
      <c r="S1923">
        <v>70</v>
      </c>
    </row>
    <row r="1924" spans="1:19" x14ac:dyDescent="0.35">
      <c r="A1924" s="12">
        <f>marketing_campaign[[#This Row],[Response]]+marketing_campaign[[#This Row],[AcceptedCmp2]]+marketing_campaign[[#This Row],[AcceptedCmp1]]+marketing_campaign[[#This Row],[AcceptedCmp5]]+marketing_campaign[[#This Row],[AcceptedCmp4]]+marketing_campaign[[#This Row],[AcceptedCmp3]]</f>
        <v>5</v>
      </c>
      <c r="B1924" s="11">
        <v>91249</v>
      </c>
      <c r="I1924">
        <v>1943</v>
      </c>
      <c r="S1924">
        <v>83</v>
      </c>
    </row>
    <row r="1925" spans="1:19" x14ac:dyDescent="0.35">
      <c r="A1925" s="11">
        <f>marketing_campaign[[#This Row],[Response]]+marketing_campaign[[#This Row],[AcceptedCmp2]]+marketing_campaign[[#This Row],[AcceptedCmp1]]+marketing_campaign[[#This Row],[AcceptedCmp5]]+marketing_campaign[[#This Row],[AcceptedCmp4]]+marketing_campaign[[#This Row],[AcceptedCmp3]]</f>
        <v>1</v>
      </c>
      <c r="B1925" s="11">
        <v>77598</v>
      </c>
      <c r="I1925">
        <v>1959</v>
      </c>
      <c r="S1925">
        <v>67</v>
      </c>
    </row>
    <row r="1926" spans="1:19" x14ac:dyDescent="0.35">
      <c r="A1926" s="12">
        <f>marketing_campaign[[#This Row],[Response]]+marketing_campaign[[#This Row],[AcceptedCmp2]]+marketing_campaign[[#This Row],[AcceptedCmp1]]+marketing_campaign[[#This Row],[AcceptedCmp5]]+marketing_campaign[[#This Row],[AcceptedCmp4]]+marketing_campaign[[#This Row],[AcceptedCmp3]]</f>
        <v>0</v>
      </c>
      <c r="B1926" s="11">
        <v>80982</v>
      </c>
      <c r="I1926">
        <v>1977</v>
      </c>
      <c r="S1926">
        <v>49</v>
      </c>
    </row>
    <row r="1927" spans="1:19" x14ac:dyDescent="0.35">
      <c r="A1927" s="11">
        <f>marketing_campaign[[#This Row],[Response]]+marketing_campaign[[#This Row],[AcceptedCmp2]]+marketing_campaign[[#This Row],[AcceptedCmp1]]+marketing_campaign[[#This Row],[AcceptedCmp5]]+marketing_campaign[[#This Row],[AcceptedCmp4]]+marketing_campaign[[#This Row],[AcceptedCmp3]]</f>
        <v>0</v>
      </c>
      <c r="B1927" s="11">
        <v>22701</v>
      </c>
      <c r="I1927">
        <v>1969</v>
      </c>
      <c r="S1927">
        <v>57</v>
      </c>
    </row>
    <row r="1928" spans="1:19" x14ac:dyDescent="0.35">
      <c r="A1928" s="12">
        <f>marketing_campaign[[#This Row],[Response]]+marketing_campaign[[#This Row],[AcceptedCmp2]]+marketing_campaign[[#This Row],[AcceptedCmp1]]+marketing_campaign[[#This Row],[AcceptedCmp5]]+marketing_campaign[[#This Row],[AcceptedCmp4]]+marketing_campaign[[#This Row],[AcceptedCmp3]]</f>
        <v>2</v>
      </c>
      <c r="B1928" s="11">
        <v>55212</v>
      </c>
      <c r="I1928">
        <v>1970</v>
      </c>
      <c r="S1928">
        <v>56</v>
      </c>
    </row>
    <row r="1929" spans="1:19" x14ac:dyDescent="0.35">
      <c r="A1929" s="11">
        <f>marketing_campaign[[#This Row],[Response]]+marketing_campaign[[#This Row],[AcceptedCmp2]]+marketing_campaign[[#This Row],[AcceptedCmp1]]+marketing_campaign[[#This Row],[AcceptedCmp5]]+marketing_campaign[[#This Row],[AcceptedCmp4]]+marketing_campaign[[#This Row],[AcceptedCmp3]]</f>
        <v>0</v>
      </c>
      <c r="B1929" s="11">
        <v>70617</v>
      </c>
      <c r="I1929">
        <v>1957</v>
      </c>
      <c r="S1929">
        <v>69</v>
      </c>
    </row>
    <row r="1930" spans="1:19" x14ac:dyDescent="0.35">
      <c r="A1930" s="12">
        <f>marketing_campaign[[#This Row],[Response]]+marketing_campaign[[#This Row],[AcceptedCmp2]]+marketing_campaign[[#This Row],[AcceptedCmp1]]+marketing_campaign[[#This Row],[AcceptedCmp5]]+marketing_campaign[[#This Row],[AcceptedCmp4]]+marketing_campaign[[#This Row],[AcceptedCmp3]]</f>
        <v>1</v>
      </c>
      <c r="B1930" s="11">
        <v>64849</v>
      </c>
      <c r="I1930">
        <v>1965</v>
      </c>
      <c r="S1930">
        <v>61</v>
      </c>
    </row>
    <row r="1931" spans="1:19" x14ac:dyDescent="0.35">
      <c r="A1931" s="11">
        <f>marketing_campaign[[#This Row],[Response]]+marketing_campaign[[#This Row],[AcceptedCmp2]]+marketing_campaign[[#This Row],[AcceptedCmp1]]+marketing_campaign[[#This Row],[AcceptedCmp5]]+marketing_campaign[[#This Row],[AcceptedCmp4]]+marketing_campaign[[#This Row],[AcceptedCmp3]]</f>
        <v>0</v>
      </c>
      <c r="B1931" s="11">
        <v>62694</v>
      </c>
      <c r="I1931">
        <v>1974</v>
      </c>
      <c r="S1931">
        <v>52</v>
      </c>
    </row>
    <row r="1932" spans="1:19" x14ac:dyDescent="0.35">
      <c r="A1932" s="12">
        <f>marketing_campaign[[#This Row],[Response]]+marketing_campaign[[#This Row],[AcceptedCmp2]]+marketing_campaign[[#This Row],[AcceptedCmp1]]+marketing_campaign[[#This Row],[AcceptedCmp5]]+marketing_campaign[[#This Row],[AcceptedCmp4]]+marketing_campaign[[#This Row],[AcceptedCmp3]]</f>
        <v>0</v>
      </c>
      <c r="B1932" s="11">
        <v>61917</v>
      </c>
      <c r="I1932">
        <v>1947</v>
      </c>
      <c r="S1932">
        <v>79</v>
      </c>
    </row>
    <row r="1933" spans="1:19" x14ac:dyDescent="0.35">
      <c r="A1933" s="11">
        <f>marketing_campaign[[#This Row],[Response]]+marketing_campaign[[#This Row],[AcceptedCmp2]]+marketing_campaign[[#This Row],[AcceptedCmp1]]+marketing_campaign[[#This Row],[AcceptedCmp5]]+marketing_campaign[[#This Row],[AcceptedCmp4]]+marketing_campaign[[#This Row],[AcceptedCmp3]]</f>
        <v>0</v>
      </c>
      <c r="B1933" s="11">
        <v>67472</v>
      </c>
      <c r="I1933">
        <v>1982</v>
      </c>
      <c r="S1933">
        <v>44</v>
      </c>
    </row>
    <row r="1934" spans="1:19" x14ac:dyDescent="0.35">
      <c r="A1934" s="12">
        <f>marketing_campaign[[#This Row],[Response]]+marketing_campaign[[#This Row],[AcceptedCmp2]]+marketing_campaign[[#This Row],[AcceptedCmp1]]+marketing_campaign[[#This Row],[AcceptedCmp5]]+marketing_campaign[[#This Row],[AcceptedCmp4]]+marketing_campaign[[#This Row],[AcceptedCmp3]]</f>
        <v>0</v>
      </c>
      <c r="B1934" s="11">
        <v>21059</v>
      </c>
      <c r="I1934">
        <v>1968</v>
      </c>
      <c r="S1934">
        <v>58</v>
      </c>
    </row>
    <row r="1935" spans="1:19" x14ac:dyDescent="0.35">
      <c r="A1935" s="11">
        <f>marketing_campaign[[#This Row],[Response]]+marketing_campaign[[#This Row],[AcceptedCmp2]]+marketing_campaign[[#This Row],[AcceptedCmp1]]+marketing_campaign[[#This Row],[AcceptedCmp5]]+marketing_campaign[[#This Row],[AcceptedCmp4]]+marketing_campaign[[#This Row],[AcceptedCmp3]]</f>
        <v>0</v>
      </c>
      <c r="B1935" s="11">
        <v>29543</v>
      </c>
      <c r="I1935">
        <v>1951</v>
      </c>
      <c r="S1935">
        <v>75</v>
      </c>
    </row>
    <row r="1936" spans="1:19" x14ac:dyDescent="0.35">
      <c r="A1936" s="12">
        <f>marketing_campaign[[#This Row],[Response]]+marketing_campaign[[#This Row],[AcceptedCmp2]]+marketing_campaign[[#This Row],[AcceptedCmp1]]+marketing_campaign[[#This Row],[AcceptedCmp5]]+marketing_campaign[[#This Row],[AcceptedCmp4]]+marketing_campaign[[#This Row],[AcceptedCmp3]]</f>
        <v>0</v>
      </c>
      <c r="B1936" s="11">
        <v>75903</v>
      </c>
      <c r="I1936">
        <v>1975</v>
      </c>
      <c r="S1936">
        <v>51</v>
      </c>
    </row>
    <row r="1937" spans="1:19" x14ac:dyDescent="0.35">
      <c r="A1937" s="11">
        <f>marketing_campaign[[#This Row],[Response]]+marketing_campaign[[#This Row],[AcceptedCmp2]]+marketing_campaign[[#This Row],[AcceptedCmp1]]+marketing_campaign[[#This Row],[AcceptedCmp5]]+marketing_campaign[[#This Row],[AcceptedCmp4]]+marketing_campaign[[#This Row],[AcceptedCmp3]]</f>
        <v>0</v>
      </c>
      <c r="B1937" s="11">
        <v>34984</v>
      </c>
      <c r="I1937">
        <v>1956</v>
      </c>
      <c r="S1937">
        <v>70</v>
      </c>
    </row>
    <row r="1938" spans="1:19" x14ac:dyDescent="0.35">
      <c r="A1938" s="12">
        <f>marketing_campaign[[#This Row],[Response]]+marketing_campaign[[#This Row],[AcceptedCmp2]]+marketing_campaign[[#This Row],[AcceptedCmp1]]+marketing_campaign[[#This Row],[AcceptedCmp5]]+marketing_campaign[[#This Row],[AcceptedCmp4]]+marketing_campaign[[#This Row],[AcceptedCmp3]]</f>
        <v>1</v>
      </c>
      <c r="B1938" s="11">
        <v>54998</v>
      </c>
      <c r="I1938">
        <v>1949</v>
      </c>
      <c r="S1938">
        <v>77</v>
      </c>
    </row>
    <row r="1939" spans="1:19" x14ac:dyDescent="0.35">
      <c r="A1939" s="11">
        <f>marketing_campaign[[#This Row],[Response]]+marketing_campaign[[#This Row],[AcceptedCmp2]]+marketing_campaign[[#This Row],[AcceptedCmp1]]+marketing_campaign[[#This Row],[AcceptedCmp5]]+marketing_campaign[[#This Row],[AcceptedCmp4]]+marketing_campaign[[#This Row],[AcceptedCmp3]]</f>
        <v>1</v>
      </c>
      <c r="B1939" s="11">
        <v>54356</v>
      </c>
      <c r="I1939">
        <v>1959</v>
      </c>
      <c r="S1939">
        <v>67</v>
      </c>
    </row>
    <row r="1940" spans="1:19" x14ac:dyDescent="0.35">
      <c r="A1940" s="12">
        <f>marketing_campaign[[#This Row],[Response]]+marketing_campaign[[#This Row],[AcceptedCmp2]]+marketing_campaign[[#This Row],[AcceptedCmp1]]+marketing_campaign[[#This Row],[AcceptedCmp5]]+marketing_campaign[[#This Row],[AcceptedCmp4]]+marketing_campaign[[#This Row],[AcceptedCmp3]]</f>
        <v>0</v>
      </c>
      <c r="B1940" s="11">
        <v>34242</v>
      </c>
      <c r="I1940">
        <v>1973</v>
      </c>
      <c r="S1940">
        <v>53</v>
      </c>
    </row>
    <row r="1941" spans="1:19" x14ac:dyDescent="0.35">
      <c r="A1941" s="11">
        <f>marketing_campaign[[#This Row],[Response]]+marketing_campaign[[#This Row],[AcceptedCmp2]]+marketing_campaign[[#This Row],[AcceptedCmp1]]+marketing_campaign[[#This Row],[AcceptedCmp5]]+marketing_campaign[[#This Row],[AcceptedCmp4]]+marketing_campaign[[#This Row],[AcceptedCmp3]]</f>
        <v>0</v>
      </c>
      <c r="B1941" s="11">
        <v>25410</v>
      </c>
      <c r="I1941">
        <v>1984</v>
      </c>
      <c r="S1941">
        <v>42</v>
      </c>
    </row>
    <row r="1942" spans="1:19" x14ac:dyDescent="0.35">
      <c r="A1942" s="12">
        <f>marketing_campaign[[#This Row],[Response]]+marketing_campaign[[#This Row],[AcceptedCmp2]]+marketing_campaign[[#This Row],[AcceptedCmp1]]+marketing_campaign[[#This Row],[AcceptedCmp5]]+marketing_campaign[[#This Row],[AcceptedCmp4]]+marketing_campaign[[#This Row],[AcceptedCmp3]]</f>
        <v>4</v>
      </c>
      <c r="B1942" s="11">
        <v>73356</v>
      </c>
      <c r="I1942">
        <v>1950</v>
      </c>
      <c r="S1942">
        <v>76</v>
      </c>
    </row>
    <row r="1943" spans="1:19" x14ac:dyDescent="0.35">
      <c r="A1943" s="11">
        <f>marketing_campaign[[#This Row],[Response]]+marketing_campaign[[#This Row],[AcceptedCmp2]]+marketing_campaign[[#This Row],[AcceptedCmp1]]+marketing_campaign[[#This Row],[AcceptedCmp5]]+marketing_campaign[[#This Row],[AcceptedCmp4]]+marketing_campaign[[#This Row],[AcceptedCmp3]]</f>
        <v>0</v>
      </c>
      <c r="B1943" s="11">
        <v>28320</v>
      </c>
      <c r="I1943">
        <v>1977</v>
      </c>
      <c r="S1943">
        <v>49</v>
      </c>
    </row>
    <row r="1944" spans="1:19" x14ac:dyDescent="0.35">
      <c r="A1944" s="12">
        <f>marketing_campaign[[#This Row],[Response]]+marketing_campaign[[#This Row],[AcceptedCmp2]]+marketing_campaign[[#This Row],[AcceptedCmp1]]+marketing_campaign[[#This Row],[AcceptedCmp5]]+marketing_campaign[[#This Row],[AcceptedCmp4]]+marketing_campaign[[#This Row],[AcceptedCmp3]]</f>
        <v>0</v>
      </c>
      <c r="B1944" s="11">
        <v>23763</v>
      </c>
      <c r="I1944">
        <v>1984</v>
      </c>
      <c r="S1944">
        <v>42</v>
      </c>
    </row>
    <row r="1945" spans="1:19" x14ac:dyDescent="0.35">
      <c r="A1945" s="11">
        <f>marketing_campaign[[#This Row],[Response]]+marketing_campaign[[#This Row],[AcceptedCmp2]]+marketing_campaign[[#This Row],[AcceptedCmp1]]+marketing_campaign[[#This Row],[AcceptedCmp5]]+marketing_campaign[[#This Row],[AcceptedCmp4]]+marketing_campaign[[#This Row],[AcceptedCmp3]]</f>
        <v>0</v>
      </c>
      <c r="B1945" s="11">
        <v>72570</v>
      </c>
      <c r="I1945">
        <v>1976</v>
      </c>
      <c r="S1945">
        <v>50</v>
      </c>
    </row>
    <row r="1946" spans="1:19" x14ac:dyDescent="0.35">
      <c r="A1946" s="12">
        <f>marketing_campaign[[#This Row],[Response]]+marketing_campaign[[#This Row],[AcceptedCmp2]]+marketing_campaign[[#This Row],[AcceptedCmp1]]+marketing_campaign[[#This Row],[AcceptedCmp5]]+marketing_campaign[[#This Row],[AcceptedCmp4]]+marketing_campaign[[#This Row],[AcceptedCmp3]]</f>
        <v>0</v>
      </c>
      <c r="B1946" s="11">
        <v>34529</v>
      </c>
      <c r="I1946">
        <v>1951</v>
      </c>
      <c r="S1946">
        <v>75</v>
      </c>
    </row>
    <row r="1947" spans="1:19" x14ac:dyDescent="0.35">
      <c r="A1947" s="11">
        <f>marketing_campaign[[#This Row],[Response]]+marketing_campaign[[#This Row],[AcceptedCmp2]]+marketing_campaign[[#This Row],[AcceptedCmp1]]+marketing_campaign[[#This Row],[AcceptedCmp5]]+marketing_campaign[[#This Row],[AcceptedCmp4]]+marketing_campaign[[#This Row],[AcceptedCmp3]]</f>
        <v>0</v>
      </c>
      <c r="B1947" s="11">
        <v>70792</v>
      </c>
      <c r="I1947">
        <v>1982</v>
      </c>
      <c r="S1947">
        <v>44</v>
      </c>
    </row>
    <row r="1948" spans="1:19" x14ac:dyDescent="0.35">
      <c r="A1948" s="12">
        <f>marketing_campaign[[#This Row],[Response]]+marketing_campaign[[#This Row],[AcceptedCmp2]]+marketing_campaign[[#This Row],[AcceptedCmp1]]+marketing_campaign[[#This Row],[AcceptedCmp5]]+marketing_campaign[[#This Row],[AcceptedCmp4]]+marketing_campaign[[#This Row],[AcceptedCmp3]]</f>
        <v>1</v>
      </c>
      <c r="B1948" s="11">
        <v>63211</v>
      </c>
      <c r="I1948">
        <v>1974</v>
      </c>
      <c r="S1948">
        <v>52</v>
      </c>
    </row>
    <row r="1949" spans="1:19" x14ac:dyDescent="0.35">
      <c r="A1949" s="11">
        <f>marketing_campaign[[#This Row],[Response]]+marketing_campaign[[#This Row],[AcceptedCmp2]]+marketing_campaign[[#This Row],[AcceptedCmp1]]+marketing_campaign[[#This Row],[AcceptedCmp5]]+marketing_campaign[[#This Row],[AcceptedCmp4]]+marketing_campaign[[#This Row],[AcceptedCmp3]]</f>
        <v>0</v>
      </c>
      <c r="B1949" s="11">
        <v>83891</v>
      </c>
      <c r="I1949">
        <v>1968</v>
      </c>
      <c r="S1949">
        <v>58</v>
      </c>
    </row>
    <row r="1950" spans="1:19" x14ac:dyDescent="0.35">
      <c r="A1950" s="12">
        <f>marketing_campaign[[#This Row],[Response]]+marketing_campaign[[#This Row],[AcceptedCmp2]]+marketing_campaign[[#This Row],[AcceptedCmp1]]+marketing_campaign[[#This Row],[AcceptedCmp5]]+marketing_campaign[[#This Row],[AcceptedCmp4]]+marketing_campaign[[#This Row],[AcceptedCmp3]]</f>
        <v>0</v>
      </c>
      <c r="B1950" s="11">
        <v>36065</v>
      </c>
      <c r="I1950">
        <v>1954</v>
      </c>
      <c r="S1950">
        <v>72</v>
      </c>
    </row>
    <row r="1951" spans="1:19" x14ac:dyDescent="0.35">
      <c r="A1951" s="11">
        <f>marketing_campaign[[#This Row],[Response]]+marketing_campaign[[#This Row],[AcceptedCmp2]]+marketing_campaign[[#This Row],[AcceptedCmp1]]+marketing_campaign[[#This Row],[AcceptedCmp5]]+marketing_campaign[[#This Row],[AcceptedCmp4]]+marketing_campaign[[#This Row],[AcceptedCmp3]]</f>
        <v>0</v>
      </c>
      <c r="B1951" s="11">
        <v>39898</v>
      </c>
      <c r="I1951">
        <v>1940</v>
      </c>
      <c r="S1951">
        <v>86</v>
      </c>
    </row>
    <row r="1952" spans="1:19" x14ac:dyDescent="0.35">
      <c r="A1952" s="12">
        <f>marketing_campaign[[#This Row],[Response]]+marketing_campaign[[#This Row],[AcceptedCmp2]]+marketing_campaign[[#This Row],[AcceptedCmp1]]+marketing_campaign[[#This Row],[AcceptedCmp5]]+marketing_campaign[[#This Row],[AcceptedCmp4]]+marketing_campaign[[#This Row],[AcceptedCmp3]]</f>
        <v>0</v>
      </c>
      <c r="B1952" s="11">
        <v>51141</v>
      </c>
      <c r="I1952">
        <v>1976</v>
      </c>
      <c r="S1952">
        <v>50</v>
      </c>
    </row>
    <row r="1953" spans="1:19" x14ac:dyDescent="0.35">
      <c r="A1953" s="11">
        <f>marketing_campaign[[#This Row],[Response]]+marketing_campaign[[#This Row],[AcceptedCmp2]]+marketing_campaign[[#This Row],[AcceptedCmp1]]+marketing_campaign[[#This Row],[AcceptedCmp5]]+marketing_campaign[[#This Row],[AcceptedCmp4]]+marketing_campaign[[#This Row],[AcceptedCmp3]]</f>
        <v>0</v>
      </c>
      <c r="B1953" s="11">
        <v>56939</v>
      </c>
      <c r="I1953">
        <v>1951</v>
      </c>
      <c r="S1953">
        <v>75</v>
      </c>
    </row>
    <row r="1954" spans="1:19" x14ac:dyDescent="0.35">
      <c r="A1954" s="12">
        <f>marketing_campaign[[#This Row],[Response]]+marketing_campaign[[#This Row],[AcceptedCmp2]]+marketing_campaign[[#This Row],[AcceptedCmp1]]+marketing_campaign[[#This Row],[AcceptedCmp5]]+marketing_campaign[[#This Row],[AcceptedCmp4]]+marketing_campaign[[#This Row],[AcceptedCmp3]]</f>
        <v>0</v>
      </c>
      <c r="B1954" s="11">
        <v>80872</v>
      </c>
      <c r="I1954">
        <v>1976</v>
      </c>
      <c r="S1954">
        <v>50</v>
      </c>
    </row>
    <row r="1955" spans="1:19" x14ac:dyDescent="0.35">
      <c r="A1955" s="11">
        <f>marketing_campaign[[#This Row],[Response]]+marketing_campaign[[#This Row],[AcceptedCmp2]]+marketing_campaign[[#This Row],[AcceptedCmp1]]+marketing_campaign[[#This Row],[AcceptedCmp5]]+marketing_campaign[[#This Row],[AcceptedCmp4]]+marketing_campaign[[#This Row],[AcceptedCmp3]]</f>
        <v>1</v>
      </c>
      <c r="B1955" s="11">
        <v>72335</v>
      </c>
      <c r="I1955">
        <v>1964</v>
      </c>
      <c r="S1955">
        <v>62</v>
      </c>
    </row>
    <row r="1956" spans="1:19" x14ac:dyDescent="0.35">
      <c r="A1956" s="12">
        <f>marketing_campaign[[#This Row],[Response]]+marketing_campaign[[#This Row],[AcceptedCmp2]]+marketing_campaign[[#This Row],[AcceptedCmp1]]+marketing_campaign[[#This Row],[AcceptedCmp5]]+marketing_campaign[[#This Row],[AcceptedCmp4]]+marketing_campaign[[#This Row],[AcceptedCmp3]]</f>
        <v>0</v>
      </c>
      <c r="B1956" s="11">
        <v>61798</v>
      </c>
      <c r="I1956">
        <v>1950</v>
      </c>
      <c r="S1956">
        <v>76</v>
      </c>
    </row>
    <row r="1957" spans="1:19" x14ac:dyDescent="0.35">
      <c r="A1957" s="11">
        <f>marketing_campaign[[#This Row],[Response]]+marketing_campaign[[#This Row],[AcceptedCmp2]]+marketing_campaign[[#This Row],[AcceptedCmp1]]+marketing_campaign[[#This Row],[AcceptedCmp5]]+marketing_campaign[[#This Row],[AcceptedCmp4]]+marketing_campaign[[#This Row],[AcceptedCmp3]]</f>
        <v>0</v>
      </c>
      <c r="B1957" s="11">
        <v>76842</v>
      </c>
      <c r="I1957">
        <v>1976</v>
      </c>
      <c r="S1957">
        <v>50</v>
      </c>
    </row>
    <row r="1958" spans="1:19" x14ac:dyDescent="0.35">
      <c r="A1958" s="12">
        <f>marketing_campaign[[#This Row],[Response]]+marketing_campaign[[#This Row],[AcceptedCmp2]]+marketing_campaign[[#This Row],[AcceptedCmp1]]+marketing_campaign[[#This Row],[AcceptedCmp5]]+marketing_campaign[[#This Row],[AcceptedCmp4]]+marketing_campaign[[#This Row],[AcceptedCmp3]]</f>
        <v>0</v>
      </c>
      <c r="B1958" s="11">
        <v>29478</v>
      </c>
      <c r="I1958">
        <v>1956</v>
      </c>
      <c r="S1958">
        <v>70</v>
      </c>
    </row>
    <row r="1959" spans="1:19" x14ac:dyDescent="0.35">
      <c r="A1959" s="11">
        <f>marketing_campaign[[#This Row],[Response]]+marketing_campaign[[#This Row],[AcceptedCmp2]]+marketing_campaign[[#This Row],[AcceptedCmp1]]+marketing_campaign[[#This Row],[AcceptedCmp5]]+marketing_campaign[[#This Row],[AcceptedCmp4]]+marketing_campaign[[#This Row],[AcceptedCmp3]]</f>
        <v>1</v>
      </c>
      <c r="B1959" s="11">
        <v>46998</v>
      </c>
      <c r="I1959">
        <v>1990</v>
      </c>
      <c r="S1959">
        <v>36</v>
      </c>
    </row>
    <row r="1960" spans="1:19" x14ac:dyDescent="0.35">
      <c r="A1960" s="12">
        <f>marketing_campaign[[#This Row],[Response]]+marketing_campaign[[#This Row],[AcceptedCmp2]]+marketing_campaign[[#This Row],[AcceptedCmp1]]+marketing_campaign[[#This Row],[AcceptedCmp5]]+marketing_campaign[[#This Row],[AcceptedCmp4]]+marketing_campaign[[#This Row],[AcceptedCmp3]]</f>
        <v>2</v>
      </c>
      <c r="B1960" s="11">
        <v>96843</v>
      </c>
      <c r="I1960">
        <v>1950</v>
      </c>
      <c r="S1960">
        <v>76</v>
      </c>
    </row>
    <row r="1961" spans="1:19" x14ac:dyDescent="0.35">
      <c r="A1961" s="11">
        <f>marketing_campaign[[#This Row],[Response]]+marketing_campaign[[#This Row],[AcceptedCmp2]]+marketing_campaign[[#This Row],[AcceptedCmp1]]+marketing_campaign[[#This Row],[AcceptedCmp5]]+marketing_campaign[[#This Row],[AcceptedCmp4]]+marketing_campaign[[#This Row],[AcceptedCmp3]]</f>
        <v>0</v>
      </c>
      <c r="B1961" s="11">
        <v>56551</v>
      </c>
      <c r="I1961">
        <v>1965</v>
      </c>
      <c r="S1961">
        <v>61</v>
      </c>
    </row>
    <row r="1962" spans="1:19" x14ac:dyDescent="0.35">
      <c r="A1962" s="12">
        <f>marketing_campaign[[#This Row],[Response]]+marketing_campaign[[#This Row],[AcceptedCmp2]]+marketing_campaign[[#This Row],[AcceptedCmp1]]+marketing_campaign[[#This Row],[AcceptedCmp5]]+marketing_campaign[[#This Row],[AcceptedCmp4]]+marketing_campaign[[#This Row],[AcceptedCmp3]]</f>
        <v>0</v>
      </c>
      <c r="B1962" s="11">
        <v>70053</v>
      </c>
      <c r="I1962">
        <v>1962</v>
      </c>
      <c r="S1962">
        <v>64</v>
      </c>
    </row>
    <row r="1963" spans="1:19" x14ac:dyDescent="0.35">
      <c r="A1963" s="11">
        <f>marketing_campaign[[#This Row],[Response]]+marketing_campaign[[#This Row],[AcceptedCmp2]]+marketing_campaign[[#This Row],[AcceptedCmp1]]+marketing_campaign[[#This Row],[AcceptedCmp5]]+marketing_campaign[[#This Row],[AcceptedCmp4]]+marketing_campaign[[#This Row],[AcceptedCmp3]]</f>
        <v>4</v>
      </c>
      <c r="B1963" s="11">
        <v>71670</v>
      </c>
      <c r="I1963">
        <v>1978</v>
      </c>
      <c r="S1963">
        <v>48</v>
      </c>
    </row>
    <row r="1964" spans="1:19" x14ac:dyDescent="0.35">
      <c r="A1964" s="12">
        <f>marketing_campaign[[#This Row],[Response]]+marketing_campaign[[#This Row],[AcceptedCmp2]]+marketing_campaign[[#This Row],[AcceptedCmp1]]+marketing_campaign[[#This Row],[AcceptedCmp5]]+marketing_campaign[[#This Row],[AcceptedCmp4]]+marketing_campaign[[#This Row],[AcceptedCmp3]]</f>
        <v>0</v>
      </c>
      <c r="B1964" s="11">
        <v>44359</v>
      </c>
      <c r="I1964">
        <v>1952</v>
      </c>
      <c r="S1964">
        <v>74</v>
      </c>
    </row>
    <row r="1965" spans="1:19" x14ac:dyDescent="0.35">
      <c r="A1965" s="11">
        <f>marketing_campaign[[#This Row],[Response]]+marketing_campaign[[#This Row],[AcceptedCmp2]]+marketing_campaign[[#This Row],[AcceptedCmp1]]+marketing_campaign[[#This Row],[AcceptedCmp5]]+marketing_campaign[[#This Row],[AcceptedCmp4]]+marketing_campaign[[#This Row],[AcceptedCmp3]]</f>
        <v>1</v>
      </c>
      <c r="B1965" s="11">
        <v>40887</v>
      </c>
      <c r="I1965">
        <v>1966</v>
      </c>
      <c r="S1965">
        <v>60</v>
      </c>
    </row>
    <row r="1966" spans="1:19" x14ac:dyDescent="0.35">
      <c r="A1966" s="12">
        <f>marketing_campaign[[#This Row],[Response]]+marketing_campaign[[#This Row],[AcceptedCmp2]]+marketing_campaign[[#This Row],[AcceptedCmp1]]+marketing_campaign[[#This Row],[AcceptedCmp5]]+marketing_campaign[[#This Row],[AcceptedCmp4]]+marketing_campaign[[#This Row],[AcceptedCmp3]]</f>
        <v>0</v>
      </c>
      <c r="B1966" s="11">
        <v>48877</v>
      </c>
      <c r="I1966">
        <v>1947</v>
      </c>
      <c r="S1966">
        <v>79</v>
      </c>
    </row>
    <row r="1967" spans="1:19" x14ac:dyDescent="0.35">
      <c r="A1967" s="11">
        <f>marketing_campaign[[#This Row],[Response]]+marketing_campaign[[#This Row],[AcceptedCmp2]]+marketing_campaign[[#This Row],[AcceptedCmp1]]+marketing_campaign[[#This Row],[AcceptedCmp5]]+marketing_campaign[[#This Row],[AcceptedCmp4]]+marketing_campaign[[#This Row],[AcceptedCmp3]]</f>
        <v>0</v>
      </c>
      <c r="B1967" s="11">
        <v>74485</v>
      </c>
      <c r="I1967">
        <v>1972</v>
      </c>
      <c r="S1967">
        <v>54</v>
      </c>
    </row>
    <row r="1968" spans="1:19" x14ac:dyDescent="0.35">
      <c r="A1968" s="12">
        <f>marketing_campaign[[#This Row],[Response]]+marketing_campaign[[#This Row],[AcceptedCmp2]]+marketing_campaign[[#This Row],[AcceptedCmp1]]+marketing_campaign[[#This Row],[AcceptedCmp5]]+marketing_campaign[[#This Row],[AcceptedCmp4]]+marketing_campaign[[#This Row],[AcceptedCmp3]]</f>
        <v>0</v>
      </c>
      <c r="B1968" s="11">
        <v>64474</v>
      </c>
      <c r="I1968">
        <v>1963</v>
      </c>
      <c r="S1968">
        <v>63</v>
      </c>
    </row>
    <row r="1969" spans="1:19" x14ac:dyDescent="0.35">
      <c r="A1969" s="11">
        <f>marketing_campaign[[#This Row],[Response]]+marketing_campaign[[#This Row],[AcceptedCmp2]]+marketing_campaign[[#This Row],[AcceptedCmp1]]+marketing_campaign[[#This Row],[AcceptedCmp5]]+marketing_campaign[[#This Row],[AcceptedCmp4]]+marketing_campaign[[#This Row],[AcceptedCmp3]]</f>
        <v>0</v>
      </c>
      <c r="B1969" s="11">
        <v>77226</v>
      </c>
      <c r="I1969">
        <v>1949</v>
      </c>
      <c r="S1969">
        <v>77</v>
      </c>
    </row>
    <row r="1970" spans="1:19" x14ac:dyDescent="0.35">
      <c r="A1970" s="12">
        <f>marketing_campaign[[#This Row],[Response]]+marketing_campaign[[#This Row],[AcceptedCmp2]]+marketing_campaign[[#This Row],[AcceptedCmp1]]+marketing_campaign[[#This Row],[AcceptedCmp5]]+marketing_campaign[[#This Row],[AcceptedCmp4]]+marketing_campaign[[#This Row],[AcceptedCmp3]]</f>
        <v>2</v>
      </c>
      <c r="B1970" s="11">
        <v>72643</v>
      </c>
      <c r="I1970">
        <v>1978</v>
      </c>
      <c r="S1970">
        <v>48</v>
      </c>
    </row>
    <row r="1971" spans="1:19" x14ac:dyDescent="0.35">
      <c r="A1971" s="11">
        <f>marketing_campaign[[#This Row],[Response]]+marketing_campaign[[#This Row],[AcceptedCmp2]]+marketing_campaign[[#This Row],[AcceptedCmp1]]+marketing_campaign[[#This Row],[AcceptedCmp5]]+marketing_campaign[[#This Row],[AcceptedCmp4]]+marketing_campaign[[#This Row],[AcceptedCmp3]]</f>
        <v>2</v>
      </c>
      <c r="B1971" s="11">
        <v>85738</v>
      </c>
      <c r="I1971">
        <v>1966</v>
      </c>
      <c r="S1971">
        <v>60</v>
      </c>
    </row>
    <row r="1972" spans="1:19" x14ac:dyDescent="0.35">
      <c r="A1972" s="12">
        <f>marketing_campaign[[#This Row],[Response]]+marketing_campaign[[#This Row],[AcceptedCmp2]]+marketing_campaign[[#This Row],[AcceptedCmp1]]+marketing_campaign[[#This Row],[AcceptedCmp5]]+marketing_campaign[[#This Row],[AcceptedCmp4]]+marketing_campaign[[#This Row],[AcceptedCmp3]]</f>
        <v>1</v>
      </c>
      <c r="B1972" s="11">
        <v>55686</v>
      </c>
      <c r="I1972">
        <v>1983</v>
      </c>
      <c r="S1972">
        <v>43</v>
      </c>
    </row>
    <row r="1973" spans="1:19" x14ac:dyDescent="0.35">
      <c r="A1973" s="11">
        <f>marketing_campaign[[#This Row],[Response]]+marketing_campaign[[#This Row],[AcceptedCmp2]]+marketing_campaign[[#This Row],[AcceptedCmp1]]+marketing_campaign[[#This Row],[AcceptedCmp5]]+marketing_campaign[[#This Row],[AcceptedCmp4]]+marketing_campaign[[#This Row],[AcceptedCmp3]]</f>
        <v>1</v>
      </c>
      <c r="B1973" s="11">
        <v>39062</v>
      </c>
      <c r="I1973">
        <v>1971</v>
      </c>
      <c r="S1973">
        <v>55</v>
      </c>
    </row>
    <row r="1974" spans="1:19" x14ac:dyDescent="0.35">
      <c r="A1974" s="12">
        <f>marketing_campaign[[#This Row],[Response]]+marketing_campaign[[#This Row],[AcceptedCmp2]]+marketing_campaign[[#This Row],[AcceptedCmp1]]+marketing_campaign[[#This Row],[AcceptedCmp5]]+marketing_campaign[[#This Row],[AcceptedCmp4]]+marketing_campaign[[#This Row],[AcceptedCmp3]]</f>
        <v>1</v>
      </c>
      <c r="B1974" s="11">
        <v>34600</v>
      </c>
      <c r="I1974">
        <v>1975</v>
      </c>
      <c r="S1974">
        <v>51</v>
      </c>
    </row>
    <row r="1975" spans="1:19" x14ac:dyDescent="0.35">
      <c r="A1975" s="11">
        <f>marketing_campaign[[#This Row],[Response]]+marketing_campaign[[#This Row],[AcceptedCmp2]]+marketing_campaign[[#This Row],[AcceptedCmp1]]+marketing_campaign[[#This Row],[AcceptedCmp5]]+marketing_campaign[[#This Row],[AcceptedCmp4]]+marketing_campaign[[#This Row],[AcceptedCmp3]]</f>
        <v>0</v>
      </c>
      <c r="B1975" s="11">
        <v>40794</v>
      </c>
      <c r="I1975">
        <v>1971</v>
      </c>
      <c r="S1975">
        <v>55</v>
      </c>
    </row>
    <row r="1976" spans="1:19" x14ac:dyDescent="0.35">
      <c r="A1976" s="12">
        <f>marketing_campaign[[#This Row],[Response]]+marketing_campaign[[#This Row],[AcceptedCmp2]]+marketing_campaign[[#This Row],[AcceptedCmp1]]+marketing_campaign[[#This Row],[AcceptedCmp5]]+marketing_campaign[[#This Row],[AcceptedCmp4]]+marketing_campaign[[#This Row],[AcceptedCmp3]]</f>
        <v>0</v>
      </c>
      <c r="B1976" s="11">
        <v>54690</v>
      </c>
      <c r="I1976">
        <v>1969</v>
      </c>
      <c r="S1976">
        <v>57</v>
      </c>
    </row>
    <row r="1977" spans="1:19" x14ac:dyDescent="0.35">
      <c r="A1977" s="11">
        <f>marketing_campaign[[#This Row],[Response]]+marketing_campaign[[#This Row],[AcceptedCmp2]]+marketing_campaign[[#This Row],[AcceptedCmp1]]+marketing_campaign[[#This Row],[AcceptedCmp5]]+marketing_campaign[[#This Row],[AcceptedCmp4]]+marketing_campaign[[#This Row],[AcceptedCmp3]]</f>
        <v>0</v>
      </c>
      <c r="B1977" s="11">
        <v>4428</v>
      </c>
      <c r="I1977">
        <v>1963</v>
      </c>
      <c r="S1977">
        <v>63</v>
      </c>
    </row>
    <row r="1978" spans="1:19" x14ac:dyDescent="0.35">
      <c r="A1978" s="12">
        <f>marketing_campaign[[#This Row],[Response]]+marketing_campaign[[#This Row],[AcceptedCmp2]]+marketing_campaign[[#This Row],[AcceptedCmp1]]+marketing_campaign[[#This Row],[AcceptedCmp5]]+marketing_campaign[[#This Row],[AcceptedCmp4]]+marketing_campaign[[#This Row],[AcceptedCmp3]]</f>
        <v>0</v>
      </c>
      <c r="B1978" s="11">
        <v>32632</v>
      </c>
      <c r="I1978">
        <v>1968</v>
      </c>
      <c r="S1978">
        <v>58</v>
      </c>
    </row>
    <row r="1979" spans="1:19" x14ac:dyDescent="0.35">
      <c r="A1979" s="11">
        <f>marketing_campaign[[#This Row],[Response]]+marketing_campaign[[#This Row],[AcceptedCmp2]]+marketing_campaign[[#This Row],[AcceptedCmp1]]+marketing_campaign[[#This Row],[AcceptedCmp5]]+marketing_campaign[[#This Row],[AcceptedCmp4]]+marketing_campaign[[#This Row],[AcceptedCmp3]]</f>
        <v>0</v>
      </c>
      <c r="B1979" s="11">
        <v>38236</v>
      </c>
      <c r="I1979">
        <v>1979</v>
      </c>
      <c r="S1979">
        <v>47</v>
      </c>
    </row>
    <row r="1980" spans="1:19" x14ac:dyDescent="0.35">
      <c r="A1980" s="12">
        <f>marketing_campaign[[#This Row],[Response]]+marketing_campaign[[#This Row],[AcceptedCmp2]]+marketing_campaign[[#This Row],[AcceptedCmp1]]+marketing_campaign[[#This Row],[AcceptedCmp5]]+marketing_campaign[[#This Row],[AcceptedCmp4]]+marketing_campaign[[#This Row],[AcceptedCmp3]]</f>
        <v>1</v>
      </c>
      <c r="B1980" s="11">
        <v>36781</v>
      </c>
      <c r="I1980">
        <v>1984</v>
      </c>
      <c r="S1980">
        <v>42</v>
      </c>
    </row>
    <row r="1981" spans="1:19" x14ac:dyDescent="0.35">
      <c r="A1981" s="11">
        <f>marketing_campaign[[#This Row],[Response]]+marketing_campaign[[#This Row],[AcceptedCmp2]]+marketing_campaign[[#This Row],[AcceptedCmp1]]+marketing_campaign[[#This Row],[AcceptedCmp5]]+marketing_campaign[[#This Row],[AcceptedCmp4]]+marketing_campaign[[#This Row],[AcceptedCmp3]]</f>
        <v>2</v>
      </c>
      <c r="B1981" s="11">
        <v>31385</v>
      </c>
      <c r="I1981">
        <v>1984</v>
      </c>
      <c r="S1981">
        <v>42</v>
      </c>
    </row>
    <row r="1982" spans="1:19" x14ac:dyDescent="0.35">
      <c r="A1982" s="12">
        <f>marketing_campaign[[#This Row],[Response]]+marketing_campaign[[#This Row],[AcceptedCmp2]]+marketing_campaign[[#This Row],[AcceptedCmp1]]+marketing_campaign[[#This Row],[AcceptedCmp5]]+marketing_campaign[[#This Row],[AcceptedCmp4]]+marketing_campaign[[#This Row],[AcceptedCmp3]]</f>
        <v>0</v>
      </c>
      <c r="B1982" s="11">
        <v>24570</v>
      </c>
      <c r="I1982">
        <v>1974</v>
      </c>
      <c r="S1982">
        <v>52</v>
      </c>
    </row>
    <row r="1983" spans="1:19" x14ac:dyDescent="0.35">
      <c r="A1983" s="11">
        <f>marketing_campaign[[#This Row],[Response]]+marketing_campaign[[#This Row],[AcceptedCmp2]]+marketing_campaign[[#This Row],[AcceptedCmp1]]+marketing_campaign[[#This Row],[AcceptedCmp5]]+marketing_campaign[[#This Row],[AcceptedCmp4]]+marketing_campaign[[#This Row],[AcceptedCmp3]]</f>
        <v>1</v>
      </c>
      <c r="B1983" s="11">
        <v>25509</v>
      </c>
      <c r="I1983">
        <v>1951</v>
      </c>
      <c r="S1983">
        <v>75</v>
      </c>
    </row>
    <row r="1984" spans="1:19" x14ac:dyDescent="0.35">
      <c r="A1984" s="12">
        <f>marketing_campaign[[#This Row],[Response]]+marketing_campaign[[#This Row],[AcceptedCmp2]]+marketing_campaign[[#This Row],[AcceptedCmp1]]+marketing_campaign[[#This Row],[AcceptedCmp5]]+marketing_campaign[[#This Row],[AcceptedCmp4]]+marketing_campaign[[#This Row],[AcceptedCmp3]]</f>
        <v>2</v>
      </c>
      <c r="B1984" s="11">
        <v>94642</v>
      </c>
      <c r="I1984">
        <v>1962</v>
      </c>
      <c r="S1984">
        <v>64</v>
      </c>
    </row>
    <row r="1985" spans="1:19" x14ac:dyDescent="0.35">
      <c r="A1985" s="11">
        <f>marketing_campaign[[#This Row],[Response]]+marketing_campaign[[#This Row],[AcceptedCmp2]]+marketing_campaign[[#This Row],[AcceptedCmp1]]+marketing_campaign[[#This Row],[AcceptedCmp5]]+marketing_campaign[[#This Row],[AcceptedCmp4]]+marketing_campaign[[#This Row],[AcceptedCmp3]]</f>
        <v>0</v>
      </c>
      <c r="B1985" s="11">
        <v>58646</v>
      </c>
      <c r="I1985">
        <v>1975</v>
      </c>
      <c r="S1985">
        <v>51</v>
      </c>
    </row>
    <row r="1986" spans="1:19" x14ac:dyDescent="0.35">
      <c r="A1986" s="12">
        <f>marketing_campaign[[#This Row],[Response]]+marketing_campaign[[#This Row],[AcceptedCmp2]]+marketing_campaign[[#This Row],[AcceptedCmp1]]+marketing_campaign[[#This Row],[AcceptedCmp5]]+marketing_campaign[[#This Row],[AcceptedCmp4]]+marketing_campaign[[#This Row],[AcceptedCmp3]]</f>
        <v>0</v>
      </c>
      <c r="B1986" s="11">
        <v>53201</v>
      </c>
      <c r="I1986">
        <v>1957</v>
      </c>
      <c r="S1986">
        <v>69</v>
      </c>
    </row>
    <row r="1987" spans="1:19" x14ac:dyDescent="0.35">
      <c r="A1987" s="11">
        <f>marketing_campaign[[#This Row],[Response]]+marketing_campaign[[#This Row],[AcceptedCmp2]]+marketing_campaign[[#This Row],[AcceptedCmp1]]+marketing_campaign[[#This Row],[AcceptedCmp5]]+marketing_campaign[[#This Row],[AcceptedCmp4]]+marketing_campaign[[#This Row],[AcceptedCmp3]]</f>
        <v>0</v>
      </c>
      <c r="B1987" s="11">
        <v>21994</v>
      </c>
      <c r="I1987">
        <v>1978</v>
      </c>
      <c r="S1987">
        <v>48</v>
      </c>
    </row>
    <row r="1988" spans="1:19" x14ac:dyDescent="0.35">
      <c r="A1988" s="12">
        <f>marketing_campaign[[#This Row],[Response]]+marketing_campaign[[#This Row],[AcceptedCmp2]]+marketing_campaign[[#This Row],[AcceptedCmp1]]+marketing_campaign[[#This Row],[AcceptedCmp5]]+marketing_campaign[[#This Row],[AcceptedCmp4]]+marketing_campaign[[#This Row],[AcceptedCmp3]]</f>
        <v>0</v>
      </c>
      <c r="B1988" s="11">
        <v>57113</v>
      </c>
      <c r="I1988">
        <v>1991</v>
      </c>
      <c r="S1988">
        <v>35</v>
      </c>
    </row>
    <row r="1989" spans="1:19" x14ac:dyDescent="0.35">
      <c r="A1989" s="11">
        <f>marketing_campaign[[#This Row],[Response]]+marketing_campaign[[#This Row],[AcceptedCmp2]]+marketing_campaign[[#This Row],[AcceptedCmp1]]+marketing_campaign[[#This Row],[AcceptedCmp5]]+marketing_campaign[[#This Row],[AcceptedCmp4]]+marketing_campaign[[#This Row],[AcceptedCmp3]]</f>
        <v>0</v>
      </c>
      <c r="B1989" s="11">
        <v>51373</v>
      </c>
      <c r="I1989">
        <v>1986</v>
      </c>
      <c r="S1989">
        <v>40</v>
      </c>
    </row>
    <row r="1990" spans="1:19" x14ac:dyDescent="0.35">
      <c r="A1990" s="12">
        <f>marketing_campaign[[#This Row],[Response]]+marketing_campaign[[#This Row],[AcceptedCmp2]]+marketing_campaign[[#This Row],[AcceptedCmp1]]+marketing_campaign[[#This Row],[AcceptedCmp5]]+marketing_campaign[[#This Row],[AcceptedCmp4]]+marketing_campaign[[#This Row],[AcceptedCmp3]]</f>
        <v>0</v>
      </c>
      <c r="B1990" s="11">
        <v>23477</v>
      </c>
      <c r="I1990">
        <v>1956</v>
      </c>
      <c r="S1990">
        <v>70</v>
      </c>
    </row>
    <row r="1991" spans="1:19" x14ac:dyDescent="0.35">
      <c r="A1991" s="11">
        <f>marketing_campaign[[#This Row],[Response]]+marketing_campaign[[#This Row],[AcceptedCmp2]]+marketing_campaign[[#This Row],[AcceptedCmp1]]+marketing_campaign[[#This Row],[AcceptedCmp5]]+marketing_campaign[[#This Row],[AcceptedCmp4]]+marketing_campaign[[#This Row],[AcceptedCmp3]]</f>
        <v>0</v>
      </c>
      <c r="B1991" s="11">
        <v>58116</v>
      </c>
      <c r="I1991">
        <v>1963</v>
      </c>
      <c r="S1991">
        <v>63</v>
      </c>
    </row>
    <row r="1992" spans="1:19" x14ac:dyDescent="0.35">
      <c r="A1992" s="12">
        <f>marketing_campaign[[#This Row],[Response]]+marketing_campaign[[#This Row],[AcceptedCmp2]]+marketing_campaign[[#This Row],[AcceptedCmp1]]+marketing_campaign[[#This Row],[AcceptedCmp5]]+marketing_campaign[[#This Row],[AcceptedCmp4]]+marketing_campaign[[#This Row],[AcceptedCmp3]]</f>
        <v>2</v>
      </c>
      <c r="B1992" s="11">
        <v>72968</v>
      </c>
      <c r="I1992">
        <v>1971</v>
      </c>
      <c r="S1992">
        <v>55</v>
      </c>
    </row>
    <row r="1993" spans="1:19" x14ac:dyDescent="0.35">
      <c r="A1993" s="11">
        <f>marketing_campaign[[#This Row],[Response]]+marketing_campaign[[#This Row],[AcceptedCmp2]]+marketing_campaign[[#This Row],[AcceptedCmp1]]+marketing_campaign[[#This Row],[AcceptedCmp5]]+marketing_campaign[[#This Row],[AcceptedCmp4]]+marketing_campaign[[#This Row],[AcceptedCmp3]]</f>
        <v>0</v>
      </c>
      <c r="B1993" s="11">
        <v>39791</v>
      </c>
      <c r="I1993">
        <v>1947</v>
      </c>
      <c r="S1993">
        <v>79</v>
      </c>
    </row>
    <row r="1994" spans="1:19" x14ac:dyDescent="0.35">
      <c r="A1994" s="12">
        <f>marketing_campaign[[#This Row],[Response]]+marketing_campaign[[#This Row],[AcceptedCmp2]]+marketing_campaign[[#This Row],[AcceptedCmp1]]+marketing_campaign[[#This Row],[AcceptedCmp5]]+marketing_campaign[[#This Row],[AcceptedCmp4]]+marketing_campaign[[#This Row],[AcceptedCmp3]]</f>
        <v>2</v>
      </c>
      <c r="B1994" s="11">
        <v>91712</v>
      </c>
      <c r="I1994">
        <v>1958</v>
      </c>
      <c r="S1994">
        <v>68</v>
      </c>
    </row>
    <row r="1995" spans="1:19" x14ac:dyDescent="0.35">
      <c r="A1995" s="11">
        <f>marketing_campaign[[#This Row],[Response]]+marketing_campaign[[#This Row],[AcceptedCmp2]]+marketing_campaign[[#This Row],[AcceptedCmp1]]+marketing_campaign[[#This Row],[AcceptedCmp5]]+marketing_campaign[[#This Row],[AcceptedCmp4]]+marketing_campaign[[#This Row],[AcceptedCmp3]]</f>
        <v>2</v>
      </c>
      <c r="B1995" s="11">
        <v>94472</v>
      </c>
      <c r="I1995">
        <v>1960</v>
      </c>
      <c r="S1995">
        <v>66</v>
      </c>
    </row>
    <row r="1996" spans="1:19" x14ac:dyDescent="0.35">
      <c r="A1996" s="12">
        <f>marketing_campaign[[#This Row],[Response]]+marketing_campaign[[#This Row],[AcceptedCmp2]]+marketing_campaign[[#This Row],[AcceptedCmp1]]+marketing_campaign[[#This Row],[AcceptedCmp5]]+marketing_campaign[[#This Row],[AcceptedCmp4]]+marketing_campaign[[#This Row],[AcceptedCmp3]]</f>
        <v>0</v>
      </c>
      <c r="B1996" s="11">
        <v>13672</v>
      </c>
      <c r="I1996">
        <v>1980</v>
      </c>
      <c r="S1996">
        <v>46</v>
      </c>
    </row>
    <row r="1997" spans="1:19" x14ac:dyDescent="0.35">
      <c r="A1997" s="11">
        <f>marketing_campaign[[#This Row],[Response]]+marketing_campaign[[#This Row],[AcceptedCmp2]]+marketing_campaign[[#This Row],[AcceptedCmp1]]+marketing_campaign[[#This Row],[AcceptedCmp5]]+marketing_campaign[[#This Row],[AcceptedCmp4]]+marketing_campaign[[#This Row],[AcceptedCmp3]]</f>
        <v>4</v>
      </c>
      <c r="B1997" s="11">
        <v>96547</v>
      </c>
      <c r="I1997">
        <v>1975</v>
      </c>
      <c r="S1997">
        <v>51</v>
      </c>
    </row>
    <row r="1998" spans="1:19" x14ac:dyDescent="0.35">
      <c r="A1998" s="12">
        <f>marketing_campaign[[#This Row],[Response]]+marketing_campaign[[#This Row],[AcceptedCmp2]]+marketing_campaign[[#This Row],[AcceptedCmp1]]+marketing_campaign[[#This Row],[AcceptedCmp5]]+marketing_campaign[[#This Row],[AcceptedCmp4]]+marketing_campaign[[#This Row],[AcceptedCmp3]]</f>
        <v>2</v>
      </c>
      <c r="B1998" s="11">
        <v>79205</v>
      </c>
      <c r="I1998">
        <v>1975</v>
      </c>
      <c r="S1998">
        <v>51</v>
      </c>
    </row>
    <row r="1999" spans="1:19" x14ac:dyDescent="0.35">
      <c r="A1999" s="11">
        <f>marketing_campaign[[#This Row],[Response]]+marketing_campaign[[#This Row],[AcceptedCmp2]]+marketing_campaign[[#This Row],[AcceptedCmp1]]+marketing_campaign[[#This Row],[AcceptedCmp5]]+marketing_campaign[[#This Row],[AcceptedCmp4]]+marketing_campaign[[#This Row],[AcceptedCmp3]]</f>
        <v>0</v>
      </c>
      <c r="B1999" s="11">
        <v>56559</v>
      </c>
      <c r="I1999">
        <v>1973</v>
      </c>
      <c r="S1999">
        <v>53</v>
      </c>
    </row>
    <row r="2000" spans="1:19" x14ac:dyDescent="0.35">
      <c r="A2000" s="12">
        <f>marketing_campaign[[#This Row],[Response]]+marketing_campaign[[#This Row],[AcceptedCmp2]]+marketing_campaign[[#This Row],[AcceptedCmp1]]+marketing_campaign[[#This Row],[AcceptedCmp5]]+marketing_campaign[[#This Row],[AcceptedCmp4]]+marketing_campaign[[#This Row],[AcceptedCmp3]]</f>
        <v>1</v>
      </c>
      <c r="B2000" s="11">
        <v>32644</v>
      </c>
      <c r="I2000">
        <v>1980</v>
      </c>
      <c r="S2000">
        <v>46</v>
      </c>
    </row>
    <row r="2001" spans="1:19" x14ac:dyDescent="0.35">
      <c r="A2001" s="11">
        <f>marketing_campaign[[#This Row],[Response]]+marketing_campaign[[#This Row],[AcceptedCmp2]]+marketing_campaign[[#This Row],[AcceptedCmp1]]+marketing_campaign[[#This Row],[AcceptedCmp5]]+marketing_campaign[[#This Row],[AcceptedCmp4]]+marketing_campaign[[#This Row],[AcceptedCmp3]]</f>
        <v>0</v>
      </c>
      <c r="B2001" s="11">
        <v>67506</v>
      </c>
      <c r="I2001">
        <v>1970</v>
      </c>
      <c r="S2001">
        <v>56</v>
      </c>
    </row>
    <row r="2002" spans="1:19" x14ac:dyDescent="0.35">
      <c r="A2002" s="12">
        <f>marketing_campaign[[#This Row],[Response]]+marketing_campaign[[#This Row],[AcceptedCmp2]]+marketing_campaign[[#This Row],[AcceptedCmp1]]+marketing_campaign[[#This Row],[AcceptedCmp5]]+marketing_campaign[[#This Row],[AcceptedCmp4]]+marketing_campaign[[#This Row],[AcceptedCmp3]]</f>
        <v>0</v>
      </c>
      <c r="B2002" s="11">
        <v>24206</v>
      </c>
      <c r="I2002">
        <v>1967</v>
      </c>
      <c r="S2002">
        <v>59</v>
      </c>
    </row>
    <row r="2003" spans="1:19" x14ac:dyDescent="0.35">
      <c r="A2003" s="11">
        <f>marketing_campaign[[#This Row],[Response]]+marketing_campaign[[#This Row],[AcceptedCmp2]]+marketing_campaign[[#This Row],[AcceptedCmp1]]+marketing_campaign[[#This Row],[AcceptedCmp5]]+marketing_campaign[[#This Row],[AcceptedCmp4]]+marketing_campaign[[#This Row],[AcceptedCmp3]]</f>
        <v>0</v>
      </c>
      <c r="B2003" s="11">
        <v>28420</v>
      </c>
      <c r="I2003">
        <v>1970</v>
      </c>
      <c r="S2003">
        <v>56</v>
      </c>
    </row>
    <row r="2004" spans="1:19" x14ac:dyDescent="0.35">
      <c r="A2004" s="12">
        <f>marketing_campaign[[#This Row],[Response]]+marketing_campaign[[#This Row],[AcceptedCmp2]]+marketing_campaign[[#This Row],[AcceptedCmp1]]+marketing_campaign[[#This Row],[AcceptedCmp5]]+marketing_campaign[[#This Row],[AcceptedCmp4]]+marketing_campaign[[#This Row],[AcceptedCmp3]]</f>
        <v>1</v>
      </c>
      <c r="B2004" s="11">
        <v>22979</v>
      </c>
      <c r="I2004">
        <v>1966</v>
      </c>
      <c r="S2004">
        <v>60</v>
      </c>
    </row>
    <row r="2005" spans="1:19" x14ac:dyDescent="0.35">
      <c r="A2005" s="11">
        <f>marketing_campaign[[#This Row],[Response]]+marketing_campaign[[#This Row],[AcceptedCmp2]]+marketing_campaign[[#This Row],[AcceptedCmp1]]+marketing_campaign[[#This Row],[AcceptedCmp5]]+marketing_campaign[[#This Row],[AcceptedCmp4]]+marketing_campaign[[#This Row],[AcceptedCmp3]]</f>
        <v>0</v>
      </c>
      <c r="B2005" s="11">
        <v>33279</v>
      </c>
      <c r="I2005">
        <v>1972</v>
      </c>
      <c r="S2005">
        <v>54</v>
      </c>
    </row>
    <row r="2006" spans="1:19" x14ac:dyDescent="0.35">
      <c r="A2006" s="12">
        <f>marketing_campaign[[#This Row],[Response]]+marketing_campaign[[#This Row],[AcceptedCmp2]]+marketing_campaign[[#This Row],[AcceptedCmp1]]+marketing_campaign[[#This Row],[AcceptedCmp5]]+marketing_campaign[[#This Row],[AcceptedCmp4]]+marketing_campaign[[#This Row],[AcceptedCmp3]]</f>
        <v>0</v>
      </c>
      <c r="B2006" s="11">
        <v>46423</v>
      </c>
      <c r="I2006">
        <v>1977</v>
      </c>
      <c r="S2006">
        <v>49</v>
      </c>
    </row>
    <row r="2007" spans="1:19" x14ac:dyDescent="0.35">
      <c r="A2007" s="11">
        <f>marketing_campaign[[#This Row],[Response]]+marketing_campaign[[#This Row],[AcceptedCmp2]]+marketing_campaign[[#This Row],[AcceptedCmp1]]+marketing_campaign[[#This Row],[AcceptedCmp5]]+marketing_campaign[[#This Row],[AcceptedCmp4]]+marketing_campaign[[#This Row],[AcceptedCmp3]]</f>
        <v>0</v>
      </c>
      <c r="B2007" s="11">
        <v>30368</v>
      </c>
      <c r="I2007">
        <v>1970</v>
      </c>
      <c r="S2007">
        <v>56</v>
      </c>
    </row>
    <row r="2008" spans="1:19" x14ac:dyDescent="0.35">
      <c r="A2008" s="12">
        <f>marketing_campaign[[#This Row],[Response]]+marketing_campaign[[#This Row],[AcceptedCmp2]]+marketing_campaign[[#This Row],[AcceptedCmp1]]+marketing_campaign[[#This Row],[AcceptedCmp5]]+marketing_campaign[[#This Row],[AcceptedCmp4]]+marketing_campaign[[#This Row],[AcceptedCmp3]]</f>
        <v>0</v>
      </c>
      <c r="B2008" s="11">
        <v>63684</v>
      </c>
      <c r="I2008">
        <v>1964</v>
      </c>
      <c r="S2008">
        <v>62</v>
      </c>
    </row>
    <row r="2009" spans="1:19" x14ac:dyDescent="0.35">
      <c r="A2009" s="11">
        <f>marketing_campaign[[#This Row],[Response]]+marketing_campaign[[#This Row],[AcceptedCmp2]]+marketing_campaign[[#This Row],[AcceptedCmp1]]+marketing_campaign[[#This Row],[AcceptedCmp5]]+marketing_campaign[[#This Row],[AcceptedCmp4]]+marketing_campaign[[#This Row],[AcceptedCmp3]]</f>
        <v>1</v>
      </c>
      <c r="B2009" s="11">
        <v>41638</v>
      </c>
      <c r="I2009">
        <v>1959</v>
      </c>
      <c r="S2009">
        <v>67</v>
      </c>
    </row>
    <row r="2010" spans="1:19" x14ac:dyDescent="0.35">
      <c r="A2010" s="12">
        <f>marketing_campaign[[#This Row],[Response]]+marketing_campaign[[#This Row],[AcceptedCmp2]]+marketing_campaign[[#This Row],[AcceptedCmp1]]+marketing_campaign[[#This Row],[AcceptedCmp5]]+marketing_campaign[[#This Row],[AcceptedCmp4]]+marketing_campaign[[#This Row],[AcceptedCmp3]]</f>
        <v>0</v>
      </c>
      <c r="B2010" s="11">
        <v>68805</v>
      </c>
      <c r="I2010">
        <v>1966</v>
      </c>
      <c r="S2010">
        <v>60</v>
      </c>
    </row>
    <row r="2011" spans="1:19" x14ac:dyDescent="0.35">
      <c r="A2011" s="11">
        <f>marketing_campaign[[#This Row],[Response]]+marketing_campaign[[#This Row],[AcceptedCmp2]]+marketing_campaign[[#This Row],[AcceptedCmp1]]+marketing_campaign[[#This Row],[AcceptedCmp5]]+marketing_campaign[[#This Row],[AcceptedCmp4]]+marketing_campaign[[#This Row],[AcceptedCmp3]]</f>
        <v>0</v>
      </c>
      <c r="B2011" s="11">
        <v>65814</v>
      </c>
      <c r="I2011">
        <v>1958</v>
      </c>
      <c r="S2011">
        <v>68</v>
      </c>
    </row>
    <row r="2012" spans="1:19" x14ac:dyDescent="0.35">
      <c r="A2012" s="12">
        <f>marketing_campaign[[#This Row],[Response]]+marketing_campaign[[#This Row],[AcceptedCmp2]]+marketing_campaign[[#This Row],[AcceptedCmp1]]+marketing_campaign[[#This Row],[AcceptedCmp5]]+marketing_campaign[[#This Row],[AcceptedCmp4]]+marketing_campaign[[#This Row],[AcceptedCmp3]]</f>
        <v>0</v>
      </c>
      <c r="B2012" s="11">
        <v>71964</v>
      </c>
      <c r="I2012">
        <v>1986</v>
      </c>
      <c r="S2012">
        <v>40</v>
      </c>
    </row>
    <row r="2013" spans="1:19" x14ac:dyDescent="0.35">
      <c r="A2013" s="11">
        <f>marketing_campaign[[#This Row],[Response]]+marketing_campaign[[#This Row],[AcceptedCmp2]]+marketing_campaign[[#This Row],[AcceptedCmp1]]+marketing_campaign[[#This Row],[AcceptedCmp5]]+marketing_campaign[[#This Row],[AcceptedCmp4]]+marketing_campaign[[#This Row],[AcceptedCmp3]]</f>
        <v>0</v>
      </c>
      <c r="B2013" s="11">
        <v>39146</v>
      </c>
      <c r="I2013">
        <v>1977</v>
      </c>
      <c r="S2013">
        <v>49</v>
      </c>
    </row>
    <row r="2014" spans="1:19" x14ac:dyDescent="0.35">
      <c r="A2014" s="12">
        <f>marketing_campaign[[#This Row],[Response]]+marketing_campaign[[#This Row],[AcceptedCmp2]]+marketing_campaign[[#This Row],[AcceptedCmp1]]+marketing_campaign[[#This Row],[AcceptedCmp5]]+marketing_campaign[[#This Row],[AcceptedCmp4]]+marketing_campaign[[#This Row],[AcceptedCmp3]]</f>
        <v>4</v>
      </c>
      <c r="B2014" s="11">
        <v>96876</v>
      </c>
      <c r="I2014">
        <v>1981</v>
      </c>
      <c r="S2014">
        <v>45</v>
      </c>
    </row>
    <row r="2015" spans="1:19" x14ac:dyDescent="0.35">
      <c r="A2015" s="11">
        <f>marketing_campaign[[#This Row],[Response]]+marketing_campaign[[#This Row],[AcceptedCmp2]]+marketing_campaign[[#This Row],[AcceptedCmp1]]+marketing_campaign[[#This Row],[AcceptedCmp5]]+marketing_campaign[[#This Row],[AcceptedCmp4]]+marketing_campaign[[#This Row],[AcceptedCmp3]]</f>
        <v>0</v>
      </c>
      <c r="B2015" s="11">
        <v>34445</v>
      </c>
      <c r="I2015">
        <v>1958</v>
      </c>
      <c r="S2015">
        <v>68</v>
      </c>
    </row>
    <row r="2016" spans="1:19" x14ac:dyDescent="0.35">
      <c r="A2016" s="12">
        <f>marketing_campaign[[#This Row],[Response]]+marketing_campaign[[#This Row],[AcceptedCmp2]]+marketing_campaign[[#This Row],[AcceptedCmp1]]+marketing_campaign[[#This Row],[AcceptedCmp5]]+marketing_campaign[[#This Row],[AcceptedCmp4]]+marketing_campaign[[#This Row],[AcceptedCmp3]]</f>
        <v>1</v>
      </c>
      <c r="B2016" s="11">
        <v>68281</v>
      </c>
      <c r="I2016">
        <v>1975</v>
      </c>
      <c r="S2016">
        <v>51</v>
      </c>
    </row>
    <row r="2017" spans="1:19" x14ac:dyDescent="0.35">
      <c r="A2017" s="11">
        <f>marketing_campaign[[#This Row],[Response]]+marketing_campaign[[#This Row],[AcceptedCmp2]]+marketing_campaign[[#This Row],[AcceptedCmp1]]+marketing_campaign[[#This Row],[AcceptedCmp5]]+marketing_campaign[[#This Row],[AcceptedCmp4]]+marketing_campaign[[#This Row],[AcceptedCmp3]]</f>
        <v>0</v>
      </c>
      <c r="B2017" s="11">
        <v>37284</v>
      </c>
      <c r="I2017">
        <v>1983</v>
      </c>
      <c r="S2017">
        <v>43</v>
      </c>
    </row>
    <row r="2018" spans="1:19" x14ac:dyDescent="0.35">
      <c r="A2018" s="12">
        <f>marketing_campaign[[#This Row],[Response]]+marketing_campaign[[#This Row],[AcceptedCmp2]]+marketing_campaign[[#This Row],[AcceptedCmp1]]+marketing_campaign[[#This Row],[AcceptedCmp5]]+marketing_campaign[[#This Row],[AcceptedCmp4]]+marketing_campaign[[#This Row],[AcceptedCmp3]]</f>
        <v>1</v>
      </c>
      <c r="B2018" s="11">
        <v>36790</v>
      </c>
      <c r="I2018">
        <v>1967</v>
      </c>
      <c r="S2018">
        <v>59</v>
      </c>
    </row>
    <row r="2019" spans="1:19" x14ac:dyDescent="0.35">
      <c r="A2019" s="11">
        <f>marketing_campaign[[#This Row],[Response]]+marketing_campaign[[#This Row],[AcceptedCmp2]]+marketing_campaign[[#This Row],[AcceptedCmp1]]+marketing_campaign[[#This Row],[AcceptedCmp5]]+marketing_campaign[[#This Row],[AcceptedCmp4]]+marketing_campaign[[#This Row],[AcceptedCmp3]]</f>
        <v>0</v>
      </c>
      <c r="B2019" s="11">
        <v>27943</v>
      </c>
      <c r="I2019">
        <v>1951</v>
      </c>
      <c r="S2019">
        <v>75</v>
      </c>
    </row>
    <row r="2020" spans="1:19" x14ac:dyDescent="0.35">
      <c r="A2020" s="12">
        <f>marketing_campaign[[#This Row],[Response]]+marketing_campaign[[#This Row],[AcceptedCmp2]]+marketing_campaign[[#This Row],[AcceptedCmp1]]+marketing_campaign[[#This Row],[AcceptedCmp5]]+marketing_campaign[[#This Row],[AcceptedCmp4]]+marketing_campaign[[#This Row],[AcceptedCmp3]]</f>
        <v>0</v>
      </c>
      <c r="B2020" s="11">
        <v>22263</v>
      </c>
      <c r="I2020">
        <v>1972</v>
      </c>
      <c r="S2020">
        <v>54</v>
      </c>
    </row>
    <row r="2021" spans="1:19" x14ac:dyDescent="0.35">
      <c r="A2021" s="11">
        <f>marketing_campaign[[#This Row],[Response]]+marketing_campaign[[#This Row],[AcceptedCmp2]]+marketing_campaign[[#This Row],[AcceptedCmp1]]+marketing_campaign[[#This Row],[AcceptedCmp5]]+marketing_campaign[[#This Row],[AcceptedCmp4]]+marketing_campaign[[#This Row],[AcceptedCmp3]]</f>
        <v>0</v>
      </c>
      <c r="B2021" s="11">
        <v>30261</v>
      </c>
      <c r="I2021">
        <v>1978</v>
      </c>
      <c r="S2021">
        <v>48</v>
      </c>
    </row>
    <row r="2022" spans="1:19" x14ac:dyDescent="0.35">
      <c r="A2022" s="12">
        <f>marketing_campaign[[#This Row],[Response]]+marketing_campaign[[#This Row],[AcceptedCmp2]]+marketing_campaign[[#This Row],[AcceptedCmp1]]+marketing_campaign[[#This Row],[AcceptedCmp5]]+marketing_campaign[[#This Row],[AcceptedCmp4]]+marketing_campaign[[#This Row],[AcceptedCmp3]]</f>
        <v>0</v>
      </c>
      <c r="B2022" s="11">
        <v>28587</v>
      </c>
      <c r="I2022">
        <v>1982</v>
      </c>
      <c r="S2022">
        <v>44</v>
      </c>
    </row>
    <row r="2023" spans="1:19" x14ac:dyDescent="0.35">
      <c r="A2023" s="11">
        <f>marketing_campaign[[#This Row],[Response]]+marketing_campaign[[#This Row],[AcceptedCmp2]]+marketing_campaign[[#This Row],[AcceptedCmp1]]+marketing_campaign[[#This Row],[AcceptedCmp5]]+marketing_campaign[[#This Row],[AcceptedCmp4]]+marketing_campaign[[#This Row],[AcceptedCmp3]]</f>
        <v>0</v>
      </c>
      <c r="B2023" s="11">
        <v>43815</v>
      </c>
      <c r="I2023">
        <v>1956</v>
      </c>
      <c r="S2023">
        <v>70</v>
      </c>
    </row>
    <row r="2024" spans="1:19" x14ac:dyDescent="0.35">
      <c r="A2024" s="12">
        <f>marketing_campaign[[#This Row],[Response]]+marketing_campaign[[#This Row],[AcceptedCmp2]]+marketing_campaign[[#This Row],[AcceptedCmp1]]+marketing_campaign[[#This Row],[AcceptedCmp5]]+marketing_campaign[[#This Row],[AcceptedCmp4]]+marketing_campaign[[#This Row],[AcceptedCmp3]]</f>
        <v>0</v>
      </c>
      <c r="B2024" s="11">
        <v>48195</v>
      </c>
      <c r="I2024">
        <v>1952</v>
      </c>
      <c r="S2024">
        <v>74</v>
      </c>
    </row>
    <row r="2025" spans="1:19" x14ac:dyDescent="0.35">
      <c r="A2025" s="11">
        <f>marketing_campaign[[#This Row],[Response]]+marketing_campaign[[#This Row],[AcceptedCmp2]]+marketing_campaign[[#This Row],[AcceptedCmp1]]+marketing_campaign[[#This Row],[AcceptedCmp5]]+marketing_campaign[[#This Row],[AcceptedCmp4]]+marketing_campaign[[#This Row],[AcceptedCmp3]]</f>
        <v>0</v>
      </c>
      <c r="B2025" s="11">
        <v>77027</v>
      </c>
      <c r="I2025">
        <v>1965</v>
      </c>
      <c r="S2025">
        <v>61</v>
      </c>
    </row>
    <row r="2026" spans="1:19" x14ac:dyDescent="0.35">
      <c r="A2026" s="12">
        <f>marketing_campaign[[#This Row],[Response]]+marketing_campaign[[#This Row],[AcceptedCmp2]]+marketing_campaign[[#This Row],[AcceptedCmp1]]+marketing_campaign[[#This Row],[AcceptedCmp5]]+marketing_campaign[[#This Row],[AcceptedCmp4]]+marketing_campaign[[#This Row],[AcceptedCmp3]]</f>
        <v>0</v>
      </c>
      <c r="B2026" s="11">
        <v>71322</v>
      </c>
      <c r="I2026">
        <v>1979</v>
      </c>
      <c r="S2026">
        <v>47</v>
      </c>
    </row>
    <row r="2027" spans="1:19" x14ac:dyDescent="0.35">
      <c r="A2027" s="11">
        <f>marketing_campaign[[#This Row],[Response]]+marketing_campaign[[#This Row],[AcceptedCmp2]]+marketing_campaign[[#This Row],[AcceptedCmp1]]+marketing_campaign[[#This Row],[AcceptedCmp5]]+marketing_campaign[[#This Row],[AcceptedCmp4]]+marketing_campaign[[#This Row],[AcceptedCmp3]]</f>
        <v>0</v>
      </c>
      <c r="B2027" s="11">
        <v>32765</v>
      </c>
      <c r="I2027">
        <v>1965</v>
      </c>
      <c r="S2027">
        <v>61</v>
      </c>
    </row>
    <row r="2028" spans="1:19" x14ac:dyDescent="0.35">
      <c r="A2028" s="12">
        <f>marketing_campaign[[#This Row],[Response]]+marketing_campaign[[#This Row],[AcceptedCmp2]]+marketing_campaign[[#This Row],[AcceptedCmp1]]+marketing_campaign[[#This Row],[AcceptedCmp5]]+marketing_campaign[[#This Row],[AcceptedCmp4]]+marketing_campaign[[#This Row],[AcceptedCmp3]]</f>
        <v>0</v>
      </c>
      <c r="B2028" s="11">
        <v>29672</v>
      </c>
      <c r="I2028">
        <v>1953</v>
      </c>
      <c r="S2028">
        <v>73</v>
      </c>
    </row>
    <row r="2029" spans="1:19" x14ac:dyDescent="0.35">
      <c r="A2029" s="11">
        <f>marketing_campaign[[#This Row],[Response]]+marketing_campaign[[#This Row],[AcceptedCmp2]]+marketing_campaign[[#This Row],[AcceptedCmp1]]+marketing_campaign[[#This Row],[AcceptedCmp5]]+marketing_campaign[[#This Row],[AcceptedCmp4]]+marketing_campaign[[#This Row],[AcceptedCmp3]]</f>
        <v>0</v>
      </c>
      <c r="B2029" s="11">
        <v>23272</v>
      </c>
      <c r="I2029">
        <v>1949</v>
      </c>
      <c r="S2029">
        <v>77</v>
      </c>
    </row>
    <row r="2030" spans="1:19" x14ac:dyDescent="0.35">
      <c r="A2030" s="12">
        <f>marketing_campaign[[#This Row],[Response]]+marketing_campaign[[#This Row],[AcceptedCmp2]]+marketing_campaign[[#This Row],[AcceptedCmp1]]+marketing_campaign[[#This Row],[AcceptedCmp5]]+marketing_campaign[[#This Row],[AcceptedCmp4]]+marketing_campaign[[#This Row],[AcceptedCmp3]]</f>
        <v>2</v>
      </c>
      <c r="B2030" s="11">
        <v>49912</v>
      </c>
      <c r="I2030">
        <v>1985</v>
      </c>
      <c r="S2030">
        <v>41</v>
      </c>
    </row>
    <row r="2031" spans="1:19" x14ac:dyDescent="0.35">
      <c r="A2031" s="11">
        <f>marketing_campaign[[#This Row],[Response]]+marketing_campaign[[#This Row],[AcceptedCmp2]]+marketing_campaign[[#This Row],[AcceptedCmp1]]+marketing_campaign[[#This Row],[AcceptedCmp5]]+marketing_campaign[[#This Row],[AcceptedCmp4]]+marketing_campaign[[#This Row],[AcceptedCmp3]]</f>
        <v>0</v>
      </c>
      <c r="B2031" s="11">
        <v>7500</v>
      </c>
      <c r="I2031">
        <v>1947</v>
      </c>
      <c r="S2031">
        <v>79</v>
      </c>
    </row>
    <row r="2032" spans="1:19" x14ac:dyDescent="0.35">
      <c r="A2032" s="12">
        <f>marketing_campaign[[#This Row],[Response]]+marketing_campaign[[#This Row],[AcceptedCmp2]]+marketing_campaign[[#This Row],[AcceptedCmp1]]+marketing_campaign[[#This Row],[AcceptedCmp5]]+marketing_campaign[[#This Row],[AcceptedCmp4]]+marketing_campaign[[#This Row],[AcceptedCmp3]]</f>
        <v>2</v>
      </c>
      <c r="B2032" s="11">
        <v>68117</v>
      </c>
      <c r="I2032">
        <v>1955</v>
      </c>
      <c r="S2032">
        <v>71</v>
      </c>
    </row>
    <row r="2033" spans="1:19" x14ac:dyDescent="0.35">
      <c r="A2033" s="11">
        <f>marketing_campaign[[#This Row],[Response]]+marketing_campaign[[#This Row],[AcceptedCmp2]]+marketing_campaign[[#This Row],[AcceptedCmp1]]+marketing_campaign[[#This Row],[AcceptedCmp5]]+marketing_campaign[[#This Row],[AcceptedCmp4]]+marketing_campaign[[#This Row],[AcceptedCmp3]]</f>
        <v>0</v>
      </c>
      <c r="B2033" s="11">
        <v>67225</v>
      </c>
      <c r="I2033">
        <v>1976</v>
      </c>
      <c r="S2033">
        <v>50</v>
      </c>
    </row>
    <row r="2034" spans="1:19" x14ac:dyDescent="0.35">
      <c r="A2034" s="12">
        <f>marketing_campaign[[#This Row],[Response]]+marketing_campaign[[#This Row],[AcceptedCmp2]]+marketing_campaign[[#This Row],[AcceptedCmp1]]+marketing_campaign[[#This Row],[AcceptedCmp5]]+marketing_campaign[[#This Row],[AcceptedCmp4]]+marketing_campaign[[#This Row],[AcceptedCmp3]]</f>
        <v>0</v>
      </c>
      <c r="B2034" s="11">
        <v>17649</v>
      </c>
      <c r="I2034">
        <v>1975</v>
      </c>
      <c r="S2034">
        <v>51</v>
      </c>
    </row>
    <row r="2035" spans="1:19" x14ac:dyDescent="0.35">
      <c r="A2035" s="11">
        <f>marketing_campaign[[#This Row],[Response]]+marketing_campaign[[#This Row],[AcceptedCmp2]]+marketing_campaign[[#This Row],[AcceptedCmp1]]+marketing_campaign[[#This Row],[AcceptedCmp5]]+marketing_campaign[[#This Row],[AcceptedCmp4]]+marketing_campaign[[#This Row],[AcceptedCmp3]]</f>
        <v>0</v>
      </c>
      <c r="B2035" s="11">
        <v>55914</v>
      </c>
      <c r="I2035">
        <v>1984</v>
      </c>
      <c r="S2035">
        <v>42</v>
      </c>
    </row>
    <row r="2036" spans="1:19" x14ac:dyDescent="0.35">
      <c r="A2036" s="12">
        <f>marketing_campaign[[#This Row],[Response]]+marketing_campaign[[#This Row],[AcceptedCmp2]]+marketing_campaign[[#This Row],[AcceptedCmp1]]+marketing_campaign[[#This Row],[AcceptedCmp5]]+marketing_campaign[[#This Row],[AcceptedCmp4]]+marketing_campaign[[#This Row],[AcceptedCmp3]]</f>
        <v>1</v>
      </c>
      <c r="B2036" s="11">
        <v>40059</v>
      </c>
      <c r="I2036">
        <v>1950</v>
      </c>
      <c r="S2036">
        <v>76</v>
      </c>
    </row>
    <row r="2037" spans="1:19" x14ac:dyDescent="0.35">
      <c r="A2037" s="11">
        <f>marketing_campaign[[#This Row],[Response]]+marketing_campaign[[#This Row],[AcceptedCmp2]]+marketing_campaign[[#This Row],[AcceptedCmp1]]+marketing_campaign[[#This Row],[AcceptedCmp5]]+marketing_campaign[[#This Row],[AcceptedCmp4]]+marketing_campaign[[#This Row],[AcceptedCmp3]]</f>
        <v>0</v>
      </c>
      <c r="B2037" s="11">
        <v>60905</v>
      </c>
      <c r="I2037">
        <v>1977</v>
      </c>
      <c r="S2037">
        <v>49</v>
      </c>
    </row>
    <row r="2038" spans="1:19" x14ac:dyDescent="0.35">
      <c r="A2038" s="12">
        <f>marketing_campaign[[#This Row],[Response]]+marketing_campaign[[#This Row],[AcceptedCmp2]]+marketing_campaign[[#This Row],[AcceptedCmp1]]+marketing_campaign[[#This Row],[AcceptedCmp5]]+marketing_campaign[[#This Row],[AcceptedCmp4]]+marketing_campaign[[#This Row],[AcceptedCmp3]]</f>
        <v>0</v>
      </c>
      <c r="B2038" s="11">
        <v>75330</v>
      </c>
      <c r="I2038">
        <v>1951</v>
      </c>
      <c r="S2038">
        <v>75</v>
      </c>
    </row>
    <row r="2039" spans="1:19" x14ac:dyDescent="0.35">
      <c r="A2039" s="11">
        <f>marketing_campaign[[#This Row],[Response]]+marketing_campaign[[#This Row],[AcceptedCmp2]]+marketing_campaign[[#This Row],[AcceptedCmp1]]+marketing_campaign[[#This Row],[AcceptedCmp5]]+marketing_campaign[[#This Row],[AcceptedCmp4]]+marketing_campaign[[#This Row],[AcceptedCmp3]]</f>
        <v>0</v>
      </c>
      <c r="B2039" s="11">
        <v>60689</v>
      </c>
      <c r="I2039">
        <v>1984</v>
      </c>
      <c r="S2039">
        <v>42</v>
      </c>
    </row>
    <row r="2040" spans="1:19" x14ac:dyDescent="0.35">
      <c r="A2040" s="12">
        <f>marketing_campaign[[#This Row],[Response]]+marketing_campaign[[#This Row],[AcceptedCmp2]]+marketing_campaign[[#This Row],[AcceptedCmp1]]+marketing_campaign[[#This Row],[AcceptedCmp5]]+marketing_campaign[[#This Row],[AcceptedCmp4]]+marketing_campaign[[#This Row],[AcceptedCmp3]]</f>
        <v>0</v>
      </c>
      <c r="B2040" s="11">
        <v>38680</v>
      </c>
      <c r="I2040">
        <v>1982</v>
      </c>
      <c r="S2040">
        <v>44</v>
      </c>
    </row>
    <row r="2041" spans="1:19" x14ac:dyDescent="0.35">
      <c r="A2041" s="11">
        <f>marketing_campaign[[#This Row],[Response]]+marketing_campaign[[#This Row],[AcceptedCmp2]]+marketing_campaign[[#This Row],[AcceptedCmp1]]+marketing_campaign[[#This Row],[AcceptedCmp5]]+marketing_campaign[[#This Row],[AcceptedCmp4]]+marketing_campaign[[#This Row],[AcceptedCmp3]]</f>
        <v>1</v>
      </c>
      <c r="B2041" s="11">
        <v>61416</v>
      </c>
      <c r="I2041">
        <v>1991</v>
      </c>
      <c r="S2041">
        <v>35</v>
      </c>
    </row>
    <row r="2042" spans="1:19" x14ac:dyDescent="0.35">
      <c r="A2042" s="12">
        <f>marketing_campaign[[#This Row],[Response]]+marketing_campaign[[#This Row],[AcceptedCmp2]]+marketing_campaign[[#This Row],[AcceptedCmp1]]+marketing_campaign[[#This Row],[AcceptedCmp5]]+marketing_campaign[[#This Row],[AcceptedCmp4]]+marketing_campaign[[#This Row],[AcceptedCmp3]]</f>
        <v>0</v>
      </c>
      <c r="B2042" s="11">
        <v>49767</v>
      </c>
      <c r="I2042">
        <v>1970</v>
      </c>
      <c r="S2042">
        <v>56</v>
      </c>
    </row>
    <row r="2043" spans="1:19" x14ac:dyDescent="0.35">
      <c r="A2043" s="11">
        <f>marketing_campaign[[#This Row],[Response]]+marketing_campaign[[#This Row],[AcceptedCmp2]]+marketing_campaign[[#This Row],[AcceptedCmp1]]+marketing_campaign[[#This Row],[AcceptedCmp5]]+marketing_campaign[[#This Row],[AcceptedCmp4]]+marketing_campaign[[#This Row],[AcceptedCmp3]]</f>
        <v>0</v>
      </c>
      <c r="B2043" s="11">
        <v>83273</v>
      </c>
      <c r="I2043">
        <v>1981</v>
      </c>
      <c r="S2043">
        <v>45</v>
      </c>
    </row>
    <row r="2044" spans="1:19" x14ac:dyDescent="0.35">
      <c r="A2044" s="12">
        <f>marketing_campaign[[#This Row],[Response]]+marketing_campaign[[#This Row],[AcceptedCmp2]]+marketing_campaign[[#This Row],[AcceptedCmp1]]+marketing_campaign[[#This Row],[AcceptedCmp5]]+marketing_campaign[[#This Row],[AcceptedCmp4]]+marketing_campaign[[#This Row],[AcceptedCmp3]]</f>
        <v>0</v>
      </c>
      <c r="B2044" s="11">
        <v>29009</v>
      </c>
      <c r="I2044">
        <v>1979</v>
      </c>
      <c r="S2044">
        <v>47</v>
      </c>
    </row>
    <row r="2045" spans="1:19" x14ac:dyDescent="0.35">
      <c r="A2045" s="11">
        <f>marketing_campaign[[#This Row],[Response]]+marketing_campaign[[#This Row],[AcceptedCmp2]]+marketing_campaign[[#This Row],[AcceptedCmp1]]+marketing_campaign[[#This Row],[AcceptedCmp5]]+marketing_campaign[[#This Row],[AcceptedCmp4]]+marketing_campaign[[#This Row],[AcceptedCmp3]]</f>
        <v>0</v>
      </c>
      <c r="B2045" s="11">
        <v>45057</v>
      </c>
      <c r="I2045">
        <v>1971</v>
      </c>
      <c r="S2045">
        <v>55</v>
      </c>
    </row>
    <row r="2046" spans="1:19" x14ac:dyDescent="0.35">
      <c r="A2046" s="12">
        <f>marketing_campaign[[#This Row],[Response]]+marketing_campaign[[#This Row],[AcceptedCmp2]]+marketing_campaign[[#This Row],[AcceptedCmp1]]+marketing_campaign[[#This Row],[AcceptedCmp5]]+marketing_campaign[[#This Row],[AcceptedCmp4]]+marketing_campaign[[#This Row],[AcceptedCmp3]]</f>
        <v>0</v>
      </c>
      <c r="B2046" s="11">
        <v>37150</v>
      </c>
      <c r="I2046">
        <v>1970</v>
      </c>
      <c r="S2046">
        <v>56</v>
      </c>
    </row>
    <row r="2047" spans="1:19" x14ac:dyDescent="0.35">
      <c r="A2047" s="11">
        <f>marketing_campaign[[#This Row],[Response]]+marketing_campaign[[#This Row],[AcceptedCmp2]]+marketing_campaign[[#This Row],[AcceptedCmp1]]+marketing_campaign[[#This Row],[AcceptedCmp5]]+marketing_campaign[[#This Row],[AcceptedCmp4]]+marketing_campaign[[#This Row],[AcceptedCmp3]]</f>
        <v>0</v>
      </c>
      <c r="B2047" s="11">
        <v>43020</v>
      </c>
      <c r="I2047">
        <v>1959</v>
      </c>
      <c r="S2047">
        <v>67</v>
      </c>
    </row>
    <row r="2048" spans="1:19" x14ac:dyDescent="0.35">
      <c r="A2048" s="12">
        <f>marketing_campaign[[#This Row],[Response]]+marketing_campaign[[#This Row],[AcceptedCmp2]]+marketing_campaign[[#This Row],[AcceptedCmp1]]+marketing_campaign[[#This Row],[AcceptedCmp5]]+marketing_campaign[[#This Row],[AcceptedCmp4]]+marketing_campaign[[#This Row],[AcceptedCmp3]]</f>
        <v>0</v>
      </c>
      <c r="B2048" s="11">
        <v>53154</v>
      </c>
      <c r="I2048">
        <v>1973</v>
      </c>
      <c r="S2048">
        <v>53</v>
      </c>
    </row>
    <row r="2049" spans="1:19" x14ac:dyDescent="0.35">
      <c r="A2049" s="11">
        <f>marketing_campaign[[#This Row],[Response]]+marketing_campaign[[#This Row],[AcceptedCmp2]]+marketing_campaign[[#This Row],[AcceptedCmp1]]+marketing_campaign[[#This Row],[AcceptedCmp5]]+marketing_campaign[[#This Row],[AcceptedCmp4]]+marketing_campaign[[#This Row],[AcceptedCmp3]]</f>
        <v>2</v>
      </c>
      <c r="B2049" s="11">
        <v>65308</v>
      </c>
      <c r="I2049">
        <v>1970</v>
      </c>
      <c r="S2049">
        <v>56</v>
      </c>
    </row>
    <row r="2050" spans="1:19" x14ac:dyDescent="0.35">
      <c r="A2050" s="12">
        <f>marketing_campaign[[#This Row],[Response]]+marketing_campaign[[#This Row],[AcceptedCmp2]]+marketing_campaign[[#This Row],[AcceptedCmp1]]+marketing_campaign[[#This Row],[AcceptedCmp5]]+marketing_campaign[[#This Row],[AcceptedCmp4]]+marketing_campaign[[#This Row],[AcceptedCmp3]]</f>
        <v>1</v>
      </c>
      <c r="B2050" s="11">
        <v>76467</v>
      </c>
      <c r="I2050">
        <v>1947</v>
      </c>
      <c r="S2050">
        <v>79</v>
      </c>
    </row>
    <row r="2051" spans="1:19" x14ac:dyDescent="0.35">
      <c r="A2051" s="11">
        <f>marketing_campaign[[#This Row],[Response]]+marketing_campaign[[#This Row],[AcceptedCmp2]]+marketing_campaign[[#This Row],[AcceptedCmp1]]+marketing_campaign[[#This Row],[AcceptedCmp5]]+marketing_campaign[[#This Row],[AcceptedCmp4]]+marketing_campaign[[#This Row],[AcceptedCmp3]]</f>
        <v>0</v>
      </c>
      <c r="B2051" s="11">
        <v>81044</v>
      </c>
      <c r="I2051">
        <v>1951</v>
      </c>
      <c r="S2051">
        <v>75</v>
      </c>
    </row>
    <row r="2052" spans="1:19" x14ac:dyDescent="0.35">
      <c r="A2052" s="12">
        <f>marketing_campaign[[#This Row],[Response]]+marketing_campaign[[#This Row],[AcceptedCmp2]]+marketing_campaign[[#This Row],[AcceptedCmp1]]+marketing_campaign[[#This Row],[AcceptedCmp5]]+marketing_campaign[[#This Row],[AcceptedCmp4]]+marketing_campaign[[#This Row],[AcceptedCmp3]]</f>
        <v>0</v>
      </c>
      <c r="B2052" s="11">
        <v>32871</v>
      </c>
      <c r="I2052">
        <v>1975</v>
      </c>
      <c r="S2052">
        <v>51</v>
      </c>
    </row>
    <row r="2053" spans="1:19" x14ac:dyDescent="0.35">
      <c r="A2053" s="11">
        <f>marketing_campaign[[#This Row],[Response]]+marketing_campaign[[#This Row],[AcceptedCmp2]]+marketing_campaign[[#This Row],[AcceptedCmp1]]+marketing_campaign[[#This Row],[AcceptedCmp5]]+marketing_campaign[[#This Row],[AcceptedCmp4]]+marketing_campaign[[#This Row],[AcceptedCmp3]]</f>
        <v>1</v>
      </c>
      <c r="B2053" s="11">
        <v>55801</v>
      </c>
      <c r="I2053">
        <v>1959</v>
      </c>
      <c r="S2053">
        <v>67</v>
      </c>
    </row>
    <row r="2054" spans="1:19" x14ac:dyDescent="0.35">
      <c r="A2054" s="12">
        <f>marketing_campaign[[#This Row],[Response]]+marketing_campaign[[#This Row],[AcceptedCmp2]]+marketing_campaign[[#This Row],[AcceptedCmp1]]+marketing_campaign[[#This Row],[AcceptedCmp5]]+marketing_campaign[[#This Row],[AcceptedCmp4]]+marketing_campaign[[#This Row],[AcceptedCmp3]]</f>
        <v>0</v>
      </c>
      <c r="B2054" s="11">
        <v>76320</v>
      </c>
      <c r="I2054">
        <v>1955</v>
      </c>
      <c r="S2054">
        <v>71</v>
      </c>
    </row>
    <row r="2055" spans="1:19" x14ac:dyDescent="0.35">
      <c r="A2055" s="11">
        <f>marketing_campaign[[#This Row],[Response]]+marketing_campaign[[#This Row],[AcceptedCmp2]]+marketing_campaign[[#This Row],[AcceptedCmp1]]+marketing_campaign[[#This Row],[AcceptedCmp5]]+marketing_campaign[[#This Row],[AcceptedCmp4]]+marketing_campaign[[#This Row],[AcceptedCmp3]]</f>
        <v>0</v>
      </c>
      <c r="B2055" s="11">
        <v>36927</v>
      </c>
      <c r="I2055">
        <v>1953</v>
      </c>
      <c r="S2055">
        <v>73</v>
      </c>
    </row>
    <row r="2056" spans="1:19" x14ac:dyDescent="0.35">
      <c r="A2056" s="12">
        <f>marketing_campaign[[#This Row],[Response]]+marketing_campaign[[#This Row],[AcceptedCmp2]]+marketing_campaign[[#This Row],[AcceptedCmp1]]+marketing_campaign[[#This Row],[AcceptedCmp5]]+marketing_campaign[[#This Row],[AcceptedCmp4]]+marketing_campaign[[#This Row],[AcceptedCmp3]]</f>
        <v>0</v>
      </c>
      <c r="B2056" s="11">
        <v>48794</v>
      </c>
      <c r="I2056">
        <v>1965</v>
      </c>
      <c r="S2056">
        <v>61</v>
      </c>
    </row>
    <row r="2057" spans="1:19" x14ac:dyDescent="0.35">
      <c r="A2057" s="11">
        <f>marketing_campaign[[#This Row],[Response]]+marketing_campaign[[#This Row],[AcceptedCmp2]]+marketing_campaign[[#This Row],[AcceptedCmp1]]+marketing_campaign[[#This Row],[AcceptedCmp5]]+marketing_campaign[[#This Row],[AcceptedCmp4]]+marketing_campaign[[#This Row],[AcceptedCmp3]]</f>
        <v>0</v>
      </c>
      <c r="B2057" s="11">
        <v>23478</v>
      </c>
      <c r="I2057">
        <v>1973</v>
      </c>
      <c r="S2057">
        <v>53</v>
      </c>
    </row>
    <row r="2058" spans="1:19" x14ac:dyDescent="0.35">
      <c r="A2058" s="12">
        <f>marketing_campaign[[#This Row],[Response]]+marketing_campaign[[#This Row],[AcceptedCmp2]]+marketing_campaign[[#This Row],[AcceptedCmp1]]+marketing_campaign[[#This Row],[AcceptedCmp5]]+marketing_campaign[[#This Row],[AcceptedCmp4]]+marketing_campaign[[#This Row],[AcceptedCmp3]]</f>
        <v>0</v>
      </c>
      <c r="B2058" s="11">
        <v>71128</v>
      </c>
      <c r="I2058">
        <v>1976</v>
      </c>
      <c r="S2058">
        <v>50</v>
      </c>
    </row>
    <row r="2059" spans="1:19" x14ac:dyDescent="0.35">
      <c r="A2059" s="11">
        <f>marketing_campaign[[#This Row],[Response]]+marketing_campaign[[#This Row],[AcceptedCmp2]]+marketing_campaign[[#This Row],[AcceptedCmp1]]+marketing_campaign[[#This Row],[AcceptedCmp5]]+marketing_campaign[[#This Row],[AcceptedCmp4]]+marketing_campaign[[#This Row],[AcceptedCmp3]]</f>
        <v>0</v>
      </c>
      <c r="B2059" s="11">
        <v>70179</v>
      </c>
      <c r="I2059">
        <v>1950</v>
      </c>
      <c r="S2059">
        <v>76</v>
      </c>
    </row>
    <row r="2060" spans="1:19" x14ac:dyDescent="0.35">
      <c r="A2060" s="12">
        <f>marketing_campaign[[#This Row],[Response]]+marketing_campaign[[#This Row],[AcceptedCmp2]]+marketing_campaign[[#This Row],[AcceptedCmp1]]+marketing_campaign[[#This Row],[AcceptedCmp5]]+marketing_campaign[[#This Row],[AcceptedCmp4]]+marketing_campaign[[#This Row],[AcceptedCmp3]]</f>
        <v>0</v>
      </c>
      <c r="B2060" s="11">
        <v>59462</v>
      </c>
      <c r="I2060">
        <v>1969</v>
      </c>
      <c r="S2060">
        <v>57</v>
      </c>
    </row>
    <row r="2061" spans="1:19" x14ac:dyDescent="0.35">
      <c r="A2061" s="11">
        <f>marketing_campaign[[#This Row],[Response]]+marketing_campaign[[#This Row],[AcceptedCmp2]]+marketing_campaign[[#This Row],[AcceptedCmp1]]+marketing_campaign[[#This Row],[AcceptedCmp5]]+marketing_campaign[[#This Row],[AcceptedCmp4]]+marketing_campaign[[#This Row],[AcceptedCmp3]]</f>
        <v>0</v>
      </c>
      <c r="B2061" s="11">
        <v>52247.25</v>
      </c>
      <c r="I2061">
        <v>1969</v>
      </c>
      <c r="S2061">
        <v>57</v>
      </c>
    </row>
    <row r="2062" spans="1:19" x14ac:dyDescent="0.35">
      <c r="A2062" s="12">
        <f>marketing_campaign[[#This Row],[Response]]+marketing_campaign[[#This Row],[AcceptedCmp2]]+marketing_campaign[[#This Row],[AcceptedCmp1]]+marketing_campaign[[#This Row],[AcceptedCmp5]]+marketing_campaign[[#This Row],[AcceptedCmp4]]+marketing_campaign[[#This Row],[AcceptedCmp3]]</f>
        <v>0</v>
      </c>
      <c r="B2062" s="11">
        <v>38361</v>
      </c>
      <c r="I2062">
        <v>1981</v>
      </c>
      <c r="S2062">
        <v>45</v>
      </c>
    </row>
    <row r="2063" spans="1:19" x14ac:dyDescent="0.35">
      <c r="A2063" s="11">
        <f>marketing_campaign[[#This Row],[Response]]+marketing_campaign[[#This Row],[AcceptedCmp2]]+marketing_campaign[[#This Row],[AcceptedCmp1]]+marketing_campaign[[#This Row],[AcceptedCmp5]]+marketing_campaign[[#This Row],[AcceptedCmp4]]+marketing_campaign[[#This Row],[AcceptedCmp3]]</f>
        <v>0</v>
      </c>
      <c r="B2063" s="11">
        <v>52247.25</v>
      </c>
      <c r="I2063">
        <v>1982</v>
      </c>
      <c r="S2063">
        <v>44</v>
      </c>
    </row>
    <row r="2064" spans="1:19" x14ac:dyDescent="0.35">
      <c r="A2064" s="12">
        <f>marketing_campaign[[#This Row],[Response]]+marketing_campaign[[#This Row],[AcceptedCmp2]]+marketing_campaign[[#This Row],[AcceptedCmp1]]+marketing_campaign[[#This Row],[AcceptedCmp5]]+marketing_campaign[[#This Row],[AcceptedCmp4]]+marketing_campaign[[#This Row],[AcceptedCmp3]]</f>
        <v>0</v>
      </c>
      <c r="B2064" s="11">
        <v>70038</v>
      </c>
      <c r="I2064">
        <v>1978</v>
      </c>
      <c r="S2064">
        <v>48</v>
      </c>
    </row>
    <row r="2065" spans="1:19" x14ac:dyDescent="0.35">
      <c r="A2065" s="11">
        <f>marketing_campaign[[#This Row],[Response]]+marketing_campaign[[#This Row],[AcceptedCmp2]]+marketing_campaign[[#This Row],[AcceptedCmp1]]+marketing_campaign[[#This Row],[AcceptedCmp5]]+marketing_campaign[[#This Row],[AcceptedCmp4]]+marketing_campaign[[#This Row],[AcceptedCmp3]]</f>
        <v>0</v>
      </c>
      <c r="B2065" s="11">
        <v>42554</v>
      </c>
      <c r="I2065">
        <v>1974</v>
      </c>
      <c r="S2065">
        <v>52</v>
      </c>
    </row>
    <row r="2066" spans="1:19" x14ac:dyDescent="0.35">
      <c r="A2066" s="12">
        <f>marketing_campaign[[#This Row],[Response]]+marketing_campaign[[#This Row],[AcceptedCmp2]]+marketing_campaign[[#This Row],[AcceptedCmp1]]+marketing_campaign[[#This Row],[AcceptedCmp5]]+marketing_campaign[[#This Row],[AcceptedCmp4]]+marketing_campaign[[#This Row],[AcceptedCmp3]]</f>
        <v>0</v>
      </c>
      <c r="B2066" s="11">
        <v>67445</v>
      </c>
      <c r="I2066">
        <v>1951</v>
      </c>
      <c r="S2066">
        <v>75</v>
      </c>
    </row>
    <row r="2067" spans="1:19" x14ac:dyDescent="0.35">
      <c r="A2067" s="11">
        <f>marketing_campaign[[#This Row],[Response]]+marketing_campaign[[#This Row],[AcceptedCmp2]]+marketing_campaign[[#This Row],[AcceptedCmp1]]+marketing_campaign[[#This Row],[AcceptedCmp5]]+marketing_campaign[[#This Row],[AcceptedCmp4]]+marketing_campaign[[#This Row],[AcceptedCmp3]]</f>
        <v>0</v>
      </c>
      <c r="B2067" s="11">
        <v>67046</v>
      </c>
      <c r="I2067">
        <v>1948</v>
      </c>
      <c r="S2067">
        <v>78</v>
      </c>
    </row>
    <row r="2068" spans="1:19" x14ac:dyDescent="0.35">
      <c r="A2068" s="12">
        <f>marketing_campaign[[#This Row],[Response]]+marketing_campaign[[#This Row],[AcceptedCmp2]]+marketing_campaign[[#This Row],[AcceptedCmp1]]+marketing_campaign[[#This Row],[AcceptedCmp5]]+marketing_campaign[[#This Row],[AcceptedCmp4]]+marketing_campaign[[#This Row],[AcceptedCmp3]]</f>
        <v>0</v>
      </c>
      <c r="B2068" s="11">
        <v>42192</v>
      </c>
      <c r="I2068">
        <v>1952</v>
      </c>
      <c r="S2068">
        <v>74</v>
      </c>
    </row>
    <row r="2069" spans="1:19" x14ac:dyDescent="0.35">
      <c r="A2069" s="11">
        <f>marketing_campaign[[#This Row],[Response]]+marketing_campaign[[#This Row],[AcceptedCmp2]]+marketing_campaign[[#This Row],[AcceptedCmp1]]+marketing_campaign[[#This Row],[AcceptedCmp5]]+marketing_campaign[[#This Row],[AcceptedCmp4]]+marketing_campaign[[#This Row],[AcceptedCmp3]]</f>
        <v>0</v>
      </c>
      <c r="B2069" s="11">
        <v>77610</v>
      </c>
      <c r="I2069">
        <v>1984</v>
      </c>
      <c r="S2069">
        <v>42</v>
      </c>
    </row>
    <row r="2070" spans="1:19" x14ac:dyDescent="0.35">
      <c r="A2070" s="12">
        <f>marketing_campaign[[#This Row],[Response]]+marketing_campaign[[#This Row],[AcceptedCmp2]]+marketing_campaign[[#This Row],[AcceptedCmp1]]+marketing_campaign[[#This Row],[AcceptedCmp5]]+marketing_campaign[[#This Row],[AcceptedCmp4]]+marketing_campaign[[#This Row],[AcceptedCmp3]]</f>
        <v>0</v>
      </c>
      <c r="B2070" s="11">
        <v>31761</v>
      </c>
      <c r="I2070">
        <v>1979</v>
      </c>
      <c r="S2070">
        <v>47</v>
      </c>
    </row>
    <row r="2071" spans="1:19" x14ac:dyDescent="0.35">
      <c r="A2071" s="11">
        <f>marketing_campaign[[#This Row],[Response]]+marketing_campaign[[#This Row],[AcceptedCmp2]]+marketing_campaign[[#This Row],[AcceptedCmp1]]+marketing_campaign[[#This Row],[AcceptedCmp5]]+marketing_campaign[[#This Row],[AcceptedCmp4]]+marketing_campaign[[#This Row],[AcceptedCmp3]]</f>
        <v>0</v>
      </c>
      <c r="B2071" s="11">
        <v>34350</v>
      </c>
      <c r="I2071">
        <v>1949</v>
      </c>
      <c r="S2071">
        <v>77</v>
      </c>
    </row>
    <row r="2072" spans="1:19" x14ac:dyDescent="0.35">
      <c r="A2072" s="12">
        <f>marketing_campaign[[#This Row],[Response]]+marketing_campaign[[#This Row],[AcceptedCmp2]]+marketing_campaign[[#This Row],[AcceptedCmp1]]+marketing_campaign[[#This Row],[AcceptedCmp5]]+marketing_campaign[[#This Row],[AcceptedCmp4]]+marketing_campaign[[#This Row],[AcceptedCmp3]]</f>
        <v>0</v>
      </c>
      <c r="B2072" s="11">
        <v>54591</v>
      </c>
      <c r="I2072">
        <v>1956</v>
      </c>
      <c r="S2072">
        <v>70</v>
      </c>
    </row>
    <row r="2073" spans="1:19" x14ac:dyDescent="0.35">
      <c r="A2073" s="11">
        <f>marketing_campaign[[#This Row],[Response]]+marketing_campaign[[#This Row],[AcceptedCmp2]]+marketing_campaign[[#This Row],[AcceptedCmp1]]+marketing_campaign[[#This Row],[AcceptedCmp5]]+marketing_campaign[[#This Row],[AcceptedCmp4]]+marketing_campaign[[#This Row],[AcceptedCmp3]]</f>
        <v>0</v>
      </c>
      <c r="B2073" s="11">
        <v>71866</v>
      </c>
      <c r="I2073">
        <v>1969</v>
      </c>
      <c r="S2073">
        <v>57</v>
      </c>
    </row>
    <row r="2074" spans="1:19" x14ac:dyDescent="0.35">
      <c r="A2074" s="12">
        <f>marketing_campaign[[#This Row],[Response]]+marketing_campaign[[#This Row],[AcceptedCmp2]]+marketing_campaign[[#This Row],[AcceptedCmp1]]+marketing_campaign[[#This Row],[AcceptedCmp5]]+marketing_campaign[[#This Row],[AcceptedCmp4]]+marketing_campaign[[#This Row],[AcceptedCmp3]]</f>
        <v>0</v>
      </c>
      <c r="B2074" s="11">
        <v>25293</v>
      </c>
      <c r="I2074">
        <v>1987</v>
      </c>
      <c r="S2074">
        <v>39</v>
      </c>
    </row>
    <row r="2075" spans="1:19" x14ac:dyDescent="0.35">
      <c r="A2075" s="11">
        <f>marketing_campaign[[#This Row],[Response]]+marketing_campaign[[#This Row],[AcceptedCmp2]]+marketing_campaign[[#This Row],[AcceptedCmp1]]+marketing_campaign[[#This Row],[AcceptedCmp5]]+marketing_campaign[[#This Row],[AcceptedCmp4]]+marketing_campaign[[#This Row],[AcceptedCmp3]]</f>
        <v>1</v>
      </c>
      <c r="B2075" s="11">
        <v>42000</v>
      </c>
      <c r="I2075">
        <v>1983</v>
      </c>
      <c r="S2075">
        <v>43</v>
      </c>
    </row>
    <row r="2076" spans="1:19" x14ac:dyDescent="0.35">
      <c r="A2076" s="12">
        <f>marketing_campaign[[#This Row],[Response]]+marketing_campaign[[#This Row],[AcceptedCmp2]]+marketing_campaign[[#This Row],[AcceptedCmp1]]+marketing_campaign[[#This Row],[AcceptedCmp5]]+marketing_campaign[[#This Row],[AcceptedCmp4]]+marketing_campaign[[#This Row],[AcceptedCmp3]]</f>
        <v>0</v>
      </c>
      <c r="B2076" s="11">
        <v>69520</v>
      </c>
      <c r="I2076">
        <v>1970</v>
      </c>
      <c r="S2076">
        <v>56</v>
      </c>
    </row>
    <row r="2077" spans="1:19" x14ac:dyDescent="0.35">
      <c r="A2077" s="11">
        <f>marketing_campaign[[#This Row],[Response]]+marketing_campaign[[#This Row],[AcceptedCmp2]]+marketing_campaign[[#This Row],[AcceptedCmp1]]+marketing_campaign[[#This Row],[AcceptedCmp5]]+marketing_campaign[[#This Row],[AcceptedCmp4]]+marketing_campaign[[#This Row],[AcceptedCmp3]]</f>
        <v>1</v>
      </c>
      <c r="B2077" s="11">
        <v>64713</v>
      </c>
      <c r="I2077">
        <v>1977</v>
      </c>
      <c r="S2077">
        <v>49</v>
      </c>
    </row>
    <row r="2078" spans="1:19" x14ac:dyDescent="0.35">
      <c r="A2078" s="12">
        <f>marketing_campaign[[#This Row],[Response]]+marketing_campaign[[#This Row],[AcceptedCmp2]]+marketing_campaign[[#This Row],[AcceptedCmp1]]+marketing_campaign[[#This Row],[AcceptedCmp5]]+marketing_campaign[[#This Row],[AcceptedCmp4]]+marketing_campaign[[#This Row],[AcceptedCmp3]]</f>
        <v>0</v>
      </c>
      <c r="B2078" s="11">
        <v>27889</v>
      </c>
      <c r="I2078">
        <v>1960</v>
      </c>
      <c r="S2078">
        <v>66</v>
      </c>
    </row>
    <row r="2079" spans="1:19" x14ac:dyDescent="0.35">
      <c r="A2079" s="11">
        <f>marketing_campaign[[#This Row],[Response]]+marketing_campaign[[#This Row],[AcceptedCmp2]]+marketing_campaign[[#This Row],[AcceptedCmp1]]+marketing_campaign[[#This Row],[AcceptedCmp5]]+marketing_campaign[[#This Row],[AcceptedCmp4]]+marketing_campaign[[#This Row],[AcceptedCmp3]]</f>
        <v>0</v>
      </c>
      <c r="B2079" s="11">
        <v>22123</v>
      </c>
      <c r="I2079">
        <v>1971</v>
      </c>
      <c r="S2079">
        <v>55</v>
      </c>
    </row>
    <row r="2080" spans="1:19" x14ac:dyDescent="0.35">
      <c r="A2080" s="12">
        <f>marketing_campaign[[#This Row],[Response]]+marketing_campaign[[#This Row],[AcceptedCmp2]]+marketing_campaign[[#This Row],[AcceptedCmp1]]+marketing_campaign[[#This Row],[AcceptedCmp5]]+marketing_campaign[[#This Row],[AcceptedCmp4]]+marketing_campaign[[#This Row],[AcceptedCmp3]]</f>
        <v>0</v>
      </c>
      <c r="B2080" s="11">
        <v>52247.25</v>
      </c>
      <c r="I2080">
        <v>1954</v>
      </c>
      <c r="S2080">
        <v>72</v>
      </c>
    </row>
    <row r="2081" spans="1:19" x14ac:dyDescent="0.35">
      <c r="A2081" s="11">
        <f>marketing_campaign[[#This Row],[Response]]+marketing_campaign[[#This Row],[AcceptedCmp2]]+marketing_campaign[[#This Row],[AcceptedCmp1]]+marketing_campaign[[#This Row],[AcceptedCmp5]]+marketing_campaign[[#This Row],[AcceptedCmp4]]+marketing_campaign[[#This Row],[AcceptedCmp3]]</f>
        <v>0</v>
      </c>
      <c r="B2081" s="11">
        <v>52247.25</v>
      </c>
      <c r="I2081">
        <v>1973</v>
      </c>
      <c r="S2081">
        <v>53</v>
      </c>
    </row>
    <row r="2082" spans="1:19" x14ac:dyDescent="0.35">
      <c r="A2082" s="12">
        <f>marketing_campaign[[#This Row],[Response]]+marketing_campaign[[#This Row],[AcceptedCmp2]]+marketing_campaign[[#This Row],[AcceptedCmp1]]+marketing_campaign[[#This Row],[AcceptedCmp5]]+marketing_campaign[[#This Row],[AcceptedCmp4]]+marketing_campaign[[#This Row],[AcceptedCmp3]]</f>
        <v>0</v>
      </c>
      <c r="B2082" s="11">
        <v>27803</v>
      </c>
      <c r="I2082">
        <v>1955</v>
      </c>
      <c r="S2082">
        <v>71</v>
      </c>
    </row>
    <row r="2083" spans="1:19" x14ac:dyDescent="0.35">
      <c r="A2083" s="11">
        <f>marketing_campaign[[#This Row],[Response]]+marketing_campaign[[#This Row],[AcceptedCmp2]]+marketing_campaign[[#This Row],[AcceptedCmp1]]+marketing_campaign[[#This Row],[AcceptedCmp5]]+marketing_campaign[[#This Row],[AcceptedCmp4]]+marketing_campaign[[#This Row],[AcceptedCmp3]]</f>
        <v>0</v>
      </c>
      <c r="B2083" s="11">
        <v>52247.25</v>
      </c>
      <c r="I2083">
        <v>1960</v>
      </c>
      <c r="S2083">
        <v>66</v>
      </c>
    </row>
    <row r="2084" spans="1:19" x14ac:dyDescent="0.35">
      <c r="A2084" s="12">
        <f>marketing_campaign[[#This Row],[Response]]+marketing_campaign[[#This Row],[AcceptedCmp2]]+marketing_campaign[[#This Row],[AcceptedCmp1]]+marketing_campaign[[#This Row],[AcceptedCmp5]]+marketing_campaign[[#This Row],[AcceptedCmp4]]+marketing_campaign[[#This Row],[AcceptedCmp3]]</f>
        <v>0</v>
      </c>
      <c r="B2084" s="11">
        <v>51651</v>
      </c>
      <c r="I2084">
        <v>1988</v>
      </c>
      <c r="S2084">
        <v>38</v>
      </c>
    </row>
    <row r="2085" spans="1:19" x14ac:dyDescent="0.35">
      <c r="A2085" s="11">
        <f>marketing_campaign[[#This Row],[Response]]+marketing_campaign[[#This Row],[AcceptedCmp2]]+marketing_campaign[[#This Row],[AcceptedCmp1]]+marketing_campaign[[#This Row],[AcceptedCmp5]]+marketing_campaign[[#This Row],[AcceptedCmp4]]+marketing_campaign[[#This Row],[AcceptedCmp3]]</f>
        <v>0</v>
      </c>
      <c r="B2085" s="11">
        <v>68487</v>
      </c>
      <c r="I2085">
        <v>1943</v>
      </c>
      <c r="S2085">
        <v>83</v>
      </c>
    </row>
    <row r="2086" spans="1:19" x14ac:dyDescent="0.35">
      <c r="A2086" s="12">
        <f>marketing_campaign[[#This Row],[Response]]+marketing_campaign[[#This Row],[AcceptedCmp2]]+marketing_campaign[[#This Row],[AcceptedCmp1]]+marketing_campaign[[#This Row],[AcceptedCmp5]]+marketing_campaign[[#This Row],[AcceptedCmp4]]+marketing_campaign[[#This Row],[AcceptedCmp3]]</f>
        <v>2</v>
      </c>
      <c r="B2086" s="11">
        <v>52247.25</v>
      </c>
      <c r="I2086">
        <v>1969</v>
      </c>
      <c r="S2086">
        <v>57</v>
      </c>
    </row>
    <row r="2087" spans="1:19" x14ac:dyDescent="0.35">
      <c r="A2087" s="11">
        <f>marketing_campaign[[#This Row],[Response]]+marketing_campaign[[#This Row],[AcceptedCmp2]]+marketing_campaign[[#This Row],[AcceptedCmp1]]+marketing_campaign[[#This Row],[AcceptedCmp5]]+marketing_campaign[[#This Row],[AcceptedCmp4]]+marketing_campaign[[#This Row],[AcceptedCmp3]]</f>
        <v>0</v>
      </c>
      <c r="B2087" s="11">
        <v>56796</v>
      </c>
      <c r="I2087">
        <v>1992</v>
      </c>
      <c r="S2087">
        <v>34</v>
      </c>
    </row>
    <row r="2088" spans="1:19" x14ac:dyDescent="0.35">
      <c r="A2088" s="12">
        <f>marketing_campaign[[#This Row],[Response]]+marketing_campaign[[#This Row],[AcceptedCmp2]]+marketing_campaign[[#This Row],[AcceptedCmp1]]+marketing_campaign[[#This Row],[AcceptedCmp5]]+marketing_campaign[[#This Row],[AcceptedCmp4]]+marketing_campaign[[#This Row],[AcceptedCmp3]]</f>
        <v>0</v>
      </c>
      <c r="B2088" s="11">
        <v>87000</v>
      </c>
      <c r="I2088">
        <v>1959</v>
      </c>
      <c r="S2088">
        <v>67</v>
      </c>
    </row>
    <row r="2089" spans="1:19" x14ac:dyDescent="0.35">
      <c r="A2089" s="11">
        <f>marketing_campaign[[#This Row],[Response]]+marketing_campaign[[#This Row],[AcceptedCmp2]]+marketing_campaign[[#This Row],[AcceptedCmp1]]+marketing_campaign[[#This Row],[AcceptedCmp5]]+marketing_campaign[[#This Row],[AcceptedCmp4]]+marketing_campaign[[#This Row],[AcceptedCmp3]]</f>
        <v>1</v>
      </c>
      <c r="B2089" s="11">
        <v>79823</v>
      </c>
      <c r="I2089">
        <v>1980</v>
      </c>
      <c r="S2089">
        <v>46</v>
      </c>
    </row>
    <row r="2090" spans="1:19" x14ac:dyDescent="0.35">
      <c r="A2090" s="12">
        <f>marketing_campaign[[#This Row],[Response]]+marketing_campaign[[#This Row],[AcceptedCmp2]]+marketing_campaign[[#This Row],[AcceptedCmp1]]+marketing_campaign[[#This Row],[AcceptedCmp5]]+marketing_campaign[[#This Row],[AcceptedCmp4]]+marketing_campaign[[#This Row],[AcceptedCmp3]]</f>
        <v>0</v>
      </c>
      <c r="B2090" s="11">
        <v>30828</v>
      </c>
      <c r="I2090">
        <v>1971</v>
      </c>
      <c r="S2090">
        <v>55</v>
      </c>
    </row>
    <row r="2091" spans="1:19" x14ac:dyDescent="0.35">
      <c r="A2091" s="11">
        <f>marketing_campaign[[#This Row],[Response]]+marketing_campaign[[#This Row],[AcceptedCmp2]]+marketing_campaign[[#This Row],[AcceptedCmp1]]+marketing_campaign[[#This Row],[AcceptedCmp5]]+marketing_campaign[[#This Row],[AcceptedCmp4]]+marketing_campaign[[#This Row],[AcceptedCmp3]]</f>
        <v>0</v>
      </c>
      <c r="B2091" s="11">
        <v>34109</v>
      </c>
      <c r="I2091">
        <v>1974</v>
      </c>
      <c r="S2091">
        <v>52</v>
      </c>
    </row>
    <row r="2092" spans="1:19" x14ac:dyDescent="0.35">
      <c r="A2092" s="12">
        <f>marketing_campaign[[#This Row],[Response]]+marketing_campaign[[#This Row],[AcceptedCmp2]]+marketing_campaign[[#This Row],[AcceptedCmp1]]+marketing_campaign[[#This Row],[AcceptedCmp5]]+marketing_campaign[[#This Row],[AcceptedCmp4]]+marketing_campaign[[#This Row],[AcceptedCmp3]]</f>
        <v>1</v>
      </c>
      <c r="B2092" s="11">
        <v>53367</v>
      </c>
      <c r="I2092">
        <v>1969</v>
      </c>
      <c r="S2092">
        <v>57</v>
      </c>
    </row>
    <row r="2093" spans="1:19" x14ac:dyDescent="0.35">
      <c r="A2093" s="11">
        <f>marketing_campaign[[#This Row],[Response]]+marketing_campaign[[#This Row],[AcceptedCmp2]]+marketing_campaign[[#This Row],[AcceptedCmp1]]+marketing_campaign[[#This Row],[AcceptedCmp5]]+marketing_campaign[[#This Row],[AcceptedCmp4]]+marketing_campaign[[#This Row],[AcceptedCmp3]]</f>
        <v>0</v>
      </c>
      <c r="B2093" s="11">
        <v>22390</v>
      </c>
      <c r="I2093">
        <v>1976</v>
      </c>
      <c r="S2093">
        <v>50</v>
      </c>
    </row>
    <row r="2094" spans="1:19" x14ac:dyDescent="0.35">
      <c r="A2094" s="12">
        <f>marketing_campaign[[#This Row],[Response]]+marketing_campaign[[#This Row],[AcceptedCmp2]]+marketing_campaign[[#This Row],[AcceptedCmp1]]+marketing_campaign[[#This Row],[AcceptedCmp5]]+marketing_campaign[[#This Row],[AcceptedCmp4]]+marketing_campaign[[#This Row],[AcceptedCmp3]]</f>
        <v>0</v>
      </c>
      <c r="B2094" s="11">
        <v>71322</v>
      </c>
      <c r="I2094">
        <v>1993</v>
      </c>
      <c r="S2094">
        <v>33</v>
      </c>
    </row>
    <row r="2095" spans="1:19" x14ac:dyDescent="0.35">
      <c r="A2095" s="11">
        <f>marketing_campaign[[#This Row],[Response]]+marketing_campaign[[#This Row],[AcceptedCmp2]]+marketing_campaign[[#This Row],[AcceptedCmp1]]+marketing_campaign[[#This Row],[AcceptedCmp5]]+marketing_campaign[[#This Row],[AcceptedCmp4]]+marketing_campaign[[#This Row],[AcceptedCmp3]]</f>
        <v>3</v>
      </c>
      <c r="B2095" s="11">
        <v>79244</v>
      </c>
      <c r="I2095">
        <v>1949</v>
      </c>
      <c r="S2095">
        <v>77</v>
      </c>
    </row>
    <row r="2096" spans="1:19" x14ac:dyDescent="0.35">
      <c r="A2096" s="12">
        <f>marketing_campaign[[#This Row],[Response]]+marketing_campaign[[#This Row],[AcceptedCmp2]]+marketing_campaign[[#This Row],[AcceptedCmp1]]+marketing_campaign[[#This Row],[AcceptedCmp5]]+marketing_campaign[[#This Row],[AcceptedCmp4]]+marketing_campaign[[#This Row],[AcceptedCmp3]]</f>
        <v>2</v>
      </c>
      <c r="B2096" s="11">
        <v>49912</v>
      </c>
      <c r="I2096">
        <v>1950</v>
      </c>
      <c r="S2096">
        <v>76</v>
      </c>
    </row>
    <row r="2097" spans="1:19" x14ac:dyDescent="0.35">
      <c r="A2097" s="11">
        <f>marketing_campaign[[#This Row],[Response]]+marketing_campaign[[#This Row],[AcceptedCmp2]]+marketing_campaign[[#This Row],[AcceptedCmp1]]+marketing_campaign[[#This Row],[AcceptedCmp5]]+marketing_campaign[[#This Row],[AcceptedCmp4]]+marketing_campaign[[#This Row],[AcceptedCmp3]]</f>
        <v>0</v>
      </c>
      <c r="B2097" s="11">
        <v>48699</v>
      </c>
      <c r="I2097">
        <v>1975</v>
      </c>
      <c r="S2097">
        <v>51</v>
      </c>
    </row>
    <row r="2098" spans="1:19" x14ac:dyDescent="0.35">
      <c r="A2098" s="12">
        <f>marketing_campaign[[#This Row],[Response]]+marketing_campaign[[#This Row],[AcceptedCmp2]]+marketing_campaign[[#This Row],[AcceptedCmp1]]+marketing_campaign[[#This Row],[AcceptedCmp5]]+marketing_campaign[[#This Row],[AcceptedCmp4]]+marketing_campaign[[#This Row],[AcceptedCmp3]]</f>
        <v>0</v>
      </c>
      <c r="B2098" s="11">
        <v>80144</v>
      </c>
      <c r="I2098">
        <v>1956</v>
      </c>
      <c r="S2098">
        <v>70</v>
      </c>
    </row>
    <row r="2099" spans="1:19" x14ac:dyDescent="0.35">
      <c r="A2099" s="11">
        <f>marketing_campaign[[#This Row],[Response]]+marketing_campaign[[#This Row],[AcceptedCmp2]]+marketing_campaign[[#This Row],[AcceptedCmp1]]+marketing_campaign[[#This Row],[AcceptedCmp5]]+marketing_campaign[[#This Row],[AcceptedCmp4]]+marketing_campaign[[#This Row],[AcceptedCmp3]]</f>
        <v>0</v>
      </c>
      <c r="B2099" s="11">
        <v>54252</v>
      </c>
      <c r="I2099">
        <v>1976</v>
      </c>
      <c r="S2099">
        <v>50</v>
      </c>
    </row>
    <row r="2100" spans="1:19" x14ac:dyDescent="0.35">
      <c r="A2100" s="12">
        <f>marketing_campaign[[#This Row],[Response]]+marketing_campaign[[#This Row],[AcceptedCmp2]]+marketing_campaign[[#This Row],[AcceptedCmp1]]+marketing_campaign[[#This Row],[AcceptedCmp5]]+marketing_campaign[[#This Row],[AcceptedCmp4]]+marketing_campaign[[#This Row],[AcceptedCmp3]]</f>
        <v>3</v>
      </c>
      <c r="B2100" s="11">
        <v>81929</v>
      </c>
      <c r="I2100">
        <v>1975</v>
      </c>
      <c r="S2100">
        <v>51</v>
      </c>
    </row>
    <row r="2101" spans="1:19" x14ac:dyDescent="0.35">
      <c r="A2101" s="11">
        <f>marketing_campaign[[#This Row],[Response]]+marketing_campaign[[#This Row],[AcceptedCmp2]]+marketing_campaign[[#This Row],[AcceptedCmp1]]+marketing_campaign[[#This Row],[AcceptedCmp5]]+marketing_campaign[[#This Row],[AcceptedCmp4]]+marketing_campaign[[#This Row],[AcceptedCmp3]]</f>
        <v>2</v>
      </c>
      <c r="B2101" s="11">
        <v>76068</v>
      </c>
      <c r="I2101">
        <v>1976</v>
      </c>
      <c r="S2101">
        <v>50</v>
      </c>
    </row>
    <row r="2102" spans="1:19" x14ac:dyDescent="0.35">
      <c r="A2102" s="12">
        <f>marketing_campaign[[#This Row],[Response]]+marketing_campaign[[#This Row],[AcceptedCmp2]]+marketing_campaign[[#This Row],[AcceptedCmp1]]+marketing_campaign[[#This Row],[AcceptedCmp5]]+marketing_campaign[[#This Row],[AcceptedCmp4]]+marketing_campaign[[#This Row],[AcceptedCmp3]]</f>
        <v>0</v>
      </c>
      <c r="B2102" s="11">
        <v>53204</v>
      </c>
      <c r="I2102">
        <v>1949</v>
      </c>
      <c r="S2102">
        <v>77</v>
      </c>
    </row>
    <row r="2103" spans="1:19" x14ac:dyDescent="0.35">
      <c r="A2103" s="11">
        <f>marketing_campaign[[#This Row],[Response]]+marketing_campaign[[#This Row],[AcceptedCmp2]]+marketing_campaign[[#This Row],[AcceptedCmp1]]+marketing_campaign[[#This Row],[AcceptedCmp5]]+marketing_campaign[[#This Row],[AcceptedCmp4]]+marketing_campaign[[#This Row],[AcceptedCmp3]]</f>
        <v>0</v>
      </c>
      <c r="B2103" s="11">
        <v>67911</v>
      </c>
      <c r="I2103">
        <v>1984</v>
      </c>
      <c r="S2103">
        <v>42</v>
      </c>
    </row>
    <row r="2104" spans="1:19" x14ac:dyDescent="0.35">
      <c r="A2104" s="12">
        <f>marketing_campaign[[#This Row],[Response]]+marketing_campaign[[#This Row],[AcceptedCmp2]]+marketing_campaign[[#This Row],[AcceptedCmp1]]+marketing_campaign[[#This Row],[AcceptedCmp5]]+marketing_campaign[[#This Row],[AcceptedCmp4]]+marketing_campaign[[#This Row],[AcceptedCmp3]]</f>
        <v>1</v>
      </c>
      <c r="B2104" s="11">
        <v>14796</v>
      </c>
      <c r="I2104">
        <v>1974</v>
      </c>
      <c r="S2104">
        <v>52</v>
      </c>
    </row>
    <row r="2105" spans="1:19" x14ac:dyDescent="0.35">
      <c r="A2105" s="11">
        <f>marketing_campaign[[#This Row],[Response]]+marketing_campaign[[#This Row],[AcceptedCmp2]]+marketing_campaign[[#This Row],[AcceptedCmp1]]+marketing_campaign[[#This Row],[AcceptedCmp5]]+marketing_campaign[[#This Row],[AcceptedCmp4]]+marketing_campaign[[#This Row],[AcceptedCmp3]]</f>
        <v>2</v>
      </c>
      <c r="B2105" s="11">
        <v>78128</v>
      </c>
      <c r="I2105">
        <v>1972</v>
      </c>
      <c r="S2105">
        <v>54</v>
      </c>
    </row>
    <row r="2106" spans="1:19" x14ac:dyDescent="0.35">
      <c r="A2106" s="12">
        <f>marketing_campaign[[#This Row],[Response]]+marketing_campaign[[#This Row],[AcceptedCmp2]]+marketing_campaign[[#This Row],[AcceptedCmp1]]+marketing_campaign[[#This Row],[AcceptedCmp5]]+marketing_campaign[[#This Row],[AcceptedCmp4]]+marketing_campaign[[#This Row],[AcceptedCmp3]]</f>
        <v>0</v>
      </c>
      <c r="B2106" s="11">
        <v>14188</v>
      </c>
      <c r="I2106">
        <v>1986</v>
      </c>
      <c r="S2106">
        <v>40</v>
      </c>
    </row>
    <row r="2107" spans="1:19" x14ac:dyDescent="0.35">
      <c r="A2107" s="11">
        <f>marketing_campaign[[#This Row],[Response]]+marketing_campaign[[#This Row],[AcceptedCmp2]]+marketing_campaign[[#This Row],[AcceptedCmp1]]+marketing_campaign[[#This Row],[AcceptedCmp5]]+marketing_campaign[[#This Row],[AcceptedCmp4]]+marketing_campaign[[#This Row],[AcceptedCmp3]]</f>
        <v>0</v>
      </c>
      <c r="B2107" s="11">
        <v>20425</v>
      </c>
      <c r="I2107">
        <v>1962</v>
      </c>
      <c r="S2107">
        <v>64</v>
      </c>
    </row>
    <row r="2108" spans="1:19" x14ac:dyDescent="0.35">
      <c r="A2108" s="12">
        <f>marketing_campaign[[#This Row],[Response]]+marketing_campaign[[#This Row],[AcceptedCmp2]]+marketing_campaign[[#This Row],[AcceptedCmp1]]+marketing_campaign[[#This Row],[AcceptedCmp5]]+marketing_campaign[[#This Row],[AcceptedCmp4]]+marketing_campaign[[#This Row],[AcceptedCmp3]]</f>
        <v>0</v>
      </c>
      <c r="B2108" s="11">
        <v>58646</v>
      </c>
      <c r="I2108">
        <v>1970</v>
      </c>
      <c r="S2108">
        <v>56</v>
      </c>
    </row>
    <row r="2109" spans="1:19" x14ac:dyDescent="0.35">
      <c r="A2109" s="11">
        <f>marketing_campaign[[#This Row],[Response]]+marketing_campaign[[#This Row],[AcceptedCmp2]]+marketing_campaign[[#This Row],[AcceptedCmp1]]+marketing_campaign[[#This Row],[AcceptedCmp5]]+marketing_campaign[[#This Row],[AcceptedCmp4]]+marketing_campaign[[#This Row],[AcceptedCmp3]]</f>
        <v>2</v>
      </c>
      <c r="B2109" s="11">
        <v>72967</v>
      </c>
      <c r="I2109">
        <v>1949</v>
      </c>
      <c r="S2109">
        <v>77</v>
      </c>
    </row>
    <row r="2110" spans="1:19" x14ac:dyDescent="0.35">
      <c r="A2110" s="12">
        <f>marketing_campaign[[#This Row],[Response]]+marketing_campaign[[#This Row],[AcceptedCmp2]]+marketing_campaign[[#This Row],[AcceptedCmp1]]+marketing_campaign[[#This Row],[AcceptedCmp5]]+marketing_campaign[[#This Row],[AcceptedCmp4]]+marketing_campaign[[#This Row],[AcceptedCmp3]]</f>
        <v>0</v>
      </c>
      <c r="B2110" s="11">
        <v>48150</v>
      </c>
      <c r="I2110">
        <v>1961</v>
      </c>
      <c r="S2110">
        <v>65</v>
      </c>
    </row>
    <row r="2111" spans="1:19" x14ac:dyDescent="0.35">
      <c r="A2111" s="11">
        <f>marketing_campaign[[#This Row],[Response]]+marketing_campaign[[#This Row],[AcceptedCmp2]]+marketing_campaign[[#This Row],[AcceptedCmp1]]+marketing_campaign[[#This Row],[AcceptedCmp5]]+marketing_campaign[[#This Row],[AcceptedCmp4]]+marketing_campaign[[#This Row],[AcceptedCmp3]]</f>
        <v>2</v>
      </c>
      <c r="B2111" s="11">
        <v>82332</v>
      </c>
      <c r="I2111">
        <v>1955</v>
      </c>
      <c r="S2111">
        <v>71</v>
      </c>
    </row>
    <row r="2112" spans="1:19" x14ac:dyDescent="0.35">
      <c r="A2112" s="12">
        <f>marketing_campaign[[#This Row],[Response]]+marketing_campaign[[#This Row],[AcceptedCmp2]]+marketing_campaign[[#This Row],[AcceptedCmp1]]+marketing_campaign[[#This Row],[AcceptedCmp5]]+marketing_campaign[[#This Row],[AcceptedCmp4]]+marketing_campaign[[#This Row],[AcceptedCmp3]]</f>
        <v>0</v>
      </c>
      <c r="B2112" s="11">
        <v>58275</v>
      </c>
      <c r="I2112">
        <v>1981</v>
      </c>
      <c r="S2112">
        <v>45</v>
      </c>
    </row>
    <row r="2113" spans="1:19" x14ac:dyDescent="0.35">
      <c r="A2113" s="11">
        <f>marketing_campaign[[#This Row],[Response]]+marketing_campaign[[#This Row],[AcceptedCmp2]]+marketing_campaign[[#This Row],[AcceptedCmp1]]+marketing_campaign[[#This Row],[AcceptedCmp5]]+marketing_campaign[[#This Row],[AcceptedCmp4]]+marketing_campaign[[#This Row],[AcceptedCmp3]]</f>
        <v>1</v>
      </c>
      <c r="B2113" s="11">
        <v>44953</v>
      </c>
      <c r="I2113">
        <v>1953</v>
      </c>
      <c r="S2113">
        <v>73</v>
      </c>
    </row>
    <row r="2114" spans="1:19" x14ac:dyDescent="0.35">
      <c r="A2114" s="12">
        <f>marketing_campaign[[#This Row],[Response]]+marketing_campaign[[#This Row],[AcceptedCmp2]]+marketing_campaign[[#This Row],[AcceptedCmp1]]+marketing_campaign[[#This Row],[AcceptedCmp5]]+marketing_campaign[[#This Row],[AcceptedCmp4]]+marketing_campaign[[#This Row],[AcceptedCmp3]]</f>
        <v>0</v>
      </c>
      <c r="B2114" s="11">
        <v>34587</v>
      </c>
      <c r="I2114">
        <v>1974</v>
      </c>
      <c r="S2114">
        <v>52</v>
      </c>
    </row>
    <row r="2115" spans="1:19" x14ac:dyDescent="0.35">
      <c r="A2115" s="11">
        <f>marketing_campaign[[#This Row],[Response]]+marketing_campaign[[#This Row],[AcceptedCmp2]]+marketing_campaign[[#This Row],[AcceptedCmp1]]+marketing_campaign[[#This Row],[AcceptedCmp5]]+marketing_campaign[[#This Row],[AcceptedCmp4]]+marketing_campaign[[#This Row],[AcceptedCmp3]]</f>
        <v>0</v>
      </c>
      <c r="B2115" s="11">
        <v>43018</v>
      </c>
      <c r="I2115">
        <v>1954</v>
      </c>
      <c r="S2115">
        <v>72</v>
      </c>
    </row>
    <row r="2116" spans="1:19" x14ac:dyDescent="0.35">
      <c r="A2116" s="12">
        <f>marketing_campaign[[#This Row],[Response]]+marketing_campaign[[#This Row],[AcceptedCmp2]]+marketing_campaign[[#This Row],[AcceptedCmp1]]+marketing_campaign[[#This Row],[AcceptedCmp5]]+marketing_campaign[[#This Row],[AcceptedCmp4]]+marketing_campaign[[#This Row],[AcceptedCmp3]]</f>
        <v>0</v>
      </c>
      <c r="B2116" s="11">
        <v>45736</v>
      </c>
      <c r="I2116">
        <v>1969</v>
      </c>
      <c r="S2116">
        <v>57</v>
      </c>
    </row>
    <row r="2117" spans="1:19" x14ac:dyDescent="0.35">
      <c r="A2117" s="11">
        <f>marketing_campaign[[#This Row],[Response]]+marketing_campaign[[#This Row],[AcceptedCmp2]]+marketing_campaign[[#This Row],[AcceptedCmp1]]+marketing_campaign[[#This Row],[AcceptedCmp5]]+marketing_campaign[[#This Row],[AcceptedCmp4]]+marketing_campaign[[#This Row],[AcceptedCmp3]]</f>
        <v>0</v>
      </c>
      <c r="B2117" s="11">
        <v>66476</v>
      </c>
      <c r="I2117">
        <v>1981</v>
      </c>
      <c r="S2117">
        <v>45</v>
      </c>
    </row>
    <row r="2118" spans="1:19" x14ac:dyDescent="0.35">
      <c r="A2118" s="12">
        <f>marketing_campaign[[#This Row],[Response]]+marketing_campaign[[#This Row],[AcceptedCmp2]]+marketing_campaign[[#This Row],[AcceptedCmp1]]+marketing_campaign[[#This Row],[AcceptedCmp5]]+marketing_campaign[[#This Row],[AcceptedCmp4]]+marketing_campaign[[#This Row],[AcceptedCmp3]]</f>
        <v>0</v>
      </c>
      <c r="B2118" s="11">
        <v>27733</v>
      </c>
      <c r="I2118">
        <v>1952</v>
      </c>
      <c r="S2118">
        <v>74</v>
      </c>
    </row>
    <row r="2119" spans="1:19" x14ac:dyDescent="0.35">
      <c r="A2119" s="11">
        <f>marketing_campaign[[#This Row],[Response]]+marketing_campaign[[#This Row],[AcceptedCmp2]]+marketing_campaign[[#This Row],[AcceptedCmp1]]+marketing_campaign[[#This Row],[AcceptedCmp5]]+marketing_campaign[[#This Row],[AcceptedCmp4]]+marketing_campaign[[#This Row],[AcceptedCmp3]]</f>
        <v>0</v>
      </c>
      <c r="B2119" s="11">
        <v>69805</v>
      </c>
      <c r="I2119">
        <v>1962</v>
      </c>
      <c r="S2119">
        <v>64</v>
      </c>
    </row>
    <row r="2120" spans="1:19" x14ac:dyDescent="0.35">
      <c r="A2120" s="12">
        <f>marketing_campaign[[#This Row],[Response]]+marketing_campaign[[#This Row],[AcceptedCmp2]]+marketing_campaign[[#This Row],[AcceptedCmp1]]+marketing_campaign[[#This Row],[AcceptedCmp5]]+marketing_campaign[[#This Row],[AcceptedCmp4]]+marketing_campaign[[#This Row],[AcceptedCmp3]]</f>
        <v>0</v>
      </c>
      <c r="B2120" s="11">
        <v>72217</v>
      </c>
      <c r="I2120">
        <v>1971</v>
      </c>
      <c r="S2120">
        <v>55</v>
      </c>
    </row>
    <row r="2121" spans="1:19" x14ac:dyDescent="0.35">
      <c r="A2121" s="11">
        <f>marketing_campaign[[#This Row],[Response]]+marketing_campaign[[#This Row],[AcceptedCmp2]]+marketing_campaign[[#This Row],[AcceptedCmp1]]+marketing_campaign[[#This Row],[AcceptedCmp5]]+marketing_campaign[[#This Row],[AcceptedCmp4]]+marketing_campaign[[#This Row],[AcceptedCmp3]]</f>
        <v>0</v>
      </c>
      <c r="B2121" s="11">
        <v>25818</v>
      </c>
      <c r="I2121">
        <v>1976</v>
      </c>
      <c r="S2121">
        <v>50</v>
      </c>
    </row>
    <row r="2122" spans="1:19" x14ac:dyDescent="0.35">
      <c r="A2122" s="12">
        <f>marketing_campaign[[#This Row],[Response]]+marketing_campaign[[#This Row],[AcceptedCmp2]]+marketing_campaign[[#This Row],[AcceptedCmp1]]+marketing_campaign[[#This Row],[AcceptedCmp5]]+marketing_campaign[[#This Row],[AcceptedCmp4]]+marketing_campaign[[#This Row],[AcceptedCmp3]]</f>
        <v>0</v>
      </c>
      <c r="B2122" s="11">
        <v>37509</v>
      </c>
      <c r="I2122">
        <v>1976</v>
      </c>
      <c r="S2122">
        <v>50</v>
      </c>
    </row>
    <row r="2123" spans="1:19" x14ac:dyDescent="0.35">
      <c r="A2123" s="11">
        <f>marketing_campaign[[#This Row],[Response]]+marketing_campaign[[#This Row],[AcceptedCmp2]]+marketing_campaign[[#This Row],[AcceptedCmp1]]+marketing_campaign[[#This Row],[AcceptedCmp5]]+marketing_campaign[[#This Row],[AcceptedCmp4]]+marketing_campaign[[#This Row],[AcceptedCmp3]]</f>
        <v>0</v>
      </c>
      <c r="B2123" s="11">
        <v>25176</v>
      </c>
      <c r="I2123">
        <v>1980</v>
      </c>
      <c r="S2123">
        <v>46</v>
      </c>
    </row>
    <row r="2124" spans="1:19" x14ac:dyDescent="0.35">
      <c r="A2124" s="12">
        <f>marketing_campaign[[#This Row],[Response]]+marketing_campaign[[#This Row],[AcceptedCmp2]]+marketing_campaign[[#This Row],[AcceptedCmp1]]+marketing_campaign[[#This Row],[AcceptedCmp5]]+marketing_campaign[[#This Row],[AcceptedCmp4]]+marketing_campaign[[#This Row],[AcceptedCmp3]]</f>
        <v>0</v>
      </c>
      <c r="B2124" s="11">
        <v>43586</v>
      </c>
      <c r="I2124">
        <v>1956</v>
      </c>
      <c r="S2124">
        <v>70</v>
      </c>
    </row>
    <row r="2125" spans="1:19" x14ac:dyDescent="0.35">
      <c r="A2125" s="11">
        <f>marketing_campaign[[#This Row],[Response]]+marketing_campaign[[#This Row],[AcceptedCmp2]]+marketing_campaign[[#This Row],[AcceptedCmp1]]+marketing_campaign[[#This Row],[AcceptedCmp5]]+marketing_campaign[[#This Row],[AcceptedCmp4]]+marketing_campaign[[#This Row],[AcceptedCmp3]]</f>
        <v>0</v>
      </c>
      <c r="B2125" s="11">
        <v>53230</v>
      </c>
      <c r="I2125">
        <v>1957</v>
      </c>
      <c r="S2125">
        <v>69</v>
      </c>
    </row>
    <row r="2126" spans="1:19" x14ac:dyDescent="0.35">
      <c r="A2126" s="12">
        <f>marketing_campaign[[#This Row],[Response]]+marketing_campaign[[#This Row],[AcceptedCmp2]]+marketing_campaign[[#This Row],[AcceptedCmp1]]+marketing_campaign[[#This Row],[AcceptedCmp5]]+marketing_campaign[[#This Row],[AcceptedCmp4]]+marketing_campaign[[#This Row],[AcceptedCmp3]]</f>
        <v>1</v>
      </c>
      <c r="B2126" s="11">
        <v>50116</v>
      </c>
      <c r="I2126">
        <v>1972</v>
      </c>
      <c r="S2126">
        <v>54</v>
      </c>
    </row>
    <row r="2127" spans="1:19" x14ac:dyDescent="0.35">
      <c r="A2127" s="11">
        <f>marketing_campaign[[#This Row],[Response]]+marketing_campaign[[#This Row],[AcceptedCmp2]]+marketing_campaign[[#This Row],[AcceptedCmp1]]+marketing_campaign[[#This Row],[AcceptedCmp5]]+marketing_campaign[[#This Row],[AcceptedCmp4]]+marketing_campaign[[#This Row],[AcceptedCmp3]]</f>
        <v>3</v>
      </c>
      <c r="B2127" s="11">
        <v>84906</v>
      </c>
      <c r="I2127">
        <v>1966</v>
      </c>
      <c r="S2127">
        <v>60</v>
      </c>
    </row>
    <row r="2128" spans="1:19" x14ac:dyDescent="0.35">
      <c r="A2128" s="12">
        <f>marketing_campaign[[#This Row],[Response]]+marketing_campaign[[#This Row],[AcceptedCmp2]]+marketing_campaign[[#This Row],[AcceptedCmp1]]+marketing_campaign[[#This Row],[AcceptedCmp5]]+marketing_campaign[[#This Row],[AcceptedCmp4]]+marketing_campaign[[#This Row],[AcceptedCmp3]]</f>
        <v>0</v>
      </c>
      <c r="B2128" s="11">
        <v>61286</v>
      </c>
      <c r="I2128">
        <v>1986</v>
      </c>
      <c r="S2128">
        <v>40</v>
      </c>
    </row>
    <row r="2129" spans="1:19" x14ac:dyDescent="0.35">
      <c r="A2129" s="11">
        <f>marketing_campaign[[#This Row],[Response]]+marketing_campaign[[#This Row],[AcceptedCmp2]]+marketing_campaign[[#This Row],[AcceptedCmp1]]+marketing_campaign[[#This Row],[AcceptedCmp5]]+marketing_campaign[[#This Row],[AcceptedCmp4]]+marketing_campaign[[#This Row],[AcceptedCmp3]]</f>
        <v>2</v>
      </c>
      <c r="B2129" s="11">
        <v>82333</v>
      </c>
      <c r="I2129">
        <v>1965</v>
      </c>
      <c r="S2129">
        <v>61</v>
      </c>
    </row>
    <row r="2130" spans="1:19" x14ac:dyDescent="0.35">
      <c r="A2130" s="12">
        <f>marketing_campaign[[#This Row],[Response]]+marketing_campaign[[#This Row],[AcceptedCmp2]]+marketing_campaign[[#This Row],[AcceptedCmp1]]+marketing_campaign[[#This Row],[AcceptedCmp5]]+marketing_campaign[[#This Row],[AcceptedCmp4]]+marketing_campaign[[#This Row],[AcceptedCmp3]]</f>
        <v>1</v>
      </c>
      <c r="B2130" s="11">
        <v>65220</v>
      </c>
      <c r="I2130">
        <v>1974</v>
      </c>
      <c r="S2130">
        <v>52</v>
      </c>
    </row>
    <row r="2131" spans="1:19" x14ac:dyDescent="0.35">
      <c r="A2131" s="11">
        <f>marketing_campaign[[#This Row],[Response]]+marketing_campaign[[#This Row],[AcceptedCmp2]]+marketing_campaign[[#This Row],[AcceptedCmp1]]+marketing_campaign[[#This Row],[AcceptedCmp5]]+marketing_campaign[[#This Row],[AcceptedCmp4]]+marketing_campaign[[#This Row],[AcceptedCmp3]]</f>
        <v>0</v>
      </c>
      <c r="B2131" s="11">
        <v>33590</v>
      </c>
      <c r="I2131">
        <v>1976</v>
      </c>
      <c r="S2131">
        <v>50</v>
      </c>
    </row>
    <row r="2132" spans="1:19" x14ac:dyDescent="0.35">
      <c r="A2132" s="12">
        <f>marketing_campaign[[#This Row],[Response]]+marketing_campaign[[#This Row],[AcceptedCmp2]]+marketing_campaign[[#This Row],[AcceptedCmp1]]+marketing_campaign[[#This Row],[AcceptedCmp5]]+marketing_campaign[[#This Row],[AcceptedCmp4]]+marketing_campaign[[#This Row],[AcceptedCmp3]]</f>
        <v>0</v>
      </c>
      <c r="B2132" s="11">
        <v>30992</v>
      </c>
      <c r="I2132">
        <v>1976</v>
      </c>
      <c r="S2132">
        <v>50</v>
      </c>
    </row>
    <row r="2133" spans="1:19" x14ac:dyDescent="0.35">
      <c r="A2133" s="11">
        <f>marketing_campaign[[#This Row],[Response]]+marketing_campaign[[#This Row],[AcceptedCmp2]]+marketing_campaign[[#This Row],[AcceptedCmp1]]+marketing_campaign[[#This Row],[AcceptedCmp5]]+marketing_campaign[[#This Row],[AcceptedCmp4]]+marketing_campaign[[#This Row],[AcceptedCmp3]]</f>
        <v>2</v>
      </c>
      <c r="B2133" s="11">
        <v>72309</v>
      </c>
      <c r="I2133">
        <v>1949</v>
      </c>
      <c r="S2133">
        <v>77</v>
      </c>
    </row>
    <row r="2134" spans="1:19" x14ac:dyDescent="0.35">
      <c r="A2134" s="12">
        <f>marketing_campaign[[#This Row],[Response]]+marketing_campaign[[#This Row],[AcceptedCmp2]]+marketing_campaign[[#This Row],[AcceptedCmp1]]+marketing_campaign[[#This Row],[AcceptedCmp5]]+marketing_campaign[[#This Row],[AcceptedCmp4]]+marketing_campaign[[#This Row],[AcceptedCmp3]]</f>
        <v>0</v>
      </c>
      <c r="B2134" s="11">
        <v>156924</v>
      </c>
      <c r="I2134">
        <v>1980</v>
      </c>
      <c r="S2134">
        <v>46</v>
      </c>
    </row>
    <row r="2135" spans="1:19" x14ac:dyDescent="0.35">
      <c r="A2135" s="11">
        <f>marketing_campaign[[#This Row],[Response]]+marketing_campaign[[#This Row],[AcceptedCmp2]]+marketing_campaign[[#This Row],[AcceptedCmp1]]+marketing_campaign[[#This Row],[AcceptedCmp5]]+marketing_campaign[[#This Row],[AcceptedCmp4]]+marketing_campaign[[#This Row],[AcceptedCmp3]]</f>
        <v>0</v>
      </c>
      <c r="B2135" s="11">
        <v>16005</v>
      </c>
      <c r="I2135">
        <v>1957</v>
      </c>
      <c r="S2135">
        <v>69</v>
      </c>
    </row>
    <row r="2136" spans="1:19" x14ac:dyDescent="0.35">
      <c r="A2136" s="12">
        <f>marketing_campaign[[#This Row],[Response]]+marketing_campaign[[#This Row],[AcceptedCmp2]]+marketing_campaign[[#This Row],[AcceptedCmp1]]+marketing_campaign[[#This Row],[AcceptedCmp5]]+marketing_campaign[[#This Row],[AcceptedCmp4]]+marketing_campaign[[#This Row],[AcceptedCmp3]]</f>
        <v>0</v>
      </c>
      <c r="B2136" s="11">
        <v>65487</v>
      </c>
      <c r="I2136">
        <v>1965</v>
      </c>
      <c r="S2136">
        <v>61</v>
      </c>
    </row>
    <row r="2137" spans="1:19" x14ac:dyDescent="0.35">
      <c r="A2137" s="11">
        <f>marketing_campaign[[#This Row],[Response]]+marketing_campaign[[#This Row],[AcceptedCmp2]]+marketing_campaign[[#This Row],[AcceptedCmp1]]+marketing_campaign[[#This Row],[AcceptedCmp5]]+marketing_campaign[[#This Row],[AcceptedCmp4]]+marketing_campaign[[#This Row],[AcceptedCmp3]]</f>
        <v>0</v>
      </c>
      <c r="B2137" s="11">
        <v>58692</v>
      </c>
      <c r="I2137">
        <v>1969</v>
      </c>
      <c r="S2137">
        <v>57</v>
      </c>
    </row>
    <row r="2138" spans="1:19" x14ac:dyDescent="0.35">
      <c r="A2138" s="12">
        <f>marketing_campaign[[#This Row],[Response]]+marketing_campaign[[#This Row],[AcceptedCmp2]]+marketing_campaign[[#This Row],[AcceptedCmp1]]+marketing_campaign[[#This Row],[AcceptedCmp5]]+marketing_campaign[[#This Row],[AcceptedCmp4]]+marketing_campaign[[#This Row],[AcceptedCmp3]]</f>
        <v>1</v>
      </c>
      <c r="B2138" s="11">
        <v>40590</v>
      </c>
      <c r="I2138">
        <v>1970</v>
      </c>
      <c r="S2138">
        <v>56</v>
      </c>
    </row>
    <row r="2139" spans="1:19" x14ac:dyDescent="0.35">
      <c r="A2139" s="11">
        <f>marketing_campaign[[#This Row],[Response]]+marketing_campaign[[#This Row],[AcceptedCmp2]]+marketing_campaign[[#This Row],[AcceptedCmp1]]+marketing_campaign[[#This Row],[AcceptedCmp5]]+marketing_campaign[[#This Row],[AcceptedCmp4]]+marketing_campaign[[#This Row],[AcceptedCmp3]]</f>
        <v>0</v>
      </c>
      <c r="B2139" s="11">
        <v>20587</v>
      </c>
      <c r="I2139">
        <v>1954</v>
      </c>
      <c r="S2139">
        <v>72</v>
      </c>
    </row>
    <row r="2140" spans="1:19" x14ac:dyDescent="0.35">
      <c r="A2140" s="12">
        <f>marketing_campaign[[#This Row],[Response]]+marketing_campaign[[#This Row],[AcceptedCmp2]]+marketing_campaign[[#This Row],[AcceptedCmp1]]+marketing_campaign[[#This Row],[AcceptedCmp5]]+marketing_campaign[[#This Row],[AcceptedCmp4]]+marketing_campaign[[#This Row],[AcceptedCmp3]]</f>
        <v>0</v>
      </c>
      <c r="B2140" s="11">
        <v>62637</v>
      </c>
      <c r="I2140">
        <v>1966</v>
      </c>
      <c r="S2140">
        <v>60</v>
      </c>
    </row>
    <row r="2141" spans="1:19" x14ac:dyDescent="0.35">
      <c r="A2141" s="11">
        <f>marketing_campaign[[#This Row],[Response]]+marketing_campaign[[#This Row],[AcceptedCmp2]]+marketing_campaign[[#This Row],[AcceptedCmp1]]+marketing_campaign[[#This Row],[AcceptedCmp5]]+marketing_campaign[[#This Row],[AcceptedCmp4]]+marketing_campaign[[#This Row],[AcceptedCmp3]]</f>
        <v>1</v>
      </c>
      <c r="B2141" s="11">
        <v>29435</v>
      </c>
      <c r="I2141">
        <v>1974</v>
      </c>
      <c r="S2141">
        <v>52</v>
      </c>
    </row>
    <row r="2142" spans="1:19" x14ac:dyDescent="0.35">
      <c r="A2142" s="12">
        <f>marketing_campaign[[#This Row],[Response]]+marketing_campaign[[#This Row],[AcceptedCmp2]]+marketing_campaign[[#This Row],[AcceptedCmp1]]+marketing_campaign[[#This Row],[AcceptedCmp5]]+marketing_campaign[[#This Row],[AcceptedCmp4]]+marketing_campaign[[#This Row],[AcceptedCmp3]]</f>
        <v>0</v>
      </c>
      <c r="B2142" s="11">
        <v>19346</v>
      </c>
      <c r="I2142">
        <v>1971</v>
      </c>
      <c r="S2142">
        <v>55</v>
      </c>
    </row>
    <row r="2143" spans="1:19" x14ac:dyDescent="0.35">
      <c r="A2143" s="11">
        <f>marketing_campaign[[#This Row],[Response]]+marketing_campaign[[#This Row],[AcceptedCmp2]]+marketing_campaign[[#This Row],[AcceptedCmp1]]+marketing_campaign[[#This Row],[AcceptedCmp5]]+marketing_campaign[[#This Row],[AcceptedCmp4]]+marketing_campaign[[#This Row],[AcceptedCmp3]]</f>
        <v>0</v>
      </c>
      <c r="B2143" s="11">
        <v>35788</v>
      </c>
      <c r="I2143">
        <v>1968</v>
      </c>
      <c r="S2143">
        <v>58</v>
      </c>
    </row>
    <row r="2144" spans="1:19" x14ac:dyDescent="0.35">
      <c r="A2144" s="12">
        <f>marketing_campaign[[#This Row],[Response]]+marketing_campaign[[#This Row],[AcceptedCmp2]]+marketing_campaign[[#This Row],[AcceptedCmp1]]+marketing_campaign[[#This Row],[AcceptedCmp5]]+marketing_campaign[[#This Row],[AcceptedCmp4]]+marketing_campaign[[#This Row],[AcceptedCmp3]]</f>
        <v>0</v>
      </c>
      <c r="B2144" s="11">
        <v>36997</v>
      </c>
      <c r="I2144">
        <v>1957</v>
      </c>
      <c r="S2144">
        <v>69</v>
      </c>
    </row>
    <row r="2145" spans="1:19" x14ac:dyDescent="0.35">
      <c r="A2145" s="11">
        <f>marketing_campaign[[#This Row],[Response]]+marketing_campaign[[#This Row],[AcceptedCmp2]]+marketing_campaign[[#This Row],[AcceptedCmp1]]+marketing_campaign[[#This Row],[AcceptedCmp5]]+marketing_campaign[[#This Row],[AcceptedCmp4]]+marketing_campaign[[#This Row],[AcceptedCmp3]]</f>
        <v>0</v>
      </c>
      <c r="B2145" s="11">
        <v>23539</v>
      </c>
      <c r="I2145">
        <v>1973</v>
      </c>
      <c r="S2145">
        <v>53</v>
      </c>
    </row>
    <row r="2146" spans="1:19" x14ac:dyDescent="0.35">
      <c r="A2146" s="12">
        <f>marketing_campaign[[#This Row],[Response]]+marketing_campaign[[#This Row],[AcceptedCmp2]]+marketing_campaign[[#This Row],[AcceptedCmp1]]+marketing_campaign[[#This Row],[AcceptedCmp5]]+marketing_campaign[[#This Row],[AcceptedCmp4]]+marketing_campaign[[#This Row],[AcceptedCmp3]]</f>
        <v>2</v>
      </c>
      <c r="B2146" s="11">
        <v>65333</v>
      </c>
      <c r="I2146">
        <v>1957</v>
      </c>
      <c r="S2146">
        <v>69</v>
      </c>
    </row>
    <row r="2147" spans="1:19" x14ac:dyDescent="0.35">
      <c r="A2147" s="11">
        <f>marketing_campaign[[#This Row],[Response]]+marketing_campaign[[#This Row],[AcceptedCmp2]]+marketing_campaign[[#This Row],[AcceptedCmp1]]+marketing_campaign[[#This Row],[AcceptedCmp5]]+marketing_campaign[[#This Row],[AcceptedCmp4]]+marketing_campaign[[#This Row],[AcceptedCmp3]]</f>
        <v>2</v>
      </c>
      <c r="B2147" s="11">
        <v>78499</v>
      </c>
      <c r="I2147">
        <v>1971</v>
      </c>
      <c r="S2147">
        <v>55</v>
      </c>
    </row>
    <row r="2148" spans="1:19" x14ac:dyDescent="0.35">
      <c r="A2148" s="12">
        <f>marketing_campaign[[#This Row],[Response]]+marketing_campaign[[#This Row],[AcceptedCmp2]]+marketing_campaign[[#This Row],[AcceptedCmp1]]+marketing_campaign[[#This Row],[AcceptedCmp5]]+marketing_campaign[[#This Row],[AcceptedCmp4]]+marketing_campaign[[#This Row],[AcceptedCmp3]]</f>
        <v>0</v>
      </c>
      <c r="B2148" s="11">
        <v>29732</v>
      </c>
      <c r="I2148">
        <v>1960</v>
      </c>
      <c r="S2148">
        <v>66</v>
      </c>
    </row>
    <row r="2149" spans="1:19" x14ac:dyDescent="0.35">
      <c r="A2149" s="11">
        <f>marketing_campaign[[#This Row],[Response]]+marketing_campaign[[#This Row],[AcceptedCmp2]]+marketing_campaign[[#This Row],[AcceptedCmp1]]+marketing_campaign[[#This Row],[AcceptedCmp5]]+marketing_campaign[[#This Row],[AcceptedCmp4]]+marketing_campaign[[#This Row],[AcceptedCmp3]]</f>
        <v>0</v>
      </c>
      <c r="B2149" s="11">
        <v>41275</v>
      </c>
      <c r="I2149">
        <v>1973</v>
      </c>
      <c r="S2149">
        <v>53</v>
      </c>
    </row>
    <row r="2150" spans="1:19" x14ac:dyDescent="0.35">
      <c r="A2150" s="12">
        <f>marketing_campaign[[#This Row],[Response]]+marketing_campaign[[#This Row],[AcceptedCmp2]]+marketing_campaign[[#This Row],[AcceptedCmp1]]+marketing_campaign[[#This Row],[AcceptedCmp5]]+marketing_campaign[[#This Row],[AcceptedCmp4]]+marketing_campaign[[#This Row],[AcceptedCmp3]]</f>
        <v>0</v>
      </c>
      <c r="B2150" s="11">
        <v>63516</v>
      </c>
      <c r="I2150">
        <v>1962</v>
      </c>
      <c r="S2150">
        <v>64</v>
      </c>
    </row>
    <row r="2151" spans="1:19" x14ac:dyDescent="0.35">
      <c r="A2151" s="11">
        <f>marketing_campaign[[#This Row],[Response]]+marketing_campaign[[#This Row],[AcceptedCmp2]]+marketing_campaign[[#This Row],[AcceptedCmp1]]+marketing_campaign[[#This Row],[AcceptedCmp5]]+marketing_campaign[[#This Row],[AcceptedCmp4]]+marketing_campaign[[#This Row],[AcceptedCmp3]]</f>
        <v>0</v>
      </c>
      <c r="B2151" s="11">
        <v>42769</v>
      </c>
      <c r="I2151">
        <v>1958</v>
      </c>
      <c r="S2151">
        <v>68</v>
      </c>
    </row>
    <row r="2152" spans="1:19" x14ac:dyDescent="0.35">
      <c r="A2152" s="12">
        <f>marketing_campaign[[#This Row],[Response]]+marketing_campaign[[#This Row],[AcceptedCmp2]]+marketing_campaign[[#This Row],[AcceptedCmp1]]+marketing_campaign[[#This Row],[AcceptedCmp5]]+marketing_campaign[[#This Row],[AcceptedCmp4]]+marketing_campaign[[#This Row],[AcceptedCmp3]]</f>
        <v>0</v>
      </c>
      <c r="B2152" s="11">
        <v>49572</v>
      </c>
      <c r="I2152">
        <v>1972</v>
      </c>
      <c r="S2152">
        <v>54</v>
      </c>
    </row>
    <row r="2153" spans="1:19" x14ac:dyDescent="0.35">
      <c r="A2153" s="11">
        <f>marketing_campaign[[#This Row],[Response]]+marketing_campaign[[#This Row],[AcceptedCmp2]]+marketing_campaign[[#This Row],[AcceptedCmp1]]+marketing_campaign[[#This Row],[AcceptedCmp5]]+marketing_campaign[[#This Row],[AcceptedCmp4]]+marketing_campaign[[#This Row],[AcceptedCmp3]]</f>
        <v>1</v>
      </c>
      <c r="B2153" s="11">
        <v>69209</v>
      </c>
      <c r="I2153">
        <v>1976</v>
      </c>
      <c r="S2153">
        <v>50</v>
      </c>
    </row>
    <row r="2154" spans="1:19" x14ac:dyDescent="0.35">
      <c r="A2154" s="12">
        <f>marketing_campaign[[#This Row],[Response]]+marketing_campaign[[#This Row],[AcceptedCmp2]]+marketing_campaign[[#This Row],[AcceptedCmp1]]+marketing_campaign[[#This Row],[AcceptedCmp5]]+marketing_campaign[[#This Row],[AcceptedCmp4]]+marketing_campaign[[#This Row],[AcceptedCmp3]]</f>
        <v>0</v>
      </c>
      <c r="B2154" s="11">
        <v>17148</v>
      </c>
      <c r="I2154">
        <v>1969</v>
      </c>
      <c r="S2154">
        <v>57</v>
      </c>
    </row>
    <row r="2155" spans="1:19" x14ac:dyDescent="0.35">
      <c r="A2155" s="11">
        <f>marketing_campaign[[#This Row],[Response]]+marketing_campaign[[#This Row],[AcceptedCmp2]]+marketing_campaign[[#This Row],[AcceptedCmp1]]+marketing_campaign[[#This Row],[AcceptedCmp5]]+marketing_campaign[[#This Row],[AcceptedCmp4]]+marketing_campaign[[#This Row],[AcceptedCmp3]]</f>
        <v>1</v>
      </c>
      <c r="B2155" s="11">
        <v>40590</v>
      </c>
      <c r="I2155">
        <v>1976</v>
      </c>
      <c r="S2155">
        <v>50</v>
      </c>
    </row>
    <row r="2156" spans="1:19" x14ac:dyDescent="0.35">
      <c r="A2156" s="12">
        <f>marketing_campaign[[#This Row],[Response]]+marketing_campaign[[#This Row],[AcceptedCmp2]]+marketing_campaign[[#This Row],[AcceptedCmp1]]+marketing_campaign[[#This Row],[AcceptedCmp5]]+marketing_campaign[[#This Row],[AcceptedCmp4]]+marketing_campaign[[#This Row],[AcceptedCmp3]]</f>
        <v>0</v>
      </c>
      <c r="B2156" s="11">
        <v>30560</v>
      </c>
      <c r="I2156">
        <v>1983</v>
      </c>
      <c r="S2156">
        <v>43</v>
      </c>
    </row>
    <row r="2157" spans="1:19" x14ac:dyDescent="0.35">
      <c r="A2157" s="11">
        <f>marketing_campaign[[#This Row],[Response]]+marketing_campaign[[#This Row],[AcceptedCmp2]]+marketing_campaign[[#This Row],[AcceptedCmp1]]+marketing_campaign[[#This Row],[AcceptedCmp5]]+marketing_campaign[[#This Row],[AcceptedCmp4]]+marketing_campaign[[#This Row],[AcceptedCmp3]]</f>
        <v>0</v>
      </c>
      <c r="B2157" s="11">
        <v>32146</v>
      </c>
      <c r="I2157">
        <v>1964</v>
      </c>
      <c r="S2157">
        <v>62</v>
      </c>
    </row>
    <row r="2158" spans="1:19" x14ac:dyDescent="0.35">
      <c r="A2158" s="12">
        <f>marketing_campaign[[#This Row],[Response]]+marketing_campaign[[#This Row],[AcceptedCmp2]]+marketing_campaign[[#This Row],[AcceptedCmp1]]+marketing_campaign[[#This Row],[AcceptedCmp5]]+marketing_campaign[[#This Row],[AcceptedCmp4]]+marketing_campaign[[#This Row],[AcceptedCmp3]]</f>
        <v>0</v>
      </c>
      <c r="B2158" s="11">
        <v>41713</v>
      </c>
      <c r="I2158">
        <v>1975</v>
      </c>
      <c r="S2158">
        <v>51</v>
      </c>
    </row>
    <row r="2159" spans="1:19" x14ac:dyDescent="0.35">
      <c r="A2159" s="11">
        <f>marketing_campaign[[#This Row],[Response]]+marketing_campaign[[#This Row],[AcceptedCmp2]]+marketing_campaign[[#This Row],[AcceptedCmp1]]+marketing_campaign[[#This Row],[AcceptedCmp5]]+marketing_campaign[[#This Row],[AcceptedCmp4]]+marketing_campaign[[#This Row],[AcceptedCmp3]]</f>
        <v>0</v>
      </c>
      <c r="B2159" s="11">
        <v>34176</v>
      </c>
      <c r="I2159">
        <v>1955</v>
      </c>
      <c r="S2159">
        <v>71</v>
      </c>
    </row>
    <row r="2160" spans="1:19" x14ac:dyDescent="0.35">
      <c r="A2160" s="12">
        <f>marketing_campaign[[#This Row],[Response]]+marketing_campaign[[#This Row],[AcceptedCmp2]]+marketing_campaign[[#This Row],[AcceptedCmp1]]+marketing_campaign[[#This Row],[AcceptedCmp5]]+marketing_campaign[[#This Row],[AcceptedCmp4]]+marketing_campaign[[#This Row],[AcceptedCmp3]]</f>
        <v>1</v>
      </c>
      <c r="B2160" s="11">
        <v>58482</v>
      </c>
      <c r="I2160">
        <v>1965</v>
      </c>
      <c r="S2160">
        <v>61</v>
      </c>
    </row>
    <row r="2161" spans="1:19" x14ac:dyDescent="0.35">
      <c r="A2161" s="11">
        <f>marketing_campaign[[#This Row],[Response]]+marketing_campaign[[#This Row],[AcceptedCmp2]]+marketing_campaign[[#This Row],[AcceptedCmp1]]+marketing_campaign[[#This Row],[AcceptedCmp5]]+marketing_campaign[[#This Row],[AcceptedCmp4]]+marketing_campaign[[#This Row],[AcceptedCmp3]]</f>
        <v>0</v>
      </c>
      <c r="B2161" s="11">
        <v>59686</v>
      </c>
      <c r="I2161">
        <v>1964</v>
      </c>
      <c r="S2161">
        <v>62</v>
      </c>
    </row>
    <row r="2162" spans="1:19" x14ac:dyDescent="0.35">
      <c r="A2162" s="12">
        <f>marketing_campaign[[#This Row],[Response]]+marketing_campaign[[#This Row],[AcceptedCmp2]]+marketing_campaign[[#This Row],[AcceptedCmp1]]+marketing_campaign[[#This Row],[AcceptedCmp5]]+marketing_campaign[[#This Row],[AcceptedCmp4]]+marketing_campaign[[#This Row],[AcceptedCmp3]]</f>
        <v>1</v>
      </c>
      <c r="B2162" s="11">
        <v>60896</v>
      </c>
      <c r="I2162">
        <v>1980</v>
      </c>
      <c r="S2162">
        <v>46</v>
      </c>
    </row>
    <row r="2163" spans="1:19" x14ac:dyDescent="0.35">
      <c r="A2163" s="11">
        <f>marketing_campaign[[#This Row],[Response]]+marketing_campaign[[#This Row],[AcceptedCmp2]]+marketing_campaign[[#This Row],[AcceptedCmp1]]+marketing_campaign[[#This Row],[AcceptedCmp5]]+marketing_campaign[[#This Row],[AcceptedCmp4]]+marketing_campaign[[#This Row],[AcceptedCmp3]]</f>
        <v>0</v>
      </c>
      <c r="B2163" s="11">
        <v>62994</v>
      </c>
      <c r="I2163">
        <v>1957</v>
      </c>
      <c r="S2163">
        <v>69</v>
      </c>
    </row>
    <row r="2164" spans="1:19" x14ac:dyDescent="0.35">
      <c r="A2164" s="12">
        <f>marketing_campaign[[#This Row],[Response]]+marketing_campaign[[#This Row],[AcceptedCmp2]]+marketing_campaign[[#This Row],[AcceptedCmp1]]+marketing_campaign[[#This Row],[AcceptedCmp5]]+marketing_campaign[[#This Row],[AcceptedCmp4]]+marketing_campaign[[#This Row],[AcceptedCmp3]]</f>
        <v>0</v>
      </c>
      <c r="B2164" s="11">
        <v>47320</v>
      </c>
      <c r="I2164">
        <v>1949</v>
      </c>
      <c r="S2164">
        <v>77</v>
      </c>
    </row>
    <row r="2165" spans="1:19" x14ac:dyDescent="0.35">
      <c r="A2165" s="11">
        <f>marketing_campaign[[#This Row],[Response]]+marketing_campaign[[#This Row],[AcceptedCmp2]]+marketing_campaign[[#This Row],[AcceptedCmp1]]+marketing_campaign[[#This Row],[AcceptedCmp5]]+marketing_campaign[[#This Row],[AcceptedCmp4]]+marketing_campaign[[#This Row],[AcceptedCmp3]]</f>
        <v>1</v>
      </c>
      <c r="B2165" s="11">
        <v>74859</v>
      </c>
      <c r="I2165">
        <v>1992</v>
      </c>
      <c r="S2165">
        <v>34</v>
      </c>
    </row>
    <row r="2166" spans="1:19" x14ac:dyDescent="0.35">
      <c r="A2166" s="12">
        <f>marketing_campaign[[#This Row],[Response]]+marketing_campaign[[#This Row],[AcceptedCmp2]]+marketing_campaign[[#This Row],[AcceptedCmp1]]+marketing_campaign[[#This Row],[AcceptedCmp5]]+marketing_campaign[[#This Row],[AcceptedCmp4]]+marketing_campaign[[#This Row],[AcceptedCmp3]]</f>
        <v>0</v>
      </c>
      <c r="B2166" s="11">
        <v>15253</v>
      </c>
      <c r="I2166">
        <v>1974</v>
      </c>
      <c r="S2166">
        <v>52</v>
      </c>
    </row>
    <row r="2167" spans="1:19" x14ac:dyDescent="0.35">
      <c r="A2167" s="11">
        <f>marketing_campaign[[#This Row],[Response]]+marketing_campaign[[#This Row],[AcceptedCmp2]]+marketing_campaign[[#This Row],[AcceptedCmp1]]+marketing_campaign[[#This Row],[AcceptedCmp5]]+marketing_campaign[[#This Row],[AcceptedCmp4]]+marketing_campaign[[#This Row],[AcceptedCmp3]]</f>
        <v>0</v>
      </c>
      <c r="B2167" s="11">
        <v>31560</v>
      </c>
      <c r="I2167">
        <v>1954</v>
      </c>
      <c r="S2167">
        <v>72</v>
      </c>
    </row>
    <row r="2168" spans="1:19" x14ac:dyDescent="0.35">
      <c r="A2168" s="12">
        <f>marketing_campaign[[#This Row],[Response]]+marketing_campaign[[#This Row],[AcceptedCmp2]]+marketing_campaign[[#This Row],[AcceptedCmp1]]+marketing_campaign[[#This Row],[AcceptedCmp5]]+marketing_campaign[[#This Row],[AcceptedCmp4]]+marketing_campaign[[#This Row],[AcceptedCmp3]]</f>
        <v>0</v>
      </c>
      <c r="B2168" s="11">
        <v>72071</v>
      </c>
      <c r="I2168">
        <v>1990</v>
      </c>
      <c r="S2168">
        <v>36</v>
      </c>
    </row>
    <row r="2169" spans="1:19" x14ac:dyDescent="0.35">
      <c r="A2169" s="11">
        <f>marketing_campaign[[#This Row],[Response]]+marketing_campaign[[#This Row],[AcceptedCmp2]]+marketing_campaign[[#This Row],[AcceptedCmp1]]+marketing_campaign[[#This Row],[AcceptedCmp5]]+marketing_campaign[[#This Row],[AcceptedCmp4]]+marketing_campaign[[#This Row],[AcceptedCmp3]]</f>
        <v>5</v>
      </c>
      <c r="B2169" s="11">
        <v>91172</v>
      </c>
      <c r="I2169">
        <v>1984</v>
      </c>
      <c r="S2169">
        <v>42</v>
      </c>
    </row>
    <row r="2170" spans="1:19" x14ac:dyDescent="0.35">
      <c r="A2170" s="12">
        <f>marketing_campaign[[#This Row],[Response]]+marketing_campaign[[#This Row],[AcceptedCmp2]]+marketing_campaign[[#This Row],[AcceptedCmp1]]+marketing_campaign[[#This Row],[AcceptedCmp5]]+marketing_campaign[[#This Row],[AcceptedCmp4]]+marketing_campaign[[#This Row],[AcceptedCmp3]]</f>
        <v>3</v>
      </c>
      <c r="B2170" s="11">
        <v>90000</v>
      </c>
      <c r="I2170">
        <v>1981</v>
      </c>
      <c r="S2170">
        <v>45</v>
      </c>
    </row>
    <row r="2171" spans="1:19" x14ac:dyDescent="0.35">
      <c r="A2171" s="11">
        <f>marketing_campaign[[#This Row],[Response]]+marketing_campaign[[#This Row],[AcceptedCmp2]]+marketing_campaign[[#This Row],[AcceptedCmp1]]+marketing_campaign[[#This Row],[AcceptedCmp5]]+marketing_campaign[[#This Row],[AcceptedCmp4]]+marketing_campaign[[#This Row],[AcceptedCmp3]]</f>
        <v>0</v>
      </c>
      <c r="B2171" s="11">
        <v>41967</v>
      </c>
      <c r="I2171">
        <v>1965</v>
      </c>
      <c r="S2171">
        <v>61</v>
      </c>
    </row>
    <row r="2172" spans="1:19" x14ac:dyDescent="0.35">
      <c r="A2172" s="12">
        <f>marketing_campaign[[#This Row],[Response]]+marketing_campaign[[#This Row],[AcceptedCmp2]]+marketing_campaign[[#This Row],[AcceptedCmp1]]+marketing_campaign[[#This Row],[AcceptedCmp5]]+marketing_campaign[[#This Row],[AcceptedCmp4]]+marketing_campaign[[#This Row],[AcceptedCmp3]]</f>
        <v>1</v>
      </c>
      <c r="B2172" s="11">
        <v>69263</v>
      </c>
      <c r="I2172">
        <v>1970</v>
      </c>
      <c r="S2172">
        <v>56</v>
      </c>
    </row>
    <row r="2173" spans="1:19" x14ac:dyDescent="0.35">
      <c r="A2173" s="11">
        <f>marketing_campaign[[#This Row],[Response]]+marketing_campaign[[#This Row],[AcceptedCmp2]]+marketing_campaign[[#This Row],[AcceptedCmp1]]+marketing_campaign[[#This Row],[AcceptedCmp5]]+marketing_campaign[[#This Row],[AcceptedCmp4]]+marketing_campaign[[#This Row],[AcceptedCmp3]]</f>
        <v>4</v>
      </c>
      <c r="B2173" s="11">
        <v>65706</v>
      </c>
      <c r="I2173">
        <v>1975</v>
      </c>
      <c r="S2173">
        <v>51</v>
      </c>
    </row>
    <row r="2174" spans="1:19" x14ac:dyDescent="0.35">
      <c r="A2174" s="12">
        <f>marketing_campaign[[#This Row],[Response]]+marketing_campaign[[#This Row],[AcceptedCmp2]]+marketing_campaign[[#This Row],[AcceptedCmp1]]+marketing_campaign[[#This Row],[AcceptedCmp5]]+marketing_campaign[[#This Row],[AcceptedCmp4]]+marketing_campaign[[#This Row],[AcceptedCmp3]]</f>
        <v>0</v>
      </c>
      <c r="B2174" s="11">
        <v>60934</v>
      </c>
      <c r="I2174">
        <v>1951</v>
      </c>
      <c r="S2174">
        <v>75</v>
      </c>
    </row>
    <row r="2175" spans="1:19" x14ac:dyDescent="0.35">
      <c r="A2175" s="11">
        <f>marketing_campaign[[#This Row],[Response]]+marketing_campaign[[#This Row],[AcceptedCmp2]]+marketing_campaign[[#This Row],[AcceptedCmp1]]+marketing_campaign[[#This Row],[AcceptedCmp5]]+marketing_campaign[[#This Row],[AcceptedCmp4]]+marketing_campaign[[#This Row],[AcceptedCmp3]]</f>
        <v>0</v>
      </c>
      <c r="B2175" s="11">
        <v>71965</v>
      </c>
      <c r="I2175">
        <v>1955</v>
      </c>
      <c r="S2175">
        <v>71</v>
      </c>
    </row>
    <row r="2176" spans="1:19" x14ac:dyDescent="0.35">
      <c r="A2176" s="12">
        <f>marketing_campaign[[#This Row],[Response]]+marketing_campaign[[#This Row],[AcceptedCmp2]]+marketing_campaign[[#This Row],[AcceptedCmp1]]+marketing_campaign[[#This Row],[AcceptedCmp5]]+marketing_campaign[[#This Row],[AcceptedCmp4]]+marketing_campaign[[#This Row],[AcceptedCmp3]]</f>
        <v>2</v>
      </c>
      <c r="B2176" s="11">
        <v>65210</v>
      </c>
      <c r="I2176">
        <v>1975</v>
      </c>
      <c r="S2176">
        <v>51</v>
      </c>
    </row>
    <row r="2177" spans="1:19" x14ac:dyDescent="0.35">
      <c r="A2177" s="11">
        <f>marketing_campaign[[#This Row],[Response]]+marketing_campaign[[#This Row],[AcceptedCmp2]]+marketing_campaign[[#This Row],[AcceptedCmp1]]+marketing_campaign[[#This Row],[AcceptedCmp5]]+marketing_campaign[[#This Row],[AcceptedCmp4]]+marketing_campaign[[#This Row],[AcceptedCmp3]]</f>
        <v>3</v>
      </c>
      <c r="B2177" s="11">
        <v>79174</v>
      </c>
      <c r="I2177">
        <v>1967</v>
      </c>
      <c r="S2177">
        <v>59</v>
      </c>
    </row>
    <row r="2178" spans="1:19" x14ac:dyDescent="0.35">
      <c r="A2178" s="12">
        <f>marketing_campaign[[#This Row],[Response]]+marketing_campaign[[#This Row],[AcceptedCmp2]]+marketing_campaign[[#This Row],[AcceptedCmp1]]+marketing_campaign[[#This Row],[AcceptedCmp5]]+marketing_campaign[[#This Row],[AcceptedCmp4]]+marketing_campaign[[#This Row],[AcceptedCmp3]]</f>
        <v>0</v>
      </c>
      <c r="B2178" s="11">
        <v>81380</v>
      </c>
      <c r="I2178">
        <v>1973</v>
      </c>
      <c r="S2178">
        <v>53</v>
      </c>
    </row>
    <row r="2179" spans="1:19" x14ac:dyDescent="0.35">
      <c r="A2179" s="11">
        <f>marketing_campaign[[#This Row],[Response]]+marketing_campaign[[#This Row],[AcceptedCmp2]]+marketing_campaign[[#This Row],[AcceptedCmp1]]+marketing_campaign[[#This Row],[AcceptedCmp5]]+marketing_campaign[[#This Row],[AcceptedCmp4]]+marketing_campaign[[#This Row],[AcceptedCmp3]]</f>
        <v>0</v>
      </c>
      <c r="B2179" s="11">
        <v>48432</v>
      </c>
      <c r="I2179">
        <v>1971</v>
      </c>
      <c r="S2179">
        <v>55</v>
      </c>
    </row>
    <row r="2180" spans="1:19" x14ac:dyDescent="0.35">
      <c r="A2180" s="12">
        <f>marketing_campaign[[#This Row],[Response]]+marketing_campaign[[#This Row],[AcceptedCmp2]]+marketing_campaign[[#This Row],[AcceptedCmp1]]+marketing_campaign[[#This Row],[AcceptedCmp5]]+marketing_campaign[[#This Row],[AcceptedCmp4]]+marketing_campaign[[#This Row],[AcceptedCmp3]]</f>
        <v>1</v>
      </c>
      <c r="B2180" s="11">
        <v>52914</v>
      </c>
      <c r="I2180">
        <v>1955</v>
      </c>
      <c r="S2180">
        <v>71</v>
      </c>
    </row>
    <row r="2181" spans="1:19" x14ac:dyDescent="0.35">
      <c r="A2181" s="11">
        <f>marketing_campaign[[#This Row],[Response]]+marketing_campaign[[#This Row],[AcceptedCmp2]]+marketing_campaign[[#This Row],[AcceptedCmp1]]+marketing_campaign[[#This Row],[AcceptedCmp5]]+marketing_campaign[[#This Row],[AcceptedCmp4]]+marketing_campaign[[#This Row],[AcceptedCmp3]]</f>
        <v>0</v>
      </c>
      <c r="B2181" s="11">
        <v>38946</v>
      </c>
      <c r="I2181">
        <v>1974</v>
      </c>
      <c r="S2181">
        <v>52</v>
      </c>
    </row>
    <row r="2182" spans="1:19" x14ac:dyDescent="0.35">
      <c r="A2182" s="12">
        <f>marketing_campaign[[#This Row],[Response]]+marketing_campaign[[#This Row],[AcceptedCmp2]]+marketing_campaign[[#This Row],[AcceptedCmp1]]+marketing_campaign[[#This Row],[AcceptedCmp5]]+marketing_campaign[[#This Row],[AcceptedCmp4]]+marketing_campaign[[#This Row],[AcceptedCmp3]]</f>
        <v>0</v>
      </c>
      <c r="B2182" s="11">
        <v>26067</v>
      </c>
      <c r="I2182">
        <v>1972</v>
      </c>
      <c r="S2182">
        <v>54</v>
      </c>
    </row>
    <row r="2183" spans="1:19" x14ac:dyDescent="0.35">
      <c r="A2183" s="11">
        <f>marketing_campaign[[#This Row],[Response]]+marketing_campaign[[#This Row],[AcceptedCmp2]]+marketing_campaign[[#This Row],[AcceptedCmp1]]+marketing_campaign[[#This Row],[AcceptedCmp5]]+marketing_campaign[[#This Row],[AcceptedCmp4]]+marketing_campaign[[#This Row],[AcceptedCmp3]]</f>
        <v>1</v>
      </c>
      <c r="B2183" s="11">
        <v>44325</v>
      </c>
      <c r="I2183">
        <v>1964</v>
      </c>
      <c r="S2183">
        <v>62</v>
      </c>
    </row>
    <row r="2184" spans="1:19" x14ac:dyDescent="0.35">
      <c r="A2184" s="12">
        <f>marketing_campaign[[#This Row],[Response]]+marketing_campaign[[#This Row],[AcceptedCmp2]]+marketing_campaign[[#This Row],[AcceptedCmp1]]+marketing_campaign[[#This Row],[AcceptedCmp5]]+marketing_campaign[[#This Row],[AcceptedCmp4]]+marketing_campaign[[#This Row],[AcceptedCmp3]]</f>
        <v>0</v>
      </c>
      <c r="B2184" s="11">
        <v>42523</v>
      </c>
      <c r="I2184">
        <v>1978</v>
      </c>
      <c r="S2184">
        <v>48</v>
      </c>
    </row>
    <row r="2185" spans="1:19" x14ac:dyDescent="0.35">
      <c r="A2185" s="11">
        <f>marketing_campaign[[#This Row],[Response]]+marketing_campaign[[#This Row],[AcceptedCmp2]]+marketing_campaign[[#This Row],[AcceptedCmp1]]+marketing_campaign[[#This Row],[AcceptedCmp5]]+marketing_campaign[[#This Row],[AcceptedCmp4]]+marketing_campaign[[#This Row],[AcceptedCmp3]]</f>
        <v>0</v>
      </c>
      <c r="B2185" s="11">
        <v>26487</v>
      </c>
      <c r="I2185">
        <v>1957</v>
      </c>
      <c r="S2185">
        <v>69</v>
      </c>
    </row>
    <row r="2186" spans="1:19" x14ac:dyDescent="0.35">
      <c r="A2186" s="12">
        <f>marketing_campaign[[#This Row],[Response]]+marketing_campaign[[#This Row],[AcceptedCmp2]]+marketing_campaign[[#This Row],[AcceptedCmp1]]+marketing_campaign[[#This Row],[AcceptedCmp5]]+marketing_campaign[[#This Row],[AcceptedCmp4]]+marketing_campaign[[#This Row],[AcceptedCmp3]]</f>
        <v>0</v>
      </c>
      <c r="B2186" s="11">
        <v>53233</v>
      </c>
      <c r="I2186">
        <v>1960</v>
      </c>
      <c r="S2186">
        <v>66</v>
      </c>
    </row>
    <row r="2187" spans="1:19" x14ac:dyDescent="0.35">
      <c r="A2187" s="11">
        <f>marketing_campaign[[#This Row],[Response]]+marketing_campaign[[#This Row],[AcceptedCmp2]]+marketing_campaign[[#This Row],[AcceptedCmp1]]+marketing_campaign[[#This Row],[AcceptedCmp5]]+marketing_campaign[[#This Row],[AcceptedCmp4]]+marketing_campaign[[#This Row],[AcceptedCmp3]]</f>
        <v>1</v>
      </c>
      <c r="B2187" s="11">
        <v>67716</v>
      </c>
      <c r="I2187">
        <v>1972</v>
      </c>
      <c r="S2187">
        <v>54</v>
      </c>
    </row>
    <row r="2188" spans="1:19" x14ac:dyDescent="0.35">
      <c r="A2188" s="12">
        <f>marketing_campaign[[#This Row],[Response]]+marketing_campaign[[#This Row],[AcceptedCmp2]]+marketing_campaign[[#This Row],[AcceptedCmp1]]+marketing_campaign[[#This Row],[AcceptedCmp5]]+marketing_campaign[[#This Row],[AcceptedCmp4]]+marketing_campaign[[#This Row],[AcceptedCmp3]]</f>
        <v>1</v>
      </c>
      <c r="B2188" s="11">
        <v>76234</v>
      </c>
      <c r="I2188">
        <v>1956</v>
      </c>
      <c r="S2188">
        <v>70</v>
      </c>
    </row>
    <row r="2189" spans="1:19" x14ac:dyDescent="0.35">
      <c r="A2189" s="11">
        <f>marketing_campaign[[#This Row],[Response]]+marketing_campaign[[#This Row],[AcceptedCmp2]]+marketing_campaign[[#This Row],[AcceptedCmp1]]+marketing_campaign[[#This Row],[AcceptedCmp5]]+marketing_campaign[[#This Row],[AcceptedCmp4]]+marketing_campaign[[#This Row],[AcceptedCmp3]]</f>
        <v>1</v>
      </c>
      <c r="B2189" s="11">
        <v>84117</v>
      </c>
      <c r="I2189">
        <v>1957</v>
      </c>
      <c r="S2189">
        <v>69</v>
      </c>
    </row>
    <row r="2190" spans="1:19" x14ac:dyDescent="0.35">
      <c r="A2190" s="12">
        <f>marketing_campaign[[#This Row],[Response]]+marketing_campaign[[#This Row],[AcceptedCmp2]]+marketing_campaign[[#This Row],[AcceptedCmp1]]+marketing_campaign[[#This Row],[AcceptedCmp5]]+marketing_campaign[[#This Row],[AcceptedCmp4]]+marketing_campaign[[#This Row],[AcceptedCmp3]]</f>
        <v>0</v>
      </c>
      <c r="B2190" s="11">
        <v>65487</v>
      </c>
      <c r="I2190">
        <v>1972</v>
      </c>
      <c r="S2190">
        <v>54</v>
      </c>
    </row>
    <row r="2191" spans="1:19" x14ac:dyDescent="0.35">
      <c r="A2191" s="11">
        <f>marketing_campaign[[#This Row],[Response]]+marketing_campaign[[#This Row],[AcceptedCmp2]]+marketing_campaign[[#This Row],[AcceptedCmp1]]+marketing_campaign[[#This Row],[AcceptedCmp5]]+marketing_campaign[[#This Row],[AcceptedCmp4]]+marketing_campaign[[#This Row],[AcceptedCmp3]]</f>
        <v>0</v>
      </c>
      <c r="B2191" s="11">
        <v>25224</v>
      </c>
      <c r="I2191">
        <v>1983</v>
      </c>
      <c r="S2191">
        <v>43</v>
      </c>
    </row>
    <row r="2192" spans="1:19" x14ac:dyDescent="0.35">
      <c r="A2192" s="12">
        <f>marketing_campaign[[#This Row],[Response]]+marketing_campaign[[#This Row],[AcceptedCmp2]]+marketing_campaign[[#This Row],[AcceptedCmp1]]+marketing_campaign[[#This Row],[AcceptedCmp5]]+marketing_campaign[[#This Row],[AcceptedCmp4]]+marketing_campaign[[#This Row],[AcceptedCmp3]]</f>
        <v>1</v>
      </c>
      <c r="B2192" s="11">
        <v>89616</v>
      </c>
      <c r="I2192">
        <v>1971</v>
      </c>
      <c r="S2192">
        <v>55</v>
      </c>
    </row>
    <row r="2193" spans="1:19" x14ac:dyDescent="0.35">
      <c r="A2193" s="11">
        <f>marketing_campaign[[#This Row],[Response]]+marketing_campaign[[#This Row],[AcceptedCmp2]]+marketing_campaign[[#This Row],[AcceptedCmp1]]+marketing_campaign[[#This Row],[AcceptedCmp5]]+marketing_campaign[[#This Row],[AcceptedCmp4]]+marketing_campaign[[#This Row],[AcceptedCmp3]]</f>
        <v>0</v>
      </c>
      <c r="B2193" s="11">
        <v>40851</v>
      </c>
      <c r="I2193">
        <v>1947</v>
      </c>
      <c r="S2193">
        <v>79</v>
      </c>
    </row>
    <row r="2194" spans="1:19" x14ac:dyDescent="0.35">
      <c r="A2194" s="12">
        <f>marketing_campaign[[#This Row],[Response]]+marketing_campaign[[#This Row],[AcceptedCmp2]]+marketing_campaign[[#This Row],[AcceptedCmp1]]+marketing_campaign[[#This Row],[AcceptedCmp5]]+marketing_campaign[[#This Row],[AcceptedCmp4]]+marketing_campaign[[#This Row],[AcceptedCmp3]]</f>
        <v>0</v>
      </c>
      <c r="B2194" s="11">
        <v>27469</v>
      </c>
      <c r="I2194">
        <v>1957</v>
      </c>
      <c r="S2194">
        <v>69</v>
      </c>
    </row>
    <row r="2195" spans="1:19" x14ac:dyDescent="0.35">
      <c r="A2195" s="11">
        <f>marketing_campaign[[#This Row],[Response]]+marketing_campaign[[#This Row],[AcceptedCmp2]]+marketing_campaign[[#This Row],[AcceptedCmp1]]+marketing_campaign[[#This Row],[AcceptedCmp5]]+marketing_campaign[[#This Row],[AcceptedCmp4]]+marketing_campaign[[#This Row],[AcceptedCmp3]]</f>
        <v>3</v>
      </c>
      <c r="B2195" s="11">
        <v>82347</v>
      </c>
      <c r="I2195">
        <v>1957</v>
      </c>
      <c r="S2195">
        <v>69</v>
      </c>
    </row>
    <row r="2196" spans="1:19" x14ac:dyDescent="0.35">
      <c r="A2196" s="12">
        <f>marketing_campaign[[#This Row],[Response]]+marketing_campaign[[#This Row],[AcceptedCmp2]]+marketing_campaign[[#This Row],[AcceptedCmp1]]+marketing_campaign[[#This Row],[AcceptedCmp5]]+marketing_campaign[[#This Row],[AcceptedCmp4]]+marketing_campaign[[#This Row],[AcceptedCmp3]]</f>
        <v>2</v>
      </c>
      <c r="B2196" s="11">
        <v>73803</v>
      </c>
      <c r="I2196">
        <v>1952</v>
      </c>
      <c r="S2196">
        <v>74</v>
      </c>
    </row>
    <row r="2197" spans="1:19" x14ac:dyDescent="0.35">
      <c r="A2197" s="11">
        <f>marketing_campaign[[#This Row],[Response]]+marketing_campaign[[#This Row],[AcceptedCmp2]]+marketing_campaign[[#This Row],[AcceptedCmp1]]+marketing_campaign[[#This Row],[AcceptedCmp5]]+marketing_campaign[[#This Row],[AcceptedCmp4]]+marketing_campaign[[#This Row],[AcceptedCmp3]]</f>
        <v>0</v>
      </c>
      <c r="B2197" s="11">
        <v>8820</v>
      </c>
      <c r="I2197">
        <v>1974</v>
      </c>
      <c r="S2197">
        <v>52</v>
      </c>
    </row>
    <row r="2198" spans="1:19" x14ac:dyDescent="0.35">
      <c r="A2198" s="12">
        <f>marketing_campaign[[#This Row],[Response]]+marketing_campaign[[#This Row],[AcceptedCmp2]]+marketing_campaign[[#This Row],[AcceptedCmp1]]+marketing_campaign[[#This Row],[AcceptedCmp5]]+marketing_campaign[[#This Row],[AcceptedCmp4]]+marketing_campaign[[#This Row],[AcceptedCmp3]]</f>
        <v>0</v>
      </c>
      <c r="B2198" s="11">
        <v>43322</v>
      </c>
      <c r="I2198">
        <v>1973</v>
      </c>
      <c r="S2198">
        <v>53</v>
      </c>
    </row>
    <row r="2199" spans="1:19" x14ac:dyDescent="0.35">
      <c r="A2199" s="11">
        <f>marketing_campaign[[#This Row],[Response]]+marketing_campaign[[#This Row],[AcceptedCmp2]]+marketing_campaign[[#This Row],[AcceptedCmp1]]+marketing_campaign[[#This Row],[AcceptedCmp5]]+marketing_campaign[[#This Row],[AcceptedCmp4]]+marketing_campaign[[#This Row],[AcceptedCmp3]]</f>
        <v>1</v>
      </c>
      <c r="B2199" s="11">
        <v>55593</v>
      </c>
      <c r="I2199">
        <v>1954</v>
      </c>
      <c r="S2199">
        <v>72</v>
      </c>
    </row>
    <row r="2200" spans="1:19" x14ac:dyDescent="0.35">
      <c r="A2200" s="12">
        <f>marketing_campaign[[#This Row],[Response]]+marketing_campaign[[#This Row],[AcceptedCmp2]]+marketing_campaign[[#This Row],[AcceptedCmp1]]+marketing_campaign[[#This Row],[AcceptedCmp5]]+marketing_campaign[[#This Row],[AcceptedCmp4]]+marketing_campaign[[#This Row],[AcceptedCmp3]]</f>
        <v>2</v>
      </c>
      <c r="B2200" s="11">
        <v>50501</v>
      </c>
      <c r="I2200">
        <v>1975</v>
      </c>
      <c r="S2200">
        <v>51</v>
      </c>
    </row>
    <row r="2201" spans="1:19" x14ac:dyDescent="0.35">
      <c r="A2201" s="11">
        <f>marketing_campaign[[#This Row],[Response]]+marketing_campaign[[#This Row],[AcceptedCmp2]]+marketing_campaign[[#This Row],[AcceptedCmp1]]+marketing_campaign[[#This Row],[AcceptedCmp5]]+marketing_campaign[[#This Row],[AcceptedCmp4]]+marketing_campaign[[#This Row],[AcceptedCmp3]]</f>
        <v>0</v>
      </c>
      <c r="B2201" s="11">
        <v>37085</v>
      </c>
      <c r="I2201">
        <v>1990</v>
      </c>
      <c r="S2201">
        <v>36</v>
      </c>
    </row>
    <row r="2202" spans="1:19" x14ac:dyDescent="0.35">
      <c r="A2202" s="12">
        <f>marketing_campaign[[#This Row],[Response]]+marketing_campaign[[#This Row],[AcceptedCmp2]]+marketing_campaign[[#This Row],[AcceptedCmp1]]+marketing_campaign[[#This Row],[AcceptedCmp5]]+marketing_campaign[[#This Row],[AcceptedCmp4]]+marketing_campaign[[#This Row],[AcceptedCmp3]]</f>
        <v>0</v>
      </c>
      <c r="B2202" s="11">
        <v>16185</v>
      </c>
      <c r="I2202">
        <v>1969</v>
      </c>
      <c r="S2202">
        <v>57</v>
      </c>
    </row>
    <row r="2203" spans="1:19" x14ac:dyDescent="0.35">
      <c r="A2203" s="11">
        <f>marketing_campaign[[#This Row],[Response]]+marketing_campaign[[#This Row],[AcceptedCmp2]]+marketing_campaign[[#This Row],[AcceptedCmp1]]+marketing_campaign[[#This Row],[AcceptedCmp5]]+marketing_campaign[[#This Row],[AcceptedCmp4]]+marketing_campaign[[#This Row],[AcceptedCmp3]]</f>
        <v>0</v>
      </c>
      <c r="B2203" s="11">
        <v>57731</v>
      </c>
      <c r="I2203">
        <v>1973</v>
      </c>
      <c r="S2203">
        <v>53</v>
      </c>
    </row>
    <row r="2204" spans="1:19" x14ac:dyDescent="0.35">
      <c r="A2204" s="12">
        <f>marketing_campaign[[#This Row],[Response]]+marketing_campaign[[#This Row],[AcceptedCmp2]]+marketing_campaign[[#This Row],[AcceptedCmp1]]+marketing_campaign[[#This Row],[AcceptedCmp5]]+marketing_campaign[[#This Row],[AcceptedCmp4]]+marketing_campaign[[#This Row],[AcceptedCmp3]]</f>
        <v>1</v>
      </c>
      <c r="B2204" s="11">
        <v>48432</v>
      </c>
      <c r="I2204">
        <v>1978</v>
      </c>
      <c r="S2204">
        <v>48</v>
      </c>
    </row>
    <row r="2205" spans="1:19" x14ac:dyDescent="0.35">
      <c r="A2205" s="11">
        <f>marketing_campaign[[#This Row],[Response]]+marketing_campaign[[#This Row],[AcceptedCmp2]]+marketing_campaign[[#This Row],[AcceptedCmp1]]+marketing_campaign[[#This Row],[AcceptedCmp5]]+marketing_campaign[[#This Row],[AcceptedCmp4]]+marketing_campaign[[#This Row],[AcceptedCmp3]]</f>
        <v>0</v>
      </c>
      <c r="B2205" s="11">
        <v>73807</v>
      </c>
      <c r="I2205">
        <v>1990</v>
      </c>
      <c r="S2205">
        <v>36</v>
      </c>
    </row>
    <row r="2206" spans="1:19" x14ac:dyDescent="0.35">
      <c r="A2206" s="12">
        <f>marketing_campaign[[#This Row],[Response]]+marketing_campaign[[#This Row],[AcceptedCmp2]]+marketing_campaign[[#This Row],[AcceptedCmp1]]+marketing_campaign[[#This Row],[AcceptedCmp5]]+marketing_campaign[[#This Row],[AcceptedCmp4]]+marketing_campaign[[#This Row],[AcceptedCmp3]]</f>
        <v>0</v>
      </c>
      <c r="B2206" s="11">
        <v>18929</v>
      </c>
      <c r="I2206">
        <v>1968</v>
      </c>
      <c r="S2206">
        <v>58</v>
      </c>
    </row>
    <row r="2207" spans="1:19" x14ac:dyDescent="0.35">
      <c r="A2207" s="11">
        <f>marketing_campaign[[#This Row],[Response]]+marketing_campaign[[#This Row],[AcceptedCmp2]]+marketing_campaign[[#This Row],[AcceptedCmp1]]+marketing_campaign[[#This Row],[AcceptedCmp5]]+marketing_campaign[[#This Row],[AcceptedCmp4]]+marketing_campaign[[#This Row],[AcceptedCmp3]]</f>
        <v>0</v>
      </c>
      <c r="B2207" s="11">
        <v>35893</v>
      </c>
      <c r="I2207">
        <v>1980</v>
      </c>
      <c r="S2207">
        <v>46</v>
      </c>
    </row>
    <row r="2208" spans="1:19" x14ac:dyDescent="0.35">
      <c r="A2208" s="12">
        <f>marketing_campaign[[#This Row],[Response]]+marketing_campaign[[#This Row],[AcceptedCmp2]]+marketing_campaign[[#This Row],[AcceptedCmp1]]+marketing_campaign[[#This Row],[AcceptedCmp5]]+marketing_campaign[[#This Row],[AcceptedCmp4]]+marketing_campaign[[#This Row],[AcceptedCmp3]]</f>
        <v>0</v>
      </c>
      <c r="B2208" s="11">
        <v>61014</v>
      </c>
      <c r="I2208">
        <v>1954</v>
      </c>
      <c r="S2208">
        <v>72</v>
      </c>
    </row>
    <row r="2209" spans="1:19" x14ac:dyDescent="0.35">
      <c r="A2209" s="11">
        <f>marketing_campaign[[#This Row],[Response]]+marketing_campaign[[#This Row],[AcceptedCmp2]]+marketing_campaign[[#This Row],[AcceptedCmp1]]+marketing_campaign[[#This Row],[AcceptedCmp5]]+marketing_campaign[[#This Row],[AcceptedCmp4]]+marketing_campaign[[#This Row],[AcceptedCmp3]]</f>
        <v>1</v>
      </c>
      <c r="B2209" s="11">
        <v>32144</v>
      </c>
      <c r="I2209">
        <v>1963</v>
      </c>
      <c r="S2209">
        <v>63</v>
      </c>
    </row>
    <row r="2210" spans="1:19" x14ac:dyDescent="0.35">
      <c r="A2210" s="12">
        <f>marketing_campaign[[#This Row],[Response]]+marketing_campaign[[#This Row],[AcceptedCmp2]]+marketing_campaign[[#This Row],[AcceptedCmp1]]+marketing_campaign[[#This Row],[AcceptedCmp5]]+marketing_campaign[[#This Row],[AcceptedCmp4]]+marketing_campaign[[#This Row],[AcceptedCmp3]]</f>
        <v>0</v>
      </c>
      <c r="B2210" s="11">
        <v>14918</v>
      </c>
      <c r="I2210">
        <v>1963</v>
      </c>
      <c r="S2210">
        <v>63</v>
      </c>
    </row>
    <row r="2211" spans="1:19" x14ac:dyDescent="0.35">
      <c r="A2211" s="11">
        <f>marketing_campaign[[#This Row],[Response]]+marketing_campaign[[#This Row],[AcceptedCmp2]]+marketing_campaign[[#This Row],[AcceptedCmp1]]+marketing_campaign[[#This Row],[AcceptedCmp5]]+marketing_campaign[[#This Row],[AcceptedCmp4]]+marketing_campaign[[#This Row],[AcceptedCmp3]]</f>
        <v>0</v>
      </c>
      <c r="B2211" s="11">
        <v>45146</v>
      </c>
      <c r="I2211">
        <v>1955</v>
      </c>
      <c r="S2211">
        <v>71</v>
      </c>
    </row>
    <row r="2212" spans="1:19" x14ac:dyDescent="0.35">
      <c r="A2212" s="12">
        <f>marketing_campaign[[#This Row],[Response]]+marketing_campaign[[#This Row],[AcceptedCmp2]]+marketing_campaign[[#This Row],[AcceptedCmp1]]+marketing_campaign[[#This Row],[AcceptedCmp5]]+marketing_campaign[[#This Row],[AcceptedCmp4]]+marketing_campaign[[#This Row],[AcceptedCmp3]]</f>
        <v>0</v>
      </c>
      <c r="B2212" s="11">
        <v>41769</v>
      </c>
      <c r="I2212">
        <v>1981</v>
      </c>
      <c r="S2212">
        <v>45</v>
      </c>
    </row>
    <row r="2213" spans="1:19" x14ac:dyDescent="0.35">
      <c r="A2213" s="11">
        <f>marketing_campaign[[#This Row],[Response]]+marketing_campaign[[#This Row],[AcceptedCmp2]]+marketing_campaign[[#This Row],[AcceptedCmp1]]+marketing_campaign[[#This Row],[AcceptedCmp5]]+marketing_campaign[[#This Row],[AcceptedCmp4]]+marketing_campaign[[#This Row],[AcceptedCmp3]]</f>
        <v>0</v>
      </c>
      <c r="B2213" s="11">
        <v>88325</v>
      </c>
      <c r="I2213">
        <v>1950</v>
      </c>
      <c r="S2213">
        <v>76</v>
      </c>
    </row>
    <row r="2214" spans="1:19" x14ac:dyDescent="0.35">
      <c r="A2214" s="12">
        <f>marketing_campaign[[#This Row],[Response]]+marketing_campaign[[#This Row],[AcceptedCmp2]]+marketing_campaign[[#This Row],[AcceptedCmp1]]+marketing_campaign[[#This Row],[AcceptedCmp5]]+marketing_campaign[[#This Row],[AcceptedCmp4]]+marketing_campaign[[#This Row],[AcceptedCmp3]]</f>
        <v>0</v>
      </c>
      <c r="B2214" s="11">
        <v>38054</v>
      </c>
      <c r="I2214">
        <v>1995</v>
      </c>
      <c r="S2214">
        <v>31</v>
      </c>
    </row>
    <row r="2215" spans="1:19" x14ac:dyDescent="0.35">
      <c r="A2215" s="11">
        <f>marketing_campaign[[#This Row],[Response]]+marketing_campaign[[#This Row],[AcceptedCmp2]]+marketing_campaign[[#This Row],[AcceptedCmp1]]+marketing_campaign[[#This Row],[AcceptedCmp5]]+marketing_campaign[[#This Row],[AcceptedCmp4]]+marketing_campaign[[#This Row],[AcceptedCmp3]]</f>
        <v>0</v>
      </c>
      <c r="B2215" s="11">
        <v>80617</v>
      </c>
      <c r="I2215">
        <v>1976</v>
      </c>
      <c r="S2215">
        <v>50</v>
      </c>
    </row>
    <row r="2216" spans="1:19" x14ac:dyDescent="0.35">
      <c r="A2216" s="12">
        <f>marketing_campaign[[#This Row],[Response]]+marketing_campaign[[#This Row],[AcceptedCmp2]]+marketing_campaign[[#This Row],[AcceptedCmp1]]+marketing_campaign[[#This Row],[AcceptedCmp5]]+marketing_campaign[[#This Row],[AcceptedCmp4]]+marketing_campaign[[#This Row],[AcceptedCmp3]]</f>
        <v>0</v>
      </c>
      <c r="B2216" s="11">
        <v>5305</v>
      </c>
      <c r="I2216">
        <v>1954</v>
      </c>
      <c r="S2216">
        <v>72</v>
      </c>
    </row>
    <row r="2217" spans="1:19" x14ac:dyDescent="0.35">
      <c r="A2217" s="11">
        <f>marketing_campaign[[#This Row],[Response]]+marketing_campaign[[#This Row],[AcceptedCmp2]]+marketing_campaign[[#This Row],[AcceptedCmp1]]+marketing_campaign[[#This Row],[AcceptedCmp5]]+marketing_campaign[[#This Row],[AcceptedCmp4]]+marketing_campaign[[#This Row],[AcceptedCmp3]]</f>
        <v>0</v>
      </c>
      <c r="B2217" s="11">
        <v>36807</v>
      </c>
      <c r="I2217">
        <v>1983</v>
      </c>
      <c r="S2217">
        <v>43</v>
      </c>
    </row>
    <row r="2218" spans="1:19" x14ac:dyDescent="0.35">
      <c r="A2218" s="12">
        <f>marketing_campaign[[#This Row],[Response]]+marketing_campaign[[#This Row],[AcceptedCmp2]]+marketing_campaign[[#This Row],[AcceptedCmp1]]+marketing_campaign[[#This Row],[AcceptedCmp5]]+marketing_campaign[[#This Row],[AcceptedCmp4]]+marketing_campaign[[#This Row],[AcceptedCmp3]]</f>
        <v>0</v>
      </c>
      <c r="B2218" s="11">
        <v>28427</v>
      </c>
      <c r="I2218">
        <v>1948</v>
      </c>
      <c r="S2218">
        <v>78</v>
      </c>
    </row>
    <row r="2219" spans="1:19" x14ac:dyDescent="0.35">
      <c r="A2219" s="11">
        <f>marketing_campaign[[#This Row],[Response]]+marketing_campaign[[#This Row],[AcceptedCmp2]]+marketing_campaign[[#This Row],[AcceptedCmp1]]+marketing_campaign[[#This Row],[AcceptedCmp5]]+marketing_campaign[[#This Row],[AcceptedCmp4]]+marketing_campaign[[#This Row],[AcceptedCmp3]]</f>
        <v>0</v>
      </c>
      <c r="B2219" s="11">
        <v>82032</v>
      </c>
      <c r="I2219">
        <v>1978</v>
      </c>
      <c r="S2219">
        <v>48</v>
      </c>
    </row>
    <row r="2220" spans="1:19" x14ac:dyDescent="0.35">
      <c r="A2220" s="12">
        <f>marketing_campaign[[#This Row],[Response]]+marketing_campaign[[#This Row],[AcceptedCmp2]]+marketing_campaign[[#This Row],[AcceptedCmp1]]+marketing_campaign[[#This Row],[AcceptedCmp5]]+marketing_campaign[[#This Row],[AcceptedCmp4]]+marketing_campaign[[#This Row],[AcceptedCmp3]]</f>
        <v>0</v>
      </c>
      <c r="B2220" s="11">
        <v>22775</v>
      </c>
      <c r="I2220">
        <v>1985</v>
      </c>
      <c r="S2220">
        <v>41</v>
      </c>
    </row>
    <row r="2221" spans="1:19" x14ac:dyDescent="0.35">
      <c r="A2221" s="11">
        <f>marketing_campaign[[#This Row],[Response]]+marketing_campaign[[#This Row],[AcceptedCmp2]]+marketing_campaign[[#This Row],[AcceptedCmp1]]+marketing_campaign[[#This Row],[AcceptedCmp5]]+marketing_campaign[[#This Row],[AcceptedCmp4]]+marketing_campaign[[#This Row],[AcceptedCmp3]]</f>
        <v>0</v>
      </c>
      <c r="B2221" s="11">
        <v>40101</v>
      </c>
      <c r="I2221">
        <v>1979</v>
      </c>
      <c r="S2221">
        <v>47</v>
      </c>
    </row>
    <row r="2222" spans="1:19" x14ac:dyDescent="0.35">
      <c r="A2222" s="12">
        <f>marketing_campaign[[#This Row],[Response]]+marketing_campaign[[#This Row],[AcceptedCmp2]]+marketing_campaign[[#This Row],[AcceptedCmp1]]+marketing_campaign[[#This Row],[AcceptedCmp5]]+marketing_campaign[[#This Row],[AcceptedCmp4]]+marketing_campaign[[#This Row],[AcceptedCmp3]]</f>
        <v>0</v>
      </c>
      <c r="B2222" s="11">
        <v>58025</v>
      </c>
      <c r="I2222">
        <v>1982</v>
      </c>
      <c r="S2222">
        <v>44</v>
      </c>
    </row>
    <row r="2223" spans="1:19" x14ac:dyDescent="0.35">
      <c r="A2223" s="11">
        <f>marketing_campaign[[#This Row],[Response]]+marketing_campaign[[#This Row],[AcceptedCmp2]]+marketing_campaign[[#This Row],[AcceptedCmp1]]+marketing_campaign[[#This Row],[AcceptedCmp5]]+marketing_campaign[[#This Row],[AcceptedCmp4]]+marketing_campaign[[#This Row],[AcceptedCmp3]]</f>
        <v>3</v>
      </c>
      <c r="B2223" s="11">
        <v>75777</v>
      </c>
      <c r="I2223">
        <v>1979</v>
      </c>
      <c r="S2223">
        <v>47</v>
      </c>
    </row>
    <row r="2224" spans="1:19" x14ac:dyDescent="0.35">
      <c r="A2224" s="12">
        <f>marketing_campaign[[#This Row],[Response]]+marketing_campaign[[#This Row],[AcceptedCmp2]]+marketing_campaign[[#This Row],[AcceptedCmp1]]+marketing_campaign[[#This Row],[AcceptedCmp5]]+marketing_campaign[[#This Row],[AcceptedCmp4]]+marketing_campaign[[#This Row],[AcceptedCmp3]]</f>
        <v>0</v>
      </c>
      <c r="B2224" s="11">
        <v>7500</v>
      </c>
      <c r="I2224">
        <v>1963</v>
      </c>
      <c r="S2224">
        <v>63</v>
      </c>
    </row>
    <row r="2225" spans="1:19" x14ac:dyDescent="0.35">
      <c r="A2225" s="11">
        <f>marketing_campaign[[#This Row],[Response]]+marketing_campaign[[#This Row],[AcceptedCmp2]]+marketing_campaign[[#This Row],[AcceptedCmp1]]+marketing_campaign[[#This Row],[AcceptedCmp5]]+marketing_campaign[[#This Row],[AcceptedCmp4]]+marketing_campaign[[#This Row],[AcceptedCmp3]]</f>
        <v>0</v>
      </c>
      <c r="B2225" s="11">
        <v>33562</v>
      </c>
      <c r="I2225">
        <v>1970</v>
      </c>
      <c r="S2225">
        <v>56</v>
      </c>
    </row>
    <row r="2226" spans="1:19" x14ac:dyDescent="0.35">
      <c r="A2226" s="12">
        <f>marketing_campaign[[#This Row],[Response]]+marketing_campaign[[#This Row],[AcceptedCmp2]]+marketing_campaign[[#This Row],[AcceptedCmp1]]+marketing_campaign[[#This Row],[AcceptedCmp5]]+marketing_campaign[[#This Row],[AcceptedCmp4]]+marketing_campaign[[#This Row],[AcceptedCmp3]]</f>
        <v>1</v>
      </c>
      <c r="B2226" s="11">
        <v>57642</v>
      </c>
      <c r="I2226">
        <v>1968</v>
      </c>
      <c r="S2226">
        <v>58</v>
      </c>
    </row>
    <row r="2227" spans="1:19" x14ac:dyDescent="0.35">
      <c r="A2227" s="11">
        <f>marketing_campaign[[#This Row],[Response]]+marketing_campaign[[#This Row],[AcceptedCmp2]]+marketing_campaign[[#This Row],[AcceptedCmp1]]+marketing_campaign[[#This Row],[AcceptedCmp5]]+marketing_campaign[[#This Row],[AcceptedCmp4]]+marketing_campaign[[#This Row],[AcceptedCmp3]]</f>
        <v>0</v>
      </c>
      <c r="B2227" s="11">
        <v>58554</v>
      </c>
      <c r="I2227">
        <v>1979</v>
      </c>
      <c r="S2227">
        <v>47</v>
      </c>
    </row>
    <row r="2228" spans="1:19" x14ac:dyDescent="0.35">
      <c r="A2228" s="12">
        <f>marketing_campaign[[#This Row],[Response]]+marketing_campaign[[#This Row],[AcceptedCmp2]]+marketing_campaign[[#This Row],[AcceptedCmp1]]+marketing_campaign[[#This Row],[AcceptedCmp5]]+marketing_campaign[[#This Row],[AcceptedCmp4]]+marketing_campaign[[#This Row],[AcceptedCmp3]]</f>
        <v>0</v>
      </c>
      <c r="B2228" s="11">
        <v>63777</v>
      </c>
      <c r="I2228">
        <v>1962</v>
      </c>
      <c r="S2228">
        <v>64</v>
      </c>
    </row>
    <row r="2229" spans="1:19" x14ac:dyDescent="0.35">
      <c r="A2229" s="11">
        <f>marketing_campaign[[#This Row],[Response]]+marketing_campaign[[#This Row],[AcceptedCmp2]]+marketing_campaign[[#This Row],[AcceptedCmp1]]+marketing_campaign[[#This Row],[AcceptedCmp5]]+marketing_campaign[[#This Row],[AcceptedCmp4]]+marketing_campaign[[#This Row],[AcceptedCmp3]]</f>
        <v>0</v>
      </c>
      <c r="B2229" s="11">
        <v>57967</v>
      </c>
      <c r="I2229">
        <v>1978</v>
      </c>
      <c r="S2229">
        <v>48</v>
      </c>
    </row>
    <row r="2230" spans="1:19" x14ac:dyDescent="0.35">
      <c r="A2230" s="12">
        <f>marketing_campaign[[#This Row],[Response]]+marketing_campaign[[#This Row],[AcceptedCmp2]]+marketing_campaign[[#This Row],[AcceptedCmp1]]+marketing_campaign[[#This Row],[AcceptedCmp5]]+marketing_campaign[[#This Row],[AcceptedCmp4]]+marketing_campaign[[#This Row],[AcceptedCmp3]]</f>
        <v>1</v>
      </c>
      <c r="B2230" s="11">
        <v>52247.25</v>
      </c>
      <c r="I2230">
        <v>1972</v>
      </c>
      <c r="S2230">
        <v>54</v>
      </c>
    </row>
    <row r="2231" spans="1:19" x14ac:dyDescent="0.35">
      <c r="A2231" s="11">
        <f>marketing_campaign[[#This Row],[Response]]+marketing_campaign[[#This Row],[AcceptedCmp2]]+marketing_campaign[[#This Row],[AcceptedCmp1]]+marketing_campaign[[#This Row],[AcceptedCmp5]]+marketing_campaign[[#This Row],[AcceptedCmp4]]+marketing_campaign[[#This Row],[AcceptedCmp3]]</f>
        <v>0</v>
      </c>
      <c r="B2231" s="11">
        <v>24434</v>
      </c>
      <c r="I2231">
        <v>1984</v>
      </c>
      <c r="S2231">
        <v>42</v>
      </c>
    </row>
    <row r="2232" spans="1:19" x14ac:dyDescent="0.35">
      <c r="A2232" s="12">
        <f>marketing_campaign[[#This Row],[Response]]+marketing_campaign[[#This Row],[AcceptedCmp2]]+marketing_campaign[[#This Row],[AcceptedCmp1]]+marketing_campaign[[#This Row],[AcceptedCmp5]]+marketing_campaign[[#This Row],[AcceptedCmp4]]+marketing_campaign[[#This Row],[AcceptedCmp3]]</f>
        <v>1</v>
      </c>
      <c r="B2232" s="11">
        <v>11012</v>
      </c>
      <c r="I2232">
        <v>1970</v>
      </c>
      <c r="S2232">
        <v>56</v>
      </c>
    </row>
    <row r="2233" spans="1:19" x14ac:dyDescent="0.35">
      <c r="A2233" s="11">
        <f>marketing_campaign[[#This Row],[Response]]+marketing_campaign[[#This Row],[AcceptedCmp2]]+marketing_campaign[[#This Row],[AcceptedCmp1]]+marketing_campaign[[#This Row],[AcceptedCmp5]]+marketing_campaign[[#This Row],[AcceptedCmp4]]+marketing_campaign[[#This Row],[AcceptedCmp3]]</f>
        <v>0</v>
      </c>
      <c r="B2233" s="11">
        <v>44802</v>
      </c>
      <c r="I2233">
        <v>1986</v>
      </c>
      <c r="S2233">
        <v>40</v>
      </c>
    </row>
    <row r="2234" spans="1:19" x14ac:dyDescent="0.35">
      <c r="A2234" s="12">
        <f>marketing_campaign[[#This Row],[Response]]+marketing_campaign[[#This Row],[AcceptedCmp2]]+marketing_campaign[[#This Row],[AcceptedCmp1]]+marketing_campaign[[#This Row],[AcceptedCmp5]]+marketing_campaign[[#This Row],[AcceptedCmp4]]+marketing_campaign[[#This Row],[AcceptedCmp3]]</f>
        <v>0</v>
      </c>
      <c r="B2234" s="11">
        <v>26816</v>
      </c>
      <c r="I2234">
        <v>1977</v>
      </c>
      <c r="S2234">
        <v>49</v>
      </c>
    </row>
    <row r="2235" spans="1:19" x14ac:dyDescent="0.35">
      <c r="A2235" s="11">
        <f>marketing_campaign[[#This Row],[Response]]+marketing_campaign[[#This Row],[AcceptedCmp2]]+marketing_campaign[[#This Row],[AcceptedCmp1]]+marketing_campaign[[#This Row],[AcceptedCmp5]]+marketing_campaign[[#This Row],[AcceptedCmp4]]+marketing_campaign[[#This Row],[AcceptedCmp3]]</f>
        <v>0</v>
      </c>
      <c r="B2235" s="11">
        <v>666666</v>
      </c>
      <c r="I2235">
        <v>1974</v>
      </c>
      <c r="S2235">
        <v>52</v>
      </c>
    </row>
    <row r="2236" spans="1:19" x14ac:dyDescent="0.35">
      <c r="A2236" s="12">
        <f>marketing_campaign[[#This Row],[Response]]+marketing_campaign[[#This Row],[AcceptedCmp2]]+marketing_campaign[[#This Row],[AcceptedCmp1]]+marketing_campaign[[#This Row],[AcceptedCmp5]]+marketing_campaign[[#This Row],[AcceptedCmp4]]+marketing_campaign[[#This Row],[AcceptedCmp3]]</f>
        <v>0</v>
      </c>
      <c r="B2236" s="11">
        <v>34421</v>
      </c>
      <c r="I2236">
        <v>1967</v>
      </c>
      <c r="S2236">
        <v>59</v>
      </c>
    </row>
    <row r="2237" spans="1:19" x14ac:dyDescent="0.35">
      <c r="A2237" s="11">
        <f>marketing_campaign[[#This Row],[Response]]+marketing_campaign[[#This Row],[AcceptedCmp2]]+marketing_campaign[[#This Row],[AcceptedCmp1]]+marketing_campaign[[#This Row],[AcceptedCmp5]]+marketing_campaign[[#This Row],[AcceptedCmp4]]+marketing_campaign[[#This Row],[AcceptedCmp3]]</f>
        <v>0</v>
      </c>
      <c r="B2237" s="11">
        <v>61223</v>
      </c>
      <c r="I2237">
        <v>1946</v>
      </c>
      <c r="S2237">
        <v>80</v>
      </c>
    </row>
    <row r="2238" spans="1:19" x14ac:dyDescent="0.35">
      <c r="A2238" s="12">
        <f>marketing_campaign[[#This Row],[Response]]+marketing_campaign[[#This Row],[AcceptedCmp2]]+marketing_campaign[[#This Row],[AcceptedCmp1]]+marketing_campaign[[#This Row],[AcceptedCmp5]]+marketing_campaign[[#This Row],[AcceptedCmp4]]+marketing_campaign[[#This Row],[AcceptedCmp3]]</f>
        <v>1</v>
      </c>
      <c r="B2238" s="11">
        <v>64014</v>
      </c>
      <c r="I2238">
        <v>1981</v>
      </c>
      <c r="S2238">
        <v>45</v>
      </c>
    </row>
    <row r="2239" spans="1:19" x14ac:dyDescent="0.35">
      <c r="A2239" s="11">
        <f>marketing_campaign[[#This Row],[Response]]+marketing_campaign[[#This Row],[AcceptedCmp2]]+marketing_campaign[[#This Row],[AcceptedCmp1]]+marketing_campaign[[#This Row],[AcceptedCmp5]]+marketing_campaign[[#This Row],[AcceptedCmp4]]+marketing_campaign[[#This Row],[AcceptedCmp3]]</f>
        <v>1</v>
      </c>
      <c r="B2239" s="11">
        <v>56981</v>
      </c>
      <c r="I2239">
        <v>1956</v>
      </c>
      <c r="S2239">
        <v>70</v>
      </c>
    </row>
    <row r="2240" spans="1:19" x14ac:dyDescent="0.35">
      <c r="A2240" s="12">
        <f>marketing_campaign[[#This Row],[Response]]+marketing_campaign[[#This Row],[AcceptedCmp2]]+marketing_campaign[[#This Row],[AcceptedCmp1]]+marketing_campaign[[#This Row],[AcceptedCmp5]]+marketing_campaign[[#This Row],[AcceptedCmp4]]+marketing_campaign[[#This Row],[AcceptedCmp3]]</f>
        <v>0</v>
      </c>
      <c r="B2240" s="11">
        <v>69245</v>
      </c>
      <c r="I2240">
        <v>1954</v>
      </c>
      <c r="S2240">
        <v>72</v>
      </c>
    </row>
    <row r="2241" spans="1:3" x14ac:dyDescent="0.35">
      <c r="A2241" s="11">
        <f>marketing_campaign[[#This Row],[Response]]+marketing_campaign[[#This Row],[AcceptedCmp2]]+marketing_campaign[[#This Row],[AcceptedCmp1]]+marketing_campaign[[#This Row],[AcceptedCmp5]]+marketing_campaign[[#This Row],[AcceptedCmp4]]+marketing_campaign[[#This Row],[AcceptedCmp3]]</f>
        <v>1</v>
      </c>
      <c r="B2241" s="11">
        <v>52869</v>
      </c>
    </row>
    <row r="2242" spans="1:3" x14ac:dyDescent="0.35">
      <c r="B2242" s="13">
        <f>AVERAGE(B2:B2241)</f>
        <v>52247.251339285714</v>
      </c>
    </row>
    <row r="2243" spans="1:3" x14ac:dyDescent="0.35">
      <c r="B2243" s="13">
        <v>52247.25</v>
      </c>
    </row>
    <row r="2244" spans="1:3" x14ac:dyDescent="0.35">
      <c r="B2244">
        <f>CORREL(A2:A2241,B2:B2241)</f>
        <v>0.28704623167397753</v>
      </c>
      <c r="C2244" t="s">
        <v>64</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8DA5EDF-4038-4762-84B2-4A2785175A7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Sheet1</vt:lpstr>
      <vt:lpstr>Sheet6</vt:lpstr>
      <vt:lpstr>Sheet8</vt:lpstr>
      <vt:lpstr>Sheet9</vt:lpstr>
      <vt:lpstr>Sheet10</vt:lpstr>
      <vt:lpstr>Sheet11</vt:lpstr>
      <vt:lpstr>Sheet15</vt:lpstr>
      <vt:lpstr>Sheet7</vt:lpstr>
      <vt:lpstr>Sheet16</vt:lpstr>
      <vt:lpstr>Sheet13</vt:lpstr>
      <vt:lpstr>Sheet21</vt:lpstr>
      <vt:lpstr>Sheet19</vt:lpstr>
      <vt:lpstr>Sheet23</vt:lpstr>
      <vt:lpstr>Sheet24</vt:lpstr>
      <vt:lpstr>customer retention</vt:lpstr>
      <vt:lpstr>Sheet17</vt:lpstr>
      <vt:lpstr>Sheet14</vt:lpstr>
      <vt:lpstr>strategic bsnes Insights</vt:lpstr>
      <vt:lpstr>marketing_campaign</vt:lpstr>
      <vt:lpstr>dasbord 3</vt:lpstr>
      <vt:lpstr>dashboard1</vt:lpstr>
      <vt:lpstr>dashboard2</vt:lpstr>
      <vt:lpstr>Sheet20</vt:lpstr>
      <vt:lpstr>Sheet18</vt:lpstr>
      <vt:lpstr>Sheet12</vt:lpstr>
      <vt:lpstr>Sheet5</vt:lpstr>
      <vt:lpstr>Sheet3</vt:lpstr>
      <vt:lpstr>Sheet4</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Benjamin Nwaohiri</dc:creator>
  <cp:lastModifiedBy>Benjamin Nwaohiri</cp:lastModifiedBy>
  <dcterms:created xsi:type="dcterms:W3CDTF">2025-01-06T10:31:13Z</dcterms:created>
  <dcterms:modified xsi:type="dcterms:W3CDTF">2026-10-29T20:03:41Z</dcterms:modified>
</cp:coreProperties>
</file>